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UTHENTICATION" sheetId="1" r:id="rId5"/>
    <sheet state="visible" name="OVERVIEW " sheetId="2" r:id="rId6"/>
    <sheet state="visible" name="STAFFS" sheetId="3" r:id="rId7"/>
    <sheet state="visible" name="LEAVE" sheetId="4" r:id="rId8"/>
    <sheet state="visible" name="STOCKS " sheetId="5" r:id="rId9"/>
    <sheet state="visible" name="TODAY" sheetId="6" r:id="rId10"/>
    <sheet state="visible" name="DOOR OPEN" sheetId="7" r:id="rId11"/>
    <sheet state="visible" name="DOOR CLOSING" sheetId="8" r:id="rId12"/>
    <sheet state="visible" name="MOR CLEAN" sheetId="9" r:id="rId13"/>
    <sheet state="visible" name="COLLECTION" sheetId="10" r:id="rId14"/>
    <sheet state="visible" name="CHITTAI" sheetId="11" r:id="rId15"/>
    <sheet state="visible" name="CASH" sheetId="12" r:id="rId16"/>
    <sheet state="visible" name="STEPS" sheetId="13" r:id="rId17"/>
    <sheet state="visible" name="PURSE" sheetId="14" r:id="rId18"/>
    <sheet state="visible" name="FAN CLEAN" sheetId="15" r:id="rId19"/>
    <sheet state="visible" name="MAADI CLEAN" sheetId="16" r:id="rId20"/>
    <sheet state="visible" name="KOLUSU" sheetId="17" r:id="rId21"/>
    <sheet state="visible" name="SL" sheetId="18" r:id="rId22"/>
    <sheet state="visible" name="PATHIRAM" sheetId="19" r:id="rId23"/>
    <sheet state="visible" name="PATHIRAM,SL BOX" sheetId="20" r:id="rId24"/>
    <sheet state="visible" name="MET.MKT" sheetId="21" r:id="rId25"/>
    <sheet state="visible" name="TEA" sheetId="22" r:id="rId26"/>
    <sheet state="visible" name="RING" sheetId="23" r:id="rId27"/>
    <sheet state="visible" name="CHAIN" sheetId="24" r:id="rId28"/>
    <sheet state="visible" name="DROPS" sheetId="25" r:id="rId29"/>
    <sheet state="visible" name="CHAIN ARR" sheetId="26" r:id="rId30"/>
    <sheet state="visible" name="DROPS ARR" sheetId="27" r:id="rId31"/>
    <sheet state="visible" name="SIL.ARR (MOR&amp;EVE)" sheetId="28" r:id="rId32"/>
    <sheet state="visible" name="TRAY ARR" sheetId="29" r:id="rId33"/>
    <sheet state="visible" name="DUSTBIN CHECK" sheetId="30" r:id="rId34"/>
    <sheet state="visible" name="DUSTBIN CLEAN" sheetId="31" r:id="rId35"/>
    <sheet state="visible" name="EVENING CLEAN" sheetId="32" r:id="rId36"/>
  </sheets>
  <definedNames>
    <definedName localSheetId="18" name="NamedRange1">PATHIRAM!$A$1:$AB$1</definedName>
    <definedName localSheetId="22" name="NamedRange1">RING!$A$1:$AB$1</definedName>
    <definedName localSheetId="17" name="NamedRange1">SL!$A$1:$AB$1</definedName>
    <definedName localSheetId="12" name="NamedRange1">STEPS!$A$1:$AB$1</definedName>
    <definedName localSheetId="16" name="NamedRange1">KOLUSU!$A$1:$AB$1</definedName>
    <definedName localSheetId="7" name="NamedRange1">'DOOR CLOSING'!$A$1:$AB$1</definedName>
    <definedName localSheetId="9" name="NamedRange1">COLLECTION!$A$1:$AB$1</definedName>
    <definedName localSheetId="6" name="NamedRange1">'DOOR OPEN'!$A$1:$AB$1</definedName>
    <definedName localSheetId="14" name="NamedRange1">'FAN CLEAN'!$A$1:$AB$1</definedName>
    <definedName localSheetId="26" name="NamedRange1">'DROPS ARR'!$A$1:$AB$1</definedName>
    <definedName localSheetId="13" name="NamedRange1">PURSE!$A$1:$AB$1</definedName>
    <definedName localSheetId="19" name="NamedRange1">'PATHIRAM,SL BOX'!$A$1:$AB$1</definedName>
    <definedName localSheetId="25" name="NamedRange1">'CHAIN ARR'!$A$1:$AB$1</definedName>
    <definedName localSheetId="20" name="NamedRange1">MET.MKT!$A$1:$AB$1</definedName>
    <definedName name="NamedRange1">#REF!</definedName>
    <definedName localSheetId="11" name="NamedRange1">CASH!$A$1:$AB$1</definedName>
    <definedName localSheetId="27" name="NamedRange1">'SIL.ARR (MOR&amp;EVE)'!$A$1:$AB$1</definedName>
    <definedName localSheetId="21" name="NamedRange1">TEA!$A$1:$AB$1</definedName>
    <definedName localSheetId="23" name="NamedRange1">CHAIN!$A$1:$AB$1</definedName>
    <definedName localSheetId="28" name="NamedRange1">'TRAY ARR'!$A$1:$AB$1</definedName>
    <definedName localSheetId="15" name="NamedRange1">'MAADI CLEAN'!$A$1:$AB$1</definedName>
    <definedName localSheetId="31" name="NamedRange1">'EVENING CLEAN'!$A$1:$AB$1</definedName>
    <definedName localSheetId="30" name="NamedRange1">'DUSTBIN CLEAN'!$A$1:$AB$1</definedName>
    <definedName localSheetId="8" name="NamedRange1">'MOR CLEAN'!$A$1:$AB$1</definedName>
    <definedName localSheetId="24" name="NamedRange1">DROPS!$A$1:$AB$1</definedName>
    <definedName localSheetId="29" name="NamedRange1">'DUSTBIN CHECK'!$A$1:$AB$1</definedName>
    <definedName localSheetId="10" name="NamedRange1">CHITTAI!$A$1:$AB$1</definedName>
    <definedName hidden="1" localSheetId="6" name="_xlnm._FilterDatabase">'DOOR OPEN'!$A$2:$D$999</definedName>
    <definedName hidden="1" localSheetId="7" name="_xlnm._FilterDatabase">'DOOR CLOSING'!$A$2:$D$997</definedName>
    <definedName hidden="1" localSheetId="8" name="_xlnm._FilterDatabase">'MOR CLEAN'!$A$2:$D$5000</definedName>
    <definedName hidden="1" localSheetId="9" name="_xlnm._FilterDatabase">COLLECTION!$A$2:$D$999</definedName>
    <definedName hidden="1" localSheetId="10" name="_xlnm._FilterDatabase">CHITTAI!$A$2:$D$1000</definedName>
    <definedName hidden="1" localSheetId="11" name="_xlnm._FilterDatabase">CASH!$A$2:$D$999</definedName>
    <definedName hidden="1" localSheetId="12" name="_xlnm._FilterDatabase">STEPS!$A$2:$D$1000</definedName>
    <definedName hidden="1" localSheetId="13" name="_xlnm._FilterDatabase">PURSE!$A$2:$D$1000</definedName>
    <definedName hidden="1" localSheetId="14" name="_xlnm._FilterDatabase">'FAN CLEAN'!$A$2:$D$1000</definedName>
    <definedName hidden="1" localSheetId="15" name="_xlnm._FilterDatabase">'MAADI CLEAN'!$A$2:$D$1000</definedName>
    <definedName hidden="1" localSheetId="16" name="_xlnm._FilterDatabase">KOLUSU!$A$2:$D$1000</definedName>
    <definedName hidden="1" localSheetId="17" name="_xlnm._FilterDatabase">SL!$A$2:$D$1000</definedName>
    <definedName hidden="1" localSheetId="18" name="_xlnm._FilterDatabase">PATHIRAM!$A$2:$D$1000</definedName>
    <definedName hidden="1" localSheetId="19" name="_xlnm._FilterDatabase">'PATHIRAM,SL BOX'!$A$2:$D$1000</definedName>
    <definedName hidden="1" localSheetId="20" name="_xlnm._FilterDatabase">MET.MKT!$A$2:$D$1000</definedName>
    <definedName hidden="1" localSheetId="21" name="_xlnm._FilterDatabase">TEA!$A$2:$D$1300</definedName>
    <definedName hidden="1" localSheetId="22" name="_xlnm._FilterDatabase">RING!$A$2:$D$1000</definedName>
    <definedName hidden="1" localSheetId="23" name="_xlnm._FilterDatabase">CHAIN!$A$2:$D$1000</definedName>
    <definedName hidden="1" localSheetId="24" name="_xlnm._FilterDatabase">DROPS!$A$2:$D$998</definedName>
    <definedName hidden="1" localSheetId="25" name="_xlnm._FilterDatabase">'CHAIN ARR'!$A$2:$D$1000</definedName>
    <definedName hidden="1" localSheetId="26" name="_xlnm._FilterDatabase">'DROPS ARR'!$A$2:$D$1000</definedName>
    <definedName hidden="1" localSheetId="27" name="_xlnm._FilterDatabase">'SIL.ARR (MOR&amp;EVE)'!$A$2:$D$5000</definedName>
    <definedName hidden="1" localSheetId="28" name="_xlnm._FilterDatabase">'TRAY ARR'!$A$2:$D$1300</definedName>
    <definedName hidden="1" localSheetId="29" name="_xlnm._FilterDatabase">'DUSTBIN CHECK'!$A$2:$D$1299</definedName>
    <definedName hidden="1" localSheetId="30" name="_xlnm._FilterDatabase">'DUSTBIN CLEAN'!$A$2:$D$1318</definedName>
    <definedName hidden="1" localSheetId="31" name="_xlnm._FilterDatabase">'EVENING CLEAN'!$A$2:$D$1000</definedName>
  </definedNames>
  <calcPr/>
</workbook>
</file>

<file path=xl/sharedStrings.xml><?xml version="1.0" encoding="utf-8"?>
<sst xmlns="http://schemas.openxmlformats.org/spreadsheetml/2006/main" count="8223" uniqueCount="100">
  <si>
    <t>USERNAME</t>
  </si>
  <si>
    <t>AUTHENTICATION</t>
  </si>
  <si>
    <t>PERMISSION KEY</t>
  </si>
  <si>
    <t>MUTHUKUMAR</t>
  </si>
  <si>
    <t>MK</t>
  </si>
  <si>
    <t>VISHNUPRIYA</t>
  </si>
  <si>
    <t>VP</t>
  </si>
  <si>
    <t>NIVETHA</t>
  </si>
  <si>
    <t>NA</t>
  </si>
  <si>
    <t>CHINNAMMAL</t>
  </si>
  <si>
    <t>CH</t>
  </si>
  <si>
    <t>CHITTAI</t>
  </si>
  <si>
    <t>CASHIER</t>
  </si>
  <si>
    <t>STEPS</t>
  </si>
  <si>
    <t>COLLECTION</t>
  </si>
  <si>
    <t>PATHIRAM,SL BOX</t>
  </si>
  <si>
    <t>PATHIRAM</t>
  </si>
  <si>
    <t>SL</t>
  </si>
  <si>
    <t>KOLUSU</t>
  </si>
  <si>
    <t>TEA</t>
  </si>
  <si>
    <t>MET.MKT</t>
  </si>
  <si>
    <t>SIL.ARR (MOR&amp;EVE)</t>
  </si>
  <si>
    <t>CHAIN</t>
  </si>
  <si>
    <t>CHAIN ARRANGE</t>
  </si>
  <si>
    <t>DROPS ARRANGE</t>
  </si>
  <si>
    <t xml:space="preserve">DROPS </t>
  </si>
  <si>
    <t>RING</t>
  </si>
  <si>
    <t>EVENING CLEANING</t>
  </si>
  <si>
    <t>DUSTBIN CHECK</t>
  </si>
  <si>
    <t>DUSTBIN CLEAN</t>
  </si>
  <si>
    <t>TRAY ARRANGE</t>
  </si>
  <si>
    <t>SHOP CLOSING</t>
  </si>
  <si>
    <t>SHOP OPEN</t>
  </si>
  <si>
    <t>MOR CLEAN</t>
  </si>
  <si>
    <t>PURSE,BAG</t>
  </si>
  <si>
    <t>MAADI CLEAN</t>
  </si>
  <si>
    <t>FAN CLEAN</t>
  </si>
  <si>
    <t>DOOR OPEN</t>
  </si>
  <si>
    <t>DOOR CLOSING</t>
  </si>
  <si>
    <t>CASH</t>
  </si>
  <si>
    <t>PURSE</t>
  </si>
  <si>
    <t>DROPS</t>
  </si>
  <si>
    <t>EVENING CLEAN</t>
  </si>
  <si>
    <t>CHAIN ARR</t>
  </si>
  <si>
    <t>TRAY ARR</t>
  </si>
  <si>
    <t>DROPS ARR</t>
  </si>
  <si>
    <t>ARIVUNITHI</t>
  </si>
  <si>
    <t>BHARATHI</t>
  </si>
  <si>
    <t>ARULMURUGAN</t>
  </si>
  <si>
    <t>DEEPA</t>
  </si>
  <si>
    <t>JEYANTHI</t>
  </si>
  <si>
    <t>BALAMURUGAN</t>
  </si>
  <si>
    <t>DHANALAKSHMI</t>
  </si>
  <si>
    <t>KAVIYA</t>
  </si>
  <si>
    <t>SAHANA</t>
  </si>
  <si>
    <t>BALASUBRAMANIYAN</t>
  </si>
  <si>
    <t>BALASUBRAMANI</t>
  </si>
  <si>
    <t>RAJI-1</t>
  </si>
  <si>
    <t>MUTHUPRIYA</t>
  </si>
  <si>
    <t>SUDHARSHINI</t>
  </si>
  <si>
    <t>KOLANCHIYAPPAN</t>
  </si>
  <si>
    <t>RAJI-2</t>
  </si>
  <si>
    <t>PRIYANKA</t>
  </si>
  <si>
    <t>YAMUNA</t>
  </si>
  <si>
    <t>MANIMARAN</t>
  </si>
  <si>
    <t>VIJI-1</t>
  </si>
  <si>
    <t>VIJI-2</t>
  </si>
  <si>
    <t>SANTHIYA</t>
  </si>
  <si>
    <t>PANDI-2</t>
  </si>
  <si>
    <t>YOGAPRIYA</t>
  </si>
  <si>
    <t>SHANTHI</t>
  </si>
  <si>
    <t>RAJKUMAR</t>
  </si>
  <si>
    <t>PANDIKUMAR</t>
  </si>
  <si>
    <t>PANJU</t>
  </si>
  <si>
    <t>SAKTHIVEL 2</t>
  </si>
  <si>
    <t>PARIMANAM</t>
  </si>
  <si>
    <t>SATHISH</t>
  </si>
  <si>
    <t>SELVENDRAN</t>
  </si>
  <si>
    <t>VIDHYA</t>
  </si>
  <si>
    <t>SYED ABUTHAHIR</t>
  </si>
  <si>
    <t>RANI</t>
  </si>
  <si>
    <t>THAMODARAN</t>
  </si>
  <si>
    <t>VENKADESAN</t>
  </si>
  <si>
    <t>LADIES LEAVE</t>
  </si>
  <si>
    <t>GENTS LEAVE</t>
  </si>
  <si>
    <t xml:space="preserve"> </t>
  </si>
  <si>
    <t>TODAY SHOP CLOSE</t>
  </si>
  <si>
    <t>MOR CLEAN.</t>
  </si>
  <si>
    <t>DATE</t>
  </si>
  <si>
    <t>NAME</t>
  </si>
  <si>
    <t>ENTRY BY</t>
  </si>
  <si>
    <t>DATE &amp; TIME</t>
  </si>
  <si>
    <t/>
  </si>
  <si>
    <t>MORNING SHOP CLOSING</t>
  </si>
  <si>
    <t>MORNING CLEANING</t>
  </si>
  <si>
    <t>FAN CLEANING</t>
  </si>
  <si>
    <t>TEA (MOR,EVE)</t>
  </si>
  <si>
    <t>RING STOCK</t>
  </si>
  <si>
    <t>SILVER ARRANGE (MORNING)</t>
  </si>
  <si>
    <t>DUSTBINCHECK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</si>
</sst>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"/>
    <numFmt numFmtId="165" formatCode="0;-0;;@"/>
    <numFmt numFmtId="166" formatCode="dd&quot;/&quot;mm&quot;/&quot;yyyy"/>
    <numFmt numFmtId="167" formatCode="dd/mm/yyyy hh:mm:ss"/>
    <numFmt numFmtId="168" formatCode="dd/mm/yyyy"/>
    <numFmt numFmtId="169" formatCode="d/m/yyyy hh:mm:ss"/>
    <numFmt numFmtId="170" formatCode="d/m/yyyy"/>
    <numFmt numFmtId="171" formatCode="d/m/yy"/>
  </numFmts>
  <fonts count="44">
    <font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b/>
      <sz val="8.0"/>
      <color theme="1"/>
      <name val="Calibri"/>
    </font>
    <font>
      <sz val="8.0"/>
      <color theme="1"/>
      <name val="Arial"/>
      <scheme val="minor"/>
    </font>
    <font>
      <b/>
      <sz val="10.0"/>
      <color rgb="FF000000"/>
      <name val="Calibri"/>
    </font>
    <font>
      <sz val="9.0"/>
      <color theme="1"/>
      <name val="Arial"/>
      <scheme val="minor"/>
    </font>
    <font>
      <b/>
      <sz val="9.0"/>
      <color theme="1"/>
      <name val="Arial"/>
      <scheme val="minor"/>
    </font>
    <font>
      <b/>
      <sz val="10.0"/>
      <color theme="1"/>
      <name val="Calibri"/>
    </font>
    <font>
      <b/>
      <sz val="13.0"/>
      <color theme="1"/>
      <name val="Playfair Display"/>
    </font>
    <font>
      <b/>
      <u/>
      <sz val="20.0"/>
      <color rgb="FFFFFFFF"/>
      <name val="Calibri"/>
    </font>
    <font>
      <b/>
      <u/>
      <sz val="20.0"/>
      <color theme="1"/>
      <name val="Calibri"/>
    </font>
    <font>
      <b/>
      <u/>
      <sz val="20.0"/>
      <color theme="1"/>
      <name val="Calibri"/>
    </font>
    <font>
      <b/>
      <u/>
      <sz val="20.0"/>
      <color theme="1"/>
      <name val="Calibri"/>
    </font>
    <font>
      <color theme="1"/>
      <name val="Arial"/>
    </font>
    <font>
      <sz val="9.0"/>
      <color theme="1"/>
      <name val="Arial"/>
    </font>
    <font>
      <b/>
      <sz val="11.0"/>
      <color theme="1"/>
      <name val="Calibri"/>
    </font>
    <font/>
    <font>
      <b/>
      <sz val="9.0"/>
      <color theme="1"/>
      <name val="Arial"/>
    </font>
    <font>
      <b/>
      <i/>
      <sz val="11.0"/>
      <color rgb="FF000000"/>
      <name val="Calibri"/>
    </font>
    <font>
      <b/>
      <i/>
      <sz val="13.0"/>
      <color rgb="FF000000"/>
      <name val="Calibri"/>
    </font>
    <font>
      <sz val="8.0"/>
      <color theme="1"/>
      <name val="Arial"/>
    </font>
    <font>
      <b/>
      <sz val="11.0"/>
      <color rgb="FF000000"/>
      <name val="Calibri"/>
    </font>
    <font>
      <b/>
      <sz val="13.0"/>
      <color theme="1"/>
      <name val="Calibri"/>
    </font>
    <font>
      <sz val="11.0"/>
      <color rgb="FFFFFFFF"/>
      <name val="Arial"/>
      <scheme val="minor"/>
    </font>
    <font>
      <b/>
      <sz val="12.0"/>
      <color theme="1"/>
      <name val="Calibri"/>
    </font>
    <font>
      <sz val="12.0"/>
      <color theme="1"/>
      <name val="Arial"/>
      <scheme val="minor"/>
    </font>
    <font>
      <b/>
      <sz val="12.0"/>
      <color rgb="FFFFFFFF"/>
      <name val="Calibri"/>
    </font>
    <font>
      <b/>
      <sz val="14.0"/>
      <color theme="1"/>
      <name val="Calibri"/>
    </font>
    <font>
      <b/>
      <sz val="9.0"/>
      <color rgb="FF7E3794"/>
      <name val="Arial"/>
      <scheme val="minor"/>
    </font>
    <font>
      <sz val="10.0"/>
      <color theme="1"/>
      <name val="Calibri"/>
    </font>
    <font>
      <sz val="10.0"/>
      <color rgb="FF000000"/>
      <name val="Calibri"/>
    </font>
    <font>
      <b/>
      <color rgb="FFFFFFFF"/>
      <name val="Arial"/>
      <scheme val="minor"/>
    </font>
    <font>
      <b/>
      <color rgb="FF000000"/>
      <name val="Arial"/>
      <scheme val="minor"/>
    </font>
    <font>
      <sz val="10.0"/>
      <color rgb="FFFFFFFF"/>
      <name val="Arial"/>
      <scheme val="minor"/>
    </font>
    <font>
      <sz val="10.0"/>
      <color rgb="FFA61D4C"/>
      <name val="Arial"/>
      <scheme val="minor"/>
    </font>
    <font>
      <color rgb="FF000000"/>
      <name val="Arial"/>
      <scheme val="minor"/>
    </font>
    <font>
      <sz val="13.0"/>
      <color theme="1"/>
      <name val="Calibri"/>
    </font>
    <font>
      <b/>
      <sz val="11.0"/>
      <color rgb="FF000000"/>
      <name val="Docs-Calibri"/>
    </font>
    <font>
      <sz val="11.0"/>
      <color theme="1"/>
      <name val="Arial"/>
    </font>
    <font>
      <b/>
      <sz val="14.0"/>
      <color theme="1"/>
      <name val="Arial"/>
      <scheme val="minor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C27BA0"/>
        <bgColor rgb="FFC27BA0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6D9EEB"/>
        <bgColor rgb="FF6D9EEB"/>
      </patternFill>
    </fill>
    <fill>
      <patternFill patternType="solid">
        <fgColor rgb="FFE06666"/>
        <bgColor rgb="FFE06666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F9CB9C"/>
        <bgColor rgb="FFF9CB9C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D5A6BD"/>
        <bgColor rgb="FFD5A6BD"/>
      </patternFill>
    </fill>
    <fill>
      <patternFill patternType="solid">
        <fgColor rgb="FF8E7CC3"/>
        <bgColor rgb="FF8E7CC3"/>
      </patternFill>
    </fill>
    <fill>
      <patternFill patternType="solid">
        <fgColor rgb="FF6FA8DC"/>
        <bgColor rgb="FF6FA8DC"/>
      </patternFill>
    </fill>
    <fill>
      <patternFill patternType="solid">
        <fgColor rgb="FFEAD1DC"/>
        <bgColor rgb="FFEAD1DC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2" fontId="4" numFmtId="0" xfId="0" applyAlignment="1" applyFill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0" fontId="3" numFmtId="0" xfId="0" applyFont="1"/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left" readingOrder="0" vertical="center"/>
    </xf>
    <xf borderId="0" fillId="0" fontId="2" numFmtId="0" xfId="0" applyAlignment="1" applyFont="1">
      <alignment horizontal="left"/>
    </xf>
    <xf borderId="1" fillId="3" fontId="6" numFmtId="0" xfId="0" applyAlignment="1" applyBorder="1" applyFill="1" applyFont="1">
      <alignment horizontal="center" readingOrder="0" shrinkToFit="0" vertical="center" wrapText="1"/>
    </xf>
    <xf borderId="0" fillId="0" fontId="7" numFmtId="0" xfId="0" applyFont="1"/>
    <xf borderId="0" fillId="4" fontId="2" numFmtId="0" xfId="0" applyAlignment="1" applyFill="1" applyFont="1">
      <alignment horizontal="left"/>
    </xf>
    <xf borderId="0" fillId="0" fontId="6" numFmtId="0" xfId="0" applyAlignment="1" applyFont="1">
      <alignment horizontal="center" readingOrder="0" shrinkToFit="0" vertical="center" wrapText="1"/>
    </xf>
    <xf borderId="0" fillId="4" fontId="2" numFmtId="0" xfId="0" applyFont="1"/>
    <xf borderId="1" fillId="5" fontId="8" numFmtId="0" xfId="0" applyAlignment="1" applyBorder="1" applyFill="1" applyFont="1">
      <alignment horizontal="center" readingOrder="0" shrinkToFit="0" vertical="center" wrapText="0"/>
    </xf>
    <xf borderId="0" fillId="4" fontId="3" numFmtId="0" xfId="0" applyAlignment="1" applyFont="1">
      <alignment horizontal="left" vertical="center"/>
    </xf>
    <xf borderId="0" fillId="0" fontId="0" numFmtId="0" xfId="0" applyAlignment="1" applyFont="1">
      <alignment horizontal="center"/>
    </xf>
    <xf borderId="0" fillId="6" fontId="3" numFmtId="0" xfId="0" applyAlignment="1" applyFill="1" applyFont="1">
      <alignment horizontal="left" readingOrder="0" vertical="center"/>
    </xf>
    <xf borderId="0" fillId="7" fontId="3" numFmtId="0" xfId="0" applyAlignment="1" applyFill="1" applyFont="1">
      <alignment horizontal="left" vertical="center"/>
    </xf>
    <xf borderId="0" fillId="0" fontId="8" numFmtId="0" xfId="0" applyAlignment="1" applyFont="1">
      <alignment horizontal="center" readingOrder="0" shrinkToFit="0" vertical="center" wrapText="0"/>
    </xf>
    <xf borderId="0" fillId="7" fontId="2" numFmtId="0" xfId="0" applyFont="1"/>
    <xf borderId="1" fillId="0" fontId="8" numFmtId="0" xfId="0" applyAlignment="1" applyBorder="1" applyFont="1">
      <alignment horizontal="center" readingOrder="0" shrinkToFit="0" vertical="center" wrapText="0"/>
    </xf>
    <xf borderId="2" fillId="5" fontId="8" numFmtId="0" xfId="0" applyAlignment="1" applyBorder="1" applyFont="1">
      <alignment horizontal="center" readingOrder="0" shrinkToFit="0" vertical="center" wrapText="0"/>
    </xf>
    <xf borderId="0" fillId="8" fontId="3" numFmtId="0" xfId="0" applyAlignment="1" applyFill="1" applyFont="1">
      <alignment horizontal="left" readingOrder="0" vertical="center"/>
    </xf>
    <xf borderId="3" fillId="0" fontId="8" numFmtId="0" xfId="0" applyAlignment="1" applyBorder="1" applyFont="1">
      <alignment horizontal="center" readingOrder="0" shrinkToFit="0" vertical="center" wrapText="0"/>
    </xf>
    <xf borderId="0" fillId="9" fontId="3" numFmtId="0" xfId="0" applyAlignment="1" applyFill="1" applyFont="1">
      <alignment horizontal="left" vertical="center"/>
    </xf>
    <xf borderId="0" fillId="5" fontId="2" numFmtId="0" xfId="0" applyFont="1"/>
    <xf borderId="0" fillId="10" fontId="3" numFmtId="0" xfId="0" applyAlignment="1" applyFill="1" applyFont="1">
      <alignment horizontal="left" vertical="center"/>
    </xf>
    <xf borderId="0" fillId="11" fontId="2" numFmtId="0" xfId="0" applyFill="1" applyFont="1"/>
    <xf borderId="0" fillId="12" fontId="3" numFmtId="0" xfId="0" applyAlignment="1" applyFill="1" applyFont="1">
      <alignment horizontal="left" vertical="center"/>
    </xf>
    <xf borderId="0" fillId="13" fontId="3" numFmtId="0" xfId="0" applyAlignment="1" applyFill="1" applyFont="1">
      <alignment horizontal="left" vertical="center"/>
    </xf>
    <xf borderId="0" fillId="12" fontId="3" numFmtId="0" xfId="0" applyAlignment="1" applyFont="1">
      <alignment horizontal="left" readingOrder="0" vertical="center"/>
    </xf>
    <xf borderId="0" fillId="6" fontId="2" numFmtId="0" xfId="0" applyFont="1"/>
    <xf borderId="0" fillId="14" fontId="3" numFmtId="0" xfId="0" applyAlignment="1" applyFill="1" applyFont="1">
      <alignment horizontal="left" readingOrder="0" vertical="center"/>
    </xf>
    <xf borderId="0" fillId="15" fontId="3" numFmtId="0" xfId="0" applyAlignment="1" applyFill="1" applyFont="1">
      <alignment horizontal="left" vertical="center"/>
    </xf>
    <xf borderId="0" fillId="4" fontId="3" numFmtId="0" xfId="0" applyAlignment="1" applyFont="1">
      <alignment horizontal="left" readingOrder="0" vertical="center"/>
    </xf>
    <xf borderId="0" fillId="16" fontId="3" numFmtId="0" xfId="0" applyAlignment="1" applyFill="1" applyFont="1">
      <alignment horizontal="left" readingOrder="0" vertical="center"/>
    </xf>
    <xf borderId="0" fillId="17" fontId="2" numFmtId="0" xfId="0" applyFill="1" applyFont="1"/>
    <xf borderId="0" fillId="0" fontId="2" numFmtId="0" xfId="0" applyAlignment="1" applyFont="1">
      <alignment horizontal="left" readingOrder="0"/>
    </xf>
    <xf borderId="0" fillId="11" fontId="3" numFmtId="0" xfId="0" applyAlignment="1" applyFont="1">
      <alignment horizontal="left" readingOrder="0" vertical="center"/>
    </xf>
    <xf borderId="0" fillId="18" fontId="2" numFmtId="0" xfId="0" applyFill="1" applyFont="1"/>
    <xf borderId="0" fillId="0" fontId="8" numFmtId="0" xfId="0" applyAlignment="1" applyFont="1">
      <alignment horizontal="left" readingOrder="0" shrinkToFit="0" vertical="center" wrapText="0"/>
    </xf>
    <xf borderId="0" fillId="10" fontId="2" numFmtId="0" xfId="0" applyFont="1"/>
    <xf borderId="0" fillId="14" fontId="2" numFmtId="0" xfId="0" applyFont="1"/>
    <xf borderId="0" fillId="19" fontId="2" numFmtId="0" xfId="0" applyFill="1" applyFont="1"/>
    <xf borderId="0" fillId="12" fontId="2" numFmtId="0" xfId="0" applyFont="1"/>
    <xf borderId="0" fillId="0" fontId="2" numFmtId="0" xfId="0" applyAlignment="1" applyFont="1">
      <alignment horizontal="center" vertical="center"/>
    </xf>
    <xf borderId="0" fillId="0" fontId="9" numFmtId="0" xfId="0" applyFont="1"/>
    <xf borderId="0" fillId="0" fontId="9" numFmtId="0" xfId="0" applyAlignment="1" applyFont="1">
      <alignment horizontal="left" vertical="center"/>
    </xf>
    <xf borderId="1" fillId="0" fontId="10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left" vertical="center"/>
    </xf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horizontal="center" readingOrder="0" vertical="center"/>
    </xf>
    <xf borderId="0" fillId="0" fontId="10" numFmtId="0" xfId="0" applyAlignment="1" applyFont="1">
      <alignment horizontal="left" readingOrder="0" vertical="center"/>
    </xf>
    <xf borderId="1" fillId="4" fontId="3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center" vertical="center"/>
    </xf>
    <xf borderId="1" fillId="8" fontId="3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vertical="center"/>
    </xf>
    <xf borderId="1" fillId="11" fontId="3" numFmtId="0" xfId="0" applyAlignment="1" applyBorder="1" applyFont="1">
      <alignment horizontal="center" vertical="center"/>
    </xf>
    <xf borderId="1" fillId="6" fontId="3" numFmtId="0" xfId="0" applyAlignment="1" applyBorder="1" applyFont="1">
      <alignment horizontal="center" readingOrder="0" vertical="center"/>
    </xf>
    <xf borderId="1" fillId="17" fontId="3" numFmtId="0" xfId="0" applyAlignment="1" applyBorder="1" applyFont="1">
      <alignment horizontal="center" vertical="center"/>
    </xf>
    <xf borderId="1" fillId="18" fontId="3" numFmtId="0" xfId="0" applyAlignment="1" applyBorder="1" applyFont="1">
      <alignment horizontal="center" vertical="center"/>
    </xf>
    <xf borderId="1" fillId="10" fontId="3" numFmtId="0" xfId="0" applyAlignment="1" applyBorder="1" applyFont="1">
      <alignment horizontal="center" vertical="center"/>
    </xf>
    <xf borderId="1" fillId="14" fontId="3" numFmtId="0" xfId="0" applyAlignment="1" applyBorder="1" applyFont="1">
      <alignment horizontal="center" vertical="center"/>
    </xf>
    <xf borderId="1" fillId="20" fontId="3" numFmtId="0" xfId="0" applyAlignment="1" applyBorder="1" applyFill="1" applyFont="1">
      <alignment horizontal="center" vertical="center"/>
    </xf>
    <xf borderId="1" fillId="12" fontId="3" numFmtId="0" xfId="0" applyAlignment="1" applyBorder="1" applyFont="1">
      <alignment horizontal="center" vertical="center"/>
    </xf>
    <xf borderId="1" fillId="13" fontId="3" numFmtId="0" xfId="0" applyAlignment="1" applyBorder="1" applyFont="1">
      <alignment horizontal="center" vertical="center"/>
    </xf>
    <xf borderId="1" fillId="15" fontId="3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1" fillId="14" fontId="3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readingOrder="0" vertical="center"/>
    </xf>
    <xf borderId="1" fillId="11" fontId="3" numFmtId="0" xfId="0" applyAlignment="1" applyBorder="1" applyFont="1">
      <alignment horizontal="center" readingOrder="0" vertical="center"/>
    </xf>
    <xf borderId="1" fillId="12" fontId="3" numFmtId="0" xfId="0" applyAlignment="1" applyBorder="1" applyFont="1">
      <alignment horizontal="center" readingOrder="0" vertical="center"/>
    </xf>
    <xf borderId="1" fillId="16" fontId="3" numFmtId="0" xfId="0" applyAlignment="1" applyBorder="1" applyFont="1">
      <alignment horizontal="center" readingOrder="0" vertical="center"/>
    </xf>
    <xf borderId="1" fillId="21" fontId="3" numFmtId="0" xfId="0" applyAlignment="1" applyBorder="1" applyFill="1" applyFont="1">
      <alignment horizontal="center" vertical="center"/>
    </xf>
    <xf borderId="1" fillId="22" fontId="3" numFmtId="0" xfId="0" applyAlignment="1" applyBorder="1" applyFill="1" applyFont="1">
      <alignment horizontal="center" vertical="center"/>
    </xf>
    <xf borderId="1" fillId="9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1" fillId="23" fontId="2" numFmtId="0" xfId="0" applyAlignment="1" applyBorder="1" applyFill="1" applyFont="1">
      <alignment horizontal="center" vertical="center"/>
    </xf>
    <xf borderId="0" fillId="2" fontId="3" numFmtId="0" xfId="0" applyAlignment="1" applyFont="1">
      <alignment horizontal="center" vertical="center"/>
    </xf>
    <xf borderId="1" fillId="17" fontId="3" numFmtId="0" xfId="0" applyAlignment="1" applyBorder="1" applyFont="1">
      <alignment horizontal="center" readingOrder="0" vertical="center"/>
    </xf>
    <xf borderId="1" fillId="18" fontId="3" numFmtId="0" xfId="0" applyAlignment="1" applyBorder="1" applyFont="1">
      <alignment horizontal="center" readingOrder="0" vertical="center"/>
    </xf>
    <xf borderId="1" fillId="1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20" fontId="3" numFmtId="0" xfId="0" applyAlignment="1" applyBorder="1" applyFont="1">
      <alignment horizontal="center" readingOrder="0" vertical="center"/>
    </xf>
    <xf borderId="4" fillId="9" fontId="3" numFmtId="0" xfId="0" applyAlignment="1" applyBorder="1" applyFont="1">
      <alignment horizontal="center" vertical="center"/>
    </xf>
    <xf borderId="1" fillId="23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/>
    </xf>
    <xf borderId="0" fillId="0" fontId="2" numFmtId="0" xfId="0" applyFont="1"/>
    <xf borderId="1" fillId="4" fontId="8" numFmtId="0" xfId="0" applyAlignment="1" applyBorder="1" applyFont="1">
      <alignment horizontal="center" readingOrder="0" shrinkToFit="0" wrapText="0"/>
    </xf>
    <xf borderId="0" fillId="0" fontId="8" numFmtId="0" xfId="0" applyAlignment="1" applyFont="1">
      <alignment horizontal="center" readingOrder="0" shrinkToFit="0" wrapText="0"/>
    </xf>
    <xf borderId="0" fillId="0" fontId="2" numFmtId="0" xfId="0" applyFont="1"/>
    <xf borderId="0" fillId="0" fontId="11" numFmtId="0" xfId="0" applyAlignment="1" applyFont="1">
      <alignment horizontal="center" readingOrder="0" shrinkToFit="0" wrapText="0"/>
    </xf>
    <xf borderId="1" fillId="24" fontId="8" numFmtId="0" xfId="0" applyAlignment="1" applyBorder="1" applyFill="1" applyFont="1">
      <alignment horizontal="left" readingOrder="0" shrinkToFit="0" wrapText="0"/>
    </xf>
    <xf borderId="0" fillId="0" fontId="8" numFmtId="0" xfId="0" applyAlignment="1" applyFont="1">
      <alignment horizontal="left" readingOrder="0" shrinkToFit="0" wrapText="0"/>
    </xf>
    <xf borderId="1" fillId="24" fontId="8" numFmtId="0" xfId="0" applyAlignment="1" applyBorder="1" applyFont="1">
      <alignment horizontal="left" shrinkToFit="0" wrapText="0"/>
    </xf>
    <xf borderId="0" fillId="0" fontId="8" numFmtId="0" xfId="0" applyAlignment="1" applyFont="1">
      <alignment horizontal="left" shrinkToFit="0" wrapText="0"/>
    </xf>
    <xf borderId="0" fillId="0" fontId="11" numFmtId="0" xfId="0" applyAlignment="1" applyFont="1">
      <alignment horizontal="left" shrinkToFit="0" wrapText="0"/>
    </xf>
    <xf borderId="0" fillId="0" fontId="2" numFmtId="0" xfId="0" applyFont="1"/>
    <xf borderId="0" fillId="0" fontId="11" numFmtId="0" xfId="0" applyAlignment="1" applyFont="1">
      <alignment horizontal="left" readingOrder="0" shrinkToFit="0" wrapText="0"/>
    </xf>
    <xf borderId="1" fillId="6" fontId="12" numFmtId="0" xfId="0" applyAlignment="1" applyBorder="1" applyFont="1">
      <alignment horizontal="center" readingOrder="0" vertical="center"/>
    </xf>
    <xf borderId="1" fillId="0" fontId="0" numFmtId="0" xfId="0" applyAlignment="1" applyBorder="1" applyFont="1">
      <alignment horizontal="center" readingOrder="0" vertical="center"/>
    </xf>
    <xf borderId="0" fillId="2" fontId="13" numFmtId="0" xfId="0" applyAlignment="1" applyFont="1">
      <alignment horizontal="center" readingOrder="0" shrinkToFit="0" vertical="center" wrapText="1"/>
    </xf>
    <xf borderId="0" fillId="2" fontId="14" numFmtId="0" xfId="0" applyAlignment="1" applyFont="1">
      <alignment horizontal="center" readingOrder="0" shrinkToFit="0" vertical="center" wrapText="1"/>
    </xf>
    <xf borderId="0" fillId="2" fontId="15" numFmtId="14" xfId="0" applyAlignment="1" applyFont="1" applyNumberFormat="1">
      <alignment horizontal="center" readingOrder="0" shrinkToFit="0" vertical="center" wrapText="1"/>
    </xf>
    <xf borderId="0" fillId="2" fontId="16" numFmtId="0" xfId="0" applyAlignment="1" applyFont="1">
      <alignment horizontal="left" readingOrder="0" shrinkToFit="0" vertical="center" wrapText="1"/>
    </xf>
    <xf borderId="0" fillId="0" fontId="17" numFmtId="0" xfId="0" applyAlignment="1" applyFont="1">
      <alignment vertical="bottom"/>
    </xf>
    <xf borderId="0" fillId="0" fontId="18" numFmtId="0" xfId="0" applyAlignment="1" applyFont="1">
      <alignment horizontal="center" vertical="bottom"/>
    </xf>
    <xf borderId="0" fillId="2" fontId="0" numFmtId="0" xfId="0" applyAlignment="1" applyFont="1">
      <alignment readingOrder="0"/>
    </xf>
    <xf borderId="3" fillId="3" fontId="19" numFmtId="0" xfId="0" applyAlignment="1" applyBorder="1" applyFont="1">
      <alignment horizontal="center" readingOrder="0" shrinkToFit="0" vertical="center" wrapText="1"/>
    </xf>
    <xf borderId="4" fillId="25" fontId="20" numFmtId="0" xfId="0" applyBorder="1" applyFill="1" applyFont="1"/>
    <xf borderId="0" fillId="0" fontId="0" numFmtId="0" xfId="0" applyFont="1"/>
    <xf borderId="0" fillId="0" fontId="17" numFmtId="0" xfId="0" applyAlignment="1" applyFont="1">
      <alignment vertical="bottom"/>
    </xf>
    <xf borderId="1" fillId="0" fontId="21" numFmtId="0" xfId="0" applyAlignment="1" applyBorder="1" applyFont="1">
      <alignment horizontal="center" vertical="bottom"/>
    </xf>
    <xf borderId="0" fillId="2" fontId="0" numFmtId="0" xfId="0" applyFont="1"/>
    <xf borderId="1" fillId="2" fontId="22" numFmtId="0" xfId="0" applyAlignment="1" applyBorder="1" applyFont="1">
      <alignment horizontal="center" readingOrder="0" shrinkToFit="0" vertical="center" wrapText="0"/>
    </xf>
    <xf borderId="1" fillId="0" fontId="18" numFmtId="0" xfId="0" applyAlignment="1" applyBorder="1" applyFont="1">
      <alignment horizontal="center" vertical="bottom"/>
    </xf>
    <xf borderId="1" fillId="0" fontId="17" numFmtId="0" xfId="0" applyAlignment="1" applyBorder="1" applyFont="1">
      <alignment vertical="bottom"/>
    </xf>
    <xf borderId="1" fillId="26" fontId="22" numFmtId="0" xfId="0" applyAlignment="1" applyBorder="1" applyFill="1" applyFont="1">
      <alignment horizontal="center" readingOrder="0" shrinkToFit="0" vertical="center" wrapText="0"/>
    </xf>
    <xf borderId="3" fillId="2" fontId="22" numFmtId="0" xfId="0" applyAlignment="1" applyBorder="1" applyFont="1">
      <alignment horizontal="center" readingOrder="0" shrinkToFit="0" vertical="center" wrapText="0"/>
    </xf>
    <xf borderId="4" fillId="2" fontId="20" numFmtId="0" xfId="0" applyBorder="1" applyFont="1"/>
    <xf borderId="3" fillId="2" fontId="23" numFmtId="0" xfId="0" applyAlignment="1" applyBorder="1" applyFont="1">
      <alignment horizontal="center" readingOrder="0" shrinkToFit="0" vertical="center" wrapText="0"/>
    </xf>
    <xf borderId="0" fillId="2" fontId="2" numFmtId="0" xfId="0" applyFont="1"/>
    <xf borderId="0" fillId="26" fontId="2" numFmtId="0" xfId="0" applyAlignment="1" applyFont="1">
      <alignment readingOrder="0"/>
    </xf>
    <xf borderId="1" fillId="2" fontId="2" numFmtId="0" xfId="0" applyBorder="1" applyFont="1"/>
    <xf borderId="1" fillId="0" fontId="0" numFmtId="0" xfId="0" applyAlignment="1" applyBorder="1" applyFont="1">
      <alignment vertical="center"/>
    </xf>
    <xf borderId="1" fillId="0" fontId="0" numFmtId="0" xfId="0" applyAlignment="1" applyBorder="1" applyFont="1">
      <alignment horizontal="left" vertical="center"/>
    </xf>
    <xf borderId="1" fillId="0" fontId="0" numFmtId="0" xfId="0" applyAlignment="1" applyBorder="1" applyFont="1">
      <alignment horizontal="center" vertical="center"/>
    </xf>
    <xf borderId="0" fillId="0" fontId="24" numFmtId="0" xfId="0" applyAlignment="1" applyFont="1">
      <alignment horizontal="center" vertical="bottom"/>
    </xf>
    <xf borderId="1" fillId="0" fontId="24" numFmtId="0" xfId="0" applyAlignment="1" applyBorder="1" applyFont="1">
      <alignment horizontal="center" vertical="bottom"/>
    </xf>
    <xf borderId="3" fillId="25" fontId="25" numFmtId="0" xfId="0" applyAlignment="1" applyBorder="1" applyFont="1">
      <alignment horizontal="center" readingOrder="0" shrinkToFit="0" vertical="center" wrapText="0"/>
    </xf>
    <xf borderId="4" fillId="26" fontId="20" numFmtId="0" xfId="0" applyBorder="1" applyFont="1"/>
    <xf borderId="1" fillId="0" fontId="2" numFmtId="0" xfId="0" applyAlignment="1" applyBorder="1" applyFont="1">
      <alignment horizontal="center" vertical="center"/>
    </xf>
    <xf borderId="0" fillId="2" fontId="2" numFmtId="0" xfId="0" applyFont="1"/>
    <xf borderId="0" fillId="0" fontId="1" numFmtId="14" xfId="0" applyAlignment="1" applyFont="1" applyNumberFormat="1">
      <alignment horizontal="center"/>
    </xf>
    <xf borderId="0" fillId="2" fontId="26" numFmtId="0" xfId="0" applyAlignment="1" applyFont="1">
      <alignment horizontal="center" readingOrder="0" shrinkToFit="0" vertical="center" wrapText="1"/>
    </xf>
    <xf borderId="0" fillId="2" fontId="0" numFmtId="0" xfId="0" applyFont="1"/>
    <xf borderId="4" fillId="2" fontId="22" numFmtId="0" xfId="0" applyAlignment="1" applyBorder="1" applyFont="1">
      <alignment horizontal="center" readingOrder="0" shrinkToFit="0" vertical="center" wrapText="0"/>
    </xf>
    <xf borderId="1" fillId="2" fontId="19" numFmtId="0" xfId="0" applyAlignment="1" applyBorder="1" applyFont="1">
      <alignment horizontal="center" readingOrder="0" shrinkToFit="0" vertical="center" wrapText="1"/>
    </xf>
    <xf borderId="1" fillId="2" fontId="19" numFmtId="0" xfId="0" applyAlignment="1" applyBorder="1" applyFont="1">
      <alignment horizontal="center" readingOrder="0" shrinkToFit="0" vertical="center" wrapText="1"/>
    </xf>
    <xf borderId="4" fillId="26" fontId="23" numFmtId="0" xfId="0" applyAlignment="1" applyBorder="1" applyFont="1">
      <alignment horizontal="center" readingOrder="0" shrinkToFit="0" vertical="center" wrapText="0"/>
    </xf>
    <xf borderId="0" fillId="2" fontId="2" numFmtId="0" xfId="0" applyAlignment="1" applyFont="1">
      <alignment readingOrder="0"/>
    </xf>
    <xf borderId="0" fillId="2" fontId="23" numFmtId="0" xfId="0" applyAlignment="1" applyFont="1">
      <alignment horizontal="center" readingOrder="0" shrinkToFit="0" vertical="center" wrapText="0"/>
    </xf>
    <xf borderId="1" fillId="2" fontId="22" numFmtId="0" xfId="0" applyAlignment="1" applyBorder="1" applyFont="1">
      <alignment horizontal="center" readingOrder="0" shrinkToFit="0" vertical="center" wrapText="0"/>
    </xf>
    <xf borderId="4" fillId="2" fontId="22" numFmtId="0" xfId="0" applyAlignment="1" applyBorder="1" applyFont="1">
      <alignment horizontal="center" readingOrder="0" shrinkToFit="0" vertical="center" wrapText="0"/>
    </xf>
    <xf borderId="1" fillId="0" fontId="0" numFmtId="0" xfId="0" applyBorder="1" applyFont="1"/>
    <xf borderId="0" fillId="2" fontId="19" numFmtId="0" xfId="0" applyAlignment="1" applyFont="1">
      <alignment horizontal="center" readingOrder="0" shrinkToFit="0" vertical="center" wrapText="1"/>
    </xf>
    <xf borderId="0" fillId="2" fontId="22" numFmtId="0" xfId="0" applyAlignment="1" applyFont="1">
      <alignment horizontal="center" readingOrder="0" shrinkToFit="0" vertical="center" wrapText="0"/>
    </xf>
    <xf borderId="3" fillId="26" fontId="22" numFmtId="0" xfId="0" applyAlignment="1" applyBorder="1" applyFont="1">
      <alignment horizontal="left" readingOrder="0" shrinkToFit="0" vertical="center" wrapText="0"/>
    </xf>
    <xf borderId="0" fillId="2" fontId="23" numFmtId="0" xfId="0" applyAlignment="1" applyFont="1">
      <alignment horizontal="center" readingOrder="0" shrinkToFit="0" vertical="center" wrapText="0"/>
    </xf>
    <xf borderId="0" fillId="2" fontId="27" numFmtId="0" xfId="0" applyAlignment="1" applyFont="1">
      <alignment readingOrder="0"/>
    </xf>
    <xf borderId="3" fillId="25" fontId="19" numFmtId="0" xfId="0" applyAlignment="1" applyBorder="1" applyFont="1">
      <alignment horizontal="center" readingOrder="0" shrinkToFit="0" vertical="center" wrapText="1"/>
    </xf>
    <xf borderId="0" fillId="2" fontId="22" numFmtId="0" xfId="0" applyAlignment="1" applyFont="1">
      <alignment horizontal="center" readingOrder="0" shrinkToFit="0" vertical="center" wrapText="0"/>
    </xf>
    <xf borderId="3" fillId="25" fontId="22" numFmtId="0" xfId="0" applyAlignment="1" applyBorder="1" applyFont="1">
      <alignment horizontal="center" readingOrder="0" shrinkToFit="0" vertical="center" wrapText="0"/>
    </xf>
    <xf borderId="1" fillId="3" fontId="28" numFmtId="0" xfId="0" applyAlignment="1" applyBorder="1" applyFont="1">
      <alignment horizontal="center" readingOrder="0" shrinkToFit="0" vertical="center" wrapText="1"/>
    </xf>
    <xf borderId="5" fillId="0" fontId="29" numFmtId="0" xfId="0" applyAlignment="1" applyBorder="1" applyFont="1">
      <alignment horizontal="center" vertical="center"/>
    </xf>
    <xf borderId="1" fillId="0" fontId="28" numFmtId="0" xfId="0" applyAlignment="1" applyBorder="1" applyFont="1">
      <alignment horizontal="center" readingOrder="0" vertical="center"/>
    </xf>
    <xf borderId="6" fillId="0" fontId="29" numFmtId="0" xfId="0" applyAlignment="1" applyBorder="1" applyFont="1">
      <alignment horizontal="center" vertical="center"/>
    </xf>
    <xf borderId="7" fillId="0" fontId="2" numFmtId="0" xfId="0" applyBorder="1" applyFont="1"/>
    <xf borderId="7" fillId="0" fontId="29" numFmtId="0" xfId="0" applyAlignment="1" applyBorder="1" applyFont="1">
      <alignment horizontal="center" vertical="center"/>
    </xf>
    <xf borderId="8" fillId="0" fontId="29" numFmtId="0" xfId="0" applyAlignment="1" applyBorder="1" applyFont="1">
      <alignment horizontal="center" vertical="center"/>
    </xf>
    <xf borderId="8" fillId="0" fontId="2" numFmtId="0" xfId="0" applyBorder="1" applyFont="1"/>
    <xf borderId="9" fillId="0" fontId="29" numFmtId="0" xfId="0" applyAlignment="1" applyBorder="1" applyFont="1">
      <alignment horizontal="center" vertical="center"/>
    </xf>
    <xf borderId="10" fillId="0" fontId="29" numFmtId="0" xfId="0" applyAlignment="1" applyBorder="1" applyFont="1">
      <alignment horizontal="center" vertical="center"/>
    </xf>
    <xf borderId="10" fillId="0" fontId="2" numFmtId="0" xfId="0" applyBorder="1" applyFont="1"/>
    <xf borderId="11" fillId="0" fontId="29" numFmtId="0" xfId="0" applyAlignment="1" applyBorder="1" applyFont="1">
      <alignment horizontal="center" vertical="center"/>
    </xf>
    <xf borderId="10" fillId="0" fontId="29" numFmtId="0" xfId="0" applyAlignment="1" applyBorder="1" applyFont="1">
      <alignment horizontal="center" vertical="center"/>
    </xf>
    <xf borderId="9" fillId="0" fontId="29" numFmtId="0" xfId="0" applyAlignment="1" applyBorder="1" applyFont="1">
      <alignment horizontal="center" vertical="center"/>
    </xf>
    <xf borderId="9" fillId="0" fontId="2" numFmtId="0" xfId="0" applyBorder="1" applyFont="1"/>
    <xf borderId="10" fillId="2" fontId="28" numFmtId="0" xfId="0" applyAlignment="1" applyBorder="1" applyFont="1">
      <alignment horizontal="center" readingOrder="0" shrinkToFit="0" vertical="center" wrapText="1"/>
    </xf>
    <xf borderId="0" fillId="2" fontId="30" numFmtId="0" xfId="0" applyAlignment="1" applyFont="1">
      <alignment horizontal="center" readingOrder="0" shrinkToFit="0" vertical="center" wrapText="1"/>
    </xf>
    <xf borderId="12" fillId="0" fontId="2" numFmtId="0" xfId="0" applyBorder="1" applyFont="1"/>
    <xf borderId="0" fillId="2" fontId="30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1" fillId="0" fontId="28" numFmtId="0" xfId="0" applyAlignment="1" applyBorder="1" applyFont="1">
      <alignment horizontal="center" readingOrder="0" shrinkToFit="0" vertical="center" wrapText="1"/>
    </xf>
    <xf borderId="8" fillId="0" fontId="29" numFmtId="0" xfId="0" applyAlignment="1" applyBorder="1" applyFont="1">
      <alignment horizontal="center" vertical="center"/>
    </xf>
    <xf borderId="1" fillId="2" fontId="28" numFmtId="0" xfId="0" applyAlignment="1" applyBorder="1" applyFont="1">
      <alignment horizontal="center" readingOrder="0" shrinkToFit="0" vertical="center" wrapText="1"/>
    </xf>
    <xf borderId="3" fillId="24" fontId="31" numFmtId="0" xfId="0" applyAlignment="1" applyBorder="1" applyFont="1">
      <alignment horizontal="center" readingOrder="0" vertical="center"/>
    </xf>
    <xf borderId="13" fillId="0" fontId="20" numFmtId="0" xfId="0" applyBorder="1" applyFont="1"/>
    <xf borderId="4" fillId="0" fontId="20" numFmtId="0" xfId="0" applyBorder="1" applyFont="1"/>
    <xf borderId="1" fillId="27" fontId="19" numFmtId="0" xfId="0" applyAlignment="1" applyBorder="1" applyFill="1" applyFont="1">
      <alignment horizontal="center" vertical="center"/>
    </xf>
    <xf borderId="0" fillId="2" fontId="8" numFmtId="0" xfId="0" applyAlignment="1" applyFont="1">
      <alignment horizontal="left" readingOrder="0" shrinkToFit="0" wrapText="0"/>
    </xf>
    <xf borderId="1" fillId="18" fontId="32" numFmtId="14" xfId="0" applyAlignment="1" applyBorder="1" applyFont="1" applyNumberFormat="1">
      <alignment horizontal="center"/>
    </xf>
    <xf borderId="1" fillId="6" fontId="32" numFmtId="14" xfId="0" applyAlignment="1" applyBorder="1" applyFont="1" applyNumberFormat="1">
      <alignment horizontal="center"/>
    </xf>
    <xf borderId="3" fillId="2" fontId="8" numFmtId="0" xfId="0" applyAlignment="1" applyBorder="1" applyFont="1">
      <alignment horizontal="left" readingOrder="0" shrinkToFit="0" wrapText="0"/>
    </xf>
    <xf borderId="1" fillId="2" fontId="33" numFmtId="0" xfId="0" applyAlignment="1" applyBorder="1" applyFont="1">
      <alignment horizontal="center" vertical="center"/>
    </xf>
    <xf borderId="1" fillId="2" fontId="33" numFmtId="164" xfId="0" applyAlignment="1" applyBorder="1" applyFont="1" applyNumberFormat="1">
      <alignment horizontal="center" readingOrder="0" vertical="center"/>
    </xf>
    <xf borderId="0" fillId="2" fontId="33" numFmtId="4" xfId="0" applyAlignment="1" applyFont="1" applyNumberFormat="1">
      <alignment horizontal="left" vertical="center"/>
    </xf>
    <xf borderId="1" fillId="2" fontId="33" numFmtId="0" xfId="0" applyAlignment="1" applyBorder="1" applyFont="1">
      <alignment horizontal="left" vertical="center"/>
    </xf>
    <xf borderId="1" fillId="2" fontId="33" numFmtId="0" xfId="0" applyAlignment="1" applyBorder="1" applyFont="1">
      <alignment horizontal="center" vertical="center"/>
    </xf>
    <xf borderId="1" fillId="2" fontId="33" numFmtId="164" xfId="0" applyAlignment="1" applyBorder="1" applyFont="1" applyNumberFormat="1">
      <alignment horizontal="left" vertical="center"/>
    </xf>
    <xf borderId="0" fillId="2" fontId="34" numFmtId="0" xfId="0" applyAlignment="1" applyFont="1">
      <alignment horizontal="center" vertical="center"/>
    </xf>
    <xf borderId="1" fillId="2" fontId="33" numFmtId="0" xfId="0" applyAlignment="1" applyBorder="1" applyFont="1">
      <alignment horizontal="left" vertical="center"/>
    </xf>
    <xf borderId="1" fillId="18" fontId="33" numFmtId="0" xfId="0" applyAlignment="1" applyBorder="1" applyFont="1">
      <alignment horizontal="center" vertical="center"/>
    </xf>
    <xf borderId="0" fillId="0" fontId="1" numFmtId="165" xfId="0" applyAlignment="1" applyFont="1" applyNumberFormat="1">
      <alignment horizontal="center"/>
    </xf>
    <xf borderId="0" fillId="28" fontId="35" numFmtId="0" xfId="0" applyAlignment="1" applyFill="1" applyFont="1">
      <alignment horizontal="center"/>
    </xf>
    <xf borderId="0" fillId="28" fontId="36" numFmtId="0" xfId="0" applyAlignment="1" applyFont="1">
      <alignment horizontal="center"/>
    </xf>
    <xf borderId="1" fillId="0" fontId="19" numFmtId="166" xfId="0" applyAlignment="1" applyBorder="1" applyFont="1" applyNumberFormat="1">
      <alignment horizontal="center" readingOrder="0" vertical="bottom"/>
    </xf>
    <xf borderId="1" fillId="0" fontId="19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1" fillId="0" fontId="2" numFmtId="167" xfId="0" applyAlignment="1" applyBorder="1" applyFont="1" applyNumberFormat="1">
      <alignment horizontal="left" readingOrder="0"/>
    </xf>
    <xf borderId="1" fillId="6" fontId="32" numFmtId="0" xfId="0" applyAlignment="1" applyBorder="1" applyFont="1">
      <alignment horizontal="center"/>
    </xf>
    <xf borderId="0" fillId="2" fontId="34" numFmtId="0" xfId="0" applyAlignment="1" applyFont="1">
      <alignment horizontal="center" readingOrder="0" vertical="center"/>
    </xf>
    <xf borderId="1" fillId="2" fontId="33" numFmtId="0" xfId="0" applyAlignment="1" applyBorder="1" applyFont="1">
      <alignment horizontal="left" readingOrder="0" vertical="center"/>
    </xf>
    <xf borderId="1" fillId="18" fontId="33" numFmtId="0" xfId="0" applyAlignment="1" applyBorder="1" applyFont="1">
      <alignment horizontal="center" readingOrder="0"/>
    </xf>
    <xf borderId="1" fillId="18" fontId="33" numFmtId="0" xfId="0" applyAlignment="1" applyBorder="1" applyFont="1">
      <alignment horizontal="center" readingOrder="0" vertical="center"/>
    </xf>
    <xf borderId="1" fillId="2" fontId="33" numFmtId="164" xfId="0" applyAlignment="1" applyBorder="1" applyFont="1" applyNumberFormat="1">
      <alignment horizontal="center" vertical="center"/>
    </xf>
    <xf borderId="1" fillId="18" fontId="33" numFmtId="0" xfId="0" applyAlignment="1" applyBorder="1" applyFont="1">
      <alignment horizontal="center"/>
    </xf>
    <xf borderId="0" fillId="2" fontId="33" numFmtId="0" xfId="0" applyAlignment="1" applyFont="1">
      <alignment horizontal="left" vertical="center"/>
    </xf>
    <xf borderId="0" fillId="0" fontId="37" numFmtId="0" xfId="0" applyFont="1"/>
    <xf borderId="0" fillId="0" fontId="38" numFmtId="0" xfId="0" applyAlignment="1" applyFont="1">
      <alignment readingOrder="0"/>
    </xf>
    <xf borderId="0" fillId="28" fontId="39" numFmtId="0" xfId="0" applyAlignment="1" applyFont="1">
      <alignment horizontal="center"/>
    </xf>
    <xf borderId="0" fillId="0" fontId="1" numFmtId="165" xfId="0" applyAlignment="1" applyFont="1" applyNumberFormat="1">
      <alignment horizontal="center" readingOrder="0"/>
    </xf>
    <xf borderId="0" fillId="0" fontId="2" numFmtId="0" xfId="0" applyAlignment="1" applyFont="1">
      <alignment horizontal="left"/>
    </xf>
    <xf borderId="0" fillId="0" fontId="2" numFmtId="4" xfId="0" applyFont="1" applyNumberFormat="1"/>
    <xf borderId="1" fillId="0" fontId="19" numFmtId="0" xfId="0" applyAlignment="1" applyBorder="1" applyFont="1">
      <alignment horizontal="center" readingOrder="0"/>
    </xf>
    <xf borderId="1" fillId="0" fontId="2" numFmtId="0" xfId="0" applyBorder="1" applyFont="1"/>
    <xf borderId="1" fillId="2" fontId="8" numFmtId="0" xfId="0" applyAlignment="1" applyBorder="1" applyFont="1">
      <alignment horizontal="left" readingOrder="0" shrinkToFit="0" wrapText="0"/>
    </xf>
    <xf borderId="1" fillId="2" fontId="8" numFmtId="167" xfId="0" applyAlignment="1" applyBorder="1" applyFont="1" applyNumberFormat="1">
      <alignment horizontal="left" readingOrder="0" shrinkToFit="0" wrapText="0"/>
    </xf>
    <xf borderId="0" fillId="0" fontId="2" numFmtId="164" xfId="0" applyAlignment="1" applyFont="1" applyNumberFormat="1">
      <alignment horizontal="center"/>
    </xf>
    <xf borderId="0" fillId="0" fontId="40" numFmtId="0" xfId="0" applyAlignment="1" applyFont="1">
      <alignment horizontal="center" vertical="center"/>
    </xf>
    <xf borderId="1" fillId="0" fontId="19" numFmtId="168" xfId="0" applyAlignment="1" applyBorder="1" applyFont="1" applyNumberFormat="1">
      <alignment horizontal="center" readingOrder="0" vertical="bottom"/>
    </xf>
    <xf borderId="1" fillId="0" fontId="2" numFmtId="167" xfId="0" applyAlignment="1" applyBorder="1" applyFont="1" applyNumberFormat="1">
      <alignment readingOrder="0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left"/>
    </xf>
    <xf borderId="0" fillId="0" fontId="40" numFmtId="166" xfId="0" applyAlignment="1" applyFont="1" applyNumberFormat="1">
      <alignment horizontal="center" readingOrder="0" vertical="center"/>
    </xf>
    <xf borderId="0" fillId="0" fontId="2" numFmtId="166" xfId="0" applyAlignment="1" applyFont="1" applyNumberFormat="1">
      <alignment readingOrder="0"/>
    </xf>
    <xf borderId="1" fillId="0" fontId="19" numFmtId="168" xfId="0" applyAlignment="1" applyBorder="1" applyFont="1" applyNumberFormat="1">
      <alignment horizontal="center" readingOrder="0"/>
    </xf>
    <xf borderId="1" fillId="0" fontId="2" numFmtId="169" xfId="0" applyAlignment="1" applyBorder="1" applyFont="1" applyNumberFormat="1">
      <alignment horizontal="left" readingOrder="0"/>
    </xf>
    <xf borderId="1" fillId="0" fontId="19" numFmtId="0" xfId="0" applyAlignment="1" applyBorder="1" applyFont="1">
      <alignment horizontal="center" vertical="center"/>
    </xf>
    <xf borderId="0" fillId="24" fontId="31" numFmtId="0" xfId="0" applyAlignment="1" applyFont="1">
      <alignment horizontal="center" readingOrder="0" vertical="center"/>
    </xf>
    <xf borderId="1" fillId="27" fontId="19" numFmtId="0" xfId="0" applyAlignment="1" applyBorder="1" applyFont="1">
      <alignment horizontal="center" readingOrder="0" vertical="center"/>
    </xf>
    <xf borderId="1" fillId="18" fontId="32" numFmtId="0" xfId="0" applyAlignment="1" applyBorder="1" applyFont="1">
      <alignment horizontal="center"/>
    </xf>
    <xf borderId="1" fillId="0" fontId="19" numFmtId="0" xfId="0" applyAlignment="1" applyBorder="1" applyFont="1">
      <alignment horizontal="center" readingOrder="0" vertical="bottom"/>
    </xf>
    <xf borderId="1" fillId="2" fontId="19" numFmtId="0" xfId="0" applyAlignment="1" applyBorder="1" applyFont="1">
      <alignment horizontal="center" readingOrder="0"/>
    </xf>
    <xf borderId="1" fillId="0" fontId="19" numFmtId="166" xfId="0" applyAlignment="1" applyBorder="1" applyFont="1" applyNumberFormat="1">
      <alignment horizontal="center" readingOrder="0"/>
    </xf>
    <xf borderId="1" fillId="2" fontId="41" numFmtId="168" xfId="0" applyAlignment="1" applyBorder="1" applyFont="1" applyNumberFormat="1">
      <alignment horizontal="center" readingOrder="0"/>
    </xf>
    <xf borderId="1" fillId="0" fontId="8" numFmtId="167" xfId="0" applyAlignment="1" applyBorder="1" applyFont="1" applyNumberFormat="1">
      <alignment horizontal="left" readingOrder="0" shrinkToFit="0" wrapText="0"/>
    </xf>
    <xf borderId="1" fillId="0" fontId="19" numFmtId="170" xfId="0" applyAlignment="1" applyBorder="1" applyFont="1" applyNumberFormat="1">
      <alignment horizontal="center" readingOrder="0"/>
    </xf>
    <xf borderId="1" fillId="0" fontId="19" numFmtId="168" xfId="0" applyAlignment="1" applyBorder="1" applyFont="1" applyNumberFormat="1">
      <alignment horizontal="center" vertical="bottom"/>
    </xf>
    <xf borderId="1" fillId="0" fontId="41" numFmtId="168" xfId="0" applyAlignment="1" applyBorder="1" applyFont="1" applyNumberFormat="1">
      <alignment horizontal="center" readingOrder="0"/>
    </xf>
    <xf borderId="1" fillId="0" fontId="2" numFmtId="169" xfId="0" applyAlignment="1" applyBorder="1" applyFont="1" applyNumberFormat="1">
      <alignment readingOrder="0"/>
    </xf>
    <xf borderId="1" fillId="0" fontId="2" numFmtId="0" xfId="0" applyBorder="1" applyFont="1"/>
    <xf borderId="3" fillId="2" fontId="8" numFmtId="0" xfId="0" applyAlignment="1" applyBorder="1" applyFont="1">
      <alignment horizontal="left" shrinkToFit="0" wrapText="0"/>
    </xf>
    <xf borderId="1" fillId="0" fontId="19" numFmtId="170" xfId="0" applyAlignment="1" applyBorder="1" applyFont="1" applyNumberFormat="1">
      <alignment horizontal="center" readingOrder="0" vertical="bottom"/>
    </xf>
    <xf borderId="1" fillId="0" fontId="2" numFmtId="170" xfId="0" applyAlignment="1" applyBorder="1" applyFont="1" applyNumberFormat="1">
      <alignment readingOrder="0"/>
    </xf>
    <xf borderId="1" fillId="0" fontId="42" numFmtId="166" xfId="0" applyAlignment="1" applyBorder="1" applyFont="1" applyNumberFormat="1">
      <alignment readingOrder="0" vertical="bottom"/>
    </xf>
    <xf borderId="1" fillId="2" fontId="25" numFmtId="168" xfId="0" applyAlignment="1" applyBorder="1" applyFont="1" applyNumberFormat="1">
      <alignment horizontal="center" readingOrder="0"/>
    </xf>
    <xf borderId="0" fillId="24" fontId="43" numFmtId="0" xfId="0" applyAlignment="1" applyFont="1">
      <alignment horizontal="center" readingOrder="0" vertical="center"/>
    </xf>
    <xf borderId="1" fillId="2" fontId="19" numFmtId="166" xfId="0" applyAlignment="1" applyBorder="1" applyFont="1" applyNumberFormat="1">
      <alignment horizontal="center" readingOrder="0" vertical="bottom"/>
    </xf>
    <xf borderId="1" fillId="0" fontId="2" numFmtId="168" xfId="0" applyAlignment="1" applyBorder="1" applyFont="1" applyNumberFormat="1">
      <alignment readingOrder="0"/>
    </xf>
    <xf borderId="1" fillId="2" fontId="19" numFmtId="166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readingOrder="0"/>
    </xf>
    <xf borderId="1" fillId="0" fontId="25" numFmtId="168" xfId="0" applyAlignment="1" applyBorder="1" applyFont="1" applyNumberFormat="1">
      <alignment horizontal="center" readingOrder="0"/>
    </xf>
    <xf borderId="1" fillId="0" fontId="19" numFmtId="171" xfId="0" applyAlignment="1" applyBorder="1" applyFont="1" applyNumberFormat="1">
      <alignment horizontal="center" readingOrder="0"/>
    </xf>
    <xf borderId="1" fillId="0" fontId="19" numFmtId="0" xfId="0" applyAlignment="1" applyBorder="1" applyFont="1">
      <alignment horizontal="center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>
        <b/>
      </font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>
        <b/>
      </font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9">
    <tableStyle count="2" pivot="0" name="STOCKS -style">
      <tableStyleElement dxfId="1" type="firstRowStripe"/>
      <tableStyleElement dxfId="2" type="secondRowStripe"/>
    </tableStyle>
    <tableStyle count="3" pivot="0" name="TODAY-style">
      <tableStyleElement dxfId="5" type="headerRow"/>
      <tableStyleElement dxfId="2" type="firstRowStripe"/>
      <tableStyleElement dxfId="1" type="secondRowStripe"/>
    </tableStyle>
    <tableStyle count="3" pivot="0" name="TODAY-style 2">
      <tableStyleElement dxfId="5" type="headerRow"/>
      <tableStyleElement dxfId="2" type="firstRowStripe"/>
      <tableStyleElement dxfId="1" type="secondRowStripe"/>
    </tableStyle>
    <tableStyle count="3" pivot="0" name="TODAY-style 3">
      <tableStyleElement dxfId="5" type="headerRow"/>
      <tableStyleElement dxfId="2" type="firstRowStripe"/>
      <tableStyleElement dxfId="1" type="secondRowStripe"/>
    </tableStyle>
    <tableStyle count="3" pivot="0" name="TODAY-style 4">
      <tableStyleElement dxfId="5" type="headerRow"/>
      <tableStyleElement dxfId="2" type="firstRowStripe"/>
      <tableStyleElement dxfId="1" type="secondRowStripe"/>
    </tableStyle>
    <tableStyle count="3" pivot="0" name="TODAY-style 5">
      <tableStyleElement dxfId="5" type="headerRow"/>
      <tableStyleElement dxfId="2" type="firstRowStripe"/>
      <tableStyleElement dxfId="1" type="secondRowStripe"/>
    </tableStyle>
    <tableStyle count="3" pivot="0" name="TODAY-style 6">
      <tableStyleElement dxfId="5" type="headerRow"/>
      <tableStyleElement dxfId="2" type="firstRowStripe"/>
      <tableStyleElement dxfId="1" type="secondRowStripe"/>
    </tableStyle>
    <tableStyle count="3" pivot="0" name="TODAY-style 7">
      <tableStyleElement dxfId="5" type="headerRow"/>
      <tableStyleElement dxfId="2" type="firstRowStripe"/>
      <tableStyleElement dxfId="1" type="secondRowStripe"/>
    </tableStyle>
    <tableStyle count="3" pivot="0" name="TODAY-style 8">
      <tableStyleElement dxfId="5" type="headerRow"/>
      <tableStyleElement dxfId="2" type="firstRowStripe"/>
      <tableStyleElement dxfId="1" type="secondRowStripe"/>
    </tableStyle>
    <tableStyle count="3" pivot="0" name="TODAY-style 9">
      <tableStyleElement dxfId="5" type="headerRow"/>
      <tableStyleElement dxfId="2" type="firstRowStripe"/>
      <tableStyleElement dxfId="1" type="secondRowStripe"/>
    </tableStyle>
    <tableStyle count="3" pivot="0" name="TODAY-style 10">
      <tableStyleElement dxfId="5" type="headerRow"/>
      <tableStyleElement dxfId="2" type="firstRowStripe"/>
      <tableStyleElement dxfId="1" type="secondRowStripe"/>
    </tableStyle>
    <tableStyle count="3" pivot="0" name="TODAY-style 11">
      <tableStyleElement dxfId="5" type="headerRow"/>
      <tableStyleElement dxfId="2" type="firstRowStripe"/>
      <tableStyleElement dxfId="1" type="secondRowStripe"/>
    </tableStyle>
    <tableStyle count="2" pivot="0" name="TODAY-style 12">
      <tableStyleElement dxfId="1" type="firstRowStripe"/>
      <tableStyleElement dxfId="2" type="secondRowStripe"/>
    </tableStyle>
    <tableStyle count="3" pivot="0" name="TODAY-style 13">
      <tableStyleElement dxfId="5" type="headerRow"/>
      <tableStyleElement dxfId="2" type="firstRowStripe"/>
      <tableStyleElement dxfId="1" type="secondRowStripe"/>
    </tableStyle>
    <tableStyle count="3" pivot="0" name="TODAY-style 14">
      <tableStyleElement dxfId="5" type="headerRow"/>
      <tableStyleElement dxfId="2" type="firstRowStripe"/>
      <tableStyleElement dxfId="1" type="secondRowStripe"/>
    </tableStyle>
    <tableStyle count="2" pivot="0" name="TODAY-style 15">
      <tableStyleElement dxfId="1" type="firstRowStripe"/>
      <tableStyleElement dxfId="2" type="secondRowStripe"/>
    </tableStyle>
    <tableStyle count="2" pivot="0" name="TODAY-style 16">
      <tableStyleElement dxfId="2" type="firstRowStripe"/>
      <tableStyleElement dxfId="1" type="secondRowStripe"/>
    </tableStyle>
    <tableStyle count="2" pivot="0" name="TODAY-style 17">
      <tableStyleElement dxfId="2" type="firstRowStripe"/>
      <tableStyleElement dxfId="1" type="secondRowStripe"/>
    </tableStyle>
    <tableStyle count="3" pivot="0" name="TODAY-style 18">
      <tableStyleElement dxfId="5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H40:I40" displayName="Table_1" name="Table_1" id="1">
  <tableColumns count="2">
    <tableColumn name="Column1" id="1"/>
    <tableColumn name="Column2" id="2"/>
  </tableColumns>
  <tableStyleInfo name="STOCKS -style" showColumnStripes="0" showFirstColumn="1" showLastColumn="1" showRowStripes="1"/>
</table>
</file>

<file path=xl/tables/table2.xml><?xml version="1.0" encoding="utf-8"?>
<table xmlns="http://schemas.openxmlformats.org/spreadsheetml/2006/main" ref="A1:A4" displayName="Table_2" name="Table_2" id="2">
  <tableColumns count="1">
    <tableColumn name="MOR CLEAN." id="1"/>
  </tableColumns>
  <tableStyleInfo name="TODAY-style" showColumnStripes="0" showFirstColumn="1" showLastColumn="1" showRowStripes="1"/>
</table>
</file>

<file path=xl/tables/table3.xml><?xml version="1.0" encoding="utf-8"?>
<table xmlns="http://schemas.openxmlformats.org/spreadsheetml/2006/main" ref="C1:C4" displayName="Table_3" name="Table_3" id="3">
  <tableColumns count="1">
    <tableColumn name="TEA" id="1"/>
  </tableColumns>
  <tableStyleInfo name="TODAY-style 2" showColumnStripes="0" showFirstColumn="1" showLastColumn="1" showRowStripes="1"/>
</table>
</file>

<file path=xl/tables/table4.xml><?xml version="1.0" encoding="utf-8"?>
<table xmlns="http://schemas.openxmlformats.org/spreadsheetml/2006/main" ref="A6:A9" displayName="Table_4" name="Table_4" id="4">
  <tableColumns count="1">
    <tableColumn name="CHAIN ARRANGE" id="1"/>
  </tableColumns>
  <tableStyleInfo name="TODAY-style 3" showColumnStripes="0" showFirstColumn="1" showLastColumn="1" showRowStripes="1"/>
</table>
</file>

<file path=xl/tables/table5.xml><?xml version="1.0" encoding="utf-8"?>
<table xmlns="http://schemas.openxmlformats.org/spreadsheetml/2006/main" ref="C6:C9" displayName="Table_5" name="Table_5" id="5">
  <tableColumns count="1">
    <tableColumn name="DROPS ARR" id="1"/>
  </tableColumns>
  <tableStyleInfo name="TODAY-style 4" showColumnStripes="0" showFirstColumn="1" showLastColumn="1" showRowStripes="1"/>
</table>
</file>

<file path=xl/tables/table6.xml><?xml version="1.0" encoding="utf-8"?>
<table xmlns="http://schemas.openxmlformats.org/spreadsheetml/2006/main" ref="E6:E9" displayName="Table_6" name="Table_6" id="6">
  <tableColumns count="1">
    <tableColumn name="TRAY ARRANGE" id="1"/>
  </tableColumns>
  <tableStyleInfo name="TODAY-style 5" showColumnStripes="0" showFirstColumn="1" showLastColumn="1" showRowStripes="1"/>
</table>
</file>

<file path=xl/tables/table7.xml><?xml version="1.0" encoding="utf-8"?>
<table xmlns="http://schemas.openxmlformats.org/spreadsheetml/2006/main" ref="A10:A11" displayName="Table_7" name="Table_7" id="7">
  <tableColumns count="1">
    <tableColumn name="CHAIN" id="1"/>
  </tableColumns>
  <tableStyleInfo name="TODAY-style 6" showColumnStripes="0" showFirstColumn="1" showLastColumn="1" showRowStripes="1"/>
</table>
</file>

<file path=xl/tables/table8.xml><?xml version="1.0" encoding="utf-8"?>
<table xmlns="http://schemas.openxmlformats.org/spreadsheetml/2006/main" ref="C10:C11" displayName="Table_8" name="Table_8" id="8">
  <tableColumns count="1">
    <tableColumn name="DROPS" id="1"/>
  </tableColumns>
  <tableStyleInfo name="TODAY-style 7" showColumnStripes="0" showFirstColumn="1" showLastColumn="1" showRowStripes="1"/>
</table>
</file>

<file path=xl/tables/table9.xml><?xml version="1.0" encoding="utf-8"?>
<table xmlns="http://schemas.openxmlformats.org/spreadsheetml/2006/main" ref="E10:E11" displayName="Table_9" name="Table_9" id="9">
  <tableColumns count="1">
    <tableColumn name="RING" id="1"/>
  </tableColumns>
  <tableStyleInfo name="TODAY-style 8" showColumnStripes="0" showFirstColumn="1" showLastColumn="1" showRowStripes="1"/>
</table>
</file>

<file path=xl/tables/table10.xml><?xml version="1.0" encoding="utf-8"?>
<table xmlns="http://schemas.openxmlformats.org/spreadsheetml/2006/main" ref="A13:A15" displayName="Table_10" name="Table_10" id="10">
  <tableColumns count="1">
    <tableColumn name="DUSTBIN CLEAN" id="1"/>
  </tableColumns>
  <tableStyleInfo name="TODAY-style 9" showColumnStripes="0" showFirstColumn="1" showLastColumn="1" showRowStripes="1"/>
</table>
</file>

<file path=xl/tables/table11.xml><?xml version="1.0" encoding="utf-8"?>
<table xmlns="http://schemas.openxmlformats.org/spreadsheetml/2006/main" ref="E13:E15" displayName="Table_11" name="Table_11" id="11">
  <tableColumns count="1">
    <tableColumn name="DUSTBIN CHECK" id="1"/>
  </tableColumns>
  <tableStyleInfo name="TODAY-style 10" showColumnStripes="0" showFirstColumn="1" showLastColumn="1" showRowStripes="1"/>
</table>
</file>

<file path=xl/tables/table12.xml><?xml version="1.0" encoding="utf-8"?>
<table xmlns="http://schemas.openxmlformats.org/spreadsheetml/2006/main" ref="A17:A18" displayName="Table_12" name="Table_12" id="12">
  <tableColumns count="1">
    <tableColumn name="DOOR OPEN" id="1"/>
  </tableColumns>
  <tableStyleInfo name="TODAY-style 11" showColumnStripes="0" showFirstColumn="1" showLastColumn="1" showRowStripes="1"/>
</table>
</file>

<file path=xl/tables/table13.xml><?xml version="1.0" encoding="utf-8"?>
<table xmlns="http://schemas.openxmlformats.org/spreadsheetml/2006/main" headerRowCount="0" ref="E17:E19" displayName="Table_13" name="Table_13" id="13">
  <tableColumns count="1">
    <tableColumn name="Column1" id="1"/>
  </tableColumns>
  <tableStyleInfo name="TODAY-style 12" showColumnStripes="0" showFirstColumn="1" showLastColumn="1" showRowStripes="1"/>
</table>
</file>

<file path=xl/tables/table14.xml><?xml version="1.0" encoding="utf-8"?>
<table xmlns="http://schemas.openxmlformats.org/spreadsheetml/2006/main" ref="A23:A25" displayName="Table_14" name="Table_14" id="14">
  <tableColumns count="1">
    <tableColumn name="CHITTAI" id="1"/>
  </tableColumns>
  <tableStyleInfo name="TODAY-style 13" showColumnStripes="0" showFirstColumn="1" showLastColumn="1" showRowStripes="1"/>
</table>
</file>

<file path=xl/tables/table15.xml><?xml version="1.0" encoding="utf-8"?>
<table xmlns="http://schemas.openxmlformats.org/spreadsheetml/2006/main" ref="C23:C24" displayName="Table_15" name="Table_15" id="15">
  <tableColumns count="1">
    <tableColumn name="STEPS" id="1"/>
  </tableColumns>
  <tableStyleInfo name="TODAY-style 14" showColumnStripes="0" showFirstColumn="1" showLastColumn="1" showRowStripes="1"/>
</table>
</file>

<file path=xl/tables/table16.xml><?xml version="1.0" encoding="utf-8"?>
<table xmlns="http://schemas.openxmlformats.org/spreadsheetml/2006/main" headerRowCount="0" ref="E27:E31" displayName="Table_16" name="Table_16" id="16">
  <tableColumns count="1">
    <tableColumn name="Column1" id="1"/>
  </tableColumns>
  <tableStyleInfo name="TODAY-style 15" showColumnStripes="0" showFirstColumn="1" showLastColumn="1" showRowStripes="1"/>
</table>
</file>

<file path=xl/tables/table17.xml><?xml version="1.0" encoding="utf-8"?>
<table xmlns="http://schemas.openxmlformats.org/spreadsheetml/2006/main" headerRowCount="0" ref="C34:C35" displayName="Table_17" name="Table_17" id="17">
  <tableColumns count="1">
    <tableColumn name="Column1" id="1"/>
  </tableColumns>
  <tableStyleInfo name="TODAY-style 16" showColumnStripes="0" showFirstColumn="1" showLastColumn="1" showRowStripes="1"/>
</table>
</file>

<file path=xl/tables/table18.xml><?xml version="1.0" encoding="utf-8"?>
<table xmlns="http://schemas.openxmlformats.org/spreadsheetml/2006/main" headerRowCount="0" ref="E34:E35" displayName="Table_18" name="Table_18" id="18">
  <tableColumns count="1">
    <tableColumn name="Column1" id="1"/>
  </tableColumns>
  <tableStyleInfo name="TODAY-style 17" showColumnStripes="0" showFirstColumn="1" showLastColumn="1" showRowStripes="1"/>
</table>
</file>

<file path=xl/tables/table19.xml><?xml version="1.0" encoding="utf-8"?>
<table xmlns="http://schemas.openxmlformats.org/spreadsheetml/2006/main" headerRowCount="0" ref="E36:E37" displayName="Table_19" name="Table_19" id="19">
  <tableColumns count="1">
    <tableColumn name="Column1" id="1"/>
  </tableColumns>
  <tableStyleInfo name="TODAY-style 1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table" Target="../tables/table2.xml"/><Relationship Id="rId31" Type="http://schemas.openxmlformats.org/officeDocument/2006/relationships/table" Target="../tables/table13.xml"/><Relationship Id="rId30" Type="http://schemas.openxmlformats.org/officeDocument/2006/relationships/table" Target="../tables/table12.xml"/><Relationship Id="rId22" Type="http://schemas.openxmlformats.org/officeDocument/2006/relationships/table" Target="../tables/table4.xml"/><Relationship Id="rId33" Type="http://schemas.openxmlformats.org/officeDocument/2006/relationships/table" Target="../tables/table15.xml"/><Relationship Id="rId21" Type="http://schemas.openxmlformats.org/officeDocument/2006/relationships/table" Target="../tables/table3.xml"/><Relationship Id="rId32" Type="http://schemas.openxmlformats.org/officeDocument/2006/relationships/table" Target="../tables/table14.xml"/><Relationship Id="rId24" Type="http://schemas.openxmlformats.org/officeDocument/2006/relationships/table" Target="../tables/table6.xml"/><Relationship Id="rId35" Type="http://schemas.openxmlformats.org/officeDocument/2006/relationships/table" Target="../tables/table17.xml"/><Relationship Id="rId23" Type="http://schemas.openxmlformats.org/officeDocument/2006/relationships/table" Target="../tables/table5.xml"/><Relationship Id="rId34" Type="http://schemas.openxmlformats.org/officeDocument/2006/relationships/table" Target="../tables/table16.xml"/><Relationship Id="rId1" Type="http://schemas.openxmlformats.org/officeDocument/2006/relationships/drawing" Target="../drawings/drawing6.xml"/><Relationship Id="rId26" Type="http://schemas.openxmlformats.org/officeDocument/2006/relationships/table" Target="../tables/table8.xml"/><Relationship Id="rId37" Type="http://schemas.openxmlformats.org/officeDocument/2006/relationships/table" Target="../tables/table19.xml"/><Relationship Id="rId25" Type="http://schemas.openxmlformats.org/officeDocument/2006/relationships/table" Target="../tables/table7.xml"/><Relationship Id="rId36" Type="http://schemas.openxmlformats.org/officeDocument/2006/relationships/table" Target="../tables/table18.xml"/><Relationship Id="rId28" Type="http://schemas.openxmlformats.org/officeDocument/2006/relationships/table" Target="../tables/table10.xml"/><Relationship Id="rId27" Type="http://schemas.openxmlformats.org/officeDocument/2006/relationships/table" Target="../tables/table9.xml"/><Relationship Id="rId29" Type="http://schemas.openxmlformats.org/officeDocument/2006/relationships/table" Target="../tables/table1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7.0"/>
  </cols>
  <sheetData>
    <row r="1">
      <c r="A1" s="1" t="s">
        <v>0</v>
      </c>
      <c r="B1" s="1" t="s">
        <v>1</v>
      </c>
      <c r="C1" s="2" t="s">
        <v>2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19.0"/>
    <col customWidth="1" min="3" max="3" width="4.25"/>
    <col customWidth="1" min="4" max="7" width="17.63"/>
    <col customWidth="1" min="8" max="8" width="15.13"/>
    <col customWidth="1" min="9" max="16" width="17.63"/>
    <col customWidth="1" min="17" max="17" width="14.13"/>
    <col customWidth="1" min="18" max="18" width="9.75"/>
    <col customWidth="1" min="19" max="19" width="15.5"/>
    <col customWidth="1" min="20" max="20" width="17.13"/>
    <col customWidth="1" min="21" max="21" width="4.88"/>
    <col customWidth="1" min="22" max="22" width="14.38"/>
    <col customWidth="1" min="23" max="23" width="12.63"/>
    <col customWidth="1" min="24" max="24" width="16.0"/>
    <col customWidth="1" min="25" max="25" width="13.38"/>
    <col customWidth="1" min="26" max="26" width="4.88"/>
    <col customWidth="1" min="27" max="27" width="15.88"/>
    <col customWidth="1" min="28" max="28" width="16.0"/>
    <col customWidth="1" min="29" max="29" width="4.88"/>
    <col customWidth="1" min="30" max="30" width="15.25"/>
    <col customWidth="1" min="31" max="31" width="14.63"/>
    <col customWidth="1" min="32" max="32" width="4.88"/>
    <col customWidth="1" min="33" max="34" width="16.0"/>
    <col customWidth="1" min="35" max="35" width="15.0"/>
    <col customWidth="1" min="36" max="36" width="5.25"/>
    <col customWidth="1" min="37" max="37" width="14.63"/>
    <col customWidth="1" min="38" max="38" width="13.38"/>
    <col customWidth="1" min="39" max="39" width="4.25"/>
    <col customWidth="1" min="40" max="40" width="14.75"/>
    <col customWidth="1" min="41" max="41" width="12.63"/>
    <col customWidth="1" min="42" max="42" width="14.75"/>
    <col customWidth="1" min="43" max="47" width="5.75"/>
  </cols>
  <sheetData>
    <row r="1" ht="18.75" customHeight="1">
      <c r="B1" s="3"/>
      <c r="I1" s="2" t="b">
        <f>OR(TEXT(TODAY()+1, "DDD")="Tue", TEXT(TODAY()+1, "DDD")="Fri")</f>
        <v>1</v>
      </c>
      <c r="T1" s="4"/>
      <c r="AB1" s="5"/>
      <c r="AL1" s="3"/>
    </row>
    <row r="2" ht="21.0" customHeight="1">
      <c r="B2" s="3"/>
      <c r="D2" s="6" t="b">
        <v>0</v>
      </c>
      <c r="E2" s="6" t="b">
        <v>0</v>
      </c>
      <c r="F2" s="6" t="b">
        <v>0</v>
      </c>
      <c r="G2" s="6" t="b">
        <v>1</v>
      </c>
      <c r="H2" s="6" t="b">
        <f>I1</f>
        <v>1</v>
      </c>
      <c r="I2" s="6" t="b">
        <f>I1</f>
        <v>1</v>
      </c>
      <c r="J2" s="6" t="b">
        <f>I1</f>
        <v>1</v>
      </c>
      <c r="K2" s="6" t="b">
        <f>I1</f>
        <v>1</v>
      </c>
      <c r="L2" s="7" t="b">
        <v>1</v>
      </c>
      <c r="M2" s="6" t="b">
        <v>1</v>
      </c>
      <c r="N2" s="6" t="b">
        <v>1</v>
      </c>
      <c r="O2" s="6" t="b">
        <v>1</v>
      </c>
      <c r="P2" s="6" t="b">
        <v>1</v>
      </c>
      <c r="Q2" s="6" t="b">
        <v>1</v>
      </c>
      <c r="S2" s="8"/>
      <c r="T2" s="5"/>
      <c r="U2" s="8"/>
      <c r="V2" s="6" t="b">
        <v>1</v>
      </c>
      <c r="W2" s="6" t="b">
        <v>1</v>
      </c>
      <c r="X2" s="6" t="b">
        <v>1</v>
      </c>
      <c r="Y2" s="6" t="b">
        <v>1</v>
      </c>
      <c r="Z2" s="8"/>
      <c r="AA2" s="8"/>
      <c r="AB2" s="5"/>
      <c r="AC2" s="8"/>
      <c r="AD2" s="6" t="b">
        <v>1</v>
      </c>
      <c r="AE2" s="6" t="b">
        <v>1</v>
      </c>
      <c r="AF2" s="8"/>
      <c r="AG2" s="6" t="b">
        <v>1</v>
      </c>
      <c r="AH2" s="6" t="b">
        <v>0</v>
      </c>
      <c r="AI2" s="6" t="b">
        <v>0</v>
      </c>
      <c r="AJ2" s="8"/>
      <c r="AK2" s="9"/>
      <c r="AL2" s="10"/>
      <c r="AM2" s="9"/>
      <c r="AN2" s="6" t="b">
        <v>0</v>
      </c>
      <c r="AO2" s="6" t="b">
        <v>0</v>
      </c>
      <c r="AP2" s="6" t="b">
        <v>0</v>
      </c>
      <c r="AS2" s="8"/>
      <c r="AT2" s="8"/>
      <c r="AU2" s="8"/>
    </row>
    <row r="3">
      <c r="B3" s="11"/>
      <c r="D3" s="12" t="s">
        <v>11</v>
      </c>
      <c r="E3" s="12" t="s">
        <v>12</v>
      </c>
      <c r="F3" s="12" t="s">
        <v>13</v>
      </c>
      <c r="G3" s="12" t="s">
        <v>14</v>
      </c>
      <c r="H3" s="12" t="s">
        <v>15</v>
      </c>
      <c r="I3" s="12" t="s">
        <v>16</v>
      </c>
      <c r="J3" s="12" t="s">
        <v>17</v>
      </c>
      <c r="K3" s="12" t="s">
        <v>18</v>
      </c>
      <c r="L3" s="12" t="s">
        <v>19</v>
      </c>
      <c r="M3" s="12" t="s">
        <v>20</v>
      </c>
      <c r="N3" s="12" t="s">
        <v>21</v>
      </c>
      <c r="O3" s="12" t="s">
        <v>22</v>
      </c>
      <c r="P3" s="12" t="s">
        <v>23</v>
      </c>
      <c r="Q3" s="12" t="s">
        <v>24</v>
      </c>
      <c r="T3" s="5"/>
      <c r="U3" s="13"/>
      <c r="V3" s="12" t="s">
        <v>25</v>
      </c>
      <c r="W3" s="12" t="s">
        <v>26</v>
      </c>
      <c r="X3" s="12" t="s">
        <v>27</v>
      </c>
      <c r="Y3" s="12" t="s">
        <v>28</v>
      </c>
      <c r="Z3" s="13"/>
      <c r="AB3" s="5"/>
      <c r="AC3" s="13"/>
      <c r="AD3" s="12" t="s">
        <v>29</v>
      </c>
      <c r="AE3" s="12" t="s">
        <v>30</v>
      </c>
      <c r="AF3" s="13"/>
      <c r="AG3" s="12" t="s">
        <v>31</v>
      </c>
      <c r="AH3" s="12" t="s">
        <v>32</v>
      </c>
      <c r="AI3" s="12" t="s">
        <v>33</v>
      </c>
      <c r="AJ3" s="13"/>
      <c r="AK3" s="14" t="str">
        <f>D30</f>
        <v/>
      </c>
      <c r="AL3" s="11" t="str">
        <f>D29</f>
        <v>CHITTAI</v>
      </c>
      <c r="AM3" s="15"/>
      <c r="AN3" s="12" t="s">
        <v>34</v>
      </c>
      <c r="AO3" s="12" t="s">
        <v>35</v>
      </c>
      <c r="AP3" s="12" t="s">
        <v>36</v>
      </c>
      <c r="AS3" s="13"/>
      <c r="AT3" s="13"/>
      <c r="AU3" s="13"/>
    </row>
    <row r="4">
      <c r="A4" s="16" t="str">
        <f>D30</f>
        <v/>
      </c>
      <c r="B4" s="11" t="str">
        <f>D3</f>
        <v>CHITTAI</v>
      </c>
      <c r="D4" s="17" t="str">
        <f>IF($D$2=TRUE,CHITTAI!V2,"")</f>
        <v/>
      </c>
      <c r="E4" s="17" t="str">
        <f>IF($E$2=TRUE,CASH!V2,"")</f>
        <v/>
      </c>
      <c r="F4" s="17" t="str">
        <f>IF($F$2=TRUE,STEPS!V2,"")</f>
        <v/>
      </c>
      <c r="G4" s="17" t="str">
        <f>IF($G$2=TRUE,COLLECTION!V2,"")</f>
        <v>VIJI-2</v>
      </c>
      <c r="H4" s="17" t="str">
        <f>IF($H$2=TRUE,'PATHIRAM,SL BOX'!V2,"")</f>
        <v>RAJI-2</v>
      </c>
      <c r="I4" s="17" t="str">
        <f>IF($I$2=TRUE,PATHIRAM!V2,"")</f>
        <v>SAHANA</v>
      </c>
      <c r="J4" s="17" t="str">
        <f>IF($J$2=TRUE,SL!V2,"")</f>
        <v>SUDHARSHINI</v>
      </c>
      <c r="K4" s="17" t="str">
        <f>IF($K$2=TRUE,KOLUSU!V2,"")</f>
        <v>DEEPA</v>
      </c>
      <c r="L4" s="17" t="str">
        <f>IF($L$2=TRUE,TEA!V2,"")</f>
        <v>JEYANTHI</v>
      </c>
      <c r="M4" s="17" t="str">
        <f>IF($M$2=TRUE,MET.MKT!V2,"")</f>
        <v>BHARATHI</v>
      </c>
      <c r="N4" s="17" t="str">
        <f>IF($N$2=TRUE,'SIL.ARR (MOR&amp;EVE)'!V2,"")</f>
        <v>CHINNAMMAL</v>
      </c>
      <c r="O4" s="17" t="str">
        <f>IF($O$2=TRUE,CHAIN!V2,"")</f>
        <v>RAJI-2</v>
      </c>
      <c r="P4" s="17" t="str">
        <f>IF($P$2=TRUE,'CHAIN ARR'!V2,"")</f>
        <v>KAVIYA</v>
      </c>
      <c r="Q4" s="17" t="str">
        <f>IF($Q$2=TRUE,'DROPS ARR'!V2,"")</f>
        <v>SHANTHI</v>
      </c>
      <c r="S4" s="18" t="str">
        <f>D30</f>
        <v/>
      </c>
      <c r="T4" s="5" t="str">
        <f>D3</f>
        <v>CHITTAI</v>
      </c>
      <c r="U4" s="19"/>
      <c r="V4" s="17" t="str">
        <f>IF($V$2=TRUE,DROPS!V2,"")</f>
        <v>JEYANTHI</v>
      </c>
      <c r="W4" s="17" t="str">
        <f>IF($W$2=TRUE,RING!V2,"")</f>
        <v>CHINNAMMAL</v>
      </c>
      <c r="X4" s="17" t="str">
        <f>IF($X$2=TRUE,'EVENING CLEAN'!V2,"")</f>
        <v>SANTHIYA</v>
      </c>
      <c r="Y4" s="17" t="str">
        <f>IF($Y$2=TRUE,'DUSTBIN CHECK'!V2,"")</f>
        <v>VIJI-2</v>
      </c>
      <c r="Z4" s="19"/>
      <c r="AA4" s="20" t="str">
        <f t="shared" ref="AA4:AA5" si="1">Y30</f>
        <v>VIJI-2</v>
      </c>
      <c r="AB4" s="5" t="str">
        <f>Y3</f>
        <v>DUSTBIN CHECK</v>
      </c>
      <c r="AC4" s="19"/>
      <c r="AD4" s="17" t="str">
        <f>IF($AD$2=TRUE,'DUSTBIN CLEAN'!V2,"")</f>
        <v>SANTHIYA</v>
      </c>
      <c r="AE4" s="17" t="str">
        <f>IF($AE$2=TRUE,'TRAY ARR'!V2,"")</f>
        <v>MUTHUPRIYA</v>
      </c>
      <c r="AF4" s="19"/>
      <c r="AG4" s="17" t="str">
        <f>IF($AG$2=TRUE,'DOOR CLOSING'!V2,"")</f>
        <v>SAKTHIVEL 2</v>
      </c>
      <c r="AH4" s="17" t="str">
        <f>IF(WEEKDAY(TODAY()+1)=1, "PARIMANAM",'DOOR OPEN'!V2)</f>
        <v>MANIMARAN</v>
      </c>
      <c r="AI4" s="17" t="str">
        <f>IF($AI$2=TRUE,'MOR CLEAN'!X2,'MOR CLEAN'!V2)</f>
        <v>RANI</v>
      </c>
      <c r="AJ4" s="19"/>
      <c r="AK4" s="21" t="str">
        <f>E30</f>
        <v/>
      </c>
      <c r="AL4" s="11" t="str">
        <f>E29</f>
        <v>CASHIER</v>
      </c>
      <c r="AM4" s="22"/>
      <c r="AN4" s="17" t="str">
        <f>IF($AN$2=TRUE,PURSE!X2,PURSE!V2)</f>
        <v>CHINNAMMAL</v>
      </c>
      <c r="AO4" s="17" t="str">
        <f>IF($AO$2=TRUE,'MAADI CLEAN'!X2,'MAADI CLEAN'!V2)</f>
        <v>VIDHYA</v>
      </c>
      <c r="AP4" s="17" t="str">
        <f>IF($AP$2=TRUE,'FAN CLEAN'!X2,'FAN CLEAN'!V2)</f>
        <v>SHANTHI</v>
      </c>
      <c r="AS4" s="19"/>
      <c r="AT4" s="19"/>
      <c r="AU4" s="19"/>
    </row>
    <row r="5">
      <c r="A5" s="23" t="str">
        <f>E30</f>
        <v/>
      </c>
      <c r="B5" s="11" t="str">
        <f>E3</f>
        <v>CASHIER</v>
      </c>
      <c r="D5" s="24" t="str">
        <f>IF($D$2=TRUE,CHITTAI!V3,"")</f>
        <v/>
      </c>
      <c r="E5" s="24" t="str">
        <f>IF($E$2=TRUE,CASH!V3,"")</f>
        <v/>
      </c>
      <c r="F5" s="24" t="str">
        <f>IF($F$2=TRUE,STEPS!V3,"")</f>
        <v/>
      </c>
      <c r="G5" s="24" t="str">
        <f>IF($G$2=TRUE,COLLECTION!V3,"")</f>
        <v>BHARATHI</v>
      </c>
      <c r="H5" s="17" t="str">
        <f>IF($H$2=TRUE,'PATHIRAM,SL BOX'!V3,"")</f>
        <v>VIJI-1</v>
      </c>
      <c r="I5" s="17" t="str">
        <f>IF($I$2=TRUE,PATHIRAM!V3,"")</f>
        <v>VISHNUPRIYA</v>
      </c>
      <c r="J5" s="17" t="str">
        <f>IF($J$2=TRUE,SL!V3,"")</f>
        <v>VIDHYA</v>
      </c>
      <c r="K5" s="17" t="str">
        <f>IF($K$2=TRUE,KOLUSU!V3,"")</f>
        <v>VIJI-2</v>
      </c>
      <c r="L5" s="17" t="str">
        <f>IF($L$2=TRUE,TEA!V3,"")</f>
        <v>SANTHIYA</v>
      </c>
      <c r="M5" s="24" t="str">
        <f>IF($M$2=TRUE,MET.MKT!V3,"")</f>
        <v>DHANALAKSHMI</v>
      </c>
      <c r="N5" s="17" t="str">
        <f>IF($N$2=TRUE,'SIL.ARR (MOR&amp;EVE)'!V3,"")</f>
        <v>RAJI-2</v>
      </c>
      <c r="O5" s="24" t="str">
        <f>IF($O$2=TRUE,CHAIN!V3,"")</f>
        <v>JEYANTHI</v>
      </c>
      <c r="P5" s="24" t="str">
        <f>IF($P$2=TRUE,'CHAIN ARR'!V3,"")</f>
        <v>MUTHUPRIYA</v>
      </c>
      <c r="Q5" s="17" t="str">
        <f>IF($Q$2=TRUE,'DROPS ARR'!V3,"")</f>
        <v>SUDHARSHINI</v>
      </c>
      <c r="S5" s="21" t="str">
        <f>E30</f>
        <v/>
      </c>
      <c r="T5" s="5" t="str">
        <f>E3</f>
        <v>CASHIER</v>
      </c>
      <c r="U5" s="19"/>
      <c r="V5" s="24" t="str">
        <f>IF($V$2=TRUE,DROPS!V3,"")</f>
        <v>VIJI-2</v>
      </c>
      <c r="W5" s="24" t="str">
        <f>IF($W$2=TRUE,RING!V3,"")</f>
        <v>VIDHYA</v>
      </c>
      <c r="X5" s="24" t="str">
        <f>IF($X$2=TRUE,'EVENING CLEAN'!V3,"")</f>
        <v>RAJI-1</v>
      </c>
      <c r="Y5" s="17" t="str">
        <f>IF($Y$2=TRUE,'DUSTBIN CHECK'!V3,"")</f>
        <v>BHARATHI</v>
      </c>
      <c r="Z5" s="19"/>
      <c r="AA5" s="20" t="str">
        <f t="shared" si="1"/>
        <v>BHARATHI</v>
      </c>
      <c r="AB5" s="5" t="str">
        <f>Y3</f>
        <v>DUSTBIN CHECK</v>
      </c>
      <c r="AC5" s="19"/>
      <c r="AD5" s="17" t="str">
        <f>IF($AD$2=TRUE,'DUSTBIN CLEAN'!V3,"")</f>
        <v>VIJI-2</v>
      </c>
      <c r="AE5" s="25" t="str">
        <f>IF($AE$2=TRUE,'TRAY ARR'!V3,"")</f>
        <v>KAVIYA</v>
      </c>
      <c r="AF5" s="19"/>
      <c r="AG5" s="24" t="str">
        <f>IF($AG$2=TRUE,'DOOR CLOSING'!V3,"")</f>
        <v>ARULMURUGAN</v>
      </c>
      <c r="AH5" s="24" t="str">
        <f>IF(WEEKDAY(TODAY()+1)=1, "PARIMANAM",'DOOR OPEN'!V3)</f>
        <v>ARULMURUGAN</v>
      </c>
      <c r="AI5" s="17" t="str">
        <f>IF($AI$2=TRUE,'MOR CLEAN'!X3,'MOR CLEAN'!V3)</f>
        <v>VIJI-1</v>
      </c>
      <c r="AJ5" s="19"/>
      <c r="AK5" s="26" t="str">
        <f>F30</f>
        <v/>
      </c>
      <c r="AL5" s="11" t="str">
        <f>F29</f>
        <v>STEPS</v>
      </c>
      <c r="AM5" s="22"/>
      <c r="AN5" s="17" t="str">
        <f>IF($AN$2=TRUE,PURSE!X3,PURSE!V3)</f>
        <v>YAMUNA</v>
      </c>
      <c r="AO5" s="17" t="str">
        <f>IF($AO$2=TRUE,'MAADI CLEAN'!X3,'MAADI CLEAN'!V3)</f>
        <v>RAJI-1</v>
      </c>
      <c r="AP5" s="17" t="str">
        <f>IF($AP$2=TRUE,'FAN CLEAN'!X3,'FAN CLEAN'!V3)</f>
        <v>VISHNUPRIYA</v>
      </c>
      <c r="AS5" s="19"/>
      <c r="AT5" s="19"/>
      <c r="AU5" s="19"/>
    </row>
    <row r="6">
      <c r="A6" s="26" t="str">
        <f>F30</f>
        <v/>
      </c>
      <c r="B6" s="11" t="str">
        <f>F3</f>
        <v>STEPS</v>
      </c>
      <c r="D6" s="24" t="str">
        <f>IF($D$2=TRUE,CHITTAI!V4,"")</f>
        <v/>
      </c>
      <c r="E6" s="24" t="str">
        <f>IF($E$2=TRUE,CASH!V4,"")</f>
        <v/>
      </c>
      <c r="F6" s="24" t="str">
        <f>IF($F$2=TRUE,STEPS!V4,"")</f>
        <v/>
      </c>
      <c r="G6" s="24" t="str">
        <f>IF($G$2=TRUE,COLLECTION!V4,"")</f>
        <v>VIJI-1</v>
      </c>
      <c r="H6" s="24" t="str">
        <f>IF($H$2=TRUE,'PATHIRAM,SL BOX'!V4,"")</f>
        <v>VISHNUPRIYA</v>
      </c>
      <c r="I6" s="24" t="str">
        <f>IF($I$2=TRUE,PATHIRAM!V4,"")</f>
        <v>YAMUNA</v>
      </c>
      <c r="J6" s="24" t="str">
        <f>IF($J$2=TRUE,SL!V4,"")</f>
        <v>KAVIYA</v>
      </c>
      <c r="K6" s="17" t="str">
        <f>IF($K$2=TRUE,KOLUSU!V4,"")</f>
        <v>BHARATHI</v>
      </c>
      <c r="L6" s="24" t="str">
        <f>IF($L$2=TRUE,TEA!V4,"")</f>
        <v>BHARATHI</v>
      </c>
      <c r="M6" s="24" t="str">
        <f>IF($M$2=TRUE,MET.MKT!V4,"")</f>
        <v>KAVIYA</v>
      </c>
      <c r="N6" s="24" t="str">
        <f>IF($N$2=TRUE,'SIL.ARR (MOR&amp;EVE)'!V4,"")</f>
        <v>SANTHIYA</v>
      </c>
      <c r="O6" s="24" t="str">
        <f>IF($O$2=TRUE,CHAIN!V4,"")</f>
        <v>BHARATHI</v>
      </c>
      <c r="P6" s="24" t="str">
        <f>IF($P$2=TRUE,'CHAIN ARR'!V4,"")</f>
        <v>SAHANA</v>
      </c>
      <c r="Q6" s="24" t="str">
        <f>IF($Q$2=TRUE,'DROPS ARR'!V4,"")</f>
        <v>DEEPA</v>
      </c>
      <c r="S6" s="26" t="str">
        <f>F30</f>
        <v/>
      </c>
      <c r="T6" s="5" t="str">
        <f>F3</f>
        <v>STEPS</v>
      </c>
      <c r="U6" s="19"/>
      <c r="V6" s="24" t="str">
        <f>IF($V$2=TRUE,DROPS!V4,"")</f>
        <v>VIJI-1</v>
      </c>
      <c r="W6" s="24" t="str">
        <f>IF($W$2=TRUE,RING!V4,"")</f>
        <v>SUDHARSHINI</v>
      </c>
      <c r="X6" s="24" t="str">
        <f>IF($X$2=TRUE,'EVENING CLEAN'!V4,"")</f>
        <v>SAHANA</v>
      </c>
      <c r="Y6" s="24" t="str">
        <f>IF($Y$2=TRUE,'DUSTBIN CHECK'!V4,"")</f>
        <v>RAJI-2</v>
      </c>
      <c r="Z6" s="19"/>
      <c r="AA6" s="18" t="str">
        <f>D30</f>
        <v/>
      </c>
      <c r="AB6" s="5" t="str">
        <f>D29</f>
        <v>CHITTAI</v>
      </c>
      <c r="AC6" s="19"/>
      <c r="AD6" s="27" t="str">
        <f>IF($AD$2=TRUE,'DUSTBIN CLEAN'!V4,"")</f>
        <v>JEYANTHI</v>
      </c>
      <c r="AE6" s="24" t="str">
        <f>IF($AE$2=TRUE,'TRAY ARR'!V4,"")</f>
        <v>RAJI-1</v>
      </c>
      <c r="AF6" s="19"/>
      <c r="AG6" s="24" t="str">
        <f>IF($AG$2=TRUE,'DOOR CLOSING'!V4,"")</f>
        <v>BALASUBRAMANI</v>
      </c>
      <c r="AH6" s="24" t="str">
        <f>IF(WEEKDAY(TODAY()+1)=1, "PARIMANAM",'DOOR OPEN'!V4)</f>
        <v>KOLANCHIYAPPAN</v>
      </c>
      <c r="AI6" s="17" t="str">
        <f>IF($AI$2=TRUE,'MOR CLEAN'!X4,'MOR CLEAN'!V4)</f>
        <v>VIJI-2</v>
      </c>
      <c r="AJ6" s="19"/>
      <c r="AK6" s="28" t="str">
        <f t="shared" ref="AK6:AK8" si="2">AI30</f>
        <v>RANI</v>
      </c>
      <c r="AL6" s="11" t="str">
        <f>AI3</f>
        <v>MOR CLEAN</v>
      </c>
      <c r="AM6" s="22"/>
      <c r="AN6" s="24" t="str">
        <f>IF($AN$2=TRUE,PURSE!X4,PURSE!V4)</f>
        <v>JEYANTHI</v>
      </c>
      <c r="AO6" s="17" t="str">
        <f>IF($AO$2=TRUE,'MAADI CLEAN'!X4,'MAADI CLEAN'!V4)</f>
        <v>SAHANA</v>
      </c>
      <c r="AP6" s="24" t="str">
        <f>IF($AP$2=TRUE,'FAN CLEAN'!X4,'FAN CLEAN'!V4)</f>
        <v>BHARATHI</v>
      </c>
      <c r="AS6" s="19"/>
      <c r="AT6" s="19"/>
      <c r="AU6" s="19"/>
    </row>
    <row r="7">
      <c r="A7" s="29" t="str">
        <f>G30</f>
        <v>VIJI-2</v>
      </c>
      <c r="B7" s="11" t="str">
        <f>G3</f>
        <v>COLLECTION</v>
      </c>
      <c r="D7" s="24" t="str">
        <f>IF($D$2=TRUE,CHITTAI!V5,"")</f>
        <v/>
      </c>
      <c r="E7" s="24" t="str">
        <f>IF($E$2=TRUE,CASH!V5,"")</f>
        <v/>
      </c>
      <c r="F7" s="24" t="str">
        <f>IF($F$2=TRUE,STEPS!V5,"")</f>
        <v/>
      </c>
      <c r="G7" s="24" t="str">
        <f>IF($G$2=TRUE,COLLECTION!V5,"")</f>
        <v>DEEPA</v>
      </c>
      <c r="H7" s="24" t="str">
        <f>IF($H$2=TRUE,'PATHIRAM,SL BOX'!V5,"")</f>
        <v>RAJI-1</v>
      </c>
      <c r="I7" s="24" t="str">
        <f>IF($I$2=TRUE,PATHIRAM!V5,"")</f>
        <v>VIJI-2</v>
      </c>
      <c r="J7" s="24" t="str">
        <f>IF($J$2=TRUE,SL!V5,"")</f>
        <v>RAJI-2</v>
      </c>
      <c r="K7" s="17" t="str">
        <f>IF($K$2=TRUE,KOLUSU!V5,"")</f>
        <v>RAJI-1</v>
      </c>
      <c r="L7" s="24" t="str">
        <f>IF($L$2=TRUE,TEA!V5,"")</f>
        <v>PRIYANKA</v>
      </c>
      <c r="M7" s="24" t="str">
        <f>IF($M$2=TRUE,MET.MKT!V5,"")</f>
        <v>CHINNAMMAL</v>
      </c>
      <c r="N7" s="24" t="str">
        <f>IF($N$2=TRUE,'SIL.ARR (MOR&amp;EVE)'!V5,"")</f>
        <v>SHANTHI</v>
      </c>
      <c r="O7" s="24" t="str">
        <f>IF($O$2=TRUE,CHAIN!V5,"")</f>
        <v>SUDHARSHINI</v>
      </c>
      <c r="P7" s="24" t="str">
        <f>IF($P$2=TRUE,'CHAIN ARR'!V5,"")</f>
        <v>VIDHYA</v>
      </c>
      <c r="Q7" s="24" t="str">
        <f>IF($Q$2=TRUE,'DROPS ARR'!V5,"")</f>
        <v>VIJI-2</v>
      </c>
      <c r="S7" s="30" t="str">
        <f t="shared" ref="S7:S8" si="3">L30</f>
        <v>SANTHIYA</v>
      </c>
      <c r="T7" s="5" t="str">
        <f>L3</f>
        <v>TEA</v>
      </c>
      <c r="U7" s="19"/>
      <c r="V7" s="24" t="str">
        <f>IF($V$2=TRUE,DROPS!V5,"")</f>
        <v>BHARATHI</v>
      </c>
      <c r="W7" s="24" t="str">
        <f>IF($W$2=TRUE,RING!V5,"")</f>
        <v>BHARATHI</v>
      </c>
      <c r="X7" s="24" t="str">
        <f>IF($X$2=TRUE,'EVENING CLEAN'!V5,"")</f>
        <v>VIJI-1</v>
      </c>
      <c r="Y7" s="24" t="str">
        <f>IF($Y$2=TRUE,'DUSTBIN CHECK'!V5,"")</f>
        <v>MUTHUPRIYA</v>
      </c>
      <c r="Z7" s="19"/>
      <c r="AA7" s="21" t="str">
        <f>E30</f>
        <v/>
      </c>
      <c r="AB7" s="5" t="str">
        <f>E29</f>
        <v>CASHIER</v>
      </c>
      <c r="AC7" s="19"/>
      <c r="AD7" s="27" t="str">
        <f>IF($AD$2=TRUE,'DUSTBIN CLEAN'!V5,"")</f>
        <v>RAJI-1</v>
      </c>
      <c r="AE7" s="24" t="str">
        <f>IF($AE$2=TRUE,'TRAY ARR'!V5,"")</f>
        <v>SUDHARSHINI</v>
      </c>
      <c r="AF7" s="19"/>
      <c r="AG7" s="24" t="str">
        <f>IF($AG$2=TRUE,'DOOR CLOSING'!V5,"")</f>
        <v>PANDIKUMAR</v>
      </c>
      <c r="AH7" s="24" t="str">
        <f>IF(WEEKDAY(TODAY()+1)=1, "PARIMANAM",'DOOR OPEN'!V5)</f>
        <v>PANDI-2</v>
      </c>
      <c r="AI7" s="24" t="str">
        <f>IF($AI$2=TRUE,'MOR CLEAN'!X5,'MOR CLEAN'!V5)</f>
        <v>BHARATHI</v>
      </c>
      <c r="AJ7" s="19"/>
      <c r="AK7" s="28" t="str">
        <f t="shared" si="2"/>
        <v>VIJI-1</v>
      </c>
      <c r="AL7" s="11" t="str">
        <f>AI3</f>
        <v>MOR CLEAN</v>
      </c>
      <c r="AM7" s="22"/>
      <c r="AN7" s="24" t="str">
        <f>IF($AN$2=TRUE,PURSE!X5,PURSE!V5)</f>
        <v>NIVETHA</v>
      </c>
      <c r="AO7" s="17" t="str">
        <f>IF($AO$2=TRUE,'MAADI CLEAN'!X5,'MAADI CLEAN'!V5)</f>
        <v>KAVIYA</v>
      </c>
      <c r="AP7" s="24" t="str">
        <f>IF($AP$2=TRUE,'FAN CLEAN'!X5,'FAN CLEAN'!V5)</f>
        <v>RANI</v>
      </c>
      <c r="AS7" s="19"/>
      <c r="AT7" s="19"/>
      <c r="AU7" s="19"/>
    </row>
    <row r="8">
      <c r="A8" s="31" t="str">
        <f t="shared" ref="A8:A9" si="4">H30</f>
        <v>RAJI-2</v>
      </c>
      <c r="B8" s="11" t="str">
        <f>H3</f>
        <v>PATHIRAM,SL BOX</v>
      </c>
      <c r="D8" s="24" t="str">
        <f>IF($D$2=TRUE,CHITTAI!V6,"")</f>
        <v/>
      </c>
      <c r="E8" s="24" t="str">
        <f>IF($E$2=TRUE,CASH!V6,"")</f>
        <v/>
      </c>
      <c r="F8" s="24" t="str">
        <f>IF($F$2=TRUE,STEPS!V6,"")</f>
        <v/>
      </c>
      <c r="G8" s="24" t="str">
        <f>IF($G$2=TRUE,COLLECTION!V6,"")</f>
        <v>DHANALAKSHMI</v>
      </c>
      <c r="H8" s="24" t="str">
        <f>IF($H$2=TRUE,'PATHIRAM,SL BOX'!V6,"")</f>
        <v>YAMUNA</v>
      </c>
      <c r="I8" s="24" t="str">
        <f>IF($I$2=TRUE,PATHIRAM!V6,"")</f>
        <v>RAJI-2</v>
      </c>
      <c r="J8" s="24" t="str">
        <f>IF($J$2=TRUE,SL!V6,"")</f>
        <v>VIJI-2</v>
      </c>
      <c r="K8" s="24" t="str">
        <f>IF($K$2=TRUE,KOLUSU!V6,"")</f>
        <v>JEYANTHI</v>
      </c>
      <c r="L8" s="24" t="str">
        <f>IF($L$2=TRUE,TEA!V6,"")</f>
        <v>RANI</v>
      </c>
      <c r="M8" s="24" t="str">
        <f>IF($M$2=TRUE,MET.MKT!V6,"")</f>
        <v>NIVETHA</v>
      </c>
      <c r="N8" s="24" t="str">
        <f>IF($N$2=TRUE,'SIL.ARR (MOR&amp;EVE)'!V6,"")</f>
        <v>KAVIYA</v>
      </c>
      <c r="O8" s="24" t="str">
        <f>IF($O$2=TRUE,CHAIN!V6,"")</f>
        <v>NIVETHA</v>
      </c>
      <c r="P8" s="24" t="str">
        <f>IF($P$2=TRUE,'CHAIN ARR'!V6,"")</f>
        <v>JEYANTHI</v>
      </c>
      <c r="Q8" s="24" t="str">
        <f>IF($Q$2=TRUE,'DROPS ARR'!V6,"")</f>
        <v>VIJI-1</v>
      </c>
      <c r="S8" s="30" t="str">
        <f t="shared" si="3"/>
        <v>PRIYANKA</v>
      </c>
      <c r="T8" s="5" t="str">
        <f>L3</f>
        <v>TEA</v>
      </c>
      <c r="U8" s="19"/>
      <c r="V8" s="24" t="str">
        <f>IF($V$2=TRUE,DROPS!V6,"")</f>
        <v>RAJI-2</v>
      </c>
      <c r="W8" s="24" t="str">
        <f>IF($W$2=TRUE,RING!V6,"")</f>
        <v>DHANALAKSHMI</v>
      </c>
      <c r="X8" s="24" t="str">
        <f>IF($X$2=TRUE,'EVENING CLEAN'!V6,"")</f>
        <v>BHARATHI</v>
      </c>
      <c r="Y8" s="24" t="str">
        <f>IF($Y$2=TRUE,'DUSTBIN CHECK'!V6,"")</f>
        <v>SAHANA</v>
      </c>
      <c r="Z8" s="19"/>
      <c r="AA8" s="26" t="str">
        <f>F30</f>
        <v/>
      </c>
      <c r="AB8" s="5" t="str">
        <f>F29</f>
        <v>STEPS</v>
      </c>
      <c r="AC8" s="19"/>
      <c r="AD8" s="27" t="str">
        <f>IF($AD$2=TRUE,'DUSTBIN CLEAN'!V6,"")</f>
        <v>RAJI-2</v>
      </c>
      <c r="AE8" s="24" t="str">
        <f>IF($AE$2=TRUE,'TRAY ARR'!V6,"")</f>
        <v>VIJI-2</v>
      </c>
      <c r="AF8" s="19"/>
      <c r="AG8" s="24" t="str">
        <f>IF($AG$2=TRUE,'DOOR CLOSING'!V6,"")</f>
        <v>SYED ABUTHAHIR</v>
      </c>
      <c r="AH8" s="24" t="str">
        <f>IF(WEEKDAY(TODAY()+1)=1, "PARIMANAM",'DOOR OPEN'!V6)</f>
        <v>SAKTHIVEL 2</v>
      </c>
      <c r="AI8" s="24" t="str">
        <f>IF($AI$2=TRUE,'MOR CLEAN'!X6,'MOR CLEAN'!V6)</f>
        <v>SHANTHI</v>
      </c>
      <c r="AJ8" s="19"/>
      <c r="AK8" s="28" t="str">
        <f t="shared" si="2"/>
        <v>VIJI-2</v>
      </c>
      <c r="AL8" s="11" t="str">
        <f>AI3</f>
        <v>MOR CLEAN</v>
      </c>
      <c r="AM8" s="22"/>
      <c r="AN8" s="24" t="str">
        <f>IF($AN$2=TRUE,PURSE!X6,PURSE!V6)</f>
        <v>RAJI-1</v>
      </c>
      <c r="AO8" s="24" t="str">
        <f>IF($AO$2=TRUE,'MAADI CLEAN'!X6,'MAADI CLEAN'!V6)</f>
        <v>RANI</v>
      </c>
      <c r="AP8" s="24" t="str">
        <f>IF($AP$2=TRUE,'FAN CLEAN'!X6,'FAN CLEAN'!V6)</f>
        <v>NIVETHA</v>
      </c>
      <c r="AS8" s="19"/>
      <c r="AT8" s="19"/>
      <c r="AU8" s="19"/>
    </row>
    <row r="9">
      <c r="A9" s="31" t="str">
        <f t="shared" si="4"/>
        <v>VIJI-1</v>
      </c>
      <c r="B9" s="11" t="str">
        <f>H3</f>
        <v>PATHIRAM,SL BOX</v>
      </c>
      <c r="D9" s="24" t="str">
        <f>IF($D$2=TRUE,CHITTAI!V7,"")</f>
        <v/>
      </c>
      <c r="E9" s="24" t="str">
        <f>IF($E$2=TRUE,CASH!V7,"")</f>
        <v/>
      </c>
      <c r="F9" s="24" t="str">
        <f>IF($F$2=TRUE,STEPS!V7,"")</f>
        <v/>
      </c>
      <c r="G9" s="24" t="str">
        <f>IF($G$2=TRUE,COLLECTION!V7,"")</f>
        <v>RAJI-1</v>
      </c>
      <c r="H9" s="24" t="str">
        <f>IF($H$2=TRUE,'PATHIRAM,SL BOX'!V7,"")</f>
        <v>CHINNAMMAL</v>
      </c>
      <c r="I9" s="24" t="str">
        <f>IF($I$2=TRUE,PATHIRAM!V7,"")</f>
        <v>VIJI-1</v>
      </c>
      <c r="J9" s="24" t="str">
        <f>IF($J$2=TRUE,SL!V7,"")</f>
        <v>CHINNAMMAL</v>
      </c>
      <c r="K9" s="24" t="str">
        <f>IF($K$2=TRUE,KOLUSU!V7,"")</f>
        <v>YAMUNA</v>
      </c>
      <c r="L9" s="24" t="str">
        <f>IF($L$2=TRUE,TEA!V7,"")</f>
        <v>VIJI-2</v>
      </c>
      <c r="M9" s="24" t="str">
        <f>IF($M$2=TRUE,MET.MKT!V7,"")</f>
        <v>PRIYANKA</v>
      </c>
      <c r="N9" s="24" t="str">
        <f>IF($N$2=TRUE,'SIL.ARR (MOR&amp;EVE)'!V7,"")</f>
        <v>SUDHARSHINI</v>
      </c>
      <c r="O9" s="24" t="str">
        <f>IF($O$2=TRUE,CHAIN!V7,"")</f>
        <v>DEEPA</v>
      </c>
      <c r="P9" s="24" t="str">
        <f>IF($P$2=TRUE,'CHAIN ARR'!V7,"")</f>
        <v>SANTHIYA</v>
      </c>
      <c r="Q9" s="24" t="str">
        <f>IF($Q$2=TRUE,'DROPS ARR'!V7,"")</f>
        <v>PRIYANKA</v>
      </c>
      <c r="S9" s="32" t="str">
        <f>O30</f>
        <v>NIVETHA</v>
      </c>
      <c r="T9" s="5" t="str">
        <f>O3</f>
        <v>CHAIN</v>
      </c>
      <c r="U9" s="19"/>
      <c r="V9" s="24" t="str">
        <f>IF($V$2=TRUE,DROPS!V7,"")</f>
        <v>DEEPA</v>
      </c>
      <c r="W9" s="24" t="str">
        <f>IF($W$2=TRUE,RING!V7,"")</f>
        <v>YAMUNA</v>
      </c>
      <c r="X9" s="24" t="str">
        <f>IF($X$2=TRUE,'EVENING CLEAN'!V7,"")</f>
        <v>SUDHARSHINI</v>
      </c>
      <c r="Y9" s="24" t="str">
        <f>IF($Y$2=TRUE,'DUSTBIN CHECK'!V7,"")</f>
        <v>RANI</v>
      </c>
      <c r="Z9" s="19"/>
      <c r="AA9" s="33" t="str">
        <f>P30</f>
        <v>KAVIYA</v>
      </c>
      <c r="AB9" s="5" t="str">
        <f>P3</f>
        <v>CHAIN ARRANGE</v>
      </c>
      <c r="AC9" s="19"/>
      <c r="AD9" s="27" t="str">
        <f>IF($AD$2=TRUE,'DUSTBIN CLEAN'!V7,"")</f>
        <v>VISHNUPRIYA</v>
      </c>
      <c r="AE9" s="24" t="str">
        <f>IF($AE$2=TRUE,'TRAY ARR'!V7,"")</f>
        <v>YAMUNA</v>
      </c>
      <c r="AF9" s="19"/>
      <c r="AG9" s="19"/>
      <c r="AH9" s="19"/>
      <c r="AI9" s="19"/>
      <c r="AJ9" s="19"/>
      <c r="AK9" s="34" t="str">
        <f t="shared" ref="AK9:AK10" si="5">AN30</f>
        <v>CHINNAMMAL</v>
      </c>
      <c r="AL9" s="11" t="str">
        <f>AN3</f>
        <v>PURSE,BAG</v>
      </c>
      <c r="AM9" s="22"/>
      <c r="AN9" s="24" t="str">
        <f>IF($AN$2=TRUE,PURSE!X7,PURSE!V7)</f>
        <v>VIJI-2</v>
      </c>
      <c r="AO9" s="24" t="str">
        <f>IF($AO$2=TRUE,'MAADI CLEAN'!X7,'MAADI CLEAN'!V7)</f>
        <v>VIJI-1</v>
      </c>
      <c r="AP9" s="24" t="str">
        <f>IF($AP$2=TRUE,'FAN CLEAN'!X7,'FAN CLEAN'!V7)</f>
        <v>PRIYANKA</v>
      </c>
      <c r="AS9" s="19"/>
      <c r="AT9" s="19"/>
      <c r="AU9" s="19"/>
    </row>
    <row r="10">
      <c r="A10" s="35" t="str">
        <f t="shared" ref="A10:A11" si="6">I30</f>
        <v>SAHANA</v>
      </c>
      <c r="B10" s="11" t="str">
        <f>I3</f>
        <v>PATHIRAM</v>
      </c>
      <c r="D10" s="24" t="str">
        <f>IF($D$2=TRUE,CHITTAI!V8,"")</f>
        <v/>
      </c>
      <c r="E10" s="24" t="str">
        <f>IF($E$2=TRUE,CASH!V8,"")</f>
        <v/>
      </c>
      <c r="F10" s="24" t="str">
        <f>IF($F$2=TRUE,STEPS!V8,"")</f>
        <v/>
      </c>
      <c r="G10" s="24" t="str">
        <f>IF($G$2=TRUE,COLLECTION!V8,"")</f>
        <v/>
      </c>
      <c r="H10" s="24" t="str">
        <f>IF($H$2=TRUE,'PATHIRAM,SL BOX'!V8,"")</f>
        <v>SAHANA</v>
      </c>
      <c r="I10" s="24" t="str">
        <f>IF($I$2=TRUE,PATHIRAM!V8,"")</f>
        <v>DEEPA</v>
      </c>
      <c r="J10" s="24" t="str">
        <f>IF($J$2=TRUE,SL!V8,"")</f>
        <v>SHANTHI</v>
      </c>
      <c r="K10" s="24" t="str">
        <f>IF($K$2=TRUE,KOLUSU!V8,"")</f>
        <v>MUTHUPRIYA</v>
      </c>
      <c r="L10" s="24" t="str">
        <f>IF($L$2=TRUE,TEA!V8,"")</f>
        <v>VIJI-1</v>
      </c>
      <c r="M10" s="24" t="str">
        <f>IF($M$2=TRUE,MET.MKT!V8,"")</f>
        <v>YAMUNA</v>
      </c>
      <c r="N10" s="24" t="str">
        <f>IF($N$2=TRUE,'SIL.ARR (MOR&amp;EVE)'!V8,"")</f>
        <v>DEEPA</v>
      </c>
      <c r="O10" s="24" t="str">
        <f>IF($O$2=TRUE,CHAIN!V8,"")</f>
        <v>SAHANA</v>
      </c>
      <c r="P10" s="24" t="str">
        <f>IF($P$2=TRUE,'CHAIN ARR'!V8,"")</f>
        <v>SUDHARSHINI</v>
      </c>
      <c r="Q10" s="24" t="str">
        <f>IF($Q$2=TRUE,'DROPS ARR'!V8,"")</f>
        <v>VISHNUPRIYA</v>
      </c>
      <c r="S10" s="36" t="str">
        <f>V30</f>
        <v>JEYANTHI</v>
      </c>
      <c r="T10" s="8" t="str">
        <f>V3</f>
        <v>DROPS </v>
      </c>
      <c r="U10" s="19"/>
      <c r="V10" s="24" t="str">
        <f>IF($V$2=TRUE,DROPS!V8,"")</f>
        <v>VISHNUPRIYA</v>
      </c>
      <c r="W10" s="24" t="str">
        <f>IF($W$2=TRUE,RING!V8,"")</f>
        <v>VISHNUPRIYA</v>
      </c>
      <c r="X10" s="24" t="str">
        <f>IF($X$2=TRUE,'EVENING CLEAN'!V8,"")</f>
        <v>RANI</v>
      </c>
      <c r="Y10" s="24" t="str">
        <f>IF($Y$2=TRUE,'DUSTBIN CHECK'!V8,"")</f>
        <v>JEYANTHI</v>
      </c>
      <c r="Z10" s="19"/>
      <c r="AA10" s="37" t="str">
        <f t="shared" ref="AA10:AA11" si="7">Q30</f>
        <v>SHANTHI</v>
      </c>
      <c r="AB10" s="5" t="str">
        <f>Q3</f>
        <v>DROPS ARRANGE</v>
      </c>
      <c r="AC10" s="19"/>
      <c r="AD10" s="27" t="str">
        <f>IF($AD$2=TRUE,'DUSTBIN CLEAN'!V8,"")</f>
        <v>DEEPA</v>
      </c>
      <c r="AE10" s="24" t="str">
        <f>IF($AE$2=TRUE,'TRAY ARR'!V8,"")</f>
        <v>VIJI-1</v>
      </c>
      <c r="AF10" s="19"/>
      <c r="AG10" s="19"/>
      <c r="AH10" s="19"/>
      <c r="AI10" s="19"/>
      <c r="AJ10" s="19"/>
      <c r="AK10" s="34" t="str">
        <f t="shared" si="5"/>
        <v>YAMUNA</v>
      </c>
      <c r="AL10" s="11" t="str">
        <f>AN3</f>
        <v>PURSE,BAG</v>
      </c>
      <c r="AM10" s="22"/>
      <c r="AN10" s="24" t="str">
        <f>IF($AN$2=TRUE,PURSE!X8,PURSE!V8)</f>
        <v>DEEPA</v>
      </c>
      <c r="AO10" s="24" t="str">
        <f>IF($AO$2=TRUE,'MAADI CLEAN'!X8,'MAADI CLEAN'!V8)</f>
        <v>CHINNAMMAL</v>
      </c>
      <c r="AP10" s="24" t="str">
        <f>IF($AP$2=TRUE,'FAN CLEAN'!X8,'FAN CLEAN'!V8)</f>
        <v>VIDHYA</v>
      </c>
      <c r="AS10" s="19"/>
      <c r="AT10" s="19"/>
      <c r="AU10" s="19"/>
    </row>
    <row r="11">
      <c r="A11" s="35" t="str">
        <f t="shared" si="6"/>
        <v>VISHNUPRIYA</v>
      </c>
      <c r="B11" s="11" t="str">
        <f>I3</f>
        <v>PATHIRAM</v>
      </c>
      <c r="D11" s="24" t="str">
        <f>IF($D$2=TRUE,CHITTAI!V9,"")</f>
        <v/>
      </c>
      <c r="E11" s="24" t="str">
        <f>IF($E$2=TRUE,CASH!V9,"")</f>
        <v/>
      </c>
      <c r="F11" s="24" t="str">
        <f>IF($F$2=TRUE,STEPS!V9,"")</f>
        <v/>
      </c>
      <c r="G11" s="24" t="str">
        <f>IF($G$2=TRUE,COLLECTION!V9,"")</f>
        <v/>
      </c>
      <c r="H11" s="24" t="str">
        <f>IF($H$2=TRUE,'PATHIRAM,SL BOX'!V9,"")</f>
        <v>SUDHARSHINI</v>
      </c>
      <c r="I11" s="24" t="str">
        <f>IF($I$2=TRUE,PATHIRAM!V9,"")</f>
        <v>KAVIYA</v>
      </c>
      <c r="J11" s="24" t="str">
        <f>IF($J$2=TRUE,SL!V9,"")</f>
        <v>NIVETHA</v>
      </c>
      <c r="K11" s="24" t="str">
        <f>IF($K$2=TRUE,KOLUSU!V9,"")</f>
        <v>SAHANA</v>
      </c>
      <c r="L11" s="24" t="str">
        <f>IF($L$2=TRUE,TEA!V9,"")</f>
        <v>DHANALAKSHMI</v>
      </c>
      <c r="M11" s="24" t="str">
        <f>IF($M$2=TRUE,MET.MKT!V9,"")</f>
        <v>RAJI-1</v>
      </c>
      <c r="N11" s="24" t="str">
        <f>IF($N$2=TRUE,'SIL.ARR (MOR&amp;EVE)'!V9,"")</f>
        <v>PRIYANKA</v>
      </c>
      <c r="O11" s="24" t="str">
        <f>IF($O$2=TRUE,CHAIN!V9,"")</f>
        <v>DHANALAKSHMI</v>
      </c>
      <c r="P11" s="24" t="str">
        <f>IF($P$2=TRUE,'CHAIN ARR'!V9,"")</f>
        <v>DEEPA</v>
      </c>
      <c r="Q11" s="24" t="str">
        <f>IF($Q$2=TRUE,'DROPS ARR'!V9,"")</f>
        <v>KAVIYA</v>
      </c>
      <c r="S11" s="38" t="str">
        <f>W30</f>
        <v>CHINNAMMAL</v>
      </c>
      <c r="T11" s="8" t="str">
        <f>W3</f>
        <v>RING</v>
      </c>
      <c r="U11" s="19"/>
      <c r="V11" s="24" t="str">
        <f>IF($V$2=TRUE,DROPS!V9,"")</f>
        <v>DHANALAKSHMI</v>
      </c>
      <c r="W11" s="24" t="str">
        <f>IF($W$2=TRUE,RING!V9,"")</f>
        <v>VIJI-1</v>
      </c>
      <c r="X11" s="24" t="str">
        <f>IF($X$2=TRUE,'EVENING CLEAN'!V9,"")</f>
        <v>NIVETHA</v>
      </c>
      <c r="Y11" s="24" t="str">
        <f>IF($Y$2=TRUE,'DUSTBIN CHECK'!V9,"")</f>
        <v>YAMUNA</v>
      </c>
      <c r="Z11" s="19"/>
      <c r="AA11" s="37" t="str">
        <f t="shared" si="7"/>
        <v>VIJI-2</v>
      </c>
      <c r="AB11" s="5" t="str">
        <f>Q3</f>
        <v>DROPS ARRANGE</v>
      </c>
      <c r="AC11" s="19"/>
      <c r="AD11" s="27" t="str">
        <f>IF($AD$2=TRUE,'DUSTBIN CLEAN'!V9,"")</f>
        <v>CHINNAMMAL</v>
      </c>
      <c r="AE11" s="24" t="str">
        <f>IF($AE$2=TRUE,'TRAY ARR'!V9,"")</f>
        <v>VISHNUPRIYA</v>
      </c>
      <c r="AF11" s="19"/>
      <c r="AG11" s="19"/>
      <c r="AH11" s="19"/>
      <c r="AI11" s="19"/>
      <c r="AJ11" s="19"/>
      <c r="AK11" s="39" t="str">
        <f t="shared" ref="AK11:AK14" si="8">AO30</f>
        <v>VIDHYA</v>
      </c>
      <c r="AL11" s="11" t="str">
        <f>AO3</f>
        <v>MAADI CLEAN</v>
      </c>
      <c r="AM11" s="22"/>
      <c r="AN11" s="24" t="str">
        <f>IF($AN$2=TRUE,PURSE!X9,PURSE!V9)</f>
        <v>MUTHUPRIYA</v>
      </c>
      <c r="AO11" s="24" t="str">
        <f>IF($AO$2=TRUE,'MAADI CLEAN'!X9,'MAADI CLEAN'!V9)</f>
        <v>JEYANTHI</v>
      </c>
      <c r="AP11" s="24" t="str">
        <f>IF($AP$2=TRUE,'FAN CLEAN'!X9,'FAN CLEAN'!V9)</f>
        <v>DEEPA</v>
      </c>
      <c r="AS11" s="19"/>
      <c r="AT11" s="19"/>
      <c r="AU11" s="19"/>
    </row>
    <row r="12">
      <c r="A12" s="40" t="str">
        <f t="shared" ref="A12:A13" si="9">J30</f>
        <v>SUDHARSHINI</v>
      </c>
      <c r="B12" s="41" t="str">
        <f>J3</f>
        <v>SL</v>
      </c>
      <c r="D12" s="24" t="str">
        <f>IF($D$2=TRUE,CHITTAI!V10,"")</f>
        <v/>
      </c>
      <c r="E12" s="24" t="str">
        <f>IF($E$2=TRUE,CASH!V10,"")</f>
        <v/>
      </c>
      <c r="F12" s="24" t="str">
        <f>IF($F$2=TRUE,STEPS!V10,"")</f>
        <v/>
      </c>
      <c r="G12" s="24" t="str">
        <f>IF($G$2=TRUE,COLLECTION!V10,"")</f>
        <v/>
      </c>
      <c r="H12" s="24" t="str">
        <f>IF($H$2=TRUE,'PATHIRAM,SL BOX'!V10,"")</f>
        <v>JEYANTHI</v>
      </c>
      <c r="I12" s="24" t="str">
        <f>IF($I$2=TRUE,PATHIRAM!V10,"")</f>
        <v>MUTHUPRIYA</v>
      </c>
      <c r="J12" s="24" t="str">
        <f>IF($J$2=TRUE,SL!V10,"")</f>
        <v>RAJI-1</v>
      </c>
      <c r="K12" s="24" t="str">
        <f>IF($K$2=TRUE,KOLUSU!V10,"")</f>
        <v>SANTHIYA</v>
      </c>
      <c r="L12" s="24" t="str">
        <f>IF($L$2=TRUE,TEA!V10,"")</f>
        <v>NIVETHA</v>
      </c>
      <c r="M12" s="24" t="str">
        <f>IF($M$2=TRUE,MET.MKT!V10,"")</f>
        <v>SHANTHI</v>
      </c>
      <c r="N12" s="24" t="str">
        <f>IF($N$2=TRUE,'SIL.ARR (MOR&amp;EVE)'!V10,"")</f>
        <v>RANI</v>
      </c>
      <c r="O12" s="24" t="str">
        <f>IF($O$2=TRUE,CHAIN!V10,"")</f>
        <v>YAMUNA</v>
      </c>
      <c r="P12" s="24" t="str">
        <f>IF($P$2=TRUE,'CHAIN ARR'!V10,"")</f>
        <v>PRIYANKA</v>
      </c>
      <c r="Q12" s="24" t="str">
        <f>IF($Q$2=TRUE,'DROPS ARR'!V10,"")</f>
        <v>RAJI-1</v>
      </c>
      <c r="S12" s="42" t="str">
        <f>X30</f>
        <v>RAJI-1</v>
      </c>
      <c r="T12" s="8" t="str">
        <f>X3</f>
        <v>EVENING CLEANING</v>
      </c>
      <c r="U12" s="19"/>
      <c r="V12" s="24" t="str">
        <f>IF($V$2=TRUE,DROPS!V10,"")</f>
        <v>SUDHARSHINI</v>
      </c>
      <c r="W12" s="24" t="str">
        <f>IF($W$2=TRUE,RING!V10,"")</f>
        <v>DEEPA</v>
      </c>
      <c r="X12" s="24" t="str">
        <f>IF($X$2=TRUE,'EVENING CLEAN'!V10,"")</f>
        <v>CHINNAMMAL</v>
      </c>
      <c r="Y12" s="24" t="str">
        <f>IF($Y$2=TRUE,'DUSTBIN CHECK'!V10,"")</f>
        <v>KAVIYA</v>
      </c>
      <c r="Z12" s="19"/>
      <c r="AA12" s="34" t="str">
        <f t="shared" ref="AA12:AA13" si="10">AD30</f>
        <v>SANTHIYA</v>
      </c>
      <c r="AB12" s="4" t="str">
        <f>AD3</f>
        <v>DUSTBIN CLEAN</v>
      </c>
      <c r="AC12" s="19"/>
      <c r="AD12" s="27" t="str">
        <f>IF($AD$2=TRUE,'DUSTBIN CLEAN'!V10,"")</f>
        <v>SUDHARSHINI</v>
      </c>
      <c r="AE12" s="24" t="str">
        <f>IF($AE$2=TRUE,'TRAY ARR'!V10,"")</f>
        <v>DHANALAKSHMI</v>
      </c>
      <c r="AF12" s="19"/>
      <c r="AG12" s="19"/>
      <c r="AH12" s="19"/>
      <c r="AI12" s="19"/>
      <c r="AJ12" s="19"/>
      <c r="AK12" s="39" t="str">
        <f t="shared" si="8"/>
        <v>RAJI-1</v>
      </c>
      <c r="AL12" s="11" t="str">
        <f>AO3</f>
        <v>MAADI CLEAN</v>
      </c>
      <c r="AM12" s="22"/>
      <c r="AN12" s="24" t="str">
        <f>IF($AN$2=TRUE,PURSE!X10,PURSE!V10)</f>
        <v>SANTHIYA</v>
      </c>
      <c r="AO12" s="24" t="str">
        <f>IF($AO$2=TRUE,'MAADI CLEAN'!X10,'MAADI CLEAN'!V10)</f>
        <v>PANJU</v>
      </c>
      <c r="AP12" s="24" t="str">
        <f>IF($AP$2=TRUE,'FAN CLEAN'!X10,'FAN CLEAN'!V10)</f>
        <v>PANJU</v>
      </c>
      <c r="AS12" s="19"/>
      <c r="AT12" s="19"/>
      <c r="AU12" s="19"/>
    </row>
    <row r="13">
      <c r="A13" s="40" t="str">
        <f t="shared" si="9"/>
        <v>VIDHYA</v>
      </c>
      <c r="B13" s="41" t="str">
        <f>J3</f>
        <v>SL</v>
      </c>
      <c r="D13" s="24" t="str">
        <f>IF($D$2=TRUE,CHITTAI!V11,"")</f>
        <v/>
      </c>
      <c r="E13" s="24" t="str">
        <f>IF($E$2=TRUE,CASH!V11,"")</f>
        <v/>
      </c>
      <c r="F13" s="24" t="str">
        <f>IF($F$2=TRUE,STEPS!V11,"")</f>
        <v/>
      </c>
      <c r="G13" s="24" t="str">
        <f>IF($G$2=TRUE,COLLECTION!V11,"")</f>
        <v/>
      </c>
      <c r="H13" s="24" t="str">
        <f>IF($H$2=TRUE,'PATHIRAM,SL BOX'!V11,"")</f>
        <v>KAVIYA</v>
      </c>
      <c r="I13" s="24" t="str">
        <f>IF($I$2=TRUE,PATHIRAM!V11,"")</f>
        <v>SANTHIYA</v>
      </c>
      <c r="J13" s="24" t="str">
        <f>IF($J$2=TRUE,SL!V11,"")</f>
        <v>BHARATHI</v>
      </c>
      <c r="K13" s="24" t="str">
        <f>IF($K$2=TRUE,KOLUSU!V11,"")</f>
        <v>DHANALAKSHMI</v>
      </c>
      <c r="L13" s="24" t="str">
        <f>IF($L$2=TRUE,TEA!V11,"")</f>
        <v>MUTHUPRIYA</v>
      </c>
      <c r="M13" s="24" t="str">
        <f>IF($M$2=TRUE,MET.MKT!V11,"")</f>
        <v>SANTHIYA</v>
      </c>
      <c r="N13" s="24" t="str">
        <f>IF($N$2=TRUE,'SIL.ARR (MOR&amp;EVE)'!V11,"")</f>
        <v>VIJI-1</v>
      </c>
      <c r="O13" s="24" t="str">
        <f>IF($O$2=TRUE,CHAIN!V11,"")</f>
        <v>VISHNUPRIYA</v>
      </c>
      <c r="P13" s="24" t="str">
        <f>IF($P$2=TRUE,'CHAIN ARR'!V11,"")</f>
        <v>VIJI-2</v>
      </c>
      <c r="Q13" s="24" t="str">
        <f>IF($Q$2=TRUE,'DROPS ARR'!V11,"")</f>
        <v>JEYANTHI</v>
      </c>
      <c r="S13" s="20" t="str">
        <f t="shared" ref="S13:S14" si="11">Y30</f>
        <v>VIJI-2</v>
      </c>
      <c r="T13" s="8" t="str">
        <f>Y3</f>
        <v>DUSTBIN CHECK</v>
      </c>
      <c r="U13" s="19"/>
      <c r="V13" s="24" t="str">
        <f>IF($V$2=TRUE,DROPS!V11,"")</f>
        <v>MUTHUPRIYA</v>
      </c>
      <c r="W13" s="24" t="str">
        <f>IF($W$2=TRUE,RING!V11,"")</f>
        <v>NIVETHA</v>
      </c>
      <c r="X13" s="24" t="str">
        <f>IF($X$2=TRUE,'EVENING CLEAN'!V11,"")</f>
        <v>MUTHUPRIYA</v>
      </c>
      <c r="Y13" s="24" t="str">
        <f>IF($Y$2=TRUE,'DUSTBIN CHECK'!V11,"")</f>
        <v>VISHNUPRIYA</v>
      </c>
      <c r="Z13" s="19"/>
      <c r="AA13" s="34" t="str">
        <f t="shared" si="10"/>
        <v>JEYANTHI</v>
      </c>
      <c r="AB13" s="5" t="str">
        <f>AD3</f>
        <v>DUSTBIN CLEAN</v>
      </c>
      <c r="AC13" s="19"/>
      <c r="AD13" s="27" t="str">
        <f>IF($AD$2=TRUE,'DUSTBIN CLEAN'!V11,"")</f>
        <v>PANJU</v>
      </c>
      <c r="AE13" s="24" t="str">
        <f>IF($AE$2=TRUE,'TRAY ARR'!V11,"")</f>
        <v>SHANTHI</v>
      </c>
      <c r="AF13" s="19"/>
      <c r="AG13" s="19"/>
      <c r="AH13" s="19"/>
      <c r="AI13" s="19"/>
      <c r="AJ13" s="19"/>
      <c r="AK13" s="39" t="str">
        <f t="shared" si="8"/>
        <v>SAHANA</v>
      </c>
      <c r="AL13" s="11" t="str">
        <f>AO3</f>
        <v>MAADI CLEAN</v>
      </c>
      <c r="AM13" s="22"/>
      <c r="AN13" s="24" t="str">
        <f>IF($AN$2=TRUE,PURSE!X11,PURSE!V11)</f>
        <v>RAJI-2</v>
      </c>
      <c r="AO13" s="24" t="str">
        <f>IF($AO$2=TRUE,'MAADI CLEAN'!X11,'MAADI CLEAN'!V11)</f>
        <v>DEEPA</v>
      </c>
      <c r="AP13" s="24" t="str">
        <f>IF($AP$2=TRUE,'FAN CLEAN'!X11,'FAN CLEAN'!V11)</f>
        <v>KAVIYA</v>
      </c>
      <c r="AS13" s="19"/>
      <c r="AT13" s="19"/>
      <c r="AU13" s="19"/>
    </row>
    <row r="14">
      <c r="A14" s="43" t="str">
        <f t="shared" ref="A14:A17" si="12">K30</f>
        <v>DEEPA</v>
      </c>
      <c r="B14" s="11" t="str">
        <f>K3</f>
        <v>KOLUSU</v>
      </c>
      <c r="D14" s="24" t="str">
        <f>IF($D$2=TRUE,CHITTAI!V12,"")</f>
        <v/>
      </c>
      <c r="E14" s="24" t="str">
        <f>IF($E$2=TRUE,CASH!V12,"")</f>
        <v/>
      </c>
      <c r="F14" s="24" t="str">
        <f>IF($F$2=TRUE,STEPS!V12,"")</f>
        <v/>
      </c>
      <c r="G14" s="24" t="str">
        <f>IF($G$2=TRUE,COLLECTION!V12,"")</f>
        <v/>
      </c>
      <c r="H14" s="24" t="str">
        <f>IF($H$2=TRUE,'PATHIRAM,SL BOX'!V12,"")</f>
        <v>MUTHUPRIYA</v>
      </c>
      <c r="I14" s="24" t="str">
        <f>IF($I$2=TRUE,PATHIRAM!V12,"")</f>
        <v>NIVETHA</v>
      </c>
      <c r="J14" s="24" t="str">
        <f>IF($J$2=TRUE,SL!V12,"")</f>
        <v>YAMUNA</v>
      </c>
      <c r="K14" s="24" t="str">
        <f>IF($K$2=TRUE,KOLUSU!V12,"")</f>
        <v>VIDHYA</v>
      </c>
      <c r="L14" s="24" t="str">
        <f>IF($L$2=TRUE,TEA!V12,"")</f>
        <v>PANJU</v>
      </c>
      <c r="M14" s="24" t="str">
        <f>IF($M$2=TRUE,MET.MKT!V12,"")</f>
        <v>VISHNUPRIYA</v>
      </c>
      <c r="N14" s="24" t="str">
        <f>IF($N$2=TRUE,'SIL.ARR (MOR&amp;EVE)'!V12,"")</f>
        <v>RAJI-1</v>
      </c>
      <c r="O14" s="24" t="str">
        <f>IF($O$2=TRUE,CHAIN!V12,"")</f>
        <v>VIJI-2</v>
      </c>
      <c r="P14" s="24" t="str">
        <f>IF($P$2=TRUE,'CHAIN ARR'!V12,"")</f>
        <v>RAJI-1</v>
      </c>
      <c r="Q14" s="24" t="str">
        <f>IF($Q$2=TRUE,'DROPS ARR'!V12,"")</f>
        <v>VIDHYA</v>
      </c>
      <c r="S14" s="20" t="str">
        <f t="shared" si="11"/>
        <v>BHARATHI</v>
      </c>
      <c r="T14" s="8" t="str">
        <f>Y3</f>
        <v>DUSTBIN CHECK</v>
      </c>
      <c r="U14" s="19"/>
      <c r="V14" s="24" t="str">
        <f>IF($V$2=TRUE,DROPS!V12,"")</f>
        <v>SAHANA</v>
      </c>
      <c r="W14" s="24" t="str">
        <f>IF($W$2=TRUE,RING!V12,"")</f>
        <v>MUTHUPRIYA</v>
      </c>
      <c r="X14" s="24" t="str">
        <f>IF($X$2=TRUE,'EVENING CLEAN'!V12,"")</f>
        <v>RAJI-2</v>
      </c>
      <c r="Y14" s="24" t="str">
        <f>IF($Y$2=TRUE,'DUSTBIN CHECK'!V12,"")</f>
        <v>PANJU</v>
      </c>
      <c r="Z14" s="19"/>
      <c r="AB14" s="5"/>
      <c r="AC14" s="19"/>
      <c r="AD14" s="27" t="str">
        <f>IF($AD$2=TRUE,'DUSTBIN CLEAN'!V12,"")</f>
        <v>SHANTHI</v>
      </c>
      <c r="AE14" s="24" t="str">
        <f>IF($AE$2=TRUE,'TRAY ARR'!V12,"")</f>
        <v>JEYANTHI</v>
      </c>
      <c r="AF14" s="19"/>
      <c r="AG14" s="19"/>
      <c r="AH14" s="19"/>
      <c r="AI14" s="19"/>
      <c r="AJ14" s="19"/>
      <c r="AK14" s="39" t="str">
        <f t="shared" si="8"/>
        <v>KAVIYA</v>
      </c>
      <c r="AL14" s="11" t="str">
        <f>AO3</f>
        <v>MAADI CLEAN</v>
      </c>
      <c r="AM14" s="22"/>
      <c r="AN14" s="24" t="str">
        <f>IF($AN$2=TRUE,PURSE!X12,PURSE!V12)</f>
        <v>KAVIYA</v>
      </c>
      <c r="AO14" s="24" t="str">
        <f>IF($AO$2=TRUE,'MAADI CLEAN'!X12,'MAADI CLEAN'!V12)</f>
        <v>DHANALAKSHMI</v>
      </c>
      <c r="AP14" s="24" t="str">
        <f>IF($AP$2=TRUE,'FAN CLEAN'!X12,'FAN CLEAN'!V12)</f>
        <v>YAMUNA</v>
      </c>
      <c r="AS14" s="19"/>
      <c r="AT14" s="19"/>
      <c r="AU14" s="19"/>
    </row>
    <row r="15">
      <c r="A15" s="43" t="str">
        <f t="shared" si="12"/>
        <v>BHARATHI</v>
      </c>
      <c r="B15" s="11" t="str">
        <f>K3</f>
        <v>KOLUSU</v>
      </c>
      <c r="D15" s="24" t="str">
        <f>IF($D$2=TRUE,CHITTAI!V13,"")</f>
        <v/>
      </c>
      <c r="E15" s="24" t="str">
        <f>IF($E$2=TRUE,CASH!V13,"")</f>
        <v/>
      </c>
      <c r="F15" s="24" t="str">
        <f>IF($F$2=TRUE,STEPS!V14,"")</f>
        <v/>
      </c>
      <c r="G15" s="24" t="str">
        <f>IF($G$2=TRUE,COLLECTION!V13,"")</f>
        <v/>
      </c>
      <c r="H15" s="24" t="str">
        <f>IF($H$2=TRUE,'PATHIRAM,SL BOX'!V13,"")</f>
        <v>RANI</v>
      </c>
      <c r="I15" s="24" t="str">
        <f>IF($I$2=TRUE,PATHIRAM!V13,"")</f>
        <v>PRIYANKA</v>
      </c>
      <c r="J15" s="24" t="str">
        <f>IF($J$2=TRUE,SL!V13,"")</f>
        <v>DHANALAKSHMI</v>
      </c>
      <c r="K15" s="24" t="str">
        <f>IF($K$2=TRUE,KOLUSU!V13,"")</f>
        <v>VIJI-1</v>
      </c>
      <c r="L15" s="24" t="str">
        <f>IF($L$2=TRUE,TEA!V13,"")</f>
        <v>SHANTHI</v>
      </c>
      <c r="M15" s="24" t="str">
        <f>IF($M$2=TRUE,MET.MKT!V13,"")</f>
        <v>DEEPA</v>
      </c>
      <c r="N15" s="24" t="str">
        <f>IF($N$2=TRUE,'SIL.ARR (MOR&amp;EVE)'!V13,"")</f>
        <v>NIVETHA</v>
      </c>
      <c r="O15" s="24" t="str">
        <f>IF($O$2=TRUE,CHAIN!V13,"")</f>
        <v>RAJI-1</v>
      </c>
      <c r="P15" s="24" t="str">
        <f>IF($P$2=TRUE,'CHAIN ARR'!V13,"")</f>
        <v>RAJI-2</v>
      </c>
      <c r="Q15" s="24" t="str">
        <f>IF($Q$2=TRUE,'DROPS ARR'!V13,"")</f>
        <v>SAHANA</v>
      </c>
      <c r="S15" s="19"/>
      <c r="T15" s="5"/>
      <c r="U15" s="19"/>
      <c r="V15" s="24" t="str">
        <f>IF($V$2=TRUE,DROPS!V13,"")</f>
        <v>NIVETHA</v>
      </c>
      <c r="W15" s="24" t="str">
        <f>IF($W$2=TRUE,RING!V13,"")</f>
        <v>JEYANTHI</v>
      </c>
      <c r="X15" s="24" t="str">
        <f>IF($X$2=TRUE,'EVENING CLEAN'!V13,"")</f>
        <v>VIJI-2</v>
      </c>
      <c r="Y15" s="24" t="str">
        <f>IF($Y$2=TRUE,'DUSTBIN CHECK'!V13,"")</f>
        <v>VIJI-1</v>
      </c>
      <c r="Z15" s="19"/>
      <c r="AB15" s="5"/>
      <c r="AC15" s="19"/>
      <c r="AD15" s="27" t="str">
        <f>IF($AD$2=TRUE,'DUSTBIN CLEAN'!V13,"")</f>
        <v>KAVIYA</v>
      </c>
      <c r="AE15" s="24" t="str">
        <f>IF($AE$2=TRUE,'TRAY ARR'!V13,"")</f>
        <v>SANTHIYA</v>
      </c>
      <c r="AF15" s="19"/>
      <c r="AG15" s="19"/>
      <c r="AH15" s="19"/>
      <c r="AI15" s="19"/>
      <c r="AJ15" s="19"/>
      <c r="AK15" s="22"/>
      <c r="AL15" s="44"/>
      <c r="AM15" s="22"/>
      <c r="AN15" s="24" t="str">
        <f>IF($AN$2=TRUE,PURSE!X13,PURSE!V13)</f>
        <v>SHANTHI</v>
      </c>
      <c r="AO15" s="24" t="str">
        <f>IF($AO$2=TRUE,'MAADI CLEAN'!X13,'MAADI CLEAN'!V13)</f>
        <v>RAJI-2</v>
      </c>
      <c r="AP15" s="24" t="str">
        <f>IF($AP$2=TRUE,'FAN CLEAN'!X13,'FAN CLEAN'!V13)</f>
        <v>RAJI-1</v>
      </c>
      <c r="AS15" s="19"/>
      <c r="AT15" s="19"/>
      <c r="AU15" s="19"/>
    </row>
    <row r="16">
      <c r="A16" s="43" t="str">
        <f t="shared" si="12"/>
        <v>RAJI-1</v>
      </c>
      <c r="B16" s="11" t="str">
        <f>K3</f>
        <v>KOLUSU</v>
      </c>
      <c r="D16" s="24" t="str">
        <f>IF($D$2=TRUE,CHITTAI!V14,"")</f>
        <v/>
      </c>
      <c r="E16" s="24" t="str">
        <f>IF($E$2=TRUE,CASH!V14,"")</f>
        <v/>
      </c>
      <c r="F16" s="24" t="str">
        <f>IF($F$2=TRUE,#REF!,"")</f>
        <v/>
      </c>
      <c r="G16" s="24" t="str">
        <f>IF($G$2=TRUE,COLLECTION!V14,"")</f>
        <v/>
      </c>
      <c r="H16" s="24" t="str">
        <f>IF($H$2=TRUE,'PATHIRAM,SL BOX'!V14,"")</f>
        <v>SANTHIYA</v>
      </c>
      <c r="I16" s="24" t="str">
        <f>IF($I$2=TRUE,PATHIRAM!V14,"")</f>
        <v>DHANALAKSHMI</v>
      </c>
      <c r="J16" s="24" t="str">
        <f>IF($J$2=TRUE,SL!V14,"")</f>
        <v>MUTHUPRIYA</v>
      </c>
      <c r="K16" s="24" t="str">
        <f>IF($K$2=TRUE,KOLUSU!V14,"")</f>
        <v>PRIYANKA</v>
      </c>
      <c r="L16" s="24" t="str">
        <f>IF($L$2=TRUE,TEA!V14,"")</f>
        <v>VIDHYA</v>
      </c>
      <c r="M16" s="24" t="str">
        <f>IF($M$2=TRUE,MET.MKT!V14,"")</f>
        <v>VIDHYA</v>
      </c>
      <c r="N16" s="24" t="str">
        <f>IF($N$2=TRUE,'SIL.ARR (MOR&amp;EVE)'!V14,"")</f>
        <v>PANJU</v>
      </c>
      <c r="O16" s="24" t="str">
        <f>IF($O$2=TRUE,CHAIN!V14,"")</f>
        <v>VIDHYA</v>
      </c>
      <c r="P16" s="24" t="str">
        <f>IF($P$2=TRUE,'CHAIN ARR'!V14,"")</f>
        <v>CHINNAMMAL</v>
      </c>
      <c r="Q16" s="24" t="str">
        <f>IF($Q$2=TRUE,'DROPS ARR'!V14,"")</f>
        <v>NIVETHA</v>
      </c>
      <c r="S16" s="19"/>
      <c r="T16" s="5"/>
      <c r="U16" s="19"/>
      <c r="V16" s="24" t="str">
        <f>IF($V$2=TRUE,DROPS!V14,"")</f>
        <v>CHINNAMMAL</v>
      </c>
      <c r="W16" s="24" t="str">
        <f>IF($W$2=TRUE,RING!V14,"")</f>
        <v>RAJI-1</v>
      </c>
      <c r="X16" s="24" t="str">
        <f>IF($X$2=TRUE,'EVENING CLEAN'!V14,"")</f>
        <v>JEYANTHI</v>
      </c>
      <c r="Y16" s="24" t="str">
        <f>IF($Y$2=TRUE,'DUSTBIN CHECK'!V14,"")</f>
        <v>DHANALAKSHMI</v>
      </c>
      <c r="Z16" s="19"/>
      <c r="AB16" s="5"/>
      <c r="AC16" s="19"/>
      <c r="AD16" s="27" t="str">
        <f>IF($AD$2=TRUE,'DUSTBIN CLEAN'!V14,"")</f>
        <v>YAMUNA</v>
      </c>
      <c r="AE16" s="24" t="str">
        <f>IF($AE$2=TRUE,'TRAY ARR'!V14,"")</f>
        <v>PRIYANKA</v>
      </c>
      <c r="AF16" s="19"/>
      <c r="AG16" s="19"/>
      <c r="AH16" s="19"/>
      <c r="AI16" s="19"/>
      <c r="AJ16" s="19"/>
      <c r="AK16" s="22"/>
      <c r="AL16" s="44"/>
      <c r="AM16" s="22"/>
      <c r="AN16" s="24" t="str">
        <f>IF($AN$2=TRUE,PURSE!X14,PURSE!V14)</f>
        <v>PRIYANKA</v>
      </c>
      <c r="AO16" s="24" t="str">
        <f>IF($AO$2=TRUE,'MAADI CLEAN'!X14,'MAADI CLEAN'!V14)</f>
        <v>SUDHARSHINI</v>
      </c>
      <c r="AP16" s="24" t="str">
        <f>IF($AP$2=TRUE,'FAN CLEAN'!X14,'FAN CLEAN'!V14)</f>
        <v>SANTHIYA</v>
      </c>
      <c r="AS16" s="19"/>
      <c r="AT16" s="19"/>
      <c r="AU16" s="19"/>
    </row>
    <row r="17">
      <c r="A17" s="43" t="str">
        <f t="shared" si="12"/>
        <v>JEYANTHI</v>
      </c>
      <c r="B17" s="11" t="str">
        <f>K3</f>
        <v>KOLUSU</v>
      </c>
      <c r="D17" s="24" t="str">
        <f>IF($D$2=TRUE,CHITTAI!V15,"")</f>
        <v/>
      </c>
      <c r="E17" s="24" t="str">
        <f>IF($E$2=TRUE,CASH!V15,"")</f>
        <v/>
      </c>
      <c r="F17" s="24" t="str">
        <f>IF($F$2=TRUE,STEPS!V15,"")</f>
        <v/>
      </c>
      <c r="G17" s="24" t="str">
        <f>IF($G$2=TRUE,COLLECTION!V15,"")</f>
        <v/>
      </c>
      <c r="H17" s="24" t="str">
        <f>IF($H$2=TRUE,'PATHIRAM,SL BOX'!V15,"")</f>
        <v>SHANTHI</v>
      </c>
      <c r="I17" s="24" t="str">
        <f>IF($I$2=TRUE,PATHIRAM!V15,"")</f>
        <v>JEYANTHI</v>
      </c>
      <c r="J17" s="24" t="str">
        <f>IF($J$2=TRUE,SL!V15,"")</f>
        <v>SANTHIYA</v>
      </c>
      <c r="K17" s="24" t="str">
        <f>IF($K$2=TRUE,KOLUSU!V15,"")</f>
        <v>RAJI-2</v>
      </c>
      <c r="L17" s="24" t="str">
        <f>IF($L$2=TRUE,TEA!V15,"")</f>
        <v>SAHANA</v>
      </c>
      <c r="M17" s="24" t="str">
        <f>IF($M$2=TRUE,MET.MKT!V15,"")</f>
        <v>MUTHUPRIYA</v>
      </c>
      <c r="N17" s="24" t="str">
        <f>IF($N$2=TRUE,'SIL.ARR (MOR&amp;EVE)'!V15,"")</f>
        <v>BHARATHI</v>
      </c>
      <c r="O17" s="24" t="str">
        <f>IF($O$2=TRUE,CHAIN!V15,"")</f>
        <v>VIJI-1</v>
      </c>
      <c r="P17" s="24" t="str">
        <f>IF($P$2=TRUE,'CHAIN ARR'!V15,"")</f>
        <v>DHANALAKSHMI</v>
      </c>
      <c r="Q17" s="24" t="str">
        <f>IF($Q$2=TRUE,'DROPS ARR'!V15,"")</f>
        <v>SANTHIYA</v>
      </c>
      <c r="S17" s="19"/>
      <c r="T17" s="5"/>
      <c r="U17" s="19"/>
      <c r="V17" s="24" t="str">
        <f>IF($V$2=TRUE,DROPS!V15,"")</f>
        <v>VIDHYA</v>
      </c>
      <c r="W17" s="24" t="str">
        <f>IF($W$2=TRUE,RING!V15,"")</f>
        <v>SAHANA</v>
      </c>
      <c r="X17" s="24" t="str">
        <f>IF($X$2=TRUE,'EVENING CLEAN'!V15,"")</f>
        <v>PANJU</v>
      </c>
      <c r="Y17" s="24" t="str">
        <f>IF($Y$2=TRUE,'DUSTBIN CHECK'!V15,"")</f>
        <v>SHANTHI</v>
      </c>
      <c r="Z17" s="19"/>
      <c r="AA17" s="19"/>
      <c r="AB17" s="5"/>
      <c r="AC17" s="19"/>
      <c r="AD17" s="27" t="str">
        <f>IF($AD$2=TRUE,'DUSTBIN CLEAN'!V15,"")</f>
        <v>RANI</v>
      </c>
      <c r="AE17" s="24" t="str">
        <f>IF($AE$2=TRUE,'TRAY ARR'!V15,"")</f>
        <v>VIDHYA</v>
      </c>
      <c r="AF17" s="19"/>
      <c r="AG17" s="19"/>
      <c r="AH17" s="19"/>
      <c r="AI17" s="19"/>
      <c r="AJ17" s="19"/>
      <c r="AK17" s="22"/>
      <c r="AL17" s="44"/>
      <c r="AM17" s="22"/>
      <c r="AN17" s="24" t="str">
        <f>IF($AN$2=TRUE,PURSE!X15,PURSE!V15)</f>
        <v>RANI</v>
      </c>
      <c r="AO17" s="24" t="str">
        <f>IF($AO$2=TRUE,'MAADI CLEAN'!X15,'MAADI CLEAN'!V15)</f>
        <v>MUTHUPRIYA</v>
      </c>
      <c r="AP17" s="24" t="str">
        <f>IF($AP$2=TRUE,'FAN CLEAN'!X15,'FAN CLEAN'!V15)</f>
        <v>SAHANA</v>
      </c>
      <c r="AS17" s="19"/>
      <c r="AT17" s="19"/>
      <c r="AU17" s="19"/>
    </row>
    <row r="18">
      <c r="A18" s="45" t="str">
        <f t="shared" ref="A18:A19" si="13">L30</f>
        <v>SANTHIYA</v>
      </c>
      <c r="B18" s="11" t="str">
        <f>L3</f>
        <v>TEA</v>
      </c>
      <c r="D18" s="24" t="str">
        <f>IF($D$2=TRUE,CHITTAI!V16,"")</f>
        <v/>
      </c>
      <c r="E18" s="24" t="str">
        <f>IF($E$2=TRUE,CASH!V16,"")</f>
        <v/>
      </c>
      <c r="F18" s="24" t="str">
        <f>IF($F$2=TRUE,STEPS!V16,"")</f>
        <v/>
      </c>
      <c r="G18" s="24" t="str">
        <f>IF($G$2=TRUE,COLLECTION!V16,"")</f>
        <v/>
      </c>
      <c r="H18" s="24" t="str">
        <f>IF($H$2=TRUE,'PATHIRAM,SL BOX'!V16,"")</f>
        <v>DEEPA</v>
      </c>
      <c r="I18" s="24" t="str">
        <f>IF($I$2=TRUE,PATHIRAM!V16,"")</f>
        <v>RAJI-1</v>
      </c>
      <c r="J18" s="24" t="str">
        <f>IF($J$2=TRUE,SL!V16,"")</f>
        <v>PRIYANKA</v>
      </c>
      <c r="K18" s="24" t="str">
        <f>IF($K$2=TRUE,KOLUSU!V16,"")</f>
        <v>SHANTHI</v>
      </c>
      <c r="L18" s="24" t="str">
        <f>IF($L$2=TRUE,TEA!V16,"")</f>
        <v>VISHNUPRIYA</v>
      </c>
      <c r="M18" s="24" t="str">
        <f>IF($M$2=TRUE,MET.MKT!V16,"")</f>
        <v>VIJI-1</v>
      </c>
      <c r="N18" s="24" t="str">
        <f>IF($N$2=TRUE,'SIL.ARR (MOR&amp;EVE)'!V16,"")</f>
        <v>VIDHYA</v>
      </c>
      <c r="O18" s="24" t="str">
        <f>IF($O$2=TRUE,CHAIN!V16,"")</f>
        <v>MUTHUPRIYA</v>
      </c>
      <c r="P18" s="24" t="str">
        <f>IF($P$2=TRUE,'CHAIN ARR'!V16,"")</f>
        <v>BHARATHI</v>
      </c>
      <c r="Q18" s="24" t="str">
        <f>IF($Q$2=TRUE,'DROPS ARR'!V16,"")</f>
        <v>DHANALAKSHMI</v>
      </c>
      <c r="S18" s="19"/>
      <c r="T18" s="5"/>
      <c r="U18" s="19"/>
      <c r="V18" s="24" t="str">
        <f>IF($V$2=TRUE,DROPS!V16,"")</f>
        <v>RAJI-1</v>
      </c>
      <c r="W18" s="24" t="str">
        <f>IF($W$2=TRUE,RING!V16,"")</f>
        <v>VIJI-2</v>
      </c>
      <c r="X18" s="24" t="str">
        <f>IF($X$2=TRUE,'EVENING CLEAN'!V16,"")</f>
        <v>VISHNUPRIYA</v>
      </c>
      <c r="Y18" s="24" t="str">
        <f>IF($Y$2=TRUE,'DUSTBIN CHECK'!V16,"")</f>
        <v>CHINNAMMAL</v>
      </c>
      <c r="Z18" s="19"/>
      <c r="AA18" s="19"/>
      <c r="AB18" s="5"/>
      <c r="AC18" s="19"/>
      <c r="AD18" s="27" t="str">
        <f>IF($AD$2=TRUE,'DUSTBIN CLEAN'!V16,"")</f>
        <v>VIDHYA</v>
      </c>
      <c r="AE18" s="24" t="str">
        <f>IF($AE$2=TRUE,'TRAY ARR'!V16,"")</f>
        <v>BHARATHI</v>
      </c>
      <c r="AF18" s="19"/>
      <c r="AG18" s="19"/>
      <c r="AH18" s="19"/>
      <c r="AI18" s="19"/>
      <c r="AJ18" s="19"/>
      <c r="AK18" s="22"/>
      <c r="AL18" s="44"/>
      <c r="AM18" s="22"/>
      <c r="AN18" s="24" t="str">
        <f>IF($AN$2=TRUE,PURSE!X16,PURSE!V16)</f>
        <v>SUDHARSHINI</v>
      </c>
      <c r="AO18" s="24" t="str">
        <f>IF($AO$2=TRUE,'MAADI CLEAN'!X16,'MAADI CLEAN'!V16)</f>
        <v>SANTHIYA</v>
      </c>
      <c r="AP18" s="24" t="str">
        <f>IF($AP$2=TRUE,'FAN CLEAN'!X16,'FAN CLEAN'!V16)</f>
        <v>CHINNAMMAL</v>
      </c>
      <c r="AS18" s="19"/>
      <c r="AT18" s="19"/>
      <c r="AU18" s="19"/>
    </row>
    <row r="19">
      <c r="A19" s="45" t="str">
        <f t="shared" si="13"/>
        <v>PRIYANKA</v>
      </c>
      <c r="B19" s="11" t="str">
        <f>L3</f>
        <v>TEA</v>
      </c>
      <c r="D19" s="24" t="str">
        <f>IF($D$2=TRUE,CHITTAI!V17,"")</f>
        <v/>
      </c>
      <c r="E19" s="24" t="str">
        <f>IF($E$2=TRUE,CASH!V17,"")</f>
        <v/>
      </c>
      <c r="F19" s="24" t="str">
        <f>IF($F$2=TRUE,STEPS!V17,"")</f>
        <v/>
      </c>
      <c r="G19" s="24" t="str">
        <f>IF($G$2=TRUE,COLLECTION!V17,"")</f>
        <v/>
      </c>
      <c r="H19" s="24" t="str">
        <f>IF($H$2=TRUE,'PATHIRAM,SL BOX'!V17,"")</f>
        <v/>
      </c>
      <c r="I19" s="24" t="str">
        <f>IF($I$2=TRUE,PATHIRAM!V17,"")</f>
        <v/>
      </c>
      <c r="J19" s="24" t="str">
        <f>IF($J$2=TRUE,SL!V17,"")</f>
        <v/>
      </c>
      <c r="K19" s="24" t="str">
        <f>IF($K$2=TRUE,KOLUSU!V17,"")</f>
        <v/>
      </c>
      <c r="L19" s="24" t="str">
        <f>IF($L$2=TRUE,TEA!V17,"")</f>
        <v/>
      </c>
      <c r="M19" s="24" t="str">
        <f>IF($M$2=TRUE,MET.MKT!V17,"")</f>
        <v/>
      </c>
      <c r="N19" s="24" t="str">
        <f>IF($N$2=TRUE,'SIL.ARR (MOR&amp;EVE)'!V17,"")</f>
        <v/>
      </c>
      <c r="O19" s="24" t="str">
        <f>IF($O$2=TRUE,CHAIN!V17,"")</f>
        <v/>
      </c>
      <c r="P19" s="24" t="str">
        <f>IF($P$2=TRUE,'CHAIN ARR'!V17,"")</f>
        <v>SHANTHI</v>
      </c>
      <c r="Q19" s="24" t="str">
        <f>IF($Q$2=TRUE,'DROPS ARR'!V17,"")</f>
        <v/>
      </c>
      <c r="S19" s="19"/>
      <c r="T19" s="5"/>
      <c r="U19" s="19"/>
      <c r="V19" s="24" t="str">
        <f>IF($V$2=TRUE,DROPS!V17,"")</f>
        <v/>
      </c>
      <c r="W19" s="24" t="str">
        <f>IF($W$2=TRUE,RING!V17,"")</f>
        <v/>
      </c>
      <c r="X19" s="24" t="str">
        <f>IF($X$2=TRUE,'EVENING CLEAN'!V17,"")</f>
        <v/>
      </c>
      <c r="Y19" s="24" t="str">
        <f>IF($Y$2=TRUE,'DUSTBIN CHECK'!V17,"")</f>
        <v/>
      </c>
      <c r="Z19" s="19"/>
      <c r="AA19" s="19"/>
      <c r="AB19" s="5"/>
      <c r="AC19" s="19"/>
      <c r="AD19" s="27" t="str">
        <f>IF($AD$2=TRUE,'DUSTBIN CLEAN'!V17,"")</f>
        <v/>
      </c>
      <c r="AE19" s="24" t="str">
        <f>IF($AE$2=TRUE,'TRAY ARR'!V17,"")</f>
        <v/>
      </c>
      <c r="AF19" s="19"/>
      <c r="AG19" s="19"/>
      <c r="AH19" s="19"/>
      <c r="AI19" s="19"/>
      <c r="AJ19" s="19"/>
      <c r="AK19" s="22"/>
      <c r="AL19" s="44"/>
      <c r="AM19" s="22"/>
      <c r="AN19" s="24" t="str">
        <f>IF($AN$2=TRUE,PURSE!X17,PURSE!V17)</f>
        <v/>
      </c>
      <c r="AO19" s="24" t="str">
        <f>IF($AO$2=TRUE,'MAADI CLEAN'!X17,'MAADI CLEAN'!V17)</f>
        <v/>
      </c>
      <c r="AP19" s="24" t="str">
        <f>IF($AP$2=TRUE,'FAN CLEAN'!X17,'FAN CLEAN'!V17)</f>
        <v/>
      </c>
      <c r="AS19" s="19"/>
      <c r="AT19" s="19"/>
      <c r="AU19" s="19"/>
    </row>
    <row r="20">
      <c r="A20" s="46" t="str">
        <f>M30</f>
        <v>DHANALAKSHMI</v>
      </c>
      <c r="B20" s="11" t="str">
        <f>M3</f>
        <v>MET.MKT</v>
      </c>
      <c r="D20" s="24" t="str">
        <f>IF($D$2=TRUE,CHITTAI!V18,"")</f>
        <v/>
      </c>
      <c r="E20" s="24" t="str">
        <f>IF($E$2=TRUE,CASH!V18,"")</f>
        <v/>
      </c>
      <c r="F20" s="24" t="str">
        <f>IF($F$2=TRUE,STEPS!V18,"")</f>
        <v/>
      </c>
      <c r="G20" s="24" t="str">
        <f>IF($G$2=TRUE,COLLECTION!V18,"")</f>
        <v/>
      </c>
      <c r="H20" s="24" t="str">
        <f>IF($H$2=TRUE,'PATHIRAM,SL BOX'!V18,"")</f>
        <v/>
      </c>
      <c r="I20" s="24" t="str">
        <f>IF($I$2=TRUE,PATHIRAM!V18,"")</f>
        <v/>
      </c>
      <c r="J20" s="24" t="str">
        <f>IF($J$2=TRUE,SL!V18,"")</f>
        <v/>
      </c>
      <c r="K20" s="24" t="str">
        <f>IF($K$2=TRUE,KOLUSU!V18,"")</f>
        <v/>
      </c>
      <c r="L20" s="24" t="str">
        <f>IF($L$2=TRUE,TEA!V18,"")</f>
        <v/>
      </c>
      <c r="M20" s="24" t="str">
        <f>IF($M$2=TRUE,MET.MKT!V18,"")</f>
        <v/>
      </c>
      <c r="N20" s="24" t="str">
        <f>IF($N$2=TRUE,'SIL.ARR (MOR&amp;EVE)'!V18,"")</f>
        <v/>
      </c>
      <c r="O20" s="24" t="str">
        <f>IF($O$2=TRUE,CHAIN!V18,"")</f>
        <v/>
      </c>
      <c r="P20" s="24" t="str">
        <f>IF($P$2=TRUE,'CHAIN ARR'!V18,"")</f>
        <v>NIVETHA</v>
      </c>
      <c r="Q20" s="24" t="str">
        <f>IF($Q$2=TRUE,'DROPS ARR'!V18,"")</f>
        <v/>
      </c>
      <c r="S20" s="19"/>
      <c r="T20" s="5"/>
      <c r="U20" s="19"/>
      <c r="V20" s="24" t="str">
        <f>IF($V$2=TRUE,DROPS!V18,"")</f>
        <v/>
      </c>
      <c r="W20" s="24" t="str">
        <f>IF($W$2=TRUE,RING!V18,"")</f>
        <v/>
      </c>
      <c r="X20" s="24" t="str">
        <f>IF($X$2=TRUE,'EVENING CLEAN'!V18,"")</f>
        <v/>
      </c>
      <c r="Y20" s="24" t="str">
        <f>IF($Y$2=TRUE,'DUSTBIN CHECK'!V18,"")</f>
        <v/>
      </c>
      <c r="Z20" s="19"/>
      <c r="AA20" s="19"/>
      <c r="AB20" s="5"/>
      <c r="AC20" s="19"/>
      <c r="AD20" s="27" t="str">
        <f>IF($AD$2=TRUE,'DUSTBIN CLEAN'!V18,"")</f>
        <v/>
      </c>
      <c r="AE20" s="24" t="str">
        <f>IF($AE$2=TRUE,'TRAY ARR'!V18,"")</f>
        <v/>
      </c>
      <c r="AF20" s="19"/>
      <c r="AG20" s="19"/>
      <c r="AH20" s="19"/>
      <c r="AI20" s="19"/>
      <c r="AJ20" s="19"/>
      <c r="AK20" s="22"/>
      <c r="AL20" s="44"/>
      <c r="AM20" s="22"/>
      <c r="AN20" s="24" t="str">
        <f>IF($AN$2=TRUE,PURSE!X18,PURSE!V18)</f>
        <v/>
      </c>
      <c r="AO20" s="24" t="str">
        <f>IF($AO$2=TRUE,'MAADI CLEAN'!X18,'MAADI CLEAN'!V18)</f>
        <v/>
      </c>
      <c r="AP20" s="24" t="str">
        <f>IF($AP$2=TRUE,'FAN CLEAN'!X18,'FAN CLEAN'!V18)</f>
        <v/>
      </c>
      <c r="AS20" s="19"/>
      <c r="AT20" s="19"/>
      <c r="AU20" s="19"/>
    </row>
    <row r="21">
      <c r="A21" s="47" t="str">
        <f t="shared" ref="A21:A22" si="14">N30</f>
        <v>CHINNAMMAL</v>
      </c>
      <c r="B21" s="11" t="str">
        <f>N3</f>
        <v>SIL.ARR (MOR&amp;EVE)</v>
      </c>
      <c r="D21" s="24" t="str">
        <f>IF($D$2=TRUE,CHITTAI!V19,"")</f>
        <v/>
      </c>
      <c r="E21" s="24" t="str">
        <f>IF($E$2=TRUE,CASH!V19,"")</f>
        <v/>
      </c>
      <c r="F21" s="24" t="str">
        <f>IF($F$2=TRUE,STEPS!V19,"")</f>
        <v/>
      </c>
      <c r="G21" s="24" t="str">
        <f>IF($G$2=TRUE,COLLECTION!V19,"")</f>
        <v/>
      </c>
      <c r="H21" s="24" t="str">
        <f>IF($H$2=TRUE,'PATHIRAM,SL BOX'!V19,"")</f>
        <v/>
      </c>
      <c r="I21" s="24" t="str">
        <f>IF($I$2=TRUE,PATHIRAM!V19,"")</f>
        <v/>
      </c>
      <c r="J21" s="24" t="str">
        <f>IF($J$2=TRUE,SL!V19,"")</f>
        <v/>
      </c>
      <c r="K21" s="24" t="str">
        <f>IF($K$2=TRUE,KOLUSU!V19,"")</f>
        <v/>
      </c>
      <c r="L21" s="24" t="str">
        <f>IF($L$2=TRUE,TEA!V19,"")</f>
        <v/>
      </c>
      <c r="M21" s="24" t="str">
        <f>IF($M$2=TRUE,MET.MKT!V19,"")</f>
        <v/>
      </c>
      <c r="N21" s="24" t="str">
        <f>IF($N$2=TRUE,'SIL.ARR (MOR&amp;EVE)'!V19,"")</f>
        <v/>
      </c>
      <c r="O21" s="24" t="str">
        <f>IF($O$2=TRUE,CHAIN!V19,"")</f>
        <v/>
      </c>
      <c r="P21" s="24" t="str">
        <f>IF($P$2=TRUE,'CHAIN ARR'!V19,"")</f>
        <v>VISHNUPRIYA</v>
      </c>
      <c r="Q21" s="24" t="str">
        <f>IF($Q$2=TRUE,'DROPS ARR'!V19,"")</f>
        <v/>
      </c>
      <c r="S21" s="19"/>
      <c r="T21" s="5"/>
      <c r="U21" s="19"/>
      <c r="V21" s="24" t="str">
        <f>IF($V$2=TRUE,DROPS!V19,"")</f>
        <v/>
      </c>
      <c r="W21" s="24" t="str">
        <f>IF($W$2=TRUE,RING!V19,"")</f>
        <v/>
      </c>
      <c r="X21" s="24" t="str">
        <f>IF($X$2=TRUE,'EVENING CLEAN'!V19,"")</f>
        <v/>
      </c>
      <c r="Y21" s="24" t="str">
        <f>IF($Y$2=TRUE,'DUSTBIN CHECK'!V19,"")</f>
        <v/>
      </c>
      <c r="Z21" s="19"/>
      <c r="AA21" s="19"/>
      <c r="AB21" s="5"/>
      <c r="AC21" s="19"/>
      <c r="AD21" s="27" t="str">
        <f>IF($AD$2=TRUE,'DUSTBIN CLEAN'!V19,"")</f>
        <v/>
      </c>
      <c r="AE21" s="24" t="str">
        <f>IF($AE$2=TRUE,'TRAY ARR'!V19,"")</f>
        <v/>
      </c>
      <c r="AF21" s="19"/>
      <c r="AG21" s="19"/>
      <c r="AH21" s="19"/>
      <c r="AI21" s="19"/>
      <c r="AJ21" s="19"/>
      <c r="AK21" s="22"/>
      <c r="AL21" s="44"/>
      <c r="AM21" s="22"/>
      <c r="AN21" s="24" t="str">
        <f>IF($AN$2=TRUE,PURSE!X19,PURSE!V19)</f>
        <v/>
      </c>
      <c r="AO21" s="24" t="str">
        <f>IF($AO$2=TRUE,'MAADI CLEAN'!X19,'MAADI CLEAN'!V19)</f>
        <v/>
      </c>
      <c r="AP21" s="24" t="str">
        <f>IF($AP$2=TRUE,'FAN CLEAN'!X19,'FAN CLEAN'!V19)</f>
        <v/>
      </c>
      <c r="AS21" s="19"/>
      <c r="AT21" s="19"/>
      <c r="AU21" s="19"/>
    </row>
    <row r="22">
      <c r="A22" s="47" t="str">
        <f t="shared" si="14"/>
        <v>SHANTHI</v>
      </c>
      <c r="B22" s="11" t="str">
        <f>N3</f>
        <v>SIL.ARR (MOR&amp;EVE)</v>
      </c>
      <c r="D22" s="24" t="str">
        <f>IF($D$2=TRUE,CHITTAI!V20,"")</f>
        <v/>
      </c>
      <c r="E22" s="24" t="str">
        <f>IF($E$2=TRUE,CASH!V20,"")</f>
        <v/>
      </c>
      <c r="F22" s="24" t="str">
        <f>IF($F$2=TRUE,STEPS!V20,"")</f>
        <v/>
      </c>
      <c r="G22" s="24" t="str">
        <f>IF($G$2=TRUE,COLLECTION!V20,"")</f>
        <v/>
      </c>
      <c r="H22" s="24" t="str">
        <f>IF($H$2=TRUE,'PATHIRAM,SL BOX'!V20,"")</f>
        <v/>
      </c>
      <c r="I22" s="24" t="str">
        <f>IF($I$2=TRUE,PATHIRAM!V20,"")</f>
        <v/>
      </c>
      <c r="J22" s="24" t="str">
        <f>IF($J$2=TRUE,SL!V20,"")</f>
        <v/>
      </c>
      <c r="K22" s="24" t="str">
        <f>IF($K$2=TRUE,KOLUSU!V20,"")</f>
        <v/>
      </c>
      <c r="L22" s="24" t="str">
        <f>IF($L$2=TRUE,TEA!V20,"")</f>
        <v/>
      </c>
      <c r="M22" s="24" t="str">
        <f>IF($M$2=TRUE,MET.MKT!V20,"")</f>
        <v/>
      </c>
      <c r="N22" s="24" t="str">
        <f>IF($N$2=TRUE,'SIL.ARR (MOR&amp;EVE)'!V20,"")</f>
        <v/>
      </c>
      <c r="O22" s="24" t="str">
        <f>IF($O$2=TRUE,CHAIN!V20,"")</f>
        <v/>
      </c>
      <c r="P22" s="24" t="str">
        <f>IF($P$2=TRUE,'CHAIN ARR'!V20,"")</f>
        <v>VIJI-1</v>
      </c>
      <c r="Q22" s="24" t="str">
        <f>IF($Q$2=TRUE,'DROPS ARR'!V20,"")</f>
        <v/>
      </c>
      <c r="T22" s="5"/>
      <c r="U22" s="19"/>
      <c r="V22" s="24" t="str">
        <f>IF($V$2=TRUE,DROPS!V20,"")</f>
        <v/>
      </c>
      <c r="W22" s="24" t="str">
        <f>IF($W$2=TRUE,RING!V20,"")</f>
        <v/>
      </c>
      <c r="X22" s="24" t="str">
        <f>IF($X$2=TRUE,'EVENING CLEAN'!V20,"")</f>
        <v/>
      </c>
      <c r="Y22" s="24" t="str">
        <f>IF($Y$2=TRUE,'DUSTBIN CHECK'!V20,"")</f>
        <v/>
      </c>
      <c r="Z22" s="19"/>
      <c r="AA22" s="19"/>
      <c r="AB22" s="5"/>
      <c r="AC22" s="19"/>
      <c r="AD22" s="27" t="str">
        <f>IF($AD$2=TRUE,'DUSTBIN CLEAN'!V20,"")</f>
        <v/>
      </c>
      <c r="AE22" s="24" t="str">
        <f>IF($AE$2=TRUE,'TRAY ARR'!V20,"")</f>
        <v/>
      </c>
      <c r="AF22" s="19"/>
      <c r="AG22" s="19"/>
      <c r="AH22" s="19"/>
      <c r="AI22" s="19"/>
      <c r="AJ22" s="19"/>
      <c r="AK22" s="22"/>
      <c r="AL22" s="44"/>
      <c r="AM22" s="22"/>
      <c r="AN22" s="24" t="str">
        <f>IF($AN$2=TRUE,PURSE!X20,PURSE!V20)</f>
        <v/>
      </c>
      <c r="AO22" s="24" t="str">
        <f>IF($AO$2=TRUE,'MAADI CLEAN'!X20,'MAADI CLEAN'!V20)</f>
        <v/>
      </c>
      <c r="AP22" s="24" t="str">
        <f>IF($AP$2=TRUE,'FAN CLEAN'!X20,'FAN CLEAN'!V20)</f>
        <v/>
      </c>
      <c r="AS22" s="19"/>
      <c r="AT22" s="19"/>
      <c r="AU22" s="19"/>
    </row>
    <row r="23">
      <c r="A23" s="48" t="str">
        <f>O30</f>
        <v>NIVETHA</v>
      </c>
      <c r="B23" s="11" t="str">
        <f>O3</f>
        <v>CHAIN</v>
      </c>
      <c r="D23" s="24" t="str">
        <f>IF($D$2=TRUE,CHITTAI!V21,"")</f>
        <v/>
      </c>
      <c r="E23" s="24" t="str">
        <f>IF($E$2=TRUE,CASH!V21,"")</f>
        <v/>
      </c>
      <c r="F23" s="24" t="str">
        <f>IF($F$2=TRUE,STEPS!V21,"")</f>
        <v/>
      </c>
      <c r="G23" s="24" t="str">
        <f>IF($G$2=TRUE,COLLECTION!V21,"")</f>
        <v/>
      </c>
      <c r="H23" s="24" t="str">
        <f>IF($H$2=TRUE,'PATHIRAM,SL BOX'!V21,"")</f>
        <v/>
      </c>
      <c r="I23" s="24" t="str">
        <f>IF($I$2=TRUE,PATHIRAM!V21,"")</f>
        <v/>
      </c>
      <c r="J23" s="24" t="str">
        <f>IF($J$2=TRUE,SL!V21,"")</f>
        <v/>
      </c>
      <c r="K23" s="24" t="str">
        <f>IF($K$2=TRUE,KOLUSU!V21,"")</f>
        <v/>
      </c>
      <c r="L23" s="24" t="str">
        <f>IF($L$2=TRUE,TEA!V21,"")</f>
        <v/>
      </c>
      <c r="M23" s="24" t="str">
        <f>IF($M$2=TRUE,MET.MKT!V21,"")</f>
        <v/>
      </c>
      <c r="N23" s="24" t="str">
        <f>IF($N$2=TRUE,'SIL.ARR (MOR&amp;EVE)'!V21,"")</f>
        <v/>
      </c>
      <c r="O23" s="24" t="str">
        <f>IF($O$2=TRUE,CHAIN!V21,"")</f>
        <v/>
      </c>
      <c r="P23" s="24" t="str">
        <f>IF($P$2=TRUE,'CHAIN ARR'!V21,"")</f>
        <v/>
      </c>
      <c r="Q23" s="24" t="str">
        <f>IF($Q$2=TRUE,'DROPS ARR'!V21,"")</f>
        <v/>
      </c>
      <c r="T23" s="5"/>
      <c r="U23" s="19"/>
      <c r="V23" s="24" t="str">
        <f>IF($V$2=TRUE,DROPS!V21,"")</f>
        <v/>
      </c>
      <c r="W23" s="24" t="str">
        <f>IF($W$2=TRUE,RING!V21,"")</f>
        <v/>
      </c>
      <c r="X23" s="24" t="str">
        <f>IF($X$2=TRUE,'EVENING CLEAN'!V21,"")</f>
        <v/>
      </c>
      <c r="Y23" s="24" t="str">
        <f>IF($Y$2=TRUE,'DUSTBIN CHECK'!V21,"")</f>
        <v/>
      </c>
      <c r="Z23" s="19"/>
      <c r="AB23" s="5"/>
      <c r="AC23" s="19"/>
      <c r="AD23" s="27" t="str">
        <f>IF($AD$2=TRUE,'DUSTBIN CLEAN'!V21,"")</f>
        <v/>
      </c>
      <c r="AE23" s="24" t="str">
        <f>IF($AE$2=TRUE,'TRAY ARR'!V21,"")</f>
        <v/>
      </c>
      <c r="AF23" s="19"/>
      <c r="AG23" s="19"/>
      <c r="AH23" s="19"/>
      <c r="AI23" s="19"/>
      <c r="AJ23" s="19"/>
      <c r="AK23" s="22"/>
      <c r="AL23" s="44"/>
      <c r="AM23" s="22"/>
      <c r="AN23" s="24" t="str">
        <f>IF($AN$2=TRUE,PURSE!X21,PURSE!V21)</f>
        <v/>
      </c>
      <c r="AO23" s="24" t="str">
        <f>IF($AO$2=TRUE,'MAADI CLEAN'!X21,'MAADI CLEAN'!V21)</f>
        <v/>
      </c>
      <c r="AP23" s="24" t="str">
        <f>IF($AP$2=TRUE,'FAN CLEAN'!X21,'FAN CLEAN'!V21)</f>
        <v/>
      </c>
      <c r="AS23" s="19"/>
      <c r="AT23" s="19"/>
      <c r="AU23" s="19"/>
    </row>
    <row r="24">
      <c r="A24" s="16" t="str">
        <f>P30</f>
        <v>KAVIYA</v>
      </c>
      <c r="B24" s="11" t="str">
        <f>P3</f>
        <v>CHAIN ARRANGE</v>
      </c>
      <c r="D24" s="24" t="str">
        <f>IF($D$2=TRUE,CHITTAI!V22,"")</f>
        <v/>
      </c>
      <c r="E24" s="24" t="str">
        <f>IF($E$2=TRUE,CASH!V22,"")</f>
        <v/>
      </c>
      <c r="F24" s="24" t="str">
        <f>IF($F$2=TRUE,STEPS!V22,"")</f>
        <v/>
      </c>
      <c r="G24" s="24" t="str">
        <f>IF($G$2=TRUE,COLLECTION!V22,"")</f>
        <v/>
      </c>
      <c r="H24" s="24" t="str">
        <f>IF($H$2=TRUE,'PATHIRAM,SL BOX'!V22,"")</f>
        <v/>
      </c>
      <c r="I24" s="24" t="str">
        <f>IF($I$2=TRUE,PATHIRAM!V22,"")</f>
        <v/>
      </c>
      <c r="J24" s="24" t="str">
        <f>IF($J$2=TRUE,SL!V22,"")</f>
        <v/>
      </c>
      <c r="K24" s="24" t="str">
        <f>IF($K$2=TRUE,KOLUSU!V22,"")</f>
        <v/>
      </c>
      <c r="L24" s="24" t="str">
        <f>IF($L$2=TRUE,TEA!V22,"")</f>
        <v/>
      </c>
      <c r="M24" s="24" t="str">
        <f>IF($M$2=TRUE,MET.MKT!V22,"")</f>
        <v/>
      </c>
      <c r="N24" s="24" t="str">
        <f>IF($N$2=TRUE,'SIL.ARR (MOR&amp;EVE)'!V22,"")</f>
        <v/>
      </c>
      <c r="O24" s="24" t="str">
        <f>IF($O$2=TRUE,CHAIN!V22,"")</f>
        <v/>
      </c>
      <c r="P24" s="24" t="str">
        <f>IF($P$2=TRUE,'CHAIN ARR'!V22,"")</f>
        <v/>
      </c>
      <c r="Q24" s="24" t="str">
        <f>IF($Q$2=TRUE,'DROPS ARR'!V22,"")</f>
        <v/>
      </c>
      <c r="T24" s="5"/>
      <c r="U24" s="19"/>
      <c r="V24" s="24" t="str">
        <f>IF($V$2=TRUE,DROPS!V22,"")</f>
        <v/>
      </c>
      <c r="W24" s="24" t="str">
        <f>IF($W$2=TRUE,RING!V22,"")</f>
        <v/>
      </c>
      <c r="X24" s="24" t="str">
        <f>IF($X$2=TRUE,'EVENING CLEAN'!V22,"")</f>
        <v/>
      </c>
      <c r="Y24" s="24" t="str">
        <f>IF($Y$2=TRUE,'DUSTBIN CHECK'!V22,"")</f>
        <v/>
      </c>
      <c r="Z24" s="19"/>
      <c r="AB24" s="5"/>
      <c r="AC24" s="19"/>
      <c r="AD24" s="27" t="str">
        <f>IF($AD$2=TRUE,'DUSTBIN CLEAN'!V22,"")</f>
        <v/>
      </c>
      <c r="AE24" s="24" t="str">
        <f>IF($AE$2=TRUE,'TRAY ARR'!V22,"")</f>
        <v/>
      </c>
      <c r="AF24" s="19"/>
      <c r="AG24" s="19"/>
      <c r="AH24" s="19"/>
      <c r="AI24" s="19"/>
      <c r="AJ24" s="19"/>
      <c r="AK24" s="22"/>
      <c r="AL24" s="44"/>
      <c r="AM24" s="22"/>
      <c r="AN24" s="24" t="str">
        <f>IF($AN$2=TRUE,PURSE!X22,PURSE!V22)</f>
        <v/>
      </c>
      <c r="AO24" s="24" t="str">
        <f>IF($AO$2=TRUE,'MAADI CLEAN'!X22,'MAADI CLEAN'!V22)</f>
        <v/>
      </c>
      <c r="AP24" s="24" t="str">
        <f>IF($AP$2=TRUE,'FAN CLEAN'!X22,'FAN CLEAN'!V22)</f>
        <v/>
      </c>
      <c r="AS24" s="19"/>
      <c r="AT24" s="19"/>
      <c r="AU24" s="19"/>
    </row>
    <row r="25">
      <c r="A25" s="49"/>
      <c r="B25" s="11"/>
      <c r="D25" s="24" t="str">
        <f>IF($D$2=TRUE,CHITTAI!V23,"")</f>
        <v/>
      </c>
      <c r="E25" s="24" t="str">
        <f>IF($E$2=TRUE,CASH!V23,"")</f>
        <v/>
      </c>
      <c r="F25" s="24" t="str">
        <f>IF($F$2=TRUE,STEPS!V23,"")</f>
        <v/>
      </c>
      <c r="G25" s="24" t="str">
        <f>IF($G$2=TRUE,COLLECTION!V23,"")</f>
        <v/>
      </c>
      <c r="H25" s="24" t="str">
        <f>IF($H$2=TRUE,'PATHIRAM,SL BOX'!V23,"")</f>
        <v/>
      </c>
      <c r="I25" s="24" t="str">
        <f>IF($I$2=TRUE,PATHIRAM!V23,"")</f>
        <v/>
      </c>
      <c r="J25" s="24" t="str">
        <f>IF($J$2=TRUE,SL!V23,"")</f>
        <v/>
      </c>
      <c r="K25" s="24" t="str">
        <f>IF($K$2=TRUE,KOLUSU!V23,"")</f>
        <v/>
      </c>
      <c r="L25" s="24" t="str">
        <f>IF($L$2=TRUE,TEA!V23,"")</f>
        <v/>
      </c>
      <c r="M25" s="24" t="str">
        <f>IF($M$2=TRUE,MET.MKT!V23,"")</f>
        <v/>
      </c>
      <c r="N25" s="24" t="str">
        <f>IF($N$2=TRUE,'SIL.ARR (MOR&amp;EVE)'!V23,"")</f>
        <v/>
      </c>
      <c r="O25" s="24" t="str">
        <f>IF($O$2=TRUE,CHAIN!V23,"")</f>
        <v/>
      </c>
      <c r="P25" s="24" t="str">
        <f>IF($P$2=TRUE,'CHAIN ARR'!V23,"")</f>
        <v/>
      </c>
      <c r="Q25" s="24" t="str">
        <f>IF($Q$2=TRUE,'DROPS ARR'!V23,"")</f>
        <v/>
      </c>
      <c r="T25" s="5"/>
      <c r="U25" s="19"/>
      <c r="V25" s="24" t="str">
        <f>IF($V$2=TRUE,DROPS!V23,"")</f>
        <v/>
      </c>
      <c r="W25" s="24" t="str">
        <f>IF($W$2=TRUE,RING!V23,"")</f>
        <v/>
      </c>
      <c r="X25" s="24" t="str">
        <f>IF($X$2=TRUE,'EVENING CLEAN'!V23,"")</f>
        <v/>
      </c>
      <c r="Y25" s="24" t="str">
        <f>IF($Y$2=TRUE,'DUSTBIN CHECK'!V23,"")</f>
        <v/>
      </c>
      <c r="Z25" s="19"/>
      <c r="AB25" s="5"/>
      <c r="AC25" s="19"/>
      <c r="AD25" s="27" t="str">
        <f>IF($AD$2=TRUE,'DUSTBIN CLEAN'!V23,"")</f>
        <v/>
      </c>
      <c r="AE25" s="24" t="str">
        <f>IF($AE$2=TRUE,'TRAY ARR'!V23,"")</f>
        <v/>
      </c>
      <c r="AF25" s="19"/>
      <c r="AG25" s="19"/>
      <c r="AH25" s="19"/>
      <c r="AI25" s="19"/>
      <c r="AJ25" s="19"/>
      <c r="AK25" s="22"/>
      <c r="AL25" s="44"/>
      <c r="AM25" s="22"/>
      <c r="AN25" s="24" t="str">
        <f>IF($AN$2=TRUE,PURSE!X23,PURSE!V23)</f>
        <v/>
      </c>
      <c r="AO25" s="24" t="str">
        <f>IF($AO$2=TRUE,'MAADI CLEAN'!X23,'MAADI CLEAN'!V23)</f>
        <v/>
      </c>
      <c r="AP25" s="24" t="str">
        <f>IF($AP$2=TRUE,'FAN CLEAN'!X23,'FAN CLEAN'!V23)</f>
        <v/>
      </c>
      <c r="AS25" s="19"/>
      <c r="AT25" s="19"/>
      <c r="AU25" s="19"/>
    </row>
    <row r="26">
      <c r="B26" s="11"/>
      <c r="D26" s="24" t="str">
        <f>IF($D$2=TRUE,CHITTAI!V24,"")</f>
        <v/>
      </c>
      <c r="E26" s="24" t="str">
        <f>IF($E$2=TRUE,CASH!V24,"")</f>
        <v/>
      </c>
      <c r="F26" s="24" t="str">
        <f>IF($F$2=TRUE,STEPS!V24,"")</f>
        <v/>
      </c>
      <c r="G26" s="24" t="str">
        <f>IF($G$2=TRUE,COLLECTION!V24,"")</f>
        <v/>
      </c>
      <c r="H26" s="24" t="str">
        <f>IF($H$2=TRUE,'PATHIRAM,SL BOX'!V24,"")</f>
        <v/>
      </c>
      <c r="I26" s="24" t="str">
        <f>IF($I$2=TRUE,PATHIRAM!V24,"")</f>
        <v/>
      </c>
      <c r="J26" s="24" t="str">
        <f>IF($J$2=TRUE,SL!V24,"")</f>
        <v/>
      </c>
      <c r="K26" s="24" t="str">
        <f>IF($K$2=TRUE,KOLUSU!V24,"")</f>
        <v/>
      </c>
      <c r="L26" s="24" t="str">
        <f>IF($L$2=TRUE,TEA!V24,"")</f>
        <v/>
      </c>
      <c r="M26" s="24" t="str">
        <f>IF($M$2=TRUE,MET.MKT!V24,"")</f>
        <v/>
      </c>
      <c r="N26" s="24" t="str">
        <f>IF($N$2=TRUE,'SIL.ARR (MOR&amp;EVE)'!V24,"")</f>
        <v/>
      </c>
      <c r="O26" s="24" t="str">
        <f>IF($O$2=TRUE,CHAIN!V24,"")</f>
        <v/>
      </c>
      <c r="P26" s="24" t="str">
        <f>IF($P$2=TRUE,'CHAIN ARR'!V24,"")</f>
        <v/>
      </c>
      <c r="Q26" s="24" t="str">
        <f>IF($Q$2=TRUE,'DROPS ARR'!V24,"")</f>
        <v/>
      </c>
      <c r="T26" s="5"/>
      <c r="U26" s="19"/>
      <c r="V26" s="24" t="str">
        <f>IF($V$2=TRUE,DROPS!V24,"")</f>
        <v/>
      </c>
      <c r="W26" s="24" t="str">
        <f>IF($W$2=TRUE,RING!V24,"")</f>
        <v/>
      </c>
      <c r="X26" s="24" t="str">
        <f>IF($X$2=TRUE,'EVENING CLEAN'!V24,"")</f>
        <v/>
      </c>
      <c r="Y26" s="24" t="str">
        <f>IF($Y$2=TRUE,'DUSTBIN CHECK'!V24,"")</f>
        <v/>
      </c>
      <c r="Z26" s="19"/>
      <c r="AB26" s="5"/>
      <c r="AC26" s="19"/>
      <c r="AD26" s="27" t="str">
        <f>IF($AD$2=TRUE,'DUSTBIN CLEAN'!V24,"")</f>
        <v/>
      </c>
      <c r="AE26" s="24" t="str">
        <f>IF($AE$2=TRUE,'TRAY ARR'!V24,"")</f>
        <v/>
      </c>
      <c r="AF26" s="19"/>
      <c r="AG26" s="19"/>
      <c r="AH26" s="19"/>
      <c r="AI26" s="19"/>
      <c r="AJ26" s="19"/>
      <c r="AK26" s="22"/>
      <c r="AL26" s="44"/>
      <c r="AM26" s="22"/>
      <c r="AN26" s="24" t="str">
        <f>IF($AN$2=TRUE,PURSE!X24,PURSE!V24)</f>
        <v/>
      </c>
      <c r="AO26" s="24" t="str">
        <f>IF($AO$2=TRUE,'MAADI CLEAN'!X24,'MAADI CLEAN'!V24)</f>
        <v/>
      </c>
      <c r="AP26" s="24" t="str">
        <f>IF($AP$2=TRUE,'FAN CLEAN'!X24,'FAN CLEAN'!V24)</f>
        <v/>
      </c>
      <c r="AS26" s="19"/>
      <c r="AT26" s="19"/>
      <c r="AU26" s="19"/>
    </row>
    <row r="27">
      <c r="A27" s="50"/>
      <c r="B27" s="11"/>
      <c r="D27" s="24" t="str">
        <f>IF($D$2=TRUE,CHITTAI!V25,"")</f>
        <v/>
      </c>
      <c r="E27" s="24" t="str">
        <f>IF($E$2=TRUE,CASH!V25,"")</f>
        <v/>
      </c>
      <c r="F27" s="24" t="str">
        <f>IF($F$2=TRUE,STEPS!V25,"")</f>
        <v/>
      </c>
      <c r="G27" s="24" t="str">
        <f>IF($G$2=TRUE,COLLECTION!V25,"")</f>
        <v/>
      </c>
      <c r="H27" s="24" t="str">
        <f>IF($H$2=TRUE,'PATHIRAM,SL BOX'!V25,"")</f>
        <v/>
      </c>
      <c r="I27" s="24" t="str">
        <f>IF($I$2=TRUE,PATHIRAM!V25,"")</f>
        <v/>
      </c>
      <c r="J27" s="24" t="str">
        <f>IF($J$2=TRUE,SL!V25,"")</f>
        <v/>
      </c>
      <c r="K27" s="24" t="str">
        <f>IF($K$2=TRUE,KOLUSU!V25,"")</f>
        <v/>
      </c>
      <c r="L27" s="24" t="str">
        <f>IF($L$2=TRUE,TEA!V25,"")</f>
        <v/>
      </c>
      <c r="M27" s="24" t="str">
        <f>IF($M$2=TRUE,MET.MKT!V25,"")</f>
        <v/>
      </c>
      <c r="N27" s="24" t="str">
        <f>IF($N$2=TRUE,'SIL.ARR (MOR&amp;EVE)'!V25,"")</f>
        <v/>
      </c>
      <c r="O27" s="24" t="str">
        <f>IF($O$2=TRUE,CHAIN!V25,"")</f>
        <v/>
      </c>
      <c r="P27" s="24" t="str">
        <f>IF($P$2=TRUE,'CHAIN ARR'!V25,"")</f>
        <v/>
      </c>
      <c r="Q27" s="24" t="str">
        <f>IF($Q$2=TRUE,'DROPS ARR'!V25,"")</f>
        <v/>
      </c>
      <c r="T27" s="5"/>
      <c r="U27" s="19"/>
      <c r="V27" s="24" t="str">
        <f>IF($V$2=TRUE,DROPS!V25,"")</f>
        <v/>
      </c>
      <c r="W27" s="24" t="str">
        <f>IF($W$2=TRUE,RING!V25,"")</f>
        <v/>
      </c>
      <c r="X27" s="24" t="str">
        <f>IF($X$2=TRUE,'EVENING CLEAN'!V25,"")</f>
        <v/>
      </c>
      <c r="Y27" s="24" t="str">
        <f>IF($Y$2=TRUE,'DUSTBIN CHECK'!V25,"")</f>
        <v/>
      </c>
      <c r="Z27" s="19"/>
      <c r="AB27" s="5"/>
      <c r="AC27" s="19"/>
      <c r="AD27" s="27" t="str">
        <f>IF($AD$2=TRUE,'DUSTBIN CLEAN'!V25,"")</f>
        <v/>
      </c>
      <c r="AE27" s="24" t="str">
        <f>IF($AE$2=TRUE,'TRAY ARR'!V25,"")</f>
        <v/>
      </c>
      <c r="AF27" s="19"/>
      <c r="AG27" s="19"/>
      <c r="AH27" s="19"/>
      <c r="AI27" s="19"/>
      <c r="AJ27" s="19"/>
      <c r="AK27" s="22"/>
      <c r="AL27" s="44"/>
      <c r="AM27" s="22"/>
      <c r="AN27" s="24" t="str">
        <f>IF($AN$2=TRUE,PURSE!X25,PURSE!V25)</f>
        <v/>
      </c>
      <c r="AO27" s="24" t="str">
        <f>IF($AO$2=TRUE,'MAADI CLEAN'!X25,'MAADI CLEAN'!V25)</f>
        <v/>
      </c>
      <c r="AP27" s="24" t="str">
        <f>IF($AP$2=TRUE,'FAN CLEAN'!X25,'FAN CLEAN'!V25)</f>
        <v/>
      </c>
      <c r="AS27" s="19"/>
      <c r="AT27" s="19"/>
      <c r="AU27" s="19"/>
    </row>
    <row r="28">
      <c r="B28" s="3"/>
      <c r="T28" s="5"/>
      <c r="AB28" s="5"/>
      <c r="AL28" s="3"/>
    </row>
    <row r="29" ht="16.5" customHeight="1">
      <c r="B29" s="51"/>
      <c r="D29" s="52" t="str">
        <f t="shared" ref="D29:E29" si="15">D3</f>
        <v>CHITTAI</v>
      </c>
      <c r="E29" s="52" t="str">
        <f t="shared" si="15"/>
        <v>CASHIER</v>
      </c>
      <c r="F29" s="52" t="s">
        <v>13</v>
      </c>
      <c r="G29" s="52" t="str">
        <f t="shared" ref="G29:Q29" si="16">G3</f>
        <v>COLLECTION</v>
      </c>
      <c r="H29" s="52" t="str">
        <f t="shared" si="16"/>
        <v>PATHIRAM,SL BOX</v>
      </c>
      <c r="I29" s="52" t="str">
        <f t="shared" si="16"/>
        <v>PATHIRAM</v>
      </c>
      <c r="J29" s="52" t="str">
        <f t="shared" si="16"/>
        <v>SL</v>
      </c>
      <c r="K29" s="52" t="str">
        <f t="shared" si="16"/>
        <v>KOLUSU</v>
      </c>
      <c r="L29" s="52" t="str">
        <f t="shared" si="16"/>
        <v>TEA</v>
      </c>
      <c r="M29" s="52" t="str">
        <f t="shared" si="16"/>
        <v>MET.MKT</v>
      </c>
      <c r="N29" s="52" t="str">
        <f t="shared" si="16"/>
        <v>SIL.ARR (MOR&amp;EVE)</v>
      </c>
      <c r="O29" s="52" t="str">
        <f t="shared" si="16"/>
        <v>CHAIN</v>
      </c>
      <c r="P29" s="52" t="str">
        <f t="shared" si="16"/>
        <v>CHAIN ARRANGE</v>
      </c>
      <c r="Q29" s="52" t="str">
        <f t="shared" si="16"/>
        <v>DROPS ARRANGE</v>
      </c>
      <c r="T29" s="53"/>
      <c r="U29" s="54"/>
      <c r="V29" s="52" t="str">
        <f t="shared" ref="V29:Y29" si="17">V3</f>
        <v>DROPS </v>
      </c>
      <c r="W29" s="52" t="str">
        <f t="shared" si="17"/>
        <v>RING</v>
      </c>
      <c r="X29" s="52" t="str">
        <f t="shared" si="17"/>
        <v>EVENING CLEANING</v>
      </c>
      <c r="Y29" s="52" t="str">
        <f t="shared" si="17"/>
        <v>DUSTBIN CHECK</v>
      </c>
      <c r="Z29" s="54"/>
      <c r="AB29" s="53"/>
      <c r="AC29" s="54"/>
      <c r="AD29" s="52" t="str">
        <f t="shared" ref="AD29:AE29" si="18">AD3</f>
        <v>DUSTBIN CLEAN</v>
      </c>
      <c r="AE29" s="52" t="str">
        <f t="shared" si="18"/>
        <v>TRAY ARRANGE</v>
      </c>
      <c r="AF29" s="54"/>
      <c r="AG29" s="52" t="str">
        <f t="shared" ref="AG29:AI29" si="19">AG3</f>
        <v>SHOP CLOSING</v>
      </c>
      <c r="AH29" s="52" t="str">
        <f t="shared" si="19"/>
        <v>SHOP OPEN</v>
      </c>
      <c r="AI29" s="52" t="str">
        <f t="shared" si="19"/>
        <v>MOR CLEAN</v>
      </c>
      <c r="AJ29" s="54"/>
      <c r="AK29" s="55"/>
      <c r="AL29" s="56"/>
      <c r="AM29" s="55"/>
      <c r="AN29" s="52" t="str">
        <f t="shared" ref="AN29:AP29" si="20">AN3</f>
        <v>PURSE,BAG</v>
      </c>
      <c r="AO29" s="52" t="str">
        <f t="shared" si="20"/>
        <v>MAADI CLEAN</v>
      </c>
      <c r="AP29" s="52" t="str">
        <f t="shared" si="20"/>
        <v>FAN CLEAN</v>
      </c>
      <c r="AS29" s="54"/>
      <c r="AT29" s="54"/>
      <c r="AU29" s="54"/>
    </row>
    <row r="30" ht="16.5" customHeight="1">
      <c r="B30" s="3"/>
      <c r="D30" s="57" t="str">
        <f>D4</f>
        <v/>
      </c>
      <c r="E30" s="58" t="str">
        <f>IFERROR(__xludf.DUMMYFUNCTION("IF(E2=FALSE,"""", ARRAYFORMULA(IFERROR(SPLIT(FILTER(TRANSPOSE(QUERY(TRANSPOSE(UNIQUE(E4:E27)), ,999^99)),NOT(COUNTIF(TRANSPOSE(QUERY(TRANSPOSE(A4), ,999^99)),TRANSPOSE(QUERY(TRANSPOSE(UNIQUE(E4:E27)), , 999^99))))), "" ""))))"),"")</f>
        <v/>
      </c>
      <c r="F30" s="59" t="str">
        <f>IFERROR(__xludf.DUMMYFUNCTION("IF(F2=FALSE,"""", ARRAYFORMULA(IFERROR(SPLIT(FILTER(TRANSPOSE(QUERY(TRANSPOSE(UNIQUE(F4:F27)), ,999^99)),NOT(COUNTIF(TRANSPOSE(QUERY(TRANSPOSE(A4:A5), ,999^99)),TRANSPOSE(QUERY(TRANSPOSE(UNIQUE(F4:F27)), , 999^99))))), "" ""))))"),"")</f>
        <v/>
      </c>
      <c r="G30" s="60" t="str">
        <f>IFERROR(__xludf.DUMMYFUNCTION("IF(G2=FALSE,"""", ARRAYFORMULA(IFERROR(SPLIT(FILTER(TRANSPOSE(QUERY(TRANSPOSE(UNIQUE(G4:G27)), ,999^99)),NOT(COUNTIF(TRANSPOSE(QUERY(TRANSPOSE(A4:A6), ,999^99)),TRANSPOSE(QUERY(TRANSPOSE(UNIQUE(G4:G27)), , 999^99))))), "" ""))))"),"VIJI-2")</f>
        <v>VIJI-2</v>
      </c>
      <c r="H30" s="61" t="str">
        <f>IFERROR(__xludf.DUMMYFUNCTION("IF(H2=FALSE,"""", ARRAYFORMULA(IFERROR(SPLIT(FILTER(TRANSPOSE(QUERY(TRANSPOSE(UNIQUE(H4:H27)), ,999^99)),NOT(COUNTIF(TRANSPOSE(QUERY(TRANSPOSE(A7), ,999^99)),TRANSPOSE(QUERY(TRANSPOSE(UNIQUE(H4:H27)), , 999^99))))), "" ""))))"),"RAJI-2")</f>
        <v>RAJI-2</v>
      </c>
      <c r="I30" s="62" t="str">
        <f>IFERROR(__xludf.DUMMYFUNCTION("IF(I2=FALSE,"""", ARRAYFORMULA(IFERROR(SPLIT(FILTER(TRANSPOSE(QUERY(TRANSPOSE(UNIQUE(I4:I27)), ,999^99)),NOT(COUNTIF(TRANSPOSE(QUERY(TRANSPOSE(A4:A9), ,999^99)),TRANSPOSE(QUERY(TRANSPOSE(UNIQUE(I4:I27)), , 999^99))))), "" ""))))"),"SAHANA")</f>
        <v>SAHANA</v>
      </c>
      <c r="J30" s="63" t="str">
        <f>IFERROR(__xludf.DUMMYFUNCTION("IF(J2=FALSE,"""", ARRAYFORMULA(IFERROR(SPLIT(FILTER(TRANSPOSE(QUERY(TRANSPOSE(UNIQUE($J$4:$J$27)), ,999^99)),NOT(COUNTIF(TRANSPOSE(QUERY(TRANSPOSE(A4:A11), ,999^99)),TRANSPOSE(QUERY(TRANSPOSE(UNIQUE(J4:J27)), , 999^99))))), "" ""))))"),"SUDHARSHINI")</f>
        <v>SUDHARSHINI</v>
      </c>
      <c r="K30" s="64" t="str">
        <f>IFERROR(__xludf.DUMMYFUNCTION("IF(K2=FALSE,"""", ARRAYFORMULA(IFERROR(SPLIT(FILTER(TRANSPOSE(QUERY(TRANSPOSE(UNIQUE(K4:K27)), ,999^99)),NOT(COUNTIF(TRANSPOSE(QUERY(TRANSPOSE(A4:A13), ,999^99)),TRANSPOSE(QUERY(TRANSPOSE(UNIQUE(K4:K27)), , 999^99))))), "" ""))))"),"DEEPA")</f>
        <v>DEEPA</v>
      </c>
      <c r="L30" s="65" t="str">
        <f>IFERROR(__xludf.DUMMYFUNCTION("IF(L2=FALSE,"""", ARRAYFORMULA(IFERROR(SPLIT(FILTER(TRANSPOSE(QUERY(TRANSPOSE(UNIQUE(L4:L27)), ,999^99)),NOT(COUNTIF(TRANSPOSE(QUERY(TRANSPOSE(A4:A17), ,999^99)),TRANSPOSE(QUERY(TRANSPOSE(UNIQUE(L4:L27)), , 999^99))))), "" ""))))"),"SANTHIYA")</f>
        <v>SANTHIYA</v>
      </c>
      <c r="M30" s="66" t="str">
        <f>IFERROR(__xludf.DUMMYFUNCTION("IF(M2=FALSE,"""", ARRAYFORMULA(IFERROR(SPLIT(FILTER(TRANSPOSE(QUERY(TRANSPOSE(UNIQUE(M4:M27)), ,999^99)),NOT(COUNTIF(TRANSPOSE(QUERY(TRANSPOSE(A4:A19), ,999^99)),TRANSPOSE(QUERY(TRANSPOSE(UNIQUE(M4:M27)), , 999^99))))), "" ""))))"),"DHANALAKSHMI")</f>
        <v>DHANALAKSHMI</v>
      </c>
      <c r="N30" s="67" t="str">
        <f>IFERROR(__xludf.DUMMYFUNCTION("IF(N2=FALSE,"""", ARRAYFORMULA(IFERROR(SPLIT(FILTER(TRANSPOSE(QUERY(TRANSPOSE(UNIQUE(N4:N27)), ,999^99)),NOT(COUNTIF(TRANSPOSE(QUERY(TRANSPOSE(A4:A20), ,999^99)),TRANSPOSE(QUERY(TRANSPOSE(UNIQUE(N4:N27)), , 999^99))))), "" ""))))"),"CHINNAMMAL")</f>
        <v>CHINNAMMAL</v>
      </c>
      <c r="O30" s="68" t="str">
        <f>IFERROR(__xludf.DUMMYFUNCTION("IF(O2=FALSE,"""", ARRAYFORMULA(IFERROR(SPLIT(FILTER(TRANSPOSE(QUERY(TRANSPOSE(UNIQUE(O4:O27)), ,999^99)),NOT(COUNTIF(TRANSPOSE(QUERY(TRANSPOSE(A4:A22), ,999^99)),TRANSPOSE(QUERY(TRANSPOSE(UNIQUE(O4:O27)), , 999^99))))), "" ""))))"),"NIVETHA")</f>
        <v>NIVETHA</v>
      </c>
      <c r="P30" s="69" t="str">
        <f>IFERROR(__xludf.DUMMYFUNCTION("IF(P2=FALSE,"""", ARRAYFORMULA(IFERROR(SPLIT(FILTER(TRANSPOSE(QUERY(TRANSPOSE(UNIQUE(P4:P27)), ,999^99)),NOT(COUNTIF(TRANSPOSE(QUERY(TRANSPOSE(A4:A23), ,999^99)),TRANSPOSE(QUERY(TRANSPOSE(UNIQUE(P4:P27)), , 999^99))))), "" ""))))"),"KAVIYA")</f>
        <v>KAVIYA</v>
      </c>
      <c r="Q30" s="70" t="str">
        <f>IFERROR(__xludf.DUMMYFUNCTION("IF(Q2=FALSE,"""",ARRAYFORMULA(IFERROR(SPLIT(FILTER(TRANSPOSE(QUERY(TRANSPOSE(UNIQUE(Q4:Q27)),,999^99)),NOT(COUNTIF(TRANSPOSE(QUERY(TRANSPOSE(FILTER(A4:A24,(A4:A24&lt;&gt;A7)*(A4:A24&lt;&gt;A18)*(A4:A24&lt;&gt;A19)*(A4:A24&lt;&gt;A21)*(A4:A24&lt;&gt;A22)*(A4:A24&lt;&gt;A25))),,999^99)),TRANS"&amp;"POSE(QUERY(TRANSPOSE(UNIQUE(Q4:Q27)),,999^99))))),"" ""))))"),"SHANTHI")</f>
        <v>SHANTHI</v>
      </c>
      <c r="T30" s="53"/>
      <c r="U30" s="71"/>
      <c r="V30" s="72" t="str">
        <f>IFERROR(__xludf.DUMMYFUNCTION("IF(V2=FALSE,"""", ARRAYFORMULA(IFERROR(SPLIT(FILTER(TRANSPOSE(QUERY(TRANSPOSE(UNIQUE(V4:V27)), ,999^99)),NOT(COUNTIF(TRANSPOSE(QUERY(TRANSPOSE(S4:S9), ,999^99)),TRANSPOSE(QUERY(TRANSPOSE(UNIQUE(V4:V27)), , 999^99))))), "" ""))))"),"JEYANTHI")</f>
        <v>JEYANTHI</v>
      </c>
      <c r="W30" s="73" t="str">
        <f>IFERROR(__xludf.DUMMYFUNCTION("IF(W2=FALSE,"""", ARRAYFORMULA(IFERROR(SPLIT(FILTER(TRANSPOSE(QUERY(TRANSPOSE(UNIQUE(W4:W27)), ,999^99)),NOT(COUNTIF(TRANSPOSE(QUERY(TRANSPOSE(S4:S10), ,999^99)),TRANSPOSE(QUERY(TRANSPOSE(UNIQUE(W4:W27)), , 999^99))))), "" ""))))"),"CHINNAMMAL")</f>
        <v>CHINNAMMAL</v>
      </c>
      <c r="X30" s="74" t="str">
        <f>IFERROR(__xludf.DUMMYFUNCTION("IF(X2=FALSE,"""", ARRAYFORMULA(IFERROR(SPLIT(FILTER(TRANSPOSE(QUERY(TRANSPOSE(UNIQUE(X4:X27)), ,999^99)),NOT(COUNTIF(TRANSPOSE(QUERY(TRANSPOSE(S4:S11), ,999^99)),TRANSPOSE(QUERY(TRANSPOSE(UNIQUE(X4:X27)), , 999^99))))), "" ""))))"),"RAJI-1")</f>
        <v>RAJI-1</v>
      </c>
      <c r="Y30" s="62" t="str">
        <f>IFERROR(__xludf.DUMMYFUNCTION("IF(Y2=FALSE,"""", ARRAYFORMULA(IFERROR(SPLIT(FILTER(TRANSPOSE(QUERY(TRANSPOSE(UNIQUE(Y4:Y27)), ,999^99)),NOT(COUNTIF(TRANSPOSE(QUERY(TRANSPOSE(S4:S12), ,999^99)),TRANSPOSE(QUERY(TRANSPOSE(UNIQUE(Y4:Y27)), , 999^99))))), "" ""))))"),"VIJI-2")</f>
        <v>VIJI-2</v>
      </c>
      <c r="Z30" s="71"/>
      <c r="AB30" s="53"/>
      <c r="AC30" s="71"/>
      <c r="AD30" s="75" t="str">
        <f>IFERROR(__xludf.DUMMYFUNCTION("IF(AD2=FALSE,"""", ARRAYFORMULA(IFERROR(SPLIT(FILTER(TRANSPOSE(QUERY(TRANSPOSE(UNIQUE(AD4:AD27)), ,999^99)),NOT(COUNTIF(TRANSPOSE(QUERY(TRANSPOSE(AA4:AA8), ,999^99)),TRANSPOSE(QUERY(TRANSPOSE(UNIQUE(AD4:AD27)), , 999^99))))), "" ""))))"),"SANTHIYA")</f>
        <v>SANTHIYA</v>
      </c>
      <c r="AE30" s="76" t="str">
        <f>IFERROR(__xludf.DUMMYFUNCTION("IF(AE2=FALSE,"""", ARRAYFORMULA(IFERROR(SPLIT(FILTER(TRANSPOSE(QUERY(TRANSPOSE(UNIQUE(AE4:AE27)), ,999^99)),NOT(COUNTIF(TRANSPOSE(QUERY(TRANSPOSE(AA6:AA13), ,999^99)),TRANSPOSE(QUERY(TRANSPOSE(UNIQUE(AE4:AE27)), , 999^99))))), "" ""))))"),"MUTHUPRIYA")</f>
        <v>MUTHUPRIYA</v>
      </c>
      <c r="AF30" s="71"/>
      <c r="AG30" s="77" t="str">
        <f t="shared" ref="AG30:AI30" si="21">AG4</f>
        <v>SAKTHIVEL 2</v>
      </c>
      <c r="AH30" s="78" t="str">
        <f t="shared" si="21"/>
        <v>MANIMARAN</v>
      </c>
      <c r="AI30" s="79" t="str">
        <f t="shared" si="21"/>
        <v>RANI</v>
      </c>
      <c r="AJ30" s="71"/>
      <c r="AK30" s="80"/>
      <c r="AL30" s="81"/>
      <c r="AM30" s="80"/>
      <c r="AN30" s="75" t="str">
        <f>IFERROR(__xludf.DUMMYFUNCTION("ARRAYFORMULA(IFERROR(SPLIT(FILTER(TRANSPOSE(QUERY(TRANSPOSE(UNIQUE(AN4:AN13)), ,999^99)),NOT(COUNTIF(TRANSPOSE(QUERY(TRANSPOSE($AK$3:$AK$5), ,999^99)),TRANSPOSE(QUERY(TRANSPOSE(UNIQUE(AN4:AN13)), , 999^99))))), "" "")))"),"CHINNAMMAL")</f>
        <v>CHINNAMMAL</v>
      </c>
      <c r="AO30" s="76" t="str">
        <f>IFERROR(__xludf.DUMMYFUNCTION("ARRAYFORMULA(IFERROR(SPLIT(FILTER(TRANSPOSE(QUERY(TRANSPOSE(UNIQUE(AO4:AO15)), ,999^99)),NOT(COUNTIF(TRANSPOSE(QUERY(TRANSPOSE($AK$3:$AK$10), ,999^99)),TRANSPOSE(QUERY(TRANSPOSE(UNIQUE(AO4:AO15)), , 999^99))))), "" "")))"),"VIDHYA")</f>
        <v>VIDHYA</v>
      </c>
      <c r="AP30" s="82" t="str">
        <f>IFERROR(__xludf.DUMMYFUNCTION("ARRAYFORMULA(IFERROR(SPLIT(FILTER(TRANSPOSE(QUERY(TRANSPOSE(UNIQUE(AP4:AP17)), ,999^99)),NOT(COUNTIF(TRANSPOSE(QUERY(TRANSPOSE($AK$3:$AK$14), ,999^99)),TRANSPOSE(QUERY(TRANSPOSE(UNIQUE(AP4:AP17)), , 999^99))))), "" "")))"),"SHANTHI")</f>
        <v>SHANTHI</v>
      </c>
      <c r="AS30" s="71"/>
      <c r="AT30" s="71"/>
      <c r="AU30" s="71"/>
    </row>
    <row r="31" ht="16.5" customHeight="1">
      <c r="B31" s="3"/>
      <c r="D31" s="83"/>
      <c r="E31" s="83"/>
      <c r="F31" s="83"/>
      <c r="G31" s="83" t="str">
        <f>IFERROR(__xludf.DUMMYFUNCTION("""COMPUTED_VALUE"""),"BHARATHI")</f>
        <v>BHARATHI</v>
      </c>
      <c r="H31" s="61" t="str">
        <f>IFERROR(__xludf.DUMMYFUNCTION("""COMPUTED_VALUE"""),"VIJI-1")</f>
        <v>VIJI-1</v>
      </c>
      <c r="I31" s="62" t="str">
        <f>IFERROR(__xludf.DUMMYFUNCTION("""COMPUTED_VALUE"""),"VISHNUPRIYA")</f>
        <v>VISHNUPRIYA</v>
      </c>
      <c r="J31" s="84" t="str">
        <f>IFERROR(__xludf.DUMMYFUNCTION("""COMPUTED_VALUE"""),"VIDHYA")</f>
        <v>VIDHYA</v>
      </c>
      <c r="K31" s="85" t="str">
        <f>IFERROR(__xludf.DUMMYFUNCTION("""COMPUTED_VALUE"""),"BHARATHI")</f>
        <v>BHARATHI</v>
      </c>
      <c r="L31" s="86" t="str">
        <f>IFERROR(__xludf.DUMMYFUNCTION("""COMPUTED_VALUE"""),"PRIYANKA")</f>
        <v>PRIYANKA</v>
      </c>
      <c r="M31" s="87" t="str">
        <f>IFERROR(__xludf.DUMMYFUNCTION("""COMPUTED_VALUE"""),"KAVIYA")</f>
        <v>KAVIYA</v>
      </c>
      <c r="N31" s="88" t="str">
        <f>IFERROR(__xludf.DUMMYFUNCTION("""COMPUTED_VALUE"""),"SHANTHI")</f>
        <v>SHANTHI</v>
      </c>
      <c r="O31" s="87" t="str">
        <f>IFERROR(__xludf.DUMMYFUNCTION("""COMPUTED_VALUE"""),"YAMUNA")</f>
        <v>YAMUNA</v>
      </c>
      <c r="P31" s="87" t="str">
        <f>IFERROR(__xludf.DUMMYFUNCTION("""COMPUTED_VALUE"""),"MUTHUPRIYA")</f>
        <v>MUTHUPRIYA</v>
      </c>
      <c r="Q31" s="70" t="str">
        <f>IFERROR(__xludf.DUMMYFUNCTION("""COMPUTED_VALUE"""),"VIJI-2")</f>
        <v>VIJI-2</v>
      </c>
      <c r="T31" s="53"/>
      <c r="U31" s="71"/>
      <c r="V31" s="87" t="str">
        <f>IFERROR(__xludf.DUMMYFUNCTION("""COMPUTED_VALUE"""),"VIJI-2")</f>
        <v>VIJI-2</v>
      </c>
      <c r="W31" s="87" t="str">
        <f>IFERROR(__xludf.DUMMYFUNCTION("""COMPUTED_VALUE"""),"VIDHYA")</f>
        <v>VIDHYA</v>
      </c>
      <c r="X31" s="87" t="str">
        <f>IFERROR(__xludf.DUMMYFUNCTION("""COMPUTED_VALUE"""),"SAHANA")</f>
        <v>SAHANA</v>
      </c>
      <c r="Y31" s="62" t="str">
        <f>IFERROR(__xludf.DUMMYFUNCTION("""COMPUTED_VALUE"""),"BHARATHI")</f>
        <v>BHARATHI</v>
      </c>
      <c r="Z31" s="71"/>
      <c r="AB31" s="53"/>
      <c r="AC31" s="71"/>
      <c r="AD31" s="75" t="str">
        <f>IFERROR(__xludf.DUMMYFUNCTION("""COMPUTED_VALUE"""),"JEYANTHI")</f>
        <v>JEYANTHI</v>
      </c>
      <c r="AE31" s="76" t="str">
        <f>IFERROR(__xludf.DUMMYFUNCTION("""COMPUTED_VALUE"""),"RAJI-1")</f>
        <v>RAJI-1</v>
      </c>
      <c r="AF31" s="71"/>
      <c r="AG31" s="87" t="str">
        <f t="shared" ref="AG31:AI31" si="22">AG5</f>
        <v>ARULMURUGAN</v>
      </c>
      <c r="AH31" s="87" t="str">
        <f t="shared" si="22"/>
        <v>ARULMURUGAN</v>
      </c>
      <c r="AI31" s="89" t="str">
        <f t="shared" si="22"/>
        <v>VIJI-1</v>
      </c>
      <c r="AJ31" s="71"/>
      <c r="AK31" s="80"/>
      <c r="AL31" s="81"/>
      <c r="AM31" s="80"/>
      <c r="AN31" s="75" t="str">
        <f>IFERROR(__xludf.DUMMYFUNCTION("""COMPUTED_VALUE"""),"YAMUNA")</f>
        <v>YAMUNA</v>
      </c>
      <c r="AO31" s="76" t="str">
        <f>IFERROR(__xludf.DUMMYFUNCTION("""COMPUTED_VALUE"""),"RAJI-1")</f>
        <v>RAJI-1</v>
      </c>
      <c r="AP31" s="90" t="str">
        <f>IFERROR(__xludf.DUMMYFUNCTION("""COMPUTED_VALUE"""),"VISHNUPRIYA")</f>
        <v>VISHNUPRIYA</v>
      </c>
      <c r="AS31" s="71"/>
      <c r="AT31" s="71"/>
      <c r="AU31" s="71"/>
    </row>
    <row r="32" ht="16.5" customHeight="1">
      <c r="B32" s="3"/>
      <c r="D32" s="83"/>
      <c r="E32" s="83"/>
      <c r="F32" s="83"/>
      <c r="G32" s="83" t="str">
        <f>IFERROR(__xludf.DUMMYFUNCTION("""COMPUTED_VALUE"""),"VIJI-1")</f>
        <v>VIJI-1</v>
      </c>
      <c r="H32" s="91" t="str">
        <f>IFERROR(__xludf.DUMMYFUNCTION("""COMPUTED_VALUE"""),"VISHNUPRIYA")</f>
        <v>VISHNUPRIYA</v>
      </c>
      <c r="I32" s="91" t="str">
        <f>IFERROR(__xludf.DUMMYFUNCTION("""COMPUTED_VALUE"""),"YAMUNA")</f>
        <v>YAMUNA</v>
      </c>
      <c r="J32" s="91" t="str">
        <f>IFERROR(__xludf.DUMMYFUNCTION("""COMPUTED_VALUE"""),"KAVIYA")</f>
        <v>KAVIYA</v>
      </c>
      <c r="K32" s="85" t="str">
        <f>IFERROR(__xludf.DUMMYFUNCTION("""COMPUTED_VALUE"""),"RAJI-1")</f>
        <v>RAJI-1</v>
      </c>
      <c r="L32" s="87" t="str">
        <f>IFERROR(__xludf.DUMMYFUNCTION("""COMPUTED_VALUE"""),"RANI")</f>
        <v>RANI</v>
      </c>
      <c r="M32" s="87" t="str">
        <f>IFERROR(__xludf.DUMMYFUNCTION("""COMPUTED_VALUE"""),"CHINNAMMAL")</f>
        <v>CHINNAMMAL</v>
      </c>
      <c r="N32" s="87" t="str">
        <f>IFERROR(__xludf.DUMMYFUNCTION("""COMPUTED_VALUE"""),"KAVIYA")</f>
        <v>KAVIYA</v>
      </c>
      <c r="O32" s="87" t="str">
        <f>IFERROR(__xludf.DUMMYFUNCTION("""COMPUTED_VALUE"""),"MUTHUPRIYA")</f>
        <v>MUTHUPRIYA</v>
      </c>
      <c r="P32" s="87"/>
      <c r="Q32" s="87" t="str">
        <f>IFERROR(__xludf.DUMMYFUNCTION("""COMPUTED_VALUE"""),"PRIYANKA")</f>
        <v>PRIYANKA</v>
      </c>
      <c r="T32" s="53"/>
      <c r="U32" s="71"/>
      <c r="V32" s="87" t="str">
        <f>IFERROR(__xludf.DUMMYFUNCTION("""COMPUTED_VALUE"""),"VIJI-1")</f>
        <v>VIJI-1</v>
      </c>
      <c r="W32" s="87" t="str">
        <f>IFERROR(__xludf.DUMMYFUNCTION("""COMPUTED_VALUE"""),"SUDHARSHINI")</f>
        <v>SUDHARSHINI</v>
      </c>
      <c r="X32" s="87" t="str">
        <f>IFERROR(__xludf.DUMMYFUNCTION("""COMPUTED_VALUE"""),"VIJI-1")</f>
        <v>VIJI-1</v>
      </c>
      <c r="Y32" s="87" t="str">
        <f>IFERROR(__xludf.DUMMYFUNCTION("""COMPUTED_VALUE"""),"RAJI-2")</f>
        <v>RAJI-2</v>
      </c>
      <c r="Z32" s="71"/>
      <c r="AB32" s="53"/>
      <c r="AC32" s="71"/>
      <c r="AD32" s="87" t="str">
        <f>IFERROR(__xludf.DUMMYFUNCTION("""COMPUTED_VALUE"""),"RAJI-1")</f>
        <v>RAJI-1</v>
      </c>
      <c r="AE32" s="87" t="str">
        <f>IFERROR(__xludf.DUMMYFUNCTION("""COMPUTED_VALUE"""),"SUDHARSHINI")</f>
        <v>SUDHARSHINI</v>
      </c>
      <c r="AF32" s="71"/>
      <c r="AG32" s="87"/>
      <c r="AH32" s="87"/>
      <c r="AI32" s="89" t="str">
        <f t="shared" ref="AI32:AI33" si="23">AI6</f>
        <v>VIJI-2</v>
      </c>
      <c r="AJ32" s="71"/>
      <c r="AK32" s="71"/>
      <c r="AL32" s="92"/>
      <c r="AM32" s="71"/>
      <c r="AN32" s="87" t="str">
        <f>IFERROR(__xludf.DUMMYFUNCTION("""COMPUTED_VALUE"""),"JEYANTHI")</f>
        <v>JEYANTHI</v>
      </c>
      <c r="AO32" s="76" t="str">
        <f>IFERROR(__xludf.DUMMYFUNCTION("""COMPUTED_VALUE"""),"SAHANA")</f>
        <v>SAHANA</v>
      </c>
      <c r="AP32" s="87" t="str">
        <f>IFERROR(__xludf.DUMMYFUNCTION("""COMPUTED_VALUE"""),"BHARATHI")</f>
        <v>BHARATHI</v>
      </c>
      <c r="AS32" s="71"/>
      <c r="AT32" s="71"/>
      <c r="AU32" s="71"/>
    </row>
    <row r="33" ht="16.5" customHeight="1">
      <c r="B33" s="3"/>
      <c r="D33" s="83"/>
      <c r="E33" s="83"/>
      <c r="F33" s="83"/>
      <c r="G33" s="83" t="str">
        <f>IFERROR(__xludf.DUMMYFUNCTION("""COMPUTED_VALUE"""),"DEEPA")</f>
        <v>DEEPA</v>
      </c>
      <c r="H33" s="91" t="str">
        <f>IFERROR(__xludf.DUMMYFUNCTION("""COMPUTED_VALUE"""),"RAJI-1")</f>
        <v>RAJI-1</v>
      </c>
      <c r="I33" s="91" t="str">
        <f>IFERROR(__xludf.DUMMYFUNCTION("""COMPUTED_VALUE"""),"DEEPA")</f>
        <v>DEEPA</v>
      </c>
      <c r="J33" s="91" t="str">
        <f>IFERROR(__xludf.DUMMYFUNCTION("""COMPUTED_VALUE"""),"CHINNAMMAL")</f>
        <v>CHINNAMMAL</v>
      </c>
      <c r="K33" s="85" t="str">
        <f>IFERROR(__xludf.DUMMYFUNCTION("""COMPUTED_VALUE"""),"JEYANTHI")</f>
        <v>JEYANTHI</v>
      </c>
      <c r="L33" s="87" t="str">
        <f>IFERROR(__xludf.DUMMYFUNCTION("""COMPUTED_VALUE"""),"DHANALAKSHMI")</f>
        <v>DHANALAKSHMI</v>
      </c>
      <c r="M33" s="87" t="str">
        <f>IFERROR(__xludf.DUMMYFUNCTION("""COMPUTED_VALUE"""),"NIVETHA")</f>
        <v>NIVETHA</v>
      </c>
      <c r="N33" s="87" t="str">
        <f>IFERROR(__xludf.DUMMYFUNCTION("""COMPUTED_VALUE"""),"RANI")</f>
        <v>RANI</v>
      </c>
      <c r="O33" s="87"/>
      <c r="P33" s="87"/>
      <c r="Q33" s="87" t="str">
        <f>IFERROR(__xludf.DUMMYFUNCTION("""COMPUTED_VALUE"""),"SANTHIYA")</f>
        <v>SANTHIYA</v>
      </c>
      <c r="T33" s="53"/>
      <c r="U33" s="71"/>
      <c r="V33" s="87" t="str">
        <f>IFERROR(__xludf.DUMMYFUNCTION("""COMPUTED_VALUE"""),"BHARATHI")</f>
        <v>BHARATHI</v>
      </c>
      <c r="W33" s="87" t="str">
        <f>IFERROR(__xludf.DUMMYFUNCTION("""COMPUTED_VALUE"""),"BHARATHI")</f>
        <v>BHARATHI</v>
      </c>
      <c r="X33" s="87" t="str">
        <f>IFERROR(__xludf.DUMMYFUNCTION("""COMPUTED_VALUE"""),"BHARATHI")</f>
        <v>BHARATHI</v>
      </c>
      <c r="Y33" s="87" t="str">
        <f>IFERROR(__xludf.DUMMYFUNCTION("""COMPUTED_VALUE"""),"MUTHUPRIYA")</f>
        <v>MUTHUPRIYA</v>
      </c>
      <c r="Z33" s="71"/>
      <c r="AB33" s="53"/>
      <c r="AC33" s="71"/>
      <c r="AD33" s="87" t="str">
        <f>IFERROR(__xludf.DUMMYFUNCTION("""COMPUTED_VALUE"""),"RAJI-2")</f>
        <v>RAJI-2</v>
      </c>
      <c r="AE33" s="87" t="str">
        <f>IFERROR(__xludf.DUMMYFUNCTION("""COMPUTED_VALUE"""),"YAMUNA")</f>
        <v>YAMUNA</v>
      </c>
      <c r="AF33" s="71"/>
      <c r="AG33" s="71"/>
      <c r="AH33" s="71"/>
      <c r="AI33" s="79" t="str">
        <f t="shared" si="23"/>
        <v>BHARATHI</v>
      </c>
      <c r="AJ33" s="71"/>
      <c r="AK33" s="71"/>
      <c r="AL33" s="92"/>
      <c r="AM33" s="71"/>
      <c r="AN33" s="87" t="str">
        <f>IFERROR(__xludf.DUMMYFUNCTION("""COMPUTED_VALUE"""),"NIVETHA")</f>
        <v>NIVETHA</v>
      </c>
      <c r="AO33" s="76" t="str">
        <f>IFERROR(__xludf.DUMMYFUNCTION("""COMPUTED_VALUE"""),"KAVIYA")</f>
        <v>KAVIYA</v>
      </c>
      <c r="AP33" s="87" t="str">
        <f>IFERROR(__xludf.DUMMYFUNCTION("""COMPUTED_VALUE"""),"NIVETHA")</f>
        <v>NIVETHA</v>
      </c>
      <c r="AS33" s="71"/>
      <c r="AT33" s="71"/>
      <c r="AU33" s="71"/>
    </row>
    <row r="34" ht="16.5" customHeight="1">
      <c r="B34" s="3"/>
      <c r="D34" s="83"/>
      <c r="E34" s="83"/>
      <c r="F34" s="83"/>
      <c r="G34" s="83" t="str">
        <f>IFERROR(__xludf.DUMMYFUNCTION("""COMPUTED_VALUE"""),"DHANALAKSHMI")</f>
        <v>DHANALAKSHMI</v>
      </c>
      <c r="H34" s="91" t="str">
        <f>IFERROR(__xludf.DUMMYFUNCTION("""COMPUTED_VALUE"""),"YAMUNA")</f>
        <v>YAMUNA</v>
      </c>
      <c r="I34" s="91" t="str">
        <f>IFERROR(__xludf.DUMMYFUNCTION("""COMPUTED_VALUE"""),"KAVIYA")</f>
        <v>KAVIYA</v>
      </c>
      <c r="J34" s="91" t="str">
        <f>IFERROR(__xludf.DUMMYFUNCTION("""COMPUTED_VALUE"""),"SHANTHI")</f>
        <v>SHANTHI</v>
      </c>
      <c r="K34" s="87" t="str">
        <f>IFERROR(__xludf.DUMMYFUNCTION("""COMPUTED_VALUE"""),"YAMUNA")</f>
        <v>YAMUNA</v>
      </c>
      <c r="L34" s="87" t="str">
        <f>IFERROR(__xludf.DUMMYFUNCTION("""COMPUTED_VALUE"""),"NIVETHA")</f>
        <v>NIVETHA</v>
      </c>
      <c r="M34" s="87" t="str">
        <f>IFERROR(__xludf.DUMMYFUNCTION("""COMPUTED_VALUE"""),"YAMUNA")</f>
        <v>YAMUNA</v>
      </c>
      <c r="N34" s="87" t="str">
        <f>IFERROR(__xludf.DUMMYFUNCTION("""COMPUTED_VALUE"""),"NIVETHA")</f>
        <v>NIVETHA</v>
      </c>
      <c r="O34" s="87"/>
      <c r="P34" s="87"/>
      <c r="Q34" s="87"/>
      <c r="T34" s="5"/>
      <c r="V34" s="93" t="str">
        <f>IFERROR(__xludf.DUMMYFUNCTION("""COMPUTED_VALUE"""),"RAJI-2")</f>
        <v>RAJI-2</v>
      </c>
      <c r="W34" s="93" t="str">
        <f>IFERROR(__xludf.DUMMYFUNCTION("""COMPUTED_VALUE"""),"DHANALAKSHMI")</f>
        <v>DHANALAKSHMI</v>
      </c>
      <c r="X34" s="93" t="str">
        <f>IFERROR(__xludf.DUMMYFUNCTION("""COMPUTED_VALUE"""),"SUDHARSHINI")</f>
        <v>SUDHARSHINI</v>
      </c>
      <c r="Y34" s="93" t="str">
        <f>IFERROR(__xludf.DUMMYFUNCTION("""COMPUTED_VALUE"""),"SAHANA")</f>
        <v>SAHANA</v>
      </c>
      <c r="AB34" s="5"/>
      <c r="AD34" s="87" t="str">
        <f>IFERROR(__xludf.DUMMYFUNCTION("""COMPUTED_VALUE"""),"VISHNUPRIYA")</f>
        <v>VISHNUPRIYA</v>
      </c>
      <c r="AE34" s="87" t="str">
        <f>IFERROR(__xludf.DUMMYFUNCTION("""COMPUTED_VALUE"""),"VIJI-1")</f>
        <v>VIJI-1</v>
      </c>
      <c r="AL34" s="3"/>
      <c r="AN34" s="87" t="str">
        <f>IFERROR(__xludf.DUMMYFUNCTION("""COMPUTED_VALUE"""),"RAJI-1")</f>
        <v>RAJI-1</v>
      </c>
      <c r="AO34" s="87" t="str">
        <f>IFERROR(__xludf.DUMMYFUNCTION("""COMPUTED_VALUE"""),"JEYANTHI")</f>
        <v>JEYANTHI</v>
      </c>
      <c r="AP34" s="87" t="str">
        <f>IFERROR(__xludf.DUMMYFUNCTION("""COMPUTED_VALUE"""),"PRIYANKA")</f>
        <v>PRIYANKA</v>
      </c>
    </row>
    <row r="35" ht="16.5" customHeight="1">
      <c r="B35" s="3"/>
      <c r="D35" s="83"/>
      <c r="E35" s="83"/>
      <c r="F35" s="83"/>
      <c r="G35" s="83" t="str">
        <f>IFERROR(__xludf.DUMMYFUNCTION("""COMPUTED_VALUE"""),"RAJI-1")</f>
        <v>RAJI-1</v>
      </c>
      <c r="H35" s="91" t="str">
        <f>IFERROR(__xludf.DUMMYFUNCTION("""COMPUTED_VALUE"""),"CHINNAMMAL")</f>
        <v>CHINNAMMAL</v>
      </c>
      <c r="I35" s="91" t="str">
        <f>IFERROR(__xludf.DUMMYFUNCTION("""COMPUTED_VALUE"""),"MUTHUPRIYA")</f>
        <v>MUTHUPRIYA</v>
      </c>
      <c r="J35" s="91" t="str">
        <f>IFERROR(__xludf.DUMMYFUNCTION("""COMPUTED_VALUE"""),"NIVETHA")</f>
        <v>NIVETHA</v>
      </c>
      <c r="K35" s="87" t="str">
        <f>IFERROR(__xludf.DUMMYFUNCTION("""COMPUTED_VALUE"""),"MUTHUPRIYA")</f>
        <v>MUTHUPRIYA</v>
      </c>
      <c r="L35" s="87" t="str">
        <f>IFERROR(__xludf.DUMMYFUNCTION("""COMPUTED_VALUE"""),"MUTHUPRIYA")</f>
        <v>MUTHUPRIYA</v>
      </c>
      <c r="M35" s="87" t="str">
        <f>IFERROR(__xludf.DUMMYFUNCTION("""COMPUTED_VALUE"""),"SHANTHI")</f>
        <v>SHANTHI</v>
      </c>
      <c r="N35" s="87" t="str">
        <f>IFERROR(__xludf.DUMMYFUNCTION("""COMPUTED_VALUE"""),"PANJU")</f>
        <v>PANJU</v>
      </c>
      <c r="O35" s="87"/>
      <c r="P35" s="87"/>
      <c r="Q35" s="87"/>
      <c r="T35" s="5"/>
      <c r="V35" s="93" t="str">
        <f>IFERROR(__xludf.DUMMYFUNCTION("""COMPUTED_VALUE"""),"DEEPA")</f>
        <v>DEEPA</v>
      </c>
      <c r="W35" s="93" t="str">
        <f>IFERROR(__xludf.DUMMYFUNCTION("""COMPUTED_VALUE"""),"YAMUNA")</f>
        <v>YAMUNA</v>
      </c>
      <c r="X35" s="93" t="str">
        <f>IFERROR(__xludf.DUMMYFUNCTION("""COMPUTED_VALUE"""),"RANI")</f>
        <v>RANI</v>
      </c>
      <c r="Y35" s="93" t="str">
        <f>IFERROR(__xludf.DUMMYFUNCTION("""COMPUTED_VALUE"""),"RANI")</f>
        <v>RANI</v>
      </c>
      <c r="AB35" s="5"/>
      <c r="AD35" s="87" t="str">
        <f>IFERROR(__xludf.DUMMYFUNCTION("""COMPUTED_VALUE"""),"DEEPA")</f>
        <v>DEEPA</v>
      </c>
      <c r="AE35" s="87" t="str">
        <f>IFERROR(__xludf.DUMMYFUNCTION("""COMPUTED_VALUE"""),"VISHNUPRIYA")</f>
        <v>VISHNUPRIYA</v>
      </c>
      <c r="AL35" s="3"/>
      <c r="AN35" s="87" t="str">
        <f>IFERROR(__xludf.DUMMYFUNCTION("""COMPUTED_VALUE"""),"VIJI-2")</f>
        <v>VIJI-2</v>
      </c>
      <c r="AO35" s="87" t="str">
        <f>IFERROR(__xludf.DUMMYFUNCTION("""COMPUTED_VALUE"""),"PANJU")</f>
        <v>PANJU</v>
      </c>
      <c r="AP35" s="87" t="str">
        <f>IFERROR(__xludf.DUMMYFUNCTION("""COMPUTED_VALUE"""),"DEEPA")</f>
        <v>DEEPA</v>
      </c>
    </row>
    <row r="36">
      <c r="B36" s="3"/>
      <c r="D36" s="91"/>
      <c r="E36" s="91"/>
      <c r="F36" s="91"/>
      <c r="G36" s="83"/>
      <c r="H36" s="91" t="str">
        <f>IFERROR(__xludf.DUMMYFUNCTION("""COMPUTED_VALUE"""),"SAHANA")</f>
        <v>SAHANA</v>
      </c>
      <c r="I36" s="91" t="str">
        <f>IFERROR(__xludf.DUMMYFUNCTION("""COMPUTED_VALUE"""),"SANTHIYA")</f>
        <v>SANTHIYA</v>
      </c>
      <c r="J36" s="91" t="str">
        <f>IFERROR(__xludf.DUMMYFUNCTION("""COMPUTED_VALUE"""),"RAJI-1")</f>
        <v>RAJI-1</v>
      </c>
      <c r="K36" s="87" t="str">
        <f>IFERROR(__xludf.DUMMYFUNCTION("""COMPUTED_VALUE"""),"SANTHIYA")</f>
        <v>SANTHIYA</v>
      </c>
      <c r="L36" s="87" t="str">
        <f>IFERROR(__xludf.DUMMYFUNCTION("""COMPUTED_VALUE"""),"PANJU")</f>
        <v>PANJU</v>
      </c>
      <c r="M36" s="87" t="str">
        <f>IFERROR(__xludf.DUMMYFUNCTION("""COMPUTED_VALUE"""),"MUTHUPRIYA")</f>
        <v>MUTHUPRIYA</v>
      </c>
      <c r="N36" s="87"/>
      <c r="O36" s="87"/>
      <c r="P36" s="87"/>
      <c r="Q36" s="87"/>
      <c r="T36" s="5"/>
      <c r="V36" s="93" t="str">
        <f>IFERROR(__xludf.DUMMYFUNCTION("""COMPUTED_VALUE"""),"VISHNUPRIYA")</f>
        <v>VISHNUPRIYA</v>
      </c>
      <c r="W36" s="93" t="str">
        <f>IFERROR(__xludf.DUMMYFUNCTION("""COMPUTED_VALUE"""),"VISHNUPRIYA")</f>
        <v>VISHNUPRIYA</v>
      </c>
      <c r="X36" s="93" t="str">
        <f>IFERROR(__xludf.DUMMYFUNCTION("""COMPUTED_VALUE"""),"MUTHUPRIYA")</f>
        <v>MUTHUPRIYA</v>
      </c>
      <c r="Y36" s="93" t="str">
        <f>IFERROR(__xludf.DUMMYFUNCTION("""COMPUTED_VALUE"""),"YAMUNA")</f>
        <v>YAMUNA</v>
      </c>
      <c r="AB36" s="5"/>
      <c r="AD36" s="87" t="str">
        <f>IFERROR(__xludf.DUMMYFUNCTION("""COMPUTED_VALUE"""),"CHINNAMMAL")</f>
        <v>CHINNAMMAL</v>
      </c>
      <c r="AE36" s="87" t="str">
        <f>IFERROR(__xludf.DUMMYFUNCTION("""COMPUTED_VALUE"""),"DHANALAKSHMI")</f>
        <v>DHANALAKSHMI</v>
      </c>
      <c r="AL36" s="3"/>
      <c r="AN36" s="87" t="str">
        <f>IFERROR(__xludf.DUMMYFUNCTION("""COMPUTED_VALUE"""),"DEEPA")</f>
        <v>DEEPA</v>
      </c>
      <c r="AO36" s="87" t="str">
        <f>IFERROR(__xludf.DUMMYFUNCTION("""COMPUTED_VALUE"""),"DEEPA")</f>
        <v>DEEPA</v>
      </c>
      <c r="AP36" s="87" t="str">
        <f>IFERROR(__xludf.DUMMYFUNCTION("""COMPUTED_VALUE"""),"PANJU")</f>
        <v>PANJU</v>
      </c>
    </row>
    <row r="37">
      <c r="B37" s="3"/>
      <c r="D37" s="91"/>
      <c r="E37" s="91"/>
      <c r="F37" s="91"/>
      <c r="G37" s="83"/>
      <c r="H37" s="91" t="str">
        <f>IFERROR(__xludf.DUMMYFUNCTION("""COMPUTED_VALUE"""),"SUDHARSHINI")</f>
        <v>SUDHARSHINI</v>
      </c>
      <c r="I37" s="91" t="str">
        <f>IFERROR(__xludf.DUMMYFUNCTION("""COMPUTED_VALUE"""),"NIVETHA")</f>
        <v>NIVETHA</v>
      </c>
      <c r="J37" s="91" t="str">
        <f>IFERROR(__xludf.DUMMYFUNCTION("""COMPUTED_VALUE"""),"BHARATHI")</f>
        <v>BHARATHI</v>
      </c>
      <c r="K37" s="87" t="str">
        <f>IFERROR(__xludf.DUMMYFUNCTION("""COMPUTED_VALUE"""),"DHANALAKSHMI")</f>
        <v>DHANALAKSHMI</v>
      </c>
      <c r="L37" s="87" t="str">
        <f>IFERROR(__xludf.DUMMYFUNCTION("""COMPUTED_VALUE"""),"SHANTHI")</f>
        <v>SHANTHI</v>
      </c>
      <c r="M37" s="87"/>
      <c r="N37" s="87"/>
      <c r="O37" s="87"/>
      <c r="P37" s="87"/>
      <c r="Q37" s="87"/>
      <c r="T37" s="5"/>
      <c r="V37" s="93" t="str">
        <f>IFERROR(__xludf.DUMMYFUNCTION("""COMPUTED_VALUE"""),"DHANALAKSHMI")</f>
        <v>DHANALAKSHMI</v>
      </c>
      <c r="W37" s="93" t="str">
        <f>IFERROR(__xludf.DUMMYFUNCTION("""COMPUTED_VALUE"""),"VIJI-1")</f>
        <v>VIJI-1</v>
      </c>
      <c r="X37" s="93" t="str">
        <f>IFERROR(__xludf.DUMMYFUNCTION("""COMPUTED_VALUE"""),"RAJI-2")</f>
        <v>RAJI-2</v>
      </c>
      <c r="Y37" s="93" t="str">
        <f>IFERROR(__xludf.DUMMYFUNCTION("""COMPUTED_VALUE"""),"KAVIYA")</f>
        <v>KAVIYA</v>
      </c>
      <c r="AB37" s="5"/>
      <c r="AD37" s="87" t="str">
        <f>IFERROR(__xludf.DUMMYFUNCTION("""COMPUTED_VALUE"""),"SUDHARSHINI")</f>
        <v>SUDHARSHINI</v>
      </c>
      <c r="AE37" s="87" t="str">
        <f>IFERROR(__xludf.DUMMYFUNCTION("""COMPUTED_VALUE"""),"PRIYANKA")</f>
        <v>PRIYANKA</v>
      </c>
      <c r="AL37" s="3"/>
      <c r="AN37" s="87" t="str">
        <f>IFERROR(__xludf.DUMMYFUNCTION("""COMPUTED_VALUE"""),"MUTHUPRIYA")</f>
        <v>MUTHUPRIYA</v>
      </c>
      <c r="AO37" s="87" t="str">
        <f>IFERROR(__xludf.DUMMYFUNCTION("""COMPUTED_VALUE"""),"DHANALAKSHMI")</f>
        <v>DHANALAKSHMI</v>
      </c>
      <c r="AP37" s="87" t="str">
        <f>IFERROR(__xludf.DUMMYFUNCTION("""COMPUTED_VALUE"""),"SANTHIYA")</f>
        <v>SANTHIYA</v>
      </c>
    </row>
    <row r="38">
      <c r="B38" s="3"/>
      <c r="D38" s="91"/>
      <c r="E38" s="91"/>
      <c r="F38" s="91"/>
      <c r="G38" s="83"/>
      <c r="H38" s="91" t="str">
        <f>IFERROR(__xludf.DUMMYFUNCTION("""COMPUTED_VALUE"""),"JEYANTHI")</f>
        <v>JEYANTHI</v>
      </c>
      <c r="I38" s="91" t="str">
        <f>IFERROR(__xludf.DUMMYFUNCTION("""COMPUTED_VALUE"""),"PRIYANKA")</f>
        <v>PRIYANKA</v>
      </c>
      <c r="J38" s="91" t="str">
        <f>IFERROR(__xludf.DUMMYFUNCTION("""COMPUTED_VALUE"""),"YAMUNA")</f>
        <v>YAMUNA</v>
      </c>
      <c r="K38" s="87" t="str">
        <f>IFERROR(__xludf.DUMMYFUNCTION("""COMPUTED_VALUE"""),"PRIYANKA")</f>
        <v>PRIYANKA</v>
      </c>
      <c r="L38" s="87"/>
      <c r="M38" s="87"/>
      <c r="N38" s="87"/>
      <c r="O38" s="87"/>
      <c r="P38" s="87"/>
      <c r="Q38" s="87"/>
      <c r="T38" s="5"/>
      <c r="V38" s="93" t="str">
        <f>IFERROR(__xludf.DUMMYFUNCTION("""COMPUTED_VALUE"""),"SUDHARSHINI")</f>
        <v>SUDHARSHINI</v>
      </c>
      <c r="W38" s="93" t="str">
        <f>IFERROR(__xludf.DUMMYFUNCTION("""COMPUTED_VALUE"""),"DEEPA")</f>
        <v>DEEPA</v>
      </c>
      <c r="X38" s="93" t="str">
        <f>IFERROR(__xludf.DUMMYFUNCTION("""COMPUTED_VALUE"""),"VIJI-2")</f>
        <v>VIJI-2</v>
      </c>
      <c r="Y38" s="93" t="str">
        <f>IFERROR(__xludf.DUMMYFUNCTION("""COMPUTED_VALUE"""),"VISHNUPRIYA")</f>
        <v>VISHNUPRIYA</v>
      </c>
      <c r="AB38" s="5"/>
      <c r="AD38" s="87" t="str">
        <f>IFERROR(__xludf.DUMMYFUNCTION("""COMPUTED_VALUE"""),"PANJU")</f>
        <v>PANJU</v>
      </c>
      <c r="AE38" s="87" t="str">
        <f>IFERROR(__xludf.DUMMYFUNCTION("""COMPUTED_VALUE"""),"VIDHYA")</f>
        <v>VIDHYA</v>
      </c>
      <c r="AL38" s="3"/>
      <c r="AN38" s="87" t="str">
        <f>IFERROR(__xludf.DUMMYFUNCTION("""COMPUTED_VALUE"""),"SANTHIYA")</f>
        <v>SANTHIYA</v>
      </c>
      <c r="AO38" s="87" t="str">
        <f>IFERROR(__xludf.DUMMYFUNCTION("""COMPUTED_VALUE"""),"RAJI-2")</f>
        <v>RAJI-2</v>
      </c>
      <c r="AP38" s="87"/>
    </row>
    <row r="39">
      <c r="B39" s="3"/>
      <c r="D39" s="91"/>
      <c r="E39" s="91"/>
      <c r="F39" s="91"/>
      <c r="G39" s="83"/>
      <c r="H39" s="91" t="str">
        <f>IFERROR(__xludf.DUMMYFUNCTION("""COMPUTED_VALUE"""),"KAVIYA")</f>
        <v>KAVIYA</v>
      </c>
      <c r="I39" s="91" t="str">
        <f>IFERROR(__xludf.DUMMYFUNCTION("""COMPUTED_VALUE"""),"DHANALAKSHMI")</f>
        <v>DHANALAKSHMI</v>
      </c>
      <c r="J39" s="91" t="str">
        <f>IFERROR(__xludf.DUMMYFUNCTION("""COMPUTED_VALUE"""),"DHANALAKSHMI")</f>
        <v>DHANALAKSHMI</v>
      </c>
      <c r="K39" s="87" t="str">
        <f>IFERROR(__xludf.DUMMYFUNCTION("""COMPUTED_VALUE"""),"SHANTHI")</f>
        <v>SHANTHI</v>
      </c>
      <c r="L39" s="87"/>
      <c r="M39" s="87"/>
      <c r="N39" s="87"/>
      <c r="O39" s="87"/>
      <c r="P39" s="87"/>
      <c r="Q39" s="87"/>
      <c r="T39" s="5"/>
      <c r="V39" s="93" t="str">
        <f>IFERROR(__xludf.DUMMYFUNCTION("""COMPUTED_VALUE"""),"MUTHUPRIYA")</f>
        <v>MUTHUPRIYA</v>
      </c>
      <c r="W39" s="93" t="str">
        <f>IFERROR(__xludf.DUMMYFUNCTION("""COMPUTED_VALUE"""),"MUTHUPRIYA")</f>
        <v>MUTHUPRIYA</v>
      </c>
      <c r="X39" s="93" t="str">
        <f>IFERROR(__xludf.DUMMYFUNCTION("""COMPUTED_VALUE"""),"PANJU")</f>
        <v>PANJU</v>
      </c>
      <c r="Y39" s="93" t="str">
        <f>IFERROR(__xludf.DUMMYFUNCTION("""COMPUTED_VALUE"""),"PANJU")</f>
        <v>PANJU</v>
      </c>
      <c r="AB39" s="5"/>
      <c r="AD39" s="87" t="str">
        <f>IFERROR(__xludf.DUMMYFUNCTION("""COMPUTED_VALUE"""),"SHANTHI")</f>
        <v>SHANTHI</v>
      </c>
      <c r="AE39" s="87" t="str">
        <f>IFERROR(__xludf.DUMMYFUNCTION("""COMPUTED_VALUE"""),"BHARATHI")</f>
        <v>BHARATHI</v>
      </c>
      <c r="AL39" s="3"/>
      <c r="AN39" s="87" t="str">
        <f>IFERROR(__xludf.DUMMYFUNCTION("""COMPUTED_VALUE"""),"RAJI-2")</f>
        <v>RAJI-2</v>
      </c>
      <c r="AO39" s="87"/>
      <c r="AP39" s="87"/>
    </row>
    <row r="40">
      <c r="B40" s="3"/>
      <c r="D40" s="91"/>
      <c r="E40" s="91"/>
      <c r="F40" s="91"/>
      <c r="G40" s="83"/>
      <c r="H40" s="91" t="str">
        <f>IFERROR(__xludf.DUMMYFUNCTION("""COMPUTED_VALUE"""),"MUTHUPRIYA")</f>
        <v>MUTHUPRIYA</v>
      </c>
      <c r="I40" s="91" t="str">
        <f>IFERROR(__xludf.DUMMYFUNCTION("""COMPUTED_VALUE"""),"JEYANTHI")</f>
        <v>JEYANTHI</v>
      </c>
      <c r="J40" s="91" t="str">
        <f>IFERROR(__xludf.DUMMYFUNCTION("""COMPUTED_VALUE"""),"MUTHUPRIYA")</f>
        <v>MUTHUPRIYA</v>
      </c>
      <c r="K40" s="87"/>
      <c r="L40" s="87"/>
      <c r="M40" s="87"/>
      <c r="N40" s="87"/>
      <c r="O40" s="87"/>
      <c r="P40" s="87"/>
      <c r="Q40" s="87"/>
      <c r="T40" s="5"/>
      <c r="V40" s="93" t="str">
        <f>IFERROR(__xludf.DUMMYFUNCTION("""COMPUTED_VALUE"""),"SAHANA")</f>
        <v>SAHANA</v>
      </c>
      <c r="W40" s="93" t="str">
        <f>IFERROR(__xludf.DUMMYFUNCTION("""COMPUTED_VALUE"""),"RAJI-1")</f>
        <v>RAJI-1</v>
      </c>
      <c r="X40" s="93" t="str">
        <f>IFERROR(__xludf.DUMMYFUNCTION("""COMPUTED_VALUE"""),"VISHNUPRIYA")</f>
        <v>VISHNUPRIYA</v>
      </c>
      <c r="Y40" s="93" t="str">
        <f>IFERROR(__xludf.DUMMYFUNCTION("""COMPUTED_VALUE"""),"VIJI-1")</f>
        <v>VIJI-1</v>
      </c>
      <c r="AB40" s="5"/>
      <c r="AD40" s="87" t="str">
        <f>IFERROR(__xludf.DUMMYFUNCTION("""COMPUTED_VALUE"""),"KAVIYA")</f>
        <v>KAVIYA</v>
      </c>
      <c r="AE40" s="87"/>
      <c r="AL40" s="3"/>
      <c r="AO40" s="87"/>
    </row>
    <row r="41">
      <c r="B41" s="3"/>
      <c r="D41" s="91"/>
      <c r="E41" s="91"/>
      <c r="F41" s="91"/>
      <c r="G41" s="83"/>
      <c r="H41" s="91" t="str">
        <f>IFERROR(__xludf.DUMMYFUNCTION("""COMPUTED_VALUE"""),"RANI")</f>
        <v>RANI</v>
      </c>
      <c r="I41" s="91" t="str">
        <f>IFERROR(__xludf.DUMMYFUNCTION("""COMPUTED_VALUE"""),"RAJI-1")</f>
        <v>RAJI-1</v>
      </c>
      <c r="J41" s="91" t="str">
        <f>IFERROR(__xludf.DUMMYFUNCTION("""COMPUTED_VALUE"""),"SANTHIYA")</f>
        <v>SANTHIYA</v>
      </c>
      <c r="K41" s="87"/>
      <c r="L41" s="87"/>
      <c r="M41" s="87"/>
      <c r="N41" s="87"/>
      <c r="O41" s="87"/>
      <c r="P41" s="87"/>
      <c r="Q41" s="91"/>
      <c r="T41" s="5"/>
      <c r="V41" s="93" t="str">
        <f>IFERROR(__xludf.DUMMYFUNCTION("""COMPUTED_VALUE"""),"CHINNAMMAL")</f>
        <v>CHINNAMMAL</v>
      </c>
      <c r="W41" s="93" t="str">
        <f>IFERROR(__xludf.DUMMYFUNCTION("""COMPUTED_VALUE"""),"SAHANA")</f>
        <v>SAHANA</v>
      </c>
      <c r="X41" s="93"/>
      <c r="Y41" s="93" t="str">
        <f>IFERROR(__xludf.DUMMYFUNCTION("""COMPUTED_VALUE"""),"DHANALAKSHMI")</f>
        <v>DHANALAKSHMI</v>
      </c>
      <c r="AB41" s="5"/>
      <c r="AD41" s="87" t="str">
        <f>IFERROR(__xludf.DUMMYFUNCTION("""COMPUTED_VALUE"""),"YAMUNA")</f>
        <v>YAMUNA</v>
      </c>
      <c r="AE41" s="87"/>
      <c r="AL41" s="3"/>
      <c r="AO41" s="87"/>
    </row>
    <row r="42">
      <c r="B42" s="3"/>
      <c r="D42" s="91"/>
      <c r="E42" s="91"/>
      <c r="F42" s="91"/>
      <c r="G42" s="83"/>
      <c r="H42" s="91" t="str">
        <f>IFERROR(__xludf.DUMMYFUNCTION("""COMPUTED_VALUE"""),"SANTHIYA")</f>
        <v>SANTHIYA</v>
      </c>
      <c r="I42" s="91"/>
      <c r="J42" s="91" t="str">
        <f>IFERROR(__xludf.DUMMYFUNCTION("""COMPUTED_VALUE"""),"PRIYANKA")</f>
        <v>PRIYANKA</v>
      </c>
      <c r="K42" s="87"/>
      <c r="L42" s="87"/>
      <c r="M42" s="87"/>
      <c r="N42" s="87"/>
      <c r="O42" s="87"/>
      <c r="P42" s="87"/>
      <c r="Q42" s="91"/>
      <c r="T42" s="5"/>
      <c r="V42" s="93" t="str">
        <f>IFERROR(__xludf.DUMMYFUNCTION("""COMPUTED_VALUE"""),"VIDHYA")</f>
        <v>VIDHYA</v>
      </c>
      <c r="W42" s="93" t="str">
        <f>IFERROR(__xludf.DUMMYFUNCTION("""COMPUTED_VALUE"""),"VIJI-2")</f>
        <v>VIJI-2</v>
      </c>
      <c r="X42" s="93"/>
      <c r="Y42" s="93" t="str">
        <f>IFERROR(__xludf.DUMMYFUNCTION("""COMPUTED_VALUE"""),"SHANTHI")</f>
        <v>SHANTHI</v>
      </c>
      <c r="AB42" s="5"/>
      <c r="AD42" s="87" t="str">
        <f>IFERROR(__xludf.DUMMYFUNCTION("""COMPUTED_VALUE"""),"RANI")</f>
        <v>RANI</v>
      </c>
      <c r="AE42" s="87"/>
      <c r="AL42" s="3"/>
    </row>
    <row r="43">
      <c r="B43" s="3"/>
      <c r="D43" s="91"/>
      <c r="E43" s="91"/>
      <c r="F43" s="91"/>
      <c r="G43" s="83"/>
      <c r="H43" s="91" t="str">
        <f>IFERROR(__xludf.DUMMYFUNCTION("""COMPUTED_VALUE"""),"SHANTHI")</f>
        <v>SHANTHI</v>
      </c>
      <c r="I43" s="91"/>
      <c r="J43" s="91"/>
      <c r="K43" s="87"/>
      <c r="L43" s="87"/>
      <c r="M43" s="91"/>
      <c r="N43" s="91"/>
      <c r="O43" s="91"/>
      <c r="P43" s="87"/>
      <c r="Q43" s="91"/>
      <c r="T43" s="5"/>
      <c r="V43" s="94" t="str">
        <f>IFERROR(__xludf.DUMMYFUNCTION("""COMPUTED_VALUE"""),"RAJI-1")</f>
        <v>RAJI-1</v>
      </c>
      <c r="AB43" s="5"/>
      <c r="AD43" s="94" t="str">
        <f>IFERROR(__xludf.DUMMYFUNCTION("""COMPUTED_VALUE"""),"VIDHYA")</f>
        <v>VIDHYA</v>
      </c>
      <c r="AL43" s="3"/>
    </row>
    <row r="44">
      <c r="B44" s="3"/>
      <c r="D44" s="91"/>
      <c r="E44" s="91"/>
      <c r="F44" s="91"/>
      <c r="G44" s="91"/>
      <c r="H44" s="94" t="str">
        <f>IFERROR(__xludf.DUMMYFUNCTION("""COMPUTED_VALUE"""),"DEEPA")</f>
        <v>DEEPA</v>
      </c>
      <c r="K44" s="91"/>
      <c r="L44" s="91"/>
      <c r="M44" s="91"/>
      <c r="N44" s="91"/>
      <c r="O44" s="91"/>
      <c r="P44" s="87"/>
      <c r="Q44" s="91"/>
      <c r="T44" s="5"/>
      <c r="AB44" s="5"/>
      <c r="AL44" s="3"/>
    </row>
    <row r="45">
      <c r="B45" s="3"/>
      <c r="D45" s="91"/>
      <c r="E45" s="91"/>
      <c r="F45" s="91"/>
      <c r="G45" s="91"/>
      <c r="H45" s="94"/>
      <c r="K45" s="91"/>
      <c r="L45" s="91"/>
      <c r="M45" s="91"/>
      <c r="N45" s="91"/>
      <c r="O45" s="91"/>
      <c r="P45" s="87"/>
      <c r="Q45" s="91"/>
      <c r="T45" s="5"/>
      <c r="AB45" s="5"/>
      <c r="AL45" s="3"/>
    </row>
    <row r="46">
      <c r="B46" s="3"/>
      <c r="D46" s="91"/>
      <c r="E46" s="91"/>
      <c r="F46" s="91"/>
      <c r="G46" s="91"/>
      <c r="K46" s="91"/>
      <c r="L46" s="91"/>
      <c r="M46" s="91"/>
      <c r="N46" s="91"/>
      <c r="O46" s="91"/>
      <c r="P46" s="91"/>
      <c r="Q46" s="91"/>
      <c r="T46" s="5"/>
      <c r="AB46" s="5"/>
      <c r="AL46" s="3"/>
    </row>
    <row r="47">
      <c r="B47" s="3"/>
      <c r="D47" s="91"/>
      <c r="E47" s="91"/>
      <c r="F47" s="91"/>
      <c r="G47" s="91"/>
      <c r="K47" s="91"/>
      <c r="L47" s="91"/>
      <c r="M47" s="91"/>
      <c r="N47" s="91"/>
      <c r="O47" s="91"/>
      <c r="P47" s="91"/>
      <c r="Q47" s="91"/>
      <c r="T47" s="5"/>
      <c r="AB47" s="5"/>
      <c r="AL47" s="3"/>
    </row>
    <row r="48">
      <c r="B48" s="3"/>
      <c r="D48" s="91"/>
      <c r="E48" s="91"/>
      <c r="F48" s="91"/>
      <c r="G48" s="91"/>
      <c r="K48" s="91"/>
      <c r="L48" s="91"/>
      <c r="M48" s="91"/>
      <c r="N48" s="91"/>
      <c r="O48" s="91"/>
      <c r="P48" s="91"/>
      <c r="Q48" s="91"/>
      <c r="T48" s="5"/>
      <c r="AB48" s="5"/>
      <c r="AL48" s="3"/>
    </row>
    <row r="49">
      <c r="B49" s="3"/>
      <c r="D49" s="91"/>
      <c r="E49" s="91"/>
      <c r="F49" s="91"/>
      <c r="G49" s="91"/>
      <c r="K49" s="91"/>
      <c r="L49" s="91"/>
      <c r="M49" s="91"/>
      <c r="N49" s="91"/>
      <c r="O49" s="91"/>
      <c r="P49" s="91"/>
      <c r="Q49" s="91"/>
      <c r="T49" s="5"/>
      <c r="AB49" s="5"/>
      <c r="AL49" s="3"/>
    </row>
    <row r="50">
      <c r="B50" s="3"/>
      <c r="D50" s="91"/>
      <c r="E50" s="91"/>
      <c r="F50" s="91"/>
      <c r="G50" s="91"/>
      <c r="K50" s="91"/>
      <c r="L50" s="91"/>
      <c r="M50" s="91"/>
      <c r="N50" s="91"/>
      <c r="O50" s="91"/>
      <c r="P50" s="91"/>
      <c r="Q50" s="91"/>
      <c r="T50" s="5"/>
      <c r="AB50" s="5"/>
      <c r="AL50" s="3"/>
    </row>
  </sheetData>
  <mergeCells count="1">
    <mergeCell ref="I1:K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3.63"/>
    <col customWidth="1" min="3" max="3" width="16.38"/>
    <col customWidth="1" min="4" max="4" width="4.38"/>
    <col customWidth="1" min="5" max="5" width="16.38"/>
    <col customWidth="1" min="6" max="6" width="3.63"/>
    <col customWidth="1" min="7" max="7" width="16.38"/>
    <col customWidth="1" min="8" max="8" width="3.63"/>
    <col customWidth="1" min="9" max="9" width="16.38"/>
    <col customWidth="1" min="10" max="10" width="3.63"/>
    <col customWidth="1" min="11" max="11" width="16.38"/>
    <col customWidth="1" min="12" max="12" width="3.63"/>
    <col customWidth="1" min="13" max="13" width="16.38"/>
    <col customWidth="1" min="14" max="14" width="2.88"/>
    <col customWidth="1" min="15" max="15" width="16.38"/>
    <col customWidth="1" min="16" max="16" width="3.63"/>
    <col customWidth="1" min="17" max="17" width="16.38"/>
    <col customWidth="1" min="18" max="18" width="3.63"/>
    <col customWidth="1" min="19" max="19" width="16.38"/>
    <col customWidth="1" min="20" max="20" width="3.63"/>
    <col customWidth="1" min="21" max="21" width="16.38"/>
    <col customWidth="1" min="22" max="22" width="3.63"/>
    <col customWidth="1" min="23" max="23" width="16.38"/>
    <col customWidth="1" min="24" max="24" width="3.63"/>
    <col customWidth="1" min="25" max="25" width="16.38"/>
    <col customWidth="1" min="26" max="26" width="3.63"/>
    <col customWidth="1" min="27" max="27" width="16.38"/>
    <col customWidth="1" min="28" max="28" width="3.63"/>
    <col customWidth="1" min="29" max="29" width="16.38"/>
    <col customWidth="1" min="30" max="30" width="3.63"/>
    <col customWidth="1" min="31" max="31" width="16.63"/>
    <col customWidth="1" min="32" max="32" width="3.63"/>
    <col customWidth="1" min="33" max="33" width="16.38"/>
    <col customWidth="1" min="34" max="34" width="3.63"/>
    <col customWidth="1" min="35" max="35" width="16.38"/>
    <col customWidth="1" min="36" max="36" width="3.63"/>
    <col customWidth="1" min="37" max="37" width="16.38"/>
    <col customWidth="1" min="38" max="38" width="3.63"/>
    <col customWidth="1" min="39" max="39" width="16.38"/>
    <col customWidth="1" min="40" max="40" width="3.63"/>
    <col customWidth="1" min="41" max="41" width="16.38"/>
    <col customWidth="1" min="42" max="42" width="3.63"/>
    <col customWidth="1" min="43" max="43" width="16.38"/>
    <col customWidth="1" min="44" max="44" width="3.63"/>
    <col customWidth="1" min="45" max="45" width="16.38"/>
    <col customWidth="1" min="46" max="46" width="3.63"/>
    <col customWidth="1" min="47" max="47" width="16.38"/>
    <col customWidth="1" min="48" max="48" width="3.63"/>
    <col customWidth="1" min="49" max="49" width="16.38"/>
    <col customWidth="1" min="50" max="50" width="3.63"/>
    <col customWidth="1" min="51" max="51" width="16.38"/>
    <col customWidth="1" min="52" max="52" width="5.38"/>
  </cols>
  <sheetData>
    <row r="1">
      <c r="A1" s="95" t="s">
        <v>37</v>
      </c>
      <c r="B1" s="96"/>
      <c r="C1" s="95" t="s">
        <v>38</v>
      </c>
      <c r="D1" s="97"/>
      <c r="E1" s="95" t="s">
        <v>33</v>
      </c>
      <c r="G1" s="95" t="s">
        <v>36</v>
      </c>
      <c r="I1" s="95" t="s">
        <v>35</v>
      </c>
      <c r="K1" s="95" t="s">
        <v>11</v>
      </c>
      <c r="M1" s="95" t="s">
        <v>13</v>
      </c>
      <c r="N1" s="96"/>
      <c r="O1" s="95" t="s">
        <v>39</v>
      </c>
      <c r="Q1" s="95" t="s">
        <v>20</v>
      </c>
      <c r="S1" s="95" t="s">
        <v>18</v>
      </c>
      <c r="U1" s="95" t="s">
        <v>16</v>
      </c>
      <c r="W1" s="95" t="s">
        <v>17</v>
      </c>
      <c r="Y1" s="95" t="s">
        <v>19</v>
      </c>
      <c r="AA1" s="95" t="s">
        <v>40</v>
      </c>
      <c r="AC1" s="95" t="s">
        <v>22</v>
      </c>
      <c r="AE1" s="95" t="s">
        <v>41</v>
      </c>
      <c r="AG1" s="95" t="s">
        <v>26</v>
      </c>
      <c r="AI1" s="95" t="s">
        <v>42</v>
      </c>
      <c r="AK1" s="95" t="s">
        <v>28</v>
      </c>
      <c r="AM1" s="95" t="s">
        <v>43</v>
      </c>
      <c r="AO1" s="95" t="s">
        <v>21</v>
      </c>
      <c r="AQ1" s="95" t="s">
        <v>29</v>
      </c>
      <c r="AR1" s="96"/>
      <c r="AS1" s="95" t="s">
        <v>44</v>
      </c>
      <c r="AT1" s="98"/>
      <c r="AU1" s="95" t="s">
        <v>15</v>
      </c>
      <c r="AV1" s="96"/>
      <c r="AW1" s="95" t="s">
        <v>45</v>
      </c>
      <c r="AX1" s="96"/>
      <c r="AY1" s="95" t="s">
        <v>14</v>
      </c>
      <c r="AZ1" s="96"/>
    </row>
    <row r="2">
      <c r="A2" s="99" t="s">
        <v>46</v>
      </c>
      <c r="B2" s="100"/>
      <c r="C2" s="99" t="s">
        <v>46</v>
      </c>
      <c r="D2" s="97"/>
      <c r="E2" s="101" t="s">
        <v>47</v>
      </c>
      <c r="G2" s="99" t="s">
        <v>47</v>
      </c>
      <c r="I2" s="99" t="s">
        <v>47</v>
      </c>
      <c r="K2" s="99" t="s">
        <v>47</v>
      </c>
      <c r="M2" s="99" t="s">
        <v>9</v>
      </c>
      <c r="N2" s="102"/>
      <c r="O2" s="99" t="s">
        <v>9</v>
      </c>
      <c r="Q2" s="101" t="s">
        <v>47</v>
      </c>
      <c r="S2" s="101" t="s">
        <v>47</v>
      </c>
      <c r="U2" s="101" t="s">
        <v>47</v>
      </c>
      <c r="W2" s="101" t="s">
        <v>47</v>
      </c>
      <c r="Y2" s="101" t="s">
        <v>47</v>
      </c>
      <c r="AA2" s="101" t="s">
        <v>47</v>
      </c>
      <c r="AC2" s="101" t="s">
        <v>47</v>
      </c>
      <c r="AE2" s="101" t="s">
        <v>47</v>
      </c>
      <c r="AG2" s="101" t="s">
        <v>47</v>
      </c>
      <c r="AI2" s="101" t="s">
        <v>47</v>
      </c>
      <c r="AK2" s="101" t="s">
        <v>47</v>
      </c>
      <c r="AM2" s="101" t="s">
        <v>47</v>
      </c>
      <c r="AO2" s="101" t="s">
        <v>47</v>
      </c>
      <c r="AQ2" s="101" t="s">
        <v>47</v>
      </c>
      <c r="AR2" s="102"/>
      <c r="AS2" s="101" t="s">
        <v>47</v>
      </c>
      <c r="AT2" s="103"/>
      <c r="AU2" s="101" t="s">
        <v>47</v>
      </c>
      <c r="AV2" s="102"/>
      <c r="AW2" s="101" t="s">
        <v>47</v>
      </c>
      <c r="AX2" s="102"/>
      <c r="AY2" s="101" t="s">
        <v>47</v>
      </c>
      <c r="AZ2" s="102"/>
    </row>
    <row r="3">
      <c r="A3" s="99" t="s">
        <v>48</v>
      </c>
      <c r="B3" s="102"/>
      <c r="C3" s="99" t="s">
        <v>48</v>
      </c>
      <c r="D3" s="104"/>
      <c r="E3" s="99" t="s">
        <v>9</v>
      </c>
      <c r="G3" s="99" t="s">
        <v>9</v>
      </c>
      <c r="I3" s="99" t="s">
        <v>9</v>
      </c>
      <c r="K3" s="101" t="s">
        <v>49</v>
      </c>
      <c r="M3" s="99" t="s">
        <v>50</v>
      </c>
      <c r="N3" s="102"/>
      <c r="O3" s="99" t="s">
        <v>50</v>
      </c>
      <c r="Q3" s="99" t="s">
        <v>9</v>
      </c>
      <c r="S3" s="99" t="s">
        <v>9</v>
      </c>
      <c r="U3" s="99" t="s">
        <v>9</v>
      </c>
      <c r="W3" s="99" t="s">
        <v>9</v>
      </c>
      <c r="Y3" s="99" t="s">
        <v>9</v>
      </c>
      <c r="AA3" s="99" t="s">
        <v>9</v>
      </c>
      <c r="AC3" s="99" t="s">
        <v>9</v>
      </c>
      <c r="AE3" s="99" t="s">
        <v>9</v>
      </c>
      <c r="AG3" s="99" t="s">
        <v>9</v>
      </c>
      <c r="AI3" s="99" t="s">
        <v>9</v>
      </c>
      <c r="AK3" s="99" t="s">
        <v>9</v>
      </c>
      <c r="AM3" s="99" t="s">
        <v>9</v>
      </c>
      <c r="AO3" s="99" t="s">
        <v>9</v>
      </c>
      <c r="AQ3" s="99" t="s">
        <v>9</v>
      </c>
      <c r="AR3" s="102"/>
      <c r="AS3" s="99" t="s">
        <v>9</v>
      </c>
      <c r="AT3" s="103"/>
      <c r="AU3" s="99" t="s">
        <v>9</v>
      </c>
      <c r="AV3" s="102"/>
      <c r="AW3" s="99" t="s">
        <v>9</v>
      </c>
      <c r="AX3" s="102"/>
      <c r="AY3" s="101" t="s">
        <v>49</v>
      </c>
      <c r="AZ3" s="102"/>
    </row>
    <row r="4">
      <c r="A4" s="99" t="s">
        <v>51</v>
      </c>
      <c r="B4" s="102"/>
      <c r="C4" s="99" t="s">
        <v>51</v>
      </c>
      <c r="D4" s="104"/>
      <c r="E4" s="101" t="s">
        <v>49</v>
      </c>
      <c r="G4" s="99" t="s">
        <v>49</v>
      </c>
      <c r="I4" s="99" t="s">
        <v>49</v>
      </c>
      <c r="K4" s="101" t="s">
        <v>52</v>
      </c>
      <c r="M4" s="99" t="s">
        <v>53</v>
      </c>
      <c r="N4" s="102"/>
      <c r="O4" s="101" t="s">
        <v>54</v>
      </c>
      <c r="Q4" s="101" t="s">
        <v>49</v>
      </c>
      <c r="S4" s="101" t="s">
        <v>49</v>
      </c>
      <c r="U4" s="101" t="s">
        <v>49</v>
      </c>
      <c r="W4" s="101" t="s">
        <v>49</v>
      </c>
      <c r="Y4" s="101" t="s">
        <v>49</v>
      </c>
      <c r="AA4" s="101" t="s">
        <v>49</v>
      </c>
      <c r="AC4" s="101" t="s">
        <v>49</v>
      </c>
      <c r="AE4" s="101" t="s">
        <v>49</v>
      </c>
      <c r="AG4" s="101" t="s">
        <v>49</v>
      </c>
      <c r="AI4" s="101" t="s">
        <v>49</v>
      </c>
      <c r="AK4" s="101" t="s">
        <v>49</v>
      </c>
      <c r="AM4" s="101" t="s">
        <v>49</v>
      </c>
      <c r="AO4" s="101" t="s">
        <v>49</v>
      </c>
      <c r="AQ4" s="101" t="s">
        <v>49</v>
      </c>
      <c r="AR4" s="102"/>
      <c r="AS4" s="101" t="s">
        <v>49</v>
      </c>
      <c r="AT4" s="103"/>
      <c r="AU4" s="101" t="s">
        <v>49</v>
      </c>
      <c r="AV4" s="102"/>
      <c r="AW4" s="101" t="s">
        <v>49</v>
      </c>
      <c r="AX4" s="102"/>
      <c r="AY4" s="101" t="s">
        <v>52</v>
      </c>
      <c r="AZ4" s="102"/>
    </row>
    <row r="5">
      <c r="A5" s="99" t="s">
        <v>55</v>
      </c>
      <c r="B5" s="102"/>
      <c r="C5" s="99" t="s">
        <v>56</v>
      </c>
      <c r="D5" s="104"/>
      <c r="E5" s="101" t="s">
        <v>52</v>
      </c>
      <c r="G5" s="99" t="s">
        <v>52</v>
      </c>
      <c r="I5" s="99" t="s">
        <v>52</v>
      </c>
      <c r="K5" s="101" t="s">
        <v>57</v>
      </c>
      <c r="M5" s="99" t="s">
        <v>58</v>
      </c>
      <c r="N5" s="102"/>
      <c r="O5" s="101" t="s">
        <v>59</v>
      </c>
      <c r="Q5" s="101" t="s">
        <v>52</v>
      </c>
      <c r="S5" s="101" t="s">
        <v>52</v>
      </c>
      <c r="U5" s="101" t="s">
        <v>52</v>
      </c>
      <c r="W5" s="101" t="s">
        <v>52</v>
      </c>
      <c r="Y5" s="101" t="s">
        <v>52</v>
      </c>
      <c r="AA5" s="101" t="s">
        <v>52</v>
      </c>
      <c r="AC5" s="101" t="s">
        <v>52</v>
      </c>
      <c r="AE5" s="101" t="s">
        <v>52</v>
      </c>
      <c r="AG5" s="101" t="s">
        <v>52</v>
      </c>
      <c r="AI5" s="101" t="s">
        <v>52</v>
      </c>
      <c r="AK5" s="101" t="s">
        <v>52</v>
      </c>
      <c r="AM5" s="101" t="s">
        <v>52</v>
      </c>
      <c r="AO5" s="101" t="s">
        <v>52</v>
      </c>
      <c r="AQ5" s="101" t="s">
        <v>52</v>
      </c>
      <c r="AR5" s="102"/>
      <c r="AS5" s="101" t="s">
        <v>52</v>
      </c>
      <c r="AT5" s="103"/>
      <c r="AU5" s="101" t="s">
        <v>52</v>
      </c>
      <c r="AV5" s="102"/>
      <c r="AW5" s="101" t="s">
        <v>52</v>
      </c>
      <c r="AX5" s="102"/>
      <c r="AY5" s="101" t="s">
        <v>57</v>
      </c>
      <c r="AZ5" s="102"/>
    </row>
    <row r="6">
      <c r="A6" s="99" t="s">
        <v>60</v>
      </c>
      <c r="B6" s="102"/>
      <c r="C6" s="99" t="s">
        <v>60</v>
      </c>
      <c r="D6" s="104"/>
      <c r="E6" s="99" t="s">
        <v>50</v>
      </c>
      <c r="G6" s="99" t="s">
        <v>50</v>
      </c>
      <c r="I6" s="99" t="s">
        <v>50</v>
      </c>
      <c r="K6" s="99" t="s">
        <v>61</v>
      </c>
      <c r="M6" s="99" t="s">
        <v>62</v>
      </c>
      <c r="N6" s="102"/>
      <c r="O6" s="99" t="s">
        <v>63</v>
      </c>
      <c r="Q6" s="99" t="s">
        <v>50</v>
      </c>
      <c r="S6" s="99" t="s">
        <v>50</v>
      </c>
      <c r="U6" s="99" t="s">
        <v>50</v>
      </c>
      <c r="W6" s="99" t="s">
        <v>50</v>
      </c>
      <c r="Y6" s="99" t="s">
        <v>50</v>
      </c>
      <c r="AA6" s="99" t="s">
        <v>50</v>
      </c>
      <c r="AC6" s="99" t="s">
        <v>50</v>
      </c>
      <c r="AE6" s="99" t="s">
        <v>50</v>
      </c>
      <c r="AG6" s="99" t="s">
        <v>50</v>
      </c>
      <c r="AI6" s="99" t="s">
        <v>50</v>
      </c>
      <c r="AK6" s="99" t="s">
        <v>50</v>
      </c>
      <c r="AM6" s="99" t="s">
        <v>50</v>
      </c>
      <c r="AO6" s="99" t="s">
        <v>50</v>
      </c>
      <c r="AQ6" s="99" t="s">
        <v>50</v>
      </c>
      <c r="AR6" s="102"/>
      <c r="AS6" s="99" t="s">
        <v>50</v>
      </c>
      <c r="AT6" s="103"/>
      <c r="AU6" s="99" t="s">
        <v>50</v>
      </c>
      <c r="AV6" s="102"/>
      <c r="AW6" s="99" t="s">
        <v>50</v>
      </c>
      <c r="AX6" s="102"/>
      <c r="AY6" s="101" t="s">
        <v>61</v>
      </c>
      <c r="AZ6" s="102"/>
    </row>
    <row r="7">
      <c r="A7" s="99" t="s">
        <v>64</v>
      </c>
      <c r="B7" s="100"/>
      <c r="C7" s="99" t="s">
        <v>64</v>
      </c>
      <c r="D7" s="97"/>
      <c r="E7" s="99" t="s">
        <v>53</v>
      </c>
      <c r="G7" s="99" t="s">
        <v>53</v>
      </c>
      <c r="I7" s="99" t="s">
        <v>53</v>
      </c>
      <c r="K7" s="101" t="s">
        <v>65</v>
      </c>
      <c r="M7" s="101" t="s">
        <v>54</v>
      </c>
      <c r="N7" s="102"/>
      <c r="O7" s="101"/>
      <c r="Q7" s="99" t="s">
        <v>53</v>
      </c>
      <c r="S7" s="99" t="s">
        <v>53</v>
      </c>
      <c r="U7" s="99" t="s">
        <v>53</v>
      </c>
      <c r="W7" s="99" t="s">
        <v>53</v>
      </c>
      <c r="Y7" s="99" t="s">
        <v>53</v>
      </c>
      <c r="AA7" s="99" t="s">
        <v>53</v>
      </c>
      <c r="AC7" s="99" t="s">
        <v>58</v>
      </c>
      <c r="AE7" s="99" t="s">
        <v>58</v>
      </c>
      <c r="AG7" s="99" t="s">
        <v>58</v>
      </c>
      <c r="AI7" s="99" t="s">
        <v>53</v>
      </c>
      <c r="AK7" s="99" t="s">
        <v>53</v>
      </c>
      <c r="AM7" s="99" t="s">
        <v>53</v>
      </c>
      <c r="AO7" s="99" t="s">
        <v>53</v>
      </c>
      <c r="AQ7" s="99" t="s">
        <v>53</v>
      </c>
      <c r="AR7" s="100"/>
      <c r="AS7" s="99" t="s">
        <v>53</v>
      </c>
      <c r="AT7" s="105"/>
      <c r="AU7" s="99" t="s">
        <v>53</v>
      </c>
      <c r="AV7" s="100"/>
      <c r="AW7" s="99" t="s">
        <v>53</v>
      </c>
      <c r="AX7" s="100"/>
      <c r="AY7" s="101" t="s">
        <v>65</v>
      </c>
      <c r="AZ7" s="100"/>
    </row>
    <row r="8">
      <c r="A8" s="99" t="s">
        <v>3</v>
      </c>
      <c r="B8" s="100"/>
      <c r="C8" s="99" t="s">
        <v>3</v>
      </c>
      <c r="D8" s="97"/>
      <c r="E8" s="99" t="s">
        <v>58</v>
      </c>
      <c r="G8" s="99" t="s">
        <v>58</v>
      </c>
      <c r="I8" s="99" t="s">
        <v>58</v>
      </c>
      <c r="K8" s="101" t="s">
        <v>66</v>
      </c>
      <c r="M8" s="99" t="s">
        <v>67</v>
      </c>
      <c r="N8" s="102"/>
      <c r="O8" s="101"/>
      <c r="Q8" s="99" t="s">
        <v>58</v>
      </c>
      <c r="S8" s="99" t="s">
        <v>58</v>
      </c>
      <c r="U8" s="99" t="s">
        <v>58</v>
      </c>
      <c r="W8" s="99" t="s">
        <v>58</v>
      </c>
      <c r="Y8" s="99" t="s">
        <v>58</v>
      </c>
      <c r="AA8" s="99" t="s">
        <v>58</v>
      </c>
      <c r="AC8" s="99" t="s">
        <v>7</v>
      </c>
      <c r="AE8" s="99" t="s">
        <v>7</v>
      </c>
      <c r="AG8" s="99" t="s">
        <v>7</v>
      </c>
      <c r="AI8" s="99" t="s">
        <v>58</v>
      </c>
      <c r="AK8" s="99" t="s">
        <v>58</v>
      </c>
      <c r="AM8" s="99" t="s">
        <v>58</v>
      </c>
      <c r="AO8" s="99" t="s">
        <v>58</v>
      </c>
      <c r="AQ8" s="99" t="s">
        <v>58</v>
      </c>
      <c r="AR8" s="100"/>
      <c r="AS8" s="99" t="s">
        <v>58</v>
      </c>
      <c r="AT8" s="103"/>
      <c r="AU8" s="99" t="s">
        <v>58</v>
      </c>
      <c r="AV8" s="100"/>
      <c r="AW8" s="99" t="s">
        <v>58</v>
      </c>
      <c r="AX8" s="100"/>
      <c r="AY8" s="101" t="s">
        <v>66</v>
      </c>
      <c r="AZ8" s="100"/>
    </row>
    <row r="9">
      <c r="A9" s="99" t="s">
        <v>68</v>
      </c>
      <c r="B9" s="100"/>
      <c r="C9" s="99" t="s">
        <v>68</v>
      </c>
      <c r="D9" s="104"/>
      <c r="E9" s="99" t="s">
        <v>7</v>
      </c>
      <c r="G9" s="99" t="s">
        <v>7</v>
      </c>
      <c r="I9" s="99" t="s">
        <v>7</v>
      </c>
      <c r="K9" s="99" t="s">
        <v>69</v>
      </c>
      <c r="M9" s="99" t="s">
        <v>70</v>
      </c>
      <c r="N9" s="100"/>
      <c r="O9" s="99"/>
      <c r="Q9" s="101" t="s">
        <v>7</v>
      </c>
      <c r="S9" s="101" t="s">
        <v>7</v>
      </c>
      <c r="U9" s="101" t="s">
        <v>7</v>
      </c>
      <c r="W9" s="101" t="s">
        <v>7</v>
      </c>
      <c r="Y9" s="99" t="s">
        <v>7</v>
      </c>
      <c r="AA9" s="99" t="s">
        <v>7</v>
      </c>
      <c r="AC9" s="101" t="s">
        <v>57</v>
      </c>
      <c r="AE9" s="101" t="s">
        <v>57</v>
      </c>
      <c r="AG9" s="101" t="s">
        <v>57</v>
      </c>
      <c r="AI9" s="99" t="s">
        <v>7</v>
      </c>
      <c r="AK9" s="99" t="s">
        <v>7</v>
      </c>
      <c r="AM9" s="101" t="s">
        <v>7</v>
      </c>
      <c r="AO9" s="99" t="s">
        <v>7</v>
      </c>
      <c r="AQ9" s="99" t="s">
        <v>7</v>
      </c>
      <c r="AR9" s="102"/>
      <c r="AS9" s="101" t="s">
        <v>7</v>
      </c>
      <c r="AT9" s="103"/>
      <c r="AU9" s="99" t="s">
        <v>7</v>
      </c>
      <c r="AV9" s="102"/>
      <c r="AW9" s="101" t="s">
        <v>7</v>
      </c>
      <c r="AX9" s="102"/>
      <c r="AY9" s="101" t="s">
        <v>69</v>
      </c>
      <c r="AZ9" s="102"/>
    </row>
    <row r="10">
      <c r="A10" s="99" t="s">
        <v>71</v>
      </c>
      <c r="B10" s="102"/>
      <c r="C10" s="99" t="s">
        <v>72</v>
      </c>
      <c r="D10" s="104"/>
      <c r="E10" s="101" t="s">
        <v>73</v>
      </c>
      <c r="G10" s="99" t="s">
        <v>73</v>
      </c>
      <c r="I10" s="99" t="s">
        <v>73</v>
      </c>
      <c r="K10" s="99"/>
      <c r="M10" s="101" t="s">
        <v>59</v>
      </c>
      <c r="N10" s="102"/>
      <c r="O10" s="101"/>
      <c r="Q10" s="99" t="s">
        <v>62</v>
      </c>
      <c r="S10" s="99" t="s">
        <v>62</v>
      </c>
      <c r="U10" s="99" t="s">
        <v>62</v>
      </c>
      <c r="W10" s="99" t="s">
        <v>62</v>
      </c>
      <c r="Y10" s="101" t="s">
        <v>73</v>
      </c>
      <c r="AA10" s="101" t="s">
        <v>73</v>
      </c>
      <c r="AC10" s="101" t="s">
        <v>61</v>
      </c>
      <c r="AE10" s="101" t="s">
        <v>61</v>
      </c>
      <c r="AG10" s="101" t="s">
        <v>61</v>
      </c>
      <c r="AI10" s="101" t="s">
        <v>73</v>
      </c>
      <c r="AK10" s="101" t="s">
        <v>73</v>
      </c>
      <c r="AM10" s="99" t="s">
        <v>62</v>
      </c>
      <c r="AO10" s="101" t="s">
        <v>73</v>
      </c>
      <c r="AQ10" s="101" t="s">
        <v>73</v>
      </c>
      <c r="AR10" s="102"/>
      <c r="AS10" s="99" t="s">
        <v>62</v>
      </c>
      <c r="AT10" s="105"/>
      <c r="AU10" s="101" t="s">
        <v>73</v>
      </c>
      <c r="AV10" s="102"/>
      <c r="AW10" s="99" t="s">
        <v>62</v>
      </c>
      <c r="AX10" s="102"/>
      <c r="AY10" s="101"/>
      <c r="AZ10" s="102"/>
    </row>
    <row r="11">
      <c r="A11" s="99" t="s">
        <v>74</v>
      </c>
      <c r="B11" s="100"/>
      <c r="C11" s="99" t="s">
        <v>75</v>
      </c>
      <c r="D11" s="97"/>
      <c r="E11" s="99" t="s">
        <v>62</v>
      </c>
      <c r="G11" s="99" t="s">
        <v>62</v>
      </c>
      <c r="I11" s="99" t="s">
        <v>62</v>
      </c>
      <c r="K11" s="99"/>
      <c r="M11" s="99" t="s">
        <v>63</v>
      </c>
      <c r="N11" s="100"/>
      <c r="O11" s="99"/>
      <c r="Q11" s="101" t="s">
        <v>57</v>
      </c>
      <c r="S11" s="101" t="s">
        <v>57</v>
      </c>
      <c r="U11" s="101" t="s">
        <v>57</v>
      </c>
      <c r="W11" s="101" t="s">
        <v>57</v>
      </c>
      <c r="Y11" s="99" t="s">
        <v>62</v>
      </c>
      <c r="AA11" s="99" t="s">
        <v>62</v>
      </c>
      <c r="AC11" s="99" t="s">
        <v>54</v>
      </c>
      <c r="AE11" s="99" t="s">
        <v>54</v>
      </c>
      <c r="AG11" s="99" t="s">
        <v>54</v>
      </c>
      <c r="AI11" s="99" t="s">
        <v>62</v>
      </c>
      <c r="AK11" s="99" t="s">
        <v>62</v>
      </c>
      <c r="AM11" s="101" t="s">
        <v>57</v>
      </c>
      <c r="AO11" s="99" t="s">
        <v>62</v>
      </c>
      <c r="AQ11" s="99" t="s">
        <v>62</v>
      </c>
      <c r="AR11" s="100"/>
      <c r="AS11" s="101" t="s">
        <v>57</v>
      </c>
      <c r="AT11" s="103"/>
      <c r="AU11" s="99" t="s">
        <v>62</v>
      </c>
      <c r="AV11" s="100"/>
      <c r="AW11" s="101" t="s">
        <v>57</v>
      </c>
      <c r="AX11" s="100"/>
      <c r="AY11" s="99"/>
      <c r="AZ11" s="100"/>
    </row>
    <row r="12">
      <c r="A12" s="99" t="s">
        <v>76</v>
      </c>
      <c r="B12" s="102"/>
      <c r="C12" s="99" t="s">
        <v>71</v>
      </c>
      <c r="D12" s="104"/>
      <c r="E12" s="101" t="s">
        <v>57</v>
      </c>
      <c r="G12" s="99" t="s">
        <v>57</v>
      </c>
      <c r="I12" s="99" t="s">
        <v>57</v>
      </c>
      <c r="K12" s="99"/>
      <c r="M12" s="99"/>
      <c r="N12" s="100"/>
      <c r="O12" s="99"/>
      <c r="Q12" s="101" t="s">
        <v>61</v>
      </c>
      <c r="S12" s="101" t="s">
        <v>61</v>
      </c>
      <c r="U12" s="101" t="s">
        <v>61</v>
      </c>
      <c r="W12" s="101" t="s">
        <v>61</v>
      </c>
      <c r="Y12" s="101" t="s">
        <v>57</v>
      </c>
      <c r="AA12" s="101" t="s">
        <v>57</v>
      </c>
      <c r="AC12" s="101" t="s">
        <v>59</v>
      </c>
      <c r="AE12" s="101" t="s">
        <v>59</v>
      </c>
      <c r="AG12" s="101" t="s">
        <v>59</v>
      </c>
      <c r="AI12" s="101" t="s">
        <v>57</v>
      </c>
      <c r="AK12" s="101" t="s">
        <v>57</v>
      </c>
      <c r="AM12" s="101" t="s">
        <v>61</v>
      </c>
      <c r="AO12" s="101" t="s">
        <v>57</v>
      </c>
      <c r="AQ12" s="101" t="s">
        <v>57</v>
      </c>
      <c r="AR12" s="102"/>
      <c r="AS12" s="101" t="s">
        <v>61</v>
      </c>
      <c r="AT12" s="103"/>
      <c r="AU12" s="101" t="s">
        <v>57</v>
      </c>
      <c r="AV12" s="102"/>
      <c r="AW12" s="101" t="s">
        <v>61</v>
      </c>
      <c r="AX12" s="102"/>
      <c r="AY12" s="99"/>
      <c r="AZ12" s="102"/>
    </row>
    <row r="13">
      <c r="A13" s="99" t="s">
        <v>77</v>
      </c>
      <c r="B13" s="102"/>
      <c r="C13" s="99" t="s">
        <v>74</v>
      </c>
      <c r="D13" s="104"/>
      <c r="E13" s="101" t="s">
        <v>61</v>
      </c>
      <c r="G13" s="99" t="s">
        <v>61</v>
      </c>
      <c r="I13" s="99" t="s">
        <v>61</v>
      </c>
      <c r="K13" s="99"/>
      <c r="M13" s="99"/>
      <c r="N13" s="100"/>
      <c r="O13" s="99"/>
      <c r="Q13" s="101" t="s">
        <v>54</v>
      </c>
      <c r="S13" s="101" t="s">
        <v>54</v>
      </c>
      <c r="U13" s="101" t="s">
        <v>54</v>
      </c>
      <c r="W13" s="101" t="s">
        <v>54</v>
      </c>
      <c r="Y13" s="101" t="s">
        <v>61</v>
      </c>
      <c r="AA13" s="101" t="s">
        <v>61</v>
      </c>
      <c r="AC13" s="99" t="s">
        <v>78</v>
      </c>
      <c r="AE13" s="99" t="s">
        <v>78</v>
      </c>
      <c r="AG13" s="99" t="s">
        <v>78</v>
      </c>
      <c r="AI13" s="101" t="s">
        <v>61</v>
      </c>
      <c r="AK13" s="101" t="s">
        <v>61</v>
      </c>
      <c r="AM13" s="101" t="s">
        <v>54</v>
      </c>
      <c r="AO13" s="101" t="s">
        <v>61</v>
      </c>
      <c r="AQ13" s="101" t="s">
        <v>61</v>
      </c>
      <c r="AR13" s="102"/>
      <c r="AS13" s="101" t="s">
        <v>54</v>
      </c>
      <c r="AT13" s="103"/>
      <c r="AU13" s="101" t="s">
        <v>61</v>
      </c>
      <c r="AV13" s="102"/>
      <c r="AW13" s="101" t="s">
        <v>54</v>
      </c>
      <c r="AX13" s="102"/>
      <c r="AY13" s="99"/>
      <c r="AZ13" s="102"/>
    </row>
    <row r="14">
      <c r="A14" s="99" t="s">
        <v>79</v>
      </c>
      <c r="B14" s="102"/>
      <c r="C14" s="99" t="s">
        <v>76</v>
      </c>
      <c r="D14" s="104"/>
      <c r="E14" s="101" t="s">
        <v>80</v>
      </c>
      <c r="G14" s="99" t="s">
        <v>80</v>
      </c>
      <c r="I14" s="99" t="s">
        <v>80</v>
      </c>
      <c r="K14" s="99"/>
      <c r="M14" s="99"/>
      <c r="N14" s="100"/>
      <c r="O14" s="99"/>
      <c r="Q14" s="99" t="s">
        <v>67</v>
      </c>
      <c r="S14" s="99" t="s">
        <v>67</v>
      </c>
      <c r="U14" s="99" t="s">
        <v>67</v>
      </c>
      <c r="W14" s="99" t="s">
        <v>67</v>
      </c>
      <c r="Y14" s="101" t="s">
        <v>80</v>
      </c>
      <c r="AA14" s="101" t="s">
        <v>80</v>
      </c>
      <c r="AC14" s="101" t="s">
        <v>65</v>
      </c>
      <c r="AE14" s="101" t="s">
        <v>65</v>
      </c>
      <c r="AG14" s="101" t="s">
        <v>65</v>
      </c>
      <c r="AI14" s="101" t="s">
        <v>80</v>
      </c>
      <c r="AK14" s="101" t="s">
        <v>80</v>
      </c>
      <c r="AM14" s="99" t="s">
        <v>67</v>
      </c>
      <c r="AO14" s="101" t="s">
        <v>80</v>
      </c>
      <c r="AQ14" s="101" t="s">
        <v>80</v>
      </c>
      <c r="AR14" s="102"/>
      <c r="AS14" s="99" t="s">
        <v>67</v>
      </c>
      <c r="AT14" s="103"/>
      <c r="AU14" s="101" t="s">
        <v>80</v>
      </c>
      <c r="AV14" s="102"/>
      <c r="AW14" s="99" t="s">
        <v>67</v>
      </c>
      <c r="AX14" s="102"/>
      <c r="AY14" s="101"/>
      <c r="AZ14" s="102"/>
    </row>
    <row r="15">
      <c r="A15" s="99" t="s">
        <v>81</v>
      </c>
      <c r="B15" s="100"/>
      <c r="C15" s="99" t="s">
        <v>77</v>
      </c>
      <c r="D15" s="104"/>
      <c r="E15" s="101" t="s">
        <v>54</v>
      </c>
      <c r="G15" s="99" t="s">
        <v>54</v>
      </c>
      <c r="I15" s="99" t="s">
        <v>54</v>
      </c>
      <c r="K15" s="99"/>
      <c r="M15" s="99"/>
      <c r="N15" s="100"/>
      <c r="O15" s="99"/>
      <c r="Q15" s="99" t="s">
        <v>70</v>
      </c>
      <c r="S15" s="99" t="s">
        <v>70</v>
      </c>
      <c r="U15" s="99" t="s">
        <v>70</v>
      </c>
      <c r="W15" s="99" t="s">
        <v>70</v>
      </c>
      <c r="Y15" s="99" t="s">
        <v>54</v>
      </c>
      <c r="AA15" s="99" t="s">
        <v>54</v>
      </c>
      <c r="AC15" s="101" t="s">
        <v>66</v>
      </c>
      <c r="AE15" s="101" t="s">
        <v>66</v>
      </c>
      <c r="AG15" s="101" t="s">
        <v>66</v>
      </c>
      <c r="AI15" s="99" t="s">
        <v>54</v>
      </c>
      <c r="AK15" s="99" t="s">
        <v>54</v>
      </c>
      <c r="AM15" s="99" t="s">
        <v>70</v>
      </c>
      <c r="AO15" s="99" t="s">
        <v>54</v>
      </c>
      <c r="AQ15" s="99" t="s">
        <v>54</v>
      </c>
      <c r="AR15" s="102"/>
      <c r="AS15" s="99" t="s">
        <v>70</v>
      </c>
      <c r="AT15" s="105"/>
      <c r="AU15" s="101" t="s">
        <v>54</v>
      </c>
      <c r="AV15" s="102"/>
      <c r="AW15" s="99" t="s">
        <v>70</v>
      </c>
      <c r="AX15" s="102"/>
      <c r="AY15" s="99"/>
      <c r="AZ15" s="102"/>
    </row>
    <row r="16">
      <c r="A16" s="99" t="s">
        <v>82</v>
      </c>
      <c r="B16" s="102"/>
      <c r="C16" s="99" t="s">
        <v>79</v>
      </c>
      <c r="D16" s="104"/>
      <c r="E16" s="99" t="s">
        <v>67</v>
      </c>
      <c r="G16" s="99" t="s">
        <v>67</v>
      </c>
      <c r="I16" s="99" t="s">
        <v>67</v>
      </c>
      <c r="K16" s="99"/>
      <c r="M16" s="99"/>
      <c r="N16" s="100"/>
      <c r="O16" s="99"/>
      <c r="Q16" s="101" t="s">
        <v>59</v>
      </c>
      <c r="S16" s="101" t="s">
        <v>59</v>
      </c>
      <c r="U16" s="101" t="s">
        <v>59</v>
      </c>
      <c r="W16" s="101" t="s">
        <v>59</v>
      </c>
      <c r="Y16" s="99" t="s">
        <v>67</v>
      </c>
      <c r="AA16" s="99" t="s">
        <v>67</v>
      </c>
      <c r="AC16" s="101" t="s">
        <v>5</v>
      </c>
      <c r="AE16" s="101" t="s">
        <v>5</v>
      </c>
      <c r="AG16" s="101" t="s">
        <v>5</v>
      </c>
      <c r="AI16" s="99" t="s">
        <v>67</v>
      </c>
      <c r="AK16" s="99" t="s">
        <v>67</v>
      </c>
      <c r="AM16" s="101" t="s">
        <v>59</v>
      </c>
      <c r="AO16" s="99" t="s">
        <v>67</v>
      </c>
      <c r="AQ16" s="99" t="s">
        <v>67</v>
      </c>
      <c r="AR16" s="102"/>
      <c r="AS16" s="101" t="s">
        <v>59</v>
      </c>
      <c r="AT16" s="105"/>
      <c r="AU16" s="99" t="s">
        <v>67</v>
      </c>
      <c r="AV16" s="102"/>
      <c r="AW16" s="101" t="s">
        <v>59</v>
      </c>
      <c r="AX16" s="102"/>
      <c r="AY16" s="101"/>
      <c r="AZ16" s="102"/>
    </row>
    <row r="17">
      <c r="A17" s="99"/>
      <c r="B17" s="102"/>
      <c r="C17" s="99" t="s">
        <v>81</v>
      </c>
      <c r="D17" s="104"/>
      <c r="E17" s="99" t="s">
        <v>70</v>
      </c>
      <c r="G17" s="99" t="s">
        <v>70</v>
      </c>
      <c r="I17" s="99" t="s">
        <v>70</v>
      </c>
      <c r="K17" s="99"/>
      <c r="M17" s="99"/>
      <c r="N17" s="100"/>
      <c r="O17" s="99"/>
      <c r="Q17" s="99" t="s">
        <v>78</v>
      </c>
      <c r="S17" s="99" t="s">
        <v>78</v>
      </c>
      <c r="U17" s="99" t="s">
        <v>78</v>
      </c>
      <c r="W17" s="99" t="s">
        <v>78</v>
      </c>
      <c r="Y17" s="99" t="s">
        <v>70</v>
      </c>
      <c r="AA17" s="99" t="s">
        <v>70</v>
      </c>
      <c r="AC17" s="99" t="s">
        <v>63</v>
      </c>
      <c r="AE17" s="99" t="s">
        <v>63</v>
      </c>
      <c r="AG17" s="99" t="s">
        <v>63</v>
      </c>
      <c r="AI17" s="99" t="s">
        <v>70</v>
      </c>
      <c r="AK17" s="99" t="s">
        <v>70</v>
      </c>
      <c r="AM17" s="99" t="s">
        <v>78</v>
      </c>
      <c r="AO17" s="99" t="s">
        <v>70</v>
      </c>
      <c r="AQ17" s="99" t="s">
        <v>70</v>
      </c>
      <c r="AR17" s="100"/>
      <c r="AS17" s="99" t="s">
        <v>78</v>
      </c>
      <c r="AT17" s="103"/>
      <c r="AU17" s="99" t="s">
        <v>70</v>
      </c>
      <c r="AV17" s="100"/>
      <c r="AW17" s="99" t="s">
        <v>78</v>
      </c>
      <c r="AX17" s="100"/>
      <c r="AY17" s="99"/>
      <c r="AZ17" s="100"/>
    </row>
    <row r="18">
      <c r="A18" s="99"/>
      <c r="B18" s="102"/>
      <c r="C18" s="99" t="s">
        <v>82</v>
      </c>
      <c r="D18" s="104"/>
      <c r="E18" s="101" t="s">
        <v>59</v>
      </c>
      <c r="G18" s="99" t="s">
        <v>59</v>
      </c>
      <c r="I18" s="99" t="s">
        <v>59</v>
      </c>
      <c r="K18" s="99"/>
      <c r="M18" s="99"/>
      <c r="N18" s="100"/>
      <c r="O18" s="99"/>
      <c r="Q18" s="101" t="s">
        <v>65</v>
      </c>
      <c r="S18" s="101" t="s">
        <v>65</v>
      </c>
      <c r="U18" s="101" t="s">
        <v>65</v>
      </c>
      <c r="W18" s="101" t="s">
        <v>65</v>
      </c>
      <c r="Y18" s="101" t="s">
        <v>59</v>
      </c>
      <c r="AA18" s="101" t="s">
        <v>59</v>
      </c>
      <c r="AC18" s="101" t="s">
        <v>69</v>
      </c>
      <c r="AE18" s="101" t="s">
        <v>69</v>
      </c>
      <c r="AG18" s="101" t="s">
        <v>69</v>
      </c>
      <c r="AI18" s="101" t="s">
        <v>59</v>
      </c>
      <c r="AK18" s="101" t="s">
        <v>59</v>
      </c>
      <c r="AM18" s="101" t="s">
        <v>65</v>
      </c>
      <c r="AO18" s="101" t="s">
        <v>59</v>
      </c>
      <c r="AQ18" s="101" t="s">
        <v>59</v>
      </c>
      <c r="AR18" s="100"/>
      <c r="AS18" s="101" t="s">
        <v>65</v>
      </c>
      <c r="AT18" s="103"/>
      <c r="AU18" s="101" t="s">
        <v>59</v>
      </c>
      <c r="AV18" s="100"/>
      <c r="AW18" s="101" t="s">
        <v>65</v>
      </c>
      <c r="AX18" s="100"/>
      <c r="AY18" s="101"/>
      <c r="AZ18" s="100"/>
    </row>
    <row r="19">
      <c r="A19" s="99"/>
      <c r="B19" s="102"/>
      <c r="C19" s="99"/>
      <c r="D19" s="104"/>
      <c r="E19" s="99" t="s">
        <v>78</v>
      </c>
      <c r="G19" s="99" t="s">
        <v>78</v>
      </c>
      <c r="I19" s="99" t="s">
        <v>78</v>
      </c>
      <c r="K19" s="99"/>
      <c r="M19" s="99"/>
      <c r="N19" s="100"/>
      <c r="O19" s="99"/>
      <c r="Q19" s="101" t="s">
        <v>66</v>
      </c>
      <c r="S19" s="101" t="s">
        <v>66</v>
      </c>
      <c r="U19" s="101" t="s">
        <v>66</v>
      </c>
      <c r="W19" s="101" t="s">
        <v>66</v>
      </c>
      <c r="Y19" s="99" t="s">
        <v>78</v>
      </c>
      <c r="AA19" s="99" t="s">
        <v>78</v>
      </c>
      <c r="AC19" s="101"/>
      <c r="AE19" s="101"/>
      <c r="AG19" s="101"/>
      <c r="AI19" s="99" t="s">
        <v>78</v>
      </c>
      <c r="AK19" s="99" t="s">
        <v>78</v>
      </c>
      <c r="AM19" s="101" t="s">
        <v>66</v>
      </c>
      <c r="AO19" s="99" t="s">
        <v>78</v>
      </c>
      <c r="AQ19" s="99" t="s">
        <v>78</v>
      </c>
      <c r="AR19" s="102"/>
      <c r="AS19" s="101" t="s">
        <v>66</v>
      </c>
      <c r="AT19" s="103"/>
      <c r="AU19" s="99" t="s">
        <v>78</v>
      </c>
      <c r="AV19" s="102"/>
      <c r="AW19" s="101" t="s">
        <v>66</v>
      </c>
      <c r="AX19" s="102"/>
      <c r="AY19" s="101"/>
      <c r="AZ19" s="102"/>
    </row>
    <row r="20">
      <c r="A20" s="99"/>
      <c r="B20" s="102"/>
      <c r="C20" s="99"/>
      <c r="D20" s="104"/>
      <c r="E20" s="101" t="s">
        <v>65</v>
      </c>
      <c r="G20" s="99" t="s">
        <v>65</v>
      </c>
      <c r="I20" s="99" t="s">
        <v>65</v>
      </c>
      <c r="K20" s="99"/>
      <c r="M20" s="99"/>
      <c r="N20" s="100"/>
      <c r="O20" s="99"/>
      <c r="Q20" s="101" t="s">
        <v>5</v>
      </c>
      <c r="S20" s="101" t="s">
        <v>5</v>
      </c>
      <c r="U20" s="101" t="s">
        <v>5</v>
      </c>
      <c r="W20" s="101" t="s">
        <v>5</v>
      </c>
      <c r="Y20" s="101" t="s">
        <v>65</v>
      </c>
      <c r="AA20" s="101" t="s">
        <v>65</v>
      </c>
      <c r="AC20" s="99"/>
      <c r="AE20" s="99"/>
      <c r="AG20" s="99"/>
      <c r="AI20" s="101" t="s">
        <v>65</v>
      </c>
      <c r="AK20" s="101" t="s">
        <v>65</v>
      </c>
      <c r="AM20" s="101" t="s">
        <v>5</v>
      </c>
      <c r="AO20" s="101" t="s">
        <v>65</v>
      </c>
      <c r="AQ20" s="101" t="s">
        <v>65</v>
      </c>
      <c r="AR20" s="102"/>
      <c r="AS20" s="101" t="s">
        <v>5</v>
      </c>
      <c r="AT20" s="103"/>
      <c r="AU20" s="101" t="s">
        <v>65</v>
      </c>
      <c r="AV20" s="102"/>
      <c r="AW20" s="101" t="s">
        <v>5</v>
      </c>
      <c r="AX20" s="102"/>
      <c r="AY20" s="99"/>
      <c r="AZ20" s="102"/>
    </row>
    <row r="21">
      <c r="A21" s="99"/>
      <c r="B21" s="102"/>
      <c r="C21" s="99"/>
      <c r="D21" s="104"/>
      <c r="E21" s="101" t="s">
        <v>66</v>
      </c>
      <c r="G21" s="99" t="s">
        <v>66</v>
      </c>
      <c r="I21" s="99" t="s">
        <v>66</v>
      </c>
      <c r="K21" s="99"/>
      <c r="M21" s="99"/>
      <c r="N21" s="100"/>
      <c r="O21" s="99"/>
      <c r="Q21" s="99" t="s">
        <v>63</v>
      </c>
      <c r="S21" s="99" t="s">
        <v>63</v>
      </c>
      <c r="U21" s="99" t="s">
        <v>63</v>
      </c>
      <c r="W21" s="99" t="s">
        <v>63</v>
      </c>
      <c r="Y21" s="101" t="s">
        <v>66</v>
      </c>
      <c r="AA21" s="101" t="s">
        <v>66</v>
      </c>
      <c r="AC21" s="99"/>
      <c r="AE21" s="99"/>
      <c r="AG21" s="99"/>
      <c r="AI21" s="101" t="s">
        <v>66</v>
      </c>
      <c r="AK21" s="101" t="s">
        <v>66</v>
      </c>
      <c r="AM21" s="99" t="s">
        <v>63</v>
      </c>
      <c r="AO21" s="101" t="s">
        <v>66</v>
      </c>
      <c r="AQ21" s="101" t="s">
        <v>66</v>
      </c>
      <c r="AR21" s="102"/>
      <c r="AS21" s="99" t="s">
        <v>63</v>
      </c>
      <c r="AT21" s="103"/>
      <c r="AU21" s="101" t="s">
        <v>66</v>
      </c>
      <c r="AV21" s="102"/>
      <c r="AW21" s="99" t="s">
        <v>63</v>
      </c>
      <c r="AX21" s="102"/>
      <c r="AY21" s="101"/>
      <c r="AZ21" s="102"/>
    </row>
    <row r="22">
      <c r="A22" s="99"/>
      <c r="B22" s="102"/>
      <c r="C22" s="99"/>
      <c r="D22" s="104"/>
      <c r="E22" s="101" t="s">
        <v>5</v>
      </c>
      <c r="G22" s="99" t="s">
        <v>5</v>
      </c>
      <c r="I22" s="99" t="s">
        <v>5</v>
      </c>
      <c r="K22" s="99"/>
      <c r="M22" s="99"/>
      <c r="N22" s="100"/>
      <c r="O22" s="99"/>
      <c r="Q22" s="101" t="s">
        <v>69</v>
      </c>
      <c r="S22" s="101" t="s">
        <v>69</v>
      </c>
      <c r="U22" s="101" t="s">
        <v>69</v>
      </c>
      <c r="W22" s="101" t="s">
        <v>69</v>
      </c>
      <c r="Y22" s="101" t="s">
        <v>5</v>
      </c>
      <c r="AA22" s="101" t="s">
        <v>5</v>
      </c>
      <c r="AC22" s="99"/>
      <c r="AE22" s="99"/>
      <c r="AG22" s="99"/>
      <c r="AI22" s="101" t="s">
        <v>5</v>
      </c>
      <c r="AK22" s="101" t="s">
        <v>5</v>
      </c>
      <c r="AM22" s="101" t="s">
        <v>69</v>
      </c>
      <c r="AO22" s="101" t="s">
        <v>5</v>
      </c>
      <c r="AQ22" s="101" t="s">
        <v>5</v>
      </c>
      <c r="AR22" s="102"/>
      <c r="AS22" s="101" t="s">
        <v>69</v>
      </c>
      <c r="AT22" s="103"/>
      <c r="AU22" s="101" t="s">
        <v>5</v>
      </c>
      <c r="AV22" s="102"/>
      <c r="AW22" s="101" t="s">
        <v>69</v>
      </c>
      <c r="AX22" s="102"/>
      <c r="AY22" s="99"/>
      <c r="AZ22" s="102"/>
    </row>
    <row r="23">
      <c r="A23" s="99"/>
      <c r="B23" s="102"/>
      <c r="C23" s="101"/>
      <c r="D23" s="104"/>
      <c r="E23" s="99" t="s">
        <v>63</v>
      </c>
      <c r="G23" s="99" t="s">
        <v>63</v>
      </c>
      <c r="I23" s="99" t="s">
        <v>63</v>
      </c>
      <c r="K23" s="99"/>
      <c r="M23" s="99"/>
      <c r="N23" s="100"/>
      <c r="O23" s="99"/>
      <c r="Q23" s="101"/>
      <c r="S23" s="101"/>
      <c r="U23" s="101"/>
      <c r="W23" s="101"/>
      <c r="Y23" s="99" t="s">
        <v>63</v>
      </c>
      <c r="AA23" s="99" t="s">
        <v>63</v>
      </c>
      <c r="AC23" s="99"/>
      <c r="AE23" s="99"/>
      <c r="AG23" s="99"/>
      <c r="AI23" s="99" t="s">
        <v>63</v>
      </c>
      <c r="AK23" s="99" t="s">
        <v>63</v>
      </c>
      <c r="AM23" s="101"/>
      <c r="AO23" s="99" t="s">
        <v>63</v>
      </c>
      <c r="AQ23" s="99" t="s">
        <v>63</v>
      </c>
      <c r="AR23" s="102"/>
      <c r="AS23" s="101"/>
      <c r="AT23" s="103"/>
      <c r="AU23" s="99" t="s">
        <v>63</v>
      </c>
      <c r="AV23" s="102"/>
      <c r="AW23" s="101"/>
      <c r="AX23" s="102"/>
      <c r="AY23" s="99"/>
      <c r="AZ23" s="102"/>
    </row>
    <row r="24">
      <c r="A24" s="99"/>
      <c r="B24" s="102"/>
      <c r="C24" s="101"/>
      <c r="D24" s="104"/>
      <c r="E24" s="101" t="s">
        <v>69</v>
      </c>
      <c r="G24" s="99" t="s">
        <v>69</v>
      </c>
      <c r="I24" s="99" t="s">
        <v>69</v>
      </c>
      <c r="K24" s="99"/>
      <c r="M24" s="99"/>
      <c r="N24" s="100"/>
      <c r="O24" s="99"/>
      <c r="Q24" s="99"/>
      <c r="S24" s="99"/>
      <c r="U24" s="99"/>
      <c r="W24" s="99"/>
      <c r="Y24" s="101" t="s">
        <v>69</v>
      </c>
      <c r="AA24" s="101" t="s">
        <v>69</v>
      </c>
      <c r="AC24" s="99"/>
      <c r="AE24" s="99"/>
      <c r="AG24" s="99"/>
      <c r="AI24" s="101" t="s">
        <v>69</v>
      </c>
      <c r="AK24" s="101" t="s">
        <v>69</v>
      </c>
      <c r="AM24" s="99"/>
      <c r="AO24" s="101" t="s">
        <v>69</v>
      </c>
      <c r="AQ24" s="101" t="s">
        <v>69</v>
      </c>
      <c r="AR24" s="102"/>
      <c r="AS24" s="99"/>
      <c r="AT24" s="103"/>
      <c r="AU24" s="101" t="s">
        <v>69</v>
      </c>
      <c r="AV24" s="102"/>
      <c r="AW24" s="99"/>
      <c r="AX24" s="102"/>
      <c r="AY24" s="99"/>
      <c r="AZ24" s="102"/>
    </row>
    <row r="25">
      <c r="A25" s="99"/>
      <c r="B25" s="102"/>
      <c r="C25" s="101"/>
      <c r="D25" s="104"/>
      <c r="E25" s="101"/>
      <c r="G25" s="99"/>
      <c r="I25" s="99"/>
      <c r="K25" s="101"/>
      <c r="M25" s="101"/>
      <c r="N25" s="102"/>
      <c r="O25" s="101"/>
      <c r="Q25" s="101"/>
      <c r="S25" s="101"/>
      <c r="U25" s="101"/>
      <c r="W25" s="101"/>
      <c r="Y25" s="101"/>
      <c r="AA25" s="101"/>
      <c r="AC25" s="101"/>
      <c r="AE25" s="101"/>
      <c r="AG25" s="101"/>
      <c r="AI25" s="101"/>
      <c r="AK25" s="101"/>
      <c r="AM25" s="101"/>
      <c r="AO25" s="101"/>
      <c r="AQ25" s="101"/>
      <c r="AR25" s="102"/>
      <c r="AS25" s="99"/>
      <c r="AT25" s="103"/>
      <c r="AU25" s="101"/>
      <c r="AV25" s="102"/>
      <c r="AW25" s="101"/>
      <c r="AX25" s="102"/>
      <c r="AY25" s="101"/>
      <c r="AZ25" s="102"/>
    </row>
    <row r="26">
      <c r="A26" s="99"/>
      <c r="B26" s="102"/>
      <c r="C26" s="99"/>
      <c r="D26" s="97"/>
      <c r="E26" s="99"/>
      <c r="G26" s="99"/>
      <c r="I26" s="99"/>
      <c r="K26" s="99"/>
      <c r="M26" s="99"/>
      <c r="N26" s="100"/>
      <c r="O26" s="99"/>
      <c r="Q26" s="101"/>
      <c r="S26" s="101"/>
      <c r="U26" s="101"/>
      <c r="W26" s="101"/>
      <c r="Y26" s="99"/>
      <c r="AA26" s="99"/>
      <c r="AC26" s="101"/>
      <c r="AE26" s="101"/>
      <c r="AG26" s="101"/>
      <c r="AI26" s="99"/>
      <c r="AK26" s="99"/>
      <c r="AM26" s="101"/>
      <c r="AO26" s="99"/>
      <c r="AQ26" s="99"/>
      <c r="AR26" s="100"/>
      <c r="AS26" s="101"/>
      <c r="AT26" s="105"/>
      <c r="AU26" s="99"/>
      <c r="AV26" s="100"/>
      <c r="AW26" s="99"/>
      <c r="AX26" s="100"/>
      <c r="AY26" s="99"/>
      <c r="AZ26" s="100"/>
    </row>
    <row r="27">
      <c r="A27" s="99"/>
      <c r="B27" s="102"/>
      <c r="C27" s="99"/>
      <c r="D27" s="97"/>
      <c r="E27" s="99"/>
      <c r="G27" s="99"/>
      <c r="I27" s="99"/>
      <c r="K27" s="99"/>
      <c r="M27" s="99"/>
      <c r="N27" s="100"/>
      <c r="O27" s="99"/>
      <c r="Q27" s="99"/>
      <c r="S27" s="99"/>
      <c r="U27" s="99"/>
      <c r="W27" s="99"/>
      <c r="Y27" s="99"/>
      <c r="AA27" s="101"/>
      <c r="AC27" s="99"/>
      <c r="AE27" s="99"/>
      <c r="AG27" s="99"/>
      <c r="AI27" s="99"/>
      <c r="AK27" s="99"/>
      <c r="AM27" s="99"/>
      <c r="AO27" s="99"/>
      <c r="AQ27" s="99"/>
      <c r="AR27" s="100"/>
      <c r="AS27" s="99"/>
      <c r="AT27" s="105"/>
      <c r="AU27" s="99"/>
      <c r="AV27" s="100"/>
      <c r="AW27" s="99"/>
      <c r="AX27" s="100"/>
      <c r="AY27" s="99"/>
      <c r="AZ27" s="100"/>
    </row>
    <row r="28">
      <c r="A28" s="99"/>
      <c r="B28" s="102"/>
      <c r="C28" s="101"/>
      <c r="D28" s="104"/>
      <c r="E28" s="101"/>
      <c r="G28" s="101"/>
      <c r="I28" s="101"/>
      <c r="K28" s="99"/>
      <c r="M28" s="99"/>
      <c r="N28" s="100"/>
      <c r="O28" s="99"/>
      <c r="Q28" s="99"/>
      <c r="S28" s="99"/>
      <c r="U28" s="99"/>
      <c r="W28" s="99"/>
      <c r="Y28" s="101"/>
      <c r="AA28" s="101"/>
      <c r="AC28" s="99"/>
      <c r="AE28" s="99"/>
      <c r="AG28" s="99"/>
      <c r="AI28" s="101"/>
      <c r="AK28" s="101"/>
      <c r="AM28" s="99"/>
      <c r="AO28" s="99"/>
      <c r="AQ28" s="101"/>
      <c r="AR28" s="102"/>
      <c r="AS28" s="99"/>
      <c r="AT28" s="103"/>
      <c r="AU28" s="101"/>
      <c r="AV28" s="102"/>
      <c r="AW28" s="101"/>
      <c r="AX28" s="102"/>
      <c r="AY28" s="101"/>
      <c r="AZ28" s="102"/>
    </row>
    <row r="29">
      <c r="A29" s="99"/>
      <c r="B29" s="102"/>
      <c r="C29" s="101"/>
      <c r="D29" s="104"/>
      <c r="E29" s="99"/>
      <c r="G29" s="99"/>
      <c r="I29" s="99"/>
      <c r="K29" s="99"/>
      <c r="M29" s="99"/>
      <c r="N29" s="100"/>
      <c r="O29" s="99"/>
      <c r="Q29" s="99"/>
      <c r="S29" s="99"/>
      <c r="U29" s="99"/>
      <c r="W29" s="99"/>
      <c r="Y29" s="99"/>
      <c r="AA29" s="99"/>
      <c r="AC29" s="99"/>
      <c r="AE29" s="99"/>
      <c r="AG29" s="99"/>
      <c r="AI29" s="99"/>
      <c r="AK29" s="99"/>
      <c r="AM29" s="99"/>
      <c r="AO29" s="99"/>
      <c r="AQ29" s="99"/>
      <c r="AR29" s="102"/>
      <c r="AS29" s="99"/>
      <c r="AT29" s="103"/>
      <c r="AU29" s="99"/>
      <c r="AV29" s="102"/>
      <c r="AW29" s="99"/>
      <c r="AX29" s="102"/>
      <c r="AY29" s="99"/>
      <c r="AZ29" s="102"/>
    </row>
    <row r="30">
      <c r="A30" s="99"/>
      <c r="B30" s="102"/>
      <c r="C30" s="99"/>
      <c r="E30" s="101"/>
      <c r="G30" s="99"/>
      <c r="I30" s="99"/>
      <c r="K30" s="99"/>
      <c r="M30" s="99"/>
      <c r="N30" s="100"/>
      <c r="O30" s="99"/>
      <c r="Q30" s="99"/>
      <c r="S30" s="99"/>
      <c r="U30" s="99"/>
      <c r="W30" s="99"/>
      <c r="Y30" s="99"/>
      <c r="AA30" s="99"/>
      <c r="AC30" s="99"/>
      <c r="AE30" s="99"/>
      <c r="AG30" s="99"/>
      <c r="AI30" s="99"/>
      <c r="AK30" s="99"/>
      <c r="AM30" s="99"/>
      <c r="AO30" s="101"/>
      <c r="AQ30" s="99"/>
      <c r="AR30" s="102"/>
      <c r="AS30" s="99"/>
      <c r="AT30" s="105"/>
      <c r="AU30" s="99"/>
      <c r="AV30" s="102"/>
      <c r="AW30" s="99"/>
      <c r="AX30" s="102"/>
      <c r="AY30" s="99"/>
      <c r="AZ30" s="10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2" width="36.75"/>
  </cols>
  <sheetData>
    <row r="1" ht="24.75" customHeight="1">
      <c r="A1" s="106" t="s">
        <v>83</v>
      </c>
      <c r="B1" s="106" t="s">
        <v>84</v>
      </c>
    </row>
    <row r="2" ht="24.75" customHeight="1">
      <c r="A2" s="107" t="s">
        <v>69</v>
      </c>
      <c r="B2" s="107"/>
    </row>
    <row r="3" ht="24.75" customHeight="1">
      <c r="A3" s="107"/>
      <c r="B3" s="107"/>
    </row>
    <row r="4" ht="24.75" customHeight="1">
      <c r="A4" s="107"/>
      <c r="B4" s="107"/>
    </row>
    <row r="5" ht="24.75" customHeight="1">
      <c r="A5" s="107"/>
      <c r="B5" s="107"/>
    </row>
    <row r="6" ht="24.75" customHeight="1">
      <c r="A6" s="107"/>
      <c r="B6" s="107"/>
    </row>
    <row r="7" ht="24.75" customHeight="1">
      <c r="A7" s="107"/>
      <c r="B7" s="107"/>
    </row>
    <row r="8" ht="24.75" customHeight="1">
      <c r="A8" s="107"/>
      <c r="B8" s="107"/>
    </row>
    <row r="9" ht="24.75" customHeight="1">
      <c r="A9" s="107"/>
      <c r="B9" s="107"/>
    </row>
    <row r="10" ht="24.75" customHeight="1">
      <c r="A10" s="107"/>
      <c r="B10" s="107"/>
    </row>
    <row r="11" ht="24.75" customHeight="1">
      <c r="A11" s="107"/>
      <c r="B11" s="107"/>
    </row>
    <row r="12" ht="24.75" customHeight="1">
      <c r="A12" s="107"/>
      <c r="B12" s="107"/>
    </row>
    <row r="13" ht="24.75" customHeight="1">
      <c r="A13" s="107"/>
      <c r="B13" s="107"/>
    </row>
    <row r="14" ht="24.75" customHeight="1">
      <c r="A14" s="107"/>
      <c r="B14" s="107"/>
    </row>
    <row r="15" ht="24.75" customHeight="1">
      <c r="A15" s="107"/>
      <c r="B15" s="107"/>
    </row>
    <row r="16" ht="24.75" customHeight="1">
      <c r="A16" s="107"/>
      <c r="B16" s="107"/>
    </row>
    <row r="17" ht="24.75" customHeight="1">
      <c r="A17" s="107"/>
      <c r="B17" s="107"/>
    </row>
    <row r="18" ht="24.75" customHeight="1">
      <c r="A18" s="107"/>
      <c r="B18" s="107"/>
    </row>
    <row r="19" ht="24.75" customHeight="1">
      <c r="A19" s="107"/>
      <c r="B19" s="107"/>
    </row>
    <row r="20" ht="24.75" customHeight="1">
      <c r="A20" s="107"/>
      <c r="B20" s="107"/>
    </row>
    <row r="21" ht="24.75" customHeight="1">
      <c r="A21" s="107"/>
      <c r="B21" s="107"/>
    </row>
    <row r="22" ht="24.75" customHeight="1">
      <c r="A22" s="107"/>
      <c r="B22" s="107"/>
    </row>
    <row r="23" ht="24.75" customHeight="1">
      <c r="A23" s="107"/>
      <c r="B23" s="107"/>
    </row>
    <row r="24" ht="24.75" customHeight="1">
      <c r="A24" s="107"/>
      <c r="B24" s="107"/>
    </row>
    <row r="25" ht="24.75" customHeight="1">
      <c r="A25" s="107"/>
      <c r="B25" s="107"/>
    </row>
    <row r="26" ht="24.75" customHeight="1">
      <c r="A26" s="107"/>
      <c r="B26" s="107"/>
    </row>
    <row r="27" ht="24.75" customHeight="1">
      <c r="A27" s="107"/>
      <c r="B27" s="107"/>
    </row>
    <row r="28" ht="24.75" customHeight="1">
      <c r="A28" s="107"/>
      <c r="B28" s="107"/>
    </row>
    <row r="29" ht="24.75" customHeight="1">
      <c r="A29" s="107"/>
      <c r="B29" s="107"/>
    </row>
    <row r="30" ht="24.75" customHeight="1">
      <c r="A30" s="107"/>
      <c r="B30" s="107"/>
    </row>
  </sheetData>
  <dataValidations>
    <dataValidation type="list" allowBlank="1" showDropDown="1" showErrorMessage="1" sqref="A2:A30">
      <formula1>STAFFS!$E$2:$E$30</formula1>
    </dataValidation>
    <dataValidation type="list" allowBlank="1" showDropDown="1" showErrorMessage="1" sqref="B2:B30">
      <formula1>STAFFS!$C$2:$C$30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3.5"/>
    <col customWidth="1" min="2" max="3" width="19.13"/>
    <col customWidth="1" min="4" max="4" width="4.13"/>
    <col customWidth="1" min="5" max="6" width="19.13"/>
    <col customWidth="1" min="7" max="7" width="4.13"/>
    <col customWidth="1" min="8" max="9" width="19.13"/>
    <col customWidth="1" min="10" max="10" width="3.88"/>
    <col customWidth="1" min="11" max="12" width="15.5"/>
    <col customWidth="1" min="13" max="15" width="3.88"/>
    <col customWidth="1" min="16" max="16" width="17.88"/>
    <col customWidth="1" min="17" max="17" width="14.38"/>
    <col customWidth="1" min="18" max="32" width="3.88"/>
    <col customWidth="1" min="33" max="33" width="11.5"/>
    <col customWidth="1" min="34" max="34" width="12.88"/>
    <col customWidth="1" min="35" max="35" width="15.13"/>
    <col customWidth="1" min="36" max="36" width="11.0"/>
    <col customWidth="1" min="37" max="37" width="13.75"/>
    <col customWidth="1" min="38" max="38" width="15.38"/>
    <col customWidth="1" min="39" max="39" width="13.0"/>
    <col customWidth="1" min="40" max="40" width="9.5"/>
    <col customWidth="1" min="41" max="41" width="6.38"/>
    <col customWidth="1" min="42" max="42" width="11.0"/>
    <col customWidth="1" min="43" max="43" width="13.25"/>
    <col customWidth="1" min="44" max="44" width="13.38"/>
    <col customWidth="1" min="45" max="45" width="16.0"/>
    <col customWidth="1" min="46" max="46" width="16.38"/>
    <col customWidth="1" min="47" max="47" width="8.13"/>
    <col customWidth="1" min="48" max="48" width="9.88"/>
    <col customWidth="1" min="49" max="49" width="10.88"/>
    <col customWidth="1" min="50" max="50" width="11.5"/>
    <col customWidth="1" min="51" max="51" width="11.38"/>
    <col customWidth="1" min="52" max="52" width="8.75"/>
    <col customWidth="1" min="53" max="53" width="2.88"/>
    <col customWidth="1" min="54" max="54" width="7.38"/>
    <col customWidth="1" min="55" max="55" width="3.88"/>
  </cols>
  <sheetData>
    <row r="1" ht="42.75" customHeight="1">
      <c r="A1" s="108" t="s">
        <v>85</v>
      </c>
      <c r="C1" s="109"/>
      <c r="D1" s="109"/>
      <c r="E1" s="110">
        <f>TODAY()+1</f>
        <v>46178</v>
      </c>
      <c r="G1" s="109"/>
      <c r="H1" s="109"/>
      <c r="I1" s="109"/>
      <c r="J1" s="109"/>
      <c r="K1" s="109"/>
      <c r="L1" s="111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  <c r="AX1" s="112"/>
      <c r="AY1" s="113" t="s">
        <v>85</v>
      </c>
      <c r="AZ1" s="112"/>
      <c r="BA1" s="112"/>
      <c r="BB1" s="112"/>
      <c r="BC1" s="109"/>
    </row>
    <row r="2" ht="24.0" customHeight="1">
      <c r="A2" s="114"/>
      <c r="B2" s="115" t="str">
        <f>'OVERVIEW '!AI3</f>
        <v>MOR CLEAN</v>
      </c>
      <c r="C2" s="116"/>
      <c r="D2" s="117"/>
      <c r="E2" s="115" t="str">
        <f>'OVERVIEW '!L3</f>
        <v>TEA</v>
      </c>
      <c r="F2" s="116"/>
      <c r="G2" s="117"/>
      <c r="H2" s="115" t="str">
        <f>'OVERVIEW '!N3</f>
        <v>SIL.ARR (MOR&amp;EVE)</v>
      </c>
      <c r="I2" s="116"/>
      <c r="J2" s="117"/>
      <c r="L2" s="3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8"/>
      <c r="AH2" s="119" t="str">
        <f t="shared" ref="AH2:AH5" si="1">B2</f>
        <v>MOR CLEAN</v>
      </c>
      <c r="AI2" s="119" t="str">
        <f t="shared" ref="AI2:AI5" si="2">E2</f>
        <v>TEA</v>
      </c>
      <c r="AJ2" s="119" t="str">
        <f t="shared" ref="AJ2:AJ4" si="3">B32</f>
        <v>MET.MKT</v>
      </c>
      <c r="AK2" s="119" t="str">
        <f t="shared" ref="AK2:AK5" si="4">B9</f>
        <v>CHAIN ARRANGE</v>
      </c>
      <c r="AL2" s="119" t="str">
        <f t="shared" ref="AL2:AL5" si="5">H2</f>
        <v>SIL.ARR (MOR&amp;EVE)</v>
      </c>
      <c r="AM2" s="119" t="str">
        <f t="shared" ref="AM2:AM5" si="6">H9</f>
        <v>TRAY ARRANGE</v>
      </c>
      <c r="AN2" s="119" t="str">
        <f t="shared" ref="AN2:AN5" si="7">B14</f>
        <v>CHAIN</v>
      </c>
      <c r="AO2" s="119" t="str">
        <f t="shared" ref="AO2:AO5" si="8">E14</f>
        <v>DROPS </v>
      </c>
      <c r="AP2" s="119" t="str">
        <f t="shared" ref="AP2:AP5" si="9">H14</f>
        <v>RING</v>
      </c>
      <c r="AQ2" s="119" t="str">
        <f t="shared" ref="AQ2:AQ5" si="10">B18</f>
        <v>DUSTBIN CLEAN</v>
      </c>
      <c r="AR2" s="119" t="str">
        <f t="shared" ref="AR2:AR5" si="11">H18</f>
        <v>DUSTBIN CHECK</v>
      </c>
      <c r="AS2" s="119" t="str">
        <f t="shared" ref="AS2:AS4" si="12">E18</f>
        <v>EVENING CLEANING</v>
      </c>
      <c r="AT2" s="119" t="str">
        <f t="shared" ref="AT2:AT5" si="13">B23</f>
        <v>TODAY SHOP CLOSE</v>
      </c>
      <c r="AU2" s="119" t="str">
        <f t="shared" ref="AU2:AU4" si="14">#REF!</f>
        <v>#REF!</v>
      </c>
      <c r="AV2" s="119" t="str">
        <f t="shared" ref="AV2:AV5" si="15">H23</f>
        <v>SHOP OPEN</v>
      </c>
      <c r="AW2" s="119" t="str">
        <f t="shared" ref="AW2:AW5" si="16">B27</f>
        <v>PURSE,BAG</v>
      </c>
      <c r="AX2" s="119" t="str">
        <f t="shared" ref="AX2:AX5" si="17">H27</f>
        <v>MAADI CLEAN</v>
      </c>
      <c r="AY2" s="119" t="str">
        <f t="shared" ref="AY2:AY5" si="18">E27</f>
        <v>FAN CLEAN</v>
      </c>
      <c r="AZ2" s="119" t="str">
        <f t="shared" ref="AZ2:AZ4" si="19">B36</f>
        <v>PATHIRAM</v>
      </c>
      <c r="BA2" s="119" t="str">
        <f t="shared" ref="BA2:BA4" si="20">E36</f>
        <v>SL</v>
      </c>
      <c r="BB2" s="119" t="str">
        <f t="shared" ref="BB2:BB6" si="21">H36</f>
        <v>KOLUSU</v>
      </c>
      <c r="BC2" s="117"/>
    </row>
    <row r="3" ht="21.75" customHeight="1">
      <c r="A3" s="120"/>
      <c r="B3" s="121" t="str">
        <f>'OVERVIEW '!AI30</f>
        <v>RANI</v>
      </c>
      <c r="C3" s="121"/>
      <c r="D3" s="117"/>
      <c r="E3" s="121" t="str">
        <f>'OVERVIEW '!L30</f>
        <v>SANTHIYA</v>
      </c>
      <c r="F3" s="121"/>
      <c r="G3" s="117"/>
      <c r="H3" s="121" t="str">
        <f>'OVERVIEW '!N30</f>
        <v>CHINNAMMAL</v>
      </c>
      <c r="I3" s="121"/>
      <c r="J3" s="117"/>
      <c r="L3" s="3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8"/>
      <c r="AH3" s="122" t="str">
        <f t="shared" si="1"/>
        <v>RANI</v>
      </c>
      <c r="AI3" s="122" t="str">
        <f t="shared" si="2"/>
        <v>SANTHIYA</v>
      </c>
      <c r="AJ3" s="122" t="str">
        <f t="shared" si="3"/>
        <v>DHANALAKSHMI</v>
      </c>
      <c r="AK3" s="122" t="str">
        <f t="shared" si="4"/>
        <v>KAVIYA</v>
      </c>
      <c r="AL3" s="122" t="str">
        <f t="shared" si="5"/>
        <v>CHINNAMMAL</v>
      </c>
      <c r="AM3" s="122" t="str">
        <f t="shared" si="6"/>
        <v>MUTHUPRIYA</v>
      </c>
      <c r="AN3" s="122" t="str">
        <f t="shared" si="7"/>
        <v>NIVETHA</v>
      </c>
      <c r="AO3" s="122" t="str">
        <f t="shared" si="8"/>
        <v>JEYANTHI</v>
      </c>
      <c r="AP3" s="122" t="str">
        <f t="shared" si="9"/>
        <v>CHINNAMMAL</v>
      </c>
      <c r="AQ3" s="122" t="str">
        <f t="shared" si="10"/>
        <v>SANTHIYA</v>
      </c>
      <c r="AR3" s="122" t="str">
        <f t="shared" si="11"/>
        <v>VIJI-2</v>
      </c>
      <c r="AS3" s="122" t="str">
        <f t="shared" si="12"/>
        <v>RAJI-1</v>
      </c>
      <c r="AT3" s="122" t="str">
        <f t="shared" si="13"/>
        <v>SAKTHIVEL 2</v>
      </c>
      <c r="AU3" s="122" t="str">
        <f t="shared" si="14"/>
        <v>#REF!</v>
      </c>
      <c r="AV3" s="122" t="str">
        <f t="shared" si="15"/>
        <v>MANIMARAN</v>
      </c>
      <c r="AW3" s="122" t="str">
        <f t="shared" si="16"/>
        <v>CHINNAMMAL</v>
      </c>
      <c r="AX3" s="122" t="str">
        <f t="shared" si="17"/>
        <v>VIDHYA</v>
      </c>
      <c r="AY3" s="122" t="str">
        <f t="shared" si="18"/>
        <v>SHANTHI</v>
      </c>
      <c r="AZ3" s="123" t="str">
        <f t="shared" si="19"/>
        <v>SAHANA</v>
      </c>
      <c r="BA3" s="123" t="str">
        <f t="shared" si="20"/>
        <v>SUDHARSHINI</v>
      </c>
      <c r="BB3" s="123" t="str">
        <f t="shared" si="21"/>
        <v>DEEPA</v>
      </c>
      <c r="BC3" s="117"/>
    </row>
    <row r="4" ht="21.75" customHeight="1">
      <c r="A4" s="120"/>
      <c r="B4" s="124" t="str">
        <f>'OVERVIEW '!AI31</f>
        <v>VIJI-1</v>
      </c>
      <c r="C4" s="124"/>
      <c r="D4" s="117"/>
      <c r="E4" s="124" t="str">
        <f>'OVERVIEW '!L31</f>
        <v>PRIYANKA</v>
      </c>
      <c r="F4" s="124"/>
      <c r="G4" s="117"/>
      <c r="H4" s="124" t="str">
        <f>'OVERVIEW '!N31</f>
        <v>SHANTHI</v>
      </c>
      <c r="I4" s="124"/>
      <c r="J4" s="117"/>
      <c r="L4" s="3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8"/>
      <c r="AH4" s="122" t="str">
        <f t="shared" si="1"/>
        <v>VIJI-1</v>
      </c>
      <c r="AI4" s="122" t="str">
        <f t="shared" si="2"/>
        <v>PRIYANKA</v>
      </c>
      <c r="AJ4" s="118" t="str">
        <f t="shared" si="3"/>
        <v/>
      </c>
      <c r="AK4" s="118" t="str">
        <f t="shared" si="4"/>
        <v/>
      </c>
      <c r="AL4" s="122" t="str">
        <f t="shared" si="5"/>
        <v>SHANTHI</v>
      </c>
      <c r="AM4" s="122" t="str">
        <f t="shared" si="6"/>
        <v>RAJI-1</v>
      </c>
      <c r="AN4" s="118" t="str">
        <f t="shared" si="7"/>
        <v/>
      </c>
      <c r="AO4" s="118" t="str">
        <f t="shared" si="8"/>
        <v/>
      </c>
      <c r="AP4" s="118" t="str">
        <f t="shared" si="9"/>
        <v/>
      </c>
      <c r="AQ4" s="122" t="str">
        <f t="shared" si="10"/>
        <v>JEYANTHI</v>
      </c>
      <c r="AR4" s="122" t="str">
        <f t="shared" si="11"/>
        <v>BHARATHI</v>
      </c>
      <c r="AS4" s="118" t="str">
        <f t="shared" si="12"/>
        <v/>
      </c>
      <c r="AT4" s="122" t="str">
        <f t="shared" si="13"/>
        <v>ARULMURUGAN</v>
      </c>
      <c r="AU4" s="118" t="str">
        <f t="shared" si="14"/>
        <v>#REF!</v>
      </c>
      <c r="AV4" s="118" t="str">
        <f t="shared" si="15"/>
        <v/>
      </c>
      <c r="AW4" s="122" t="str">
        <f t="shared" si="16"/>
        <v>YAMUNA</v>
      </c>
      <c r="AX4" s="122" t="str">
        <f t="shared" si="17"/>
        <v>RAJI-1</v>
      </c>
      <c r="AY4" s="122" t="str">
        <f t="shared" si="18"/>
        <v>VISHNUPRIYA</v>
      </c>
      <c r="AZ4" s="123" t="str">
        <f t="shared" si="19"/>
        <v>VISHNUPRIYA</v>
      </c>
      <c r="BA4" s="123" t="str">
        <f t="shared" si="20"/>
        <v>VIDHYA</v>
      </c>
      <c r="BB4" s="123" t="str">
        <f t="shared" si="21"/>
        <v>BHARATHI</v>
      </c>
      <c r="BC4" s="117"/>
    </row>
    <row r="5" ht="21.75" customHeight="1">
      <c r="A5" s="120"/>
      <c r="B5" s="121" t="str">
        <f>'OVERVIEW '!AI32</f>
        <v>VIJI-2</v>
      </c>
      <c r="C5" s="121"/>
      <c r="D5" s="117"/>
      <c r="E5" s="125"/>
      <c r="F5" s="126"/>
      <c r="G5" s="117"/>
      <c r="H5" s="127"/>
      <c r="I5" s="126"/>
      <c r="J5" s="117"/>
      <c r="L5" s="3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8"/>
      <c r="AH5" s="122" t="str">
        <f t="shared" si="1"/>
        <v>VIJI-2</v>
      </c>
      <c r="AI5" s="118" t="str">
        <f t="shared" si="2"/>
        <v/>
      </c>
      <c r="AJ5" s="118" t="str">
        <f>#REF!</f>
        <v>#REF!</v>
      </c>
      <c r="AK5" s="118" t="str">
        <f t="shared" si="4"/>
        <v/>
      </c>
      <c r="AL5" s="118" t="str">
        <f t="shared" si="5"/>
        <v/>
      </c>
      <c r="AM5" s="118" t="str">
        <f t="shared" si="6"/>
        <v/>
      </c>
      <c r="AN5" s="118" t="str">
        <f t="shared" si="7"/>
        <v/>
      </c>
      <c r="AO5" s="118" t="str">
        <f t="shared" si="8"/>
        <v/>
      </c>
      <c r="AP5" s="118" t="str">
        <f t="shared" si="9"/>
        <v/>
      </c>
      <c r="AQ5" s="118" t="str">
        <f t="shared" si="10"/>
        <v/>
      </c>
      <c r="AR5" s="118" t="str">
        <f t="shared" si="11"/>
        <v/>
      </c>
      <c r="AS5" s="118" t="str">
        <f>#REF!</f>
        <v>#REF!</v>
      </c>
      <c r="AT5" s="118" t="str">
        <f t="shared" si="13"/>
        <v/>
      </c>
      <c r="AU5" s="118" t="str">
        <f>E26</f>
        <v/>
      </c>
      <c r="AV5" s="118" t="str">
        <f t="shared" si="15"/>
        <v/>
      </c>
      <c r="AW5" s="118" t="str">
        <f t="shared" si="16"/>
        <v/>
      </c>
      <c r="AX5" s="122" t="str">
        <f t="shared" si="17"/>
        <v>SAHANA</v>
      </c>
      <c r="AY5" s="118" t="str">
        <f t="shared" si="18"/>
        <v/>
      </c>
      <c r="AZ5" s="118"/>
      <c r="BA5" s="118"/>
      <c r="BB5" s="123" t="str">
        <f t="shared" si="21"/>
        <v>RAJI-1</v>
      </c>
      <c r="BC5" s="117"/>
    </row>
    <row r="6" ht="9.0" customHeight="1">
      <c r="A6" s="128"/>
      <c r="B6" s="129"/>
      <c r="K6" s="71"/>
      <c r="L6" s="92"/>
      <c r="M6" s="71"/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23" t="str">
        <f t="shared" si="21"/>
        <v>JEYANTHI</v>
      </c>
    </row>
    <row r="7" ht="21.75" customHeight="1">
      <c r="A7" s="128"/>
      <c r="B7" s="121" t="str">
        <f>'OVERVIEW '!AI33</f>
        <v>BHARATHI</v>
      </c>
      <c r="C7" s="130"/>
      <c r="K7" s="131" t="str">
        <f>STAFFS!E2</f>
        <v>BHARATHI</v>
      </c>
      <c r="L7" s="132" t="str">
        <f t="array" ref="L7:M32">SORT({K7:K32,COUNTIF($B$2:$I$43,K7:K32)},2,FALSE)</f>
        <v>RAJI-1</v>
      </c>
      <c r="M7" s="133">
        <v>4.0</v>
      </c>
      <c r="AG7" s="134"/>
      <c r="AH7" s="134"/>
      <c r="AI7" s="134"/>
      <c r="AJ7" s="134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</row>
    <row r="8" ht="27.75" customHeight="1">
      <c r="A8" s="128"/>
      <c r="K8" s="131" t="str">
        <f>STAFFS!E3</f>
        <v>CHINNAMMAL</v>
      </c>
      <c r="L8" s="132" t="s">
        <v>66</v>
      </c>
      <c r="M8" s="133">
        <v>4.0</v>
      </c>
      <c r="AG8" s="135" t="str">
        <f>STAFFS!E2</f>
        <v>BHARATHI</v>
      </c>
      <c r="AH8" s="135" t="str">
        <f t="shared" ref="AH8:AH10" si="22">AH3</f>
        <v>RANI</v>
      </c>
      <c r="AI8" s="135" t="str">
        <f>AH2</f>
        <v>MOR CLEAN</v>
      </c>
      <c r="AJ8" s="135" t="str">
        <f>IFERROR(__xludf.DUMMYFUNCTION("filter($AH$8:$AI$35,AH8:AH35='A1'!V2)"),"#N/A")</f>
        <v>#N/A</v>
      </c>
      <c r="AK8" s="123"/>
      <c r="AL8" s="118"/>
      <c r="AM8" s="118"/>
      <c r="AN8" s="118"/>
      <c r="AO8" s="118"/>
      <c r="AP8" s="118"/>
      <c r="AQ8" s="118"/>
      <c r="AR8" s="118"/>
      <c r="AS8" s="118"/>
      <c r="AT8" s="118"/>
      <c r="AU8" s="118"/>
      <c r="AV8" s="118"/>
      <c r="AW8" s="118"/>
      <c r="AX8" s="118"/>
      <c r="AY8" s="118"/>
      <c r="AZ8" s="118"/>
      <c r="BA8" s="118"/>
      <c r="BB8" s="118"/>
    </row>
    <row r="9" ht="24.0" customHeight="1">
      <c r="A9" s="120"/>
      <c r="B9" s="115" t="str">
        <f>'OVERVIEW '!P3</f>
        <v>CHAIN ARRANGE</v>
      </c>
      <c r="C9" s="116"/>
      <c r="D9" s="117"/>
      <c r="E9" s="136" t="str">
        <f>'OVERVIEW '!Q29</f>
        <v>DROPS ARRANGE</v>
      </c>
      <c r="F9" s="116"/>
      <c r="G9" s="117"/>
      <c r="H9" s="115" t="str">
        <f>'OVERVIEW '!AE3</f>
        <v>TRAY ARRANGE</v>
      </c>
      <c r="I9" s="116"/>
      <c r="J9" s="117"/>
      <c r="K9" s="131" t="str">
        <f>STAFFS!E4</f>
        <v>DEEPA</v>
      </c>
      <c r="L9" s="132" t="s">
        <v>47</v>
      </c>
      <c r="M9" s="133">
        <v>3.0</v>
      </c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35" t="str">
        <f>STAFFS!E3</f>
        <v>CHINNAMMAL</v>
      </c>
      <c r="AH9" s="135" t="str">
        <f t="shared" si="22"/>
        <v>VIJI-1</v>
      </c>
      <c r="AI9" s="135" t="str">
        <f t="shared" ref="AI9:AI10" si="23">AI8</f>
        <v>MOR CLEAN</v>
      </c>
      <c r="AJ9" s="123"/>
      <c r="AK9" s="123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7"/>
    </row>
    <row r="10" ht="21.75" customHeight="1">
      <c r="A10" s="120"/>
      <c r="B10" s="121" t="str">
        <f>'OVERVIEW '!P30</f>
        <v>KAVIYA</v>
      </c>
      <c r="C10" s="121"/>
      <c r="D10" s="117"/>
      <c r="E10" s="121" t="str">
        <f>'OVERVIEW '!Q30</f>
        <v>SHANTHI</v>
      </c>
      <c r="F10" s="121"/>
      <c r="G10" s="117"/>
      <c r="H10" s="121" t="str">
        <f>'OVERVIEW '!AE30</f>
        <v>MUTHUPRIYA</v>
      </c>
      <c r="I10" s="121"/>
      <c r="J10" s="117"/>
      <c r="K10" s="131" t="str">
        <f>STAFFS!E5</f>
        <v>DHANALAKSHMI</v>
      </c>
      <c r="L10" s="132" t="s">
        <v>9</v>
      </c>
      <c r="M10" s="133">
        <v>3.0</v>
      </c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35" t="str">
        <f>STAFFS!E4</f>
        <v>DEEPA</v>
      </c>
      <c r="AH10" s="135" t="str">
        <f t="shared" si="22"/>
        <v>VIJI-2</v>
      </c>
      <c r="AI10" s="135" t="str">
        <f t="shared" si="23"/>
        <v>MOR CLEAN</v>
      </c>
      <c r="AJ10" s="123"/>
      <c r="AK10" s="123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7"/>
    </row>
    <row r="11" ht="21.75" customHeight="1">
      <c r="A11" s="120"/>
      <c r="B11" s="127"/>
      <c r="C11" s="137"/>
      <c r="D11" s="117"/>
      <c r="E11" s="124" t="str">
        <f>'OVERVIEW '!Q31</f>
        <v>VIJI-2</v>
      </c>
      <c r="F11" s="124"/>
      <c r="G11" s="117"/>
      <c r="H11" s="124" t="str">
        <f>'OVERVIEW '!AE31</f>
        <v>RAJI-1</v>
      </c>
      <c r="I11" s="124"/>
      <c r="J11" s="117"/>
      <c r="K11" s="131" t="str">
        <f>STAFFS!E6</f>
        <v>JEYANTHI</v>
      </c>
      <c r="L11" s="132" t="s">
        <v>50</v>
      </c>
      <c r="M11" s="138">
        <v>3.0</v>
      </c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35" t="str">
        <f>STAFFS!E5</f>
        <v>DHANALAKSHMI</v>
      </c>
      <c r="AH11" s="135" t="str">
        <f t="shared" ref="AH11:AH12" si="24">AI3</f>
        <v>SANTHIYA</v>
      </c>
      <c r="AI11" s="135" t="str">
        <f>AI2</f>
        <v>TEA</v>
      </c>
      <c r="AJ11" s="123"/>
      <c r="AK11" s="123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7"/>
    </row>
    <row r="12" ht="21.75" customHeight="1">
      <c r="A12" s="139"/>
      <c r="B12" s="139"/>
      <c r="C12" s="139"/>
      <c r="E12" s="127"/>
      <c r="F12" s="126"/>
      <c r="H12" s="127"/>
      <c r="I12" s="126"/>
      <c r="K12" s="131" t="str">
        <f>STAFFS!E7</f>
        <v>KAVIYA</v>
      </c>
      <c r="L12" s="132" t="s">
        <v>70</v>
      </c>
      <c r="M12" s="138">
        <v>3.0</v>
      </c>
      <c r="AG12" s="135" t="str">
        <f>STAFFS!E6</f>
        <v>JEYANTHI</v>
      </c>
      <c r="AH12" s="135" t="str">
        <f t="shared" si="24"/>
        <v>PRIYANKA</v>
      </c>
      <c r="AI12" s="135" t="str">
        <f>AI11</f>
        <v>TEA</v>
      </c>
      <c r="AJ12" s="123"/>
      <c r="AK12" s="123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</row>
    <row r="13" ht="27.75" customHeight="1">
      <c r="A13" s="128"/>
      <c r="K13" s="131" t="str">
        <f>STAFFS!E8</f>
        <v>MUTHUPRIYA</v>
      </c>
      <c r="L13" s="132" t="s">
        <v>53</v>
      </c>
      <c r="M13" s="138">
        <v>2.0</v>
      </c>
      <c r="AG13" s="135" t="str">
        <f>STAFFS!E7</f>
        <v>KAVIYA</v>
      </c>
      <c r="AH13" s="135" t="str">
        <f>AJ3</f>
        <v>DHANALAKSHMI</v>
      </c>
      <c r="AI13" s="135" t="str">
        <f>AJ2</f>
        <v>MET.MKT</v>
      </c>
      <c r="AJ13" s="123"/>
      <c r="AK13" s="123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</row>
    <row r="14" ht="24.0" customHeight="1">
      <c r="A14" s="120"/>
      <c r="B14" s="115" t="str">
        <f>'OVERVIEW '!O3</f>
        <v>CHAIN</v>
      </c>
      <c r="C14" s="116"/>
      <c r="D14" s="117"/>
      <c r="E14" s="115" t="str">
        <f>'OVERVIEW '!V3</f>
        <v>DROPS </v>
      </c>
      <c r="F14" s="116"/>
      <c r="G14" s="117"/>
      <c r="H14" s="115" t="str">
        <f>'OVERVIEW '!W3</f>
        <v>RING</v>
      </c>
      <c r="I14" s="116"/>
      <c r="J14" s="117"/>
      <c r="K14" s="131" t="str">
        <f>STAFFS!E9</f>
        <v>NIVETHA</v>
      </c>
      <c r="L14" s="132" t="s">
        <v>54</v>
      </c>
      <c r="M14" s="133">
        <v>2.0</v>
      </c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35" t="str">
        <f>STAFFS!E8</f>
        <v>MUTHUPRIYA</v>
      </c>
      <c r="AH14" s="135" t="str">
        <f>AK3</f>
        <v>KAVIYA</v>
      </c>
      <c r="AI14" s="135" t="str">
        <f>AK2</f>
        <v>CHAIN ARRANGE</v>
      </c>
      <c r="AJ14" s="123"/>
      <c r="AK14" s="123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7"/>
    </row>
    <row r="15" ht="21.75" customHeight="1">
      <c r="A15" s="120"/>
      <c r="B15" s="121" t="str">
        <f>'OVERVIEW '!O30</f>
        <v>NIVETHA</v>
      </c>
      <c r="C15" s="121"/>
      <c r="D15" s="117"/>
      <c r="E15" s="121" t="str">
        <f>'OVERVIEW '!V30</f>
        <v>JEYANTHI</v>
      </c>
      <c r="F15" s="121"/>
      <c r="G15" s="117"/>
      <c r="H15" s="121" t="str">
        <f>'OVERVIEW '!W30</f>
        <v>CHINNAMMAL</v>
      </c>
      <c r="I15" s="121"/>
      <c r="J15" s="117"/>
      <c r="K15" s="131" t="str">
        <f>STAFFS!E10</f>
        <v>PANJU</v>
      </c>
      <c r="L15" s="132" t="s">
        <v>67</v>
      </c>
      <c r="M15" s="133">
        <v>2.0</v>
      </c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35" t="str">
        <f>STAFFS!E9</f>
        <v>NIVETHA</v>
      </c>
      <c r="AH15" s="135" t="str">
        <f t="shared" ref="AH15:AH16" si="25">AL3</f>
        <v>CHINNAMMAL</v>
      </c>
      <c r="AI15" s="135" t="str">
        <f>AL2</f>
        <v>SIL.ARR (MOR&amp;EVE)</v>
      </c>
      <c r="AJ15" s="123"/>
      <c r="AK15" s="123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7"/>
    </row>
    <row r="16" ht="21.75" customHeight="1">
      <c r="A16" s="139"/>
      <c r="B16" s="127"/>
      <c r="C16" s="137"/>
      <c r="E16" s="127"/>
      <c r="F16" s="137"/>
      <c r="H16" s="127"/>
      <c r="I16" s="137"/>
      <c r="K16" s="131" t="str">
        <f>STAFFS!E11</f>
        <v>PRIYANKA</v>
      </c>
      <c r="L16" s="132" t="s">
        <v>78</v>
      </c>
      <c r="M16" s="133">
        <v>2.0</v>
      </c>
      <c r="AG16" s="135" t="str">
        <f>STAFFS!E10</f>
        <v>PANJU</v>
      </c>
      <c r="AH16" s="135" t="str">
        <f t="shared" si="25"/>
        <v>SHANTHI</v>
      </c>
      <c r="AI16" s="135" t="str">
        <f>AI15</f>
        <v>SIL.ARR (MOR&amp;EVE)</v>
      </c>
      <c r="AJ16" s="123"/>
      <c r="AK16" s="123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</row>
    <row r="17" ht="27.75" customHeight="1">
      <c r="A17" s="128"/>
      <c r="K17" s="131" t="str">
        <f>STAFFS!E12</f>
        <v>RAJI-1</v>
      </c>
      <c r="L17" s="132" t="s">
        <v>65</v>
      </c>
      <c r="M17" s="138">
        <v>2.0</v>
      </c>
      <c r="P17" s="140">
        <f>E1</f>
        <v>46178</v>
      </c>
      <c r="AG17" s="135" t="str">
        <f>STAFFS!E11</f>
        <v>PRIYANKA</v>
      </c>
      <c r="AH17" s="135" t="str">
        <f t="shared" ref="AH17:AH18" si="26">AM3</f>
        <v>MUTHUPRIYA</v>
      </c>
      <c r="AI17" s="135" t="str">
        <f>AM2</f>
        <v>TRAY ARRANGE</v>
      </c>
      <c r="AJ17" s="123"/>
      <c r="AK17" s="123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</row>
    <row r="18" ht="24.0" customHeight="1">
      <c r="A18" s="120"/>
      <c r="B18" s="115" t="str">
        <f>'OVERVIEW '!AD3</f>
        <v>DUSTBIN CLEAN</v>
      </c>
      <c r="C18" s="116"/>
      <c r="D18" s="117"/>
      <c r="E18" s="115" t="str">
        <f>'OVERVIEW '!X3</f>
        <v>EVENING CLEANING</v>
      </c>
      <c r="F18" s="116"/>
      <c r="G18" s="117"/>
      <c r="H18" s="115" t="str">
        <f>'OVERVIEW '!Y3</f>
        <v>DUSTBIN CHECK</v>
      </c>
      <c r="I18" s="116"/>
      <c r="J18" s="117"/>
      <c r="K18" s="131" t="str">
        <f>STAFFS!E13</f>
        <v>RAJI-2</v>
      </c>
      <c r="L18" s="132" t="s">
        <v>5</v>
      </c>
      <c r="M18" s="138">
        <v>2.0</v>
      </c>
      <c r="N18" s="117"/>
      <c r="O18" s="117"/>
      <c r="P18" s="115" t="str">
        <f t="shared" ref="P18:P19" si="27">H23</f>
        <v>SHOP OPEN</v>
      </c>
      <c r="Q18" s="116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35" t="str">
        <f>STAFFS!E12</f>
        <v>RAJI-1</v>
      </c>
      <c r="AH18" s="135" t="str">
        <f t="shared" si="26"/>
        <v>RAJI-1</v>
      </c>
      <c r="AI18" s="135" t="str">
        <f>AI17</f>
        <v>TRAY ARRANGE</v>
      </c>
      <c r="AJ18" s="123"/>
      <c r="AK18" s="123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7"/>
    </row>
    <row r="19" ht="21.75" customHeight="1">
      <c r="A19" s="120"/>
      <c r="B19" s="121" t="str">
        <f>'OVERVIEW '!AD30</f>
        <v>SANTHIYA</v>
      </c>
      <c r="C19" s="121"/>
      <c r="D19" s="117"/>
      <c r="E19" s="121" t="str">
        <f>'OVERVIEW '!X30</f>
        <v>RAJI-1</v>
      </c>
      <c r="F19" s="121"/>
      <c r="G19" s="117"/>
      <c r="H19" s="121" t="str">
        <f>'OVERVIEW '!Y30</f>
        <v>VIJI-2</v>
      </c>
      <c r="I19" s="121"/>
      <c r="J19" s="117"/>
      <c r="K19" s="131" t="str">
        <f>STAFFS!E14</f>
        <v>RANI</v>
      </c>
      <c r="L19" s="132" t="s">
        <v>49</v>
      </c>
      <c r="M19" s="133">
        <v>1.0</v>
      </c>
      <c r="N19" s="117"/>
      <c r="O19" s="117"/>
      <c r="P19" s="125" t="str">
        <f t="shared" si="27"/>
        <v>MANIMARAN</v>
      </c>
      <c r="Q19" s="126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35" t="str">
        <f>STAFFS!E13</f>
        <v>RAJI-2</v>
      </c>
      <c r="AH19" s="135" t="str">
        <f>AN3</f>
        <v>NIVETHA</v>
      </c>
      <c r="AI19" s="135" t="str">
        <f>AN2</f>
        <v>CHAIN</v>
      </c>
      <c r="AJ19" s="123"/>
      <c r="AK19" s="123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7"/>
    </row>
    <row r="20" ht="21.75" customHeight="1">
      <c r="A20" s="120"/>
      <c r="B20" s="124" t="str">
        <f>'OVERVIEW '!AD31</f>
        <v>JEYANTHI</v>
      </c>
      <c r="C20" s="124"/>
      <c r="D20" s="117"/>
      <c r="E20" s="127"/>
      <c r="F20" s="137"/>
      <c r="G20" s="117"/>
      <c r="H20" s="124" t="str">
        <f>'OVERVIEW '!Y31</f>
        <v>BHARATHI</v>
      </c>
      <c r="I20" s="124"/>
      <c r="J20" s="117"/>
      <c r="K20" s="131" t="str">
        <f>STAFFS!E15</f>
        <v>SAHANA</v>
      </c>
      <c r="L20" s="132" t="s">
        <v>52</v>
      </c>
      <c r="M20" s="133">
        <v>1.0</v>
      </c>
      <c r="N20" s="117"/>
      <c r="O20" s="117"/>
      <c r="P20" s="127"/>
      <c r="Q20" s="13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  <c r="AE20" s="117"/>
      <c r="AF20" s="117"/>
      <c r="AG20" s="135" t="str">
        <f>STAFFS!E14</f>
        <v>RANI</v>
      </c>
      <c r="AH20" s="135" t="str">
        <f>AO3</f>
        <v>JEYANTHI</v>
      </c>
      <c r="AI20" s="135" t="str">
        <f>AO2</f>
        <v>DROPS </v>
      </c>
      <c r="AJ20" s="123"/>
      <c r="AK20" s="123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7"/>
    </row>
    <row r="21" ht="21.75" customHeight="1">
      <c r="A21" s="139"/>
      <c r="B21" s="127"/>
      <c r="C21" s="126"/>
      <c r="H21" s="127"/>
      <c r="I21" s="126"/>
      <c r="K21" s="131" t="str">
        <f>STAFFS!E16</f>
        <v>SANTHIYA</v>
      </c>
      <c r="L21" s="132" t="s">
        <v>58</v>
      </c>
      <c r="M21" s="138">
        <v>1.0</v>
      </c>
      <c r="AG21" s="135" t="str">
        <f>STAFFS!E15</f>
        <v>SAHANA</v>
      </c>
      <c r="AH21" s="135" t="str">
        <f>AP3</f>
        <v>CHINNAMMAL</v>
      </c>
      <c r="AI21" s="135" t="str">
        <f>AP2</f>
        <v>RING</v>
      </c>
      <c r="AJ21" s="123"/>
      <c r="AK21" s="123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</row>
    <row r="22" ht="27.75" customHeight="1">
      <c r="A22" s="128"/>
      <c r="H22" s="141"/>
      <c r="I22" s="141"/>
      <c r="K22" s="131" t="str">
        <f>STAFFS!E17</f>
        <v>SHANTHI</v>
      </c>
      <c r="L22" s="132" t="s">
        <v>7</v>
      </c>
      <c r="M22" s="138">
        <v>1.0</v>
      </c>
      <c r="P22" s="115" t="str">
        <f t="shared" ref="P22:P24" si="28">B23</f>
        <v>TODAY SHOP CLOSE</v>
      </c>
      <c r="Q22" s="116"/>
      <c r="AG22" s="135" t="str">
        <f>STAFFS!E16</f>
        <v>SANTHIYA</v>
      </c>
      <c r="AH22" s="135" t="str">
        <f t="shared" ref="AH22:AH23" si="29">AQ3</f>
        <v>SANTHIYA</v>
      </c>
      <c r="AI22" s="135" t="str">
        <f>AQ2</f>
        <v>DUSTBIN CLEAN</v>
      </c>
      <c r="AJ22" s="123"/>
      <c r="AK22" s="123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</row>
    <row r="23" ht="24.0" customHeight="1">
      <c r="A23" s="142"/>
      <c r="B23" s="115" t="s">
        <v>86</v>
      </c>
      <c r="C23" s="116"/>
      <c r="D23" s="117"/>
      <c r="E23" s="115" t="str">
        <f>'OVERVIEW '!G29</f>
        <v>COLLECTION</v>
      </c>
      <c r="F23" s="116"/>
      <c r="G23" s="117"/>
      <c r="H23" s="115" t="str">
        <f>'OVERVIEW '!AH3</f>
        <v>SHOP OPEN</v>
      </c>
      <c r="I23" s="116"/>
      <c r="J23" s="117"/>
      <c r="K23" s="131" t="str">
        <f>STAFFS!E18</f>
        <v>SUDHARSHINI</v>
      </c>
      <c r="L23" s="132" t="s">
        <v>62</v>
      </c>
      <c r="M23" s="133">
        <v>1.0</v>
      </c>
      <c r="N23" s="117"/>
      <c r="O23" s="117"/>
      <c r="P23" s="121" t="str">
        <f t="shared" si="28"/>
        <v>SAKTHIVEL 2</v>
      </c>
      <c r="Q23" s="143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35" t="str">
        <f>STAFFS!E17</f>
        <v>SHANTHI</v>
      </c>
      <c r="AH23" s="135" t="str">
        <f t="shared" si="29"/>
        <v>JEYANTHI</v>
      </c>
      <c r="AI23" s="135" t="str">
        <f>AI22</f>
        <v>DUSTBIN CLEAN</v>
      </c>
      <c r="AJ23" s="123"/>
      <c r="AK23" s="123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7"/>
    </row>
    <row r="24" ht="21.75" customHeight="1">
      <c r="A24" s="142"/>
      <c r="B24" s="121" t="str">
        <f>'OVERVIEW '!AG4</f>
        <v>SAKTHIVEL 2</v>
      </c>
      <c r="C24" s="143"/>
      <c r="D24" s="117"/>
      <c r="E24" s="144" t="str">
        <f>'OVERVIEW '!G30</f>
        <v>VIJI-2</v>
      </c>
      <c r="F24" s="145"/>
      <c r="G24" s="117"/>
      <c r="H24" s="125" t="str">
        <f>'OVERVIEW '!AH30</f>
        <v>MANIMARAN</v>
      </c>
      <c r="I24" s="126"/>
      <c r="J24" s="117"/>
      <c r="K24" s="131" t="str">
        <f>STAFFS!E19</f>
        <v>VIDHYA</v>
      </c>
      <c r="L24" s="132" t="s">
        <v>61</v>
      </c>
      <c r="M24" s="133">
        <v>1.0</v>
      </c>
      <c r="N24" s="117"/>
      <c r="O24" s="117"/>
      <c r="P24" s="124" t="str">
        <f t="shared" si="28"/>
        <v>ARULMURUGAN</v>
      </c>
      <c r="Q24" s="146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35" t="str">
        <f>STAFFS!E18</f>
        <v>SUDHARSHINI</v>
      </c>
      <c r="AH24" s="135" t="str">
        <f t="shared" ref="AH24:AH25" si="30">AR3</f>
        <v>VIJI-2</v>
      </c>
      <c r="AI24" s="135" t="str">
        <f>AR2</f>
        <v>DUSTBIN CHECK</v>
      </c>
      <c r="AJ24" s="123"/>
      <c r="AK24" s="123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7"/>
    </row>
    <row r="25" ht="21.75" customHeight="1">
      <c r="A25" s="128"/>
      <c r="B25" s="124" t="str">
        <f>'OVERVIEW '!AG5</f>
        <v>ARULMURUGAN</v>
      </c>
      <c r="C25" s="146"/>
      <c r="E25" s="127"/>
      <c r="F25" s="137"/>
      <c r="H25" s="127"/>
      <c r="I25" s="137"/>
      <c r="K25" s="131" t="str">
        <f>STAFFS!E20</f>
        <v>VIJI-1</v>
      </c>
      <c r="L25" s="132" t="s">
        <v>80</v>
      </c>
      <c r="M25" s="133">
        <v>1.0</v>
      </c>
      <c r="AG25" s="135" t="str">
        <f>STAFFS!E19</f>
        <v>VIDHYA</v>
      </c>
      <c r="AH25" s="135" t="str">
        <f t="shared" si="30"/>
        <v>BHARATHI</v>
      </c>
      <c r="AI25" s="135" t="str">
        <f>AI24</f>
        <v>DUSTBIN CHECK</v>
      </c>
      <c r="AJ25" s="123"/>
      <c r="AK25" s="123"/>
      <c r="AL25" s="118"/>
      <c r="AM25" s="118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8"/>
    </row>
    <row r="26" ht="27.75" customHeight="1">
      <c r="B26" s="147"/>
      <c r="C26" s="148"/>
      <c r="K26" s="131" t="str">
        <f>STAFFS!E21</f>
        <v>VIJI-2</v>
      </c>
      <c r="L26" s="132" t="s">
        <v>59</v>
      </c>
      <c r="M26" s="138">
        <v>1.0</v>
      </c>
      <c r="AG26" s="135" t="str">
        <f>STAFFS!E20</f>
        <v>VIJI-1</v>
      </c>
      <c r="AH26" s="135" t="str">
        <f>AS3</f>
        <v>RAJI-1</v>
      </c>
      <c r="AI26" s="135" t="str">
        <f>AS2</f>
        <v>EVENING CLEANING</v>
      </c>
      <c r="AJ26" s="123"/>
      <c r="AK26" s="123"/>
      <c r="AL26" s="118"/>
      <c r="AM26" s="118"/>
      <c r="AN26" s="118"/>
      <c r="AO26" s="118"/>
      <c r="AP26" s="118"/>
      <c r="AQ26" s="118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</row>
    <row r="27" ht="24.0" customHeight="1">
      <c r="B27" s="115" t="str">
        <f>'OVERVIEW '!AN29</f>
        <v>PURSE,BAG</v>
      </c>
      <c r="C27" s="137"/>
      <c r="D27" s="117"/>
      <c r="E27" s="115" t="str">
        <f>'OVERVIEW '!AP29</f>
        <v>FAN CLEAN</v>
      </c>
      <c r="F27" s="137"/>
      <c r="G27" s="117"/>
      <c r="H27" s="115" t="str">
        <f>'OVERVIEW '!AO29</f>
        <v>MAADI CLEAN</v>
      </c>
      <c r="I27" s="137"/>
      <c r="J27" s="117"/>
      <c r="K27" s="131" t="str">
        <f>STAFFS!E22</f>
        <v>VISHNUPRIYA</v>
      </c>
      <c r="L27" s="132" t="s">
        <v>63</v>
      </c>
      <c r="M27" s="138">
        <v>1.0</v>
      </c>
      <c r="N27" s="117"/>
      <c r="O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35" t="str">
        <f>STAFFS!E21</f>
        <v>VIJI-2</v>
      </c>
      <c r="AH27" s="123"/>
      <c r="AI27" s="123"/>
      <c r="AJ27" s="123"/>
      <c r="AK27" s="123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7"/>
    </row>
    <row r="28" ht="21.75" customHeight="1">
      <c r="B28" s="121" t="str">
        <f>'OVERVIEW '!AN30</f>
        <v>CHINNAMMAL</v>
      </c>
      <c r="C28" s="143"/>
      <c r="D28" s="117"/>
      <c r="E28" s="121" t="str">
        <f>'OVERVIEW '!AP30</f>
        <v>SHANTHI</v>
      </c>
      <c r="F28" s="143"/>
      <c r="G28" s="117"/>
      <c r="H28" s="121" t="str">
        <f>'OVERVIEW '!AO30</f>
        <v>VIDHYA</v>
      </c>
      <c r="I28" s="144"/>
      <c r="J28" s="117"/>
      <c r="K28" s="131" t="str">
        <f>STAFFS!E23</f>
        <v>YAMUNA</v>
      </c>
      <c r="L28" s="132" t="s">
        <v>73</v>
      </c>
      <c r="M28" s="138">
        <v>0.0</v>
      </c>
      <c r="N28" s="117"/>
      <c r="O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35" t="str">
        <f>STAFFS!E22</f>
        <v>VISHNUPRIYA</v>
      </c>
      <c r="AH28" s="123"/>
      <c r="AI28" s="123" t="str">
        <f>AI27</f>
        <v/>
      </c>
      <c r="AJ28" s="123"/>
      <c r="AK28" s="123"/>
      <c r="AL28" s="118"/>
      <c r="AM28" s="118"/>
      <c r="AN28" s="118"/>
      <c r="AO28" s="118"/>
      <c r="AP28" s="118"/>
      <c r="AQ28" s="118"/>
      <c r="AR28" s="118"/>
      <c r="AS28" s="118"/>
      <c r="AT28" s="118"/>
      <c r="AU28" s="118"/>
      <c r="AV28" s="118"/>
      <c r="AW28" s="118"/>
      <c r="AX28" s="118"/>
      <c r="AY28" s="118"/>
      <c r="AZ28" s="118"/>
      <c r="BA28" s="118"/>
      <c r="BB28" s="118"/>
      <c r="BC28" s="117"/>
    </row>
    <row r="29" ht="21.75" customHeight="1">
      <c r="B29" s="149" t="str">
        <f>'OVERVIEW '!AN31</f>
        <v>YAMUNA</v>
      </c>
      <c r="C29" s="150"/>
      <c r="D29" s="117"/>
      <c r="E29" s="149" t="str">
        <f>'OVERVIEW '!AP31</f>
        <v>VISHNUPRIYA</v>
      </c>
      <c r="F29" s="150"/>
      <c r="G29" s="117"/>
      <c r="H29" s="149" t="str">
        <f>'OVERVIEW '!AO31</f>
        <v>RAJI-1</v>
      </c>
      <c r="I29" s="151"/>
      <c r="J29" s="117"/>
      <c r="K29" s="131" t="str">
        <f>STAFFS!E24</f>
        <v>YOGAPRIYA</v>
      </c>
      <c r="L29" s="132" t="s">
        <v>69</v>
      </c>
      <c r="M29" s="138">
        <v>0.0</v>
      </c>
      <c r="N29" s="117"/>
      <c r="O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35" t="str">
        <f>STAFFS!E23</f>
        <v>YAMUNA</v>
      </c>
      <c r="AH29" s="135" t="str">
        <f>AU3</f>
        <v>#REF!</v>
      </c>
      <c r="AI29" s="135" t="str">
        <f>AU2</f>
        <v>#REF!</v>
      </c>
      <c r="AJ29" s="123"/>
      <c r="AK29" s="123"/>
      <c r="AL29" s="118"/>
      <c r="AM29" s="118"/>
      <c r="AN29" s="118"/>
      <c r="AO29" s="118"/>
      <c r="AP29" s="118"/>
      <c r="AQ29" s="118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7"/>
    </row>
    <row r="30" ht="21.75" customHeight="1">
      <c r="B30" s="127"/>
      <c r="C30" s="137"/>
      <c r="D30" s="117"/>
      <c r="E30" s="127"/>
      <c r="F30" s="137"/>
      <c r="G30" s="117"/>
      <c r="H30" s="149" t="str">
        <f>'OVERVIEW '!AO32</f>
        <v>SAHANA</v>
      </c>
      <c r="I30" s="151"/>
      <c r="J30" s="117"/>
      <c r="K30" s="131" t="str">
        <f>STAFFS!E25</f>
        <v/>
      </c>
      <c r="L30" s="132"/>
      <c r="M30" s="138">
        <v>0.0</v>
      </c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35" t="str">
        <f>STAFFS!E24</f>
        <v>YOGAPRIYA</v>
      </c>
      <c r="AH30" s="123"/>
      <c r="AI30" s="123"/>
      <c r="AJ30" s="123"/>
      <c r="AK30" s="123"/>
      <c r="AL30" s="118"/>
      <c r="AM30" s="118"/>
      <c r="AN30" s="118"/>
      <c r="AO30" s="118"/>
      <c r="AP30" s="118"/>
      <c r="AQ30" s="118"/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8"/>
      <c r="BC30" s="117"/>
    </row>
    <row r="31" ht="21.75" customHeight="1">
      <c r="A31" s="128"/>
      <c r="H31" s="149" t="str">
        <f>'OVERVIEW '!AO33</f>
        <v>KAVIYA</v>
      </c>
      <c r="I31" s="151"/>
      <c r="K31" s="131" t="str">
        <f>STAFFS!E26</f>
        <v/>
      </c>
      <c r="L31" s="132"/>
      <c r="M31" s="138">
        <v>0.0</v>
      </c>
      <c r="AG31" s="135" t="str">
        <f t="shared" ref="AG31:AG35" si="31">#REF!</f>
        <v>#REF!</v>
      </c>
      <c r="AH31" s="123" t="str">
        <f>AZ4</f>
        <v>VISHNUPRIYA</v>
      </c>
      <c r="AI31" s="135" t="str">
        <f>#REF!</f>
        <v>#REF!</v>
      </c>
      <c r="AJ31" s="123"/>
      <c r="AK31" s="123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</row>
    <row r="32" ht="21.75" customHeight="1">
      <c r="A32" s="128"/>
      <c r="B32" s="115" t="str">
        <f>'OVERVIEW '!M3</f>
        <v>MET.MKT</v>
      </c>
      <c r="C32" s="116"/>
      <c r="E32" s="152" t="str">
        <f>IF('OVERVIEW '!E2=TRUE,('OVERVIEW '!E29),"")</f>
        <v/>
      </c>
      <c r="H32" s="127"/>
      <c r="I32" s="137"/>
      <c r="K32" s="131" t="str">
        <f>STAFFS!E27</f>
        <v/>
      </c>
      <c r="L32" s="132"/>
      <c r="M32" s="138">
        <v>0.0</v>
      </c>
      <c r="AG32" s="135" t="str">
        <f t="shared" si="31"/>
        <v>#REF!</v>
      </c>
      <c r="AH32" s="123" t="str">
        <f t="shared" ref="AH32:AH33" si="32">BA3</f>
        <v>SUDHARSHINI</v>
      </c>
      <c r="AI32" s="135" t="str">
        <f>BA2</f>
        <v>SL</v>
      </c>
      <c r="AJ32" s="123"/>
      <c r="AK32" s="123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</row>
    <row r="33" ht="21.75" customHeight="1">
      <c r="A33" s="128"/>
      <c r="B33" s="121" t="str">
        <f>'OVERVIEW '!M30</f>
        <v>DHANALAKSHMI</v>
      </c>
      <c r="C33" s="121"/>
      <c r="E33" s="153" t="str">
        <f>'OVERVIEW '!E30</f>
        <v/>
      </c>
      <c r="F33" s="153"/>
      <c r="L33" s="3"/>
      <c r="AG33" s="135" t="str">
        <f t="shared" si="31"/>
        <v>#REF!</v>
      </c>
      <c r="AH33" s="123" t="str">
        <f t="shared" si="32"/>
        <v>VIDHYA</v>
      </c>
      <c r="AI33" s="135" t="str">
        <f>AI32</f>
        <v>SL</v>
      </c>
      <c r="AJ33" s="123"/>
      <c r="AK33" s="123"/>
      <c r="AL33" s="118"/>
      <c r="AM33" s="118"/>
      <c r="AN33" s="118"/>
      <c r="AO33" s="118"/>
      <c r="AP33" s="118"/>
      <c r="AQ33" s="118"/>
      <c r="AR33" s="118"/>
      <c r="AS33" s="118"/>
      <c r="AT33" s="118"/>
      <c r="AU33" s="118"/>
      <c r="AV33" s="118"/>
      <c r="AW33" s="118"/>
      <c r="AX33" s="118"/>
      <c r="AY33" s="118"/>
      <c r="AZ33" s="118"/>
      <c r="BA33" s="118"/>
      <c r="BB33" s="118"/>
    </row>
    <row r="34" ht="21.75" customHeight="1">
      <c r="A34" s="128"/>
      <c r="B34" s="154"/>
      <c r="C34" s="137"/>
      <c r="E34" s="155"/>
      <c r="L34" s="3"/>
      <c r="AG34" s="135" t="str">
        <f t="shared" si="31"/>
        <v>#REF!</v>
      </c>
      <c r="AH34" s="123" t="str">
        <f>BB3</f>
        <v>DEEPA</v>
      </c>
      <c r="AI34" s="135" t="str">
        <f>BB2</f>
        <v>KOLUSU</v>
      </c>
      <c r="AJ34" s="123"/>
      <c r="AK34" s="123"/>
      <c r="AL34" s="118"/>
      <c r="AM34" s="118"/>
      <c r="AN34" s="118"/>
      <c r="AO34" s="118"/>
      <c r="AP34" s="118"/>
      <c r="AQ34" s="118"/>
      <c r="AR34" s="118"/>
      <c r="AS34" s="118"/>
      <c r="AT34" s="118"/>
      <c r="AU34" s="118"/>
      <c r="AV34" s="118"/>
      <c r="AW34" s="118"/>
      <c r="AX34" s="118"/>
      <c r="AY34" s="118"/>
      <c r="AZ34" s="118"/>
      <c r="BA34" s="118"/>
      <c r="BB34" s="118"/>
    </row>
    <row r="35" ht="21.75" customHeight="1">
      <c r="A35" s="128"/>
      <c r="L35" s="3"/>
      <c r="AG35" s="135" t="str">
        <f t="shared" si="31"/>
        <v>#REF!</v>
      </c>
      <c r="AH35" s="123" t="str">
        <f>BB6</f>
        <v>JEYANTHI</v>
      </c>
      <c r="AI35" s="135" t="str">
        <f>#REF!</f>
        <v>#REF!</v>
      </c>
      <c r="AJ35" s="123"/>
      <c r="AK35" s="123"/>
      <c r="AL35" s="118"/>
      <c r="AM35" s="118"/>
      <c r="AN35" s="118"/>
      <c r="AO35" s="118"/>
      <c r="AP35" s="118"/>
      <c r="AQ35" s="118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</row>
    <row r="36" ht="21.75" customHeight="1">
      <c r="A36" s="156" t="b">
        <f>'OVERVIEW '!I1</f>
        <v>1</v>
      </c>
      <c r="B36" s="157" t="str">
        <f>'OVERVIEW '!I29</f>
        <v>PATHIRAM</v>
      </c>
      <c r="C36" s="116"/>
      <c r="D36" s="117"/>
      <c r="E36" s="157" t="str">
        <f>'OVERVIEW '!J29</f>
        <v>SL</v>
      </c>
      <c r="F36" s="116"/>
      <c r="G36" s="117"/>
      <c r="H36" s="157" t="str">
        <f>'OVERVIEW '!K29</f>
        <v>KOLUSU</v>
      </c>
      <c r="I36" s="116"/>
      <c r="L36" s="3"/>
      <c r="AG36" s="134"/>
      <c r="AH36" s="118"/>
      <c r="AI36" s="134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  <c r="AT36" s="118"/>
      <c r="AU36" s="118"/>
      <c r="AV36" s="118"/>
      <c r="AW36" s="118"/>
      <c r="AX36" s="118"/>
      <c r="AY36" s="118"/>
      <c r="AZ36" s="118"/>
      <c r="BA36" s="118"/>
      <c r="BB36" s="118"/>
    </row>
    <row r="37" ht="21.75" customHeight="1">
      <c r="A37" s="128"/>
      <c r="B37" s="121" t="str">
        <f>'OVERVIEW '!I30</f>
        <v>SAHANA</v>
      </c>
      <c r="C37" s="121"/>
      <c r="D37" s="117"/>
      <c r="E37" s="121" t="str">
        <f>'OVERVIEW '!J30</f>
        <v>SUDHARSHINI</v>
      </c>
      <c r="F37" s="121"/>
      <c r="G37" s="117"/>
      <c r="H37" s="121" t="str">
        <f>'OVERVIEW '!K30</f>
        <v>DEEPA</v>
      </c>
      <c r="I37" s="121"/>
      <c r="L37" s="3"/>
      <c r="AG37" s="134"/>
      <c r="AH37" s="118"/>
      <c r="AI37" s="134"/>
      <c r="AJ37" s="118"/>
      <c r="AK37" s="118"/>
      <c r="AL37" s="118"/>
      <c r="AM37" s="118"/>
      <c r="AN37" s="118"/>
      <c r="AO37" s="118"/>
      <c r="AP37" s="118"/>
      <c r="AQ37" s="118"/>
      <c r="AR37" s="118"/>
      <c r="AS37" s="118"/>
      <c r="AT37" s="118"/>
      <c r="AU37" s="118"/>
      <c r="AV37" s="118"/>
      <c r="AW37" s="118"/>
      <c r="AX37" s="118"/>
      <c r="AY37" s="118"/>
      <c r="AZ37" s="118"/>
      <c r="BA37" s="118"/>
      <c r="BB37" s="118"/>
    </row>
    <row r="38" ht="21.75" customHeight="1">
      <c r="A38" s="128"/>
      <c r="B38" s="124" t="str">
        <f>'OVERVIEW '!I31</f>
        <v>VISHNUPRIYA</v>
      </c>
      <c r="C38" s="124"/>
      <c r="D38" s="117"/>
      <c r="E38" s="124" t="str">
        <f>'OVERVIEW '!J31</f>
        <v>VIDHYA</v>
      </c>
      <c r="F38" s="124"/>
      <c r="G38" s="117"/>
      <c r="H38" s="124" t="str">
        <f>'OVERVIEW '!K31</f>
        <v>BHARATHI</v>
      </c>
      <c r="I38" s="124"/>
      <c r="L38" s="3"/>
      <c r="AG38" s="134"/>
      <c r="AH38" s="118"/>
      <c r="AI38" s="134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  <c r="AT38" s="118"/>
      <c r="AU38" s="118"/>
      <c r="AV38" s="118"/>
      <c r="AW38" s="118"/>
      <c r="AX38" s="118"/>
      <c r="AY38" s="118"/>
      <c r="AZ38" s="118"/>
      <c r="BA38" s="118"/>
      <c r="BB38" s="118"/>
    </row>
    <row r="39" ht="21.75" customHeight="1">
      <c r="A39" s="128"/>
      <c r="B39" s="158"/>
      <c r="C39" s="158"/>
      <c r="D39" s="117"/>
      <c r="E39" s="153"/>
      <c r="F39" s="153"/>
      <c r="G39" s="117"/>
      <c r="H39" s="121" t="str">
        <f>'OVERVIEW '!K32</f>
        <v>RAJI-1</v>
      </c>
      <c r="I39" s="121"/>
      <c r="L39" s="3"/>
      <c r="AG39" s="134"/>
      <c r="AH39" s="118"/>
      <c r="AI39" s="134"/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  <c r="AT39" s="118"/>
      <c r="AU39" s="118"/>
      <c r="AV39" s="118"/>
      <c r="AW39" s="118"/>
      <c r="AX39" s="118"/>
      <c r="AY39" s="118"/>
      <c r="AZ39" s="118"/>
      <c r="BA39" s="118"/>
      <c r="BB39" s="118"/>
    </row>
    <row r="40" ht="21.75" customHeight="1">
      <c r="A40" s="128"/>
      <c r="B40" s="159" t="str">
        <f>'OVERVIEW '!H29</f>
        <v>PATHIRAM,SL BOX</v>
      </c>
      <c r="C40" s="116"/>
      <c r="D40" s="117"/>
      <c r="E40" s="117"/>
      <c r="F40" s="117"/>
      <c r="G40" s="117"/>
      <c r="H40" s="149" t="str">
        <f>'OVERVIEW '!K33</f>
        <v>JEYANTHI</v>
      </c>
      <c r="I40" s="149"/>
      <c r="L40" s="3"/>
      <c r="AG40" s="134"/>
      <c r="AH40" s="118"/>
      <c r="AI40" s="134"/>
      <c r="AJ40" s="118"/>
      <c r="AK40" s="118"/>
      <c r="AL40" s="118"/>
      <c r="AM40" s="118"/>
      <c r="AN40" s="118"/>
      <c r="AO40" s="118"/>
      <c r="AP40" s="118"/>
      <c r="AQ40" s="118"/>
      <c r="AR40" s="118"/>
      <c r="AS40" s="118"/>
      <c r="AT40" s="118"/>
      <c r="AU40" s="118"/>
      <c r="AV40" s="118"/>
      <c r="AW40" s="118"/>
      <c r="AX40" s="118"/>
      <c r="AY40" s="118"/>
      <c r="AZ40" s="118"/>
      <c r="BA40" s="118"/>
      <c r="BB40" s="118"/>
    </row>
    <row r="41" ht="21.75" customHeight="1">
      <c r="A41" s="128"/>
      <c r="B41" s="121" t="str">
        <f>'OVERVIEW '!H30</f>
        <v>RAJI-2</v>
      </c>
      <c r="C41" s="121"/>
      <c r="L41" s="3"/>
      <c r="AG41" s="134"/>
      <c r="AH41" s="118"/>
      <c r="AI41" s="134"/>
      <c r="AJ41" s="118"/>
      <c r="AK41" s="118"/>
      <c r="AL41" s="118"/>
      <c r="AM41" s="118"/>
      <c r="AN41" s="118"/>
      <c r="AO41" s="118"/>
      <c r="AP41" s="118"/>
      <c r="AQ41" s="118"/>
      <c r="AR41" s="118"/>
      <c r="AS41" s="118"/>
      <c r="AT41" s="118"/>
      <c r="AU41" s="118"/>
      <c r="AV41" s="118"/>
      <c r="AW41" s="118"/>
      <c r="AX41" s="118"/>
      <c r="AY41" s="118"/>
      <c r="AZ41" s="118"/>
      <c r="BA41" s="118"/>
      <c r="BB41" s="118"/>
    </row>
    <row r="42" ht="21.75" customHeight="1">
      <c r="A42" s="128"/>
      <c r="B42" s="124" t="str">
        <f>'OVERVIEW '!H31</f>
        <v>VIJI-1</v>
      </c>
      <c r="C42" s="124"/>
      <c r="L42" s="3"/>
      <c r="AG42" s="134"/>
      <c r="AH42" s="118"/>
      <c r="AI42" s="134"/>
      <c r="AJ42" s="118"/>
      <c r="AK42" s="118"/>
      <c r="AL42" s="118"/>
      <c r="AM42" s="118"/>
      <c r="AN42" s="118"/>
      <c r="AO42" s="118"/>
      <c r="AP42" s="118"/>
      <c r="AQ42" s="118"/>
      <c r="AR42" s="118"/>
      <c r="AS42" s="118"/>
      <c r="AT42" s="118"/>
      <c r="AU42" s="118"/>
      <c r="AV42" s="118"/>
      <c r="AW42" s="118"/>
      <c r="AX42" s="118"/>
      <c r="AY42" s="118"/>
      <c r="AZ42" s="118"/>
      <c r="BA42" s="118"/>
      <c r="BB42" s="118"/>
    </row>
    <row r="43" ht="21.75" customHeight="1">
      <c r="A43" s="128"/>
      <c r="L43" s="3"/>
      <c r="AG43" s="134"/>
      <c r="AH43" s="118"/>
      <c r="AI43" s="134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  <c r="AT43" s="118"/>
      <c r="AU43" s="118"/>
      <c r="AV43" s="118"/>
      <c r="AW43" s="118"/>
      <c r="AX43" s="118"/>
      <c r="AY43" s="118"/>
      <c r="AZ43" s="118"/>
      <c r="BA43" s="118"/>
      <c r="BB43" s="118"/>
    </row>
  </sheetData>
  <mergeCells count="50">
    <mergeCell ref="A1:B1"/>
    <mergeCell ref="E1:F1"/>
    <mergeCell ref="B2:C2"/>
    <mergeCell ref="E2:F2"/>
    <mergeCell ref="H2:I2"/>
    <mergeCell ref="E5:F5"/>
    <mergeCell ref="H5:I5"/>
    <mergeCell ref="B6:C6"/>
    <mergeCell ref="B9:C9"/>
    <mergeCell ref="E9:F9"/>
    <mergeCell ref="H9:I9"/>
    <mergeCell ref="B11:C11"/>
    <mergeCell ref="E12:F12"/>
    <mergeCell ref="H12:I12"/>
    <mergeCell ref="E18:F18"/>
    <mergeCell ref="H18:I18"/>
    <mergeCell ref="P18:Q18"/>
    <mergeCell ref="P19:Q19"/>
    <mergeCell ref="E20:F20"/>
    <mergeCell ref="P20:Q20"/>
    <mergeCell ref="B14:C14"/>
    <mergeCell ref="E14:F14"/>
    <mergeCell ref="H14:I14"/>
    <mergeCell ref="B16:C16"/>
    <mergeCell ref="E16:F16"/>
    <mergeCell ref="H16:I16"/>
    <mergeCell ref="B18:C18"/>
    <mergeCell ref="B21:C21"/>
    <mergeCell ref="H21:I21"/>
    <mergeCell ref="P22:Q22"/>
    <mergeCell ref="B23:C23"/>
    <mergeCell ref="E23:F23"/>
    <mergeCell ref="H23:I23"/>
    <mergeCell ref="E25:F25"/>
    <mergeCell ref="H24:I24"/>
    <mergeCell ref="H25:I25"/>
    <mergeCell ref="B27:C27"/>
    <mergeCell ref="E27:F27"/>
    <mergeCell ref="H27:I27"/>
    <mergeCell ref="B30:C30"/>
    <mergeCell ref="E30:F30"/>
    <mergeCell ref="B36:C36"/>
    <mergeCell ref="B40:C40"/>
    <mergeCell ref="B32:C32"/>
    <mergeCell ref="E32:F32"/>
    <mergeCell ref="H32:I32"/>
    <mergeCell ref="B34:C34"/>
    <mergeCell ref="E34:F34"/>
    <mergeCell ref="E36:F36"/>
    <mergeCell ref="H36:I36"/>
  </mergeCells>
  <conditionalFormatting sqref="B36:C42">
    <cfRule type="expression" dxfId="3" priority="1">
      <formula>$A$36=FALSE</formula>
    </cfRule>
  </conditionalFormatting>
  <conditionalFormatting sqref="B36:C39 E36:F39">
    <cfRule type="expression" dxfId="3" priority="2">
      <formula>$A$36=FALSE</formula>
    </cfRule>
  </conditionalFormatting>
  <conditionalFormatting sqref="H36:I40">
    <cfRule type="expression" dxfId="3" priority="3">
      <formula>$A$36=FALSE</formula>
    </cfRule>
  </conditionalFormatting>
  <conditionalFormatting sqref="E32">
    <cfRule type="containsText" dxfId="4" priority="4" operator="containsText" text="CASHIER">
      <formula>NOT(ISERROR(SEARCH(("CASHIER"),(E32))))</formula>
    </cfRule>
  </conditionalFormatting>
  <printOptions/>
  <pageMargins bottom="0.75" footer="0.0" header="0.0" left="0.25" right="0.25" top="0.3"/>
  <pageSetup paperSize="9" cellComments="atEnd" orientation="portrait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</sheetPr>
  <sheetViews>
    <sheetView showGridLines="0" workbookViewId="0"/>
  </sheetViews>
  <sheetFormatPr customHeight="1" defaultColWidth="12.63" defaultRowHeight="15.0" outlineLevelRow="1"/>
  <cols>
    <col customWidth="1" min="1" max="1" width="22.5"/>
    <col customWidth="1" min="2" max="2" width="3.75"/>
    <col customWidth="1" min="3" max="3" width="22.5"/>
    <col customWidth="1" min="4" max="4" width="3.75"/>
    <col customWidth="1" min="5" max="5" width="22.5"/>
    <col customWidth="1" min="6" max="6" width="4.25"/>
  </cols>
  <sheetData>
    <row r="1" ht="19.5" customHeight="1">
      <c r="A1" s="160" t="s">
        <v>87</v>
      </c>
      <c r="B1" s="161"/>
      <c r="C1" s="160" t="s">
        <v>19</v>
      </c>
      <c r="D1" s="161"/>
      <c r="E1" s="160" t="s">
        <v>21</v>
      </c>
    </row>
    <row r="2" ht="19.5" customHeight="1">
      <c r="A2" s="162" t="s">
        <v>67</v>
      </c>
      <c r="B2" s="161"/>
      <c r="C2" s="162" t="s">
        <v>59</v>
      </c>
      <c r="D2" s="161"/>
      <c r="E2" s="162" t="s">
        <v>54</v>
      </c>
    </row>
    <row r="3" ht="19.5" customHeight="1">
      <c r="A3" s="162" t="s">
        <v>59</v>
      </c>
      <c r="B3" s="161"/>
      <c r="C3" s="162" t="s">
        <v>9</v>
      </c>
      <c r="D3" s="163"/>
      <c r="E3" s="162" t="s">
        <v>58</v>
      </c>
      <c r="F3" s="164"/>
    </row>
    <row r="4" ht="19.5" customHeight="1">
      <c r="A4" s="162" t="s">
        <v>9</v>
      </c>
      <c r="B4" s="163"/>
      <c r="C4" s="165"/>
      <c r="D4" s="166"/>
      <c r="E4" s="166"/>
      <c r="F4" s="167"/>
    </row>
    <row r="5" ht="19.5" customHeight="1">
      <c r="A5" s="168"/>
      <c r="B5" s="166"/>
      <c r="C5" s="169"/>
      <c r="D5" s="166"/>
      <c r="E5" s="169"/>
      <c r="F5" s="170"/>
    </row>
    <row r="6" ht="19.5" customHeight="1">
      <c r="A6" s="160" t="str">
        <f>'STOCKS '!B9</f>
        <v>CHAIN ARRANGE</v>
      </c>
      <c r="B6" s="161"/>
      <c r="C6" s="160" t="s">
        <v>45</v>
      </c>
      <c r="D6" s="161"/>
      <c r="E6" s="160" t="s">
        <v>30</v>
      </c>
    </row>
    <row r="7" ht="19.5" customHeight="1">
      <c r="A7" s="162" t="s">
        <v>63</v>
      </c>
      <c r="B7" s="161"/>
      <c r="C7" s="162" t="s">
        <v>58</v>
      </c>
      <c r="D7" s="161"/>
      <c r="E7" s="162" t="s">
        <v>9</v>
      </c>
    </row>
    <row r="8" ht="19.5" customHeight="1">
      <c r="A8" s="128"/>
      <c r="B8" s="171"/>
      <c r="C8" s="162" t="s">
        <v>61</v>
      </c>
      <c r="D8" s="161"/>
      <c r="E8" s="162" t="s">
        <v>49</v>
      </c>
    </row>
    <row r="9" ht="19.5" customHeight="1">
      <c r="A9" s="172"/>
      <c r="B9" s="166"/>
      <c r="C9" s="173"/>
      <c r="D9" s="166"/>
      <c r="E9" s="173"/>
      <c r="F9" s="174"/>
    </row>
    <row r="10" ht="19.5" customHeight="1">
      <c r="A10" s="160" t="s">
        <v>22</v>
      </c>
      <c r="B10" s="161"/>
      <c r="C10" s="160" t="s">
        <v>41</v>
      </c>
      <c r="D10" s="161"/>
      <c r="E10" s="160" t="s">
        <v>26</v>
      </c>
    </row>
    <row r="11" ht="19.5" customHeight="1">
      <c r="A11" s="162" t="s">
        <v>9</v>
      </c>
      <c r="B11" s="161"/>
      <c r="C11" s="162" t="s">
        <v>63</v>
      </c>
      <c r="D11" s="161"/>
      <c r="E11" s="162" t="s">
        <v>61</v>
      </c>
    </row>
    <row r="12" ht="19.5" customHeight="1">
      <c r="A12" s="168"/>
      <c r="B12" s="166"/>
      <c r="C12" s="168"/>
      <c r="D12" s="166"/>
      <c r="E12" s="168"/>
      <c r="F12" s="174"/>
    </row>
    <row r="13" ht="19.5" customHeight="1">
      <c r="A13" s="160" t="s">
        <v>29</v>
      </c>
      <c r="B13" s="161"/>
      <c r="C13" s="160" t="s">
        <v>42</v>
      </c>
      <c r="D13" s="161"/>
      <c r="E13" s="160" t="s">
        <v>28</v>
      </c>
    </row>
    <row r="14" ht="19.5" customHeight="1">
      <c r="A14" s="162" t="s">
        <v>54</v>
      </c>
      <c r="B14" s="161"/>
      <c r="C14" s="162" t="s">
        <v>78</v>
      </c>
      <c r="D14" s="161"/>
      <c r="E14" s="162" t="s">
        <v>67</v>
      </c>
    </row>
    <row r="15" ht="19.5" customHeight="1">
      <c r="A15" s="162" t="s">
        <v>47</v>
      </c>
      <c r="B15" s="161"/>
      <c r="D15" s="163"/>
      <c r="E15" s="162" t="s">
        <v>57</v>
      </c>
      <c r="F15" s="164"/>
    </row>
    <row r="16" ht="19.5" customHeight="1">
      <c r="A16" s="168"/>
      <c r="B16" s="166"/>
      <c r="C16" s="168"/>
      <c r="D16" s="166"/>
      <c r="E16" s="175"/>
      <c r="F16" s="170"/>
    </row>
    <row r="17" ht="19.5" customHeight="1">
      <c r="A17" s="160" t="s">
        <v>37</v>
      </c>
      <c r="B17" s="166"/>
      <c r="C17" s="160" t="s">
        <v>14</v>
      </c>
      <c r="D17" s="171"/>
      <c r="E17" s="176"/>
      <c r="F17" s="177"/>
    </row>
    <row r="18" ht="19.5" customHeight="1">
      <c r="A18" s="162" t="s">
        <v>46</v>
      </c>
      <c r="C18" s="162" t="s">
        <v>61</v>
      </c>
      <c r="E18" s="178"/>
    </row>
    <row r="19" ht="19.5" customHeight="1">
      <c r="E19" s="178"/>
    </row>
    <row r="20" ht="19.5" customHeight="1">
      <c r="A20" s="160" t="s">
        <v>20</v>
      </c>
    </row>
    <row r="21" ht="19.5" customHeight="1">
      <c r="A21" s="162" t="s">
        <v>66</v>
      </c>
    </row>
    <row r="22" ht="19.5" customHeight="1" collapsed="1"/>
    <row r="23" ht="19.5" hidden="1" customHeight="1" outlineLevel="1">
      <c r="A23" s="160" t="s">
        <v>11</v>
      </c>
      <c r="B23" s="179"/>
      <c r="C23" s="160" t="s">
        <v>13</v>
      </c>
      <c r="D23" s="166"/>
      <c r="E23" s="160" t="s">
        <v>39</v>
      </c>
      <c r="F23" s="164"/>
    </row>
    <row r="24" ht="19.5" hidden="1" customHeight="1" outlineLevel="1">
      <c r="A24" s="162"/>
      <c r="C24" s="162"/>
      <c r="D24" s="180"/>
      <c r="E24" s="162"/>
    </row>
    <row r="25" ht="19.5" hidden="1" customHeight="1" outlineLevel="1">
      <c r="A25" s="162"/>
      <c r="D25" s="179"/>
      <c r="E25" s="179"/>
    </row>
    <row r="26" ht="19.5" hidden="1" customHeight="1" outlineLevel="1"/>
    <row r="27" ht="19.5" hidden="1" customHeight="1" outlineLevel="1">
      <c r="A27" s="160" t="s">
        <v>40</v>
      </c>
      <c r="B27" s="161"/>
      <c r="C27" s="160" t="s">
        <v>36</v>
      </c>
      <c r="E27" s="160" t="s">
        <v>35</v>
      </c>
    </row>
    <row r="28" ht="19.5" hidden="1" customHeight="1" outlineLevel="1">
      <c r="A28" s="181"/>
      <c r="B28" s="161"/>
      <c r="C28" s="181"/>
      <c r="E28" s="181"/>
    </row>
    <row r="29" ht="19.5" hidden="1" customHeight="1" outlineLevel="1">
      <c r="A29" s="181"/>
      <c r="B29" s="161"/>
      <c r="C29" s="181"/>
      <c r="E29" s="181"/>
    </row>
    <row r="30" ht="19.5" hidden="1" customHeight="1" outlineLevel="1">
      <c r="A30" s="165"/>
      <c r="B30" s="171"/>
      <c r="E30" s="181"/>
    </row>
    <row r="31" ht="19.5" hidden="1" customHeight="1" outlineLevel="1">
      <c r="A31" s="182"/>
      <c r="B31" s="171"/>
      <c r="E31" s="181"/>
    </row>
    <row r="32" ht="19.5" hidden="1" customHeight="1" outlineLevel="1">
      <c r="B32" s="161"/>
    </row>
    <row r="33" ht="19.5" hidden="1" customHeight="1" outlineLevel="1">
      <c r="A33" s="160" t="s">
        <v>16</v>
      </c>
      <c r="B33" s="161"/>
      <c r="C33" s="160" t="s">
        <v>17</v>
      </c>
      <c r="D33" s="161"/>
      <c r="E33" s="160" t="s">
        <v>18</v>
      </c>
    </row>
    <row r="34" ht="19.5" hidden="1" customHeight="1" outlineLevel="1">
      <c r="A34" s="162"/>
      <c r="B34" s="161"/>
      <c r="C34" s="162"/>
      <c r="D34" s="161"/>
      <c r="E34" s="162"/>
    </row>
    <row r="35" ht="19.5" hidden="1" customHeight="1" outlineLevel="1">
      <c r="A35" s="162"/>
      <c r="B35" s="161"/>
      <c r="C35" s="162"/>
      <c r="D35" s="161"/>
      <c r="E35" s="162"/>
    </row>
    <row r="36" ht="19.5" hidden="1" customHeight="1" outlineLevel="1">
      <c r="A36" s="128"/>
      <c r="B36" s="179"/>
      <c r="C36" s="179"/>
      <c r="D36" s="179"/>
      <c r="E36" s="183"/>
    </row>
    <row r="37" ht="19.5" hidden="1" customHeight="1" outlineLevel="1">
      <c r="A37" s="160" t="s">
        <v>15</v>
      </c>
      <c r="B37" s="179"/>
      <c r="E37" s="181"/>
    </row>
    <row r="38" ht="19.5" hidden="1" customHeight="1" outlineLevel="1">
      <c r="A38" s="162"/>
    </row>
    <row r="39" ht="19.5" hidden="1" customHeight="1" outlineLevel="1">
      <c r="A39" s="162"/>
    </row>
    <row r="40" ht="19.5" hidden="1" customHeight="1" outlineLevel="1"/>
  </sheetData>
  <dataValidations>
    <dataValidation type="list" allowBlank="1" showErrorMessage="1" sqref="A11">
      <formula1>CHAIN!$H$2:$H$30</formula1>
    </dataValidation>
    <dataValidation type="list" allowBlank="1" showErrorMessage="1" sqref="E24">
      <formula1>CASH!$H$2:$H$31</formula1>
    </dataValidation>
    <dataValidation type="list" allowBlank="1" showErrorMessage="1" sqref="A7">
      <formula1>'CHAIN ARR'!$H$2:$H$30</formula1>
    </dataValidation>
    <dataValidation type="list" allowBlank="1" showErrorMessage="1" sqref="E7:E8">
      <formula1>'TRAY ARR'!$H$2:$H$30</formula1>
    </dataValidation>
    <dataValidation type="list" allowBlank="1" showErrorMessage="1" sqref="E28:E31">
      <formula1>'MAADI CLEAN'!$H$2:$H$30</formula1>
    </dataValidation>
    <dataValidation type="list" allowBlank="1" showErrorMessage="1" sqref="A34:A35">
      <formula1>PATHIRAM!$H$2:$H$30</formula1>
    </dataValidation>
    <dataValidation type="list" allowBlank="1" showErrorMessage="1" sqref="A2:A4">
      <formula1>'MOR CLEAN'!$H$2:$H$30</formula1>
    </dataValidation>
    <dataValidation type="list" allowBlank="1" showErrorMessage="1" sqref="E2:E3">
      <formula1>'SIL.ARR (MOR&amp;EVE)'!$H$2:$H$30</formula1>
    </dataValidation>
    <dataValidation type="list" allowBlank="1" showErrorMessage="1" sqref="C14">
      <formula1>'EVENING CLEAN'!$H$2:$H$30</formula1>
    </dataValidation>
    <dataValidation type="list" allowBlank="1" showErrorMessage="1" sqref="C2:C3">
      <formula1>STAFFS!$Y$2:$Y$30</formula1>
    </dataValidation>
    <dataValidation type="list" allowBlank="1" showErrorMessage="1" sqref="C7:C8 C18 A24:A25 C34:C35 A38:A39">
      <formula1>STAFFS!$AW:$AW</formula1>
    </dataValidation>
    <dataValidation type="list" allowBlank="1" showErrorMessage="1" sqref="E11">
      <formula1>RING!$H$2:$H$30</formula1>
    </dataValidation>
    <dataValidation type="list" allowBlank="1" showErrorMessage="1" sqref="A28:A29">
      <formula1>PURSE!$H$2:$H$30</formula1>
    </dataValidation>
    <dataValidation type="list" allowBlank="1" showErrorMessage="1" sqref="C28:C29">
      <formula1>'FAN CLEAN'!$H$2:$H$30</formula1>
    </dataValidation>
    <dataValidation type="list" allowBlank="1" showErrorMessage="1" sqref="A21">
      <formula1>MET.MKT!$H$2:$H$30</formula1>
    </dataValidation>
    <dataValidation type="list" allowBlank="1" showErrorMessage="1" sqref="C11">
      <formula1>DROPS!$H$2:$H$30</formula1>
    </dataValidation>
    <dataValidation type="list" allowBlank="1" showErrorMessage="1" sqref="E34:E37">
      <formula1>KOLUSU!$H$2:$H$30</formula1>
    </dataValidation>
    <dataValidation type="list" allowBlank="1" showErrorMessage="1" sqref="E14:E15">
      <formula1>'DUSTBIN CHECK'!$H$2:$H$30</formula1>
    </dataValidation>
    <dataValidation type="list" allowBlank="1" showErrorMessage="1" sqref="C24">
      <formula1>STEPS!$H$2:$H$30</formula1>
    </dataValidation>
    <dataValidation type="list" allowBlank="1" showErrorMessage="1" sqref="A18">
      <formula1>'DOOR OPEN'!$H$2:$H$31</formula1>
    </dataValidation>
    <dataValidation type="list" allowBlank="1" showErrorMessage="1" sqref="A14:A15">
      <formula1>'DUSTBIN CLEAN'!$H$2:$H$30</formula1>
    </dataValidation>
    <dataValidation type="list" allowBlank="1" showErrorMessage="1" sqref="E18:E19">
      <formula1>'DOOR CLOSING'!$H$2:$H$30</formula1>
    </dataValidation>
  </dataValidations>
  <drawing r:id="rId1"/>
  <tableParts count="18"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1.88"/>
    <col customWidth="1" min="2" max="2" width="20.75"/>
    <col customWidth="1" min="3" max="3" width="14.25"/>
    <col customWidth="1" min="4" max="4" width="17.88"/>
    <col customWidth="1" min="5" max="5" width="2.25"/>
    <col customWidth="1" hidden="1" min="6" max="7" width="8.5" outlineLevel="1"/>
    <col customWidth="1" hidden="1" min="8" max="8" width="15.88" outlineLevel="1"/>
    <col customWidth="1" hidden="1" min="9" max="9" width="2.75" outlineLevel="1"/>
    <col customWidth="1" hidden="1" min="10" max="10" width="9.25" outlineLevel="1"/>
    <col customWidth="1" hidden="1" min="11" max="11" width="2.25" outlineLevel="1"/>
    <col customWidth="1" hidden="1" min="12" max="12" width="14.88" outlineLevel="1"/>
    <col customWidth="1" hidden="1" min="13" max="13" width="2.75" outlineLevel="1"/>
    <col customWidth="1" hidden="1" min="14" max="15" width="9.25" outlineLevel="1"/>
    <col customWidth="1" hidden="1" min="16" max="16" width="2.25" outlineLevel="1"/>
    <col customWidth="1" hidden="1" min="17" max="17" width="14.88" outlineLevel="1"/>
    <col customWidth="1" hidden="1" min="18" max="18" width="2.75" outlineLevel="1"/>
    <col customWidth="1" hidden="1" min="19" max="20" width="9.25" outlineLevel="1"/>
    <col collapsed="1" customWidth="1" min="21" max="21" width="2.25"/>
    <col customWidth="1" min="22" max="22" width="15.75"/>
    <col customWidth="1" min="23" max="23" width="2.38"/>
    <col customWidth="1" hidden="1" min="24" max="24" width="15.75" outlineLevel="1"/>
    <col customWidth="1" hidden="1" min="25" max="25" width="20.5" outlineLevel="1"/>
    <col customWidth="1" hidden="1" min="26" max="26" width="6.13" outlineLevel="1"/>
    <col customWidth="1" hidden="1" min="27" max="27" width="3.13" outlineLevel="1"/>
    <col customWidth="1" hidden="1" min="28" max="28" width="17.63" outlineLevel="1"/>
  </cols>
  <sheetData>
    <row r="1">
      <c r="A1" s="184" t="s">
        <v>37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6"/>
    </row>
    <row r="2">
      <c r="A2" s="187" t="s">
        <v>88</v>
      </c>
      <c r="B2" s="187" t="s">
        <v>89</v>
      </c>
      <c r="C2" s="187" t="s">
        <v>90</v>
      </c>
      <c r="D2" s="187" t="s">
        <v>91</v>
      </c>
      <c r="E2" s="188"/>
      <c r="F2" s="189" t="str">
        <f>IF(COUNTIF(LEAVE!B:B,H:H)&gt;0,TODAY(),"")</f>
        <v/>
      </c>
      <c r="G2" s="190">
        <f>IF(countif(TODAY!$A$18,$H$2:$H999),today(),"")</f>
        <v>46177</v>
      </c>
      <c r="H2" s="191" t="str">
        <f t="array" ref="H2:H31">STAFFS!A2:A999
</f>
        <v>ARIVUNITHI</v>
      </c>
      <c r="I2" s="192">
        <f t="array" ref="I2">COUNTIF($B$3:$B999,$H$2:$H999)</f>
        <v>5</v>
      </c>
      <c r="J2" s="193">
        <f>IFERROR(__xludf.DUMMYFUNCTION("arrayformula(iferror(vlookup($H$2:$H999, query($A$3:$B999,""select B, max(A) group by B"",0),2,false)))"),46157.0)</f>
        <v>46157</v>
      </c>
      <c r="K2" s="194"/>
      <c r="L2" s="195" t="str">
        <f t="shared" ref="L2:M2" si="1">H2</f>
        <v>ARIVUNITHI</v>
      </c>
      <c r="M2" s="196">
        <f t="shared" si="1"/>
        <v>5</v>
      </c>
      <c r="N2" s="197">
        <f t="shared" ref="N2:N30" si="3">J2+G2+F2</f>
        <v>92334</v>
      </c>
      <c r="O2" s="197">
        <f t="shared" ref="O2:O30" si="4">IF(L2=0,today()+1,N2)</f>
        <v>92334</v>
      </c>
      <c r="P2" s="198"/>
      <c r="Q2" s="199" t="str">
        <f t="array" ref="Q2:T999">SORT(L2:O999,4,TRUE)</f>
        <v>MANIMARAN</v>
      </c>
      <c r="R2" s="199">
        <v>5.0</v>
      </c>
      <c r="S2" s="197">
        <v>46156.0</v>
      </c>
      <c r="T2" s="197">
        <v>46156.0</v>
      </c>
      <c r="U2" s="8"/>
      <c r="V2" s="200" t="str">
        <f t="array" ref="V2:V16">SORT(Q2:T999,4,true)</f>
        <v>MANIMARAN</v>
      </c>
      <c r="X2" s="200" t="str">
        <f t="array" ref="X2:X8">SORT(Q2:T8,2,true)</f>
        <v>ARULMURUGAN</v>
      </c>
      <c r="Y2" s="201" t="str">
        <f t="array" ref="Y2:Z28">SORT(H2:I28,2,FALSE)</f>
        <v>BALASUBRAMANIYAN</v>
      </c>
      <c r="Z2" s="201">
        <v>7.0</v>
      </c>
      <c r="AA2" s="202"/>
      <c r="AB2" s="203" t="str">
        <f t="shared" ref="AB2:AB26" si="5">IF($M$2:$M$30=0,$L$2:$L$30,"")</f>
        <v/>
      </c>
    </row>
    <row r="3">
      <c r="A3" s="204">
        <v>46083.0</v>
      </c>
      <c r="B3" s="205" t="s">
        <v>55</v>
      </c>
      <c r="C3" s="206" t="s">
        <v>5</v>
      </c>
      <c r="D3" s="207">
        <v>46083.83918981482</v>
      </c>
      <c r="E3" s="188"/>
      <c r="F3" s="189" t="str">
        <f>IF(COUNTIF(LEAVE!B:B,H:H)&gt;0,TODAY(),"")</f>
        <v/>
      </c>
      <c r="G3" s="208" t="str">
        <f>IF(countif(TODAY!$A$18,$H$2:$H999),today(),"")</f>
        <v/>
      </c>
      <c r="H3" s="191" t="s">
        <v>48</v>
      </c>
      <c r="I3" s="192">
        <f t="shared" ref="I3:I30" si="6">COUNTIF($B$3:$B999,$H$2:$H999)</f>
        <v>1</v>
      </c>
      <c r="J3" s="193">
        <f>IFERROR(__xludf.DUMMYFUNCTION("""COMPUTED_VALUE"""),46161.0)</f>
        <v>46161</v>
      </c>
      <c r="K3" s="194"/>
      <c r="L3" s="195" t="str">
        <f t="shared" ref="L3:M3" si="2">H3</f>
        <v>ARULMURUGAN</v>
      </c>
      <c r="M3" s="196">
        <f t="shared" si="2"/>
        <v>1</v>
      </c>
      <c r="N3" s="197">
        <f t="shared" si="3"/>
        <v>46161</v>
      </c>
      <c r="O3" s="197">
        <f t="shared" si="4"/>
        <v>46161</v>
      </c>
      <c r="P3" s="209"/>
      <c r="Q3" s="210" t="s">
        <v>48</v>
      </c>
      <c r="R3" s="199">
        <v>1.0</v>
      </c>
      <c r="S3" s="197">
        <v>46161.0</v>
      </c>
      <c r="T3" s="197">
        <v>46161.0</v>
      </c>
      <c r="U3" s="8"/>
      <c r="V3" s="211" t="s">
        <v>48</v>
      </c>
      <c r="X3" s="212" t="s">
        <v>64</v>
      </c>
      <c r="Y3" s="201" t="s">
        <v>3</v>
      </c>
      <c r="Z3" s="201">
        <v>6.0</v>
      </c>
      <c r="AA3" s="202"/>
      <c r="AB3" s="203" t="str">
        <f t="shared" si="5"/>
        <v/>
      </c>
    </row>
    <row r="4">
      <c r="A4" s="204">
        <v>46084.0</v>
      </c>
      <c r="B4" s="205" t="s">
        <v>79</v>
      </c>
      <c r="C4" s="206" t="s">
        <v>7</v>
      </c>
      <c r="D4" s="207">
        <v>46084.82313657407</v>
      </c>
      <c r="E4" s="188"/>
      <c r="F4" s="189" t="str">
        <f>IF(COUNTIF(LEAVE!B:B,H:H)&gt;0,TODAY(),"")</f>
        <v/>
      </c>
      <c r="G4" s="208" t="str">
        <f>IF(countif(TODAY!$A$18,$H$2:$H999),today(),"")</f>
        <v/>
      </c>
      <c r="H4" s="191" t="s">
        <v>51</v>
      </c>
      <c r="I4" s="192">
        <f t="shared" si="6"/>
        <v>5</v>
      </c>
      <c r="J4" s="213">
        <f>IFERROR(__xludf.DUMMYFUNCTION("""COMPUTED_VALUE"""),46165.0)</f>
        <v>46165</v>
      </c>
      <c r="K4" s="194"/>
      <c r="L4" s="195" t="str">
        <f t="shared" ref="L4:M4" si="7">H4</f>
        <v>BALAMURUGAN</v>
      </c>
      <c r="M4" s="196">
        <f t="shared" si="7"/>
        <v>5</v>
      </c>
      <c r="N4" s="197">
        <f t="shared" si="3"/>
        <v>46165</v>
      </c>
      <c r="O4" s="197">
        <f t="shared" si="4"/>
        <v>46165</v>
      </c>
      <c r="P4" s="209"/>
      <c r="Q4" s="199" t="s">
        <v>60</v>
      </c>
      <c r="R4" s="199">
        <v>5.0</v>
      </c>
      <c r="S4" s="197">
        <v>46162.0</v>
      </c>
      <c r="T4" s="197">
        <v>46162.0</v>
      </c>
      <c r="U4" s="8"/>
      <c r="V4" s="214" t="s">
        <v>60</v>
      </c>
      <c r="X4" s="200" t="s">
        <v>60</v>
      </c>
      <c r="Y4" s="201" t="s">
        <v>76</v>
      </c>
      <c r="Z4" s="201">
        <v>6.0</v>
      </c>
      <c r="AA4" s="202"/>
      <c r="AB4" s="203" t="str">
        <f t="shared" si="5"/>
        <v/>
      </c>
    </row>
    <row r="5">
      <c r="A5" s="204">
        <v>46085.0</v>
      </c>
      <c r="B5" s="205" t="s">
        <v>76</v>
      </c>
      <c r="C5" s="206" t="s">
        <v>7</v>
      </c>
      <c r="D5" s="207">
        <v>46085.835486111115</v>
      </c>
      <c r="E5" s="188"/>
      <c r="F5" s="189" t="str">
        <f>IF(COUNTIF(LEAVE!B:B,H:H)&gt;0,TODAY(),"")</f>
        <v/>
      </c>
      <c r="G5" s="208" t="str">
        <f>IF(countif(TODAY!$A$18,$H$2:$H999),today(),"")</f>
        <v/>
      </c>
      <c r="H5" s="191" t="s">
        <v>55</v>
      </c>
      <c r="I5" s="192">
        <f t="shared" si="6"/>
        <v>7</v>
      </c>
      <c r="J5" s="213">
        <f>IFERROR(__xludf.DUMMYFUNCTION("""COMPUTED_VALUE"""),46175.0)</f>
        <v>46175</v>
      </c>
      <c r="K5" s="194"/>
      <c r="L5" s="195" t="str">
        <f t="shared" ref="L5:M5" si="8">H5</f>
        <v>BALASUBRAMANIYAN</v>
      </c>
      <c r="M5" s="196">
        <f t="shared" si="8"/>
        <v>7</v>
      </c>
      <c r="N5" s="197">
        <f t="shared" si="3"/>
        <v>46175</v>
      </c>
      <c r="O5" s="197">
        <f t="shared" si="4"/>
        <v>46175</v>
      </c>
      <c r="P5" s="209"/>
      <c r="Q5" s="199" t="s">
        <v>68</v>
      </c>
      <c r="R5" s="199">
        <v>5.0</v>
      </c>
      <c r="S5" s="197">
        <v>46163.0</v>
      </c>
      <c r="T5" s="197">
        <v>46163.0</v>
      </c>
      <c r="U5" s="8"/>
      <c r="V5" s="214" t="s">
        <v>68</v>
      </c>
      <c r="X5" s="200" t="s">
        <v>68</v>
      </c>
      <c r="Y5" s="201" t="s">
        <v>79</v>
      </c>
      <c r="Z5" s="201">
        <v>6.0</v>
      </c>
      <c r="AA5" s="202"/>
      <c r="AB5" s="203" t="str">
        <f t="shared" si="5"/>
        <v/>
      </c>
    </row>
    <row r="6">
      <c r="A6" s="204">
        <v>46086.0</v>
      </c>
      <c r="B6" s="205" t="s">
        <v>81</v>
      </c>
      <c r="C6" s="206" t="s">
        <v>7</v>
      </c>
      <c r="D6" s="207">
        <v>46086.827465277776</v>
      </c>
      <c r="E6" s="188"/>
      <c r="F6" s="189" t="str">
        <f>IF(COUNTIF(LEAVE!B:B,H:H)&gt;0,TODAY(),"")</f>
        <v/>
      </c>
      <c r="G6" s="208" t="str">
        <f>IF(countif(TODAY!$A$18,$H$2:$H999),today(),"")</f>
        <v/>
      </c>
      <c r="H6" s="191" t="s">
        <v>60</v>
      </c>
      <c r="I6" s="192">
        <f t="shared" si="6"/>
        <v>5</v>
      </c>
      <c r="J6" s="213">
        <f>IFERROR(__xludf.DUMMYFUNCTION("""COMPUTED_VALUE"""),46162.0)</f>
        <v>46162</v>
      </c>
      <c r="K6" s="194"/>
      <c r="L6" s="195" t="str">
        <f t="shared" ref="L6:M6" si="9">H6</f>
        <v>KOLANCHIYAPPAN</v>
      </c>
      <c r="M6" s="196">
        <f t="shared" si="9"/>
        <v>5</v>
      </c>
      <c r="N6" s="197">
        <f t="shared" si="3"/>
        <v>46162</v>
      </c>
      <c r="O6" s="197">
        <f t="shared" si="4"/>
        <v>46162</v>
      </c>
      <c r="P6" s="209"/>
      <c r="Q6" s="199" t="s">
        <v>74</v>
      </c>
      <c r="R6" s="199">
        <v>5.0</v>
      </c>
      <c r="S6" s="197">
        <v>46164.0</v>
      </c>
      <c r="T6" s="197">
        <v>46164.0</v>
      </c>
      <c r="U6" s="8"/>
      <c r="V6" s="214" t="s">
        <v>74</v>
      </c>
      <c r="X6" s="200" t="s">
        <v>74</v>
      </c>
      <c r="Y6" s="201" t="s">
        <v>81</v>
      </c>
      <c r="Z6" s="201">
        <v>6.0</v>
      </c>
      <c r="AA6" s="202"/>
      <c r="AB6" s="203" t="str">
        <f t="shared" si="5"/>
        <v/>
      </c>
    </row>
    <row r="7">
      <c r="A7" s="204">
        <v>46087.0</v>
      </c>
      <c r="B7" s="205" t="s">
        <v>46</v>
      </c>
      <c r="C7" s="206" t="s">
        <v>7</v>
      </c>
      <c r="D7" s="207">
        <v>46087.78021990741</v>
      </c>
      <c r="E7" s="188"/>
      <c r="F7" s="189" t="str">
        <f>IF(COUNTIF(LEAVE!B:B,H:H)&gt;0,TODAY(),"")</f>
        <v/>
      </c>
      <c r="G7" s="208" t="str">
        <f>IF(countif(TODAY!$A$18,$H$2:$H999),today(),"")</f>
        <v/>
      </c>
      <c r="H7" s="191" t="s">
        <v>64</v>
      </c>
      <c r="I7" s="192">
        <f t="shared" si="6"/>
        <v>5</v>
      </c>
      <c r="J7" s="213">
        <f>IFERROR(__xludf.DUMMYFUNCTION("""COMPUTED_VALUE"""),46156.0)</f>
        <v>46156</v>
      </c>
      <c r="K7" s="194"/>
      <c r="L7" s="195" t="str">
        <f t="shared" ref="L7:M7" si="10">H7</f>
        <v>MANIMARAN</v>
      </c>
      <c r="M7" s="196">
        <f t="shared" si="10"/>
        <v>5</v>
      </c>
      <c r="N7" s="197">
        <f t="shared" si="3"/>
        <v>46156</v>
      </c>
      <c r="O7" s="197">
        <f t="shared" si="4"/>
        <v>46156</v>
      </c>
      <c r="P7" s="215"/>
      <c r="Q7" s="199" t="s">
        <v>51</v>
      </c>
      <c r="R7" s="199">
        <v>5.0</v>
      </c>
      <c r="S7" s="197">
        <v>46165.0</v>
      </c>
      <c r="T7" s="197">
        <v>46165.0</v>
      </c>
      <c r="U7" s="8"/>
      <c r="V7" s="214" t="s">
        <v>51</v>
      </c>
      <c r="X7" s="200" t="s">
        <v>51</v>
      </c>
      <c r="Y7" s="201" t="s">
        <v>82</v>
      </c>
      <c r="Z7" s="201">
        <v>6.0</v>
      </c>
      <c r="AA7" s="202"/>
      <c r="AB7" s="203" t="str">
        <f t="shared" si="5"/>
        <v/>
      </c>
    </row>
    <row r="8">
      <c r="A8" s="204">
        <v>46088.0</v>
      </c>
      <c r="B8" s="205" t="s">
        <v>64</v>
      </c>
      <c r="C8" s="206" t="s">
        <v>7</v>
      </c>
      <c r="D8" s="207">
        <v>46088.8290162037</v>
      </c>
      <c r="E8" s="188"/>
      <c r="F8" s="189" t="str">
        <f>IF(COUNTIF(LEAVE!B:B,H:H)&gt;0,TODAY(),"")</f>
        <v/>
      </c>
      <c r="G8" s="208" t="str">
        <f>IF(countif(TODAY!$A$18,$H$2:$H999),today(),"")</f>
        <v/>
      </c>
      <c r="H8" s="191" t="s">
        <v>3</v>
      </c>
      <c r="I8" s="192">
        <f t="shared" si="6"/>
        <v>6</v>
      </c>
      <c r="J8" s="213">
        <f>IFERROR(__xludf.DUMMYFUNCTION("""COMPUTED_VALUE"""),46176.0)</f>
        <v>46176</v>
      </c>
      <c r="K8" s="194"/>
      <c r="L8" s="195" t="str">
        <f t="shared" ref="L8:M8" si="11">H8</f>
        <v>MUTHUKUMAR</v>
      </c>
      <c r="M8" s="196">
        <f t="shared" si="11"/>
        <v>6</v>
      </c>
      <c r="N8" s="197">
        <f t="shared" si="3"/>
        <v>46176</v>
      </c>
      <c r="O8" s="197">
        <f t="shared" si="4"/>
        <v>46176</v>
      </c>
      <c r="P8" s="215"/>
      <c r="Q8" s="199" t="s">
        <v>77</v>
      </c>
      <c r="R8" s="199">
        <v>5.0</v>
      </c>
      <c r="S8" s="197">
        <v>46167.0</v>
      </c>
      <c r="T8" s="197">
        <v>46167.0</v>
      </c>
      <c r="U8" s="8"/>
      <c r="V8" s="214" t="s">
        <v>77</v>
      </c>
      <c r="X8" s="200" t="s">
        <v>77</v>
      </c>
      <c r="Y8" s="201" t="s">
        <v>46</v>
      </c>
      <c r="Z8" s="201">
        <v>5.0</v>
      </c>
      <c r="AA8" s="202"/>
      <c r="AB8" s="203" t="str">
        <f t="shared" si="5"/>
        <v/>
      </c>
    </row>
    <row r="9">
      <c r="A9" s="204">
        <v>46090.0</v>
      </c>
      <c r="B9" s="205" t="s">
        <v>51</v>
      </c>
      <c r="C9" s="206" t="s">
        <v>7</v>
      </c>
      <c r="D9" s="207">
        <v>46090.83545138889</v>
      </c>
      <c r="E9" s="188"/>
      <c r="F9" s="189" t="str">
        <f>IF(COUNTIF(LEAVE!B:B,H:H)&gt;0,TODAY(),"")</f>
        <v/>
      </c>
      <c r="G9" s="208" t="str">
        <f>IF(countif(TODAY!$A$18,$H$2:$H999),today(),"")</f>
        <v/>
      </c>
      <c r="H9" s="191" t="s">
        <v>68</v>
      </c>
      <c r="I9" s="192">
        <f t="shared" si="6"/>
        <v>5</v>
      </c>
      <c r="J9" s="213">
        <f>IFERROR(__xludf.DUMMYFUNCTION("""COMPUTED_VALUE"""),46163.0)</f>
        <v>46163</v>
      </c>
      <c r="K9" s="194"/>
      <c r="L9" s="195" t="str">
        <f t="shared" ref="L9:M9" si="12">H9</f>
        <v>PANDI-2</v>
      </c>
      <c r="M9" s="196">
        <f t="shared" si="12"/>
        <v>5</v>
      </c>
      <c r="N9" s="197">
        <f t="shared" si="3"/>
        <v>46163</v>
      </c>
      <c r="O9" s="197">
        <f t="shared" si="4"/>
        <v>46163</v>
      </c>
      <c r="P9" s="8"/>
      <c r="Q9" s="199" t="s">
        <v>71</v>
      </c>
      <c r="R9" s="199">
        <v>5.0</v>
      </c>
      <c r="S9" s="197">
        <v>46169.0</v>
      </c>
      <c r="T9" s="197">
        <v>46169.0</v>
      </c>
      <c r="U9" s="8"/>
      <c r="V9" s="216" t="s">
        <v>71</v>
      </c>
      <c r="Y9" s="201" t="s">
        <v>51</v>
      </c>
      <c r="Z9" s="201">
        <v>5.0</v>
      </c>
      <c r="AA9" s="202"/>
      <c r="AB9" s="203" t="str">
        <f t="shared" si="5"/>
        <v/>
      </c>
    </row>
    <row r="10">
      <c r="A10" s="204">
        <v>46091.0</v>
      </c>
      <c r="B10" s="205" t="s">
        <v>3</v>
      </c>
      <c r="C10" s="206" t="s">
        <v>5</v>
      </c>
      <c r="D10" s="207">
        <v>46091.83928240741</v>
      </c>
      <c r="E10" s="188"/>
      <c r="F10" s="189" t="str">
        <f>IF(COUNTIF(LEAVE!B:B,H:H)&gt;0,TODAY(),"")</f>
        <v/>
      </c>
      <c r="G10" s="208" t="str">
        <f>IF(countif(TODAY!$A$18,$H$2:$H999),today(),"")</f>
        <v/>
      </c>
      <c r="H10" s="191" t="s">
        <v>71</v>
      </c>
      <c r="I10" s="192">
        <f t="shared" si="6"/>
        <v>5</v>
      </c>
      <c r="J10" s="213">
        <f>IFERROR(__xludf.DUMMYFUNCTION("""COMPUTED_VALUE"""),46169.0)</f>
        <v>46169</v>
      </c>
      <c r="K10" s="194"/>
      <c r="L10" s="195" t="str">
        <f t="shared" ref="L10:M10" si="13">H10</f>
        <v>RAJKUMAR</v>
      </c>
      <c r="M10" s="196">
        <f t="shared" si="13"/>
        <v>5</v>
      </c>
      <c r="N10" s="197">
        <f t="shared" si="3"/>
        <v>46169</v>
      </c>
      <c r="O10" s="197">
        <f t="shared" si="4"/>
        <v>46169</v>
      </c>
      <c r="P10" s="8"/>
      <c r="Q10" s="199" t="s">
        <v>81</v>
      </c>
      <c r="R10" s="199">
        <v>6.0</v>
      </c>
      <c r="S10" s="197">
        <v>46170.0</v>
      </c>
      <c r="T10" s="197">
        <v>46170.0</v>
      </c>
      <c r="U10" s="8"/>
      <c r="V10" s="216" t="s">
        <v>81</v>
      </c>
      <c r="Y10" s="201" t="s">
        <v>60</v>
      </c>
      <c r="Z10" s="201">
        <v>5.0</v>
      </c>
      <c r="AA10" s="202"/>
      <c r="AB10" s="203" t="str">
        <f t="shared" si="5"/>
        <v/>
      </c>
    </row>
    <row r="11">
      <c r="A11" s="204">
        <v>46092.0</v>
      </c>
      <c r="B11" s="205" t="s">
        <v>60</v>
      </c>
      <c r="C11" s="206" t="s">
        <v>7</v>
      </c>
      <c r="D11" s="207">
        <v>46092.82991898148</v>
      </c>
      <c r="E11" s="188"/>
      <c r="F11" s="189" t="str">
        <f>IF(COUNTIF(LEAVE!B:B,H:H)&gt;0,TODAY(),"")</f>
        <v/>
      </c>
      <c r="G11" s="208" t="str">
        <f>IF(countif(TODAY!$A$18,$H$2:$H999),today(),"")</f>
        <v/>
      </c>
      <c r="H11" s="191" t="s">
        <v>74</v>
      </c>
      <c r="I11" s="192">
        <f t="shared" si="6"/>
        <v>5</v>
      </c>
      <c r="J11" s="213">
        <f>IFERROR(__xludf.DUMMYFUNCTION("""COMPUTED_VALUE"""),46164.0)</f>
        <v>46164</v>
      </c>
      <c r="K11" s="194"/>
      <c r="L11" s="195" t="str">
        <f t="shared" ref="L11:M11" si="14">H11</f>
        <v>SAKTHIVEL 2</v>
      </c>
      <c r="M11" s="196">
        <f t="shared" si="14"/>
        <v>5</v>
      </c>
      <c r="N11" s="197">
        <f t="shared" si="3"/>
        <v>46164</v>
      </c>
      <c r="O11" s="197">
        <f t="shared" si="4"/>
        <v>46164</v>
      </c>
      <c r="P11" s="8"/>
      <c r="Q11" s="199" t="s">
        <v>82</v>
      </c>
      <c r="R11" s="199">
        <v>6.0</v>
      </c>
      <c r="S11" s="197">
        <v>46171.0</v>
      </c>
      <c r="T11" s="197">
        <v>46171.0</v>
      </c>
      <c r="U11" s="8"/>
      <c r="V11" s="216" t="s">
        <v>82</v>
      </c>
      <c r="Y11" s="201" t="s">
        <v>64</v>
      </c>
      <c r="Z11" s="201">
        <v>5.0</v>
      </c>
      <c r="AA11" s="202"/>
      <c r="AB11" s="203" t="str">
        <f t="shared" si="5"/>
        <v/>
      </c>
    </row>
    <row r="12">
      <c r="A12" s="204">
        <v>46093.0</v>
      </c>
      <c r="B12" s="205" t="s">
        <v>82</v>
      </c>
      <c r="C12" s="206" t="s">
        <v>5</v>
      </c>
      <c r="D12" s="207">
        <v>46093.83824074074</v>
      </c>
      <c r="E12" s="188"/>
      <c r="F12" s="189" t="str">
        <f>IF(COUNTIF(LEAVE!B:B,H:H)&gt;0,TODAY(),"")</f>
        <v/>
      </c>
      <c r="G12" s="208" t="str">
        <f>IF(countif(TODAY!$A$18,$H$2:$H999),today(),"")</f>
        <v/>
      </c>
      <c r="H12" s="191" t="s">
        <v>76</v>
      </c>
      <c r="I12" s="192">
        <f t="shared" si="6"/>
        <v>6</v>
      </c>
      <c r="J12" s="213">
        <f>IFERROR(__xludf.DUMMYFUNCTION("""COMPUTED_VALUE"""),46172.0)</f>
        <v>46172</v>
      </c>
      <c r="K12" s="194"/>
      <c r="L12" s="195" t="str">
        <f t="shared" ref="L12:M12" si="15">H12</f>
        <v>SATHISH</v>
      </c>
      <c r="M12" s="196">
        <f t="shared" si="15"/>
        <v>6</v>
      </c>
      <c r="N12" s="197">
        <f t="shared" si="3"/>
        <v>46172</v>
      </c>
      <c r="O12" s="197">
        <f t="shared" si="4"/>
        <v>46172</v>
      </c>
      <c r="P12" s="8"/>
      <c r="Q12" s="199" t="s">
        <v>76</v>
      </c>
      <c r="R12" s="199">
        <v>6.0</v>
      </c>
      <c r="S12" s="197">
        <v>46172.0</v>
      </c>
      <c r="T12" s="197">
        <v>46172.0</v>
      </c>
      <c r="U12" s="8"/>
      <c r="V12" s="216" t="s">
        <v>76</v>
      </c>
      <c r="Y12" s="201" t="s">
        <v>68</v>
      </c>
      <c r="Z12" s="201">
        <v>5.0</v>
      </c>
      <c r="AA12" s="202"/>
      <c r="AB12" s="203" t="str">
        <f t="shared" si="5"/>
        <v/>
      </c>
    </row>
    <row r="13">
      <c r="A13" s="204">
        <v>46094.0</v>
      </c>
      <c r="B13" s="205" t="s">
        <v>68</v>
      </c>
      <c r="C13" s="206" t="s">
        <v>5</v>
      </c>
      <c r="D13" s="207">
        <v>46094.84149305556</v>
      </c>
      <c r="E13" s="188"/>
      <c r="F13" s="189" t="str">
        <f>IF(COUNTIF(LEAVE!B:B,H:H)&gt;0,TODAY(),"")</f>
        <v/>
      </c>
      <c r="G13" s="208" t="str">
        <f>IF(countif(TODAY!$A$18,$H$2:$H999),today(),"")</f>
        <v/>
      </c>
      <c r="H13" s="191" t="s">
        <v>77</v>
      </c>
      <c r="I13" s="192">
        <f t="shared" si="6"/>
        <v>5</v>
      </c>
      <c r="J13" s="213">
        <f>IFERROR(__xludf.DUMMYFUNCTION("""COMPUTED_VALUE"""),46167.0)</f>
        <v>46167</v>
      </c>
      <c r="K13" s="194"/>
      <c r="L13" s="195" t="str">
        <f t="shared" ref="L13:M13" si="16">H13</f>
        <v>SELVENDRAN</v>
      </c>
      <c r="M13" s="196">
        <f t="shared" si="16"/>
        <v>5</v>
      </c>
      <c r="N13" s="197">
        <f t="shared" si="3"/>
        <v>46167</v>
      </c>
      <c r="O13" s="197">
        <f t="shared" si="4"/>
        <v>46167</v>
      </c>
      <c r="P13" s="217"/>
      <c r="Q13" s="199" t="s">
        <v>79</v>
      </c>
      <c r="R13" s="199">
        <v>6.0</v>
      </c>
      <c r="S13" s="197">
        <v>46174.0</v>
      </c>
      <c r="T13" s="197">
        <v>46174.0</v>
      </c>
      <c r="U13" s="8"/>
      <c r="V13" s="216" t="s">
        <v>79</v>
      </c>
      <c r="Y13" s="201" t="s">
        <v>71</v>
      </c>
      <c r="Z13" s="201">
        <v>5.0</v>
      </c>
      <c r="AA13" s="202"/>
      <c r="AB13" s="203" t="str">
        <f t="shared" si="5"/>
        <v/>
      </c>
    </row>
    <row r="14">
      <c r="A14" s="204">
        <v>46095.0</v>
      </c>
      <c r="B14" s="205" t="s">
        <v>71</v>
      </c>
      <c r="C14" s="206" t="s">
        <v>7</v>
      </c>
      <c r="D14" s="207">
        <v>46095.79696759259</v>
      </c>
      <c r="E14" s="188"/>
      <c r="F14" s="189" t="str">
        <f>IF(COUNTIF(LEAVE!B:B,H:H)&gt;0,TODAY(),"")</f>
        <v/>
      </c>
      <c r="G14" s="208" t="str">
        <f>IF(countif(TODAY!$A$18,$H$2:$H999),today(),"")</f>
        <v/>
      </c>
      <c r="H14" s="191" t="s">
        <v>79</v>
      </c>
      <c r="I14" s="192">
        <f t="shared" si="6"/>
        <v>6</v>
      </c>
      <c r="J14" s="213">
        <f>IFERROR(__xludf.DUMMYFUNCTION("""COMPUTED_VALUE"""),46174.0)</f>
        <v>46174</v>
      </c>
      <c r="K14" s="194"/>
      <c r="L14" s="195" t="str">
        <f t="shared" ref="L14:M14" si="17">H14</f>
        <v>SYED ABUTHAHIR</v>
      </c>
      <c r="M14" s="196">
        <f t="shared" si="17"/>
        <v>6</v>
      </c>
      <c r="N14" s="197">
        <f t="shared" si="3"/>
        <v>46174</v>
      </c>
      <c r="O14" s="197">
        <f t="shared" si="4"/>
        <v>46174</v>
      </c>
      <c r="P14" s="8"/>
      <c r="Q14" s="199" t="s">
        <v>55</v>
      </c>
      <c r="R14" s="199">
        <v>7.0</v>
      </c>
      <c r="S14" s="197">
        <v>46175.0</v>
      </c>
      <c r="T14" s="197">
        <v>46175.0</v>
      </c>
      <c r="U14" s="8"/>
      <c r="V14" s="216" t="s">
        <v>55</v>
      </c>
      <c r="Y14" s="201" t="s">
        <v>74</v>
      </c>
      <c r="Z14" s="201">
        <v>5.0</v>
      </c>
      <c r="AA14" s="202"/>
      <c r="AB14" s="203" t="str">
        <f t="shared" si="5"/>
        <v/>
      </c>
    </row>
    <row r="15">
      <c r="A15" s="204">
        <v>46097.0</v>
      </c>
      <c r="B15" s="205" t="s">
        <v>74</v>
      </c>
      <c r="C15" s="206" t="s">
        <v>7</v>
      </c>
      <c r="D15" s="207">
        <v>46097.822800925926</v>
      </c>
      <c r="E15" s="188"/>
      <c r="F15" s="189" t="str">
        <f>IF(COUNTIF(LEAVE!B:B,H:H)&gt;0,TODAY(),"")</f>
        <v/>
      </c>
      <c r="G15" s="208" t="str">
        <f>IF(countif(TODAY!$A$18,$H$2:$H999),today(),"")</f>
        <v/>
      </c>
      <c r="H15" s="191" t="s">
        <v>81</v>
      </c>
      <c r="I15" s="192">
        <f t="shared" si="6"/>
        <v>6</v>
      </c>
      <c r="J15" s="213">
        <f>IFERROR(__xludf.DUMMYFUNCTION("""COMPUTED_VALUE"""),46170.0)</f>
        <v>46170</v>
      </c>
      <c r="K15" s="194"/>
      <c r="L15" s="195" t="str">
        <f t="shared" ref="L15:M15" si="18">H15</f>
        <v>THAMODARAN</v>
      </c>
      <c r="M15" s="196">
        <f t="shared" si="18"/>
        <v>6</v>
      </c>
      <c r="N15" s="197">
        <f t="shared" si="3"/>
        <v>46170</v>
      </c>
      <c r="O15" s="197">
        <f t="shared" si="4"/>
        <v>46170</v>
      </c>
      <c r="P15" s="8"/>
      <c r="Q15" s="199" t="s">
        <v>3</v>
      </c>
      <c r="R15" s="199">
        <v>6.0</v>
      </c>
      <c r="S15" s="197">
        <v>46176.0</v>
      </c>
      <c r="T15" s="197">
        <v>46176.0</v>
      </c>
      <c r="U15" s="8"/>
      <c r="V15" s="216" t="s">
        <v>3</v>
      </c>
      <c r="Y15" s="201" t="s">
        <v>77</v>
      </c>
      <c r="Z15" s="201">
        <v>5.0</v>
      </c>
      <c r="AA15" s="202"/>
      <c r="AB15" s="218" t="str">
        <f t="shared" si="5"/>
        <v/>
      </c>
    </row>
    <row r="16">
      <c r="A16" s="204">
        <v>46098.0</v>
      </c>
      <c r="B16" s="205" t="s">
        <v>77</v>
      </c>
      <c r="C16" s="206" t="s">
        <v>9</v>
      </c>
      <c r="D16" s="207">
        <v>46098.80862268519</v>
      </c>
      <c r="E16" s="188"/>
      <c r="F16" s="189" t="str">
        <f>IF(COUNTIF(LEAVE!B:B,H:H)&gt;0,TODAY(),"")</f>
        <v/>
      </c>
      <c r="G16" s="208" t="str">
        <f>IF(countif(TODAY!$A$18,$H$2:$H999),today(),"")</f>
        <v/>
      </c>
      <c r="H16" s="191" t="s">
        <v>82</v>
      </c>
      <c r="I16" s="192">
        <f t="shared" si="6"/>
        <v>6</v>
      </c>
      <c r="J16" s="213">
        <f>IFERROR(__xludf.DUMMYFUNCTION("""COMPUTED_VALUE"""),46171.0)</f>
        <v>46171</v>
      </c>
      <c r="K16" s="194"/>
      <c r="L16" s="195" t="str">
        <f t="shared" ref="L16:M16" si="19">H16</f>
        <v>VENKADESAN</v>
      </c>
      <c r="M16" s="196">
        <f t="shared" si="19"/>
        <v>6</v>
      </c>
      <c r="N16" s="197">
        <f t="shared" si="3"/>
        <v>46171</v>
      </c>
      <c r="O16" s="197">
        <f t="shared" si="4"/>
        <v>46171</v>
      </c>
      <c r="P16" s="8"/>
      <c r="Q16" s="199"/>
      <c r="R16" s="199">
        <v>0.0</v>
      </c>
      <c r="S16" s="197">
        <v>0.0</v>
      </c>
      <c r="T16" s="197">
        <v>46178.0</v>
      </c>
      <c r="U16" s="8"/>
      <c r="V16" s="216"/>
      <c r="Y16" s="201" t="s">
        <v>48</v>
      </c>
      <c r="Z16" s="201">
        <v>1.0</v>
      </c>
      <c r="AA16" s="202"/>
      <c r="AB16" s="203" t="str">
        <f t="shared" si="5"/>
        <v/>
      </c>
    </row>
    <row r="17">
      <c r="A17" s="204">
        <v>46099.0</v>
      </c>
      <c r="B17" s="205" t="s">
        <v>55</v>
      </c>
      <c r="C17" s="206" t="s">
        <v>7</v>
      </c>
      <c r="D17" s="207">
        <v>46099.80079861111</v>
      </c>
      <c r="E17" s="188"/>
      <c r="F17" s="189" t="str">
        <f>IF(COUNTIF(LEAVE!B:B,H:H)&gt;0,TODAY(),"")</f>
        <v/>
      </c>
      <c r="G17" s="208" t="str">
        <f>IF(countif(TODAY!$A$18,$H$2:$H999),today(),"")</f>
        <v/>
      </c>
      <c r="H17" s="191"/>
      <c r="I17" s="192">
        <f t="shared" si="6"/>
        <v>0</v>
      </c>
      <c r="J17" s="213"/>
      <c r="K17" s="194"/>
      <c r="L17" s="195" t="str">
        <f t="shared" ref="L17:M17" si="20">H17</f>
        <v/>
      </c>
      <c r="M17" s="196">
        <f t="shared" si="20"/>
        <v>0</v>
      </c>
      <c r="N17" s="197">
        <f t="shared" si="3"/>
        <v>0</v>
      </c>
      <c r="O17" s="197">
        <f t="shared" si="4"/>
        <v>46178</v>
      </c>
      <c r="P17" s="8"/>
      <c r="Q17" s="199"/>
      <c r="R17" s="199">
        <v>0.0</v>
      </c>
      <c r="S17" s="197">
        <v>0.0</v>
      </c>
      <c r="T17" s="197">
        <v>46178.0</v>
      </c>
      <c r="U17" s="8"/>
      <c r="V17" s="216"/>
      <c r="Y17" s="201"/>
      <c r="Z17" s="201">
        <v>0.0</v>
      </c>
      <c r="AA17" s="202"/>
      <c r="AB17" s="203" t="str">
        <f t="shared" si="5"/>
        <v/>
      </c>
    </row>
    <row r="18">
      <c r="A18" s="204">
        <v>46100.0</v>
      </c>
      <c r="B18" s="205" t="s">
        <v>76</v>
      </c>
      <c r="C18" s="206" t="s">
        <v>7</v>
      </c>
      <c r="D18" s="207">
        <v>46100.831087962964</v>
      </c>
      <c r="E18" s="188"/>
      <c r="F18" s="189" t="str">
        <f>IF(COUNTIF(LEAVE!B:B,H:H)&gt;0,TODAY(),"")</f>
        <v/>
      </c>
      <c r="G18" s="208" t="str">
        <f>IF(countif(TODAY!$A$18,$H$2:$H999),today(),"")</f>
        <v/>
      </c>
      <c r="H18" s="191"/>
      <c r="I18" s="192">
        <f t="shared" si="6"/>
        <v>0</v>
      </c>
      <c r="J18" s="213"/>
      <c r="K18" s="194"/>
      <c r="L18" s="195" t="str">
        <f t="shared" ref="L18:M18" si="21">H18</f>
        <v/>
      </c>
      <c r="M18" s="196">
        <f t="shared" si="21"/>
        <v>0</v>
      </c>
      <c r="N18" s="197">
        <f t="shared" si="3"/>
        <v>0</v>
      </c>
      <c r="O18" s="197">
        <f t="shared" si="4"/>
        <v>46178</v>
      </c>
      <c r="P18" s="8"/>
      <c r="Q18" s="199"/>
      <c r="R18" s="199">
        <v>0.0</v>
      </c>
      <c r="S18" s="197">
        <v>0.0</v>
      </c>
      <c r="T18" s="197">
        <v>46178.0</v>
      </c>
      <c r="U18" s="8"/>
      <c r="V18" s="216"/>
      <c r="Y18" s="201"/>
      <c r="Z18" s="201">
        <v>0.0</v>
      </c>
      <c r="AA18" s="202"/>
      <c r="AB18" s="203" t="str">
        <f t="shared" si="5"/>
        <v/>
      </c>
    </row>
    <row r="19" ht="15.75" customHeight="1">
      <c r="A19" s="204">
        <v>46101.0</v>
      </c>
      <c r="B19" s="205" t="s">
        <v>79</v>
      </c>
      <c r="C19" s="206" t="s">
        <v>7</v>
      </c>
      <c r="D19" s="207">
        <v>46101.82892361111</v>
      </c>
      <c r="E19" s="188"/>
      <c r="F19" s="189" t="str">
        <f>IF(COUNTIF(LEAVE!B:B,H:H)&gt;0,TODAY(),"")</f>
        <v/>
      </c>
      <c r="G19" s="208" t="str">
        <f>IF(countif(TODAY!$A$18,$H$2:$H999),today(),"")</f>
        <v/>
      </c>
      <c r="H19" s="191"/>
      <c r="I19" s="192">
        <f t="shared" si="6"/>
        <v>0</v>
      </c>
      <c r="J19" s="213"/>
      <c r="K19" s="194"/>
      <c r="L19" s="195" t="str">
        <f t="shared" ref="L19:M19" si="22">H19</f>
        <v/>
      </c>
      <c r="M19" s="196">
        <f t="shared" si="22"/>
        <v>0</v>
      </c>
      <c r="N19" s="197">
        <f t="shared" si="3"/>
        <v>0</v>
      </c>
      <c r="O19" s="197">
        <f t="shared" si="4"/>
        <v>46178</v>
      </c>
      <c r="P19" s="8"/>
      <c r="Q19" s="199"/>
      <c r="R19" s="199">
        <v>0.0</v>
      </c>
      <c r="S19" s="197">
        <v>0.0</v>
      </c>
      <c r="T19" s="197">
        <v>46178.0</v>
      </c>
      <c r="U19" s="8"/>
      <c r="V19" s="216"/>
      <c r="Y19" s="201"/>
      <c r="Z19" s="201">
        <v>0.0</v>
      </c>
      <c r="AA19" s="202"/>
      <c r="AB19" s="203" t="str">
        <f t="shared" si="5"/>
        <v/>
      </c>
    </row>
    <row r="20" ht="15.75" customHeight="1">
      <c r="A20" s="204">
        <v>46102.0</v>
      </c>
      <c r="B20" s="205" t="s">
        <v>81</v>
      </c>
      <c r="C20" s="206" t="s">
        <v>7</v>
      </c>
      <c r="D20" s="207">
        <v>46102.84155092593</v>
      </c>
      <c r="E20" s="188"/>
      <c r="F20" s="189" t="str">
        <f>IF(COUNTIF(LEAVE!B:B,H:H)&gt;0,TODAY(),"")</f>
        <v/>
      </c>
      <c r="G20" s="208" t="str">
        <f>IF(countif(TODAY!$A$18,$H$2:$H999),today(),"")</f>
        <v/>
      </c>
      <c r="H20" s="191"/>
      <c r="I20" s="192">
        <f t="shared" si="6"/>
        <v>0</v>
      </c>
      <c r="J20" s="213"/>
      <c r="K20" s="194"/>
      <c r="L20" s="195" t="str">
        <f t="shared" ref="L20:M20" si="23">H20</f>
        <v/>
      </c>
      <c r="M20" s="196">
        <f t="shared" si="23"/>
        <v>0</v>
      </c>
      <c r="N20" s="197">
        <f t="shared" si="3"/>
        <v>0</v>
      </c>
      <c r="O20" s="197">
        <f t="shared" si="4"/>
        <v>46178</v>
      </c>
      <c r="P20" s="8"/>
      <c r="Q20" s="199"/>
      <c r="R20" s="199">
        <v>0.0</v>
      </c>
      <c r="S20" s="197">
        <v>0.0</v>
      </c>
      <c r="T20" s="197">
        <v>46178.0</v>
      </c>
      <c r="U20" s="8"/>
      <c r="V20" s="216"/>
      <c r="Y20" s="201"/>
      <c r="Z20" s="201">
        <v>0.0</v>
      </c>
      <c r="AA20" s="202"/>
      <c r="AB20" s="203" t="str">
        <f t="shared" si="5"/>
        <v/>
      </c>
    </row>
    <row r="21" ht="15.75" customHeight="1">
      <c r="A21" s="204">
        <v>46104.0</v>
      </c>
      <c r="B21" s="205" t="s">
        <v>46</v>
      </c>
      <c r="C21" s="206" t="s">
        <v>7</v>
      </c>
      <c r="D21" s="207">
        <v>46104.833125</v>
      </c>
      <c r="E21" s="104"/>
      <c r="F21" s="189" t="str">
        <f>IF(COUNTIF(LEAVE!B:B,H:H)&gt;0,TODAY(),"")</f>
        <v/>
      </c>
      <c r="G21" s="208" t="str">
        <f>IF(countif(TODAY!$A$18,$H$2:$H999),today(),"")</f>
        <v/>
      </c>
      <c r="H21" s="191"/>
      <c r="I21" s="192">
        <f t="shared" si="6"/>
        <v>0</v>
      </c>
      <c r="J21" s="213"/>
      <c r="K21" s="194"/>
      <c r="L21" s="195" t="str">
        <f t="shared" ref="L21:M21" si="24">H21</f>
        <v/>
      </c>
      <c r="M21" s="196">
        <f t="shared" si="24"/>
        <v>0</v>
      </c>
      <c r="N21" s="197">
        <f t="shared" si="3"/>
        <v>0</v>
      </c>
      <c r="O21" s="197">
        <f t="shared" si="4"/>
        <v>46178</v>
      </c>
      <c r="P21" s="8"/>
      <c r="Q21" s="199"/>
      <c r="R21" s="199">
        <v>0.0</v>
      </c>
      <c r="S21" s="197">
        <v>0.0</v>
      </c>
      <c r="T21" s="197">
        <v>46178.0</v>
      </c>
      <c r="U21" s="8"/>
      <c r="V21" s="216"/>
      <c r="Y21" s="201"/>
      <c r="Z21" s="201">
        <v>0.0</v>
      </c>
      <c r="AA21" s="202"/>
      <c r="AB21" s="203" t="str">
        <f t="shared" si="5"/>
        <v/>
      </c>
    </row>
    <row r="22" ht="15.75" customHeight="1">
      <c r="A22" s="204">
        <v>46105.0</v>
      </c>
      <c r="B22" s="205" t="s">
        <v>64</v>
      </c>
      <c r="C22" s="206" t="s">
        <v>5</v>
      </c>
      <c r="D22" s="207">
        <v>46105.846400462964</v>
      </c>
      <c r="E22" s="104"/>
      <c r="F22" s="189" t="str">
        <f>IF(COUNTIF(LEAVE!B:B,H:H)&gt;0,TODAY(),"")</f>
        <v/>
      </c>
      <c r="G22" s="208" t="str">
        <f>IF(countif(TODAY!$A$18,$H$2:$H999),today(),"")</f>
        <v/>
      </c>
      <c r="H22" s="191"/>
      <c r="I22" s="192">
        <f t="shared" si="6"/>
        <v>0</v>
      </c>
      <c r="J22" s="213"/>
      <c r="K22" s="194"/>
      <c r="L22" s="195" t="str">
        <f t="shared" ref="L22:M22" si="25">H22</f>
        <v/>
      </c>
      <c r="M22" s="196">
        <f t="shared" si="25"/>
        <v>0</v>
      </c>
      <c r="N22" s="197">
        <f t="shared" si="3"/>
        <v>0</v>
      </c>
      <c r="O22" s="197">
        <f t="shared" si="4"/>
        <v>46178</v>
      </c>
      <c r="P22" s="8"/>
      <c r="Q22" s="199"/>
      <c r="R22" s="199">
        <v>0.0</v>
      </c>
      <c r="S22" s="197">
        <v>0.0</v>
      </c>
      <c r="T22" s="197">
        <v>46178.0</v>
      </c>
      <c r="U22" s="8"/>
      <c r="V22" s="216"/>
      <c r="Y22" s="219"/>
      <c r="Z22" s="201">
        <v>0.0</v>
      </c>
      <c r="AA22" s="202"/>
      <c r="AB22" s="203" t="str">
        <f t="shared" si="5"/>
        <v/>
      </c>
    </row>
    <row r="23" ht="15.75" customHeight="1">
      <c r="A23" s="204">
        <v>46106.0</v>
      </c>
      <c r="B23" s="205" t="s">
        <v>51</v>
      </c>
      <c r="C23" s="206" t="s">
        <v>9</v>
      </c>
      <c r="D23" s="207">
        <v>46106.8103587963</v>
      </c>
      <c r="E23" s="104"/>
      <c r="F23" s="189" t="str">
        <f>IF(COUNTIF(LEAVE!B:B,H:H)&gt;0,TODAY(),"")</f>
        <v/>
      </c>
      <c r="G23" s="208" t="str">
        <f>IF(countif(TODAY!$A$18,$H$2:$H999),today(),"")</f>
        <v/>
      </c>
      <c r="H23" s="191"/>
      <c r="I23" s="192">
        <f t="shared" si="6"/>
        <v>0</v>
      </c>
      <c r="J23" s="213"/>
      <c r="K23" s="194"/>
      <c r="L23" s="195" t="str">
        <f t="shared" ref="L23:M23" si="26">H23</f>
        <v/>
      </c>
      <c r="M23" s="196">
        <f t="shared" si="26"/>
        <v>0</v>
      </c>
      <c r="N23" s="197">
        <f t="shared" si="3"/>
        <v>0</v>
      </c>
      <c r="O23" s="197">
        <f t="shared" si="4"/>
        <v>46178</v>
      </c>
      <c r="P23" s="8"/>
      <c r="Q23" s="199"/>
      <c r="R23" s="199">
        <v>0.0</v>
      </c>
      <c r="S23" s="197">
        <v>0.0</v>
      </c>
      <c r="T23" s="197">
        <v>46178.0</v>
      </c>
      <c r="U23" s="8"/>
      <c r="V23" s="216"/>
      <c r="Y23" s="201"/>
      <c r="Z23" s="201">
        <v>0.0</v>
      </c>
      <c r="AA23" s="202"/>
      <c r="AB23" s="203" t="str">
        <f t="shared" si="5"/>
        <v/>
      </c>
    </row>
    <row r="24" ht="15.75" customHeight="1">
      <c r="A24" s="204">
        <v>46107.0</v>
      </c>
      <c r="B24" s="205" t="s">
        <v>3</v>
      </c>
      <c r="C24" s="206" t="s">
        <v>7</v>
      </c>
      <c r="D24" s="207">
        <v>46107.82876157408</v>
      </c>
      <c r="E24" s="104"/>
      <c r="F24" s="189" t="str">
        <f>IF(COUNTIF(LEAVE!B:B,H:H)&gt;0,TODAY(),"")</f>
        <v/>
      </c>
      <c r="G24" s="208" t="str">
        <f>IF(countif(TODAY!$A$18,$H$2:$H999),today(),"")</f>
        <v/>
      </c>
      <c r="H24" s="191"/>
      <c r="I24" s="192">
        <f t="shared" si="6"/>
        <v>0</v>
      </c>
      <c r="J24" s="213"/>
      <c r="K24" s="194"/>
      <c r="L24" s="195" t="str">
        <f t="shared" ref="L24:M24" si="27">H24</f>
        <v/>
      </c>
      <c r="M24" s="196">
        <f t="shared" si="27"/>
        <v>0</v>
      </c>
      <c r="N24" s="197">
        <f t="shared" si="3"/>
        <v>0</v>
      </c>
      <c r="O24" s="197">
        <f t="shared" si="4"/>
        <v>46178</v>
      </c>
      <c r="P24" s="8"/>
      <c r="Q24" s="199"/>
      <c r="R24" s="199">
        <v>0.0</v>
      </c>
      <c r="S24" s="197">
        <v>0.0</v>
      </c>
      <c r="T24" s="197">
        <v>46178.0</v>
      </c>
      <c r="U24" s="8"/>
      <c r="V24" s="216"/>
      <c r="Y24" s="201"/>
      <c r="Z24" s="201">
        <v>0.0</v>
      </c>
      <c r="AA24" s="202"/>
      <c r="AB24" s="203" t="str">
        <f t="shared" si="5"/>
        <v/>
      </c>
    </row>
    <row r="25" ht="15.75" customHeight="1">
      <c r="A25" s="204">
        <v>46108.0</v>
      </c>
      <c r="B25" s="205" t="s">
        <v>82</v>
      </c>
      <c r="C25" s="206" t="s">
        <v>7</v>
      </c>
      <c r="D25" s="207">
        <v>46108.81365740741</v>
      </c>
      <c r="E25" s="220"/>
      <c r="F25" s="189" t="str">
        <f>IF(COUNTIF(LEAVE!B:B,H:H)&gt;0,TODAY(),"")</f>
        <v/>
      </c>
      <c r="G25" s="208" t="str">
        <f>IF(countif(TODAY!$A$18,$H$2:$H999),today(),"")</f>
        <v/>
      </c>
      <c r="H25" s="191"/>
      <c r="I25" s="192">
        <f t="shared" si="6"/>
        <v>0</v>
      </c>
      <c r="J25" s="213"/>
      <c r="K25" s="194"/>
      <c r="L25" s="195" t="str">
        <f t="shared" ref="L25:M25" si="28">H25</f>
        <v/>
      </c>
      <c r="M25" s="196">
        <f t="shared" si="28"/>
        <v>0</v>
      </c>
      <c r="N25" s="197">
        <f t="shared" si="3"/>
        <v>0</v>
      </c>
      <c r="O25" s="197">
        <f t="shared" si="4"/>
        <v>46178</v>
      </c>
      <c r="P25" s="8"/>
      <c r="Q25" s="199"/>
      <c r="R25" s="199">
        <v>0.0</v>
      </c>
      <c r="S25" s="197">
        <v>0.0</v>
      </c>
      <c r="T25" s="197">
        <v>46178.0</v>
      </c>
      <c r="U25" s="8"/>
      <c r="V25" s="216"/>
      <c r="Y25" s="201"/>
      <c r="Z25" s="201">
        <v>0.0</v>
      </c>
      <c r="AA25" s="202"/>
      <c r="AB25" s="203" t="str">
        <f t="shared" si="5"/>
        <v/>
      </c>
    </row>
    <row r="26" ht="15.75" customHeight="1">
      <c r="A26" s="204">
        <v>46109.0</v>
      </c>
      <c r="B26" s="205" t="s">
        <v>60</v>
      </c>
      <c r="C26" s="206" t="s">
        <v>9</v>
      </c>
      <c r="D26" s="207">
        <v>46109.80449074074</v>
      </c>
      <c r="E26" s="220"/>
      <c r="F26" s="189" t="str">
        <f>IF(COUNTIF(LEAVE!B:B,H:H)&gt;0,TODAY(),"")</f>
        <v/>
      </c>
      <c r="G26" s="208" t="str">
        <f>IF(countif(TODAY!$A$18,$H$2:$H999),today(),"")</f>
        <v/>
      </c>
      <c r="H26" s="191"/>
      <c r="I26" s="192">
        <f t="shared" si="6"/>
        <v>0</v>
      </c>
      <c r="J26" s="213"/>
      <c r="K26" s="194"/>
      <c r="L26" s="195" t="str">
        <f t="shared" ref="L26:M26" si="29">H26</f>
        <v/>
      </c>
      <c r="M26" s="196">
        <f t="shared" si="29"/>
        <v>0</v>
      </c>
      <c r="N26" s="197">
        <f t="shared" si="3"/>
        <v>0</v>
      </c>
      <c r="O26" s="197">
        <f t="shared" si="4"/>
        <v>46178</v>
      </c>
      <c r="P26" s="8"/>
      <c r="Q26" s="199"/>
      <c r="R26" s="199">
        <v>0.0</v>
      </c>
      <c r="S26" s="197">
        <v>0.0</v>
      </c>
      <c r="T26" s="197">
        <v>46178.0</v>
      </c>
      <c r="U26" s="8"/>
      <c r="V26" s="216"/>
      <c r="Y26" s="201"/>
      <c r="Z26" s="201">
        <v>0.0</v>
      </c>
      <c r="AA26" s="202"/>
      <c r="AB26" s="203" t="str">
        <f t="shared" si="5"/>
        <v/>
      </c>
    </row>
    <row r="27" ht="15.75" customHeight="1">
      <c r="A27" s="204">
        <v>46111.0</v>
      </c>
      <c r="B27" s="205" t="s">
        <v>68</v>
      </c>
      <c r="C27" s="206" t="s">
        <v>9</v>
      </c>
      <c r="D27" s="207">
        <v>46111.84737268519</v>
      </c>
      <c r="E27" s="220"/>
      <c r="F27" s="189" t="str">
        <f>IF(COUNTIF(LEAVE!B:B,H:H)&gt;0,TODAY(),"")</f>
        <v/>
      </c>
      <c r="G27" s="208" t="str">
        <f>IF(countif(TODAY!$A$18,$H$2:$H999),today(),"")</f>
        <v/>
      </c>
      <c r="H27" s="191"/>
      <c r="I27" s="192">
        <f t="shared" si="6"/>
        <v>0</v>
      </c>
      <c r="J27" s="213"/>
      <c r="K27" s="194"/>
      <c r="L27" s="195" t="str">
        <f t="shared" ref="L27:M27" si="30">H27</f>
        <v/>
      </c>
      <c r="M27" s="196">
        <f t="shared" si="30"/>
        <v>0</v>
      </c>
      <c r="N27" s="197">
        <f t="shared" si="3"/>
        <v>0</v>
      </c>
      <c r="O27" s="197">
        <f t="shared" si="4"/>
        <v>46178</v>
      </c>
      <c r="P27" s="8"/>
      <c r="Q27" s="199"/>
      <c r="R27" s="199">
        <v>0.0</v>
      </c>
      <c r="S27" s="197">
        <v>0.0</v>
      </c>
      <c r="T27" s="197">
        <v>46178.0</v>
      </c>
      <c r="U27" s="8"/>
      <c r="V27" s="216"/>
      <c r="Y27" s="201"/>
      <c r="Z27" s="201">
        <v>0.0</v>
      </c>
      <c r="AA27" s="202"/>
      <c r="AB27" s="203"/>
    </row>
    <row r="28" ht="15.75" customHeight="1">
      <c r="A28" s="204">
        <v>46112.0</v>
      </c>
      <c r="B28" s="205" t="s">
        <v>74</v>
      </c>
      <c r="C28" s="206" t="s">
        <v>9</v>
      </c>
      <c r="D28" s="207">
        <v>46112.820393518516</v>
      </c>
      <c r="E28" s="3"/>
      <c r="F28" s="189" t="str">
        <f>IF(COUNTIF(LEAVE!B:B,H:H)&gt;0,TODAY(),"")</f>
        <v/>
      </c>
      <c r="G28" s="208" t="str">
        <f>IF(countif(TODAY!$A$18,$H$2:$H999),today(),"")</f>
        <v/>
      </c>
      <c r="H28" s="191"/>
      <c r="I28" s="192">
        <f t="shared" si="6"/>
        <v>0</v>
      </c>
      <c r="J28" s="213"/>
      <c r="K28" s="194"/>
      <c r="L28" s="195" t="str">
        <f t="shared" ref="L28:M28" si="31">H28</f>
        <v/>
      </c>
      <c r="M28" s="196">
        <f t="shared" si="31"/>
        <v>0</v>
      </c>
      <c r="N28" s="197">
        <f t="shared" si="3"/>
        <v>0</v>
      </c>
      <c r="O28" s="197">
        <f t="shared" si="4"/>
        <v>46178</v>
      </c>
      <c r="P28" s="8"/>
      <c r="Q28" s="199"/>
      <c r="R28" s="199">
        <v>0.0</v>
      </c>
      <c r="S28" s="197">
        <v>0.0</v>
      </c>
      <c r="T28" s="197">
        <v>46178.0</v>
      </c>
      <c r="U28" s="8"/>
      <c r="V28" s="8"/>
      <c r="W28" s="221"/>
      <c r="X28" s="221"/>
      <c r="Y28" s="201"/>
      <c r="Z28" s="201">
        <v>0.0</v>
      </c>
    </row>
    <row r="29" ht="15.75" customHeight="1">
      <c r="A29" s="204">
        <v>46113.0</v>
      </c>
      <c r="B29" s="205" t="s">
        <v>71</v>
      </c>
      <c r="C29" s="206" t="s">
        <v>7</v>
      </c>
      <c r="D29" s="207">
        <v>46113.82365740741</v>
      </c>
      <c r="E29" s="3"/>
      <c r="F29" s="189" t="str">
        <f>IF(COUNTIF(LEAVE!B:B,H:H)&gt;0,TODAY(),"")</f>
        <v/>
      </c>
      <c r="G29" s="208" t="str">
        <f>IF(countif(TODAY!$A$18,$H$2:$H999),today(),"")</f>
        <v/>
      </c>
      <c r="H29" s="191"/>
      <c r="I29" s="192">
        <f t="shared" si="6"/>
        <v>0</v>
      </c>
      <c r="J29" s="213"/>
      <c r="K29" s="194"/>
      <c r="L29" s="195" t="str">
        <f t="shared" ref="L29:M29" si="32">H29</f>
        <v/>
      </c>
      <c r="M29" s="196">
        <f t="shared" si="32"/>
        <v>0</v>
      </c>
      <c r="N29" s="197">
        <f t="shared" si="3"/>
        <v>0</v>
      </c>
      <c r="O29" s="197">
        <f t="shared" si="4"/>
        <v>46178</v>
      </c>
      <c r="P29" s="8"/>
      <c r="Q29" s="199"/>
      <c r="R29" s="199">
        <v>0.0</v>
      </c>
      <c r="S29" s="197">
        <v>0.0</v>
      </c>
      <c r="T29" s="197">
        <v>46178.0</v>
      </c>
      <c r="U29" s="8"/>
      <c r="V29" s="8"/>
      <c r="W29" s="221"/>
      <c r="X29" s="221"/>
      <c r="Y29" s="201"/>
      <c r="Z29" s="201"/>
    </row>
    <row r="30" ht="15.75" customHeight="1">
      <c r="A30" s="204">
        <v>46114.0</v>
      </c>
      <c r="B30" s="222" t="s">
        <v>77</v>
      </c>
      <c r="C30" s="223"/>
      <c r="D30" s="224"/>
      <c r="E30" s="3"/>
      <c r="F30" s="189" t="str">
        <f>IF(COUNTIF(LEAVE!B:B,H:H)&gt;0,TODAY(),"")</f>
        <v/>
      </c>
      <c r="G30" s="208" t="str">
        <f>IF(countif(TODAY!$A$18,$H$2:$H999),today(),"")</f>
        <v/>
      </c>
      <c r="H30" s="191"/>
      <c r="I30" s="192">
        <f t="shared" si="6"/>
        <v>0</v>
      </c>
      <c r="J30" s="213"/>
      <c r="K30" s="194"/>
      <c r="L30" s="195"/>
      <c r="M30" s="196">
        <f>I30</f>
        <v>0</v>
      </c>
      <c r="N30" s="197">
        <f t="shared" si="3"/>
        <v>0</v>
      </c>
      <c r="O30" s="197">
        <f t="shared" si="4"/>
        <v>46178</v>
      </c>
      <c r="P30" s="8"/>
      <c r="Q30" s="199" t="s">
        <v>46</v>
      </c>
      <c r="R30" s="199">
        <v>5.0</v>
      </c>
      <c r="S30" s="197">
        <v>92334.0</v>
      </c>
      <c r="T30" s="197">
        <v>92334.0</v>
      </c>
      <c r="U30" s="8"/>
      <c r="V30" s="8"/>
      <c r="W30" s="221"/>
      <c r="X30" s="221"/>
      <c r="Y30" s="201"/>
      <c r="Z30" s="201"/>
    </row>
    <row r="31" ht="15.75" customHeight="1">
      <c r="A31" s="204">
        <v>46115.0</v>
      </c>
      <c r="B31" s="205" t="s">
        <v>55</v>
      </c>
      <c r="C31" s="206" t="s">
        <v>7</v>
      </c>
      <c r="D31" s="207">
        <v>46115.82770833333</v>
      </c>
      <c r="E31" s="3"/>
      <c r="F31" s="189"/>
      <c r="G31" s="208"/>
      <c r="H31" s="191"/>
      <c r="I31" s="192"/>
      <c r="J31" s="213"/>
      <c r="K31" s="194"/>
      <c r="L31" s="195"/>
      <c r="M31" s="196"/>
      <c r="N31" s="197"/>
      <c r="O31" s="197"/>
      <c r="P31" s="8"/>
      <c r="Q31" s="199"/>
      <c r="R31" s="199"/>
      <c r="S31" s="197"/>
      <c r="T31" s="197"/>
      <c r="U31" s="8"/>
      <c r="V31" s="8"/>
      <c r="Y31" s="201"/>
      <c r="Z31" s="201"/>
    </row>
    <row r="32" ht="15.75" customHeight="1">
      <c r="A32" s="204">
        <v>46116.0</v>
      </c>
      <c r="B32" s="222" t="s">
        <v>76</v>
      </c>
      <c r="C32" s="206" t="s">
        <v>7</v>
      </c>
      <c r="D32" s="225">
        <v>46116.82846064815</v>
      </c>
      <c r="E32" s="3"/>
      <c r="F32" s="188" t="str">
        <f>IF(COUNTIF(LEAVE!B:B,H:H)&gt;0,TODAY(),"")</f>
        <v/>
      </c>
      <c r="G32" s="3"/>
      <c r="H32" s="3"/>
      <c r="J32" s="226"/>
      <c r="K32" s="3"/>
      <c r="L32" s="3"/>
      <c r="O32" s="227"/>
      <c r="Q32" s="94"/>
      <c r="R32" s="94"/>
      <c r="S32" s="94"/>
      <c r="T32" s="94"/>
      <c r="Y32" s="201"/>
      <c r="Z32" s="201"/>
    </row>
    <row r="33" ht="15.75" customHeight="1">
      <c r="A33" s="204">
        <v>46118.0</v>
      </c>
      <c r="B33" s="222" t="s">
        <v>81</v>
      </c>
      <c r="C33" s="206" t="s">
        <v>7</v>
      </c>
      <c r="D33" s="225">
        <v>46118.80920138889</v>
      </c>
      <c r="E33" s="3"/>
      <c r="F33" s="188" t="str">
        <f>IF(COUNTIF(LEAVE!B:B,H:H)&gt;0,TODAY(),"")</f>
        <v/>
      </c>
      <c r="G33" s="3"/>
      <c r="H33" s="3"/>
      <c r="J33" s="226"/>
      <c r="K33" s="3"/>
      <c r="L33" s="3"/>
      <c r="O33" s="227"/>
      <c r="Q33" s="94"/>
      <c r="R33" s="94"/>
      <c r="S33" s="94"/>
      <c r="T33" s="94"/>
      <c r="Y33" s="201"/>
      <c r="Z33" s="201"/>
    </row>
    <row r="34" ht="15.75" customHeight="1">
      <c r="A34" s="204">
        <v>46119.0</v>
      </c>
      <c r="B34" s="222" t="s">
        <v>64</v>
      </c>
      <c r="C34" s="206" t="s">
        <v>5</v>
      </c>
      <c r="D34" s="225">
        <v>46119.806805555556</v>
      </c>
      <c r="E34" s="3"/>
      <c r="F34" s="188" t="str">
        <f>IF(COUNTIF(LEAVE!B:B,H:H)&gt;0,TODAY(),"")</f>
        <v/>
      </c>
      <c r="G34" s="3"/>
      <c r="H34" s="3"/>
      <c r="J34" s="226"/>
      <c r="K34" s="3"/>
      <c r="L34" s="3"/>
      <c r="O34" s="227"/>
      <c r="Q34" s="94"/>
      <c r="R34" s="94"/>
      <c r="S34" s="94"/>
      <c r="T34" s="94"/>
      <c r="Y34" s="201"/>
      <c r="Z34" s="201"/>
    </row>
    <row r="35" ht="15.75" customHeight="1">
      <c r="A35" s="204">
        <v>46120.0</v>
      </c>
      <c r="B35" s="222" t="s">
        <v>79</v>
      </c>
      <c r="C35" s="206" t="s">
        <v>9</v>
      </c>
      <c r="D35" s="225">
        <v>46120.813414351855</v>
      </c>
      <c r="E35" s="3"/>
      <c r="F35" s="188" t="str">
        <f>IF(COUNTIF(LEAVE!B:B,H:H)&gt;0,TODAY(),"")</f>
        <v/>
      </c>
      <c r="G35" s="3"/>
      <c r="H35" s="3"/>
      <c r="J35" s="226"/>
      <c r="K35" s="3"/>
      <c r="L35" s="3"/>
      <c r="O35" s="227"/>
      <c r="Q35" s="94"/>
      <c r="R35" s="94"/>
      <c r="S35" s="94"/>
      <c r="T35" s="94"/>
      <c r="Y35" s="201" t="s">
        <v>92</v>
      </c>
      <c r="Z35" s="201"/>
    </row>
    <row r="36" ht="15.75" customHeight="1">
      <c r="A36" s="204">
        <v>46121.0</v>
      </c>
      <c r="B36" s="222" t="s">
        <v>46</v>
      </c>
      <c r="C36" s="206" t="s">
        <v>3</v>
      </c>
      <c r="D36" s="225">
        <v>46121.83675925926</v>
      </c>
      <c r="E36" s="3"/>
      <c r="F36" s="188" t="str">
        <f>IF(COUNTIF(LEAVE!B:B,H:H)&gt;0,TODAY(),"")</f>
        <v/>
      </c>
      <c r="G36" s="3"/>
      <c r="H36" s="3"/>
      <c r="J36" s="226"/>
      <c r="K36" s="3"/>
      <c r="L36" s="3"/>
      <c r="O36" s="227"/>
      <c r="Q36" s="94"/>
      <c r="R36" s="94"/>
      <c r="S36" s="94"/>
      <c r="T36" s="94"/>
      <c r="Y36" s="201" t="s">
        <v>92</v>
      </c>
      <c r="Z36" s="201"/>
    </row>
    <row r="37" ht="15.75" customHeight="1">
      <c r="A37" s="204">
        <v>46122.0</v>
      </c>
      <c r="B37" s="222" t="s">
        <v>51</v>
      </c>
      <c r="C37" s="206" t="s">
        <v>9</v>
      </c>
      <c r="D37" s="225">
        <v>46122.82065972222</v>
      </c>
      <c r="E37" s="3"/>
      <c r="F37" s="188" t="str">
        <f>IF(COUNTIF(LEAVE!B:B,H:H)&gt;0,TODAY(),"")</f>
        <v/>
      </c>
      <c r="G37" s="3"/>
      <c r="H37" s="3"/>
      <c r="J37" s="226"/>
      <c r="K37" s="3"/>
      <c r="L37" s="3"/>
      <c r="O37" s="227"/>
      <c r="Q37" s="94"/>
      <c r="R37" s="94"/>
      <c r="S37" s="94"/>
      <c r="T37" s="94"/>
      <c r="Y37" s="201" t="s">
        <v>92</v>
      </c>
      <c r="Z37" s="201"/>
    </row>
    <row r="38" ht="15.75" customHeight="1">
      <c r="A38" s="228">
        <v>46123.0</v>
      </c>
      <c r="B38" s="222" t="s">
        <v>3</v>
      </c>
      <c r="C38" s="206" t="s">
        <v>9</v>
      </c>
      <c r="D38" s="225">
        <v>46123.82806712963</v>
      </c>
      <c r="E38" s="3"/>
      <c r="F38" s="188" t="str">
        <f>IF(COUNTIF(LEAVE!B:B,H:H)&gt;0,TODAY(),"")</f>
        <v/>
      </c>
      <c r="G38" s="3"/>
      <c r="H38" s="3"/>
      <c r="J38" s="226"/>
      <c r="K38" s="3"/>
      <c r="L38" s="3"/>
      <c r="O38" s="227"/>
      <c r="Q38" s="94"/>
      <c r="R38" s="94"/>
      <c r="S38" s="94"/>
      <c r="T38" s="94"/>
      <c r="Y38" s="94" t="s">
        <v>92</v>
      </c>
    </row>
    <row r="39" ht="15.75" customHeight="1">
      <c r="A39" s="204">
        <v>46125.0</v>
      </c>
      <c r="B39" s="222" t="s">
        <v>82</v>
      </c>
      <c r="C39" s="206" t="s">
        <v>7</v>
      </c>
      <c r="D39" s="229">
        <v>46125.84013888889</v>
      </c>
      <c r="E39" s="3"/>
      <c r="F39" s="188" t="str">
        <f>IF(COUNTIF(LEAVE!B:B,H:H)&gt;0,TODAY(),"")</f>
        <v/>
      </c>
      <c r="G39" s="3"/>
      <c r="H39" s="3"/>
      <c r="J39" s="226"/>
      <c r="K39" s="3"/>
      <c r="L39" s="3"/>
      <c r="O39" s="227"/>
      <c r="Q39" s="94"/>
      <c r="R39" s="94"/>
      <c r="S39" s="94"/>
      <c r="T39" s="94"/>
      <c r="Y39" s="94" t="s">
        <v>92</v>
      </c>
    </row>
    <row r="40" ht="15.75" customHeight="1">
      <c r="A40" s="204">
        <v>46126.0</v>
      </c>
      <c r="B40" s="222" t="s">
        <v>60</v>
      </c>
      <c r="C40" s="206" t="s">
        <v>5</v>
      </c>
      <c r="D40" s="229">
        <v>46126.825891203705</v>
      </c>
      <c r="E40" s="3"/>
      <c r="F40" s="188" t="str">
        <f>IF(COUNTIF(LEAVE!B:B,H:H)&gt;0,TODAY(),"")</f>
        <v/>
      </c>
      <c r="G40" s="3"/>
      <c r="H40" s="3"/>
      <c r="J40" s="226"/>
      <c r="K40" s="3"/>
      <c r="L40" s="3"/>
      <c r="O40" s="227"/>
      <c r="Q40" s="94"/>
      <c r="R40" s="94"/>
      <c r="S40" s="94"/>
      <c r="T40" s="94"/>
      <c r="Y40" s="94" t="s">
        <v>92</v>
      </c>
    </row>
    <row r="41" ht="15.75" customHeight="1">
      <c r="A41" s="204">
        <v>46127.0</v>
      </c>
      <c r="B41" s="222" t="s">
        <v>77</v>
      </c>
      <c r="C41" s="206" t="s">
        <v>7</v>
      </c>
      <c r="D41" s="229">
        <v>46127.84100694444</v>
      </c>
      <c r="E41" s="3"/>
      <c r="F41" s="188" t="str">
        <f>IF(COUNTIF(LEAVE!B:B,H:H)&gt;0,TODAY(),"")</f>
        <v/>
      </c>
      <c r="G41" s="3"/>
      <c r="H41" s="3"/>
      <c r="J41" s="226"/>
      <c r="K41" s="3"/>
      <c r="L41" s="3"/>
      <c r="O41" s="227"/>
      <c r="Q41" s="94"/>
      <c r="R41" s="94"/>
      <c r="S41" s="94"/>
      <c r="T41" s="94"/>
      <c r="Y41" s="94" t="s">
        <v>92</v>
      </c>
    </row>
    <row r="42" ht="15.75" customHeight="1">
      <c r="A42" s="204">
        <v>46128.0</v>
      </c>
      <c r="B42" s="222" t="s">
        <v>68</v>
      </c>
      <c r="C42" s="206" t="s">
        <v>9</v>
      </c>
      <c r="D42" s="229">
        <v>46128.809375</v>
      </c>
      <c r="E42" s="3"/>
      <c r="F42" s="188" t="str">
        <f>IF(COUNTIF(LEAVE!B:B,H:H)&gt;0,TODAY(),"")</f>
        <v/>
      </c>
      <c r="G42" s="3"/>
      <c r="H42" s="3"/>
      <c r="J42" s="226"/>
      <c r="K42" s="3"/>
      <c r="L42" s="3"/>
      <c r="O42" s="227"/>
      <c r="Q42" s="94"/>
      <c r="R42" s="94"/>
      <c r="S42" s="94"/>
      <c r="T42" s="94"/>
      <c r="Y42" s="94" t="s">
        <v>92</v>
      </c>
    </row>
    <row r="43" ht="15.75" customHeight="1">
      <c r="A43" s="204">
        <v>46129.0</v>
      </c>
      <c r="B43" s="222" t="s">
        <v>74</v>
      </c>
      <c r="C43" s="206" t="s">
        <v>9</v>
      </c>
      <c r="D43" s="207">
        <v>46129.839421296296</v>
      </c>
      <c r="E43" s="3"/>
      <c r="F43" s="188" t="str">
        <f>IF(COUNTIF(LEAVE!B:B,H:H)&gt;0,TODAY(),"")</f>
        <v/>
      </c>
      <c r="G43" s="3"/>
      <c r="H43" s="3"/>
      <c r="J43" s="226"/>
      <c r="K43" s="3"/>
      <c r="L43" s="3"/>
      <c r="O43" s="227"/>
      <c r="Q43" s="94"/>
      <c r="R43" s="94"/>
      <c r="S43" s="94"/>
      <c r="T43" s="94"/>
      <c r="Y43" s="94" t="s">
        <v>92</v>
      </c>
    </row>
    <row r="44" ht="15.75" customHeight="1">
      <c r="A44" s="204">
        <v>46130.0</v>
      </c>
      <c r="B44" s="222" t="s">
        <v>71</v>
      </c>
      <c r="C44" s="206" t="s">
        <v>9</v>
      </c>
      <c r="D44" s="207">
        <v>46130.83542824074</v>
      </c>
      <c r="E44" s="3"/>
      <c r="F44" s="188" t="str">
        <f>IF(COUNTIF(LEAVE!B:B,H:H)&gt;0,TODAY(),"")</f>
        <v/>
      </c>
      <c r="G44" s="3"/>
      <c r="H44" s="3"/>
      <c r="J44" s="226"/>
      <c r="K44" s="3"/>
      <c r="L44" s="3"/>
      <c r="O44" s="227"/>
      <c r="Q44" s="94"/>
      <c r="R44" s="94"/>
      <c r="S44" s="94"/>
      <c r="T44" s="94"/>
      <c r="Y44" s="94" t="s">
        <v>92</v>
      </c>
    </row>
    <row r="45" ht="15.75" customHeight="1">
      <c r="A45" s="204">
        <v>46132.0</v>
      </c>
      <c r="B45" s="222" t="s">
        <v>55</v>
      </c>
      <c r="C45" s="223"/>
      <c r="D45" s="230"/>
      <c r="E45" s="3"/>
      <c r="F45" s="188" t="str">
        <f>IF(COUNTIF(LEAVE!B:B,H:H)&gt;0,TODAY(),"")</f>
        <v/>
      </c>
      <c r="G45" s="3"/>
      <c r="H45" s="3"/>
      <c r="J45" s="226"/>
      <c r="K45" s="3"/>
      <c r="L45" s="3"/>
      <c r="O45" s="227"/>
      <c r="Q45" s="94"/>
      <c r="R45" s="94"/>
      <c r="S45" s="94"/>
      <c r="T45" s="94"/>
      <c r="Y45" s="94" t="s">
        <v>92</v>
      </c>
    </row>
    <row r="46" ht="15.75" customHeight="1">
      <c r="A46" s="204">
        <v>46133.0</v>
      </c>
      <c r="B46" s="222" t="s">
        <v>76</v>
      </c>
      <c r="C46" s="206" t="s">
        <v>9</v>
      </c>
      <c r="D46" s="207">
        <v>46133.80792824074</v>
      </c>
      <c r="E46" s="3"/>
      <c r="F46" s="188" t="str">
        <f>IF(COUNTIF(LEAVE!B:B,H:H)&gt;0,TODAY(),"")</f>
        <v/>
      </c>
      <c r="G46" s="3"/>
      <c r="H46" s="3"/>
      <c r="J46" s="226"/>
      <c r="K46" s="3"/>
      <c r="L46" s="3"/>
      <c r="O46" s="227"/>
      <c r="Q46" s="94"/>
      <c r="R46" s="94"/>
      <c r="S46" s="94"/>
      <c r="T46" s="94"/>
    </row>
    <row r="47" ht="15.75" customHeight="1">
      <c r="A47" s="204">
        <v>46134.0</v>
      </c>
      <c r="B47" s="222" t="s">
        <v>81</v>
      </c>
      <c r="C47" s="206" t="s">
        <v>5</v>
      </c>
      <c r="D47" s="207">
        <v>46134.83877314815</v>
      </c>
      <c r="E47" s="3"/>
      <c r="F47" s="188" t="str">
        <f>IF(COUNTIF(LEAVE!B:B,H:H)&gt;0,TODAY(),"")</f>
        <v/>
      </c>
      <c r="G47" s="3"/>
      <c r="H47" s="3"/>
      <c r="J47" s="226"/>
      <c r="K47" s="3"/>
      <c r="L47" s="3"/>
      <c r="O47" s="227"/>
      <c r="Q47" s="94"/>
      <c r="R47" s="94"/>
      <c r="S47" s="94"/>
      <c r="T47" s="94"/>
    </row>
    <row r="48" ht="15.75" customHeight="1">
      <c r="A48" s="204">
        <v>46136.0</v>
      </c>
      <c r="B48" s="222" t="s">
        <v>79</v>
      </c>
      <c r="C48" s="206" t="s">
        <v>9</v>
      </c>
      <c r="D48" s="207">
        <v>46136.83346064815</v>
      </c>
      <c r="E48" s="3"/>
      <c r="F48" s="188" t="str">
        <f>IF(COUNTIF(LEAVE!B:B,H:H)&gt;0,TODAY(),"")</f>
        <v/>
      </c>
      <c r="G48" s="3"/>
      <c r="H48" s="3"/>
      <c r="J48" s="226"/>
      <c r="K48" s="3"/>
      <c r="L48" s="3"/>
      <c r="O48" s="227"/>
      <c r="Q48" s="94"/>
      <c r="R48" s="94"/>
      <c r="S48" s="94"/>
      <c r="T48" s="94"/>
    </row>
    <row r="49" ht="15.75" customHeight="1">
      <c r="A49" s="204">
        <v>46137.0</v>
      </c>
      <c r="B49" s="222" t="s">
        <v>64</v>
      </c>
      <c r="C49" s="206" t="s">
        <v>5</v>
      </c>
      <c r="D49" s="207">
        <v>46137.84017361111</v>
      </c>
      <c r="E49" s="3"/>
      <c r="F49" s="188" t="str">
        <f>IF(COUNTIF(LEAVE!B:B,H:H)&gt;0,TODAY(),"")</f>
        <v/>
      </c>
      <c r="G49" s="3"/>
      <c r="H49" s="3"/>
      <c r="J49" s="226"/>
      <c r="K49" s="3"/>
      <c r="L49" s="3"/>
      <c r="O49" s="227"/>
      <c r="Q49" s="94"/>
      <c r="R49" s="94"/>
      <c r="S49" s="94"/>
      <c r="T49" s="94"/>
    </row>
    <row r="50" ht="15.75" customHeight="1">
      <c r="A50" s="204">
        <v>46139.0</v>
      </c>
      <c r="B50" s="222" t="s">
        <v>46</v>
      </c>
      <c r="C50" s="206" t="s">
        <v>9</v>
      </c>
      <c r="D50" s="207">
        <v>46139.82480324074</v>
      </c>
      <c r="E50" s="3"/>
      <c r="F50" s="188" t="str">
        <f>IF(COUNTIF(LEAVE!B:B,H:H)&gt;0,TODAY(),"")</f>
        <v/>
      </c>
      <c r="G50" s="3"/>
      <c r="H50" s="3"/>
      <c r="J50" s="226"/>
      <c r="K50" s="3"/>
      <c r="L50" s="3"/>
      <c r="O50" s="227"/>
      <c r="Q50" s="94"/>
      <c r="R50" s="94"/>
      <c r="S50" s="94"/>
      <c r="T50" s="94"/>
    </row>
    <row r="51" ht="15.75" customHeight="1">
      <c r="A51" s="204">
        <v>46140.0</v>
      </c>
      <c r="B51" s="222" t="s">
        <v>3</v>
      </c>
      <c r="C51" s="206" t="s">
        <v>9</v>
      </c>
      <c r="D51" s="207">
        <v>46140.82179398148</v>
      </c>
      <c r="E51" s="3"/>
      <c r="F51" s="188" t="str">
        <f>IF(COUNTIF(LEAVE!B:B,H:H)&gt;0,TODAY(),"")</f>
        <v/>
      </c>
      <c r="G51" s="3"/>
      <c r="H51" s="3"/>
      <c r="J51" s="226"/>
      <c r="K51" s="3"/>
      <c r="L51" s="3"/>
      <c r="O51" s="227"/>
      <c r="Q51" s="94"/>
      <c r="R51" s="94"/>
      <c r="S51" s="94"/>
      <c r="T51" s="94"/>
    </row>
    <row r="52" ht="15.75" customHeight="1">
      <c r="A52" s="204">
        <v>46141.0</v>
      </c>
      <c r="B52" s="222" t="s">
        <v>82</v>
      </c>
      <c r="C52" s="206" t="s">
        <v>7</v>
      </c>
      <c r="D52" s="207">
        <v>46141.83770833333</v>
      </c>
      <c r="E52" s="3"/>
      <c r="F52" s="188" t="str">
        <f>IF(COUNTIF(LEAVE!B:B,H:H)&gt;0,TODAY(),"")</f>
        <v/>
      </c>
      <c r="G52" s="3"/>
      <c r="H52" s="3"/>
      <c r="J52" s="226"/>
      <c r="K52" s="3"/>
      <c r="L52" s="3"/>
      <c r="O52" s="227"/>
      <c r="Q52" s="94"/>
      <c r="R52" s="94"/>
      <c r="S52" s="94"/>
      <c r="T52" s="94"/>
    </row>
    <row r="53" ht="15.75" customHeight="1">
      <c r="A53" s="204">
        <v>46142.0</v>
      </c>
      <c r="B53" s="222" t="s">
        <v>60</v>
      </c>
      <c r="C53" s="206" t="s">
        <v>9</v>
      </c>
      <c r="D53" s="207">
        <v>46142.82869212963</v>
      </c>
      <c r="E53" s="3"/>
      <c r="F53" s="188" t="str">
        <f>IF(COUNTIF(LEAVE!B:B,H:H)&gt;0,TODAY(),"")</f>
        <v/>
      </c>
      <c r="G53" s="3"/>
      <c r="H53" s="3"/>
      <c r="J53" s="226"/>
      <c r="K53" s="3"/>
      <c r="L53" s="3"/>
      <c r="O53" s="227"/>
      <c r="Q53" s="94"/>
      <c r="R53" s="94"/>
      <c r="S53" s="94"/>
      <c r="T53" s="94"/>
    </row>
    <row r="54" ht="15.75" customHeight="1">
      <c r="A54" s="204">
        <v>46143.0</v>
      </c>
      <c r="B54" s="222" t="s">
        <v>68</v>
      </c>
      <c r="C54" s="206" t="s">
        <v>5</v>
      </c>
      <c r="D54" s="207">
        <v>46143.83358796296</v>
      </c>
      <c r="E54" s="3"/>
      <c r="F54" s="188" t="str">
        <f>IF(COUNTIF(LEAVE!B:B,H:H)&gt;0,TODAY(),"")</f>
        <v/>
      </c>
      <c r="G54" s="3"/>
      <c r="H54" s="3"/>
      <c r="J54" s="226"/>
      <c r="K54" s="3"/>
      <c r="L54" s="3"/>
      <c r="O54" s="227"/>
      <c r="Q54" s="94"/>
      <c r="R54" s="94"/>
      <c r="S54" s="94"/>
      <c r="T54" s="94"/>
    </row>
    <row r="55" ht="15.75" customHeight="1">
      <c r="A55" s="204">
        <v>46144.0</v>
      </c>
      <c r="B55" s="222" t="s">
        <v>74</v>
      </c>
      <c r="C55" s="206" t="s">
        <v>7</v>
      </c>
      <c r="D55" s="207">
        <v>46144.828622685185</v>
      </c>
      <c r="E55" s="3"/>
      <c r="F55" s="188" t="str">
        <f>IF(COUNTIF(LEAVE!B:B,H:H)&gt;0,TODAY(),"")</f>
        <v/>
      </c>
      <c r="G55" s="3"/>
      <c r="H55" s="3"/>
      <c r="J55" s="226"/>
      <c r="K55" s="3"/>
      <c r="L55" s="3"/>
      <c r="O55" s="227"/>
      <c r="Q55" s="94"/>
      <c r="R55" s="94"/>
      <c r="S55" s="94"/>
      <c r="T55" s="94"/>
    </row>
    <row r="56" ht="15.75" customHeight="1">
      <c r="A56" s="204">
        <v>46146.0</v>
      </c>
      <c r="B56" s="222" t="s">
        <v>51</v>
      </c>
      <c r="C56" s="206" t="s">
        <v>9</v>
      </c>
      <c r="D56" s="207">
        <v>46146.82729166667</v>
      </c>
      <c r="E56" s="3"/>
      <c r="F56" s="188" t="str">
        <f>IF(COUNTIF(LEAVE!B:B,H:H)&gt;0,TODAY(),"")</f>
        <v/>
      </c>
      <c r="G56" s="3"/>
      <c r="H56" s="3"/>
      <c r="J56" s="226"/>
      <c r="K56" s="3"/>
      <c r="L56" s="3"/>
      <c r="O56" s="227"/>
      <c r="Q56" s="94"/>
      <c r="R56" s="94"/>
      <c r="S56" s="94"/>
      <c r="T56" s="94"/>
    </row>
    <row r="57" ht="15.75" customHeight="1">
      <c r="A57" s="204">
        <v>46147.0</v>
      </c>
      <c r="B57" s="222" t="s">
        <v>77</v>
      </c>
      <c r="C57" s="206" t="s">
        <v>7</v>
      </c>
      <c r="D57" s="207">
        <v>46147.8484837963</v>
      </c>
      <c r="E57" s="3"/>
      <c r="F57" s="188" t="str">
        <f>IF(COUNTIF(LEAVE!B:B,H:H)&gt;0,TODAY(),"")</f>
        <v/>
      </c>
      <c r="G57" s="3"/>
      <c r="H57" s="3"/>
      <c r="J57" s="226"/>
      <c r="K57" s="3"/>
      <c r="L57" s="3"/>
      <c r="O57" s="227"/>
      <c r="Q57" s="94"/>
      <c r="R57" s="94"/>
      <c r="S57" s="94"/>
      <c r="T57" s="94"/>
    </row>
    <row r="58" ht="15.75" customHeight="1">
      <c r="A58" s="204">
        <v>46148.0</v>
      </c>
      <c r="B58" s="222" t="s">
        <v>71</v>
      </c>
      <c r="C58" s="206" t="s">
        <v>7</v>
      </c>
      <c r="D58" s="207">
        <v>46148.8315162037</v>
      </c>
      <c r="E58" s="3"/>
      <c r="F58" s="188" t="str">
        <f>IF(COUNTIF(LEAVE!B:B,H:H)&gt;0,TODAY(),"")</f>
        <v/>
      </c>
      <c r="G58" s="3"/>
      <c r="H58" s="3"/>
      <c r="J58" s="226"/>
      <c r="K58" s="3"/>
      <c r="L58" s="3"/>
      <c r="O58" s="227"/>
      <c r="Q58" s="94"/>
      <c r="R58" s="94"/>
      <c r="S58" s="94"/>
      <c r="T58" s="94"/>
    </row>
    <row r="59" ht="15.75" customHeight="1">
      <c r="A59" s="204">
        <v>46149.0</v>
      </c>
      <c r="B59" s="222" t="s">
        <v>55</v>
      </c>
      <c r="C59" s="206" t="s">
        <v>7</v>
      </c>
      <c r="D59" s="207">
        <v>46149.82813657408</v>
      </c>
      <c r="E59" s="3"/>
      <c r="F59" s="188" t="str">
        <f>IF(COUNTIF(LEAVE!B:B,H:H)&gt;0,TODAY(),"")</f>
        <v/>
      </c>
      <c r="G59" s="3"/>
      <c r="H59" s="3"/>
      <c r="J59" s="226"/>
      <c r="K59" s="3"/>
      <c r="L59" s="3"/>
      <c r="O59" s="227"/>
      <c r="Q59" s="94"/>
      <c r="R59" s="94"/>
      <c r="S59" s="94"/>
      <c r="T59" s="94"/>
    </row>
    <row r="60" ht="15.75" customHeight="1">
      <c r="A60" s="204">
        <v>46150.0</v>
      </c>
      <c r="B60" s="222" t="s">
        <v>76</v>
      </c>
      <c r="C60" s="206" t="s">
        <v>7</v>
      </c>
      <c r="D60" s="207">
        <v>46150.84936342593</v>
      </c>
      <c r="E60" s="3"/>
      <c r="F60" s="188" t="str">
        <f>IF(COUNTIF(LEAVE!B:B,H:H)&gt;0,TODAY(),"")</f>
        <v/>
      </c>
      <c r="G60" s="3"/>
      <c r="H60" s="3"/>
      <c r="J60" s="226"/>
      <c r="K60" s="3"/>
      <c r="L60" s="3"/>
      <c r="O60" s="227"/>
      <c r="Q60" s="94"/>
      <c r="R60" s="94"/>
      <c r="S60" s="94"/>
      <c r="T60" s="94"/>
    </row>
    <row r="61" ht="15.75" customHeight="1">
      <c r="A61" s="204">
        <v>46151.0</v>
      </c>
      <c r="B61" s="222" t="s">
        <v>81</v>
      </c>
      <c r="C61" s="206" t="s">
        <v>9</v>
      </c>
      <c r="D61" s="207">
        <v>46151.838900462964</v>
      </c>
      <c r="E61" s="3"/>
      <c r="F61" s="188" t="str">
        <f>IF(COUNTIF(LEAVE!B:B,H:H)&gt;0,TODAY(),"")</f>
        <v/>
      </c>
      <c r="G61" s="3"/>
      <c r="H61" s="3"/>
      <c r="J61" s="226"/>
      <c r="K61" s="3"/>
      <c r="L61" s="3"/>
      <c r="O61" s="227"/>
      <c r="Q61" s="94"/>
      <c r="R61" s="94"/>
      <c r="S61" s="94"/>
      <c r="T61" s="94"/>
    </row>
    <row r="62" ht="15.75" customHeight="1">
      <c r="A62" s="204">
        <v>46155.0</v>
      </c>
      <c r="B62" s="222" t="s">
        <v>79</v>
      </c>
      <c r="C62" s="206"/>
      <c r="D62" s="207"/>
      <c r="E62" s="3"/>
      <c r="F62" s="188" t="str">
        <f>IF(COUNTIF(LEAVE!B:B,H:H)&gt;0,TODAY(),"")</f>
        <v/>
      </c>
      <c r="G62" s="3"/>
      <c r="H62" s="3"/>
      <c r="J62" s="226"/>
      <c r="K62" s="3"/>
      <c r="L62" s="3"/>
      <c r="O62" s="227"/>
      <c r="Q62" s="94"/>
      <c r="R62" s="94"/>
      <c r="S62" s="94"/>
      <c r="T62" s="94"/>
    </row>
    <row r="63" ht="15.75" customHeight="1">
      <c r="A63" s="204">
        <v>46156.0</v>
      </c>
      <c r="B63" s="222" t="s">
        <v>64</v>
      </c>
      <c r="C63" s="223"/>
      <c r="D63" s="231"/>
      <c r="E63" s="3"/>
      <c r="F63" s="188" t="str">
        <f>IF(COUNTIF(LEAVE!B:B,H:H)&gt;0,TODAY(),"")</f>
        <v/>
      </c>
      <c r="G63" s="3"/>
      <c r="H63" s="3"/>
      <c r="J63" s="226"/>
      <c r="K63" s="3"/>
      <c r="L63" s="3"/>
      <c r="O63" s="227"/>
      <c r="Q63" s="94"/>
      <c r="R63" s="94"/>
      <c r="S63" s="94"/>
      <c r="T63" s="94"/>
    </row>
    <row r="64" ht="15.75" customHeight="1">
      <c r="A64" s="204">
        <v>46157.0</v>
      </c>
      <c r="B64" s="222" t="s">
        <v>46</v>
      </c>
      <c r="C64" s="223"/>
      <c r="D64" s="231"/>
      <c r="E64" s="3"/>
      <c r="F64" s="188" t="str">
        <f>IF(COUNTIF(LEAVE!B:B,H:H)&gt;0,TODAY(),"")</f>
        <v/>
      </c>
      <c r="G64" s="3"/>
      <c r="H64" s="3"/>
      <c r="J64" s="226"/>
      <c r="K64" s="3"/>
      <c r="L64" s="3"/>
      <c r="O64" s="227"/>
      <c r="Q64" s="94"/>
      <c r="R64" s="94"/>
      <c r="S64" s="94"/>
      <c r="T64" s="94"/>
    </row>
    <row r="65" ht="15.75" customHeight="1">
      <c r="A65" s="204">
        <v>46158.0</v>
      </c>
      <c r="B65" s="222" t="s">
        <v>82</v>
      </c>
      <c r="C65" s="206" t="s">
        <v>7</v>
      </c>
      <c r="D65" s="207">
        <v>46158.83763888889</v>
      </c>
      <c r="E65" s="3"/>
      <c r="F65" s="188" t="str">
        <f>IF(COUNTIF(LEAVE!B:B,H:H)&gt;0,TODAY(),"")</f>
        <v/>
      </c>
      <c r="G65" s="3"/>
      <c r="H65" s="3"/>
      <c r="J65" s="226"/>
      <c r="K65" s="3"/>
      <c r="L65" s="3"/>
      <c r="O65" s="227"/>
      <c r="Q65" s="94"/>
      <c r="R65" s="94"/>
      <c r="S65" s="94"/>
      <c r="T65" s="94"/>
    </row>
    <row r="66" ht="15.75" customHeight="1">
      <c r="A66" s="204">
        <v>46160.0</v>
      </c>
      <c r="B66" s="222" t="s">
        <v>3</v>
      </c>
      <c r="C66" s="206" t="s">
        <v>7</v>
      </c>
      <c r="D66" s="207">
        <v>46160.83173611111</v>
      </c>
      <c r="E66" s="3"/>
      <c r="F66" s="188" t="str">
        <f>IF(COUNTIF(LEAVE!B:B,H:H)&gt;0,TODAY(),"")</f>
        <v/>
      </c>
      <c r="G66" s="3"/>
      <c r="H66" s="3"/>
      <c r="J66" s="226"/>
      <c r="K66" s="3"/>
      <c r="L66" s="3"/>
      <c r="O66" s="227"/>
      <c r="Q66" s="94"/>
      <c r="R66" s="94"/>
      <c r="S66" s="94"/>
      <c r="T66" s="94"/>
    </row>
    <row r="67" ht="15.75" customHeight="1">
      <c r="A67" s="204">
        <v>46161.0</v>
      </c>
      <c r="B67" s="222" t="s">
        <v>48</v>
      </c>
      <c r="C67" s="206" t="s">
        <v>7</v>
      </c>
      <c r="D67" s="207">
        <v>46161.827511574076</v>
      </c>
      <c r="E67" s="3"/>
      <c r="F67" s="188" t="str">
        <f>IF(COUNTIF(LEAVE!B:B,H:H)&gt;0,TODAY(),"")</f>
        <v/>
      </c>
      <c r="G67" s="3"/>
      <c r="H67" s="3"/>
      <c r="J67" s="226"/>
      <c r="K67" s="3"/>
      <c r="L67" s="3"/>
      <c r="O67" s="227"/>
      <c r="Q67" s="94"/>
      <c r="R67" s="94"/>
      <c r="S67" s="94"/>
      <c r="T67" s="94"/>
    </row>
    <row r="68" ht="15.75" customHeight="1">
      <c r="A68" s="204">
        <v>46162.0</v>
      </c>
      <c r="B68" s="222" t="s">
        <v>60</v>
      </c>
      <c r="C68" s="223"/>
      <c r="D68" s="231"/>
      <c r="E68" s="3"/>
      <c r="F68" s="188" t="str">
        <f>IF(COUNTIF(LEAVE!B:B,H:H)&gt;0,TODAY(),"")</f>
        <v/>
      </c>
      <c r="G68" s="3"/>
      <c r="H68" s="3"/>
      <c r="J68" s="226"/>
      <c r="K68" s="3"/>
      <c r="L68" s="3"/>
      <c r="O68" s="227"/>
      <c r="Q68" s="94"/>
      <c r="R68" s="94"/>
      <c r="S68" s="94"/>
      <c r="T68" s="94"/>
    </row>
    <row r="69" ht="15.75" customHeight="1">
      <c r="A69" s="204">
        <v>46163.0</v>
      </c>
      <c r="B69" s="222" t="s">
        <v>68</v>
      </c>
      <c r="C69" s="206" t="s">
        <v>7</v>
      </c>
      <c r="D69" s="207">
        <v>46163.829201388886</v>
      </c>
      <c r="E69" s="3"/>
      <c r="F69" s="188" t="str">
        <f>IF(COUNTIF(LEAVE!B:B,H:H)&gt;0,TODAY(),"")</f>
        <v/>
      </c>
      <c r="G69" s="3"/>
      <c r="H69" s="3"/>
      <c r="J69" s="226"/>
      <c r="K69" s="3"/>
      <c r="L69" s="3"/>
      <c r="O69" s="227"/>
      <c r="Q69" s="94"/>
      <c r="R69" s="94"/>
      <c r="S69" s="94"/>
      <c r="T69" s="94"/>
    </row>
    <row r="70" ht="15.75" customHeight="1">
      <c r="A70" s="204">
        <v>46164.0</v>
      </c>
      <c r="B70" s="222" t="s">
        <v>74</v>
      </c>
      <c r="C70" s="223"/>
      <c r="D70" s="231"/>
      <c r="E70" s="3"/>
      <c r="F70" s="188" t="str">
        <f>IF(COUNTIF(LEAVE!B:B,H:H)&gt;0,TODAY(),"")</f>
        <v/>
      </c>
      <c r="G70" s="3"/>
      <c r="H70" s="3"/>
      <c r="J70" s="226"/>
      <c r="K70" s="3"/>
      <c r="L70" s="3"/>
      <c r="O70" s="227"/>
      <c r="Q70" s="94"/>
      <c r="R70" s="94"/>
      <c r="S70" s="94"/>
      <c r="T70" s="94"/>
    </row>
    <row r="71" ht="15.75" customHeight="1">
      <c r="A71" s="204">
        <v>46165.0</v>
      </c>
      <c r="B71" s="222" t="s">
        <v>51</v>
      </c>
      <c r="C71" s="223"/>
      <c r="D71" s="231"/>
      <c r="E71" s="3"/>
      <c r="F71" s="188" t="str">
        <f>IF(COUNTIF(LEAVE!B:B,H:H)&gt;0,TODAY(),"")</f>
        <v/>
      </c>
      <c r="G71" s="3"/>
      <c r="H71" s="3"/>
      <c r="J71" s="226"/>
      <c r="K71" s="3"/>
      <c r="L71" s="3"/>
      <c r="O71" s="227"/>
      <c r="Q71" s="94"/>
      <c r="R71" s="94"/>
      <c r="S71" s="94"/>
      <c r="T71" s="94"/>
    </row>
    <row r="72" ht="15.75" customHeight="1">
      <c r="A72" s="204">
        <v>46167.0</v>
      </c>
      <c r="B72" s="222" t="s">
        <v>77</v>
      </c>
      <c r="C72" s="223"/>
      <c r="D72" s="231"/>
      <c r="E72" s="3"/>
      <c r="F72" s="188" t="str">
        <f>IF(COUNTIF(LEAVE!B:B,H:H)&gt;0,TODAY(),"")</f>
        <v/>
      </c>
      <c r="G72" s="3"/>
      <c r="H72" s="3"/>
      <c r="J72" s="226"/>
      <c r="K72" s="3"/>
      <c r="L72" s="3"/>
      <c r="O72" s="227"/>
      <c r="Q72" s="94"/>
      <c r="R72" s="94"/>
      <c r="S72" s="94"/>
      <c r="T72" s="94"/>
    </row>
    <row r="73" ht="15.75" customHeight="1">
      <c r="A73" s="204">
        <v>46168.0</v>
      </c>
      <c r="B73" s="222" t="s">
        <v>55</v>
      </c>
      <c r="C73" s="223"/>
      <c r="D73" s="231"/>
      <c r="E73" s="3"/>
      <c r="F73" s="188" t="str">
        <f>IF(COUNTIF(LEAVE!B:B,H:H)&gt;0,TODAY(),"")</f>
        <v/>
      </c>
      <c r="G73" s="3"/>
      <c r="H73" s="3"/>
      <c r="J73" s="226"/>
      <c r="K73" s="3"/>
      <c r="L73" s="3"/>
      <c r="O73" s="227"/>
      <c r="Q73" s="94"/>
      <c r="R73" s="94"/>
      <c r="S73" s="94"/>
      <c r="T73" s="94"/>
    </row>
    <row r="74" ht="15.75" customHeight="1">
      <c r="A74" s="204">
        <v>46169.0</v>
      </c>
      <c r="B74" s="222" t="s">
        <v>71</v>
      </c>
      <c r="C74" s="223"/>
      <c r="D74" s="231"/>
      <c r="E74" s="3"/>
      <c r="F74" s="188" t="str">
        <f>IF(COUNTIF(LEAVE!B:B,H:H)&gt;0,TODAY(),"")</f>
        <v/>
      </c>
      <c r="G74" s="3"/>
      <c r="H74" s="3"/>
      <c r="J74" s="226"/>
      <c r="K74" s="3"/>
      <c r="L74" s="3"/>
      <c r="O74" s="227"/>
      <c r="Q74" s="94"/>
      <c r="R74" s="94"/>
      <c r="S74" s="94"/>
      <c r="T74" s="94"/>
    </row>
    <row r="75" ht="15.75" customHeight="1">
      <c r="A75" s="204">
        <v>46170.0</v>
      </c>
      <c r="B75" s="222" t="s">
        <v>81</v>
      </c>
      <c r="C75" s="223"/>
      <c r="D75" s="231"/>
      <c r="E75" s="3"/>
      <c r="F75" s="188" t="str">
        <f>IF(COUNTIF(LEAVE!B:B,H:H)&gt;0,TODAY(),"")</f>
        <v/>
      </c>
      <c r="G75" s="3"/>
      <c r="H75" s="3"/>
      <c r="J75" s="226"/>
      <c r="K75" s="3"/>
      <c r="L75" s="3"/>
      <c r="O75" s="227"/>
      <c r="Q75" s="94"/>
      <c r="R75" s="94"/>
      <c r="S75" s="94"/>
      <c r="T75" s="94"/>
    </row>
    <row r="76" ht="15.75" customHeight="1">
      <c r="A76" s="204">
        <v>46171.0</v>
      </c>
      <c r="B76" s="222" t="s">
        <v>82</v>
      </c>
      <c r="C76" s="223"/>
      <c r="D76" s="231"/>
      <c r="E76" s="3"/>
      <c r="F76" s="188" t="str">
        <f>IF(COUNTIF(LEAVE!B:B,H:H)&gt;0,TODAY(),"")</f>
        <v/>
      </c>
      <c r="G76" s="3"/>
      <c r="H76" s="3"/>
      <c r="J76" s="226"/>
      <c r="K76" s="3"/>
      <c r="L76" s="3"/>
      <c r="O76" s="227"/>
      <c r="Q76" s="94"/>
      <c r="R76" s="94"/>
      <c r="S76" s="94"/>
      <c r="T76" s="94"/>
    </row>
    <row r="77" ht="15.75" customHeight="1">
      <c r="A77" s="204">
        <v>46172.0</v>
      </c>
      <c r="B77" s="222" t="s">
        <v>76</v>
      </c>
      <c r="C77" s="223"/>
      <c r="D77" s="231"/>
      <c r="E77" s="3"/>
      <c r="F77" s="188" t="str">
        <f>IF(COUNTIF(LEAVE!B:B,H:H)&gt;0,TODAY(),"")</f>
        <v/>
      </c>
      <c r="G77" s="3"/>
      <c r="H77" s="3"/>
      <c r="J77" s="226"/>
      <c r="K77" s="3"/>
      <c r="L77" s="3"/>
      <c r="O77" s="227"/>
      <c r="Q77" s="94"/>
      <c r="R77" s="94"/>
      <c r="S77" s="94"/>
      <c r="T77" s="94"/>
    </row>
    <row r="78" ht="15.75" customHeight="1">
      <c r="A78" s="204">
        <v>46174.0</v>
      </c>
      <c r="B78" s="222" t="s">
        <v>79</v>
      </c>
      <c r="C78" s="223"/>
      <c r="D78" s="231"/>
      <c r="E78" s="3"/>
      <c r="F78" s="188" t="str">
        <f>IF(COUNTIF(LEAVE!B:B,H:H)&gt;0,TODAY(),"")</f>
        <v/>
      </c>
      <c r="G78" s="3"/>
      <c r="H78" s="3"/>
      <c r="J78" s="226"/>
      <c r="K78" s="3"/>
      <c r="L78" s="3"/>
      <c r="O78" s="227"/>
      <c r="Q78" s="94"/>
      <c r="R78" s="94"/>
      <c r="S78" s="94"/>
      <c r="T78" s="94"/>
    </row>
    <row r="79" ht="15.75" customHeight="1">
      <c r="A79" s="204">
        <v>46175.0</v>
      </c>
      <c r="B79" s="222" t="s">
        <v>55</v>
      </c>
      <c r="C79" s="223"/>
      <c r="D79" s="231"/>
      <c r="E79" s="3"/>
      <c r="F79" s="188" t="str">
        <f>IF(COUNTIF(LEAVE!B:B,H:H)&gt;0,TODAY(),"")</f>
        <v/>
      </c>
      <c r="G79" s="3"/>
      <c r="H79" s="3"/>
      <c r="J79" s="226"/>
      <c r="K79" s="3"/>
      <c r="L79" s="3"/>
      <c r="O79" s="227"/>
      <c r="Q79" s="94"/>
      <c r="R79" s="94"/>
      <c r="S79" s="94"/>
      <c r="T79" s="94"/>
    </row>
    <row r="80" ht="15.75" customHeight="1">
      <c r="A80" s="204">
        <v>46176.0</v>
      </c>
      <c r="B80" s="222" t="s">
        <v>3</v>
      </c>
      <c r="C80" s="223"/>
      <c r="D80" s="231"/>
      <c r="E80" s="3"/>
      <c r="F80" s="188" t="str">
        <f>IF(COUNTIF(LEAVE!B:B,H:H)&gt;0,TODAY(),"")</f>
        <v/>
      </c>
      <c r="G80" s="3"/>
      <c r="H80" s="3"/>
      <c r="J80" s="226"/>
      <c r="K80" s="3"/>
      <c r="L80" s="3"/>
      <c r="O80" s="227"/>
      <c r="Q80" s="94"/>
      <c r="R80" s="94"/>
      <c r="S80" s="94"/>
      <c r="T80" s="94"/>
    </row>
    <row r="81" ht="15.75" customHeight="1">
      <c r="A81" s="228"/>
      <c r="B81" s="222"/>
      <c r="C81" s="223"/>
      <c r="D81" s="231"/>
      <c r="E81" s="3"/>
      <c r="F81" s="188" t="str">
        <f>IF(COUNTIF(LEAVE!B:B,H:H)&gt;0,TODAY(),"")</f>
        <v/>
      </c>
      <c r="G81" s="3"/>
      <c r="H81" s="3"/>
      <c r="J81" s="226"/>
      <c r="K81" s="3"/>
      <c r="L81" s="3"/>
      <c r="O81" s="227"/>
      <c r="Q81" s="94"/>
      <c r="R81" s="94"/>
      <c r="S81" s="94"/>
      <c r="T81" s="94"/>
    </row>
    <row r="82" ht="15.75" customHeight="1">
      <c r="A82" s="204"/>
      <c r="B82" s="222"/>
      <c r="C82" s="223"/>
      <c r="D82" s="231"/>
      <c r="E82" s="3"/>
      <c r="F82" s="188" t="str">
        <f>IF(COUNTIF(LEAVE!B:B,H:H)&gt;0,TODAY(),"")</f>
        <v/>
      </c>
      <c r="G82" s="3"/>
      <c r="H82" s="3"/>
      <c r="J82" s="226"/>
      <c r="K82" s="3"/>
      <c r="L82" s="3"/>
      <c r="O82" s="227"/>
      <c r="Q82" s="94"/>
      <c r="R82" s="94"/>
      <c r="S82" s="94"/>
      <c r="T82" s="94"/>
    </row>
    <row r="83" ht="15.75" customHeight="1">
      <c r="A83" s="204"/>
      <c r="B83" s="222"/>
      <c r="C83" s="223"/>
      <c r="D83" s="231"/>
      <c r="E83" s="3"/>
      <c r="F83" s="188" t="str">
        <f>IF(COUNTIF(LEAVE!B:B,H:H)&gt;0,TODAY(),"")</f>
        <v/>
      </c>
      <c r="G83" s="3"/>
      <c r="H83" s="3"/>
      <c r="J83" s="226"/>
      <c r="K83" s="3"/>
      <c r="L83" s="3"/>
      <c r="O83" s="227"/>
      <c r="Q83" s="94"/>
      <c r="R83" s="94"/>
      <c r="S83" s="94"/>
      <c r="T83" s="94"/>
    </row>
    <row r="84" ht="15.75" customHeight="1">
      <c r="A84" s="204"/>
      <c r="B84" s="222"/>
      <c r="C84" s="223"/>
      <c r="D84" s="231"/>
      <c r="E84" s="3"/>
      <c r="F84" s="188" t="str">
        <f>IF(COUNTIF(LEAVE!B:B,H:H)&gt;0,TODAY(),"")</f>
        <v/>
      </c>
      <c r="G84" s="3"/>
      <c r="H84" s="3"/>
      <c r="J84" s="226"/>
      <c r="K84" s="3"/>
      <c r="L84" s="3"/>
      <c r="O84" s="227"/>
      <c r="Q84" s="94"/>
      <c r="R84" s="94"/>
      <c r="S84" s="94"/>
      <c r="T84" s="94"/>
    </row>
    <row r="85" ht="15.75" customHeight="1">
      <c r="A85" s="204"/>
      <c r="B85" s="222"/>
      <c r="C85" s="223"/>
      <c r="D85" s="231"/>
      <c r="E85" s="3"/>
      <c r="F85" s="188" t="str">
        <f>IF(COUNTIF(LEAVE!B:B,H:H)&gt;0,TODAY(),"")</f>
        <v/>
      </c>
      <c r="G85" s="3"/>
      <c r="H85" s="3"/>
      <c r="J85" s="226"/>
      <c r="K85" s="3"/>
      <c r="L85" s="3"/>
      <c r="O85" s="227"/>
      <c r="Q85" s="94"/>
      <c r="R85" s="94"/>
      <c r="S85" s="94"/>
      <c r="T85" s="94"/>
    </row>
    <row r="86" ht="15.75" customHeight="1">
      <c r="A86" s="204"/>
      <c r="B86" s="222"/>
      <c r="C86" s="223"/>
      <c r="D86" s="231"/>
      <c r="E86" s="3"/>
      <c r="F86" s="188" t="str">
        <f>IF(COUNTIF(LEAVE!B:B,H:H)&gt;0,TODAY(),"")</f>
        <v/>
      </c>
      <c r="G86" s="3"/>
      <c r="H86" s="3"/>
      <c r="J86" s="226"/>
      <c r="K86" s="3"/>
      <c r="L86" s="3"/>
      <c r="O86" s="232"/>
      <c r="P86" s="233"/>
      <c r="Q86" s="233"/>
      <c r="R86" s="233"/>
      <c r="S86" s="233"/>
      <c r="T86" s="233"/>
      <c r="U86" s="233"/>
      <c r="V86" s="233"/>
      <c r="W86" s="233"/>
      <c r="X86" s="233"/>
    </row>
    <row r="87" ht="15.75" customHeight="1">
      <c r="A87" s="204"/>
      <c r="B87" s="222"/>
      <c r="C87" s="223"/>
      <c r="D87" s="231"/>
      <c r="E87" s="3"/>
      <c r="F87" s="188" t="str">
        <f>IF(COUNTIF(LEAVE!B:B,H:H)&gt;0,TODAY(),"")</f>
        <v/>
      </c>
      <c r="G87" s="3"/>
      <c r="H87" s="3"/>
      <c r="J87" s="226"/>
      <c r="K87" s="3"/>
      <c r="L87" s="3"/>
      <c r="O87" s="232"/>
      <c r="P87" s="233"/>
      <c r="Q87" s="233"/>
      <c r="R87" s="233"/>
      <c r="S87" s="233"/>
      <c r="T87" s="233"/>
      <c r="U87" s="233"/>
      <c r="V87" s="233"/>
      <c r="W87" s="233"/>
      <c r="X87" s="233"/>
    </row>
    <row r="88" ht="15.75" customHeight="1">
      <c r="A88" s="204"/>
      <c r="B88" s="222"/>
      <c r="C88" s="223"/>
      <c r="D88" s="231"/>
      <c r="E88" s="3"/>
      <c r="F88" s="188" t="str">
        <f>IF(COUNTIF(LEAVE!B:B,H:H)&gt;0,TODAY(),"")</f>
        <v/>
      </c>
      <c r="G88" s="3"/>
      <c r="H88" s="3"/>
      <c r="J88" s="226"/>
      <c r="K88" s="3"/>
      <c r="L88" s="3"/>
      <c r="O88" s="232"/>
      <c r="P88" s="233"/>
      <c r="Q88" s="233"/>
      <c r="R88" s="233"/>
      <c r="S88" s="233"/>
      <c r="T88" s="233"/>
      <c r="U88" s="233"/>
      <c r="V88" s="233"/>
      <c r="W88" s="233"/>
      <c r="X88" s="233"/>
    </row>
    <row r="89" ht="15.75" customHeight="1">
      <c r="A89" s="204"/>
      <c r="B89" s="222"/>
      <c r="C89" s="223"/>
      <c r="D89" s="231"/>
      <c r="E89" s="3"/>
      <c r="F89" s="188" t="str">
        <f>IF(COUNTIF(LEAVE!B:B,H:H)&gt;0,TODAY(),"")</f>
        <v/>
      </c>
      <c r="G89" s="3"/>
      <c r="H89" s="3"/>
      <c r="J89" s="226"/>
      <c r="K89" s="3"/>
      <c r="L89" s="3"/>
      <c r="O89" s="232"/>
      <c r="P89" s="233"/>
      <c r="Q89" s="233"/>
      <c r="R89" s="233"/>
      <c r="S89" s="233"/>
      <c r="T89" s="233"/>
      <c r="U89" s="233"/>
      <c r="V89" s="233"/>
      <c r="W89" s="233"/>
      <c r="X89" s="233"/>
    </row>
    <row r="90" ht="15.75" customHeight="1">
      <c r="A90" s="204"/>
      <c r="B90" s="222"/>
      <c r="C90" s="223"/>
      <c r="D90" s="231"/>
      <c r="E90" s="3"/>
      <c r="F90" s="188" t="str">
        <f>IF(COUNTIF(LEAVE!B:B,H:H)&gt;0,TODAY(),"")</f>
        <v/>
      </c>
      <c r="G90" s="3"/>
      <c r="H90" s="3"/>
      <c r="J90" s="226"/>
      <c r="K90" s="3"/>
      <c r="L90" s="3"/>
      <c r="O90" s="232"/>
      <c r="P90" s="233"/>
      <c r="Q90" s="233"/>
      <c r="R90" s="233"/>
      <c r="S90" s="233"/>
      <c r="T90" s="233"/>
      <c r="U90" s="233"/>
      <c r="V90" s="233"/>
      <c r="W90" s="233"/>
      <c r="X90" s="233"/>
    </row>
    <row r="91" ht="15.75" customHeight="1">
      <c r="A91" s="204"/>
      <c r="B91" s="222"/>
      <c r="C91" s="223"/>
      <c r="D91" s="231"/>
      <c r="E91" s="3"/>
      <c r="F91" s="188" t="str">
        <f>IF(COUNTIF(LEAVE!B:B,H:H)&gt;0,TODAY(),"")</f>
        <v/>
      </c>
      <c r="G91" s="3"/>
      <c r="H91" s="3"/>
      <c r="J91" s="226"/>
      <c r="K91" s="3"/>
      <c r="L91" s="3"/>
      <c r="O91" s="232"/>
      <c r="P91" s="233"/>
      <c r="Q91" s="233"/>
      <c r="R91" s="233"/>
      <c r="S91" s="233"/>
      <c r="T91" s="233"/>
      <c r="U91" s="233"/>
      <c r="V91" s="233"/>
      <c r="W91" s="233"/>
      <c r="X91" s="233"/>
    </row>
    <row r="92" ht="15.75" customHeight="1">
      <c r="A92" s="204"/>
      <c r="B92" s="222"/>
      <c r="C92" s="223"/>
      <c r="D92" s="231"/>
      <c r="E92" s="3"/>
      <c r="F92" s="188" t="str">
        <f>IF(COUNTIF(LEAVE!B:B,H:H)&gt;0,TODAY(),"")</f>
        <v/>
      </c>
      <c r="G92" s="3"/>
      <c r="H92" s="3"/>
      <c r="J92" s="226"/>
      <c r="K92" s="3"/>
      <c r="L92" s="3"/>
      <c r="O92" s="227"/>
      <c r="Q92" s="94"/>
      <c r="R92" s="94"/>
      <c r="S92" s="94"/>
      <c r="T92" s="94"/>
    </row>
    <row r="93" ht="15.75" customHeight="1">
      <c r="A93" s="204"/>
      <c r="B93" s="222"/>
      <c r="C93" s="223"/>
      <c r="D93" s="231"/>
      <c r="E93" s="3"/>
      <c r="F93" s="188" t="str">
        <f>IF(COUNTIF(LEAVE!B:B,H:H)&gt;0,TODAY(),"")</f>
        <v/>
      </c>
      <c r="G93" s="3"/>
      <c r="H93" s="3"/>
      <c r="J93" s="226"/>
      <c r="K93" s="3"/>
      <c r="L93" s="3"/>
      <c r="O93" s="227"/>
      <c r="Q93" s="94"/>
      <c r="R93" s="94"/>
      <c r="S93" s="94"/>
      <c r="T93" s="94"/>
    </row>
    <row r="94" ht="15.75" customHeight="1">
      <c r="A94" s="204"/>
      <c r="B94" s="222"/>
      <c r="C94" s="223"/>
      <c r="D94" s="231"/>
      <c r="E94" s="3"/>
      <c r="F94" s="188" t="str">
        <f>IF(COUNTIF(LEAVE!B:B,H:H)&gt;0,TODAY(),"")</f>
        <v/>
      </c>
      <c r="G94" s="3"/>
      <c r="H94" s="3"/>
      <c r="J94" s="226"/>
      <c r="K94" s="3"/>
      <c r="L94" s="3"/>
      <c r="O94" s="227"/>
      <c r="Q94" s="94"/>
      <c r="R94" s="94"/>
      <c r="S94" s="94"/>
      <c r="T94" s="94"/>
    </row>
    <row r="95" ht="15.75" customHeight="1">
      <c r="A95" s="204"/>
      <c r="B95" s="222"/>
      <c r="C95" s="223"/>
      <c r="D95" s="231"/>
      <c r="E95" s="3"/>
      <c r="F95" s="188" t="str">
        <f>IF(COUNTIF(LEAVE!B:B,H:H)&gt;0,TODAY(),"")</f>
        <v/>
      </c>
      <c r="G95" s="3"/>
      <c r="H95" s="3"/>
      <c r="J95" s="226"/>
      <c r="K95" s="3"/>
      <c r="L95" s="3"/>
      <c r="O95" s="227"/>
      <c r="Q95" s="94"/>
      <c r="R95" s="94"/>
      <c r="S95" s="94"/>
      <c r="T95" s="94"/>
    </row>
    <row r="96" ht="15.75" customHeight="1">
      <c r="A96" s="204"/>
      <c r="B96" s="222"/>
      <c r="C96" s="223"/>
      <c r="D96" s="231"/>
      <c r="E96" s="3"/>
      <c r="F96" s="188" t="str">
        <f>IF(COUNTIF(LEAVE!B:B,H:H)&gt;0,TODAY(),"")</f>
        <v/>
      </c>
      <c r="G96" s="3"/>
      <c r="H96" s="3"/>
      <c r="J96" s="226"/>
      <c r="K96" s="3"/>
      <c r="L96" s="3"/>
      <c r="O96" s="227"/>
      <c r="Q96" s="94"/>
      <c r="R96" s="94"/>
      <c r="S96" s="94"/>
      <c r="T96" s="94"/>
    </row>
    <row r="97" ht="15.75" customHeight="1">
      <c r="A97" s="204"/>
      <c r="B97" s="222"/>
      <c r="C97" s="223"/>
      <c r="D97" s="231"/>
      <c r="E97" s="3"/>
      <c r="F97" s="188" t="str">
        <f>IF(COUNTIF(LEAVE!B:B,H:H)&gt;0,TODAY(),"")</f>
        <v/>
      </c>
      <c r="G97" s="3"/>
      <c r="H97" s="3"/>
      <c r="J97" s="226"/>
      <c r="K97" s="3"/>
      <c r="L97" s="3"/>
      <c r="O97" s="227"/>
      <c r="Q97" s="94"/>
      <c r="R97" s="94"/>
      <c r="S97" s="94"/>
      <c r="T97" s="94"/>
    </row>
    <row r="98" ht="15.75" customHeight="1">
      <c r="A98" s="204"/>
      <c r="B98" s="222"/>
      <c r="C98" s="223"/>
      <c r="D98" s="231"/>
      <c r="E98" s="3"/>
      <c r="F98" s="188" t="str">
        <f>IF(COUNTIF(LEAVE!B:B,H:H)&gt;0,TODAY(),"")</f>
        <v/>
      </c>
      <c r="G98" s="3"/>
      <c r="H98" s="3"/>
      <c r="J98" s="226"/>
      <c r="K98" s="3"/>
      <c r="L98" s="3"/>
      <c r="O98" s="227"/>
      <c r="Q98" s="94"/>
      <c r="R98" s="94"/>
      <c r="S98" s="94"/>
      <c r="T98" s="94"/>
    </row>
    <row r="99" ht="15.75" customHeight="1">
      <c r="A99" s="204"/>
      <c r="B99" s="222"/>
      <c r="C99" s="223"/>
      <c r="D99" s="231"/>
      <c r="E99" s="3"/>
      <c r="F99" s="188" t="str">
        <f>IF(COUNTIF(LEAVE!B:B,H:H)&gt;0,TODAY(),"")</f>
        <v/>
      </c>
      <c r="G99" s="3"/>
      <c r="H99" s="3"/>
      <c r="J99" s="226"/>
      <c r="K99" s="3"/>
      <c r="L99" s="3"/>
      <c r="O99" s="227"/>
      <c r="Q99" s="94"/>
      <c r="R99" s="94"/>
      <c r="S99" s="94"/>
      <c r="T99" s="94"/>
    </row>
    <row r="100" ht="15.75" customHeight="1">
      <c r="A100" s="204"/>
      <c r="B100" s="222"/>
      <c r="C100" s="223"/>
      <c r="D100" s="231"/>
      <c r="E100" s="3"/>
      <c r="F100" s="188" t="str">
        <f>IF(COUNTIF(LEAVE!B:B,H:H)&gt;0,TODAY(),"")</f>
        <v/>
      </c>
      <c r="G100" s="3"/>
      <c r="H100" s="3"/>
      <c r="J100" s="226"/>
      <c r="K100" s="3"/>
      <c r="L100" s="3"/>
      <c r="O100" s="227"/>
      <c r="Q100" s="94"/>
      <c r="R100" s="94"/>
      <c r="S100" s="94"/>
      <c r="T100" s="94"/>
    </row>
    <row r="101" ht="15.75" customHeight="1">
      <c r="A101" s="204"/>
      <c r="B101" s="222"/>
      <c r="C101" s="223"/>
      <c r="D101" s="231"/>
      <c r="E101" s="3"/>
      <c r="F101" s="188" t="str">
        <f>IF(COUNTIF(LEAVE!B:B,H:H)&gt;0,TODAY(),"")</f>
        <v/>
      </c>
      <c r="G101" s="3"/>
      <c r="H101" s="3"/>
      <c r="J101" s="226"/>
      <c r="K101" s="3"/>
      <c r="L101" s="3"/>
      <c r="O101" s="227"/>
      <c r="Q101" s="94"/>
      <c r="R101" s="94"/>
      <c r="S101" s="94"/>
      <c r="T101" s="94"/>
    </row>
    <row r="102" ht="15.75" customHeight="1">
      <c r="A102" s="204"/>
      <c r="B102" s="222"/>
      <c r="C102" s="223"/>
      <c r="D102" s="231"/>
      <c r="E102" s="3"/>
      <c r="F102" s="188" t="str">
        <f>IF(COUNTIF(LEAVE!B:B,H:H)&gt;0,TODAY(),"")</f>
        <v/>
      </c>
      <c r="G102" s="3"/>
      <c r="H102" s="3"/>
      <c r="J102" s="226"/>
      <c r="K102" s="3"/>
      <c r="L102" s="3"/>
      <c r="O102" s="227"/>
      <c r="Q102" s="94"/>
      <c r="R102" s="94"/>
      <c r="S102" s="94"/>
      <c r="T102" s="94"/>
    </row>
    <row r="103" ht="15.75" customHeight="1">
      <c r="A103" s="204"/>
      <c r="B103" s="222"/>
      <c r="C103" s="223"/>
      <c r="D103" s="231"/>
      <c r="E103" s="3"/>
      <c r="F103" s="188" t="str">
        <f>IF(COUNTIF(LEAVE!B:B,H:H)&gt;0,TODAY(),"")</f>
        <v/>
      </c>
      <c r="G103" s="3"/>
      <c r="H103" s="3"/>
      <c r="J103" s="226"/>
      <c r="K103" s="3"/>
      <c r="L103" s="3"/>
      <c r="O103" s="227"/>
      <c r="Q103" s="94"/>
      <c r="R103" s="94"/>
      <c r="S103" s="94"/>
      <c r="T103" s="94"/>
    </row>
    <row r="104" ht="15.75" customHeight="1">
      <c r="A104" s="204"/>
      <c r="B104" s="222"/>
      <c r="C104" s="223"/>
      <c r="D104" s="231"/>
      <c r="E104" s="3"/>
      <c r="F104" s="188" t="str">
        <f>IF(COUNTIF(LEAVE!B:B,H:H)&gt;0,TODAY(),"")</f>
        <v/>
      </c>
      <c r="G104" s="3"/>
      <c r="H104" s="3"/>
      <c r="J104" s="226"/>
      <c r="K104" s="3"/>
      <c r="L104" s="3"/>
      <c r="O104" s="227"/>
      <c r="Q104" s="94"/>
      <c r="R104" s="94"/>
      <c r="S104" s="94"/>
      <c r="T104" s="94"/>
    </row>
    <row r="105" ht="15.75" customHeight="1">
      <c r="A105" s="204"/>
      <c r="B105" s="222"/>
      <c r="C105" s="223"/>
      <c r="D105" s="231"/>
      <c r="E105" s="3"/>
      <c r="F105" s="188" t="str">
        <f>IF(COUNTIF(LEAVE!B:B,H:H)&gt;0,TODAY(),"")</f>
        <v/>
      </c>
      <c r="G105" s="3"/>
      <c r="H105" s="3"/>
      <c r="J105" s="226"/>
      <c r="K105" s="3"/>
      <c r="L105" s="3"/>
      <c r="O105" s="227"/>
      <c r="Q105" s="94"/>
      <c r="R105" s="94"/>
      <c r="S105" s="94"/>
      <c r="T105" s="94"/>
    </row>
    <row r="106" ht="15.75" customHeight="1">
      <c r="A106" s="204"/>
      <c r="B106" s="222"/>
      <c r="C106" s="223"/>
      <c r="D106" s="231"/>
      <c r="E106" s="3"/>
      <c r="F106" s="188" t="str">
        <f>IF(COUNTIF(LEAVE!B:B,H:H)&gt;0,TODAY(),"")</f>
        <v/>
      </c>
      <c r="G106" s="3"/>
      <c r="H106" s="3"/>
      <c r="J106" s="226"/>
      <c r="K106" s="3"/>
      <c r="L106" s="3"/>
      <c r="O106" s="227"/>
      <c r="Q106" s="94"/>
      <c r="R106" s="94"/>
      <c r="S106" s="94"/>
      <c r="T106" s="94"/>
    </row>
    <row r="107" ht="15.75" customHeight="1">
      <c r="A107" s="204"/>
      <c r="B107" s="222"/>
      <c r="C107" s="223"/>
      <c r="D107" s="231"/>
      <c r="E107" s="3"/>
      <c r="F107" s="188" t="str">
        <f>IF(COUNTIF(LEAVE!B:B,H:H)&gt;0,TODAY(),"")</f>
        <v/>
      </c>
      <c r="G107" s="3"/>
      <c r="H107" s="3"/>
      <c r="J107" s="226"/>
      <c r="K107" s="3"/>
      <c r="L107" s="3"/>
      <c r="O107" s="227"/>
      <c r="Q107" s="94"/>
      <c r="R107" s="94"/>
      <c r="S107" s="94"/>
      <c r="T107" s="94"/>
    </row>
    <row r="108" ht="15.75" customHeight="1">
      <c r="A108" s="204"/>
      <c r="B108" s="222"/>
      <c r="C108" s="223"/>
      <c r="D108" s="231"/>
      <c r="E108" s="3"/>
      <c r="F108" s="188" t="str">
        <f>IF(COUNTIF(LEAVE!B:B,H:H)&gt;0,TODAY(),"")</f>
        <v/>
      </c>
      <c r="G108" s="3"/>
      <c r="H108" s="3"/>
      <c r="J108" s="226"/>
      <c r="K108" s="3"/>
      <c r="L108" s="3"/>
      <c r="O108" s="227"/>
      <c r="Q108" s="94"/>
      <c r="R108" s="94"/>
      <c r="S108" s="94"/>
      <c r="T108" s="94"/>
    </row>
    <row r="109" ht="15.75" customHeight="1">
      <c r="A109" s="204"/>
      <c r="B109" s="222"/>
      <c r="C109" s="223"/>
      <c r="D109" s="231"/>
      <c r="E109" s="3"/>
      <c r="F109" s="188" t="str">
        <f>IF(COUNTIF(LEAVE!B:B,H:H)&gt;0,TODAY(),"")</f>
        <v/>
      </c>
      <c r="G109" s="3"/>
      <c r="H109" s="3"/>
      <c r="J109" s="226"/>
      <c r="K109" s="3"/>
      <c r="L109" s="3"/>
      <c r="O109" s="227"/>
      <c r="Q109" s="94"/>
      <c r="R109" s="94"/>
      <c r="S109" s="94"/>
      <c r="T109" s="94"/>
    </row>
    <row r="110" ht="15.75" customHeight="1">
      <c r="A110" s="204"/>
      <c r="B110" s="222"/>
      <c r="C110" s="223"/>
      <c r="D110" s="231"/>
      <c r="E110" s="3"/>
      <c r="F110" s="188" t="str">
        <f>IF(COUNTIF(LEAVE!B:B,H:H)&gt;0,TODAY(),"")</f>
        <v/>
      </c>
      <c r="G110" s="3"/>
      <c r="H110" s="3"/>
      <c r="J110" s="226"/>
      <c r="K110" s="3"/>
      <c r="L110" s="3"/>
      <c r="O110" s="227"/>
      <c r="Q110" s="94"/>
      <c r="R110" s="94"/>
      <c r="S110" s="94"/>
      <c r="T110" s="94"/>
    </row>
    <row r="111" ht="15.75" customHeight="1">
      <c r="A111" s="204"/>
      <c r="B111" s="222"/>
      <c r="C111" s="223"/>
      <c r="D111" s="231"/>
      <c r="E111" s="3"/>
      <c r="F111" s="188" t="str">
        <f>IF(COUNTIF(LEAVE!B:B,H:H)&gt;0,TODAY(),"")</f>
        <v/>
      </c>
      <c r="G111" s="3"/>
      <c r="H111" s="3"/>
      <c r="J111" s="226"/>
      <c r="K111" s="3"/>
      <c r="L111" s="3"/>
      <c r="O111" s="227"/>
      <c r="Q111" s="94"/>
      <c r="R111" s="94"/>
      <c r="S111" s="94"/>
      <c r="T111" s="94"/>
    </row>
    <row r="112" ht="15.75" customHeight="1">
      <c r="A112" s="204"/>
      <c r="B112" s="222"/>
      <c r="C112" s="223"/>
      <c r="D112" s="231"/>
      <c r="E112" s="3"/>
      <c r="F112" s="188" t="str">
        <f>IF(COUNTIF(LEAVE!B:B,H:H)&gt;0,TODAY(),"")</f>
        <v/>
      </c>
      <c r="G112" s="3"/>
      <c r="H112" s="3"/>
      <c r="J112" s="226"/>
      <c r="K112" s="3"/>
      <c r="L112" s="3"/>
      <c r="O112" s="227"/>
      <c r="Q112" s="94"/>
      <c r="R112" s="94"/>
      <c r="S112" s="94"/>
      <c r="T112" s="94"/>
    </row>
    <row r="113" ht="15.75" customHeight="1">
      <c r="A113" s="204"/>
      <c r="B113" s="222"/>
      <c r="C113" s="223"/>
      <c r="D113" s="231"/>
      <c r="E113" s="3"/>
      <c r="F113" s="188" t="str">
        <f>IF(COUNTIF(LEAVE!B:B,H:H)&gt;0,TODAY(),"")</f>
        <v/>
      </c>
      <c r="G113" s="3"/>
      <c r="H113" s="3"/>
      <c r="J113" s="226"/>
      <c r="K113" s="3"/>
      <c r="L113" s="3"/>
      <c r="O113" s="227"/>
      <c r="Q113" s="94"/>
      <c r="R113" s="94"/>
      <c r="S113" s="94"/>
      <c r="T113" s="94"/>
    </row>
    <row r="114" ht="15.75" customHeight="1">
      <c r="A114" s="204"/>
      <c r="B114" s="222"/>
      <c r="C114" s="223"/>
      <c r="D114" s="231"/>
      <c r="E114" s="3"/>
      <c r="F114" s="188" t="str">
        <f>IF(COUNTIF(LEAVE!B:B,H:H)&gt;0,TODAY(),"")</f>
        <v/>
      </c>
      <c r="G114" s="3"/>
      <c r="H114" s="3"/>
      <c r="J114" s="226"/>
      <c r="K114" s="3"/>
      <c r="L114" s="3"/>
      <c r="O114" s="227"/>
      <c r="Q114" s="94"/>
      <c r="R114" s="94"/>
      <c r="S114" s="94"/>
      <c r="T114" s="94"/>
    </row>
    <row r="115" ht="15.75" customHeight="1">
      <c r="A115" s="204"/>
      <c r="B115" s="222"/>
      <c r="C115" s="223"/>
      <c r="D115" s="231"/>
      <c r="E115" s="3"/>
      <c r="F115" s="188" t="str">
        <f>IF(COUNTIF(LEAVE!B:B,H:H)&gt;0,TODAY(),"")</f>
        <v/>
      </c>
      <c r="G115" s="3"/>
      <c r="H115" s="3"/>
      <c r="J115" s="226"/>
      <c r="K115" s="3"/>
      <c r="L115" s="3"/>
      <c r="O115" s="227"/>
      <c r="Q115" s="94"/>
      <c r="R115" s="94"/>
      <c r="S115" s="94"/>
      <c r="T115" s="94"/>
      <c r="Y115" s="8"/>
    </row>
    <row r="116" ht="15.75" customHeight="1">
      <c r="A116" s="204"/>
      <c r="B116" s="222"/>
      <c r="C116" s="223"/>
      <c r="D116" s="231"/>
      <c r="E116" s="3"/>
      <c r="F116" s="188" t="str">
        <f>IF(COUNTIF(LEAVE!B:B,H:H)&gt;0,TODAY(),"")</f>
        <v/>
      </c>
      <c r="G116" s="3"/>
      <c r="H116" s="3"/>
      <c r="J116" s="226"/>
      <c r="K116" s="3"/>
      <c r="L116" s="3"/>
      <c r="O116" s="227"/>
      <c r="Q116" s="94"/>
      <c r="R116" s="94"/>
      <c r="S116" s="94"/>
      <c r="T116" s="94"/>
    </row>
    <row r="117" ht="15.75" customHeight="1">
      <c r="A117" s="204"/>
      <c r="B117" s="222"/>
      <c r="C117" s="223"/>
      <c r="D117" s="231"/>
      <c r="E117" s="3"/>
      <c r="F117" s="188" t="str">
        <f>IF(COUNTIF(LEAVE!B:B,H:H)&gt;0,TODAY(),"")</f>
        <v/>
      </c>
      <c r="G117" s="3"/>
      <c r="H117" s="3"/>
      <c r="J117" s="226"/>
      <c r="K117" s="3"/>
      <c r="L117" s="3"/>
      <c r="O117" s="227"/>
      <c r="Q117" s="94"/>
      <c r="R117" s="94"/>
      <c r="S117" s="94"/>
      <c r="T117" s="94"/>
    </row>
    <row r="118" ht="15.75" customHeight="1">
      <c r="A118" s="204"/>
      <c r="B118" s="222"/>
      <c r="C118" s="223"/>
      <c r="D118" s="231"/>
      <c r="E118" s="3"/>
      <c r="F118" s="188" t="str">
        <f>IF(COUNTIF(LEAVE!B:B,H:H)&gt;0,TODAY(),"")</f>
        <v/>
      </c>
      <c r="G118" s="3"/>
      <c r="H118" s="3"/>
      <c r="J118" s="226"/>
      <c r="K118" s="3"/>
      <c r="L118" s="3"/>
      <c r="O118" s="227"/>
      <c r="Q118" s="94"/>
      <c r="R118" s="94"/>
      <c r="S118" s="94"/>
      <c r="T118" s="94"/>
    </row>
    <row r="119" ht="15.75" customHeight="1">
      <c r="A119" s="204"/>
      <c r="B119" s="222"/>
      <c r="C119" s="223"/>
      <c r="D119" s="231"/>
      <c r="E119" s="3"/>
      <c r="F119" s="188" t="str">
        <f>IF(COUNTIF(LEAVE!B:B,H:H)&gt;0,TODAY(),"")</f>
        <v/>
      </c>
      <c r="G119" s="3"/>
      <c r="H119" s="3"/>
      <c r="J119" s="226"/>
      <c r="K119" s="3"/>
      <c r="L119" s="3"/>
      <c r="O119" s="227"/>
      <c r="Q119" s="94"/>
      <c r="R119" s="94"/>
      <c r="S119" s="94"/>
      <c r="T119" s="94"/>
    </row>
    <row r="120" ht="15.75" customHeight="1">
      <c r="A120" s="204"/>
      <c r="B120" s="222"/>
      <c r="C120" s="223"/>
      <c r="D120" s="231"/>
      <c r="E120" s="3"/>
      <c r="F120" s="188" t="str">
        <f>IF(COUNTIF(LEAVE!B:B,H:H)&gt;0,TODAY(),"")</f>
        <v/>
      </c>
      <c r="G120" s="3"/>
      <c r="H120" s="3"/>
      <c r="J120" s="226"/>
      <c r="K120" s="3"/>
      <c r="L120" s="3"/>
      <c r="O120" s="227"/>
      <c r="Q120" s="94"/>
      <c r="R120" s="94"/>
      <c r="S120" s="94"/>
      <c r="T120" s="94"/>
    </row>
    <row r="121" ht="15.75" customHeight="1">
      <c r="A121" s="204"/>
      <c r="B121" s="222"/>
      <c r="C121" s="223"/>
      <c r="D121" s="231"/>
      <c r="E121" s="3"/>
      <c r="F121" s="188" t="str">
        <f>IF(COUNTIF(LEAVE!B:B,H:H)&gt;0,TODAY(),"")</f>
        <v/>
      </c>
      <c r="G121" s="3"/>
      <c r="H121" s="3"/>
      <c r="J121" s="226"/>
      <c r="K121" s="3"/>
      <c r="L121" s="3"/>
      <c r="O121" s="227"/>
      <c r="Q121" s="94"/>
      <c r="R121" s="94"/>
      <c r="S121" s="94"/>
      <c r="T121" s="94"/>
    </row>
    <row r="122" ht="15.75" customHeight="1">
      <c r="A122" s="204"/>
      <c r="B122" s="222"/>
      <c r="C122" s="223"/>
      <c r="D122" s="231"/>
      <c r="E122" s="3"/>
      <c r="F122" s="188" t="str">
        <f>IF(COUNTIF(LEAVE!B:B,H:H)&gt;0,TODAY(),"")</f>
        <v/>
      </c>
      <c r="G122" s="3"/>
      <c r="H122" s="3"/>
      <c r="J122" s="226"/>
      <c r="K122" s="3"/>
      <c r="L122" s="3"/>
      <c r="O122" s="227"/>
      <c r="Q122" s="94"/>
      <c r="R122" s="94"/>
      <c r="S122" s="94"/>
      <c r="T122" s="94"/>
    </row>
    <row r="123" ht="15.75" customHeight="1">
      <c r="A123" s="204"/>
      <c r="B123" s="222"/>
      <c r="C123" s="223"/>
      <c r="D123" s="231"/>
      <c r="E123" s="3"/>
      <c r="F123" s="188" t="str">
        <f>IF(COUNTIF(LEAVE!B:B,H:H)&gt;0,TODAY(),"")</f>
        <v/>
      </c>
      <c r="G123" s="3"/>
      <c r="H123" s="3"/>
      <c r="J123" s="226"/>
      <c r="K123" s="3"/>
      <c r="L123" s="3"/>
      <c r="O123" s="227"/>
      <c r="Q123" s="94"/>
      <c r="R123" s="94"/>
      <c r="S123" s="94"/>
      <c r="T123" s="94"/>
    </row>
    <row r="124" ht="15.75" customHeight="1">
      <c r="A124" s="204"/>
      <c r="B124" s="222"/>
      <c r="C124" s="223"/>
      <c r="D124" s="231"/>
      <c r="E124" s="3"/>
      <c r="F124" s="188" t="str">
        <f>IF(COUNTIF(LEAVE!B:B,H:H)&gt;0,TODAY(),"")</f>
        <v/>
      </c>
      <c r="G124" s="3"/>
      <c r="H124" s="3"/>
      <c r="J124" s="226"/>
      <c r="K124" s="3"/>
      <c r="L124" s="3"/>
      <c r="O124" s="227"/>
      <c r="Q124" s="94"/>
      <c r="R124" s="94"/>
      <c r="S124" s="94"/>
      <c r="T124" s="94"/>
    </row>
    <row r="125" ht="15.75" customHeight="1">
      <c r="A125" s="204"/>
      <c r="B125" s="222"/>
      <c r="C125" s="223"/>
      <c r="D125" s="231"/>
      <c r="E125" s="3"/>
      <c r="F125" s="188" t="str">
        <f>IF(COUNTIF(LEAVE!B:B,H:H)&gt;0,TODAY(),"")</f>
        <v/>
      </c>
      <c r="G125" s="3"/>
      <c r="H125" s="3"/>
      <c r="J125" s="226"/>
      <c r="K125" s="3"/>
      <c r="L125" s="3"/>
      <c r="O125" s="227"/>
      <c r="Q125" s="94"/>
      <c r="R125" s="94"/>
      <c r="S125" s="94"/>
      <c r="T125" s="94"/>
    </row>
    <row r="126" ht="15.75" customHeight="1">
      <c r="A126" s="204"/>
      <c r="B126" s="222"/>
      <c r="C126" s="223"/>
      <c r="D126" s="231"/>
      <c r="E126" s="3"/>
      <c r="F126" s="188" t="str">
        <f>IF(COUNTIF(LEAVE!B:B,H:H)&gt;0,TODAY(),"")</f>
        <v/>
      </c>
      <c r="G126" s="3"/>
      <c r="H126" s="3"/>
      <c r="J126" s="226"/>
      <c r="K126" s="3"/>
      <c r="L126" s="3"/>
      <c r="O126" s="227"/>
      <c r="Q126" s="94"/>
      <c r="R126" s="94"/>
      <c r="S126" s="94"/>
      <c r="T126" s="94"/>
    </row>
    <row r="127" ht="15.75" customHeight="1">
      <c r="A127" s="204"/>
      <c r="B127" s="222"/>
      <c r="C127" s="223"/>
      <c r="D127" s="231"/>
      <c r="E127" s="3"/>
      <c r="F127" s="188" t="str">
        <f>IF(COUNTIF(LEAVE!B:B,H:H)&gt;0,TODAY(),"")</f>
        <v/>
      </c>
      <c r="G127" s="3"/>
      <c r="H127" s="3"/>
      <c r="J127" s="226"/>
      <c r="K127" s="3"/>
      <c r="L127" s="3"/>
      <c r="O127" s="227"/>
      <c r="Q127" s="94"/>
      <c r="R127" s="94"/>
      <c r="S127" s="94"/>
      <c r="T127" s="94"/>
    </row>
    <row r="128" ht="15.75" customHeight="1">
      <c r="A128" s="204"/>
      <c r="B128" s="222"/>
      <c r="C128" s="223"/>
      <c r="D128" s="231"/>
      <c r="E128" s="3"/>
      <c r="F128" s="188" t="str">
        <f>IF(COUNTIF(LEAVE!B:B,H:H)&gt;0,TODAY(),"")</f>
        <v/>
      </c>
      <c r="G128" s="3"/>
      <c r="H128" s="3"/>
      <c r="J128" s="226"/>
      <c r="K128" s="3"/>
      <c r="L128" s="3"/>
      <c r="O128" s="227"/>
      <c r="Q128" s="94"/>
      <c r="R128" s="94"/>
      <c r="S128" s="94"/>
      <c r="T128" s="94"/>
    </row>
    <row r="129" ht="15.75" customHeight="1">
      <c r="A129" s="204"/>
      <c r="B129" s="222"/>
      <c r="C129" s="223"/>
      <c r="D129" s="231"/>
      <c r="E129" s="3"/>
      <c r="F129" s="188" t="str">
        <f>IF(COUNTIF(LEAVE!B:B,H:H)&gt;0,TODAY(),"")</f>
        <v/>
      </c>
      <c r="G129" s="3"/>
      <c r="H129" s="3"/>
      <c r="J129" s="226"/>
      <c r="K129" s="3"/>
      <c r="L129" s="3"/>
      <c r="O129" s="227"/>
      <c r="Q129" s="94"/>
      <c r="R129" s="94"/>
      <c r="S129" s="94"/>
      <c r="T129" s="94"/>
    </row>
    <row r="130" ht="15.75" customHeight="1">
      <c r="A130" s="204"/>
      <c r="B130" s="222"/>
      <c r="C130" s="223"/>
      <c r="D130" s="231"/>
      <c r="E130" s="3"/>
      <c r="F130" s="188" t="str">
        <f>IF(COUNTIF(LEAVE!B:B,H:H)&gt;0,TODAY(),"")</f>
        <v/>
      </c>
      <c r="G130" s="3"/>
      <c r="H130" s="3"/>
      <c r="J130" s="226"/>
      <c r="K130" s="3"/>
      <c r="L130" s="3"/>
      <c r="O130" s="227"/>
      <c r="Q130" s="94"/>
      <c r="R130" s="94"/>
      <c r="S130" s="94"/>
      <c r="T130" s="94"/>
    </row>
    <row r="131" ht="15.75" customHeight="1">
      <c r="A131" s="204"/>
      <c r="B131" s="222"/>
      <c r="C131" s="223"/>
      <c r="D131" s="231"/>
      <c r="E131" s="3"/>
      <c r="F131" s="188" t="str">
        <f>IF(COUNTIF(LEAVE!B:B,H:H)&gt;0,TODAY(),"")</f>
        <v/>
      </c>
      <c r="G131" s="3"/>
      <c r="H131" s="3"/>
      <c r="J131" s="226"/>
      <c r="K131" s="3"/>
      <c r="L131" s="3"/>
      <c r="O131" s="227"/>
      <c r="Q131" s="94"/>
      <c r="R131" s="94"/>
      <c r="S131" s="94"/>
      <c r="T131" s="94"/>
    </row>
    <row r="132" ht="15.75" customHeight="1">
      <c r="A132" s="204"/>
      <c r="B132" s="222"/>
      <c r="C132" s="223"/>
      <c r="D132" s="231"/>
      <c r="E132" s="3"/>
      <c r="F132" s="188" t="str">
        <f>IF(COUNTIF(LEAVE!B:B,H:H)&gt;0,TODAY(),"")</f>
        <v/>
      </c>
      <c r="G132" s="3"/>
      <c r="H132" s="3"/>
      <c r="J132" s="226"/>
      <c r="K132" s="3"/>
      <c r="L132" s="3"/>
      <c r="O132" s="227"/>
      <c r="Q132" s="94"/>
      <c r="R132" s="94"/>
      <c r="S132" s="94"/>
      <c r="T132" s="94"/>
    </row>
    <row r="133" ht="15.75" customHeight="1">
      <c r="A133" s="204"/>
      <c r="B133" s="222"/>
      <c r="C133" s="223"/>
      <c r="D133" s="231"/>
      <c r="E133" s="3"/>
      <c r="F133" s="188" t="str">
        <f>IF(COUNTIF(LEAVE!B:B,H:H)&gt;0,TODAY(),"")</f>
        <v/>
      </c>
      <c r="G133" s="3"/>
      <c r="H133" s="3"/>
      <c r="J133" s="226"/>
      <c r="K133" s="3"/>
      <c r="L133" s="3"/>
      <c r="O133" s="227"/>
      <c r="Q133" s="94"/>
      <c r="R133" s="94"/>
      <c r="S133" s="94"/>
      <c r="T133" s="94"/>
    </row>
    <row r="134" ht="15.75" customHeight="1">
      <c r="A134" s="204"/>
      <c r="B134" s="222"/>
      <c r="C134" s="223"/>
      <c r="D134" s="231"/>
      <c r="E134" s="3"/>
      <c r="F134" s="188" t="str">
        <f>IF(COUNTIF(LEAVE!B:B,H:H)&gt;0,TODAY(),"")</f>
        <v/>
      </c>
      <c r="G134" s="3"/>
      <c r="H134" s="3"/>
      <c r="J134" s="226"/>
      <c r="K134" s="3"/>
      <c r="L134" s="3"/>
      <c r="O134" s="227"/>
      <c r="Q134" s="94"/>
      <c r="R134" s="94"/>
      <c r="S134" s="94"/>
      <c r="T134" s="94"/>
    </row>
    <row r="135" ht="15.75" customHeight="1">
      <c r="A135" s="204"/>
      <c r="B135" s="222"/>
      <c r="C135" s="223"/>
      <c r="D135" s="231"/>
      <c r="E135" s="3"/>
      <c r="F135" s="188" t="str">
        <f>IF(COUNTIF(LEAVE!B:B,H:H)&gt;0,TODAY(),"")</f>
        <v/>
      </c>
      <c r="G135" s="3"/>
      <c r="H135" s="3"/>
      <c r="J135" s="226"/>
      <c r="K135" s="3"/>
      <c r="L135" s="3"/>
      <c r="O135" s="227"/>
      <c r="Q135" s="94"/>
      <c r="R135" s="94"/>
      <c r="S135" s="94"/>
      <c r="T135" s="94"/>
    </row>
    <row r="136" ht="15.75" customHeight="1">
      <c r="A136" s="204"/>
      <c r="B136" s="222"/>
      <c r="C136" s="223"/>
      <c r="D136" s="231"/>
      <c r="E136" s="3"/>
      <c r="F136" s="188" t="str">
        <f>IF(COUNTIF(LEAVE!B:B,H:H)&gt;0,TODAY(),"")</f>
        <v/>
      </c>
      <c r="G136" s="3"/>
      <c r="H136" s="3"/>
      <c r="J136" s="226"/>
      <c r="K136" s="3"/>
      <c r="L136" s="3"/>
      <c r="O136" s="227"/>
      <c r="Q136" s="94"/>
      <c r="R136" s="94"/>
      <c r="S136" s="94"/>
      <c r="T136" s="94"/>
    </row>
    <row r="137" ht="15.75" customHeight="1">
      <c r="A137" s="204"/>
      <c r="B137" s="222"/>
      <c r="C137" s="223"/>
      <c r="D137" s="231"/>
      <c r="E137" s="3"/>
      <c r="F137" s="188" t="str">
        <f>IF(COUNTIF(LEAVE!B:B,H:H)&gt;0,TODAY(),"")</f>
        <v/>
      </c>
      <c r="G137" s="3"/>
      <c r="H137" s="3"/>
      <c r="J137" s="226"/>
      <c r="K137" s="3"/>
      <c r="L137" s="3"/>
      <c r="O137" s="227"/>
      <c r="Q137" s="94"/>
      <c r="R137" s="94"/>
      <c r="S137" s="94"/>
      <c r="T137" s="94"/>
    </row>
    <row r="138" ht="15.75" customHeight="1">
      <c r="A138" s="204"/>
      <c r="B138" s="222"/>
      <c r="C138" s="223"/>
      <c r="D138" s="231"/>
      <c r="E138" s="3"/>
      <c r="F138" s="188" t="str">
        <f>IF(COUNTIF(LEAVE!B:B,H:H)&gt;0,TODAY(),"")</f>
        <v/>
      </c>
      <c r="G138" s="3"/>
      <c r="H138" s="3"/>
      <c r="J138" s="226"/>
      <c r="K138" s="3"/>
      <c r="L138" s="3"/>
      <c r="O138" s="227"/>
      <c r="Q138" s="94"/>
      <c r="R138" s="94"/>
      <c r="S138" s="94"/>
      <c r="T138" s="94"/>
    </row>
    <row r="139" ht="15.75" customHeight="1">
      <c r="A139" s="204"/>
      <c r="B139" s="222"/>
      <c r="C139" s="223"/>
      <c r="D139" s="231"/>
      <c r="E139" s="3"/>
      <c r="F139" s="188" t="str">
        <f>IF(COUNTIF(LEAVE!B:B,H:H)&gt;0,TODAY(),"")</f>
        <v/>
      </c>
      <c r="G139" s="3"/>
      <c r="H139" s="3"/>
      <c r="J139" s="226"/>
      <c r="K139" s="3"/>
      <c r="L139" s="3"/>
      <c r="O139" s="227"/>
      <c r="Q139" s="94"/>
      <c r="R139" s="94"/>
      <c r="S139" s="94"/>
      <c r="T139" s="94"/>
    </row>
    <row r="140" ht="15.75" customHeight="1">
      <c r="A140" s="204"/>
      <c r="B140" s="222"/>
      <c r="C140" s="223"/>
      <c r="D140" s="231"/>
      <c r="E140" s="3"/>
      <c r="F140" s="188" t="str">
        <f>IF(COUNTIF(LEAVE!B:B,H:H)&gt;0,TODAY(),"")</f>
        <v/>
      </c>
      <c r="G140" s="3"/>
      <c r="H140" s="3"/>
      <c r="J140" s="226"/>
      <c r="K140" s="3"/>
      <c r="L140" s="3"/>
      <c r="O140" s="227"/>
      <c r="Q140" s="94"/>
      <c r="R140" s="94"/>
      <c r="S140" s="94"/>
      <c r="T140" s="94"/>
    </row>
    <row r="141" ht="15.75" customHeight="1">
      <c r="A141" s="204"/>
      <c r="B141" s="222"/>
      <c r="C141" s="223"/>
      <c r="D141" s="231"/>
      <c r="E141" s="3"/>
      <c r="F141" s="188" t="str">
        <f>IF(COUNTIF(LEAVE!B:B,H:H)&gt;0,TODAY(),"")</f>
        <v/>
      </c>
      <c r="G141" s="3"/>
      <c r="H141" s="3"/>
      <c r="J141" s="226"/>
      <c r="K141" s="3"/>
      <c r="L141" s="3"/>
      <c r="O141" s="227"/>
      <c r="Q141" s="94"/>
      <c r="R141" s="94"/>
      <c r="S141" s="94"/>
      <c r="T141" s="94"/>
    </row>
    <row r="142" ht="15.75" customHeight="1">
      <c r="A142" s="204"/>
      <c r="B142" s="222"/>
      <c r="C142" s="223"/>
      <c r="D142" s="231"/>
      <c r="E142" s="3"/>
      <c r="F142" s="188" t="str">
        <f>IF(COUNTIF(LEAVE!B:B,H:H)&gt;0,TODAY(),"")</f>
        <v/>
      </c>
      <c r="G142" s="3"/>
      <c r="H142" s="3"/>
      <c r="J142" s="226"/>
      <c r="K142" s="3"/>
      <c r="L142" s="3"/>
      <c r="O142" s="227"/>
      <c r="Q142" s="94"/>
      <c r="R142" s="94"/>
      <c r="S142" s="94"/>
      <c r="T142" s="94"/>
    </row>
    <row r="143" ht="15.75" customHeight="1">
      <c r="A143" s="204"/>
      <c r="B143" s="222"/>
      <c r="C143" s="223"/>
      <c r="D143" s="231"/>
      <c r="E143" s="3"/>
      <c r="F143" s="188" t="str">
        <f>IF(COUNTIF(LEAVE!B:B,H:H)&gt;0,TODAY(),"")</f>
        <v/>
      </c>
      <c r="G143" s="3"/>
      <c r="H143" s="3"/>
      <c r="J143" s="226"/>
      <c r="K143" s="3"/>
      <c r="L143" s="3"/>
      <c r="O143" s="227"/>
      <c r="Q143" s="94"/>
      <c r="R143" s="94"/>
      <c r="S143" s="94"/>
      <c r="T143" s="94"/>
    </row>
    <row r="144" ht="15.75" customHeight="1">
      <c r="A144" s="204"/>
      <c r="B144" s="222"/>
      <c r="C144" s="223"/>
      <c r="D144" s="231"/>
      <c r="E144" s="3"/>
      <c r="F144" s="188" t="str">
        <f>IF(COUNTIF(LEAVE!B:B,H:H)&gt;0,TODAY(),"")</f>
        <v/>
      </c>
      <c r="G144" s="3"/>
      <c r="H144" s="3"/>
      <c r="J144" s="226"/>
      <c r="K144" s="3"/>
      <c r="L144" s="3"/>
      <c r="O144" s="227"/>
      <c r="Q144" s="94"/>
      <c r="R144" s="94"/>
      <c r="S144" s="94"/>
      <c r="T144" s="94"/>
    </row>
    <row r="145" ht="15.75" customHeight="1">
      <c r="A145" s="204"/>
      <c r="B145" s="222"/>
      <c r="C145" s="223"/>
      <c r="D145" s="231"/>
      <c r="E145" s="3"/>
      <c r="F145" s="188" t="str">
        <f>IF(COUNTIF(LEAVE!B:B,H:H)&gt;0,TODAY(),"")</f>
        <v/>
      </c>
      <c r="G145" s="3"/>
      <c r="H145" s="3"/>
      <c r="J145" s="226"/>
      <c r="K145" s="3"/>
      <c r="L145" s="3"/>
      <c r="O145" s="227"/>
      <c r="Q145" s="94"/>
      <c r="R145" s="94"/>
      <c r="S145" s="94"/>
      <c r="T145" s="94"/>
    </row>
    <row r="146" ht="15.75" customHeight="1">
      <c r="A146" s="204"/>
      <c r="B146" s="222"/>
      <c r="C146" s="223"/>
      <c r="D146" s="231"/>
      <c r="E146" s="3"/>
      <c r="F146" s="188" t="str">
        <f>IF(COUNTIF(LEAVE!B:B,H:H)&gt;0,TODAY(),"")</f>
        <v/>
      </c>
      <c r="G146" s="3"/>
      <c r="H146" s="3"/>
      <c r="J146" s="226"/>
      <c r="K146" s="3"/>
      <c r="L146" s="3"/>
      <c r="O146" s="227"/>
      <c r="Q146" s="94"/>
      <c r="R146" s="94"/>
      <c r="S146" s="94"/>
      <c r="T146" s="94"/>
    </row>
    <row r="147" ht="15.75" customHeight="1">
      <c r="A147" s="204"/>
      <c r="B147" s="222"/>
      <c r="C147" s="223"/>
      <c r="D147" s="231"/>
      <c r="E147" s="3"/>
      <c r="F147" s="188" t="str">
        <f>IF(COUNTIF(LEAVE!B:B,H:H)&gt;0,TODAY(),"")</f>
        <v/>
      </c>
      <c r="G147" s="3"/>
      <c r="H147" s="3"/>
      <c r="J147" s="226"/>
      <c r="K147" s="3"/>
      <c r="L147" s="3"/>
      <c r="O147" s="227"/>
      <c r="Q147" s="94"/>
      <c r="R147" s="94"/>
      <c r="S147" s="94"/>
      <c r="T147" s="94"/>
    </row>
    <row r="148" ht="15.75" customHeight="1">
      <c r="A148" s="204"/>
      <c r="B148" s="222"/>
      <c r="C148" s="223"/>
      <c r="D148" s="231"/>
      <c r="E148" s="3"/>
      <c r="F148" s="188" t="str">
        <f>IF(COUNTIF(LEAVE!B:B,H:H)&gt;0,TODAY(),"")</f>
        <v/>
      </c>
      <c r="G148" s="3"/>
      <c r="H148" s="3"/>
      <c r="J148" s="226"/>
      <c r="K148" s="3"/>
      <c r="L148" s="3"/>
      <c r="O148" s="227"/>
      <c r="Q148" s="94"/>
      <c r="R148" s="94"/>
      <c r="S148" s="94"/>
      <c r="T148" s="94"/>
    </row>
    <row r="149" ht="15.75" customHeight="1">
      <c r="A149" s="204"/>
      <c r="B149" s="222"/>
      <c r="C149" s="223"/>
      <c r="D149" s="231"/>
      <c r="E149" s="3"/>
      <c r="F149" s="188" t="str">
        <f>IF(COUNTIF(LEAVE!B:B,H:H)&gt;0,TODAY(),"")</f>
        <v/>
      </c>
      <c r="G149" s="3"/>
      <c r="H149" s="3"/>
      <c r="J149" s="226"/>
      <c r="K149" s="3"/>
      <c r="L149" s="3"/>
      <c r="O149" s="227"/>
      <c r="Q149" s="94"/>
      <c r="R149" s="94"/>
      <c r="S149" s="94"/>
      <c r="T149" s="94"/>
    </row>
    <row r="150" ht="15.75" customHeight="1">
      <c r="A150" s="204"/>
      <c r="B150" s="222"/>
      <c r="C150" s="223"/>
      <c r="D150" s="231"/>
      <c r="E150" s="3"/>
      <c r="F150" s="188" t="str">
        <f>IF(COUNTIF(LEAVE!B:B,H:H)&gt;0,TODAY(),"")</f>
        <v/>
      </c>
      <c r="G150" s="3"/>
      <c r="H150" s="3"/>
      <c r="J150" s="226"/>
      <c r="K150" s="3"/>
      <c r="L150" s="3"/>
      <c r="O150" s="227"/>
      <c r="Q150" s="94"/>
      <c r="R150" s="94"/>
      <c r="S150" s="94"/>
      <c r="T150" s="94"/>
    </row>
    <row r="151" ht="15.75" customHeight="1">
      <c r="A151" s="204"/>
      <c r="B151" s="222"/>
      <c r="C151" s="223"/>
      <c r="D151" s="231"/>
      <c r="E151" s="3"/>
      <c r="F151" s="188" t="str">
        <f>IF(COUNTIF(LEAVE!B:B,H:H)&gt;0,TODAY(),"")</f>
        <v/>
      </c>
      <c r="G151" s="3"/>
      <c r="H151" s="3"/>
      <c r="J151" s="226"/>
      <c r="K151" s="3"/>
      <c r="L151" s="3"/>
      <c r="O151" s="227"/>
      <c r="Q151" s="94"/>
      <c r="R151" s="94"/>
      <c r="S151" s="94"/>
      <c r="T151" s="94"/>
    </row>
    <row r="152" ht="15.75" customHeight="1">
      <c r="A152" s="204"/>
      <c r="B152" s="222"/>
      <c r="C152" s="223"/>
      <c r="D152" s="231"/>
      <c r="E152" s="3"/>
      <c r="F152" s="188" t="str">
        <f>IF(COUNTIF(LEAVE!B:B,H:H)&gt;0,TODAY(),"")</f>
        <v/>
      </c>
      <c r="G152" s="3"/>
      <c r="H152" s="3"/>
      <c r="J152" s="226"/>
      <c r="K152" s="3"/>
      <c r="L152" s="3"/>
      <c r="O152" s="227"/>
      <c r="Q152" s="94"/>
      <c r="R152" s="94"/>
      <c r="S152" s="94"/>
      <c r="T152" s="94"/>
    </row>
    <row r="153" ht="15.75" customHeight="1">
      <c r="A153" s="204"/>
      <c r="B153" s="222"/>
      <c r="C153" s="223"/>
      <c r="D153" s="231"/>
      <c r="E153" s="3"/>
      <c r="F153" s="188" t="str">
        <f>IF(COUNTIF(LEAVE!B:B,H:H)&gt;0,TODAY(),"")</f>
        <v/>
      </c>
      <c r="G153" s="3"/>
      <c r="H153" s="3"/>
      <c r="J153" s="226"/>
      <c r="K153" s="3"/>
      <c r="L153" s="3"/>
      <c r="O153" s="227"/>
      <c r="Q153" s="94"/>
      <c r="R153" s="94"/>
      <c r="S153" s="94"/>
      <c r="T153" s="94"/>
    </row>
    <row r="154" ht="15.75" customHeight="1">
      <c r="A154" s="204"/>
      <c r="B154" s="222"/>
      <c r="C154" s="223"/>
      <c r="D154" s="231"/>
      <c r="E154" s="3"/>
      <c r="F154" s="188" t="str">
        <f>IF(COUNTIF(LEAVE!B:B,H:H)&gt;0,TODAY(),"")</f>
        <v/>
      </c>
      <c r="G154" s="3"/>
      <c r="H154" s="3"/>
      <c r="J154" s="226"/>
      <c r="K154" s="3"/>
      <c r="L154" s="3"/>
      <c r="O154" s="227"/>
      <c r="Q154" s="94"/>
      <c r="R154" s="94"/>
      <c r="S154" s="94"/>
      <c r="T154" s="94"/>
    </row>
    <row r="155" ht="15.75" customHeight="1">
      <c r="A155" s="204"/>
      <c r="B155" s="222"/>
      <c r="C155" s="223"/>
      <c r="D155" s="231"/>
      <c r="E155" s="3"/>
      <c r="F155" s="188" t="str">
        <f>IF(COUNTIF(LEAVE!B:B,H:H)&gt;0,TODAY(),"")</f>
        <v/>
      </c>
      <c r="G155" s="3"/>
      <c r="H155" s="3"/>
      <c r="J155" s="226"/>
      <c r="K155" s="3"/>
      <c r="L155" s="3"/>
      <c r="O155" s="227"/>
      <c r="Q155" s="94"/>
      <c r="R155" s="94"/>
      <c r="S155" s="94"/>
      <c r="T155" s="94"/>
    </row>
    <row r="156" ht="15.75" customHeight="1">
      <c r="A156" s="204"/>
      <c r="B156" s="222"/>
      <c r="C156" s="223"/>
      <c r="D156" s="231"/>
      <c r="E156" s="3"/>
      <c r="F156" s="188" t="str">
        <f>IF(COUNTIF(LEAVE!B:B,H:H)&gt;0,TODAY(),"")</f>
        <v/>
      </c>
      <c r="G156" s="3"/>
      <c r="H156" s="3"/>
      <c r="J156" s="226"/>
      <c r="K156" s="3"/>
      <c r="L156" s="3"/>
      <c r="O156" s="227"/>
      <c r="Q156" s="94"/>
      <c r="R156" s="94"/>
      <c r="S156" s="94"/>
      <c r="T156" s="94"/>
    </row>
    <row r="157" ht="15.75" customHeight="1">
      <c r="A157" s="204"/>
      <c r="B157" s="222"/>
      <c r="C157" s="223"/>
      <c r="D157" s="231"/>
      <c r="E157" s="3"/>
      <c r="F157" s="188" t="str">
        <f>IF(COUNTIF(LEAVE!B:B,H:H)&gt;0,TODAY(),"")</f>
        <v/>
      </c>
      <c r="G157" s="3"/>
      <c r="H157" s="3"/>
      <c r="J157" s="226"/>
      <c r="K157" s="3"/>
      <c r="L157" s="3"/>
      <c r="O157" s="227"/>
      <c r="Q157" s="94"/>
      <c r="R157" s="94"/>
      <c r="S157" s="94"/>
      <c r="T157" s="94"/>
    </row>
    <row r="158" ht="15.75" customHeight="1">
      <c r="A158" s="204"/>
      <c r="B158" s="222"/>
      <c r="C158" s="223"/>
      <c r="D158" s="231"/>
      <c r="E158" s="3"/>
      <c r="F158" s="188" t="str">
        <f>IF(COUNTIF(LEAVE!B:B,H:H)&gt;0,TODAY(),"")</f>
        <v/>
      </c>
      <c r="G158" s="3"/>
      <c r="H158" s="3"/>
      <c r="J158" s="226"/>
      <c r="K158" s="3"/>
      <c r="L158" s="3"/>
      <c r="O158" s="227"/>
      <c r="Q158" s="94"/>
      <c r="R158" s="94"/>
      <c r="S158" s="94"/>
      <c r="T158" s="94"/>
    </row>
    <row r="159" ht="15.75" customHeight="1">
      <c r="A159" s="204"/>
      <c r="B159" s="222"/>
      <c r="C159" s="223"/>
      <c r="D159" s="231"/>
      <c r="E159" s="3"/>
      <c r="F159" s="188" t="str">
        <f>IF(COUNTIF(LEAVE!B:B,H:H)&gt;0,TODAY(),"")</f>
        <v/>
      </c>
      <c r="G159" s="3"/>
      <c r="H159" s="3"/>
      <c r="J159" s="226"/>
      <c r="K159" s="3"/>
      <c r="L159" s="3"/>
      <c r="O159" s="227"/>
      <c r="Q159" s="94"/>
      <c r="R159" s="94"/>
      <c r="S159" s="94"/>
      <c r="T159" s="94"/>
    </row>
    <row r="160" ht="15.75" customHeight="1">
      <c r="A160" s="204"/>
      <c r="B160" s="222"/>
      <c r="C160" s="223"/>
      <c r="D160" s="231"/>
      <c r="E160" s="3"/>
      <c r="F160" s="188" t="str">
        <f>IF(COUNTIF(LEAVE!B:B,H:H)&gt;0,TODAY(),"")</f>
        <v/>
      </c>
      <c r="G160" s="3"/>
      <c r="H160" s="3"/>
      <c r="J160" s="226"/>
      <c r="K160" s="3"/>
      <c r="L160" s="3"/>
      <c r="O160" s="227"/>
      <c r="Q160" s="94"/>
      <c r="R160" s="94"/>
      <c r="S160" s="94"/>
      <c r="T160" s="94"/>
    </row>
    <row r="161" ht="15.75" customHeight="1">
      <c r="A161" s="204"/>
      <c r="B161" s="222"/>
      <c r="C161" s="223"/>
      <c r="D161" s="231"/>
      <c r="E161" s="3"/>
      <c r="F161" s="188" t="str">
        <f>IF(COUNTIF(LEAVE!B:B,H:H)&gt;0,TODAY(),"")</f>
        <v/>
      </c>
      <c r="G161" s="3"/>
      <c r="H161" s="3"/>
      <c r="J161" s="226"/>
      <c r="K161" s="3"/>
      <c r="L161" s="3"/>
      <c r="O161" s="227"/>
      <c r="Q161" s="94"/>
      <c r="R161" s="94"/>
      <c r="S161" s="94"/>
      <c r="T161" s="94"/>
    </row>
    <row r="162" ht="15.75" customHeight="1">
      <c r="A162" s="204"/>
      <c r="B162" s="222"/>
      <c r="C162" s="223"/>
      <c r="D162" s="231"/>
      <c r="E162" s="3"/>
      <c r="F162" s="188" t="str">
        <f>IF(COUNTIF(LEAVE!B:B,H:H)&gt;0,TODAY(),"")</f>
        <v/>
      </c>
      <c r="G162" s="3"/>
      <c r="H162" s="3"/>
      <c r="J162" s="226"/>
      <c r="K162" s="3"/>
      <c r="L162" s="3"/>
      <c r="O162" s="227"/>
      <c r="Q162" s="94"/>
      <c r="R162" s="94"/>
      <c r="S162" s="94"/>
      <c r="T162" s="94"/>
    </row>
    <row r="163" ht="15.75" customHeight="1">
      <c r="A163" s="204"/>
      <c r="B163" s="222"/>
      <c r="C163" s="223"/>
      <c r="D163" s="231"/>
      <c r="E163" s="3"/>
      <c r="F163" s="188" t="str">
        <f>IF(COUNTIF(LEAVE!B:B,H:H)&gt;0,TODAY(),"")</f>
        <v/>
      </c>
      <c r="G163" s="3"/>
      <c r="H163" s="3"/>
      <c r="J163" s="226"/>
      <c r="K163" s="3"/>
      <c r="L163" s="3"/>
      <c r="O163" s="227"/>
      <c r="Q163" s="94"/>
      <c r="R163" s="94"/>
      <c r="S163" s="94"/>
      <c r="T163" s="94"/>
    </row>
    <row r="164" ht="15.75" customHeight="1">
      <c r="A164" s="204"/>
      <c r="B164" s="222"/>
      <c r="C164" s="223"/>
      <c r="D164" s="231"/>
      <c r="E164" s="3"/>
      <c r="F164" s="188" t="str">
        <f>IF(COUNTIF(LEAVE!B:B,H:H)&gt;0,TODAY(),"")</f>
        <v/>
      </c>
      <c r="G164" s="3"/>
      <c r="H164" s="3"/>
      <c r="J164" s="226"/>
      <c r="K164" s="3"/>
      <c r="L164" s="3"/>
      <c r="O164" s="227"/>
      <c r="Q164" s="94"/>
      <c r="R164" s="94"/>
      <c r="S164" s="94"/>
      <c r="T164" s="94"/>
    </row>
    <row r="165" ht="15.75" customHeight="1">
      <c r="A165" s="204"/>
      <c r="B165" s="222"/>
      <c r="C165" s="223"/>
      <c r="D165" s="231"/>
      <c r="E165" s="3"/>
      <c r="F165" s="188" t="str">
        <f>IF(COUNTIF(LEAVE!B:B,H:H)&gt;0,TODAY(),"")</f>
        <v/>
      </c>
      <c r="G165" s="3"/>
      <c r="H165" s="3"/>
      <c r="J165" s="226"/>
      <c r="K165" s="3"/>
      <c r="L165" s="3"/>
      <c r="O165" s="227"/>
      <c r="Q165" s="94"/>
      <c r="R165" s="94"/>
      <c r="S165" s="94"/>
      <c r="T165" s="94"/>
    </row>
    <row r="166" ht="15.75" customHeight="1">
      <c r="A166" s="204"/>
      <c r="B166" s="222"/>
      <c r="C166" s="223"/>
      <c r="D166" s="231"/>
      <c r="E166" s="3"/>
      <c r="F166" s="188" t="str">
        <f>IF(COUNTIF(LEAVE!B:B,H:H)&gt;0,TODAY(),"")</f>
        <v/>
      </c>
      <c r="G166" s="3"/>
      <c r="H166" s="3"/>
      <c r="J166" s="226"/>
      <c r="K166" s="3"/>
      <c r="L166" s="3"/>
      <c r="O166" s="227"/>
      <c r="Q166" s="94"/>
      <c r="R166" s="94"/>
      <c r="S166" s="94"/>
      <c r="T166" s="94"/>
    </row>
    <row r="167" ht="15.75" customHeight="1">
      <c r="A167" s="204"/>
      <c r="B167" s="222"/>
      <c r="C167" s="223"/>
      <c r="D167" s="231"/>
      <c r="E167" s="3"/>
      <c r="F167" s="188" t="str">
        <f>IF(COUNTIF(LEAVE!B:B,H:H)&gt;0,TODAY(),"")</f>
        <v/>
      </c>
      <c r="G167" s="3"/>
      <c r="H167" s="3"/>
      <c r="J167" s="226"/>
      <c r="K167" s="3"/>
      <c r="L167" s="3"/>
      <c r="O167" s="227"/>
      <c r="Q167" s="94"/>
      <c r="R167" s="94"/>
      <c r="S167" s="94"/>
      <c r="T167" s="94"/>
    </row>
    <row r="168" ht="15.75" customHeight="1">
      <c r="A168" s="204"/>
      <c r="B168" s="222"/>
      <c r="C168" s="223"/>
      <c r="D168" s="231"/>
      <c r="E168" s="3"/>
      <c r="F168" s="188" t="str">
        <f>IF(COUNTIF(LEAVE!B:B,H:H)&gt;0,TODAY(),"")</f>
        <v/>
      </c>
      <c r="G168" s="3"/>
      <c r="H168" s="3"/>
      <c r="J168" s="226"/>
      <c r="K168" s="3"/>
      <c r="L168" s="3"/>
      <c r="O168" s="227"/>
      <c r="Q168" s="94"/>
      <c r="R168" s="94"/>
      <c r="S168" s="94"/>
      <c r="T168" s="94"/>
    </row>
    <row r="169" ht="15.75" customHeight="1">
      <c r="A169" s="204"/>
      <c r="B169" s="222"/>
      <c r="C169" s="223"/>
      <c r="D169" s="231"/>
      <c r="E169" s="3"/>
      <c r="F169" s="188" t="str">
        <f>IF(COUNTIF(LEAVE!B:B,H:H)&gt;0,TODAY(),"")</f>
        <v/>
      </c>
      <c r="G169" s="3"/>
      <c r="H169" s="3"/>
      <c r="J169" s="226"/>
      <c r="K169" s="3"/>
      <c r="L169" s="3"/>
      <c r="O169" s="227"/>
      <c r="Q169" s="94"/>
      <c r="R169" s="94"/>
      <c r="S169" s="94"/>
      <c r="T169" s="94"/>
    </row>
    <row r="170" ht="15.75" customHeight="1">
      <c r="A170" s="204"/>
      <c r="B170" s="222"/>
      <c r="C170" s="223"/>
      <c r="D170" s="231"/>
      <c r="E170" s="3"/>
      <c r="F170" s="188" t="str">
        <f>IF(COUNTIF(LEAVE!B:B,H:H)&gt;0,TODAY(),"")</f>
        <v/>
      </c>
      <c r="G170" s="3"/>
      <c r="H170" s="3"/>
      <c r="J170" s="226"/>
      <c r="K170" s="3"/>
      <c r="L170" s="3"/>
      <c r="O170" s="227"/>
      <c r="Q170" s="94"/>
      <c r="R170" s="94"/>
      <c r="S170" s="94"/>
      <c r="T170" s="94"/>
    </row>
    <row r="171" ht="15.75" customHeight="1">
      <c r="A171" s="204"/>
      <c r="B171" s="222"/>
      <c r="C171" s="223"/>
      <c r="D171" s="231"/>
      <c r="E171" s="3"/>
      <c r="F171" s="188" t="str">
        <f>IF(COUNTIF(LEAVE!B:B,H:H)&gt;0,TODAY(),"")</f>
        <v/>
      </c>
      <c r="G171" s="3"/>
      <c r="H171" s="3"/>
      <c r="J171" s="226"/>
      <c r="K171" s="3"/>
      <c r="L171" s="3"/>
      <c r="O171" s="227"/>
      <c r="Q171" s="94"/>
      <c r="R171" s="94"/>
      <c r="S171" s="94"/>
      <c r="T171" s="94"/>
    </row>
    <row r="172" ht="15.75" customHeight="1">
      <c r="A172" s="204"/>
      <c r="B172" s="222"/>
      <c r="C172" s="223"/>
      <c r="D172" s="231"/>
      <c r="E172" s="3"/>
      <c r="F172" s="188" t="str">
        <f>IF(COUNTIF(LEAVE!B:B,H:H)&gt;0,TODAY(),"")</f>
        <v/>
      </c>
      <c r="G172" s="3"/>
      <c r="H172" s="3"/>
      <c r="J172" s="226"/>
      <c r="K172" s="3"/>
      <c r="L172" s="3"/>
      <c r="O172" s="227"/>
      <c r="Q172" s="94"/>
      <c r="R172" s="94"/>
      <c r="S172" s="94"/>
      <c r="T172" s="94"/>
    </row>
    <row r="173" ht="15.75" customHeight="1">
      <c r="A173" s="204"/>
      <c r="B173" s="222"/>
      <c r="C173" s="223"/>
      <c r="D173" s="231"/>
      <c r="E173" s="3"/>
      <c r="F173" s="188" t="str">
        <f>IF(COUNTIF(LEAVE!B:B,H:H)&gt;0,TODAY(),"")</f>
        <v/>
      </c>
      <c r="G173" s="3"/>
      <c r="H173" s="3"/>
      <c r="J173" s="226"/>
      <c r="K173" s="3"/>
      <c r="L173" s="3"/>
      <c r="O173" s="227"/>
      <c r="Q173" s="94"/>
      <c r="R173" s="94"/>
      <c r="S173" s="94"/>
      <c r="T173" s="94"/>
    </row>
    <row r="174" ht="15.75" customHeight="1">
      <c r="A174" s="204"/>
      <c r="B174" s="222"/>
      <c r="C174" s="223"/>
      <c r="D174" s="231"/>
      <c r="E174" s="3"/>
      <c r="F174" s="188" t="str">
        <f>IF(COUNTIF(LEAVE!B:B,H:H)&gt;0,TODAY(),"")</f>
        <v/>
      </c>
      <c r="G174" s="3"/>
      <c r="H174" s="3"/>
      <c r="J174" s="226"/>
      <c r="K174" s="3"/>
      <c r="L174" s="3"/>
      <c r="O174" s="227"/>
      <c r="Q174" s="94"/>
      <c r="R174" s="94"/>
      <c r="S174" s="94"/>
      <c r="T174" s="94"/>
    </row>
    <row r="175" ht="15.75" customHeight="1">
      <c r="A175" s="204"/>
      <c r="B175" s="222"/>
      <c r="C175" s="223"/>
      <c r="D175" s="231"/>
      <c r="E175" s="3"/>
      <c r="F175" s="188" t="str">
        <f>IF(COUNTIF(LEAVE!B:B,H:H)&gt;0,TODAY(),"")</f>
        <v/>
      </c>
      <c r="G175" s="3"/>
      <c r="H175" s="3"/>
      <c r="J175" s="226"/>
      <c r="K175" s="3"/>
      <c r="L175" s="3"/>
      <c r="O175" s="227"/>
      <c r="Q175" s="94"/>
      <c r="R175" s="94"/>
      <c r="S175" s="94"/>
      <c r="T175" s="94"/>
    </row>
    <row r="176" ht="15.75" customHeight="1">
      <c r="A176" s="204"/>
      <c r="B176" s="222"/>
      <c r="C176" s="223"/>
      <c r="D176" s="231"/>
      <c r="E176" s="3"/>
      <c r="F176" s="188" t="str">
        <f>IF(COUNTIF(LEAVE!B:B,H:H)&gt;0,TODAY(),"")</f>
        <v/>
      </c>
      <c r="G176" s="3"/>
      <c r="H176" s="3"/>
      <c r="J176" s="226"/>
      <c r="K176" s="3"/>
      <c r="L176" s="3"/>
      <c r="O176" s="227"/>
      <c r="Q176" s="94"/>
      <c r="R176" s="94"/>
      <c r="S176" s="94"/>
      <c r="T176" s="94"/>
    </row>
    <row r="177" ht="15.75" customHeight="1">
      <c r="A177" s="204"/>
      <c r="B177" s="222"/>
      <c r="C177" s="223"/>
      <c r="D177" s="231"/>
      <c r="E177" s="3"/>
      <c r="F177" s="188" t="str">
        <f>IF(COUNTIF(LEAVE!B:B,H:H)&gt;0,TODAY(),"")</f>
        <v/>
      </c>
      <c r="G177" s="3"/>
      <c r="H177" s="3"/>
      <c r="J177" s="226"/>
      <c r="K177" s="3"/>
      <c r="L177" s="3"/>
      <c r="O177" s="227"/>
      <c r="Q177" s="94"/>
      <c r="R177" s="94"/>
      <c r="S177" s="94"/>
      <c r="T177" s="94"/>
    </row>
    <row r="178" ht="15.75" customHeight="1">
      <c r="A178" s="204"/>
      <c r="B178" s="222"/>
      <c r="C178" s="223"/>
      <c r="D178" s="231"/>
      <c r="E178" s="3"/>
      <c r="F178" s="188" t="str">
        <f>IF(COUNTIF(LEAVE!B:B,H:H)&gt;0,TODAY(),"")</f>
        <v/>
      </c>
      <c r="G178" s="3"/>
      <c r="H178" s="3"/>
      <c r="J178" s="226"/>
      <c r="K178" s="3"/>
      <c r="L178" s="3"/>
      <c r="O178" s="227"/>
      <c r="Q178" s="94"/>
      <c r="R178" s="94"/>
      <c r="S178" s="94"/>
      <c r="T178" s="94"/>
    </row>
    <row r="179" ht="15.75" customHeight="1">
      <c r="A179" s="204"/>
      <c r="B179" s="222"/>
      <c r="C179" s="223"/>
      <c r="D179" s="231"/>
      <c r="E179" s="3"/>
      <c r="F179" s="188" t="str">
        <f>IF(COUNTIF(LEAVE!B:B,H:H)&gt;0,TODAY(),"")</f>
        <v/>
      </c>
      <c r="G179" s="3"/>
      <c r="H179" s="3"/>
      <c r="J179" s="226"/>
      <c r="K179" s="3"/>
      <c r="L179" s="3"/>
      <c r="O179" s="227"/>
      <c r="Q179" s="94"/>
      <c r="R179" s="94"/>
      <c r="S179" s="94"/>
      <c r="T179" s="94"/>
    </row>
    <row r="180" ht="15.75" customHeight="1">
      <c r="A180" s="204"/>
      <c r="B180" s="222"/>
      <c r="C180" s="223"/>
      <c r="D180" s="231"/>
      <c r="E180" s="3"/>
      <c r="F180" s="188" t="str">
        <f>IF(COUNTIF(LEAVE!B:B,H:H)&gt;0,TODAY(),"")</f>
        <v/>
      </c>
      <c r="G180" s="3"/>
      <c r="H180" s="3"/>
      <c r="J180" s="226"/>
      <c r="K180" s="3"/>
      <c r="L180" s="3"/>
      <c r="O180" s="227"/>
      <c r="Q180" s="94"/>
      <c r="R180" s="94"/>
      <c r="S180" s="94"/>
      <c r="T180" s="94"/>
    </row>
    <row r="181" ht="15.75" customHeight="1">
      <c r="A181" s="204"/>
      <c r="B181" s="222"/>
      <c r="C181" s="223"/>
      <c r="D181" s="231"/>
      <c r="E181" s="3"/>
      <c r="F181" s="188" t="str">
        <f>IF(COUNTIF(LEAVE!B:B,H:H)&gt;0,TODAY(),"")</f>
        <v/>
      </c>
      <c r="G181" s="3"/>
      <c r="H181" s="3"/>
      <c r="J181" s="226"/>
      <c r="K181" s="3"/>
      <c r="L181" s="3"/>
      <c r="O181" s="227"/>
      <c r="Q181" s="94"/>
      <c r="R181" s="94"/>
      <c r="S181" s="94"/>
      <c r="T181" s="94"/>
    </row>
    <row r="182" ht="15.75" customHeight="1">
      <c r="A182" s="204"/>
      <c r="B182" s="222"/>
      <c r="C182" s="223"/>
      <c r="D182" s="231"/>
      <c r="E182" s="3"/>
      <c r="F182" s="188" t="str">
        <f>IF(COUNTIF(LEAVE!B:B,H:H)&gt;0,TODAY(),"")</f>
        <v/>
      </c>
      <c r="G182" s="3"/>
      <c r="H182" s="3"/>
      <c r="J182" s="226"/>
      <c r="K182" s="3"/>
      <c r="L182" s="3"/>
      <c r="O182" s="227"/>
      <c r="Q182" s="94"/>
      <c r="R182" s="94"/>
      <c r="S182" s="94"/>
      <c r="T182" s="94"/>
    </row>
    <row r="183" ht="15.75" customHeight="1">
      <c r="A183" s="204"/>
      <c r="B183" s="222"/>
      <c r="C183" s="223"/>
      <c r="D183" s="231"/>
      <c r="E183" s="3"/>
      <c r="F183" s="188" t="str">
        <f>IF(COUNTIF(LEAVE!B:B,H:H)&gt;0,TODAY(),"")</f>
        <v/>
      </c>
      <c r="G183" s="3"/>
      <c r="H183" s="3"/>
      <c r="J183" s="226"/>
      <c r="K183" s="3"/>
      <c r="L183" s="3"/>
      <c r="O183" s="227"/>
      <c r="Q183" s="94"/>
      <c r="R183" s="94"/>
      <c r="S183" s="94"/>
      <c r="T183" s="94"/>
    </row>
    <row r="184" ht="15.75" customHeight="1">
      <c r="A184" s="204"/>
      <c r="B184" s="222"/>
      <c r="C184" s="223"/>
      <c r="D184" s="231"/>
      <c r="E184" s="3"/>
      <c r="F184" s="188" t="str">
        <f>IF(COUNTIF(LEAVE!B:B,H:H)&gt;0,TODAY(),"")</f>
        <v/>
      </c>
      <c r="G184" s="3"/>
      <c r="H184" s="3"/>
      <c r="J184" s="226"/>
      <c r="K184" s="3"/>
      <c r="L184" s="3"/>
      <c r="O184" s="227"/>
      <c r="Q184" s="94"/>
      <c r="R184" s="94"/>
      <c r="S184" s="94"/>
      <c r="T184" s="94"/>
    </row>
    <row r="185" ht="15.75" customHeight="1">
      <c r="A185" s="204"/>
      <c r="B185" s="222"/>
      <c r="C185" s="223"/>
      <c r="D185" s="231"/>
      <c r="E185" s="3"/>
      <c r="F185" s="188" t="str">
        <f>IF(COUNTIF(LEAVE!B:B,H:H)&gt;0,TODAY(),"")</f>
        <v/>
      </c>
      <c r="G185" s="3"/>
      <c r="H185" s="3"/>
      <c r="J185" s="226"/>
      <c r="K185" s="3"/>
      <c r="L185" s="3"/>
      <c r="O185" s="227"/>
      <c r="Q185" s="94"/>
      <c r="R185" s="94"/>
      <c r="S185" s="94"/>
      <c r="T185" s="94"/>
    </row>
    <row r="186" ht="15.75" customHeight="1">
      <c r="A186" s="204"/>
      <c r="B186" s="222"/>
      <c r="C186" s="223"/>
      <c r="D186" s="231"/>
      <c r="E186" s="3"/>
      <c r="F186" s="188" t="str">
        <f>IF(COUNTIF(LEAVE!B:B,H:H)&gt;0,TODAY(),"")</f>
        <v/>
      </c>
      <c r="G186" s="3"/>
      <c r="H186" s="3"/>
      <c r="J186" s="226"/>
      <c r="K186" s="3"/>
      <c r="L186" s="3"/>
      <c r="O186" s="227"/>
      <c r="Q186" s="94"/>
      <c r="R186" s="94"/>
      <c r="S186" s="94"/>
      <c r="T186" s="94"/>
    </row>
    <row r="187" ht="15.75" customHeight="1">
      <c r="A187" s="234"/>
      <c r="B187" s="222"/>
      <c r="C187" s="223"/>
      <c r="D187" s="231"/>
      <c r="E187" s="3"/>
      <c r="F187" s="188" t="str">
        <f>IF(COUNTIF(LEAVE!B:B,H:H)&gt;0,TODAY(),"")</f>
        <v/>
      </c>
      <c r="G187" s="3"/>
      <c r="H187" s="3"/>
      <c r="J187" s="226"/>
      <c r="K187" s="3"/>
      <c r="L187" s="3"/>
      <c r="O187" s="227"/>
      <c r="Q187" s="94"/>
      <c r="R187" s="94"/>
      <c r="S187" s="94"/>
      <c r="T187" s="94"/>
    </row>
    <row r="188" ht="15.75" customHeight="1">
      <c r="A188" s="204"/>
      <c r="B188" s="222"/>
      <c r="C188" s="223"/>
      <c r="D188" s="231"/>
      <c r="E188" s="3"/>
      <c r="F188" s="188" t="str">
        <f>IF(COUNTIF(LEAVE!B:B,H:H)&gt;0,TODAY(),"")</f>
        <v/>
      </c>
      <c r="G188" s="3"/>
      <c r="H188" s="3"/>
      <c r="J188" s="226"/>
      <c r="K188" s="3"/>
      <c r="L188" s="3"/>
      <c r="O188" s="227"/>
      <c r="Q188" s="94"/>
      <c r="R188" s="94"/>
      <c r="S188" s="94"/>
      <c r="T188" s="94"/>
    </row>
    <row r="189" ht="15.75" customHeight="1">
      <c r="A189" s="204"/>
      <c r="B189" s="222"/>
      <c r="C189" s="223"/>
      <c r="D189" s="231"/>
      <c r="E189" s="3"/>
      <c r="F189" s="188" t="str">
        <f>IF(COUNTIF(LEAVE!B:B,H:H)&gt;0,TODAY(),"")</f>
        <v/>
      </c>
      <c r="G189" s="3"/>
      <c r="H189" s="3"/>
      <c r="J189" s="226"/>
      <c r="K189" s="3"/>
      <c r="L189" s="3"/>
      <c r="O189" s="227"/>
      <c r="Q189" s="94"/>
      <c r="R189" s="94"/>
      <c r="S189" s="94"/>
      <c r="T189" s="94"/>
    </row>
    <row r="190" ht="15.75" customHeight="1">
      <c r="A190" s="204"/>
      <c r="B190" s="222"/>
      <c r="C190" s="223"/>
      <c r="D190" s="231"/>
      <c r="E190" s="3"/>
      <c r="F190" s="188" t="str">
        <f>IF(COUNTIF(LEAVE!B:B,H:H)&gt;0,TODAY(),"")</f>
        <v/>
      </c>
      <c r="G190" s="3"/>
      <c r="H190" s="3"/>
      <c r="J190" s="226"/>
      <c r="K190" s="3"/>
      <c r="L190" s="3"/>
      <c r="O190" s="227"/>
      <c r="Q190" s="94"/>
      <c r="R190" s="94"/>
      <c r="S190" s="94"/>
      <c r="T190" s="94"/>
    </row>
    <row r="191" ht="15.75" customHeight="1">
      <c r="A191" s="204"/>
      <c r="B191" s="222"/>
      <c r="C191" s="223"/>
      <c r="D191" s="231"/>
      <c r="E191" s="3"/>
      <c r="F191" s="188" t="str">
        <f>IF(COUNTIF(LEAVE!B:B,H:H)&gt;0,TODAY(),"")</f>
        <v/>
      </c>
      <c r="G191" s="3"/>
      <c r="H191" s="3"/>
      <c r="J191" s="226"/>
      <c r="K191" s="3"/>
      <c r="L191" s="3"/>
      <c r="O191" s="227"/>
      <c r="Q191" s="94"/>
      <c r="R191" s="94"/>
      <c r="S191" s="94"/>
      <c r="T191" s="94"/>
    </row>
    <row r="192" ht="15.75" customHeight="1">
      <c r="A192" s="204"/>
      <c r="B192" s="222"/>
      <c r="C192" s="223"/>
      <c r="D192" s="231"/>
      <c r="E192" s="3"/>
      <c r="F192" s="188" t="str">
        <f>IF(COUNTIF(LEAVE!B:B,H:H)&gt;0,TODAY(),"")</f>
        <v/>
      </c>
      <c r="G192" s="3"/>
      <c r="H192" s="3"/>
      <c r="J192" s="226"/>
      <c r="K192" s="3"/>
      <c r="L192" s="3"/>
      <c r="O192" s="227"/>
      <c r="Q192" s="94"/>
      <c r="R192" s="94"/>
      <c r="S192" s="94"/>
      <c r="T192" s="94"/>
    </row>
    <row r="193" ht="15.75" customHeight="1">
      <c r="A193" s="204"/>
      <c r="B193" s="222"/>
      <c r="C193" s="223"/>
      <c r="D193" s="231"/>
      <c r="E193" s="3"/>
      <c r="F193" s="188" t="str">
        <f>IF(COUNTIF(LEAVE!B:B,H:H)&gt;0,TODAY(),"")</f>
        <v/>
      </c>
      <c r="G193" s="3"/>
      <c r="H193" s="3"/>
      <c r="J193" s="226"/>
      <c r="K193" s="3"/>
      <c r="L193" s="3"/>
      <c r="O193" s="227"/>
      <c r="Q193" s="94"/>
      <c r="R193" s="94"/>
      <c r="S193" s="94"/>
      <c r="T193" s="94"/>
    </row>
    <row r="194" ht="15.75" customHeight="1">
      <c r="A194" s="204"/>
      <c r="B194" s="222"/>
      <c r="C194" s="223"/>
      <c r="D194" s="231"/>
      <c r="E194" s="3"/>
      <c r="F194" s="188" t="str">
        <f>IF(COUNTIF(LEAVE!B:B,H:H)&gt;0,TODAY(),"")</f>
        <v/>
      </c>
      <c r="G194" s="3"/>
      <c r="H194" s="3"/>
      <c r="J194" s="226"/>
      <c r="K194" s="3"/>
      <c r="L194" s="3"/>
      <c r="O194" s="227"/>
      <c r="Q194" s="94"/>
      <c r="R194" s="94"/>
      <c r="S194" s="94"/>
      <c r="T194" s="94"/>
    </row>
    <row r="195" ht="15.75" customHeight="1">
      <c r="A195" s="204"/>
      <c r="B195" s="222"/>
      <c r="C195" s="223"/>
      <c r="D195" s="231"/>
      <c r="E195" s="3"/>
      <c r="F195" s="188" t="str">
        <f>IF(COUNTIF(LEAVE!B:B,H:H)&gt;0,TODAY(),"")</f>
        <v/>
      </c>
      <c r="G195" s="3"/>
      <c r="H195" s="3"/>
      <c r="J195" s="226"/>
      <c r="K195" s="3"/>
      <c r="L195" s="3"/>
      <c r="O195" s="227"/>
      <c r="Q195" s="94"/>
      <c r="R195" s="94"/>
      <c r="S195" s="94"/>
      <c r="T195" s="94"/>
    </row>
    <row r="196" ht="15.75" customHeight="1">
      <c r="A196" s="204"/>
      <c r="B196" s="222"/>
      <c r="C196" s="223"/>
      <c r="D196" s="231"/>
      <c r="E196" s="3"/>
      <c r="F196" s="188" t="str">
        <f>IF(COUNTIF(LEAVE!B:B,H:H)&gt;0,TODAY(),"")</f>
        <v/>
      </c>
      <c r="G196" s="3"/>
      <c r="H196" s="3"/>
      <c r="J196" s="226"/>
      <c r="K196" s="3"/>
      <c r="L196" s="3"/>
      <c r="O196" s="227"/>
      <c r="Q196" s="94"/>
      <c r="R196" s="94"/>
      <c r="S196" s="94"/>
      <c r="T196" s="94"/>
    </row>
    <row r="197" ht="15.75" customHeight="1">
      <c r="A197" s="204"/>
      <c r="B197" s="222"/>
      <c r="C197" s="223"/>
      <c r="D197" s="231"/>
      <c r="E197" s="3"/>
      <c r="F197" s="188" t="str">
        <f>IF(COUNTIF(LEAVE!B:B,H:H)&gt;0,TODAY(),"")</f>
        <v/>
      </c>
      <c r="G197" s="3"/>
      <c r="H197" s="3"/>
      <c r="J197" s="226"/>
      <c r="K197" s="3"/>
      <c r="L197" s="3"/>
      <c r="O197" s="227"/>
      <c r="Q197" s="94"/>
      <c r="R197" s="94"/>
      <c r="S197" s="94"/>
      <c r="T197" s="94"/>
    </row>
    <row r="198" ht="15.75" customHeight="1">
      <c r="A198" s="204"/>
      <c r="B198" s="222"/>
      <c r="C198" s="223"/>
      <c r="D198" s="231"/>
      <c r="E198" s="3"/>
      <c r="F198" s="188" t="str">
        <f>IF(COUNTIF(LEAVE!B:B,H:H)&gt;0,TODAY(),"")</f>
        <v/>
      </c>
      <c r="G198" s="3"/>
      <c r="H198" s="3"/>
      <c r="J198" s="226"/>
      <c r="K198" s="3"/>
      <c r="L198" s="3"/>
      <c r="O198" s="227"/>
      <c r="Q198" s="94"/>
      <c r="R198" s="94"/>
      <c r="S198" s="94"/>
      <c r="T198" s="94"/>
    </row>
    <row r="199" ht="15.75" customHeight="1">
      <c r="A199" s="204"/>
      <c r="B199" s="222"/>
      <c r="C199" s="223"/>
      <c r="D199" s="231"/>
      <c r="E199" s="3"/>
      <c r="F199" s="188" t="str">
        <f>IF(COUNTIF(LEAVE!B:B,H:H)&gt;0,TODAY(),"")</f>
        <v/>
      </c>
      <c r="G199" s="3"/>
      <c r="H199" s="3"/>
      <c r="J199" s="226"/>
      <c r="K199" s="3"/>
      <c r="L199" s="3"/>
      <c r="O199" s="227"/>
      <c r="Q199" s="94"/>
      <c r="R199" s="94"/>
      <c r="S199" s="94"/>
      <c r="T199" s="94"/>
    </row>
    <row r="200" ht="15.75" customHeight="1">
      <c r="A200" s="234"/>
      <c r="B200" s="222"/>
      <c r="C200" s="223"/>
      <c r="D200" s="231"/>
      <c r="E200" s="3"/>
      <c r="F200" s="188" t="str">
        <f>IF(COUNTIF(LEAVE!B:B,H:H)&gt;0,TODAY(),"")</f>
        <v/>
      </c>
      <c r="G200" s="3"/>
      <c r="H200" s="3"/>
      <c r="J200" s="226"/>
      <c r="K200" s="3"/>
      <c r="L200" s="3"/>
      <c r="O200" s="227"/>
      <c r="Q200" s="94"/>
      <c r="R200" s="94"/>
      <c r="S200" s="94"/>
      <c r="T200" s="94"/>
    </row>
    <row r="201" ht="15.75" customHeight="1">
      <c r="A201" s="204"/>
      <c r="B201" s="222"/>
      <c r="C201" s="223"/>
      <c r="D201" s="231"/>
      <c r="E201" s="3"/>
      <c r="F201" s="188" t="str">
        <f>IF(COUNTIF(LEAVE!B:B,H:H)&gt;0,TODAY(),"")</f>
        <v/>
      </c>
      <c r="G201" s="3"/>
      <c r="H201" s="3"/>
      <c r="J201" s="226"/>
      <c r="K201" s="3"/>
      <c r="L201" s="3"/>
      <c r="O201" s="227"/>
      <c r="Q201" s="94"/>
      <c r="R201" s="94"/>
      <c r="S201" s="94"/>
      <c r="T201" s="94"/>
    </row>
    <row r="202" ht="15.75" customHeight="1">
      <c r="A202" s="204"/>
      <c r="B202" s="222"/>
      <c r="C202" s="223"/>
      <c r="D202" s="231"/>
      <c r="E202" s="3"/>
      <c r="F202" s="188" t="str">
        <f>IF(COUNTIF(LEAVE!B:B,H:H)&gt;0,TODAY(),"")</f>
        <v/>
      </c>
      <c r="G202" s="3"/>
      <c r="H202" s="3"/>
      <c r="J202" s="226"/>
      <c r="K202" s="3"/>
      <c r="L202" s="3"/>
      <c r="O202" s="227"/>
      <c r="Q202" s="94"/>
      <c r="R202" s="94"/>
      <c r="S202" s="94"/>
      <c r="T202" s="94"/>
    </row>
    <row r="203" ht="15.75" customHeight="1">
      <c r="A203" s="204"/>
      <c r="B203" s="222"/>
      <c r="C203" s="223"/>
      <c r="D203" s="231"/>
      <c r="E203" s="3"/>
      <c r="F203" s="188" t="str">
        <f>IF(COUNTIF(LEAVE!B:B,H:H)&gt;0,TODAY(),"")</f>
        <v/>
      </c>
      <c r="G203" s="3"/>
      <c r="H203" s="3"/>
      <c r="J203" s="226"/>
      <c r="K203" s="3"/>
      <c r="L203" s="3"/>
      <c r="O203" s="227"/>
      <c r="Q203" s="94"/>
      <c r="R203" s="94"/>
      <c r="S203" s="94"/>
      <c r="T203" s="94"/>
    </row>
    <row r="204" ht="15.75" customHeight="1">
      <c r="A204" s="204"/>
      <c r="B204" s="222"/>
      <c r="C204" s="223"/>
      <c r="D204" s="231"/>
      <c r="E204" s="3"/>
      <c r="F204" s="188" t="str">
        <f>IF(COUNTIF(LEAVE!B:B,H:H)&gt;0,TODAY(),"")</f>
        <v/>
      </c>
      <c r="G204" s="3"/>
      <c r="H204" s="3"/>
      <c r="J204" s="226"/>
      <c r="K204" s="3"/>
      <c r="L204" s="3"/>
      <c r="O204" s="227"/>
      <c r="Q204" s="94"/>
      <c r="R204" s="94"/>
      <c r="S204" s="94"/>
      <c r="T204" s="94"/>
    </row>
    <row r="205" ht="15.75" customHeight="1">
      <c r="A205" s="204"/>
      <c r="B205" s="222"/>
      <c r="C205" s="223"/>
      <c r="D205" s="231"/>
      <c r="E205" s="3"/>
      <c r="F205" s="188" t="str">
        <f>IF(COUNTIF(LEAVE!B:B,H:H)&gt;0,TODAY(),"")</f>
        <v/>
      </c>
      <c r="G205" s="3"/>
      <c r="H205" s="3"/>
      <c r="J205" s="226"/>
      <c r="K205" s="3"/>
      <c r="L205" s="3"/>
      <c r="O205" s="227"/>
      <c r="Q205" s="94"/>
      <c r="R205" s="94"/>
      <c r="S205" s="94"/>
      <c r="T205" s="94"/>
    </row>
    <row r="206" ht="15.75" customHeight="1">
      <c r="A206" s="204"/>
      <c r="B206" s="222"/>
      <c r="C206" s="223"/>
      <c r="D206" s="231"/>
      <c r="E206" s="3"/>
      <c r="F206" s="188" t="str">
        <f>IF(COUNTIF(LEAVE!B:B,H:H)&gt;0,TODAY(),"")</f>
        <v/>
      </c>
      <c r="G206" s="3"/>
      <c r="H206" s="3"/>
      <c r="J206" s="226"/>
      <c r="K206" s="3"/>
      <c r="L206" s="3"/>
      <c r="O206" s="227"/>
      <c r="Q206" s="94"/>
      <c r="R206" s="94"/>
      <c r="S206" s="94"/>
      <c r="T206" s="94"/>
    </row>
    <row r="207" ht="15.75" customHeight="1">
      <c r="A207" s="204"/>
      <c r="B207" s="222"/>
      <c r="C207" s="223"/>
      <c r="D207" s="231"/>
      <c r="E207" s="3"/>
      <c r="F207" s="188" t="str">
        <f>IF(COUNTIF(LEAVE!B:B,H:H)&gt;0,TODAY(),"")</f>
        <v/>
      </c>
      <c r="G207" s="3"/>
      <c r="H207" s="3"/>
      <c r="J207" s="226"/>
      <c r="K207" s="3"/>
      <c r="L207" s="3"/>
      <c r="O207" s="227"/>
      <c r="Q207" s="94"/>
      <c r="R207" s="94"/>
      <c r="S207" s="94"/>
      <c r="T207" s="94"/>
    </row>
    <row r="208" ht="15.75" customHeight="1">
      <c r="A208" s="204"/>
      <c r="B208" s="222"/>
      <c r="C208" s="223"/>
      <c r="D208" s="231"/>
      <c r="E208" s="3"/>
      <c r="F208" s="188" t="str">
        <f>IF(COUNTIF(LEAVE!B:B,H:H)&gt;0,TODAY(),"")</f>
        <v/>
      </c>
      <c r="G208" s="3"/>
      <c r="H208" s="3"/>
      <c r="J208" s="226"/>
      <c r="K208" s="3"/>
      <c r="L208" s="3"/>
      <c r="O208" s="227"/>
      <c r="Q208" s="94"/>
      <c r="R208" s="94"/>
      <c r="S208" s="94"/>
      <c r="T208" s="94"/>
    </row>
    <row r="209" ht="15.75" customHeight="1">
      <c r="A209" s="204"/>
      <c r="B209" s="222"/>
      <c r="C209" s="223"/>
      <c r="D209" s="231"/>
      <c r="E209" s="3"/>
      <c r="F209" s="188" t="str">
        <f>IF(COUNTIF(LEAVE!B:B,H:H)&gt;0,TODAY(),"")</f>
        <v/>
      </c>
      <c r="G209" s="3"/>
      <c r="H209" s="3"/>
      <c r="J209" s="226"/>
      <c r="K209" s="3"/>
      <c r="L209" s="3"/>
      <c r="O209" s="227"/>
      <c r="Q209" s="94"/>
      <c r="R209" s="94"/>
      <c r="S209" s="94"/>
      <c r="T209" s="94"/>
    </row>
    <row r="210" ht="15.75" customHeight="1">
      <c r="A210" s="204"/>
      <c r="B210" s="222"/>
      <c r="C210" s="223"/>
      <c r="D210" s="231"/>
      <c r="E210" s="3"/>
      <c r="F210" s="188" t="str">
        <f>IF(COUNTIF(LEAVE!B:B,H:H)&gt;0,TODAY(),"")</f>
        <v/>
      </c>
      <c r="G210" s="3"/>
      <c r="H210" s="3"/>
      <c r="J210" s="226"/>
      <c r="K210" s="3"/>
      <c r="L210" s="3"/>
      <c r="O210" s="227"/>
      <c r="Q210" s="94"/>
      <c r="R210" s="94"/>
      <c r="S210" s="94"/>
      <c r="T210" s="94"/>
    </row>
    <row r="211" ht="15.75" customHeight="1">
      <c r="A211" s="204"/>
      <c r="B211" s="222"/>
      <c r="C211" s="223"/>
      <c r="D211" s="231"/>
      <c r="E211" s="3"/>
      <c r="F211" s="188" t="str">
        <f>IF(COUNTIF(LEAVE!B:B,H:H)&gt;0,TODAY(),"")</f>
        <v/>
      </c>
      <c r="G211" s="3"/>
      <c r="H211" s="3"/>
      <c r="J211" s="226"/>
      <c r="K211" s="3"/>
      <c r="L211" s="3"/>
      <c r="O211" s="227"/>
      <c r="Q211" s="94"/>
      <c r="R211" s="94"/>
      <c r="S211" s="94"/>
      <c r="T211" s="94"/>
    </row>
    <row r="212" ht="15.75" customHeight="1">
      <c r="A212" s="204"/>
      <c r="B212" s="222"/>
      <c r="C212" s="223"/>
      <c r="D212" s="231"/>
      <c r="E212" s="3"/>
      <c r="F212" s="188" t="str">
        <f>IF(COUNTIF(LEAVE!B:B,H:H)&gt;0,TODAY(),"")</f>
        <v/>
      </c>
      <c r="G212" s="3"/>
      <c r="H212" s="3"/>
      <c r="J212" s="226"/>
      <c r="K212" s="3"/>
      <c r="L212" s="3"/>
      <c r="O212" s="227"/>
      <c r="Q212" s="94"/>
      <c r="R212" s="94"/>
      <c r="S212" s="94"/>
      <c r="T212" s="94"/>
    </row>
    <row r="213" ht="15.75" customHeight="1">
      <c r="A213" s="204"/>
      <c r="B213" s="222"/>
      <c r="C213" s="223"/>
      <c r="D213" s="231"/>
      <c r="E213" s="3"/>
      <c r="F213" s="188" t="str">
        <f>IF(COUNTIF(LEAVE!B:B,H:H)&gt;0,TODAY(),"")</f>
        <v/>
      </c>
      <c r="G213" s="3"/>
      <c r="H213" s="3"/>
      <c r="J213" s="226"/>
      <c r="K213" s="3"/>
      <c r="L213" s="3"/>
      <c r="O213" s="227"/>
      <c r="Q213" s="94"/>
      <c r="R213" s="94"/>
      <c r="S213" s="94"/>
      <c r="T213" s="94"/>
    </row>
    <row r="214" ht="15.75" customHeight="1">
      <c r="A214" s="204"/>
      <c r="B214" s="222"/>
      <c r="C214" s="223"/>
      <c r="D214" s="231"/>
      <c r="E214" s="3"/>
      <c r="F214" s="188" t="str">
        <f>IF(COUNTIF(LEAVE!B:B,H:H)&gt;0,TODAY(),"")</f>
        <v/>
      </c>
      <c r="G214" s="3"/>
      <c r="H214" s="3"/>
      <c r="J214" s="226"/>
      <c r="K214" s="3"/>
      <c r="L214" s="3"/>
      <c r="O214" s="227"/>
      <c r="Q214" s="94"/>
      <c r="R214" s="94"/>
      <c r="S214" s="94"/>
      <c r="T214" s="94"/>
    </row>
    <row r="215" ht="15.75" customHeight="1">
      <c r="A215" s="204"/>
      <c r="B215" s="222"/>
      <c r="C215" s="223"/>
      <c r="D215" s="231"/>
      <c r="E215" s="3"/>
      <c r="F215" s="188" t="str">
        <f>IF(COUNTIF(LEAVE!B:B,H:H)&gt;0,TODAY(),"")</f>
        <v/>
      </c>
      <c r="G215" s="3"/>
      <c r="H215" s="3"/>
      <c r="J215" s="226"/>
      <c r="K215" s="3"/>
      <c r="L215" s="3"/>
      <c r="O215" s="227"/>
      <c r="Q215" s="94"/>
      <c r="R215" s="94"/>
      <c r="S215" s="94"/>
      <c r="T215" s="94"/>
    </row>
    <row r="216" ht="15.75" customHeight="1">
      <c r="A216" s="204"/>
      <c r="B216" s="222"/>
      <c r="C216" s="223"/>
      <c r="D216" s="231"/>
      <c r="E216" s="3"/>
      <c r="F216" s="188" t="str">
        <f>IF(COUNTIF(LEAVE!B:B,H:H)&gt;0,TODAY(),"")</f>
        <v/>
      </c>
      <c r="G216" s="3"/>
      <c r="H216" s="3"/>
      <c r="J216" s="226"/>
      <c r="K216" s="3"/>
      <c r="L216" s="3"/>
      <c r="O216" s="227"/>
      <c r="Q216" s="94"/>
      <c r="R216" s="94"/>
      <c r="S216" s="94"/>
      <c r="T216" s="94"/>
    </row>
    <row r="217" ht="15.75" customHeight="1">
      <c r="A217" s="204"/>
      <c r="B217" s="222"/>
      <c r="C217" s="223"/>
      <c r="D217" s="231"/>
      <c r="E217" s="3"/>
      <c r="F217" s="188" t="str">
        <f>IF(COUNTIF(LEAVE!B:B,H:H)&gt;0,TODAY(),"")</f>
        <v/>
      </c>
      <c r="G217" s="3"/>
      <c r="H217" s="3"/>
      <c r="J217" s="226"/>
      <c r="K217" s="3"/>
      <c r="L217" s="3"/>
      <c r="O217" s="227"/>
      <c r="Q217" s="94"/>
      <c r="R217" s="94"/>
      <c r="S217" s="94"/>
      <c r="T217" s="94"/>
    </row>
    <row r="218" ht="15.75" customHeight="1">
      <c r="A218" s="204"/>
      <c r="B218" s="222"/>
      <c r="C218" s="223"/>
      <c r="D218" s="231"/>
      <c r="E218" s="3"/>
      <c r="F218" s="188" t="str">
        <f>IF(COUNTIF(LEAVE!B:B,H:H)&gt;0,TODAY(),"")</f>
        <v/>
      </c>
      <c r="G218" s="3"/>
      <c r="H218" s="3"/>
      <c r="J218" s="226"/>
      <c r="K218" s="3"/>
      <c r="L218" s="3"/>
      <c r="O218" s="227"/>
      <c r="Q218" s="94"/>
      <c r="R218" s="94"/>
      <c r="S218" s="94"/>
      <c r="T218" s="94"/>
    </row>
    <row r="219" ht="15.75" customHeight="1">
      <c r="A219" s="204"/>
      <c r="B219" s="222"/>
      <c r="C219" s="223"/>
      <c r="D219" s="231"/>
      <c r="E219" s="3"/>
      <c r="F219" s="188" t="str">
        <f>IF(COUNTIF(LEAVE!B:B,H:H)&gt;0,TODAY(),"")</f>
        <v/>
      </c>
      <c r="G219" s="3"/>
      <c r="H219" s="3"/>
      <c r="J219" s="226"/>
      <c r="K219" s="3"/>
      <c r="L219" s="3"/>
      <c r="O219" s="227"/>
      <c r="Q219" s="94"/>
      <c r="R219" s="94"/>
      <c r="S219" s="94"/>
      <c r="T219" s="94"/>
    </row>
    <row r="220" ht="15.75" customHeight="1">
      <c r="A220" s="204"/>
      <c r="B220" s="222"/>
      <c r="C220" s="223"/>
      <c r="D220" s="231"/>
      <c r="E220" s="3"/>
      <c r="F220" s="188" t="str">
        <f>IF(COUNTIF(LEAVE!B:B,H:H)&gt;0,TODAY(),"")</f>
        <v/>
      </c>
      <c r="G220" s="3"/>
      <c r="H220" s="3"/>
      <c r="J220" s="226"/>
      <c r="K220" s="3"/>
      <c r="L220" s="3"/>
      <c r="O220" s="227"/>
      <c r="Q220" s="94"/>
      <c r="R220" s="94"/>
      <c r="S220" s="94"/>
      <c r="T220" s="94"/>
    </row>
    <row r="221" ht="15.75" customHeight="1">
      <c r="A221" s="204"/>
      <c r="B221" s="222"/>
      <c r="C221" s="223"/>
      <c r="D221" s="231"/>
      <c r="E221" s="3"/>
      <c r="F221" s="188" t="str">
        <f>IF(COUNTIF(LEAVE!B:B,H:H)&gt;0,TODAY(),"")</f>
        <v/>
      </c>
      <c r="G221" s="3"/>
      <c r="H221" s="3"/>
      <c r="J221" s="226"/>
      <c r="K221" s="3"/>
      <c r="L221" s="3"/>
      <c r="O221" s="227"/>
      <c r="Q221" s="94"/>
      <c r="R221" s="94"/>
      <c r="S221" s="94"/>
      <c r="T221" s="94"/>
    </row>
    <row r="222" ht="15.75" customHeight="1">
      <c r="A222" s="228"/>
      <c r="B222" s="222"/>
      <c r="C222" s="223"/>
      <c r="D222" s="231"/>
      <c r="E222" s="3"/>
      <c r="F222" s="188" t="str">
        <f>IF(COUNTIF(LEAVE!B:B,H:H)&gt;0,TODAY(),"")</f>
        <v/>
      </c>
      <c r="G222" s="3"/>
      <c r="H222" s="3"/>
      <c r="J222" s="226"/>
      <c r="K222" s="3"/>
      <c r="L222" s="3"/>
      <c r="O222" s="227"/>
      <c r="Q222" s="94"/>
      <c r="R222" s="94"/>
      <c r="S222" s="94"/>
      <c r="T222" s="94"/>
    </row>
    <row r="223" ht="15.75" customHeight="1">
      <c r="A223" s="204"/>
      <c r="B223" s="222"/>
      <c r="C223" s="223"/>
      <c r="D223" s="231"/>
      <c r="E223" s="3"/>
      <c r="F223" s="188" t="str">
        <f>IF(COUNTIF(LEAVE!B:B,H:H)&gt;0,TODAY(),"")</f>
        <v/>
      </c>
      <c r="G223" s="3"/>
      <c r="H223" s="3"/>
      <c r="J223" s="226"/>
      <c r="K223" s="3"/>
      <c r="L223" s="3"/>
      <c r="O223" s="227"/>
      <c r="Q223" s="94"/>
      <c r="R223" s="94"/>
      <c r="S223" s="94"/>
      <c r="T223" s="94"/>
    </row>
    <row r="224" ht="15.75" customHeight="1">
      <c r="A224" s="204"/>
      <c r="B224" s="222"/>
      <c r="C224" s="223"/>
      <c r="D224" s="231"/>
      <c r="E224" s="3"/>
      <c r="F224" s="188" t="str">
        <f>IF(COUNTIF(LEAVE!B:B,H:H)&gt;0,TODAY(),"")</f>
        <v/>
      </c>
      <c r="G224" s="3"/>
      <c r="H224" s="3"/>
      <c r="J224" s="226"/>
      <c r="K224" s="3"/>
      <c r="L224" s="3"/>
      <c r="O224" s="227"/>
      <c r="Q224" s="94"/>
      <c r="R224" s="94"/>
      <c r="S224" s="94"/>
      <c r="T224" s="94"/>
    </row>
    <row r="225" ht="15.75" customHeight="1">
      <c r="A225" s="204"/>
      <c r="B225" s="222"/>
      <c r="C225" s="223"/>
      <c r="D225" s="231"/>
      <c r="E225" s="3"/>
      <c r="F225" s="188" t="str">
        <f>IF(COUNTIF(LEAVE!B:B,H:H)&gt;0,TODAY(),"")</f>
        <v/>
      </c>
      <c r="G225" s="3"/>
      <c r="H225" s="3"/>
      <c r="J225" s="226"/>
      <c r="K225" s="3"/>
      <c r="L225" s="3"/>
      <c r="O225" s="227"/>
      <c r="Q225" s="94"/>
      <c r="R225" s="94"/>
      <c r="S225" s="94"/>
      <c r="T225" s="94"/>
    </row>
    <row r="226" ht="15.75" customHeight="1">
      <c r="A226" s="204"/>
      <c r="B226" s="222"/>
      <c r="C226" s="223"/>
      <c r="D226" s="231"/>
      <c r="E226" s="3"/>
      <c r="F226" s="188" t="str">
        <f>IF(COUNTIF(LEAVE!B:B,H:H)&gt;0,TODAY(),"")</f>
        <v/>
      </c>
      <c r="G226" s="3"/>
      <c r="H226" s="3"/>
      <c r="J226" s="226"/>
      <c r="K226" s="3"/>
      <c r="L226" s="3"/>
      <c r="O226" s="227"/>
      <c r="Q226" s="94"/>
      <c r="R226" s="94"/>
      <c r="S226" s="94"/>
      <c r="T226" s="94"/>
    </row>
    <row r="227" ht="15.75" customHeight="1">
      <c r="A227" s="204"/>
      <c r="B227" s="222"/>
      <c r="C227" s="223"/>
      <c r="D227" s="231"/>
      <c r="E227" s="3"/>
      <c r="F227" s="188" t="str">
        <f>IF(COUNTIF(LEAVE!B:B,H:H)&gt;0,TODAY(),"")</f>
        <v/>
      </c>
      <c r="G227" s="3"/>
      <c r="H227" s="3"/>
      <c r="J227" s="226"/>
      <c r="K227" s="3"/>
      <c r="L227" s="3"/>
      <c r="O227" s="227"/>
      <c r="Q227" s="94"/>
      <c r="R227" s="94"/>
      <c r="S227" s="94"/>
      <c r="T227" s="94"/>
    </row>
    <row r="228" ht="15.75" customHeight="1">
      <c r="A228" s="204"/>
      <c r="B228" s="222"/>
      <c r="C228" s="223"/>
      <c r="D228" s="231"/>
      <c r="E228" s="3"/>
      <c r="F228" s="188" t="str">
        <f>IF(COUNTIF(LEAVE!B:B,H:H)&gt;0,TODAY(),"")</f>
        <v/>
      </c>
      <c r="G228" s="3"/>
      <c r="H228" s="3"/>
      <c r="J228" s="226"/>
      <c r="K228" s="3"/>
      <c r="L228" s="3"/>
      <c r="O228" s="227"/>
      <c r="Q228" s="94"/>
      <c r="R228" s="94"/>
      <c r="S228" s="94"/>
      <c r="T228" s="94"/>
    </row>
    <row r="229" ht="15.75" customHeight="1">
      <c r="A229" s="204"/>
      <c r="B229" s="222"/>
      <c r="C229" s="223"/>
      <c r="D229" s="231"/>
      <c r="E229" s="3"/>
      <c r="F229" s="188" t="str">
        <f>IF(COUNTIF(LEAVE!B:B,H:H)&gt;0,TODAY(),"")</f>
        <v/>
      </c>
      <c r="G229" s="3"/>
      <c r="H229" s="3"/>
      <c r="J229" s="226"/>
      <c r="K229" s="3"/>
      <c r="L229" s="3"/>
      <c r="O229" s="227"/>
      <c r="Q229" s="94"/>
      <c r="R229" s="94"/>
      <c r="S229" s="94"/>
      <c r="T229" s="94"/>
    </row>
    <row r="230" ht="15.75" customHeight="1">
      <c r="A230" s="204"/>
      <c r="B230" s="222"/>
      <c r="C230" s="223"/>
      <c r="D230" s="231"/>
      <c r="E230" s="3"/>
      <c r="F230" s="188" t="str">
        <f>IF(COUNTIF(LEAVE!B:B,H:H)&gt;0,TODAY(),"")</f>
        <v/>
      </c>
      <c r="G230" s="3"/>
      <c r="H230" s="3"/>
      <c r="J230" s="226"/>
      <c r="K230" s="3"/>
      <c r="L230" s="3"/>
      <c r="O230" s="227"/>
      <c r="Q230" s="94"/>
      <c r="R230" s="94"/>
      <c r="S230" s="94"/>
      <c r="T230" s="94"/>
    </row>
    <row r="231" ht="15.75" customHeight="1">
      <c r="A231" s="204"/>
      <c r="B231" s="222"/>
      <c r="C231" s="223"/>
      <c r="D231" s="231"/>
      <c r="E231" s="3"/>
      <c r="F231" s="188" t="str">
        <f>IF(COUNTIF(LEAVE!B:B,H:H)&gt;0,TODAY(),"")</f>
        <v/>
      </c>
      <c r="G231" s="3"/>
      <c r="H231" s="3"/>
      <c r="J231" s="226"/>
      <c r="K231" s="3"/>
      <c r="L231" s="3"/>
      <c r="O231" s="227"/>
      <c r="Q231" s="94"/>
      <c r="R231" s="94"/>
      <c r="S231" s="94"/>
      <c r="T231" s="94"/>
    </row>
    <row r="232" ht="15.75" customHeight="1">
      <c r="A232" s="204"/>
      <c r="B232" s="222"/>
      <c r="C232" s="223"/>
      <c r="D232" s="231"/>
      <c r="E232" s="3"/>
      <c r="F232" s="188" t="str">
        <f>IF(COUNTIF(LEAVE!B:B,H:H)&gt;0,TODAY(),"")</f>
        <v/>
      </c>
      <c r="G232" s="3"/>
      <c r="H232" s="3"/>
      <c r="J232" s="226"/>
      <c r="K232" s="3"/>
      <c r="L232" s="3"/>
      <c r="O232" s="227"/>
      <c r="Q232" s="94"/>
      <c r="R232" s="94"/>
      <c r="S232" s="94"/>
      <c r="T232" s="94"/>
    </row>
    <row r="233" ht="15.75" customHeight="1">
      <c r="A233" s="204"/>
      <c r="B233" s="222"/>
      <c r="C233" s="223"/>
      <c r="D233" s="231"/>
      <c r="E233" s="3"/>
      <c r="F233" s="188" t="str">
        <f>IF(COUNTIF(LEAVE!B:B,H:H)&gt;0,TODAY(),"")</f>
        <v/>
      </c>
      <c r="G233" s="3"/>
      <c r="H233" s="3"/>
      <c r="J233" s="226"/>
      <c r="K233" s="3"/>
      <c r="L233" s="3"/>
      <c r="O233" s="227"/>
      <c r="Q233" s="94"/>
      <c r="R233" s="94"/>
      <c r="S233" s="94"/>
      <c r="T233" s="94"/>
    </row>
    <row r="234" ht="15.75" customHeight="1">
      <c r="A234" s="204"/>
      <c r="B234" s="222"/>
      <c r="C234" s="223"/>
      <c r="D234" s="231"/>
      <c r="E234" s="3"/>
      <c r="F234" s="188" t="str">
        <f>IF(COUNTIF(LEAVE!B:B,H:H)&gt;0,TODAY(),"")</f>
        <v/>
      </c>
      <c r="G234" s="3"/>
      <c r="H234" s="3"/>
      <c r="J234" s="226"/>
      <c r="K234" s="3"/>
      <c r="L234" s="3"/>
      <c r="O234" s="227"/>
      <c r="Q234" s="94"/>
      <c r="R234" s="94"/>
      <c r="S234" s="94"/>
      <c r="T234" s="94"/>
    </row>
    <row r="235" ht="15.75" customHeight="1">
      <c r="A235" s="204"/>
      <c r="B235" s="222"/>
      <c r="C235" s="223"/>
      <c r="D235" s="231"/>
      <c r="E235" s="3"/>
      <c r="F235" s="188" t="str">
        <f>IF(COUNTIF(LEAVE!B:B,H:H)&gt;0,TODAY(),"")</f>
        <v/>
      </c>
      <c r="G235" s="3"/>
      <c r="H235" s="3"/>
      <c r="J235" s="226"/>
      <c r="K235" s="3"/>
      <c r="L235" s="3"/>
      <c r="O235" s="227"/>
      <c r="Q235" s="94"/>
      <c r="R235" s="94"/>
      <c r="S235" s="94"/>
      <c r="T235" s="94"/>
    </row>
    <row r="236" ht="15.75" customHeight="1">
      <c r="A236" s="204"/>
      <c r="B236" s="222"/>
      <c r="C236" s="223"/>
      <c r="D236" s="231"/>
      <c r="E236" s="3"/>
      <c r="F236" s="188" t="str">
        <f>IF(COUNTIF(LEAVE!B:B,H:H)&gt;0,TODAY(),"")</f>
        <v/>
      </c>
      <c r="G236" s="3"/>
      <c r="H236" s="3"/>
      <c r="J236" s="226"/>
      <c r="K236" s="3"/>
      <c r="L236" s="3"/>
      <c r="O236" s="227"/>
      <c r="Q236" s="94"/>
      <c r="R236" s="94"/>
      <c r="S236" s="94"/>
      <c r="T236" s="94"/>
    </row>
    <row r="237" ht="15.75" customHeight="1">
      <c r="A237" s="204"/>
      <c r="B237" s="222"/>
      <c r="C237" s="223"/>
      <c r="D237" s="231"/>
      <c r="E237" s="3"/>
      <c r="F237" s="188" t="str">
        <f>IF(COUNTIF(LEAVE!B:B,H:H)&gt;0,TODAY(),"")</f>
        <v/>
      </c>
      <c r="G237" s="3"/>
      <c r="H237" s="3"/>
      <c r="J237" s="226"/>
      <c r="K237" s="3"/>
      <c r="L237" s="3"/>
      <c r="O237" s="227"/>
      <c r="Q237" s="94"/>
      <c r="R237" s="94"/>
      <c r="S237" s="94"/>
      <c r="T237" s="94"/>
    </row>
    <row r="238" ht="15.75" customHeight="1">
      <c r="A238" s="204"/>
      <c r="B238" s="222"/>
      <c r="C238" s="223"/>
      <c r="D238" s="231"/>
      <c r="E238" s="3"/>
      <c r="F238" s="188" t="str">
        <f>IF(COUNTIF(LEAVE!B:B,H:H)&gt;0,TODAY(),"")</f>
        <v/>
      </c>
      <c r="G238" s="3"/>
      <c r="H238" s="3"/>
      <c r="J238" s="226"/>
      <c r="K238" s="3"/>
      <c r="L238" s="3"/>
      <c r="O238" s="227"/>
      <c r="Q238" s="94"/>
      <c r="R238" s="94"/>
      <c r="S238" s="94"/>
      <c r="T238" s="94"/>
    </row>
    <row r="239" ht="15.75" customHeight="1">
      <c r="A239" s="204"/>
      <c r="B239" s="222"/>
      <c r="C239" s="223"/>
      <c r="D239" s="231"/>
      <c r="E239" s="3"/>
      <c r="F239" s="188" t="str">
        <f>IF(COUNTIF(LEAVE!B:B,H:H)&gt;0,TODAY(),"")</f>
        <v/>
      </c>
      <c r="G239" s="3"/>
      <c r="H239" s="3"/>
      <c r="J239" s="226"/>
      <c r="K239" s="3"/>
      <c r="L239" s="3"/>
      <c r="O239" s="227"/>
      <c r="Q239" s="94"/>
      <c r="R239" s="94"/>
      <c r="S239" s="94"/>
      <c r="T239" s="94"/>
    </row>
    <row r="240" ht="15.75" customHeight="1">
      <c r="A240" s="204"/>
      <c r="B240" s="222"/>
      <c r="C240" s="223"/>
      <c r="D240" s="231"/>
      <c r="E240" s="3"/>
      <c r="F240" s="188" t="str">
        <f>IF(COUNTIF(LEAVE!B:B,H:H)&gt;0,TODAY(),"")</f>
        <v/>
      </c>
      <c r="G240" s="3"/>
      <c r="H240" s="3"/>
      <c r="J240" s="226"/>
      <c r="K240" s="3"/>
      <c r="L240" s="3"/>
      <c r="O240" s="227"/>
      <c r="Q240" s="94"/>
      <c r="R240" s="94"/>
      <c r="S240" s="94"/>
      <c r="T240" s="94"/>
    </row>
    <row r="241" ht="15.75" customHeight="1">
      <c r="A241" s="204"/>
      <c r="B241" s="222"/>
      <c r="C241" s="223"/>
      <c r="D241" s="231"/>
      <c r="E241" s="3"/>
      <c r="F241" s="188" t="str">
        <f>IF(COUNTIF(LEAVE!B:B,H:H)&gt;0,TODAY(),"")</f>
        <v/>
      </c>
      <c r="G241" s="3"/>
      <c r="H241" s="3"/>
      <c r="J241" s="226"/>
      <c r="K241" s="3"/>
      <c r="L241" s="3"/>
      <c r="O241" s="227"/>
      <c r="Q241" s="94"/>
      <c r="R241" s="94"/>
      <c r="S241" s="94"/>
      <c r="T241" s="94"/>
    </row>
    <row r="242" ht="15.75" customHeight="1">
      <c r="A242" s="204"/>
      <c r="B242" s="222"/>
      <c r="C242" s="223"/>
      <c r="D242" s="231"/>
      <c r="E242" s="3"/>
      <c r="F242" s="188" t="str">
        <f>IF(COUNTIF(LEAVE!B:B,H:H)&gt;0,TODAY(),"")</f>
        <v/>
      </c>
      <c r="G242" s="3"/>
      <c r="H242" s="3"/>
      <c r="J242" s="226"/>
      <c r="K242" s="3"/>
      <c r="L242" s="3"/>
      <c r="O242" s="227"/>
      <c r="Q242" s="94"/>
      <c r="R242" s="94"/>
      <c r="S242" s="94"/>
      <c r="T242" s="94"/>
    </row>
    <row r="243" ht="15.75" customHeight="1">
      <c r="A243" s="204"/>
      <c r="B243" s="222"/>
      <c r="C243" s="223"/>
      <c r="D243" s="231"/>
      <c r="E243" s="3"/>
      <c r="F243" s="188" t="str">
        <f>IF(COUNTIF(LEAVE!B:B,H:H)&gt;0,TODAY(),"")</f>
        <v/>
      </c>
      <c r="G243" s="3"/>
      <c r="H243" s="3"/>
      <c r="J243" s="226"/>
      <c r="K243" s="3"/>
      <c r="L243" s="3"/>
      <c r="O243" s="227"/>
      <c r="Q243" s="94"/>
      <c r="R243" s="94"/>
      <c r="S243" s="94"/>
      <c r="T243" s="94"/>
    </row>
    <row r="244" ht="15.75" customHeight="1">
      <c r="A244" s="204"/>
      <c r="B244" s="222"/>
      <c r="C244" s="223"/>
      <c r="D244" s="231"/>
      <c r="E244" s="3"/>
      <c r="F244" s="188" t="str">
        <f>IF(COUNTIF(LEAVE!B:B,H:H)&gt;0,TODAY(),"")</f>
        <v/>
      </c>
      <c r="G244" s="3"/>
      <c r="H244" s="3"/>
      <c r="J244" s="226"/>
      <c r="K244" s="3"/>
      <c r="L244" s="3"/>
      <c r="O244" s="227"/>
      <c r="Q244" s="94"/>
      <c r="R244" s="94"/>
      <c r="S244" s="94"/>
      <c r="T244" s="94"/>
    </row>
    <row r="245" ht="15.75" customHeight="1">
      <c r="A245" s="204"/>
      <c r="B245" s="222"/>
      <c r="C245" s="223"/>
      <c r="D245" s="231"/>
      <c r="E245" s="3"/>
      <c r="F245" s="188" t="str">
        <f>IF(COUNTIF(LEAVE!B:B,H:H)&gt;0,TODAY(),"")</f>
        <v/>
      </c>
      <c r="G245" s="3"/>
      <c r="H245" s="3"/>
      <c r="J245" s="226"/>
      <c r="K245" s="3"/>
      <c r="L245" s="3"/>
      <c r="O245" s="227"/>
      <c r="Q245" s="94"/>
      <c r="R245" s="94"/>
      <c r="S245" s="94"/>
      <c r="T245" s="94"/>
    </row>
    <row r="246" ht="15.75" customHeight="1">
      <c r="A246" s="204"/>
      <c r="B246" s="222"/>
      <c r="C246" s="223"/>
      <c r="D246" s="231"/>
      <c r="E246" s="3"/>
      <c r="F246" s="188" t="str">
        <f>IF(COUNTIF(LEAVE!B:B,H:H)&gt;0,TODAY(),"")</f>
        <v/>
      </c>
      <c r="G246" s="3"/>
      <c r="H246" s="3"/>
      <c r="J246" s="226"/>
      <c r="K246" s="3"/>
      <c r="L246" s="3"/>
      <c r="O246" s="227"/>
      <c r="Q246" s="94"/>
      <c r="R246" s="94"/>
      <c r="S246" s="94"/>
      <c r="T246" s="94"/>
    </row>
    <row r="247" ht="15.75" customHeight="1">
      <c r="A247" s="204"/>
      <c r="B247" s="222"/>
      <c r="C247" s="223"/>
      <c r="D247" s="231"/>
      <c r="E247" s="3"/>
      <c r="F247" s="188" t="str">
        <f>IF(COUNTIF(LEAVE!B:B,H:H)&gt;0,TODAY(),"")</f>
        <v/>
      </c>
      <c r="G247" s="3"/>
      <c r="H247" s="3"/>
      <c r="J247" s="226"/>
      <c r="K247" s="3"/>
      <c r="L247" s="3"/>
      <c r="O247" s="227"/>
      <c r="Q247" s="94"/>
      <c r="R247" s="94"/>
      <c r="S247" s="94"/>
      <c r="T247" s="94"/>
    </row>
    <row r="248" ht="15.75" customHeight="1">
      <c r="A248" s="204"/>
      <c r="B248" s="222"/>
      <c r="C248" s="223"/>
      <c r="D248" s="231"/>
      <c r="E248" s="3"/>
      <c r="F248" s="188" t="str">
        <f>IF(COUNTIF(LEAVE!B:B,H:H)&gt;0,TODAY(),"")</f>
        <v/>
      </c>
      <c r="G248" s="3"/>
      <c r="H248" s="3"/>
      <c r="J248" s="226"/>
      <c r="K248" s="3"/>
      <c r="L248" s="3"/>
      <c r="O248" s="227"/>
      <c r="Q248" s="94"/>
      <c r="R248" s="94"/>
      <c r="S248" s="94"/>
      <c r="T248" s="94"/>
    </row>
    <row r="249" ht="15.75" customHeight="1">
      <c r="A249" s="204"/>
      <c r="B249" s="222"/>
      <c r="C249" s="223"/>
      <c r="D249" s="231"/>
      <c r="E249" s="3"/>
      <c r="F249" s="188" t="str">
        <f>IF(COUNTIF(LEAVE!B:B,H:H)&gt;0,TODAY(),"")</f>
        <v/>
      </c>
      <c r="G249" s="3"/>
      <c r="H249" s="3"/>
      <c r="J249" s="226"/>
      <c r="K249" s="3"/>
      <c r="L249" s="3"/>
      <c r="O249" s="227"/>
      <c r="Q249" s="94"/>
      <c r="R249" s="94"/>
      <c r="S249" s="94"/>
      <c r="T249" s="94"/>
    </row>
    <row r="250" ht="15.75" customHeight="1">
      <c r="A250" s="204"/>
      <c r="B250" s="222"/>
      <c r="C250" s="223"/>
      <c r="D250" s="231"/>
      <c r="E250" s="3"/>
      <c r="F250" s="188" t="str">
        <f>IF(COUNTIF(LEAVE!B:B,H:H)&gt;0,TODAY(),"")</f>
        <v/>
      </c>
      <c r="G250" s="3"/>
      <c r="H250" s="3"/>
      <c r="J250" s="226"/>
      <c r="K250" s="3"/>
      <c r="L250" s="3"/>
      <c r="O250" s="227"/>
      <c r="Q250" s="94"/>
      <c r="R250" s="94"/>
      <c r="S250" s="94"/>
      <c r="T250" s="94"/>
    </row>
    <row r="251" ht="15.75" customHeight="1">
      <c r="A251" s="204"/>
      <c r="B251" s="222"/>
      <c r="C251" s="223"/>
      <c r="D251" s="231"/>
      <c r="E251" s="3"/>
      <c r="F251" s="188" t="str">
        <f>IF(COUNTIF(LEAVE!B:B,H:H)&gt;0,TODAY(),"")</f>
        <v/>
      </c>
      <c r="G251" s="3"/>
      <c r="H251" s="3"/>
      <c r="J251" s="226"/>
      <c r="K251" s="3"/>
      <c r="L251" s="3"/>
      <c r="O251" s="227"/>
      <c r="Q251" s="94"/>
      <c r="R251" s="94"/>
      <c r="S251" s="94"/>
      <c r="T251" s="94"/>
    </row>
    <row r="252" ht="15.75" customHeight="1">
      <c r="A252" s="204"/>
      <c r="B252" s="222"/>
      <c r="C252" s="223"/>
      <c r="D252" s="231"/>
      <c r="E252" s="3"/>
      <c r="F252" s="188" t="str">
        <f>IF(COUNTIF(LEAVE!B:B,H:H)&gt;0,TODAY(),"")</f>
        <v/>
      </c>
      <c r="G252" s="3"/>
      <c r="H252" s="3"/>
      <c r="J252" s="226"/>
      <c r="K252" s="3"/>
      <c r="L252" s="3"/>
      <c r="O252" s="227"/>
      <c r="Q252" s="94"/>
      <c r="R252" s="94"/>
      <c r="S252" s="94"/>
      <c r="T252" s="94"/>
    </row>
    <row r="253" ht="15.75" customHeight="1">
      <c r="A253" s="204"/>
      <c r="B253" s="222"/>
      <c r="C253" s="223"/>
      <c r="D253" s="231"/>
      <c r="E253" s="3"/>
      <c r="F253" s="188" t="str">
        <f>IF(COUNTIF(LEAVE!B:B,H:H)&gt;0,TODAY(),"")</f>
        <v/>
      </c>
      <c r="G253" s="3"/>
      <c r="H253" s="3"/>
      <c r="J253" s="226"/>
      <c r="K253" s="3"/>
      <c r="L253" s="3"/>
      <c r="O253" s="227"/>
      <c r="Q253" s="94"/>
      <c r="R253" s="94"/>
      <c r="S253" s="94"/>
      <c r="T253" s="94"/>
    </row>
    <row r="254" ht="15.75" customHeight="1">
      <c r="A254" s="204"/>
      <c r="B254" s="222"/>
      <c r="C254" s="223"/>
      <c r="D254" s="231"/>
      <c r="E254" s="3"/>
      <c r="F254" s="188" t="str">
        <f>IF(COUNTIF(LEAVE!B:B,H:H)&gt;0,TODAY(),"")</f>
        <v/>
      </c>
      <c r="G254" s="3"/>
      <c r="H254" s="3"/>
      <c r="J254" s="226"/>
      <c r="K254" s="3"/>
      <c r="L254" s="3"/>
      <c r="O254" s="227"/>
      <c r="Q254" s="94"/>
      <c r="R254" s="94"/>
      <c r="S254" s="94"/>
      <c r="T254" s="94"/>
    </row>
    <row r="255" ht="15.75" customHeight="1">
      <c r="A255" s="204"/>
      <c r="B255" s="222"/>
      <c r="C255" s="223"/>
      <c r="D255" s="231"/>
      <c r="E255" s="3"/>
      <c r="F255" s="188" t="str">
        <f>IF(COUNTIF(LEAVE!B:B,H:H)&gt;0,TODAY(),"")</f>
        <v/>
      </c>
      <c r="G255" s="3"/>
      <c r="H255" s="3"/>
      <c r="J255" s="226"/>
      <c r="K255" s="3"/>
      <c r="L255" s="3"/>
      <c r="O255" s="227"/>
      <c r="Q255" s="94"/>
      <c r="R255" s="94"/>
      <c r="S255" s="94"/>
      <c r="T255" s="94"/>
    </row>
    <row r="256" ht="15.75" customHeight="1">
      <c r="A256" s="204"/>
      <c r="B256" s="222"/>
      <c r="C256" s="223"/>
      <c r="D256" s="231"/>
      <c r="E256" s="3"/>
      <c r="F256" s="188" t="str">
        <f>IF(COUNTIF(LEAVE!B:B,H:H)&gt;0,TODAY(),"")</f>
        <v/>
      </c>
      <c r="G256" s="3"/>
      <c r="H256" s="3"/>
      <c r="J256" s="226"/>
      <c r="K256" s="3"/>
      <c r="L256" s="3"/>
      <c r="O256" s="227"/>
      <c r="Q256" s="94"/>
      <c r="R256" s="94"/>
      <c r="S256" s="94"/>
      <c r="T256" s="94"/>
    </row>
    <row r="257" ht="15.75" customHeight="1">
      <c r="A257" s="204"/>
      <c r="B257" s="222"/>
      <c r="C257" s="206"/>
      <c r="D257" s="231"/>
      <c r="E257" s="3"/>
      <c r="F257" s="188" t="str">
        <f>IF(COUNTIF(LEAVE!B:B,H:H)&gt;0,TODAY(),"")</f>
        <v/>
      </c>
      <c r="G257" s="3"/>
      <c r="H257" s="3"/>
      <c r="J257" s="226"/>
      <c r="K257" s="3"/>
      <c r="L257" s="3"/>
      <c r="O257" s="227"/>
      <c r="Q257" s="94"/>
      <c r="R257" s="94"/>
      <c r="S257" s="94"/>
      <c r="T257" s="94"/>
    </row>
    <row r="258" ht="15.75" customHeight="1">
      <c r="A258" s="204"/>
      <c r="B258" s="222"/>
      <c r="C258" s="223"/>
      <c r="D258" s="231"/>
      <c r="E258" s="3"/>
      <c r="F258" s="188" t="str">
        <f>IF(COUNTIF(LEAVE!B:B,H:H)&gt;0,TODAY(),"")</f>
        <v/>
      </c>
      <c r="G258" s="3"/>
      <c r="H258" s="3"/>
      <c r="J258" s="226"/>
      <c r="K258" s="3"/>
      <c r="L258" s="3"/>
      <c r="O258" s="227"/>
      <c r="Q258" s="94"/>
      <c r="R258" s="94"/>
      <c r="S258" s="94"/>
      <c r="T258" s="94"/>
    </row>
    <row r="259" ht="15.75" customHeight="1">
      <c r="A259" s="204"/>
      <c r="B259" s="222"/>
      <c r="C259" s="223"/>
      <c r="D259" s="231"/>
      <c r="E259" s="3"/>
      <c r="F259" s="188" t="str">
        <f>IF(COUNTIF(LEAVE!B:B,H:H)&gt;0,TODAY(),"")</f>
        <v/>
      </c>
      <c r="G259" s="3"/>
      <c r="H259" s="3"/>
      <c r="J259" s="226"/>
      <c r="K259" s="3"/>
      <c r="L259" s="3"/>
      <c r="O259" s="227"/>
      <c r="Q259" s="94"/>
      <c r="R259" s="94"/>
      <c r="S259" s="94"/>
      <c r="T259" s="94"/>
    </row>
    <row r="260" ht="15.75" customHeight="1">
      <c r="A260" s="204"/>
      <c r="B260" s="222"/>
      <c r="C260" s="223"/>
      <c r="D260" s="231"/>
      <c r="E260" s="3"/>
      <c r="F260" s="188" t="str">
        <f>IF(COUNTIF(LEAVE!B:B,H:H)&gt;0,TODAY(),"")</f>
        <v/>
      </c>
      <c r="G260" s="3"/>
      <c r="H260" s="3"/>
      <c r="J260" s="226"/>
      <c r="K260" s="3"/>
      <c r="L260" s="3"/>
      <c r="O260" s="227"/>
      <c r="Q260" s="94"/>
      <c r="R260" s="94"/>
      <c r="S260" s="94"/>
      <c r="T260" s="94"/>
    </row>
    <row r="261" ht="15.75" customHeight="1">
      <c r="A261" s="204"/>
      <c r="B261" s="222"/>
      <c r="C261" s="206"/>
      <c r="D261" s="231"/>
      <c r="E261" s="3"/>
      <c r="F261" s="188" t="str">
        <f>IF(COUNTIF(LEAVE!B:B,H:H)&gt;0,TODAY(),"")</f>
        <v/>
      </c>
      <c r="G261" s="3"/>
      <c r="H261" s="3"/>
      <c r="J261" s="226"/>
      <c r="K261" s="3"/>
      <c r="L261" s="3"/>
      <c r="O261" s="227"/>
      <c r="Q261" s="94"/>
      <c r="R261" s="94"/>
      <c r="S261" s="94"/>
      <c r="T261" s="94"/>
    </row>
    <row r="262" ht="15.75" customHeight="1">
      <c r="A262" s="204"/>
      <c r="B262" s="222"/>
      <c r="C262" s="223"/>
      <c r="D262" s="231"/>
      <c r="E262" s="3"/>
      <c r="F262" s="188" t="str">
        <f>IF(COUNTIF(LEAVE!B:B,H:H)&gt;0,TODAY(),"")</f>
        <v/>
      </c>
      <c r="G262" s="3"/>
      <c r="H262" s="3"/>
      <c r="J262" s="226"/>
      <c r="K262" s="3"/>
      <c r="L262" s="3"/>
      <c r="O262" s="227"/>
      <c r="Q262" s="94"/>
      <c r="R262" s="94"/>
      <c r="S262" s="94"/>
      <c r="T262" s="94"/>
    </row>
    <row r="263" ht="15.75" customHeight="1">
      <c r="A263" s="204"/>
      <c r="B263" s="222"/>
      <c r="C263" s="223"/>
      <c r="D263" s="231"/>
      <c r="E263" s="3"/>
      <c r="F263" s="188" t="str">
        <f>IF(COUNTIF(LEAVE!B:B,H:H)&gt;0,TODAY(),"")</f>
        <v/>
      </c>
      <c r="G263" s="3"/>
      <c r="H263" s="3"/>
      <c r="J263" s="226"/>
      <c r="K263" s="3"/>
      <c r="L263" s="3"/>
      <c r="O263" s="227"/>
      <c r="Q263" s="94"/>
      <c r="R263" s="94"/>
      <c r="S263" s="94"/>
      <c r="T263" s="94"/>
    </row>
    <row r="264" ht="15.75" customHeight="1">
      <c r="A264" s="204"/>
      <c r="B264" s="222"/>
      <c r="C264" s="223"/>
      <c r="D264" s="231"/>
      <c r="E264" s="3"/>
      <c r="F264" s="188" t="str">
        <f>IF(COUNTIF(LEAVE!B:B,H:H)&gt;0,TODAY(),"")</f>
        <v/>
      </c>
      <c r="G264" s="3"/>
      <c r="H264" s="3"/>
      <c r="J264" s="226"/>
      <c r="K264" s="3"/>
      <c r="L264" s="3"/>
      <c r="O264" s="227"/>
      <c r="Q264" s="94"/>
      <c r="R264" s="94"/>
      <c r="S264" s="94"/>
      <c r="T264" s="94"/>
    </row>
    <row r="265" ht="15.75" customHeight="1">
      <c r="A265" s="204"/>
      <c r="B265" s="222"/>
      <c r="C265" s="206"/>
      <c r="D265" s="231"/>
      <c r="E265" s="3"/>
      <c r="F265" s="188" t="str">
        <f>IF(COUNTIF(LEAVE!B:B,H:H)&gt;0,TODAY(),"")</f>
        <v/>
      </c>
      <c r="G265" s="3"/>
      <c r="H265" s="3"/>
      <c r="J265" s="226"/>
      <c r="K265" s="3"/>
      <c r="L265" s="3"/>
      <c r="O265" s="227"/>
      <c r="Q265" s="94"/>
      <c r="R265" s="94"/>
      <c r="S265" s="94"/>
      <c r="T265" s="94"/>
    </row>
    <row r="266" ht="15.75" customHeight="1">
      <c r="A266" s="204"/>
      <c r="B266" s="222"/>
      <c r="C266" s="206"/>
      <c r="D266" s="231"/>
      <c r="E266" s="3"/>
      <c r="F266" s="188" t="str">
        <f>IF(COUNTIF(LEAVE!B:B,H:H)&gt;0,TODAY(),"")</f>
        <v/>
      </c>
      <c r="G266" s="3"/>
      <c r="H266" s="3"/>
      <c r="J266" s="226"/>
      <c r="K266" s="3"/>
      <c r="L266" s="3"/>
      <c r="O266" s="227"/>
      <c r="Q266" s="94"/>
      <c r="R266" s="94"/>
      <c r="S266" s="94"/>
      <c r="T266" s="94"/>
    </row>
    <row r="267" ht="15.75" customHeight="1">
      <c r="A267" s="204"/>
      <c r="B267" s="222"/>
      <c r="C267" s="206"/>
      <c r="D267" s="231"/>
      <c r="E267" s="3"/>
      <c r="F267" s="188" t="str">
        <f>IF(COUNTIF(LEAVE!B:B,H:H)&gt;0,TODAY(),"")</f>
        <v/>
      </c>
      <c r="G267" s="3"/>
      <c r="H267" s="3"/>
      <c r="J267" s="226"/>
      <c r="K267" s="3"/>
      <c r="L267" s="3"/>
      <c r="O267" s="227"/>
      <c r="Q267" s="94"/>
      <c r="R267" s="94"/>
      <c r="S267" s="94"/>
      <c r="T267" s="94"/>
    </row>
    <row r="268" ht="15.75" customHeight="1">
      <c r="A268" s="204"/>
      <c r="B268" s="222"/>
      <c r="C268" s="223"/>
      <c r="D268" s="231"/>
      <c r="E268" s="3"/>
      <c r="F268" s="188" t="str">
        <f>IF(COUNTIF(LEAVE!B:B,H:H)&gt;0,TODAY(),"")</f>
        <v/>
      </c>
      <c r="G268" s="3"/>
      <c r="H268" s="3"/>
      <c r="J268" s="226"/>
      <c r="K268" s="3"/>
      <c r="L268" s="3"/>
      <c r="O268" s="227"/>
      <c r="Q268" s="94"/>
      <c r="R268" s="94"/>
      <c r="S268" s="94"/>
      <c r="T268" s="94"/>
    </row>
    <row r="269" ht="15.75" customHeight="1">
      <c r="A269" s="204"/>
      <c r="B269" s="222"/>
      <c r="C269" s="206"/>
      <c r="D269" s="231"/>
      <c r="E269" s="3"/>
      <c r="F269" s="188" t="str">
        <f>IF(COUNTIF(LEAVE!B:B,H:H)&gt;0,TODAY(),"")</f>
        <v/>
      </c>
      <c r="G269" s="3"/>
      <c r="H269" s="3"/>
      <c r="J269" s="226"/>
      <c r="K269" s="3"/>
      <c r="L269" s="3"/>
      <c r="O269" s="227"/>
      <c r="Q269" s="94"/>
      <c r="R269" s="94"/>
      <c r="S269" s="94"/>
      <c r="T269" s="94"/>
    </row>
    <row r="270" ht="15.75" customHeight="1">
      <c r="A270" s="204"/>
      <c r="B270" s="222"/>
      <c r="C270" s="223"/>
      <c r="D270" s="231"/>
      <c r="E270" s="3"/>
      <c r="F270" s="188" t="str">
        <f>IF(COUNTIF(LEAVE!B:B,H:H)&gt;0,TODAY(),"")</f>
        <v/>
      </c>
      <c r="G270" s="3"/>
      <c r="H270" s="3"/>
      <c r="J270" s="226"/>
      <c r="K270" s="3"/>
      <c r="L270" s="3"/>
      <c r="O270" s="227"/>
      <c r="Q270" s="94"/>
      <c r="R270" s="94"/>
      <c r="S270" s="94"/>
      <c r="T270" s="94"/>
    </row>
    <row r="271" ht="15.75" customHeight="1">
      <c r="A271" s="204"/>
      <c r="B271" s="222"/>
      <c r="C271" s="206"/>
      <c r="D271" s="231"/>
      <c r="E271" s="3"/>
      <c r="F271" s="188" t="str">
        <f>IF(COUNTIF(LEAVE!B:B,H:H)&gt;0,TODAY(),"")</f>
        <v/>
      </c>
      <c r="G271" s="3"/>
      <c r="H271" s="3"/>
      <c r="J271" s="226"/>
      <c r="K271" s="3"/>
      <c r="L271" s="3"/>
      <c r="O271" s="227"/>
      <c r="Q271" s="94"/>
      <c r="R271" s="94"/>
      <c r="S271" s="94"/>
      <c r="T271" s="94"/>
    </row>
    <row r="272" ht="15.75" customHeight="1">
      <c r="A272" s="204"/>
      <c r="B272" s="222"/>
      <c r="C272" s="206"/>
      <c r="D272" s="231"/>
      <c r="E272" s="3"/>
      <c r="F272" s="188" t="str">
        <f>IF(COUNTIF(LEAVE!B:B,H:H)&gt;0,TODAY(),"")</f>
        <v/>
      </c>
      <c r="G272" s="3"/>
      <c r="H272" s="3"/>
      <c r="J272" s="226"/>
      <c r="K272" s="3"/>
      <c r="L272" s="3"/>
      <c r="O272" s="227"/>
      <c r="Q272" s="94"/>
      <c r="R272" s="94"/>
      <c r="S272" s="94"/>
      <c r="T272" s="94"/>
    </row>
    <row r="273" ht="15.75" customHeight="1">
      <c r="A273" s="204"/>
      <c r="B273" s="222"/>
      <c r="C273" s="206"/>
      <c r="D273" s="231"/>
      <c r="E273" s="3"/>
      <c r="F273" s="188" t="str">
        <f>IF(COUNTIF(LEAVE!B:B,H:H)&gt;0,TODAY(),"")</f>
        <v/>
      </c>
      <c r="G273" s="3"/>
      <c r="H273" s="3"/>
      <c r="J273" s="226"/>
      <c r="K273" s="3"/>
      <c r="L273" s="3"/>
      <c r="O273" s="227"/>
      <c r="Q273" s="94"/>
      <c r="R273" s="94"/>
      <c r="S273" s="94"/>
      <c r="T273" s="94"/>
    </row>
    <row r="274" ht="15.75" customHeight="1">
      <c r="A274" s="204"/>
      <c r="B274" s="222"/>
      <c r="C274" s="206"/>
      <c r="D274" s="231"/>
      <c r="E274" s="3"/>
      <c r="F274" s="188" t="str">
        <f>IF(COUNTIF(LEAVE!B:B,H:H)&gt;0,TODAY(),"")</f>
        <v/>
      </c>
      <c r="G274" s="3"/>
      <c r="H274" s="3"/>
      <c r="J274" s="226"/>
      <c r="K274" s="3"/>
      <c r="L274" s="3"/>
      <c r="O274" s="227"/>
      <c r="Q274" s="94"/>
      <c r="R274" s="94"/>
      <c r="S274" s="94"/>
      <c r="T274" s="94"/>
    </row>
    <row r="275" ht="15.75" customHeight="1">
      <c r="A275" s="204"/>
      <c r="B275" s="222"/>
      <c r="C275" s="206"/>
      <c r="D275" s="231"/>
      <c r="E275" s="3"/>
      <c r="F275" s="188" t="str">
        <f>IF(COUNTIF(LEAVE!B:B,H:H)&gt;0,TODAY(),"")</f>
        <v/>
      </c>
      <c r="G275" s="3"/>
      <c r="H275" s="3"/>
      <c r="J275" s="226"/>
      <c r="K275" s="3"/>
      <c r="L275" s="3"/>
      <c r="O275" s="227"/>
      <c r="Q275" s="94"/>
      <c r="R275" s="94"/>
      <c r="S275" s="94"/>
      <c r="T275" s="94"/>
    </row>
    <row r="276" ht="15.75" customHeight="1">
      <c r="A276" s="204"/>
      <c r="B276" s="222"/>
      <c r="C276" s="223"/>
      <c r="D276" s="231"/>
      <c r="E276" s="3"/>
      <c r="F276" s="188" t="str">
        <f>IF(COUNTIF(LEAVE!B:B,H:H)&gt;0,TODAY(),"")</f>
        <v/>
      </c>
      <c r="G276" s="3"/>
      <c r="H276" s="3"/>
      <c r="J276" s="226"/>
      <c r="K276" s="3"/>
      <c r="L276" s="3"/>
      <c r="O276" s="227"/>
      <c r="Q276" s="94"/>
      <c r="R276" s="94"/>
      <c r="S276" s="94"/>
      <c r="T276" s="94"/>
    </row>
    <row r="277" ht="15.75" customHeight="1">
      <c r="A277" s="204"/>
      <c r="B277" s="222"/>
      <c r="C277" s="223"/>
      <c r="D277" s="231"/>
      <c r="E277" s="3"/>
      <c r="F277" s="188" t="str">
        <f>IF(COUNTIF(LEAVE!B:B,H:H)&gt;0,TODAY(),"")</f>
        <v/>
      </c>
      <c r="G277" s="3"/>
      <c r="H277" s="3"/>
      <c r="J277" s="226"/>
      <c r="K277" s="3"/>
      <c r="L277" s="3"/>
      <c r="O277" s="227"/>
      <c r="Q277" s="94"/>
      <c r="R277" s="94"/>
      <c r="S277" s="94"/>
      <c r="T277" s="94"/>
    </row>
    <row r="278" ht="15.75" customHeight="1">
      <c r="A278" s="204"/>
      <c r="B278" s="222"/>
      <c r="C278" s="223"/>
      <c r="D278" s="231"/>
      <c r="E278" s="3"/>
      <c r="F278" s="188" t="str">
        <f>IF(COUNTIF(LEAVE!B:B,H:H)&gt;0,TODAY(),"")</f>
        <v/>
      </c>
      <c r="G278" s="3"/>
      <c r="H278" s="3"/>
      <c r="J278" s="226"/>
      <c r="K278" s="3"/>
      <c r="L278" s="3"/>
      <c r="O278" s="227"/>
      <c r="Q278" s="94"/>
      <c r="R278" s="94"/>
      <c r="S278" s="94"/>
      <c r="T278" s="94"/>
    </row>
    <row r="279" ht="15.75" customHeight="1">
      <c r="A279" s="204"/>
      <c r="B279" s="222"/>
      <c r="C279" s="206"/>
      <c r="D279" s="231"/>
      <c r="E279" s="3"/>
      <c r="F279" s="188" t="str">
        <f>IF(COUNTIF(LEAVE!B:B,H:H)&gt;0,TODAY(),"")</f>
        <v/>
      </c>
      <c r="G279" s="3"/>
      <c r="H279" s="3"/>
      <c r="J279" s="226"/>
      <c r="K279" s="3"/>
      <c r="L279" s="3"/>
      <c r="O279" s="227"/>
      <c r="Q279" s="94"/>
      <c r="R279" s="94"/>
      <c r="S279" s="94"/>
      <c r="T279" s="94"/>
    </row>
    <row r="280" ht="15.75" customHeight="1">
      <c r="A280" s="204"/>
      <c r="B280" s="222"/>
      <c r="C280" s="206"/>
      <c r="D280" s="231"/>
      <c r="E280" s="3"/>
      <c r="F280" s="188" t="str">
        <f>IF(COUNTIF(LEAVE!B:B,H:H)&gt;0,TODAY(),"")</f>
        <v/>
      </c>
      <c r="G280" s="3"/>
      <c r="H280" s="3"/>
      <c r="J280" s="226"/>
      <c r="K280" s="3"/>
      <c r="L280" s="3"/>
      <c r="O280" s="227"/>
      <c r="Q280" s="94"/>
      <c r="R280" s="94"/>
      <c r="S280" s="94"/>
      <c r="T280" s="94"/>
    </row>
    <row r="281" ht="15.75" customHeight="1">
      <c r="A281" s="204"/>
      <c r="B281" s="222"/>
      <c r="C281" s="223"/>
      <c r="D281" s="231"/>
      <c r="E281" s="3"/>
      <c r="F281" s="188" t="str">
        <f>IF(COUNTIF(LEAVE!B:B,H:H)&gt;0,TODAY(),"")</f>
        <v/>
      </c>
      <c r="G281" s="3"/>
      <c r="H281" s="3"/>
      <c r="J281" s="226"/>
      <c r="K281" s="3"/>
      <c r="L281" s="3"/>
      <c r="O281" s="227"/>
      <c r="Q281" s="94"/>
      <c r="R281" s="94"/>
      <c r="S281" s="94"/>
      <c r="T281" s="94"/>
    </row>
    <row r="282" ht="15.75" customHeight="1">
      <c r="A282" s="204"/>
      <c r="B282" s="222"/>
      <c r="C282" s="206"/>
      <c r="D282" s="207"/>
      <c r="E282" s="3"/>
      <c r="F282" s="188" t="str">
        <f>IF(COUNTIF(LEAVE!B:B,H:H)&gt;0,TODAY(),"")</f>
        <v/>
      </c>
      <c r="G282" s="3"/>
      <c r="H282" s="3"/>
      <c r="J282" s="226"/>
      <c r="K282" s="3"/>
      <c r="L282" s="3"/>
      <c r="O282" s="227"/>
      <c r="Q282" s="94"/>
      <c r="R282" s="94"/>
      <c r="S282" s="94"/>
      <c r="T282" s="94"/>
    </row>
    <row r="283" ht="15.75" customHeight="1">
      <c r="A283" s="204"/>
      <c r="B283" s="222"/>
      <c r="C283" s="206"/>
      <c r="D283" s="207"/>
      <c r="E283" s="3"/>
      <c r="F283" s="188" t="str">
        <f>IF(COUNTIF(LEAVE!B:B,H:H)&gt;0,TODAY(),"")</f>
        <v/>
      </c>
      <c r="G283" s="3"/>
      <c r="H283" s="3"/>
      <c r="J283" s="226"/>
      <c r="K283" s="3"/>
      <c r="L283" s="3"/>
      <c r="O283" s="227"/>
      <c r="Q283" s="94"/>
      <c r="R283" s="94"/>
      <c r="S283" s="94"/>
      <c r="T283" s="94"/>
    </row>
    <row r="284" ht="15.75" customHeight="1">
      <c r="A284" s="204"/>
      <c r="B284" s="222"/>
      <c r="C284" s="206"/>
      <c r="D284" s="207"/>
      <c r="E284" s="3"/>
      <c r="F284" s="188" t="str">
        <f>IF(COUNTIF(LEAVE!B:B,H:H)&gt;0,TODAY(),"")</f>
        <v/>
      </c>
      <c r="G284" s="3"/>
      <c r="H284" s="3"/>
      <c r="J284" s="226"/>
      <c r="K284" s="3"/>
      <c r="L284" s="3"/>
      <c r="O284" s="227"/>
      <c r="Q284" s="94"/>
      <c r="R284" s="94"/>
      <c r="S284" s="94"/>
      <c r="T284" s="94"/>
    </row>
    <row r="285" ht="15.75" customHeight="1">
      <c r="A285" s="204"/>
      <c r="B285" s="222"/>
      <c r="C285" s="206"/>
      <c r="D285" s="207"/>
      <c r="E285" s="3"/>
      <c r="F285" s="188" t="str">
        <f>IF(COUNTIF(LEAVE!B:B,H:H)&gt;0,TODAY(),"")</f>
        <v/>
      </c>
      <c r="G285" s="3"/>
      <c r="H285" s="3"/>
      <c r="J285" s="226"/>
      <c r="K285" s="3"/>
      <c r="L285" s="3"/>
      <c r="O285" s="227"/>
      <c r="Q285" s="94"/>
      <c r="R285" s="94"/>
      <c r="S285" s="94"/>
      <c r="T285" s="94"/>
    </row>
    <row r="286" ht="15.75" customHeight="1">
      <c r="A286" s="204"/>
      <c r="B286" s="222"/>
      <c r="C286" s="223"/>
      <c r="D286" s="231"/>
      <c r="E286" s="3"/>
      <c r="F286" s="188" t="str">
        <f>IF(COUNTIF(LEAVE!B:B,H:H)&gt;0,TODAY(),"")</f>
        <v/>
      </c>
      <c r="G286" s="3"/>
      <c r="H286" s="3"/>
      <c r="J286" s="226"/>
      <c r="K286" s="3"/>
      <c r="L286" s="3"/>
      <c r="O286" s="227"/>
      <c r="Q286" s="94"/>
      <c r="R286" s="94"/>
      <c r="S286" s="94"/>
      <c r="T286" s="94"/>
    </row>
    <row r="287" ht="15.75" customHeight="1">
      <c r="A287" s="204"/>
      <c r="B287" s="222"/>
      <c r="C287" s="223"/>
      <c r="D287" s="231"/>
      <c r="E287" s="3"/>
      <c r="F287" s="188" t="str">
        <f>IF(COUNTIF(LEAVE!B:B,H:H)&gt;0,TODAY(),"")</f>
        <v/>
      </c>
      <c r="G287" s="3"/>
      <c r="H287" s="3"/>
      <c r="J287" s="226"/>
      <c r="K287" s="3"/>
      <c r="L287" s="3"/>
      <c r="O287" s="227"/>
      <c r="Q287" s="94"/>
      <c r="R287" s="94"/>
      <c r="S287" s="94"/>
      <c r="T287" s="94"/>
    </row>
    <row r="288" ht="15.75" customHeight="1">
      <c r="A288" s="204"/>
      <c r="B288" s="222"/>
      <c r="C288" s="223"/>
      <c r="D288" s="231"/>
      <c r="E288" s="3"/>
      <c r="F288" s="188" t="str">
        <f>IF(COUNTIF(LEAVE!B:B,H:H)&gt;0,TODAY(),"")</f>
        <v/>
      </c>
      <c r="G288" s="3"/>
      <c r="H288" s="3"/>
      <c r="J288" s="226"/>
      <c r="K288" s="3"/>
      <c r="L288" s="3"/>
      <c r="O288" s="227"/>
      <c r="Q288" s="94"/>
      <c r="R288" s="94"/>
      <c r="S288" s="94"/>
      <c r="T288" s="94"/>
    </row>
    <row r="289" ht="15.75" customHeight="1">
      <c r="A289" s="204"/>
      <c r="B289" s="222"/>
      <c r="C289" s="206"/>
      <c r="D289" s="207"/>
      <c r="E289" s="3"/>
      <c r="F289" s="188" t="str">
        <f>IF(COUNTIF(LEAVE!B:B,H:H)&gt;0,TODAY(),"")</f>
        <v/>
      </c>
      <c r="G289" s="3"/>
      <c r="H289" s="3"/>
      <c r="J289" s="226"/>
      <c r="K289" s="3"/>
      <c r="L289" s="3"/>
      <c r="O289" s="227"/>
      <c r="Q289" s="94"/>
      <c r="R289" s="94"/>
      <c r="S289" s="94"/>
      <c r="T289" s="94"/>
    </row>
    <row r="290" ht="15.75" customHeight="1">
      <c r="A290" s="204"/>
      <c r="B290" s="222"/>
      <c r="C290" s="206"/>
      <c r="D290" s="207"/>
      <c r="E290" s="3"/>
      <c r="F290" s="188" t="str">
        <f>IF(COUNTIF(LEAVE!B:B,H:H)&gt;0,TODAY(),"")</f>
        <v/>
      </c>
      <c r="G290" s="3"/>
      <c r="H290" s="3"/>
      <c r="J290" s="226"/>
      <c r="K290" s="3"/>
      <c r="L290" s="3"/>
      <c r="O290" s="227"/>
      <c r="Q290" s="94"/>
      <c r="R290" s="94"/>
      <c r="S290" s="94"/>
      <c r="T290" s="94"/>
    </row>
    <row r="291" ht="15.75" customHeight="1">
      <c r="A291" s="204"/>
      <c r="B291" s="222"/>
      <c r="C291" s="206"/>
      <c r="D291" s="207"/>
      <c r="E291" s="3"/>
      <c r="F291" s="188" t="str">
        <f>IF(COUNTIF(LEAVE!B:B,H:H)&gt;0,TODAY(),"")</f>
        <v/>
      </c>
      <c r="G291" s="3"/>
      <c r="H291" s="3"/>
      <c r="J291" s="226"/>
      <c r="K291" s="3"/>
      <c r="L291" s="3"/>
      <c r="O291" s="227"/>
      <c r="Q291" s="94"/>
      <c r="R291" s="94"/>
      <c r="S291" s="94"/>
      <c r="T291" s="94"/>
    </row>
    <row r="292" ht="15.75" customHeight="1">
      <c r="A292" s="204"/>
      <c r="B292" s="222"/>
      <c r="C292" s="206"/>
      <c r="D292" s="207"/>
      <c r="E292" s="3"/>
      <c r="F292" s="188" t="str">
        <f>IF(COUNTIF(LEAVE!B:B,H:H)&gt;0,TODAY(),"")</f>
        <v/>
      </c>
      <c r="G292" s="3"/>
      <c r="H292" s="3"/>
      <c r="J292" s="226"/>
      <c r="K292" s="3"/>
      <c r="L292" s="3"/>
      <c r="O292" s="227"/>
      <c r="Q292" s="94"/>
      <c r="R292" s="94"/>
      <c r="S292" s="94"/>
      <c r="T292" s="94"/>
    </row>
    <row r="293" ht="15.75" customHeight="1">
      <c r="A293" s="204"/>
      <c r="B293" s="222"/>
      <c r="C293" s="206"/>
      <c r="D293" s="207"/>
      <c r="E293" s="3"/>
      <c r="F293" s="188" t="str">
        <f>IF(COUNTIF(LEAVE!B:B,H:H)&gt;0,TODAY(),"")</f>
        <v/>
      </c>
      <c r="G293" s="3"/>
      <c r="H293" s="3"/>
      <c r="J293" s="226"/>
      <c r="K293" s="3"/>
      <c r="L293" s="3"/>
      <c r="O293" s="227"/>
      <c r="Q293" s="94"/>
      <c r="R293" s="94"/>
      <c r="S293" s="94"/>
      <c r="T293" s="94"/>
    </row>
    <row r="294" ht="15.75" customHeight="1">
      <c r="A294" s="204"/>
      <c r="B294" s="222"/>
      <c r="C294" s="223"/>
      <c r="D294" s="231"/>
      <c r="E294" s="3"/>
      <c r="F294" s="188" t="str">
        <f>IF(COUNTIF(LEAVE!B:B,H:H)&gt;0,TODAY(),"")</f>
        <v/>
      </c>
      <c r="G294" s="3"/>
      <c r="H294" s="3"/>
      <c r="J294" s="226"/>
      <c r="K294" s="3"/>
      <c r="L294" s="3"/>
      <c r="O294" s="227"/>
      <c r="Q294" s="94"/>
      <c r="R294" s="94"/>
      <c r="S294" s="94"/>
      <c r="T294" s="94"/>
    </row>
    <row r="295" ht="15.75" customHeight="1">
      <c r="A295" s="204"/>
      <c r="B295" s="222"/>
      <c r="C295" s="206"/>
      <c r="D295" s="207"/>
      <c r="E295" s="3"/>
      <c r="F295" s="188" t="str">
        <f>IF(COUNTIF(LEAVE!B:B,H:H)&gt;0,TODAY(),"")</f>
        <v/>
      </c>
      <c r="G295" s="3"/>
      <c r="H295" s="3"/>
      <c r="J295" s="226"/>
      <c r="K295" s="3"/>
      <c r="L295" s="3"/>
      <c r="O295" s="227"/>
      <c r="Q295" s="94"/>
      <c r="R295" s="94"/>
      <c r="S295" s="94"/>
      <c r="T295" s="94"/>
    </row>
    <row r="296" ht="15.75" customHeight="1">
      <c r="A296" s="204"/>
      <c r="B296" s="222"/>
      <c r="C296" s="223"/>
      <c r="D296" s="231"/>
      <c r="E296" s="3"/>
      <c r="F296" s="188" t="str">
        <f>IF(COUNTIF(LEAVE!B:B,H:H)&gt;0,TODAY(),"")</f>
        <v/>
      </c>
      <c r="G296" s="3"/>
      <c r="H296" s="3"/>
      <c r="J296" s="226"/>
      <c r="K296" s="3"/>
      <c r="L296" s="3"/>
      <c r="O296" s="227"/>
      <c r="Q296" s="94"/>
      <c r="R296" s="94"/>
      <c r="S296" s="94"/>
      <c r="T296" s="94"/>
    </row>
    <row r="297" ht="15.75" customHeight="1">
      <c r="A297" s="204"/>
      <c r="B297" s="222"/>
      <c r="C297" s="206"/>
      <c r="D297" s="207"/>
      <c r="E297" s="3"/>
      <c r="F297" s="188" t="str">
        <f>IF(COUNTIF(LEAVE!B:B,H:H)&gt;0,TODAY(),"")</f>
        <v/>
      </c>
      <c r="G297" s="3"/>
      <c r="H297" s="3"/>
      <c r="J297" s="226"/>
      <c r="K297" s="3"/>
      <c r="L297" s="3"/>
      <c r="O297" s="227"/>
      <c r="Q297" s="94"/>
      <c r="R297" s="94"/>
      <c r="S297" s="94"/>
      <c r="T297" s="94"/>
    </row>
    <row r="298" ht="15.75" customHeight="1">
      <c r="A298" s="204"/>
      <c r="B298" s="222"/>
      <c r="C298" s="206"/>
      <c r="D298" s="207"/>
      <c r="E298" s="3"/>
      <c r="F298" s="188" t="str">
        <f>IF(COUNTIF(LEAVE!B:B,H:H)&gt;0,TODAY(),"")</f>
        <v/>
      </c>
      <c r="G298" s="3"/>
      <c r="H298" s="3"/>
      <c r="J298" s="226"/>
      <c r="K298" s="3"/>
      <c r="L298" s="3"/>
      <c r="O298" s="227"/>
      <c r="Q298" s="94"/>
      <c r="R298" s="94"/>
      <c r="S298" s="94"/>
      <c r="T298" s="94"/>
    </row>
    <row r="299" ht="15.75" customHeight="1">
      <c r="A299" s="204"/>
      <c r="B299" s="222"/>
      <c r="C299" s="206"/>
      <c r="D299" s="207"/>
      <c r="E299" s="3"/>
      <c r="F299" s="188" t="str">
        <f>IF(COUNTIF(LEAVE!B:B,H:H)&gt;0,TODAY(),"")</f>
        <v/>
      </c>
      <c r="G299" s="3"/>
      <c r="H299" s="3"/>
      <c r="J299" s="226"/>
      <c r="K299" s="3"/>
      <c r="L299" s="3"/>
      <c r="O299" s="227"/>
      <c r="Q299" s="94"/>
      <c r="R299" s="94"/>
      <c r="S299" s="94"/>
      <c r="T299" s="94"/>
    </row>
    <row r="300" ht="15.75" customHeight="1">
      <c r="A300" s="204"/>
      <c r="B300" s="222"/>
      <c r="C300" s="206"/>
      <c r="D300" s="207"/>
      <c r="E300" s="3"/>
      <c r="F300" s="188" t="str">
        <f>IF(COUNTIF(LEAVE!B:B,H:H)&gt;0,TODAY(),"")</f>
        <v/>
      </c>
      <c r="G300" s="3"/>
      <c r="H300" s="3"/>
      <c r="J300" s="226"/>
      <c r="K300" s="3"/>
      <c r="L300" s="3"/>
      <c r="O300" s="227"/>
      <c r="Q300" s="94"/>
      <c r="R300" s="94"/>
      <c r="S300" s="94"/>
      <c r="T300" s="94"/>
    </row>
    <row r="301" ht="15.75" customHeight="1">
      <c r="A301" s="204"/>
      <c r="B301" s="222"/>
      <c r="C301" s="206"/>
      <c r="D301" s="207"/>
      <c r="E301" s="3"/>
      <c r="F301" s="188" t="str">
        <f>IF(COUNTIF(LEAVE!B:B,H:H)&gt;0,TODAY(),"")</f>
        <v/>
      </c>
      <c r="G301" s="3"/>
      <c r="H301" s="3"/>
      <c r="J301" s="226"/>
      <c r="K301" s="3"/>
      <c r="L301" s="3"/>
      <c r="O301" s="227"/>
      <c r="Q301" s="94"/>
      <c r="R301" s="94"/>
      <c r="S301" s="94"/>
      <c r="T301" s="94"/>
    </row>
    <row r="302" ht="15.75" customHeight="1">
      <c r="A302" s="204"/>
      <c r="B302" s="222"/>
      <c r="C302" s="206"/>
      <c r="D302" s="207"/>
      <c r="E302" s="3"/>
      <c r="F302" s="188" t="str">
        <f>IF(COUNTIF(LEAVE!B:B,H:H)&gt;0,TODAY(),"")</f>
        <v/>
      </c>
      <c r="G302" s="3"/>
      <c r="H302" s="3"/>
      <c r="J302" s="226"/>
      <c r="K302" s="3"/>
      <c r="L302" s="3"/>
      <c r="O302" s="227"/>
      <c r="Q302" s="94"/>
      <c r="R302" s="94"/>
      <c r="S302" s="94"/>
      <c r="T302" s="94"/>
    </row>
    <row r="303" ht="15.75" customHeight="1">
      <c r="A303" s="204"/>
      <c r="B303" s="222"/>
      <c r="C303" s="206"/>
      <c r="D303" s="207"/>
      <c r="E303" s="3"/>
      <c r="F303" s="188" t="str">
        <f>IF(COUNTIF(LEAVE!B:B,H:H)&gt;0,TODAY(),"")</f>
        <v/>
      </c>
      <c r="G303" s="3"/>
      <c r="H303" s="3"/>
      <c r="J303" s="226"/>
      <c r="K303" s="3"/>
      <c r="L303" s="3"/>
      <c r="O303" s="227"/>
      <c r="Q303" s="94"/>
      <c r="R303" s="94"/>
      <c r="S303" s="94"/>
      <c r="T303" s="94"/>
    </row>
    <row r="304" ht="15.75" customHeight="1">
      <c r="A304" s="204"/>
      <c r="B304" s="222"/>
      <c r="C304" s="223"/>
      <c r="D304" s="231"/>
      <c r="E304" s="3"/>
      <c r="F304" s="188" t="str">
        <f>IF(COUNTIF(LEAVE!B:B,H:H)&gt;0,TODAY(),"")</f>
        <v/>
      </c>
      <c r="G304" s="3"/>
      <c r="H304" s="3"/>
      <c r="J304" s="226"/>
      <c r="K304" s="3"/>
      <c r="L304" s="3"/>
      <c r="O304" s="227"/>
      <c r="Q304" s="94"/>
      <c r="R304" s="94"/>
      <c r="S304" s="94"/>
      <c r="T304" s="94"/>
    </row>
    <row r="305" ht="15.75" customHeight="1">
      <c r="A305" s="204"/>
      <c r="B305" s="222"/>
      <c r="C305" s="206"/>
      <c r="D305" s="207"/>
      <c r="E305" s="3"/>
      <c r="F305" s="188" t="str">
        <f>IF(COUNTIF(LEAVE!B:B,H:H)&gt;0,TODAY(),"")</f>
        <v/>
      </c>
      <c r="G305" s="3"/>
      <c r="H305" s="3"/>
      <c r="J305" s="226"/>
      <c r="K305" s="3"/>
      <c r="L305" s="3"/>
      <c r="O305" s="227"/>
      <c r="Q305" s="94"/>
      <c r="R305" s="94"/>
      <c r="S305" s="94"/>
      <c r="T305" s="94"/>
    </row>
    <row r="306" ht="15.75" customHeight="1">
      <c r="A306" s="204"/>
      <c r="B306" s="222"/>
      <c r="C306" s="206"/>
      <c r="D306" s="207"/>
      <c r="E306" s="3"/>
      <c r="F306" s="188" t="str">
        <f>IF(COUNTIF(LEAVE!B:B,H:H)&gt;0,TODAY(),"")</f>
        <v/>
      </c>
      <c r="G306" s="3"/>
      <c r="H306" s="3"/>
      <c r="J306" s="226"/>
      <c r="K306" s="3"/>
      <c r="L306" s="3"/>
      <c r="O306" s="227"/>
      <c r="Q306" s="94"/>
      <c r="R306" s="94"/>
      <c r="S306" s="94"/>
      <c r="T306" s="94"/>
    </row>
    <row r="307" ht="15.75" customHeight="1">
      <c r="A307" s="204"/>
      <c r="B307" s="222"/>
      <c r="C307" s="206"/>
      <c r="D307" s="207"/>
      <c r="E307" s="3"/>
      <c r="F307" s="188" t="str">
        <f>IF(COUNTIF(LEAVE!B:B,H:H)&gt;0,TODAY(),"")</f>
        <v/>
      </c>
      <c r="G307" s="3"/>
      <c r="H307" s="3"/>
      <c r="J307" s="226"/>
      <c r="K307" s="3"/>
      <c r="L307" s="3"/>
      <c r="O307" s="227"/>
      <c r="Q307" s="94"/>
      <c r="R307" s="94"/>
      <c r="S307" s="94"/>
      <c r="T307" s="94"/>
    </row>
    <row r="308" ht="15.75" customHeight="1">
      <c r="A308" s="204"/>
      <c r="B308" s="222"/>
      <c r="C308" s="206"/>
      <c r="D308" s="207"/>
      <c r="E308" s="3"/>
      <c r="F308" s="188" t="str">
        <f>IF(COUNTIF(LEAVE!B:B,H:H)&gt;0,TODAY(),"")</f>
        <v/>
      </c>
      <c r="G308" s="3"/>
      <c r="H308" s="3"/>
      <c r="J308" s="226"/>
      <c r="K308" s="3"/>
      <c r="L308" s="3"/>
      <c r="O308" s="227"/>
      <c r="Q308" s="94"/>
      <c r="R308" s="94"/>
      <c r="S308" s="94"/>
      <c r="T308" s="94"/>
    </row>
    <row r="309" ht="15.75" customHeight="1">
      <c r="A309" s="204"/>
      <c r="B309" s="222"/>
      <c r="C309" s="206"/>
      <c r="D309" s="207"/>
      <c r="E309" s="3"/>
      <c r="F309" s="188" t="str">
        <f>IF(COUNTIF(LEAVE!B:B,H:H)&gt;0,TODAY(),"")</f>
        <v/>
      </c>
      <c r="G309" s="3"/>
      <c r="H309" s="3"/>
      <c r="J309" s="226"/>
      <c r="K309" s="3"/>
      <c r="L309" s="3"/>
      <c r="O309" s="227"/>
      <c r="Q309" s="94"/>
      <c r="R309" s="94"/>
      <c r="S309" s="94"/>
      <c r="T309" s="94"/>
    </row>
    <row r="310" ht="15.75" customHeight="1">
      <c r="A310" s="204"/>
      <c r="B310" s="222"/>
      <c r="C310" s="206"/>
      <c r="D310" s="207"/>
      <c r="E310" s="3"/>
      <c r="F310" s="188" t="str">
        <f>IF(COUNTIF(LEAVE!B:B,H:H)&gt;0,TODAY(),"")</f>
        <v/>
      </c>
      <c r="G310" s="3"/>
      <c r="H310" s="3"/>
      <c r="J310" s="226"/>
      <c r="K310" s="3"/>
      <c r="L310" s="3"/>
      <c r="O310" s="227"/>
      <c r="Q310" s="94"/>
      <c r="R310" s="94"/>
      <c r="S310" s="94"/>
      <c r="T310" s="94"/>
    </row>
    <row r="311" ht="15.75" customHeight="1">
      <c r="A311" s="204"/>
      <c r="B311" s="222"/>
      <c r="C311" s="206"/>
      <c r="D311" s="207"/>
      <c r="E311" s="3"/>
      <c r="F311" s="188" t="str">
        <f>IF(COUNTIF(LEAVE!B:B,H:H)&gt;0,TODAY(),"")</f>
        <v/>
      </c>
      <c r="G311" s="3"/>
      <c r="H311" s="3"/>
      <c r="J311" s="226"/>
      <c r="K311" s="3"/>
      <c r="L311" s="3"/>
      <c r="O311" s="227"/>
      <c r="Q311" s="94"/>
      <c r="R311" s="94"/>
      <c r="S311" s="94"/>
      <c r="T311" s="94"/>
    </row>
    <row r="312" ht="15.75" customHeight="1">
      <c r="A312" s="204"/>
      <c r="B312" s="222"/>
      <c r="C312" s="223"/>
      <c r="D312" s="231"/>
      <c r="E312" s="3"/>
      <c r="F312" s="188" t="str">
        <f>IF(COUNTIF(LEAVE!B:B,H:H)&gt;0,TODAY(),"")</f>
        <v/>
      </c>
      <c r="G312" s="3"/>
      <c r="H312" s="3"/>
      <c r="J312" s="226"/>
      <c r="K312" s="3"/>
      <c r="L312" s="3"/>
      <c r="O312" s="227"/>
      <c r="Q312" s="94"/>
      <c r="R312" s="94"/>
      <c r="S312" s="94"/>
      <c r="T312" s="94"/>
    </row>
    <row r="313" ht="15.75" customHeight="1">
      <c r="A313" s="204"/>
      <c r="B313" s="222"/>
      <c r="C313" s="206"/>
      <c r="D313" s="207"/>
      <c r="E313" s="3"/>
      <c r="F313" s="188" t="str">
        <f>IF(COUNTIF(LEAVE!B:B,H:H)&gt;0,TODAY(),"")</f>
        <v/>
      </c>
      <c r="G313" s="3"/>
      <c r="H313" s="3"/>
      <c r="J313" s="226"/>
      <c r="K313" s="3"/>
      <c r="L313" s="3"/>
      <c r="O313" s="227"/>
      <c r="Q313" s="94"/>
      <c r="R313" s="94"/>
      <c r="S313" s="94"/>
      <c r="T313" s="94"/>
    </row>
    <row r="314" ht="15.75" customHeight="1">
      <c r="A314" s="204"/>
      <c r="B314" s="222"/>
      <c r="C314" s="206"/>
      <c r="D314" s="207"/>
      <c r="E314" s="3"/>
      <c r="F314" s="188" t="str">
        <f>IF(COUNTIF(LEAVE!B:B,H:H)&gt;0,TODAY(),"")</f>
        <v/>
      </c>
      <c r="G314" s="3"/>
      <c r="H314" s="3"/>
      <c r="J314" s="226"/>
      <c r="K314" s="3"/>
      <c r="L314" s="3"/>
      <c r="O314" s="227"/>
      <c r="Q314" s="94"/>
      <c r="R314" s="94"/>
      <c r="S314" s="94"/>
      <c r="T314" s="94"/>
    </row>
    <row r="315" ht="15.75" customHeight="1">
      <c r="A315" s="204"/>
      <c r="B315" s="222"/>
      <c r="C315" s="206"/>
      <c r="D315" s="207"/>
      <c r="E315" s="3"/>
      <c r="F315" s="188" t="str">
        <f>IF(COUNTIF(LEAVE!B:B,H:H)&gt;0,TODAY(),"")</f>
        <v/>
      </c>
      <c r="G315" s="3"/>
      <c r="H315" s="3"/>
      <c r="J315" s="226"/>
      <c r="K315" s="3"/>
      <c r="L315" s="3"/>
      <c r="O315" s="227"/>
      <c r="Q315" s="94"/>
      <c r="R315" s="94"/>
      <c r="S315" s="94"/>
      <c r="T315" s="94"/>
    </row>
    <row r="316" ht="15.75" customHeight="1">
      <c r="A316" s="204"/>
      <c r="B316" s="222"/>
      <c r="C316" s="206"/>
      <c r="D316" s="207"/>
      <c r="E316" s="3"/>
      <c r="F316" s="188" t="str">
        <f>IF(COUNTIF(LEAVE!B:B,H:H)&gt;0,TODAY(),"")</f>
        <v/>
      </c>
      <c r="G316" s="3"/>
      <c r="H316" s="3"/>
      <c r="J316" s="226"/>
      <c r="K316" s="3"/>
      <c r="L316" s="3"/>
      <c r="O316" s="227"/>
      <c r="Q316" s="94"/>
      <c r="R316" s="94"/>
      <c r="S316" s="94"/>
      <c r="T316" s="94"/>
    </row>
    <row r="317" ht="15.75" customHeight="1">
      <c r="A317" s="204"/>
      <c r="B317" s="222"/>
      <c r="C317" s="206"/>
      <c r="D317" s="207"/>
      <c r="E317" s="3"/>
      <c r="F317" s="188" t="str">
        <f>IF(COUNTIF(LEAVE!B:B,H:H)&gt;0,TODAY(),"")</f>
        <v/>
      </c>
      <c r="G317" s="3"/>
      <c r="H317" s="3"/>
      <c r="J317" s="226"/>
      <c r="K317" s="3"/>
      <c r="L317" s="3"/>
      <c r="O317" s="227"/>
      <c r="Q317" s="94"/>
      <c r="R317" s="94"/>
      <c r="S317" s="94"/>
      <c r="T317" s="94"/>
    </row>
    <row r="318" ht="15.75" customHeight="1">
      <c r="A318" s="204"/>
      <c r="B318" s="222"/>
      <c r="C318" s="223"/>
      <c r="D318" s="231"/>
      <c r="E318" s="3"/>
      <c r="F318" s="188" t="str">
        <f>IF(COUNTIF(LEAVE!B:B,H:H)&gt;0,TODAY(),"")</f>
        <v/>
      </c>
      <c r="G318" s="3"/>
      <c r="H318" s="3"/>
      <c r="J318" s="226"/>
      <c r="K318" s="3"/>
      <c r="L318" s="3"/>
      <c r="O318" s="227"/>
      <c r="Q318" s="94"/>
      <c r="R318" s="94"/>
      <c r="S318" s="94"/>
      <c r="T318" s="94"/>
    </row>
    <row r="319" ht="15.75" customHeight="1">
      <c r="A319" s="204"/>
      <c r="B319" s="222"/>
      <c r="C319" s="223"/>
      <c r="D319" s="231"/>
      <c r="E319" s="3"/>
      <c r="F319" s="188" t="str">
        <f>IF(COUNTIF(LEAVE!B:B,H:H)&gt;0,TODAY(),"")</f>
        <v/>
      </c>
      <c r="G319" s="3"/>
      <c r="H319" s="3"/>
      <c r="J319" s="226"/>
      <c r="K319" s="3"/>
      <c r="L319" s="3"/>
      <c r="O319" s="227"/>
      <c r="Q319" s="94"/>
      <c r="R319" s="94"/>
      <c r="S319" s="94"/>
      <c r="T319" s="94"/>
    </row>
    <row r="320" ht="15.75" customHeight="1">
      <c r="A320" s="204"/>
      <c r="B320" s="222"/>
      <c r="C320" s="206"/>
      <c r="D320" s="207"/>
      <c r="E320" s="3"/>
      <c r="F320" s="188" t="str">
        <f>IF(COUNTIF(LEAVE!B:B,H:H)&gt;0,TODAY(),"")</f>
        <v/>
      </c>
      <c r="G320" s="3"/>
      <c r="H320" s="3"/>
      <c r="J320" s="226"/>
      <c r="K320" s="3"/>
      <c r="L320" s="3"/>
      <c r="O320" s="227"/>
      <c r="Q320" s="94"/>
      <c r="R320" s="94"/>
      <c r="S320" s="94"/>
      <c r="T320" s="94"/>
    </row>
    <row r="321" ht="15.75" customHeight="1">
      <c r="A321" s="204"/>
      <c r="B321" s="222"/>
      <c r="C321" s="223"/>
      <c r="D321" s="231"/>
      <c r="E321" s="3"/>
      <c r="F321" s="188" t="str">
        <f>IF(COUNTIF(LEAVE!B:B,H:H)&gt;0,TODAY(),"")</f>
        <v/>
      </c>
      <c r="G321" s="3"/>
      <c r="H321" s="3"/>
      <c r="J321" s="226"/>
      <c r="K321" s="3"/>
      <c r="L321" s="3"/>
      <c r="O321" s="227"/>
      <c r="Q321" s="94"/>
      <c r="R321" s="94"/>
      <c r="S321" s="94"/>
      <c r="T321" s="94"/>
    </row>
    <row r="322" ht="15.75" customHeight="1">
      <c r="A322" s="204"/>
      <c r="B322" s="222"/>
      <c r="C322" s="206"/>
      <c r="D322" s="207"/>
      <c r="E322" s="3"/>
      <c r="F322" s="188" t="str">
        <f>IF(COUNTIF(LEAVE!B:B,H:H)&gt;0,TODAY(),"")</f>
        <v/>
      </c>
      <c r="G322" s="3"/>
      <c r="H322" s="3"/>
      <c r="J322" s="226"/>
      <c r="K322" s="3"/>
      <c r="L322" s="3"/>
      <c r="O322" s="227"/>
      <c r="Q322" s="94"/>
      <c r="R322" s="94"/>
      <c r="S322" s="94"/>
      <c r="T322" s="94"/>
    </row>
    <row r="323" ht="15.75" customHeight="1">
      <c r="A323" s="204"/>
      <c r="B323" s="222"/>
      <c r="C323" s="206"/>
      <c r="D323" s="207"/>
      <c r="E323" s="3"/>
      <c r="F323" s="188" t="str">
        <f>IF(COUNTIF(LEAVE!B:B,H:H)&gt;0,TODAY(),"")</f>
        <v/>
      </c>
      <c r="G323" s="3"/>
      <c r="H323" s="3"/>
      <c r="J323" s="226"/>
      <c r="K323" s="3"/>
      <c r="L323" s="3"/>
      <c r="O323" s="227"/>
      <c r="Q323" s="94"/>
      <c r="R323" s="94"/>
      <c r="S323" s="94"/>
      <c r="T323" s="94"/>
    </row>
    <row r="324" ht="15.75" customHeight="1">
      <c r="A324" s="204"/>
      <c r="B324" s="222"/>
      <c r="C324" s="206"/>
      <c r="D324" s="207"/>
      <c r="E324" s="3"/>
      <c r="F324" s="188" t="str">
        <f>IF(COUNTIF(LEAVE!B:B,H:H)&gt;0,TODAY(),"")</f>
        <v/>
      </c>
      <c r="G324" s="3"/>
      <c r="H324" s="3"/>
      <c r="J324" s="226"/>
      <c r="K324" s="3"/>
      <c r="L324" s="3"/>
      <c r="O324" s="227"/>
      <c r="Q324" s="94"/>
      <c r="R324" s="94"/>
      <c r="S324" s="94"/>
      <c r="T324" s="94"/>
    </row>
    <row r="325" ht="15.75" customHeight="1">
      <c r="A325" s="204"/>
      <c r="B325" s="222"/>
      <c r="C325" s="206"/>
      <c r="D325" s="207"/>
      <c r="E325" s="3"/>
      <c r="F325" s="188" t="str">
        <f>IF(COUNTIF(LEAVE!B:B,H:H)&gt;0,TODAY(),"")</f>
        <v/>
      </c>
      <c r="G325" s="3"/>
      <c r="H325" s="3"/>
      <c r="J325" s="226"/>
      <c r="K325" s="3"/>
      <c r="L325" s="3"/>
      <c r="O325" s="227"/>
      <c r="Q325" s="94"/>
      <c r="R325" s="94"/>
      <c r="S325" s="94"/>
      <c r="T325" s="94"/>
    </row>
    <row r="326" ht="15.75" customHeight="1">
      <c r="A326" s="204"/>
      <c r="B326" s="222"/>
      <c r="C326" s="223"/>
      <c r="D326" s="231"/>
      <c r="E326" s="3"/>
      <c r="F326" s="188" t="str">
        <f>IF(COUNTIF(LEAVE!B:B,H:H)&gt;0,TODAY(),"")</f>
        <v/>
      </c>
      <c r="G326" s="3"/>
      <c r="H326" s="3"/>
      <c r="J326" s="226"/>
      <c r="K326" s="3"/>
      <c r="L326" s="3"/>
      <c r="O326" s="227"/>
      <c r="Q326" s="94"/>
      <c r="R326" s="94"/>
      <c r="S326" s="94"/>
      <c r="T326" s="94"/>
    </row>
    <row r="327" ht="15.75" customHeight="1">
      <c r="A327" s="204"/>
      <c r="B327" s="222"/>
      <c r="C327" s="206"/>
      <c r="D327" s="207"/>
      <c r="E327" s="3"/>
      <c r="F327" s="188" t="str">
        <f>IF(COUNTIF(LEAVE!B:B,H:H)&gt;0,TODAY(),"")</f>
        <v/>
      </c>
      <c r="G327" s="3"/>
      <c r="H327" s="3"/>
      <c r="J327" s="226"/>
      <c r="K327" s="3"/>
      <c r="L327" s="3"/>
      <c r="O327" s="227"/>
      <c r="Q327" s="94"/>
      <c r="R327" s="94"/>
      <c r="S327" s="94"/>
      <c r="T327" s="94"/>
    </row>
    <row r="328" ht="15.75" customHeight="1">
      <c r="A328" s="204"/>
      <c r="B328" s="222"/>
      <c r="C328" s="206"/>
      <c r="D328" s="207"/>
      <c r="E328" s="3"/>
      <c r="F328" s="188" t="str">
        <f>IF(COUNTIF(LEAVE!B:B,H:H)&gt;0,TODAY(),"")</f>
        <v/>
      </c>
      <c r="G328" s="3"/>
      <c r="H328" s="3"/>
      <c r="J328" s="226"/>
      <c r="K328" s="3"/>
      <c r="L328" s="3"/>
      <c r="O328" s="227"/>
      <c r="Q328" s="94"/>
      <c r="R328" s="94"/>
      <c r="S328" s="94"/>
      <c r="T328" s="94"/>
    </row>
    <row r="329" ht="15.75" customHeight="1">
      <c r="A329" s="204"/>
      <c r="B329" s="222"/>
      <c r="C329" s="206"/>
      <c r="D329" s="207"/>
      <c r="E329" s="3"/>
      <c r="F329" s="188" t="str">
        <f>IF(COUNTIF(LEAVE!B:B,H:H)&gt;0,TODAY(),"")</f>
        <v/>
      </c>
      <c r="G329" s="3"/>
      <c r="H329" s="3"/>
      <c r="J329" s="226"/>
      <c r="K329" s="3"/>
      <c r="L329" s="3"/>
      <c r="O329" s="227"/>
      <c r="Q329" s="94"/>
      <c r="R329" s="94"/>
      <c r="S329" s="94"/>
      <c r="T329" s="94"/>
    </row>
    <row r="330" ht="15.75" customHeight="1">
      <c r="A330" s="204"/>
      <c r="B330" s="222"/>
      <c r="C330" s="223"/>
      <c r="D330" s="231"/>
      <c r="E330" s="3"/>
      <c r="F330" s="188" t="str">
        <f>IF(COUNTIF(LEAVE!B:B,H:H)&gt;0,TODAY(),"")</f>
        <v/>
      </c>
      <c r="G330" s="3"/>
      <c r="H330" s="3"/>
      <c r="J330" s="226"/>
      <c r="K330" s="3"/>
      <c r="L330" s="3"/>
      <c r="O330" s="227"/>
      <c r="Q330" s="94"/>
      <c r="R330" s="94"/>
      <c r="S330" s="94"/>
      <c r="T330" s="94"/>
    </row>
    <row r="331" ht="15.75" customHeight="1">
      <c r="A331" s="204"/>
      <c r="B331" s="222"/>
      <c r="C331" s="206"/>
      <c r="D331" s="207"/>
      <c r="E331" s="3"/>
      <c r="F331" s="188" t="str">
        <f>IF(COUNTIF(LEAVE!B:B,H:H)&gt;0,TODAY(),"")</f>
        <v/>
      </c>
      <c r="G331" s="3"/>
      <c r="H331" s="3"/>
      <c r="J331" s="226"/>
      <c r="K331" s="3"/>
      <c r="L331" s="3"/>
      <c r="O331" s="227"/>
      <c r="Q331" s="94"/>
      <c r="R331" s="94"/>
      <c r="S331" s="94"/>
      <c r="T331" s="94"/>
    </row>
    <row r="332" ht="15.75" customHeight="1">
      <c r="A332" s="204"/>
      <c r="B332" s="222"/>
      <c r="C332" s="206"/>
      <c r="D332" s="207"/>
      <c r="E332" s="3"/>
      <c r="F332" s="188" t="str">
        <f>IF(COUNTIF(LEAVE!B:B,H:H)&gt;0,TODAY(),"")</f>
        <v/>
      </c>
      <c r="G332" s="3"/>
      <c r="H332" s="3"/>
      <c r="J332" s="226"/>
      <c r="K332" s="3"/>
      <c r="L332" s="3"/>
      <c r="O332" s="227"/>
      <c r="Q332" s="94"/>
      <c r="R332" s="94"/>
      <c r="S332" s="94"/>
      <c r="T332" s="94"/>
    </row>
    <row r="333" ht="15.75" customHeight="1">
      <c r="A333" s="204"/>
      <c r="B333" s="222"/>
      <c r="C333" s="206"/>
      <c r="D333" s="207"/>
      <c r="E333" s="3"/>
      <c r="F333" s="188" t="str">
        <f>IF(COUNTIF(LEAVE!B:B,H:H)&gt;0,TODAY(),"")</f>
        <v/>
      </c>
      <c r="G333" s="3"/>
      <c r="H333" s="3"/>
      <c r="J333" s="226"/>
      <c r="K333" s="3"/>
      <c r="L333" s="3"/>
      <c r="O333" s="227"/>
      <c r="Q333" s="94"/>
      <c r="R333" s="94"/>
      <c r="S333" s="94"/>
      <c r="T333" s="94"/>
    </row>
    <row r="334" ht="15.75" customHeight="1">
      <c r="A334" s="204"/>
      <c r="B334" s="222"/>
      <c r="C334" s="206"/>
      <c r="D334" s="207"/>
      <c r="E334" s="3"/>
      <c r="F334" s="188" t="str">
        <f>IF(COUNTIF(LEAVE!B:B,H:H)&gt;0,TODAY(),"")</f>
        <v/>
      </c>
      <c r="G334" s="3"/>
      <c r="H334" s="3"/>
      <c r="J334" s="226"/>
      <c r="K334" s="3"/>
      <c r="L334" s="3"/>
      <c r="O334" s="227"/>
      <c r="Q334" s="94"/>
      <c r="R334" s="94"/>
      <c r="S334" s="94"/>
      <c r="T334" s="94"/>
    </row>
    <row r="335" ht="15.75" customHeight="1">
      <c r="A335" s="204"/>
      <c r="B335" s="222"/>
      <c r="C335" s="206"/>
      <c r="D335" s="207"/>
      <c r="E335" s="3"/>
      <c r="F335" s="188" t="str">
        <f>IF(COUNTIF(LEAVE!B:B,H:H)&gt;0,TODAY(),"")</f>
        <v/>
      </c>
      <c r="G335" s="3"/>
      <c r="H335" s="3"/>
      <c r="J335" s="226"/>
      <c r="K335" s="3"/>
      <c r="L335" s="3"/>
      <c r="O335" s="227"/>
      <c r="Q335" s="94"/>
      <c r="R335" s="94"/>
      <c r="S335" s="94"/>
      <c r="T335" s="94"/>
    </row>
    <row r="336" ht="15.75" customHeight="1">
      <c r="A336" s="204"/>
      <c r="B336" s="222"/>
      <c r="C336" s="206"/>
      <c r="D336" s="207"/>
      <c r="E336" s="3"/>
      <c r="F336" s="188" t="str">
        <f>IF(COUNTIF(LEAVE!B:B,H:H)&gt;0,TODAY(),"")</f>
        <v/>
      </c>
      <c r="G336" s="3"/>
      <c r="H336" s="3"/>
      <c r="J336" s="226"/>
      <c r="K336" s="3"/>
      <c r="L336" s="3"/>
      <c r="O336" s="227"/>
      <c r="Q336" s="94"/>
      <c r="R336" s="94"/>
      <c r="S336" s="94"/>
      <c r="T336" s="94"/>
    </row>
    <row r="337" ht="15.75" customHeight="1">
      <c r="A337" s="204"/>
      <c r="B337" s="222"/>
      <c r="C337" s="206"/>
      <c r="D337" s="207"/>
      <c r="E337" s="3"/>
      <c r="F337" s="188" t="str">
        <f>IF(COUNTIF(LEAVE!B:B,H:H)&gt;0,TODAY(),"")</f>
        <v/>
      </c>
      <c r="G337" s="3"/>
      <c r="H337" s="3"/>
      <c r="J337" s="226"/>
      <c r="K337" s="3"/>
      <c r="L337" s="3"/>
      <c r="O337" s="227"/>
      <c r="Q337" s="94"/>
      <c r="R337" s="94"/>
      <c r="S337" s="94"/>
      <c r="T337" s="94"/>
    </row>
    <row r="338" ht="15.75" customHeight="1">
      <c r="A338" s="204"/>
      <c r="B338" s="222"/>
      <c r="C338" s="206"/>
      <c r="D338" s="207"/>
      <c r="E338" s="3"/>
      <c r="F338" s="188" t="str">
        <f>IF(COUNTIF(LEAVE!B:B,H:H)&gt;0,TODAY(),"")</f>
        <v/>
      </c>
      <c r="G338" s="3"/>
      <c r="H338" s="3"/>
      <c r="J338" s="226"/>
      <c r="K338" s="3"/>
      <c r="L338" s="3"/>
      <c r="O338" s="227"/>
      <c r="Q338" s="94"/>
      <c r="R338" s="94"/>
      <c r="S338" s="94"/>
      <c r="T338" s="94"/>
    </row>
    <row r="339" ht="15.75" customHeight="1">
      <c r="A339" s="204"/>
      <c r="B339" s="222"/>
      <c r="C339" s="206"/>
      <c r="D339" s="207"/>
      <c r="E339" s="3"/>
      <c r="F339" s="188" t="str">
        <f>IF(COUNTIF(LEAVE!B:B,H:H)&gt;0,TODAY(),"")</f>
        <v/>
      </c>
      <c r="G339" s="3"/>
      <c r="H339" s="3"/>
      <c r="J339" s="226"/>
      <c r="K339" s="3"/>
      <c r="L339" s="3"/>
      <c r="O339" s="227"/>
      <c r="Q339" s="94"/>
      <c r="R339" s="94"/>
      <c r="S339" s="94"/>
      <c r="T339" s="94"/>
    </row>
    <row r="340" ht="15.75" customHeight="1">
      <c r="A340" s="204"/>
      <c r="B340" s="222"/>
      <c r="C340" s="206"/>
      <c r="D340" s="207"/>
      <c r="E340" s="3"/>
      <c r="F340" s="188" t="str">
        <f>IF(COUNTIF(LEAVE!B:B,H:H)&gt;0,TODAY(),"")</f>
        <v/>
      </c>
      <c r="G340" s="3"/>
      <c r="H340" s="3"/>
      <c r="J340" s="226"/>
      <c r="K340" s="3"/>
      <c r="L340" s="3"/>
      <c r="O340" s="227"/>
      <c r="Q340" s="94"/>
      <c r="R340" s="94"/>
      <c r="S340" s="94"/>
      <c r="T340" s="94"/>
    </row>
    <row r="341" ht="15.75" customHeight="1">
      <c r="A341" s="204"/>
      <c r="B341" s="222"/>
      <c r="C341" s="206"/>
      <c r="D341" s="207"/>
      <c r="E341" s="3"/>
      <c r="F341" s="188" t="str">
        <f>IF(COUNTIF(LEAVE!B:B,H:H)&gt;0,TODAY(),"")</f>
        <v/>
      </c>
      <c r="G341" s="3"/>
      <c r="H341" s="3"/>
      <c r="J341" s="226"/>
      <c r="K341" s="3"/>
      <c r="L341" s="3"/>
      <c r="O341" s="227"/>
      <c r="Q341" s="94"/>
      <c r="R341" s="94"/>
      <c r="S341" s="94"/>
      <c r="T341" s="94"/>
    </row>
    <row r="342" ht="15.75" customHeight="1">
      <c r="A342" s="204"/>
      <c r="B342" s="222"/>
      <c r="C342" s="206"/>
      <c r="D342" s="207"/>
      <c r="E342" s="3"/>
      <c r="F342" s="188" t="str">
        <f>IF(COUNTIF(LEAVE!B:B,H:H)&gt;0,TODAY(),"")</f>
        <v/>
      </c>
      <c r="G342" s="3"/>
      <c r="H342" s="3"/>
      <c r="J342" s="226"/>
      <c r="K342" s="3"/>
      <c r="L342" s="3"/>
      <c r="O342" s="227"/>
      <c r="Q342" s="94"/>
      <c r="R342" s="94"/>
      <c r="S342" s="94"/>
      <c r="T342" s="94"/>
    </row>
    <row r="343" ht="15.75" customHeight="1">
      <c r="A343" s="204"/>
      <c r="B343" s="222"/>
      <c r="C343" s="206"/>
      <c r="D343" s="207"/>
      <c r="E343" s="3"/>
      <c r="F343" s="188" t="str">
        <f>IF(COUNTIF(LEAVE!B:B,H:H)&gt;0,TODAY(),"")</f>
        <v/>
      </c>
      <c r="G343" s="3"/>
      <c r="H343" s="3"/>
      <c r="J343" s="226"/>
      <c r="K343" s="3"/>
      <c r="L343" s="3"/>
      <c r="O343" s="227"/>
      <c r="Q343" s="94"/>
      <c r="R343" s="94"/>
      <c r="S343" s="94"/>
      <c r="T343" s="94"/>
    </row>
    <row r="344" ht="15.75" customHeight="1">
      <c r="A344" s="204"/>
      <c r="B344" s="222"/>
      <c r="C344" s="206"/>
      <c r="D344" s="207"/>
      <c r="E344" s="3"/>
      <c r="F344" s="188" t="str">
        <f>IF(COUNTIF(LEAVE!B:B,H:H)&gt;0,TODAY(),"")</f>
        <v/>
      </c>
      <c r="G344" s="3"/>
      <c r="H344" s="3"/>
      <c r="J344" s="226"/>
      <c r="K344" s="3"/>
      <c r="L344" s="3"/>
      <c r="O344" s="227"/>
      <c r="Q344" s="94"/>
      <c r="R344" s="94"/>
      <c r="S344" s="94"/>
      <c r="T344" s="94"/>
    </row>
    <row r="345" ht="15.75" customHeight="1">
      <c r="A345" s="204"/>
      <c r="B345" s="222"/>
      <c r="C345" s="206"/>
      <c r="D345" s="207"/>
      <c r="E345" s="3"/>
      <c r="F345" s="188" t="str">
        <f>IF(COUNTIF(LEAVE!B:B,H:H)&gt;0,TODAY(),"")</f>
        <v/>
      </c>
      <c r="G345" s="3"/>
      <c r="H345" s="3"/>
      <c r="J345" s="226"/>
      <c r="K345" s="3"/>
      <c r="L345" s="3"/>
      <c r="O345" s="227"/>
      <c r="Q345" s="94"/>
      <c r="R345" s="94"/>
      <c r="S345" s="94"/>
      <c r="T345" s="94"/>
    </row>
    <row r="346" ht="15.75" customHeight="1">
      <c r="A346" s="204"/>
      <c r="B346" s="222"/>
      <c r="C346" s="206"/>
      <c r="D346" s="207"/>
      <c r="E346" s="3"/>
      <c r="F346" s="188" t="str">
        <f>IF(COUNTIF(LEAVE!B:B,H:H)&gt;0,TODAY(),"")</f>
        <v/>
      </c>
      <c r="G346" s="3"/>
      <c r="H346" s="3"/>
      <c r="J346" s="226"/>
      <c r="K346" s="3"/>
      <c r="L346" s="3"/>
      <c r="O346" s="227"/>
      <c r="Q346" s="94"/>
      <c r="R346" s="94"/>
      <c r="S346" s="94"/>
      <c r="T346" s="94"/>
    </row>
    <row r="347" ht="15.75" customHeight="1">
      <c r="A347" s="204"/>
      <c r="B347" s="222"/>
      <c r="C347" s="206"/>
      <c r="D347" s="207"/>
      <c r="E347" s="3"/>
      <c r="F347" s="188" t="str">
        <f>IF(COUNTIF(LEAVE!B:B,H:H)&gt;0,TODAY(),"")</f>
        <v/>
      </c>
      <c r="G347" s="3"/>
      <c r="H347" s="3"/>
      <c r="J347" s="226"/>
      <c r="K347" s="3"/>
      <c r="L347" s="3"/>
      <c r="O347" s="227"/>
      <c r="Q347" s="94"/>
      <c r="R347" s="94"/>
      <c r="S347" s="94"/>
      <c r="T347" s="94"/>
    </row>
    <row r="348" ht="15.75" customHeight="1">
      <c r="A348" s="204"/>
      <c r="B348" s="222"/>
      <c r="C348" s="206"/>
      <c r="D348" s="207"/>
      <c r="E348" s="3"/>
      <c r="F348" s="188" t="str">
        <f>IF(COUNTIF(LEAVE!B:B,H:H)&gt;0,TODAY(),"")</f>
        <v/>
      </c>
      <c r="G348" s="3"/>
      <c r="H348" s="3"/>
      <c r="J348" s="226"/>
      <c r="K348" s="3"/>
      <c r="L348" s="3"/>
      <c r="O348" s="227"/>
      <c r="Q348" s="94"/>
      <c r="R348" s="94"/>
      <c r="S348" s="94"/>
      <c r="T348" s="94"/>
    </row>
    <row r="349" ht="15.75" customHeight="1">
      <c r="A349" s="204"/>
      <c r="B349" s="222"/>
      <c r="C349" s="206"/>
      <c r="D349" s="207"/>
      <c r="E349" s="3"/>
      <c r="F349" s="188" t="str">
        <f>IF(COUNTIF(LEAVE!B:B,H:H)&gt;0,TODAY(),"")</f>
        <v/>
      </c>
      <c r="G349" s="3"/>
      <c r="H349" s="3"/>
      <c r="J349" s="226"/>
      <c r="K349" s="3"/>
      <c r="L349" s="3"/>
      <c r="O349" s="227"/>
      <c r="Q349" s="94"/>
      <c r="R349" s="94"/>
      <c r="S349" s="94"/>
      <c r="T349" s="94"/>
    </row>
    <row r="350" ht="15.75" customHeight="1">
      <c r="A350" s="204"/>
      <c r="B350" s="222"/>
      <c r="C350" s="206"/>
      <c r="D350" s="207"/>
      <c r="E350" s="3"/>
      <c r="F350" s="188" t="str">
        <f>IF(COUNTIF(LEAVE!B:B,H:H)&gt;0,TODAY(),"")</f>
        <v/>
      </c>
      <c r="G350" s="3"/>
      <c r="H350" s="3"/>
      <c r="J350" s="226"/>
      <c r="K350" s="3"/>
      <c r="L350" s="3"/>
      <c r="O350" s="227"/>
      <c r="Q350" s="94"/>
      <c r="R350" s="94"/>
      <c r="S350" s="94"/>
      <c r="T350" s="94"/>
    </row>
    <row r="351" ht="15.75" customHeight="1">
      <c r="A351" s="204"/>
      <c r="B351" s="222"/>
      <c r="C351" s="206"/>
      <c r="D351" s="207"/>
      <c r="E351" s="3"/>
      <c r="F351" s="188" t="str">
        <f>IF(COUNTIF(LEAVE!B:B,H:H)&gt;0,TODAY(),"")</f>
        <v/>
      </c>
      <c r="G351" s="3"/>
      <c r="H351" s="3"/>
      <c r="J351" s="226"/>
      <c r="K351" s="3"/>
      <c r="L351" s="3"/>
      <c r="O351" s="227"/>
      <c r="Q351" s="94"/>
      <c r="R351" s="94"/>
      <c r="S351" s="94"/>
      <c r="T351" s="94"/>
    </row>
    <row r="352" ht="15.75" customHeight="1">
      <c r="A352" s="204"/>
      <c r="B352" s="222"/>
      <c r="C352" s="206"/>
      <c r="D352" s="207"/>
      <c r="E352" s="3"/>
      <c r="F352" s="188" t="str">
        <f>IF(COUNTIF(LEAVE!B:B,H:H)&gt;0,TODAY(),"")</f>
        <v/>
      </c>
      <c r="G352" s="3"/>
      <c r="H352" s="3"/>
      <c r="J352" s="226"/>
      <c r="K352" s="3"/>
      <c r="L352" s="3"/>
      <c r="O352" s="227"/>
      <c r="Q352" s="94"/>
      <c r="R352" s="94"/>
      <c r="S352" s="94"/>
      <c r="T352" s="94"/>
    </row>
    <row r="353" ht="15.75" customHeight="1">
      <c r="A353" s="204"/>
      <c r="B353" s="222"/>
      <c r="C353" s="206"/>
      <c r="D353" s="207"/>
      <c r="E353" s="3"/>
      <c r="F353" s="188" t="str">
        <f>IF(COUNTIF(LEAVE!B:B,H:H)&gt;0,TODAY(),"")</f>
        <v/>
      </c>
      <c r="G353" s="3"/>
      <c r="H353" s="3"/>
      <c r="J353" s="226"/>
      <c r="K353" s="3"/>
      <c r="L353" s="3"/>
      <c r="O353" s="227"/>
      <c r="Q353" s="94"/>
      <c r="R353" s="94"/>
      <c r="S353" s="94"/>
      <c r="T353" s="94"/>
    </row>
    <row r="354" ht="15.75" customHeight="1">
      <c r="A354" s="204"/>
      <c r="B354" s="222"/>
      <c r="C354" s="206"/>
      <c r="D354" s="207"/>
      <c r="E354" s="3"/>
      <c r="F354" s="188" t="str">
        <f>IF(COUNTIF(LEAVE!B:B,H:H)&gt;0,TODAY(),"")</f>
        <v/>
      </c>
      <c r="G354" s="3"/>
      <c r="H354" s="3"/>
      <c r="J354" s="226"/>
      <c r="K354" s="3"/>
      <c r="L354" s="3"/>
      <c r="O354" s="227"/>
      <c r="Q354" s="94"/>
      <c r="R354" s="94"/>
      <c r="S354" s="94"/>
      <c r="T354" s="94"/>
    </row>
    <row r="355" ht="15.75" customHeight="1">
      <c r="A355" s="204"/>
      <c r="B355" s="222"/>
      <c r="C355" s="206"/>
      <c r="D355" s="207"/>
      <c r="E355" s="3"/>
      <c r="F355" s="188" t="str">
        <f>IF(COUNTIF(LEAVE!B:B,H:H)&gt;0,TODAY(),"")</f>
        <v/>
      </c>
      <c r="G355" s="3"/>
      <c r="H355" s="3"/>
      <c r="J355" s="226"/>
      <c r="K355" s="3"/>
      <c r="L355" s="3"/>
      <c r="O355" s="227"/>
      <c r="Q355" s="94"/>
      <c r="R355" s="94"/>
      <c r="S355" s="94"/>
      <c r="T355" s="94"/>
    </row>
    <row r="356" ht="15.75" customHeight="1">
      <c r="A356" s="204"/>
      <c r="B356" s="222"/>
      <c r="C356" s="206"/>
      <c r="D356" s="207"/>
      <c r="E356" s="3"/>
      <c r="F356" s="188" t="str">
        <f>IF(COUNTIF(LEAVE!B:B,H:H)&gt;0,TODAY(),"")</f>
        <v/>
      </c>
      <c r="G356" s="3"/>
      <c r="H356" s="3"/>
      <c r="J356" s="226"/>
      <c r="K356" s="3"/>
      <c r="L356" s="3"/>
      <c r="O356" s="227"/>
      <c r="Q356" s="94"/>
      <c r="R356" s="94"/>
      <c r="S356" s="94"/>
      <c r="T356" s="94"/>
    </row>
    <row r="357" ht="15.75" customHeight="1">
      <c r="A357" s="204"/>
      <c r="B357" s="222"/>
      <c r="C357" s="223"/>
      <c r="D357" s="231"/>
      <c r="E357" s="3"/>
      <c r="F357" s="188" t="str">
        <f>IF(COUNTIF(LEAVE!B:B,H:H)&gt;0,TODAY(),"")</f>
        <v/>
      </c>
      <c r="G357" s="3"/>
      <c r="H357" s="3"/>
      <c r="J357" s="226"/>
      <c r="K357" s="3"/>
      <c r="L357" s="3"/>
      <c r="O357" s="227"/>
      <c r="Q357" s="94"/>
      <c r="R357" s="94"/>
      <c r="S357" s="94"/>
      <c r="T357" s="94"/>
    </row>
    <row r="358" ht="15.75" customHeight="1">
      <c r="A358" s="204"/>
      <c r="B358" s="222"/>
      <c r="C358" s="206"/>
      <c r="D358" s="207"/>
      <c r="E358" s="3"/>
      <c r="F358" s="188" t="str">
        <f>IF(COUNTIF(LEAVE!B:B,H:H)&gt;0,TODAY(),"")</f>
        <v/>
      </c>
      <c r="G358" s="3"/>
      <c r="H358" s="3"/>
      <c r="J358" s="226"/>
      <c r="K358" s="3"/>
      <c r="L358" s="3"/>
      <c r="O358" s="227"/>
      <c r="Q358" s="94"/>
      <c r="R358" s="94"/>
      <c r="S358" s="94"/>
      <c r="T358" s="94"/>
    </row>
    <row r="359" ht="15.75" customHeight="1">
      <c r="A359" s="204"/>
      <c r="B359" s="222"/>
      <c r="C359" s="206"/>
      <c r="D359" s="207"/>
      <c r="E359" s="3"/>
      <c r="F359" s="188" t="str">
        <f>IF(COUNTIF(LEAVE!B:B,H:H)&gt;0,TODAY(),"")</f>
        <v/>
      </c>
      <c r="G359" s="3"/>
      <c r="H359" s="3"/>
      <c r="J359" s="226"/>
      <c r="K359" s="3"/>
      <c r="L359" s="3"/>
      <c r="O359" s="227"/>
      <c r="Q359" s="94"/>
      <c r="R359" s="94"/>
      <c r="S359" s="94"/>
      <c r="T359" s="94"/>
    </row>
    <row r="360" ht="15.75" customHeight="1">
      <c r="A360" s="204"/>
      <c r="B360" s="222"/>
      <c r="C360" s="206"/>
      <c r="D360" s="207"/>
      <c r="E360" s="3"/>
      <c r="F360" s="188" t="str">
        <f>IF(COUNTIF(LEAVE!B:B,H:H)&gt;0,TODAY(),"")</f>
        <v/>
      </c>
      <c r="G360" s="3"/>
      <c r="H360" s="3"/>
      <c r="J360" s="226"/>
      <c r="K360" s="3"/>
      <c r="L360" s="3"/>
      <c r="O360" s="227"/>
      <c r="Q360" s="94"/>
      <c r="R360" s="94"/>
      <c r="S360" s="94"/>
      <c r="T360" s="94"/>
    </row>
    <row r="361" ht="15.75" customHeight="1">
      <c r="A361" s="204"/>
      <c r="B361" s="222"/>
      <c r="C361" s="206"/>
      <c r="D361" s="207"/>
      <c r="E361" s="3"/>
      <c r="F361" s="188" t="str">
        <f>IF(COUNTIF(LEAVE!B:B,H:H)&gt;0,TODAY(),"")</f>
        <v/>
      </c>
      <c r="G361" s="3"/>
      <c r="H361" s="3"/>
      <c r="J361" s="226"/>
      <c r="K361" s="3"/>
      <c r="L361" s="3"/>
      <c r="O361" s="227"/>
      <c r="Q361" s="94"/>
      <c r="R361" s="94"/>
      <c r="S361" s="94"/>
      <c r="T361" s="94"/>
    </row>
    <row r="362" ht="15.75" customHeight="1">
      <c r="A362" s="204"/>
      <c r="B362" s="222"/>
      <c r="C362" s="206"/>
      <c r="D362" s="207"/>
      <c r="E362" s="3"/>
      <c r="F362" s="188" t="str">
        <f>IF(COUNTIF(LEAVE!B:B,H:H)&gt;0,TODAY(),"")</f>
        <v/>
      </c>
      <c r="G362" s="3"/>
      <c r="H362" s="3"/>
      <c r="J362" s="226"/>
      <c r="K362" s="3"/>
      <c r="L362" s="3"/>
      <c r="O362" s="227"/>
      <c r="Q362" s="94"/>
      <c r="R362" s="94"/>
      <c r="S362" s="94"/>
      <c r="T362" s="94"/>
    </row>
    <row r="363" ht="15.75" customHeight="1">
      <c r="A363" s="204"/>
      <c r="B363" s="222"/>
      <c r="C363" s="206"/>
      <c r="D363" s="207"/>
      <c r="E363" s="3"/>
      <c r="F363" s="188" t="str">
        <f>IF(COUNTIF(LEAVE!B:B,H:H)&gt;0,TODAY(),"")</f>
        <v/>
      </c>
      <c r="G363" s="3"/>
      <c r="H363" s="3"/>
      <c r="J363" s="226"/>
      <c r="K363" s="3"/>
      <c r="L363" s="3"/>
      <c r="O363" s="227"/>
      <c r="Q363" s="94"/>
      <c r="R363" s="94"/>
      <c r="S363" s="94"/>
      <c r="T363" s="94"/>
    </row>
    <row r="364" ht="15.75" customHeight="1">
      <c r="A364" s="204"/>
      <c r="B364" s="222"/>
      <c r="C364" s="206"/>
      <c r="D364" s="207"/>
      <c r="E364" s="3"/>
      <c r="F364" s="188" t="str">
        <f>IF(COUNTIF(LEAVE!B:B,H:H)&gt;0,TODAY(),"")</f>
        <v/>
      </c>
      <c r="G364" s="3"/>
      <c r="H364" s="3"/>
      <c r="J364" s="226"/>
      <c r="K364" s="3"/>
      <c r="L364" s="3"/>
      <c r="O364" s="227"/>
      <c r="Q364" s="94"/>
      <c r="R364" s="94"/>
      <c r="S364" s="94"/>
      <c r="T364" s="94"/>
    </row>
    <row r="365" ht="15.75" customHeight="1">
      <c r="A365" s="204"/>
      <c r="B365" s="222"/>
      <c r="C365" s="206"/>
      <c r="D365" s="207"/>
      <c r="E365" s="3"/>
      <c r="F365" s="188" t="str">
        <f>IF(COUNTIF(LEAVE!B:B,H:H)&gt;0,TODAY(),"")</f>
        <v/>
      </c>
      <c r="G365" s="3"/>
      <c r="H365" s="3"/>
      <c r="J365" s="226"/>
      <c r="K365" s="3"/>
      <c r="L365" s="3"/>
      <c r="O365" s="227"/>
      <c r="Q365" s="94"/>
      <c r="R365" s="94"/>
      <c r="S365" s="94"/>
      <c r="T365" s="94"/>
    </row>
    <row r="366" ht="15.75" customHeight="1">
      <c r="A366" s="204"/>
      <c r="B366" s="222"/>
      <c r="C366" s="223"/>
      <c r="D366" s="207"/>
      <c r="E366" s="3"/>
      <c r="F366" s="188" t="str">
        <f>IF(COUNTIF(LEAVE!B:B,H:H)&gt;0,TODAY(),"")</f>
        <v/>
      </c>
      <c r="G366" s="3"/>
      <c r="H366" s="3"/>
      <c r="J366" s="226"/>
      <c r="K366" s="3"/>
      <c r="L366" s="3"/>
      <c r="O366" s="227"/>
      <c r="Q366" s="94"/>
      <c r="R366" s="94"/>
      <c r="S366" s="94"/>
      <c r="T366" s="94"/>
    </row>
    <row r="367" ht="15.75" customHeight="1">
      <c r="A367" s="204"/>
      <c r="B367" s="222"/>
      <c r="C367" s="206"/>
      <c r="D367" s="207"/>
      <c r="E367" s="3"/>
      <c r="F367" s="188" t="str">
        <f>IF(COUNTIF(LEAVE!B:B,H:H)&gt;0,TODAY(),"")</f>
        <v/>
      </c>
      <c r="G367" s="3"/>
      <c r="H367" s="3"/>
      <c r="J367" s="226"/>
      <c r="K367" s="3"/>
      <c r="L367" s="3"/>
      <c r="O367" s="227"/>
      <c r="Q367" s="94"/>
      <c r="R367" s="94"/>
      <c r="S367" s="94"/>
      <c r="T367" s="94"/>
    </row>
    <row r="368" ht="15.75" customHeight="1">
      <c r="A368" s="204"/>
      <c r="B368" s="222"/>
      <c r="C368" s="206"/>
      <c r="D368" s="207"/>
      <c r="E368" s="3"/>
      <c r="F368" s="188" t="str">
        <f>IF(COUNTIF(LEAVE!B:B,H:H)&gt;0,TODAY(),"")</f>
        <v/>
      </c>
      <c r="G368" s="3"/>
      <c r="H368" s="3"/>
      <c r="J368" s="226"/>
      <c r="K368" s="3"/>
      <c r="L368" s="3"/>
      <c r="O368" s="227"/>
      <c r="Q368" s="94"/>
      <c r="R368" s="94"/>
      <c r="S368" s="94"/>
      <c r="T368" s="94"/>
    </row>
    <row r="369" ht="15.75" customHeight="1">
      <c r="A369" s="204"/>
      <c r="B369" s="222"/>
      <c r="C369" s="206"/>
      <c r="D369" s="207"/>
      <c r="E369" s="3"/>
      <c r="F369" s="188" t="str">
        <f>IF(COUNTIF(LEAVE!B:B,H:H)&gt;0,TODAY(),"")</f>
        <v/>
      </c>
      <c r="G369" s="3"/>
      <c r="H369" s="3"/>
      <c r="J369" s="226"/>
      <c r="K369" s="3"/>
      <c r="L369" s="3"/>
      <c r="O369" s="227"/>
      <c r="Q369" s="94"/>
      <c r="R369" s="94"/>
      <c r="S369" s="94"/>
      <c r="T369" s="94"/>
    </row>
    <row r="370" ht="15.75" customHeight="1">
      <c r="A370" s="204"/>
      <c r="B370" s="222"/>
      <c r="C370" s="206"/>
      <c r="D370" s="207"/>
      <c r="E370" s="3"/>
      <c r="F370" s="188" t="str">
        <f>IF(COUNTIF(LEAVE!B:B,H:H)&gt;0,TODAY(),"")</f>
        <v/>
      </c>
      <c r="G370" s="3"/>
      <c r="H370" s="3"/>
      <c r="J370" s="226"/>
      <c r="K370" s="3"/>
      <c r="L370" s="3"/>
      <c r="O370" s="227"/>
      <c r="Q370" s="94"/>
      <c r="R370" s="94"/>
      <c r="S370" s="94"/>
      <c r="T370" s="94"/>
    </row>
    <row r="371" ht="15.75" customHeight="1">
      <c r="A371" s="204"/>
      <c r="B371" s="222"/>
      <c r="C371" s="206"/>
      <c r="D371" s="207"/>
      <c r="E371" s="3"/>
      <c r="F371" s="188" t="str">
        <f>IF(COUNTIF(LEAVE!B:B,H:H)&gt;0,TODAY(),"")</f>
        <v/>
      </c>
      <c r="G371" s="3"/>
      <c r="H371" s="3"/>
      <c r="J371" s="226"/>
      <c r="K371" s="3"/>
      <c r="L371" s="3"/>
      <c r="O371" s="227"/>
      <c r="Q371" s="94"/>
      <c r="R371" s="94"/>
      <c r="S371" s="94"/>
      <c r="T371" s="94"/>
    </row>
    <row r="372" ht="15.75" customHeight="1">
      <c r="A372" s="204"/>
      <c r="B372" s="222"/>
      <c r="C372" s="223"/>
      <c r="D372" s="231"/>
      <c r="E372" s="3"/>
      <c r="F372" s="188" t="str">
        <f>IF(COUNTIF(LEAVE!B:B,H:H)&gt;0,TODAY(),"")</f>
        <v/>
      </c>
      <c r="G372" s="3"/>
      <c r="H372" s="3"/>
      <c r="J372" s="226"/>
      <c r="K372" s="3"/>
      <c r="L372" s="3"/>
      <c r="O372" s="227"/>
      <c r="Q372" s="94"/>
      <c r="R372" s="94"/>
      <c r="S372" s="94"/>
      <c r="T372" s="94"/>
    </row>
    <row r="373" ht="15.75" customHeight="1">
      <c r="A373" s="204"/>
      <c r="B373" s="222"/>
      <c r="C373" s="206"/>
      <c r="D373" s="207"/>
      <c r="E373" s="3"/>
      <c r="F373" s="188" t="str">
        <f>IF(COUNTIF(LEAVE!B:B,H:H)&gt;0,TODAY(),"")</f>
        <v/>
      </c>
      <c r="G373" s="3"/>
      <c r="H373" s="3"/>
      <c r="J373" s="226"/>
      <c r="K373" s="3"/>
      <c r="L373" s="3"/>
      <c r="O373" s="227"/>
      <c r="Q373" s="94"/>
      <c r="R373" s="94"/>
      <c r="S373" s="94"/>
      <c r="T373" s="94"/>
    </row>
    <row r="374" ht="15.75" customHeight="1">
      <c r="A374" s="204"/>
      <c r="B374" s="222"/>
      <c r="C374" s="206"/>
      <c r="D374" s="207"/>
      <c r="E374" s="3"/>
      <c r="F374" s="188" t="str">
        <f>IF(COUNTIF(LEAVE!B:B,H:H)&gt;0,TODAY(),"")</f>
        <v/>
      </c>
      <c r="G374" s="3"/>
      <c r="H374" s="3"/>
      <c r="J374" s="226"/>
      <c r="K374" s="3"/>
      <c r="L374" s="3"/>
      <c r="O374" s="227"/>
      <c r="Q374" s="94"/>
      <c r="R374" s="94"/>
      <c r="S374" s="94"/>
      <c r="T374" s="94"/>
    </row>
    <row r="375" ht="15.75" customHeight="1">
      <c r="A375" s="204"/>
      <c r="B375" s="222"/>
      <c r="C375" s="206"/>
      <c r="D375" s="207"/>
      <c r="E375" s="3"/>
      <c r="F375" s="188" t="str">
        <f>IF(COUNTIF(LEAVE!B:B,H:H)&gt;0,TODAY(),"")</f>
        <v/>
      </c>
      <c r="G375" s="3"/>
      <c r="H375" s="3"/>
      <c r="J375" s="226"/>
      <c r="K375" s="3"/>
      <c r="L375" s="3"/>
      <c r="O375" s="227"/>
      <c r="Q375" s="94"/>
      <c r="R375" s="94"/>
      <c r="S375" s="94"/>
      <c r="T375" s="94"/>
    </row>
    <row r="376" ht="15.75" customHeight="1">
      <c r="A376" s="204"/>
      <c r="B376" s="222"/>
      <c r="C376" s="206"/>
      <c r="D376" s="207"/>
      <c r="E376" s="3"/>
      <c r="F376" s="188" t="str">
        <f>IF(COUNTIF(LEAVE!B:B,H:H)&gt;0,TODAY(),"")</f>
        <v/>
      </c>
      <c r="G376" s="3"/>
      <c r="H376" s="3"/>
      <c r="J376" s="226"/>
      <c r="K376" s="3"/>
      <c r="L376" s="3"/>
      <c r="O376" s="227"/>
      <c r="Q376" s="94"/>
      <c r="R376" s="94"/>
      <c r="S376" s="94"/>
      <c r="T376" s="94"/>
    </row>
    <row r="377" ht="15.75" customHeight="1">
      <c r="A377" s="204"/>
      <c r="B377" s="222"/>
      <c r="C377" s="206"/>
      <c r="D377" s="207"/>
      <c r="E377" s="3"/>
      <c r="F377" s="188" t="str">
        <f>IF(COUNTIF(LEAVE!B:B,H:H)&gt;0,TODAY(),"")</f>
        <v/>
      </c>
      <c r="G377" s="3"/>
      <c r="H377" s="3"/>
      <c r="J377" s="226"/>
      <c r="K377" s="3"/>
      <c r="L377" s="3"/>
      <c r="O377" s="227"/>
      <c r="Q377" s="94"/>
      <c r="R377" s="94"/>
      <c r="S377" s="94"/>
      <c r="T377" s="94"/>
    </row>
    <row r="378" ht="15.75" customHeight="1">
      <c r="A378" s="204"/>
      <c r="B378" s="222"/>
      <c r="C378" s="206"/>
      <c r="D378" s="207"/>
      <c r="E378" s="3"/>
      <c r="F378" s="188" t="str">
        <f>IF(COUNTIF(LEAVE!B:B,H:H)&gt;0,TODAY(),"")</f>
        <v/>
      </c>
      <c r="G378" s="3"/>
      <c r="H378" s="3"/>
      <c r="J378" s="226"/>
      <c r="K378" s="3"/>
      <c r="L378" s="3"/>
      <c r="O378" s="227"/>
      <c r="Q378" s="94"/>
      <c r="R378" s="94"/>
      <c r="S378" s="94"/>
      <c r="T378" s="94"/>
    </row>
    <row r="379" ht="15.75" customHeight="1">
      <c r="A379" s="204"/>
      <c r="B379" s="222"/>
      <c r="C379" s="206"/>
      <c r="D379" s="207"/>
      <c r="E379" s="3"/>
      <c r="F379" s="188" t="str">
        <f>IF(COUNTIF(LEAVE!B:B,H:H)&gt;0,TODAY(),"")</f>
        <v/>
      </c>
      <c r="G379" s="3"/>
      <c r="H379" s="3"/>
      <c r="J379" s="226"/>
      <c r="K379" s="3"/>
      <c r="L379" s="3"/>
      <c r="O379" s="227"/>
      <c r="Q379" s="94"/>
      <c r="R379" s="94"/>
      <c r="S379" s="94"/>
      <c r="T379" s="94"/>
    </row>
    <row r="380" ht="15.75" customHeight="1">
      <c r="A380" s="204"/>
      <c r="B380" s="222"/>
      <c r="C380" s="206"/>
      <c r="D380" s="207"/>
      <c r="E380" s="3"/>
      <c r="F380" s="188" t="str">
        <f>IF(COUNTIF(LEAVE!B:B,H:H)&gt;0,TODAY(),"")</f>
        <v/>
      </c>
      <c r="G380" s="3"/>
      <c r="H380" s="3"/>
      <c r="J380" s="226"/>
      <c r="K380" s="3"/>
      <c r="L380" s="3"/>
      <c r="O380" s="227"/>
      <c r="Q380" s="94"/>
      <c r="R380" s="94"/>
      <c r="S380" s="94"/>
      <c r="T380" s="94"/>
    </row>
    <row r="381" ht="15.75" customHeight="1">
      <c r="A381" s="204"/>
      <c r="B381" s="222"/>
      <c r="C381" s="223"/>
      <c r="D381" s="231"/>
      <c r="E381" s="3"/>
      <c r="F381" s="188" t="str">
        <f>IF(COUNTIF(LEAVE!B:B,H:H)&gt;0,TODAY(),"")</f>
        <v/>
      </c>
      <c r="G381" s="3"/>
      <c r="H381" s="3"/>
      <c r="J381" s="226"/>
      <c r="K381" s="3"/>
      <c r="L381" s="3"/>
      <c r="O381" s="227"/>
      <c r="Q381" s="94"/>
      <c r="R381" s="94"/>
      <c r="S381" s="94"/>
      <c r="T381" s="94"/>
    </row>
    <row r="382" ht="15.75" customHeight="1">
      <c r="A382" s="204"/>
      <c r="B382" s="222"/>
      <c r="C382" s="206"/>
      <c r="D382" s="207"/>
      <c r="E382" s="3"/>
      <c r="F382" s="188" t="str">
        <f>IF(COUNTIF(LEAVE!B:B,H:H)&gt;0,TODAY(),"")</f>
        <v/>
      </c>
      <c r="G382" s="3"/>
      <c r="H382" s="3"/>
      <c r="J382" s="226"/>
      <c r="K382" s="3"/>
      <c r="L382" s="3"/>
      <c r="O382" s="227"/>
      <c r="Q382" s="94"/>
      <c r="R382" s="94"/>
      <c r="S382" s="94"/>
      <c r="T382" s="94"/>
    </row>
    <row r="383" ht="15.75" customHeight="1">
      <c r="A383" s="204"/>
      <c r="B383" s="222"/>
      <c r="C383" s="206"/>
      <c r="D383" s="207"/>
      <c r="E383" s="3"/>
      <c r="F383" s="188" t="str">
        <f>IF(COUNTIF(LEAVE!B:B,H:H)&gt;0,TODAY(),"")</f>
        <v/>
      </c>
      <c r="G383" s="3"/>
      <c r="H383" s="3"/>
      <c r="J383" s="226"/>
      <c r="K383" s="3"/>
      <c r="L383" s="3"/>
      <c r="O383" s="227"/>
      <c r="Q383" s="94"/>
      <c r="R383" s="94"/>
      <c r="S383" s="94"/>
      <c r="T383" s="94"/>
    </row>
    <row r="384" ht="15.75" customHeight="1">
      <c r="A384" s="204"/>
      <c r="B384" s="222"/>
      <c r="C384" s="206"/>
      <c r="D384" s="207"/>
      <c r="E384" s="3"/>
      <c r="F384" s="188" t="str">
        <f>IF(COUNTIF(LEAVE!B:B,H:H)&gt;0,TODAY(),"")</f>
        <v/>
      </c>
      <c r="G384" s="3"/>
      <c r="H384" s="3"/>
      <c r="J384" s="226"/>
      <c r="K384" s="3"/>
      <c r="L384" s="3"/>
      <c r="O384" s="227"/>
      <c r="Q384" s="94"/>
      <c r="R384" s="94"/>
      <c r="S384" s="94"/>
      <c r="T384" s="94"/>
    </row>
    <row r="385" ht="15.75" customHeight="1">
      <c r="A385" s="204"/>
      <c r="B385" s="222"/>
      <c r="C385" s="206"/>
      <c r="D385" s="207"/>
      <c r="E385" s="3"/>
      <c r="F385" s="188" t="str">
        <f>IF(COUNTIF(LEAVE!B:B,H:H)&gt;0,TODAY(),"")</f>
        <v/>
      </c>
      <c r="G385" s="3"/>
      <c r="H385" s="3"/>
      <c r="J385" s="226"/>
      <c r="K385" s="3"/>
      <c r="L385" s="3"/>
      <c r="O385" s="227"/>
      <c r="Q385" s="94"/>
      <c r="R385" s="94"/>
      <c r="S385" s="94"/>
      <c r="T385" s="94"/>
    </row>
    <row r="386" ht="15.75" customHeight="1">
      <c r="A386" s="204"/>
      <c r="B386" s="222"/>
      <c r="C386" s="206"/>
      <c r="D386" s="207"/>
      <c r="E386" s="3"/>
      <c r="F386" s="188" t="str">
        <f>IF(COUNTIF(LEAVE!B:B,H:H)&gt;0,TODAY(),"")</f>
        <v/>
      </c>
      <c r="G386" s="3"/>
      <c r="H386" s="3"/>
      <c r="J386" s="226"/>
      <c r="K386" s="3"/>
      <c r="L386" s="3"/>
      <c r="O386" s="227"/>
      <c r="Q386" s="94"/>
      <c r="R386" s="94"/>
      <c r="S386" s="94"/>
      <c r="T386" s="94"/>
    </row>
    <row r="387" ht="15.75" customHeight="1">
      <c r="A387" s="204"/>
      <c r="B387" s="222"/>
      <c r="C387" s="206"/>
      <c r="D387" s="207"/>
      <c r="E387" s="3"/>
      <c r="F387" s="188" t="str">
        <f>IF(COUNTIF(LEAVE!B:B,H:H)&gt;0,TODAY(),"")</f>
        <v/>
      </c>
      <c r="G387" s="3"/>
      <c r="H387" s="3"/>
      <c r="J387" s="226"/>
      <c r="K387" s="3"/>
      <c r="L387" s="3"/>
      <c r="O387" s="227"/>
      <c r="Q387" s="94"/>
      <c r="R387" s="94"/>
      <c r="S387" s="94"/>
      <c r="T387" s="94"/>
    </row>
    <row r="388" ht="15.75" customHeight="1">
      <c r="A388" s="204"/>
      <c r="B388" s="222"/>
      <c r="C388" s="206"/>
      <c r="D388" s="207"/>
      <c r="E388" s="3"/>
      <c r="F388" s="188" t="str">
        <f>IF(COUNTIF(LEAVE!B:B,H:H)&gt;0,TODAY(),"")</f>
        <v/>
      </c>
      <c r="G388" s="3"/>
      <c r="H388" s="3"/>
      <c r="J388" s="226"/>
      <c r="K388" s="3"/>
      <c r="L388" s="3"/>
      <c r="O388" s="227"/>
      <c r="Q388" s="94"/>
      <c r="R388" s="94"/>
      <c r="S388" s="94"/>
      <c r="T388" s="94"/>
    </row>
    <row r="389" ht="15.75" customHeight="1">
      <c r="A389" s="204"/>
      <c r="B389" s="222"/>
      <c r="C389" s="206"/>
      <c r="D389" s="207"/>
      <c r="E389" s="3"/>
      <c r="F389" s="188" t="str">
        <f>IF(COUNTIF(LEAVE!B:B,H:H)&gt;0,TODAY(),"")</f>
        <v/>
      </c>
      <c r="G389" s="3"/>
      <c r="H389" s="3"/>
      <c r="J389" s="226"/>
      <c r="K389" s="3"/>
      <c r="L389" s="3"/>
      <c r="O389" s="227"/>
      <c r="Q389" s="94"/>
      <c r="R389" s="94"/>
      <c r="S389" s="94"/>
      <c r="T389" s="94"/>
    </row>
    <row r="390" ht="15.75" customHeight="1">
      <c r="A390" s="204"/>
      <c r="B390" s="222"/>
      <c r="C390" s="206"/>
      <c r="D390" s="207"/>
      <c r="E390" s="3"/>
      <c r="F390" s="188" t="str">
        <f>IF(COUNTIF(LEAVE!B:B,H:H)&gt;0,TODAY(),"")</f>
        <v/>
      </c>
      <c r="G390" s="3"/>
      <c r="H390" s="3"/>
      <c r="J390" s="226"/>
      <c r="K390" s="3"/>
      <c r="L390" s="3"/>
      <c r="O390" s="227"/>
      <c r="Q390" s="94"/>
      <c r="R390" s="94"/>
      <c r="S390" s="94"/>
      <c r="T390" s="94"/>
    </row>
    <row r="391" ht="15.75" customHeight="1">
      <c r="A391" s="204"/>
      <c r="B391" s="222"/>
      <c r="C391" s="206"/>
      <c r="D391" s="207"/>
      <c r="E391" s="3"/>
      <c r="F391" s="188" t="str">
        <f>IF(COUNTIF(LEAVE!B:B,H:H)&gt;0,TODAY(),"")</f>
        <v/>
      </c>
      <c r="G391" s="3"/>
      <c r="H391" s="3"/>
      <c r="J391" s="226"/>
      <c r="K391" s="3"/>
      <c r="L391" s="3"/>
      <c r="O391" s="227"/>
      <c r="Q391" s="94"/>
      <c r="R391" s="94"/>
      <c r="S391" s="94"/>
      <c r="T391" s="94"/>
    </row>
    <row r="392" ht="15.75" customHeight="1">
      <c r="A392" s="204"/>
      <c r="B392" s="222"/>
      <c r="C392" s="206"/>
      <c r="D392" s="207"/>
      <c r="E392" s="3"/>
      <c r="F392" s="188" t="str">
        <f>IF(COUNTIF(LEAVE!B:B,H:H)&gt;0,TODAY(),"")</f>
        <v/>
      </c>
      <c r="G392" s="3"/>
      <c r="H392" s="3"/>
      <c r="J392" s="226"/>
      <c r="K392" s="3"/>
      <c r="L392" s="3"/>
      <c r="O392" s="227"/>
      <c r="Q392" s="94"/>
      <c r="R392" s="94"/>
      <c r="S392" s="94"/>
      <c r="T392" s="94"/>
    </row>
    <row r="393" ht="15.75" customHeight="1">
      <c r="A393" s="204"/>
      <c r="B393" s="222"/>
      <c r="C393" s="206"/>
      <c r="D393" s="207"/>
      <c r="E393" s="3"/>
      <c r="F393" s="188" t="str">
        <f>IF(COUNTIF(LEAVE!B:B,H:H)&gt;0,TODAY(),"")</f>
        <v/>
      </c>
      <c r="G393" s="3"/>
      <c r="H393" s="3"/>
      <c r="J393" s="226"/>
      <c r="K393" s="3"/>
      <c r="L393" s="3"/>
      <c r="O393" s="227"/>
      <c r="Q393" s="94"/>
      <c r="R393" s="94"/>
      <c r="S393" s="94"/>
      <c r="T393" s="94"/>
    </row>
    <row r="394" ht="15.75" customHeight="1">
      <c r="A394" s="204"/>
      <c r="B394" s="222"/>
      <c r="C394" s="206"/>
      <c r="D394" s="207"/>
      <c r="E394" s="3"/>
      <c r="F394" s="188" t="str">
        <f>IF(COUNTIF(LEAVE!B:B,H:H)&gt;0,TODAY(),"")</f>
        <v/>
      </c>
      <c r="G394" s="3"/>
      <c r="H394" s="3"/>
      <c r="J394" s="226"/>
      <c r="K394" s="3"/>
      <c r="L394" s="3"/>
      <c r="O394" s="227"/>
      <c r="Q394" s="94"/>
      <c r="R394" s="94"/>
      <c r="S394" s="94"/>
      <c r="T394" s="94"/>
    </row>
    <row r="395" ht="15.75" customHeight="1">
      <c r="A395" s="204"/>
      <c r="B395" s="222"/>
      <c r="C395" s="206"/>
      <c r="D395" s="207"/>
      <c r="E395" s="3"/>
      <c r="F395" s="188" t="str">
        <f>IF(COUNTIF(LEAVE!B:B,H:H)&gt;0,TODAY(),"")</f>
        <v/>
      </c>
      <c r="G395" s="3"/>
      <c r="H395" s="3"/>
      <c r="J395" s="226"/>
      <c r="K395" s="3"/>
      <c r="L395" s="3"/>
      <c r="O395" s="227"/>
      <c r="Q395" s="94"/>
      <c r="R395" s="94"/>
      <c r="S395" s="94"/>
      <c r="T395" s="94"/>
    </row>
    <row r="396" ht="15.75" customHeight="1">
      <c r="A396" s="204"/>
      <c r="B396" s="222"/>
      <c r="C396" s="206"/>
      <c r="D396" s="207"/>
      <c r="E396" s="3"/>
      <c r="F396" s="188" t="str">
        <f>IF(COUNTIF(LEAVE!B:B,H:H)&gt;0,TODAY(),"")</f>
        <v/>
      </c>
      <c r="G396" s="3"/>
      <c r="H396" s="3"/>
      <c r="J396" s="226"/>
      <c r="K396" s="3"/>
      <c r="L396" s="3"/>
      <c r="O396" s="227"/>
      <c r="Q396" s="94"/>
      <c r="R396" s="94"/>
      <c r="S396" s="94"/>
      <c r="T396" s="94"/>
    </row>
    <row r="397" ht="15.75" customHeight="1">
      <c r="A397" s="204"/>
      <c r="B397" s="222"/>
      <c r="C397" s="206"/>
      <c r="D397" s="207"/>
      <c r="E397" s="3"/>
      <c r="F397" s="188" t="str">
        <f>IF(COUNTIF(LEAVE!B:B,H:H)&gt;0,TODAY(),"")</f>
        <v/>
      </c>
      <c r="G397" s="3"/>
      <c r="H397" s="3"/>
      <c r="J397" s="226"/>
      <c r="K397" s="3"/>
      <c r="L397" s="3"/>
      <c r="O397" s="227"/>
      <c r="Q397" s="94"/>
      <c r="R397" s="94"/>
      <c r="S397" s="94"/>
      <c r="T397" s="94"/>
    </row>
    <row r="398" ht="15.75" customHeight="1">
      <c r="A398" s="204"/>
      <c r="B398" s="222"/>
      <c r="C398" s="206"/>
      <c r="D398" s="207"/>
      <c r="E398" s="3"/>
      <c r="F398" s="188" t="str">
        <f>IF(COUNTIF(LEAVE!B:B,H:H)&gt;0,TODAY(),"")</f>
        <v/>
      </c>
      <c r="G398" s="3"/>
      <c r="H398" s="3"/>
      <c r="J398" s="226"/>
      <c r="K398" s="3"/>
      <c r="L398" s="3"/>
      <c r="O398" s="227"/>
      <c r="Q398" s="94"/>
      <c r="R398" s="94"/>
      <c r="S398" s="94"/>
      <c r="T398" s="94"/>
    </row>
    <row r="399" ht="15.75" customHeight="1">
      <c r="A399" s="204"/>
      <c r="B399" s="222"/>
      <c r="C399" s="206"/>
      <c r="D399" s="207"/>
      <c r="E399" s="3"/>
      <c r="F399" s="188" t="str">
        <f>IF(COUNTIF(LEAVE!B:B,H:H)&gt;0,TODAY(),"")</f>
        <v/>
      </c>
      <c r="G399" s="3"/>
      <c r="H399" s="3"/>
      <c r="J399" s="226"/>
      <c r="K399" s="3"/>
      <c r="L399" s="3"/>
      <c r="O399" s="227"/>
      <c r="Q399" s="94"/>
      <c r="R399" s="94"/>
      <c r="S399" s="94"/>
      <c r="T399" s="94"/>
    </row>
    <row r="400" ht="15.75" customHeight="1">
      <c r="A400" s="204"/>
      <c r="B400" s="222"/>
      <c r="C400" s="206"/>
      <c r="D400" s="207"/>
      <c r="E400" s="3"/>
      <c r="F400" s="188" t="str">
        <f>IF(COUNTIF(LEAVE!B:B,H:H)&gt;0,TODAY(),"")</f>
        <v/>
      </c>
      <c r="G400" s="3"/>
      <c r="H400" s="3"/>
      <c r="J400" s="226"/>
      <c r="K400" s="3"/>
      <c r="L400" s="3"/>
      <c r="O400" s="227"/>
      <c r="Q400" s="94"/>
      <c r="R400" s="94"/>
      <c r="S400" s="94"/>
      <c r="T400" s="94"/>
    </row>
    <row r="401" ht="15.75" customHeight="1">
      <c r="A401" s="204"/>
      <c r="B401" s="222"/>
      <c r="C401" s="206"/>
      <c r="D401" s="207"/>
      <c r="E401" s="3"/>
      <c r="F401" s="188" t="str">
        <f>IF(COUNTIF(LEAVE!B:B,H:H)&gt;0,TODAY(),"")</f>
        <v/>
      </c>
      <c r="G401" s="3"/>
      <c r="H401" s="3"/>
      <c r="J401" s="226"/>
      <c r="K401" s="3"/>
      <c r="L401" s="3"/>
      <c r="O401" s="227"/>
      <c r="Q401" s="94"/>
      <c r="R401" s="94"/>
      <c r="S401" s="94"/>
      <c r="T401" s="94"/>
    </row>
    <row r="402" ht="15.75" customHeight="1">
      <c r="A402" s="204"/>
      <c r="B402" s="222"/>
      <c r="C402" s="206"/>
      <c r="D402" s="207"/>
      <c r="E402" s="3"/>
      <c r="F402" s="188" t="str">
        <f>IF(COUNTIF(LEAVE!B:B,H:H)&gt;0,TODAY(),"")</f>
        <v/>
      </c>
      <c r="G402" s="3"/>
      <c r="H402" s="3"/>
      <c r="J402" s="226"/>
      <c r="K402" s="3"/>
      <c r="L402" s="3"/>
      <c r="O402" s="227"/>
      <c r="Q402" s="94"/>
      <c r="R402" s="94"/>
      <c r="S402" s="94"/>
      <c r="T402" s="94"/>
    </row>
    <row r="403" ht="15.75" customHeight="1">
      <c r="A403" s="204"/>
      <c r="B403" s="222"/>
      <c r="C403" s="206"/>
      <c r="D403" s="207"/>
      <c r="E403" s="3"/>
      <c r="F403" s="188" t="str">
        <f>IF(COUNTIF(LEAVE!B:B,H:H)&gt;0,TODAY(),"")</f>
        <v/>
      </c>
      <c r="G403" s="3"/>
      <c r="H403" s="3"/>
      <c r="J403" s="226"/>
      <c r="K403" s="3"/>
      <c r="L403" s="3"/>
      <c r="O403" s="227"/>
      <c r="Q403" s="94"/>
      <c r="R403" s="94"/>
      <c r="S403" s="94"/>
      <c r="T403" s="94"/>
    </row>
    <row r="404" ht="15.75" customHeight="1">
      <c r="A404" s="204"/>
      <c r="B404" s="222"/>
      <c r="C404" s="206"/>
      <c r="D404" s="207"/>
      <c r="E404" s="3"/>
      <c r="F404" s="188" t="str">
        <f>IF(COUNTIF(LEAVE!B:B,H:H)&gt;0,TODAY(),"")</f>
        <v/>
      </c>
      <c r="G404" s="3"/>
      <c r="H404" s="3"/>
      <c r="J404" s="226"/>
      <c r="K404" s="3"/>
      <c r="L404" s="3"/>
      <c r="O404" s="227"/>
      <c r="Q404" s="94"/>
      <c r="R404" s="94"/>
      <c r="S404" s="94"/>
      <c r="T404" s="94"/>
    </row>
    <row r="405" ht="15.75" customHeight="1">
      <c r="A405" s="204"/>
      <c r="B405" s="222"/>
      <c r="C405" s="206"/>
      <c r="D405" s="207"/>
      <c r="E405" s="3"/>
      <c r="F405" s="188" t="str">
        <f>IF(COUNTIF(LEAVE!B:B,H:H)&gt;0,TODAY(),"")</f>
        <v/>
      </c>
      <c r="G405" s="3"/>
      <c r="H405" s="3"/>
      <c r="J405" s="226"/>
      <c r="K405" s="3"/>
      <c r="L405" s="3"/>
      <c r="O405" s="227"/>
      <c r="Q405" s="94"/>
      <c r="R405" s="94"/>
      <c r="S405" s="94"/>
      <c r="T405" s="94"/>
    </row>
    <row r="406" ht="15.75" customHeight="1">
      <c r="A406" s="204"/>
      <c r="B406" s="222"/>
      <c r="C406" s="206"/>
      <c r="D406" s="207"/>
      <c r="E406" s="3"/>
      <c r="F406" s="188" t="str">
        <f>IF(COUNTIF(LEAVE!B:B,H:H)&gt;0,TODAY(),"")</f>
        <v/>
      </c>
      <c r="G406" s="3"/>
      <c r="H406" s="3"/>
      <c r="J406" s="226"/>
      <c r="K406" s="3"/>
      <c r="L406" s="3"/>
      <c r="O406" s="227"/>
      <c r="Q406" s="94"/>
      <c r="R406" s="94"/>
      <c r="S406" s="94"/>
      <c r="T406" s="94"/>
    </row>
    <row r="407" ht="15.75" customHeight="1">
      <c r="A407" s="204"/>
      <c r="B407" s="222"/>
      <c r="C407" s="206"/>
      <c r="D407" s="207"/>
      <c r="E407" s="3"/>
      <c r="F407" s="188" t="str">
        <f>IF(COUNTIF(LEAVE!B:B,H:H)&gt;0,TODAY(),"")</f>
        <v/>
      </c>
      <c r="G407" s="3"/>
      <c r="H407" s="3"/>
      <c r="J407" s="226"/>
      <c r="K407" s="3"/>
      <c r="L407" s="3"/>
      <c r="O407" s="227"/>
      <c r="Q407" s="94"/>
      <c r="R407" s="94"/>
      <c r="S407" s="94"/>
      <c r="T407" s="94"/>
    </row>
    <row r="408" ht="15.75" customHeight="1">
      <c r="A408" s="204"/>
      <c r="B408" s="222"/>
      <c r="C408" s="206"/>
      <c r="D408" s="207"/>
      <c r="E408" s="3"/>
      <c r="F408" s="188" t="str">
        <f>IF(COUNTIF(LEAVE!B:B,H:H)&gt;0,TODAY(),"")</f>
        <v/>
      </c>
      <c r="G408" s="3"/>
      <c r="H408" s="3"/>
      <c r="J408" s="226"/>
      <c r="K408" s="3"/>
      <c r="L408" s="3"/>
      <c r="O408" s="227"/>
      <c r="Q408" s="94"/>
      <c r="R408" s="94"/>
      <c r="S408" s="94"/>
      <c r="T408" s="94"/>
    </row>
    <row r="409" ht="15.75" customHeight="1">
      <c r="A409" s="204"/>
      <c r="B409" s="222"/>
      <c r="C409" s="206"/>
      <c r="D409" s="207"/>
      <c r="E409" s="3"/>
      <c r="F409" s="188" t="str">
        <f>IF(COUNTIF(LEAVE!B:B,H:H)&gt;0,TODAY(),"")</f>
        <v/>
      </c>
      <c r="G409" s="3"/>
      <c r="H409" s="3"/>
      <c r="J409" s="226"/>
      <c r="K409" s="3"/>
      <c r="L409" s="3"/>
      <c r="O409" s="227"/>
      <c r="Q409" s="94"/>
      <c r="R409" s="94"/>
      <c r="S409" s="94"/>
      <c r="T409" s="94"/>
    </row>
    <row r="410" ht="15.75" customHeight="1">
      <c r="A410" s="204"/>
      <c r="B410" s="222"/>
      <c r="C410" s="206"/>
      <c r="D410" s="207"/>
      <c r="E410" s="3"/>
      <c r="F410" s="188" t="str">
        <f>IF(COUNTIF(LEAVE!B:B,H:H)&gt;0,TODAY(),"")</f>
        <v/>
      </c>
      <c r="G410" s="3"/>
      <c r="H410" s="3"/>
      <c r="J410" s="226"/>
      <c r="K410" s="3"/>
      <c r="L410" s="3"/>
      <c r="O410" s="227"/>
      <c r="Q410" s="94"/>
      <c r="R410" s="94"/>
      <c r="S410" s="94"/>
      <c r="T410" s="94"/>
    </row>
    <row r="411" ht="15.75" customHeight="1">
      <c r="A411" s="204"/>
      <c r="B411" s="222"/>
      <c r="C411" s="206"/>
      <c r="D411" s="207"/>
      <c r="E411" s="3"/>
      <c r="F411" s="188" t="str">
        <f>IF(COUNTIF(LEAVE!B:B,H:H)&gt;0,TODAY(),"")</f>
        <v/>
      </c>
      <c r="G411" s="3"/>
      <c r="H411" s="3"/>
      <c r="J411" s="226"/>
      <c r="K411" s="3"/>
      <c r="L411" s="3"/>
      <c r="O411" s="227"/>
      <c r="Q411" s="94"/>
      <c r="R411" s="94"/>
      <c r="S411" s="94"/>
      <c r="T411" s="94"/>
    </row>
    <row r="412" ht="15.75" customHeight="1">
      <c r="A412" s="204"/>
      <c r="B412" s="222"/>
      <c r="C412" s="206"/>
      <c r="D412" s="207"/>
      <c r="E412" s="3"/>
      <c r="F412" s="188" t="str">
        <f>IF(COUNTIF(LEAVE!B:B,H:H)&gt;0,TODAY(),"")</f>
        <v/>
      </c>
      <c r="G412" s="3"/>
      <c r="H412" s="3"/>
      <c r="J412" s="226"/>
      <c r="K412" s="3"/>
      <c r="L412" s="3"/>
      <c r="O412" s="227"/>
      <c r="Q412" s="94"/>
      <c r="R412" s="94"/>
      <c r="S412" s="94"/>
      <c r="T412" s="94"/>
    </row>
    <row r="413" ht="15.75" customHeight="1">
      <c r="A413" s="204"/>
      <c r="B413" s="222"/>
      <c r="C413" s="206"/>
      <c r="D413" s="207"/>
      <c r="E413" s="3"/>
      <c r="F413" s="188" t="str">
        <f>IF(COUNTIF(LEAVE!B:B,H:H)&gt;0,TODAY(),"")</f>
        <v/>
      </c>
      <c r="G413" s="3"/>
      <c r="H413" s="3"/>
      <c r="J413" s="226"/>
      <c r="K413" s="3"/>
      <c r="L413" s="3"/>
      <c r="O413" s="227"/>
      <c r="Q413" s="94"/>
      <c r="R413" s="94"/>
      <c r="S413" s="94"/>
      <c r="T413" s="94"/>
    </row>
    <row r="414" ht="15.75" customHeight="1">
      <c r="A414" s="204"/>
      <c r="B414" s="222"/>
      <c r="C414" s="206"/>
      <c r="D414" s="207"/>
      <c r="E414" s="3"/>
      <c r="F414" s="188" t="str">
        <f>IF(COUNTIF(LEAVE!B:B,H:H)&gt;0,TODAY(),"")</f>
        <v/>
      </c>
      <c r="G414" s="3"/>
      <c r="H414" s="3"/>
      <c r="J414" s="226"/>
      <c r="K414" s="3"/>
      <c r="L414" s="3"/>
      <c r="O414" s="227"/>
      <c r="Q414" s="94"/>
      <c r="R414" s="94"/>
      <c r="S414" s="94"/>
      <c r="T414" s="94"/>
    </row>
    <row r="415" ht="15.75" customHeight="1">
      <c r="A415" s="204"/>
      <c r="B415" s="222"/>
      <c r="C415" s="206"/>
      <c r="D415" s="207"/>
      <c r="E415" s="3"/>
      <c r="F415" s="188" t="str">
        <f>IF(COUNTIF(LEAVE!B:B,H:H)&gt;0,TODAY(),"")</f>
        <v/>
      </c>
      <c r="G415" s="3"/>
      <c r="H415" s="3"/>
      <c r="J415" s="226"/>
      <c r="K415" s="3"/>
      <c r="L415" s="3"/>
      <c r="O415" s="227"/>
      <c r="Q415" s="94"/>
      <c r="R415" s="94"/>
      <c r="S415" s="94"/>
      <c r="T415" s="94"/>
    </row>
    <row r="416" ht="15.75" customHeight="1">
      <c r="A416" s="204"/>
      <c r="B416" s="222"/>
      <c r="C416" s="206"/>
      <c r="D416" s="207"/>
      <c r="E416" s="3"/>
      <c r="F416" s="188" t="str">
        <f>IF(COUNTIF(LEAVE!B:B,H:H)&gt;0,TODAY(),"")</f>
        <v/>
      </c>
      <c r="G416" s="3"/>
      <c r="H416" s="3"/>
      <c r="J416" s="226"/>
      <c r="K416" s="3"/>
      <c r="L416" s="3"/>
      <c r="O416" s="227"/>
      <c r="Q416" s="94"/>
      <c r="R416" s="94"/>
      <c r="S416" s="94"/>
      <c r="T416" s="94"/>
    </row>
    <row r="417" ht="15.75" customHeight="1">
      <c r="A417" s="204"/>
      <c r="B417" s="222"/>
      <c r="C417" s="206"/>
      <c r="D417" s="207"/>
      <c r="E417" s="3"/>
      <c r="F417" s="188" t="str">
        <f>IF(COUNTIF(LEAVE!B:B,H:H)&gt;0,TODAY(),"")</f>
        <v/>
      </c>
      <c r="G417" s="3"/>
      <c r="H417" s="3"/>
      <c r="J417" s="226"/>
      <c r="K417" s="3"/>
      <c r="L417" s="3"/>
      <c r="O417" s="227"/>
      <c r="Q417" s="94"/>
      <c r="R417" s="94"/>
      <c r="S417" s="94"/>
      <c r="T417" s="94"/>
    </row>
    <row r="418" ht="15.75" customHeight="1">
      <c r="A418" s="204"/>
      <c r="B418" s="222"/>
      <c r="C418" s="206"/>
      <c r="D418" s="207"/>
      <c r="E418" s="3"/>
      <c r="F418" s="188" t="str">
        <f>IF(COUNTIF(LEAVE!B:B,H:H)&gt;0,TODAY(),"")</f>
        <v/>
      </c>
      <c r="G418" s="3"/>
      <c r="H418" s="3"/>
      <c r="J418" s="226"/>
      <c r="K418" s="3"/>
      <c r="L418" s="3"/>
      <c r="O418" s="227"/>
      <c r="Q418" s="94"/>
      <c r="R418" s="94"/>
      <c r="S418" s="94"/>
      <c r="T418" s="94"/>
    </row>
    <row r="419" ht="15.75" customHeight="1">
      <c r="A419" s="204"/>
      <c r="B419" s="222"/>
      <c r="C419" s="206"/>
      <c r="D419" s="207"/>
      <c r="E419" s="3"/>
      <c r="F419" s="188" t="str">
        <f>IF(COUNTIF(LEAVE!B:B,H:H)&gt;0,TODAY(),"")</f>
        <v/>
      </c>
      <c r="G419" s="3"/>
      <c r="H419" s="3"/>
      <c r="J419" s="226"/>
      <c r="K419" s="3"/>
      <c r="L419" s="3"/>
      <c r="O419" s="227"/>
      <c r="Q419" s="94"/>
      <c r="R419" s="94"/>
      <c r="S419" s="94"/>
      <c r="T419" s="94"/>
    </row>
    <row r="420" ht="15.75" customHeight="1">
      <c r="A420" s="204"/>
      <c r="B420" s="222"/>
      <c r="C420" s="206"/>
      <c r="D420" s="207"/>
      <c r="E420" s="3"/>
      <c r="F420" s="188" t="str">
        <f>IF(COUNTIF(LEAVE!B:B,H:H)&gt;0,TODAY(),"")</f>
        <v/>
      </c>
      <c r="G420" s="3"/>
      <c r="H420" s="3"/>
      <c r="J420" s="226"/>
      <c r="K420" s="3"/>
      <c r="L420" s="3"/>
      <c r="O420" s="227"/>
      <c r="Q420" s="94"/>
      <c r="R420" s="94"/>
      <c r="S420" s="94"/>
      <c r="T420" s="94"/>
    </row>
    <row r="421" ht="15.75" customHeight="1">
      <c r="A421" s="204"/>
      <c r="B421" s="222"/>
      <c r="C421" s="206"/>
      <c r="D421" s="207"/>
      <c r="E421" s="3"/>
      <c r="F421" s="188" t="str">
        <f>IF(COUNTIF(LEAVE!B:B,H:H)&gt;0,TODAY(),"")</f>
        <v/>
      </c>
      <c r="G421" s="3"/>
      <c r="H421" s="3"/>
      <c r="J421" s="226"/>
      <c r="K421" s="3"/>
      <c r="L421" s="3"/>
      <c r="O421" s="227"/>
      <c r="Q421" s="94"/>
      <c r="R421" s="94"/>
      <c r="S421" s="94"/>
      <c r="T421" s="94"/>
    </row>
    <row r="422" ht="15.75" customHeight="1">
      <c r="A422" s="204"/>
      <c r="B422" s="222"/>
      <c r="C422" s="206"/>
      <c r="D422" s="207"/>
      <c r="E422" s="3"/>
      <c r="F422" s="188" t="str">
        <f>IF(COUNTIF(LEAVE!B:B,H:H)&gt;0,TODAY(),"")</f>
        <v/>
      </c>
      <c r="G422" s="3"/>
      <c r="H422" s="3"/>
      <c r="J422" s="226"/>
      <c r="K422" s="3"/>
      <c r="L422" s="3"/>
      <c r="O422" s="227"/>
      <c r="Q422" s="94"/>
      <c r="R422" s="94"/>
      <c r="S422" s="94"/>
      <c r="T422" s="94"/>
    </row>
    <row r="423" ht="15.75" customHeight="1">
      <c r="A423" s="204"/>
      <c r="B423" s="222"/>
      <c r="C423" s="206"/>
      <c r="D423" s="207"/>
      <c r="E423" s="3"/>
      <c r="F423" s="188" t="str">
        <f>IF(COUNTIF(LEAVE!B:B,H:H)&gt;0,TODAY(),"")</f>
        <v/>
      </c>
      <c r="G423" s="3"/>
      <c r="H423" s="3"/>
      <c r="J423" s="226"/>
      <c r="K423" s="3"/>
      <c r="L423" s="3"/>
      <c r="O423" s="227"/>
      <c r="Q423" s="94"/>
      <c r="R423" s="94"/>
      <c r="S423" s="94"/>
      <c r="T423" s="94"/>
    </row>
    <row r="424" ht="15.75" customHeight="1">
      <c r="A424" s="204"/>
      <c r="B424" s="222"/>
      <c r="C424" s="206"/>
      <c r="D424" s="207"/>
      <c r="E424" s="3"/>
      <c r="F424" s="188" t="str">
        <f>IF(COUNTIF(LEAVE!B:B,H:H)&gt;0,TODAY(),"")</f>
        <v/>
      </c>
      <c r="G424" s="3"/>
      <c r="H424" s="3"/>
      <c r="J424" s="226"/>
      <c r="K424" s="3"/>
      <c r="L424" s="3"/>
      <c r="O424" s="227"/>
      <c r="Q424" s="94"/>
      <c r="R424" s="94"/>
      <c r="S424" s="94"/>
      <c r="T424" s="94"/>
    </row>
    <row r="425" ht="15.75" customHeight="1">
      <c r="A425" s="204"/>
      <c r="B425" s="222"/>
      <c r="C425" s="206"/>
      <c r="D425" s="207"/>
      <c r="E425" s="3"/>
      <c r="F425" s="188" t="str">
        <f>IF(COUNTIF(LEAVE!B:B,H:H)&gt;0,TODAY(),"")</f>
        <v/>
      </c>
      <c r="G425" s="3"/>
      <c r="H425" s="3"/>
      <c r="J425" s="226"/>
      <c r="K425" s="3"/>
      <c r="L425" s="3"/>
      <c r="O425" s="227"/>
      <c r="Q425" s="94"/>
      <c r="R425" s="94"/>
      <c r="S425" s="94"/>
      <c r="T425" s="94"/>
    </row>
    <row r="426" ht="15.75" customHeight="1">
      <c r="A426" s="204"/>
      <c r="B426" s="222"/>
      <c r="C426" s="206"/>
      <c r="D426" s="207"/>
      <c r="E426" s="3"/>
      <c r="F426" s="188" t="str">
        <f>IF(COUNTIF(LEAVE!B:B,H:H)&gt;0,TODAY(),"")</f>
        <v/>
      </c>
      <c r="G426" s="3"/>
      <c r="H426" s="3"/>
      <c r="J426" s="226"/>
      <c r="K426" s="3"/>
      <c r="L426" s="3"/>
      <c r="O426" s="227"/>
      <c r="Q426" s="94"/>
      <c r="R426" s="94"/>
      <c r="S426" s="94"/>
      <c r="T426" s="94"/>
    </row>
    <row r="427" ht="15.75" customHeight="1">
      <c r="A427" s="204"/>
      <c r="B427" s="222"/>
      <c r="C427" s="206"/>
      <c r="D427" s="207"/>
      <c r="E427" s="3"/>
      <c r="F427" s="188" t="str">
        <f>IF(COUNTIF(LEAVE!B:B,H:H)&gt;0,TODAY(),"")</f>
        <v/>
      </c>
      <c r="G427" s="3"/>
      <c r="H427" s="3"/>
      <c r="J427" s="226"/>
      <c r="K427" s="3"/>
      <c r="L427" s="3"/>
      <c r="O427" s="227"/>
      <c r="Q427" s="94"/>
      <c r="R427" s="94"/>
      <c r="S427" s="94"/>
      <c r="T427" s="94"/>
    </row>
    <row r="428" ht="15.75" customHeight="1">
      <c r="A428" s="204"/>
      <c r="B428" s="222"/>
      <c r="C428" s="206"/>
      <c r="D428" s="207"/>
      <c r="E428" s="3"/>
      <c r="F428" s="188" t="str">
        <f>IF(COUNTIF(LEAVE!B:B,H:H)&gt;0,TODAY(),"")</f>
        <v/>
      </c>
      <c r="G428" s="3"/>
      <c r="H428" s="3"/>
      <c r="J428" s="226"/>
      <c r="K428" s="3"/>
      <c r="L428" s="3"/>
      <c r="O428" s="227"/>
      <c r="Q428" s="94"/>
      <c r="R428" s="94"/>
      <c r="S428" s="94"/>
      <c r="T428" s="94"/>
    </row>
    <row r="429" ht="15.75" customHeight="1">
      <c r="A429" s="204"/>
      <c r="B429" s="222"/>
      <c r="C429" s="206"/>
      <c r="D429" s="207"/>
      <c r="E429" s="3"/>
      <c r="F429" s="188" t="str">
        <f>IF(COUNTIF(LEAVE!B:B,H:H)&gt;0,TODAY(),"")</f>
        <v/>
      </c>
      <c r="G429" s="3"/>
      <c r="H429" s="3"/>
      <c r="J429" s="226"/>
      <c r="K429" s="3"/>
      <c r="L429" s="3"/>
      <c r="O429" s="227"/>
      <c r="Q429" s="94"/>
      <c r="R429" s="94"/>
      <c r="S429" s="94"/>
      <c r="T429" s="94"/>
    </row>
    <row r="430" ht="15.75" customHeight="1">
      <c r="A430" s="204"/>
      <c r="B430" s="222"/>
      <c r="C430" s="206"/>
      <c r="D430" s="235"/>
      <c r="E430" s="3"/>
      <c r="F430" s="188" t="str">
        <f>IF(COUNTIF(LEAVE!B:B,H:H)&gt;0,TODAY(),"")</f>
        <v/>
      </c>
      <c r="G430" s="3"/>
      <c r="H430" s="3"/>
      <c r="J430" s="226"/>
      <c r="K430" s="3"/>
      <c r="L430" s="3"/>
      <c r="O430" s="227"/>
      <c r="Q430" s="94"/>
      <c r="R430" s="94"/>
      <c r="S430" s="94"/>
      <c r="T430" s="94"/>
    </row>
    <row r="431" ht="15.75" customHeight="1">
      <c r="A431" s="204"/>
      <c r="B431" s="222"/>
      <c r="C431" s="206"/>
      <c r="D431" s="235"/>
      <c r="E431" s="3"/>
      <c r="F431" s="188" t="str">
        <f>IF(COUNTIF(LEAVE!B:B,H:H)&gt;0,TODAY(),"")</f>
        <v/>
      </c>
      <c r="G431" s="3"/>
      <c r="H431" s="3"/>
      <c r="J431" s="226"/>
      <c r="K431" s="3"/>
      <c r="L431" s="3"/>
      <c r="O431" s="227"/>
      <c r="Q431" s="94"/>
      <c r="R431" s="94"/>
      <c r="S431" s="94"/>
      <c r="T431" s="94"/>
    </row>
    <row r="432" ht="15.75" customHeight="1">
      <c r="A432" s="204"/>
      <c r="B432" s="222"/>
      <c r="C432" s="206"/>
      <c r="D432" s="235"/>
      <c r="E432" s="3"/>
      <c r="F432" s="188" t="str">
        <f>IF(COUNTIF(LEAVE!B:B,H:H)&gt;0,TODAY(),"")</f>
        <v/>
      </c>
      <c r="G432" s="3"/>
      <c r="H432" s="3"/>
      <c r="J432" s="226"/>
      <c r="K432" s="3"/>
      <c r="L432" s="3"/>
      <c r="O432" s="227"/>
      <c r="Q432" s="94"/>
      <c r="R432" s="94"/>
      <c r="S432" s="94"/>
      <c r="T432" s="94"/>
    </row>
    <row r="433" ht="15.75" customHeight="1">
      <c r="A433" s="204"/>
      <c r="B433" s="222"/>
      <c r="C433" s="206"/>
      <c r="D433" s="235"/>
      <c r="E433" s="3"/>
      <c r="F433" s="188" t="str">
        <f>IF(COUNTIF(LEAVE!B:B,H:H)&gt;0,TODAY(),"")</f>
        <v/>
      </c>
      <c r="G433" s="3"/>
      <c r="H433" s="3"/>
      <c r="J433" s="226"/>
      <c r="K433" s="3"/>
      <c r="L433" s="3"/>
      <c r="O433" s="227"/>
      <c r="Q433" s="94"/>
      <c r="R433" s="94"/>
      <c r="S433" s="94"/>
      <c r="T433" s="94"/>
    </row>
    <row r="434" ht="15.75" customHeight="1">
      <c r="A434" s="204"/>
      <c r="B434" s="222"/>
      <c r="C434" s="206"/>
      <c r="D434" s="235"/>
      <c r="E434" s="3"/>
      <c r="F434" s="188" t="str">
        <f>IF(COUNTIF(LEAVE!B:B,H:H)&gt;0,TODAY(),"")</f>
        <v/>
      </c>
      <c r="G434" s="3"/>
      <c r="H434" s="3"/>
      <c r="J434" s="226"/>
      <c r="K434" s="3"/>
      <c r="L434" s="3"/>
      <c r="O434" s="227"/>
      <c r="Q434" s="94"/>
      <c r="R434" s="94"/>
      <c r="S434" s="94"/>
      <c r="T434" s="94"/>
    </row>
    <row r="435" ht="15.75" customHeight="1">
      <c r="A435" s="204"/>
      <c r="B435" s="222"/>
      <c r="C435" s="206"/>
      <c r="D435" s="235"/>
      <c r="E435" s="3"/>
      <c r="F435" s="188" t="str">
        <f>IF(COUNTIF(LEAVE!B:B,H:H)&gt;0,TODAY(),"")</f>
        <v/>
      </c>
      <c r="G435" s="3"/>
      <c r="H435" s="3"/>
      <c r="J435" s="226"/>
      <c r="K435" s="3"/>
      <c r="L435" s="3"/>
      <c r="O435" s="227"/>
      <c r="Q435" s="94"/>
      <c r="R435" s="94"/>
      <c r="S435" s="94"/>
      <c r="T435" s="94"/>
    </row>
    <row r="436" ht="15.75" customHeight="1">
      <c r="A436" s="204"/>
      <c r="B436" s="222"/>
      <c r="C436" s="206"/>
      <c r="D436" s="235"/>
      <c r="E436" s="3"/>
      <c r="F436" s="188" t="str">
        <f>IF(COUNTIF(LEAVE!B:B,H:H)&gt;0,TODAY(),"")</f>
        <v/>
      </c>
      <c r="G436" s="3"/>
      <c r="H436" s="3"/>
      <c r="J436" s="226"/>
      <c r="K436" s="3"/>
      <c r="L436" s="3"/>
      <c r="O436" s="227"/>
      <c r="Q436" s="94"/>
      <c r="R436" s="94"/>
      <c r="S436" s="94"/>
      <c r="T436" s="94"/>
    </row>
    <row r="437" ht="15.75" customHeight="1">
      <c r="A437" s="204"/>
      <c r="B437" s="222"/>
      <c r="C437" s="206"/>
      <c r="D437" s="235"/>
      <c r="E437" s="3"/>
      <c r="F437" s="188" t="str">
        <f>IF(COUNTIF(LEAVE!B:B,H:H)&gt;0,TODAY(),"")</f>
        <v/>
      </c>
      <c r="G437" s="3"/>
      <c r="H437" s="3"/>
      <c r="J437" s="226"/>
      <c r="K437" s="3"/>
      <c r="L437" s="3"/>
      <c r="O437" s="227"/>
      <c r="Q437" s="94"/>
      <c r="R437" s="94"/>
      <c r="S437" s="94"/>
      <c r="T437" s="94"/>
    </row>
    <row r="438" ht="15.75" customHeight="1">
      <c r="A438" s="204"/>
      <c r="B438" s="222"/>
      <c r="C438" s="206"/>
      <c r="D438" s="235"/>
      <c r="E438" s="3"/>
      <c r="F438" s="188" t="str">
        <f>IF(COUNTIF(LEAVE!B:B,H:H)&gt;0,TODAY(),"")</f>
        <v/>
      </c>
      <c r="G438" s="3"/>
      <c r="H438" s="3"/>
      <c r="J438" s="226"/>
      <c r="K438" s="3"/>
      <c r="L438" s="3"/>
      <c r="O438" s="227"/>
      <c r="Q438" s="94"/>
      <c r="R438" s="94"/>
      <c r="S438" s="94"/>
      <c r="T438" s="94"/>
    </row>
    <row r="439" ht="15.75" customHeight="1">
      <c r="A439" s="204"/>
      <c r="B439" s="222"/>
      <c r="C439" s="206"/>
      <c r="D439" s="235"/>
      <c r="E439" s="3"/>
      <c r="F439" s="188" t="str">
        <f>IF(COUNTIF(LEAVE!B:B,H:H)&gt;0,TODAY(),"")</f>
        <v/>
      </c>
      <c r="G439" s="3"/>
      <c r="H439" s="3"/>
      <c r="J439" s="226"/>
      <c r="K439" s="3"/>
      <c r="L439" s="3"/>
      <c r="O439" s="227"/>
      <c r="Q439" s="94"/>
      <c r="R439" s="94"/>
      <c r="S439" s="94"/>
      <c r="T439" s="94"/>
    </row>
    <row r="440" ht="15.75" customHeight="1">
      <c r="A440" s="204"/>
      <c r="B440" s="222"/>
      <c r="C440" s="206"/>
      <c r="D440" s="235"/>
      <c r="E440" s="3"/>
      <c r="F440" s="188" t="str">
        <f>IF(COUNTIF(LEAVE!B:B,H:H)&gt;0,TODAY(),"")</f>
        <v/>
      </c>
      <c r="G440" s="3"/>
      <c r="H440" s="3"/>
      <c r="J440" s="226"/>
      <c r="K440" s="3"/>
      <c r="L440" s="3"/>
      <c r="O440" s="227"/>
      <c r="Q440" s="94"/>
      <c r="R440" s="94"/>
      <c r="S440" s="94"/>
      <c r="T440" s="94"/>
    </row>
    <row r="441" ht="15.75" customHeight="1">
      <c r="A441" s="204"/>
      <c r="B441" s="222"/>
      <c r="C441" s="206"/>
      <c r="D441" s="235"/>
      <c r="E441" s="3"/>
      <c r="F441" s="188" t="str">
        <f>IF(COUNTIF(LEAVE!B:B,H:H)&gt;0,TODAY(),"")</f>
        <v/>
      </c>
      <c r="G441" s="3"/>
      <c r="H441" s="3"/>
      <c r="J441" s="226"/>
      <c r="K441" s="3"/>
      <c r="L441" s="3"/>
      <c r="O441" s="227"/>
      <c r="Q441" s="94"/>
      <c r="R441" s="94"/>
      <c r="S441" s="94"/>
      <c r="T441" s="94"/>
    </row>
    <row r="442" ht="15.75" customHeight="1">
      <c r="A442" s="204"/>
      <c r="B442" s="222"/>
      <c r="C442" s="206"/>
      <c r="D442" s="235"/>
      <c r="E442" s="3"/>
      <c r="F442" s="188" t="str">
        <f>IF(COUNTIF(LEAVE!B:B,H:H)&gt;0,TODAY(),"")</f>
        <v/>
      </c>
      <c r="G442" s="3"/>
      <c r="H442" s="3"/>
      <c r="J442" s="226"/>
      <c r="K442" s="3"/>
      <c r="L442" s="3"/>
      <c r="O442" s="227"/>
      <c r="Q442" s="94"/>
      <c r="R442" s="94"/>
      <c r="S442" s="94"/>
      <c r="T442" s="94"/>
    </row>
    <row r="443" ht="15.75" customHeight="1">
      <c r="A443" s="204"/>
      <c r="B443" s="222"/>
      <c r="C443" s="206"/>
      <c r="D443" s="235"/>
      <c r="E443" s="3"/>
      <c r="F443" s="188" t="str">
        <f>IF(COUNTIF(LEAVE!B:B,H:H)&gt;0,TODAY(),"")</f>
        <v/>
      </c>
      <c r="G443" s="3"/>
      <c r="H443" s="3"/>
      <c r="J443" s="226"/>
      <c r="K443" s="3"/>
      <c r="L443" s="3"/>
      <c r="O443" s="227"/>
      <c r="Q443" s="94"/>
      <c r="R443" s="94"/>
      <c r="S443" s="94"/>
      <c r="T443" s="94"/>
    </row>
    <row r="444" ht="15.75" customHeight="1">
      <c r="A444" s="204"/>
      <c r="B444" s="222"/>
      <c r="C444" s="223"/>
      <c r="D444" s="231"/>
      <c r="E444" s="3"/>
      <c r="F444" s="188" t="str">
        <f>IF(COUNTIF(LEAVE!B:B,H:H)&gt;0,TODAY(),"")</f>
        <v/>
      </c>
      <c r="G444" s="3"/>
      <c r="H444" s="3"/>
      <c r="J444" s="226"/>
      <c r="K444" s="3"/>
      <c r="L444" s="3"/>
      <c r="O444" s="227"/>
      <c r="Q444" s="94"/>
      <c r="R444" s="94"/>
      <c r="S444" s="94"/>
      <c r="T444" s="94"/>
    </row>
    <row r="445" ht="15.75" customHeight="1">
      <c r="A445" s="204"/>
      <c r="B445" s="222"/>
      <c r="C445" s="206"/>
      <c r="D445" s="235"/>
      <c r="E445" s="3"/>
      <c r="F445" s="188" t="str">
        <f>IF(COUNTIF(LEAVE!B:B,H:H)&gt;0,TODAY(),"")</f>
        <v/>
      </c>
      <c r="G445" s="3"/>
      <c r="H445" s="3"/>
      <c r="J445" s="226"/>
      <c r="K445" s="3"/>
      <c r="L445" s="3"/>
      <c r="O445" s="227"/>
      <c r="Q445" s="94"/>
      <c r="R445" s="94"/>
      <c r="S445" s="94"/>
      <c r="T445" s="94"/>
    </row>
    <row r="446" ht="15.75" customHeight="1">
      <c r="A446" s="204"/>
      <c r="B446" s="222"/>
      <c r="C446" s="223"/>
      <c r="D446" s="231"/>
      <c r="E446" s="3"/>
      <c r="F446" s="188" t="str">
        <f>IF(COUNTIF(LEAVE!B:B,H:H)&gt;0,TODAY(),"")</f>
        <v/>
      </c>
      <c r="G446" s="3"/>
      <c r="H446" s="3"/>
      <c r="J446" s="226"/>
      <c r="K446" s="3"/>
      <c r="L446" s="3"/>
      <c r="O446" s="227"/>
      <c r="Q446" s="94"/>
      <c r="R446" s="94"/>
      <c r="S446" s="94"/>
      <c r="T446" s="94"/>
    </row>
    <row r="447" ht="15.75" customHeight="1">
      <c r="A447" s="204"/>
      <c r="B447" s="222"/>
      <c r="C447" s="206"/>
      <c r="D447" s="207"/>
      <c r="E447" s="3"/>
      <c r="F447" s="188" t="str">
        <f>IF(COUNTIF(LEAVE!B:B,H:H)&gt;0,TODAY(),"")</f>
        <v/>
      </c>
      <c r="G447" s="3"/>
      <c r="H447" s="3"/>
      <c r="J447" s="226"/>
      <c r="K447" s="3"/>
      <c r="L447" s="3"/>
      <c r="O447" s="227"/>
      <c r="Q447" s="94"/>
      <c r="R447" s="94"/>
      <c r="S447" s="94"/>
      <c r="T447" s="94"/>
    </row>
    <row r="448" ht="15.75" customHeight="1">
      <c r="A448" s="204"/>
      <c r="B448" s="222"/>
      <c r="C448" s="206"/>
      <c r="D448" s="207"/>
      <c r="E448" s="3"/>
      <c r="F448" s="188" t="str">
        <f>IF(COUNTIF(LEAVE!B:B,H:H)&gt;0,TODAY(),"")</f>
        <v/>
      </c>
      <c r="G448" s="3"/>
      <c r="H448" s="3"/>
      <c r="J448" s="226"/>
      <c r="K448" s="3"/>
      <c r="L448" s="3"/>
      <c r="O448" s="227"/>
      <c r="Q448" s="94"/>
      <c r="R448" s="94"/>
      <c r="S448" s="94"/>
      <c r="T448" s="94"/>
    </row>
    <row r="449" ht="15.75" customHeight="1">
      <c r="A449" s="204"/>
      <c r="B449" s="222"/>
      <c r="C449" s="206"/>
      <c r="D449" s="207"/>
      <c r="E449" s="3"/>
      <c r="F449" s="188" t="str">
        <f>IF(COUNTIF(LEAVE!B:B,H:H)&gt;0,TODAY(),"")</f>
        <v/>
      </c>
      <c r="G449" s="3"/>
      <c r="H449" s="3"/>
      <c r="J449" s="226"/>
      <c r="K449" s="3"/>
      <c r="L449" s="3"/>
      <c r="O449" s="227"/>
      <c r="Q449" s="94"/>
      <c r="R449" s="94"/>
      <c r="S449" s="94"/>
      <c r="T449" s="94"/>
    </row>
    <row r="450" ht="15.75" customHeight="1">
      <c r="A450" s="204"/>
      <c r="B450" s="222"/>
      <c r="C450" s="206"/>
      <c r="D450" s="207"/>
      <c r="E450" s="3"/>
      <c r="F450" s="188" t="str">
        <f>IF(COUNTIF(LEAVE!B:B,H:H)&gt;0,TODAY(),"")</f>
        <v/>
      </c>
      <c r="G450" s="3"/>
      <c r="H450" s="3"/>
      <c r="J450" s="226"/>
      <c r="K450" s="3"/>
      <c r="L450" s="3"/>
      <c r="O450" s="227"/>
      <c r="Q450" s="94"/>
      <c r="R450" s="94"/>
      <c r="S450" s="94"/>
      <c r="T450" s="94"/>
    </row>
    <row r="451" ht="15.75" customHeight="1">
      <c r="A451" s="204"/>
      <c r="B451" s="222"/>
      <c r="C451" s="206"/>
      <c r="D451" s="207"/>
      <c r="E451" s="3"/>
      <c r="F451" s="188" t="str">
        <f>IF(COUNTIF(LEAVE!B:B,H:H)&gt;0,TODAY(),"")</f>
        <v/>
      </c>
      <c r="G451" s="3"/>
      <c r="H451" s="3"/>
      <c r="J451" s="226"/>
      <c r="K451" s="3"/>
      <c r="L451" s="3"/>
      <c r="O451" s="227"/>
      <c r="Q451" s="94"/>
      <c r="R451" s="94"/>
      <c r="S451" s="94"/>
      <c r="T451" s="94"/>
    </row>
    <row r="452" ht="15.75" customHeight="1">
      <c r="A452" s="204"/>
      <c r="B452" s="222"/>
      <c r="C452" s="223"/>
      <c r="D452" s="231"/>
      <c r="E452" s="3"/>
      <c r="F452" s="188" t="str">
        <f>IF(COUNTIF(LEAVE!B:B,H:H)&gt;0,TODAY(),"")</f>
        <v/>
      </c>
      <c r="G452" s="3"/>
      <c r="H452" s="3"/>
      <c r="J452" s="226"/>
      <c r="K452" s="3"/>
      <c r="L452" s="3"/>
      <c r="O452" s="227"/>
      <c r="Q452" s="94"/>
      <c r="R452" s="94"/>
      <c r="S452" s="94"/>
      <c r="T452" s="94"/>
    </row>
    <row r="453" ht="15.75" customHeight="1">
      <c r="A453" s="204"/>
      <c r="B453" s="222"/>
      <c r="C453" s="206"/>
      <c r="D453" s="207"/>
      <c r="E453" s="3"/>
      <c r="F453" s="188" t="str">
        <f>IF(COUNTIF(LEAVE!B:B,H:H)&gt;0,TODAY(),"")</f>
        <v/>
      </c>
      <c r="G453" s="3"/>
      <c r="H453" s="3"/>
      <c r="J453" s="226"/>
      <c r="K453" s="3"/>
      <c r="L453" s="3"/>
      <c r="O453" s="227"/>
      <c r="Q453" s="94"/>
      <c r="R453" s="94"/>
      <c r="S453" s="94"/>
      <c r="T453" s="94"/>
    </row>
    <row r="454" ht="15.75" customHeight="1">
      <c r="A454" s="204"/>
      <c r="B454" s="222"/>
      <c r="C454" s="206"/>
      <c r="D454" s="235"/>
      <c r="E454" s="3"/>
      <c r="F454" s="188" t="str">
        <f>IF(COUNTIF(LEAVE!B:B,H:H)&gt;0,TODAY(),"")</f>
        <v/>
      </c>
      <c r="G454" s="3"/>
      <c r="H454" s="3"/>
      <c r="J454" s="226"/>
      <c r="K454" s="3"/>
      <c r="L454" s="3"/>
      <c r="O454" s="227"/>
      <c r="Q454" s="94"/>
      <c r="R454" s="94"/>
      <c r="S454" s="94"/>
      <c r="T454" s="94"/>
    </row>
    <row r="455" ht="15.75" customHeight="1">
      <c r="A455" s="204"/>
      <c r="B455" s="222"/>
      <c r="C455" s="206"/>
      <c r="D455" s="235"/>
      <c r="E455" s="3"/>
      <c r="F455" s="188" t="str">
        <f>IF(COUNTIF(LEAVE!B:B,H:H)&gt;0,TODAY(),"")</f>
        <v/>
      </c>
      <c r="G455" s="3"/>
      <c r="H455" s="3"/>
      <c r="J455" s="226"/>
      <c r="K455" s="3"/>
      <c r="L455" s="3"/>
      <c r="O455" s="227"/>
      <c r="Q455" s="94"/>
      <c r="R455" s="94"/>
      <c r="S455" s="94"/>
      <c r="T455" s="94"/>
    </row>
    <row r="456" ht="15.75" customHeight="1">
      <c r="A456" s="204"/>
      <c r="B456" s="222"/>
      <c r="C456" s="206"/>
      <c r="D456" s="235"/>
      <c r="E456" s="3"/>
      <c r="F456" s="188" t="str">
        <f>IF(COUNTIF(LEAVE!B:B,H:H)&gt;0,TODAY(),"")</f>
        <v/>
      </c>
      <c r="G456" s="3"/>
      <c r="H456" s="3"/>
      <c r="J456" s="226"/>
      <c r="K456" s="3"/>
      <c r="L456" s="3"/>
      <c r="O456" s="227"/>
      <c r="Q456" s="94"/>
      <c r="R456" s="94"/>
      <c r="S456" s="94"/>
      <c r="T456" s="94"/>
    </row>
    <row r="457" ht="15.75" customHeight="1">
      <c r="A457" s="204"/>
      <c r="B457" s="222"/>
      <c r="C457" s="206"/>
      <c r="D457" s="235"/>
      <c r="E457" s="3"/>
      <c r="F457" s="188" t="str">
        <f>IF(COUNTIF(LEAVE!B:B,H:H)&gt;0,TODAY(),"")</f>
        <v/>
      </c>
      <c r="G457" s="3"/>
      <c r="H457" s="3"/>
      <c r="J457" s="226"/>
      <c r="K457" s="3"/>
      <c r="L457" s="3"/>
      <c r="O457" s="227"/>
      <c r="Q457" s="94"/>
      <c r="R457" s="94"/>
      <c r="S457" s="94"/>
      <c r="T457" s="94"/>
    </row>
    <row r="458" ht="15.75" customHeight="1">
      <c r="A458" s="204"/>
      <c r="B458" s="222"/>
      <c r="C458" s="206"/>
      <c r="D458" s="235"/>
      <c r="E458" s="3"/>
      <c r="F458" s="188" t="str">
        <f>IF(COUNTIF(LEAVE!B:B,H:H)&gt;0,TODAY(),"")</f>
        <v/>
      </c>
      <c r="G458" s="3"/>
      <c r="H458" s="3"/>
      <c r="J458" s="226"/>
      <c r="K458" s="3"/>
      <c r="L458" s="3"/>
      <c r="O458" s="227"/>
      <c r="Q458" s="94"/>
      <c r="R458" s="94"/>
      <c r="S458" s="94"/>
      <c r="T458" s="94"/>
    </row>
    <row r="459" ht="15.75" customHeight="1">
      <c r="A459" s="204"/>
      <c r="B459" s="222"/>
      <c r="C459" s="206"/>
      <c r="D459" s="235"/>
      <c r="E459" s="3"/>
      <c r="F459" s="188" t="str">
        <f>IF(COUNTIF(LEAVE!B:B,H:H)&gt;0,TODAY(),"")</f>
        <v/>
      </c>
      <c r="G459" s="3"/>
      <c r="H459" s="3"/>
      <c r="J459" s="226"/>
      <c r="K459" s="3"/>
      <c r="L459" s="3"/>
      <c r="O459" s="227"/>
      <c r="Q459" s="94"/>
      <c r="R459" s="94"/>
      <c r="S459" s="94"/>
      <c r="T459" s="94"/>
    </row>
    <row r="460" ht="15.75" customHeight="1">
      <c r="A460" s="204"/>
      <c r="B460" s="222"/>
      <c r="C460" s="206"/>
      <c r="D460" s="235"/>
      <c r="E460" s="3"/>
      <c r="F460" s="188" t="str">
        <f>IF(COUNTIF(LEAVE!B:B,H:H)&gt;0,TODAY(),"")</f>
        <v/>
      </c>
      <c r="G460" s="3"/>
      <c r="H460" s="3"/>
      <c r="J460" s="226"/>
      <c r="K460" s="3"/>
      <c r="L460" s="3"/>
      <c r="O460" s="227"/>
      <c r="Q460" s="94"/>
      <c r="R460" s="94"/>
      <c r="S460" s="94"/>
      <c r="T460" s="94"/>
    </row>
    <row r="461" ht="15.75" customHeight="1">
      <c r="A461" s="204"/>
      <c r="B461" s="222"/>
      <c r="C461" s="206"/>
      <c r="D461" s="235"/>
      <c r="E461" s="3"/>
      <c r="F461" s="188" t="str">
        <f>IF(COUNTIF(LEAVE!B:B,H:H)&gt;0,TODAY(),"")</f>
        <v/>
      </c>
      <c r="G461" s="3"/>
      <c r="H461" s="3"/>
      <c r="J461" s="226"/>
      <c r="K461" s="3"/>
      <c r="L461" s="3"/>
      <c r="O461" s="227"/>
      <c r="Q461" s="94"/>
      <c r="R461" s="94"/>
      <c r="S461" s="94"/>
      <c r="T461" s="94"/>
    </row>
    <row r="462" ht="15.75" customHeight="1">
      <c r="A462" s="204"/>
      <c r="B462" s="222"/>
      <c r="C462" s="206"/>
      <c r="D462" s="235"/>
      <c r="E462" s="3"/>
      <c r="F462" s="188" t="str">
        <f>IF(COUNTIF(LEAVE!B:B,H:H)&gt;0,TODAY(),"")</f>
        <v/>
      </c>
      <c r="G462" s="3"/>
      <c r="H462" s="3"/>
      <c r="J462" s="226"/>
      <c r="K462" s="3"/>
      <c r="L462" s="3"/>
      <c r="O462" s="227"/>
      <c r="Q462" s="94"/>
      <c r="R462" s="94"/>
      <c r="S462" s="94"/>
      <c r="T462" s="94"/>
    </row>
    <row r="463" ht="15.75" customHeight="1">
      <c r="A463" s="204"/>
      <c r="B463" s="222"/>
      <c r="C463" s="206"/>
      <c r="D463" s="235"/>
      <c r="E463" s="3"/>
      <c r="F463" s="188" t="str">
        <f>IF(COUNTIF(LEAVE!B:B,H:H)&gt;0,TODAY(),"")</f>
        <v/>
      </c>
      <c r="G463" s="3"/>
      <c r="H463" s="3"/>
      <c r="J463" s="226"/>
      <c r="K463" s="3"/>
      <c r="L463" s="3"/>
      <c r="O463" s="227"/>
      <c r="Q463" s="94"/>
      <c r="R463" s="94"/>
      <c r="S463" s="94"/>
      <c r="T463" s="94"/>
    </row>
    <row r="464" ht="15.75" customHeight="1">
      <c r="A464" s="204"/>
      <c r="B464" s="222"/>
      <c r="C464" s="206"/>
      <c r="D464" s="235"/>
      <c r="E464" s="3"/>
      <c r="F464" s="188" t="str">
        <f>IF(COUNTIF(LEAVE!B:B,H:H)&gt;0,TODAY(),"")</f>
        <v/>
      </c>
      <c r="G464" s="3"/>
      <c r="H464" s="3"/>
      <c r="J464" s="226"/>
      <c r="K464" s="3"/>
      <c r="L464" s="3"/>
      <c r="O464" s="227"/>
      <c r="Q464" s="94"/>
      <c r="R464" s="94"/>
      <c r="S464" s="94"/>
      <c r="T464" s="94"/>
    </row>
    <row r="465" ht="15.75" customHeight="1">
      <c r="A465" s="204"/>
      <c r="B465" s="222"/>
      <c r="C465" s="206"/>
      <c r="D465" s="235"/>
      <c r="E465" s="3"/>
      <c r="F465" s="188" t="str">
        <f>IF(COUNTIF(LEAVE!B:B,H:H)&gt;0,TODAY(),"")</f>
        <v/>
      </c>
      <c r="G465" s="3"/>
      <c r="H465" s="3"/>
      <c r="J465" s="226"/>
      <c r="K465" s="3"/>
      <c r="L465" s="3"/>
      <c r="O465" s="227"/>
      <c r="Q465" s="94"/>
      <c r="R465" s="94"/>
      <c r="S465" s="94"/>
      <c r="T465" s="94"/>
    </row>
    <row r="466" ht="15.75" customHeight="1">
      <c r="A466" s="204"/>
      <c r="B466" s="222"/>
      <c r="C466" s="223"/>
      <c r="D466" s="231"/>
      <c r="E466" s="3"/>
      <c r="F466" s="188" t="str">
        <f>IF(COUNTIF(LEAVE!B:B,H:H)&gt;0,TODAY(),"")</f>
        <v/>
      </c>
      <c r="G466" s="3"/>
      <c r="H466" s="3"/>
      <c r="J466" s="226"/>
      <c r="K466" s="3"/>
      <c r="L466" s="3"/>
      <c r="O466" s="227"/>
      <c r="Q466" s="94"/>
      <c r="R466" s="94"/>
      <c r="S466" s="94"/>
      <c r="T466" s="94"/>
    </row>
    <row r="467" ht="15.75" customHeight="1">
      <c r="A467" s="204"/>
      <c r="B467" s="222"/>
      <c r="C467" s="223"/>
      <c r="D467" s="235"/>
      <c r="E467" s="3"/>
      <c r="F467" s="188" t="str">
        <f>IF(COUNTIF(LEAVE!B:B,H:H)&gt;0,TODAY(),"")</f>
        <v/>
      </c>
      <c r="G467" s="3"/>
      <c r="H467" s="3"/>
      <c r="J467" s="226"/>
      <c r="K467" s="3"/>
      <c r="L467" s="3"/>
      <c r="O467" s="227"/>
      <c r="Q467" s="94"/>
      <c r="R467" s="94"/>
      <c r="S467" s="94"/>
      <c r="T467" s="94"/>
    </row>
    <row r="468" ht="15.75" customHeight="1">
      <c r="A468" s="204"/>
      <c r="B468" s="222"/>
      <c r="C468" s="206"/>
      <c r="D468" s="235"/>
      <c r="E468" s="3"/>
      <c r="F468" s="188" t="str">
        <f>IF(COUNTIF(LEAVE!B:B,H:H)&gt;0,TODAY(),"")</f>
        <v/>
      </c>
      <c r="G468" s="3"/>
      <c r="H468" s="3"/>
      <c r="J468" s="226"/>
      <c r="K468" s="3"/>
      <c r="L468" s="3"/>
      <c r="O468" s="227"/>
      <c r="Q468" s="94"/>
      <c r="R468" s="94"/>
      <c r="S468" s="94"/>
      <c r="T468" s="94"/>
    </row>
    <row r="469" ht="15.75" customHeight="1">
      <c r="A469" s="204"/>
      <c r="B469" s="222"/>
      <c r="C469" s="206"/>
      <c r="D469" s="235"/>
      <c r="E469" s="3"/>
      <c r="F469" s="188" t="str">
        <f>IF(COUNTIF(LEAVE!B:B,H:H)&gt;0,TODAY(),"")</f>
        <v/>
      </c>
      <c r="G469" s="3"/>
      <c r="H469" s="3"/>
      <c r="J469" s="226"/>
      <c r="K469" s="3"/>
      <c r="L469" s="3"/>
      <c r="O469" s="227"/>
      <c r="Q469" s="94"/>
      <c r="R469" s="94"/>
      <c r="S469" s="94"/>
      <c r="T469" s="94"/>
    </row>
    <row r="470" ht="15.75" customHeight="1">
      <c r="A470" s="204"/>
      <c r="B470" s="222"/>
      <c r="C470" s="206"/>
      <c r="D470" s="207"/>
      <c r="E470" s="3"/>
      <c r="F470" s="188" t="str">
        <f>IF(COUNTIF(LEAVE!B:B,H:H)&gt;0,TODAY(),"")</f>
        <v/>
      </c>
      <c r="G470" s="3"/>
      <c r="H470" s="3"/>
      <c r="J470" s="226"/>
      <c r="K470" s="3"/>
      <c r="L470" s="3"/>
      <c r="O470" s="227"/>
      <c r="Q470" s="94"/>
      <c r="R470" s="94"/>
      <c r="S470" s="94"/>
      <c r="T470" s="94"/>
    </row>
    <row r="471" ht="15.75" customHeight="1">
      <c r="A471" s="204"/>
      <c r="B471" s="222"/>
      <c r="C471" s="206"/>
      <c r="D471" s="207"/>
      <c r="E471" s="3"/>
      <c r="F471" s="188" t="str">
        <f>IF(COUNTIF(LEAVE!B:B,H:H)&gt;0,TODAY(),"")</f>
        <v/>
      </c>
      <c r="G471" s="3"/>
      <c r="H471" s="3"/>
      <c r="J471" s="226"/>
      <c r="K471" s="3"/>
      <c r="L471" s="3"/>
      <c r="O471" s="227"/>
      <c r="Q471" s="94"/>
      <c r="R471" s="94"/>
      <c r="S471" s="94"/>
      <c r="T471" s="94"/>
    </row>
    <row r="472" ht="15.75" customHeight="1">
      <c r="A472" s="204"/>
      <c r="B472" s="222"/>
      <c r="C472" s="223"/>
      <c r="D472" s="231"/>
      <c r="E472" s="3"/>
      <c r="F472" s="188" t="str">
        <f>IF(COUNTIF(LEAVE!B:B,H:H)&gt;0,TODAY(),"")</f>
        <v/>
      </c>
      <c r="G472" s="3"/>
      <c r="H472" s="3"/>
      <c r="J472" s="226"/>
      <c r="K472" s="3"/>
      <c r="L472" s="3"/>
      <c r="O472" s="227"/>
      <c r="Q472" s="94"/>
      <c r="R472" s="94"/>
      <c r="S472" s="94"/>
      <c r="T472" s="94"/>
    </row>
    <row r="473" ht="15.75" customHeight="1">
      <c r="A473" s="204"/>
      <c r="B473" s="222"/>
      <c r="C473" s="206"/>
      <c r="D473" s="207"/>
      <c r="E473" s="3"/>
      <c r="F473" s="188" t="str">
        <f>IF(COUNTIF(LEAVE!B:B,H:H)&gt;0,TODAY(),"")</f>
        <v/>
      </c>
      <c r="G473" s="3"/>
      <c r="H473" s="3"/>
      <c r="J473" s="226"/>
      <c r="K473" s="3"/>
      <c r="L473" s="3"/>
      <c r="O473" s="227"/>
      <c r="Q473" s="94"/>
      <c r="R473" s="94"/>
      <c r="S473" s="94"/>
      <c r="T473" s="94"/>
    </row>
    <row r="474" ht="15.75" customHeight="1">
      <c r="A474" s="204"/>
      <c r="B474" s="222"/>
      <c r="C474" s="206"/>
      <c r="D474" s="207"/>
      <c r="E474" s="3"/>
      <c r="F474" s="188" t="str">
        <f>IF(COUNTIF(LEAVE!B:B,H:H)&gt;0,TODAY(),"")</f>
        <v/>
      </c>
      <c r="G474" s="3"/>
      <c r="H474" s="3"/>
      <c r="J474" s="226"/>
      <c r="K474" s="3"/>
      <c r="L474" s="3"/>
      <c r="O474" s="227"/>
      <c r="Q474" s="94"/>
      <c r="R474" s="94"/>
      <c r="S474" s="94"/>
      <c r="T474" s="94"/>
    </row>
    <row r="475" ht="15.75" customHeight="1">
      <c r="A475" s="204"/>
      <c r="B475" s="222"/>
      <c r="C475" s="206"/>
      <c r="D475" s="207"/>
      <c r="E475" s="3"/>
      <c r="F475" s="188" t="str">
        <f>IF(COUNTIF(LEAVE!B:B,H:H)&gt;0,TODAY(),"")</f>
        <v/>
      </c>
      <c r="G475" s="3"/>
      <c r="H475" s="3"/>
      <c r="J475" s="226"/>
      <c r="K475" s="3"/>
      <c r="L475" s="3"/>
      <c r="O475" s="227"/>
      <c r="Q475" s="94"/>
      <c r="R475" s="94"/>
      <c r="S475" s="94"/>
      <c r="T475" s="94"/>
    </row>
    <row r="476" ht="15.75" customHeight="1">
      <c r="A476" s="204"/>
      <c r="B476" s="222"/>
      <c r="C476" s="206"/>
      <c r="D476" s="207"/>
      <c r="E476" s="3"/>
      <c r="F476" s="188" t="str">
        <f>IF(COUNTIF(LEAVE!B:B,H:H)&gt;0,TODAY(),"")</f>
        <v/>
      </c>
      <c r="G476" s="3"/>
      <c r="H476" s="3"/>
      <c r="J476" s="226"/>
      <c r="K476" s="3"/>
      <c r="L476" s="3"/>
      <c r="O476" s="227"/>
      <c r="Q476" s="94"/>
      <c r="R476" s="94"/>
      <c r="S476" s="94"/>
      <c r="T476" s="94"/>
    </row>
    <row r="477" ht="15.75" customHeight="1">
      <c r="A477" s="204"/>
      <c r="B477" s="222"/>
      <c r="C477" s="206"/>
      <c r="D477" s="207"/>
      <c r="E477" s="3"/>
      <c r="F477" s="188" t="str">
        <f>IF(COUNTIF(LEAVE!B:B,H:H)&gt;0,TODAY(),"")</f>
        <v/>
      </c>
      <c r="G477" s="3"/>
      <c r="H477" s="3"/>
      <c r="J477" s="226"/>
      <c r="K477" s="3"/>
      <c r="L477" s="3"/>
      <c r="O477" s="227"/>
      <c r="Q477" s="94"/>
      <c r="R477" s="94"/>
      <c r="S477" s="94"/>
      <c r="T477" s="94"/>
    </row>
    <row r="478" ht="15.75" customHeight="1">
      <c r="A478" s="204"/>
      <c r="B478" s="222"/>
      <c r="C478" s="206"/>
      <c r="D478" s="235"/>
      <c r="E478" s="3"/>
      <c r="F478" s="188" t="str">
        <f>IF(COUNTIF(LEAVE!B:B,H:H)&gt;0,TODAY(),"")</f>
        <v/>
      </c>
      <c r="G478" s="3"/>
      <c r="H478" s="3"/>
      <c r="J478" s="226"/>
      <c r="K478" s="3"/>
      <c r="L478" s="3"/>
      <c r="O478" s="227"/>
      <c r="Q478" s="94"/>
      <c r="R478" s="94"/>
      <c r="S478" s="94"/>
      <c r="T478" s="94"/>
    </row>
    <row r="479" ht="15.75" customHeight="1">
      <c r="A479" s="204"/>
      <c r="B479" s="222"/>
      <c r="C479" s="206"/>
      <c r="D479" s="235"/>
      <c r="E479" s="3"/>
      <c r="F479" s="188" t="str">
        <f>IF(COUNTIF(LEAVE!B:B,H:H)&gt;0,TODAY(),"")</f>
        <v/>
      </c>
      <c r="G479" s="3"/>
      <c r="H479" s="3"/>
      <c r="J479" s="226"/>
      <c r="K479" s="3"/>
      <c r="L479" s="3"/>
      <c r="O479" s="227"/>
      <c r="Q479" s="94"/>
      <c r="R479" s="94"/>
      <c r="S479" s="94"/>
      <c r="T479" s="94"/>
    </row>
    <row r="480" ht="15.75" customHeight="1">
      <c r="A480" s="204"/>
      <c r="B480" s="222"/>
      <c r="C480" s="206"/>
      <c r="D480" s="235"/>
      <c r="E480" s="3"/>
      <c r="F480" s="188" t="str">
        <f>IF(COUNTIF(LEAVE!B:B,H:H)&gt;0,TODAY(),"")</f>
        <v/>
      </c>
      <c r="G480" s="3"/>
      <c r="H480" s="3"/>
      <c r="J480" s="226"/>
      <c r="K480" s="3"/>
      <c r="L480" s="3"/>
      <c r="O480" s="227"/>
      <c r="Q480" s="94"/>
      <c r="R480" s="94"/>
      <c r="S480" s="94"/>
      <c r="T480" s="94"/>
    </row>
    <row r="481" ht="15.75" customHeight="1">
      <c r="A481" s="204"/>
      <c r="B481" s="222"/>
      <c r="C481" s="206"/>
      <c r="D481" s="235"/>
      <c r="E481" s="3"/>
      <c r="F481" s="188" t="str">
        <f>IF(COUNTIF(LEAVE!B:B,H:H)&gt;0,TODAY(),"")</f>
        <v/>
      </c>
      <c r="G481" s="3"/>
      <c r="H481" s="3"/>
      <c r="J481" s="226"/>
      <c r="K481" s="3"/>
      <c r="L481" s="3"/>
      <c r="O481" s="227"/>
      <c r="Q481" s="94"/>
      <c r="R481" s="94"/>
      <c r="S481" s="94"/>
      <c r="T481" s="94"/>
    </row>
    <row r="482" ht="15.75" customHeight="1">
      <c r="A482" s="204"/>
      <c r="B482" s="222"/>
      <c r="C482" s="206"/>
      <c r="D482" s="235"/>
      <c r="E482" s="3"/>
      <c r="F482" s="188" t="str">
        <f>IF(COUNTIF(LEAVE!B:B,H:H)&gt;0,TODAY(),"")</f>
        <v/>
      </c>
      <c r="G482" s="3"/>
      <c r="H482" s="3"/>
      <c r="J482" s="226"/>
      <c r="K482" s="3"/>
      <c r="L482" s="3"/>
      <c r="O482" s="227"/>
      <c r="Q482" s="94"/>
      <c r="R482" s="94"/>
      <c r="S482" s="94"/>
      <c r="T482" s="94"/>
    </row>
    <row r="483" ht="15.75" customHeight="1">
      <c r="A483" s="204"/>
      <c r="B483" s="222"/>
      <c r="C483" s="206"/>
      <c r="D483" s="235"/>
      <c r="E483" s="3"/>
      <c r="F483" s="188" t="str">
        <f>IF(COUNTIF(LEAVE!B:B,H:H)&gt;0,TODAY(),"")</f>
        <v/>
      </c>
      <c r="G483" s="3"/>
      <c r="H483" s="3"/>
      <c r="J483" s="226"/>
      <c r="K483" s="3"/>
      <c r="L483" s="3"/>
      <c r="O483" s="227"/>
      <c r="Q483" s="94"/>
      <c r="R483" s="94"/>
      <c r="S483" s="94"/>
      <c r="T483" s="94"/>
    </row>
    <row r="484" ht="15.75" customHeight="1">
      <c r="A484" s="204"/>
      <c r="B484" s="222"/>
      <c r="C484" s="206"/>
      <c r="D484" s="235"/>
      <c r="E484" s="3"/>
      <c r="F484" s="188" t="str">
        <f>IF(COUNTIF(LEAVE!B:B,H:H)&gt;0,TODAY(),"")</f>
        <v/>
      </c>
      <c r="G484" s="3"/>
      <c r="H484" s="3"/>
      <c r="J484" s="226"/>
      <c r="K484" s="3"/>
      <c r="L484" s="3"/>
      <c r="O484" s="227"/>
      <c r="Q484" s="94"/>
      <c r="R484" s="94"/>
      <c r="S484" s="94"/>
      <c r="T484" s="94"/>
    </row>
    <row r="485" ht="15.75" customHeight="1">
      <c r="A485" s="204"/>
      <c r="B485" s="222"/>
      <c r="C485" s="206"/>
      <c r="D485" s="235"/>
      <c r="E485" s="3"/>
      <c r="F485" s="188" t="str">
        <f>IF(COUNTIF(LEAVE!B:B,H:H)&gt;0,TODAY(),"")</f>
        <v/>
      </c>
      <c r="G485" s="3"/>
      <c r="H485" s="3"/>
      <c r="J485" s="226"/>
      <c r="K485" s="3"/>
      <c r="L485" s="3"/>
      <c r="O485" s="227"/>
      <c r="Q485" s="94"/>
      <c r="R485" s="94"/>
      <c r="S485" s="94"/>
      <c r="T485" s="94"/>
    </row>
    <row r="486" ht="15.75" customHeight="1">
      <c r="A486" s="204"/>
      <c r="B486" s="222"/>
      <c r="C486" s="206"/>
      <c r="D486" s="235"/>
      <c r="E486" s="3"/>
      <c r="F486" s="188" t="str">
        <f>IF(COUNTIF(LEAVE!B:B,H:H)&gt;0,TODAY(),"")</f>
        <v/>
      </c>
      <c r="G486" s="3"/>
      <c r="H486" s="3"/>
      <c r="J486" s="226"/>
      <c r="K486" s="3"/>
      <c r="L486" s="3"/>
      <c r="O486" s="227"/>
      <c r="Q486" s="94"/>
      <c r="R486" s="94"/>
      <c r="S486" s="94"/>
      <c r="T486" s="94"/>
    </row>
    <row r="487" ht="15.75" customHeight="1">
      <c r="A487" s="204"/>
      <c r="B487" s="222"/>
      <c r="C487" s="206"/>
      <c r="D487" s="235"/>
      <c r="E487" s="3"/>
      <c r="F487" s="188" t="str">
        <f>IF(COUNTIF(LEAVE!B:B,H:H)&gt;0,TODAY(),"")</f>
        <v/>
      </c>
      <c r="G487" s="3"/>
      <c r="H487" s="3"/>
      <c r="J487" s="226"/>
      <c r="K487" s="3"/>
      <c r="L487" s="3"/>
      <c r="O487" s="227"/>
      <c r="Q487" s="94"/>
      <c r="R487" s="94"/>
      <c r="S487" s="94"/>
      <c r="T487" s="94"/>
    </row>
    <row r="488" ht="15.75" customHeight="1">
      <c r="A488" s="204"/>
      <c r="B488" s="222"/>
      <c r="C488" s="206"/>
      <c r="D488" s="235"/>
      <c r="E488" s="3"/>
      <c r="F488" s="188" t="str">
        <f>IF(COUNTIF(LEAVE!B:B,H:H)&gt;0,TODAY(),"")</f>
        <v/>
      </c>
      <c r="G488" s="3"/>
      <c r="H488" s="3"/>
      <c r="J488" s="226"/>
      <c r="K488" s="3"/>
      <c r="L488" s="3"/>
      <c r="O488" s="227"/>
      <c r="Q488" s="94"/>
      <c r="R488" s="94"/>
      <c r="S488" s="94"/>
      <c r="T488" s="94"/>
    </row>
    <row r="489" ht="15.75" customHeight="1">
      <c r="A489" s="204"/>
      <c r="B489" s="222"/>
      <c r="C489" s="206"/>
      <c r="D489" s="235"/>
      <c r="E489" s="3"/>
      <c r="F489" s="188" t="str">
        <f>IF(COUNTIF(LEAVE!B:B,H:H)&gt;0,TODAY(),"")</f>
        <v/>
      </c>
      <c r="G489" s="3"/>
      <c r="H489" s="3"/>
      <c r="J489" s="226"/>
      <c r="K489" s="3"/>
      <c r="L489" s="3"/>
      <c r="O489" s="227"/>
      <c r="Q489" s="94"/>
      <c r="R489" s="94"/>
      <c r="S489" s="94"/>
      <c r="T489" s="94"/>
    </row>
    <row r="490" ht="15.75" customHeight="1">
      <c r="A490" s="204"/>
      <c r="B490" s="222"/>
      <c r="C490" s="206"/>
      <c r="D490" s="235"/>
      <c r="E490" s="3"/>
      <c r="F490" s="188" t="str">
        <f>IF(COUNTIF(LEAVE!B:B,H:H)&gt;0,TODAY(),"")</f>
        <v/>
      </c>
      <c r="G490" s="3"/>
      <c r="H490" s="3"/>
      <c r="J490" s="226"/>
      <c r="K490" s="3"/>
      <c r="L490" s="3"/>
      <c r="O490" s="227"/>
      <c r="Q490" s="94"/>
      <c r="R490" s="94"/>
      <c r="S490" s="94"/>
      <c r="T490" s="94"/>
    </row>
    <row r="491" ht="15.75" customHeight="1">
      <c r="A491" s="204"/>
      <c r="B491" s="222"/>
      <c r="C491" s="206"/>
      <c r="D491" s="235"/>
      <c r="E491" s="3"/>
      <c r="F491" s="188" t="str">
        <f>IF(COUNTIF(LEAVE!B:B,H:H)&gt;0,TODAY(),"")</f>
        <v/>
      </c>
      <c r="G491" s="3"/>
      <c r="H491" s="3"/>
      <c r="J491" s="226"/>
      <c r="K491" s="3"/>
      <c r="L491" s="3"/>
      <c r="O491" s="227"/>
      <c r="Q491" s="94"/>
      <c r="R491" s="94"/>
      <c r="S491" s="94"/>
      <c r="T491" s="94"/>
    </row>
    <row r="492" ht="15.75" customHeight="1">
      <c r="A492" s="204"/>
      <c r="B492" s="222"/>
      <c r="C492" s="206"/>
      <c r="D492" s="235"/>
      <c r="E492" s="3"/>
      <c r="F492" s="188" t="str">
        <f>IF(COUNTIF(LEAVE!B:B,H:H)&gt;0,TODAY(),"")</f>
        <v/>
      </c>
      <c r="G492" s="3"/>
      <c r="H492" s="3"/>
      <c r="J492" s="226"/>
      <c r="K492" s="3"/>
      <c r="L492" s="3"/>
      <c r="O492" s="227"/>
      <c r="Q492" s="94"/>
      <c r="R492" s="94"/>
      <c r="S492" s="94"/>
      <c r="T492" s="94"/>
    </row>
    <row r="493" ht="15.75" customHeight="1">
      <c r="A493" s="204"/>
      <c r="B493" s="222"/>
      <c r="C493" s="206"/>
      <c r="D493" s="235"/>
      <c r="E493" s="3"/>
      <c r="F493" s="188" t="str">
        <f>IF(COUNTIF(LEAVE!B:B,H:H)&gt;0,TODAY(),"")</f>
        <v/>
      </c>
      <c r="G493" s="3"/>
      <c r="H493" s="3"/>
      <c r="J493" s="226"/>
      <c r="K493" s="3"/>
      <c r="L493" s="3"/>
      <c r="O493" s="227"/>
      <c r="Q493" s="94"/>
      <c r="R493" s="94"/>
      <c r="S493" s="94"/>
      <c r="T493" s="94"/>
    </row>
    <row r="494" ht="15.75" customHeight="1">
      <c r="A494" s="204"/>
      <c r="B494" s="222"/>
      <c r="C494" s="206"/>
      <c r="D494" s="235"/>
      <c r="E494" s="3"/>
      <c r="F494" s="188" t="str">
        <f>IF(COUNTIF(LEAVE!B:B,H:H)&gt;0,TODAY(),"")</f>
        <v/>
      </c>
      <c r="G494" s="3"/>
      <c r="H494" s="3"/>
      <c r="J494" s="226"/>
      <c r="K494" s="3"/>
      <c r="L494" s="3"/>
      <c r="O494" s="227"/>
      <c r="Q494" s="94"/>
      <c r="R494" s="94"/>
      <c r="S494" s="94"/>
      <c r="T494" s="94"/>
    </row>
    <row r="495" ht="15.75" customHeight="1">
      <c r="A495" s="204"/>
      <c r="B495" s="222"/>
      <c r="C495" s="206"/>
      <c r="D495" s="207"/>
      <c r="E495" s="3"/>
      <c r="F495" s="188" t="str">
        <f>IF(COUNTIF(LEAVE!B:B,H:H)&gt;0,TODAY(),"")</f>
        <v/>
      </c>
      <c r="G495" s="3"/>
      <c r="H495" s="3"/>
      <c r="J495" s="226"/>
      <c r="K495" s="3"/>
      <c r="L495" s="3"/>
      <c r="O495" s="227"/>
      <c r="Q495" s="94"/>
      <c r="R495" s="94"/>
      <c r="S495" s="94"/>
      <c r="T495" s="94"/>
    </row>
    <row r="496" ht="15.75" customHeight="1">
      <c r="A496" s="204"/>
      <c r="B496" s="222"/>
      <c r="C496" s="206"/>
      <c r="D496" s="207"/>
      <c r="E496" s="3"/>
      <c r="F496" s="188" t="str">
        <f>IF(COUNTIF(LEAVE!B:B,H:H)&gt;0,TODAY(),"")</f>
        <v/>
      </c>
      <c r="G496" s="3"/>
      <c r="H496" s="3"/>
      <c r="J496" s="226"/>
      <c r="K496" s="3"/>
      <c r="L496" s="3"/>
      <c r="O496" s="227"/>
      <c r="Q496" s="94"/>
      <c r="R496" s="94"/>
      <c r="S496" s="94"/>
      <c r="T496" s="94"/>
    </row>
    <row r="497" ht="15.75" customHeight="1">
      <c r="A497" s="204"/>
      <c r="B497" s="222"/>
      <c r="C497" s="206"/>
      <c r="D497" s="207"/>
      <c r="E497" s="3"/>
      <c r="F497" s="188" t="str">
        <f>IF(COUNTIF(LEAVE!B:B,H:H)&gt;0,TODAY(),"")</f>
        <v/>
      </c>
      <c r="G497" s="3"/>
      <c r="H497" s="3"/>
      <c r="J497" s="226"/>
      <c r="K497" s="3"/>
      <c r="L497" s="3"/>
      <c r="O497" s="227"/>
      <c r="Q497" s="94"/>
      <c r="R497" s="94"/>
      <c r="S497" s="94"/>
      <c r="T497" s="94"/>
    </row>
    <row r="498" ht="15.75" customHeight="1">
      <c r="A498" s="204"/>
      <c r="B498" s="222"/>
      <c r="C498" s="206"/>
      <c r="D498" s="207"/>
      <c r="E498" s="3"/>
      <c r="F498" s="188" t="str">
        <f>IF(COUNTIF(LEAVE!B:B,H:H)&gt;0,TODAY(),"")</f>
        <v/>
      </c>
      <c r="G498" s="3"/>
      <c r="H498" s="3"/>
      <c r="J498" s="226"/>
      <c r="K498" s="3"/>
      <c r="L498" s="3"/>
      <c r="O498" s="227"/>
      <c r="Q498" s="94"/>
      <c r="R498" s="94"/>
      <c r="S498" s="94"/>
      <c r="T498" s="94"/>
    </row>
    <row r="499" ht="15.75" customHeight="1">
      <c r="A499" s="204"/>
      <c r="B499" s="222"/>
      <c r="C499" s="206"/>
      <c r="D499" s="207"/>
      <c r="E499" s="3"/>
      <c r="F499" s="188" t="str">
        <f>IF(COUNTIF(LEAVE!B:B,H:H)&gt;0,TODAY(),"")</f>
        <v/>
      </c>
      <c r="G499" s="3"/>
      <c r="H499" s="3"/>
      <c r="J499" s="226"/>
      <c r="K499" s="3"/>
      <c r="L499" s="3"/>
      <c r="O499" s="227"/>
      <c r="Q499" s="94"/>
      <c r="R499" s="94"/>
      <c r="S499" s="94"/>
      <c r="T499" s="94"/>
    </row>
    <row r="500" ht="15.75" customHeight="1">
      <c r="A500" s="204"/>
      <c r="B500" s="222"/>
      <c r="C500" s="206"/>
      <c r="D500" s="207"/>
      <c r="E500" s="3"/>
      <c r="F500" s="188" t="str">
        <f>IF(COUNTIF(LEAVE!B:B,H:H)&gt;0,TODAY(),"")</f>
        <v/>
      </c>
      <c r="G500" s="3"/>
      <c r="H500" s="3"/>
      <c r="J500" s="226"/>
      <c r="K500" s="3"/>
      <c r="L500" s="3"/>
      <c r="O500" s="227"/>
      <c r="Q500" s="94"/>
      <c r="R500" s="94"/>
      <c r="S500" s="94"/>
      <c r="T500" s="94"/>
    </row>
    <row r="501" ht="15.75" customHeight="1">
      <c r="A501" s="204"/>
      <c r="B501" s="222"/>
      <c r="C501" s="206"/>
      <c r="D501" s="207"/>
      <c r="E501" s="3"/>
      <c r="F501" s="188" t="str">
        <f>IF(COUNTIF(LEAVE!B:B,H:H)&gt;0,TODAY(),"")</f>
        <v/>
      </c>
      <c r="G501" s="3"/>
      <c r="H501" s="3"/>
      <c r="J501" s="226"/>
      <c r="K501" s="3"/>
      <c r="L501" s="3"/>
      <c r="O501" s="227"/>
      <c r="Q501" s="94"/>
      <c r="R501" s="94"/>
      <c r="S501" s="94"/>
      <c r="T501" s="94"/>
    </row>
    <row r="502" ht="15.75" customHeight="1">
      <c r="A502" s="204"/>
      <c r="B502" s="222"/>
      <c r="C502" s="206"/>
      <c r="D502" s="207"/>
      <c r="E502" s="3"/>
      <c r="F502" s="188" t="str">
        <f>IF(COUNTIF(LEAVE!B:B,H:H)&gt;0,TODAY(),"")</f>
        <v/>
      </c>
      <c r="G502" s="3"/>
      <c r="H502" s="3"/>
      <c r="J502" s="226"/>
      <c r="K502" s="3"/>
      <c r="L502" s="3"/>
      <c r="O502" s="227"/>
      <c r="Q502" s="94"/>
      <c r="R502" s="94"/>
      <c r="S502" s="94"/>
      <c r="T502" s="94"/>
    </row>
    <row r="503" ht="15.75" customHeight="1">
      <c r="A503" s="204"/>
      <c r="B503" s="222"/>
      <c r="C503" s="206"/>
      <c r="D503" s="207"/>
      <c r="E503" s="3"/>
      <c r="F503" s="188" t="str">
        <f>IF(COUNTIF(LEAVE!B:B,H:H)&gt;0,TODAY(),"")</f>
        <v/>
      </c>
      <c r="G503" s="3"/>
      <c r="H503" s="3"/>
      <c r="J503" s="226"/>
      <c r="K503" s="3"/>
      <c r="L503" s="3"/>
      <c r="O503" s="227"/>
      <c r="Q503" s="94"/>
      <c r="R503" s="94"/>
      <c r="S503" s="94"/>
      <c r="T503" s="94"/>
    </row>
    <row r="504" ht="15.75" customHeight="1">
      <c r="A504" s="204"/>
      <c r="B504" s="222"/>
      <c r="C504" s="206"/>
      <c r="D504" s="207"/>
      <c r="E504" s="3"/>
      <c r="F504" s="188" t="str">
        <f>IF(COUNTIF(LEAVE!B:B,H:H)&gt;0,TODAY(),"")</f>
        <v/>
      </c>
      <c r="G504" s="3"/>
      <c r="H504" s="3"/>
      <c r="J504" s="226"/>
      <c r="K504" s="3"/>
      <c r="L504" s="3"/>
      <c r="O504" s="227"/>
      <c r="Q504" s="94"/>
      <c r="R504" s="94"/>
      <c r="S504" s="94"/>
      <c r="T504" s="94"/>
    </row>
    <row r="505" ht="15.75" customHeight="1">
      <c r="A505" s="204"/>
      <c r="B505" s="222"/>
      <c r="C505" s="206"/>
      <c r="D505" s="207"/>
      <c r="E505" s="3"/>
      <c r="F505" s="188" t="str">
        <f>IF(COUNTIF(LEAVE!B:B,H:H)&gt;0,TODAY(),"")</f>
        <v/>
      </c>
      <c r="G505" s="3"/>
      <c r="H505" s="3"/>
      <c r="J505" s="226"/>
      <c r="K505" s="3"/>
      <c r="L505" s="3"/>
      <c r="O505" s="227"/>
      <c r="Q505" s="94"/>
      <c r="R505" s="94"/>
      <c r="S505" s="94"/>
      <c r="T505" s="94"/>
    </row>
    <row r="506" ht="15.75" customHeight="1">
      <c r="A506" s="204"/>
      <c r="B506" s="222"/>
      <c r="C506" s="206"/>
      <c r="D506" s="207"/>
      <c r="E506" s="3"/>
      <c r="F506" s="188" t="str">
        <f>IF(COUNTIF(LEAVE!B:B,H:H)&gt;0,TODAY(),"")</f>
        <v/>
      </c>
      <c r="G506" s="3"/>
      <c r="H506" s="3"/>
      <c r="J506" s="226"/>
      <c r="K506" s="3"/>
      <c r="L506" s="3"/>
      <c r="O506" s="227"/>
      <c r="Q506" s="94"/>
      <c r="R506" s="94"/>
      <c r="S506" s="94"/>
      <c r="T506" s="94"/>
    </row>
    <row r="507" ht="15.75" customHeight="1">
      <c r="A507" s="204"/>
      <c r="B507" s="222"/>
      <c r="C507" s="206"/>
      <c r="D507" s="207"/>
      <c r="E507" s="3"/>
      <c r="F507" s="188" t="str">
        <f>IF(COUNTIF(LEAVE!B:B,H:H)&gt;0,TODAY(),"")</f>
        <v/>
      </c>
      <c r="G507" s="3"/>
      <c r="H507" s="3"/>
      <c r="J507" s="226"/>
      <c r="K507" s="3"/>
      <c r="L507" s="3"/>
      <c r="O507" s="227"/>
      <c r="Q507" s="94"/>
      <c r="R507" s="94"/>
      <c r="S507" s="94"/>
      <c r="T507" s="94"/>
    </row>
    <row r="508" ht="15.75" customHeight="1">
      <c r="A508" s="204"/>
      <c r="B508" s="222"/>
      <c r="C508" s="206"/>
      <c r="D508" s="207"/>
      <c r="E508" s="3"/>
      <c r="F508" s="188" t="str">
        <f>IF(COUNTIF(LEAVE!B:B,H:H)&gt;0,TODAY(),"")</f>
        <v/>
      </c>
      <c r="G508" s="3"/>
      <c r="H508" s="3"/>
      <c r="J508" s="226"/>
      <c r="K508" s="3"/>
      <c r="L508" s="3"/>
      <c r="O508" s="227"/>
      <c r="Q508" s="94"/>
      <c r="R508" s="94"/>
      <c r="S508" s="94"/>
      <c r="T508" s="94"/>
    </row>
    <row r="509" ht="15.75" customHeight="1">
      <c r="A509" s="204"/>
      <c r="B509" s="222"/>
      <c r="C509" s="206"/>
      <c r="D509" s="207"/>
      <c r="E509" s="3"/>
      <c r="F509" s="188" t="str">
        <f>IF(COUNTIF(LEAVE!B:B,H:H)&gt;0,TODAY(),"")</f>
        <v/>
      </c>
      <c r="G509" s="3"/>
      <c r="H509" s="3"/>
      <c r="J509" s="226"/>
      <c r="K509" s="3"/>
      <c r="L509" s="3"/>
      <c r="O509" s="227"/>
      <c r="Q509" s="94"/>
      <c r="R509" s="94"/>
      <c r="S509" s="94"/>
      <c r="T509" s="94"/>
    </row>
    <row r="510" ht="15.75" customHeight="1">
      <c r="A510" s="204"/>
      <c r="B510" s="222"/>
      <c r="C510" s="206"/>
      <c r="D510" s="207"/>
      <c r="E510" s="3"/>
      <c r="F510" s="188" t="str">
        <f>IF(COUNTIF(LEAVE!B:B,H:H)&gt;0,TODAY(),"")</f>
        <v/>
      </c>
      <c r="G510" s="3"/>
      <c r="H510" s="3"/>
      <c r="J510" s="226"/>
      <c r="K510" s="3"/>
      <c r="L510" s="3"/>
      <c r="O510" s="227"/>
      <c r="Q510" s="94"/>
      <c r="R510" s="94"/>
      <c r="S510" s="94"/>
      <c r="T510" s="94"/>
    </row>
    <row r="511" ht="15.75" customHeight="1">
      <c r="A511" s="204"/>
      <c r="B511" s="222"/>
      <c r="C511" s="206"/>
      <c r="D511" s="207"/>
      <c r="E511" s="3"/>
      <c r="F511" s="188" t="str">
        <f>IF(COUNTIF(LEAVE!B:B,H:H)&gt;0,TODAY(),"")</f>
        <v/>
      </c>
      <c r="G511" s="3"/>
      <c r="H511" s="3"/>
      <c r="J511" s="226"/>
      <c r="K511" s="3"/>
      <c r="L511" s="3"/>
      <c r="O511" s="227"/>
      <c r="Q511" s="94"/>
      <c r="R511" s="94"/>
      <c r="S511" s="94"/>
      <c r="T511" s="94"/>
    </row>
    <row r="512" ht="15.75" customHeight="1">
      <c r="A512" s="204"/>
      <c r="B512" s="222"/>
      <c r="C512" s="206"/>
      <c r="D512" s="207"/>
      <c r="E512" s="3"/>
      <c r="F512" s="188" t="str">
        <f>IF(COUNTIF(LEAVE!B:B,H:H)&gt;0,TODAY(),"")</f>
        <v/>
      </c>
      <c r="G512" s="3"/>
      <c r="H512" s="3"/>
      <c r="J512" s="226"/>
      <c r="K512" s="3"/>
      <c r="L512" s="3"/>
      <c r="O512" s="227"/>
      <c r="Q512" s="94"/>
      <c r="R512" s="94"/>
      <c r="S512" s="94"/>
      <c r="T512" s="94"/>
    </row>
    <row r="513" ht="15.75" customHeight="1">
      <c r="A513" s="204"/>
      <c r="B513" s="222"/>
      <c r="C513" s="206"/>
      <c r="D513" s="207"/>
      <c r="E513" s="3"/>
      <c r="F513" s="188" t="str">
        <f>IF(COUNTIF(LEAVE!B:B,H:H)&gt;0,TODAY(),"")</f>
        <v/>
      </c>
      <c r="G513" s="3"/>
      <c r="H513" s="3"/>
      <c r="J513" s="226"/>
      <c r="K513" s="3"/>
      <c r="L513" s="3"/>
      <c r="O513" s="227"/>
      <c r="Q513" s="94"/>
      <c r="R513" s="94"/>
      <c r="S513" s="94"/>
      <c r="T513" s="94"/>
    </row>
    <row r="514" ht="15.75" customHeight="1">
      <c r="A514" s="204"/>
      <c r="B514" s="222"/>
      <c r="C514" s="206"/>
      <c r="D514" s="207"/>
      <c r="E514" s="3"/>
      <c r="F514" s="188" t="str">
        <f>IF(COUNTIF(LEAVE!B:B,H:H)&gt;0,TODAY(),"")</f>
        <v/>
      </c>
      <c r="G514" s="3"/>
      <c r="H514" s="3"/>
      <c r="J514" s="226"/>
      <c r="K514" s="3"/>
      <c r="L514" s="3"/>
      <c r="O514" s="227"/>
      <c r="Q514" s="94"/>
      <c r="R514" s="94"/>
      <c r="S514" s="94"/>
      <c r="T514" s="94"/>
    </row>
    <row r="515" ht="15.75" customHeight="1">
      <c r="A515" s="204"/>
      <c r="B515" s="222"/>
      <c r="C515" s="206"/>
      <c r="D515" s="207"/>
      <c r="E515" s="3"/>
      <c r="F515" s="188" t="str">
        <f>IF(COUNTIF(LEAVE!B:B,H:H)&gt;0,TODAY(),"")</f>
        <v/>
      </c>
      <c r="G515" s="3"/>
      <c r="H515" s="3"/>
      <c r="J515" s="226"/>
      <c r="K515" s="3"/>
      <c r="L515" s="3"/>
      <c r="O515" s="227"/>
      <c r="Q515" s="94"/>
      <c r="R515" s="94"/>
      <c r="S515" s="94"/>
      <c r="T515" s="94"/>
    </row>
    <row r="516" ht="15.75" customHeight="1">
      <c r="A516" s="204"/>
      <c r="B516" s="205"/>
      <c r="C516" s="206"/>
      <c r="D516" s="207"/>
      <c r="E516" s="3"/>
      <c r="F516" s="188" t="str">
        <f>IF(COUNTIF(LEAVE!B:B,H:H)&gt;0,TODAY(),"")</f>
        <v/>
      </c>
      <c r="G516" s="3"/>
      <c r="H516" s="3"/>
      <c r="J516" s="226"/>
      <c r="K516" s="3"/>
      <c r="L516" s="3"/>
      <c r="O516" s="227"/>
      <c r="Q516" s="94"/>
      <c r="R516" s="94"/>
      <c r="S516" s="94"/>
      <c r="T516" s="94"/>
    </row>
    <row r="517" ht="15.75" customHeight="1">
      <c r="A517" s="204"/>
      <c r="B517" s="205"/>
      <c r="C517" s="206"/>
      <c r="D517" s="207"/>
      <c r="E517" s="3"/>
      <c r="F517" s="188" t="str">
        <f>IF(COUNTIF(LEAVE!B:B,H:H)&gt;0,TODAY(),"")</f>
        <v/>
      </c>
      <c r="G517" s="3"/>
      <c r="H517" s="3"/>
      <c r="J517" s="226"/>
      <c r="K517" s="3"/>
      <c r="L517" s="3"/>
      <c r="O517" s="227"/>
      <c r="Q517" s="94"/>
      <c r="R517" s="94"/>
      <c r="S517" s="94"/>
      <c r="T517" s="94"/>
    </row>
    <row r="518" ht="15.75" customHeight="1">
      <c r="A518" s="204"/>
      <c r="B518" s="205"/>
      <c r="C518" s="206"/>
      <c r="D518" s="207"/>
      <c r="E518" s="3"/>
      <c r="F518" s="188" t="str">
        <f>IF(COUNTIF(LEAVE!B:B,H:H)&gt;0,TODAY(),"")</f>
        <v/>
      </c>
      <c r="G518" s="3"/>
      <c r="H518" s="3"/>
      <c r="J518" s="226"/>
      <c r="K518" s="3"/>
      <c r="L518" s="3"/>
      <c r="O518" s="227"/>
      <c r="Q518" s="94"/>
      <c r="R518" s="94"/>
      <c r="S518" s="94"/>
      <c r="T518" s="94"/>
    </row>
    <row r="519" ht="15.75" customHeight="1">
      <c r="A519" s="204"/>
      <c r="B519" s="205"/>
      <c r="C519" s="206"/>
      <c r="D519" s="207"/>
      <c r="E519" s="3"/>
      <c r="F519" s="188" t="str">
        <f>IF(COUNTIF(LEAVE!B:B,H:H)&gt;0,TODAY(),"")</f>
        <v/>
      </c>
      <c r="G519" s="3"/>
      <c r="H519" s="3"/>
      <c r="J519" s="226"/>
      <c r="K519" s="3"/>
      <c r="L519" s="3"/>
      <c r="O519" s="227"/>
      <c r="Q519" s="94"/>
      <c r="R519" s="94"/>
      <c r="S519" s="94"/>
      <c r="T519" s="94"/>
    </row>
    <row r="520" ht="15.75" customHeight="1">
      <c r="A520" s="204"/>
      <c r="B520" s="205"/>
      <c r="C520" s="206"/>
      <c r="D520" s="207"/>
      <c r="E520" s="3"/>
      <c r="F520" s="188" t="str">
        <f>IF(COUNTIF(LEAVE!B:B,H:H)&gt;0,TODAY(),"")</f>
        <v/>
      </c>
      <c r="G520" s="3"/>
      <c r="H520" s="3"/>
      <c r="J520" s="226"/>
      <c r="K520" s="3"/>
      <c r="L520" s="3"/>
      <c r="O520" s="227"/>
      <c r="Q520" s="94"/>
      <c r="R520" s="94"/>
      <c r="S520" s="94"/>
      <c r="T520" s="94"/>
    </row>
    <row r="521" ht="15.75" customHeight="1">
      <c r="A521" s="204"/>
      <c r="B521" s="205"/>
      <c r="C521" s="206"/>
      <c r="D521" s="207"/>
      <c r="E521" s="3"/>
      <c r="F521" s="188" t="str">
        <f>IF(COUNTIF(LEAVE!B:B,H:H)&gt;0,TODAY(),"")</f>
        <v/>
      </c>
      <c r="G521" s="3"/>
      <c r="H521" s="3"/>
      <c r="J521" s="226"/>
      <c r="K521" s="3"/>
      <c r="L521" s="3"/>
      <c r="O521" s="227"/>
      <c r="Q521" s="94"/>
      <c r="R521" s="94"/>
      <c r="S521" s="94"/>
      <c r="T521" s="94"/>
    </row>
    <row r="522" ht="15.75" customHeight="1">
      <c r="A522" s="204"/>
      <c r="B522" s="205"/>
      <c r="C522" s="206"/>
      <c r="D522" s="207"/>
      <c r="E522" s="3"/>
      <c r="F522" s="3"/>
      <c r="G522" s="3"/>
      <c r="H522" s="3"/>
      <c r="J522" s="226"/>
      <c r="K522" s="3"/>
      <c r="L522" s="3"/>
      <c r="O522" s="227"/>
      <c r="Q522" s="94"/>
      <c r="R522" s="94"/>
      <c r="S522" s="94"/>
      <c r="T522" s="94"/>
    </row>
    <row r="523" ht="15.75" customHeight="1">
      <c r="A523" s="204"/>
      <c r="B523" s="205"/>
      <c r="C523" s="206"/>
      <c r="D523" s="207"/>
      <c r="E523" s="3"/>
      <c r="F523" s="3"/>
      <c r="G523" s="3"/>
      <c r="H523" s="3"/>
      <c r="J523" s="226"/>
      <c r="K523" s="3"/>
      <c r="L523" s="3"/>
      <c r="O523" s="227"/>
      <c r="Q523" s="94"/>
      <c r="R523" s="94"/>
      <c r="S523" s="94"/>
      <c r="T523" s="94"/>
    </row>
    <row r="524" ht="15.75" customHeight="1">
      <c r="A524" s="204"/>
      <c r="B524" s="205"/>
      <c r="C524" s="206"/>
      <c r="D524" s="207"/>
      <c r="E524" s="3"/>
      <c r="F524" s="3"/>
      <c r="G524" s="3"/>
      <c r="H524" s="3"/>
      <c r="J524" s="226"/>
      <c r="K524" s="3"/>
      <c r="L524" s="3"/>
      <c r="O524" s="227"/>
      <c r="Q524" s="94"/>
      <c r="R524" s="94"/>
      <c r="S524" s="94"/>
      <c r="T524" s="94"/>
    </row>
    <row r="525" ht="15.75" customHeight="1">
      <c r="A525" s="204"/>
      <c r="B525" s="205"/>
      <c r="C525" s="206"/>
      <c r="D525" s="207"/>
      <c r="E525" s="3"/>
      <c r="F525" s="3"/>
      <c r="G525" s="3"/>
      <c r="H525" s="3"/>
      <c r="J525" s="226"/>
      <c r="K525" s="3"/>
      <c r="L525" s="3"/>
      <c r="O525" s="227"/>
      <c r="Q525" s="94"/>
      <c r="R525" s="94"/>
      <c r="S525" s="94"/>
      <c r="T525" s="94"/>
    </row>
    <row r="526" ht="15.75" customHeight="1">
      <c r="A526" s="204"/>
      <c r="B526" s="205"/>
      <c r="C526" s="206"/>
      <c r="D526" s="207"/>
      <c r="E526" s="3"/>
      <c r="F526" s="3"/>
      <c r="G526" s="3"/>
      <c r="H526" s="3"/>
      <c r="J526" s="226"/>
      <c r="K526" s="3"/>
      <c r="L526" s="3"/>
      <c r="O526" s="227"/>
      <c r="Q526" s="94"/>
      <c r="R526" s="94"/>
      <c r="S526" s="94"/>
      <c r="T526" s="94"/>
    </row>
    <row r="527" ht="15.75" customHeight="1">
      <c r="A527" s="204"/>
      <c r="B527" s="205"/>
      <c r="C527" s="206"/>
      <c r="D527" s="207"/>
      <c r="E527" s="3"/>
      <c r="F527" s="3"/>
      <c r="G527" s="3"/>
      <c r="H527" s="3"/>
      <c r="J527" s="226"/>
      <c r="K527" s="3"/>
      <c r="L527" s="3"/>
      <c r="O527" s="227"/>
      <c r="Q527" s="94"/>
      <c r="R527" s="94"/>
      <c r="S527" s="94"/>
      <c r="T527" s="94"/>
    </row>
    <row r="528" ht="15.75" customHeight="1">
      <c r="A528" s="204"/>
      <c r="B528" s="205"/>
      <c r="C528" s="206"/>
      <c r="D528" s="207"/>
      <c r="E528" s="3"/>
      <c r="F528" s="3"/>
      <c r="G528" s="3"/>
      <c r="H528" s="3"/>
      <c r="J528" s="226"/>
      <c r="K528" s="3"/>
      <c r="L528" s="3"/>
      <c r="O528" s="227"/>
      <c r="Q528" s="94"/>
      <c r="R528" s="94"/>
      <c r="S528" s="94"/>
      <c r="T528" s="94"/>
    </row>
    <row r="529" ht="15.75" customHeight="1">
      <c r="A529" s="204"/>
      <c r="B529" s="205"/>
      <c r="C529" s="206"/>
      <c r="D529" s="207"/>
      <c r="E529" s="3"/>
      <c r="F529" s="3"/>
      <c r="G529" s="3"/>
      <c r="H529" s="3"/>
      <c r="J529" s="226"/>
      <c r="K529" s="3"/>
      <c r="L529" s="3"/>
      <c r="O529" s="227"/>
      <c r="Q529" s="94"/>
      <c r="R529" s="94"/>
      <c r="S529" s="94"/>
      <c r="T529" s="94"/>
    </row>
    <row r="530" ht="15.75" customHeight="1">
      <c r="A530" s="204"/>
      <c r="B530" s="205"/>
      <c r="C530" s="206"/>
      <c r="D530" s="207"/>
      <c r="E530" s="3"/>
      <c r="F530" s="3"/>
      <c r="G530" s="3"/>
      <c r="H530" s="3"/>
      <c r="J530" s="226"/>
      <c r="K530" s="3"/>
      <c r="L530" s="3"/>
      <c r="O530" s="227"/>
      <c r="Q530" s="94"/>
      <c r="R530" s="94"/>
      <c r="S530" s="94"/>
      <c r="T530" s="94"/>
    </row>
    <row r="531" ht="15.75" customHeight="1">
      <c r="A531" s="204"/>
      <c r="B531" s="205"/>
      <c r="C531" s="206"/>
      <c r="D531" s="207"/>
      <c r="E531" s="3"/>
      <c r="F531" s="3"/>
      <c r="G531" s="3"/>
      <c r="H531" s="3"/>
      <c r="J531" s="226"/>
      <c r="K531" s="3"/>
      <c r="L531" s="3"/>
      <c r="O531" s="227"/>
      <c r="Q531" s="94"/>
      <c r="R531" s="94"/>
      <c r="S531" s="94"/>
      <c r="T531" s="94"/>
    </row>
    <row r="532" ht="15.75" customHeight="1">
      <c r="A532" s="204"/>
      <c r="B532" s="205"/>
      <c r="C532" s="206"/>
      <c r="D532" s="207"/>
      <c r="E532" s="3"/>
      <c r="F532" s="3"/>
      <c r="G532" s="3"/>
      <c r="H532" s="3"/>
      <c r="J532" s="226"/>
      <c r="K532" s="3"/>
      <c r="L532" s="3"/>
      <c r="O532" s="227"/>
      <c r="Q532" s="94"/>
      <c r="R532" s="94"/>
      <c r="S532" s="94"/>
      <c r="T532" s="94"/>
    </row>
    <row r="533" ht="15.75" customHeight="1">
      <c r="A533" s="204"/>
      <c r="B533" s="205"/>
      <c r="C533" s="223"/>
      <c r="D533" s="207"/>
      <c r="E533" s="3"/>
      <c r="F533" s="3"/>
      <c r="G533" s="3"/>
      <c r="H533" s="3"/>
      <c r="J533" s="226"/>
      <c r="K533" s="3"/>
      <c r="L533" s="3"/>
      <c r="O533" s="227"/>
      <c r="Q533" s="94"/>
      <c r="R533" s="94"/>
      <c r="S533" s="94"/>
      <c r="T533" s="94"/>
    </row>
    <row r="534" ht="15.75" customHeight="1">
      <c r="A534" s="204"/>
      <c r="B534" s="205"/>
      <c r="C534" s="206"/>
      <c r="D534" s="207"/>
      <c r="E534" s="3"/>
      <c r="F534" s="3"/>
      <c r="G534" s="3"/>
      <c r="H534" s="3"/>
      <c r="J534" s="226"/>
      <c r="K534" s="3"/>
      <c r="L534" s="3"/>
      <c r="O534" s="227"/>
      <c r="Q534" s="94"/>
      <c r="R534" s="94"/>
      <c r="S534" s="94"/>
      <c r="T534" s="94"/>
    </row>
    <row r="535" ht="15.75" customHeight="1">
      <c r="A535" s="204"/>
      <c r="B535" s="205"/>
      <c r="C535" s="206"/>
      <c r="D535" s="207"/>
      <c r="E535" s="3"/>
      <c r="F535" s="3"/>
      <c r="G535" s="3"/>
      <c r="H535" s="3"/>
      <c r="J535" s="226"/>
      <c r="K535" s="3"/>
      <c r="L535" s="3"/>
      <c r="O535" s="227"/>
      <c r="Q535" s="94"/>
      <c r="R535" s="94"/>
      <c r="S535" s="94"/>
      <c r="T535" s="94"/>
    </row>
    <row r="536" ht="15.75" customHeight="1">
      <c r="A536" s="204"/>
      <c r="B536" s="205"/>
      <c r="C536" s="206"/>
      <c r="D536" s="207"/>
      <c r="E536" s="3"/>
      <c r="F536" s="3"/>
      <c r="G536" s="3"/>
      <c r="H536" s="3"/>
      <c r="J536" s="226"/>
      <c r="K536" s="3"/>
      <c r="L536" s="3"/>
      <c r="O536" s="227"/>
      <c r="Q536" s="94"/>
      <c r="R536" s="94"/>
      <c r="S536" s="94"/>
      <c r="T536" s="94"/>
    </row>
    <row r="537" ht="15.75" customHeight="1">
      <c r="A537" s="204"/>
      <c r="B537" s="205"/>
      <c r="C537" s="206"/>
      <c r="D537" s="207"/>
      <c r="E537" s="3"/>
      <c r="F537" s="3"/>
      <c r="G537" s="3"/>
      <c r="H537" s="3"/>
      <c r="J537" s="226"/>
      <c r="K537" s="3"/>
      <c r="L537" s="3"/>
      <c r="O537" s="227"/>
      <c r="Q537" s="94"/>
      <c r="R537" s="94"/>
      <c r="S537" s="94"/>
      <c r="T537" s="94"/>
    </row>
    <row r="538" ht="15.75" customHeight="1">
      <c r="A538" s="204"/>
      <c r="B538" s="205"/>
      <c r="C538" s="206"/>
      <c r="D538" s="207"/>
      <c r="E538" s="3"/>
      <c r="F538" s="3"/>
      <c r="G538" s="3"/>
      <c r="H538" s="3"/>
      <c r="J538" s="226"/>
      <c r="K538" s="3"/>
      <c r="L538" s="3"/>
      <c r="O538" s="227"/>
      <c r="Q538" s="94"/>
      <c r="R538" s="94"/>
      <c r="S538" s="94"/>
      <c r="T538" s="94"/>
    </row>
    <row r="539" ht="15.75" customHeight="1">
      <c r="A539" s="204"/>
      <c r="B539" s="205"/>
      <c r="C539" s="206"/>
      <c r="D539" s="207"/>
      <c r="E539" s="3"/>
      <c r="F539" s="3"/>
      <c r="G539" s="3"/>
      <c r="H539" s="3"/>
      <c r="J539" s="226"/>
      <c r="K539" s="3"/>
      <c r="L539" s="3"/>
      <c r="O539" s="227"/>
      <c r="Q539" s="94"/>
      <c r="R539" s="94"/>
      <c r="S539" s="94"/>
      <c r="T539" s="94"/>
    </row>
    <row r="540" ht="15.75" customHeight="1">
      <c r="A540" s="204"/>
      <c r="B540" s="205"/>
      <c r="C540" s="206"/>
      <c r="D540" s="207"/>
      <c r="E540" s="3"/>
      <c r="F540" s="3"/>
      <c r="G540" s="3"/>
      <c r="H540" s="3"/>
      <c r="J540" s="226"/>
      <c r="K540" s="3"/>
      <c r="L540" s="3"/>
      <c r="O540" s="227"/>
      <c r="Q540" s="94"/>
      <c r="R540" s="94"/>
      <c r="S540" s="94"/>
      <c r="T540" s="94"/>
    </row>
    <row r="541" ht="15.75" customHeight="1">
      <c r="A541" s="204"/>
      <c r="B541" s="205"/>
      <c r="C541" s="206"/>
      <c r="D541" s="207"/>
      <c r="E541" s="3"/>
      <c r="F541" s="3"/>
      <c r="G541" s="3"/>
      <c r="H541" s="3"/>
      <c r="J541" s="226"/>
      <c r="K541" s="3"/>
      <c r="L541" s="3"/>
      <c r="O541" s="227"/>
      <c r="Q541" s="94"/>
      <c r="R541" s="94"/>
      <c r="S541" s="94"/>
      <c r="T541" s="94"/>
    </row>
    <row r="542" ht="15.75" customHeight="1">
      <c r="A542" s="204"/>
      <c r="B542" s="205"/>
      <c r="C542" s="206"/>
      <c r="D542" s="207"/>
      <c r="E542" s="3"/>
      <c r="F542" s="3"/>
      <c r="G542" s="3"/>
      <c r="H542" s="3"/>
      <c r="J542" s="226"/>
      <c r="K542" s="3"/>
      <c r="L542" s="3"/>
      <c r="O542" s="227"/>
      <c r="Q542" s="94"/>
      <c r="R542" s="94"/>
      <c r="S542" s="94"/>
      <c r="T542" s="94"/>
    </row>
    <row r="543" ht="15.75" customHeight="1">
      <c r="A543" s="204"/>
      <c r="B543" s="236"/>
      <c r="C543" s="223"/>
      <c r="D543" s="231"/>
      <c r="E543" s="3"/>
      <c r="F543" s="3"/>
      <c r="G543" s="3"/>
      <c r="H543" s="3"/>
      <c r="J543" s="226"/>
      <c r="K543" s="3"/>
      <c r="L543" s="3"/>
      <c r="O543" s="227"/>
      <c r="Q543" s="94"/>
      <c r="R543" s="94"/>
      <c r="S543" s="94"/>
      <c r="T543" s="94"/>
    </row>
    <row r="544" ht="15.75" customHeight="1">
      <c r="A544" s="204"/>
      <c r="B544" s="236"/>
      <c r="C544" s="223"/>
      <c r="D544" s="231"/>
      <c r="E544" s="3"/>
      <c r="F544" s="3"/>
      <c r="G544" s="3"/>
      <c r="H544" s="3"/>
      <c r="J544" s="226"/>
      <c r="K544" s="3"/>
      <c r="L544" s="3"/>
      <c r="O544" s="227"/>
      <c r="Q544" s="94"/>
      <c r="R544" s="94"/>
      <c r="S544" s="94"/>
      <c r="T544" s="94"/>
    </row>
    <row r="545" ht="15.75" customHeight="1">
      <c r="A545" s="204"/>
      <c r="B545" s="236"/>
      <c r="C545" s="223"/>
      <c r="D545" s="231"/>
      <c r="E545" s="3"/>
      <c r="F545" s="3"/>
      <c r="G545" s="3"/>
      <c r="H545" s="3"/>
      <c r="J545" s="226"/>
      <c r="K545" s="3"/>
      <c r="L545" s="3"/>
      <c r="O545" s="227"/>
      <c r="Q545" s="94"/>
      <c r="R545" s="94"/>
      <c r="S545" s="94"/>
      <c r="T545" s="94"/>
    </row>
    <row r="546" ht="15.75" customHeight="1">
      <c r="A546" s="204"/>
      <c r="B546" s="236"/>
      <c r="C546" s="223"/>
      <c r="D546" s="231"/>
      <c r="E546" s="3"/>
      <c r="F546" s="3"/>
      <c r="G546" s="3"/>
      <c r="H546" s="3"/>
      <c r="J546" s="226"/>
      <c r="K546" s="3"/>
      <c r="L546" s="3"/>
      <c r="O546" s="227"/>
      <c r="Q546" s="94"/>
      <c r="R546" s="94"/>
      <c r="S546" s="94"/>
      <c r="T546" s="94"/>
    </row>
    <row r="547" ht="15.75" customHeight="1">
      <c r="A547" s="204"/>
      <c r="B547" s="236"/>
      <c r="C547" s="223"/>
      <c r="D547" s="231"/>
      <c r="E547" s="3"/>
      <c r="F547" s="3"/>
      <c r="G547" s="3"/>
      <c r="H547" s="3"/>
      <c r="J547" s="226"/>
      <c r="K547" s="3"/>
      <c r="L547" s="3"/>
      <c r="O547" s="227"/>
      <c r="Q547" s="94"/>
      <c r="R547" s="94"/>
      <c r="S547" s="94"/>
      <c r="T547" s="94"/>
    </row>
    <row r="548" ht="15.75" customHeight="1">
      <c r="A548" s="204"/>
      <c r="B548" s="236"/>
      <c r="C548" s="223"/>
      <c r="D548" s="231"/>
      <c r="E548" s="3"/>
      <c r="F548" s="3"/>
      <c r="G548" s="3"/>
      <c r="H548" s="3"/>
      <c r="J548" s="226"/>
      <c r="K548" s="3"/>
      <c r="L548" s="3"/>
      <c r="O548" s="227"/>
      <c r="Q548" s="94"/>
      <c r="R548" s="94"/>
      <c r="S548" s="94"/>
      <c r="T548" s="94"/>
    </row>
    <row r="549" ht="15.75" customHeight="1">
      <c r="A549" s="204"/>
      <c r="B549" s="236"/>
      <c r="C549" s="223"/>
      <c r="D549" s="231"/>
      <c r="E549" s="3"/>
      <c r="F549" s="3"/>
      <c r="G549" s="3"/>
      <c r="H549" s="3"/>
      <c r="J549" s="226"/>
      <c r="K549" s="3"/>
      <c r="L549" s="3"/>
      <c r="O549" s="227"/>
      <c r="Q549" s="94"/>
      <c r="R549" s="94"/>
      <c r="S549" s="94"/>
      <c r="T549" s="94"/>
    </row>
    <row r="550" ht="15.75" customHeight="1">
      <c r="A550" s="204"/>
      <c r="B550" s="236"/>
      <c r="C550" s="223"/>
      <c r="D550" s="231"/>
      <c r="E550" s="3"/>
      <c r="F550" s="3"/>
      <c r="G550" s="3"/>
      <c r="H550" s="3"/>
      <c r="J550" s="226"/>
      <c r="K550" s="3"/>
      <c r="L550" s="3"/>
      <c r="O550" s="227"/>
      <c r="Q550" s="94"/>
      <c r="R550" s="94"/>
      <c r="S550" s="94"/>
      <c r="T550" s="94"/>
    </row>
    <row r="551" ht="15.75" customHeight="1">
      <c r="A551" s="204"/>
      <c r="B551" s="236"/>
      <c r="C551" s="223"/>
      <c r="D551" s="231"/>
      <c r="E551" s="3"/>
      <c r="F551" s="3"/>
      <c r="G551" s="3"/>
      <c r="H551" s="3"/>
      <c r="J551" s="226"/>
      <c r="K551" s="3"/>
      <c r="L551" s="3"/>
      <c r="O551" s="227"/>
      <c r="Q551" s="94"/>
      <c r="R551" s="94"/>
      <c r="S551" s="94"/>
      <c r="T551" s="94"/>
    </row>
    <row r="552" ht="15.75" customHeight="1">
      <c r="A552" s="204"/>
      <c r="B552" s="236"/>
      <c r="C552" s="223"/>
      <c r="D552" s="231"/>
      <c r="E552" s="3"/>
      <c r="F552" s="3"/>
      <c r="G552" s="3"/>
      <c r="H552" s="3"/>
      <c r="J552" s="226"/>
      <c r="K552" s="3"/>
      <c r="L552" s="3"/>
      <c r="O552" s="227"/>
      <c r="Q552" s="94"/>
      <c r="R552" s="94"/>
      <c r="S552" s="94"/>
      <c r="T552" s="94"/>
    </row>
    <row r="553" ht="15.75" customHeight="1">
      <c r="A553" s="204"/>
      <c r="B553" s="236"/>
      <c r="C553" s="223"/>
      <c r="D553" s="231"/>
      <c r="E553" s="3"/>
      <c r="F553" s="3"/>
      <c r="G553" s="3"/>
      <c r="H553" s="3"/>
      <c r="J553" s="226"/>
      <c r="K553" s="3"/>
      <c r="L553" s="3"/>
      <c r="O553" s="227"/>
      <c r="Q553" s="94"/>
      <c r="R553" s="94"/>
      <c r="S553" s="94"/>
      <c r="T553" s="94"/>
    </row>
    <row r="554" ht="15.75" customHeight="1">
      <c r="A554" s="204"/>
      <c r="B554" s="236"/>
      <c r="C554" s="223"/>
      <c r="D554" s="231"/>
      <c r="E554" s="3"/>
      <c r="F554" s="3"/>
      <c r="G554" s="3"/>
      <c r="H554" s="3"/>
      <c r="J554" s="226"/>
      <c r="K554" s="3"/>
      <c r="L554" s="3"/>
      <c r="O554" s="227"/>
      <c r="Q554" s="94"/>
      <c r="R554" s="94"/>
      <c r="S554" s="94"/>
      <c r="T554" s="94"/>
    </row>
    <row r="555" ht="15.75" customHeight="1">
      <c r="A555" s="204"/>
      <c r="B555" s="236"/>
      <c r="C555" s="223"/>
      <c r="D555" s="231"/>
      <c r="E555" s="3"/>
      <c r="F555" s="3"/>
      <c r="G555" s="3"/>
      <c r="H555" s="3"/>
      <c r="J555" s="226"/>
      <c r="K555" s="3"/>
      <c r="L555" s="3"/>
      <c r="O555" s="227"/>
      <c r="Q555" s="94"/>
      <c r="R555" s="94"/>
      <c r="S555" s="94"/>
      <c r="T555" s="94"/>
    </row>
    <row r="556" ht="15.75" customHeight="1">
      <c r="A556" s="204"/>
      <c r="B556" s="236"/>
      <c r="C556" s="223"/>
      <c r="D556" s="231"/>
      <c r="E556" s="3"/>
      <c r="F556" s="3"/>
      <c r="G556" s="3"/>
      <c r="H556" s="3"/>
      <c r="J556" s="226"/>
      <c r="K556" s="3"/>
      <c r="L556" s="3"/>
      <c r="O556" s="227"/>
      <c r="Q556" s="94"/>
      <c r="R556" s="94"/>
      <c r="S556" s="94"/>
      <c r="T556" s="94"/>
    </row>
    <row r="557" ht="15.75" customHeight="1">
      <c r="A557" s="204"/>
      <c r="B557" s="236"/>
      <c r="C557" s="223"/>
      <c r="D557" s="231"/>
      <c r="E557" s="3"/>
      <c r="F557" s="3"/>
      <c r="G557" s="3"/>
      <c r="H557" s="3"/>
      <c r="J557" s="226"/>
      <c r="K557" s="3"/>
      <c r="L557" s="3"/>
      <c r="O557" s="227"/>
      <c r="Q557" s="94"/>
      <c r="R557" s="94"/>
      <c r="S557" s="94"/>
      <c r="T557" s="94"/>
    </row>
    <row r="558" ht="15.75" customHeight="1">
      <c r="A558" s="204"/>
      <c r="B558" s="236"/>
      <c r="C558" s="223"/>
      <c r="D558" s="231"/>
      <c r="E558" s="3"/>
      <c r="F558" s="3"/>
      <c r="G558" s="3"/>
      <c r="H558" s="3"/>
      <c r="J558" s="226"/>
      <c r="K558" s="3"/>
      <c r="L558" s="3"/>
      <c r="O558" s="227"/>
      <c r="Q558" s="94"/>
      <c r="R558" s="94"/>
      <c r="S558" s="94"/>
      <c r="T558" s="94"/>
    </row>
    <row r="559" ht="15.75" customHeight="1">
      <c r="A559" s="204"/>
      <c r="B559" s="236"/>
      <c r="C559" s="223"/>
      <c r="D559" s="231"/>
      <c r="E559" s="3"/>
      <c r="F559" s="3"/>
      <c r="G559" s="3"/>
      <c r="H559" s="3"/>
      <c r="J559" s="226"/>
      <c r="K559" s="3"/>
      <c r="L559" s="3"/>
      <c r="O559" s="227"/>
      <c r="Q559" s="94"/>
      <c r="R559" s="94"/>
      <c r="S559" s="94"/>
      <c r="T559" s="94"/>
    </row>
    <row r="560" ht="15.75" customHeight="1">
      <c r="A560" s="204"/>
      <c r="B560" s="236"/>
      <c r="C560" s="223"/>
      <c r="D560" s="231"/>
      <c r="E560" s="3"/>
      <c r="F560" s="3"/>
      <c r="G560" s="3"/>
      <c r="H560" s="3"/>
      <c r="J560" s="226"/>
      <c r="K560" s="3"/>
      <c r="L560" s="3"/>
      <c r="O560" s="227"/>
      <c r="Q560" s="94"/>
      <c r="R560" s="94"/>
      <c r="S560" s="94"/>
      <c r="T560" s="94"/>
    </row>
    <row r="561" ht="15.75" customHeight="1">
      <c r="A561" s="204"/>
      <c r="B561" s="236"/>
      <c r="C561" s="223"/>
      <c r="D561" s="231"/>
      <c r="E561" s="3"/>
      <c r="F561" s="3"/>
      <c r="G561" s="3"/>
      <c r="H561" s="3"/>
      <c r="J561" s="226"/>
      <c r="K561" s="3"/>
      <c r="L561" s="3"/>
      <c r="O561" s="227"/>
      <c r="Q561" s="94"/>
      <c r="R561" s="94"/>
      <c r="S561" s="94"/>
      <c r="T561" s="94"/>
    </row>
    <row r="562" ht="15.75" customHeight="1">
      <c r="A562" s="204"/>
      <c r="B562" s="236"/>
      <c r="C562" s="223"/>
      <c r="D562" s="231"/>
      <c r="E562" s="3"/>
      <c r="F562" s="3"/>
      <c r="G562" s="3"/>
      <c r="H562" s="3"/>
      <c r="J562" s="226"/>
      <c r="K562" s="3"/>
      <c r="L562" s="3"/>
      <c r="O562" s="227"/>
      <c r="Q562" s="94"/>
      <c r="R562" s="94"/>
      <c r="S562" s="94"/>
      <c r="T562" s="94"/>
    </row>
    <row r="563" ht="15.75" customHeight="1">
      <c r="A563" s="204"/>
      <c r="B563" s="236"/>
      <c r="C563" s="223"/>
      <c r="D563" s="231"/>
      <c r="E563" s="3"/>
      <c r="F563" s="3"/>
      <c r="G563" s="3"/>
      <c r="H563" s="3"/>
      <c r="J563" s="226"/>
      <c r="K563" s="3"/>
      <c r="L563" s="3"/>
      <c r="O563" s="227"/>
      <c r="Q563" s="94"/>
      <c r="R563" s="94"/>
      <c r="S563" s="94"/>
      <c r="T563" s="94"/>
    </row>
    <row r="564" ht="15.75" customHeight="1">
      <c r="A564" s="204"/>
      <c r="B564" s="236"/>
      <c r="C564" s="223"/>
      <c r="D564" s="231"/>
      <c r="E564" s="3"/>
      <c r="F564" s="3"/>
      <c r="G564" s="3"/>
      <c r="H564" s="3"/>
      <c r="J564" s="226"/>
      <c r="K564" s="3"/>
      <c r="L564" s="3"/>
      <c r="O564" s="227"/>
      <c r="Q564" s="94"/>
      <c r="R564" s="94"/>
      <c r="S564" s="94"/>
      <c r="T564" s="94"/>
    </row>
    <row r="565" ht="15.75" customHeight="1">
      <c r="A565" s="204"/>
      <c r="B565" s="236"/>
      <c r="C565" s="223"/>
      <c r="D565" s="231"/>
      <c r="E565" s="3"/>
      <c r="F565" s="3"/>
      <c r="G565" s="3"/>
      <c r="H565" s="3"/>
      <c r="J565" s="226"/>
      <c r="K565" s="3"/>
      <c r="L565" s="3"/>
      <c r="O565" s="227"/>
      <c r="Q565" s="94"/>
      <c r="R565" s="94"/>
      <c r="S565" s="94"/>
      <c r="T565" s="94"/>
    </row>
    <row r="566" ht="15.75" customHeight="1">
      <c r="A566" s="204"/>
      <c r="B566" s="236"/>
      <c r="C566" s="223"/>
      <c r="D566" s="231"/>
      <c r="E566" s="3"/>
      <c r="F566" s="3"/>
      <c r="G566" s="3"/>
      <c r="H566" s="3"/>
      <c r="J566" s="226"/>
      <c r="K566" s="3"/>
      <c r="L566" s="3"/>
      <c r="O566" s="227"/>
      <c r="Q566" s="94"/>
      <c r="R566" s="94"/>
      <c r="S566" s="94"/>
      <c r="T566" s="94"/>
    </row>
    <row r="567" ht="15.75" customHeight="1">
      <c r="A567" s="204"/>
      <c r="B567" s="236"/>
      <c r="C567" s="223"/>
      <c r="D567" s="231"/>
      <c r="E567" s="3"/>
      <c r="F567" s="3"/>
      <c r="G567" s="3"/>
      <c r="H567" s="3"/>
      <c r="J567" s="226"/>
      <c r="K567" s="3"/>
      <c r="L567" s="3"/>
      <c r="O567" s="227"/>
      <c r="Q567" s="94"/>
      <c r="R567" s="94"/>
      <c r="S567" s="94"/>
      <c r="T567" s="94"/>
    </row>
    <row r="568" ht="15.75" customHeight="1">
      <c r="A568" s="204"/>
      <c r="B568" s="236"/>
      <c r="C568" s="223"/>
      <c r="D568" s="231"/>
      <c r="E568" s="3"/>
      <c r="F568" s="3"/>
      <c r="G568" s="3"/>
      <c r="H568" s="3"/>
      <c r="J568" s="226"/>
      <c r="K568" s="3"/>
      <c r="L568" s="3"/>
      <c r="O568" s="227"/>
      <c r="Q568" s="94"/>
      <c r="R568" s="94"/>
      <c r="S568" s="94"/>
      <c r="T568" s="94"/>
    </row>
    <row r="569" ht="15.75" customHeight="1">
      <c r="A569" s="204"/>
      <c r="B569" s="236"/>
      <c r="C569" s="223"/>
      <c r="D569" s="231"/>
      <c r="E569" s="3"/>
      <c r="F569" s="3"/>
      <c r="G569" s="3"/>
      <c r="H569" s="3"/>
      <c r="J569" s="226"/>
      <c r="K569" s="3"/>
      <c r="L569" s="3"/>
      <c r="O569" s="227"/>
      <c r="Q569" s="94"/>
      <c r="R569" s="94"/>
      <c r="S569" s="94"/>
      <c r="T569" s="94"/>
    </row>
    <row r="570" ht="15.75" customHeight="1">
      <c r="A570" s="204"/>
      <c r="B570" s="236"/>
      <c r="C570" s="223"/>
      <c r="D570" s="231"/>
      <c r="E570" s="3"/>
      <c r="F570" s="3"/>
      <c r="G570" s="3"/>
      <c r="H570" s="3"/>
      <c r="J570" s="226"/>
      <c r="K570" s="3"/>
      <c r="L570" s="3"/>
      <c r="O570" s="227"/>
      <c r="Q570" s="94"/>
      <c r="R570" s="94"/>
      <c r="S570" s="94"/>
      <c r="T570" s="94"/>
    </row>
    <row r="571" ht="15.75" customHeight="1">
      <c r="A571" s="204"/>
      <c r="B571" s="236"/>
      <c r="C571" s="223"/>
      <c r="D571" s="231"/>
      <c r="E571" s="3"/>
      <c r="F571" s="3"/>
      <c r="G571" s="3"/>
      <c r="H571" s="3"/>
      <c r="J571" s="226"/>
      <c r="K571" s="3"/>
      <c r="L571" s="3"/>
      <c r="O571" s="227"/>
      <c r="Q571" s="94"/>
      <c r="R571" s="94"/>
      <c r="S571" s="94"/>
      <c r="T571" s="94"/>
    </row>
    <row r="572" ht="15.75" customHeight="1">
      <c r="A572" s="204"/>
      <c r="B572" s="236"/>
      <c r="C572" s="223"/>
      <c r="D572" s="231"/>
      <c r="E572" s="3"/>
      <c r="F572" s="3"/>
      <c r="G572" s="3"/>
      <c r="H572" s="3"/>
      <c r="J572" s="226"/>
      <c r="K572" s="3"/>
      <c r="L572" s="3"/>
      <c r="O572" s="227"/>
      <c r="Q572" s="94"/>
      <c r="R572" s="94"/>
      <c r="S572" s="94"/>
      <c r="T572" s="94"/>
    </row>
    <row r="573" ht="15.75" customHeight="1">
      <c r="A573" s="204"/>
      <c r="B573" s="236"/>
      <c r="C573" s="223"/>
      <c r="D573" s="231"/>
      <c r="E573" s="3"/>
      <c r="F573" s="3"/>
      <c r="G573" s="3"/>
      <c r="H573" s="3"/>
      <c r="J573" s="226"/>
      <c r="K573" s="3"/>
      <c r="L573" s="3"/>
      <c r="O573" s="227"/>
      <c r="Q573" s="94"/>
      <c r="R573" s="94"/>
      <c r="S573" s="94"/>
      <c r="T573" s="94"/>
    </row>
    <row r="574" ht="15.75" customHeight="1">
      <c r="A574" s="204"/>
      <c r="B574" s="236"/>
      <c r="C574" s="223"/>
      <c r="D574" s="231"/>
      <c r="E574" s="3"/>
      <c r="F574" s="3"/>
      <c r="G574" s="3"/>
      <c r="H574" s="3"/>
      <c r="J574" s="226"/>
      <c r="K574" s="3"/>
      <c r="L574" s="3"/>
      <c r="O574" s="227"/>
      <c r="Q574" s="94"/>
      <c r="R574" s="94"/>
      <c r="S574" s="94"/>
      <c r="T574" s="94"/>
    </row>
    <row r="575" ht="15.75" customHeight="1">
      <c r="A575" s="204"/>
      <c r="B575" s="236"/>
      <c r="C575" s="223"/>
      <c r="D575" s="231"/>
      <c r="E575" s="3"/>
      <c r="F575" s="3"/>
      <c r="G575" s="3"/>
      <c r="H575" s="3"/>
      <c r="J575" s="226"/>
      <c r="K575" s="3"/>
      <c r="L575" s="3"/>
      <c r="O575" s="227"/>
      <c r="Q575" s="94"/>
      <c r="R575" s="94"/>
      <c r="S575" s="94"/>
      <c r="T575" s="94"/>
    </row>
    <row r="576" ht="15.75" customHeight="1">
      <c r="A576" s="204"/>
      <c r="B576" s="236"/>
      <c r="C576" s="223"/>
      <c r="D576" s="231"/>
      <c r="E576" s="3"/>
      <c r="F576" s="3"/>
      <c r="G576" s="3"/>
      <c r="H576" s="3"/>
      <c r="J576" s="226"/>
      <c r="K576" s="3"/>
      <c r="L576" s="3"/>
      <c r="O576" s="227"/>
      <c r="Q576" s="94"/>
      <c r="R576" s="94"/>
      <c r="S576" s="94"/>
      <c r="T576" s="94"/>
    </row>
    <row r="577" ht="15.75" customHeight="1">
      <c r="A577" s="204"/>
      <c r="B577" s="236"/>
      <c r="C577" s="223"/>
      <c r="D577" s="231"/>
      <c r="E577" s="3"/>
      <c r="F577" s="3"/>
      <c r="G577" s="3"/>
      <c r="H577" s="3"/>
      <c r="J577" s="226"/>
      <c r="K577" s="3"/>
      <c r="L577" s="3"/>
      <c r="O577" s="227"/>
      <c r="Q577" s="94"/>
      <c r="R577" s="94"/>
      <c r="S577" s="94"/>
      <c r="T577" s="94"/>
    </row>
    <row r="578" ht="15.75" customHeight="1">
      <c r="A578" s="204"/>
      <c r="B578" s="236"/>
      <c r="C578" s="223"/>
      <c r="D578" s="231"/>
      <c r="E578" s="3"/>
      <c r="F578" s="3"/>
      <c r="G578" s="3"/>
      <c r="H578" s="3"/>
      <c r="J578" s="226"/>
      <c r="K578" s="3"/>
      <c r="L578" s="3"/>
      <c r="O578" s="227"/>
      <c r="Q578" s="94"/>
      <c r="R578" s="94"/>
      <c r="S578" s="94"/>
      <c r="T578" s="94"/>
    </row>
    <row r="579" ht="15.75" customHeight="1">
      <c r="A579" s="204"/>
      <c r="B579" s="236"/>
      <c r="C579" s="223"/>
      <c r="D579" s="231"/>
      <c r="E579" s="3"/>
      <c r="F579" s="3"/>
      <c r="G579" s="3"/>
      <c r="H579" s="3"/>
      <c r="J579" s="226"/>
      <c r="K579" s="3"/>
      <c r="L579" s="3"/>
      <c r="O579" s="227"/>
      <c r="Q579" s="94"/>
      <c r="R579" s="94"/>
      <c r="S579" s="94"/>
      <c r="T579" s="94"/>
    </row>
    <row r="580" ht="15.75" customHeight="1">
      <c r="A580" s="204"/>
      <c r="B580" s="236"/>
      <c r="C580" s="223"/>
      <c r="D580" s="231"/>
      <c r="E580" s="3"/>
      <c r="F580" s="3"/>
      <c r="G580" s="3"/>
      <c r="H580" s="3"/>
      <c r="J580" s="226"/>
      <c r="K580" s="3"/>
      <c r="L580" s="3"/>
      <c r="O580" s="227"/>
      <c r="Q580" s="94"/>
      <c r="R580" s="94"/>
      <c r="S580" s="94"/>
      <c r="T580" s="94"/>
    </row>
    <row r="581" ht="15.75" customHeight="1">
      <c r="A581" s="204"/>
      <c r="B581" s="236"/>
      <c r="C581" s="223"/>
      <c r="D581" s="231"/>
      <c r="E581" s="3"/>
      <c r="F581" s="3"/>
      <c r="G581" s="3"/>
      <c r="H581" s="3"/>
      <c r="J581" s="226"/>
      <c r="K581" s="3"/>
      <c r="L581" s="3"/>
      <c r="O581" s="227"/>
      <c r="Q581" s="94"/>
      <c r="R581" s="94"/>
      <c r="S581" s="94"/>
      <c r="T581" s="94"/>
    </row>
    <row r="582" ht="15.75" customHeight="1">
      <c r="A582" s="204"/>
      <c r="B582" s="236"/>
      <c r="C582" s="223"/>
      <c r="D582" s="231"/>
      <c r="E582" s="3"/>
      <c r="F582" s="3"/>
      <c r="G582" s="3"/>
      <c r="H582" s="3"/>
      <c r="J582" s="226"/>
      <c r="K582" s="3"/>
      <c r="L582" s="3"/>
      <c r="O582" s="227"/>
      <c r="Q582" s="94"/>
      <c r="R582" s="94"/>
      <c r="S582" s="94"/>
      <c r="T582" s="94"/>
    </row>
    <row r="583" ht="15.75" customHeight="1">
      <c r="A583" s="204"/>
      <c r="B583" s="236"/>
      <c r="C583" s="223"/>
      <c r="D583" s="231"/>
      <c r="E583" s="3"/>
      <c r="F583" s="3"/>
      <c r="G583" s="3"/>
      <c r="H583" s="3"/>
      <c r="J583" s="226"/>
      <c r="K583" s="3"/>
      <c r="L583" s="3"/>
      <c r="O583" s="227"/>
      <c r="Q583" s="94"/>
      <c r="R583" s="94"/>
      <c r="S583" s="94"/>
      <c r="T583" s="94"/>
    </row>
    <row r="584" ht="15.75" customHeight="1">
      <c r="A584" s="204"/>
      <c r="B584" s="236"/>
      <c r="C584" s="223"/>
      <c r="D584" s="231"/>
      <c r="E584" s="3"/>
      <c r="F584" s="3"/>
      <c r="G584" s="3"/>
      <c r="H584" s="3"/>
      <c r="J584" s="226"/>
      <c r="K584" s="3"/>
      <c r="L584" s="3"/>
      <c r="O584" s="227"/>
      <c r="Q584" s="94"/>
      <c r="R584" s="94"/>
      <c r="S584" s="94"/>
      <c r="T584" s="94"/>
    </row>
    <row r="585" ht="15.75" customHeight="1">
      <c r="A585" s="204"/>
      <c r="B585" s="236"/>
      <c r="C585" s="223"/>
      <c r="D585" s="231"/>
      <c r="E585" s="3"/>
      <c r="F585" s="3"/>
      <c r="G585" s="3"/>
      <c r="H585" s="3"/>
      <c r="J585" s="226"/>
      <c r="K585" s="3"/>
      <c r="L585" s="3"/>
      <c r="O585" s="227"/>
      <c r="Q585" s="94"/>
      <c r="R585" s="94"/>
      <c r="S585" s="94"/>
      <c r="T585" s="94"/>
    </row>
    <row r="586" ht="15.75" customHeight="1">
      <c r="A586" s="204"/>
      <c r="B586" s="236"/>
      <c r="C586" s="223"/>
      <c r="D586" s="231"/>
      <c r="E586" s="3"/>
      <c r="F586" s="3"/>
      <c r="G586" s="3"/>
      <c r="H586" s="3"/>
      <c r="J586" s="226"/>
      <c r="K586" s="3"/>
      <c r="L586" s="3"/>
      <c r="O586" s="227"/>
      <c r="Q586" s="94"/>
      <c r="R586" s="94"/>
      <c r="S586" s="94"/>
      <c r="T586" s="94"/>
    </row>
    <row r="587" ht="15.75" customHeight="1">
      <c r="A587" s="204"/>
      <c r="B587" s="236"/>
      <c r="C587" s="223"/>
      <c r="D587" s="231"/>
      <c r="E587" s="3"/>
      <c r="F587" s="3"/>
      <c r="G587" s="3"/>
      <c r="H587" s="3"/>
      <c r="J587" s="226"/>
      <c r="K587" s="3"/>
      <c r="L587" s="3"/>
      <c r="O587" s="227"/>
      <c r="Q587" s="94"/>
      <c r="R587" s="94"/>
      <c r="S587" s="94"/>
      <c r="T587" s="94"/>
    </row>
    <row r="588" ht="15.75" customHeight="1">
      <c r="A588" s="204"/>
      <c r="B588" s="236"/>
      <c r="C588" s="223"/>
      <c r="D588" s="231"/>
      <c r="E588" s="3"/>
      <c r="F588" s="3"/>
      <c r="G588" s="3"/>
      <c r="H588" s="3"/>
      <c r="J588" s="226"/>
      <c r="K588" s="3"/>
      <c r="L588" s="3"/>
      <c r="O588" s="227"/>
      <c r="Q588" s="94"/>
      <c r="R588" s="94"/>
      <c r="S588" s="94"/>
      <c r="T588" s="94"/>
    </row>
    <row r="589" ht="15.75" customHeight="1">
      <c r="A589" s="204"/>
      <c r="B589" s="236"/>
      <c r="C589" s="223"/>
      <c r="D589" s="231"/>
      <c r="E589" s="3"/>
      <c r="F589" s="3"/>
      <c r="G589" s="3"/>
      <c r="H589" s="3"/>
      <c r="J589" s="226"/>
      <c r="K589" s="3"/>
      <c r="L589" s="3"/>
      <c r="O589" s="227"/>
      <c r="Q589" s="94"/>
      <c r="R589" s="94"/>
      <c r="S589" s="94"/>
      <c r="T589" s="94"/>
    </row>
    <row r="590" ht="15.75" customHeight="1">
      <c r="A590" s="204"/>
      <c r="B590" s="236"/>
      <c r="C590" s="223"/>
      <c r="D590" s="231"/>
      <c r="E590" s="3"/>
      <c r="F590" s="3"/>
      <c r="G590" s="3"/>
      <c r="H590" s="3"/>
      <c r="J590" s="226"/>
      <c r="K590" s="3"/>
      <c r="L590" s="3"/>
      <c r="O590" s="227"/>
      <c r="Q590" s="94"/>
      <c r="R590" s="94"/>
      <c r="S590" s="94"/>
      <c r="T590" s="94"/>
    </row>
    <row r="591" ht="15.75" customHeight="1">
      <c r="A591" s="204"/>
      <c r="B591" s="236"/>
      <c r="C591" s="223"/>
      <c r="D591" s="231"/>
      <c r="E591" s="3"/>
      <c r="F591" s="3"/>
      <c r="G591" s="3"/>
      <c r="H591" s="3"/>
      <c r="J591" s="226"/>
      <c r="K591" s="3"/>
      <c r="L591" s="3"/>
      <c r="O591" s="227"/>
      <c r="Q591" s="94"/>
      <c r="R591" s="94"/>
      <c r="S591" s="94"/>
      <c r="T591" s="94"/>
    </row>
    <row r="592" ht="15.75" customHeight="1">
      <c r="A592" s="204"/>
      <c r="B592" s="236"/>
      <c r="C592" s="223"/>
      <c r="D592" s="231"/>
      <c r="E592" s="3"/>
      <c r="F592" s="3"/>
      <c r="G592" s="3"/>
      <c r="H592" s="3"/>
      <c r="J592" s="226"/>
      <c r="K592" s="3"/>
      <c r="L592" s="3"/>
      <c r="O592" s="227"/>
      <c r="Q592" s="94"/>
      <c r="R592" s="94"/>
      <c r="S592" s="94"/>
      <c r="T592" s="94"/>
    </row>
    <row r="593" ht="15.75" customHeight="1">
      <c r="A593" s="204"/>
      <c r="B593" s="236"/>
      <c r="C593" s="223"/>
      <c r="D593" s="231"/>
      <c r="E593" s="3"/>
      <c r="F593" s="3"/>
      <c r="G593" s="3"/>
      <c r="H593" s="3"/>
      <c r="J593" s="226"/>
      <c r="K593" s="3"/>
      <c r="L593" s="3"/>
      <c r="O593" s="227"/>
      <c r="Q593" s="94"/>
      <c r="R593" s="94"/>
      <c r="S593" s="94"/>
      <c r="T593" s="94"/>
    </row>
    <row r="594" ht="15.75" customHeight="1">
      <c r="A594" s="204"/>
      <c r="B594" s="236"/>
      <c r="C594" s="223"/>
      <c r="D594" s="231"/>
      <c r="E594" s="3"/>
      <c r="F594" s="3"/>
      <c r="G594" s="3"/>
      <c r="H594" s="3"/>
      <c r="J594" s="226"/>
      <c r="K594" s="3"/>
      <c r="L594" s="3"/>
      <c r="O594" s="227"/>
      <c r="Q594" s="94"/>
      <c r="R594" s="94"/>
      <c r="S594" s="94"/>
      <c r="T594" s="94"/>
    </row>
    <row r="595" ht="15.75" customHeight="1">
      <c r="A595" s="204"/>
      <c r="B595" s="236"/>
      <c r="C595" s="223"/>
      <c r="D595" s="231"/>
      <c r="E595" s="3"/>
      <c r="F595" s="3"/>
      <c r="G595" s="3"/>
      <c r="H595" s="3"/>
      <c r="J595" s="226"/>
      <c r="K595" s="3"/>
      <c r="L595" s="3"/>
      <c r="O595" s="227"/>
      <c r="Q595" s="94"/>
      <c r="R595" s="94"/>
      <c r="S595" s="94"/>
      <c r="T595" s="94"/>
    </row>
    <row r="596" ht="15.75" customHeight="1">
      <c r="A596" s="204"/>
      <c r="B596" s="236"/>
      <c r="C596" s="223"/>
      <c r="D596" s="231"/>
      <c r="E596" s="3"/>
      <c r="F596" s="3"/>
      <c r="G596" s="3"/>
      <c r="H596" s="3"/>
      <c r="J596" s="226"/>
      <c r="K596" s="3"/>
      <c r="L596" s="3"/>
      <c r="O596" s="227"/>
      <c r="Q596" s="94"/>
      <c r="R596" s="94"/>
      <c r="S596" s="94"/>
      <c r="T596" s="94"/>
    </row>
    <row r="597" ht="15.75" customHeight="1">
      <c r="A597" s="204"/>
      <c r="B597" s="236"/>
      <c r="C597" s="223"/>
      <c r="D597" s="231"/>
      <c r="E597" s="3"/>
      <c r="F597" s="3"/>
      <c r="G597" s="3"/>
      <c r="H597" s="3"/>
      <c r="J597" s="226"/>
      <c r="K597" s="3"/>
      <c r="L597" s="3"/>
      <c r="O597" s="227"/>
      <c r="Q597" s="94"/>
      <c r="R597" s="94"/>
      <c r="S597" s="94"/>
      <c r="T597" s="94"/>
    </row>
    <row r="598" ht="15.75" customHeight="1">
      <c r="A598" s="204"/>
      <c r="B598" s="236"/>
      <c r="C598" s="223"/>
      <c r="D598" s="231"/>
      <c r="E598" s="3"/>
      <c r="F598" s="3"/>
      <c r="G598" s="3"/>
      <c r="H598" s="3"/>
      <c r="J598" s="226"/>
      <c r="K598" s="3"/>
      <c r="L598" s="3"/>
      <c r="O598" s="227"/>
      <c r="Q598" s="94"/>
      <c r="R598" s="94"/>
      <c r="S598" s="94"/>
      <c r="T598" s="94"/>
    </row>
    <row r="599" ht="15.75" customHeight="1">
      <c r="A599" s="204"/>
      <c r="B599" s="236"/>
      <c r="C599" s="223"/>
      <c r="D599" s="231"/>
      <c r="E599" s="3"/>
      <c r="F599" s="3"/>
      <c r="G599" s="3"/>
      <c r="H599" s="3"/>
      <c r="J599" s="226"/>
      <c r="K599" s="3"/>
      <c r="L599" s="3"/>
      <c r="O599" s="227"/>
      <c r="Q599" s="94"/>
      <c r="R599" s="94"/>
      <c r="S599" s="94"/>
      <c r="T599" s="94"/>
    </row>
    <row r="600" ht="15.75" customHeight="1">
      <c r="A600" s="204"/>
      <c r="B600" s="236"/>
      <c r="C600" s="223"/>
      <c r="D600" s="231"/>
      <c r="E600" s="3"/>
      <c r="F600" s="3"/>
      <c r="G600" s="3"/>
      <c r="H600" s="3"/>
      <c r="J600" s="226"/>
      <c r="K600" s="3"/>
      <c r="L600" s="3"/>
      <c r="O600" s="227"/>
      <c r="Q600" s="94"/>
      <c r="R600" s="94"/>
      <c r="S600" s="94"/>
      <c r="T600" s="94"/>
    </row>
    <row r="601" ht="15.75" customHeight="1">
      <c r="A601" s="204"/>
      <c r="B601" s="236"/>
      <c r="C601" s="223"/>
      <c r="D601" s="231"/>
      <c r="E601" s="3"/>
      <c r="F601" s="3"/>
      <c r="G601" s="3"/>
      <c r="H601" s="3"/>
      <c r="J601" s="226"/>
      <c r="K601" s="3"/>
      <c r="L601" s="3"/>
      <c r="O601" s="227"/>
      <c r="Q601" s="94"/>
      <c r="R601" s="94"/>
      <c r="S601" s="94"/>
      <c r="T601" s="94"/>
    </row>
    <row r="602" ht="15.75" customHeight="1">
      <c r="A602" s="204"/>
      <c r="B602" s="236"/>
      <c r="C602" s="223"/>
      <c r="D602" s="231"/>
      <c r="E602" s="3"/>
      <c r="F602" s="3"/>
      <c r="G602" s="3"/>
      <c r="H602" s="3"/>
      <c r="J602" s="226"/>
      <c r="K602" s="3"/>
      <c r="L602" s="3"/>
      <c r="O602" s="227"/>
      <c r="Q602" s="94"/>
      <c r="R602" s="94"/>
      <c r="S602" s="94"/>
      <c r="T602" s="94"/>
    </row>
    <row r="603" ht="15.75" customHeight="1">
      <c r="A603" s="204"/>
      <c r="B603" s="236"/>
      <c r="C603" s="223"/>
      <c r="D603" s="231"/>
      <c r="E603" s="3"/>
      <c r="F603" s="3"/>
      <c r="G603" s="3"/>
      <c r="H603" s="3"/>
      <c r="J603" s="226"/>
      <c r="K603" s="3"/>
      <c r="L603" s="3"/>
      <c r="O603" s="227"/>
      <c r="Q603" s="94"/>
      <c r="R603" s="94"/>
      <c r="S603" s="94"/>
      <c r="T603" s="94"/>
    </row>
    <row r="604" ht="15.75" customHeight="1">
      <c r="A604" s="204"/>
      <c r="B604" s="236"/>
      <c r="C604" s="223"/>
      <c r="D604" s="231"/>
      <c r="E604" s="3"/>
      <c r="F604" s="3"/>
      <c r="G604" s="3"/>
      <c r="H604" s="3"/>
      <c r="J604" s="226"/>
      <c r="K604" s="3"/>
      <c r="L604" s="3"/>
      <c r="O604" s="227"/>
      <c r="Q604" s="94"/>
      <c r="R604" s="94"/>
      <c r="S604" s="94"/>
      <c r="T604" s="94"/>
    </row>
    <row r="605" ht="15.75" customHeight="1">
      <c r="A605" s="204"/>
      <c r="B605" s="236"/>
      <c r="C605" s="223"/>
      <c r="D605" s="231"/>
      <c r="E605" s="3"/>
      <c r="F605" s="3"/>
      <c r="G605" s="3"/>
      <c r="H605" s="3"/>
      <c r="J605" s="226"/>
      <c r="K605" s="3"/>
      <c r="L605" s="3"/>
      <c r="O605" s="227"/>
      <c r="Q605" s="94"/>
      <c r="R605" s="94"/>
      <c r="S605" s="94"/>
      <c r="T605" s="94"/>
    </row>
    <row r="606" ht="15.75" customHeight="1">
      <c r="A606" s="204"/>
      <c r="B606" s="236"/>
      <c r="C606" s="223"/>
      <c r="D606" s="231"/>
      <c r="E606" s="3"/>
      <c r="F606" s="3"/>
      <c r="G606" s="3"/>
      <c r="H606" s="3"/>
      <c r="J606" s="226"/>
      <c r="K606" s="3"/>
      <c r="L606" s="3"/>
      <c r="O606" s="227"/>
      <c r="Q606" s="94"/>
      <c r="R606" s="94"/>
      <c r="S606" s="94"/>
      <c r="T606" s="94"/>
    </row>
    <row r="607" ht="15.75" customHeight="1">
      <c r="A607" s="204"/>
      <c r="B607" s="236"/>
      <c r="C607" s="223"/>
      <c r="D607" s="231"/>
      <c r="E607" s="3"/>
      <c r="F607" s="3"/>
      <c r="G607" s="3"/>
      <c r="H607" s="3"/>
      <c r="J607" s="226"/>
      <c r="K607" s="3"/>
      <c r="L607" s="3"/>
      <c r="O607" s="227"/>
      <c r="Q607" s="94"/>
      <c r="R607" s="94"/>
      <c r="S607" s="94"/>
      <c r="T607" s="94"/>
    </row>
    <row r="608" ht="15.75" customHeight="1">
      <c r="A608" s="204"/>
      <c r="B608" s="236"/>
      <c r="C608" s="223"/>
      <c r="D608" s="231"/>
      <c r="E608" s="3"/>
      <c r="F608" s="3"/>
      <c r="G608" s="3"/>
      <c r="H608" s="3"/>
      <c r="J608" s="226"/>
      <c r="K608" s="3"/>
      <c r="L608" s="3"/>
      <c r="O608" s="227"/>
      <c r="Q608" s="94"/>
      <c r="R608" s="94"/>
      <c r="S608" s="94"/>
      <c r="T608" s="94"/>
    </row>
    <row r="609" ht="15.75" customHeight="1">
      <c r="A609" s="204"/>
      <c r="B609" s="236"/>
      <c r="C609" s="223"/>
      <c r="D609" s="231"/>
      <c r="E609" s="3"/>
      <c r="F609" s="3"/>
      <c r="G609" s="3"/>
      <c r="H609" s="3"/>
      <c r="J609" s="226"/>
      <c r="K609" s="3"/>
      <c r="L609" s="3"/>
      <c r="O609" s="227"/>
      <c r="Q609" s="94"/>
      <c r="R609" s="94"/>
      <c r="S609" s="94"/>
      <c r="T609" s="94"/>
    </row>
    <row r="610" ht="15.75" customHeight="1">
      <c r="A610" s="204"/>
      <c r="B610" s="236"/>
      <c r="C610" s="223"/>
      <c r="D610" s="231"/>
      <c r="E610" s="3"/>
      <c r="F610" s="3"/>
      <c r="G610" s="3"/>
      <c r="H610" s="3"/>
      <c r="J610" s="226"/>
      <c r="K610" s="3"/>
      <c r="L610" s="3"/>
      <c r="O610" s="227"/>
      <c r="Q610" s="94"/>
      <c r="R610" s="94"/>
      <c r="S610" s="94"/>
      <c r="T610" s="94"/>
    </row>
    <row r="611" ht="15.75" customHeight="1">
      <c r="A611" s="204"/>
      <c r="B611" s="236"/>
      <c r="C611" s="223"/>
      <c r="D611" s="231"/>
      <c r="E611" s="3"/>
      <c r="F611" s="3"/>
      <c r="G611" s="3"/>
      <c r="H611" s="3"/>
      <c r="J611" s="226"/>
      <c r="K611" s="3"/>
      <c r="L611" s="3"/>
      <c r="O611" s="227"/>
      <c r="Q611" s="94"/>
      <c r="R611" s="94"/>
      <c r="S611" s="94"/>
      <c r="T611" s="94"/>
    </row>
    <row r="612" ht="15.75" customHeight="1">
      <c r="A612" s="204"/>
      <c r="B612" s="236"/>
      <c r="C612" s="223"/>
      <c r="D612" s="231"/>
      <c r="E612" s="3"/>
      <c r="F612" s="3"/>
      <c r="G612" s="3"/>
      <c r="H612" s="3"/>
      <c r="J612" s="226"/>
      <c r="K612" s="3"/>
      <c r="L612" s="3"/>
      <c r="O612" s="227"/>
      <c r="Q612" s="94"/>
      <c r="R612" s="94"/>
      <c r="S612" s="94"/>
      <c r="T612" s="94"/>
    </row>
    <row r="613" ht="15.75" customHeight="1">
      <c r="A613" s="204"/>
      <c r="B613" s="236"/>
      <c r="C613" s="223"/>
      <c r="D613" s="231"/>
      <c r="E613" s="3"/>
      <c r="F613" s="3"/>
      <c r="G613" s="3"/>
      <c r="H613" s="3"/>
      <c r="J613" s="226"/>
      <c r="K613" s="3"/>
      <c r="L613" s="3"/>
      <c r="O613" s="227"/>
      <c r="Q613" s="94"/>
      <c r="R613" s="94"/>
      <c r="S613" s="94"/>
      <c r="T613" s="94"/>
    </row>
    <row r="614" ht="15.75" customHeight="1">
      <c r="A614" s="204"/>
      <c r="B614" s="236"/>
      <c r="C614" s="223"/>
      <c r="D614" s="231"/>
      <c r="E614" s="3"/>
      <c r="F614" s="3"/>
      <c r="G614" s="3"/>
      <c r="H614" s="3"/>
      <c r="J614" s="226"/>
      <c r="K614" s="3"/>
      <c r="L614" s="3"/>
      <c r="O614" s="227"/>
      <c r="Q614" s="94"/>
      <c r="R614" s="94"/>
      <c r="S614" s="94"/>
      <c r="T614" s="94"/>
    </row>
    <row r="615" ht="15.75" customHeight="1">
      <c r="A615" s="204"/>
      <c r="B615" s="236"/>
      <c r="C615" s="223"/>
      <c r="D615" s="231"/>
      <c r="E615" s="3"/>
      <c r="F615" s="3"/>
      <c r="G615" s="3"/>
      <c r="H615" s="3"/>
      <c r="J615" s="226"/>
      <c r="K615" s="3"/>
      <c r="L615" s="3"/>
      <c r="O615" s="227"/>
      <c r="Q615" s="94"/>
      <c r="R615" s="94"/>
      <c r="S615" s="94"/>
      <c r="T615" s="94"/>
    </row>
    <row r="616" ht="15.75" customHeight="1">
      <c r="A616" s="204"/>
      <c r="B616" s="236"/>
      <c r="C616" s="223"/>
      <c r="D616" s="231"/>
      <c r="E616" s="3"/>
      <c r="F616" s="3"/>
      <c r="G616" s="3"/>
      <c r="H616" s="3"/>
      <c r="J616" s="226"/>
      <c r="K616" s="3"/>
      <c r="L616" s="3"/>
      <c r="O616" s="227"/>
      <c r="Q616" s="94"/>
      <c r="R616" s="94"/>
      <c r="S616" s="94"/>
      <c r="T616" s="94"/>
    </row>
    <row r="617" ht="15.75" customHeight="1">
      <c r="A617" s="204"/>
      <c r="B617" s="236"/>
      <c r="C617" s="223"/>
      <c r="D617" s="231"/>
      <c r="E617" s="3"/>
      <c r="F617" s="3"/>
      <c r="G617" s="3"/>
      <c r="H617" s="3"/>
      <c r="J617" s="226"/>
      <c r="K617" s="3"/>
      <c r="L617" s="3"/>
      <c r="O617" s="227"/>
      <c r="Q617" s="94"/>
      <c r="R617" s="94"/>
      <c r="S617" s="94"/>
      <c r="T617" s="94"/>
    </row>
    <row r="618" ht="15.75" customHeight="1">
      <c r="A618" s="204"/>
      <c r="B618" s="236"/>
      <c r="C618" s="223"/>
      <c r="D618" s="231"/>
      <c r="E618" s="3"/>
      <c r="F618" s="3"/>
      <c r="G618" s="3"/>
      <c r="H618" s="3"/>
      <c r="J618" s="226"/>
      <c r="K618" s="3"/>
      <c r="L618" s="3"/>
      <c r="O618" s="227"/>
      <c r="Q618" s="94"/>
      <c r="R618" s="94"/>
      <c r="S618" s="94"/>
      <c r="T618" s="94"/>
    </row>
    <row r="619" ht="15.75" customHeight="1">
      <c r="A619" s="204"/>
      <c r="B619" s="236"/>
      <c r="C619" s="223"/>
      <c r="D619" s="231"/>
      <c r="E619" s="3"/>
      <c r="F619" s="3"/>
      <c r="G619" s="3"/>
      <c r="H619" s="3"/>
      <c r="J619" s="226"/>
      <c r="K619" s="3"/>
      <c r="L619" s="3"/>
      <c r="O619" s="227"/>
      <c r="Q619" s="94"/>
      <c r="R619" s="94"/>
      <c r="S619" s="94"/>
      <c r="T619" s="94"/>
    </row>
    <row r="620" ht="15.75" customHeight="1">
      <c r="A620" s="204"/>
      <c r="B620" s="236"/>
      <c r="C620" s="223"/>
      <c r="D620" s="231"/>
      <c r="E620" s="3"/>
      <c r="F620" s="3"/>
      <c r="G620" s="3"/>
      <c r="H620" s="3"/>
      <c r="J620" s="226"/>
      <c r="K620" s="3"/>
      <c r="L620" s="3"/>
      <c r="O620" s="227"/>
      <c r="Q620" s="94"/>
      <c r="R620" s="94"/>
      <c r="S620" s="94"/>
      <c r="T620" s="94"/>
    </row>
    <row r="621" ht="15.75" customHeight="1">
      <c r="A621" s="204"/>
      <c r="B621" s="236"/>
      <c r="C621" s="223"/>
      <c r="D621" s="231"/>
      <c r="E621" s="3"/>
      <c r="F621" s="3"/>
      <c r="G621" s="3"/>
      <c r="H621" s="3"/>
      <c r="J621" s="226"/>
      <c r="K621" s="3"/>
      <c r="L621" s="3"/>
      <c r="O621" s="227"/>
      <c r="Q621" s="94"/>
      <c r="R621" s="94"/>
      <c r="S621" s="94"/>
      <c r="T621" s="94"/>
    </row>
    <row r="622" ht="15.75" customHeight="1">
      <c r="A622" s="204"/>
      <c r="B622" s="236"/>
      <c r="C622" s="223"/>
      <c r="D622" s="231"/>
      <c r="E622" s="3"/>
      <c r="F622" s="3"/>
      <c r="G622" s="3"/>
      <c r="H622" s="3"/>
      <c r="J622" s="226"/>
      <c r="K622" s="3"/>
      <c r="L622" s="3"/>
      <c r="O622" s="227"/>
      <c r="Q622" s="94"/>
      <c r="R622" s="94"/>
      <c r="S622" s="94"/>
      <c r="T622" s="94"/>
    </row>
    <row r="623" ht="15.75" customHeight="1">
      <c r="A623" s="204"/>
      <c r="B623" s="236"/>
      <c r="C623" s="223"/>
      <c r="D623" s="231"/>
      <c r="E623" s="3"/>
      <c r="F623" s="3"/>
      <c r="G623" s="3"/>
      <c r="H623" s="3"/>
      <c r="J623" s="226"/>
      <c r="K623" s="3"/>
      <c r="L623" s="3"/>
      <c r="O623" s="227"/>
      <c r="Q623" s="94"/>
      <c r="R623" s="94"/>
      <c r="S623" s="94"/>
      <c r="T623" s="94"/>
    </row>
    <row r="624" ht="15.75" customHeight="1">
      <c r="A624" s="204"/>
      <c r="B624" s="236"/>
      <c r="C624" s="223"/>
      <c r="D624" s="231"/>
      <c r="E624" s="3"/>
      <c r="F624" s="3"/>
      <c r="G624" s="3"/>
      <c r="H624" s="3"/>
      <c r="J624" s="226"/>
      <c r="K624" s="3"/>
      <c r="L624" s="3"/>
      <c r="O624" s="227"/>
      <c r="Q624" s="94"/>
      <c r="R624" s="94"/>
      <c r="S624" s="94"/>
      <c r="T624" s="94"/>
    </row>
    <row r="625" ht="15.75" customHeight="1">
      <c r="A625" s="204"/>
      <c r="B625" s="236"/>
      <c r="C625" s="223"/>
      <c r="D625" s="231"/>
      <c r="E625" s="3"/>
      <c r="F625" s="3"/>
      <c r="G625" s="3"/>
      <c r="H625" s="3"/>
      <c r="J625" s="226"/>
      <c r="K625" s="3"/>
      <c r="L625" s="3"/>
      <c r="O625" s="227"/>
      <c r="Q625" s="94"/>
      <c r="R625" s="94"/>
      <c r="S625" s="94"/>
      <c r="T625" s="94"/>
    </row>
    <row r="626" ht="15.75" customHeight="1">
      <c r="A626" s="204"/>
      <c r="B626" s="236"/>
      <c r="C626" s="223"/>
      <c r="D626" s="231"/>
      <c r="E626" s="3"/>
      <c r="F626" s="3"/>
      <c r="G626" s="3"/>
      <c r="H626" s="3"/>
      <c r="J626" s="226"/>
      <c r="K626" s="3"/>
      <c r="L626" s="3"/>
      <c r="O626" s="227"/>
      <c r="Q626" s="94"/>
      <c r="R626" s="94"/>
      <c r="S626" s="94"/>
      <c r="T626" s="94"/>
    </row>
    <row r="627" ht="15.75" customHeight="1">
      <c r="A627" s="204"/>
      <c r="B627" s="236"/>
      <c r="C627" s="223"/>
      <c r="D627" s="231"/>
      <c r="E627" s="3"/>
      <c r="F627" s="3"/>
      <c r="G627" s="3"/>
      <c r="H627" s="3"/>
      <c r="J627" s="226"/>
      <c r="K627" s="3"/>
      <c r="L627" s="3"/>
      <c r="O627" s="227"/>
      <c r="Q627" s="94"/>
      <c r="R627" s="94"/>
      <c r="S627" s="94"/>
      <c r="T627" s="94"/>
    </row>
    <row r="628" ht="15.75" customHeight="1">
      <c r="A628" s="204"/>
      <c r="B628" s="236"/>
      <c r="C628" s="223"/>
      <c r="D628" s="231"/>
      <c r="E628" s="3"/>
      <c r="F628" s="3"/>
      <c r="G628" s="3"/>
      <c r="H628" s="3"/>
      <c r="J628" s="226"/>
      <c r="K628" s="3"/>
      <c r="L628" s="3"/>
      <c r="O628" s="227"/>
      <c r="Q628" s="94"/>
      <c r="R628" s="94"/>
      <c r="S628" s="94"/>
      <c r="T628" s="94"/>
    </row>
    <row r="629" ht="15.75" customHeight="1">
      <c r="A629" s="204"/>
      <c r="B629" s="236"/>
      <c r="C629" s="223"/>
      <c r="D629" s="231"/>
      <c r="E629" s="3"/>
      <c r="F629" s="3"/>
      <c r="G629" s="3"/>
      <c r="H629" s="3"/>
      <c r="J629" s="226"/>
      <c r="K629" s="3"/>
      <c r="L629" s="3"/>
      <c r="O629" s="227"/>
      <c r="Q629" s="94"/>
      <c r="R629" s="94"/>
      <c r="S629" s="94"/>
      <c r="T629" s="94"/>
    </row>
    <row r="630" ht="15.75" customHeight="1">
      <c r="A630" s="204"/>
      <c r="B630" s="236"/>
      <c r="C630" s="223"/>
      <c r="D630" s="231"/>
      <c r="E630" s="3"/>
      <c r="F630" s="3"/>
      <c r="G630" s="3"/>
      <c r="H630" s="3"/>
      <c r="J630" s="226"/>
      <c r="K630" s="3"/>
      <c r="L630" s="3"/>
      <c r="O630" s="227"/>
      <c r="Q630" s="94"/>
      <c r="R630" s="94"/>
      <c r="S630" s="94"/>
      <c r="T630" s="94"/>
    </row>
    <row r="631" ht="15.75" customHeight="1">
      <c r="A631" s="204"/>
      <c r="B631" s="236"/>
      <c r="C631" s="223"/>
      <c r="D631" s="231"/>
      <c r="E631" s="3"/>
      <c r="F631" s="3"/>
      <c r="G631" s="3"/>
      <c r="H631" s="3"/>
      <c r="J631" s="226"/>
      <c r="K631" s="3"/>
      <c r="L631" s="3"/>
      <c r="O631" s="227"/>
      <c r="Q631" s="94"/>
      <c r="R631" s="94"/>
      <c r="S631" s="94"/>
      <c r="T631" s="94"/>
    </row>
    <row r="632" ht="15.75" customHeight="1">
      <c r="A632" s="204"/>
      <c r="B632" s="236"/>
      <c r="C632" s="223"/>
      <c r="D632" s="231"/>
      <c r="E632" s="3"/>
      <c r="F632" s="3"/>
      <c r="G632" s="3"/>
      <c r="H632" s="3"/>
      <c r="J632" s="226"/>
      <c r="K632" s="3"/>
      <c r="L632" s="3"/>
      <c r="O632" s="227"/>
      <c r="Q632" s="94"/>
      <c r="R632" s="94"/>
      <c r="S632" s="94"/>
      <c r="T632" s="94"/>
    </row>
    <row r="633" ht="15.75" customHeight="1">
      <c r="A633" s="204"/>
      <c r="B633" s="236"/>
      <c r="C633" s="223"/>
      <c r="D633" s="231"/>
      <c r="E633" s="3"/>
      <c r="F633" s="3"/>
      <c r="G633" s="3"/>
      <c r="H633" s="3"/>
      <c r="J633" s="226"/>
      <c r="K633" s="3"/>
      <c r="L633" s="3"/>
      <c r="O633" s="227"/>
      <c r="Q633" s="94"/>
      <c r="R633" s="94"/>
      <c r="S633" s="94"/>
      <c r="T633" s="94"/>
    </row>
    <row r="634" ht="15.75" customHeight="1">
      <c r="A634" s="204"/>
      <c r="B634" s="236"/>
      <c r="C634" s="223"/>
      <c r="D634" s="231"/>
      <c r="E634" s="3"/>
      <c r="F634" s="3"/>
      <c r="G634" s="3"/>
      <c r="H634" s="3"/>
      <c r="J634" s="226"/>
      <c r="K634" s="3"/>
      <c r="L634" s="3"/>
      <c r="O634" s="227"/>
      <c r="Q634" s="94"/>
      <c r="R634" s="94"/>
      <c r="S634" s="94"/>
      <c r="T634" s="94"/>
    </row>
    <row r="635" ht="15.75" customHeight="1">
      <c r="A635" s="204"/>
      <c r="B635" s="236"/>
      <c r="C635" s="223"/>
      <c r="D635" s="231"/>
      <c r="E635" s="3"/>
      <c r="F635" s="3"/>
      <c r="G635" s="3"/>
      <c r="H635" s="3"/>
      <c r="J635" s="226"/>
      <c r="K635" s="3"/>
      <c r="L635" s="3"/>
      <c r="O635" s="227"/>
      <c r="Q635" s="94"/>
      <c r="R635" s="94"/>
      <c r="S635" s="94"/>
      <c r="T635" s="94"/>
    </row>
    <row r="636" ht="15.75" customHeight="1">
      <c r="A636" s="204"/>
      <c r="B636" s="236"/>
      <c r="C636" s="223"/>
      <c r="D636" s="231"/>
      <c r="E636" s="3"/>
      <c r="F636" s="3"/>
      <c r="G636" s="3"/>
      <c r="H636" s="3"/>
      <c r="J636" s="226"/>
      <c r="K636" s="3"/>
      <c r="L636" s="3"/>
      <c r="O636" s="227"/>
      <c r="Q636" s="94"/>
      <c r="R636" s="94"/>
      <c r="S636" s="94"/>
      <c r="T636" s="94"/>
    </row>
    <row r="637" ht="15.75" customHeight="1">
      <c r="A637" s="204"/>
      <c r="B637" s="236"/>
      <c r="C637" s="223"/>
      <c r="D637" s="231"/>
      <c r="E637" s="3"/>
      <c r="F637" s="3"/>
      <c r="G637" s="3"/>
      <c r="H637" s="3"/>
      <c r="J637" s="226"/>
      <c r="K637" s="3"/>
      <c r="L637" s="3"/>
      <c r="O637" s="227"/>
      <c r="Q637" s="94"/>
      <c r="R637" s="94"/>
      <c r="S637" s="94"/>
      <c r="T637" s="94"/>
    </row>
    <row r="638" ht="15.75" customHeight="1">
      <c r="A638" s="204"/>
      <c r="B638" s="236"/>
      <c r="C638" s="223"/>
      <c r="D638" s="231"/>
      <c r="E638" s="3"/>
      <c r="F638" s="3"/>
      <c r="G638" s="3"/>
      <c r="H638" s="3"/>
      <c r="J638" s="226"/>
      <c r="K638" s="3"/>
      <c r="L638" s="3"/>
      <c r="O638" s="227"/>
      <c r="Q638" s="94"/>
      <c r="R638" s="94"/>
      <c r="S638" s="94"/>
      <c r="T638" s="94"/>
    </row>
    <row r="639" ht="15.75" customHeight="1">
      <c r="A639" s="204"/>
      <c r="B639" s="236"/>
      <c r="C639" s="223"/>
      <c r="D639" s="231"/>
      <c r="E639" s="3"/>
      <c r="F639" s="3"/>
      <c r="G639" s="3"/>
      <c r="H639" s="3"/>
      <c r="J639" s="226"/>
      <c r="K639" s="3"/>
      <c r="L639" s="3"/>
      <c r="O639" s="227"/>
      <c r="Q639" s="94"/>
      <c r="R639" s="94"/>
      <c r="S639" s="94"/>
      <c r="T639" s="94"/>
    </row>
    <row r="640" ht="15.75" customHeight="1">
      <c r="A640" s="204"/>
      <c r="B640" s="236"/>
      <c r="C640" s="223"/>
      <c r="D640" s="231"/>
      <c r="E640" s="3"/>
      <c r="F640" s="3"/>
      <c r="G640" s="3"/>
      <c r="H640" s="3"/>
      <c r="J640" s="226"/>
      <c r="K640" s="3"/>
      <c r="L640" s="3"/>
      <c r="O640" s="227"/>
      <c r="Q640" s="94"/>
      <c r="R640" s="94"/>
      <c r="S640" s="94"/>
      <c r="T640" s="94"/>
    </row>
    <row r="641" ht="15.75" customHeight="1">
      <c r="A641" s="204"/>
      <c r="B641" s="236"/>
      <c r="C641" s="223"/>
      <c r="D641" s="231"/>
      <c r="E641" s="3"/>
      <c r="F641" s="3"/>
      <c r="G641" s="3"/>
      <c r="H641" s="3"/>
      <c r="J641" s="226"/>
      <c r="K641" s="3"/>
      <c r="L641" s="3"/>
      <c r="O641" s="227"/>
      <c r="Q641" s="94"/>
      <c r="R641" s="94"/>
      <c r="S641" s="94"/>
      <c r="T641" s="94"/>
    </row>
    <row r="642" ht="15.75" customHeight="1">
      <c r="A642" s="204"/>
      <c r="B642" s="236"/>
      <c r="C642" s="223"/>
      <c r="D642" s="231"/>
      <c r="E642" s="3"/>
      <c r="F642" s="3"/>
      <c r="G642" s="3"/>
      <c r="H642" s="3"/>
      <c r="J642" s="226"/>
      <c r="K642" s="3"/>
      <c r="L642" s="3"/>
      <c r="O642" s="227"/>
      <c r="Q642" s="94"/>
      <c r="R642" s="94"/>
      <c r="S642" s="94"/>
      <c r="T642" s="94"/>
    </row>
    <row r="643" ht="15.75" customHeight="1">
      <c r="A643" s="204"/>
      <c r="B643" s="236"/>
      <c r="C643" s="223"/>
      <c r="D643" s="231"/>
      <c r="E643" s="3"/>
      <c r="F643" s="3"/>
      <c r="G643" s="3"/>
      <c r="H643" s="3"/>
      <c r="J643" s="226"/>
      <c r="K643" s="3"/>
      <c r="L643" s="3"/>
      <c r="O643" s="227"/>
      <c r="Q643" s="94"/>
      <c r="R643" s="94"/>
      <c r="S643" s="94"/>
      <c r="T643" s="94"/>
    </row>
    <row r="644" ht="15.75" customHeight="1">
      <c r="A644" s="204"/>
      <c r="B644" s="236"/>
      <c r="C644" s="223"/>
      <c r="D644" s="231"/>
      <c r="E644" s="3"/>
      <c r="F644" s="3"/>
      <c r="G644" s="3"/>
      <c r="H644" s="3"/>
      <c r="J644" s="226"/>
      <c r="K644" s="3"/>
      <c r="L644" s="3"/>
      <c r="O644" s="227"/>
      <c r="Q644" s="94"/>
      <c r="R644" s="94"/>
      <c r="S644" s="94"/>
      <c r="T644" s="94"/>
    </row>
    <row r="645" ht="15.75" customHeight="1">
      <c r="A645" s="204"/>
      <c r="B645" s="236"/>
      <c r="C645" s="223"/>
      <c r="D645" s="231"/>
      <c r="E645" s="3"/>
      <c r="F645" s="3"/>
      <c r="G645" s="3"/>
      <c r="H645" s="3"/>
      <c r="J645" s="226"/>
      <c r="K645" s="3"/>
      <c r="L645" s="3"/>
      <c r="O645" s="227"/>
      <c r="Q645" s="94"/>
      <c r="R645" s="94"/>
      <c r="S645" s="94"/>
      <c r="T645" s="94"/>
    </row>
    <row r="646" ht="15.75" customHeight="1">
      <c r="A646" s="204"/>
      <c r="B646" s="236"/>
      <c r="C646" s="223"/>
      <c r="D646" s="231"/>
      <c r="E646" s="3"/>
      <c r="F646" s="3"/>
      <c r="G646" s="3"/>
      <c r="H646" s="3"/>
      <c r="J646" s="226"/>
      <c r="K646" s="3"/>
      <c r="L646" s="3"/>
      <c r="O646" s="227"/>
      <c r="Q646" s="94"/>
      <c r="R646" s="94"/>
      <c r="S646" s="94"/>
      <c r="T646" s="94"/>
    </row>
    <row r="647" ht="15.75" customHeight="1">
      <c r="A647" s="204"/>
      <c r="B647" s="236"/>
      <c r="C647" s="223"/>
      <c r="D647" s="231"/>
      <c r="E647" s="3"/>
      <c r="F647" s="3"/>
      <c r="G647" s="3"/>
      <c r="H647" s="3"/>
      <c r="J647" s="226"/>
      <c r="K647" s="3"/>
      <c r="L647" s="3"/>
      <c r="O647" s="227"/>
      <c r="Q647" s="94"/>
      <c r="R647" s="94"/>
      <c r="S647" s="94"/>
      <c r="T647" s="94"/>
    </row>
    <row r="648" ht="15.75" customHeight="1">
      <c r="A648" s="204"/>
      <c r="B648" s="236"/>
      <c r="C648" s="223"/>
      <c r="D648" s="231"/>
      <c r="E648" s="3"/>
      <c r="F648" s="3"/>
      <c r="G648" s="3"/>
      <c r="H648" s="3"/>
      <c r="J648" s="226"/>
      <c r="K648" s="3"/>
      <c r="L648" s="3"/>
      <c r="O648" s="227"/>
      <c r="Q648" s="94"/>
      <c r="R648" s="94"/>
      <c r="S648" s="94"/>
      <c r="T648" s="94"/>
    </row>
    <row r="649" ht="15.75" customHeight="1">
      <c r="A649" s="204"/>
      <c r="B649" s="236"/>
      <c r="C649" s="223"/>
      <c r="D649" s="231"/>
      <c r="E649" s="3"/>
      <c r="F649" s="3"/>
      <c r="G649" s="3"/>
      <c r="H649" s="3"/>
      <c r="J649" s="226"/>
      <c r="K649" s="3"/>
      <c r="L649" s="3"/>
      <c r="O649" s="227"/>
      <c r="Q649" s="94"/>
      <c r="R649" s="94"/>
      <c r="S649" s="94"/>
      <c r="T649" s="94"/>
    </row>
    <row r="650" ht="15.75" customHeight="1">
      <c r="A650" s="204"/>
      <c r="B650" s="236"/>
      <c r="C650" s="223"/>
      <c r="D650" s="231"/>
      <c r="E650" s="3"/>
      <c r="F650" s="3"/>
      <c r="G650" s="3"/>
      <c r="H650" s="3"/>
      <c r="J650" s="226"/>
      <c r="K650" s="3"/>
      <c r="L650" s="3"/>
      <c r="O650" s="227"/>
      <c r="Q650" s="94"/>
      <c r="R650" s="94"/>
      <c r="S650" s="94"/>
      <c r="T650" s="94"/>
    </row>
    <row r="651" ht="15.75" customHeight="1">
      <c r="A651" s="204"/>
      <c r="B651" s="236"/>
      <c r="C651" s="223"/>
      <c r="D651" s="231"/>
      <c r="E651" s="3"/>
      <c r="F651" s="3"/>
      <c r="G651" s="3"/>
      <c r="H651" s="3"/>
      <c r="J651" s="226"/>
      <c r="K651" s="3"/>
      <c r="L651" s="3"/>
      <c r="O651" s="227"/>
      <c r="Q651" s="94"/>
      <c r="R651" s="94"/>
      <c r="S651" s="94"/>
      <c r="T651" s="94"/>
    </row>
    <row r="652" ht="15.75" customHeight="1">
      <c r="A652" s="204"/>
      <c r="B652" s="236"/>
      <c r="C652" s="223"/>
      <c r="D652" s="231"/>
      <c r="E652" s="3"/>
      <c r="F652" s="3"/>
      <c r="G652" s="3"/>
      <c r="H652" s="3"/>
      <c r="J652" s="226"/>
      <c r="K652" s="3"/>
      <c r="L652" s="3"/>
      <c r="O652" s="227"/>
      <c r="Q652" s="94"/>
      <c r="R652" s="94"/>
      <c r="S652" s="94"/>
      <c r="T652" s="94"/>
    </row>
    <row r="653" ht="15.75" customHeight="1">
      <c r="A653" s="204"/>
      <c r="B653" s="236"/>
      <c r="C653" s="223"/>
      <c r="D653" s="231"/>
      <c r="E653" s="3"/>
      <c r="F653" s="3"/>
      <c r="G653" s="3"/>
      <c r="H653" s="3"/>
      <c r="J653" s="226"/>
      <c r="K653" s="3"/>
      <c r="L653" s="3"/>
      <c r="O653" s="227"/>
      <c r="Q653" s="94"/>
      <c r="R653" s="94"/>
      <c r="S653" s="94"/>
      <c r="T653" s="94"/>
    </row>
    <row r="654" ht="15.75" customHeight="1">
      <c r="A654" s="204"/>
      <c r="B654" s="236"/>
      <c r="C654" s="223"/>
      <c r="D654" s="231"/>
      <c r="E654" s="3"/>
      <c r="F654" s="3"/>
      <c r="G654" s="3"/>
      <c r="H654" s="3"/>
      <c r="J654" s="226"/>
      <c r="K654" s="3"/>
      <c r="L654" s="3"/>
      <c r="O654" s="227"/>
      <c r="Q654" s="94"/>
      <c r="R654" s="94"/>
      <c r="S654" s="94"/>
      <c r="T654" s="94"/>
    </row>
    <row r="655" ht="15.75" customHeight="1">
      <c r="A655" s="204"/>
      <c r="B655" s="236"/>
      <c r="C655" s="223"/>
      <c r="D655" s="231"/>
      <c r="E655" s="3"/>
      <c r="F655" s="3"/>
      <c r="G655" s="3"/>
      <c r="H655" s="3"/>
      <c r="J655" s="226"/>
      <c r="K655" s="3"/>
      <c r="L655" s="3"/>
      <c r="O655" s="227"/>
      <c r="Q655" s="94"/>
      <c r="R655" s="94"/>
      <c r="S655" s="94"/>
      <c r="T655" s="94"/>
    </row>
    <row r="656" ht="15.75" customHeight="1">
      <c r="A656" s="204"/>
      <c r="B656" s="236"/>
      <c r="C656" s="223"/>
      <c r="D656" s="231"/>
      <c r="E656" s="3"/>
      <c r="F656" s="3"/>
      <c r="G656" s="3"/>
      <c r="H656" s="3"/>
      <c r="J656" s="226"/>
      <c r="K656" s="3"/>
      <c r="L656" s="3"/>
      <c r="O656" s="227"/>
      <c r="Q656" s="94"/>
      <c r="R656" s="94"/>
      <c r="S656" s="94"/>
      <c r="T656" s="94"/>
    </row>
    <row r="657" ht="15.75" customHeight="1">
      <c r="A657" s="204"/>
      <c r="B657" s="236"/>
      <c r="C657" s="223"/>
      <c r="D657" s="231"/>
      <c r="E657" s="3"/>
      <c r="F657" s="3"/>
      <c r="G657" s="3"/>
      <c r="H657" s="3"/>
      <c r="J657" s="226"/>
      <c r="K657" s="3"/>
      <c r="L657" s="3"/>
      <c r="O657" s="227"/>
      <c r="Q657" s="94"/>
      <c r="R657" s="94"/>
      <c r="S657" s="94"/>
      <c r="T657" s="94"/>
    </row>
    <row r="658" ht="15.75" customHeight="1">
      <c r="A658" s="204"/>
      <c r="B658" s="236"/>
      <c r="C658" s="223"/>
      <c r="D658" s="231"/>
      <c r="E658" s="3"/>
      <c r="F658" s="3"/>
      <c r="G658" s="3"/>
      <c r="H658" s="3"/>
      <c r="J658" s="226"/>
      <c r="K658" s="3"/>
      <c r="L658" s="3"/>
      <c r="O658" s="227"/>
      <c r="Q658" s="94"/>
      <c r="R658" s="94"/>
      <c r="S658" s="94"/>
      <c r="T658" s="94"/>
    </row>
    <row r="659" ht="15.75" customHeight="1">
      <c r="A659" s="204"/>
      <c r="B659" s="236"/>
      <c r="C659" s="223"/>
      <c r="D659" s="231"/>
      <c r="E659" s="3"/>
      <c r="F659" s="3"/>
      <c r="G659" s="3"/>
      <c r="H659" s="3"/>
      <c r="J659" s="226"/>
      <c r="K659" s="3"/>
      <c r="L659" s="3"/>
      <c r="O659" s="227"/>
      <c r="Q659" s="94"/>
      <c r="R659" s="94"/>
      <c r="S659" s="94"/>
      <c r="T659" s="94"/>
    </row>
    <row r="660" ht="15.75" customHeight="1">
      <c r="A660" s="204"/>
      <c r="B660" s="236"/>
      <c r="C660" s="223"/>
      <c r="D660" s="231"/>
      <c r="E660" s="3"/>
      <c r="F660" s="3"/>
      <c r="G660" s="3"/>
      <c r="H660" s="3"/>
      <c r="J660" s="226"/>
      <c r="K660" s="3"/>
      <c r="L660" s="3"/>
      <c r="O660" s="227"/>
      <c r="Q660" s="94"/>
      <c r="R660" s="94"/>
      <c r="S660" s="94"/>
      <c r="T660" s="94"/>
    </row>
    <row r="661" ht="15.75" customHeight="1">
      <c r="A661" s="204"/>
      <c r="B661" s="236"/>
      <c r="C661" s="223"/>
      <c r="D661" s="231"/>
      <c r="E661" s="3"/>
      <c r="F661" s="3"/>
      <c r="G661" s="3"/>
      <c r="H661" s="3"/>
      <c r="J661" s="226"/>
      <c r="K661" s="3"/>
      <c r="L661" s="3"/>
      <c r="O661" s="227"/>
      <c r="Q661" s="94"/>
      <c r="R661" s="94"/>
      <c r="S661" s="94"/>
      <c r="T661" s="94"/>
    </row>
    <row r="662" ht="15.75" customHeight="1">
      <c r="A662" s="204"/>
      <c r="B662" s="236"/>
      <c r="C662" s="223"/>
      <c r="D662" s="231"/>
      <c r="E662" s="3"/>
      <c r="F662" s="3"/>
      <c r="G662" s="3"/>
      <c r="H662" s="3"/>
      <c r="J662" s="226"/>
      <c r="K662" s="3"/>
      <c r="L662" s="3"/>
      <c r="O662" s="227"/>
      <c r="Q662" s="94"/>
      <c r="R662" s="94"/>
      <c r="S662" s="94"/>
      <c r="T662" s="94"/>
    </row>
    <row r="663" ht="15.75" customHeight="1">
      <c r="A663" s="204"/>
      <c r="B663" s="236"/>
      <c r="C663" s="223"/>
      <c r="D663" s="231"/>
      <c r="E663" s="3"/>
      <c r="F663" s="3"/>
      <c r="G663" s="3"/>
      <c r="H663" s="3"/>
      <c r="J663" s="226"/>
      <c r="K663" s="3"/>
      <c r="L663" s="3"/>
      <c r="O663" s="227"/>
      <c r="Q663" s="94"/>
      <c r="R663" s="94"/>
      <c r="S663" s="94"/>
      <c r="T663" s="94"/>
    </row>
    <row r="664" ht="15.75" customHeight="1">
      <c r="A664" s="204"/>
      <c r="B664" s="236"/>
      <c r="C664" s="223"/>
      <c r="D664" s="231"/>
      <c r="E664" s="3"/>
      <c r="F664" s="3"/>
      <c r="G664" s="3"/>
      <c r="H664" s="3"/>
      <c r="J664" s="226"/>
      <c r="K664" s="3"/>
      <c r="L664" s="3"/>
      <c r="O664" s="227"/>
      <c r="Q664" s="94"/>
      <c r="R664" s="94"/>
      <c r="S664" s="94"/>
      <c r="T664" s="94"/>
    </row>
    <row r="665" ht="15.75" customHeight="1">
      <c r="A665" s="204"/>
      <c r="B665" s="236"/>
      <c r="C665" s="223"/>
      <c r="D665" s="231"/>
      <c r="E665" s="3"/>
      <c r="F665" s="3"/>
      <c r="G665" s="3"/>
      <c r="H665" s="3"/>
      <c r="J665" s="226"/>
      <c r="K665" s="3"/>
      <c r="L665" s="3"/>
      <c r="O665" s="227"/>
      <c r="Q665" s="94"/>
      <c r="R665" s="94"/>
      <c r="S665" s="94"/>
      <c r="T665" s="94"/>
    </row>
    <row r="666" ht="15.75" customHeight="1">
      <c r="A666" s="204"/>
      <c r="B666" s="236"/>
      <c r="C666" s="223"/>
      <c r="D666" s="231"/>
      <c r="E666" s="3"/>
      <c r="F666" s="3"/>
      <c r="G666" s="3"/>
      <c r="H666" s="3"/>
      <c r="J666" s="226"/>
      <c r="K666" s="3"/>
      <c r="L666" s="3"/>
      <c r="O666" s="227"/>
      <c r="Q666" s="94"/>
      <c r="R666" s="94"/>
      <c r="S666" s="94"/>
      <c r="T666" s="94"/>
    </row>
    <row r="667" ht="15.75" customHeight="1">
      <c r="A667" s="204"/>
      <c r="B667" s="236"/>
      <c r="C667" s="223"/>
      <c r="D667" s="231"/>
      <c r="E667" s="3"/>
      <c r="F667" s="3"/>
      <c r="G667" s="3"/>
      <c r="H667" s="3"/>
      <c r="J667" s="226"/>
      <c r="K667" s="3"/>
      <c r="L667" s="3"/>
      <c r="O667" s="227"/>
      <c r="Q667" s="94"/>
      <c r="R667" s="94"/>
      <c r="S667" s="94"/>
      <c r="T667" s="94"/>
    </row>
    <row r="668" ht="15.75" customHeight="1">
      <c r="A668" s="204"/>
      <c r="B668" s="236"/>
      <c r="C668" s="223"/>
      <c r="D668" s="231"/>
      <c r="E668" s="3"/>
      <c r="F668" s="3"/>
      <c r="G668" s="3"/>
      <c r="H668" s="3"/>
      <c r="J668" s="226"/>
      <c r="K668" s="3"/>
      <c r="L668" s="3"/>
      <c r="O668" s="227"/>
      <c r="Q668" s="94"/>
      <c r="R668" s="94"/>
      <c r="S668" s="94"/>
      <c r="T668" s="94"/>
    </row>
    <row r="669" ht="15.75" customHeight="1">
      <c r="A669" s="204"/>
      <c r="B669" s="236"/>
      <c r="C669" s="223"/>
      <c r="D669" s="231"/>
      <c r="E669" s="3"/>
      <c r="F669" s="3"/>
      <c r="G669" s="3"/>
      <c r="H669" s="3"/>
      <c r="J669" s="226"/>
      <c r="K669" s="3"/>
      <c r="L669" s="3"/>
      <c r="O669" s="227"/>
      <c r="Q669" s="94"/>
      <c r="R669" s="94"/>
      <c r="S669" s="94"/>
      <c r="T669" s="94"/>
    </row>
    <row r="670" ht="15.75" customHeight="1">
      <c r="A670" s="204"/>
      <c r="B670" s="236"/>
      <c r="C670" s="223"/>
      <c r="D670" s="231"/>
      <c r="E670" s="3"/>
      <c r="F670" s="3"/>
      <c r="G670" s="3"/>
      <c r="H670" s="3"/>
      <c r="J670" s="226"/>
      <c r="K670" s="3"/>
      <c r="L670" s="3"/>
      <c r="O670" s="227"/>
      <c r="Q670" s="94"/>
      <c r="R670" s="94"/>
      <c r="S670" s="94"/>
      <c r="T670" s="94"/>
    </row>
    <row r="671" ht="15.75" customHeight="1">
      <c r="A671" s="204"/>
      <c r="B671" s="236"/>
      <c r="C671" s="223"/>
      <c r="D671" s="231"/>
      <c r="E671" s="3"/>
      <c r="F671" s="3"/>
      <c r="G671" s="3"/>
      <c r="H671" s="3"/>
      <c r="J671" s="226"/>
      <c r="K671" s="3"/>
      <c r="L671" s="3"/>
      <c r="O671" s="227"/>
      <c r="Q671" s="94"/>
      <c r="R671" s="94"/>
      <c r="S671" s="94"/>
      <c r="T671" s="94"/>
    </row>
    <row r="672" ht="15.75" customHeight="1">
      <c r="A672" s="204"/>
      <c r="B672" s="236"/>
      <c r="C672" s="223"/>
      <c r="D672" s="231"/>
      <c r="E672" s="3"/>
      <c r="F672" s="3"/>
      <c r="G672" s="3"/>
      <c r="H672" s="3"/>
      <c r="J672" s="226"/>
      <c r="K672" s="3"/>
      <c r="L672" s="3"/>
      <c r="O672" s="227"/>
      <c r="Q672" s="94"/>
      <c r="R672" s="94"/>
      <c r="S672" s="94"/>
      <c r="T672" s="94"/>
    </row>
    <row r="673" ht="15.75" customHeight="1">
      <c r="A673" s="204"/>
      <c r="B673" s="236"/>
      <c r="C673" s="223"/>
      <c r="D673" s="231"/>
      <c r="E673" s="3"/>
      <c r="F673" s="3"/>
      <c r="G673" s="3"/>
      <c r="H673" s="3"/>
      <c r="J673" s="226"/>
      <c r="K673" s="3"/>
      <c r="L673" s="3"/>
      <c r="O673" s="227"/>
      <c r="Q673" s="94"/>
      <c r="R673" s="94"/>
      <c r="S673" s="94"/>
      <c r="T673" s="94"/>
    </row>
    <row r="674" ht="15.75" customHeight="1">
      <c r="A674" s="204"/>
      <c r="B674" s="236"/>
      <c r="C674" s="223"/>
      <c r="D674" s="231"/>
      <c r="E674" s="3"/>
      <c r="F674" s="3"/>
      <c r="G674" s="3"/>
      <c r="H674" s="3"/>
      <c r="J674" s="226"/>
      <c r="K674" s="3"/>
      <c r="L674" s="3"/>
      <c r="O674" s="227"/>
      <c r="Q674" s="94"/>
      <c r="R674" s="94"/>
      <c r="S674" s="94"/>
      <c r="T674" s="94"/>
    </row>
    <row r="675" ht="15.75" customHeight="1">
      <c r="A675" s="204"/>
      <c r="B675" s="236"/>
      <c r="C675" s="223"/>
      <c r="D675" s="231"/>
      <c r="E675" s="3"/>
      <c r="F675" s="3"/>
      <c r="G675" s="3"/>
      <c r="H675" s="3"/>
      <c r="J675" s="226"/>
      <c r="K675" s="3"/>
      <c r="L675" s="3"/>
      <c r="O675" s="227"/>
      <c r="Q675" s="94"/>
      <c r="R675" s="94"/>
      <c r="S675" s="94"/>
      <c r="T675" s="94"/>
    </row>
    <row r="676" ht="15.75" customHeight="1">
      <c r="A676" s="204"/>
      <c r="B676" s="236"/>
      <c r="C676" s="223"/>
      <c r="D676" s="231"/>
      <c r="E676" s="3"/>
      <c r="F676" s="3"/>
      <c r="G676" s="3"/>
      <c r="H676" s="3"/>
      <c r="J676" s="226"/>
      <c r="K676" s="3"/>
      <c r="L676" s="3"/>
      <c r="O676" s="227"/>
      <c r="Q676" s="94"/>
      <c r="R676" s="94"/>
      <c r="S676" s="94"/>
      <c r="T676" s="94"/>
    </row>
    <row r="677" ht="15.75" customHeight="1">
      <c r="A677" s="204"/>
      <c r="B677" s="236"/>
      <c r="C677" s="223"/>
      <c r="D677" s="231"/>
      <c r="E677" s="3"/>
      <c r="F677" s="3"/>
      <c r="G677" s="3"/>
      <c r="H677" s="3"/>
      <c r="J677" s="226"/>
      <c r="K677" s="3"/>
      <c r="L677" s="3"/>
      <c r="O677" s="227"/>
      <c r="Q677" s="94"/>
      <c r="R677" s="94"/>
      <c r="S677" s="94"/>
      <c r="T677" s="94"/>
    </row>
    <row r="678" ht="15.75" customHeight="1">
      <c r="A678" s="204"/>
      <c r="B678" s="236"/>
      <c r="C678" s="223"/>
      <c r="D678" s="231"/>
      <c r="E678" s="3"/>
      <c r="F678" s="3"/>
      <c r="G678" s="3"/>
      <c r="H678" s="3"/>
      <c r="J678" s="226"/>
      <c r="K678" s="3"/>
      <c r="L678" s="3"/>
      <c r="O678" s="227"/>
      <c r="Q678" s="94"/>
      <c r="R678" s="94"/>
      <c r="S678" s="94"/>
      <c r="T678" s="94"/>
    </row>
    <row r="679" ht="15.75" customHeight="1">
      <c r="A679" s="204"/>
      <c r="B679" s="236"/>
      <c r="C679" s="223"/>
      <c r="D679" s="231"/>
      <c r="E679" s="3"/>
      <c r="F679" s="3"/>
      <c r="G679" s="3"/>
      <c r="H679" s="3"/>
      <c r="J679" s="226"/>
      <c r="K679" s="3"/>
      <c r="L679" s="3"/>
      <c r="O679" s="227"/>
      <c r="Q679" s="94"/>
      <c r="R679" s="94"/>
      <c r="S679" s="94"/>
      <c r="T679" s="94"/>
    </row>
    <row r="680" ht="15.75" customHeight="1">
      <c r="A680" s="204"/>
      <c r="B680" s="236"/>
      <c r="C680" s="223"/>
      <c r="D680" s="231"/>
      <c r="E680" s="3"/>
      <c r="F680" s="3"/>
      <c r="G680" s="3"/>
      <c r="H680" s="3"/>
      <c r="J680" s="226"/>
      <c r="K680" s="3"/>
      <c r="L680" s="3"/>
      <c r="O680" s="227"/>
      <c r="Q680" s="94"/>
      <c r="R680" s="94"/>
      <c r="S680" s="94"/>
      <c r="T680" s="94"/>
    </row>
    <row r="681" ht="15.75" customHeight="1">
      <c r="A681" s="204"/>
      <c r="B681" s="236"/>
      <c r="C681" s="223"/>
      <c r="D681" s="231"/>
      <c r="E681" s="3"/>
      <c r="F681" s="3"/>
      <c r="G681" s="3"/>
      <c r="H681" s="3"/>
      <c r="J681" s="226"/>
      <c r="K681" s="3"/>
      <c r="L681" s="3"/>
      <c r="O681" s="227"/>
      <c r="Q681" s="94"/>
      <c r="R681" s="94"/>
      <c r="S681" s="94"/>
      <c r="T681" s="94"/>
    </row>
    <row r="682" ht="15.75" customHeight="1">
      <c r="A682" s="204"/>
      <c r="B682" s="236"/>
      <c r="C682" s="223"/>
      <c r="D682" s="231"/>
      <c r="E682" s="3"/>
      <c r="F682" s="3"/>
      <c r="G682" s="3"/>
      <c r="H682" s="3"/>
      <c r="J682" s="226"/>
      <c r="K682" s="3"/>
      <c r="L682" s="3"/>
      <c r="O682" s="227"/>
      <c r="Q682" s="94"/>
      <c r="R682" s="94"/>
      <c r="S682" s="94"/>
      <c r="T682" s="94"/>
    </row>
    <row r="683" ht="15.75" customHeight="1">
      <c r="A683" s="204"/>
      <c r="B683" s="236"/>
      <c r="C683" s="223"/>
      <c r="D683" s="231"/>
      <c r="E683" s="3"/>
      <c r="F683" s="3"/>
      <c r="G683" s="3"/>
      <c r="H683" s="3"/>
      <c r="J683" s="226"/>
      <c r="K683" s="3"/>
      <c r="L683" s="3"/>
      <c r="O683" s="227"/>
      <c r="Q683" s="94"/>
      <c r="R683" s="94"/>
      <c r="S683" s="94"/>
      <c r="T683" s="94"/>
    </row>
    <row r="684" ht="15.75" customHeight="1">
      <c r="A684" s="204"/>
      <c r="B684" s="236"/>
      <c r="C684" s="223"/>
      <c r="D684" s="231"/>
      <c r="E684" s="3"/>
      <c r="F684" s="3"/>
      <c r="G684" s="3"/>
      <c r="H684" s="3"/>
      <c r="J684" s="226"/>
      <c r="K684" s="3"/>
      <c r="L684" s="3"/>
      <c r="O684" s="227"/>
      <c r="Q684" s="94"/>
      <c r="R684" s="94"/>
      <c r="S684" s="94"/>
      <c r="T684" s="94"/>
    </row>
    <row r="685" ht="15.75" customHeight="1">
      <c r="A685" s="204"/>
      <c r="B685" s="236"/>
      <c r="C685" s="223"/>
      <c r="D685" s="231"/>
      <c r="E685" s="3"/>
      <c r="F685" s="3"/>
      <c r="G685" s="3"/>
      <c r="H685" s="3"/>
      <c r="J685" s="226"/>
      <c r="K685" s="3"/>
      <c r="L685" s="3"/>
      <c r="O685" s="227"/>
      <c r="Q685" s="94"/>
      <c r="R685" s="94"/>
      <c r="S685" s="94"/>
      <c r="T685" s="94"/>
    </row>
    <row r="686" ht="15.75" customHeight="1">
      <c r="A686" s="204"/>
      <c r="B686" s="236"/>
      <c r="C686" s="223"/>
      <c r="D686" s="231"/>
      <c r="E686" s="3"/>
      <c r="F686" s="3"/>
      <c r="G686" s="3"/>
      <c r="H686" s="3"/>
      <c r="J686" s="226"/>
      <c r="K686" s="3"/>
      <c r="L686" s="3"/>
      <c r="O686" s="227"/>
      <c r="Q686" s="94"/>
      <c r="R686" s="94"/>
      <c r="S686" s="94"/>
      <c r="T686" s="94"/>
    </row>
    <row r="687" ht="15.75" customHeight="1">
      <c r="A687" s="204"/>
      <c r="B687" s="236"/>
      <c r="C687" s="223"/>
      <c r="D687" s="231"/>
      <c r="E687" s="3"/>
      <c r="F687" s="3"/>
      <c r="G687" s="3"/>
      <c r="H687" s="3"/>
      <c r="J687" s="226"/>
      <c r="K687" s="3"/>
      <c r="L687" s="3"/>
      <c r="O687" s="227"/>
      <c r="Q687" s="94"/>
      <c r="R687" s="94"/>
      <c r="S687" s="94"/>
      <c r="T687" s="94"/>
    </row>
    <row r="688" ht="15.75" customHeight="1">
      <c r="A688" s="204"/>
      <c r="B688" s="236"/>
      <c r="C688" s="223"/>
      <c r="D688" s="231"/>
      <c r="E688" s="3"/>
      <c r="F688" s="3"/>
      <c r="G688" s="3"/>
      <c r="H688" s="3"/>
      <c r="J688" s="226"/>
      <c r="K688" s="3"/>
      <c r="L688" s="3"/>
      <c r="O688" s="227"/>
      <c r="Q688" s="94"/>
      <c r="R688" s="94"/>
      <c r="S688" s="94"/>
      <c r="T688" s="94"/>
    </row>
    <row r="689" ht="15.75" customHeight="1">
      <c r="A689" s="204"/>
      <c r="B689" s="236"/>
      <c r="C689" s="223"/>
      <c r="D689" s="231"/>
      <c r="E689" s="3"/>
      <c r="F689" s="3"/>
      <c r="G689" s="3"/>
      <c r="H689" s="3"/>
      <c r="J689" s="226"/>
      <c r="K689" s="3"/>
      <c r="L689" s="3"/>
      <c r="O689" s="227"/>
      <c r="Q689" s="94"/>
      <c r="R689" s="94"/>
      <c r="S689" s="94"/>
      <c r="T689" s="94"/>
    </row>
    <row r="690" ht="15.75" customHeight="1">
      <c r="A690" s="204"/>
      <c r="B690" s="236"/>
      <c r="C690" s="223"/>
      <c r="D690" s="231"/>
      <c r="E690" s="3"/>
      <c r="F690" s="3"/>
      <c r="G690" s="3"/>
      <c r="H690" s="3"/>
      <c r="J690" s="226"/>
      <c r="K690" s="3"/>
      <c r="L690" s="3"/>
      <c r="O690" s="227"/>
      <c r="Q690" s="94"/>
      <c r="R690" s="94"/>
      <c r="S690" s="94"/>
      <c r="T690" s="94"/>
    </row>
    <row r="691" ht="15.75" customHeight="1">
      <c r="A691" s="204"/>
      <c r="B691" s="236"/>
      <c r="C691" s="223"/>
      <c r="D691" s="231"/>
      <c r="E691" s="3"/>
      <c r="F691" s="3"/>
      <c r="G691" s="3"/>
      <c r="H691" s="3"/>
      <c r="J691" s="226"/>
      <c r="K691" s="3"/>
      <c r="L691" s="3"/>
      <c r="O691" s="227"/>
      <c r="Q691" s="94"/>
      <c r="R691" s="94"/>
      <c r="S691" s="94"/>
      <c r="T691" s="94"/>
    </row>
    <row r="692" ht="15.75" customHeight="1">
      <c r="A692" s="204"/>
      <c r="B692" s="236"/>
      <c r="C692" s="223"/>
      <c r="D692" s="231"/>
      <c r="E692" s="3"/>
      <c r="F692" s="3"/>
      <c r="G692" s="3"/>
      <c r="H692" s="3"/>
      <c r="J692" s="226"/>
      <c r="K692" s="3"/>
      <c r="L692" s="3"/>
      <c r="O692" s="227"/>
      <c r="Q692" s="94"/>
      <c r="R692" s="94"/>
      <c r="S692" s="94"/>
      <c r="T692" s="94"/>
    </row>
    <row r="693" ht="15.75" customHeight="1">
      <c r="A693" s="204"/>
      <c r="B693" s="236"/>
      <c r="C693" s="223"/>
      <c r="D693" s="231"/>
      <c r="E693" s="3"/>
      <c r="F693" s="3"/>
      <c r="G693" s="3"/>
      <c r="H693" s="3"/>
      <c r="J693" s="226"/>
      <c r="K693" s="3"/>
      <c r="L693" s="3"/>
      <c r="O693" s="227"/>
      <c r="Q693" s="94"/>
      <c r="R693" s="94"/>
      <c r="S693" s="94"/>
      <c r="T693" s="94"/>
    </row>
    <row r="694" ht="15.75" customHeight="1">
      <c r="A694" s="204"/>
      <c r="B694" s="236"/>
      <c r="C694" s="223"/>
      <c r="D694" s="231"/>
      <c r="E694" s="3"/>
      <c r="F694" s="3"/>
      <c r="G694" s="3"/>
      <c r="H694" s="3"/>
      <c r="J694" s="226"/>
      <c r="K694" s="3"/>
      <c r="L694" s="3"/>
      <c r="O694" s="227"/>
      <c r="Q694" s="94"/>
      <c r="R694" s="94"/>
      <c r="S694" s="94"/>
      <c r="T694" s="94"/>
    </row>
    <row r="695" ht="15.75" customHeight="1">
      <c r="A695" s="204"/>
      <c r="B695" s="236"/>
      <c r="C695" s="223"/>
      <c r="D695" s="231"/>
      <c r="E695" s="3"/>
      <c r="F695" s="3"/>
      <c r="G695" s="3"/>
      <c r="H695" s="3"/>
      <c r="J695" s="226"/>
      <c r="K695" s="3"/>
      <c r="L695" s="3"/>
      <c r="O695" s="227"/>
      <c r="Q695" s="94"/>
      <c r="R695" s="94"/>
      <c r="S695" s="94"/>
      <c r="T695" s="94"/>
    </row>
    <row r="696" ht="15.75" customHeight="1">
      <c r="A696" s="204"/>
      <c r="B696" s="236"/>
      <c r="C696" s="223"/>
      <c r="D696" s="231"/>
      <c r="E696" s="3"/>
      <c r="F696" s="3"/>
      <c r="G696" s="3"/>
      <c r="H696" s="3"/>
      <c r="J696" s="226"/>
      <c r="K696" s="3"/>
      <c r="L696" s="3"/>
      <c r="O696" s="227"/>
      <c r="Q696" s="94"/>
      <c r="R696" s="94"/>
      <c r="S696" s="94"/>
      <c r="T696" s="94"/>
    </row>
    <row r="697" ht="15.75" customHeight="1">
      <c r="A697" s="204"/>
      <c r="B697" s="236"/>
      <c r="C697" s="223"/>
      <c r="D697" s="231"/>
      <c r="E697" s="3"/>
      <c r="F697" s="3"/>
      <c r="G697" s="3"/>
      <c r="H697" s="3"/>
      <c r="J697" s="226"/>
      <c r="K697" s="3"/>
      <c r="L697" s="3"/>
      <c r="O697" s="227"/>
      <c r="Q697" s="94"/>
      <c r="R697" s="94"/>
      <c r="S697" s="94"/>
      <c r="T697" s="94"/>
    </row>
    <row r="698" ht="15.75" customHeight="1">
      <c r="A698" s="204"/>
      <c r="B698" s="236"/>
      <c r="C698" s="223"/>
      <c r="D698" s="231"/>
      <c r="E698" s="3"/>
      <c r="F698" s="3"/>
      <c r="G698" s="3"/>
      <c r="H698" s="3"/>
      <c r="J698" s="226"/>
      <c r="K698" s="3"/>
      <c r="L698" s="3"/>
      <c r="O698" s="227"/>
      <c r="Q698" s="94"/>
      <c r="R698" s="94"/>
      <c r="S698" s="94"/>
      <c r="T698" s="94"/>
    </row>
    <row r="699" ht="15.75" customHeight="1">
      <c r="A699" s="204"/>
      <c r="B699" s="236"/>
      <c r="C699" s="223"/>
      <c r="D699" s="231"/>
      <c r="E699" s="3"/>
      <c r="F699" s="3"/>
      <c r="G699" s="3"/>
      <c r="H699" s="3"/>
      <c r="J699" s="226"/>
      <c r="K699" s="3"/>
      <c r="L699" s="3"/>
      <c r="O699" s="227"/>
      <c r="Q699" s="94"/>
      <c r="R699" s="94"/>
      <c r="S699" s="94"/>
      <c r="T699" s="94"/>
    </row>
    <row r="700" ht="15.75" customHeight="1">
      <c r="A700" s="204"/>
      <c r="B700" s="236"/>
      <c r="C700" s="223"/>
      <c r="D700" s="231"/>
      <c r="E700" s="3"/>
      <c r="F700" s="3"/>
      <c r="G700" s="3"/>
      <c r="H700" s="3"/>
      <c r="J700" s="226"/>
      <c r="K700" s="3"/>
      <c r="L700" s="3"/>
      <c r="O700" s="227"/>
      <c r="Q700" s="94"/>
      <c r="R700" s="94"/>
      <c r="S700" s="94"/>
      <c r="T700" s="94"/>
    </row>
    <row r="701" ht="15.75" customHeight="1">
      <c r="A701" s="204"/>
      <c r="B701" s="236"/>
      <c r="C701" s="223"/>
      <c r="D701" s="231"/>
      <c r="E701" s="3"/>
      <c r="F701" s="3"/>
      <c r="G701" s="3"/>
      <c r="H701" s="3"/>
      <c r="J701" s="226"/>
      <c r="K701" s="3"/>
      <c r="L701" s="3"/>
      <c r="O701" s="227"/>
      <c r="Q701" s="94"/>
      <c r="R701" s="94"/>
      <c r="S701" s="94"/>
      <c r="T701" s="94"/>
    </row>
    <row r="702" ht="15.75" customHeight="1">
      <c r="A702" s="204"/>
      <c r="B702" s="236"/>
      <c r="C702" s="223"/>
      <c r="D702" s="231"/>
      <c r="E702" s="3"/>
      <c r="F702" s="3"/>
      <c r="G702" s="3"/>
      <c r="H702" s="3"/>
      <c r="J702" s="226"/>
      <c r="K702" s="3"/>
      <c r="L702" s="3"/>
      <c r="O702" s="227"/>
      <c r="Q702" s="94"/>
      <c r="R702" s="94"/>
      <c r="S702" s="94"/>
      <c r="T702" s="94"/>
    </row>
    <row r="703" ht="15.75" customHeight="1">
      <c r="A703" s="204"/>
      <c r="B703" s="236"/>
      <c r="C703" s="223"/>
      <c r="D703" s="231"/>
      <c r="E703" s="3"/>
      <c r="F703" s="3"/>
      <c r="G703" s="3"/>
      <c r="H703" s="3"/>
      <c r="J703" s="226"/>
      <c r="K703" s="3"/>
      <c r="L703" s="3"/>
      <c r="O703" s="227"/>
      <c r="Q703" s="94"/>
      <c r="R703" s="94"/>
      <c r="S703" s="94"/>
      <c r="T703" s="94"/>
    </row>
    <row r="704" ht="15.75" customHeight="1">
      <c r="A704" s="204"/>
      <c r="B704" s="236"/>
      <c r="C704" s="223"/>
      <c r="D704" s="231"/>
      <c r="E704" s="3"/>
      <c r="F704" s="3"/>
      <c r="G704" s="3"/>
      <c r="H704" s="3"/>
      <c r="J704" s="226"/>
      <c r="K704" s="3"/>
      <c r="L704" s="3"/>
      <c r="O704" s="227"/>
      <c r="Q704" s="94"/>
      <c r="R704" s="94"/>
      <c r="S704" s="94"/>
      <c r="T704" s="94"/>
    </row>
    <row r="705" ht="15.75" customHeight="1">
      <c r="A705" s="204"/>
      <c r="B705" s="236"/>
      <c r="C705" s="223"/>
      <c r="D705" s="231"/>
      <c r="E705" s="3"/>
      <c r="F705" s="3"/>
      <c r="G705" s="3"/>
      <c r="H705" s="3"/>
      <c r="J705" s="226"/>
      <c r="K705" s="3"/>
      <c r="L705" s="3"/>
      <c r="O705" s="227"/>
      <c r="Q705" s="94"/>
      <c r="R705" s="94"/>
      <c r="S705" s="94"/>
      <c r="T705" s="94"/>
    </row>
    <row r="706" ht="15.75" customHeight="1">
      <c r="A706" s="204"/>
      <c r="B706" s="236"/>
      <c r="C706" s="223"/>
      <c r="D706" s="231"/>
      <c r="E706" s="3"/>
      <c r="F706" s="3"/>
      <c r="G706" s="3"/>
      <c r="H706" s="3"/>
      <c r="J706" s="226"/>
      <c r="K706" s="3"/>
      <c r="L706" s="3"/>
      <c r="O706" s="227"/>
      <c r="Q706" s="94"/>
      <c r="R706" s="94"/>
      <c r="S706" s="94"/>
      <c r="T706" s="94"/>
    </row>
    <row r="707" ht="15.75" customHeight="1">
      <c r="A707" s="204"/>
      <c r="B707" s="236"/>
      <c r="C707" s="223"/>
      <c r="D707" s="231"/>
      <c r="E707" s="3"/>
      <c r="F707" s="3"/>
      <c r="G707" s="3"/>
      <c r="H707" s="3"/>
      <c r="J707" s="226"/>
      <c r="K707" s="3"/>
      <c r="L707" s="3"/>
      <c r="O707" s="227"/>
      <c r="Q707" s="94"/>
      <c r="R707" s="94"/>
      <c r="S707" s="94"/>
      <c r="T707" s="94"/>
    </row>
    <row r="708" ht="15.75" customHeight="1">
      <c r="A708" s="204"/>
      <c r="B708" s="236"/>
      <c r="C708" s="223"/>
      <c r="D708" s="231"/>
      <c r="E708" s="3"/>
      <c r="F708" s="3"/>
      <c r="G708" s="3"/>
      <c r="H708" s="3"/>
      <c r="J708" s="226"/>
      <c r="K708" s="3"/>
      <c r="L708" s="3"/>
      <c r="O708" s="227"/>
      <c r="Q708" s="94"/>
      <c r="R708" s="94"/>
      <c r="S708" s="94"/>
      <c r="T708" s="94"/>
    </row>
    <row r="709" ht="15.75" customHeight="1">
      <c r="A709" s="204"/>
      <c r="B709" s="236"/>
      <c r="C709" s="223"/>
      <c r="D709" s="231"/>
      <c r="E709" s="3"/>
      <c r="F709" s="3"/>
      <c r="G709" s="3"/>
      <c r="H709" s="3"/>
      <c r="J709" s="226"/>
      <c r="K709" s="3"/>
      <c r="L709" s="3"/>
      <c r="O709" s="227"/>
      <c r="Q709" s="94"/>
      <c r="R709" s="94"/>
      <c r="S709" s="94"/>
      <c r="T709" s="94"/>
    </row>
    <row r="710" ht="15.75" customHeight="1">
      <c r="A710" s="204"/>
      <c r="B710" s="236"/>
      <c r="C710" s="223"/>
      <c r="D710" s="231"/>
      <c r="E710" s="3"/>
      <c r="F710" s="3"/>
      <c r="G710" s="3"/>
      <c r="H710" s="3"/>
      <c r="J710" s="226"/>
      <c r="K710" s="3"/>
      <c r="L710" s="3"/>
      <c r="O710" s="227"/>
      <c r="Q710" s="94"/>
      <c r="R710" s="94"/>
      <c r="S710" s="94"/>
      <c r="T710" s="94"/>
    </row>
    <row r="711" ht="15.75" customHeight="1">
      <c r="A711" s="204"/>
      <c r="B711" s="236"/>
      <c r="C711" s="223"/>
      <c r="D711" s="231"/>
      <c r="E711" s="3"/>
      <c r="F711" s="3"/>
      <c r="G711" s="3"/>
      <c r="H711" s="3"/>
      <c r="J711" s="226"/>
      <c r="K711" s="3"/>
      <c r="L711" s="3"/>
      <c r="O711" s="227"/>
      <c r="Q711" s="94"/>
      <c r="R711" s="94"/>
      <c r="S711" s="94"/>
      <c r="T711" s="94"/>
    </row>
    <row r="712" ht="15.75" customHeight="1">
      <c r="A712" s="204"/>
      <c r="B712" s="236"/>
      <c r="C712" s="223"/>
      <c r="D712" s="231"/>
      <c r="E712" s="3"/>
      <c r="F712" s="3"/>
      <c r="G712" s="3"/>
      <c r="H712" s="3"/>
      <c r="J712" s="226"/>
      <c r="K712" s="3"/>
      <c r="L712" s="3"/>
      <c r="O712" s="227"/>
      <c r="Q712" s="94"/>
      <c r="R712" s="94"/>
      <c r="S712" s="94"/>
      <c r="T712" s="94"/>
    </row>
    <row r="713" ht="15.75" customHeight="1">
      <c r="A713" s="204"/>
      <c r="B713" s="236"/>
      <c r="C713" s="223"/>
      <c r="D713" s="231"/>
      <c r="E713" s="3"/>
      <c r="F713" s="3"/>
      <c r="G713" s="3"/>
      <c r="H713" s="3"/>
      <c r="J713" s="226"/>
      <c r="K713" s="3"/>
      <c r="L713" s="3"/>
      <c r="O713" s="227"/>
      <c r="Q713" s="94"/>
      <c r="R713" s="94"/>
      <c r="S713" s="94"/>
      <c r="T713" s="94"/>
    </row>
    <row r="714" ht="15.75" customHeight="1">
      <c r="A714" s="204"/>
      <c r="B714" s="236"/>
      <c r="C714" s="223"/>
      <c r="D714" s="231"/>
      <c r="E714" s="3"/>
      <c r="F714" s="3"/>
      <c r="G714" s="3"/>
      <c r="H714" s="3"/>
      <c r="J714" s="226"/>
      <c r="K714" s="3"/>
      <c r="L714" s="3"/>
      <c r="O714" s="227"/>
      <c r="Q714" s="94"/>
      <c r="R714" s="94"/>
      <c r="S714" s="94"/>
      <c r="T714" s="94"/>
    </row>
    <row r="715" ht="15.75" customHeight="1">
      <c r="A715" s="204"/>
      <c r="B715" s="236"/>
      <c r="C715" s="223"/>
      <c r="D715" s="231"/>
      <c r="E715" s="3"/>
      <c r="F715" s="3"/>
      <c r="G715" s="3"/>
      <c r="H715" s="3"/>
      <c r="J715" s="226"/>
      <c r="K715" s="3"/>
      <c r="L715" s="3"/>
      <c r="O715" s="227"/>
      <c r="Q715" s="94"/>
      <c r="R715" s="94"/>
      <c r="S715" s="94"/>
      <c r="T715" s="94"/>
    </row>
    <row r="716" ht="15.75" customHeight="1">
      <c r="A716" s="204"/>
      <c r="B716" s="236"/>
      <c r="C716" s="223"/>
      <c r="D716" s="231"/>
      <c r="E716" s="3"/>
      <c r="F716" s="3"/>
      <c r="G716" s="3"/>
      <c r="H716" s="3"/>
      <c r="J716" s="226"/>
      <c r="K716" s="3"/>
      <c r="L716" s="3"/>
      <c r="O716" s="227"/>
      <c r="Q716" s="94"/>
      <c r="R716" s="94"/>
      <c r="S716" s="94"/>
      <c r="T716" s="94"/>
    </row>
    <row r="717" ht="15.75" customHeight="1">
      <c r="A717" s="204"/>
      <c r="B717" s="236"/>
      <c r="C717" s="223"/>
      <c r="D717" s="231"/>
      <c r="E717" s="3"/>
      <c r="F717" s="3"/>
      <c r="G717" s="3"/>
      <c r="H717" s="3"/>
      <c r="J717" s="226"/>
      <c r="K717" s="3"/>
      <c r="L717" s="3"/>
      <c r="O717" s="227"/>
      <c r="Q717" s="94"/>
      <c r="R717" s="94"/>
      <c r="S717" s="94"/>
      <c r="T717" s="94"/>
    </row>
    <row r="718" ht="15.75" customHeight="1">
      <c r="A718" s="204"/>
      <c r="B718" s="236"/>
      <c r="C718" s="223"/>
      <c r="D718" s="231"/>
      <c r="E718" s="3"/>
      <c r="F718" s="3"/>
      <c r="G718" s="3"/>
      <c r="H718" s="3"/>
      <c r="J718" s="226"/>
      <c r="K718" s="3"/>
      <c r="L718" s="3"/>
      <c r="O718" s="227"/>
      <c r="Q718" s="94"/>
      <c r="R718" s="94"/>
      <c r="S718" s="94"/>
      <c r="T718" s="94"/>
    </row>
    <row r="719" ht="15.75" customHeight="1">
      <c r="A719" s="204"/>
      <c r="B719" s="236"/>
      <c r="C719" s="223"/>
      <c r="D719" s="231"/>
      <c r="E719" s="3"/>
      <c r="F719" s="3"/>
      <c r="G719" s="3"/>
      <c r="H719" s="3"/>
      <c r="J719" s="226"/>
      <c r="K719" s="3"/>
      <c r="L719" s="3"/>
      <c r="O719" s="227"/>
      <c r="Q719" s="94"/>
      <c r="R719" s="94"/>
      <c r="S719" s="94"/>
      <c r="T719" s="94"/>
    </row>
    <row r="720" ht="15.75" customHeight="1">
      <c r="A720" s="204"/>
      <c r="B720" s="236"/>
      <c r="C720" s="223"/>
      <c r="D720" s="231"/>
      <c r="E720" s="3"/>
      <c r="F720" s="3"/>
      <c r="G720" s="3"/>
      <c r="H720" s="3"/>
      <c r="J720" s="226"/>
      <c r="K720" s="3"/>
      <c r="L720" s="3"/>
      <c r="O720" s="227"/>
      <c r="Q720" s="94"/>
      <c r="R720" s="94"/>
      <c r="S720" s="94"/>
      <c r="T720" s="94"/>
    </row>
    <row r="721" ht="15.75" customHeight="1">
      <c r="A721" s="204"/>
      <c r="B721" s="236"/>
      <c r="C721" s="223"/>
      <c r="D721" s="231"/>
      <c r="E721" s="3"/>
      <c r="F721" s="3"/>
      <c r="G721" s="3"/>
      <c r="H721" s="3"/>
      <c r="J721" s="226"/>
      <c r="K721" s="3"/>
      <c r="L721" s="3"/>
      <c r="O721" s="227"/>
      <c r="Q721" s="94"/>
      <c r="R721" s="94"/>
      <c r="S721" s="94"/>
      <c r="T721" s="94"/>
    </row>
    <row r="722" ht="15.75" customHeight="1">
      <c r="A722" s="204"/>
      <c r="B722" s="236"/>
      <c r="C722" s="223"/>
      <c r="D722" s="231"/>
      <c r="E722" s="3"/>
      <c r="F722" s="3"/>
      <c r="G722" s="3"/>
      <c r="H722" s="3"/>
      <c r="J722" s="226"/>
      <c r="K722" s="3"/>
      <c r="L722" s="3"/>
      <c r="O722" s="227"/>
      <c r="Q722" s="94"/>
      <c r="R722" s="94"/>
      <c r="S722" s="94"/>
      <c r="T722" s="94"/>
    </row>
    <row r="723" ht="15.75" customHeight="1">
      <c r="A723" s="204"/>
      <c r="B723" s="236"/>
      <c r="C723" s="223"/>
      <c r="D723" s="231"/>
      <c r="E723" s="3"/>
      <c r="F723" s="3"/>
      <c r="G723" s="3"/>
      <c r="H723" s="3"/>
      <c r="J723" s="226"/>
      <c r="K723" s="3"/>
      <c r="L723" s="3"/>
      <c r="O723" s="227"/>
      <c r="Q723" s="94"/>
      <c r="R723" s="94"/>
      <c r="S723" s="94"/>
      <c r="T723" s="94"/>
    </row>
    <row r="724" ht="15.75" customHeight="1">
      <c r="A724" s="204"/>
      <c r="B724" s="236"/>
      <c r="C724" s="223"/>
      <c r="D724" s="231"/>
      <c r="E724" s="3"/>
      <c r="F724" s="3"/>
      <c r="G724" s="3"/>
      <c r="H724" s="3"/>
      <c r="J724" s="226"/>
      <c r="K724" s="3"/>
      <c r="L724" s="3"/>
      <c r="O724" s="227"/>
      <c r="Q724" s="94"/>
      <c r="R724" s="94"/>
      <c r="S724" s="94"/>
      <c r="T724" s="94"/>
    </row>
    <row r="725" ht="15.75" customHeight="1">
      <c r="A725" s="204"/>
      <c r="B725" s="236"/>
      <c r="C725" s="223"/>
      <c r="D725" s="231"/>
      <c r="E725" s="3"/>
      <c r="F725" s="3"/>
      <c r="G725" s="3"/>
      <c r="H725" s="3"/>
      <c r="J725" s="226"/>
      <c r="K725" s="3"/>
      <c r="L725" s="3"/>
      <c r="O725" s="227"/>
      <c r="Q725" s="94"/>
      <c r="R725" s="94"/>
      <c r="S725" s="94"/>
      <c r="T725" s="94"/>
    </row>
    <row r="726" ht="15.75" customHeight="1">
      <c r="A726" s="204"/>
      <c r="B726" s="236"/>
      <c r="C726" s="223"/>
      <c r="D726" s="231"/>
      <c r="E726" s="3"/>
      <c r="F726" s="3"/>
      <c r="G726" s="3"/>
      <c r="H726" s="3"/>
      <c r="J726" s="226"/>
      <c r="K726" s="3"/>
      <c r="L726" s="3"/>
      <c r="O726" s="227"/>
      <c r="Q726" s="94"/>
      <c r="R726" s="94"/>
      <c r="S726" s="94"/>
      <c r="T726" s="94"/>
    </row>
    <row r="727" ht="15.75" customHeight="1">
      <c r="A727" s="204"/>
      <c r="B727" s="236"/>
      <c r="C727" s="223"/>
      <c r="D727" s="231"/>
      <c r="E727" s="3"/>
      <c r="F727" s="3"/>
      <c r="G727" s="3"/>
      <c r="H727" s="3"/>
      <c r="J727" s="226"/>
      <c r="K727" s="3"/>
      <c r="L727" s="3"/>
      <c r="O727" s="227"/>
      <c r="Q727" s="94"/>
      <c r="R727" s="94"/>
      <c r="S727" s="94"/>
      <c r="T727" s="94"/>
    </row>
    <row r="728" ht="15.75" customHeight="1">
      <c r="A728" s="204"/>
      <c r="B728" s="236"/>
      <c r="C728" s="223"/>
      <c r="D728" s="231"/>
      <c r="E728" s="3"/>
      <c r="F728" s="3"/>
      <c r="G728" s="3"/>
      <c r="H728" s="3"/>
      <c r="J728" s="226"/>
      <c r="K728" s="3"/>
      <c r="L728" s="3"/>
      <c r="O728" s="227"/>
      <c r="Q728" s="94"/>
      <c r="R728" s="94"/>
      <c r="S728" s="94"/>
      <c r="T728" s="94"/>
    </row>
    <row r="729" ht="15.75" customHeight="1">
      <c r="A729" s="204"/>
      <c r="B729" s="236"/>
      <c r="C729" s="223"/>
      <c r="D729" s="231"/>
      <c r="E729" s="3"/>
      <c r="F729" s="3"/>
      <c r="G729" s="3"/>
      <c r="H729" s="3"/>
      <c r="J729" s="226"/>
      <c r="K729" s="3"/>
      <c r="L729" s="3"/>
      <c r="O729" s="227"/>
      <c r="Q729" s="94"/>
      <c r="R729" s="94"/>
      <c r="S729" s="94"/>
      <c r="T729" s="94"/>
    </row>
    <row r="730" ht="15.75" customHeight="1">
      <c r="A730" s="204"/>
      <c r="B730" s="236"/>
      <c r="C730" s="223"/>
      <c r="D730" s="231"/>
      <c r="E730" s="3"/>
      <c r="F730" s="3"/>
      <c r="G730" s="3"/>
      <c r="H730" s="3"/>
      <c r="J730" s="226"/>
      <c r="K730" s="3"/>
      <c r="L730" s="3"/>
      <c r="O730" s="227"/>
      <c r="Q730" s="94"/>
      <c r="R730" s="94"/>
      <c r="S730" s="94"/>
      <c r="T730" s="94"/>
    </row>
    <row r="731" ht="15.75" customHeight="1">
      <c r="A731" s="204"/>
      <c r="B731" s="236"/>
      <c r="C731" s="223"/>
      <c r="D731" s="231"/>
      <c r="E731" s="3"/>
      <c r="F731" s="3"/>
      <c r="G731" s="3"/>
      <c r="H731" s="3"/>
      <c r="J731" s="226"/>
      <c r="K731" s="3"/>
      <c r="L731" s="3"/>
      <c r="O731" s="227"/>
      <c r="Q731" s="94"/>
      <c r="R731" s="94"/>
      <c r="S731" s="94"/>
      <c r="T731" s="94"/>
    </row>
    <row r="732" ht="15.75" customHeight="1">
      <c r="A732" s="204"/>
      <c r="B732" s="236"/>
      <c r="C732" s="223"/>
      <c r="D732" s="231"/>
      <c r="E732" s="3"/>
      <c r="F732" s="3"/>
      <c r="G732" s="3"/>
      <c r="H732" s="3"/>
      <c r="J732" s="226"/>
      <c r="K732" s="3"/>
      <c r="L732" s="3"/>
      <c r="O732" s="227"/>
      <c r="Q732" s="94"/>
      <c r="R732" s="94"/>
      <c r="S732" s="94"/>
      <c r="T732" s="94"/>
    </row>
    <row r="733" ht="15.75" customHeight="1">
      <c r="A733" s="204"/>
      <c r="B733" s="236"/>
      <c r="C733" s="223"/>
      <c r="D733" s="231"/>
      <c r="E733" s="3"/>
      <c r="F733" s="3"/>
      <c r="G733" s="3"/>
      <c r="H733" s="3"/>
      <c r="J733" s="226"/>
      <c r="K733" s="3"/>
      <c r="L733" s="3"/>
      <c r="O733" s="227"/>
      <c r="Q733" s="94"/>
      <c r="R733" s="94"/>
      <c r="S733" s="94"/>
      <c r="T733" s="94"/>
    </row>
    <row r="734" ht="15.75" customHeight="1">
      <c r="A734" s="204"/>
      <c r="B734" s="236"/>
      <c r="C734" s="223"/>
      <c r="D734" s="231"/>
      <c r="E734" s="3"/>
      <c r="F734" s="3"/>
      <c r="G734" s="3"/>
      <c r="H734" s="3"/>
      <c r="J734" s="226"/>
      <c r="K734" s="3"/>
      <c r="L734" s="3"/>
      <c r="O734" s="227"/>
      <c r="Q734" s="94"/>
      <c r="R734" s="94"/>
      <c r="S734" s="94"/>
      <c r="T734" s="94"/>
    </row>
    <row r="735" ht="15.75" customHeight="1">
      <c r="A735" s="204"/>
      <c r="B735" s="236"/>
      <c r="C735" s="223"/>
      <c r="D735" s="231"/>
      <c r="E735" s="3"/>
      <c r="F735" s="3"/>
      <c r="G735" s="3"/>
      <c r="H735" s="3"/>
      <c r="J735" s="226"/>
      <c r="K735" s="3"/>
      <c r="L735" s="3"/>
      <c r="O735" s="227"/>
      <c r="Q735" s="94"/>
      <c r="R735" s="94"/>
      <c r="S735" s="94"/>
      <c r="T735" s="94"/>
    </row>
    <row r="736" ht="15.75" customHeight="1">
      <c r="A736" s="204"/>
      <c r="B736" s="236"/>
      <c r="C736" s="223"/>
      <c r="D736" s="231"/>
      <c r="E736" s="3"/>
      <c r="F736" s="3"/>
      <c r="G736" s="3"/>
      <c r="H736" s="3"/>
      <c r="J736" s="226"/>
      <c r="K736" s="3"/>
      <c r="L736" s="3"/>
      <c r="O736" s="227"/>
      <c r="Q736" s="94"/>
      <c r="R736" s="94"/>
      <c r="S736" s="94"/>
      <c r="T736" s="94"/>
    </row>
    <row r="737" ht="15.75" customHeight="1">
      <c r="A737" s="204"/>
      <c r="B737" s="236"/>
      <c r="C737" s="223"/>
      <c r="D737" s="231"/>
      <c r="E737" s="3"/>
      <c r="F737" s="3"/>
      <c r="G737" s="3"/>
      <c r="H737" s="3"/>
      <c r="J737" s="226"/>
      <c r="K737" s="3"/>
      <c r="L737" s="3"/>
      <c r="O737" s="227"/>
      <c r="Q737" s="94"/>
      <c r="R737" s="94"/>
      <c r="S737" s="94"/>
      <c r="T737" s="94"/>
    </row>
    <row r="738" ht="15.75" customHeight="1">
      <c r="A738" s="204"/>
      <c r="B738" s="236"/>
      <c r="C738" s="223"/>
      <c r="D738" s="231"/>
      <c r="E738" s="3"/>
      <c r="F738" s="3"/>
      <c r="G738" s="3"/>
      <c r="H738" s="3"/>
      <c r="J738" s="226"/>
      <c r="K738" s="3"/>
      <c r="L738" s="3"/>
      <c r="O738" s="227"/>
      <c r="Q738" s="94"/>
      <c r="R738" s="94"/>
      <c r="S738" s="94"/>
      <c r="T738" s="94"/>
    </row>
    <row r="739" ht="15.75" customHeight="1">
      <c r="A739" s="204"/>
      <c r="B739" s="236"/>
      <c r="C739" s="223"/>
      <c r="D739" s="231"/>
      <c r="E739" s="3"/>
      <c r="F739" s="3"/>
      <c r="G739" s="3"/>
      <c r="H739" s="3"/>
      <c r="J739" s="226"/>
      <c r="K739" s="3"/>
      <c r="L739" s="3"/>
      <c r="O739" s="227"/>
      <c r="Q739" s="94"/>
      <c r="R739" s="94"/>
      <c r="S739" s="94"/>
      <c r="T739" s="94"/>
    </row>
    <row r="740" ht="15.75" customHeight="1">
      <c r="A740" s="204"/>
      <c r="B740" s="236"/>
      <c r="C740" s="223"/>
      <c r="D740" s="231"/>
      <c r="E740" s="3"/>
      <c r="F740" s="3"/>
      <c r="G740" s="3"/>
      <c r="H740" s="3"/>
      <c r="J740" s="226"/>
      <c r="K740" s="3"/>
      <c r="L740" s="3"/>
      <c r="O740" s="227"/>
      <c r="Q740" s="94"/>
      <c r="R740" s="94"/>
      <c r="S740" s="94"/>
      <c r="T740" s="94"/>
    </row>
    <row r="741" ht="15.75" customHeight="1">
      <c r="A741" s="204"/>
      <c r="B741" s="236"/>
      <c r="C741" s="223"/>
      <c r="D741" s="231"/>
      <c r="E741" s="3"/>
      <c r="F741" s="3"/>
      <c r="G741" s="3"/>
      <c r="H741" s="3"/>
      <c r="J741" s="226"/>
      <c r="K741" s="3"/>
      <c r="L741" s="3"/>
      <c r="O741" s="227"/>
      <c r="Q741" s="94"/>
      <c r="R741" s="94"/>
      <c r="S741" s="94"/>
      <c r="T741" s="94"/>
    </row>
    <row r="742" ht="15.75" customHeight="1">
      <c r="A742" s="204"/>
      <c r="B742" s="236"/>
      <c r="C742" s="223"/>
      <c r="D742" s="231"/>
      <c r="E742" s="3"/>
      <c r="F742" s="3"/>
      <c r="G742" s="3"/>
      <c r="H742" s="3"/>
      <c r="J742" s="226"/>
      <c r="K742" s="3"/>
      <c r="L742" s="3"/>
      <c r="O742" s="227"/>
      <c r="Q742" s="94"/>
      <c r="R742" s="94"/>
      <c r="S742" s="94"/>
      <c r="T742" s="94"/>
    </row>
    <row r="743" ht="15.75" customHeight="1">
      <c r="A743" s="204"/>
      <c r="B743" s="236"/>
      <c r="C743" s="223"/>
      <c r="D743" s="231"/>
      <c r="E743" s="3"/>
      <c r="F743" s="3"/>
      <c r="G743" s="3"/>
      <c r="H743" s="3"/>
      <c r="J743" s="226"/>
      <c r="K743" s="3"/>
      <c r="L743" s="3"/>
      <c r="O743" s="227"/>
      <c r="Q743" s="94"/>
      <c r="R743" s="94"/>
      <c r="S743" s="94"/>
      <c r="T743" s="94"/>
    </row>
    <row r="744" ht="15.75" customHeight="1">
      <c r="A744" s="204"/>
      <c r="B744" s="236"/>
      <c r="C744" s="223"/>
      <c r="D744" s="231"/>
      <c r="E744" s="3"/>
      <c r="F744" s="3"/>
      <c r="G744" s="3"/>
      <c r="H744" s="3"/>
      <c r="J744" s="226"/>
      <c r="K744" s="3"/>
      <c r="L744" s="3"/>
      <c r="O744" s="227"/>
      <c r="Q744" s="94"/>
      <c r="R744" s="94"/>
      <c r="S744" s="94"/>
      <c r="T744" s="94"/>
    </row>
    <row r="745" ht="15.75" customHeight="1">
      <c r="A745" s="204"/>
      <c r="B745" s="236"/>
      <c r="C745" s="223"/>
      <c r="D745" s="231"/>
      <c r="E745" s="3"/>
      <c r="F745" s="3"/>
      <c r="G745" s="3"/>
      <c r="H745" s="3"/>
      <c r="J745" s="226"/>
      <c r="K745" s="3"/>
      <c r="L745" s="3"/>
      <c r="O745" s="227"/>
      <c r="Q745" s="94"/>
      <c r="R745" s="94"/>
      <c r="S745" s="94"/>
      <c r="T745" s="94"/>
    </row>
    <row r="746" ht="15.75" customHeight="1">
      <c r="A746" s="204"/>
      <c r="B746" s="236"/>
      <c r="C746" s="223"/>
      <c r="D746" s="231"/>
      <c r="E746" s="3"/>
      <c r="F746" s="3"/>
      <c r="G746" s="3"/>
      <c r="H746" s="3"/>
      <c r="J746" s="226"/>
      <c r="K746" s="3"/>
      <c r="L746" s="3"/>
      <c r="O746" s="227"/>
      <c r="Q746" s="94"/>
      <c r="R746" s="94"/>
      <c r="S746" s="94"/>
      <c r="T746" s="94"/>
    </row>
    <row r="747" ht="15.75" customHeight="1">
      <c r="A747" s="204"/>
      <c r="B747" s="236"/>
      <c r="C747" s="223"/>
      <c r="D747" s="231"/>
      <c r="E747" s="3"/>
      <c r="F747" s="3"/>
      <c r="G747" s="3"/>
      <c r="H747" s="3"/>
      <c r="J747" s="226"/>
      <c r="K747" s="3"/>
      <c r="L747" s="3"/>
      <c r="O747" s="227"/>
      <c r="Q747" s="94"/>
      <c r="R747" s="94"/>
      <c r="S747" s="94"/>
      <c r="T747" s="94"/>
    </row>
    <row r="748" ht="15.75" customHeight="1">
      <c r="A748" s="204"/>
      <c r="B748" s="236"/>
      <c r="C748" s="223"/>
      <c r="D748" s="231"/>
      <c r="E748" s="3"/>
      <c r="F748" s="3"/>
      <c r="G748" s="3"/>
      <c r="H748" s="3"/>
      <c r="J748" s="226"/>
      <c r="K748" s="3"/>
      <c r="L748" s="3"/>
      <c r="O748" s="227"/>
      <c r="Q748" s="94"/>
      <c r="R748" s="94"/>
      <c r="S748" s="94"/>
      <c r="T748" s="94"/>
    </row>
    <row r="749" ht="15.75" customHeight="1">
      <c r="A749" s="204"/>
      <c r="B749" s="236"/>
      <c r="C749" s="223"/>
      <c r="D749" s="231"/>
      <c r="E749" s="3"/>
      <c r="F749" s="3"/>
      <c r="G749" s="3"/>
      <c r="H749" s="3"/>
      <c r="J749" s="226"/>
      <c r="K749" s="3"/>
      <c r="L749" s="3"/>
      <c r="O749" s="227"/>
      <c r="Q749" s="94"/>
      <c r="R749" s="94"/>
      <c r="S749" s="94"/>
      <c r="T749" s="94"/>
    </row>
    <row r="750" ht="15.75" customHeight="1">
      <c r="A750" s="204"/>
      <c r="B750" s="236"/>
      <c r="C750" s="223"/>
      <c r="D750" s="231"/>
      <c r="E750" s="3"/>
      <c r="F750" s="3"/>
      <c r="G750" s="3"/>
      <c r="H750" s="3"/>
      <c r="J750" s="226"/>
      <c r="K750" s="3"/>
      <c r="L750" s="3"/>
      <c r="O750" s="227"/>
      <c r="Q750" s="94"/>
      <c r="R750" s="94"/>
      <c r="S750" s="94"/>
      <c r="T750" s="94"/>
    </row>
    <row r="751" ht="15.75" customHeight="1">
      <c r="A751" s="204"/>
      <c r="B751" s="236"/>
      <c r="C751" s="223"/>
      <c r="D751" s="231"/>
      <c r="E751" s="3"/>
      <c r="F751" s="3"/>
      <c r="G751" s="3"/>
      <c r="H751" s="3"/>
      <c r="J751" s="226"/>
      <c r="K751" s="3"/>
      <c r="L751" s="3"/>
      <c r="O751" s="227"/>
      <c r="Q751" s="94"/>
      <c r="R751" s="94"/>
      <c r="S751" s="94"/>
      <c r="T751" s="94"/>
    </row>
    <row r="752" ht="15.75" customHeight="1">
      <c r="A752" s="204"/>
      <c r="B752" s="236"/>
      <c r="C752" s="223"/>
      <c r="D752" s="231"/>
      <c r="E752" s="3"/>
      <c r="F752" s="3"/>
      <c r="G752" s="3"/>
      <c r="H752" s="3"/>
      <c r="J752" s="226"/>
      <c r="K752" s="3"/>
      <c r="L752" s="3"/>
      <c r="O752" s="227"/>
      <c r="Q752" s="94"/>
      <c r="R752" s="94"/>
      <c r="S752" s="94"/>
      <c r="T752" s="94"/>
    </row>
    <row r="753" ht="15.75" customHeight="1">
      <c r="A753" s="204"/>
      <c r="B753" s="236"/>
      <c r="C753" s="223"/>
      <c r="D753" s="231"/>
      <c r="E753" s="3"/>
      <c r="F753" s="3"/>
      <c r="G753" s="3"/>
      <c r="H753" s="3"/>
      <c r="J753" s="226"/>
      <c r="K753" s="3"/>
      <c r="L753" s="3"/>
      <c r="O753" s="227"/>
      <c r="Q753" s="94"/>
      <c r="R753" s="94"/>
      <c r="S753" s="94"/>
      <c r="T753" s="94"/>
    </row>
    <row r="754" ht="15.75" customHeight="1">
      <c r="A754" s="204"/>
      <c r="B754" s="236"/>
      <c r="C754" s="223"/>
      <c r="D754" s="231"/>
      <c r="E754" s="3"/>
      <c r="F754" s="3"/>
      <c r="G754" s="3"/>
      <c r="H754" s="3"/>
      <c r="J754" s="226"/>
      <c r="K754" s="3"/>
      <c r="L754" s="3"/>
      <c r="O754" s="227"/>
      <c r="Q754" s="94"/>
      <c r="R754" s="94"/>
      <c r="S754" s="94"/>
      <c r="T754" s="94"/>
    </row>
    <row r="755" ht="15.75" customHeight="1">
      <c r="A755" s="204"/>
      <c r="B755" s="236"/>
      <c r="C755" s="223"/>
      <c r="D755" s="231"/>
      <c r="E755" s="3"/>
      <c r="F755" s="3"/>
      <c r="G755" s="3"/>
      <c r="H755" s="3"/>
      <c r="J755" s="226"/>
      <c r="K755" s="3"/>
      <c r="L755" s="3"/>
      <c r="O755" s="227"/>
      <c r="Q755" s="94"/>
      <c r="R755" s="94"/>
      <c r="S755" s="94"/>
      <c r="T755" s="94"/>
    </row>
    <row r="756" ht="15.75" customHeight="1">
      <c r="A756" s="204"/>
      <c r="B756" s="236"/>
      <c r="C756" s="223"/>
      <c r="D756" s="231"/>
      <c r="E756" s="3"/>
      <c r="F756" s="3"/>
      <c r="G756" s="3"/>
      <c r="H756" s="3"/>
      <c r="J756" s="226"/>
      <c r="K756" s="3"/>
      <c r="L756" s="3"/>
      <c r="O756" s="227"/>
      <c r="Q756" s="94"/>
      <c r="R756" s="94"/>
      <c r="S756" s="94"/>
      <c r="T756" s="94"/>
    </row>
    <row r="757" ht="15.75" customHeight="1">
      <c r="A757" s="204"/>
      <c r="B757" s="236"/>
      <c r="C757" s="223"/>
      <c r="D757" s="231"/>
      <c r="E757" s="3"/>
      <c r="F757" s="3"/>
      <c r="G757" s="3"/>
      <c r="H757" s="3"/>
      <c r="J757" s="226"/>
      <c r="K757" s="3"/>
      <c r="L757" s="3"/>
      <c r="O757" s="227"/>
      <c r="Q757" s="94"/>
      <c r="R757" s="94"/>
      <c r="S757" s="94"/>
      <c r="T757" s="94"/>
    </row>
    <row r="758" ht="15.75" customHeight="1">
      <c r="A758" s="204"/>
      <c r="B758" s="236"/>
      <c r="C758" s="223"/>
      <c r="D758" s="231"/>
      <c r="E758" s="3"/>
      <c r="F758" s="3"/>
      <c r="G758" s="3"/>
      <c r="H758" s="3"/>
      <c r="J758" s="226"/>
      <c r="K758" s="3"/>
      <c r="L758" s="3"/>
      <c r="O758" s="227"/>
      <c r="Q758" s="94"/>
      <c r="R758" s="94"/>
      <c r="S758" s="94"/>
      <c r="T758" s="94"/>
    </row>
    <row r="759" ht="15.75" customHeight="1">
      <c r="A759" s="204"/>
      <c r="B759" s="236"/>
      <c r="C759" s="223"/>
      <c r="D759" s="231"/>
      <c r="E759" s="3"/>
      <c r="F759" s="3"/>
      <c r="G759" s="3"/>
      <c r="H759" s="3"/>
      <c r="J759" s="226"/>
      <c r="K759" s="3"/>
      <c r="L759" s="3"/>
      <c r="O759" s="227"/>
      <c r="Q759" s="94"/>
      <c r="R759" s="94"/>
      <c r="S759" s="94"/>
      <c r="T759" s="94"/>
    </row>
    <row r="760" ht="15.75" customHeight="1">
      <c r="A760" s="204"/>
      <c r="B760" s="236"/>
      <c r="C760" s="223"/>
      <c r="D760" s="231"/>
      <c r="E760" s="3"/>
      <c r="F760" s="3"/>
      <c r="G760" s="3"/>
      <c r="H760" s="3"/>
      <c r="J760" s="226"/>
      <c r="K760" s="3"/>
      <c r="L760" s="3"/>
      <c r="O760" s="227"/>
      <c r="Q760" s="94"/>
      <c r="R760" s="94"/>
      <c r="S760" s="94"/>
      <c r="T760" s="94"/>
    </row>
    <row r="761" ht="15.75" customHeight="1">
      <c r="A761" s="204"/>
      <c r="B761" s="236"/>
      <c r="C761" s="223"/>
      <c r="D761" s="231"/>
      <c r="E761" s="3"/>
      <c r="F761" s="3"/>
      <c r="G761" s="3"/>
      <c r="H761" s="3"/>
      <c r="J761" s="226"/>
      <c r="K761" s="3"/>
      <c r="L761" s="3"/>
      <c r="O761" s="227"/>
      <c r="Q761" s="94"/>
      <c r="R761" s="94"/>
      <c r="S761" s="94"/>
      <c r="T761" s="94"/>
    </row>
    <row r="762" ht="15.75" customHeight="1">
      <c r="A762" s="204"/>
      <c r="B762" s="236"/>
      <c r="C762" s="223"/>
      <c r="D762" s="231"/>
      <c r="E762" s="3"/>
      <c r="F762" s="3"/>
      <c r="G762" s="3"/>
      <c r="H762" s="3"/>
      <c r="J762" s="226"/>
      <c r="K762" s="3"/>
      <c r="L762" s="3"/>
      <c r="O762" s="227"/>
      <c r="Q762" s="94"/>
      <c r="R762" s="94"/>
      <c r="S762" s="94"/>
      <c r="T762" s="94"/>
    </row>
    <row r="763" ht="15.75" customHeight="1">
      <c r="A763" s="204"/>
      <c r="B763" s="236"/>
      <c r="C763" s="223"/>
      <c r="D763" s="231"/>
      <c r="E763" s="3"/>
      <c r="F763" s="3"/>
      <c r="G763" s="3"/>
      <c r="H763" s="3"/>
      <c r="J763" s="226"/>
      <c r="K763" s="3"/>
      <c r="L763" s="3"/>
      <c r="O763" s="227"/>
      <c r="Q763" s="94"/>
      <c r="R763" s="94"/>
      <c r="S763" s="94"/>
      <c r="T763" s="94"/>
    </row>
    <row r="764" ht="15.75" customHeight="1">
      <c r="A764" s="204"/>
      <c r="B764" s="236"/>
      <c r="C764" s="223"/>
      <c r="D764" s="231"/>
      <c r="E764" s="3"/>
      <c r="F764" s="3"/>
      <c r="G764" s="3"/>
      <c r="H764" s="3"/>
      <c r="J764" s="226"/>
      <c r="K764" s="3"/>
      <c r="L764" s="3"/>
      <c r="O764" s="227"/>
      <c r="Q764" s="94"/>
      <c r="R764" s="94"/>
      <c r="S764" s="94"/>
      <c r="T764" s="94"/>
    </row>
    <row r="765" ht="15.75" customHeight="1">
      <c r="A765" s="204"/>
      <c r="B765" s="236"/>
      <c r="C765" s="223"/>
      <c r="D765" s="231"/>
      <c r="E765" s="3"/>
      <c r="F765" s="3"/>
      <c r="G765" s="3"/>
      <c r="H765" s="3"/>
      <c r="J765" s="226"/>
      <c r="K765" s="3"/>
      <c r="L765" s="3"/>
      <c r="O765" s="227"/>
      <c r="Q765" s="94"/>
      <c r="R765" s="94"/>
      <c r="S765" s="94"/>
      <c r="T765" s="94"/>
    </row>
    <row r="766" ht="15.75" customHeight="1">
      <c r="A766" s="204"/>
      <c r="B766" s="236"/>
      <c r="C766" s="223"/>
      <c r="D766" s="231"/>
      <c r="E766" s="3"/>
      <c r="F766" s="3"/>
      <c r="G766" s="3"/>
      <c r="H766" s="3"/>
      <c r="J766" s="226"/>
      <c r="K766" s="3"/>
      <c r="L766" s="3"/>
      <c r="O766" s="227"/>
      <c r="Q766" s="94"/>
      <c r="R766" s="94"/>
      <c r="S766" s="94"/>
      <c r="T766" s="94"/>
    </row>
    <row r="767" ht="15.75" customHeight="1">
      <c r="A767" s="204"/>
      <c r="B767" s="236"/>
      <c r="C767" s="223"/>
      <c r="D767" s="231"/>
      <c r="E767" s="3"/>
      <c r="F767" s="3"/>
      <c r="G767" s="3"/>
      <c r="H767" s="3"/>
      <c r="J767" s="226"/>
      <c r="K767" s="3"/>
      <c r="L767" s="3"/>
      <c r="O767" s="227"/>
      <c r="Q767" s="94"/>
      <c r="R767" s="94"/>
      <c r="S767" s="94"/>
      <c r="T767" s="94"/>
    </row>
    <row r="768" ht="15.75" customHeight="1">
      <c r="A768" s="204"/>
      <c r="B768" s="236"/>
      <c r="C768" s="223"/>
      <c r="D768" s="231"/>
      <c r="E768" s="3"/>
      <c r="F768" s="3"/>
      <c r="G768" s="3"/>
      <c r="H768" s="3"/>
      <c r="J768" s="226"/>
      <c r="K768" s="3"/>
      <c r="L768" s="3"/>
      <c r="O768" s="227"/>
      <c r="Q768" s="94"/>
      <c r="R768" s="94"/>
      <c r="S768" s="94"/>
      <c r="T768" s="94"/>
    </row>
    <row r="769" ht="15.75" customHeight="1">
      <c r="A769" s="204"/>
      <c r="B769" s="236"/>
      <c r="C769" s="223"/>
      <c r="D769" s="231"/>
      <c r="E769" s="3"/>
      <c r="F769" s="3"/>
      <c r="G769" s="3"/>
      <c r="H769" s="3"/>
      <c r="J769" s="226"/>
      <c r="K769" s="3"/>
      <c r="L769" s="3"/>
      <c r="O769" s="227"/>
      <c r="Q769" s="94"/>
      <c r="R769" s="94"/>
      <c r="S769" s="94"/>
      <c r="T769" s="94"/>
    </row>
    <row r="770" ht="15.75" customHeight="1">
      <c r="A770" s="204"/>
      <c r="B770" s="236"/>
      <c r="C770" s="223"/>
      <c r="D770" s="231"/>
      <c r="E770" s="3"/>
      <c r="F770" s="3"/>
      <c r="G770" s="3"/>
      <c r="H770" s="3"/>
      <c r="J770" s="226"/>
      <c r="K770" s="3"/>
      <c r="L770" s="3"/>
      <c r="O770" s="227"/>
      <c r="Q770" s="94"/>
      <c r="R770" s="94"/>
      <c r="S770" s="94"/>
      <c r="T770" s="94"/>
    </row>
    <row r="771" ht="15.75" customHeight="1">
      <c r="A771" s="204"/>
      <c r="B771" s="236"/>
      <c r="C771" s="223"/>
      <c r="D771" s="231"/>
      <c r="E771" s="3"/>
      <c r="F771" s="3"/>
      <c r="G771" s="3"/>
      <c r="H771" s="3"/>
      <c r="J771" s="226"/>
      <c r="K771" s="3"/>
      <c r="L771" s="3"/>
      <c r="O771" s="227"/>
      <c r="Q771" s="94"/>
      <c r="R771" s="94"/>
      <c r="S771" s="94"/>
      <c r="T771" s="94"/>
    </row>
    <row r="772" ht="15.75" customHeight="1">
      <c r="A772" s="204"/>
      <c r="B772" s="236"/>
      <c r="C772" s="223"/>
      <c r="D772" s="231"/>
      <c r="E772" s="3"/>
      <c r="F772" s="3"/>
      <c r="G772" s="3"/>
      <c r="H772" s="3"/>
      <c r="J772" s="226"/>
      <c r="K772" s="3"/>
      <c r="L772" s="3"/>
      <c r="O772" s="227"/>
      <c r="Q772" s="94"/>
      <c r="R772" s="94"/>
      <c r="S772" s="94"/>
      <c r="T772" s="94"/>
    </row>
    <row r="773" ht="15.75" customHeight="1">
      <c r="A773" s="204"/>
      <c r="B773" s="236"/>
      <c r="C773" s="223"/>
      <c r="D773" s="231"/>
      <c r="E773" s="3"/>
      <c r="F773" s="3"/>
      <c r="G773" s="3"/>
      <c r="H773" s="3"/>
      <c r="J773" s="226"/>
      <c r="K773" s="3"/>
      <c r="L773" s="3"/>
      <c r="O773" s="227"/>
      <c r="Q773" s="94"/>
      <c r="R773" s="94"/>
      <c r="S773" s="94"/>
      <c r="T773" s="94"/>
    </row>
    <row r="774" ht="15.75" customHeight="1">
      <c r="A774" s="204"/>
      <c r="B774" s="236"/>
      <c r="C774" s="223"/>
      <c r="D774" s="231"/>
      <c r="E774" s="3"/>
      <c r="F774" s="3"/>
      <c r="G774" s="3"/>
      <c r="H774" s="3"/>
      <c r="J774" s="226"/>
      <c r="K774" s="3"/>
      <c r="L774" s="3"/>
      <c r="O774" s="227"/>
      <c r="Q774" s="94"/>
      <c r="R774" s="94"/>
      <c r="S774" s="94"/>
      <c r="T774" s="94"/>
    </row>
    <row r="775" ht="15.75" customHeight="1">
      <c r="A775" s="204"/>
      <c r="B775" s="236"/>
      <c r="C775" s="223"/>
      <c r="D775" s="231"/>
      <c r="E775" s="3"/>
      <c r="F775" s="3"/>
      <c r="G775" s="3"/>
      <c r="H775" s="3"/>
      <c r="J775" s="226"/>
      <c r="K775" s="3"/>
      <c r="L775" s="3"/>
      <c r="O775" s="227"/>
      <c r="Q775" s="94"/>
      <c r="R775" s="94"/>
      <c r="S775" s="94"/>
      <c r="T775" s="94"/>
    </row>
    <row r="776" ht="15.75" customHeight="1">
      <c r="A776" s="204"/>
      <c r="B776" s="236"/>
      <c r="C776" s="223"/>
      <c r="D776" s="231"/>
      <c r="E776" s="3"/>
      <c r="F776" s="3"/>
      <c r="G776" s="3"/>
      <c r="H776" s="3"/>
      <c r="J776" s="226"/>
      <c r="K776" s="3"/>
      <c r="L776" s="3"/>
      <c r="O776" s="227"/>
      <c r="Q776" s="94"/>
      <c r="R776" s="94"/>
      <c r="S776" s="94"/>
      <c r="T776" s="94"/>
    </row>
    <row r="777" ht="15.75" customHeight="1">
      <c r="A777" s="204"/>
      <c r="B777" s="236"/>
      <c r="C777" s="223"/>
      <c r="D777" s="231"/>
      <c r="E777" s="3"/>
      <c r="F777" s="3"/>
      <c r="G777" s="3"/>
      <c r="H777" s="3"/>
      <c r="J777" s="226"/>
      <c r="K777" s="3"/>
      <c r="L777" s="3"/>
      <c r="O777" s="227"/>
      <c r="Q777" s="94"/>
      <c r="R777" s="94"/>
      <c r="S777" s="94"/>
      <c r="T777" s="94"/>
    </row>
    <row r="778" ht="15.75" customHeight="1">
      <c r="A778" s="204"/>
      <c r="B778" s="236"/>
      <c r="C778" s="223"/>
      <c r="D778" s="231"/>
      <c r="E778" s="3"/>
      <c r="F778" s="3"/>
      <c r="G778" s="3"/>
      <c r="H778" s="3"/>
      <c r="J778" s="226"/>
      <c r="K778" s="3"/>
      <c r="L778" s="3"/>
      <c r="O778" s="227"/>
      <c r="Q778" s="94"/>
      <c r="R778" s="94"/>
      <c r="S778" s="94"/>
      <c r="T778" s="94"/>
    </row>
    <row r="779" ht="15.75" customHeight="1">
      <c r="A779" s="204"/>
      <c r="B779" s="236"/>
      <c r="C779" s="223"/>
      <c r="D779" s="231"/>
      <c r="E779" s="3"/>
      <c r="F779" s="3"/>
      <c r="G779" s="3"/>
      <c r="H779" s="3"/>
      <c r="J779" s="226"/>
      <c r="K779" s="3"/>
      <c r="L779" s="3"/>
      <c r="O779" s="227"/>
      <c r="Q779" s="94"/>
      <c r="R779" s="94"/>
      <c r="S779" s="94"/>
      <c r="T779" s="94"/>
    </row>
    <row r="780" ht="15.75" customHeight="1">
      <c r="A780" s="204"/>
      <c r="B780" s="236"/>
      <c r="C780" s="223"/>
      <c r="D780" s="231"/>
      <c r="E780" s="3"/>
      <c r="F780" s="3"/>
      <c r="G780" s="3"/>
      <c r="H780" s="3"/>
      <c r="J780" s="226"/>
      <c r="K780" s="3"/>
      <c r="L780" s="3"/>
      <c r="O780" s="227"/>
      <c r="Q780" s="94"/>
      <c r="R780" s="94"/>
      <c r="S780" s="94"/>
      <c r="T780" s="94"/>
    </row>
    <row r="781" ht="15.75" customHeight="1">
      <c r="A781" s="204"/>
      <c r="B781" s="236"/>
      <c r="C781" s="223"/>
      <c r="D781" s="231"/>
      <c r="E781" s="3"/>
      <c r="F781" s="3"/>
      <c r="G781" s="3"/>
      <c r="H781" s="3"/>
      <c r="J781" s="226"/>
      <c r="K781" s="3"/>
      <c r="L781" s="3"/>
      <c r="O781" s="227"/>
      <c r="Q781" s="94"/>
      <c r="R781" s="94"/>
      <c r="S781" s="94"/>
      <c r="T781" s="94"/>
    </row>
    <row r="782" ht="15.75" customHeight="1">
      <c r="A782" s="204"/>
      <c r="B782" s="236"/>
      <c r="C782" s="223"/>
      <c r="D782" s="231"/>
      <c r="E782" s="3"/>
      <c r="F782" s="3"/>
      <c r="G782" s="3"/>
      <c r="H782" s="3"/>
      <c r="J782" s="226"/>
      <c r="K782" s="3"/>
      <c r="L782" s="3"/>
      <c r="O782" s="227"/>
      <c r="Q782" s="94"/>
      <c r="R782" s="94"/>
      <c r="S782" s="94"/>
      <c r="T782" s="94"/>
    </row>
    <row r="783" ht="15.75" customHeight="1">
      <c r="A783" s="204"/>
      <c r="B783" s="236"/>
      <c r="C783" s="223"/>
      <c r="D783" s="231"/>
      <c r="E783" s="3"/>
      <c r="F783" s="3"/>
      <c r="G783" s="3"/>
      <c r="H783" s="3"/>
      <c r="J783" s="226"/>
      <c r="K783" s="3"/>
      <c r="L783" s="3"/>
      <c r="O783" s="227"/>
      <c r="Q783" s="94"/>
      <c r="R783" s="94"/>
      <c r="S783" s="94"/>
      <c r="T783" s="94"/>
    </row>
    <row r="784" ht="15.75" customHeight="1">
      <c r="A784" s="204"/>
      <c r="B784" s="236"/>
      <c r="C784" s="223"/>
      <c r="D784" s="231"/>
      <c r="E784" s="3"/>
      <c r="F784" s="3"/>
      <c r="G784" s="3"/>
      <c r="H784" s="3"/>
      <c r="J784" s="226"/>
      <c r="K784" s="3"/>
      <c r="L784" s="3"/>
      <c r="O784" s="227"/>
      <c r="Q784" s="94"/>
      <c r="R784" s="94"/>
      <c r="S784" s="94"/>
      <c r="T784" s="94"/>
    </row>
    <row r="785" ht="15.75" customHeight="1">
      <c r="A785" s="204"/>
      <c r="B785" s="236"/>
      <c r="C785" s="223"/>
      <c r="D785" s="231"/>
      <c r="E785" s="3"/>
      <c r="F785" s="3"/>
      <c r="G785" s="3"/>
      <c r="H785" s="3"/>
      <c r="J785" s="226"/>
      <c r="K785" s="3"/>
      <c r="L785" s="3"/>
      <c r="O785" s="227"/>
      <c r="Q785" s="94"/>
      <c r="R785" s="94"/>
      <c r="S785" s="94"/>
      <c r="T785" s="94"/>
    </row>
    <row r="786" ht="15.75" customHeight="1">
      <c r="A786" s="204"/>
      <c r="B786" s="236"/>
      <c r="C786" s="223"/>
      <c r="D786" s="231"/>
      <c r="E786" s="3"/>
      <c r="F786" s="3"/>
      <c r="G786" s="3"/>
      <c r="H786" s="3"/>
      <c r="J786" s="226"/>
      <c r="K786" s="3"/>
      <c r="L786" s="3"/>
      <c r="O786" s="227"/>
      <c r="Q786" s="94"/>
      <c r="R786" s="94"/>
      <c r="S786" s="94"/>
      <c r="T786" s="94"/>
    </row>
    <row r="787" ht="15.75" customHeight="1">
      <c r="A787" s="204"/>
      <c r="B787" s="236"/>
      <c r="C787" s="223"/>
      <c r="D787" s="231"/>
      <c r="E787" s="3"/>
      <c r="F787" s="3"/>
      <c r="G787" s="3"/>
      <c r="H787" s="3"/>
      <c r="J787" s="226"/>
      <c r="K787" s="3"/>
      <c r="L787" s="3"/>
      <c r="O787" s="227"/>
      <c r="Q787" s="94"/>
      <c r="R787" s="94"/>
      <c r="S787" s="94"/>
      <c r="T787" s="94"/>
    </row>
    <row r="788" ht="15.75" customHeight="1">
      <c r="A788" s="204"/>
      <c r="B788" s="236"/>
      <c r="C788" s="223"/>
      <c r="D788" s="231"/>
      <c r="E788" s="3"/>
      <c r="F788" s="3"/>
      <c r="G788" s="3"/>
      <c r="H788" s="3"/>
      <c r="J788" s="226"/>
      <c r="K788" s="3"/>
      <c r="L788" s="3"/>
      <c r="O788" s="227"/>
      <c r="Q788" s="94"/>
      <c r="R788" s="94"/>
      <c r="S788" s="94"/>
      <c r="T788" s="94"/>
    </row>
    <row r="789" ht="15.75" customHeight="1">
      <c r="A789" s="204"/>
      <c r="B789" s="236"/>
      <c r="C789" s="223"/>
      <c r="D789" s="231"/>
      <c r="E789" s="3"/>
      <c r="F789" s="3"/>
      <c r="G789" s="3"/>
      <c r="H789" s="3"/>
      <c r="J789" s="226"/>
      <c r="K789" s="3"/>
      <c r="L789" s="3"/>
      <c r="O789" s="227"/>
      <c r="Q789" s="94"/>
      <c r="R789" s="94"/>
      <c r="S789" s="94"/>
      <c r="T789" s="94"/>
    </row>
    <row r="790" ht="15.75" customHeight="1">
      <c r="A790" s="204"/>
      <c r="B790" s="236"/>
      <c r="C790" s="223"/>
      <c r="D790" s="231"/>
      <c r="E790" s="3"/>
      <c r="F790" s="3"/>
      <c r="G790" s="3"/>
      <c r="H790" s="3"/>
      <c r="J790" s="226"/>
      <c r="K790" s="3"/>
      <c r="L790" s="3"/>
      <c r="O790" s="227"/>
      <c r="Q790" s="94"/>
      <c r="R790" s="94"/>
      <c r="S790" s="94"/>
      <c r="T790" s="94"/>
    </row>
    <row r="791" ht="15.75" customHeight="1">
      <c r="A791" s="204"/>
      <c r="B791" s="236"/>
      <c r="C791" s="223"/>
      <c r="D791" s="231"/>
      <c r="E791" s="3"/>
      <c r="F791" s="3"/>
      <c r="G791" s="3"/>
      <c r="H791" s="3"/>
      <c r="J791" s="226"/>
      <c r="K791" s="3"/>
      <c r="L791" s="3"/>
      <c r="O791" s="227"/>
      <c r="Q791" s="94"/>
      <c r="R791" s="94"/>
      <c r="S791" s="94"/>
      <c r="T791" s="94"/>
    </row>
    <row r="792" ht="15.75" customHeight="1">
      <c r="A792" s="204"/>
      <c r="B792" s="236"/>
      <c r="C792" s="223"/>
      <c r="D792" s="231"/>
      <c r="E792" s="3"/>
      <c r="F792" s="3"/>
      <c r="G792" s="3"/>
      <c r="H792" s="3"/>
      <c r="J792" s="226"/>
      <c r="K792" s="3"/>
      <c r="L792" s="3"/>
      <c r="O792" s="227"/>
      <c r="Q792" s="94"/>
      <c r="R792" s="94"/>
      <c r="S792" s="94"/>
      <c r="T792" s="94"/>
    </row>
    <row r="793" ht="15.75" customHeight="1">
      <c r="A793" s="204"/>
      <c r="B793" s="236"/>
      <c r="C793" s="223"/>
      <c r="D793" s="231"/>
      <c r="E793" s="3"/>
      <c r="F793" s="3"/>
      <c r="G793" s="3"/>
      <c r="H793" s="3"/>
      <c r="J793" s="226"/>
      <c r="K793" s="3"/>
      <c r="L793" s="3"/>
      <c r="O793" s="227"/>
      <c r="Q793" s="94"/>
      <c r="R793" s="94"/>
      <c r="S793" s="94"/>
      <c r="T793" s="94"/>
    </row>
    <row r="794" ht="15.75" customHeight="1">
      <c r="A794" s="204"/>
      <c r="B794" s="236"/>
      <c r="C794" s="223"/>
      <c r="D794" s="231"/>
      <c r="E794" s="3"/>
      <c r="F794" s="3"/>
      <c r="G794" s="3"/>
      <c r="H794" s="3"/>
      <c r="J794" s="226"/>
      <c r="K794" s="3"/>
      <c r="L794" s="3"/>
      <c r="O794" s="227"/>
      <c r="Q794" s="94"/>
      <c r="R794" s="94"/>
      <c r="S794" s="94"/>
      <c r="T794" s="94"/>
    </row>
    <row r="795" ht="15.75" customHeight="1">
      <c r="A795" s="204"/>
      <c r="B795" s="236"/>
      <c r="C795" s="223"/>
      <c r="D795" s="231"/>
      <c r="E795" s="3"/>
      <c r="F795" s="3"/>
      <c r="G795" s="3"/>
      <c r="H795" s="3"/>
      <c r="J795" s="226"/>
      <c r="K795" s="3"/>
      <c r="L795" s="3"/>
      <c r="O795" s="227"/>
      <c r="Q795" s="94"/>
      <c r="R795" s="94"/>
      <c r="S795" s="94"/>
      <c r="T795" s="94"/>
    </row>
    <row r="796" ht="15.75" customHeight="1">
      <c r="A796" s="204"/>
      <c r="B796" s="236"/>
      <c r="C796" s="223"/>
      <c r="D796" s="231"/>
      <c r="E796" s="3"/>
      <c r="F796" s="3"/>
      <c r="G796" s="3"/>
      <c r="H796" s="3"/>
      <c r="J796" s="226"/>
      <c r="K796" s="3"/>
      <c r="L796" s="3"/>
      <c r="O796" s="227"/>
      <c r="Q796" s="94"/>
      <c r="R796" s="94"/>
      <c r="S796" s="94"/>
      <c r="T796" s="94"/>
    </row>
    <row r="797" ht="15.75" customHeight="1">
      <c r="A797" s="204"/>
      <c r="B797" s="236"/>
      <c r="C797" s="223"/>
      <c r="D797" s="231"/>
      <c r="E797" s="3"/>
      <c r="F797" s="3"/>
      <c r="G797" s="3"/>
      <c r="H797" s="3"/>
      <c r="J797" s="226"/>
      <c r="K797" s="3"/>
      <c r="L797" s="3"/>
      <c r="O797" s="227"/>
      <c r="Q797" s="94"/>
      <c r="R797" s="94"/>
      <c r="S797" s="94"/>
      <c r="T797" s="94"/>
    </row>
    <row r="798" ht="15.75" customHeight="1">
      <c r="A798" s="204"/>
      <c r="B798" s="236"/>
      <c r="C798" s="223"/>
      <c r="D798" s="231"/>
      <c r="E798" s="3"/>
      <c r="F798" s="3"/>
      <c r="G798" s="3"/>
      <c r="H798" s="3"/>
      <c r="J798" s="226"/>
      <c r="K798" s="3"/>
      <c r="L798" s="3"/>
      <c r="O798" s="227"/>
      <c r="Q798" s="94"/>
      <c r="R798" s="94"/>
      <c r="S798" s="94"/>
      <c r="T798" s="94"/>
    </row>
    <row r="799" ht="15.75" customHeight="1">
      <c r="A799" s="204"/>
      <c r="B799" s="236"/>
      <c r="C799" s="223"/>
      <c r="D799" s="231"/>
      <c r="E799" s="3"/>
      <c r="F799" s="3"/>
      <c r="G799" s="3"/>
      <c r="H799" s="3"/>
      <c r="J799" s="226"/>
      <c r="K799" s="3"/>
      <c r="L799" s="3"/>
      <c r="O799" s="227"/>
      <c r="Q799" s="94"/>
      <c r="R799" s="94"/>
      <c r="S799" s="94"/>
      <c r="T799" s="94"/>
    </row>
    <row r="800" ht="15.75" customHeight="1">
      <c r="A800" s="204"/>
      <c r="B800" s="236"/>
      <c r="C800" s="223"/>
      <c r="D800" s="231"/>
      <c r="E800" s="3"/>
      <c r="F800" s="3"/>
      <c r="G800" s="3"/>
      <c r="H800" s="3"/>
      <c r="J800" s="226"/>
      <c r="K800" s="3"/>
      <c r="L800" s="3"/>
      <c r="O800" s="227"/>
      <c r="Q800" s="94"/>
      <c r="R800" s="94"/>
      <c r="S800" s="94"/>
      <c r="T800" s="94"/>
    </row>
    <row r="801" ht="15.75" customHeight="1">
      <c r="A801" s="204"/>
      <c r="B801" s="236"/>
      <c r="C801" s="223"/>
      <c r="D801" s="231"/>
      <c r="E801" s="3"/>
      <c r="F801" s="3"/>
      <c r="G801" s="3"/>
      <c r="H801" s="3"/>
      <c r="J801" s="226"/>
      <c r="K801" s="3"/>
      <c r="L801" s="3"/>
      <c r="O801" s="227"/>
      <c r="Q801" s="94"/>
      <c r="R801" s="94"/>
      <c r="S801" s="94"/>
      <c r="T801" s="94"/>
    </row>
    <row r="802" ht="15.75" customHeight="1">
      <c r="A802" s="204"/>
      <c r="B802" s="236"/>
      <c r="C802" s="223"/>
      <c r="D802" s="231"/>
      <c r="E802" s="3"/>
      <c r="F802" s="3"/>
      <c r="G802" s="3"/>
      <c r="H802" s="3"/>
      <c r="J802" s="226"/>
      <c r="K802" s="3"/>
      <c r="L802" s="3"/>
      <c r="O802" s="227"/>
      <c r="Q802" s="94"/>
      <c r="R802" s="94"/>
      <c r="S802" s="94"/>
      <c r="T802" s="94"/>
    </row>
    <row r="803" ht="15.75" customHeight="1">
      <c r="A803" s="204"/>
      <c r="B803" s="236"/>
      <c r="C803" s="223"/>
      <c r="D803" s="231"/>
      <c r="E803" s="3"/>
      <c r="F803" s="3"/>
      <c r="G803" s="3"/>
      <c r="H803" s="3"/>
      <c r="J803" s="226"/>
      <c r="K803" s="3"/>
      <c r="L803" s="3"/>
      <c r="O803" s="227"/>
      <c r="Q803" s="94"/>
      <c r="R803" s="94"/>
      <c r="S803" s="94"/>
      <c r="T803" s="94"/>
    </row>
    <row r="804" ht="15.75" customHeight="1">
      <c r="A804" s="204"/>
      <c r="B804" s="236"/>
      <c r="C804" s="223"/>
      <c r="D804" s="231"/>
      <c r="E804" s="3"/>
      <c r="F804" s="3"/>
      <c r="G804" s="3"/>
      <c r="H804" s="3"/>
      <c r="J804" s="226"/>
      <c r="K804" s="3"/>
      <c r="L804" s="3"/>
      <c r="O804" s="227"/>
      <c r="Q804" s="94"/>
      <c r="R804" s="94"/>
      <c r="S804" s="94"/>
      <c r="T804" s="94"/>
    </row>
    <row r="805" ht="15.75" customHeight="1">
      <c r="A805" s="204"/>
      <c r="B805" s="236"/>
      <c r="C805" s="223"/>
      <c r="D805" s="231"/>
      <c r="E805" s="3"/>
      <c r="F805" s="3"/>
      <c r="G805" s="3"/>
      <c r="H805" s="3"/>
      <c r="J805" s="226"/>
      <c r="K805" s="3"/>
      <c r="L805" s="3"/>
      <c r="O805" s="227"/>
      <c r="Q805" s="94"/>
      <c r="R805" s="94"/>
      <c r="S805" s="94"/>
      <c r="T805" s="94"/>
    </row>
    <row r="806" ht="15.75" customHeight="1">
      <c r="A806" s="204"/>
      <c r="B806" s="236"/>
      <c r="C806" s="223"/>
      <c r="D806" s="231"/>
      <c r="E806" s="3"/>
      <c r="F806" s="3"/>
      <c r="G806" s="3"/>
      <c r="H806" s="3"/>
      <c r="J806" s="226"/>
      <c r="K806" s="3"/>
      <c r="L806" s="3"/>
      <c r="O806" s="227"/>
      <c r="Q806" s="94"/>
      <c r="R806" s="94"/>
      <c r="S806" s="94"/>
      <c r="T806" s="94"/>
    </row>
    <row r="807" ht="15.75" customHeight="1">
      <c r="A807" s="204"/>
      <c r="B807" s="236"/>
      <c r="C807" s="223"/>
      <c r="D807" s="231"/>
      <c r="E807" s="3"/>
      <c r="F807" s="3"/>
      <c r="G807" s="3"/>
      <c r="H807" s="3"/>
      <c r="J807" s="226"/>
      <c r="K807" s="3"/>
      <c r="L807" s="3"/>
      <c r="O807" s="227"/>
      <c r="Q807" s="94"/>
      <c r="R807" s="94"/>
      <c r="S807" s="94"/>
      <c r="T807" s="94"/>
    </row>
    <row r="808" ht="15.75" customHeight="1">
      <c r="A808" s="204"/>
      <c r="B808" s="236"/>
      <c r="C808" s="223"/>
      <c r="D808" s="231"/>
      <c r="E808" s="3"/>
      <c r="F808" s="3"/>
      <c r="G808" s="3"/>
      <c r="H808" s="3"/>
      <c r="J808" s="226"/>
      <c r="K808" s="3"/>
      <c r="L808" s="3"/>
      <c r="O808" s="227"/>
      <c r="Q808" s="94"/>
      <c r="R808" s="94"/>
      <c r="S808" s="94"/>
      <c r="T808" s="94"/>
    </row>
    <row r="809" ht="15.75" customHeight="1">
      <c r="A809" s="204"/>
      <c r="B809" s="236"/>
      <c r="C809" s="223"/>
      <c r="D809" s="231"/>
      <c r="E809" s="3"/>
      <c r="F809" s="3"/>
      <c r="G809" s="3"/>
      <c r="H809" s="3"/>
      <c r="J809" s="226"/>
      <c r="K809" s="3"/>
      <c r="L809" s="3"/>
      <c r="O809" s="227"/>
      <c r="Q809" s="94"/>
      <c r="R809" s="94"/>
      <c r="S809" s="94"/>
      <c r="T809" s="94"/>
    </row>
    <row r="810" ht="15.75" customHeight="1">
      <c r="A810" s="204"/>
      <c r="B810" s="236"/>
      <c r="C810" s="223"/>
      <c r="D810" s="231"/>
      <c r="E810" s="3"/>
      <c r="F810" s="3"/>
      <c r="G810" s="3"/>
      <c r="H810" s="3"/>
      <c r="J810" s="226"/>
      <c r="K810" s="3"/>
      <c r="L810" s="3"/>
      <c r="O810" s="227"/>
      <c r="Q810" s="94"/>
      <c r="R810" s="94"/>
      <c r="S810" s="94"/>
      <c r="T810" s="94"/>
    </row>
    <row r="811" ht="15.75" customHeight="1">
      <c r="A811" s="204"/>
      <c r="B811" s="236"/>
      <c r="C811" s="223"/>
      <c r="D811" s="231"/>
      <c r="E811" s="3"/>
      <c r="F811" s="3"/>
      <c r="G811" s="3"/>
      <c r="H811" s="3"/>
      <c r="J811" s="226"/>
      <c r="K811" s="3"/>
      <c r="L811" s="3"/>
      <c r="O811" s="227"/>
      <c r="Q811" s="94"/>
      <c r="R811" s="94"/>
      <c r="S811" s="94"/>
      <c r="T811" s="94"/>
    </row>
    <row r="812" ht="15.75" customHeight="1">
      <c r="A812" s="204"/>
      <c r="B812" s="236"/>
      <c r="C812" s="223"/>
      <c r="D812" s="231"/>
      <c r="E812" s="3"/>
      <c r="F812" s="3"/>
      <c r="G812" s="3"/>
      <c r="H812" s="3"/>
      <c r="J812" s="226"/>
      <c r="K812" s="3"/>
      <c r="L812" s="3"/>
      <c r="O812" s="227"/>
      <c r="Q812" s="94"/>
      <c r="R812" s="94"/>
      <c r="S812" s="94"/>
      <c r="T812" s="94"/>
    </row>
    <row r="813" ht="15.75" customHeight="1">
      <c r="A813" s="204"/>
      <c r="B813" s="236"/>
      <c r="C813" s="223"/>
      <c r="D813" s="231"/>
      <c r="E813" s="3"/>
      <c r="F813" s="3"/>
      <c r="G813" s="3"/>
      <c r="H813" s="3"/>
      <c r="J813" s="226"/>
      <c r="K813" s="3"/>
      <c r="L813" s="3"/>
      <c r="O813" s="227"/>
      <c r="Q813" s="94"/>
      <c r="R813" s="94"/>
      <c r="S813" s="94"/>
      <c r="T813" s="94"/>
    </row>
    <row r="814" ht="15.75" customHeight="1">
      <c r="A814" s="204"/>
      <c r="B814" s="236"/>
      <c r="C814" s="223"/>
      <c r="D814" s="231"/>
      <c r="E814" s="3"/>
      <c r="F814" s="3"/>
      <c r="G814" s="3"/>
      <c r="H814" s="3"/>
      <c r="J814" s="226"/>
      <c r="K814" s="3"/>
      <c r="L814" s="3"/>
      <c r="O814" s="227"/>
      <c r="Q814" s="94"/>
      <c r="R814" s="94"/>
      <c r="S814" s="94"/>
      <c r="T814" s="94"/>
    </row>
    <row r="815" ht="15.75" customHeight="1">
      <c r="A815" s="204"/>
      <c r="B815" s="236"/>
      <c r="C815" s="223"/>
      <c r="D815" s="231"/>
      <c r="E815" s="3"/>
      <c r="F815" s="3"/>
      <c r="G815" s="3"/>
      <c r="H815" s="3"/>
      <c r="J815" s="226"/>
      <c r="K815" s="3"/>
      <c r="L815" s="3"/>
      <c r="O815" s="227"/>
      <c r="Q815" s="94"/>
      <c r="R815" s="94"/>
      <c r="S815" s="94"/>
      <c r="T815" s="94"/>
    </row>
    <row r="816" ht="15.75" customHeight="1">
      <c r="A816" s="204"/>
      <c r="B816" s="236"/>
      <c r="C816" s="223"/>
      <c r="D816" s="231"/>
      <c r="E816" s="3"/>
      <c r="F816" s="3"/>
      <c r="G816" s="3"/>
      <c r="H816" s="3"/>
      <c r="J816" s="226"/>
      <c r="K816" s="3"/>
      <c r="L816" s="3"/>
      <c r="O816" s="227"/>
      <c r="Q816" s="94"/>
      <c r="R816" s="94"/>
      <c r="S816" s="94"/>
      <c r="T816" s="94"/>
    </row>
    <row r="817" ht="15.75" customHeight="1">
      <c r="A817" s="204"/>
      <c r="B817" s="236"/>
      <c r="C817" s="223"/>
      <c r="D817" s="231"/>
      <c r="E817" s="3"/>
      <c r="F817" s="3"/>
      <c r="G817" s="3"/>
      <c r="H817" s="3"/>
      <c r="J817" s="226"/>
      <c r="K817" s="3"/>
      <c r="L817" s="3"/>
      <c r="O817" s="227"/>
      <c r="Q817" s="94"/>
      <c r="R817" s="94"/>
      <c r="S817" s="94"/>
      <c r="T817" s="94"/>
    </row>
    <row r="818" ht="15.75" customHeight="1">
      <c r="A818" s="204"/>
      <c r="B818" s="236"/>
      <c r="C818" s="223"/>
      <c r="D818" s="231"/>
      <c r="E818" s="3"/>
      <c r="F818" s="3"/>
      <c r="G818" s="3"/>
      <c r="H818" s="3"/>
      <c r="J818" s="226"/>
      <c r="K818" s="3"/>
      <c r="L818" s="3"/>
      <c r="O818" s="227"/>
      <c r="Q818" s="94"/>
      <c r="R818" s="94"/>
      <c r="S818" s="94"/>
      <c r="T818" s="94"/>
    </row>
    <row r="819" ht="15.75" customHeight="1">
      <c r="A819" s="204"/>
      <c r="B819" s="236"/>
      <c r="C819" s="223"/>
      <c r="D819" s="231"/>
      <c r="E819" s="3"/>
      <c r="F819" s="3"/>
      <c r="G819" s="3"/>
      <c r="H819" s="3"/>
      <c r="J819" s="226"/>
      <c r="K819" s="3"/>
      <c r="L819" s="3"/>
      <c r="O819" s="227"/>
      <c r="Q819" s="94"/>
      <c r="R819" s="94"/>
      <c r="S819" s="94"/>
      <c r="T819" s="94"/>
    </row>
    <row r="820" ht="15.75" customHeight="1">
      <c r="A820" s="204"/>
      <c r="B820" s="236"/>
      <c r="C820" s="223"/>
      <c r="D820" s="231"/>
      <c r="E820" s="3"/>
      <c r="F820" s="3"/>
      <c r="G820" s="3"/>
      <c r="H820" s="3"/>
      <c r="J820" s="226"/>
      <c r="K820" s="3"/>
      <c r="L820" s="3"/>
      <c r="O820" s="227"/>
      <c r="Q820" s="94"/>
      <c r="R820" s="94"/>
      <c r="S820" s="94"/>
      <c r="T820" s="94"/>
    </row>
    <row r="821" ht="15.75" customHeight="1">
      <c r="A821" s="204"/>
      <c r="B821" s="236"/>
      <c r="C821" s="223"/>
      <c r="D821" s="231"/>
      <c r="E821" s="3"/>
      <c r="F821" s="3"/>
      <c r="G821" s="3"/>
      <c r="H821" s="3"/>
      <c r="J821" s="226"/>
      <c r="K821" s="3"/>
      <c r="L821" s="3"/>
      <c r="O821" s="227"/>
      <c r="Q821" s="94"/>
      <c r="R821" s="94"/>
      <c r="S821" s="94"/>
      <c r="T821" s="94"/>
    </row>
    <row r="822" ht="15.75" customHeight="1">
      <c r="A822" s="204"/>
      <c r="B822" s="236"/>
      <c r="C822" s="223"/>
      <c r="D822" s="231"/>
      <c r="E822" s="3"/>
      <c r="F822" s="3"/>
      <c r="G822" s="3"/>
      <c r="H822" s="3"/>
      <c r="J822" s="226"/>
      <c r="K822" s="3"/>
      <c r="L822" s="3"/>
      <c r="O822" s="227"/>
      <c r="Q822" s="94"/>
      <c r="R822" s="94"/>
      <c r="S822" s="94"/>
      <c r="T822" s="94"/>
    </row>
    <row r="823" ht="15.75" customHeight="1">
      <c r="A823" s="204"/>
      <c r="B823" s="236"/>
      <c r="C823" s="223"/>
      <c r="D823" s="231"/>
      <c r="E823" s="3"/>
      <c r="F823" s="3"/>
      <c r="G823" s="3"/>
      <c r="H823" s="3"/>
      <c r="J823" s="226"/>
      <c r="K823" s="3"/>
      <c r="L823" s="3"/>
      <c r="O823" s="227"/>
      <c r="Q823" s="94"/>
      <c r="R823" s="94"/>
      <c r="S823" s="94"/>
      <c r="T823" s="94"/>
    </row>
    <row r="824" ht="15.75" customHeight="1">
      <c r="A824" s="204"/>
      <c r="B824" s="236"/>
      <c r="C824" s="223"/>
      <c r="D824" s="231"/>
      <c r="E824" s="3"/>
      <c r="F824" s="3"/>
      <c r="G824" s="3"/>
      <c r="H824" s="3"/>
      <c r="J824" s="226"/>
      <c r="K824" s="3"/>
      <c r="L824" s="3"/>
      <c r="O824" s="227"/>
      <c r="Q824" s="94"/>
      <c r="R824" s="94"/>
      <c r="S824" s="94"/>
      <c r="T824" s="94"/>
    </row>
    <row r="825" ht="15.75" customHeight="1">
      <c r="A825" s="204"/>
      <c r="B825" s="236"/>
      <c r="C825" s="223"/>
      <c r="D825" s="231"/>
      <c r="E825" s="3"/>
      <c r="F825" s="3"/>
      <c r="G825" s="3"/>
      <c r="H825" s="3"/>
      <c r="J825" s="226"/>
      <c r="K825" s="3"/>
      <c r="L825" s="3"/>
      <c r="O825" s="227"/>
      <c r="Q825" s="94"/>
      <c r="R825" s="94"/>
      <c r="S825" s="94"/>
      <c r="T825" s="94"/>
    </row>
    <row r="826" ht="15.75" customHeight="1">
      <c r="A826" s="204"/>
      <c r="B826" s="236"/>
      <c r="C826" s="223"/>
      <c r="D826" s="231"/>
      <c r="E826" s="3"/>
      <c r="F826" s="3"/>
      <c r="G826" s="3"/>
      <c r="H826" s="3"/>
      <c r="J826" s="226"/>
      <c r="K826" s="3"/>
      <c r="L826" s="3"/>
      <c r="O826" s="227"/>
      <c r="Q826" s="94"/>
      <c r="R826" s="94"/>
      <c r="S826" s="94"/>
      <c r="T826" s="94"/>
    </row>
    <row r="827" ht="15.75" customHeight="1">
      <c r="A827" s="204"/>
      <c r="B827" s="236"/>
      <c r="C827" s="223"/>
      <c r="D827" s="231"/>
      <c r="E827" s="3"/>
      <c r="F827" s="3"/>
      <c r="G827" s="3"/>
      <c r="H827" s="3"/>
      <c r="J827" s="226"/>
      <c r="K827" s="3"/>
      <c r="L827" s="3"/>
      <c r="O827" s="227"/>
      <c r="Q827" s="94"/>
      <c r="R827" s="94"/>
      <c r="S827" s="94"/>
      <c r="T827" s="94"/>
    </row>
    <row r="828" ht="15.75" customHeight="1">
      <c r="A828" s="204"/>
      <c r="B828" s="236"/>
      <c r="C828" s="223"/>
      <c r="D828" s="231"/>
      <c r="E828" s="3"/>
      <c r="F828" s="3"/>
      <c r="G828" s="3"/>
      <c r="H828" s="3"/>
      <c r="J828" s="226"/>
      <c r="K828" s="3"/>
      <c r="L828" s="3"/>
      <c r="O828" s="227"/>
      <c r="Q828" s="94"/>
      <c r="R828" s="94"/>
      <c r="S828" s="94"/>
      <c r="T828" s="94"/>
    </row>
    <row r="829" ht="15.75" customHeight="1">
      <c r="A829" s="204"/>
      <c r="B829" s="236"/>
      <c r="C829" s="223"/>
      <c r="D829" s="231"/>
      <c r="E829" s="3"/>
      <c r="F829" s="3"/>
      <c r="G829" s="3"/>
      <c r="H829" s="3"/>
      <c r="J829" s="226"/>
      <c r="K829" s="3"/>
      <c r="L829" s="3"/>
      <c r="O829" s="227"/>
      <c r="Q829" s="94"/>
      <c r="R829" s="94"/>
      <c r="S829" s="94"/>
      <c r="T829" s="94"/>
    </row>
    <row r="830" ht="15.75" customHeight="1">
      <c r="A830" s="204"/>
      <c r="B830" s="236"/>
      <c r="C830" s="223"/>
      <c r="D830" s="231"/>
      <c r="E830" s="3"/>
      <c r="F830" s="3"/>
      <c r="G830" s="3"/>
      <c r="H830" s="3"/>
      <c r="J830" s="226"/>
      <c r="K830" s="3"/>
      <c r="L830" s="3"/>
      <c r="O830" s="227"/>
      <c r="Q830" s="94"/>
      <c r="R830" s="94"/>
      <c r="S830" s="94"/>
      <c r="T830" s="94"/>
    </row>
    <row r="831" ht="15.75" customHeight="1">
      <c r="A831" s="204"/>
      <c r="B831" s="236"/>
      <c r="C831" s="223"/>
      <c r="D831" s="231"/>
      <c r="E831" s="3"/>
      <c r="F831" s="3"/>
      <c r="G831" s="3"/>
      <c r="H831" s="3"/>
      <c r="J831" s="226"/>
      <c r="K831" s="3"/>
      <c r="L831" s="3"/>
      <c r="O831" s="227"/>
      <c r="Q831" s="94"/>
      <c r="R831" s="94"/>
      <c r="S831" s="94"/>
      <c r="T831" s="94"/>
    </row>
    <row r="832" ht="15.75" customHeight="1">
      <c r="A832" s="204"/>
      <c r="B832" s="236"/>
      <c r="C832" s="223"/>
      <c r="D832" s="231"/>
      <c r="E832" s="3"/>
      <c r="F832" s="3"/>
      <c r="G832" s="3"/>
      <c r="H832" s="3"/>
      <c r="J832" s="226"/>
      <c r="K832" s="3"/>
      <c r="L832" s="3"/>
      <c r="O832" s="227"/>
      <c r="Q832" s="94"/>
      <c r="R832" s="94"/>
      <c r="S832" s="94"/>
      <c r="T832" s="94"/>
    </row>
    <row r="833" ht="15.75" customHeight="1">
      <c r="A833" s="204"/>
      <c r="B833" s="236"/>
      <c r="C833" s="223"/>
      <c r="D833" s="231"/>
      <c r="E833" s="3"/>
      <c r="F833" s="3"/>
      <c r="G833" s="3"/>
      <c r="H833" s="3"/>
      <c r="J833" s="226"/>
      <c r="K833" s="3"/>
      <c r="L833" s="3"/>
      <c r="O833" s="227"/>
      <c r="Q833" s="94"/>
      <c r="R833" s="94"/>
      <c r="S833" s="94"/>
      <c r="T833" s="94"/>
    </row>
    <row r="834" ht="15.75" customHeight="1">
      <c r="A834" s="204"/>
      <c r="B834" s="236"/>
      <c r="C834" s="223"/>
      <c r="D834" s="231"/>
      <c r="E834" s="3"/>
      <c r="F834" s="3"/>
      <c r="G834" s="3"/>
      <c r="H834" s="3"/>
      <c r="J834" s="226"/>
      <c r="K834" s="3"/>
      <c r="L834" s="3"/>
      <c r="O834" s="227"/>
      <c r="Q834" s="94"/>
      <c r="R834" s="94"/>
      <c r="S834" s="94"/>
      <c r="T834" s="94"/>
    </row>
    <row r="835" ht="15.75" customHeight="1">
      <c r="A835" s="204"/>
      <c r="B835" s="236"/>
      <c r="C835" s="223"/>
      <c r="D835" s="231"/>
      <c r="E835" s="3"/>
      <c r="F835" s="3"/>
      <c r="G835" s="3"/>
      <c r="H835" s="3"/>
      <c r="J835" s="226"/>
      <c r="K835" s="3"/>
      <c r="L835" s="3"/>
      <c r="O835" s="227"/>
      <c r="Q835" s="94"/>
      <c r="R835" s="94"/>
      <c r="S835" s="94"/>
      <c r="T835" s="94"/>
    </row>
    <row r="836" ht="15.75" customHeight="1">
      <c r="A836" s="204"/>
      <c r="B836" s="236"/>
      <c r="C836" s="223"/>
      <c r="D836" s="231"/>
      <c r="E836" s="3"/>
      <c r="F836" s="3"/>
      <c r="G836" s="3"/>
      <c r="H836" s="3"/>
      <c r="J836" s="226"/>
      <c r="K836" s="3"/>
      <c r="L836" s="3"/>
      <c r="O836" s="227"/>
      <c r="Q836" s="94"/>
      <c r="R836" s="94"/>
      <c r="S836" s="94"/>
      <c r="T836" s="94"/>
    </row>
    <row r="837" ht="15.75" customHeight="1">
      <c r="A837" s="204"/>
      <c r="B837" s="236"/>
      <c r="C837" s="223"/>
      <c r="D837" s="231"/>
      <c r="E837" s="3"/>
      <c r="F837" s="3"/>
      <c r="G837" s="3"/>
      <c r="H837" s="3"/>
      <c r="J837" s="226"/>
      <c r="K837" s="3"/>
      <c r="L837" s="3"/>
      <c r="O837" s="227"/>
      <c r="Q837" s="94"/>
      <c r="R837" s="94"/>
      <c r="S837" s="94"/>
      <c r="T837" s="94"/>
    </row>
    <row r="838" ht="15.75" customHeight="1">
      <c r="A838" s="204"/>
      <c r="B838" s="236"/>
      <c r="C838" s="223"/>
      <c r="D838" s="231"/>
      <c r="E838" s="3"/>
      <c r="F838" s="3"/>
      <c r="G838" s="3"/>
      <c r="H838" s="3"/>
      <c r="J838" s="226"/>
      <c r="K838" s="3"/>
      <c r="L838" s="3"/>
      <c r="O838" s="227"/>
      <c r="Q838" s="94"/>
      <c r="R838" s="94"/>
      <c r="S838" s="94"/>
      <c r="T838" s="94"/>
    </row>
    <row r="839" ht="15.75" customHeight="1">
      <c r="A839" s="204"/>
      <c r="B839" s="236"/>
      <c r="C839" s="223"/>
      <c r="D839" s="231"/>
      <c r="E839" s="3"/>
      <c r="F839" s="3"/>
      <c r="G839" s="3"/>
      <c r="H839" s="3"/>
      <c r="J839" s="226"/>
      <c r="K839" s="3"/>
      <c r="L839" s="3"/>
      <c r="O839" s="227"/>
      <c r="Q839" s="94"/>
      <c r="R839" s="94"/>
      <c r="S839" s="94"/>
      <c r="T839" s="94"/>
    </row>
    <row r="840" ht="15.75" customHeight="1">
      <c r="A840" s="204"/>
      <c r="B840" s="236"/>
      <c r="C840" s="223"/>
      <c r="D840" s="231"/>
      <c r="E840" s="3"/>
      <c r="F840" s="3"/>
      <c r="G840" s="3"/>
      <c r="H840" s="3"/>
      <c r="J840" s="226"/>
      <c r="K840" s="3"/>
      <c r="L840" s="3"/>
      <c r="O840" s="227"/>
      <c r="Q840" s="94"/>
      <c r="R840" s="94"/>
      <c r="S840" s="94"/>
      <c r="T840" s="94"/>
    </row>
    <row r="841" ht="15.75" customHeight="1">
      <c r="A841" s="204"/>
      <c r="B841" s="236"/>
      <c r="C841" s="223"/>
      <c r="D841" s="231"/>
      <c r="E841" s="3"/>
      <c r="F841" s="3"/>
      <c r="G841" s="3"/>
      <c r="H841" s="3"/>
      <c r="J841" s="226"/>
      <c r="K841" s="3"/>
      <c r="L841" s="3"/>
      <c r="O841" s="227"/>
      <c r="Q841" s="94"/>
      <c r="R841" s="94"/>
      <c r="S841" s="94"/>
      <c r="T841" s="94"/>
    </row>
    <row r="842" ht="15.75" customHeight="1">
      <c r="A842" s="204"/>
      <c r="B842" s="236"/>
      <c r="C842" s="223"/>
      <c r="D842" s="231"/>
      <c r="E842" s="3"/>
      <c r="F842" s="3"/>
      <c r="G842" s="3"/>
      <c r="H842" s="3"/>
      <c r="J842" s="226"/>
      <c r="K842" s="3"/>
      <c r="L842" s="3"/>
      <c r="O842" s="227"/>
      <c r="Q842" s="94"/>
      <c r="R842" s="94"/>
      <c r="S842" s="94"/>
      <c r="T842" s="94"/>
    </row>
    <row r="843" ht="15.75" customHeight="1">
      <c r="A843" s="204"/>
      <c r="B843" s="236"/>
      <c r="C843" s="223"/>
      <c r="D843" s="231"/>
      <c r="E843" s="3"/>
      <c r="F843" s="3"/>
      <c r="G843" s="3"/>
      <c r="H843" s="3"/>
      <c r="J843" s="226"/>
      <c r="K843" s="3"/>
      <c r="L843" s="3"/>
      <c r="O843" s="227"/>
      <c r="Q843" s="94"/>
      <c r="R843" s="94"/>
      <c r="S843" s="94"/>
      <c r="T843" s="94"/>
    </row>
    <row r="844" ht="15.75" customHeight="1">
      <c r="A844" s="204"/>
      <c r="B844" s="236"/>
      <c r="C844" s="223"/>
      <c r="D844" s="231"/>
      <c r="E844" s="3"/>
      <c r="F844" s="3"/>
      <c r="G844" s="3"/>
      <c r="H844" s="3"/>
      <c r="J844" s="226"/>
      <c r="K844" s="3"/>
      <c r="L844" s="3"/>
      <c r="O844" s="227"/>
      <c r="Q844" s="94"/>
      <c r="R844" s="94"/>
      <c r="S844" s="94"/>
      <c r="T844" s="94"/>
    </row>
    <row r="845" ht="15.75" customHeight="1">
      <c r="A845" s="204"/>
      <c r="B845" s="236"/>
      <c r="C845" s="223"/>
      <c r="D845" s="231"/>
      <c r="E845" s="3"/>
      <c r="F845" s="3"/>
      <c r="G845" s="3"/>
      <c r="H845" s="3"/>
      <c r="J845" s="226"/>
      <c r="K845" s="3"/>
      <c r="L845" s="3"/>
      <c r="O845" s="227"/>
      <c r="Q845" s="94"/>
      <c r="R845" s="94"/>
      <c r="S845" s="94"/>
      <c r="T845" s="94"/>
    </row>
    <row r="846" ht="15.75" customHeight="1">
      <c r="A846" s="204"/>
      <c r="B846" s="236"/>
      <c r="C846" s="223"/>
      <c r="D846" s="231"/>
      <c r="E846" s="3"/>
      <c r="F846" s="3"/>
      <c r="G846" s="3"/>
      <c r="H846" s="3"/>
      <c r="J846" s="226"/>
      <c r="K846" s="3"/>
      <c r="L846" s="3"/>
      <c r="O846" s="227"/>
      <c r="Q846" s="94"/>
      <c r="R846" s="94"/>
      <c r="S846" s="94"/>
      <c r="T846" s="94"/>
    </row>
    <row r="847" ht="15.75" customHeight="1">
      <c r="A847" s="204"/>
      <c r="B847" s="236"/>
      <c r="C847" s="223"/>
      <c r="D847" s="231"/>
      <c r="E847" s="3"/>
      <c r="F847" s="3"/>
      <c r="G847" s="3"/>
      <c r="H847" s="3"/>
      <c r="J847" s="226"/>
      <c r="K847" s="3"/>
      <c r="L847" s="3"/>
      <c r="O847" s="227"/>
      <c r="Q847" s="94"/>
      <c r="R847" s="94"/>
      <c r="S847" s="94"/>
      <c r="T847" s="94"/>
    </row>
    <row r="848" ht="15.75" customHeight="1">
      <c r="A848" s="204"/>
      <c r="B848" s="236"/>
      <c r="C848" s="223"/>
      <c r="D848" s="231"/>
      <c r="E848" s="3"/>
      <c r="F848" s="3"/>
      <c r="G848" s="3"/>
      <c r="H848" s="3"/>
      <c r="J848" s="226"/>
      <c r="K848" s="3"/>
      <c r="L848" s="3"/>
      <c r="O848" s="227"/>
      <c r="Q848" s="94"/>
      <c r="R848" s="94"/>
      <c r="S848" s="94"/>
      <c r="T848" s="94"/>
    </row>
    <row r="849" ht="15.75" customHeight="1">
      <c r="A849" s="204"/>
      <c r="B849" s="236"/>
      <c r="C849" s="223"/>
      <c r="D849" s="231"/>
      <c r="E849" s="3"/>
      <c r="F849" s="3"/>
      <c r="G849" s="3"/>
      <c r="H849" s="3"/>
      <c r="J849" s="226"/>
      <c r="K849" s="3"/>
      <c r="L849" s="3"/>
      <c r="O849" s="227"/>
      <c r="Q849" s="94"/>
      <c r="R849" s="94"/>
      <c r="S849" s="94"/>
      <c r="T849" s="94"/>
    </row>
    <row r="850" ht="15.75" customHeight="1">
      <c r="A850" s="204"/>
      <c r="B850" s="236"/>
      <c r="C850" s="223"/>
      <c r="D850" s="231"/>
      <c r="E850" s="3"/>
      <c r="F850" s="3"/>
      <c r="G850" s="3"/>
      <c r="H850" s="3"/>
      <c r="J850" s="226"/>
      <c r="K850" s="3"/>
      <c r="L850" s="3"/>
      <c r="O850" s="227"/>
      <c r="Q850" s="94"/>
      <c r="R850" s="94"/>
      <c r="S850" s="94"/>
      <c r="T850" s="94"/>
    </row>
    <row r="851" ht="15.75" customHeight="1">
      <c r="A851" s="204"/>
      <c r="B851" s="236"/>
      <c r="C851" s="223"/>
      <c r="D851" s="231"/>
      <c r="E851" s="3"/>
      <c r="F851" s="3"/>
      <c r="G851" s="3"/>
      <c r="H851" s="3"/>
      <c r="J851" s="226"/>
      <c r="K851" s="3"/>
      <c r="L851" s="3"/>
      <c r="O851" s="227"/>
      <c r="Q851" s="94"/>
      <c r="R851" s="94"/>
      <c r="S851" s="94"/>
      <c r="T851" s="94"/>
    </row>
    <row r="852" ht="15.75" customHeight="1">
      <c r="A852" s="204"/>
      <c r="B852" s="236"/>
      <c r="C852" s="223"/>
      <c r="D852" s="231"/>
      <c r="E852" s="3"/>
      <c r="F852" s="3"/>
      <c r="G852" s="3"/>
      <c r="H852" s="3"/>
      <c r="J852" s="226"/>
      <c r="K852" s="3"/>
      <c r="L852" s="3"/>
      <c r="O852" s="227"/>
      <c r="Q852" s="94"/>
      <c r="R852" s="94"/>
      <c r="S852" s="94"/>
      <c r="T852" s="94"/>
    </row>
    <row r="853" ht="15.75" customHeight="1">
      <c r="A853" s="204"/>
      <c r="B853" s="236"/>
      <c r="C853" s="223"/>
      <c r="D853" s="231"/>
      <c r="E853" s="3"/>
      <c r="F853" s="3"/>
      <c r="G853" s="3"/>
      <c r="H853" s="3"/>
      <c r="J853" s="226"/>
      <c r="K853" s="3"/>
      <c r="L853" s="3"/>
      <c r="O853" s="227"/>
      <c r="Q853" s="94"/>
      <c r="R853" s="94"/>
      <c r="S853" s="94"/>
      <c r="T853" s="94"/>
    </row>
    <row r="854" ht="15.75" customHeight="1">
      <c r="A854" s="204"/>
      <c r="B854" s="236"/>
      <c r="C854" s="223"/>
      <c r="D854" s="231"/>
      <c r="E854" s="3"/>
      <c r="F854" s="3"/>
      <c r="G854" s="3"/>
      <c r="H854" s="3"/>
      <c r="J854" s="226"/>
      <c r="K854" s="3"/>
      <c r="L854" s="3"/>
      <c r="O854" s="227"/>
      <c r="Q854" s="94"/>
      <c r="R854" s="94"/>
      <c r="S854" s="94"/>
      <c r="T854" s="94"/>
    </row>
    <row r="855" ht="15.75" customHeight="1">
      <c r="A855" s="204"/>
      <c r="B855" s="236"/>
      <c r="C855" s="223"/>
      <c r="D855" s="231"/>
      <c r="E855" s="3"/>
      <c r="F855" s="3"/>
      <c r="G855" s="3"/>
      <c r="H855" s="3"/>
      <c r="J855" s="226"/>
      <c r="K855" s="3"/>
      <c r="L855" s="3"/>
      <c r="O855" s="227"/>
      <c r="Q855" s="94"/>
      <c r="R855" s="94"/>
      <c r="S855" s="94"/>
      <c r="T855" s="94"/>
    </row>
    <row r="856" ht="15.75" customHeight="1">
      <c r="A856" s="204"/>
      <c r="B856" s="236"/>
      <c r="C856" s="223"/>
      <c r="D856" s="231"/>
      <c r="E856" s="3"/>
      <c r="F856" s="3"/>
      <c r="G856" s="3"/>
      <c r="H856" s="3"/>
      <c r="J856" s="226"/>
      <c r="K856" s="3"/>
      <c r="L856" s="3"/>
      <c r="O856" s="227"/>
      <c r="Q856" s="94"/>
      <c r="R856" s="94"/>
      <c r="S856" s="94"/>
      <c r="T856" s="94"/>
    </row>
    <row r="857" ht="15.75" customHeight="1">
      <c r="A857" s="204"/>
      <c r="B857" s="236"/>
      <c r="C857" s="223"/>
      <c r="D857" s="231"/>
      <c r="E857" s="3"/>
      <c r="F857" s="3"/>
      <c r="G857" s="3"/>
      <c r="H857" s="3"/>
      <c r="J857" s="226"/>
      <c r="K857" s="3"/>
      <c r="L857" s="3"/>
      <c r="O857" s="227"/>
      <c r="Q857" s="94"/>
      <c r="R857" s="94"/>
      <c r="S857" s="94"/>
      <c r="T857" s="94"/>
    </row>
    <row r="858" ht="15.75" customHeight="1">
      <c r="A858" s="204"/>
      <c r="B858" s="236"/>
      <c r="C858" s="223"/>
      <c r="D858" s="231"/>
      <c r="E858" s="3"/>
      <c r="F858" s="3"/>
      <c r="G858" s="3"/>
      <c r="H858" s="3"/>
      <c r="J858" s="226"/>
      <c r="K858" s="3"/>
      <c r="L858" s="3"/>
      <c r="O858" s="227"/>
      <c r="Q858" s="94"/>
      <c r="R858" s="94"/>
      <c r="S858" s="94"/>
      <c r="T858" s="94"/>
    </row>
    <row r="859" ht="15.75" customHeight="1">
      <c r="A859" s="204"/>
      <c r="B859" s="236"/>
      <c r="C859" s="223"/>
      <c r="D859" s="231"/>
      <c r="E859" s="3"/>
      <c r="F859" s="3"/>
      <c r="G859" s="3"/>
      <c r="H859" s="3"/>
      <c r="J859" s="226"/>
      <c r="K859" s="3"/>
      <c r="L859" s="3"/>
      <c r="O859" s="227"/>
      <c r="Q859" s="94"/>
      <c r="R859" s="94"/>
      <c r="S859" s="94"/>
      <c r="T859" s="94"/>
    </row>
    <row r="860" ht="15.75" customHeight="1">
      <c r="A860" s="204"/>
      <c r="B860" s="236"/>
      <c r="C860" s="223"/>
      <c r="D860" s="231"/>
      <c r="E860" s="3"/>
      <c r="F860" s="3"/>
      <c r="G860" s="3"/>
      <c r="H860" s="3"/>
      <c r="J860" s="226"/>
      <c r="K860" s="3"/>
      <c r="L860" s="3"/>
      <c r="O860" s="227"/>
      <c r="Q860" s="94"/>
      <c r="R860" s="94"/>
      <c r="S860" s="94"/>
      <c r="T860" s="94"/>
    </row>
    <row r="861" ht="15.75" customHeight="1">
      <c r="A861" s="204"/>
      <c r="B861" s="236"/>
      <c r="C861" s="223"/>
      <c r="D861" s="231"/>
      <c r="E861" s="3"/>
      <c r="F861" s="3"/>
      <c r="G861" s="3"/>
      <c r="H861" s="3"/>
      <c r="J861" s="226"/>
      <c r="K861" s="3"/>
      <c r="L861" s="3"/>
      <c r="O861" s="227"/>
      <c r="Q861" s="94"/>
      <c r="R861" s="94"/>
      <c r="S861" s="94"/>
      <c r="T861" s="94"/>
    </row>
    <row r="862" ht="15.75" customHeight="1">
      <c r="A862" s="204"/>
      <c r="B862" s="236"/>
      <c r="C862" s="223"/>
      <c r="D862" s="231"/>
      <c r="E862" s="3"/>
      <c r="F862" s="3"/>
      <c r="G862" s="3"/>
      <c r="H862" s="3"/>
      <c r="J862" s="226"/>
      <c r="K862" s="3"/>
      <c r="L862" s="3"/>
      <c r="O862" s="227"/>
      <c r="Q862" s="94"/>
      <c r="R862" s="94"/>
      <c r="S862" s="94"/>
      <c r="T862" s="94"/>
    </row>
    <row r="863" ht="15.75" customHeight="1">
      <c r="A863" s="204"/>
      <c r="B863" s="236"/>
      <c r="C863" s="223"/>
      <c r="D863" s="231"/>
      <c r="E863" s="3"/>
      <c r="F863" s="3"/>
      <c r="G863" s="3"/>
      <c r="H863" s="3"/>
      <c r="J863" s="226"/>
      <c r="K863" s="3"/>
      <c r="L863" s="3"/>
      <c r="O863" s="227"/>
      <c r="Q863" s="94"/>
      <c r="R863" s="94"/>
      <c r="S863" s="94"/>
      <c r="T863" s="94"/>
    </row>
    <row r="864" ht="15.75" customHeight="1">
      <c r="A864" s="204"/>
      <c r="B864" s="236"/>
      <c r="C864" s="223"/>
      <c r="D864" s="231"/>
      <c r="E864" s="3"/>
      <c r="F864" s="3"/>
      <c r="G864" s="3"/>
      <c r="H864" s="3"/>
      <c r="J864" s="226"/>
      <c r="K864" s="3"/>
      <c r="L864" s="3"/>
      <c r="O864" s="227"/>
      <c r="Q864" s="94"/>
      <c r="R864" s="94"/>
      <c r="S864" s="94"/>
      <c r="T864" s="94"/>
    </row>
    <row r="865" ht="15.75" customHeight="1">
      <c r="A865" s="204"/>
      <c r="B865" s="236"/>
      <c r="C865" s="223"/>
      <c r="D865" s="231"/>
      <c r="E865" s="3"/>
      <c r="F865" s="3"/>
      <c r="G865" s="3"/>
      <c r="H865" s="3"/>
      <c r="J865" s="226"/>
      <c r="K865" s="3"/>
      <c r="L865" s="3"/>
      <c r="O865" s="227"/>
      <c r="Q865" s="94"/>
      <c r="R865" s="94"/>
      <c r="S865" s="94"/>
      <c r="T865" s="94"/>
    </row>
    <row r="866" ht="15.75" customHeight="1">
      <c r="A866" s="204"/>
      <c r="B866" s="236"/>
      <c r="C866" s="223"/>
      <c r="D866" s="231"/>
      <c r="E866" s="3"/>
      <c r="F866" s="3"/>
      <c r="G866" s="3"/>
      <c r="H866" s="3"/>
      <c r="J866" s="226"/>
      <c r="K866" s="3"/>
      <c r="L866" s="3"/>
      <c r="O866" s="227"/>
      <c r="Q866" s="94"/>
      <c r="R866" s="94"/>
      <c r="S866" s="94"/>
      <c r="T866" s="94"/>
    </row>
    <row r="867" ht="15.75" customHeight="1">
      <c r="A867" s="204"/>
      <c r="B867" s="236"/>
      <c r="C867" s="223"/>
      <c r="D867" s="231"/>
      <c r="E867" s="3"/>
      <c r="F867" s="3"/>
      <c r="G867" s="3"/>
      <c r="H867" s="3"/>
      <c r="J867" s="226"/>
      <c r="K867" s="3"/>
      <c r="L867" s="3"/>
      <c r="O867" s="227"/>
      <c r="Q867" s="94"/>
      <c r="R867" s="94"/>
      <c r="S867" s="94"/>
      <c r="T867" s="94"/>
    </row>
    <row r="868" ht="15.75" customHeight="1">
      <c r="A868" s="204"/>
      <c r="B868" s="236"/>
      <c r="C868" s="223"/>
      <c r="D868" s="231"/>
      <c r="E868" s="3"/>
      <c r="F868" s="3"/>
      <c r="G868" s="3"/>
      <c r="H868" s="3"/>
      <c r="J868" s="226"/>
      <c r="K868" s="3"/>
      <c r="L868" s="3"/>
      <c r="O868" s="227"/>
      <c r="Q868" s="94"/>
      <c r="R868" s="94"/>
      <c r="S868" s="94"/>
      <c r="T868" s="94"/>
    </row>
    <row r="869" ht="15.75" customHeight="1">
      <c r="A869" s="204"/>
      <c r="B869" s="236"/>
      <c r="C869" s="223"/>
      <c r="D869" s="231"/>
      <c r="E869" s="3"/>
      <c r="F869" s="3"/>
      <c r="G869" s="3"/>
      <c r="H869" s="3"/>
      <c r="J869" s="226"/>
      <c r="K869" s="3"/>
      <c r="L869" s="3"/>
      <c r="O869" s="227"/>
      <c r="Q869" s="94"/>
      <c r="R869" s="94"/>
      <c r="S869" s="94"/>
      <c r="T869" s="94"/>
    </row>
    <row r="870" ht="15.75" customHeight="1">
      <c r="A870" s="204"/>
      <c r="B870" s="236"/>
      <c r="C870" s="223"/>
      <c r="D870" s="231"/>
      <c r="E870" s="3"/>
      <c r="F870" s="3"/>
      <c r="G870" s="3"/>
      <c r="H870" s="3"/>
      <c r="J870" s="226"/>
      <c r="K870" s="3"/>
      <c r="L870" s="3"/>
      <c r="O870" s="227"/>
      <c r="Q870" s="94"/>
      <c r="R870" s="94"/>
      <c r="S870" s="94"/>
      <c r="T870" s="94"/>
    </row>
    <row r="871" ht="15.75" customHeight="1">
      <c r="A871" s="204"/>
      <c r="B871" s="236"/>
      <c r="C871" s="223"/>
      <c r="D871" s="231"/>
      <c r="E871" s="3"/>
      <c r="F871" s="3"/>
      <c r="G871" s="3"/>
      <c r="H871" s="3"/>
      <c r="J871" s="226"/>
      <c r="K871" s="3"/>
      <c r="L871" s="3"/>
      <c r="O871" s="227"/>
      <c r="Q871" s="94"/>
      <c r="R871" s="94"/>
      <c r="S871" s="94"/>
      <c r="T871" s="94"/>
    </row>
    <row r="872" ht="15.75" customHeight="1">
      <c r="A872" s="204"/>
      <c r="B872" s="236"/>
      <c r="C872" s="223"/>
      <c r="D872" s="231"/>
      <c r="E872" s="3"/>
      <c r="F872" s="3"/>
      <c r="G872" s="3"/>
      <c r="H872" s="3"/>
      <c r="J872" s="226"/>
      <c r="K872" s="3"/>
      <c r="L872" s="3"/>
      <c r="O872" s="227"/>
      <c r="Q872" s="94"/>
      <c r="R872" s="94"/>
      <c r="S872" s="94"/>
      <c r="T872" s="94"/>
    </row>
    <row r="873" ht="15.75" customHeight="1">
      <c r="A873" s="204"/>
      <c r="B873" s="236"/>
      <c r="C873" s="223"/>
      <c r="D873" s="231"/>
      <c r="E873" s="3"/>
      <c r="F873" s="3"/>
      <c r="G873" s="3"/>
      <c r="H873" s="3"/>
      <c r="J873" s="226"/>
      <c r="K873" s="3"/>
      <c r="L873" s="3"/>
      <c r="O873" s="227"/>
      <c r="Q873" s="94"/>
      <c r="R873" s="94"/>
      <c r="S873" s="94"/>
      <c r="T873" s="94"/>
    </row>
    <row r="874" ht="15.75" customHeight="1">
      <c r="A874" s="204"/>
      <c r="B874" s="236"/>
      <c r="C874" s="223"/>
      <c r="D874" s="231"/>
      <c r="E874" s="3"/>
      <c r="F874" s="3"/>
      <c r="G874" s="3"/>
      <c r="H874" s="3"/>
      <c r="J874" s="226"/>
      <c r="K874" s="3"/>
      <c r="L874" s="3"/>
      <c r="O874" s="227"/>
      <c r="Q874" s="94"/>
      <c r="R874" s="94"/>
      <c r="S874" s="94"/>
      <c r="T874" s="94"/>
    </row>
    <row r="875" ht="15.75" customHeight="1">
      <c r="A875" s="204"/>
      <c r="B875" s="236"/>
      <c r="C875" s="223"/>
      <c r="D875" s="231"/>
      <c r="E875" s="3"/>
      <c r="F875" s="3"/>
      <c r="G875" s="3"/>
      <c r="H875" s="3"/>
      <c r="J875" s="226"/>
      <c r="K875" s="3"/>
      <c r="L875" s="3"/>
      <c r="O875" s="227"/>
      <c r="Q875" s="94"/>
      <c r="R875" s="94"/>
      <c r="S875" s="94"/>
      <c r="T875" s="94"/>
    </row>
    <row r="876" ht="15.75" customHeight="1">
      <c r="A876" s="204"/>
      <c r="B876" s="236"/>
      <c r="C876" s="223"/>
      <c r="D876" s="231"/>
      <c r="E876" s="3"/>
      <c r="F876" s="3"/>
      <c r="G876" s="3"/>
      <c r="H876" s="3"/>
      <c r="J876" s="226"/>
      <c r="K876" s="3"/>
      <c r="L876" s="3"/>
      <c r="O876" s="227"/>
      <c r="Q876" s="94"/>
      <c r="R876" s="94"/>
      <c r="S876" s="94"/>
      <c r="T876" s="94"/>
    </row>
    <row r="877" ht="15.75" customHeight="1">
      <c r="A877" s="204"/>
      <c r="B877" s="236"/>
      <c r="C877" s="223"/>
      <c r="D877" s="231"/>
      <c r="E877" s="3"/>
      <c r="F877" s="3"/>
      <c r="G877" s="3"/>
      <c r="H877" s="3"/>
      <c r="J877" s="226"/>
      <c r="K877" s="3"/>
      <c r="L877" s="3"/>
      <c r="O877" s="227"/>
      <c r="Q877" s="94"/>
      <c r="R877" s="94"/>
      <c r="S877" s="94"/>
      <c r="T877" s="94"/>
    </row>
    <row r="878" ht="15.75" customHeight="1">
      <c r="A878" s="204"/>
      <c r="B878" s="236"/>
      <c r="C878" s="223"/>
      <c r="D878" s="231"/>
      <c r="E878" s="3"/>
      <c r="F878" s="3"/>
      <c r="G878" s="3"/>
      <c r="H878" s="3"/>
      <c r="J878" s="226"/>
      <c r="K878" s="3"/>
      <c r="L878" s="3"/>
      <c r="O878" s="227"/>
      <c r="Q878" s="94"/>
      <c r="R878" s="94"/>
      <c r="S878" s="94"/>
      <c r="T878" s="94"/>
    </row>
    <row r="879" ht="15.75" customHeight="1">
      <c r="A879" s="204"/>
      <c r="B879" s="236"/>
      <c r="C879" s="223"/>
      <c r="D879" s="231"/>
      <c r="E879" s="3"/>
      <c r="F879" s="3"/>
      <c r="G879" s="3"/>
      <c r="H879" s="3"/>
      <c r="J879" s="226"/>
      <c r="K879" s="3"/>
      <c r="L879" s="3"/>
      <c r="O879" s="227"/>
      <c r="Q879" s="94"/>
      <c r="R879" s="94"/>
      <c r="S879" s="94"/>
      <c r="T879" s="94"/>
    </row>
    <row r="880" ht="15.75" customHeight="1">
      <c r="A880" s="204"/>
      <c r="B880" s="236"/>
      <c r="C880" s="223"/>
      <c r="D880" s="231"/>
      <c r="E880" s="3"/>
      <c r="F880" s="3"/>
      <c r="G880" s="3"/>
      <c r="H880" s="3"/>
      <c r="J880" s="226"/>
      <c r="K880" s="3"/>
      <c r="L880" s="3"/>
      <c r="O880" s="227"/>
      <c r="Q880" s="94"/>
      <c r="R880" s="94"/>
      <c r="S880" s="94"/>
      <c r="T880" s="94"/>
    </row>
    <row r="881" ht="15.75" customHeight="1">
      <c r="A881" s="204"/>
      <c r="B881" s="236"/>
      <c r="C881" s="223"/>
      <c r="D881" s="231"/>
      <c r="E881" s="3"/>
      <c r="F881" s="3"/>
      <c r="G881" s="3"/>
      <c r="H881" s="3"/>
      <c r="J881" s="226"/>
      <c r="K881" s="3"/>
      <c r="L881" s="3"/>
      <c r="O881" s="227"/>
      <c r="Q881" s="94"/>
      <c r="R881" s="94"/>
      <c r="S881" s="94"/>
      <c r="T881" s="94"/>
    </row>
    <row r="882" ht="15.75" customHeight="1">
      <c r="A882" s="204"/>
      <c r="B882" s="236"/>
      <c r="C882" s="223"/>
      <c r="D882" s="231"/>
      <c r="E882" s="3"/>
      <c r="F882" s="3"/>
      <c r="G882" s="3"/>
      <c r="H882" s="3"/>
      <c r="J882" s="226"/>
      <c r="K882" s="3"/>
      <c r="L882" s="3"/>
      <c r="O882" s="227"/>
      <c r="Q882" s="94"/>
      <c r="R882" s="94"/>
      <c r="S882" s="94"/>
      <c r="T882" s="94"/>
    </row>
    <row r="883" ht="15.75" customHeight="1">
      <c r="A883" s="204"/>
      <c r="B883" s="236"/>
      <c r="C883" s="223"/>
      <c r="D883" s="231"/>
      <c r="E883" s="3"/>
      <c r="F883" s="3"/>
      <c r="G883" s="3"/>
      <c r="H883" s="3"/>
      <c r="J883" s="226"/>
      <c r="K883" s="3"/>
      <c r="L883" s="3"/>
      <c r="O883" s="227"/>
      <c r="Q883" s="94"/>
      <c r="R883" s="94"/>
      <c r="S883" s="94"/>
      <c r="T883" s="94"/>
    </row>
    <row r="884" ht="15.75" customHeight="1">
      <c r="A884" s="204"/>
      <c r="B884" s="236"/>
      <c r="C884" s="223"/>
      <c r="D884" s="231"/>
      <c r="E884" s="3"/>
      <c r="F884" s="3"/>
      <c r="G884" s="3"/>
      <c r="H884" s="3"/>
      <c r="J884" s="226"/>
      <c r="K884" s="3"/>
      <c r="L884" s="3"/>
      <c r="O884" s="227"/>
      <c r="Q884" s="94"/>
      <c r="R884" s="94"/>
      <c r="S884" s="94"/>
      <c r="T884" s="94"/>
    </row>
    <row r="885" ht="15.75" customHeight="1">
      <c r="A885" s="204"/>
      <c r="B885" s="236"/>
      <c r="C885" s="223"/>
      <c r="D885" s="231"/>
      <c r="E885" s="3"/>
      <c r="F885" s="3"/>
      <c r="G885" s="3"/>
      <c r="H885" s="3"/>
      <c r="J885" s="226"/>
      <c r="K885" s="3"/>
      <c r="L885" s="3"/>
      <c r="O885" s="227"/>
      <c r="Q885" s="94"/>
      <c r="R885" s="94"/>
      <c r="S885" s="94"/>
      <c r="T885" s="94"/>
    </row>
    <row r="886" ht="15.75" customHeight="1">
      <c r="A886" s="204"/>
      <c r="B886" s="236"/>
      <c r="C886" s="223"/>
      <c r="D886" s="231"/>
      <c r="E886" s="3"/>
      <c r="F886" s="3"/>
      <c r="G886" s="3"/>
      <c r="H886" s="3"/>
      <c r="J886" s="226"/>
      <c r="K886" s="3"/>
      <c r="L886" s="3"/>
      <c r="O886" s="227"/>
      <c r="Q886" s="94"/>
      <c r="R886" s="94"/>
      <c r="S886" s="94"/>
      <c r="T886" s="94"/>
    </row>
    <row r="887" ht="15.75" customHeight="1">
      <c r="A887" s="204"/>
      <c r="B887" s="236"/>
      <c r="C887" s="223"/>
      <c r="D887" s="231"/>
      <c r="E887" s="3"/>
      <c r="F887" s="3"/>
      <c r="G887" s="3"/>
      <c r="H887" s="3"/>
      <c r="J887" s="226"/>
      <c r="K887" s="3"/>
      <c r="L887" s="3"/>
      <c r="O887" s="227"/>
      <c r="Q887" s="94"/>
      <c r="R887" s="94"/>
      <c r="S887" s="94"/>
      <c r="T887" s="94"/>
    </row>
    <row r="888" ht="15.75" customHeight="1">
      <c r="A888" s="204"/>
      <c r="B888" s="236"/>
      <c r="C888" s="223"/>
      <c r="D888" s="231"/>
      <c r="E888" s="3"/>
      <c r="F888" s="3"/>
      <c r="G888" s="3"/>
      <c r="H888" s="3"/>
      <c r="J888" s="226"/>
      <c r="K888" s="3"/>
      <c r="L888" s="3"/>
      <c r="O888" s="227"/>
      <c r="Q888" s="94"/>
      <c r="R888" s="94"/>
      <c r="S888" s="94"/>
      <c r="T888" s="94"/>
    </row>
    <row r="889" ht="15.75" customHeight="1">
      <c r="A889" s="204"/>
      <c r="B889" s="236"/>
      <c r="C889" s="223"/>
      <c r="D889" s="231"/>
      <c r="E889" s="3"/>
      <c r="F889" s="3"/>
      <c r="G889" s="3"/>
      <c r="H889" s="3"/>
      <c r="J889" s="226"/>
      <c r="K889" s="3"/>
      <c r="L889" s="3"/>
      <c r="O889" s="227"/>
      <c r="Q889" s="94"/>
      <c r="R889" s="94"/>
      <c r="S889" s="94"/>
      <c r="T889" s="94"/>
    </row>
    <row r="890" ht="15.75" customHeight="1">
      <c r="A890" s="204"/>
      <c r="B890" s="236"/>
      <c r="C890" s="223"/>
      <c r="D890" s="231"/>
      <c r="E890" s="3"/>
      <c r="F890" s="3"/>
      <c r="G890" s="3"/>
      <c r="H890" s="3"/>
      <c r="J890" s="226"/>
      <c r="K890" s="3"/>
      <c r="L890" s="3"/>
      <c r="O890" s="227"/>
      <c r="Q890" s="94"/>
      <c r="R890" s="94"/>
      <c r="S890" s="94"/>
      <c r="T890" s="94"/>
    </row>
    <row r="891" ht="15.75" customHeight="1">
      <c r="A891" s="204"/>
      <c r="B891" s="236"/>
      <c r="C891" s="223"/>
      <c r="D891" s="231"/>
      <c r="E891" s="3"/>
      <c r="F891" s="3"/>
      <c r="G891" s="3"/>
      <c r="H891" s="3"/>
      <c r="J891" s="226"/>
      <c r="K891" s="3"/>
      <c r="L891" s="3"/>
      <c r="O891" s="227"/>
      <c r="Q891" s="94"/>
      <c r="R891" s="94"/>
      <c r="S891" s="94"/>
      <c r="T891" s="94"/>
    </row>
    <row r="892" ht="15.75" customHeight="1">
      <c r="A892" s="204"/>
      <c r="B892" s="236"/>
      <c r="C892" s="223"/>
      <c r="D892" s="231"/>
      <c r="E892" s="3"/>
      <c r="F892" s="3"/>
      <c r="G892" s="3"/>
      <c r="H892" s="3"/>
      <c r="J892" s="226"/>
      <c r="K892" s="3"/>
      <c r="L892" s="3"/>
      <c r="O892" s="227"/>
      <c r="Q892" s="94"/>
      <c r="R892" s="94"/>
      <c r="S892" s="94"/>
      <c r="T892" s="94"/>
    </row>
    <row r="893" ht="15.75" customHeight="1">
      <c r="A893" s="204"/>
      <c r="B893" s="236"/>
      <c r="C893" s="223"/>
      <c r="D893" s="231"/>
      <c r="E893" s="3"/>
      <c r="F893" s="3"/>
      <c r="G893" s="3"/>
      <c r="H893" s="3"/>
      <c r="J893" s="226"/>
      <c r="K893" s="3"/>
      <c r="L893" s="3"/>
      <c r="O893" s="227"/>
      <c r="Q893" s="94"/>
      <c r="R893" s="94"/>
      <c r="S893" s="94"/>
      <c r="T893" s="94"/>
    </row>
    <row r="894" ht="15.75" customHeight="1">
      <c r="A894" s="204"/>
      <c r="B894" s="236"/>
      <c r="C894" s="223"/>
      <c r="D894" s="231"/>
      <c r="E894" s="3"/>
      <c r="F894" s="3"/>
      <c r="G894" s="3"/>
      <c r="H894" s="3"/>
      <c r="J894" s="226"/>
      <c r="K894" s="3"/>
      <c r="L894" s="3"/>
      <c r="O894" s="227"/>
      <c r="Q894" s="94"/>
      <c r="R894" s="94"/>
      <c r="S894" s="94"/>
      <c r="T894" s="94"/>
    </row>
    <row r="895" ht="15.75" customHeight="1">
      <c r="A895" s="204"/>
      <c r="B895" s="236"/>
      <c r="C895" s="223"/>
      <c r="D895" s="231"/>
      <c r="E895" s="3"/>
      <c r="F895" s="3"/>
      <c r="G895" s="3"/>
      <c r="H895" s="3"/>
      <c r="J895" s="226"/>
      <c r="K895" s="3"/>
      <c r="L895" s="3"/>
      <c r="O895" s="227"/>
      <c r="Q895" s="94"/>
      <c r="R895" s="94"/>
      <c r="S895" s="94"/>
      <c r="T895" s="94"/>
    </row>
    <row r="896" ht="15.75" customHeight="1">
      <c r="A896" s="204"/>
      <c r="B896" s="236"/>
      <c r="C896" s="223"/>
      <c r="D896" s="231"/>
      <c r="E896" s="3"/>
      <c r="F896" s="3"/>
      <c r="G896" s="3"/>
      <c r="H896" s="3"/>
      <c r="J896" s="226"/>
      <c r="K896" s="3"/>
      <c r="L896" s="3"/>
      <c r="O896" s="227"/>
      <c r="Q896" s="94"/>
      <c r="R896" s="94"/>
      <c r="S896" s="94"/>
      <c r="T896" s="94"/>
    </row>
    <row r="897" ht="15.75" customHeight="1">
      <c r="A897" s="204"/>
      <c r="B897" s="236"/>
      <c r="C897" s="223"/>
      <c r="D897" s="231"/>
      <c r="E897" s="3"/>
      <c r="F897" s="3"/>
      <c r="G897" s="3"/>
      <c r="H897" s="3"/>
      <c r="J897" s="226"/>
      <c r="K897" s="3"/>
      <c r="L897" s="3"/>
      <c r="O897" s="227"/>
      <c r="Q897" s="94"/>
      <c r="R897" s="94"/>
      <c r="S897" s="94"/>
      <c r="T897" s="94"/>
    </row>
    <row r="898" ht="15.75" customHeight="1">
      <c r="A898" s="204"/>
      <c r="B898" s="236"/>
      <c r="C898" s="223"/>
      <c r="D898" s="231"/>
      <c r="E898" s="3"/>
      <c r="F898" s="3"/>
      <c r="G898" s="3"/>
      <c r="H898" s="3"/>
      <c r="J898" s="226"/>
      <c r="K898" s="3"/>
      <c r="L898" s="3"/>
      <c r="O898" s="227"/>
      <c r="Q898" s="94"/>
      <c r="R898" s="94"/>
      <c r="S898" s="94"/>
      <c r="T898" s="94"/>
    </row>
    <row r="899" ht="15.75" customHeight="1">
      <c r="A899" s="204"/>
      <c r="B899" s="236"/>
      <c r="C899" s="223"/>
      <c r="D899" s="231"/>
      <c r="E899" s="3"/>
      <c r="F899" s="3"/>
      <c r="G899" s="3"/>
      <c r="H899" s="3"/>
      <c r="J899" s="226"/>
      <c r="K899" s="3"/>
      <c r="L899" s="3"/>
      <c r="O899" s="227"/>
      <c r="Q899" s="94"/>
      <c r="R899" s="94"/>
      <c r="S899" s="94"/>
      <c r="T899" s="94"/>
    </row>
    <row r="900" ht="15.75" customHeight="1">
      <c r="A900" s="204"/>
      <c r="B900" s="236"/>
      <c r="C900" s="223"/>
      <c r="D900" s="231"/>
      <c r="E900" s="3"/>
      <c r="F900" s="3"/>
      <c r="G900" s="3"/>
      <c r="H900" s="3"/>
      <c r="J900" s="226"/>
      <c r="K900" s="3"/>
      <c r="L900" s="3"/>
      <c r="O900" s="227"/>
      <c r="Q900" s="94"/>
      <c r="R900" s="94"/>
      <c r="S900" s="94"/>
      <c r="T900" s="94"/>
    </row>
    <row r="901" ht="15.75" customHeight="1">
      <c r="A901" s="204"/>
      <c r="B901" s="236"/>
      <c r="C901" s="223"/>
      <c r="D901" s="231"/>
      <c r="E901" s="3"/>
      <c r="F901" s="3"/>
      <c r="G901" s="3"/>
      <c r="H901" s="3"/>
      <c r="J901" s="226"/>
      <c r="K901" s="3"/>
      <c r="L901" s="3"/>
      <c r="O901" s="227"/>
      <c r="Q901" s="94"/>
      <c r="R901" s="94"/>
      <c r="S901" s="94"/>
      <c r="T901" s="94"/>
    </row>
    <row r="902" ht="15.75" customHeight="1">
      <c r="A902" s="204"/>
      <c r="B902" s="236"/>
      <c r="C902" s="223"/>
      <c r="D902" s="231"/>
      <c r="E902" s="3"/>
      <c r="F902" s="3"/>
      <c r="G902" s="3"/>
      <c r="H902" s="3"/>
      <c r="J902" s="226"/>
      <c r="K902" s="3"/>
      <c r="L902" s="3"/>
      <c r="O902" s="227"/>
      <c r="Q902" s="94"/>
      <c r="R902" s="94"/>
      <c r="S902" s="94"/>
      <c r="T902" s="94"/>
    </row>
    <row r="903" ht="15.75" customHeight="1">
      <c r="A903" s="204"/>
      <c r="B903" s="236"/>
      <c r="C903" s="223"/>
      <c r="D903" s="231"/>
      <c r="E903" s="3"/>
      <c r="F903" s="3"/>
      <c r="G903" s="3"/>
      <c r="H903" s="3"/>
      <c r="J903" s="226"/>
      <c r="K903" s="3"/>
      <c r="L903" s="3"/>
      <c r="O903" s="227"/>
      <c r="Q903" s="94"/>
      <c r="R903" s="94"/>
      <c r="S903" s="94"/>
      <c r="T903" s="94"/>
    </row>
    <row r="904" ht="15.75" customHeight="1">
      <c r="A904" s="204"/>
      <c r="B904" s="236"/>
      <c r="C904" s="223"/>
      <c r="D904" s="231"/>
      <c r="E904" s="3"/>
      <c r="F904" s="3"/>
      <c r="G904" s="3"/>
      <c r="H904" s="3"/>
      <c r="J904" s="226"/>
      <c r="K904" s="3"/>
      <c r="L904" s="3"/>
      <c r="O904" s="227"/>
      <c r="Q904" s="94"/>
      <c r="R904" s="94"/>
      <c r="S904" s="94"/>
      <c r="T904" s="94"/>
    </row>
    <row r="905" ht="15.75" customHeight="1">
      <c r="A905" s="204"/>
      <c r="B905" s="236"/>
      <c r="C905" s="223"/>
      <c r="D905" s="231"/>
      <c r="E905" s="3"/>
      <c r="F905" s="3"/>
      <c r="G905" s="3"/>
      <c r="H905" s="3"/>
      <c r="J905" s="226"/>
      <c r="K905" s="3"/>
      <c r="L905" s="3"/>
      <c r="O905" s="227"/>
      <c r="Q905" s="94"/>
      <c r="R905" s="94"/>
      <c r="S905" s="94"/>
      <c r="T905" s="94"/>
    </row>
    <row r="906" ht="15.75" customHeight="1">
      <c r="A906" s="204"/>
      <c r="B906" s="236"/>
      <c r="C906" s="223"/>
      <c r="D906" s="231"/>
      <c r="E906" s="3"/>
      <c r="F906" s="3"/>
      <c r="G906" s="3"/>
      <c r="H906" s="3"/>
      <c r="J906" s="226"/>
      <c r="K906" s="3"/>
      <c r="L906" s="3"/>
      <c r="O906" s="227"/>
      <c r="Q906" s="94"/>
      <c r="R906" s="94"/>
      <c r="S906" s="94"/>
      <c r="T906" s="94"/>
    </row>
    <row r="907" ht="15.75" customHeight="1">
      <c r="A907" s="204"/>
      <c r="B907" s="236"/>
      <c r="C907" s="223"/>
      <c r="D907" s="231"/>
      <c r="E907" s="3"/>
      <c r="F907" s="3"/>
      <c r="G907" s="3"/>
      <c r="H907" s="3"/>
      <c r="J907" s="226"/>
      <c r="K907" s="3"/>
      <c r="L907" s="3"/>
      <c r="O907" s="227"/>
      <c r="Q907" s="94"/>
      <c r="R907" s="94"/>
      <c r="S907" s="94"/>
      <c r="T907" s="94"/>
    </row>
    <row r="908" ht="15.75" customHeight="1">
      <c r="A908" s="204"/>
      <c r="B908" s="236"/>
      <c r="C908" s="223"/>
      <c r="D908" s="231"/>
      <c r="E908" s="3"/>
      <c r="F908" s="3"/>
      <c r="G908" s="3"/>
      <c r="H908" s="3"/>
      <c r="J908" s="226"/>
      <c r="K908" s="3"/>
      <c r="L908" s="3"/>
      <c r="O908" s="227"/>
      <c r="Q908" s="94"/>
      <c r="R908" s="94"/>
      <c r="S908" s="94"/>
      <c r="T908" s="94"/>
    </row>
    <row r="909" ht="15.75" customHeight="1">
      <c r="A909" s="204"/>
      <c r="B909" s="236"/>
      <c r="C909" s="223"/>
      <c r="D909" s="231"/>
      <c r="E909" s="3"/>
      <c r="F909" s="3"/>
      <c r="G909" s="3"/>
      <c r="H909" s="3"/>
      <c r="J909" s="226"/>
      <c r="K909" s="3"/>
      <c r="L909" s="3"/>
      <c r="O909" s="227"/>
      <c r="Q909" s="94"/>
      <c r="R909" s="94"/>
      <c r="S909" s="94"/>
      <c r="T909" s="94"/>
    </row>
    <row r="910" ht="15.75" customHeight="1">
      <c r="A910" s="204"/>
      <c r="B910" s="236"/>
      <c r="C910" s="223"/>
      <c r="D910" s="231"/>
      <c r="E910" s="3"/>
      <c r="F910" s="3"/>
      <c r="G910" s="3"/>
      <c r="H910" s="3"/>
      <c r="J910" s="226"/>
      <c r="K910" s="3"/>
      <c r="L910" s="3"/>
      <c r="O910" s="227"/>
      <c r="Q910" s="94"/>
      <c r="R910" s="94"/>
      <c r="S910" s="94"/>
      <c r="T910" s="94"/>
    </row>
    <row r="911" ht="15.75" customHeight="1">
      <c r="A911" s="204"/>
      <c r="B911" s="236"/>
      <c r="C911" s="223"/>
      <c r="D911" s="231"/>
      <c r="E911" s="3"/>
      <c r="F911" s="3"/>
      <c r="G911" s="3"/>
      <c r="H911" s="3"/>
      <c r="J911" s="226"/>
      <c r="K911" s="3"/>
      <c r="L911" s="3"/>
      <c r="O911" s="227"/>
      <c r="Q911" s="94"/>
      <c r="R911" s="94"/>
      <c r="S911" s="94"/>
      <c r="T911" s="94"/>
    </row>
    <row r="912" ht="15.75" customHeight="1">
      <c r="A912" s="204"/>
      <c r="B912" s="236"/>
      <c r="C912" s="223"/>
      <c r="D912" s="231"/>
      <c r="E912" s="3"/>
      <c r="F912" s="3"/>
      <c r="G912" s="3"/>
      <c r="H912" s="3"/>
      <c r="J912" s="226"/>
      <c r="K912" s="3"/>
      <c r="L912" s="3"/>
      <c r="O912" s="227"/>
      <c r="Q912" s="94"/>
      <c r="R912" s="94"/>
      <c r="S912" s="94"/>
      <c r="T912" s="94"/>
    </row>
    <row r="913" ht="15.75" customHeight="1">
      <c r="A913" s="204"/>
      <c r="B913" s="236"/>
      <c r="C913" s="223"/>
      <c r="D913" s="231"/>
      <c r="E913" s="3"/>
      <c r="F913" s="3"/>
      <c r="G913" s="3"/>
      <c r="H913" s="3"/>
      <c r="J913" s="226"/>
      <c r="K913" s="3"/>
      <c r="L913" s="3"/>
      <c r="O913" s="227"/>
      <c r="Q913" s="94"/>
      <c r="R913" s="94"/>
      <c r="S913" s="94"/>
      <c r="T913" s="94"/>
    </row>
    <row r="914" ht="15.75" customHeight="1">
      <c r="A914" s="204"/>
      <c r="B914" s="236"/>
      <c r="C914" s="223"/>
      <c r="D914" s="231"/>
      <c r="E914" s="3"/>
      <c r="F914" s="3"/>
      <c r="G914" s="3"/>
      <c r="H914" s="3"/>
      <c r="J914" s="226"/>
      <c r="K914" s="3"/>
      <c r="L914" s="3"/>
      <c r="O914" s="227"/>
      <c r="Q914" s="94"/>
      <c r="R914" s="94"/>
      <c r="S914" s="94"/>
      <c r="T914" s="94"/>
    </row>
    <row r="915" ht="15.75" customHeight="1">
      <c r="A915" s="204"/>
      <c r="B915" s="236"/>
      <c r="C915" s="223"/>
      <c r="D915" s="231"/>
      <c r="E915" s="3"/>
      <c r="F915" s="3"/>
      <c r="G915" s="3"/>
      <c r="H915" s="3"/>
      <c r="J915" s="226"/>
      <c r="K915" s="3"/>
      <c r="L915" s="3"/>
      <c r="O915" s="227"/>
      <c r="Q915" s="94"/>
      <c r="R915" s="94"/>
      <c r="S915" s="94"/>
      <c r="T915" s="94"/>
    </row>
    <row r="916" ht="15.75" customHeight="1">
      <c r="A916" s="204"/>
      <c r="B916" s="236"/>
      <c r="C916" s="223"/>
      <c r="D916" s="231"/>
      <c r="E916" s="3"/>
      <c r="F916" s="3"/>
      <c r="G916" s="3"/>
      <c r="H916" s="3"/>
      <c r="J916" s="226"/>
      <c r="K916" s="3"/>
      <c r="L916" s="3"/>
      <c r="O916" s="227"/>
      <c r="Q916" s="94"/>
      <c r="R916" s="94"/>
      <c r="S916" s="94"/>
      <c r="T916" s="94"/>
    </row>
    <row r="917" ht="15.75" customHeight="1">
      <c r="A917" s="204"/>
      <c r="B917" s="236"/>
      <c r="C917" s="223"/>
      <c r="D917" s="231"/>
      <c r="E917" s="3"/>
      <c r="F917" s="3"/>
      <c r="G917" s="3"/>
      <c r="H917" s="3"/>
      <c r="J917" s="226"/>
      <c r="K917" s="3"/>
      <c r="L917" s="3"/>
      <c r="O917" s="227"/>
      <c r="Q917" s="94"/>
      <c r="R917" s="94"/>
      <c r="S917" s="94"/>
      <c r="T917" s="94"/>
    </row>
    <row r="918" ht="15.75" customHeight="1">
      <c r="A918" s="204"/>
      <c r="B918" s="236"/>
      <c r="C918" s="223"/>
      <c r="D918" s="231"/>
      <c r="E918" s="3"/>
      <c r="F918" s="3"/>
      <c r="G918" s="3"/>
      <c r="H918" s="3"/>
      <c r="J918" s="226"/>
      <c r="K918" s="3"/>
      <c r="L918" s="3"/>
      <c r="O918" s="227"/>
      <c r="Q918" s="94"/>
      <c r="R918" s="94"/>
      <c r="S918" s="94"/>
      <c r="T918" s="94"/>
    </row>
    <row r="919" ht="15.75" customHeight="1">
      <c r="A919" s="204"/>
      <c r="B919" s="236"/>
      <c r="C919" s="223"/>
      <c r="D919" s="231"/>
      <c r="E919" s="3"/>
      <c r="F919" s="3"/>
      <c r="G919" s="3"/>
      <c r="H919" s="3"/>
      <c r="J919" s="226"/>
      <c r="K919" s="3"/>
      <c r="L919" s="3"/>
      <c r="O919" s="227"/>
      <c r="Q919" s="94"/>
      <c r="R919" s="94"/>
      <c r="S919" s="94"/>
      <c r="T919" s="94"/>
    </row>
    <row r="920" ht="15.75" customHeight="1">
      <c r="A920" s="204"/>
      <c r="B920" s="236"/>
      <c r="C920" s="223"/>
      <c r="D920" s="231"/>
      <c r="E920" s="3"/>
      <c r="F920" s="3"/>
      <c r="G920" s="3"/>
      <c r="H920" s="3"/>
      <c r="J920" s="226"/>
      <c r="K920" s="3"/>
      <c r="L920" s="3"/>
      <c r="O920" s="227"/>
      <c r="Q920" s="94"/>
      <c r="R920" s="94"/>
      <c r="S920" s="94"/>
      <c r="T920" s="94"/>
    </row>
    <row r="921" ht="15.75" customHeight="1">
      <c r="A921" s="204"/>
      <c r="B921" s="236"/>
      <c r="C921" s="223"/>
      <c r="D921" s="231"/>
      <c r="E921" s="3"/>
      <c r="F921" s="3"/>
      <c r="G921" s="3"/>
      <c r="H921" s="3"/>
      <c r="J921" s="226"/>
      <c r="K921" s="3"/>
      <c r="L921" s="3"/>
      <c r="O921" s="227"/>
      <c r="Q921" s="94"/>
      <c r="R921" s="94"/>
      <c r="S921" s="94"/>
      <c r="T921" s="94"/>
    </row>
    <row r="922" ht="15.75" customHeight="1">
      <c r="A922" s="204"/>
      <c r="B922" s="236"/>
      <c r="C922" s="223"/>
      <c r="D922" s="231"/>
      <c r="E922" s="3"/>
      <c r="F922" s="3"/>
      <c r="G922" s="3"/>
      <c r="H922" s="3"/>
      <c r="J922" s="226"/>
      <c r="K922" s="3"/>
      <c r="L922" s="3"/>
      <c r="O922" s="227"/>
      <c r="Q922" s="94"/>
      <c r="R922" s="94"/>
      <c r="S922" s="94"/>
      <c r="T922" s="94"/>
    </row>
    <row r="923" ht="15.75" customHeight="1">
      <c r="A923" s="204"/>
      <c r="B923" s="236"/>
      <c r="C923" s="223"/>
      <c r="D923" s="231"/>
      <c r="E923" s="3"/>
      <c r="F923" s="3"/>
      <c r="G923" s="3"/>
      <c r="H923" s="3"/>
      <c r="J923" s="226"/>
      <c r="K923" s="3"/>
      <c r="L923" s="3"/>
      <c r="O923" s="227"/>
      <c r="Q923" s="94"/>
      <c r="R923" s="94"/>
      <c r="S923" s="94"/>
      <c r="T923" s="94"/>
    </row>
    <row r="924" ht="15.75" customHeight="1">
      <c r="A924" s="204"/>
      <c r="B924" s="236"/>
      <c r="C924" s="223"/>
      <c r="D924" s="231"/>
      <c r="E924" s="3"/>
      <c r="F924" s="3"/>
      <c r="G924" s="3"/>
      <c r="H924" s="3"/>
      <c r="J924" s="226"/>
      <c r="K924" s="3"/>
      <c r="L924" s="3"/>
      <c r="O924" s="227"/>
      <c r="Q924" s="94"/>
      <c r="R924" s="94"/>
      <c r="S924" s="94"/>
      <c r="T924" s="94"/>
    </row>
    <row r="925" ht="15.75" customHeight="1">
      <c r="A925" s="204"/>
      <c r="B925" s="236"/>
      <c r="C925" s="223"/>
      <c r="D925" s="231"/>
      <c r="E925" s="3"/>
      <c r="F925" s="3"/>
      <c r="G925" s="3"/>
      <c r="H925" s="3"/>
      <c r="J925" s="226"/>
      <c r="K925" s="3"/>
      <c r="L925" s="3"/>
      <c r="O925" s="227"/>
      <c r="Q925" s="94"/>
      <c r="R925" s="94"/>
      <c r="S925" s="94"/>
      <c r="T925" s="94"/>
    </row>
    <row r="926" ht="15.75" customHeight="1">
      <c r="A926" s="204"/>
      <c r="B926" s="236"/>
      <c r="C926" s="223"/>
      <c r="D926" s="231"/>
      <c r="E926" s="3"/>
      <c r="F926" s="3"/>
      <c r="G926" s="3"/>
      <c r="H926" s="3"/>
      <c r="J926" s="226"/>
      <c r="K926" s="3"/>
      <c r="L926" s="3"/>
      <c r="O926" s="227"/>
      <c r="Q926" s="94"/>
      <c r="R926" s="94"/>
      <c r="S926" s="94"/>
      <c r="T926" s="94"/>
    </row>
    <row r="927" ht="15.75" customHeight="1">
      <c r="A927" s="204"/>
      <c r="B927" s="236"/>
      <c r="C927" s="223"/>
      <c r="D927" s="231"/>
      <c r="E927" s="3"/>
      <c r="F927" s="3"/>
      <c r="G927" s="3"/>
      <c r="H927" s="3"/>
      <c r="J927" s="226"/>
      <c r="K927" s="3"/>
      <c r="L927" s="3"/>
      <c r="O927" s="227"/>
      <c r="Q927" s="94"/>
      <c r="R927" s="94"/>
      <c r="S927" s="94"/>
      <c r="T927" s="94"/>
    </row>
    <row r="928" ht="15.75" customHeight="1">
      <c r="A928" s="204"/>
      <c r="B928" s="236"/>
      <c r="C928" s="223"/>
      <c r="D928" s="231"/>
      <c r="E928" s="3"/>
      <c r="F928" s="3"/>
      <c r="G928" s="3"/>
      <c r="H928" s="3"/>
      <c r="J928" s="226"/>
      <c r="K928" s="3"/>
      <c r="L928" s="3"/>
      <c r="O928" s="227"/>
      <c r="Q928" s="94"/>
      <c r="R928" s="94"/>
      <c r="S928" s="94"/>
      <c r="T928" s="94"/>
    </row>
    <row r="929" ht="15.75" customHeight="1">
      <c r="A929" s="204"/>
      <c r="B929" s="236"/>
      <c r="C929" s="223"/>
      <c r="D929" s="231"/>
      <c r="E929" s="3"/>
      <c r="F929" s="3"/>
      <c r="G929" s="3"/>
      <c r="H929" s="3"/>
      <c r="J929" s="226"/>
      <c r="K929" s="3"/>
      <c r="L929" s="3"/>
      <c r="O929" s="227"/>
      <c r="Q929" s="94"/>
      <c r="R929" s="94"/>
      <c r="S929" s="94"/>
      <c r="T929" s="94"/>
    </row>
    <row r="930" ht="15.75" customHeight="1">
      <c r="A930" s="204"/>
      <c r="B930" s="236"/>
      <c r="C930" s="223"/>
      <c r="D930" s="231"/>
      <c r="E930" s="3"/>
      <c r="F930" s="3"/>
      <c r="G930" s="3"/>
      <c r="H930" s="3"/>
      <c r="J930" s="226"/>
      <c r="K930" s="3"/>
      <c r="L930" s="3"/>
      <c r="O930" s="227"/>
      <c r="Q930" s="94"/>
      <c r="R930" s="94"/>
      <c r="S930" s="94"/>
      <c r="T930" s="94"/>
    </row>
    <row r="931" ht="15.75" customHeight="1">
      <c r="A931" s="204"/>
      <c r="B931" s="236"/>
      <c r="C931" s="223"/>
      <c r="D931" s="231"/>
      <c r="E931" s="3"/>
      <c r="F931" s="3"/>
      <c r="G931" s="3"/>
      <c r="H931" s="3"/>
      <c r="J931" s="226"/>
      <c r="K931" s="3"/>
      <c r="L931" s="3"/>
      <c r="O931" s="227"/>
      <c r="Q931" s="94"/>
      <c r="R931" s="94"/>
      <c r="S931" s="94"/>
      <c r="T931" s="94"/>
    </row>
    <row r="932" ht="15.75" customHeight="1">
      <c r="A932" s="204"/>
      <c r="B932" s="236"/>
      <c r="C932" s="223"/>
      <c r="D932" s="231"/>
      <c r="E932" s="3"/>
      <c r="F932" s="3"/>
      <c r="G932" s="3"/>
      <c r="H932" s="3"/>
      <c r="J932" s="226"/>
      <c r="K932" s="3"/>
      <c r="L932" s="3"/>
      <c r="O932" s="227"/>
      <c r="Q932" s="94"/>
      <c r="R932" s="94"/>
      <c r="S932" s="94"/>
      <c r="T932" s="94"/>
    </row>
    <row r="933" ht="15.75" customHeight="1">
      <c r="A933" s="204"/>
      <c r="B933" s="236"/>
      <c r="C933" s="223"/>
      <c r="D933" s="231"/>
      <c r="E933" s="3"/>
      <c r="F933" s="3"/>
      <c r="G933" s="3"/>
      <c r="H933" s="3"/>
      <c r="J933" s="226"/>
      <c r="K933" s="3"/>
      <c r="L933" s="3"/>
      <c r="O933" s="227"/>
      <c r="Q933" s="94"/>
      <c r="R933" s="94"/>
      <c r="S933" s="94"/>
      <c r="T933" s="94"/>
    </row>
    <row r="934" ht="15.75" customHeight="1">
      <c r="A934" s="204"/>
      <c r="B934" s="236"/>
      <c r="C934" s="223"/>
      <c r="D934" s="231"/>
      <c r="E934" s="3"/>
      <c r="F934" s="3"/>
      <c r="G934" s="3"/>
      <c r="H934" s="3"/>
      <c r="J934" s="226"/>
      <c r="K934" s="3"/>
      <c r="L934" s="3"/>
      <c r="O934" s="227"/>
      <c r="Q934" s="94"/>
      <c r="R934" s="94"/>
      <c r="S934" s="94"/>
      <c r="T934" s="94"/>
    </row>
    <row r="935" ht="15.75" customHeight="1">
      <c r="A935" s="204"/>
      <c r="B935" s="236"/>
      <c r="C935" s="223"/>
      <c r="D935" s="231"/>
      <c r="E935" s="3"/>
      <c r="F935" s="3"/>
      <c r="G935" s="3"/>
      <c r="H935" s="3"/>
      <c r="J935" s="226"/>
      <c r="K935" s="3"/>
      <c r="L935" s="3"/>
      <c r="O935" s="227"/>
      <c r="Q935" s="94"/>
      <c r="R935" s="94"/>
      <c r="S935" s="94"/>
      <c r="T935" s="94"/>
    </row>
    <row r="936" ht="15.75" customHeight="1">
      <c r="A936" s="204"/>
      <c r="B936" s="236"/>
      <c r="C936" s="223"/>
      <c r="D936" s="231"/>
      <c r="E936" s="3"/>
      <c r="F936" s="3"/>
      <c r="G936" s="3"/>
      <c r="H936" s="3"/>
      <c r="J936" s="226"/>
      <c r="K936" s="3"/>
      <c r="L936" s="3"/>
      <c r="O936" s="227"/>
      <c r="Q936" s="94"/>
      <c r="R936" s="94"/>
      <c r="S936" s="94"/>
      <c r="T936" s="94"/>
    </row>
    <row r="937" ht="15.75" customHeight="1">
      <c r="A937" s="204"/>
      <c r="B937" s="236"/>
      <c r="C937" s="223"/>
      <c r="D937" s="231"/>
      <c r="E937" s="3"/>
      <c r="F937" s="3"/>
      <c r="G937" s="3"/>
      <c r="H937" s="3"/>
      <c r="J937" s="226"/>
      <c r="K937" s="3"/>
      <c r="L937" s="3"/>
      <c r="O937" s="227"/>
      <c r="Q937" s="94"/>
      <c r="R937" s="94"/>
      <c r="S937" s="94"/>
      <c r="T937" s="94"/>
    </row>
    <row r="938" ht="15.75" customHeight="1">
      <c r="A938" s="204"/>
      <c r="B938" s="236"/>
      <c r="C938" s="223"/>
      <c r="D938" s="231"/>
      <c r="E938" s="3"/>
      <c r="F938" s="3"/>
      <c r="G938" s="3"/>
      <c r="H938" s="3"/>
      <c r="J938" s="226"/>
      <c r="K938" s="3"/>
      <c r="L938" s="3"/>
      <c r="O938" s="227"/>
      <c r="Q938" s="94"/>
      <c r="R938" s="94"/>
      <c r="S938" s="94"/>
      <c r="T938" s="94"/>
    </row>
    <row r="939" ht="15.75" customHeight="1">
      <c r="A939" s="204"/>
      <c r="B939" s="236"/>
      <c r="C939" s="223"/>
      <c r="D939" s="231"/>
      <c r="E939" s="3"/>
      <c r="F939" s="3"/>
      <c r="G939" s="3"/>
      <c r="H939" s="3"/>
      <c r="J939" s="226"/>
      <c r="K939" s="3"/>
      <c r="L939" s="3"/>
      <c r="O939" s="227"/>
      <c r="Q939" s="94"/>
      <c r="R939" s="94"/>
      <c r="S939" s="94"/>
      <c r="T939" s="94"/>
    </row>
    <row r="940" ht="15.75" customHeight="1">
      <c r="A940" s="204"/>
      <c r="B940" s="236"/>
      <c r="C940" s="223"/>
      <c r="D940" s="231"/>
      <c r="E940" s="3"/>
      <c r="F940" s="3"/>
      <c r="G940" s="3"/>
      <c r="H940" s="3"/>
      <c r="J940" s="226"/>
      <c r="K940" s="3"/>
      <c r="L940" s="3"/>
      <c r="O940" s="227"/>
      <c r="Q940" s="94"/>
      <c r="R940" s="94"/>
      <c r="S940" s="94"/>
      <c r="T940" s="94"/>
    </row>
    <row r="941" ht="15.75" customHeight="1">
      <c r="A941" s="204"/>
      <c r="B941" s="236"/>
      <c r="C941" s="223"/>
      <c r="D941" s="231"/>
      <c r="E941" s="3"/>
      <c r="F941" s="3"/>
      <c r="G941" s="3"/>
      <c r="H941" s="3"/>
      <c r="J941" s="226"/>
      <c r="K941" s="3"/>
      <c r="L941" s="3"/>
      <c r="O941" s="227"/>
      <c r="Q941" s="94"/>
      <c r="R941" s="94"/>
      <c r="S941" s="94"/>
      <c r="T941" s="94"/>
    </row>
    <row r="942" ht="15.75" customHeight="1">
      <c r="A942" s="204"/>
      <c r="B942" s="236"/>
      <c r="C942" s="223"/>
      <c r="D942" s="231"/>
      <c r="E942" s="3"/>
      <c r="F942" s="3"/>
      <c r="G942" s="3"/>
      <c r="H942" s="3"/>
      <c r="J942" s="226"/>
      <c r="K942" s="3"/>
      <c r="L942" s="3"/>
      <c r="O942" s="227"/>
      <c r="Q942" s="94"/>
      <c r="R942" s="94"/>
      <c r="S942" s="94"/>
      <c r="T942" s="94"/>
    </row>
    <row r="943" ht="15.75" customHeight="1">
      <c r="A943" s="204"/>
      <c r="B943" s="236"/>
      <c r="C943" s="223"/>
      <c r="D943" s="231"/>
      <c r="E943" s="3"/>
      <c r="F943" s="3"/>
      <c r="G943" s="3"/>
      <c r="H943" s="3"/>
      <c r="J943" s="226"/>
      <c r="K943" s="3"/>
      <c r="L943" s="3"/>
      <c r="O943" s="227"/>
      <c r="Q943" s="94"/>
      <c r="R943" s="94"/>
      <c r="S943" s="94"/>
      <c r="T943" s="94"/>
    </row>
    <row r="944" ht="15.75" customHeight="1">
      <c r="A944" s="204"/>
      <c r="B944" s="236"/>
      <c r="C944" s="223"/>
      <c r="D944" s="231"/>
      <c r="E944" s="3"/>
      <c r="F944" s="3"/>
      <c r="G944" s="3"/>
      <c r="H944" s="3"/>
      <c r="J944" s="226"/>
      <c r="K944" s="3"/>
      <c r="L944" s="3"/>
      <c r="O944" s="227"/>
      <c r="Q944" s="94"/>
      <c r="R944" s="94"/>
      <c r="S944" s="94"/>
      <c r="T944" s="94"/>
    </row>
    <row r="945" ht="15.75" customHeight="1">
      <c r="A945" s="204"/>
      <c r="B945" s="236"/>
      <c r="C945" s="223"/>
      <c r="D945" s="231"/>
      <c r="E945" s="3"/>
      <c r="F945" s="3"/>
      <c r="G945" s="3"/>
      <c r="H945" s="3"/>
      <c r="J945" s="226"/>
      <c r="K945" s="3"/>
      <c r="L945" s="3"/>
      <c r="O945" s="227"/>
      <c r="Q945" s="94"/>
      <c r="R945" s="94"/>
      <c r="S945" s="94"/>
      <c r="T945" s="94"/>
    </row>
    <row r="946" ht="15.75" customHeight="1">
      <c r="A946" s="204"/>
      <c r="B946" s="236"/>
      <c r="C946" s="223"/>
      <c r="D946" s="231"/>
      <c r="E946" s="3"/>
      <c r="F946" s="3"/>
      <c r="G946" s="3"/>
      <c r="H946" s="3"/>
      <c r="J946" s="226"/>
      <c r="K946" s="3"/>
      <c r="L946" s="3"/>
      <c r="O946" s="227"/>
      <c r="Q946" s="94"/>
      <c r="R946" s="94"/>
      <c r="S946" s="94"/>
      <c r="T946" s="94"/>
    </row>
    <row r="947" ht="15.75" customHeight="1">
      <c r="A947" s="204"/>
      <c r="B947" s="236"/>
      <c r="C947" s="223"/>
      <c r="D947" s="231"/>
      <c r="E947" s="3"/>
      <c r="F947" s="3"/>
      <c r="G947" s="3"/>
      <c r="H947" s="3"/>
      <c r="J947" s="226"/>
      <c r="K947" s="3"/>
      <c r="L947" s="3"/>
      <c r="O947" s="227"/>
      <c r="Q947" s="94"/>
      <c r="R947" s="94"/>
      <c r="S947" s="94"/>
      <c r="T947" s="94"/>
    </row>
    <row r="948" ht="15.75" customHeight="1">
      <c r="A948" s="204"/>
      <c r="B948" s="236"/>
      <c r="C948" s="223"/>
      <c r="D948" s="231"/>
      <c r="E948" s="3"/>
      <c r="F948" s="3"/>
      <c r="G948" s="3"/>
      <c r="H948" s="3"/>
      <c r="J948" s="226"/>
      <c r="K948" s="3"/>
      <c r="L948" s="3"/>
      <c r="O948" s="227"/>
      <c r="Q948" s="94"/>
      <c r="R948" s="94"/>
      <c r="S948" s="94"/>
      <c r="T948" s="94"/>
    </row>
    <row r="949" ht="15.75" customHeight="1">
      <c r="A949" s="204"/>
      <c r="B949" s="236"/>
      <c r="C949" s="223"/>
      <c r="D949" s="231"/>
      <c r="E949" s="3"/>
      <c r="F949" s="3"/>
      <c r="G949" s="3"/>
      <c r="H949" s="3"/>
      <c r="J949" s="226"/>
      <c r="K949" s="3"/>
      <c r="L949" s="3"/>
      <c r="O949" s="227"/>
      <c r="Q949" s="94"/>
      <c r="R949" s="94"/>
      <c r="S949" s="94"/>
      <c r="T949" s="94"/>
    </row>
    <row r="950" ht="15.75" customHeight="1">
      <c r="A950" s="204"/>
      <c r="B950" s="236"/>
      <c r="C950" s="223"/>
      <c r="D950" s="231"/>
      <c r="E950" s="3"/>
      <c r="F950" s="3"/>
      <c r="G950" s="3"/>
      <c r="H950" s="3"/>
      <c r="J950" s="226"/>
      <c r="K950" s="3"/>
      <c r="L950" s="3"/>
      <c r="O950" s="227"/>
      <c r="Q950" s="94"/>
      <c r="R950" s="94"/>
      <c r="S950" s="94"/>
      <c r="T950" s="94"/>
    </row>
    <row r="951" ht="15.75" customHeight="1">
      <c r="A951" s="204"/>
      <c r="B951" s="236"/>
      <c r="C951" s="223"/>
      <c r="D951" s="231"/>
      <c r="E951" s="3"/>
      <c r="F951" s="3"/>
      <c r="G951" s="3"/>
      <c r="H951" s="3"/>
      <c r="J951" s="226"/>
      <c r="K951" s="3"/>
      <c r="L951" s="3"/>
      <c r="O951" s="227"/>
      <c r="Q951" s="94"/>
      <c r="R951" s="94"/>
      <c r="S951" s="94"/>
      <c r="T951" s="94"/>
    </row>
    <row r="952" ht="15.75" customHeight="1">
      <c r="A952" s="204"/>
      <c r="B952" s="236"/>
      <c r="C952" s="223"/>
      <c r="D952" s="223"/>
      <c r="E952" s="3"/>
      <c r="F952" s="3"/>
      <c r="G952" s="3"/>
      <c r="H952" s="3"/>
      <c r="J952" s="226"/>
      <c r="K952" s="3"/>
      <c r="L952" s="3"/>
      <c r="O952" s="227"/>
      <c r="Q952" s="94"/>
      <c r="R952" s="94"/>
      <c r="S952" s="94"/>
      <c r="T952" s="94"/>
    </row>
    <row r="953" ht="15.75" customHeight="1">
      <c r="A953" s="204"/>
      <c r="B953" s="236"/>
      <c r="C953" s="223"/>
      <c r="D953" s="223"/>
      <c r="E953" s="3"/>
      <c r="F953" s="3"/>
      <c r="G953" s="3"/>
      <c r="H953" s="3"/>
      <c r="J953" s="226"/>
      <c r="K953" s="3"/>
      <c r="L953" s="3"/>
      <c r="O953" s="227"/>
      <c r="Q953" s="94"/>
      <c r="R953" s="94"/>
      <c r="S953" s="94"/>
      <c r="T953" s="94"/>
    </row>
    <row r="954" ht="15.75" customHeight="1">
      <c r="A954" s="204"/>
      <c r="B954" s="236"/>
      <c r="C954" s="223"/>
      <c r="D954" s="223"/>
      <c r="E954" s="3"/>
      <c r="F954" s="3"/>
      <c r="G954" s="3"/>
      <c r="H954" s="3"/>
      <c r="J954" s="226"/>
      <c r="K954" s="3"/>
      <c r="L954" s="3"/>
      <c r="O954" s="227"/>
      <c r="Q954" s="94"/>
      <c r="R954" s="94"/>
      <c r="S954" s="94"/>
      <c r="T954" s="94"/>
    </row>
    <row r="955" ht="15.75" customHeight="1">
      <c r="A955" s="204"/>
      <c r="B955" s="236"/>
      <c r="C955" s="223"/>
      <c r="D955" s="223"/>
      <c r="E955" s="3"/>
      <c r="F955" s="3"/>
      <c r="G955" s="3"/>
      <c r="H955" s="3"/>
      <c r="J955" s="226"/>
      <c r="K955" s="3"/>
      <c r="L955" s="3"/>
      <c r="O955" s="227"/>
      <c r="Q955" s="94"/>
      <c r="R955" s="94"/>
      <c r="S955" s="94"/>
      <c r="T955" s="94"/>
    </row>
    <row r="956" ht="15.75" customHeight="1">
      <c r="A956" s="204"/>
      <c r="B956" s="236"/>
      <c r="C956" s="223"/>
      <c r="D956" s="223"/>
      <c r="E956" s="3"/>
      <c r="F956" s="3"/>
      <c r="G956" s="3"/>
      <c r="H956" s="3"/>
      <c r="J956" s="226"/>
      <c r="K956" s="3"/>
      <c r="L956" s="3"/>
      <c r="O956" s="227"/>
      <c r="Q956" s="94"/>
      <c r="R956" s="94"/>
      <c r="S956" s="94"/>
      <c r="T956" s="94"/>
    </row>
    <row r="957" ht="15.75" customHeight="1">
      <c r="A957" s="204"/>
      <c r="B957" s="236"/>
      <c r="C957" s="223"/>
      <c r="D957" s="223"/>
      <c r="E957" s="3"/>
      <c r="F957" s="3"/>
      <c r="G957" s="3"/>
      <c r="H957" s="3"/>
      <c r="J957" s="226"/>
      <c r="K957" s="3"/>
      <c r="L957" s="3"/>
      <c r="O957" s="227"/>
      <c r="Q957" s="94"/>
      <c r="R957" s="94"/>
      <c r="S957" s="94"/>
      <c r="T957" s="94"/>
    </row>
    <row r="958" ht="15.75" customHeight="1">
      <c r="A958" s="204"/>
      <c r="B958" s="236"/>
      <c r="C958" s="223"/>
      <c r="D958" s="223"/>
      <c r="E958" s="3"/>
      <c r="F958" s="3"/>
      <c r="G958" s="3"/>
      <c r="H958" s="3"/>
      <c r="J958" s="226"/>
      <c r="K958" s="3"/>
      <c r="L958" s="3"/>
      <c r="O958" s="227"/>
      <c r="Q958" s="94"/>
      <c r="R958" s="94"/>
      <c r="S958" s="94"/>
      <c r="T958" s="94"/>
    </row>
    <row r="959" ht="15.75" customHeight="1">
      <c r="A959" s="204"/>
      <c r="B959" s="236"/>
      <c r="C959" s="223"/>
      <c r="D959" s="223"/>
      <c r="E959" s="3"/>
      <c r="F959" s="3"/>
      <c r="G959" s="3"/>
      <c r="H959" s="3"/>
      <c r="J959" s="226"/>
      <c r="K959" s="3"/>
      <c r="L959" s="3"/>
      <c r="O959" s="227"/>
      <c r="Q959" s="94"/>
      <c r="R959" s="94"/>
      <c r="S959" s="94"/>
      <c r="T959" s="94"/>
    </row>
    <row r="960" ht="15.75" customHeight="1">
      <c r="A960" s="204"/>
      <c r="B960" s="236"/>
      <c r="C960" s="223"/>
      <c r="D960" s="223"/>
      <c r="E960" s="3"/>
      <c r="F960" s="3"/>
      <c r="G960" s="3"/>
      <c r="H960" s="3"/>
      <c r="J960" s="226"/>
      <c r="K960" s="3"/>
      <c r="L960" s="3"/>
      <c r="O960" s="227"/>
      <c r="Q960" s="94"/>
      <c r="R960" s="94"/>
      <c r="S960" s="94"/>
      <c r="T960" s="94"/>
    </row>
    <row r="961" ht="15.75" customHeight="1">
      <c r="A961" s="204"/>
      <c r="B961" s="236"/>
      <c r="C961" s="223"/>
      <c r="D961" s="223"/>
      <c r="J961" s="226"/>
      <c r="K961" s="3"/>
      <c r="L961" s="3"/>
      <c r="O961" s="227"/>
      <c r="Q961" s="94"/>
      <c r="R961" s="94"/>
      <c r="S961" s="94"/>
      <c r="T961" s="94"/>
    </row>
    <row r="962" ht="15.75" customHeight="1">
      <c r="A962" s="204"/>
      <c r="B962" s="236"/>
      <c r="C962" s="223"/>
      <c r="D962" s="223"/>
      <c r="J962" s="226"/>
      <c r="K962" s="3"/>
      <c r="L962" s="3"/>
      <c r="O962" s="227"/>
      <c r="Q962" s="94"/>
      <c r="R962" s="94"/>
      <c r="S962" s="94"/>
      <c r="T962" s="94"/>
    </row>
    <row r="963" ht="15.75" customHeight="1">
      <c r="A963" s="204"/>
      <c r="B963" s="236"/>
      <c r="C963" s="223"/>
      <c r="D963" s="223"/>
      <c r="J963" s="226"/>
      <c r="K963" s="3"/>
      <c r="L963" s="3"/>
      <c r="O963" s="227"/>
      <c r="Q963" s="94"/>
      <c r="R963" s="94"/>
      <c r="S963" s="94"/>
      <c r="T963" s="94"/>
    </row>
    <row r="964" ht="15.75" customHeight="1">
      <c r="A964" s="204"/>
      <c r="B964" s="236"/>
      <c r="C964" s="223"/>
      <c r="D964" s="223"/>
      <c r="J964" s="226"/>
      <c r="K964" s="3"/>
      <c r="L964" s="3"/>
      <c r="O964" s="227"/>
      <c r="Q964" s="94"/>
      <c r="R964" s="94"/>
      <c r="S964" s="94"/>
      <c r="T964" s="94"/>
    </row>
    <row r="965" ht="15.75" customHeight="1">
      <c r="A965" s="204"/>
      <c r="B965" s="236"/>
      <c r="C965" s="223"/>
      <c r="D965" s="223"/>
      <c r="J965" s="226"/>
      <c r="K965" s="3"/>
      <c r="L965" s="3"/>
      <c r="O965" s="227"/>
      <c r="Q965" s="94"/>
      <c r="R965" s="94"/>
      <c r="S965" s="94"/>
      <c r="T965" s="94"/>
    </row>
    <row r="966" ht="15.75" customHeight="1">
      <c r="A966" s="204"/>
      <c r="B966" s="236"/>
      <c r="C966" s="223"/>
      <c r="D966" s="223"/>
      <c r="J966" s="226"/>
      <c r="K966" s="3"/>
      <c r="L966" s="3"/>
      <c r="O966" s="227"/>
      <c r="Q966" s="94"/>
      <c r="R966" s="94"/>
      <c r="S966" s="94"/>
      <c r="T966" s="94"/>
    </row>
    <row r="967" ht="15.75" customHeight="1">
      <c r="A967" s="204"/>
      <c r="B967" s="236"/>
      <c r="C967" s="223"/>
      <c r="D967" s="223"/>
      <c r="J967" s="226"/>
      <c r="K967" s="3"/>
      <c r="L967" s="3"/>
      <c r="O967" s="227"/>
      <c r="Q967" s="94"/>
      <c r="R967" s="94"/>
      <c r="S967" s="94"/>
      <c r="T967" s="94"/>
    </row>
    <row r="968" ht="15.75" customHeight="1">
      <c r="A968" s="204"/>
      <c r="B968" s="236"/>
      <c r="C968" s="223"/>
      <c r="D968" s="223"/>
      <c r="J968" s="226"/>
      <c r="K968" s="3"/>
      <c r="L968" s="3"/>
      <c r="O968" s="227"/>
      <c r="Q968" s="94"/>
      <c r="R968" s="94"/>
      <c r="S968" s="94"/>
      <c r="T968" s="94"/>
    </row>
    <row r="969" ht="15.75" customHeight="1">
      <c r="A969" s="204"/>
      <c r="B969" s="236"/>
      <c r="C969" s="223"/>
      <c r="D969" s="223"/>
      <c r="J969" s="226"/>
      <c r="K969" s="3"/>
      <c r="L969" s="3"/>
      <c r="O969" s="227"/>
      <c r="Q969" s="94"/>
      <c r="R969" s="94"/>
      <c r="S969" s="94"/>
      <c r="T969" s="94"/>
    </row>
    <row r="970" ht="15.75" customHeight="1">
      <c r="A970" s="204"/>
      <c r="B970" s="236"/>
      <c r="C970" s="223"/>
      <c r="D970" s="223"/>
      <c r="J970" s="226"/>
      <c r="K970" s="3"/>
      <c r="L970" s="3"/>
      <c r="O970" s="227"/>
      <c r="Q970" s="94"/>
      <c r="R970" s="94"/>
      <c r="S970" s="94"/>
      <c r="T970" s="94"/>
    </row>
    <row r="971" ht="15.75" customHeight="1">
      <c r="A971" s="204"/>
      <c r="B971" s="236"/>
      <c r="C971" s="223"/>
      <c r="D971" s="223"/>
      <c r="J971" s="226"/>
      <c r="K971" s="3"/>
      <c r="L971" s="3"/>
      <c r="O971" s="227"/>
      <c r="Q971" s="94"/>
      <c r="R971" s="94"/>
      <c r="S971" s="94"/>
      <c r="T971" s="94"/>
    </row>
    <row r="972" ht="15.75" customHeight="1">
      <c r="A972" s="204"/>
      <c r="B972" s="236"/>
      <c r="C972" s="223"/>
      <c r="D972" s="223"/>
      <c r="J972" s="226"/>
      <c r="K972" s="3"/>
      <c r="L972" s="3"/>
      <c r="O972" s="227"/>
      <c r="Q972" s="94"/>
      <c r="R972" s="94"/>
      <c r="S972" s="94"/>
      <c r="T972" s="94"/>
    </row>
    <row r="973" ht="15.75" customHeight="1">
      <c r="A973" s="204"/>
      <c r="B973" s="236"/>
      <c r="C973" s="223"/>
      <c r="D973" s="223"/>
      <c r="J973" s="226"/>
      <c r="K973" s="3"/>
      <c r="L973" s="3"/>
      <c r="O973" s="227"/>
      <c r="Q973" s="94"/>
      <c r="R973" s="94"/>
      <c r="S973" s="94"/>
      <c r="T973" s="94"/>
    </row>
    <row r="974" ht="15.75" customHeight="1">
      <c r="A974" s="204"/>
      <c r="B974" s="236"/>
      <c r="C974" s="223"/>
      <c r="D974" s="223"/>
      <c r="J974" s="226"/>
      <c r="K974" s="3"/>
      <c r="L974" s="3"/>
      <c r="O974" s="227"/>
      <c r="Q974" s="94"/>
      <c r="R974" s="94"/>
      <c r="S974" s="94"/>
      <c r="T974" s="94"/>
    </row>
    <row r="975" ht="15.75" customHeight="1">
      <c r="A975" s="204"/>
      <c r="B975" s="236"/>
      <c r="C975" s="223"/>
      <c r="D975" s="223"/>
      <c r="J975" s="226"/>
      <c r="K975" s="3"/>
      <c r="L975" s="3"/>
      <c r="O975" s="227"/>
      <c r="Q975" s="94"/>
      <c r="R975" s="94"/>
      <c r="S975" s="94"/>
      <c r="T975" s="94"/>
    </row>
    <row r="976" ht="15.75" customHeight="1">
      <c r="A976" s="204"/>
      <c r="B976" s="236"/>
      <c r="C976" s="223"/>
      <c r="D976" s="223"/>
      <c r="J976" s="226"/>
      <c r="K976" s="3"/>
      <c r="L976" s="3"/>
      <c r="O976" s="227"/>
      <c r="Q976" s="94"/>
      <c r="R976" s="94"/>
      <c r="S976" s="94"/>
      <c r="T976" s="94"/>
    </row>
    <row r="977" ht="15.75" customHeight="1">
      <c r="A977" s="204"/>
      <c r="B977" s="236"/>
      <c r="C977" s="223"/>
      <c r="D977" s="223"/>
      <c r="J977" s="226"/>
      <c r="K977" s="3"/>
      <c r="L977" s="3"/>
      <c r="O977" s="227"/>
      <c r="Q977" s="94"/>
      <c r="R977" s="94"/>
      <c r="S977" s="94"/>
      <c r="T977" s="94"/>
    </row>
    <row r="978" ht="15.75" customHeight="1">
      <c r="A978" s="204"/>
      <c r="B978" s="236"/>
      <c r="C978" s="223"/>
      <c r="D978" s="223"/>
      <c r="J978" s="226"/>
      <c r="K978" s="3"/>
      <c r="L978" s="3"/>
      <c r="O978" s="227"/>
      <c r="Q978" s="94"/>
      <c r="R978" s="94"/>
      <c r="S978" s="94"/>
      <c r="T978" s="94"/>
    </row>
    <row r="979" ht="15.75" customHeight="1">
      <c r="A979" s="204"/>
      <c r="B979" s="236"/>
      <c r="C979" s="223"/>
      <c r="D979" s="223"/>
      <c r="J979" s="226"/>
      <c r="K979" s="3"/>
      <c r="L979" s="3"/>
      <c r="O979" s="227"/>
      <c r="Q979" s="94"/>
      <c r="R979" s="94"/>
      <c r="S979" s="94"/>
      <c r="T979" s="94"/>
    </row>
    <row r="980" ht="15.75" customHeight="1">
      <c r="A980" s="204"/>
      <c r="B980" s="236"/>
      <c r="C980" s="223"/>
      <c r="D980" s="223"/>
      <c r="J980" s="226"/>
      <c r="K980" s="3"/>
      <c r="L980" s="3"/>
      <c r="O980" s="227"/>
      <c r="Q980" s="94"/>
      <c r="R980" s="94"/>
      <c r="S980" s="94"/>
      <c r="T980" s="94"/>
    </row>
    <row r="981" ht="15.75" customHeight="1">
      <c r="A981" s="204"/>
      <c r="B981" s="236"/>
      <c r="C981" s="223"/>
      <c r="D981" s="223"/>
      <c r="J981" s="226"/>
      <c r="K981" s="3"/>
      <c r="L981" s="3"/>
      <c r="O981" s="227"/>
      <c r="Q981" s="94"/>
      <c r="R981" s="94"/>
      <c r="S981" s="94"/>
      <c r="T981" s="94"/>
    </row>
    <row r="982" ht="15.75" customHeight="1">
      <c r="A982" s="204"/>
      <c r="B982" s="236"/>
      <c r="C982" s="223"/>
      <c r="D982" s="223"/>
      <c r="J982" s="226"/>
      <c r="K982" s="3"/>
      <c r="L982" s="3"/>
      <c r="O982" s="227"/>
      <c r="Q982" s="94"/>
      <c r="R982" s="94"/>
      <c r="S982" s="94"/>
      <c r="T982" s="94"/>
    </row>
    <row r="983" ht="15.75" customHeight="1">
      <c r="A983" s="204"/>
      <c r="B983" s="236"/>
      <c r="C983" s="223"/>
      <c r="D983" s="223"/>
      <c r="J983" s="226"/>
      <c r="K983" s="3"/>
      <c r="L983" s="3"/>
      <c r="O983" s="227"/>
      <c r="Q983" s="94"/>
      <c r="R983" s="94"/>
      <c r="S983" s="94"/>
      <c r="T983" s="94"/>
    </row>
    <row r="984" ht="15.75" customHeight="1">
      <c r="A984" s="204"/>
      <c r="B984" s="236"/>
      <c r="C984" s="223"/>
      <c r="D984" s="223"/>
      <c r="J984" s="226"/>
      <c r="K984" s="3"/>
      <c r="L984" s="3"/>
      <c r="O984" s="227"/>
      <c r="Q984" s="94"/>
      <c r="R984" s="94"/>
      <c r="S984" s="94"/>
      <c r="T984" s="94"/>
    </row>
    <row r="985" ht="15.75" customHeight="1">
      <c r="A985" s="204"/>
      <c r="B985" s="236"/>
      <c r="C985" s="223"/>
      <c r="D985" s="223"/>
      <c r="J985" s="226"/>
      <c r="K985" s="3"/>
      <c r="L985" s="3"/>
      <c r="O985" s="227"/>
      <c r="Q985" s="94"/>
      <c r="R985" s="94"/>
      <c r="S985" s="94"/>
      <c r="T985" s="94"/>
    </row>
    <row r="986" ht="15.75" customHeight="1">
      <c r="A986" s="204"/>
      <c r="B986" s="236"/>
      <c r="C986" s="223"/>
      <c r="D986" s="223"/>
      <c r="J986" s="226"/>
      <c r="K986" s="3"/>
      <c r="L986" s="3"/>
      <c r="O986" s="227"/>
      <c r="Q986" s="94"/>
      <c r="R986" s="94"/>
      <c r="S986" s="94"/>
      <c r="T986" s="94"/>
    </row>
    <row r="987" ht="15.75" customHeight="1">
      <c r="A987" s="204"/>
      <c r="B987" s="236"/>
      <c r="C987" s="223"/>
      <c r="D987" s="223"/>
      <c r="J987" s="226"/>
      <c r="K987" s="3"/>
      <c r="L987" s="3"/>
      <c r="O987" s="227"/>
      <c r="Q987" s="94"/>
      <c r="R987" s="94"/>
      <c r="S987" s="94"/>
      <c r="T987" s="94"/>
    </row>
    <row r="988" ht="15.75" customHeight="1">
      <c r="A988" s="204"/>
      <c r="B988" s="236"/>
      <c r="C988" s="223"/>
      <c r="D988" s="223"/>
      <c r="J988" s="226"/>
      <c r="K988" s="3"/>
      <c r="L988" s="3"/>
      <c r="O988" s="227"/>
      <c r="Q988" s="94"/>
      <c r="R988" s="94"/>
      <c r="S988" s="94"/>
      <c r="T988" s="94"/>
    </row>
    <row r="989" ht="15.75" customHeight="1">
      <c r="A989" s="204"/>
      <c r="B989" s="236"/>
      <c r="C989" s="223"/>
      <c r="D989" s="223"/>
      <c r="J989" s="226"/>
      <c r="K989" s="3"/>
      <c r="L989" s="3"/>
      <c r="O989" s="227"/>
      <c r="Q989" s="94"/>
      <c r="R989" s="94"/>
      <c r="S989" s="94"/>
      <c r="T989" s="94"/>
    </row>
    <row r="990" ht="15.75" customHeight="1">
      <c r="A990" s="204"/>
      <c r="B990" s="236"/>
      <c r="C990" s="223"/>
      <c r="D990" s="223"/>
      <c r="J990" s="226"/>
      <c r="K990" s="3"/>
      <c r="L990" s="3"/>
      <c r="O990" s="227"/>
      <c r="Q990" s="94"/>
      <c r="R990" s="94"/>
      <c r="S990" s="94"/>
      <c r="T990" s="94"/>
    </row>
    <row r="991" ht="15.75" customHeight="1">
      <c r="A991" s="204"/>
      <c r="B991" s="236"/>
      <c r="C991" s="223"/>
      <c r="D991" s="223"/>
      <c r="J991" s="226"/>
      <c r="K991" s="3"/>
      <c r="L991" s="3"/>
      <c r="O991" s="227"/>
      <c r="Q991" s="94"/>
      <c r="R991" s="94"/>
      <c r="S991" s="94"/>
      <c r="T991" s="94"/>
    </row>
    <row r="992" ht="15.75" customHeight="1">
      <c r="A992" s="204"/>
      <c r="B992" s="236"/>
      <c r="C992" s="223"/>
      <c r="D992" s="223"/>
      <c r="J992" s="226"/>
      <c r="K992" s="3"/>
      <c r="L992" s="3"/>
      <c r="O992" s="227"/>
      <c r="Q992" s="94"/>
      <c r="R992" s="94"/>
      <c r="S992" s="94"/>
      <c r="T992" s="94"/>
    </row>
    <row r="993" ht="15.75" customHeight="1">
      <c r="A993" s="204"/>
      <c r="B993" s="236"/>
      <c r="C993" s="223"/>
      <c r="D993" s="223"/>
      <c r="J993" s="226"/>
      <c r="K993" s="3"/>
      <c r="L993" s="3"/>
      <c r="O993" s="227"/>
      <c r="Q993" s="94"/>
      <c r="R993" s="94"/>
      <c r="S993" s="94"/>
      <c r="T993" s="94"/>
    </row>
    <row r="994" ht="15.75" customHeight="1">
      <c r="A994" s="204"/>
      <c r="B994" s="236"/>
      <c r="C994" s="223"/>
      <c r="D994" s="223"/>
      <c r="J994" s="226"/>
      <c r="K994" s="3"/>
      <c r="L994" s="3"/>
      <c r="O994" s="227"/>
      <c r="Q994" s="94"/>
      <c r="R994" s="94"/>
      <c r="S994" s="94"/>
      <c r="T994" s="94"/>
    </row>
    <row r="995" ht="15.75" customHeight="1">
      <c r="A995" s="204"/>
      <c r="B995" s="236"/>
      <c r="C995" s="223"/>
      <c r="D995" s="223"/>
      <c r="J995" s="226"/>
      <c r="K995" s="3"/>
      <c r="L995" s="3"/>
      <c r="O995" s="227"/>
      <c r="Q995" s="94"/>
      <c r="R995" s="94"/>
      <c r="S995" s="94"/>
      <c r="T995" s="94"/>
    </row>
    <row r="996" ht="15.75" customHeight="1">
      <c r="A996" s="204"/>
      <c r="B996" s="236"/>
      <c r="C996" s="223"/>
      <c r="D996" s="223"/>
      <c r="J996" s="226"/>
      <c r="K996" s="3"/>
      <c r="L996" s="3"/>
      <c r="O996" s="227"/>
      <c r="Q996" s="94"/>
      <c r="R996" s="94"/>
      <c r="S996" s="94"/>
      <c r="T996" s="94"/>
    </row>
    <row r="997" ht="15.75" customHeight="1">
      <c r="A997" s="204"/>
      <c r="B997" s="236"/>
      <c r="C997" s="223"/>
      <c r="D997" s="223"/>
      <c r="J997" s="226"/>
      <c r="K997" s="3"/>
      <c r="L997" s="3"/>
      <c r="O997" s="227"/>
      <c r="Q997" s="94"/>
      <c r="R997" s="94"/>
      <c r="S997" s="94"/>
      <c r="T997" s="94"/>
    </row>
    <row r="998" ht="15.75" customHeight="1">
      <c r="A998" s="204"/>
      <c r="B998" s="236"/>
      <c r="C998" s="223"/>
      <c r="D998" s="223"/>
      <c r="J998" s="226"/>
      <c r="K998" s="3"/>
      <c r="L998" s="3"/>
      <c r="O998" s="227"/>
      <c r="Q998" s="94"/>
      <c r="R998" s="94"/>
      <c r="S998" s="94"/>
      <c r="T998" s="94"/>
    </row>
    <row r="999" ht="15.75" customHeight="1">
      <c r="A999" s="204"/>
      <c r="B999" s="236"/>
      <c r="C999" s="223"/>
      <c r="D999" s="223"/>
      <c r="J999" s="226"/>
      <c r="K999" s="3"/>
      <c r="L999" s="3"/>
      <c r="O999" s="227"/>
      <c r="Q999" s="94"/>
      <c r="R999" s="94"/>
      <c r="S999" s="94"/>
      <c r="T999" s="94"/>
    </row>
  </sheetData>
  <autoFilter ref="$A$2:$D$999">
    <sortState ref="A2:D999">
      <sortCondition ref="A2:A999"/>
    </sortState>
  </autoFilter>
  <mergeCells count="1">
    <mergeCell ref="A1:AB1"/>
  </mergeCells>
  <conditionalFormatting sqref="AB2:AB27">
    <cfRule type="notContainsBlanks" dxfId="6" priority="1">
      <formula>LEN(TRIM(AB2))&gt;0</formula>
    </cfRule>
  </conditionalFormatting>
  <conditionalFormatting sqref="Y2:Z37">
    <cfRule type="expression" dxfId="7" priority="2">
      <formula>Z2:Z21&lt;&gt;0</formula>
    </cfRule>
  </conditionalFormatting>
  <conditionalFormatting sqref="Z2:Z37">
    <cfRule type="cellIs" dxfId="7" priority="3" operator="greaterThan">
      <formula>0</formula>
    </cfRule>
  </conditionalFormatting>
  <conditionalFormatting sqref="Y2:Z37">
    <cfRule type="expression" dxfId="3" priority="4">
      <formula>Z2:Z21=0</formula>
    </cfRule>
  </conditionalFormatting>
  <conditionalFormatting sqref="M2:M31">
    <cfRule type="cellIs" dxfId="8" priority="5" operator="equal">
      <formula>#REF!</formula>
    </cfRule>
  </conditionalFormatting>
  <dataValidations>
    <dataValidation type="list" allowBlank="1" showErrorMessage="1" sqref="B30 B32:B515">
      <formula1>'DOOR OPEN'!$H$2:$H$26</formula1>
    </dataValidation>
    <dataValidation type="custom" allowBlank="1" showDropDown="1" showErrorMessage="1" sqref="A3:A999">
      <formula1>OR(NOT(ISERROR(DATEVALUE(A3))), AND(ISNUMBER(A3), LEFT(CELL("format", A3))="D"))</formula1>
    </dataValidation>
    <dataValidation type="list" allowBlank="1" showErrorMessage="1" sqref="B3:B29 B31 B516:B999">
      <formula1>STAFFS!$A:$A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1.88"/>
    <col customWidth="1" min="2" max="2" width="20.75"/>
    <col customWidth="1" min="3" max="3" width="14.25"/>
    <col customWidth="1" min="4" max="4" width="17.88"/>
    <col customWidth="1" min="5" max="5" width="2.25"/>
    <col customWidth="1" hidden="1" min="6" max="7" width="8.5" outlineLevel="1"/>
    <col customWidth="1" hidden="1" min="8" max="8" width="15.88" outlineLevel="1"/>
    <col customWidth="1" hidden="1" min="9" max="9" width="1.88" outlineLevel="1"/>
    <col customWidth="1" hidden="1" min="10" max="10" width="9.25" outlineLevel="1"/>
    <col customWidth="1" hidden="1" min="11" max="11" width="2.25" outlineLevel="1"/>
    <col customWidth="1" hidden="1" min="12" max="12" width="14.88" outlineLevel="1"/>
    <col customWidth="1" hidden="1" min="13" max="13" width="1.88" outlineLevel="1"/>
    <col customWidth="1" hidden="1" min="14" max="15" width="9.25" outlineLevel="1"/>
    <col customWidth="1" hidden="1" min="16" max="16" width="2.25" outlineLevel="1"/>
    <col customWidth="1" hidden="1" min="17" max="17" width="14.88" outlineLevel="1"/>
    <col customWidth="1" hidden="1" min="18" max="18" width="2.88" outlineLevel="1"/>
    <col customWidth="1" hidden="1" min="19" max="20" width="9.25" outlineLevel="1"/>
    <col collapsed="1" customWidth="1" min="21" max="21" width="2.25"/>
    <col customWidth="1" min="22" max="22" width="15.75"/>
    <col customWidth="1" min="23" max="23" width="2.38"/>
    <col customWidth="1" hidden="1" min="24" max="24" width="15.75" outlineLevel="1"/>
    <col customWidth="1" hidden="1" min="25" max="25" width="20.5" outlineLevel="1"/>
    <col customWidth="1" hidden="1" min="26" max="26" width="6.13" outlineLevel="1"/>
    <col customWidth="1" hidden="1" min="27" max="27" width="3.13" outlineLevel="1"/>
    <col customWidth="1" hidden="1" min="28" max="28" width="17.63" outlineLevel="1"/>
  </cols>
  <sheetData>
    <row r="1">
      <c r="A1" s="237" t="s">
        <v>93</v>
      </c>
    </row>
    <row r="2">
      <c r="A2" s="187" t="s">
        <v>88</v>
      </c>
      <c r="B2" s="187" t="s">
        <v>89</v>
      </c>
      <c r="C2" s="187" t="s">
        <v>90</v>
      </c>
      <c r="D2" s="238" t="s">
        <v>91</v>
      </c>
      <c r="E2" s="188"/>
      <c r="F2" s="189" t="str">
        <f>IF(COUNTIF(LEAVE!B:B,H:H)&gt;0,TODAY(),"")</f>
        <v/>
      </c>
      <c r="G2" s="208" t="str">
        <f>IF(countif(TODAY!$C$28:C$29,$H$2:$H997),today(),"")</f>
        <v/>
      </c>
      <c r="H2" s="191" t="str">
        <f t="array" ref="H2:H31">STAFFS!C2:C997</f>
        <v>ARIVUNITHI</v>
      </c>
      <c r="I2" s="192">
        <f t="array" ref="I2">COUNTIF($B$3:$B997,$H$2:$H997)</f>
        <v>11</v>
      </c>
      <c r="J2" s="193">
        <f>IFERROR(__xludf.DUMMYFUNCTION("ARRAYFORMULA(
  IFERROR(
    IF(
      $H$2:$H997 = ""PANDIKUMAR"",
      VLOOKUP($H$2:$H997, QUERY($A$3:$B997, ""select B, max(A) group by B"", 0), 2, FALSE)-3.5,
      VLOOKUP($H$2:$H997, QUERY($A$3:$B997, ""select B, max(A) group by B"", 0), 2, FALSE)
"&amp;"    )
  )
)
"),46172.0)</f>
        <v>46172</v>
      </c>
      <c r="K2" s="194"/>
      <c r="L2" s="195" t="str">
        <f t="shared" ref="L2:M2" si="1">H2</f>
        <v>ARIVUNITHI</v>
      </c>
      <c r="M2" s="196">
        <f t="shared" si="1"/>
        <v>11</v>
      </c>
      <c r="N2" s="197">
        <f t="shared" ref="N2:N30" si="3">J2+G2+F2</f>
        <v>46172</v>
      </c>
      <c r="O2" s="197">
        <f t="shared" ref="O2:O31" si="4">IF(L2=0,today()+1,N2)</f>
        <v>46172</v>
      </c>
      <c r="P2" s="198"/>
      <c r="Q2" s="199" t="str">
        <f t="array" ref="Q2:T997">SORT(L2:O997,4,TRUE)</f>
        <v>SAKTHIVEL 2</v>
      </c>
      <c r="R2" s="199">
        <v>11.0</v>
      </c>
      <c r="S2" s="197">
        <v>46169.0</v>
      </c>
      <c r="T2" s="197">
        <v>46169.0</v>
      </c>
      <c r="U2" s="8"/>
      <c r="V2" s="200" t="str">
        <f t="array" ref="V2:V16">SORT(Q2:T997,4,true)</f>
        <v>SAKTHIVEL 2</v>
      </c>
      <c r="X2" s="200" t="str">
        <f t="array" ref="X2:X8">SORT(Q2:T8,2,true)</f>
        <v>ARULMURUGAN</v>
      </c>
      <c r="Y2" s="201" t="str">
        <f t="array" ref="Y2:Z28">SORT(H2:I28,2,FALSE)</f>
        <v>PANDIKUMAR</v>
      </c>
      <c r="Z2" s="201">
        <v>21.0</v>
      </c>
      <c r="AA2" s="202"/>
      <c r="AB2" s="203" t="str">
        <f t="shared" ref="AB2:AB26" si="5">IF($M$2:$M$30=0,$L$2:$L$30,"")</f>
        <v/>
      </c>
    </row>
    <row r="3">
      <c r="A3" s="204">
        <v>46082.0</v>
      </c>
      <c r="B3" s="205" t="s">
        <v>55</v>
      </c>
      <c r="C3" s="223"/>
      <c r="D3" s="231"/>
      <c r="E3" s="188"/>
      <c r="F3" s="189" t="str">
        <f>IF(COUNTIF(LEAVE!B:B,H:H)&gt;0,TODAY(),"")</f>
        <v/>
      </c>
      <c r="G3" s="208" t="str">
        <f>IF(countif(TODAY!$C$28:C$29,$H$2:$H997),today(),"")</f>
        <v/>
      </c>
      <c r="H3" s="191" t="s">
        <v>48</v>
      </c>
      <c r="I3" s="192">
        <f t="shared" ref="I3:I31" si="6">COUNTIF($B$3:$B997,$H$2:$H997)</f>
        <v>2</v>
      </c>
      <c r="J3" s="193">
        <f>IFERROR(__xludf.DUMMYFUNCTION("""COMPUTED_VALUE"""),46170.0)</f>
        <v>46170</v>
      </c>
      <c r="K3" s="194"/>
      <c r="L3" s="195" t="str">
        <f t="shared" ref="L3:M3" si="2">H3</f>
        <v>ARULMURUGAN</v>
      </c>
      <c r="M3" s="196">
        <f t="shared" si="2"/>
        <v>2</v>
      </c>
      <c r="N3" s="197">
        <f t="shared" si="3"/>
        <v>46170</v>
      </c>
      <c r="O3" s="197">
        <f t="shared" si="4"/>
        <v>46170</v>
      </c>
      <c r="P3" s="209"/>
      <c r="Q3" s="210" t="s">
        <v>48</v>
      </c>
      <c r="R3" s="199">
        <v>2.0</v>
      </c>
      <c r="S3" s="197">
        <v>46170.0</v>
      </c>
      <c r="T3" s="197">
        <v>46170.0</v>
      </c>
      <c r="U3" s="8"/>
      <c r="V3" s="211" t="s">
        <v>48</v>
      </c>
      <c r="X3" s="212" t="s">
        <v>56</v>
      </c>
      <c r="Y3" s="201" t="s">
        <v>60</v>
      </c>
      <c r="Z3" s="201">
        <v>12.0</v>
      </c>
      <c r="AA3" s="202"/>
      <c r="AB3" s="203" t="str">
        <f t="shared" si="5"/>
        <v/>
      </c>
    </row>
    <row r="4">
      <c r="A4" s="228">
        <v>46082.0</v>
      </c>
      <c r="B4" s="205" t="s">
        <v>82</v>
      </c>
      <c r="C4" s="223"/>
      <c r="D4" s="231"/>
      <c r="E4" s="188"/>
      <c r="F4" s="189" t="str">
        <f>IF(COUNTIF(LEAVE!B:B,H:H)&gt;0,TODAY(),"")</f>
        <v/>
      </c>
      <c r="G4" s="208" t="str">
        <f>IF(countif(TODAY!$C$28:C$29,$H$2:$H997),today(),"")</f>
        <v/>
      </c>
      <c r="H4" s="191" t="s">
        <v>51</v>
      </c>
      <c r="I4" s="192">
        <f t="shared" si="6"/>
        <v>11</v>
      </c>
      <c r="J4" s="213">
        <f>IFERROR(__xludf.DUMMYFUNCTION("""COMPUTED_VALUE"""),46173.0)</f>
        <v>46173</v>
      </c>
      <c r="K4" s="194"/>
      <c r="L4" s="195" t="str">
        <f t="shared" ref="L4:M4" si="7">H4</f>
        <v>BALAMURUGAN</v>
      </c>
      <c r="M4" s="196">
        <f t="shared" si="7"/>
        <v>11</v>
      </c>
      <c r="N4" s="197">
        <f t="shared" si="3"/>
        <v>46173</v>
      </c>
      <c r="O4" s="197">
        <f t="shared" si="4"/>
        <v>46173</v>
      </c>
      <c r="P4" s="209"/>
      <c r="Q4" s="199" t="s">
        <v>56</v>
      </c>
      <c r="R4" s="199">
        <v>3.0</v>
      </c>
      <c r="S4" s="197">
        <v>46170.0</v>
      </c>
      <c r="T4" s="197">
        <v>46170.0</v>
      </c>
      <c r="U4" s="8"/>
      <c r="V4" s="214" t="s">
        <v>56</v>
      </c>
      <c r="X4" s="200" t="s">
        <v>79</v>
      </c>
      <c r="Y4" s="201" t="s">
        <v>75</v>
      </c>
      <c r="Z4" s="201">
        <v>12.0</v>
      </c>
      <c r="AA4" s="202"/>
      <c r="AB4" s="203" t="str">
        <f t="shared" si="5"/>
        <v/>
      </c>
    </row>
    <row r="5">
      <c r="A5" s="204">
        <v>46083.0</v>
      </c>
      <c r="B5" s="205" t="s">
        <v>75</v>
      </c>
      <c r="C5" s="223"/>
      <c r="D5" s="231"/>
      <c r="E5" s="188"/>
      <c r="F5" s="189" t="str">
        <f>IF(COUNTIF(LEAVE!B:B,H:H)&gt;0,TODAY(),"")</f>
        <v/>
      </c>
      <c r="G5" s="208" t="str">
        <f>IF(countif(TODAY!$C$28:C$29,$H$2:$H997),today(),"")</f>
        <v/>
      </c>
      <c r="H5" s="191" t="s">
        <v>56</v>
      </c>
      <c r="I5" s="192">
        <f t="shared" si="6"/>
        <v>3</v>
      </c>
      <c r="J5" s="213">
        <f>IFERROR(__xludf.DUMMYFUNCTION("""COMPUTED_VALUE"""),46170.0)</f>
        <v>46170</v>
      </c>
      <c r="K5" s="194"/>
      <c r="L5" s="195" t="str">
        <f t="shared" ref="L5:M5" si="8">H5</f>
        <v>BALASUBRAMANI</v>
      </c>
      <c r="M5" s="196">
        <f t="shared" si="8"/>
        <v>3</v>
      </c>
      <c r="N5" s="197">
        <f t="shared" si="3"/>
        <v>46170</v>
      </c>
      <c r="O5" s="197">
        <f t="shared" si="4"/>
        <v>46170</v>
      </c>
      <c r="P5" s="209"/>
      <c r="Q5" s="199" t="s">
        <v>72</v>
      </c>
      <c r="R5" s="199">
        <v>21.0</v>
      </c>
      <c r="S5" s="197">
        <v>46170.5</v>
      </c>
      <c r="T5" s="197">
        <v>46170.5</v>
      </c>
      <c r="U5" s="8"/>
      <c r="V5" s="214" t="s">
        <v>72</v>
      </c>
      <c r="X5" s="200" t="s">
        <v>74</v>
      </c>
      <c r="Y5" s="201" t="s">
        <v>71</v>
      </c>
      <c r="Z5" s="201">
        <v>12.0</v>
      </c>
      <c r="AA5" s="202"/>
      <c r="AB5" s="203" t="str">
        <f t="shared" si="5"/>
        <v/>
      </c>
    </row>
    <row r="6">
      <c r="A6" s="204">
        <v>46083.0</v>
      </c>
      <c r="B6" s="205" t="s">
        <v>71</v>
      </c>
      <c r="C6" s="223"/>
      <c r="D6" s="231"/>
      <c r="E6" s="188"/>
      <c r="F6" s="189" t="str">
        <f>IF(COUNTIF(LEAVE!B:B,H:H)&gt;0,TODAY(),"")</f>
        <v/>
      </c>
      <c r="G6" s="208" t="str">
        <f>IF(countif(TODAY!$C$28:C$29,$H$2:$H997),today(),"")</f>
        <v/>
      </c>
      <c r="H6" s="191" t="s">
        <v>60</v>
      </c>
      <c r="I6" s="192">
        <f t="shared" si="6"/>
        <v>12</v>
      </c>
      <c r="J6" s="213">
        <f>IFERROR(__xludf.DUMMYFUNCTION("""COMPUTED_VALUE"""),46173.0)</f>
        <v>46173</v>
      </c>
      <c r="K6" s="194"/>
      <c r="L6" s="195" t="str">
        <f t="shared" ref="L6:M6" si="9">H6</f>
        <v>KOLANCHIYAPPAN</v>
      </c>
      <c r="M6" s="196">
        <f t="shared" si="9"/>
        <v>12</v>
      </c>
      <c r="N6" s="197">
        <f t="shared" si="3"/>
        <v>46173</v>
      </c>
      <c r="O6" s="197">
        <f t="shared" si="4"/>
        <v>46173</v>
      </c>
      <c r="P6" s="209"/>
      <c r="Q6" s="199" t="s">
        <v>79</v>
      </c>
      <c r="R6" s="199">
        <v>8.0</v>
      </c>
      <c r="S6" s="197">
        <v>46171.0</v>
      </c>
      <c r="T6" s="197">
        <v>46171.0</v>
      </c>
      <c r="U6" s="8"/>
      <c r="V6" s="214" t="s">
        <v>79</v>
      </c>
      <c r="X6" s="200" t="s">
        <v>46</v>
      </c>
      <c r="Y6" s="201" t="s">
        <v>82</v>
      </c>
      <c r="Z6" s="201">
        <v>12.0</v>
      </c>
      <c r="AA6" s="202"/>
      <c r="AB6" s="203" t="str">
        <f t="shared" si="5"/>
        <v/>
      </c>
    </row>
    <row r="7">
      <c r="A7" s="204">
        <v>46084.0</v>
      </c>
      <c r="B7" s="205" t="s">
        <v>60</v>
      </c>
      <c r="C7" s="223"/>
      <c r="D7" s="231"/>
      <c r="E7" s="188"/>
      <c r="F7" s="189" t="str">
        <f>IF(COUNTIF(LEAVE!B:B,H:H)&gt;0,TODAY(),"")</f>
        <v/>
      </c>
      <c r="G7" s="208" t="str">
        <f>IF(countif(TODAY!$C$28:C$29,$H$2:$H997),today(),"")</f>
        <v/>
      </c>
      <c r="H7" s="191" t="s">
        <v>64</v>
      </c>
      <c r="I7" s="192">
        <f t="shared" si="6"/>
        <v>11</v>
      </c>
      <c r="J7" s="213">
        <f>IFERROR(__xludf.DUMMYFUNCTION("""COMPUTED_VALUE"""),46198.0)</f>
        <v>46198</v>
      </c>
      <c r="K7" s="194"/>
      <c r="L7" s="195" t="str">
        <f t="shared" ref="L7:M7" si="10">H7</f>
        <v>MANIMARAN</v>
      </c>
      <c r="M7" s="196">
        <f t="shared" si="10"/>
        <v>11</v>
      </c>
      <c r="N7" s="197">
        <f t="shared" si="3"/>
        <v>46198</v>
      </c>
      <c r="O7" s="197">
        <f t="shared" si="4"/>
        <v>46198</v>
      </c>
      <c r="P7" s="215"/>
      <c r="Q7" s="199" t="s">
        <v>82</v>
      </c>
      <c r="R7" s="199">
        <v>12.0</v>
      </c>
      <c r="S7" s="197">
        <v>46171.0</v>
      </c>
      <c r="T7" s="197">
        <v>46171.0</v>
      </c>
      <c r="U7" s="8"/>
      <c r="V7" s="214" t="s">
        <v>82</v>
      </c>
      <c r="X7" s="200" t="s">
        <v>82</v>
      </c>
      <c r="Y7" s="201" t="s">
        <v>46</v>
      </c>
      <c r="Z7" s="201">
        <v>11.0</v>
      </c>
      <c r="AA7" s="202"/>
      <c r="AB7" s="203" t="str">
        <f t="shared" si="5"/>
        <v/>
      </c>
    </row>
    <row r="8">
      <c r="A8" s="204">
        <v>46084.0</v>
      </c>
      <c r="B8" s="205" t="s">
        <v>76</v>
      </c>
      <c r="C8" s="223"/>
      <c r="D8" s="231"/>
      <c r="E8" s="188"/>
      <c r="F8" s="189" t="str">
        <f>IF(COUNTIF(LEAVE!B:B,H:H)&gt;0,TODAY(),"")</f>
        <v/>
      </c>
      <c r="G8" s="208" t="str">
        <f>IF(countif(TODAY!$C$28:C$29,$H$2:$H997),today(),"")</f>
        <v/>
      </c>
      <c r="H8" s="191" t="s">
        <v>3</v>
      </c>
      <c r="I8" s="192">
        <f t="shared" si="6"/>
        <v>11</v>
      </c>
      <c r="J8" s="213">
        <f>IFERROR(__xludf.DUMMYFUNCTION("""COMPUTED_VALUE"""),46174.0)</f>
        <v>46174</v>
      </c>
      <c r="K8" s="194"/>
      <c r="L8" s="195" t="str">
        <f t="shared" ref="L8:M8" si="11">H8</f>
        <v>MUTHUKUMAR</v>
      </c>
      <c r="M8" s="196">
        <f t="shared" si="11"/>
        <v>11</v>
      </c>
      <c r="N8" s="197">
        <f t="shared" si="3"/>
        <v>46174</v>
      </c>
      <c r="O8" s="197">
        <f t="shared" si="4"/>
        <v>46174</v>
      </c>
      <c r="P8" s="215"/>
      <c r="Q8" s="199" t="s">
        <v>46</v>
      </c>
      <c r="R8" s="199">
        <v>11.0</v>
      </c>
      <c r="S8" s="197">
        <v>46172.0</v>
      </c>
      <c r="T8" s="197">
        <v>46172.0</v>
      </c>
      <c r="U8" s="8"/>
      <c r="V8" s="214" t="s">
        <v>46</v>
      </c>
      <c r="X8" s="200" t="s">
        <v>72</v>
      </c>
      <c r="Y8" s="201" t="s">
        <v>51</v>
      </c>
      <c r="Z8" s="201">
        <v>11.0</v>
      </c>
      <c r="AA8" s="202"/>
      <c r="AB8" s="203" t="str">
        <f t="shared" si="5"/>
        <v/>
      </c>
    </row>
    <row r="9">
      <c r="A9" s="204">
        <v>46085.0</v>
      </c>
      <c r="B9" s="205" t="s">
        <v>72</v>
      </c>
      <c r="C9" s="223"/>
      <c r="D9" s="231"/>
      <c r="E9" s="188"/>
      <c r="F9" s="189" t="str">
        <f>IF(COUNTIF(LEAVE!B:B,H:H)&gt;0,TODAY(),"")</f>
        <v/>
      </c>
      <c r="G9" s="208" t="str">
        <f>IF(countif(TODAY!$C$28:C$29,$H$2:$H997),today(),"")</f>
        <v/>
      </c>
      <c r="H9" s="191" t="s">
        <v>68</v>
      </c>
      <c r="I9" s="192">
        <f t="shared" si="6"/>
        <v>11</v>
      </c>
      <c r="J9" s="213">
        <f>IFERROR(__xludf.DUMMYFUNCTION("""COMPUTED_VALUE"""),46175.0)</f>
        <v>46175</v>
      </c>
      <c r="K9" s="194"/>
      <c r="L9" s="195" t="str">
        <f t="shared" ref="L9:M9" si="12">H9</f>
        <v>PANDI-2</v>
      </c>
      <c r="M9" s="196">
        <f t="shared" si="12"/>
        <v>11</v>
      </c>
      <c r="N9" s="197">
        <f t="shared" si="3"/>
        <v>46175</v>
      </c>
      <c r="O9" s="197">
        <f t="shared" si="4"/>
        <v>46175</v>
      </c>
      <c r="P9" s="8"/>
      <c r="Q9" s="199" t="s">
        <v>81</v>
      </c>
      <c r="R9" s="199">
        <v>11.0</v>
      </c>
      <c r="S9" s="197">
        <v>46172.0</v>
      </c>
      <c r="T9" s="197">
        <v>46172.0</v>
      </c>
      <c r="U9" s="8"/>
      <c r="V9" s="216" t="s">
        <v>81</v>
      </c>
      <c r="Y9" s="201" t="s">
        <v>64</v>
      </c>
      <c r="Z9" s="201">
        <v>11.0</v>
      </c>
      <c r="AA9" s="202"/>
      <c r="AB9" s="203" t="str">
        <f t="shared" si="5"/>
        <v/>
      </c>
    </row>
    <row r="10">
      <c r="A10" s="204">
        <v>46085.0</v>
      </c>
      <c r="B10" s="205" t="s">
        <v>74</v>
      </c>
      <c r="C10" s="223"/>
      <c r="D10" s="231"/>
      <c r="E10" s="188"/>
      <c r="F10" s="189" t="str">
        <f>IF(COUNTIF(LEAVE!B:B,H:H)&gt;0,TODAY(),"")</f>
        <v/>
      </c>
      <c r="G10" s="208" t="str">
        <f>IF(countif(TODAY!$C$28:C$29,$H$2:$H997),today(),"")</f>
        <v/>
      </c>
      <c r="H10" s="191" t="s">
        <v>72</v>
      </c>
      <c r="I10" s="192">
        <f t="shared" si="6"/>
        <v>21</v>
      </c>
      <c r="J10" s="213">
        <f>IFERROR(__xludf.DUMMYFUNCTION("""COMPUTED_VALUE"""),46170.5)</f>
        <v>46170.5</v>
      </c>
      <c r="K10" s="194"/>
      <c r="L10" s="195" t="str">
        <f t="shared" ref="L10:M10" si="13">H10</f>
        <v>PANDIKUMAR</v>
      </c>
      <c r="M10" s="196">
        <f t="shared" si="13"/>
        <v>21</v>
      </c>
      <c r="N10" s="197">
        <f t="shared" si="3"/>
        <v>46170.5</v>
      </c>
      <c r="O10" s="197">
        <f t="shared" si="4"/>
        <v>46170.5</v>
      </c>
      <c r="P10" s="8"/>
      <c r="Q10" s="199" t="s">
        <v>51</v>
      </c>
      <c r="R10" s="199">
        <v>11.0</v>
      </c>
      <c r="S10" s="197">
        <v>46173.0</v>
      </c>
      <c r="T10" s="197">
        <v>46173.0</v>
      </c>
      <c r="U10" s="8"/>
      <c r="V10" s="216" t="s">
        <v>51</v>
      </c>
      <c r="Y10" s="201" t="s">
        <v>3</v>
      </c>
      <c r="Z10" s="201">
        <v>11.0</v>
      </c>
      <c r="AA10" s="202"/>
      <c r="AB10" s="203" t="str">
        <f t="shared" si="5"/>
        <v/>
      </c>
    </row>
    <row r="11">
      <c r="A11" s="204">
        <v>46086.0</v>
      </c>
      <c r="B11" s="205" t="s">
        <v>46</v>
      </c>
      <c r="C11" s="206" t="s">
        <v>7</v>
      </c>
      <c r="D11" s="207">
        <v>46086.83322916667</v>
      </c>
      <c r="E11" s="188"/>
      <c r="F11" s="189" t="str">
        <f>IF(COUNTIF(LEAVE!B:B,H:H)&gt;0,TODAY(),"")</f>
        <v/>
      </c>
      <c r="G11" s="208" t="str">
        <f>IF(countif(TODAY!$C$28:C$29,$H$2:$H997),today(),"")</f>
        <v/>
      </c>
      <c r="H11" s="191" t="s">
        <v>75</v>
      </c>
      <c r="I11" s="192">
        <f t="shared" si="6"/>
        <v>12</v>
      </c>
      <c r="J11" s="213">
        <f>IFERROR(__xludf.DUMMYFUNCTION("""COMPUTED_VALUE"""),46176.0)</f>
        <v>46176</v>
      </c>
      <c r="K11" s="194"/>
      <c r="L11" s="195" t="str">
        <f t="shared" ref="L11:M11" si="14">H11</f>
        <v>PARIMANAM</v>
      </c>
      <c r="M11" s="196">
        <f t="shared" si="14"/>
        <v>12</v>
      </c>
      <c r="N11" s="197">
        <f t="shared" si="3"/>
        <v>46176</v>
      </c>
      <c r="O11" s="197">
        <f t="shared" si="4"/>
        <v>46176</v>
      </c>
      <c r="P11" s="8"/>
      <c r="Q11" s="199" t="s">
        <v>60</v>
      </c>
      <c r="R11" s="199">
        <v>12.0</v>
      </c>
      <c r="S11" s="197">
        <v>46173.0</v>
      </c>
      <c r="T11" s="197">
        <v>46173.0</v>
      </c>
      <c r="U11" s="8"/>
      <c r="V11" s="216" t="s">
        <v>60</v>
      </c>
      <c r="Y11" s="201" t="s">
        <v>68</v>
      </c>
      <c r="Z11" s="201">
        <v>11.0</v>
      </c>
      <c r="AA11" s="202"/>
      <c r="AB11" s="203" t="str">
        <f t="shared" si="5"/>
        <v/>
      </c>
    </row>
    <row r="12">
      <c r="A12" s="204">
        <v>46086.0</v>
      </c>
      <c r="B12" s="205" t="s">
        <v>64</v>
      </c>
      <c r="C12" s="206" t="s">
        <v>7</v>
      </c>
      <c r="D12" s="207">
        <v>46086.83322916667</v>
      </c>
      <c r="E12" s="188"/>
      <c r="F12" s="189" t="str">
        <f>IF(COUNTIF(LEAVE!B:B,H:H)&gt;0,TODAY(),"")</f>
        <v/>
      </c>
      <c r="G12" s="208" t="str">
        <f>IF(countif(TODAY!$C$28:C$29,$H$2:$H997),today(),"")</f>
        <v/>
      </c>
      <c r="H12" s="191" t="s">
        <v>71</v>
      </c>
      <c r="I12" s="192">
        <f t="shared" si="6"/>
        <v>12</v>
      </c>
      <c r="J12" s="213">
        <f>IFERROR(__xludf.DUMMYFUNCTION("""COMPUTED_VALUE"""),46176.0)</f>
        <v>46176</v>
      </c>
      <c r="K12" s="194"/>
      <c r="L12" s="195" t="str">
        <f t="shared" ref="L12:M12" si="15">H12</f>
        <v>RAJKUMAR</v>
      </c>
      <c r="M12" s="196">
        <f t="shared" si="15"/>
        <v>12</v>
      </c>
      <c r="N12" s="197">
        <f t="shared" si="3"/>
        <v>46176</v>
      </c>
      <c r="O12" s="197">
        <f t="shared" si="4"/>
        <v>46176</v>
      </c>
      <c r="P12" s="8"/>
      <c r="Q12" s="199" t="s">
        <v>3</v>
      </c>
      <c r="R12" s="199">
        <v>11.0</v>
      </c>
      <c r="S12" s="197">
        <v>46174.0</v>
      </c>
      <c r="T12" s="197">
        <v>46174.0</v>
      </c>
      <c r="U12" s="8"/>
      <c r="V12" s="216" t="s">
        <v>3</v>
      </c>
      <c r="Y12" s="201" t="s">
        <v>74</v>
      </c>
      <c r="Z12" s="201">
        <v>11.0</v>
      </c>
      <c r="AA12" s="202"/>
      <c r="AB12" s="203" t="str">
        <f t="shared" si="5"/>
        <v/>
      </c>
    </row>
    <row r="13">
      <c r="A13" s="204">
        <v>46087.0</v>
      </c>
      <c r="B13" s="205" t="s">
        <v>51</v>
      </c>
      <c r="C13" s="206" t="s">
        <v>7</v>
      </c>
      <c r="D13" s="207">
        <v>46087.78025462963</v>
      </c>
      <c r="E13" s="188"/>
      <c r="F13" s="189" t="str">
        <f>IF(COUNTIF(LEAVE!B:B,H:H)&gt;0,TODAY(),"")</f>
        <v/>
      </c>
      <c r="G13" s="208" t="str">
        <f>IF(countif(TODAY!$C$28:C$29,$H$2:$H997),today(),"")</f>
        <v/>
      </c>
      <c r="H13" s="191" t="s">
        <v>74</v>
      </c>
      <c r="I13" s="192">
        <f t="shared" si="6"/>
        <v>11</v>
      </c>
      <c r="J13" s="213">
        <f>IFERROR(__xludf.DUMMYFUNCTION("""COMPUTED_VALUE"""),46169.0)</f>
        <v>46169</v>
      </c>
      <c r="K13" s="194"/>
      <c r="L13" s="195" t="str">
        <f t="shared" ref="L13:M13" si="16">H13</f>
        <v>SAKTHIVEL 2</v>
      </c>
      <c r="M13" s="196">
        <f t="shared" si="16"/>
        <v>11</v>
      </c>
      <c r="N13" s="197">
        <f t="shared" si="3"/>
        <v>46169</v>
      </c>
      <c r="O13" s="197">
        <f t="shared" si="4"/>
        <v>46169</v>
      </c>
      <c r="P13" s="217"/>
      <c r="Q13" s="199" t="s">
        <v>68</v>
      </c>
      <c r="R13" s="199">
        <v>11.0</v>
      </c>
      <c r="S13" s="197">
        <v>46175.0</v>
      </c>
      <c r="T13" s="197">
        <v>46175.0</v>
      </c>
      <c r="U13" s="8"/>
      <c r="V13" s="216" t="s">
        <v>68</v>
      </c>
      <c r="Y13" s="201" t="s">
        <v>76</v>
      </c>
      <c r="Z13" s="201">
        <v>11.0</v>
      </c>
      <c r="AA13" s="202"/>
      <c r="AB13" s="203" t="str">
        <f t="shared" si="5"/>
        <v/>
      </c>
    </row>
    <row r="14">
      <c r="A14" s="204">
        <v>46087.0</v>
      </c>
      <c r="B14" s="205" t="s">
        <v>3</v>
      </c>
      <c r="C14" s="206" t="s">
        <v>7</v>
      </c>
      <c r="D14" s="207">
        <v>46087.78025462963</v>
      </c>
      <c r="E14" s="188"/>
      <c r="F14" s="189" t="str">
        <f>IF(COUNTIF(LEAVE!B:B,H:H)&gt;0,TODAY(),"")</f>
        <v/>
      </c>
      <c r="G14" s="208" t="str">
        <f>IF(countif(TODAY!$C$28:C$29,$H$2:$H997),today(),"")</f>
        <v/>
      </c>
      <c r="H14" s="191" t="s">
        <v>76</v>
      </c>
      <c r="I14" s="192">
        <f t="shared" si="6"/>
        <v>11</v>
      </c>
      <c r="J14" s="213">
        <f>IFERROR(__xludf.DUMMYFUNCTION("""COMPUTED_VALUE"""),46198.0)</f>
        <v>46198</v>
      </c>
      <c r="K14" s="194"/>
      <c r="L14" s="195" t="str">
        <f t="shared" ref="L14:M14" si="17">H14</f>
        <v>SATHISH</v>
      </c>
      <c r="M14" s="196">
        <f t="shared" si="17"/>
        <v>11</v>
      </c>
      <c r="N14" s="197">
        <f t="shared" si="3"/>
        <v>46198</v>
      </c>
      <c r="O14" s="197">
        <f t="shared" si="4"/>
        <v>46198</v>
      </c>
      <c r="P14" s="8"/>
      <c r="Q14" s="199" t="s">
        <v>77</v>
      </c>
      <c r="R14" s="199">
        <v>10.0</v>
      </c>
      <c r="S14" s="197">
        <v>46175.0</v>
      </c>
      <c r="T14" s="197">
        <v>46175.0</v>
      </c>
      <c r="U14" s="8"/>
      <c r="V14" s="216" t="s">
        <v>77</v>
      </c>
      <c r="Y14" s="201" t="s">
        <v>81</v>
      </c>
      <c r="Z14" s="201">
        <v>11.0</v>
      </c>
      <c r="AA14" s="202"/>
      <c r="AB14" s="203" t="str">
        <f t="shared" si="5"/>
        <v/>
      </c>
    </row>
    <row r="15">
      <c r="A15" s="204">
        <v>46088.0</v>
      </c>
      <c r="B15" s="205" t="s">
        <v>68</v>
      </c>
      <c r="C15" s="206" t="s">
        <v>7</v>
      </c>
      <c r="D15" s="207">
        <v>46088.829097222224</v>
      </c>
      <c r="E15" s="188"/>
      <c r="F15" s="189" t="str">
        <f>IF(COUNTIF(LEAVE!B:B,H:H)&gt;0,TODAY(),"")</f>
        <v/>
      </c>
      <c r="G15" s="208" t="str">
        <f>IF(countif(TODAY!$C$28:C$29,$H$2:$H997),today(),"")</f>
        <v/>
      </c>
      <c r="H15" s="191" t="s">
        <v>77</v>
      </c>
      <c r="I15" s="192">
        <f t="shared" si="6"/>
        <v>10</v>
      </c>
      <c r="J15" s="213">
        <f>IFERROR(__xludf.DUMMYFUNCTION("""COMPUTED_VALUE"""),46175.0)</f>
        <v>46175</v>
      </c>
      <c r="K15" s="194"/>
      <c r="L15" s="195" t="str">
        <f t="shared" ref="L15:M15" si="18">H15</f>
        <v>SELVENDRAN</v>
      </c>
      <c r="M15" s="196">
        <f t="shared" si="18"/>
        <v>10</v>
      </c>
      <c r="N15" s="197">
        <f t="shared" si="3"/>
        <v>46175</v>
      </c>
      <c r="O15" s="197">
        <f t="shared" si="4"/>
        <v>46175</v>
      </c>
      <c r="P15" s="8"/>
      <c r="Q15" s="199" t="s">
        <v>75</v>
      </c>
      <c r="R15" s="199">
        <v>12.0</v>
      </c>
      <c r="S15" s="197">
        <v>46176.0</v>
      </c>
      <c r="T15" s="197">
        <v>46176.0</v>
      </c>
      <c r="U15" s="8"/>
      <c r="V15" s="216" t="s">
        <v>75</v>
      </c>
      <c r="Y15" s="201" t="s">
        <v>77</v>
      </c>
      <c r="Z15" s="201">
        <v>10.0</v>
      </c>
      <c r="AA15" s="202"/>
      <c r="AB15" s="218" t="str">
        <f t="shared" si="5"/>
        <v/>
      </c>
    </row>
    <row r="16">
      <c r="A16" s="204">
        <v>46088.0</v>
      </c>
      <c r="B16" s="205" t="s">
        <v>77</v>
      </c>
      <c r="C16" s="206" t="s">
        <v>7</v>
      </c>
      <c r="D16" s="207">
        <v>46088.829097222224</v>
      </c>
      <c r="E16" s="188"/>
      <c r="F16" s="189" t="str">
        <f>IF(COUNTIF(LEAVE!B:B,H:H)&gt;0,TODAY(),"")</f>
        <v/>
      </c>
      <c r="G16" s="208" t="str">
        <f>IF(countif(TODAY!$C$28:C$29,$H$2:$H997),today(),"")</f>
        <v/>
      </c>
      <c r="H16" s="191" t="s">
        <v>79</v>
      </c>
      <c r="I16" s="192">
        <f t="shared" si="6"/>
        <v>8</v>
      </c>
      <c r="J16" s="213">
        <f>IFERROR(__xludf.DUMMYFUNCTION("""COMPUTED_VALUE"""),46171.0)</f>
        <v>46171</v>
      </c>
      <c r="K16" s="194"/>
      <c r="L16" s="195" t="str">
        <f t="shared" ref="L16:M16" si="19">H16</f>
        <v>SYED ABUTHAHIR</v>
      </c>
      <c r="M16" s="196">
        <f t="shared" si="19"/>
        <v>8</v>
      </c>
      <c r="N16" s="197">
        <f t="shared" si="3"/>
        <v>46171</v>
      </c>
      <c r="O16" s="197">
        <f t="shared" si="4"/>
        <v>46171</v>
      </c>
      <c r="P16" s="8"/>
      <c r="Q16" s="199" t="s">
        <v>71</v>
      </c>
      <c r="R16" s="199">
        <v>12.0</v>
      </c>
      <c r="S16" s="197">
        <v>46176.0</v>
      </c>
      <c r="T16" s="197">
        <v>46176.0</v>
      </c>
      <c r="U16" s="8"/>
      <c r="V16" s="216" t="s">
        <v>71</v>
      </c>
      <c r="Y16" s="201" t="s">
        <v>79</v>
      </c>
      <c r="Z16" s="201">
        <v>8.0</v>
      </c>
      <c r="AA16" s="202"/>
      <c r="AB16" s="203" t="str">
        <f t="shared" si="5"/>
        <v/>
      </c>
    </row>
    <row r="17">
      <c r="A17" s="204">
        <v>46089.0</v>
      </c>
      <c r="B17" s="205" t="s">
        <v>72</v>
      </c>
      <c r="C17" s="206" t="s">
        <v>7</v>
      </c>
      <c r="D17" s="207">
        <v>46089.837060185186</v>
      </c>
      <c r="E17" s="188"/>
      <c r="F17" s="189" t="str">
        <f>IF(COUNTIF(LEAVE!B:B,H:H)&gt;0,TODAY(),"")</f>
        <v/>
      </c>
      <c r="G17" s="208" t="str">
        <f>IF(countif(TODAY!$C$28:C$29,$H$2:$H997),today(),"")</f>
        <v/>
      </c>
      <c r="H17" s="191" t="s">
        <v>81</v>
      </c>
      <c r="I17" s="192">
        <f t="shared" si="6"/>
        <v>11</v>
      </c>
      <c r="J17" s="213">
        <f>IFERROR(__xludf.DUMMYFUNCTION("""COMPUTED_VALUE"""),46172.0)</f>
        <v>46172</v>
      </c>
      <c r="K17" s="194"/>
      <c r="L17" s="195" t="str">
        <f t="shared" ref="L17:M17" si="20">H17</f>
        <v>THAMODARAN</v>
      </c>
      <c r="M17" s="196">
        <f t="shared" si="20"/>
        <v>11</v>
      </c>
      <c r="N17" s="197">
        <f t="shared" si="3"/>
        <v>46172</v>
      </c>
      <c r="O17" s="197">
        <f t="shared" si="4"/>
        <v>46172</v>
      </c>
      <c r="P17" s="8"/>
      <c r="Q17" s="199"/>
      <c r="R17" s="199">
        <v>0.0</v>
      </c>
      <c r="S17" s="197">
        <v>0.0</v>
      </c>
      <c r="T17" s="197">
        <v>46178.0</v>
      </c>
      <c r="U17" s="8"/>
      <c r="V17" s="216"/>
      <c r="Y17" s="201" t="s">
        <v>56</v>
      </c>
      <c r="Z17" s="201">
        <v>3.0</v>
      </c>
      <c r="AA17" s="202"/>
      <c r="AB17" s="203" t="str">
        <f t="shared" si="5"/>
        <v/>
      </c>
    </row>
    <row r="18">
      <c r="A18" s="204">
        <v>46089.0</v>
      </c>
      <c r="B18" s="205" t="s">
        <v>81</v>
      </c>
      <c r="C18" s="206" t="s">
        <v>7</v>
      </c>
      <c r="D18" s="207">
        <v>46089.837060185186</v>
      </c>
      <c r="E18" s="188"/>
      <c r="F18" s="189" t="str">
        <f>IF(COUNTIF(LEAVE!B:B,H:H)&gt;0,TODAY(),"")</f>
        <v/>
      </c>
      <c r="G18" s="208" t="str">
        <f>IF(countif(TODAY!$C$28:C$29,$H$2:$H997),today(),"")</f>
        <v/>
      </c>
      <c r="H18" s="191" t="s">
        <v>82</v>
      </c>
      <c r="I18" s="192">
        <f t="shared" si="6"/>
        <v>12</v>
      </c>
      <c r="J18" s="213">
        <f>IFERROR(__xludf.DUMMYFUNCTION("""COMPUTED_VALUE"""),46171.0)</f>
        <v>46171</v>
      </c>
      <c r="K18" s="194"/>
      <c r="L18" s="195" t="str">
        <f t="shared" ref="L18:M18" si="21">H18</f>
        <v>VENKADESAN</v>
      </c>
      <c r="M18" s="196">
        <f t="shared" si="21"/>
        <v>12</v>
      </c>
      <c r="N18" s="197">
        <f t="shared" si="3"/>
        <v>46171</v>
      </c>
      <c r="O18" s="197">
        <f t="shared" si="4"/>
        <v>46171</v>
      </c>
      <c r="P18" s="8"/>
      <c r="Q18" s="199"/>
      <c r="R18" s="199">
        <v>0.0</v>
      </c>
      <c r="S18" s="197">
        <v>0.0</v>
      </c>
      <c r="T18" s="197">
        <v>46178.0</v>
      </c>
      <c r="U18" s="8"/>
      <c r="V18" s="216"/>
      <c r="Y18" s="201" t="s">
        <v>48</v>
      </c>
      <c r="Z18" s="201">
        <v>2.0</v>
      </c>
      <c r="AA18" s="202"/>
      <c r="AB18" s="203" t="str">
        <f t="shared" si="5"/>
        <v/>
      </c>
    </row>
    <row r="19" ht="15.75" customHeight="1">
      <c r="A19" s="204">
        <v>46090.0</v>
      </c>
      <c r="B19" s="205" t="s">
        <v>55</v>
      </c>
      <c r="C19" s="206" t="s">
        <v>7</v>
      </c>
      <c r="D19" s="207">
        <v>46090.83541666667</v>
      </c>
      <c r="E19" s="188"/>
      <c r="F19" s="189" t="str">
        <f>IF(COUNTIF(LEAVE!B:B,H:H)&gt;0,TODAY(),"")</f>
        <v/>
      </c>
      <c r="G19" s="208" t="str">
        <f>IF(countif(TODAY!$C$28:C$29,$H$2:$H997),today(),"")</f>
        <v/>
      </c>
      <c r="H19" s="191"/>
      <c r="I19" s="192">
        <f t="shared" si="6"/>
        <v>0</v>
      </c>
      <c r="J19" s="213"/>
      <c r="K19" s="194"/>
      <c r="L19" s="195" t="str">
        <f t="shared" ref="L19:M19" si="22">H19</f>
        <v/>
      </c>
      <c r="M19" s="196">
        <f t="shared" si="22"/>
        <v>0</v>
      </c>
      <c r="N19" s="197">
        <f t="shared" si="3"/>
        <v>0</v>
      </c>
      <c r="O19" s="197">
        <f t="shared" si="4"/>
        <v>46178</v>
      </c>
      <c r="P19" s="8"/>
      <c r="Q19" s="199"/>
      <c r="R19" s="199">
        <v>0.0</v>
      </c>
      <c r="S19" s="197">
        <v>0.0</v>
      </c>
      <c r="T19" s="197">
        <v>46178.0</v>
      </c>
      <c r="U19" s="8"/>
      <c r="V19" s="216"/>
      <c r="Y19" s="201"/>
      <c r="Z19" s="201">
        <v>0.0</v>
      </c>
      <c r="AA19" s="202"/>
      <c r="AB19" s="203" t="str">
        <f t="shared" si="5"/>
        <v/>
      </c>
    </row>
    <row r="20" ht="15.75" customHeight="1">
      <c r="A20" s="204">
        <v>46090.0</v>
      </c>
      <c r="B20" s="205" t="s">
        <v>82</v>
      </c>
      <c r="C20" s="206" t="s">
        <v>7</v>
      </c>
      <c r="D20" s="207">
        <v>46090.83541666667</v>
      </c>
      <c r="E20" s="188"/>
      <c r="F20" s="189" t="str">
        <f>IF(COUNTIF(LEAVE!B:B,H:H)&gt;0,TODAY(),"")</f>
        <v/>
      </c>
      <c r="G20" s="208" t="str">
        <f>IF(countif(TODAY!$C$28:C$29,$H$2:$H997),today(),"")</f>
        <v/>
      </c>
      <c r="H20" s="191"/>
      <c r="I20" s="192">
        <f t="shared" si="6"/>
        <v>0</v>
      </c>
      <c r="J20" s="213"/>
      <c r="K20" s="194"/>
      <c r="L20" s="195" t="str">
        <f t="shared" ref="L20:M20" si="23">H20</f>
        <v/>
      </c>
      <c r="M20" s="196">
        <f t="shared" si="23"/>
        <v>0</v>
      </c>
      <c r="N20" s="197">
        <f t="shared" si="3"/>
        <v>0</v>
      </c>
      <c r="O20" s="197">
        <f t="shared" si="4"/>
        <v>46178</v>
      </c>
      <c r="P20" s="8"/>
      <c r="Q20" s="199"/>
      <c r="R20" s="199">
        <v>0.0</v>
      </c>
      <c r="S20" s="197">
        <v>0.0</v>
      </c>
      <c r="T20" s="197">
        <v>46178.0</v>
      </c>
      <c r="U20" s="8"/>
      <c r="V20" s="216"/>
      <c r="Y20" s="201"/>
      <c r="Z20" s="201">
        <v>0.0</v>
      </c>
      <c r="AA20" s="202"/>
      <c r="AB20" s="203" t="str">
        <f t="shared" si="5"/>
        <v/>
      </c>
    </row>
    <row r="21" ht="15.75" customHeight="1">
      <c r="A21" s="204">
        <v>46091.0</v>
      </c>
      <c r="B21" s="205" t="s">
        <v>60</v>
      </c>
      <c r="C21" s="206" t="s">
        <v>5</v>
      </c>
      <c r="D21" s="207">
        <v>46091.83928240741</v>
      </c>
      <c r="E21" s="104"/>
      <c r="F21" s="189" t="str">
        <f>IF(COUNTIF(LEAVE!B:B,H:H)&gt;0,TODAY(),"")</f>
        <v/>
      </c>
      <c r="G21" s="208" t="str">
        <f>IF(countif(TODAY!$C$28:C$29,$H$2:$H997),today(),"")</f>
        <v/>
      </c>
      <c r="H21" s="191"/>
      <c r="I21" s="192">
        <f t="shared" si="6"/>
        <v>0</v>
      </c>
      <c r="J21" s="213"/>
      <c r="K21" s="194"/>
      <c r="L21" s="195" t="str">
        <f t="shared" ref="L21:M21" si="24">H21</f>
        <v/>
      </c>
      <c r="M21" s="196">
        <f t="shared" si="24"/>
        <v>0</v>
      </c>
      <c r="N21" s="197">
        <f t="shared" si="3"/>
        <v>0</v>
      </c>
      <c r="O21" s="197">
        <f t="shared" si="4"/>
        <v>46178</v>
      </c>
      <c r="P21" s="8"/>
      <c r="Q21" s="199"/>
      <c r="R21" s="199">
        <v>0.0</v>
      </c>
      <c r="S21" s="197">
        <v>0.0</v>
      </c>
      <c r="T21" s="197">
        <v>46178.0</v>
      </c>
      <c r="U21" s="8"/>
      <c r="V21" s="216"/>
      <c r="Y21" s="201"/>
      <c r="Z21" s="201">
        <v>0.0</v>
      </c>
      <c r="AA21" s="202"/>
      <c r="AB21" s="203" t="str">
        <f t="shared" si="5"/>
        <v/>
      </c>
    </row>
    <row r="22" ht="15.75" customHeight="1">
      <c r="A22" s="204">
        <v>46091.0</v>
      </c>
      <c r="B22" s="205" t="s">
        <v>75</v>
      </c>
      <c r="C22" s="206" t="s">
        <v>5</v>
      </c>
      <c r="D22" s="207">
        <v>46091.83928240741</v>
      </c>
      <c r="E22" s="104"/>
      <c r="F22" s="189" t="str">
        <f>IF(COUNTIF(LEAVE!B:B,H:H)&gt;0,TODAY(),"")</f>
        <v/>
      </c>
      <c r="G22" s="208" t="str">
        <f>IF(countif(TODAY!$C$28:C$29,$H$2:$H997),today(),"")</f>
        <v/>
      </c>
      <c r="H22" s="191"/>
      <c r="I22" s="192">
        <f t="shared" si="6"/>
        <v>0</v>
      </c>
      <c r="J22" s="213"/>
      <c r="K22" s="194"/>
      <c r="L22" s="195" t="str">
        <f t="shared" ref="L22:M22" si="25">H22</f>
        <v/>
      </c>
      <c r="M22" s="196">
        <f t="shared" si="25"/>
        <v>0</v>
      </c>
      <c r="N22" s="197">
        <f t="shared" si="3"/>
        <v>0</v>
      </c>
      <c r="O22" s="197">
        <f t="shared" si="4"/>
        <v>46178</v>
      </c>
      <c r="P22" s="8"/>
      <c r="Q22" s="199"/>
      <c r="R22" s="199">
        <v>0.0</v>
      </c>
      <c r="S22" s="197">
        <v>0.0</v>
      </c>
      <c r="T22" s="197">
        <v>46178.0</v>
      </c>
      <c r="U22" s="8"/>
      <c r="V22" s="216"/>
      <c r="Y22" s="219"/>
      <c r="Z22" s="201">
        <v>0.0</v>
      </c>
      <c r="AA22" s="202"/>
      <c r="AB22" s="203" t="str">
        <f t="shared" si="5"/>
        <v/>
      </c>
    </row>
    <row r="23" ht="15.75" customHeight="1">
      <c r="A23" s="204">
        <v>46092.0</v>
      </c>
      <c r="B23" s="205" t="s">
        <v>72</v>
      </c>
      <c r="C23" s="206" t="s">
        <v>7</v>
      </c>
      <c r="D23" s="207">
        <v>46092.8299537037</v>
      </c>
      <c r="E23" s="104"/>
      <c r="F23" s="189" t="str">
        <f>IF(COUNTIF(LEAVE!B:B,H:H)&gt;0,TODAY(),"")</f>
        <v/>
      </c>
      <c r="G23" s="208" t="str">
        <f>IF(countif(TODAY!$C$28:C$29,$H$2:$H997),today(),"")</f>
        <v/>
      </c>
      <c r="H23" s="191"/>
      <c r="I23" s="192">
        <f t="shared" si="6"/>
        <v>0</v>
      </c>
      <c r="J23" s="213"/>
      <c r="K23" s="194"/>
      <c r="L23" s="195" t="str">
        <f t="shared" ref="L23:M23" si="26">H23</f>
        <v/>
      </c>
      <c r="M23" s="196">
        <f t="shared" si="26"/>
        <v>0</v>
      </c>
      <c r="N23" s="197">
        <f t="shared" si="3"/>
        <v>0</v>
      </c>
      <c r="O23" s="197">
        <f t="shared" si="4"/>
        <v>46178</v>
      </c>
      <c r="P23" s="8"/>
      <c r="Q23" s="199"/>
      <c r="R23" s="199">
        <v>0.0</v>
      </c>
      <c r="S23" s="197">
        <v>0.0</v>
      </c>
      <c r="T23" s="197">
        <v>46178.0</v>
      </c>
      <c r="U23" s="8"/>
      <c r="V23" s="216"/>
      <c r="Y23" s="201"/>
      <c r="Z23" s="201">
        <v>0.0</v>
      </c>
      <c r="AA23" s="202"/>
      <c r="AB23" s="203" t="str">
        <f t="shared" si="5"/>
        <v/>
      </c>
    </row>
    <row r="24" ht="15.75" customHeight="1">
      <c r="A24" s="204">
        <v>46092.0</v>
      </c>
      <c r="B24" s="205" t="s">
        <v>76</v>
      </c>
      <c r="C24" s="206" t="s">
        <v>7</v>
      </c>
      <c r="D24" s="207">
        <v>46092.8299537037</v>
      </c>
      <c r="E24" s="104"/>
      <c r="F24" s="189" t="str">
        <f>IF(COUNTIF(LEAVE!B:B,H:H)&gt;0,TODAY(),"")</f>
        <v/>
      </c>
      <c r="G24" s="208" t="str">
        <f>IF(countif(TODAY!$C$28:C$29,$H$2:$H997),today(),"")</f>
        <v/>
      </c>
      <c r="H24" s="191"/>
      <c r="I24" s="192">
        <f t="shared" si="6"/>
        <v>0</v>
      </c>
      <c r="J24" s="213"/>
      <c r="K24" s="194"/>
      <c r="L24" s="195" t="str">
        <f t="shared" ref="L24:M24" si="27">H24</f>
        <v/>
      </c>
      <c r="M24" s="196">
        <f t="shared" si="27"/>
        <v>0</v>
      </c>
      <c r="N24" s="197">
        <f t="shared" si="3"/>
        <v>0</v>
      </c>
      <c r="O24" s="197">
        <f t="shared" si="4"/>
        <v>46178</v>
      </c>
      <c r="P24" s="8"/>
      <c r="Q24" s="199"/>
      <c r="R24" s="199">
        <v>0.0</v>
      </c>
      <c r="S24" s="197">
        <v>0.0</v>
      </c>
      <c r="T24" s="197">
        <v>46178.0</v>
      </c>
      <c r="U24" s="8"/>
      <c r="V24" s="216"/>
      <c r="Y24" s="201"/>
      <c r="Z24" s="201">
        <v>0.0</v>
      </c>
      <c r="AA24" s="202"/>
      <c r="AB24" s="203" t="str">
        <f t="shared" si="5"/>
        <v/>
      </c>
    </row>
    <row r="25" ht="15.75" customHeight="1">
      <c r="A25" s="204">
        <v>46093.0</v>
      </c>
      <c r="B25" s="205" t="s">
        <v>46</v>
      </c>
      <c r="C25" s="206" t="s">
        <v>5</v>
      </c>
      <c r="D25" s="207">
        <v>46093.83825231482</v>
      </c>
      <c r="E25" s="220"/>
      <c r="F25" s="189" t="str">
        <f>IF(COUNTIF(LEAVE!B:B,H:H)&gt;0,TODAY(),"")</f>
        <v/>
      </c>
      <c r="G25" s="208" t="str">
        <f>IF(countif(TODAY!$C$28:C$29,$H$2:$H997),today(),"")</f>
        <v/>
      </c>
      <c r="H25" s="191"/>
      <c r="I25" s="192">
        <f t="shared" si="6"/>
        <v>0</v>
      </c>
      <c r="J25" s="213"/>
      <c r="K25" s="194"/>
      <c r="L25" s="195" t="str">
        <f t="shared" ref="L25:M25" si="28">H25</f>
        <v/>
      </c>
      <c r="M25" s="196">
        <f t="shared" si="28"/>
        <v>0</v>
      </c>
      <c r="N25" s="197">
        <f t="shared" si="3"/>
        <v>0</v>
      </c>
      <c r="O25" s="197">
        <f t="shared" si="4"/>
        <v>46178</v>
      </c>
      <c r="P25" s="8"/>
      <c r="Q25" s="199"/>
      <c r="R25" s="199">
        <v>0.0</v>
      </c>
      <c r="S25" s="197">
        <v>0.0</v>
      </c>
      <c r="T25" s="197">
        <v>46178.0</v>
      </c>
      <c r="U25" s="8"/>
      <c r="V25" s="216"/>
      <c r="Y25" s="201"/>
      <c r="Z25" s="201">
        <v>0.0</v>
      </c>
      <c r="AA25" s="202"/>
      <c r="AB25" s="203" t="str">
        <f t="shared" si="5"/>
        <v/>
      </c>
    </row>
    <row r="26" ht="15.75" customHeight="1">
      <c r="A26" s="204">
        <v>46093.0</v>
      </c>
      <c r="B26" s="205" t="s">
        <v>71</v>
      </c>
      <c r="C26" s="206" t="s">
        <v>5</v>
      </c>
      <c r="D26" s="207">
        <v>46093.83825231482</v>
      </c>
      <c r="E26" s="220"/>
      <c r="F26" s="189" t="str">
        <f>IF(COUNTIF(LEAVE!B:B,H:H)&gt;0,TODAY(),"")</f>
        <v/>
      </c>
      <c r="G26" s="208" t="str">
        <f>IF(countif(TODAY!$C$28:C$29,$H$2:$H997),today(),"")</f>
        <v/>
      </c>
      <c r="H26" s="191"/>
      <c r="I26" s="192">
        <f t="shared" si="6"/>
        <v>0</v>
      </c>
      <c r="J26" s="213"/>
      <c r="K26" s="194"/>
      <c r="L26" s="195" t="str">
        <f t="shared" ref="L26:M26" si="29">H26</f>
        <v/>
      </c>
      <c r="M26" s="196">
        <f t="shared" si="29"/>
        <v>0</v>
      </c>
      <c r="N26" s="197">
        <f t="shared" si="3"/>
        <v>0</v>
      </c>
      <c r="O26" s="197">
        <f t="shared" si="4"/>
        <v>46178</v>
      </c>
      <c r="P26" s="8"/>
      <c r="Q26" s="199"/>
      <c r="R26" s="199">
        <v>0.0</v>
      </c>
      <c r="S26" s="197">
        <v>0.0</v>
      </c>
      <c r="T26" s="197">
        <v>46178.0</v>
      </c>
      <c r="U26" s="8"/>
      <c r="V26" s="216"/>
      <c r="Y26" s="201"/>
      <c r="Z26" s="201">
        <v>0.0</v>
      </c>
      <c r="AA26" s="202"/>
      <c r="AB26" s="203" t="str">
        <f t="shared" si="5"/>
        <v/>
      </c>
    </row>
    <row r="27" ht="15.75" customHeight="1">
      <c r="A27" s="204">
        <v>46094.0</v>
      </c>
      <c r="B27" s="205" t="s">
        <v>64</v>
      </c>
      <c r="C27" s="206" t="s">
        <v>5</v>
      </c>
      <c r="D27" s="207">
        <v>46094.841516203705</v>
      </c>
      <c r="E27" s="220"/>
      <c r="F27" s="189" t="str">
        <f>IF(COUNTIF(LEAVE!B:B,H:H)&gt;0,TODAY(),"")</f>
        <v/>
      </c>
      <c r="G27" s="208" t="str">
        <f>IF(countif(TODAY!$C$28:C$29,$H$2:$H997),today(),"")</f>
        <v/>
      </c>
      <c r="H27" s="191"/>
      <c r="I27" s="192">
        <f t="shared" si="6"/>
        <v>0</v>
      </c>
      <c r="J27" s="213"/>
      <c r="K27" s="194"/>
      <c r="L27" s="195" t="str">
        <f t="shared" ref="L27:M27" si="30">H27</f>
        <v/>
      </c>
      <c r="M27" s="196">
        <f t="shared" si="30"/>
        <v>0</v>
      </c>
      <c r="N27" s="197">
        <f t="shared" si="3"/>
        <v>0</v>
      </c>
      <c r="O27" s="197">
        <f t="shared" si="4"/>
        <v>46178</v>
      </c>
      <c r="P27" s="8"/>
      <c r="Q27" s="199"/>
      <c r="R27" s="199">
        <v>0.0</v>
      </c>
      <c r="S27" s="197">
        <v>0.0</v>
      </c>
      <c r="T27" s="197">
        <v>46178.0</v>
      </c>
      <c r="U27" s="8"/>
      <c r="V27" s="216"/>
      <c r="Y27" s="201"/>
      <c r="Z27" s="201">
        <v>0.0</v>
      </c>
      <c r="AA27" s="202"/>
      <c r="AB27" s="203"/>
    </row>
    <row r="28" ht="15.75" customHeight="1">
      <c r="A28" s="204">
        <v>46094.0</v>
      </c>
      <c r="B28" s="205" t="s">
        <v>74</v>
      </c>
      <c r="C28" s="206" t="s">
        <v>5</v>
      </c>
      <c r="D28" s="207">
        <v>46094.841516203705</v>
      </c>
      <c r="E28" s="3"/>
      <c r="F28" s="189" t="str">
        <f>IF(COUNTIF(LEAVE!B:B,H:H)&gt;0,TODAY(),"")</f>
        <v/>
      </c>
      <c r="G28" s="208" t="str">
        <f>IF(countif(TODAY!$C$28:C$29,$H$2:$H997),today(),"")</f>
        <v/>
      </c>
      <c r="H28" s="191"/>
      <c r="I28" s="192">
        <f t="shared" si="6"/>
        <v>0</v>
      </c>
      <c r="J28" s="213"/>
      <c r="K28" s="194"/>
      <c r="L28" s="195" t="str">
        <f t="shared" ref="L28:M28" si="31">H28</f>
        <v/>
      </c>
      <c r="M28" s="196">
        <f t="shared" si="31"/>
        <v>0</v>
      </c>
      <c r="N28" s="197">
        <f t="shared" si="3"/>
        <v>0</v>
      </c>
      <c r="O28" s="197">
        <f t="shared" si="4"/>
        <v>46178</v>
      </c>
      <c r="P28" s="8"/>
      <c r="Q28" s="199"/>
      <c r="R28" s="199">
        <v>0.0</v>
      </c>
      <c r="S28" s="197">
        <v>0.0</v>
      </c>
      <c r="T28" s="197">
        <v>46178.0</v>
      </c>
      <c r="U28" s="8"/>
      <c r="V28" s="8"/>
      <c r="W28" s="221"/>
      <c r="X28" s="221"/>
      <c r="Y28" s="201"/>
      <c r="Z28" s="201">
        <v>0.0</v>
      </c>
    </row>
    <row r="29" ht="15.75" customHeight="1">
      <c r="A29" s="204">
        <v>46095.0</v>
      </c>
      <c r="B29" s="205" t="s">
        <v>51</v>
      </c>
      <c r="C29" s="206" t="s">
        <v>7</v>
      </c>
      <c r="D29" s="207">
        <v>46095.79701388889</v>
      </c>
      <c r="E29" s="3"/>
      <c r="F29" s="189" t="str">
        <f>IF(COUNTIF(LEAVE!B:B,H:H)&gt;0,TODAY(),"")</f>
        <v/>
      </c>
      <c r="G29" s="208" t="str">
        <f>IF(countif(TODAY!$C$28:C$29,$H$2:$H997),today(),"")</f>
        <v/>
      </c>
      <c r="H29" s="191"/>
      <c r="I29" s="192">
        <f t="shared" si="6"/>
        <v>0</v>
      </c>
      <c r="J29" s="213"/>
      <c r="K29" s="194"/>
      <c r="L29" s="195" t="str">
        <f t="shared" ref="L29:M29" si="32">H29</f>
        <v/>
      </c>
      <c r="M29" s="196">
        <f t="shared" si="32"/>
        <v>0</v>
      </c>
      <c r="N29" s="197">
        <f t="shared" si="3"/>
        <v>0</v>
      </c>
      <c r="O29" s="197">
        <f t="shared" si="4"/>
        <v>46178</v>
      </c>
      <c r="P29" s="8"/>
      <c r="Q29" s="199"/>
      <c r="R29" s="199">
        <v>0.0</v>
      </c>
      <c r="S29" s="197">
        <v>0.0</v>
      </c>
      <c r="T29" s="197">
        <v>46178.0</v>
      </c>
      <c r="U29" s="8"/>
      <c r="V29" s="8"/>
      <c r="W29" s="221"/>
      <c r="X29" s="221"/>
      <c r="Y29" s="201"/>
      <c r="Z29" s="201"/>
    </row>
    <row r="30" ht="15.75" customHeight="1">
      <c r="A30" s="204">
        <v>46095.0</v>
      </c>
      <c r="B30" s="205" t="s">
        <v>3</v>
      </c>
      <c r="C30" s="206" t="s">
        <v>7</v>
      </c>
      <c r="D30" s="207">
        <v>46095.79701388889</v>
      </c>
      <c r="E30" s="3"/>
      <c r="F30" s="189" t="str">
        <f>IF(COUNTIF(LEAVE!B:B,H:H)&gt;0,TODAY(),"")</f>
        <v/>
      </c>
      <c r="G30" s="208" t="str">
        <f>IF(countif(TODAY!$C$28:C$29,$H$2:$H997),today(),"")</f>
        <v/>
      </c>
      <c r="H30" s="191"/>
      <c r="I30" s="192">
        <f t="shared" si="6"/>
        <v>0</v>
      </c>
      <c r="J30" s="213"/>
      <c r="K30" s="194"/>
      <c r="L30" s="195"/>
      <c r="M30" s="196">
        <f t="shared" ref="M30:M31" si="33">I30</f>
        <v>0</v>
      </c>
      <c r="N30" s="197">
        <f t="shared" si="3"/>
        <v>0</v>
      </c>
      <c r="O30" s="197">
        <f t="shared" si="4"/>
        <v>46178</v>
      </c>
      <c r="P30" s="8"/>
      <c r="Q30" s="199" t="s">
        <v>64</v>
      </c>
      <c r="R30" s="199">
        <v>11.0</v>
      </c>
      <c r="S30" s="197">
        <v>46198.0</v>
      </c>
      <c r="T30" s="197">
        <v>46198.0</v>
      </c>
      <c r="U30" s="8"/>
      <c r="V30" s="8"/>
      <c r="W30" s="221"/>
      <c r="X30" s="221"/>
      <c r="Y30" s="201"/>
      <c r="Z30" s="201"/>
    </row>
    <row r="31" ht="15.75" customHeight="1">
      <c r="A31" s="204">
        <v>46096.0</v>
      </c>
      <c r="B31" s="205" t="s">
        <v>68</v>
      </c>
      <c r="C31" s="206" t="s">
        <v>5</v>
      </c>
      <c r="D31" s="207">
        <v>46096.81685185185</v>
      </c>
      <c r="E31" s="3"/>
      <c r="F31" s="189" t="str">
        <f>IF(COUNTIF(LEAVE!B:B,H:H)&gt;0,TODAY(),"")</f>
        <v/>
      </c>
      <c r="G31" s="208" t="str">
        <f>IF(countif(TODAY!$C$28:C$29,$H$2:$H997),today(),"")</f>
        <v/>
      </c>
      <c r="H31" s="191"/>
      <c r="I31" s="192">
        <f t="shared" si="6"/>
        <v>0</v>
      </c>
      <c r="J31" s="213"/>
      <c r="K31" s="194"/>
      <c r="L31" s="195"/>
      <c r="M31" s="196">
        <f t="shared" si="33"/>
        <v>0</v>
      </c>
      <c r="N31" s="197">
        <f>J31+G31</f>
        <v>0</v>
      </c>
      <c r="O31" s="197">
        <f t="shared" si="4"/>
        <v>46178</v>
      </c>
      <c r="P31" s="8"/>
      <c r="Q31" s="199" t="s">
        <v>76</v>
      </c>
      <c r="R31" s="199">
        <v>11.0</v>
      </c>
      <c r="S31" s="197">
        <v>46198.0</v>
      </c>
      <c r="T31" s="197">
        <v>46198.0</v>
      </c>
      <c r="U31" s="8"/>
      <c r="V31" s="8"/>
      <c r="Y31" s="201"/>
      <c r="Z31" s="201"/>
    </row>
    <row r="32" ht="15.75" customHeight="1">
      <c r="A32" s="204">
        <v>46096.0</v>
      </c>
      <c r="B32" s="205" t="s">
        <v>72</v>
      </c>
      <c r="C32" s="206" t="s">
        <v>5</v>
      </c>
      <c r="D32" s="207">
        <v>46096.81685185185</v>
      </c>
      <c r="E32" s="3"/>
      <c r="F32" s="3"/>
      <c r="G32" s="3"/>
      <c r="H32" s="3"/>
      <c r="J32" s="226"/>
      <c r="K32" s="3"/>
      <c r="L32" s="3"/>
      <c r="O32" s="227"/>
      <c r="Q32" s="94"/>
      <c r="R32" s="94"/>
      <c r="S32" s="94"/>
      <c r="T32" s="94"/>
      <c r="Y32" s="201"/>
      <c r="Z32" s="201"/>
    </row>
    <row r="33" ht="15.75" customHeight="1">
      <c r="A33" s="204">
        <v>46097.0</v>
      </c>
      <c r="B33" s="205" t="s">
        <v>77</v>
      </c>
      <c r="C33" s="206" t="s">
        <v>7</v>
      </c>
      <c r="D33" s="207">
        <v>46097.822858796295</v>
      </c>
      <c r="E33" s="3"/>
      <c r="F33" s="3"/>
      <c r="G33" s="3"/>
      <c r="H33" s="3"/>
      <c r="J33" s="226"/>
      <c r="K33" s="3"/>
      <c r="L33" s="3"/>
      <c r="O33" s="227"/>
      <c r="Q33" s="94"/>
      <c r="R33" s="94"/>
      <c r="S33" s="94"/>
      <c r="T33" s="94"/>
      <c r="Y33" s="201"/>
      <c r="Z33" s="201"/>
    </row>
    <row r="34" ht="15.75" customHeight="1">
      <c r="A34" s="204">
        <v>46097.0</v>
      </c>
      <c r="B34" s="205" t="s">
        <v>81</v>
      </c>
      <c r="C34" s="206" t="s">
        <v>7</v>
      </c>
      <c r="D34" s="207">
        <v>46097.822858796295</v>
      </c>
      <c r="E34" s="3"/>
      <c r="F34" s="3"/>
      <c r="G34" s="3"/>
      <c r="H34" s="3"/>
      <c r="J34" s="226"/>
      <c r="K34" s="3"/>
      <c r="L34" s="3"/>
      <c r="O34" s="227"/>
      <c r="Q34" s="94"/>
      <c r="R34" s="94"/>
      <c r="S34" s="94"/>
      <c r="T34" s="94"/>
      <c r="Y34" s="201"/>
      <c r="Z34" s="201"/>
    </row>
    <row r="35" ht="15.75" customHeight="1">
      <c r="A35" s="204">
        <v>46098.0</v>
      </c>
      <c r="B35" s="205" t="s">
        <v>55</v>
      </c>
      <c r="C35" s="206" t="s">
        <v>9</v>
      </c>
      <c r="D35" s="207">
        <v>46098.80856481481</v>
      </c>
      <c r="E35" s="3"/>
      <c r="F35" s="3"/>
      <c r="G35" s="3"/>
      <c r="H35" s="3"/>
      <c r="J35" s="226"/>
      <c r="K35" s="3"/>
      <c r="L35" s="3"/>
      <c r="O35" s="227"/>
      <c r="Q35" s="94"/>
      <c r="R35" s="94"/>
      <c r="S35" s="94"/>
      <c r="T35" s="94"/>
      <c r="Y35" s="201" t="s">
        <v>92</v>
      </c>
      <c r="Z35" s="201"/>
    </row>
    <row r="36" ht="15.75" customHeight="1">
      <c r="A36" s="204">
        <v>46098.0</v>
      </c>
      <c r="B36" s="205" t="s">
        <v>82</v>
      </c>
      <c r="C36" s="206" t="s">
        <v>9</v>
      </c>
      <c r="D36" s="207">
        <v>46098.80856481481</v>
      </c>
      <c r="E36" s="3"/>
      <c r="F36" s="3"/>
      <c r="G36" s="3"/>
      <c r="H36" s="3"/>
      <c r="J36" s="226"/>
      <c r="K36" s="3"/>
      <c r="L36" s="3"/>
      <c r="O36" s="227"/>
      <c r="Q36" s="94"/>
      <c r="R36" s="94"/>
      <c r="S36" s="94"/>
      <c r="T36" s="94"/>
      <c r="Y36" s="201" t="s">
        <v>92</v>
      </c>
      <c r="Z36" s="201"/>
    </row>
    <row r="37" ht="15.75" customHeight="1">
      <c r="A37" s="204">
        <v>46099.0</v>
      </c>
      <c r="B37" s="205" t="s">
        <v>60</v>
      </c>
      <c r="C37" s="206" t="s">
        <v>7</v>
      </c>
      <c r="D37" s="207">
        <v>46099.800775462965</v>
      </c>
      <c r="E37" s="3"/>
      <c r="F37" s="3"/>
      <c r="G37" s="3"/>
      <c r="H37" s="3"/>
      <c r="J37" s="226"/>
      <c r="K37" s="3"/>
      <c r="L37" s="3"/>
      <c r="O37" s="227"/>
      <c r="Q37" s="94"/>
      <c r="R37" s="94"/>
      <c r="S37" s="94"/>
      <c r="T37" s="94"/>
      <c r="Y37" s="201" t="s">
        <v>92</v>
      </c>
      <c r="Z37" s="201"/>
    </row>
    <row r="38" ht="15.75" customHeight="1">
      <c r="A38" s="204">
        <v>46099.0</v>
      </c>
      <c r="B38" s="205" t="s">
        <v>75</v>
      </c>
      <c r="C38" s="206" t="s">
        <v>7</v>
      </c>
      <c r="D38" s="207">
        <v>46099.800775462965</v>
      </c>
      <c r="E38" s="3"/>
      <c r="F38" s="3"/>
      <c r="G38" s="3"/>
      <c r="H38" s="3"/>
      <c r="J38" s="226"/>
      <c r="K38" s="3"/>
      <c r="L38" s="3"/>
      <c r="O38" s="227"/>
      <c r="Q38" s="94"/>
      <c r="R38" s="94"/>
      <c r="S38" s="94"/>
      <c r="T38" s="94"/>
      <c r="Y38" s="94" t="s">
        <v>92</v>
      </c>
    </row>
    <row r="39" ht="15.75" customHeight="1">
      <c r="A39" s="204">
        <v>46100.0</v>
      </c>
      <c r="B39" s="205" t="s">
        <v>72</v>
      </c>
      <c r="C39" s="206" t="s">
        <v>7</v>
      </c>
      <c r="D39" s="207">
        <v>46100.83115740741</v>
      </c>
      <c r="E39" s="3"/>
      <c r="F39" s="3"/>
      <c r="G39" s="3"/>
      <c r="H39" s="3"/>
      <c r="J39" s="226"/>
      <c r="K39" s="3"/>
      <c r="L39" s="3"/>
      <c r="O39" s="227"/>
      <c r="Q39" s="94"/>
      <c r="R39" s="94"/>
      <c r="S39" s="94"/>
      <c r="T39" s="94"/>
      <c r="Y39" s="94" t="s">
        <v>92</v>
      </c>
    </row>
    <row r="40" ht="15.75" customHeight="1">
      <c r="A40" s="204">
        <v>46100.0</v>
      </c>
      <c r="B40" s="205" t="s">
        <v>76</v>
      </c>
      <c r="C40" s="206" t="s">
        <v>7</v>
      </c>
      <c r="D40" s="207">
        <v>46100.83115740741</v>
      </c>
      <c r="E40" s="3"/>
      <c r="F40" s="3"/>
      <c r="G40" s="3"/>
      <c r="H40" s="3"/>
      <c r="J40" s="226"/>
      <c r="K40" s="3"/>
      <c r="L40" s="3"/>
      <c r="O40" s="227"/>
      <c r="Q40" s="94"/>
      <c r="R40" s="94"/>
      <c r="S40" s="94"/>
      <c r="T40" s="94"/>
      <c r="Y40" s="94" t="s">
        <v>92</v>
      </c>
    </row>
    <row r="41" ht="15.75" customHeight="1">
      <c r="A41" s="204">
        <v>46101.0</v>
      </c>
      <c r="B41" s="205" t="s">
        <v>46</v>
      </c>
      <c r="C41" s="206" t="s">
        <v>7</v>
      </c>
      <c r="D41" s="207">
        <v>46101.82894675926</v>
      </c>
      <c r="E41" s="3"/>
      <c r="F41" s="3"/>
      <c r="G41" s="3"/>
      <c r="H41" s="3"/>
      <c r="J41" s="226"/>
      <c r="K41" s="3"/>
      <c r="L41" s="3"/>
      <c r="O41" s="227"/>
      <c r="Q41" s="94"/>
      <c r="R41" s="94"/>
      <c r="S41" s="94"/>
      <c r="T41" s="94"/>
      <c r="Y41" s="94" t="s">
        <v>92</v>
      </c>
    </row>
    <row r="42" ht="15.75" customHeight="1">
      <c r="A42" s="204">
        <v>46101.0</v>
      </c>
      <c r="B42" s="205" t="s">
        <v>71</v>
      </c>
      <c r="C42" s="206" t="s">
        <v>7</v>
      </c>
      <c r="D42" s="207">
        <v>46101.82894675926</v>
      </c>
      <c r="E42" s="3"/>
      <c r="F42" s="3"/>
      <c r="G42" s="3"/>
      <c r="H42" s="3"/>
      <c r="J42" s="226"/>
      <c r="K42" s="3"/>
      <c r="L42" s="3"/>
      <c r="O42" s="227"/>
      <c r="Q42" s="94"/>
      <c r="R42" s="94"/>
      <c r="S42" s="94"/>
      <c r="T42" s="94"/>
      <c r="Y42" s="94" t="s">
        <v>92</v>
      </c>
    </row>
    <row r="43" ht="15.75" customHeight="1">
      <c r="A43" s="204">
        <v>46102.0</v>
      </c>
      <c r="B43" s="205" t="s">
        <v>72</v>
      </c>
      <c r="C43" s="223"/>
      <c r="D43" s="231"/>
      <c r="E43" s="3"/>
      <c r="F43" s="3"/>
      <c r="G43" s="3"/>
      <c r="H43" s="3"/>
      <c r="J43" s="226"/>
      <c r="K43" s="3"/>
      <c r="L43" s="3"/>
      <c r="O43" s="227"/>
      <c r="Q43" s="94"/>
      <c r="R43" s="94"/>
      <c r="S43" s="94"/>
      <c r="T43" s="94"/>
      <c r="Y43" s="94" t="s">
        <v>92</v>
      </c>
    </row>
    <row r="44" ht="15.75" customHeight="1">
      <c r="A44" s="204">
        <v>46102.0</v>
      </c>
      <c r="B44" s="205" t="s">
        <v>74</v>
      </c>
      <c r="C44" s="223"/>
      <c r="D44" s="231"/>
      <c r="E44" s="3"/>
      <c r="F44" s="3"/>
      <c r="G44" s="3"/>
      <c r="H44" s="3"/>
      <c r="J44" s="226"/>
      <c r="K44" s="3"/>
      <c r="L44" s="3"/>
      <c r="O44" s="227"/>
      <c r="Q44" s="94"/>
      <c r="R44" s="94"/>
      <c r="S44" s="94"/>
      <c r="T44" s="94"/>
      <c r="Y44" s="94" t="s">
        <v>92</v>
      </c>
    </row>
    <row r="45" ht="15.75" customHeight="1">
      <c r="A45" s="204">
        <v>46103.0</v>
      </c>
      <c r="B45" s="205" t="s">
        <v>51</v>
      </c>
      <c r="C45" s="206" t="s">
        <v>5</v>
      </c>
      <c r="D45" s="207">
        <v>46103.80982638889</v>
      </c>
      <c r="E45" s="3"/>
      <c r="F45" s="3"/>
      <c r="G45" s="3"/>
      <c r="H45" s="3"/>
      <c r="J45" s="226"/>
      <c r="K45" s="3"/>
      <c r="L45" s="3"/>
      <c r="O45" s="227"/>
      <c r="Q45" s="94"/>
      <c r="R45" s="94"/>
      <c r="S45" s="94"/>
      <c r="T45" s="94"/>
      <c r="Y45" s="94" t="s">
        <v>92</v>
      </c>
    </row>
    <row r="46" ht="15.75" customHeight="1">
      <c r="A46" s="204">
        <v>46103.0</v>
      </c>
      <c r="B46" s="205" t="s">
        <v>64</v>
      </c>
      <c r="C46" s="206" t="s">
        <v>5</v>
      </c>
      <c r="D46" s="207">
        <v>46103.80982638889</v>
      </c>
      <c r="E46" s="3"/>
      <c r="F46" s="3"/>
      <c r="G46" s="3"/>
      <c r="H46" s="3"/>
      <c r="J46" s="226"/>
      <c r="K46" s="3"/>
      <c r="L46" s="3"/>
      <c r="O46" s="227"/>
      <c r="Q46" s="94"/>
      <c r="R46" s="94"/>
      <c r="S46" s="94"/>
      <c r="T46" s="94"/>
    </row>
    <row r="47" ht="15.75" customHeight="1">
      <c r="A47" s="204">
        <v>46104.0</v>
      </c>
      <c r="B47" s="205" t="s">
        <v>3</v>
      </c>
      <c r="C47" s="206" t="s">
        <v>7</v>
      </c>
      <c r="D47" s="207">
        <v>46104.83320601852</v>
      </c>
      <c r="E47" s="3"/>
      <c r="F47" s="3"/>
      <c r="G47" s="3"/>
      <c r="H47" s="3"/>
      <c r="J47" s="226"/>
      <c r="K47" s="3"/>
      <c r="L47" s="3"/>
      <c r="O47" s="227"/>
      <c r="Q47" s="94"/>
      <c r="R47" s="94"/>
      <c r="S47" s="94"/>
      <c r="T47" s="94"/>
    </row>
    <row r="48" ht="15.75" customHeight="1">
      <c r="A48" s="204">
        <v>46104.0</v>
      </c>
      <c r="B48" s="205" t="s">
        <v>68</v>
      </c>
      <c r="C48" s="206" t="s">
        <v>7</v>
      </c>
      <c r="D48" s="207">
        <v>46104.83320601852</v>
      </c>
      <c r="E48" s="3"/>
      <c r="F48" s="3"/>
      <c r="G48" s="3"/>
      <c r="H48" s="3"/>
      <c r="J48" s="226"/>
      <c r="K48" s="3"/>
      <c r="L48" s="3"/>
      <c r="O48" s="227"/>
      <c r="Q48" s="94"/>
      <c r="R48" s="94"/>
      <c r="S48" s="94"/>
      <c r="T48" s="94"/>
    </row>
    <row r="49" ht="15.75" customHeight="1">
      <c r="A49" s="204">
        <v>46105.0</v>
      </c>
      <c r="B49" s="205" t="s">
        <v>77</v>
      </c>
      <c r="C49" s="206" t="s">
        <v>5</v>
      </c>
      <c r="D49" s="207">
        <v>46105.84630787037</v>
      </c>
      <c r="E49" s="3"/>
      <c r="F49" s="3"/>
      <c r="G49" s="3"/>
      <c r="H49" s="3"/>
      <c r="J49" s="226"/>
      <c r="K49" s="3"/>
      <c r="L49" s="3"/>
      <c r="O49" s="227"/>
      <c r="Q49" s="94"/>
      <c r="R49" s="94"/>
      <c r="S49" s="94"/>
      <c r="T49" s="94"/>
    </row>
    <row r="50" ht="15.75" customHeight="1">
      <c r="A50" s="204">
        <v>46105.0</v>
      </c>
      <c r="B50" s="205" t="s">
        <v>81</v>
      </c>
      <c r="C50" s="206" t="s">
        <v>5</v>
      </c>
      <c r="D50" s="207">
        <v>46105.84630787037</v>
      </c>
      <c r="E50" s="3"/>
      <c r="F50" s="3"/>
      <c r="G50" s="3"/>
      <c r="H50" s="3"/>
      <c r="J50" s="226"/>
      <c r="K50" s="3"/>
      <c r="L50" s="3"/>
      <c r="O50" s="227"/>
      <c r="Q50" s="94"/>
      <c r="R50" s="94"/>
      <c r="S50" s="94"/>
      <c r="T50" s="94"/>
    </row>
    <row r="51" ht="15.75" customHeight="1">
      <c r="A51" s="204">
        <v>46106.0</v>
      </c>
      <c r="B51" s="205" t="s">
        <v>72</v>
      </c>
      <c r="C51" s="206" t="s">
        <v>9</v>
      </c>
      <c r="D51" s="207">
        <v>46106.8103587963</v>
      </c>
      <c r="E51" s="3"/>
      <c r="F51" s="3"/>
      <c r="G51" s="3"/>
      <c r="H51" s="3"/>
      <c r="J51" s="226"/>
      <c r="K51" s="3"/>
      <c r="L51" s="3"/>
      <c r="O51" s="227"/>
      <c r="Q51" s="94"/>
      <c r="R51" s="94"/>
      <c r="S51" s="94"/>
      <c r="T51" s="94"/>
    </row>
    <row r="52" ht="15.75" customHeight="1">
      <c r="A52" s="204">
        <v>46106.0</v>
      </c>
      <c r="B52" s="205" t="s">
        <v>82</v>
      </c>
      <c r="C52" s="206" t="s">
        <v>9</v>
      </c>
      <c r="D52" s="207">
        <v>46106.8103587963</v>
      </c>
      <c r="E52" s="3"/>
      <c r="F52" s="3"/>
      <c r="G52" s="3"/>
      <c r="H52" s="3"/>
      <c r="J52" s="226"/>
      <c r="K52" s="3"/>
      <c r="L52" s="3"/>
      <c r="O52" s="227"/>
      <c r="Q52" s="94"/>
      <c r="R52" s="94"/>
      <c r="S52" s="94"/>
      <c r="T52" s="94"/>
    </row>
    <row r="53" ht="15.75" customHeight="1">
      <c r="A53" s="204">
        <v>46107.0</v>
      </c>
      <c r="B53" s="205" t="s">
        <v>75</v>
      </c>
      <c r="C53" s="206" t="s">
        <v>7</v>
      </c>
      <c r="D53" s="207">
        <v>46107.82871527778</v>
      </c>
      <c r="E53" s="3"/>
      <c r="F53" s="3"/>
      <c r="G53" s="3"/>
      <c r="H53" s="3"/>
      <c r="J53" s="226"/>
      <c r="K53" s="3"/>
      <c r="L53" s="3"/>
      <c r="O53" s="227"/>
      <c r="Q53" s="94"/>
      <c r="R53" s="94"/>
      <c r="S53" s="94"/>
      <c r="T53" s="94"/>
    </row>
    <row r="54" ht="15.75" customHeight="1">
      <c r="A54" s="204">
        <v>46107.0</v>
      </c>
      <c r="B54" s="205" t="s">
        <v>76</v>
      </c>
      <c r="C54" s="206" t="s">
        <v>7</v>
      </c>
      <c r="D54" s="207">
        <v>46107.82871527778</v>
      </c>
      <c r="E54" s="3"/>
      <c r="F54" s="3"/>
      <c r="G54" s="3"/>
      <c r="H54" s="3"/>
      <c r="J54" s="226"/>
      <c r="K54" s="3"/>
      <c r="L54" s="3"/>
      <c r="O54" s="227"/>
      <c r="Q54" s="94"/>
      <c r="R54" s="94"/>
      <c r="S54" s="94"/>
      <c r="T54" s="94"/>
    </row>
    <row r="55" ht="15.75" customHeight="1">
      <c r="A55" s="204">
        <v>46108.0</v>
      </c>
      <c r="B55" s="205" t="s">
        <v>60</v>
      </c>
      <c r="C55" s="206" t="s">
        <v>7</v>
      </c>
      <c r="D55" s="207">
        <v>46108.81364583333</v>
      </c>
      <c r="E55" s="3"/>
      <c r="F55" s="3"/>
      <c r="G55" s="3"/>
      <c r="H55" s="3"/>
      <c r="J55" s="226"/>
      <c r="K55" s="3"/>
      <c r="L55" s="3"/>
      <c r="O55" s="227"/>
      <c r="Q55" s="94"/>
      <c r="R55" s="94"/>
      <c r="S55" s="94"/>
      <c r="T55" s="94"/>
    </row>
    <row r="56" ht="15.75" customHeight="1">
      <c r="A56" s="204">
        <v>46108.0</v>
      </c>
      <c r="B56" s="205" t="s">
        <v>71</v>
      </c>
      <c r="C56" s="206" t="s">
        <v>7</v>
      </c>
      <c r="D56" s="207">
        <v>46108.81364583333</v>
      </c>
      <c r="E56" s="3"/>
      <c r="F56" s="3"/>
      <c r="G56" s="3"/>
      <c r="H56" s="3"/>
      <c r="J56" s="226"/>
      <c r="K56" s="3"/>
      <c r="L56" s="3"/>
      <c r="O56" s="227"/>
      <c r="Q56" s="94"/>
      <c r="R56" s="94"/>
      <c r="S56" s="94"/>
      <c r="T56" s="94"/>
    </row>
    <row r="57" ht="15.75" customHeight="1">
      <c r="A57" s="204">
        <v>46109.0</v>
      </c>
      <c r="B57" s="205" t="s">
        <v>74</v>
      </c>
      <c r="C57" s="206" t="s">
        <v>9</v>
      </c>
      <c r="D57" s="207">
        <v>46109.804560185185</v>
      </c>
      <c r="E57" s="3"/>
      <c r="F57" s="3"/>
      <c r="G57" s="3"/>
      <c r="H57" s="3"/>
      <c r="J57" s="226"/>
      <c r="K57" s="3"/>
      <c r="L57" s="3"/>
      <c r="O57" s="227"/>
      <c r="Q57" s="94"/>
      <c r="R57" s="94"/>
      <c r="S57" s="94"/>
      <c r="T57" s="94"/>
    </row>
    <row r="58" ht="15.75" customHeight="1">
      <c r="A58" s="204">
        <v>46109.0</v>
      </c>
      <c r="B58" s="205" t="s">
        <v>79</v>
      </c>
      <c r="C58" s="206" t="s">
        <v>9</v>
      </c>
      <c r="D58" s="207">
        <v>46109.804560185185</v>
      </c>
      <c r="E58" s="3"/>
      <c r="F58" s="3"/>
      <c r="G58" s="3"/>
      <c r="H58" s="3"/>
      <c r="J58" s="226"/>
      <c r="K58" s="3"/>
      <c r="L58" s="3"/>
      <c r="O58" s="227"/>
      <c r="Q58" s="94"/>
      <c r="R58" s="94"/>
      <c r="S58" s="94"/>
      <c r="T58" s="94"/>
    </row>
    <row r="59" ht="15.75" customHeight="1">
      <c r="A59" s="204">
        <v>46110.0</v>
      </c>
      <c r="B59" s="205" t="s">
        <v>46</v>
      </c>
      <c r="C59" s="206" t="s">
        <v>7</v>
      </c>
      <c r="D59" s="207">
        <v>46110.845138888886</v>
      </c>
      <c r="E59" s="3"/>
      <c r="F59" s="3"/>
      <c r="G59" s="3"/>
      <c r="H59" s="3"/>
      <c r="J59" s="226"/>
      <c r="K59" s="3"/>
      <c r="L59" s="3"/>
      <c r="O59" s="227"/>
      <c r="Q59" s="94"/>
      <c r="R59" s="94"/>
      <c r="S59" s="94"/>
      <c r="T59" s="94"/>
    </row>
    <row r="60" ht="15.75" customHeight="1">
      <c r="A60" s="204">
        <v>46110.0</v>
      </c>
      <c r="B60" s="205" t="s">
        <v>72</v>
      </c>
      <c r="C60" s="206" t="s">
        <v>7</v>
      </c>
      <c r="D60" s="207">
        <v>46110.845138888886</v>
      </c>
      <c r="E60" s="3"/>
      <c r="F60" s="3"/>
      <c r="G60" s="3"/>
      <c r="H60" s="3"/>
      <c r="J60" s="226"/>
      <c r="K60" s="3"/>
      <c r="L60" s="3"/>
      <c r="O60" s="227"/>
      <c r="Q60" s="94"/>
      <c r="R60" s="94"/>
      <c r="S60" s="94"/>
      <c r="T60" s="94"/>
    </row>
    <row r="61" ht="15.75" customHeight="1">
      <c r="A61" s="204">
        <v>46111.0</v>
      </c>
      <c r="B61" s="205" t="s">
        <v>51</v>
      </c>
      <c r="C61" s="206" t="s">
        <v>9</v>
      </c>
      <c r="D61" s="207">
        <v>46111.84724537037</v>
      </c>
      <c r="E61" s="3"/>
      <c r="F61" s="3"/>
      <c r="G61" s="3"/>
      <c r="H61" s="3"/>
      <c r="J61" s="226"/>
      <c r="K61" s="3"/>
      <c r="L61" s="3"/>
      <c r="O61" s="227"/>
      <c r="Q61" s="94"/>
      <c r="R61" s="94"/>
      <c r="S61" s="94"/>
      <c r="T61" s="94"/>
    </row>
    <row r="62" ht="15.75" customHeight="1">
      <c r="A62" s="204">
        <v>46111.0</v>
      </c>
      <c r="B62" s="205" t="s">
        <v>64</v>
      </c>
      <c r="C62" s="206" t="s">
        <v>9</v>
      </c>
      <c r="D62" s="207">
        <v>46111.84724537037</v>
      </c>
      <c r="E62" s="3"/>
      <c r="F62" s="3"/>
      <c r="G62" s="3"/>
      <c r="H62" s="3"/>
      <c r="J62" s="226"/>
      <c r="K62" s="3"/>
      <c r="L62" s="3"/>
      <c r="O62" s="227"/>
      <c r="Q62" s="94"/>
      <c r="R62" s="94"/>
      <c r="S62" s="94"/>
      <c r="T62" s="94"/>
    </row>
    <row r="63" ht="15.75" customHeight="1">
      <c r="A63" s="204">
        <v>46112.0</v>
      </c>
      <c r="B63" s="205" t="s">
        <v>3</v>
      </c>
      <c r="C63" s="223"/>
      <c r="D63" s="231"/>
      <c r="E63" s="3"/>
      <c r="F63" s="3"/>
      <c r="G63" s="3"/>
      <c r="H63" s="3"/>
      <c r="J63" s="226"/>
      <c r="K63" s="3"/>
      <c r="L63" s="3"/>
      <c r="O63" s="227"/>
      <c r="Q63" s="94"/>
      <c r="R63" s="94"/>
      <c r="S63" s="94"/>
      <c r="T63" s="94"/>
    </row>
    <row r="64" ht="15.75" customHeight="1">
      <c r="A64" s="204">
        <v>46112.0</v>
      </c>
      <c r="B64" s="205" t="s">
        <v>68</v>
      </c>
      <c r="C64" s="223"/>
      <c r="D64" s="231"/>
      <c r="E64" s="3"/>
      <c r="F64" s="3"/>
      <c r="G64" s="3"/>
      <c r="H64" s="3"/>
      <c r="J64" s="226"/>
      <c r="K64" s="3"/>
      <c r="L64" s="3"/>
      <c r="O64" s="227"/>
      <c r="Q64" s="94"/>
      <c r="R64" s="94"/>
      <c r="S64" s="94"/>
      <c r="T64" s="94"/>
    </row>
    <row r="65" ht="15.75" customHeight="1">
      <c r="A65" s="204">
        <v>46113.0</v>
      </c>
      <c r="B65" s="222" t="s">
        <v>77</v>
      </c>
      <c r="C65" s="206" t="s">
        <v>7</v>
      </c>
      <c r="D65" s="225">
        <v>46113.82365740741</v>
      </c>
      <c r="E65" s="3"/>
      <c r="F65" s="3"/>
      <c r="G65" s="3"/>
      <c r="H65" s="3"/>
      <c r="J65" s="226"/>
      <c r="K65" s="3"/>
      <c r="L65" s="3"/>
      <c r="O65" s="227"/>
      <c r="Q65" s="94"/>
      <c r="R65" s="94"/>
      <c r="S65" s="94"/>
      <c r="T65" s="94"/>
    </row>
    <row r="66" ht="15.75" customHeight="1">
      <c r="A66" s="204">
        <v>46113.0</v>
      </c>
      <c r="B66" s="222" t="s">
        <v>81</v>
      </c>
      <c r="C66" s="206" t="s">
        <v>7</v>
      </c>
      <c r="D66" s="225">
        <v>46113.82365740741</v>
      </c>
      <c r="E66" s="3"/>
      <c r="F66" s="3"/>
      <c r="G66" s="3"/>
      <c r="H66" s="3"/>
      <c r="J66" s="226"/>
      <c r="K66" s="3"/>
      <c r="L66" s="3"/>
      <c r="O66" s="227"/>
      <c r="Q66" s="94"/>
      <c r="R66" s="94"/>
      <c r="S66" s="94"/>
      <c r="T66" s="94"/>
    </row>
    <row r="67" ht="15.75" customHeight="1">
      <c r="A67" s="204">
        <v>46114.0</v>
      </c>
      <c r="B67" s="222" t="s">
        <v>72</v>
      </c>
      <c r="C67" s="223"/>
      <c r="D67" s="224"/>
      <c r="E67" s="3"/>
      <c r="F67" s="3"/>
      <c r="G67" s="3"/>
      <c r="H67" s="3"/>
      <c r="J67" s="226"/>
      <c r="K67" s="3"/>
      <c r="L67" s="3"/>
      <c r="O67" s="227"/>
      <c r="Q67" s="94"/>
      <c r="R67" s="94"/>
      <c r="S67" s="94"/>
      <c r="T67" s="94"/>
    </row>
    <row r="68" ht="15.75" customHeight="1">
      <c r="A68" s="204">
        <v>46114.0</v>
      </c>
      <c r="B68" s="222" t="s">
        <v>82</v>
      </c>
      <c r="C68" s="223"/>
      <c r="D68" s="224"/>
      <c r="E68" s="3"/>
      <c r="F68" s="3"/>
      <c r="G68" s="3"/>
      <c r="H68" s="3"/>
      <c r="J68" s="226"/>
      <c r="K68" s="3"/>
      <c r="L68" s="3"/>
      <c r="O68" s="227"/>
      <c r="Q68" s="94"/>
      <c r="R68" s="94"/>
      <c r="S68" s="94"/>
      <c r="T68" s="94"/>
    </row>
    <row r="69" ht="15.75" customHeight="1">
      <c r="A69" s="204">
        <v>46115.0</v>
      </c>
      <c r="B69" s="222" t="s">
        <v>75</v>
      </c>
      <c r="C69" s="206" t="s">
        <v>7</v>
      </c>
      <c r="D69" s="225">
        <v>46115.82766203704</v>
      </c>
      <c r="E69" s="3"/>
      <c r="F69" s="3"/>
      <c r="G69" s="3"/>
      <c r="H69" s="3"/>
      <c r="J69" s="226"/>
      <c r="K69" s="3"/>
      <c r="L69" s="3"/>
      <c r="O69" s="227"/>
      <c r="Q69" s="94"/>
      <c r="R69" s="94"/>
      <c r="S69" s="94"/>
      <c r="T69" s="94"/>
    </row>
    <row r="70" ht="15.75" customHeight="1">
      <c r="A70" s="204">
        <v>46115.0</v>
      </c>
      <c r="B70" s="222" t="s">
        <v>76</v>
      </c>
      <c r="C70" s="206" t="s">
        <v>7</v>
      </c>
      <c r="D70" s="225">
        <v>46115.82766203704</v>
      </c>
      <c r="E70" s="3"/>
      <c r="F70" s="3"/>
      <c r="G70" s="3"/>
      <c r="H70" s="3"/>
      <c r="J70" s="226"/>
      <c r="K70" s="3"/>
      <c r="L70" s="3"/>
      <c r="O70" s="227"/>
      <c r="Q70" s="94"/>
      <c r="R70" s="94"/>
      <c r="S70" s="94"/>
      <c r="T70" s="94"/>
    </row>
    <row r="71" ht="15.75" customHeight="1">
      <c r="A71" s="204">
        <v>46116.0</v>
      </c>
      <c r="B71" s="222" t="s">
        <v>60</v>
      </c>
      <c r="C71" s="206" t="s">
        <v>7</v>
      </c>
      <c r="D71" s="225">
        <v>46116.8283912037</v>
      </c>
      <c r="E71" s="3"/>
      <c r="F71" s="3"/>
      <c r="G71" s="3"/>
      <c r="H71" s="3"/>
      <c r="J71" s="226"/>
      <c r="K71" s="3"/>
      <c r="L71" s="3"/>
      <c r="O71" s="227"/>
      <c r="Q71" s="94"/>
      <c r="R71" s="94"/>
      <c r="S71" s="94"/>
      <c r="T71" s="94"/>
    </row>
    <row r="72" ht="15.75" customHeight="1">
      <c r="A72" s="234">
        <v>46116.0</v>
      </c>
      <c r="B72" s="222" t="s">
        <v>71</v>
      </c>
      <c r="C72" s="206" t="s">
        <v>7</v>
      </c>
      <c r="D72" s="225">
        <v>46116.8283912037</v>
      </c>
      <c r="E72" s="3"/>
      <c r="F72" s="3"/>
      <c r="G72" s="3"/>
      <c r="H72" s="3"/>
      <c r="J72" s="226"/>
      <c r="K72" s="3"/>
      <c r="L72" s="3"/>
      <c r="O72" s="227"/>
      <c r="Q72" s="94"/>
      <c r="R72" s="94"/>
      <c r="S72" s="94"/>
      <c r="T72" s="94"/>
    </row>
    <row r="73" ht="15.75" customHeight="1">
      <c r="A73" s="234">
        <v>46117.0</v>
      </c>
      <c r="B73" s="222" t="s">
        <v>74</v>
      </c>
      <c r="C73" s="206" t="s">
        <v>5</v>
      </c>
      <c r="D73" s="229">
        <v>46117.83696759259</v>
      </c>
      <c r="E73" s="3"/>
      <c r="F73" s="3"/>
      <c r="G73" s="3"/>
      <c r="H73" s="3"/>
      <c r="J73" s="226"/>
      <c r="K73" s="3"/>
      <c r="L73" s="3"/>
      <c r="O73" s="227"/>
      <c r="Q73" s="94"/>
      <c r="R73" s="94"/>
      <c r="S73" s="94"/>
      <c r="T73" s="94"/>
    </row>
    <row r="74" ht="15.75" customHeight="1">
      <c r="A74" s="204">
        <v>46117.0</v>
      </c>
      <c r="B74" s="222" t="s">
        <v>72</v>
      </c>
      <c r="C74" s="206" t="s">
        <v>5</v>
      </c>
      <c r="D74" s="229">
        <v>46117.83696759259</v>
      </c>
      <c r="E74" s="3"/>
      <c r="F74" s="3"/>
      <c r="G74" s="3"/>
      <c r="H74" s="3"/>
      <c r="J74" s="226"/>
      <c r="K74" s="3"/>
      <c r="L74" s="3"/>
      <c r="O74" s="227"/>
      <c r="Q74" s="94"/>
      <c r="R74" s="94"/>
      <c r="S74" s="94"/>
      <c r="T74" s="94"/>
    </row>
    <row r="75" ht="15.75" customHeight="1">
      <c r="A75" s="204">
        <v>46118.0</v>
      </c>
      <c r="B75" s="222" t="s">
        <v>79</v>
      </c>
      <c r="C75" s="206" t="s">
        <v>7</v>
      </c>
      <c r="D75" s="229">
        <v>46118.80915509259</v>
      </c>
      <c r="E75" s="3"/>
      <c r="F75" s="3"/>
      <c r="G75" s="3"/>
      <c r="H75" s="3"/>
      <c r="J75" s="226"/>
      <c r="K75" s="3"/>
      <c r="L75" s="3"/>
      <c r="O75" s="227"/>
      <c r="Q75" s="94"/>
      <c r="R75" s="94"/>
      <c r="S75" s="94"/>
      <c r="T75" s="94"/>
    </row>
    <row r="76" ht="15.75" customHeight="1">
      <c r="A76" s="204">
        <v>46118.0</v>
      </c>
      <c r="B76" s="222" t="s">
        <v>64</v>
      </c>
      <c r="C76" s="206" t="s">
        <v>7</v>
      </c>
      <c r="D76" s="229">
        <v>46118.80915509259</v>
      </c>
      <c r="E76" s="3"/>
      <c r="F76" s="3"/>
      <c r="G76" s="3"/>
      <c r="H76" s="3"/>
      <c r="J76" s="226"/>
      <c r="K76" s="3"/>
      <c r="L76" s="3"/>
      <c r="O76" s="227"/>
      <c r="Q76" s="94"/>
      <c r="R76" s="94"/>
      <c r="S76" s="94"/>
      <c r="T76" s="94"/>
    </row>
    <row r="77" ht="15.75" customHeight="1">
      <c r="A77" s="204">
        <v>46119.0</v>
      </c>
      <c r="B77" s="222" t="s">
        <v>51</v>
      </c>
      <c r="C77" s="206" t="s">
        <v>5</v>
      </c>
      <c r="D77" s="207">
        <v>46119.80673611111</v>
      </c>
      <c r="E77" s="3"/>
      <c r="F77" s="3"/>
      <c r="G77" s="3"/>
      <c r="H77" s="3"/>
      <c r="J77" s="226"/>
      <c r="K77" s="3"/>
      <c r="L77" s="3"/>
      <c r="O77" s="227"/>
      <c r="Q77" s="94"/>
      <c r="R77" s="94"/>
      <c r="S77" s="94"/>
      <c r="T77" s="94"/>
    </row>
    <row r="78" ht="15.75" customHeight="1">
      <c r="A78" s="204">
        <v>46119.0</v>
      </c>
      <c r="B78" s="222" t="s">
        <v>3</v>
      </c>
      <c r="C78" s="206" t="s">
        <v>5</v>
      </c>
      <c r="D78" s="207">
        <v>46119.80673611111</v>
      </c>
      <c r="E78" s="3"/>
      <c r="F78" s="3"/>
      <c r="G78" s="3"/>
      <c r="H78" s="3"/>
      <c r="J78" s="226"/>
      <c r="K78" s="3"/>
      <c r="L78" s="3"/>
      <c r="O78" s="227"/>
      <c r="Q78" s="94"/>
      <c r="R78" s="94"/>
      <c r="S78" s="94"/>
      <c r="T78" s="94"/>
    </row>
    <row r="79" ht="15.75" customHeight="1">
      <c r="A79" s="204">
        <v>46120.0</v>
      </c>
      <c r="B79" s="222" t="s">
        <v>46</v>
      </c>
      <c r="C79" s="206" t="s">
        <v>9</v>
      </c>
      <c r="D79" s="207">
        <v>46120.813425925924</v>
      </c>
      <c r="E79" s="3"/>
      <c r="F79" s="3"/>
      <c r="G79" s="3"/>
      <c r="H79" s="3"/>
      <c r="J79" s="226"/>
      <c r="K79" s="3"/>
      <c r="L79" s="3"/>
      <c r="O79" s="227"/>
      <c r="Q79" s="94"/>
      <c r="R79" s="94"/>
      <c r="S79" s="94"/>
      <c r="T79" s="94"/>
    </row>
    <row r="80" ht="15.75" customHeight="1">
      <c r="A80" s="204">
        <v>46120.0</v>
      </c>
      <c r="B80" s="222" t="s">
        <v>68</v>
      </c>
      <c r="C80" s="206" t="s">
        <v>9</v>
      </c>
      <c r="D80" s="207">
        <v>46120.813425925924</v>
      </c>
      <c r="E80" s="3"/>
      <c r="F80" s="3"/>
      <c r="G80" s="3"/>
      <c r="H80" s="3"/>
      <c r="J80" s="226"/>
      <c r="K80" s="3"/>
      <c r="L80" s="3"/>
      <c r="O80" s="227"/>
      <c r="Q80" s="94"/>
      <c r="R80" s="94"/>
      <c r="S80" s="94"/>
      <c r="T80" s="94"/>
    </row>
    <row r="81" ht="15.75" customHeight="1">
      <c r="A81" s="204">
        <v>46121.0</v>
      </c>
      <c r="B81" s="222" t="s">
        <v>77</v>
      </c>
      <c r="C81" s="206" t="s">
        <v>3</v>
      </c>
      <c r="D81" s="207">
        <v>46121.836909722224</v>
      </c>
      <c r="E81" s="3"/>
      <c r="F81" s="3"/>
      <c r="G81" s="3"/>
      <c r="H81" s="3"/>
      <c r="J81" s="226"/>
      <c r="K81" s="3"/>
      <c r="L81" s="3"/>
      <c r="O81" s="227"/>
      <c r="Q81" s="94"/>
      <c r="R81" s="94"/>
      <c r="S81" s="94"/>
      <c r="T81" s="94"/>
    </row>
    <row r="82" ht="15.75" customHeight="1">
      <c r="A82" s="204">
        <v>46121.0</v>
      </c>
      <c r="B82" s="222" t="s">
        <v>81</v>
      </c>
      <c r="C82" s="206" t="s">
        <v>3</v>
      </c>
      <c r="D82" s="207">
        <v>46121.836909722224</v>
      </c>
      <c r="E82" s="3"/>
      <c r="F82" s="3"/>
      <c r="G82" s="3"/>
      <c r="H82" s="3"/>
      <c r="J82" s="226"/>
      <c r="K82" s="3"/>
      <c r="L82" s="3"/>
      <c r="O82" s="227"/>
      <c r="Q82" s="94"/>
      <c r="R82" s="94"/>
      <c r="S82" s="94"/>
      <c r="T82" s="94"/>
    </row>
    <row r="83" ht="15.75" customHeight="1">
      <c r="A83" s="204">
        <v>46122.0</v>
      </c>
      <c r="B83" s="222" t="s">
        <v>72</v>
      </c>
      <c r="C83" s="206" t="s">
        <v>9</v>
      </c>
      <c r="D83" s="207">
        <v>46122.82065972222</v>
      </c>
      <c r="E83" s="3"/>
      <c r="F83" s="3"/>
      <c r="G83" s="3"/>
      <c r="H83" s="3"/>
      <c r="J83" s="226"/>
      <c r="K83" s="3"/>
      <c r="L83" s="3"/>
      <c r="O83" s="227"/>
      <c r="Q83" s="94"/>
      <c r="R83" s="94"/>
      <c r="S83" s="94"/>
      <c r="T83" s="94"/>
    </row>
    <row r="84" ht="15.75" customHeight="1">
      <c r="A84" s="204">
        <v>46122.0</v>
      </c>
      <c r="B84" s="222" t="s">
        <v>82</v>
      </c>
      <c r="C84" s="206" t="s">
        <v>9</v>
      </c>
      <c r="D84" s="207">
        <v>46122.82065972222</v>
      </c>
      <c r="E84" s="3"/>
      <c r="F84" s="3"/>
      <c r="G84" s="3"/>
      <c r="H84" s="3"/>
      <c r="J84" s="226"/>
      <c r="K84" s="3"/>
      <c r="L84" s="3"/>
      <c r="O84" s="227"/>
      <c r="Q84" s="94"/>
      <c r="R84" s="94"/>
      <c r="S84" s="94"/>
      <c r="T84" s="94"/>
    </row>
    <row r="85" ht="15.75" customHeight="1">
      <c r="A85" s="204">
        <v>46123.0</v>
      </c>
      <c r="B85" s="222" t="s">
        <v>75</v>
      </c>
      <c r="C85" s="206" t="s">
        <v>9</v>
      </c>
      <c r="D85" s="207">
        <v>46123.82800925926</v>
      </c>
      <c r="E85" s="3"/>
      <c r="F85" s="3"/>
      <c r="G85" s="3"/>
      <c r="H85" s="3"/>
      <c r="J85" s="226"/>
      <c r="K85" s="3"/>
      <c r="L85" s="3"/>
      <c r="O85" s="227"/>
      <c r="Q85" s="94"/>
      <c r="R85" s="94"/>
      <c r="S85" s="94"/>
      <c r="T85" s="94"/>
    </row>
    <row r="86" ht="15.75" customHeight="1">
      <c r="A86" s="204">
        <v>46123.0</v>
      </c>
      <c r="B86" s="222" t="s">
        <v>76</v>
      </c>
      <c r="C86" s="206" t="s">
        <v>9</v>
      </c>
      <c r="D86" s="207">
        <v>46123.82800925926</v>
      </c>
      <c r="E86" s="3"/>
      <c r="F86" s="3"/>
      <c r="G86" s="3"/>
      <c r="H86" s="3"/>
      <c r="J86" s="226"/>
      <c r="K86" s="3"/>
      <c r="L86" s="3"/>
      <c r="O86" s="232"/>
      <c r="P86" s="233"/>
      <c r="Q86" s="233"/>
      <c r="R86" s="233"/>
      <c r="S86" s="233"/>
      <c r="T86" s="233"/>
      <c r="U86" s="233"/>
      <c r="V86" s="233"/>
      <c r="W86" s="233"/>
      <c r="X86" s="233"/>
    </row>
    <row r="87" ht="15.75" customHeight="1">
      <c r="A87" s="204">
        <v>46124.0</v>
      </c>
      <c r="B87" s="222" t="s">
        <v>71</v>
      </c>
      <c r="C87" s="206" t="s">
        <v>5</v>
      </c>
      <c r="D87" s="207">
        <v>46124.84290509259</v>
      </c>
      <c r="E87" s="3"/>
      <c r="F87" s="3"/>
      <c r="G87" s="3"/>
      <c r="H87" s="3"/>
      <c r="J87" s="226"/>
      <c r="K87" s="3"/>
      <c r="L87" s="3"/>
      <c r="O87" s="232"/>
      <c r="P87" s="233"/>
      <c r="Q87" s="233"/>
      <c r="R87" s="233"/>
      <c r="S87" s="233"/>
      <c r="T87" s="233"/>
      <c r="U87" s="233"/>
      <c r="V87" s="233"/>
      <c r="W87" s="233"/>
      <c r="X87" s="233"/>
    </row>
    <row r="88" ht="15.75" customHeight="1">
      <c r="A88" s="204">
        <v>46124.0</v>
      </c>
      <c r="B88" s="222" t="s">
        <v>60</v>
      </c>
      <c r="C88" s="206" t="s">
        <v>5</v>
      </c>
      <c r="D88" s="207">
        <v>46124.84290509259</v>
      </c>
      <c r="E88" s="3"/>
      <c r="F88" s="3"/>
      <c r="G88" s="3"/>
      <c r="H88" s="3"/>
      <c r="J88" s="226"/>
      <c r="K88" s="3"/>
      <c r="L88" s="3"/>
      <c r="O88" s="232"/>
      <c r="P88" s="233"/>
      <c r="Q88" s="233"/>
      <c r="R88" s="233"/>
      <c r="S88" s="233"/>
      <c r="T88" s="233"/>
      <c r="U88" s="233"/>
      <c r="V88" s="233"/>
      <c r="W88" s="233"/>
      <c r="X88" s="233"/>
    </row>
    <row r="89" ht="15.75" customHeight="1">
      <c r="A89" s="204">
        <v>46125.0</v>
      </c>
      <c r="B89" s="222" t="s">
        <v>72</v>
      </c>
      <c r="C89" s="206" t="s">
        <v>7</v>
      </c>
      <c r="D89" s="207">
        <v>46125.84005787037</v>
      </c>
      <c r="E89" s="3"/>
      <c r="F89" s="3"/>
      <c r="G89" s="3"/>
      <c r="H89" s="3"/>
      <c r="J89" s="226"/>
      <c r="K89" s="3"/>
      <c r="L89" s="3"/>
      <c r="O89" s="232"/>
      <c r="P89" s="233"/>
      <c r="Q89" s="233"/>
      <c r="R89" s="233"/>
      <c r="S89" s="233"/>
      <c r="T89" s="233"/>
      <c r="U89" s="233"/>
      <c r="V89" s="233"/>
      <c r="W89" s="233"/>
      <c r="X89" s="233"/>
    </row>
    <row r="90" ht="15.75" customHeight="1">
      <c r="A90" s="204">
        <v>46125.0</v>
      </c>
      <c r="B90" s="222" t="s">
        <v>64</v>
      </c>
      <c r="C90" s="206" t="s">
        <v>7</v>
      </c>
      <c r="D90" s="207">
        <v>46125.84005787037</v>
      </c>
      <c r="E90" s="3"/>
      <c r="F90" s="3"/>
      <c r="G90" s="3"/>
      <c r="H90" s="3"/>
      <c r="J90" s="226"/>
      <c r="K90" s="3"/>
      <c r="L90" s="3"/>
      <c r="O90" s="232"/>
      <c r="P90" s="233"/>
      <c r="Q90" s="233"/>
      <c r="R90" s="233"/>
      <c r="S90" s="233"/>
      <c r="T90" s="233"/>
      <c r="U90" s="233"/>
      <c r="V90" s="233"/>
      <c r="W90" s="233"/>
      <c r="X90" s="233"/>
    </row>
    <row r="91" ht="15.75" customHeight="1">
      <c r="A91" s="204">
        <v>46126.0</v>
      </c>
      <c r="B91" s="222" t="s">
        <v>79</v>
      </c>
      <c r="C91" s="206" t="s">
        <v>5</v>
      </c>
      <c r="D91" s="207">
        <v>46126.82597222222</v>
      </c>
      <c r="E91" s="3"/>
      <c r="F91" s="3"/>
      <c r="G91" s="3"/>
      <c r="H91" s="3"/>
      <c r="J91" s="226"/>
      <c r="K91" s="3"/>
      <c r="L91" s="3"/>
      <c r="O91" s="232"/>
      <c r="P91" s="233"/>
      <c r="Q91" s="233"/>
      <c r="R91" s="233"/>
      <c r="S91" s="233"/>
      <c r="T91" s="233"/>
      <c r="U91" s="233"/>
      <c r="V91" s="233"/>
      <c r="W91" s="233"/>
      <c r="X91" s="233"/>
    </row>
    <row r="92" ht="15.75" customHeight="1">
      <c r="A92" s="204">
        <v>46126.0</v>
      </c>
      <c r="B92" s="222" t="s">
        <v>74</v>
      </c>
      <c r="C92" s="206" t="s">
        <v>5</v>
      </c>
      <c r="D92" s="207">
        <v>46126.82597222222</v>
      </c>
      <c r="E92" s="3"/>
      <c r="F92" s="3"/>
      <c r="G92" s="3"/>
      <c r="H92" s="3"/>
      <c r="J92" s="226"/>
      <c r="K92" s="3"/>
      <c r="L92" s="3"/>
      <c r="O92" s="227"/>
      <c r="Q92" s="94"/>
      <c r="R92" s="94"/>
      <c r="S92" s="94"/>
      <c r="T92" s="94"/>
    </row>
    <row r="93" ht="15.75" customHeight="1">
      <c r="A93" s="204">
        <v>46127.0</v>
      </c>
      <c r="B93" s="222" t="s">
        <v>51</v>
      </c>
      <c r="C93" s="206" t="s">
        <v>7</v>
      </c>
      <c r="D93" s="207">
        <v>46127.8409837963</v>
      </c>
      <c r="E93" s="3"/>
      <c r="F93" s="3"/>
      <c r="G93" s="3"/>
      <c r="H93" s="3"/>
      <c r="J93" s="226"/>
      <c r="K93" s="3"/>
      <c r="L93" s="3"/>
      <c r="O93" s="227"/>
      <c r="Q93" s="94"/>
      <c r="R93" s="94"/>
      <c r="S93" s="94"/>
      <c r="T93" s="94"/>
    </row>
    <row r="94" ht="15.75" customHeight="1">
      <c r="A94" s="204">
        <v>46127.0</v>
      </c>
      <c r="B94" s="222" t="s">
        <v>3</v>
      </c>
      <c r="C94" s="206" t="s">
        <v>7</v>
      </c>
      <c r="D94" s="207">
        <v>46127.8409837963</v>
      </c>
      <c r="E94" s="3"/>
      <c r="F94" s="3"/>
      <c r="G94" s="3"/>
      <c r="H94" s="3"/>
      <c r="J94" s="226"/>
      <c r="K94" s="3"/>
      <c r="L94" s="3"/>
      <c r="O94" s="227"/>
      <c r="Q94" s="94"/>
      <c r="R94" s="94"/>
      <c r="S94" s="94"/>
      <c r="T94" s="94"/>
    </row>
    <row r="95" ht="15.75" customHeight="1">
      <c r="A95" s="204">
        <v>46128.0</v>
      </c>
      <c r="B95" s="222" t="s">
        <v>46</v>
      </c>
      <c r="C95" s="206" t="s">
        <v>9</v>
      </c>
      <c r="D95" s="207">
        <v>46128.80940972222</v>
      </c>
      <c r="E95" s="3"/>
      <c r="F95" s="3"/>
      <c r="G95" s="3"/>
      <c r="H95" s="3"/>
      <c r="J95" s="226"/>
      <c r="K95" s="3"/>
      <c r="L95" s="3"/>
      <c r="O95" s="227"/>
      <c r="Q95" s="94"/>
      <c r="R95" s="94"/>
      <c r="S95" s="94"/>
      <c r="T95" s="94"/>
    </row>
    <row r="96" ht="15.75" customHeight="1">
      <c r="A96" s="204">
        <v>46128.0</v>
      </c>
      <c r="B96" s="222" t="s">
        <v>68</v>
      </c>
      <c r="C96" s="206" t="s">
        <v>9</v>
      </c>
      <c r="D96" s="207">
        <v>46128.80940972222</v>
      </c>
      <c r="E96" s="3"/>
      <c r="F96" s="3"/>
      <c r="G96" s="3"/>
      <c r="H96" s="3"/>
      <c r="J96" s="226"/>
      <c r="K96" s="3"/>
      <c r="L96" s="3"/>
      <c r="O96" s="227"/>
      <c r="Q96" s="94"/>
      <c r="R96" s="94"/>
      <c r="S96" s="94"/>
      <c r="T96" s="94"/>
    </row>
    <row r="97" ht="15.75" customHeight="1">
      <c r="A97" s="204">
        <v>46129.0</v>
      </c>
      <c r="B97" s="222" t="s">
        <v>77</v>
      </c>
      <c r="C97" s="206" t="s">
        <v>9</v>
      </c>
      <c r="D97" s="207">
        <v>46129.839375</v>
      </c>
      <c r="E97" s="3"/>
      <c r="F97" s="3"/>
      <c r="G97" s="3"/>
      <c r="H97" s="3"/>
      <c r="J97" s="226"/>
      <c r="K97" s="3"/>
      <c r="L97" s="3"/>
      <c r="O97" s="227"/>
      <c r="Q97" s="94"/>
      <c r="R97" s="94"/>
      <c r="S97" s="94"/>
      <c r="T97" s="94"/>
    </row>
    <row r="98" ht="15.75" customHeight="1">
      <c r="A98" s="204">
        <v>46129.0</v>
      </c>
      <c r="B98" s="222" t="s">
        <v>81</v>
      </c>
      <c r="C98" s="206" t="s">
        <v>9</v>
      </c>
      <c r="D98" s="207">
        <v>46129.839375</v>
      </c>
      <c r="E98" s="3"/>
      <c r="F98" s="3"/>
      <c r="G98" s="3"/>
      <c r="H98" s="3"/>
      <c r="J98" s="226"/>
      <c r="K98" s="3"/>
      <c r="L98" s="3"/>
      <c r="O98" s="227"/>
      <c r="Q98" s="94"/>
      <c r="R98" s="94"/>
      <c r="S98" s="94"/>
      <c r="T98" s="94"/>
    </row>
    <row r="99" ht="15.75" customHeight="1">
      <c r="A99" s="204">
        <v>46130.0</v>
      </c>
      <c r="B99" s="222" t="s">
        <v>82</v>
      </c>
      <c r="C99" s="206" t="s">
        <v>9</v>
      </c>
      <c r="D99" s="207">
        <v>46130.83545138889</v>
      </c>
      <c r="E99" s="3"/>
      <c r="F99" s="3"/>
      <c r="G99" s="3"/>
      <c r="H99" s="3"/>
      <c r="J99" s="226"/>
      <c r="K99" s="3"/>
      <c r="L99" s="3"/>
      <c r="O99" s="227"/>
      <c r="Q99" s="94"/>
      <c r="R99" s="94"/>
      <c r="S99" s="94"/>
      <c r="T99" s="94"/>
    </row>
    <row r="100" ht="15.75" customHeight="1">
      <c r="A100" s="204">
        <v>46130.0</v>
      </c>
      <c r="B100" s="222" t="s">
        <v>72</v>
      </c>
      <c r="C100" s="206" t="s">
        <v>9</v>
      </c>
      <c r="D100" s="207">
        <v>46130.83545138889</v>
      </c>
      <c r="E100" s="3"/>
      <c r="F100" s="3"/>
      <c r="G100" s="3"/>
      <c r="H100" s="3"/>
      <c r="J100" s="226"/>
      <c r="K100" s="3"/>
      <c r="L100" s="3"/>
      <c r="O100" s="227"/>
      <c r="Q100" s="94"/>
      <c r="R100" s="94"/>
      <c r="S100" s="94"/>
      <c r="T100" s="94"/>
    </row>
    <row r="101" ht="15.75" customHeight="1">
      <c r="A101" s="204">
        <v>46131.0</v>
      </c>
      <c r="B101" s="222" t="s">
        <v>51</v>
      </c>
      <c r="C101" s="223"/>
      <c r="D101" s="231"/>
      <c r="E101" s="3"/>
      <c r="F101" s="3"/>
      <c r="G101" s="3"/>
      <c r="H101" s="3"/>
      <c r="J101" s="226"/>
      <c r="K101" s="3"/>
      <c r="L101" s="3"/>
      <c r="O101" s="227"/>
      <c r="Q101" s="94"/>
      <c r="R101" s="94"/>
      <c r="S101" s="94"/>
      <c r="T101" s="94"/>
    </row>
    <row r="102" ht="15.75" customHeight="1">
      <c r="A102" s="204">
        <v>46131.0</v>
      </c>
      <c r="B102" s="222" t="s">
        <v>75</v>
      </c>
      <c r="C102" s="223"/>
      <c r="D102" s="231"/>
      <c r="E102" s="3"/>
      <c r="F102" s="3"/>
      <c r="G102" s="3"/>
      <c r="H102" s="3"/>
      <c r="J102" s="226"/>
      <c r="K102" s="3"/>
      <c r="L102" s="3"/>
      <c r="O102" s="227"/>
      <c r="Q102" s="94"/>
      <c r="R102" s="94"/>
      <c r="S102" s="94"/>
      <c r="T102" s="94"/>
    </row>
    <row r="103" ht="15.75" customHeight="1">
      <c r="A103" s="204">
        <v>46132.0</v>
      </c>
      <c r="B103" s="222" t="s">
        <v>76</v>
      </c>
      <c r="C103" s="223"/>
      <c r="D103" s="231"/>
      <c r="E103" s="3"/>
      <c r="F103" s="3"/>
      <c r="G103" s="3"/>
      <c r="H103" s="3"/>
      <c r="J103" s="226"/>
      <c r="K103" s="3"/>
      <c r="L103" s="3"/>
      <c r="O103" s="227"/>
      <c r="Q103" s="94"/>
      <c r="R103" s="94"/>
      <c r="S103" s="94"/>
      <c r="T103" s="94"/>
    </row>
    <row r="104" ht="15.75" customHeight="1">
      <c r="A104" s="204">
        <v>46132.0</v>
      </c>
      <c r="B104" s="222" t="s">
        <v>60</v>
      </c>
      <c r="C104" s="223"/>
      <c r="D104" s="231"/>
      <c r="E104" s="3"/>
      <c r="F104" s="3"/>
      <c r="G104" s="3"/>
      <c r="H104" s="3"/>
      <c r="J104" s="226"/>
      <c r="K104" s="3"/>
      <c r="L104" s="3"/>
      <c r="O104" s="227"/>
      <c r="Q104" s="94"/>
      <c r="R104" s="94"/>
      <c r="S104" s="94"/>
      <c r="T104" s="94"/>
    </row>
    <row r="105" ht="15.75" customHeight="1">
      <c r="A105" s="204">
        <v>46133.0</v>
      </c>
      <c r="B105" s="222" t="s">
        <v>64</v>
      </c>
      <c r="C105" s="206" t="s">
        <v>9</v>
      </c>
      <c r="D105" s="207">
        <v>46133.80793981482</v>
      </c>
      <c r="E105" s="3"/>
      <c r="F105" s="3"/>
      <c r="G105" s="3"/>
      <c r="H105" s="3"/>
      <c r="J105" s="226"/>
      <c r="K105" s="3"/>
      <c r="L105" s="3"/>
      <c r="O105" s="227"/>
      <c r="Q105" s="94"/>
      <c r="R105" s="94"/>
      <c r="S105" s="94"/>
      <c r="T105" s="94"/>
    </row>
    <row r="106" ht="15.75" customHeight="1">
      <c r="A106" s="204">
        <v>46133.0</v>
      </c>
      <c r="B106" s="222" t="s">
        <v>71</v>
      </c>
      <c r="C106" s="206" t="s">
        <v>9</v>
      </c>
      <c r="D106" s="207">
        <v>46133.80793981482</v>
      </c>
      <c r="E106" s="3"/>
      <c r="F106" s="3"/>
      <c r="G106" s="3"/>
      <c r="H106" s="3"/>
      <c r="J106" s="226"/>
      <c r="K106" s="3"/>
      <c r="L106" s="3"/>
      <c r="O106" s="227"/>
      <c r="Q106" s="94"/>
      <c r="R106" s="94"/>
      <c r="S106" s="94"/>
      <c r="T106" s="94"/>
    </row>
    <row r="107" ht="15.75" customHeight="1">
      <c r="A107" s="204">
        <v>46134.0</v>
      </c>
      <c r="B107" s="222" t="s">
        <v>79</v>
      </c>
      <c r="C107" s="206"/>
      <c r="D107" s="207"/>
      <c r="E107" s="3"/>
      <c r="F107" s="3"/>
      <c r="G107" s="3"/>
      <c r="H107" s="3"/>
      <c r="J107" s="226"/>
      <c r="K107" s="3"/>
      <c r="L107" s="3"/>
      <c r="O107" s="227"/>
      <c r="Q107" s="94"/>
      <c r="R107" s="94"/>
      <c r="S107" s="94"/>
      <c r="T107" s="94"/>
    </row>
    <row r="108" ht="15.75" customHeight="1">
      <c r="A108" s="204">
        <v>46135.0</v>
      </c>
      <c r="B108" s="222" t="s">
        <v>74</v>
      </c>
      <c r="C108" s="206"/>
      <c r="D108" s="207"/>
      <c r="E108" s="3"/>
      <c r="F108" s="3"/>
      <c r="G108" s="3"/>
      <c r="H108" s="3"/>
      <c r="J108" s="226"/>
      <c r="K108" s="3"/>
      <c r="L108" s="3"/>
      <c r="O108" s="227"/>
      <c r="Q108" s="94"/>
      <c r="R108" s="94"/>
      <c r="S108" s="94"/>
      <c r="T108" s="94"/>
    </row>
    <row r="109" ht="15.75" customHeight="1">
      <c r="A109" s="204">
        <v>46136.0</v>
      </c>
      <c r="B109" s="222" t="s">
        <v>72</v>
      </c>
      <c r="C109" s="206" t="s">
        <v>9</v>
      </c>
      <c r="D109" s="207">
        <v>46136.833553240744</v>
      </c>
      <c r="E109" s="3"/>
      <c r="F109" s="3"/>
      <c r="G109" s="3"/>
      <c r="H109" s="3"/>
      <c r="J109" s="226"/>
      <c r="K109" s="3"/>
      <c r="L109" s="3"/>
      <c r="O109" s="227"/>
      <c r="Q109" s="94"/>
      <c r="R109" s="94"/>
      <c r="S109" s="94"/>
      <c r="T109" s="94"/>
    </row>
    <row r="110" ht="15.75" customHeight="1">
      <c r="A110" s="204">
        <v>46136.0</v>
      </c>
      <c r="B110" s="222" t="s">
        <v>3</v>
      </c>
      <c r="C110" s="206" t="s">
        <v>9</v>
      </c>
      <c r="D110" s="207">
        <v>46136.833553240744</v>
      </c>
      <c r="E110" s="3"/>
      <c r="F110" s="3"/>
      <c r="G110" s="3"/>
      <c r="H110" s="3"/>
      <c r="J110" s="226"/>
      <c r="K110" s="3"/>
      <c r="L110" s="3"/>
      <c r="O110" s="227"/>
      <c r="Q110" s="94"/>
      <c r="R110" s="94"/>
      <c r="S110" s="94"/>
      <c r="T110" s="94"/>
    </row>
    <row r="111" ht="15.75" customHeight="1">
      <c r="A111" s="204">
        <v>46137.0</v>
      </c>
      <c r="B111" s="222" t="s">
        <v>46</v>
      </c>
      <c r="C111" s="206" t="s">
        <v>5</v>
      </c>
      <c r="D111" s="207">
        <v>46137.840104166666</v>
      </c>
      <c r="E111" s="3"/>
      <c r="F111" s="3"/>
      <c r="G111" s="3"/>
      <c r="H111" s="3"/>
      <c r="J111" s="226"/>
      <c r="K111" s="3"/>
      <c r="L111" s="3"/>
      <c r="O111" s="227"/>
      <c r="Q111" s="94"/>
      <c r="R111" s="94"/>
      <c r="S111" s="94"/>
      <c r="T111" s="94"/>
    </row>
    <row r="112" ht="15.75" customHeight="1">
      <c r="A112" s="204">
        <v>46137.0</v>
      </c>
      <c r="B112" s="222" t="s">
        <v>68</v>
      </c>
      <c r="C112" s="206" t="s">
        <v>5</v>
      </c>
      <c r="D112" s="207">
        <v>46137.840104166666</v>
      </c>
      <c r="E112" s="3"/>
      <c r="F112" s="3"/>
      <c r="G112" s="3"/>
      <c r="H112" s="3"/>
      <c r="J112" s="226"/>
      <c r="K112" s="3"/>
      <c r="L112" s="3"/>
      <c r="O112" s="227"/>
      <c r="Q112" s="94"/>
      <c r="R112" s="94"/>
      <c r="S112" s="94"/>
      <c r="T112" s="94"/>
    </row>
    <row r="113" ht="15.75" customHeight="1">
      <c r="A113" s="204">
        <v>46138.0</v>
      </c>
      <c r="B113" s="222" t="s">
        <v>81</v>
      </c>
      <c r="C113" s="206" t="s">
        <v>9</v>
      </c>
      <c r="D113" s="207">
        <v>46138.83494212963</v>
      </c>
      <c r="E113" s="3"/>
      <c r="F113" s="3"/>
      <c r="G113" s="3"/>
      <c r="H113" s="3"/>
      <c r="J113" s="226"/>
      <c r="K113" s="3"/>
      <c r="L113" s="3"/>
      <c r="O113" s="227"/>
      <c r="Q113" s="94"/>
      <c r="R113" s="94"/>
      <c r="S113" s="94"/>
      <c r="T113" s="94"/>
    </row>
    <row r="114" ht="15.75" customHeight="1">
      <c r="A114" s="204">
        <v>46138.0</v>
      </c>
      <c r="B114" s="222" t="s">
        <v>82</v>
      </c>
      <c r="C114" s="206" t="s">
        <v>9</v>
      </c>
      <c r="D114" s="207">
        <v>46138.83494212963</v>
      </c>
      <c r="E114" s="3"/>
      <c r="F114" s="3"/>
      <c r="G114" s="3"/>
      <c r="H114" s="3"/>
      <c r="J114" s="226"/>
      <c r="K114" s="3"/>
      <c r="L114" s="3"/>
      <c r="O114" s="227"/>
      <c r="Q114" s="94"/>
      <c r="R114" s="94"/>
      <c r="S114" s="94"/>
      <c r="T114" s="94"/>
    </row>
    <row r="115" ht="15.75" customHeight="1">
      <c r="A115" s="204">
        <v>46139.0</v>
      </c>
      <c r="B115" s="222" t="s">
        <v>75</v>
      </c>
      <c r="C115" s="206" t="s">
        <v>9</v>
      </c>
      <c r="D115" s="207">
        <v>46139.82486111111</v>
      </c>
      <c r="E115" s="3"/>
      <c r="F115" s="3"/>
      <c r="G115" s="3"/>
      <c r="H115" s="3"/>
      <c r="J115" s="226"/>
      <c r="K115" s="3"/>
      <c r="L115" s="3"/>
      <c r="O115" s="227"/>
      <c r="Q115" s="94"/>
      <c r="R115" s="94"/>
      <c r="S115" s="94"/>
      <c r="T115" s="94"/>
      <c r="Y115" s="8"/>
    </row>
    <row r="116" ht="15.75" customHeight="1">
      <c r="A116" s="204">
        <v>46139.0</v>
      </c>
      <c r="B116" s="222" t="s">
        <v>60</v>
      </c>
      <c r="C116" s="206" t="s">
        <v>9</v>
      </c>
      <c r="D116" s="207">
        <v>46139.82486111111</v>
      </c>
      <c r="E116" s="3"/>
      <c r="F116" s="3"/>
      <c r="G116" s="3"/>
      <c r="H116" s="3"/>
      <c r="J116" s="226"/>
      <c r="K116" s="3"/>
      <c r="L116" s="3"/>
      <c r="O116" s="227"/>
      <c r="Q116" s="94"/>
      <c r="R116" s="94"/>
      <c r="S116" s="94"/>
      <c r="T116" s="94"/>
    </row>
    <row r="117" ht="15.75" customHeight="1">
      <c r="A117" s="204">
        <v>46140.0</v>
      </c>
      <c r="B117" s="222" t="s">
        <v>76</v>
      </c>
      <c r="C117" s="206" t="s">
        <v>9</v>
      </c>
      <c r="D117" s="207">
        <v>46140.82003472222</v>
      </c>
      <c r="E117" s="3"/>
      <c r="F117" s="3"/>
      <c r="G117" s="3"/>
      <c r="H117" s="3"/>
      <c r="J117" s="226"/>
      <c r="K117" s="3"/>
      <c r="L117" s="3"/>
      <c r="O117" s="227"/>
      <c r="Q117" s="94"/>
      <c r="R117" s="94"/>
      <c r="S117" s="94"/>
      <c r="T117" s="94"/>
    </row>
    <row r="118" ht="15.75" customHeight="1">
      <c r="A118" s="204">
        <v>46140.0</v>
      </c>
      <c r="B118" s="222" t="s">
        <v>72</v>
      </c>
      <c r="C118" s="206" t="s">
        <v>9</v>
      </c>
      <c r="D118" s="207">
        <v>46140.8200462963</v>
      </c>
      <c r="E118" s="3"/>
      <c r="F118" s="3"/>
      <c r="G118" s="3"/>
      <c r="H118" s="3"/>
      <c r="J118" s="226"/>
      <c r="K118" s="3"/>
      <c r="L118" s="3"/>
      <c r="O118" s="227"/>
      <c r="Q118" s="94"/>
      <c r="R118" s="94"/>
      <c r="S118" s="94"/>
      <c r="T118" s="94"/>
    </row>
    <row r="119" ht="15.75" customHeight="1">
      <c r="A119" s="204">
        <v>46141.0</v>
      </c>
      <c r="B119" s="222" t="s">
        <v>51</v>
      </c>
      <c r="C119" s="206" t="s">
        <v>7</v>
      </c>
      <c r="D119" s="207">
        <v>46141.837592592594</v>
      </c>
      <c r="E119" s="3"/>
      <c r="F119" s="3"/>
      <c r="G119" s="3"/>
      <c r="H119" s="3"/>
      <c r="J119" s="226"/>
      <c r="K119" s="3"/>
      <c r="L119" s="3"/>
      <c r="O119" s="227"/>
      <c r="Q119" s="94"/>
      <c r="R119" s="94"/>
      <c r="S119" s="94"/>
      <c r="T119" s="94"/>
    </row>
    <row r="120" ht="15.75" customHeight="1">
      <c r="A120" s="204">
        <v>46141.0</v>
      </c>
      <c r="B120" s="222" t="s">
        <v>64</v>
      </c>
      <c r="C120" s="206" t="s">
        <v>7</v>
      </c>
      <c r="D120" s="207">
        <v>46141.837592592594</v>
      </c>
      <c r="E120" s="3"/>
      <c r="F120" s="3"/>
      <c r="G120" s="3"/>
      <c r="H120" s="3"/>
      <c r="J120" s="226"/>
      <c r="K120" s="3"/>
      <c r="L120" s="3"/>
      <c r="O120" s="227"/>
      <c r="Q120" s="94"/>
      <c r="R120" s="94"/>
      <c r="S120" s="94"/>
      <c r="T120" s="94"/>
    </row>
    <row r="121" ht="15.75" customHeight="1">
      <c r="A121" s="204">
        <v>46142.0</v>
      </c>
      <c r="B121" s="222" t="s">
        <v>74</v>
      </c>
      <c r="C121" s="206" t="s">
        <v>9</v>
      </c>
      <c r="D121" s="207">
        <v>46142.828738425924</v>
      </c>
      <c r="E121" s="3"/>
      <c r="F121" s="3"/>
      <c r="G121" s="3"/>
      <c r="H121" s="3"/>
      <c r="J121" s="226"/>
      <c r="K121" s="3"/>
      <c r="L121" s="3"/>
      <c r="O121" s="227"/>
      <c r="Q121" s="94"/>
      <c r="R121" s="94"/>
      <c r="S121" s="94"/>
      <c r="T121" s="94"/>
    </row>
    <row r="122" ht="15.75" customHeight="1">
      <c r="A122" s="204">
        <v>46142.0</v>
      </c>
      <c r="B122" s="222" t="s">
        <v>71</v>
      </c>
      <c r="C122" s="206" t="s">
        <v>9</v>
      </c>
      <c r="D122" s="207">
        <v>46142.828738425924</v>
      </c>
      <c r="E122" s="3"/>
      <c r="F122" s="3"/>
      <c r="G122" s="3"/>
      <c r="H122" s="3"/>
      <c r="J122" s="226"/>
      <c r="K122" s="3"/>
      <c r="L122" s="3"/>
      <c r="O122" s="227"/>
      <c r="Q122" s="94"/>
      <c r="R122" s="94"/>
      <c r="S122" s="94"/>
      <c r="T122" s="94"/>
    </row>
    <row r="123" ht="15.75" customHeight="1">
      <c r="A123" s="204">
        <v>46143.0</v>
      </c>
      <c r="B123" s="222" t="s">
        <v>72</v>
      </c>
      <c r="C123" s="206" t="s">
        <v>5</v>
      </c>
      <c r="D123" s="207">
        <v>46143.83356481481</v>
      </c>
      <c r="E123" s="3"/>
      <c r="F123" s="3"/>
      <c r="G123" s="3"/>
      <c r="H123" s="3"/>
      <c r="J123" s="226"/>
      <c r="K123" s="3"/>
      <c r="L123" s="3"/>
      <c r="O123" s="227"/>
      <c r="Q123" s="94"/>
      <c r="R123" s="94"/>
      <c r="S123" s="94"/>
      <c r="T123" s="94"/>
    </row>
    <row r="124" ht="15.75" customHeight="1">
      <c r="A124" s="204">
        <v>46143.0</v>
      </c>
      <c r="B124" s="222" t="s">
        <v>82</v>
      </c>
      <c r="C124" s="206" t="s">
        <v>5</v>
      </c>
      <c r="D124" s="207">
        <v>46143.83356481481</v>
      </c>
      <c r="E124" s="3"/>
      <c r="F124" s="3"/>
      <c r="G124" s="3"/>
      <c r="H124" s="3"/>
      <c r="J124" s="226"/>
      <c r="K124" s="3"/>
      <c r="L124" s="3"/>
      <c r="O124" s="227"/>
      <c r="Q124" s="94"/>
      <c r="R124" s="94"/>
      <c r="S124" s="94"/>
      <c r="T124" s="94"/>
    </row>
    <row r="125" ht="15.75" customHeight="1">
      <c r="A125" s="204">
        <v>46144.0</v>
      </c>
      <c r="B125" s="222" t="s">
        <v>79</v>
      </c>
      <c r="C125" s="206" t="s">
        <v>7</v>
      </c>
      <c r="D125" s="207">
        <v>46144.82863425926</v>
      </c>
      <c r="E125" s="3"/>
      <c r="F125" s="3"/>
      <c r="G125" s="3"/>
      <c r="H125" s="3"/>
      <c r="J125" s="226"/>
      <c r="K125" s="3"/>
      <c r="L125" s="3"/>
      <c r="O125" s="227"/>
      <c r="Q125" s="94"/>
      <c r="R125" s="94"/>
      <c r="S125" s="94"/>
      <c r="T125" s="94"/>
    </row>
    <row r="126" ht="15.75" customHeight="1">
      <c r="A126" s="204">
        <v>46144.0</v>
      </c>
      <c r="B126" s="222" t="s">
        <v>46</v>
      </c>
      <c r="C126" s="206" t="s">
        <v>7</v>
      </c>
      <c r="D126" s="207">
        <v>46144.82863425926</v>
      </c>
      <c r="E126" s="3"/>
      <c r="F126" s="3"/>
      <c r="G126" s="3"/>
      <c r="H126" s="3"/>
      <c r="J126" s="226"/>
      <c r="K126" s="3"/>
      <c r="L126" s="3"/>
      <c r="O126" s="227"/>
      <c r="Q126" s="94"/>
      <c r="R126" s="94"/>
      <c r="S126" s="94"/>
      <c r="T126" s="94"/>
    </row>
    <row r="127" ht="15.75" customHeight="1">
      <c r="A127" s="204">
        <v>46145.0</v>
      </c>
      <c r="B127" s="222" t="s">
        <v>77</v>
      </c>
      <c r="C127" s="206" t="s">
        <v>5</v>
      </c>
      <c r="D127" s="207">
        <v>46145.83449074074</v>
      </c>
      <c r="E127" s="3"/>
      <c r="F127" s="3"/>
      <c r="G127" s="3"/>
      <c r="H127" s="3"/>
      <c r="J127" s="226"/>
      <c r="K127" s="3"/>
      <c r="L127" s="3"/>
      <c r="O127" s="227"/>
      <c r="Q127" s="94"/>
      <c r="R127" s="94"/>
      <c r="S127" s="94"/>
      <c r="T127" s="94"/>
    </row>
    <row r="128" ht="15.75" customHeight="1">
      <c r="A128" s="204">
        <v>46145.0</v>
      </c>
      <c r="B128" s="222" t="s">
        <v>3</v>
      </c>
      <c r="C128" s="206" t="s">
        <v>5</v>
      </c>
      <c r="D128" s="207">
        <v>46145.83449074074</v>
      </c>
      <c r="E128" s="3"/>
      <c r="F128" s="3"/>
      <c r="G128" s="3"/>
      <c r="H128" s="3"/>
      <c r="J128" s="226"/>
      <c r="K128" s="3"/>
      <c r="L128" s="3"/>
      <c r="O128" s="227"/>
      <c r="Q128" s="94"/>
      <c r="R128" s="94"/>
      <c r="S128" s="94"/>
      <c r="T128" s="94"/>
    </row>
    <row r="129" ht="15.75" customHeight="1">
      <c r="A129" s="204">
        <v>46146.0</v>
      </c>
      <c r="B129" s="222" t="s">
        <v>81</v>
      </c>
      <c r="C129" s="206"/>
      <c r="D129" s="207"/>
      <c r="E129" s="3"/>
      <c r="F129" s="3"/>
      <c r="G129" s="3"/>
      <c r="H129" s="3"/>
      <c r="J129" s="226"/>
      <c r="K129" s="3"/>
      <c r="L129" s="3"/>
      <c r="O129" s="227"/>
      <c r="Q129" s="94"/>
      <c r="R129" s="94"/>
      <c r="S129" s="94"/>
      <c r="T129" s="94"/>
    </row>
    <row r="130" ht="15.75" customHeight="1">
      <c r="A130" s="204">
        <v>46148.0</v>
      </c>
      <c r="B130" s="222" t="s">
        <v>60</v>
      </c>
      <c r="C130" s="206"/>
      <c r="D130" s="207"/>
      <c r="E130" s="3"/>
      <c r="F130" s="3"/>
      <c r="G130" s="3"/>
      <c r="H130" s="3"/>
      <c r="J130" s="226"/>
      <c r="K130" s="3"/>
      <c r="L130" s="3"/>
      <c r="O130" s="227"/>
      <c r="Q130" s="94"/>
      <c r="R130" s="94"/>
      <c r="S130" s="94"/>
      <c r="T130" s="94"/>
    </row>
    <row r="131" ht="15.75" customHeight="1">
      <c r="A131" s="204">
        <v>46148.0</v>
      </c>
      <c r="B131" s="222" t="s">
        <v>68</v>
      </c>
      <c r="C131" s="223"/>
      <c r="D131" s="231"/>
      <c r="E131" s="3"/>
      <c r="F131" s="3"/>
      <c r="G131" s="3"/>
      <c r="H131" s="3"/>
      <c r="J131" s="226"/>
      <c r="K131" s="3"/>
      <c r="L131" s="3"/>
      <c r="O131" s="227"/>
      <c r="Q131" s="94"/>
      <c r="R131" s="94"/>
      <c r="S131" s="94"/>
      <c r="T131" s="94"/>
    </row>
    <row r="132" ht="15.75" customHeight="1">
      <c r="A132" s="204">
        <v>46149.0</v>
      </c>
      <c r="B132" s="222"/>
      <c r="C132" s="223"/>
      <c r="D132" s="231"/>
      <c r="E132" s="3"/>
      <c r="F132" s="3"/>
      <c r="G132" s="3"/>
      <c r="H132" s="3"/>
      <c r="J132" s="226"/>
      <c r="K132" s="3"/>
      <c r="L132" s="3"/>
      <c r="O132" s="227"/>
      <c r="Q132" s="94"/>
      <c r="R132" s="94"/>
      <c r="S132" s="94"/>
      <c r="T132" s="94"/>
    </row>
    <row r="133" ht="15.75" customHeight="1">
      <c r="A133" s="204">
        <v>46149.0</v>
      </c>
      <c r="B133" s="222" t="s">
        <v>72</v>
      </c>
      <c r="C133" s="223"/>
      <c r="D133" s="231"/>
      <c r="E133" s="3"/>
      <c r="F133" s="3"/>
      <c r="G133" s="3"/>
      <c r="H133" s="3"/>
      <c r="J133" s="226"/>
      <c r="K133" s="3"/>
      <c r="L133" s="3"/>
      <c r="O133" s="227"/>
      <c r="Q133" s="94"/>
      <c r="R133" s="94"/>
      <c r="S133" s="94"/>
      <c r="T133" s="94"/>
    </row>
    <row r="134" ht="15.75" customHeight="1">
      <c r="A134" s="204">
        <v>46149.0</v>
      </c>
      <c r="B134" s="222" t="s">
        <v>75</v>
      </c>
      <c r="C134" s="223"/>
      <c r="D134" s="231"/>
      <c r="E134" s="3"/>
      <c r="F134" s="3"/>
      <c r="G134" s="3"/>
      <c r="H134" s="3"/>
      <c r="J134" s="226"/>
      <c r="K134" s="3"/>
      <c r="L134" s="3"/>
      <c r="O134" s="227"/>
      <c r="Q134" s="94"/>
      <c r="R134" s="94"/>
      <c r="S134" s="94"/>
      <c r="T134" s="94"/>
    </row>
    <row r="135" ht="15.75" customHeight="1">
      <c r="A135" s="204">
        <v>46150.0</v>
      </c>
      <c r="B135" s="222" t="s">
        <v>76</v>
      </c>
      <c r="C135" s="223"/>
      <c r="D135" s="231"/>
      <c r="E135" s="3"/>
      <c r="F135" s="3"/>
      <c r="G135" s="3"/>
      <c r="H135" s="3"/>
      <c r="J135" s="226"/>
      <c r="K135" s="3"/>
      <c r="L135" s="3"/>
      <c r="O135" s="227"/>
      <c r="Q135" s="94"/>
      <c r="R135" s="94"/>
      <c r="S135" s="94"/>
      <c r="T135" s="94"/>
    </row>
    <row r="136" ht="15.75" customHeight="1">
      <c r="A136" s="204">
        <v>46150.0</v>
      </c>
      <c r="B136" s="222" t="s">
        <v>64</v>
      </c>
      <c r="C136" s="223"/>
      <c r="D136" s="231"/>
      <c r="E136" s="3"/>
      <c r="F136" s="3"/>
      <c r="G136" s="3"/>
      <c r="H136" s="3"/>
      <c r="J136" s="226"/>
      <c r="K136" s="3"/>
      <c r="L136" s="3"/>
      <c r="O136" s="227"/>
      <c r="Q136" s="94"/>
      <c r="R136" s="94"/>
      <c r="S136" s="94"/>
      <c r="T136" s="94"/>
    </row>
    <row r="137" ht="15.75" customHeight="1">
      <c r="A137" s="204">
        <v>46151.0</v>
      </c>
      <c r="B137" s="222" t="s">
        <v>56</v>
      </c>
      <c r="C137" s="223"/>
      <c r="D137" s="231"/>
      <c r="E137" s="3"/>
      <c r="F137" s="3"/>
      <c r="G137" s="3"/>
      <c r="H137" s="3"/>
      <c r="J137" s="226"/>
      <c r="K137" s="3"/>
      <c r="L137" s="3"/>
      <c r="O137" s="227"/>
      <c r="Q137" s="94"/>
      <c r="R137" s="94"/>
      <c r="S137" s="94"/>
      <c r="T137" s="94"/>
    </row>
    <row r="138" ht="15.75" customHeight="1">
      <c r="A138" s="204">
        <v>46151.0</v>
      </c>
      <c r="B138" s="222" t="s">
        <v>51</v>
      </c>
      <c r="C138" s="223"/>
      <c r="D138" s="231"/>
      <c r="E138" s="3"/>
      <c r="F138" s="3"/>
      <c r="G138" s="3"/>
      <c r="H138" s="3"/>
      <c r="J138" s="226"/>
      <c r="K138" s="3"/>
      <c r="L138" s="3"/>
      <c r="O138" s="227"/>
      <c r="Q138" s="94"/>
      <c r="R138" s="94"/>
      <c r="S138" s="94"/>
      <c r="T138" s="94"/>
    </row>
    <row r="139" ht="15.75" customHeight="1">
      <c r="A139" s="204">
        <v>46152.0</v>
      </c>
      <c r="B139" s="222" t="s">
        <v>74</v>
      </c>
      <c r="C139" s="223"/>
      <c r="D139" s="231"/>
      <c r="E139" s="3"/>
      <c r="F139" s="3"/>
      <c r="G139" s="3"/>
      <c r="H139" s="3"/>
      <c r="J139" s="226"/>
      <c r="K139" s="3"/>
      <c r="L139" s="3"/>
      <c r="O139" s="227"/>
      <c r="Q139" s="94"/>
      <c r="R139" s="94"/>
      <c r="S139" s="94"/>
      <c r="T139" s="94"/>
    </row>
    <row r="140" ht="15.75" customHeight="1">
      <c r="A140" s="204">
        <v>46152.0</v>
      </c>
      <c r="B140" s="222" t="s">
        <v>71</v>
      </c>
      <c r="C140" s="223"/>
      <c r="D140" s="231"/>
      <c r="E140" s="3"/>
      <c r="F140" s="3"/>
      <c r="G140" s="3"/>
      <c r="H140" s="3"/>
      <c r="J140" s="226"/>
      <c r="K140" s="3"/>
      <c r="L140" s="3"/>
      <c r="O140" s="227"/>
      <c r="Q140" s="94"/>
      <c r="R140" s="94"/>
      <c r="S140" s="94"/>
      <c r="T140" s="94"/>
    </row>
    <row r="141" ht="15.75" customHeight="1">
      <c r="A141" s="204">
        <v>46153.0</v>
      </c>
      <c r="B141" s="222" t="s">
        <v>82</v>
      </c>
      <c r="C141" s="223"/>
      <c r="D141" s="231"/>
      <c r="E141" s="3"/>
      <c r="F141" s="3"/>
      <c r="G141" s="3"/>
      <c r="H141" s="3"/>
      <c r="J141" s="226"/>
      <c r="K141" s="3"/>
      <c r="L141" s="3"/>
      <c r="O141" s="227"/>
      <c r="Q141" s="94"/>
      <c r="R141" s="94"/>
      <c r="S141" s="94"/>
      <c r="T141" s="94"/>
    </row>
    <row r="142" ht="15.75" customHeight="1">
      <c r="A142" s="204">
        <v>46154.0</v>
      </c>
      <c r="B142" s="222" t="s">
        <v>79</v>
      </c>
      <c r="C142" s="223"/>
      <c r="D142" s="231"/>
      <c r="E142" s="3"/>
      <c r="F142" s="3"/>
      <c r="G142" s="3"/>
      <c r="H142" s="3"/>
      <c r="J142" s="226"/>
      <c r="K142" s="3"/>
      <c r="L142" s="3"/>
      <c r="O142" s="227"/>
      <c r="Q142" s="94"/>
      <c r="R142" s="94"/>
      <c r="S142" s="94"/>
      <c r="T142" s="94"/>
    </row>
    <row r="143" ht="15.75" customHeight="1">
      <c r="A143" s="204">
        <v>46154.0</v>
      </c>
      <c r="B143" s="222" t="s">
        <v>46</v>
      </c>
      <c r="C143" s="206"/>
      <c r="D143" s="231"/>
      <c r="E143" s="3"/>
      <c r="F143" s="3"/>
      <c r="G143" s="3"/>
      <c r="H143" s="3"/>
      <c r="J143" s="226"/>
      <c r="K143" s="3"/>
      <c r="L143" s="3"/>
      <c r="O143" s="227"/>
      <c r="Q143" s="94"/>
      <c r="R143" s="94"/>
      <c r="S143" s="94"/>
      <c r="T143" s="94"/>
    </row>
    <row r="144" ht="15.75" customHeight="1">
      <c r="A144" s="204">
        <v>46155.0</v>
      </c>
      <c r="B144" s="222" t="s">
        <v>3</v>
      </c>
      <c r="C144" s="206"/>
      <c r="D144" s="231"/>
      <c r="E144" s="3"/>
      <c r="F144" s="3"/>
      <c r="G144" s="3"/>
      <c r="H144" s="3"/>
      <c r="J144" s="226"/>
      <c r="K144" s="3"/>
      <c r="L144" s="3"/>
      <c r="O144" s="227"/>
      <c r="Q144" s="94"/>
      <c r="R144" s="94"/>
      <c r="S144" s="94"/>
      <c r="T144" s="94"/>
    </row>
    <row r="145" ht="15.75" customHeight="1">
      <c r="A145" s="204">
        <v>46155.0</v>
      </c>
      <c r="B145" s="222" t="s">
        <v>77</v>
      </c>
      <c r="C145" s="223"/>
      <c r="D145" s="231"/>
      <c r="E145" s="3"/>
      <c r="F145" s="3"/>
      <c r="G145" s="3"/>
      <c r="H145" s="3"/>
      <c r="J145" s="226"/>
      <c r="K145" s="3"/>
      <c r="L145" s="3"/>
      <c r="O145" s="227"/>
      <c r="Q145" s="94"/>
      <c r="R145" s="94"/>
      <c r="S145" s="94"/>
      <c r="T145" s="94"/>
    </row>
    <row r="146" ht="15.75" customHeight="1">
      <c r="A146" s="204">
        <v>46156.0</v>
      </c>
      <c r="B146" s="222" t="s">
        <v>81</v>
      </c>
      <c r="C146" s="223"/>
      <c r="D146" s="231"/>
      <c r="E146" s="3"/>
      <c r="F146" s="3"/>
      <c r="G146" s="3"/>
      <c r="H146" s="3"/>
      <c r="J146" s="226"/>
      <c r="K146" s="3"/>
      <c r="L146" s="3"/>
      <c r="O146" s="227"/>
      <c r="Q146" s="94"/>
      <c r="R146" s="94"/>
      <c r="S146" s="94"/>
      <c r="T146" s="94"/>
    </row>
    <row r="147" ht="15.75" customHeight="1">
      <c r="A147" s="204">
        <v>46156.0</v>
      </c>
      <c r="B147" s="222" t="s">
        <v>72</v>
      </c>
      <c r="C147" s="223"/>
      <c r="D147" s="231"/>
      <c r="E147" s="3"/>
      <c r="F147" s="3"/>
      <c r="G147" s="3"/>
      <c r="H147" s="3"/>
      <c r="J147" s="226"/>
      <c r="K147" s="3"/>
      <c r="L147" s="3"/>
      <c r="O147" s="227"/>
      <c r="Q147" s="94"/>
      <c r="R147" s="94"/>
      <c r="S147" s="94"/>
      <c r="T147" s="94"/>
    </row>
    <row r="148" ht="15.75" customHeight="1">
      <c r="A148" s="204">
        <v>46157.0</v>
      </c>
      <c r="B148" s="222" t="s">
        <v>60</v>
      </c>
      <c r="C148" s="223"/>
      <c r="D148" s="231"/>
      <c r="E148" s="3"/>
      <c r="F148" s="3"/>
      <c r="G148" s="3"/>
      <c r="H148" s="3"/>
      <c r="J148" s="226"/>
      <c r="K148" s="3"/>
      <c r="L148" s="3"/>
      <c r="O148" s="227"/>
      <c r="Q148" s="94"/>
      <c r="R148" s="94"/>
      <c r="S148" s="94"/>
      <c r="T148" s="94"/>
    </row>
    <row r="149" ht="15.75" customHeight="1">
      <c r="A149" s="204">
        <v>46157.0</v>
      </c>
      <c r="B149" s="222" t="s">
        <v>68</v>
      </c>
      <c r="C149" s="223"/>
      <c r="D149" s="231"/>
      <c r="E149" s="3"/>
      <c r="F149" s="3"/>
      <c r="G149" s="3"/>
      <c r="H149" s="3"/>
      <c r="J149" s="226"/>
      <c r="K149" s="3"/>
      <c r="L149" s="3"/>
      <c r="O149" s="227"/>
      <c r="Q149" s="94"/>
      <c r="R149" s="94"/>
      <c r="S149" s="94"/>
      <c r="T149" s="94"/>
    </row>
    <row r="150" ht="15.75" customHeight="1">
      <c r="A150" s="204">
        <v>46158.0</v>
      </c>
      <c r="B150" s="222" t="s">
        <v>75</v>
      </c>
      <c r="C150" s="223"/>
      <c r="D150" s="231"/>
      <c r="E150" s="3"/>
      <c r="F150" s="3"/>
      <c r="G150" s="3"/>
      <c r="H150" s="3"/>
      <c r="J150" s="226"/>
      <c r="K150" s="3"/>
      <c r="L150" s="3"/>
      <c r="O150" s="227"/>
      <c r="Q150" s="94"/>
      <c r="R150" s="94"/>
      <c r="S150" s="94"/>
      <c r="T150" s="94"/>
    </row>
    <row r="151" ht="15.75" customHeight="1">
      <c r="A151" s="204">
        <v>46158.0</v>
      </c>
      <c r="B151" s="222" t="s">
        <v>64</v>
      </c>
      <c r="C151" s="223"/>
      <c r="D151" s="231"/>
      <c r="E151" s="3"/>
      <c r="F151" s="3"/>
      <c r="G151" s="3"/>
      <c r="H151" s="3"/>
      <c r="J151" s="226"/>
      <c r="K151" s="3"/>
      <c r="L151" s="3"/>
      <c r="O151" s="227"/>
      <c r="Q151" s="94"/>
      <c r="R151" s="94"/>
      <c r="S151" s="94"/>
      <c r="T151" s="94"/>
    </row>
    <row r="152" ht="15.75" customHeight="1">
      <c r="A152" s="204">
        <v>46159.0</v>
      </c>
      <c r="B152" s="222" t="s">
        <v>76</v>
      </c>
      <c r="C152" s="223"/>
      <c r="D152" s="231"/>
      <c r="E152" s="3"/>
      <c r="F152" s="3"/>
      <c r="G152" s="3"/>
      <c r="H152" s="3"/>
      <c r="J152" s="226"/>
      <c r="K152" s="3"/>
      <c r="L152" s="3"/>
      <c r="O152" s="227"/>
      <c r="Q152" s="94"/>
      <c r="R152" s="94"/>
      <c r="S152" s="94"/>
      <c r="T152" s="94"/>
    </row>
    <row r="153" ht="15.75" customHeight="1">
      <c r="A153" s="204">
        <v>46159.0</v>
      </c>
      <c r="B153" s="222" t="s">
        <v>48</v>
      </c>
      <c r="C153" s="223"/>
      <c r="D153" s="231"/>
      <c r="E153" s="3"/>
      <c r="F153" s="3"/>
      <c r="G153" s="3"/>
      <c r="H153" s="3"/>
      <c r="J153" s="226"/>
      <c r="K153" s="3"/>
      <c r="L153" s="3"/>
      <c r="O153" s="227"/>
      <c r="Q153" s="94"/>
      <c r="R153" s="94"/>
      <c r="S153" s="94"/>
      <c r="T153" s="94"/>
    </row>
    <row r="154" ht="15.75" customHeight="1">
      <c r="A154" s="204">
        <v>46160.0</v>
      </c>
      <c r="B154" s="222" t="s">
        <v>56</v>
      </c>
      <c r="C154" s="223"/>
      <c r="D154" s="231"/>
      <c r="E154" s="3"/>
      <c r="F154" s="3"/>
      <c r="G154" s="3"/>
      <c r="H154" s="3"/>
      <c r="J154" s="226"/>
      <c r="K154" s="3"/>
      <c r="L154" s="3"/>
      <c r="O154" s="227"/>
      <c r="Q154" s="94"/>
      <c r="R154" s="94"/>
      <c r="S154" s="94"/>
      <c r="T154" s="94"/>
    </row>
    <row r="155" ht="15.75" customHeight="1">
      <c r="A155" s="204">
        <v>46160.0</v>
      </c>
      <c r="B155" s="222" t="s">
        <v>71</v>
      </c>
      <c r="C155" s="223"/>
      <c r="D155" s="231"/>
      <c r="E155" s="3"/>
      <c r="F155" s="3"/>
      <c r="G155" s="3"/>
      <c r="H155" s="3"/>
      <c r="J155" s="226"/>
      <c r="K155" s="3"/>
      <c r="L155" s="3"/>
      <c r="O155" s="227"/>
      <c r="Q155" s="94"/>
      <c r="R155" s="94"/>
      <c r="S155" s="94"/>
      <c r="T155" s="94"/>
    </row>
    <row r="156" ht="15.75" customHeight="1">
      <c r="A156" s="204">
        <v>46161.0</v>
      </c>
      <c r="B156" s="222" t="s">
        <v>74</v>
      </c>
      <c r="C156" s="223"/>
      <c r="D156" s="231"/>
      <c r="E156" s="3"/>
      <c r="F156" s="3"/>
      <c r="G156" s="3"/>
      <c r="H156" s="3"/>
      <c r="J156" s="226"/>
      <c r="K156" s="3"/>
      <c r="L156" s="3"/>
      <c r="O156" s="227"/>
      <c r="Q156" s="94"/>
      <c r="R156" s="94"/>
      <c r="S156" s="94"/>
      <c r="T156" s="94"/>
    </row>
    <row r="157" ht="15.75" customHeight="1">
      <c r="A157" s="204">
        <v>46161.0</v>
      </c>
      <c r="B157" s="222" t="s">
        <v>72</v>
      </c>
      <c r="C157" s="223"/>
      <c r="D157" s="231"/>
      <c r="E157" s="3"/>
      <c r="F157" s="3"/>
      <c r="G157" s="3"/>
      <c r="H157" s="3"/>
      <c r="J157" s="226"/>
      <c r="K157" s="3"/>
      <c r="L157" s="3"/>
      <c r="O157" s="227"/>
      <c r="Q157" s="94"/>
      <c r="R157" s="94"/>
      <c r="S157" s="94"/>
      <c r="T157" s="94"/>
    </row>
    <row r="158" ht="15.75" customHeight="1">
      <c r="A158" s="204">
        <v>46162.0</v>
      </c>
      <c r="B158" s="222" t="s">
        <v>46</v>
      </c>
      <c r="C158" s="223"/>
      <c r="D158" s="231"/>
      <c r="E158" s="3"/>
      <c r="F158" s="3"/>
      <c r="G158" s="3"/>
      <c r="H158" s="3"/>
      <c r="J158" s="226"/>
      <c r="K158" s="3"/>
      <c r="L158" s="3"/>
      <c r="O158" s="227"/>
      <c r="Q158" s="94"/>
      <c r="R158" s="94"/>
      <c r="S158" s="94"/>
      <c r="T158" s="94"/>
    </row>
    <row r="159" ht="15.75" customHeight="1">
      <c r="A159" s="204">
        <v>46162.0</v>
      </c>
      <c r="B159" s="222" t="s">
        <v>82</v>
      </c>
      <c r="C159" s="223"/>
      <c r="D159" s="231"/>
      <c r="E159" s="3"/>
      <c r="F159" s="3"/>
      <c r="G159" s="3"/>
      <c r="H159" s="3"/>
      <c r="J159" s="226"/>
      <c r="K159" s="3"/>
      <c r="L159" s="3"/>
      <c r="O159" s="227"/>
      <c r="Q159" s="94"/>
      <c r="R159" s="94"/>
      <c r="S159" s="94"/>
      <c r="T159" s="94"/>
    </row>
    <row r="160" ht="15.75" customHeight="1">
      <c r="A160" s="204">
        <v>46163.0</v>
      </c>
      <c r="B160" s="222" t="s">
        <v>81</v>
      </c>
      <c r="C160" s="223"/>
      <c r="D160" s="231"/>
      <c r="E160" s="3"/>
      <c r="F160" s="3"/>
      <c r="G160" s="3"/>
      <c r="H160" s="3"/>
      <c r="J160" s="226"/>
      <c r="K160" s="3"/>
      <c r="L160" s="3"/>
      <c r="O160" s="227"/>
      <c r="Q160" s="94"/>
      <c r="R160" s="94"/>
      <c r="S160" s="94"/>
      <c r="T160" s="94"/>
    </row>
    <row r="161" ht="15.75" customHeight="1">
      <c r="A161" s="204">
        <v>46163.0</v>
      </c>
      <c r="B161" s="222" t="s">
        <v>79</v>
      </c>
      <c r="C161" s="223"/>
      <c r="D161" s="231"/>
      <c r="E161" s="3"/>
      <c r="F161" s="3"/>
      <c r="G161" s="3"/>
      <c r="H161" s="3"/>
      <c r="J161" s="226"/>
      <c r="K161" s="3"/>
      <c r="L161" s="3"/>
      <c r="O161" s="227"/>
      <c r="Q161" s="94"/>
      <c r="R161" s="94"/>
      <c r="S161" s="94"/>
      <c r="T161" s="94"/>
    </row>
    <row r="162" ht="15.75" customHeight="1">
      <c r="A162" s="204">
        <v>46164.0</v>
      </c>
      <c r="B162" s="222" t="s">
        <v>60</v>
      </c>
      <c r="C162" s="223"/>
      <c r="D162" s="231"/>
      <c r="E162" s="3"/>
      <c r="F162" s="3"/>
      <c r="G162" s="3"/>
      <c r="H162" s="3"/>
      <c r="J162" s="226"/>
      <c r="K162" s="3"/>
      <c r="L162" s="3"/>
      <c r="O162" s="227"/>
      <c r="Q162" s="94"/>
      <c r="R162" s="94"/>
      <c r="S162" s="94"/>
      <c r="T162" s="94"/>
    </row>
    <row r="163" ht="15.75" customHeight="1">
      <c r="A163" s="204">
        <v>46164.0</v>
      </c>
      <c r="B163" s="222" t="s">
        <v>51</v>
      </c>
      <c r="C163" s="223"/>
      <c r="D163" s="231"/>
      <c r="E163" s="3"/>
      <c r="F163" s="3"/>
      <c r="G163" s="3"/>
      <c r="H163" s="3"/>
      <c r="J163" s="226"/>
      <c r="K163" s="3"/>
      <c r="L163" s="3"/>
      <c r="O163" s="227"/>
      <c r="Q163" s="94"/>
      <c r="R163" s="94"/>
      <c r="S163" s="94"/>
      <c r="T163" s="94"/>
    </row>
    <row r="164" ht="15.75" customHeight="1">
      <c r="A164" s="204">
        <v>46165.0</v>
      </c>
      <c r="B164" s="222" t="s">
        <v>3</v>
      </c>
      <c r="C164" s="223"/>
      <c r="D164" s="231"/>
      <c r="E164" s="3"/>
      <c r="F164" s="3"/>
      <c r="G164" s="3"/>
      <c r="H164" s="3"/>
      <c r="J164" s="226"/>
      <c r="K164" s="3"/>
      <c r="L164" s="3"/>
      <c r="O164" s="227"/>
      <c r="Q164" s="94"/>
      <c r="R164" s="94"/>
      <c r="S164" s="94"/>
      <c r="T164" s="94"/>
    </row>
    <row r="165" ht="15.75" customHeight="1">
      <c r="A165" s="204">
        <v>46166.0</v>
      </c>
      <c r="B165" s="222" t="s">
        <v>68</v>
      </c>
      <c r="C165" s="223"/>
      <c r="D165" s="231"/>
      <c r="E165" s="3"/>
      <c r="F165" s="3"/>
      <c r="G165" s="3"/>
      <c r="H165" s="3"/>
      <c r="J165" s="226"/>
      <c r="K165" s="3"/>
      <c r="L165" s="3"/>
      <c r="O165" s="227"/>
      <c r="Q165" s="94"/>
      <c r="R165" s="94"/>
      <c r="S165" s="94"/>
      <c r="T165" s="94"/>
    </row>
    <row r="166" ht="15.75" customHeight="1">
      <c r="A166" s="204">
        <v>46166.0</v>
      </c>
      <c r="B166" s="222" t="s">
        <v>77</v>
      </c>
      <c r="C166" s="223"/>
      <c r="D166" s="231"/>
      <c r="E166" s="3"/>
      <c r="F166" s="3"/>
      <c r="G166" s="3"/>
      <c r="H166" s="3"/>
      <c r="J166" s="226"/>
      <c r="K166" s="3"/>
      <c r="L166" s="3"/>
      <c r="O166" s="227"/>
      <c r="Q166" s="94"/>
      <c r="R166" s="94"/>
      <c r="S166" s="94"/>
      <c r="T166" s="94"/>
    </row>
    <row r="167" ht="15.75" customHeight="1">
      <c r="A167" s="204">
        <v>46198.0</v>
      </c>
      <c r="B167" s="222" t="s">
        <v>64</v>
      </c>
      <c r="C167" s="223"/>
      <c r="D167" s="231"/>
      <c r="E167" s="3"/>
      <c r="F167" s="3"/>
      <c r="G167" s="3"/>
      <c r="H167" s="3"/>
      <c r="J167" s="226"/>
      <c r="K167" s="3"/>
      <c r="L167" s="3"/>
      <c r="O167" s="227"/>
      <c r="Q167" s="94"/>
      <c r="R167" s="94"/>
      <c r="S167" s="94"/>
      <c r="T167" s="94"/>
    </row>
    <row r="168" ht="15.75" customHeight="1">
      <c r="A168" s="204">
        <v>46198.0</v>
      </c>
      <c r="B168" s="222" t="s">
        <v>76</v>
      </c>
      <c r="C168" s="223"/>
      <c r="D168" s="231"/>
      <c r="E168" s="3"/>
      <c r="F168" s="3"/>
      <c r="G168" s="3"/>
      <c r="H168" s="3"/>
      <c r="J168" s="226"/>
      <c r="K168" s="3"/>
      <c r="L168" s="3"/>
      <c r="O168" s="227"/>
      <c r="Q168" s="94"/>
      <c r="R168" s="94"/>
      <c r="S168" s="94"/>
      <c r="T168" s="94"/>
    </row>
    <row r="169" ht="15.75" customHeight="1">
      <c r="A169" s="204">
        <v>46168.0</v>
      </c>
      <c r="B169" s="222" t="s">
        <v>75</v>
      </c>
      <c r="C169" s="223"/>
      <c r="D169" s="231"/>
      <c r="E169" s="3"/>
      <c r="F169" s="3"/>
      <c r="G169" s="3"/>
      <c r="H169" s="3"/>
      <c r="J169" s="226"/>
      <c r="K169" s="3"/>
      <c r="L169" s="3"/>
      <c r="O169" s="227"/>
      <c r="Q169" s="94"/>
      <c r="R169" s="94"/>
      <c r="S169" s="94"/>
      <c r="T169" s="94"/>
    </row>
    <row r="170" ht="15.75" customHeight="1">
      <c r="A170" s="204">
        <v>46168.0</v>
      </c>
      <c r="B170" s="222" t="s">
        <v>72</v>
      </c>
      <c r="C170" s="223"/>
      <c r="D170" s="231"/>
      <c r="E170" s="3"/>
      <c r="F170" s="3"/>
      <c r="G170" s="3"/>
      <c r="H170" s="3"/>
      <c r="J170" s="226"/>
      <c r="K170" s="3"/>
      <c r="L170" s="3"/>
      <c r="O170" s="227"/>
      <c r="Q170" s="94"/>
      <c r="R170" s="94"/>
      <c r="S170" s="94"/>
      <c r="T170" s="94"/>
    </row>
    <row r="171" ht="15.75" customHeight="1">
      <c r="A171" s="204">
        <v>46169.0</v>
      </c>
      <c r="B171" s="222" t="s">
        <v>71</v>
      </c>
      <c r="C171" s="223"/>
      <c r="D171" s="231"/>
      <c r="E171" s="3"/>
      <c r="F171" s="3"/>
      <c r="G171" s="3"/>
      <c r="H171" s="3"/>
      <c r="J171" s="226"/>
      <c r="K171" s="3"/>
      <c r="L171" s="3"/>
      <c r="O171" s="227"/>
      <c r="Q171" s="94"/>
      <c r="R171" s="94"/>
      <c r="S171" s="94"/>
      <c r="T171" s="94"/>
    </row>
    <row r="172" ht="15.75" customHeight="1">
      <c r="A172" s="204">
        <v>46169.0</v>
      </c>
      <c r="B172" s="222" t="s">
        <v>74</v>
      </c>
      <c r="C172" s="223"/>
      <c r="D172" s="231"/>
      <c r="E172" s="3"/>
      <c r="F172" s="3"/>
      <c r="G172" s="3"/>
      <c r="H172" s="3"/>
      <c r="J172" s="226"/>
      <c r="K172" s="3"/>
      <c r="L172" s="3"/>
      <c r="O172" s="227"/>
      <c r="Q172" s="94"/>
      <c r="R172" s="94"/>
      <c r="S172" s="94"/>
      <c r="T172" s="94"/>
    </row>
    <row r="173" ht="15.75" customHeight="1">
      <c r="A173" s="204">
        <v>46170.0</v>
      </c>
      <c r="B173" s="222" t="s">
        <v>48</v>
      </c>
      <c r="C173" s="223"/>
      <c r="D173" s="231"/>
      <c r="E173" s="3"/>
      <c r="F173" s="3"/>
      <c r="G173" s="3"/>
      <c r="H173" s="3"/>
      <c r="J173" s="226"/>
      <c r="K173" s="3"/>
      <c r="L173" s="3"/>
      <c r="O173" s="227"/>
      <c r="Q173" s="94"/>
      <c r="R173" s="94"/>
      <c r="S173" s="94"/>
      <c r="T173" s="94"/>
    </row>
    <row r="174" ht="15.75" customHeight="1">
      <c r="A174" s="204">
        <v>46170.0</v>
      </c>
      <c r="B174" s="222" t="s">
        <v>56</v>
      </c>
      <c r="C174" s="223"/>
      <c r="D174" s="231"/>
      <c r="E174" s="3"/>
      <c r="F174" s="3"/>
      <c r="G174" s="3"/>
      <c r="H174" s="3"/>
      <c r="J174" s="226"/>
      <c r="K174" s="3"/>
      <c r="L174" s="3"/>
      <c r="O174" s="227"/>
      <c r="Q174" s="94"/>
      <c r="R174" s="94"/>
      <c r="S174" s="94"/>
      <c r="T174" s="94"/>
    </row>
    <row r="175" ht="15.75" customHeight="1">
      <c r="A175" s="204">
        <v>46171.0</v>
      </c>
      <c r="B175" s="222" t="s">
        <v>79</v>
      </c>
      <c r="C175" s="223"/>
      <c r="D175" s="231"/>
      <c r="E175" s="3"/>
      <c r="F175" s="3"/>
      <c r="G175" s="3"/>
      <c r="H175" s="3"/>
      <c r="J175" s="226"/>
      <c r="K175" s="3"/>
      <c r="L175" s="3"/>
      <c r="O175" s="227"/>
      <c r="Q175" s="94"/>
      <c r="R175" s="94"/>
      <c r="S175" s="94"/>
      <c r="T175" s="94"/>
    </row>
    <row r="176" ht="15.75" customHeight="1">
      <c r="A176" s="204">
        <v>46171.0</v>
      </c>
      <c r="B176" s="222" t="s">
        <v>82</v>
      </c>
      <c r="C176" s="223"/>
      <c r="D176" s="231"/>
      <c r="E176" s="3"/>
      <c r="F176" s="3"/>
      <c r="G176" s="3"/>
      <c r="H176" s="3"/>
      <c r="J176" s="226"/>
      <c r="K176" s="3"/>
      <c r="L176" s="3"/>
      <c r="O176" s="227"/>
      <c r="Q176" s="94"/>
      <c r="R176" s="94"/>
      <c r="S176" s="94"/>
      <c r="T176" s="94"/>
    </row>
    <row r="177" ht="15.75" customHeight="1">
      <c r="A177" s="204">
        <v>46172.0</v>
      </c>
      <c r="B177" s="222" t="s">
        <v>81</v>
      </c>
      <c r="C177" s="223"/>
      <c r="D177" s="231"/>
      <c r="E177" s="3"/>
      <c r="F177" s="3"/>
      <c r="G177" s="3"/>
      <c r="H177" s="3"/>
      <c r="J177" s="226"/>
      <c r="K177" s="3"/>
      <c r="L177" s="3"/>
      <c r="O177" s="227"/>
      <c r="Q177" s="94"/>
      <c r="R177" s="94"/>
      <c r="S177" s="94"/>
      <c r="T177" s="94"/>
    </row>
    <row r="178" ht="15.75" customHeight="1">
      <c r="A178" s="204">
        <v>46172.0</v>
      </c>
      <c r="B178" s="222" t="s">
        <v>46</v>
      </c>
      <c r="C178" s="206"/>
      <c r="D178" s="207"/>
      <c r="E178" s="3"/>
      <c r="F178" s="3"/>
      <c r="G178" s="3"/>
      <c r="H178" s="3"/>
      <c r="J178" s="226"/>
      <c r="K178" s="3"/>
      <c r="L178" s="3"/>
      <c r="O178" s="227"/>
      <c r="Q178" s="94"/>
      <c r="R178" s="94"/>
      <c r="S178" s="94"/>
      <c r="T178" s="94"/>
    </row>
    <row r="179" ht="15.75" customHeight="1">
      <c r="A179" s="204">
        <v>46173.0</v>
      </c>
      <c r="B179" s="222" t="s">
        <v>51</v>
      </c>
      <c r="C179" s="206"/>
      <c r="D179" s="207"/>
      <c r="E179" s="3"/>
      <c r="F179" s="3"/>
      <c r="G179" s="3"/>
      <c r="H179" s="3"/>
      <c r="J179" s="226"/>
      <c r="K179" s="3"/>
      <c r="L179" s="3"/>
      <c r="O179" s="227"/>
      <c r="Q179" s="94"/>
      <c r="R179" s="94"/>
      <c r="S179" s="94"/>
      <c r="T179" s="94"/>
    </row>
    <row r="180" ht="15.75" customHeight="1">
      <c r="A180" s="204">
        <v>46173.0</v>
      </c>
      <c r="B180" s="222" t="s">
        <v>60</v>
      </c>
      <c r="C180" s="223"/>
      <c r="D180" s="231"/>
      <c r="E180" s="3"/>
      <c r="F180" s="3"/>
      <c r="G180" s="3"/>
      <c r="H180" s="3"/>
      <c r="J180" s="226"/>
      <c r="K180" s="3"/>
      <c r="L180" s="3"/>
      <c r="O180" s="227"/>
      <c r="Q180" s="94"/>
      <c r="R180" s="94"/>
      <c r="S180" s="94"/>
      <c r="T180" s="94"/>
    </row>
    <row r="181" ht="15.75" customHeight="1">
      <c r="A181" s="204">
        <v>46174.0</v>
      </c>
      <c r="B181" s="222" t="s">
        <v>3</v>
      </c>
      <c r="C181" s="223"/>
      <c r="D181" s="231"/>
      <c r="E181" s="3"/>
      <c r="F181" s="3"/>
      <c r="G181" s="3"/>
      <c r="H181" s="3"/>
      <c r="J181" s="226"/>
      <c r="K181" s="3"/>
      <c r="L181" s="3"/>
      <c r="O181" s="227"/>
      <c r="Q181" s="94"/>
      <c r="R181" s="94"/>
      <c r="S181" s="94"/>
      <c r="T181" s="94"/>
    </row>
    <row r="182" ht="15.75" customHeight="1">
      <c r="A182" s="204">
        <v>46174.0</v>
      </c>
      <c r="B182" s="222" t="s">
        <v>72</v>
      </c>
      <c r="C182" s="223"/>
      <c r="D182" s="231"/>
      <c r="E182" s="3"/>
      <c r="F182" s="3"/>
      <c r="G182" s="3"/>
      <c r="H182" s="3"/>
      <c r="J182" s="226"/>
      <c r="K182" s="3"/>
      <c r="L182" s="3"/>
      <c r="O182" s="227"/>
      <c r="Q182" s="94"/>
      <c r="R182" s="94"/>
      <c r="S182" s="94"/>
      <c r="T182" s="94"/>
    </row>
    <row r="183" ht="15.75" customHeight="1">
      <c r="A183" s="204">
        <v>46175.0</v>
      </c>
      <c r="B183" s="222" t="s">
        <v>77</v>
      </c>
      <c r="C183" s="223"/>
      <c r="D183" s="231"/>
      <c r="E183" s="3"/>
      <c r="F183" s="3"/>
      <c r="G183" s="3"/>
      <c r="H183" s="3"/>
      <c r="J183" s="226"/>
      <c r="K183" s="3"/>
      <c r="L183" s="3"/>
      <c r="O183" s="227"/>
      <c r="Q183" s="94"/>
      <c r="R183" s="94"/>
      <c r="S183" s="94"/>
      <c r="T183" s="94"/>
    </row>
    <row r="184" ht="15.75" customHeight="1">
      <c r="A184" s="204">
        <v>46175.0</v>
      </c>
      <c r="B184" s="222" t="s">
        <v>68</v>
      </c>
      <c r="C184" s="223"/>
      <c r="D184" s="231"/>
      <c r="E184" s="3"/>
      <c r="F184" s="3"/>
      <c r="G184" s="3"/>
      <c r="H184" s="3"/>
      <c r="J184" s="226"/>
      <c r="K184" s="3"/>
      <c r="L184" s="3"/>
      <c r="O184" s="227"/>
      <c r="Q184" s="94"/>
      <c r="R184" s="94"/>
      <c r="S184" s="94"/>
      <c r="T184" s="94"/>
    </row>
    <row r="185" ht="15.75" customHeight="1">
      <c r="A185" s="204">
        <v>46176.0</v>
      </c>
      <c r="B185" s="222" t="s">
        <v>71</v>
      </c>
      <c r="C185" s="223"/>
      <c r="D185" s="231"/>
      <c r="E185" s="3"/>
      <c r="F185" s="3"/>
      <c r="G185" s="3"/>
      <c r="H185" s="3"/>
      <c r="J185" s="226"/>
      <c r="K185" s="3"/>
      <c r="L185" s="3"/>
      <c r="O185" s="227"/>
      <c r="Q185" s="94"/>
      <c r="R185" s="94"/>
      <c r="S185" s="94"/>
      <c r="T185" s="94"/>
    </row>
    <row r="186" ht="15.75" customHeight="1">
      <c r="A186" s="204">
        <v>46176.0</v>
      </c>
      <c r="B186" s="222" t="s">
        <v>75</v>
      </c>
      <c r="C186" s="206"/>
      <c r="D186" s="207"/>
      <c r="E186" s="3"/>
      <c r="F186" s="3"/>
      <c r="G186" s="3"/>
      <c r="H186" s="3"/>
      <c r="J186" s="226"/>
      <c r="K186" s="3"/>
      <c r="L186" s="3"/>
      <c r="O186" s="227"/>
      <c r="Q186" s="94"/>
      <c r="R186" s="94"/>
      <c r="S186" s="94"/>
      <c r="T186" s="94"/>
    </row>
    <row r="187" ht="15.75" customHeight="1">
      <c r="A187" s="204"/>
      <c r="B187" s="222"/>
      <c r="C187" s="206"/>
      <c r="D187" s="207"/>
      <c r="E187" s="3"/>
      <c r="F187" s="3"/>
      <c r="G187" s="3"/>
      <c r="H187" s="3"/>
      <c r="J187" s="226"/>
      <c r="K187" s="3"/>
      <c r="L187" s="3"/>
      <c r="O187" s="227"/>
      <c r="Q187" s="94"/>
      <c r="R187" s="94"/>
      <c r="S187" s="94"/>
      <c r="T187" s="94"/>
    </row>
    <row r="188" ht="15.75" customHeight="1">
      <c r="A188" s="204"/>
      <c r="B188" s="222"/>
      <c r="C188" s="223"/>
      <c r="D188" s="231"/>
      <c r="E188" s="3"/>
      <c r="F188" s="3"/>
      <c r="G188" s="3"/>
      <c r="H188" s="3"/>
      <c r="J188" s="226"/>
      <c r="K188" s="3"/>
      <c r="L188" s="3"/>
      <c r="O188" s="227"/>
      <c r="Q188" s="94"/>
      <c r="R188" s="94"/>
      <c r="S188" s="94"/>
      <c r="T188" s="94"/>
    </row>
    <row r="189" ht="15.75" customHeight="1">
      <c r="A189" s="204"/>
      <c r="B189" s="222"/>
      <c r="C189" s="223"/>
      <c r="D189" s="231"/>
      <c r="E189" s="3"/>
      <c r="F189" s="3"/>
      <c r="G189" s="3"/>
      <c r="H189" s="3"/>
      <c r="J189" s="226"/>
      <c r="K189" s="3"/>
      <c r="L189" s="3"/>
      <c r="O189" s="227"/>
      <c r="Q189" s="94"/>
      <c r="R189" s="94"/>
      <c r="S189" s="94"/>
      <c r="T189" s="94"/>
    </row>
    <row r="190" ht="15.75" customHeight="1">
      <c r="A190" s="204"/>
      <c r="B190" s="222"/>
      <c r="C190" s="223"/>
      <c r="D190" s="207"/>
      <c r="E190" s="3"/>
      <c r="F190" s="3"/>
      <c r="G190" s="3"/>
      <c r="H190" s="3"/>
      <c r="J190" s="226"/>
      <c r="K190" s="3"/>
      <c r="L190" s="3"/>
      <c r="O190" s="227"/>
      <c r="Q190" s="94"/>
      <c r="R190" s="94"/>
      <c r="S190" s="94"/>
      <c r="T190" s="94"/>
    </row>
    <row r="191" ht="15.75" customHeight="1">
      <c r="A191" s="204"/>
      <c r="B191" s="222"/>
      <c r="C191" s="223"/>
      <c r="D191" s="207"/>
      <c r="E191" s="3"/>
      <c r="F191" s="3"/>
      <c r="G191" s="3"/>
      <c r="H191" s="3"/>
      <c r="J191" s="226"/>
      <c r="K191" s="3"/>
      <c r="L191" s="3"/>
      <c r="O191" s="227"/>
      <c r="Q191" s="94"/>
      <c r="R191" s="94"/>
      <c r="S191" s="94"/>
      <c r="T191" s="94"/>
    </row>
    <row r="192" ht="15.75" customHeight="1">
      <c r="A192" s="204"/>
      <c r="B192" s="222"/>
      <c r="C192" s="223"/>
      <c r="D192" s="231"/>
      <c r="E192" s="3"/>
      <c r="F192" s="3"/>
      <c r="G192" s="3"/>
      <c r="H192" s="3"/>
      <c r="J192" s="226"/>
      <c r="K192" s="3"/>
      <c r="L192" s="3"/>
      <c r="O192" s="227"/>
      <c r="Q192" s="94"/>
      <c r="R192" s="94"/>
      <c r="S192" s="94"/>
      <c r="T192" s="94"/>
    </row>
    <row r="193" ht="15.75" customHeight="1">
      <c r="A193" s="204"/>
      <c r="B193" s="222"/>
      <c r="C193" s="223"/>
      <c r="D193" s="231"/>
      <c r="E193" s="3"/>
      <c r="F193" s="3"/>
      <c r="G193" s="3"/>
      <c r="H193" s="3"/>
      <c r="J193" s="226"/>
      <c r="K193" s="3"/>
      <c r="L193" s="3"/>
      <c r="O193" s="227"/>
      <c r="Q193" s="94"/>
      <c r="R193" s="94"/>
      <c r="S193" s="94"/>
      <c r="T193" s="94"/>
    </row>
    <row r="194" ht="15.75" customHeight="1">
      <c r="A194" s="204"/>
      <c r="B194" s="222"/>
      <c r="C194" s="223"/>
      <c r="D194" s="231"/>
      <c r="E194" s="3"/>
      <c r="F194" s="3"/>
      <c r="G194" s="3"/>
      <c r="H194" s="3"/>
      <c r="J194" s="226"/>
      <c r="K194" s="3"/>
      <c r="L194" s="3"/>
      <c r="O194" s="227"/>
      <c r="Q194" s="94"/>
      <c r="R194" s="94"/>
      <c r="S194" s="94"/>
      <c r="T194" s="94"/>
    </row>
    <row r="195" ht="15.75" customHeight="1">
      <c r="A195" s="204"/>
      <c r="B195" s="222"/>
      <c r="C195" s="223"/>
      <c r="D195" s="231"/>
      <c r="E195" s="3"/>
      <c r="F195" s="3"/>
      <c r="G195" s="3"/>
      <c r="H195" s="3"/>
      <c r="J195" s="226"/>
      <c r="K195" s="3"/>
      <c r="L195" s="3"/>
      <c r="O195" s="227"/>
      <c r="Q195" s="94"/>
      <c r="R195" s="94"/>
      <c r="S195" s="94"/>
      <c r="T195" s="94"/>
    </row>
    <row r="196" ht="15.75" customHeight="1">
      <c r="A196" s="204"/>
      <c r="B196" s="222"/>
      <c r="C196" s="223"/>
      <c r="D196" s="231"/>
      <c r="E196" s="3"/>
      <c r="F196" s="3"/>
      <c r="G196" s="3"/>
      <c r="H196" s="3"/>
      <c r="J196" s="226"/>
      <c r="K196" s="3"/>
      <c r="L196" s="3"/>
      <c r="O196" s="227"/>
      <c r="Q196" s="94"/>
      <c r="R196" s="94"/>
      <c r="S196" s="94"/>
      <c r="T196" s="94"/>
    </row>
    <row r="197" ht="15.75" customHeight="1">
      <c r="A197" s="204"/>
      <c r="B197" s="222"/>
      <c r="C197" s="223"/>
      <c r="D197" s="231"/>
      <c r="E197" s="3"/>
      <c r="F197" s="3"/>
      <c r="G197" s="3"/>
      <c r="H197" s="3"/>
      <c r="J197" s="226"/>
      <c r="K197" s="3"/>
      <c r="L197" s="3"/>
      <c r="O197" s="227"/>
      <c r="Q197" s="94"/>
      <c r="R197" s="94"/>
      <c r="S197" s="94"/>
      <c r="T197" s="94"/>
    </row>
    <row r="198" ht="15.75" customHeight="1">
      <c r="A198" s="204"/>
      <c r="B198" s="222"/>
      <c r="C198" s="223"/>
      <c r="D198" s="231"/>
      <c r="E198" s="3"/>
      <c r="F198" s="3"/>
      <c r="G198" s="3"/>
      <c r="H198" s="3"/>
      <c r="J198" s="226"/>
      <c r="K198" s="3"/>
      <c r="L198" s="3"/>
      <c r="O198" s="227"/>
      <c r="Q198" s="94"/>
      <c r="R198" s="94"/>
      <c r="S198" s="94"/>
      <c r="T198" s="94"/>
    </row>
    <row r="199" ht="15.75" customHeight="1">
      <c r="A199" s="204"/>
      <c r="B199" s="222"/>
      <c r="C199" s="223"/>
      <c r="D199" s="231"/>
      <c r="E199" s="3"/>
      <c r="F199" s="3"/>
      <c r="G199" s="3"/>
      <c r="H199" s="3"/>
      <c r="J199" s="226"/>
      <c r="K199" s="3"/>
      <c r="L199" s="3"/>
      <c r="O199" s="227"/>
      <c r="Q199" s="94"/>
      <c r="R199" s="94"/>
      <c r="S199" s="94"/>
      <c r="T199" s="94"/>
    </row>
    <row r="200" ht="15.75" customHeight="1">
      <c r="A200" s="204"/>
      <c r="B200" s="222"/>
      <c r="C200" s="223"/>
      <c r="D200" s="231"/>
      <c r="E200" s="3"/>
      <c r="F200" s="3"/>
      <c r="G200" s="3"/>
      <c r="H200" s="3"/>
      <c r="J200" s="226"/>
      <c r="K200" s="3"/>
      <c r="L200" s="3"/>
      <c r="O200" s="227"/>
      <c r="Q200" s="94"/>
      <c r="R200" s="94"/>
      <c r="S200" s="94"/>
      <c r="T200" s="94"/>
    </row>
    <row r="201" ht="15.75" customHeight="1">
      <c r="A201" s="204"/>
      <c r="B201" s="222"/>
      <c r="C201" s="223"/>
      <c r="D201" s="207"/>
      <c r="E201" s="3"/>
      <c r="F201" s="3"/>
      <c r="G201" s="3"/>
      <c r="H201" s="3"/>
      <c r="J201" s="226"/>
      <c r="K201" s="3"/>
      <c r="L201" s="3"/>
      <c r="O201" s="227"/>
      <c r="Q201" s="94"/>
      <c r="R201" s="94"/>
      <c r="S201" s="94"/>
      <c r="T201" s="94"/>
    </row>
    <row r="202" ht="15.75" customHeight="1">
      <c r="A202" s="204"/>
      <c r="B202" s="222"/>
      <c r="C202" s="223"/>
      <c r="D202" s="207"/>
      <c r="E202" s="3"/>
      <c r="F202" s="3"/>
      <c r="G202" s="3"/>
      <c r="H202" s="3"/>
      <c r="J202" s="226"/>
      <c r="K202" s="3"/>
      <c r="L202" s="3"/>
      <c r="O202" s="227"/>
      <c r="Q202" s="94"/>
      <c r="R202" s="94"/>
      <c r="S202" s="94"/>
      <c r="T202" s="94"/>
    </row>
    <row r="203" ht="15.75" customHeight="1">
      <c r="A203" s="204"/>
      <c r="B203" s="222"/>
      <c r="C203" s="223"/>
      <c r="D203" s="231"/>
      <c r="E203" s="3"/>
      <c r="F203" s="3"/>
      <c r="G203" s="3"/>
      <c r="H203" s="3"/>
      <c r="J203" s="226"/>
      <c r="K203" s="3"/>
      <c r="L203" s="3"/>
      <c r="O203" s="227"/>
      <c r="Q203" s="94"/>
      <c r="R203" s="94"/>
      <c r="S203" s="94"/>
      <c r="T203" s="94"/>
    </row>
    <row r="204" ht="15.75" customHeight="1">
      <c r="A204" s="204"/>
      <c r="B204" s="222"/>
      <c r="C204" s="223"/>
      <c r="D204" s="231"/>
      <c r="E204" s="3"/>
      <c r="F204" s="3"/>
      <c r="G204" s="3"/>
      <c r="H204" s="3"/>
      <c r="J204" s="226"/>
      <c r="K204" s="3"/>
      <c r="L204" s="3"/>
      <c r="O204" s="227"/>
      <c r="Q204" s="94"/>
      <c r="R204" s="94"/>
      <c r="S204" s="94"/>
      <c r="T204" s="94"/>
    </row>
    <row r="205" ht="15.75" customHeight="1">
      <c r="A205" s="204"/>
      <c r="B205" s="222"/>
      <c r="C205" s="223"/>
      <c r="D205" s="207"/>
      <c r="E205" s="3"/>
      <c r="F205" s="3"/>
      <c r="G205" s="3"/>
      <c r="H205" s="3"/>
      <c r="J205" s="226"/>
      <c r="K205" s="3"/>
      <c r="L205" s="3"/>
      <c r="O205" s="227"/>
      <c r="Q205" s="94"/>
      <c r="R205" s="94"/>
      <c r="S205" s="94"/>
      <c r="T205" s="94"/>
    </row>
    <row r="206" ht="15.75" customHeight="1">
      <c r="A206" s="204"/>
      <c r="B206" s="222"/>
      <c r="C206" s="223"/>
      <c r="D206" s="207"/>
      <c r="E206" s="3"/>
      <c r="F206" s="3"/>
      <c r="G206" s="3"/>
      <c r="H206" s="3"/>
      <c r="J206" s="226"/>
      <c r="K206" s="3"/>
      <c r="L206" s="3"/>
      <c r="O206" s="227"/>
      <c r="Q206" s="94"/>
      <c r="R206" s="94"/>
      <c r="S206" s="94"/>
      <c r="T206" s="94"/>
    </row>
    <row r="207" ht="15.75" customHeight="1">
      <c r="A207" s="204"/>
      <c r="B207" s="222"/>
      <c r="C207" s="223"/>
      <c r="D207" s="207"/>
      <c r="E207" s="3"/>
      <c r="F207" s="3"/>
      <c r="G207" s="3"/>
      <c r="H207" s="3"/>
      <c r="J207" s="226"/>
      <c r="K207" s="3"/>
      <c r="L207" s="3"/>
      <c r="O207" s="227"/>
      <c r="Q207" s="94"/>
      <c r="R207" s="94"/>
      <c r="S207" s="94"/>
      <c r="T207" s="94"/>
    </row>
    <row r="208" ht="15.75" customHeight="1">
      <c r="A208" s="204"/>
      <c r="B208" s="222"/>
      <c r="C208" s="223"/>
      <c r="D208" s="231"/>
      <c r="E208" s="3"/>
      <c r="F208" s="3"/>
      <c r="G208" s="3"/>
      <c r="H208" s="3"/>
      <c r="J208" s="226"/>
      <c r="K208" s="3"/>
      <c r="L208" s="3"/>
      <c r="O208" s="227"/>
      <c r="Q208" s="94"/>
      <c r="R208" s="94"/>
      <c r="S208" s="94"/>
      <c r="T208" s="94"/>
    </row>
    <row r="209" ht="15.75" customHeight="1">
      <c r="A209" s="204"/>
      <c r="B209" s="222"/>
      <c r="C209" s="223"/>
      <c r="D209" s="231"/>
      <c r="E209" s="3"/>
      <c r="F209" s="3"/>
      <c r="G209" s="3"/>
      <c r="H209" s="3"/>
      <c r="J209" s="226"/>
      <c r="K209" s="3"/>
      <c r="L209" s="3"/>
      <c r="O209" s="227"/>
      <c r="Q209" s="94"/>
      <c r="R209" s="94"/>
      <c r="S209" s="94"/>
      <c r="T209" s="94"/>
    </row>
    <row r="210" ht="15.75" customHeight="1">
      <c r="A210" s="204"/>
      <c r="B210" s="222"/>
      <c r="C210" s="223"/>
      <c r="D210" s="231"/>
      <c r="E210" s="3"/>
      <c r="F210" s="3"/>
      <c r="G210" s="3"/>
      <c r="H210" s="3"/>
      <c r="J210" s="226"/>
      <c r="K210" s="3"/>
      <c r="L210" s="3"/>
      <c r="O210" s="227"/>
      <c r="Q210" s="94"/>
      <c r="R210" s="94"/>
      <c r="S210" s="94"/>
      <c r="T210" s="94"/>
    </row>
    <row r="211" ht="15.75" customHeight="1">
      <c r="A211" s="204"/>
      <c r="B211" s="222"/>
      <c r="C211" s="223"/>
      <c r="D211" s="231"/>
      <c r="E211" s="3"/>
      <c r="F211" s="3"/>
      <c r="G211" s="3"/>
      <c r="H211" s="3"/>
      <c r="J211" s="226"/>
      <c r="K211" s="3"/>
      <c r="L211" s="3"/>
      <c r="O211" s="227"/>
      <c r="Q211" s="94"/>
      <c r="R211" s="94"/>
      <c r="S211" s="94"/>
      <c r="T211" s="94"/>
    </row>
    <row r="212" ht="15.75" customHeight="1">
      <c r="A212" s="204"/>
      <c r="B212" s="222"/>
      <c r="C212" s="223"/>
      <c r="D212" s="231"/>
      <c r="E212" s="3"/>
      <c r="F212" s="3"/>
      <c r="G212" s="3"/>
      <c r="H212" s="3"/>
      <c r="J212" s="226"/>
      <c r="K212" s="3"/>
      <c r="L212" s="3"/>
      <c r="O212" s="227"/>
      <c r="Q212" s="94"/>
      <c r="R212" s="94"/>
      <c r="S212" s="94"/>
      <c r="T212" s="94"/>
    </row>
    <row r="213" ht="15.75" customHeight="1">
      <c r="A213" s="204"/>
      <c r="B213" s="222"/>
      <c r="C213" s="223"/>
      <c r="D213" s="231"/>
      <c r="E213" s="3"/>
      <c r="F213" s="3"/>
      <c r="G213" s="3"/>
      <c r="H213" s="3"/>
      <c r="J213" s="226"/>
      <c r="K213" s="3"/>
      <c r="L213" s="3"/>
      <c r="O213" s="227"/>
      <c r="Q213" s="94"/>
      <c r="R213" s="94"/>
      <c r="S213" s="94"/>
      <c r="T213" s="94"/>
    </row>
    <row r="214" ht="15.75" customHeight="1">
      <c r="A214" s="204"/>
      <c r="B214" s="222"/>
      <c r="C214" s="223"/>
      <c r="D214" s="231"/>
      <c r="E214" s="3"/>
      <c r="F214" s="3"/>
      <c r="G214" s="3"/>
      <c r="H214" s="3"/>
      <c r="J214" s="226"/>
      <c r="K214" s="3"/>
      <c r="L214" s="3"/>
      <c r="O214" s="227"/>
      <c r="Q214" s="94"/>
      <c r="R214" s="94"/>
      <c r="S214" s="94"/>
      <c r="T214" s="94"/>
    </row>
    <row r="215" ht="15.75" customHeight="1">
      <c r="A215" s="204"/>
      <c r="B215" s="222"/>
      <c r="C215" s="223"/>
      <c r="D215" s="231"/>
      <c r="E215" s="3"/>
      <c r="F215" s="3"/>
      <c r="G215" s="3"/>
      <c r="H215" s="3"/>
      <c r="J215" s="226"/>
      <c r="K215" s="3"/>
      <c r="L215" s="3"/>
      <c r="O215" s="227"/>
      <c r="Q215" s="94"/>
      <c r="R215" s="94"/>
      <c r="S215" s="94"/>
      <c r="T215" s="94"/>
    </row>
    <row r="216" ht="15.75" customHeight="1">
      <c r="A216" s="204"/>
      <c r="B216" s="222"/>
      <c r="C216" s="223"/>
      <c r="D216" s="231"/>
      <c r="E216" s="3"/>
      <c r="F216" s="3"/>
      <c r="G216" s="3"/>
      <c r="H216" s="3"/>
      <c r="J216" s="226"/>
      <c r="K216" s="3"/>
      <c r="L216" s="3"/>
      <c r="O216" s="227"/>
      <c r="Q216" s="94"/>
      <c r="R216" s="94"/>
      <c r="S216" s="94"/>
      <c r="T216" s="94"/>
    </row>
    <row r="217" ht="15.75" customHeight="1">
      <c r="A217" s="204"/>
      <c r="B217" s="222"/>
      <c r="C217" s="223"/>
      <c r="D217" s="231"/>
      <c r="E217" s="3"/>
      <c r="F217" s="3"/>
      <c r="G217" s="3"/>
      <c r="H217" s="3"/>
      <c r="J217" s="226"/>
      <c r="K217" s="3"/>
      <c r="L217" s="3"/>
      <c r="O217" s="227"/>
      <c r="Q217" s="94"/>
      <c r="R217" s="94"/>
      <c r="S217" s="94"/>
      <c r="T217" s="94"/>
    </row>
    <row r="218" ht="15.75" customHeight="1">
      <c r="A218" s="204"/>
      <c r="B218" s="222"/>
      <c r="C218" s="223"/>
      <c r="D218" s="231"/>
      <c r="E218" s="3"/>
      <c r="F218" s="3"/>
      <c r="G218" s="3"/>
      <c r="H218" s="3"/>
      <c r="J218" s="226"/>
      <c r="K218" s="3"/>
      <c r="L218" s="3"/>
      <c r="O218" s="227"/>
      <c r="Q218" s="94"/>
      <c r="R218" s="94"/>
      <c r="S218" s="94"/>
      <c r="T218" s="94"/>
    </row>
    <row r="219" ht="15.75" customHeight="1">
      <c r="A219" s="234"/>
      <c r="B219" s="222"/>
      <c r="C219" s="223"/>
      <c r="D219" s="231"/>
      <c r="E219" s="3"/>
      <c r="F219" s="3"/>
      <c r="G219" s="3"/>
      <c r="H219" s="3"/>
      <c r="J219" s="226"/>
      <c r="K219" s="3"/>
      <c r="L219" s="3"/>
      <c r="O219" s="227"/>
      <c r="Q219" s="94"/>
      <c r="R219" s="94"/>
      <c r="S219" s="94"/>
      <c r="T219" s="94"/>
    </row>
    <row r="220" ht="15.75" customHeight="1">
      <c r="A220" s="204"/>
      <c r="B220" s="222"/>
      <c r="C220" s="223"/>
      <c r="D220" s="231"/>
      <c r="E220" s="3"/>
      <c r="F220" s="3"/>
      <c r="G220" s="3"/>
      <c r="H220" s="3"/>
      <c r="J220" s="226"/>
      <c r="K220" s="3"/>
      <c r="L220" s="3"/>
      <c r="O220" s="227"/>
      <c r="Q220" s="94"/>
      <c r="R220" s="94"/>
      <c r="S220" s="94"/>
      <c r="T220" s="94"/>
    </row>
    <row r="221" ht="15.75" customHeight="1">
      <c r="A221" s="204"/>
      <c r="B221" s="222"/>
      <c r="C221" s="223"/>
      <c r="D221" s="231"/>
      <c r="E221" s="3"/>
      <c r="F221" s="3"/>
      <c r="G221" s="3"/>
      <c r="H221" s="3"/>
      <c r="J221" s="226"/>
      <c r="K221" s="3"/>
      <c r="L221" s="3"/>
      <c r="O221" s="227"/>
      <c r="Q221" s="94"/>
      <c r="R221" s="94"/>
      <c r="S221" s="94"/>
      <c r="T221" s="94"/>
    </row>
    <row r="222" ht="15.75" customHeight="1">
      <c r="A222" s="204"/>
      <c r="B222" s="222"/>
      <c r="C222" s="223"/>
      <c r="D222" s="231"/>
      <c r="E222" s="3"/>
      <c r="F222" s="3"/>
      <c r="G222" s="3"/>
      <c r="H222" s="3"/>
      <c r="J222" s="226"/>
      <c r="K222" s="3"/>
      <c r="L222" s="3"/>
      <c r="O222" s="227"/>
      <c r="Q222" s="94"/>
      <c r="R222" s="94"/>
      <c r="S222" s="94"/>
      <c r="T222" s="94"/>
    </row>
    <row r="223" ht="15.75" customHeight="1">
      <c r="A223" s="204"/>
      <c r="B223" s="222"/>
      <c r="C223" s="223"/>
      <c r="D223" s="231"/>
      <c r="E223" s="3"/>
      <c r="F223" s="3"/>
      <c r="G223" s="3"/>
      <c r="H223" s="3"/>
      <c r="J223" s="226"/>
      <c r="K223" s="3"/>
      <c r="L223" s="3"/>
      <c r="O223" s="227"/>
      <c r="Q223" s="94"/>
      <c r="R223" s="94"/>
      <c r="S223" s="94"/>
      <c r="T223" s="94"/>
    </row>
    <row r="224" ht="15.75" customHeight="1">
      <c r="A224" s="204"/>
      <c r="B224" s="222"/>
      <c r="C224" s="223"/>
      <c r="D224" s="231"/>
      <c r="E224" s="3"/>
      <c r="F224" s="3"/>
      <c r="G224" s="3"/>
      <c r="H224" s="3"/>
      <c r="J224" s="226"/>
      <c r="K224" s="3"/>
      <c r="L224" s="3"/>
      <c r="O224" s="227"/>
      <c r="Q224" s="94"/>
      <c r="R224" s="94"/>
      <c r="S224" s="94"/>
      <c r="T224" s="94"/>
    </row>
    <row r="225" ht="15.75" customHeight="1">
      <c r="A225" s="204"/>
      <c r="B225" s="222"/>
      <c r="C225" s="223"/>
      <c r="D225" s="231"/>
      <c r="E225" s="3"/>
      <c r="F225" s="3"/>
      <c r="G225" s="3"/>
      <c r="H225" s="3"/>
      <c r="J225" s="226"/>
      <c r="K225" s="3"/>
      <c r="L225" s="3"/>
      <c r="O225" s="227"/>
      <c r="Q225" s="94"/>
      <c r="R225" s="94"/>
      <c r="S225" s="94"/>
      <c r="T225" s="94"/>
    </row>
    <row r="226" ht="15.75" customHeight="1">
      <c r="A226" s="204"/>
      <c r="B226" s="222"/>
      <c r="C226" s="223"/>
      <c r="D226" s="231"/>
      <c r="E226" s="3"/>
      <c r="F226" s="3"/>
      <c r="G226" s="3"/>
      <c r="H226" s="3"/>
      <c r="J226" s="226"/>
      <c r="K226" s="3"/>
      <c r="L226" s="3"/>
      <c r="O226" s="227"/>
      <c r="Q226" s="94"/>
      <c r="R226" s="94"/>
      <c r="S226" s="94"/>
      <c r="T226" s="94"/>
    </row>
    <row r="227" ht="15.75" customHeight="1">
      <c r="A227" s="204"/>
      <c r="B227" s="222"/>
      <c r="C227" s="223"/>
      <c r="D227" s="231"/>
      <c r="E227" s="3"/>
      <c r="F227" s="3"/>
      <c r="G227" s="3"/>
      <c r="H227" s="3"/>
      <c r="J227" s="226"/>
      <c r="K227" s="3"/>
      <c r="L227" s="3"/>
      <c r="O227" s="227"/>
      <c r="Q227" s="94"/>
      <c r="R227" s="94"/>
      <c r="S227" s="94"/>
      <c r="T227" s="94"/>
    </row>
    <row r="228" ht="15.75" customHeight="1">
      <c r="A228" s="204"/>
      <c r="B228" s="222"/>
      <c r="C228" s="223"/>
      <c r="D228" s="231"/>
      <c r="E228" s="3"/>
      <c r="F228" s="3"/>
      <c r="G228" s="3"/>
      <c r="H228" s="3"/>
      <c r="J228" s="226"/>
      <c r="K228" s="3"/>
      <c r="L228" s="3"/>
      <c r="O228" s="227"/>
      <c r="Q228" s="94"/>
      <c r="R228" s="94"/>
      <c r="S228" s="94"/>
      <c r="T228" s="94"/>
    </row>
    <row r="229" ht="15.75" customHeight="1">
      <c r="A229" s="204"/>
      <c r="B229" s="222"/>
      <c r="C229" s="223"/>
      <c r="D229" s="231"/>
      <c r="E229" s="3"/>
      <c r="F229" s="3"/>
      <c r="G229" s="3"/>
      <c r="H229" s="3"/>
      <c r="J229" s="226"/>
      <c r="K229" s="3"/>
      <c r="L229" s="3"/>
      <c r="O229" s="227"/>
      <c r="Q229" s="94"/>
      <c r="R229" s="94"/>
      <c r="S229" s="94"/>
      <c r="T229" s="94"/>
    </row>
    <row r="230" ht="15.75" customHeight="1">
      <c r="A230" s="204"/>
      <c r="B230" s="222"/>
      <c r="C230" s="223"/>
      <c r="D230" s="231"/>
      <c r="E230" s="3"/>
      <c r="F230" s="3"/>
      <c r="G230" s="3"/>
      <c r="H230" s="3"/>
      <c r="J230" s="226"/>
      <c r="K230" s="3"/>
      <c r="L230" s="3"/>
      <c r="O230" s="227"/>
      <c r="Q230" s="94"/>
      <c r="R230" s="94"/>
      <c r="S230" s="94"/>
      <c r="T230" s="94"/>
    </row>
    <row r="231" ht="15.75" customHeight="1">
      <c r="A231" s="204"/>
      <c r="B231" s="222"/>
      <c r="C231" s="223"/>
      <c r="D231" s="231"/>
      <c r="E231" s="3"/>
      <c r="F231" s="3"/>
      <c r="G231" s="3"/>
      <c r="H231" s="3"/>
      <c r="J231" s="226"/>
      <c r="K231" s="3"/>
      <c r="L231" s="3"/>
      <c r="O231" s="227"/>
      <c r="Q231" s="94"/>
      <c r="R231" s="94"/>
      <c r="S231" s="94"/>
      <c r="T231" s="94"/>
    </row>
    <row r="232" ht="15.75" customHeight="1">
      <c r="A232" s="234"/>
      <c r="B232" s="222"/>
      <c r="C232" s="223"/>
      <c r="D232" s="231"/>
      <c r="E232" s="3"/>
      <c r="F232" s="3"/>
      <c r="G232" s="3"/>
      <c r="H232" s="3"/>
      <c r="J232" s="226"/>
      <c r="K232" s="3"/>
      <c r="L232" s="3"/>
      <c r="O232" s="227"/>
      <c r="Q232" s="94"/>
      <c r="R232" s="94"/>
      <c r="S232" s="94"/>
      <c r="T232" s="94"/>
    </row>
    <row r="233" ht="15.75" customHeight="1">
      <c r="A233" s="204"/>
      <c r="B233" s="222"/>
      <c r="C233" s="223"/>
      <c r="D233" s="231"/>
      <c r="E233" s="3"/>
      <c r="F233" s="3"/>
      <c r="G233" s="3"/>
      <c r="H233" s="3"/>
      <c r="J233" s="226"/>
      <c r="K233" s="3"/>
      <c r="L233" s="3"/>
      <c r="O233" s="227"/>
      <c r="Q233" s="94"/>
      <c r="R233" s="94"/>
      <c r="S233" s="94"/>
      <c r="T233" s="94"/>
    </row>
    <row r="234" ht="15.75" customHeight="1">
      <c r="A234" s="204"/>
      <c r="B234" s="222"/>
      <c r="C234" s="223"/>
      <c r="D234" s="231"/>
      <c r="E234" s="3"/>
      <c r="F234" s="3"/>
      <c r="G234" s="3"/>
      <c r="H234" s="3"/>
      <c r="J234" s="226"/>
      <c r="K234" s="3"/>
      <c r="L234" s="3"/>
      <c r="O234" s="227"/>
      <c r="Q234" s="94"/>
      <c r="R234" s="94"/>
      <c r="S234" s="94"/>
      <c r="T234" s="94"/>
    </row>
    <row r="235" ht="15.75" customHeight="1">
      <c r="A235" s="204"/>
      <c r="B235" s="222"/>
      <c r="C235" s="223"/>
      <c r="D235" s="231"/>
      <c r="E235" s="3"/>
      <c r="F235" s="3"/>
      <c r="G235" s="3"/>
      <c r="H235" s="3"/>
      <c r="J235" s="226"/>
      <c r="K235" s="3"/>
      <c r="L235" s="3"/>
      <c r="O235" s="227"/>
      <c r="Q235" s="94"/>
      <c r="R235" s="94"/>
      <c r="S235" s="94"/>
      <c r="T235" s="94"/>
    </row>
    <row r="236" ht="15.75" customHeight="1">
      <c r="A236" s="204"/>
      <c r="B236" s="222"/>
      <c r="C236" s="223"/>
      <c r="D236" s="231"/>
      <c r="E236" s="3"/>
      <c r="F236" s="3"/>
      <c r="G236" s="3"/>
      <c r="H236" s="3"/>
      <c r="J236" s="226"/>
      <c r="K236" s="3"/>
      <c r="L236" s="3"/>
      <c r="O236" s="227"/>
      <c r="Q236" s="94"/>
      <c r="R236" s="94"/>
      <c r="S236" s="94"/>
      <c r="T236" s="94"/>
    </row>
    <row r="237" ht="15.75" customHeight="1">
      <c r="A237" s="204"/>
      <c r="B237" s="222"/>
      <c r="C237" s="223"/>
      <c r="D237" s="231"/>
      <c r="E237" s="3"/>
      <c r="F237" s="3"/>
      <c r="G237" s="3"/>
      <c r="H237" s="3"/>
      <c r="J237" s="226"/>
      <c r="K237" s="3"/>
      <c r="L237" s="3"/>
      <c r="O237" s="227"/>
      <c r="Q237" s="94"/>
      <c r="R237" s="94"/>
      <c r="S237" s="94"/>
      <c r="T237" s="94"/>
    </row>
    <row r="238" ht="15.75" customHeight="1">
      <c r="A238" s="204"/>
      <c r="B238" s="222"/>
      <c r="C238" s="223"/>
      <c r="D238" s="231"/>
      <c r="E238" s="3"/>
      <c r="F238" s="3"/>
      <c r="G238" s="3"/>
      <c r="H238" s="3"/>
      <c r="J238" s="226"/>
      <c r="K238" s="3"/>
      <c r="L238" s="3"/>
      <c r="O238" s="227"/>
      <c r="Q238" s="94"/>
      <c r="R238" s="94"/>
      <c r="S238" s="94"/>
      <c r="T238" s="94"/>
    </row>
    <row r="239" ht="15.75" customHeight="1">
      <c r="A239" s="204"/>
      <c r="B239" s="222"/>
      <c r="C239" s="223"/>
      <c r="D239" s="231"/>
      <c r="E239" s="3"/>
      <c r="F239" s="3"/>
      <c r="G239" s="3"/>
      <c r="H239" s="3"/>
      <c r="J239" s="226"/>
      <c r="K239" s="3"/>
      <c r="L239" s="3"/>
      <c r="O239" s="227"/>
      <c r="Q239" s="94"/>
      <c r="R239" s="94"/>
      <c r="S239" s="94"/>
      <c r="T239" s="94"/>
    </row>
    <row r="240" ht="15.75" customHeight="1">
      <c r="A240" s="204"/>
      <c r="B240" s="222"/>
      <c r="C240" s="223"/>
      <c r="D240" s="231"/>
      <c r="E240" s="3"/>
      <c r="F240" s="3"/>
      <c r="G240" s="3"/>
      <c r="H240" s="3"/>
      <c r="J240" s="226"/>
      <c r="K240" s="3"/>
      <c r="L240" s="3"/>
      <c r="O240" s="227"/>
      <c r="Q240" s="94"/>
      <c r="R240" s="94"/>
      <c r="S240" s="94"/>
      <c r="T240" s="94"/>
    </row>
    <row r="241" ht="15.75" customHeight="1">
      <c r="A241" s="204"/>
      <c r="B241" s="222"/>
      <c r="C241" s="223"/>
      <c r="D241" s="231"/>
      <c r="E241" s="3"/>
      <c r="F241" s="3"/>
      <c r="G241" s="3"/>
      <c r="H241" s="3"/>
      <c r="J241" s="226"/>
      <c r="K241" s="3"/>
      <c r="L241" s="3"/>
      <c r="O241" s="227"/>
      <c r="Q241" s="94"/>
      <c r="R241" s="94"/>
      <c r="S241" s="94"/>
      <c r="T241" s="94"/>
    </row>
    <row r="242" ht="15.75" customHeight="1">
      <c r="A242" s="204"/>
      <c r="B242" s="222"/>
      <c r="C242" s="223"/>
      <c r="D242" s="231"/>
      <c r="E242" s="3"/>
      <c r="F242" s="3"/>
      <c r="G242" s="3"/>
      <c r="H242" s="3"/>
      <c r="J242" s="226"/>
      <c r="K242" s="3"/>
      <c r="L242" s="3"/>
      <c r="O242" s="227"/>
      <c r="Q242" s="94"/>
      <c r="R242" s="94"/>
      <c r="S242" s="94"/>
      <c r="T242" s="94"/>
    </row>
    <row r="243" ht="15.75" customHeight="1">
      <c r="A243" s="204"/>
      <c r="B243" s="222"/>
      <c r="C243" s="223"/>
      <c r="D243" s="231"/>
      <c r="E243" s="3"/>
      <c r="F243" s="3"/>
      <c r="G243" s="3"/>
      <c r="H243" s="3"/>
      <c r="J243" s="226"/>
      <c r="K243" s="3"/>
      <c r="L243" s="3"/>
      <c r="O243" s="227"/>
      <c r="Q243" s="94"/>
      <c r="R243" s="94"/>
      <c r="S243" s="94"/>
      <c r="T243" s="94"/>
    </row>
    <row r="244" ht="15.75" customHeight="1">
      <c r="A244" s="204"/>
      <c r="B244" s="222"/>
      <c r="C244" s="223"/>
      <c r="D244" s="231"/>
      <c r="E244" s="3"/>
      <c r="F244" s="3"/>
      <c r="G244" s="3"/>
      <c r="H244" s="3"/>
      <c r="J244" s="226"/>
      <c r="K244" s="3"/>
      <c r="L244" s="3"/>
      <c r="O244" s="227"/>
      <c r="Q244" s="94"/>
      <c r="R244" s="94"/>
      <c r="S244" s="94"/>
      <c r="T244" s="94"/>
    </row>
    <row r="245" ht="15.75" customHeight="1">
      <c r="A245" s="204"/>
      <c r="B245" s="222"/>
      <c r="C245" s="223"/>
      <c r="D245" s="231"/>
      <c r="E245" s="3"/>
      <c r="F245" s="3"/>
      <c r="G245" s="3"/>
      <c r="H245" s="3"/>
      <c r="J245" s="226"/>
      <c r="K245" s="3"/>
      <c r="L245" s="3"/>
      <c r="O245" s="227"/>
      <c r="Q245" s="94"/>
      <c r="R245" s="94"/>
      <c r="S245" s="94"/>
      <c r="T245" s="94"/>
    </row>
    <row r="246" ht="15.75" customHeight="1">
      <c r="A246" s="204"/>
      <c r="B246" s="222"/>
      <c r="C246" s="223"/>
      <c r="D246" s="231"/>
      <c r="E246" s="3"/>
      <c r="F246" s="3"/>
      <c r="G246" s="3"/>
      <c r="H246" s="3"/>
      <c r="J246" s="226"/>
      <c r="K246" s="3"/>
      <c r="L246" s="3"/>
      <c r="O246" s="227"/>
      <c r="Q246" s="94"/>
      <c r="R246" s="94"/>
      <c r="S246" s="94"/>
      <c r="T246" s="94"/>
    </row>
    <row r="247" ht="15.75" customHeight="1">
      <c r="A247" s="204"/>
      <c r="B247" s="222"/>
      <c r="C247" s="223"/>
      <c r="D247" s="231"/>
      <c r="E247" s="3"/>
      <c r="F247" s="3"/>
      <c r="G247" s="3"/>
      <c r="H247" s="3"/>
      <c r="J247" s="226"/>
      <c r="K247" s="3"/>
      <c r="L247" s="3"/>
      <c r="O247" s="227"/>
      <c r="Q247" s="94"/>
      <c r="R247" s="94"/>
      <c r="S247" s="94"/>
      <c r="T247" s="94"/>
    </row>
    <row r="248" ht="15.75" customHeight="1">
      <c r="A248" s="204"/>
      <c r="B248" s="222"/>
      <c r="C248" s="223"/>
      <c r="D248" s="231"/>
      <c r="E248" s="3"/>
      <c r="F248" s="3"/>
      <c r="G248" s="3"/>
      <c r="H248" s="3"/>
      <c r="J248" s="226"/>
      <c r="K248" s="3"/>
      <c r="L248" s="3"/>
      <c r="O248" s="227"/>
      <c r="Q248" s="94"/>
      <c r="R248" s="94"/>
      <c r="S248" s="94"/>
      <c r="T248" s="94"/>
    </row>
    <row r="249" ht="15.75" customHeight="1">
      <c r="A249" s="204"/>
      <c r="B249" s="222"/>
      <c r="C249" s="223"/>
      <c r="D249" s="231"/>
      <c r="E249" s="3"/>
      <c r="F249" s="3"/>
      <c r="G249" s="3"/>
      <c r="H249" s="3"/>
      <c r="J249" s="226"/>
      <c r="K249" s="3"/>
      <c r="L249" s="3"/>
      <c r="O249" s="227"/>
      <c r="Q249" s="94"/>
      <c r="R249" s="94"/>
      <c r="S249" s="94"/>
      <c r="T249" s="94"/>
    </row>
    <row r="250" ht="15.75" customHeight="1">
      <c r="A250" s="204"/>
      <c r="B250" s="222"/>
      <c r="C250" s="223"/>
      <c r="D250" s="231"/>
      <c r="E250" s="3"/>
      <c r="F250" s="3"/>
      <c r="G250" s="3"/>
      <c r="H250" s="3"/>
      <c r="J250" s="226"/>
      <c r="K250" s="3"/>
      <c r="L250" s="3"/>
      <c r="O250" s="227"/>
      <c r="Q250" s="94"/>
      <c r="R250" s="94"/>
      <c r="S250" s="94"/>
      <c r="T250" s="94"/>
    </row>
    <row r="251" ht="15.75" customHeight="1">
      <c r="A251" s="204"/>
      <c r="B251" s="222"/>
      <c r="C251" s="223"/>
      <c r="D251" s="231"/>
      <c r="E251" s="3"/>
      <c r="F251" s="3"/>
      <c r="G251" s="3"/>
      <c r="H251" s="3"/>
      <c r="J251" s="226"/>
      <c r="K251" s="3"/>
      <c r="L251" s="3"/>
      <c r="O251" s="227"/>
      <c r="Q251" s="94"/>
      <c r="R251" s="94"/>
      <c r="S251" s="94"/>
      <c r="T251" s="94"/>
    </row>
    <row r="252" ht="15.75" customHeight="1">
      <c r="A252" s="204"/>
      <c r="B252" s="222"/>
      <c r="C252" s="223"/>
      <c r="D252" s="231"/>
      <c r="E252" s="3"/>
      <c r="F252" s="3"/>
      <c r="G252" s="3"/>
      <c r="H252" s="3"/>
      <c r="J252" s="226"/>
      <c r="K252" s="3"/>
      <c r="L252" s="3"/>
      <c r="O252" s="227"/>
      <c r="Q252" s="94"/>
      <c r="R252" s="94"/>
      <c r="S252" s="94"/>
      <c r="T252" s="94"/>
    </row>
    <row r="253" ht="15.75" customHeight="1">
      <c r="A253" s="204"/>
      <c r="B253" s="222"/>
      <c r="C253" s="223"/>
      <c r="D253" s="231"/>
      <c r="E253" s="3"/>
      <c r="F253" s="3"/>
      <c r="G253" s="3"/>
      <c r="H253" s="3"/>
      <c r="J253" s="226"/>
      <c r="K253" s="3"/>
      <c r="L253" s="3"/>
      <c r="O253" s="227"/>
      <c r="Q253" s="94"/>
      <c r="R253" s="94"/>
      <c r="S253" s="94"/>
      <c r="T253" s="94"/>
    </row>
    <row r="254" ht="15.75" customHeight="1">
      <c r="A254" s="228"/>
      <c r="B254" s="222"/>
      <c r="C254" s="223"/>
      <c r="D254" s="231"/>
      <c r="E254" s="3"/>
      <c r="F254" s="3"/>
      <c r="G254" s="3"/>
      <c r="H254" s="3"/>
      <c r="J254" s="226"/>
      <c r="K254" s="3"/>
      <c r="L254" s="3"/>
      <c r="O254" s="227"/>
      <c r="Q254" s="94"/>
      <c r="R254" s="94"/>
      <c r="S254" s="94"/>
      <c r="T254" s="94"/>
    </row>
    <row r="255" ht="15.75" customHeight="1">
      <c r="A255" s="204"/>
      <c r="B255" s="222"/>
      <c r="C255" s="223"/>
      <c r="D255" s="231"/>
      <c r="E255" s="3"/>
      <c r="F255" s="3"/>
      <c r="G255" s="3"/>
      <c r="H255" s="3"/>
      <c r="J255" s="226"/>
      <c r="K255" s="3"/>
      <c r="L255" s="3"/>
      <c r="O255" s="227"/>
      <c r="Q255" s="94"/>
      <c r="R255" s="94"/>
      <c r="S255" s="94"/>
      <c r="T255" s="94"/>
    </row>
    <row r="256" ht="15.75" customHeight="1">
      <c r="A256" s="204"/>
      <c r="B256" s="222"/>
      <c r="C256" s="223"/>
      <c r="D256" s="231"/>
      <c r="E256" s="3"/>
      <c r="F256" s="3"/>
      <c r="G256" s="3"/>
      <c r="H256" s="3"/>
      <c r="J256" s="226"/>
      <c r="K256" s="3"/>
      <c r="L256" s="3"/>
      <c r="O256" s="227"/>
      <c r="Q256" s="94"/>
      <c r="R256" s="94"/>
      <c r="S256" s="94"/>
      <c r="T256" s="94"/>
    </row>
    <row r="257" ht="15.75" customHeight="1">
      <c r="A257" s="204"/>
      <c r="B257" s="222"/>
      <c r="C257" s="223"/>
      <c r="D257" s="231"/>
      <c r="E257" s="3"/>
      <c r="F257" s="3"/>
      <c r="G257" s="3"/>
      <c r="H257" s="3"/>
      <c r="J257" s="226"/>
      <c r="K257" s="3"/>
      <c r="L257" s="3"/>
      <c r="O257" s="227"/>
      <c r="Q257" s="94"/>
      <c r="R257" s="94"/>
      <c r="S257" s="94"/>
      <c r="T257" s="94"/>
    </row>
    <row r="258" ht="15.75" customHeight="1">
      <c r="A258" s="204"/>
      <c r="B258" s="222"/>
      <c r="C258" s="223"/>
      <c r="D258" s="231"/>
      <c r="E258" s="3"/>
      <c r="F258" s="3"/>
      <c r="G258" s="3"/>
      <c r="H258" s="3"/>
      <c r="J258" s="226"/>
      <c r="K258" s="3"/>
      <c r="L258" s="3"/>
      <c r="O258" s="227"/>
      <c r="Q258" s="94"/>
      <c r="R258" s="94"/>
      <c r="S258" s="94"/>
      <c r="T258" s="94"/>
    </row>
    <row r="259" ht="15.75" customHeight="1">
      <c r="A259" s="204"/>
      <c r="B259" s="222"/>
      <c r="C259" s="223"/>
      <c r="D259" s="231"/>
      <c r="E259" s="3"/>
      <c r="F259" s="3"/>
      <c r="G259" s="3"/>
      <c r="H259" s="3"/>
      <c r="J259" s="226"/>
      <c r="K259" s="3"/>
      <c r="L259" s="3"/>
      <c r="O259" s="227"/>
      <c r="Q259" s="94"/>
      <c r="R259" s="94"/>
      <c r="S259" s="94"/>
      <c r="T259" s="94"/>
    </row>
    <row r="260" ht="15.75" customHeight="1">
      <c r="A260" s="204"/>
      <c r="B260" s="222"/>
      <c r="C260" s="223"/>
      <c r="D260" s="231"/>
      <c r="E260" s="3"/>
      <c r="F260" s="3"/>
      <c r="G260" s="3"/>
      <c r="H260" s="3"/>
      <c r="J260" s="226"/>
      <c r="K260" s="3"/>
      <c r="L260" s="3"/>
      <c r="O260" s="227"/>
      <c r="Q260" s="94"/>
      <c r="R260" s="94"/>
      <c r="S260" s="94"/>
      <c r="T260" s="94"/>
    </row>
    <row r="261" ht="15.75" customHeight="1">
      <c r="A261" s="204"/>
      <c r="B261" s="222"/>
      <c r="C261" s="223"/>
      <c r="D261" s="231"/>
      <c r="E261" s="3"/>
      <c r="F261" s="3"/>
      <c r="G261" s="3"/>
      <c r="H261" s="3"/>
      <c r="J261" s="226"/>
      <c r="K261" s="3"/>
      <c r="L261" s="3"/>
      <c r="O261" s="227"/>
      <c r="Q261" s="94"/>
      <c r="R261" s="94"/>
      <c r="S261" s="94"/>
      <c r="T261" s="94"/>
    </row>
    <row r="262" ht="15.75" customHeight="1">
      <c r="A262" s="204"/>
      <c r="B262" s="222"/>
      <c r="C262" s="223"/>
      <c r="D262" s="231"/>
      <c r="E262" s="3"/>
      <c r="F262" s="3"/>
      <c r="G262" s="3"/>
      <c r="H262" s="3"/>
      <c r="J262" s="226"/>
      <c r="K262" s="3"/>
      <c r="L262" s="3"/>
      <c r="O262" s="227"/>
      <c r="Q262" s="94"/>
      <c r="R262" s="94"/>
      <c r="S262" s="94"/>
      <c r="T262" s="94"/>
    </row>
    <row r="263" ht="15.75" customHeight="1">
      <c r="A263" s="204"/>
      <c r="B263" s="222"/>
      <c r="C263" s="223"/>
      <c r="D263" s="231"/>
      <c r="E263" s="3"/>
      <c r="F263" s="3"/>
      <c r="G263" s="3"/>
      <c r="H263" s="3"/>
      <c r="J263" s="226"/>
      <c r="K263" s="3"/>
      <c r="L263" s="3"/>
      <c r="O263" s="227"/>
      <c r="Q263" s="94"/>
      <c r="R263" s="94"/>
      <c r="S263" s="94"/>
      <c r="T263" s="94"/>
    </row>
    <row r="264" ht="15.75" customHeight="1">
      <c r="A264" s="204"/>
      <c r="B264" s="222"/>
      <c r="C264" s="223"/>
      <c r="D264" s="231"/>
      <c r="E264" s="3"/>
      <c r="F264" s="3"/>
      <c r="G264" s="3"/>
      <c r="H264" s="3"/>
      <c r="J264" s="226"/>
      <c r="K264" s="3"/>
      <c r="L264" s="3"/>
      <c r="O264" s="227"/>
      <c r="Q264" s="94"/>
      <c r="R264" s="94"/>
      <c r="S264" s="94"/>
      <c r="T264" s="94"/>
    </row>
    <row r="265" ht="15.75" customHeight="1">
      <c r="A265" s="204"/>
      <c r="B265" s="222"/>
      <c r="C265" s="223"/>
      <c r="D265" s="231"/>
      <c r="E265" s="3"/>
      <c r="F265" s="3"/>
      <c r="G265" s="3"/>
      <c r="H265" s="3"/>
      <c r="J265" s="226"/>
      <c r="K265" s="3"/>
      <c r="L265" s="3"/>
      <c r="O265" s="227"/>
      <c r="Q265" s="94"/>
      <c r="R265" s="94"/>
      <c r="S265" s="94"/>
      <c r="T265" s="94"/>
    </row>
    <row r="266" ht="15.75" customHeight="1">
      <c r="A266" s="204"/>
      <c r="B266" s="222"/>
      <c r="C266" s="223"/>
      <c r="D266" s="231"/>
      <c r="E266" s="3"/>
      <c r="F266" s="3"/>
      <c r="G266" s="3"/>
      <c r="H266" s="3"/>
      <c r="J266" s="226"/>
      <c r="K266" s="3"/>
      <c r="L266" s="3"/>
      <c r="O266" s="227"/>
      <c r="Q266" s="94"/>
      <c r="R266" s="94"/>
      <c r="S266" s="94"/>
      <c r="T266" s="94"/>
    </row>
    <row r="267" ht="15.75" customHeight="1">
      <c r="A267" s="204"/>
      <c r="B267" s="222"/>
      <c r="C267" s="223"/>
      <c r="D267" s="231"/>
      <c r="E267" s="3"/>
      <c r="F267" s="3"/>
      <c r="G267" s="3"/>
      <c r="H267" s="3"/>
      <c r="J267" s="226"/>
      <c r="K267" s="3"/>
      <c r="L267" s="3"/>
      <c r="O267" s="227"/>
      <c r="Q267" s="94"/>
      <c r="R267" s="94"/>
      <c r="S267" s="94"/>
      <c r="T267" s="94"/>
    </row>
    <row r="268" ht="15.75" customHeight="1">
      <c r="A268" s="204"/>
      <c r="B268" s="222"/>
      <c r="C268" s="223"/>
      <c r="D268" s="231"/>
      <c r="E268" s="3"/>
      <c r="F268" s="3"/>
      <c r="G268" s="3"/>
      <c r="H268" s="3"/>
      <c r="J268" s="226"/>
      <c r="K268" s="3"/>
      <c r="L268" s="3"/>
      <c r="O268" s="227"/>
      <c r="Q268" s="94"/>
      <c r="R268" s="94"/>
      <c r="S268" s="94"/>
      <c r="T268" s="94"/>
    </row>
    <row r="269" ht="15.75" customHeight="1">
      <c r="A269" s="204"/>
      <c r="B269" s="222"/>
      <c r="C269" s="223"/>
      <c r="D269" s="231"/>
      <c r="E269" s="3"/>
      <c r="F269" s="3"/>
      <c r="G269" s="3"/>
      <c r="H269" s="3"/>
      <c r="J269" s="226"/>
      <c r="K269" s="3"/>
      <c r="L269" s="3"/>
      <c r="O269" s="227"/>
      <c r="Q269" s="94"/>
      <c r="R269" s="94"/>
      <c r="S269" s="94"/>
      <c r="T269" s="94"/>
    </row>
    <row r="270" ht="15.75" customHeight="1">
      <c r="A270" s="204"/>
      <c r="B270" s="222"/>
      <c r="C270" s="223"/>
      <c r="D270" s="231"/>
      <c r="E270" s="3"/>
      <c r="F270" s="3"/>
      <c r="G270" s="3"/>
      <c r="H270" s="3"/>
      <c r="J270" s="226"/>
      <c r="K270" s="3"/>
      <c r="L270" s="3"/>
      <c r="O270" s="227"/>
      <c r="Q270" s="94"/>
      <c r="R270" s="94"/>
      <c r="S270" s="94"/>
      <c r="T270" s="94"/>
    </row>
    <row r="271" ht="15.75" customHeight="1">
      <c r="A271" s="204"/>
      <c r="B271" s="222"/>
      <c r="C271" s="223"/>
      <c r="D271" s="231"/>
      <c r="E271" s="3"/>
      <c r="F271" s="3"/>
      <c r="G271" s="3"/>
      <c r="H271" s="3"/>
      <c r="J271" s="226"/>
      <c r="K271" s="3"/>
      <c r="L271" s="3"/>
      <c r="O271" s="227"/>
      <c r="Q271" s="94"/>
      <c r="R271" s="94"/>
      <c r="S271" s="94"/>
      <c r="T271" s="94"/>
    </row>
    <row r="272" ht="15.75" customHeight="1">
      <c r="A272" s="204"/>
      <c r="B272" s="222"/>
      <c r="C272" s="223"/>
      <c r="D272" s="231"/>
      <c r="E272" s="3"/>
      <c r="F272" s="3"/>
      <c r="G272" s="3"/>
      <c r="H272" s="3"/>
      <c r="J272" s="226"/>
      <c r="K272" s="3"/>
      <c r="L272" s="3"/>
      <c r="O272" s="227"/>
      <c r="Q272" s="94"/>
      <c r="R272" s="94"/>
      <c r="S272" s="94"/>
      <c r="T272" s="94"/>
    </row>
    <row r="273" ht="15.75" customHeight="1">
      <c r="A273" s="204"/>
      <c r="B273" s="222"/>
      <c r="C273" s="223"/>
      <c r="D273" s="231"/>
      <c r="E273" s="3"/>
      <c r="F273" s="3"/>
      <c r="G273" s="3"/>
      <c r="H273" s="3"/>
      <c r="J273" s="226"/>
      <c r="K273" s="3"/>
      <c r="L273" s="3"/>
      <c r="O273" s="227"/>
      <c r="Q273" s="94"/>
      <c r="R273" s="94"/>
      <c r="S273" s="94"/>
      <c r="T273" s="94"/>
    </row>
    <row r="274" ht="15.75" customHeight="1">
      <c r="A274" s="204"/>
      <c r="B274" s="222"/>
      <c r="C274" s="223"/>
      <c r="D274" s="231"/>
      <c r="E274" s="3"/>
      <c r="F274" s="3"/>
      <c r="G274" s="3"/>
      <c r="H274" s="3"/>
      <c r="J274" s="226"/>
      <c r="K274" s="3"/>
      <c r="L274" s="3"/>
      <c r="O274" s="227"/>
      <c r="Q274" s="94"/>
      <c r="R274" s="94"/>
      <c r="S274" s="94"/>
      <c r="T274" s="94"/>
    </row>
    <row r="275" ht="15.75" customHeight="1">
      <c r="A275" s="204"/>
      <c r="B275" s="222"/>
      <c r="C275" s="223"/>
      <c r="D275" s="231"/>
      <c r="E275" s="3"/>
      <c r="F275" s="3"/>
      <c r="G275" s="3"/>
      <c r="H275" s="3"/>
      <c r="J275" s="226"/>
      <c r="K275" s="3"/>
      <c r="L275" s="3"/>
      <c r="O275" s="227"/>
      <c r="Q275" s="94"/>
      <c r="R275" s="94"/>
      <c r="S275" s="94"/>
      <c r="T275" s="94"/>
    </row>
    <row r="276" ht="15.75" customHeight="1">
      <c r="A276" s="204"/>
      <c r="B276" s="222"/>
      <c r="C276" s="223"/>
      <c r="D276" s="231"/>
      <c r="E276" s="3"/>
      <c r="F276" s="3"/>
      <c r="G276" s="3"/>
      <c r="H276" s="3"/>
      <c r="J276" s="226"/>
      <c r="K276" s="3"/>
      <c r="L276" s="3"/>
      <c r="O276" s="227"/>
      <c r="Q276" s="94"/>
      <c r="R276" s="94"/>
      <c r="S276" s="94"/>
      <c r="T276" s="94"/>
    </row>
    <row r="277" ht="15.75" customHeight="1">
      <c r="A277" s="204"/>
      <c r="B277" s="222"/>
      <c r="C277" s="223"/>
      <c r="D277" s="231"/>
      <c r="E277" s="3"/>
      <c r="F277" s="3"/>
      <c r="G277" s="3"/>
      <c r="H277" s="3"/>
      <c r="J277" s="226"/>
      <c r="K277" s="3"/>
      <c r="L277" s="3"/>
      <c r="O277" s="227"/>
      <c r="Q277" s="94"/>
      <c r="R277" s="94"/>
      <c r="S277" s="94"/>
      <c r="T277" s="94"/>
    </row>
    <row r="278" ht="15.75" customHeight="1">
      <c r="A278" s="204"/>
      <c r="B278" s="222"/>
      <c r="C278" s="223"/>
      <c r="D278" s="231"/>
      <c r="E278" s="3"/>
      <c r="F278" s="3"/>
      <c r="G278" s="3"/>
      <c r="H278" s="3"/>
      <c r="J278" s="226"/>
      <c r="K278" s="3"/>
      <c r="L278" s="3"/>
      <c r="O278" s="227"/>
      <c r="Q278" s="94"/>
      <c r="R278" s="94"/>
      <c r="S278" s="94"/>
      <c r="T278" s="94"/>
    </row>
    <row r="279" ht="15.75" customHeight="1">
      <c r="A279" s="204"/>
      <c r="B279" s="222"/>
      <c r="C279" s="223"/>
      <c r="D279" s="231"/>
      <c r="E279" s="3"/>
      <c r="F279" s="3"/>
      <c r="G279" s="3"/>
      <c r="H279" s="3"/>
      <c r="J279" s="226"/>
      <c r="K279" s="3"/>
      <c r="L279" s="3"/>
      <c r="O279" s="227"/>
      <c r="Q279" s="94"/>
      <c r="R279" s="94"/>
      <c r="S279" s="94"/>
      <c r="T279" s="94"/>
    </row>
    <row r="280" ht="15.75" customHeight="1">
      <c r="A280" s="204"/>
      <c r="B280" s="222"/>
      <c r="C280" s="223"/>
      <c r="D280" s="231"/>
      <c r="E280" s="3"/>
      <c r="F280" s="3"/>
      <c r="G280" s="3"/>
      <c r="H280" s="3"/>
      <c r="J280" s="226"/>
      <c r="K280" s="3"/>
      <c r="L280" s="3"/>
      <c r="O280" s="227"/>
      <c r="Q280" s="94"/>
      <c r="R280" s="94"/>
      <c r="S280" s="94"/>
      <c r="T280" s="94"/>
    </row>
    <row r="281" ht="15.75" customHeight="1">
      <c r="A281" s="204"/>
      <c r="B281" s="222"/>
      <c r="C281" s="223"/>
      <c r="D281" s="231"/>
      <c r="E281" s="3"/>
      <c r="F281" s="3"/>
      <c r="G281" s="3"/>
      <c r="H281" s="3"/>
      <c r="J281" s="226"/>
      <c r="K281" s="3"/>
      <c r="L281" s="3"/>
      <c r="O281" s="227"/>
      <c r="Q281" s="94"/>
      <c r="R281" s="94"/>
      <c r="S281" s="94"/>
      <c r="T281" s="94"/>
    </row>
    <row r="282" ht="15.75" customHeight="1">
      <c r="A282" s="204"/>
      <c r="B282" s="222"/>
      <c r="C282" s="223"/>
      <c r="D282" s="231"/>
      <c r="E282" s="3"/>
      <c r="F282" s="3"/>
      <c r="G282" s="3"/>
      <c r="H282" s="3"/>
      <c r="J282" s="226"/>
      <c r="K282" s="3"/>
      <c r="L282" s="3"/>
      <c r="O282" s="227"/>
      <c r="Q282" s="94"/>
      <c r="R282" s="94"/>
      <c r="S282" s="94"/>
      <c r="T282" s="94"/>
    </row>
    <row r="283" ht="15.75" customHeight="1">
      <c r="A283" s="204"/>
      <c r="B283" s="222"/>
      <c r="C283" s="223"/>
      <c r="D283" s="231"/>
      <c r="E283" s="3"/>
      <c r="F283" s="3"/>
      <c r="G283" s="3"/>
      <c r="H283" s="3"/>
      <c r="J283" s="226"/>
      <c r="K283" s="3"/>
      <c r="L283" s="3"/>
      <c r="O283" s="227"/>
      <c r="Q283" s="94"/>
      <c r="R283" s="94"/>
      <c r="S283" s="94"/>
      <c r="T283" s="94"/>
    </row>
    <row r="284" ht="15.75" customHeight="1">
      <c r="A284" s="204"/>
      <c r="B284" s="222"/>
      <c r="C284" s="223"/>
      <c r="D284" s="231"/>
      <c r="E284" s="3"/>
      <c r="F284" s="3"/>
      <c r="G284" s="3"/>
      <c r="H284" s="3"/>
      <c r="J284" s="226"/>
      <c r="K284" s="3"/>
      <c r="L284" s="3"/>
      <c r="O284" s="227"/>
      <c r="Q284" s="94"/>
      <c r="R284" s="94"/>
      <c r="S284" s="94"/>
      <c r="T284" s="94"/>
    </row>
    <row r="285" ht="15.75" customHeight="1">
      <c r="A285" s="204"/>
      <c r="B285" s="222"/>
      <c r="C285" s="223"/>
      <c r="D285" s="231"/>
      <c r="E285" s="3"/>
      <c r="F285" s="3"/>
      <c r="G285" s="3"/>
      <c r="H285" s="3"/>
      <c r="J285" s="226"/>
      <c r="K285" s="3"/>
      <c r="L285" s="3"/>
      <c r="O285" s="227"/>
      <c r="Q285" s="94"/>
      <c r="R285" s="94"/>
      <c r="S285" s="94"/>
      <c r="T285" s="94"/>
    </row>
    <row r="286" ht="15.75" customHeight="1">
      <c r="A286" s="204"/>
      <c r="B286" s="222"/>
      <c r="C286" s="223"/>
      <c r="D286" s="231"/>
      <c r="E286" s="3"/>
      <c r="F286" s="3"/>
      <c r="G286" s="3"/>
      <c r="H286" s="3"/>
      <c r="J286" s="226"/>
      <c r="K286" s="3"/>
      <c r="L286" s="3"/>
      <c r="O286" s="227"/>
      <c r="Q286" s="94"/>
      <c r="R286" s="94"/>
      <c r="S286" s="94"/>
      <c r="T286" s="94"/>
    </row>
    <row r="287" ht="15.75" customHeight="1">
      <c r="A287" s="204"/>
      <c r="B287" s="222"/>
      <c r="C287" s="223"/>
      <c r="D287" s="231"/>
      <c r="E287" s="3"/>
      <c r="F287" s="3"/>
      <c r="G287" s="3"/>
      <c r="H287" s="3"/>
      <c r="J287" s="226"/>
      <c r="K287" s="3"/>
      <c r="L287" s="3"/>
      <c r="O287" s="227"/>
      <c r="Q287" s="94"/>
      <c r="R287" s="94"/>
      <c r="S287" s="94"/>
      <c r="T287" s="94"/>
    </row>
    <row r="288" ht="15.75" customHeight="1">
      <c r="A288" s="204"/>
      <c r="B288" s="222"/>
      <c r="C288" s="223"/>
      <c r="D288" s="231"/>
      <c r="E288" s="3"/>
      <c r="F288" s="3"/>
      <c r="G288" s="3"/>
      <c r="H288" s="3"/>
      <c r="J288" s="226"/>
      <c r="K288" s="3"/>
      <c r="L288" s="3"/>
      <c r="O288" s="227"/>
      <c r="Q288" s="94"/>
      <c r="R288" s="94"/>
      <c r="S288" s="94"/>
      <c r="T288" s="94"/>
    </row>
    <row r="289" ht="15.75" customHeight="1">
      <c r="A289" s="204"/>
      <c r="B289" s="222"/>
      <c r="C289" s="223"/>
      <c r="D289" s="231"/>
      <c r="E289" s="3"/>
      <c r="F289" s="3"/>
      <c r="G289" s="3"/>
      <c r="H289" s="3"/>
      <c r="J289" s="226"/>
      <c r="K289" s="3"/>
      <c r="L289" s="3"/>
      <c r="O289" s="227"/>
      <c r="Q289" s="94"/>
      <c r="R289" s="94"/>
      <c r="S289" s="94"/>
      <c r="T289" s="94"/>
    </row>
    <row r="290" ht="15.75" customHeight="1">
      <c r="A290" s="204"/>
      <c r="B290" s="222"/>
      <c r="C290" s="223"/>
      <c r="D290" s="231"/>
      <c r="E290" s="3"/>
      <c r="F290" s="3"/>
      <c r="G290" s="3"/>
      <c r="H290" s="3"/>
      <c r="J290" s="226"/>
      <c r="K290" s="3"/>
      <c r="L290" s="3"/>
      <c r="O290" s="227"/>
      <c r="Q290" s="94"/>
      <c r="R290" s="94"/>
      <c r="S290" s="94"/>
      <c r="T290" s="94"/>
    </row>
    <row r="291" ht="15.75" customHeight="1">
      <c r="A291" s="204"/>
      <c r="B291" s="222"/>
      <c r="C291" s="223"/>
      <c r="D291" s="231"/>
      <c r="E291" s="3"/>
      <c r="F291" s="3"/>
      <c r="G291" s="3"/>
      <c r="H291" s="3"/>
      <c r="J291" s="226"/>
      <c r="K291" s="3"/>
      <c r="L291" s="3"/>
      <c r="O291" s="227"/>
      <c r="Q291" s="94"/>
      <c r="R291" s="94"/>
      <c r="S291" s="94"/>
      <c r="T291" s="94"/>
    </row>
    <row r="292" ht="15.75" customHeight="1">
      <c r="A292" s="204"/>
      <c r="B292" s="222"/>
      <c r="C292" s="223"/>
      <c r="D292" s="231"/>
      <c r="E292" s="3"/>
      <c r="F292" s="3"/>
      <c r="G292" s="3"/>
      <c r="H292" s="3"/>
      <c r="J292" s="226"/>
      <c r="K292" s="3"/>
      <c r="L292" s="3"/>
      <c r="O292" s="227"/>
      <c r="Q292" s="94"/>
      <c r="R292" s="94"/>
      <c r="S292" s="94"/>
      <c r="T292" s="94"/>
    </row>
    <row r="293" ht="15.75" customHeight="1">
      <c r="A293" s="204"/>
      <c r="B293" s="222"/>
      <c r="C293" s="223"/>
      <c r="D293" s="231"/>
      <c r="E293" s="3"/>
      <c r="F293" s="3"/>
      <c r="G293" s="3"/>
      <c r="H293" s="3"/>
      <c r="J293" s="226"/>
      <c r="K293" s="3"/>
      <c r="L293" s="3"/>
      <c r="O293" s="227"/>
      <c r="Q293" s="94"/>
      <c r="R293" s="94"/>
      <c r="S293" s="94"/>
      <c r="T293" s="94"/>
    </row>
    <row r="294" ht="15.75" customHeight="1">
      <c r="A294" s="204"/>
      <c r="B294" s="222"/>
      <c r="C294" s="223"/>
      <c r="D294" s="231"/>
      <c r="E294" s="3"/>
      <c r="F294" s="3"/>
      <c r="G294" s="3"/>
      <c r="H294" s="3"/>
      <c r="J294" s="226"/>
      <c r="K294" s="3"/>
      <c r="L294" s="3"/>
      <c r="O294" s="227"/>
      <c r="Q294" s="94"/>
      <c r="R294" s="94"/>
      <c r="S294" s="94"/>
      <c r="T294" s="94"/>
    </row>
    <row r="295" ht="15.75" customHeight="1">
      <c r="A295" s="204"/>
      <c r="B295" s="222"/>
      <c r="C295" s="223"/>
      <c r="D295" s="231"/>
      <c r="E295" s="3"/>
      <c r="F295" s="3"/>
      <c r="G295" s="3"/>
      <c r="H295" s="3"/>
      <c r="J295" s="226"/>
      <c r="K295" s="3"/>
      <c r="L295" s="3"/>
      <c r="O295" s="227"/>
      <c r="Q295" s="94"/>
      <c r="R295" s="94"/>
      <c r="S295" s="94"/>
      <c r="T295" s="94"/>
    </row>
    <row r="296" ht="15.75" customHeight="1">
      <c r="A296" s="204"/>
      <c r="B296" s="222"/>
      <c r="C296" s="223"/>
      <c r="D296" s="231"/>
      <c r="E296" s="3"/>
      <c r="F296" s="3"/>
      <c r="G296" s="3"/>
      <c r="H296" s="3"/>
      <c r="J296" s="226"/>
      <c r="K296" s="3"/>
      <c r="L296" s="3"/>
      <c r="O296" s="227"/>
      <c r="Q296" s="94"/>
      <c r="R296" s="94"/>
      <c r="S296" s="94"/>
      <c r="T296" s="94"/>
    </row>
    <row r="297" ht="15.75" customHeight="1">
      <c r="A297" s="204"/>
      <c r="B297" s="222"/>
      <c r="C297" s="223"/>
      <c r="D297" s="231"/>
      <c r="E297" s="3"/>
      <c r="F297" s="3"/>
      <c r="G297" s="3"/>
      <c r="H297" s="3"/>
      <c r="J297" s="226"/>
      <c r="K297" s="3"/>
      <c r="L297" s="3"/>
      <c r="O297" s="227"/>
      <c r="Q297" s="94"/>
      <c r="R297" s="94"/>
      <c r="S297" s="94"/>
      <c r="T297" s="94"/>
    </row>
    <row r="298" ht="15.75" customHeight="1">
      <c r="A298" s="204"/>
      <c r="B298" s="222"/>
      <c r="C298" s="223"/>
      <c r="D298" s="231"/>
      <c r="E298" s="3"/>
      <c r="F298" s="3"/>
      <c r="G298" s="3"/>
      <c r="H298" s="3"/>
      <c r="J298" s="226"/>
      <c r="K298" s="3"/>
      <c r="L298" s="3"/>
      <c r="O298" s="227"/>
      <c r="Q298" s="94"/>
      <c r="R298" s="94"/>
      <c r="S298" s="94"/>
      <c r="T298" s="94"/>
    </row>
    <row r="299" ht="15.75" customHeight="1">
      <c r="A299" s="204"/>
      <c r="B299" s="222"/>
      <c r="C299" s="223"/>
      <c r="D299" s="231"/>
      <c r="E299" s="3"/>
      <c r="F299" s="3"/>
      <c r="G299" s="3"/>
      <c r="H299" s="3"/>
      <c r="J299" s="226"/>
      <c r="K299" s="3"/>
      <c r="L299" s="3"/>
      <c r="O299" s="227"/>
      <c r="Q299" s="94"/>
      <c r="R299" s="94"/>
      <c r="S299" s="94"/>
      <c r="T299" s="94"/>
    </row>
    <row r="300" ht="15.75" customHeight="1">
      <c r="A300" s="204"/>
      <c r="B300" s="222"/>
      <c r="C300" s="223"/>
      <c r="D300" s="231"/>
      <c r="E300" s="3"/>
      <c r="F300" s="3"/>
      <c r="G300" s="3"/>
      <c r="H300" s="3"/>
      <c r="J300" s="226"/>
      <c r="K300" s="3"/>
      <c r="L300" s="3"/>
      <c r="O300" s="227"/>
      <c r="Q300" s="94"/>
      <c r="R300" s="94"/>
      <c r="S300" s="94"/>
      <c r="T300" s="94"/>
    </row>
    <row r="301" ht="15.75" customHeight="1">
      <c r="A301" s="204"/>
      <c r="B301" s="222"/>
      <c r="C301" s="223"/>
      <c r="D301" s="231"/>
      <c r="E301" s="3"/>
      <c r="F301" s="3"/>
      <c r="G301" s="3"/>
      <c r="H301" s="3"/>
      <c r="J301" s="226"/>
      <c r="K301" s="3"/>
      <c r="L301" s="3"/>
      <c r="O301" s="227"/>
      <c r="Q301" s="94"/>
      <c r="R301" s="94"/>
      <c r="S301" s="94"/>
      <c r="T301" s="94"/>
    </row>
    <row r="302" ht="15.75" customHeight="1">
      <c r="A302" s="204"/>
      <c r="B302" s="222"/>
      <c r="C302" s="223"/>
      <c r="D302" s="231"/>
      <c r="E302" s="3"/>
      <c r="F302" s="3"/>
      <c r="G302" s="3"/>
      <c r="H302" s="3"/>
      <c r="J302" s="226"/>
      <c r="K302" s="3"/>
      <c r="L302" s="3"/>
      <c r="O302" s="227"/>
      <c r="Q302" s="94"/>
      <c r="R302" s="94"/>
      <c r="S302" s="94"/>
      <c r="T302" s="94"/>
    </row>
    <row r="303" ht="15.75" customHeight="1">
      <c r="A303" s="204"/>
      <c r="B303" s="222"/>
      <c r="C303" s="223"/>
      <c r="D303" s="231"/>
      <c r="E303" s="3"/>
      <c r="F303" s="3"/>
      <c r="G303" s="3"/>
      <c r="H303" s="3"/>
      <c r="J303" s="226"/>
      <c r="K303" s="3"/>
      <c r="L303" s="3"/>
      <c r="O303" s="227"/>
      <c r="Q303" s="94"/>
      <c r="R303" s="94"/>
      <c r="S303" s="94"/>
      <c r="T303" s="94"/>
    </row>
    <row r="304" ht="15.75" customHeight="1">
      <c r="A304" s="204"/>
      <c r="B304" s="222"/>
      <c r="C304" s="223"/>
      <c r="D304" s="231"/>
      <c r="E304" s="3"/>
      <c r="F304" s="3"/>
      <c r="G304" s="3"/>
      <c r="H304" s="3"/>
      <c r="J304" s="226"/>
      <c r="K304" s="3"/>
      <c r="L304" s="3"/>
      <c r="O304" s="227"/>
      <c r="Q304" s="94"/>
      <c r="R304" s="94"/>
      <c r="S304" s="94"/>
      <c r="T304" s="94"/>
    </row>
    <row r="305" ht="15.75" customHeight="1">
      <c r="A305" s="204"/>
      <c r="B305" s="222"/>
      <c r="C305" s="223"/>
      <c r="D305" s="231"/>
      <c r="E305" s="3"/>
      <c r="F305" s="3"/>
      <c r="G305" s="3"/>
      <c r="H305" s="3"/>
      <c r="J305" s="226"/>
      <c r="K305" s="3"/>
      <c r="L305" s="3"/>
      <c r="O305" s="227"/>
      <c r="Q305" s="94"/>
      <c r="R305" s="94"/>
      <c r="S305" s="94"/>
      <c r="T305" s="94"/>
    </row>
    <row r="306" ht="15.75" customHeight="1">
      <c r="A306" s="204"/>
      <c r="B306" s="222"/>
      <c r="C306" s="223"/>
      <c r="D306" s="231"/>
      <c r="E306" s="3"/>
      <c r="F306" s="3"/>
      <c r="G306" s="3"/>
      <c r="H306" s="3"/>
      <c r="J306" s="226"/>
      <c r="K306" s="3"/>
      <c r="L306" s="3"/>
      <c r="O306" s="227"/>
      <c r="Q306" s="94"/>
      <c r="R306" s="94"/>
      <c r="S306" s="94"/>
      <c r="T306" s="94"/>
    </row>
    <row r="307" ht="15.75" customHeight="1">
      <c r="A307" s="204"/>
      <c r="B307" s="222"/>
      <c r="C307" s="223"/>
      <c r="D307" s="231"/>
      <c r="E307" s="3"/>
      <c r="F307" s="3"/>
      <c r="G307" s="3"/>
      <c r="H307" s="3"/>
      <c r="J307" s="226"/>
      <c r="K307" s="3"/>
      <c r="L307" s="3"/>
      <c r="O307" s="227"/>
      <c r="Q307" s="94"/>
      <c r="R307" s="94"/>
      <c r="S307" s="94"/>
      <c r="T307" s="94"/>
    </row>
    <row r="308" ht="15.75" customHeight="1">
      <c r="A308" s="204"/>
      <c r="B308" s="222"/>
      <c r="C308" s="223"/>
      <c r="D308" s="231"/>
      <c r="E308" s="3"/>
      <c r="F308" s="3"/>
      <c r="G308" s="3"/>
      <c r="H308" s="3"/>
      <c r="J308" s="226"/>
      <c r="K308" s="3"/>
      <c r="L308" s="3"/>
      <c r="O308" s="227"/>
      <c r="Q308" s="94"/>
      <c r="R308" s="94"/>
      <c r="S308" s="94"/>
      <c r="T308" s="94"/>
    </row>
    <row r="309" ht="15.75" customHeight="1">
      <c r="A309" s="204"/>
      <c r="B309" s="222"/>
      <c r="C309" s="223"/>
      <c r="D309" s="231"/>
      <c r="E309" s="3"/>
      <c r="F309" s="3"/>
      <c r="G309" s="3"/>
      <c r="H309" s="3"/>
      <c r="J309" s="226"/>
      <c r="K309" s="3"/>
      <c r="L309" s="3"/>
      <c r="O309" s="227"/>
      <c r="Q309" s="94"/>
      <c r="R309" s="94"/>
      <c r="S309" s="94"/>
      <c r="T309" s="94"/>
    </row>
    <row r="310" ht="15.75" customHeight="1">
      <c r="A310" s="204"/>
      <c r="B310" s="222"/>
      <c r="C310" s="223"/>
      <c r="D310" s="231"/>
      <c r="E310" s="3"/>
      <c r="F310" s="3"/>
      <c r="G310" s="3"/>
      <c r="H310" s="3"/>
      <c r="J310" s="226"/>
      <c r="K310" s="3"/>
      <c r="L310" s="3"/>
      <c r="O310" s="227"/>
      <c r="Q310" s="94"/>
      <c r="R310" s="94"/>
      <c r="S310" s="94"/>
      <c r="T310" s="94"/>
    </row>
    <row r="311" ht="15.75" customHeight="1">
      <c r="A311" s="204"/>
      <c r="B311" s="222"/>
      <c r="C311" s="223"/>
      <c r="D311" s="231"/>
      <c r="E311" s="3"/>
      <c r="F311" s="3"/>
      <c r="G311" s="3"/>
      <c r="H311" s="3"/>
      <c r="J311" s="226"/>
      <c r="K311" s="3"/>
      <c r="L311" s="3"/>
      <c r="O311" s="227"/>
      <c r="Q311" s="94"/>
      <c r="R311" s="94"/>
      <c r="S311" s="94"/>
      <c r="T311" s="94"/>
    </row>
    <row r="312" ht="15.75" customHeight="1">
      <c r="A312" s="204"/>
      <c r="B312" s="222"/>
      <c r="C312" s="223"/>
      <c r="D312" s="231"/>
      <c r="E312" s="3"/>
      <c r="F312" s="3"/>
      <c r="G312" s="3"/>
      <c r="H312" s="3"/>
      <c r="J312" s="226"/>
      <c r="K312" s="3"/>
      <c r="L312" s="3"/>
      <c r="O312" s="227"/>
      <c r="Q312" s="94"/>
      <c r="R312" s="94"/>
      <c r="S312" s="94"/>
      <c r="T312" s="94"/>
    </row>
    <row r="313" ht="15.75" customHeight="1">
      <c r="A313" s="204"/>
      <c r="B313" s="222"/>
      <c r="C313" s="223"/>
      <c r="D313" s="231"/>
      <c r="E313" s="3"/>
      <c r="F313" s="3"/>
      <c r="G313" s="3"/>
      <c r="H313" s="3"/>
      <c r="J313" s="226"/>
      <c r="K313" s="3"/>
      <c r="L313" s="3"/>
      <c r="O313" s="227"/>
      <c r="Q313" s="94"/>
      <c r="R313" s="94"/>
      <c r="S313" s="94"/>
      <c r="T313" s="94"/>
    </row>
    <row r="314" ht="15.75" customHeight="1">
      <c r="A314" s="204"/>
      <c r="B314" s="222"/>
      <c r="C314" s="223"/>
      <c r="D314" s="231"/>
      <c r="E314" s="3"/>
      <c r="F314" s="3"/>
      <c r="G314" s="3"/>
      <c r="H314" s="3"/>
      <c r="J314" s="226"/>
      <c r="K314" s="3"/>
      <c r="L314" s="3"/>
      <c r="O314" s="227"/>
      <c r="Q314" s="94"/>
      <c r="R314" s="94"/>
      <c r="S314" s="94"/>
      <c r="T314" s="94"/>
    </row>
    <row r="315" ht="15.75" customHeight="1">
      <c r="A315" s="204"/>
      <c r="B315" s="222"/>
      <c r="C315" s="223"/>
      <c r="D315" s="231"/>
      <c r="E315" s="3"/>
      <c r="F315" s="3"/>
      <c r="G315" s="3"/>
      <c r="H315" s="3"/>
      <c r="J315" s="226"/>
      <c r="K315" s="3"/>
      <c r="L315" s="3"/>
      <c r="O315" s="227"/>
      <c r="Q315" s="94"/>
      <c r="R315" s="94"/>
      <c r="S315" s="94"/>
      <c r="T315" s="94"/>
    </row>
    <row r="316" ht="15.75" customHeight="1">
      <c r="A316" s="204"/>
      <c r="B316" s="222"/>
      <c r="C316" s="223"/>
      <c r="D316" s="231"/>
      <c r="E316" s="3"/>
      <c r="F316" s="3"/>
      <c r="G316" s="3"/>
      <c r="H316" s="3"/>
      <c r="J316" s="226"/>
      <c r="K316" s="3"/>
      <c r="L316" s="3"/>
      <c r="O316" s="227"/>
      <c r="Q316" s="94"/>
      <c r="R316" s="94"/>
      <c r="S316" s="94"/>
      <c r="T316" s="94"/>
    </row>
    <row r="317" ht="15.75" customHeight="1">
      <c r="A317" s="204"/>
      <c r="B317" s="222"/>
      <c r="C317" s="223"/>
      <c r="D317" s="231"/>
      <c r="E317" s="3"/>
      <c r="F317" s="3"/>
      <c r="G317" s="3"/>
      <c r="H317" s="3"/>
      <c r="J317" s="226"/>
      <c r="K317" s="3"/>
      <c r="L317" s="3"/>
      <c r="O317" s="227"/>
      <c r="Q317" s="94"/>
      <c r="R317" s="94"/>
      <c r="S317" s="94"/>
      <c r="T317" s="94"/>
    </row>
    <row r="318" ht="15.75" customHeight="1">
      <c r="A318" s="204"/>
      <c r="B318" s="222"/>
      <c r="C318" s="223"/>
      <c r="D318" s="231"/>
      <c r="E318" s="3"/>
      <c r="F318" s="3"/>
      <c r="G318" s="3"/>
      <c r="H318" s="3"/>
      <c r="J318" s="226"/>
      <c r="K318" s="3"/>
      <c r="L318" s="3"/>
      <c r="O318" s="227"/>
      <c r="Q318" s="94"/>
      <c r="R318" s="94"/>
      <c r="S318" s="94"/>
      <c r="T318" s="94"/>
    </row>
    <row r="319" ht="15.75" customHeight="1">
      <c r="A319" s="204"/>
      <c r="B319" s="222"/>
      <c r="C319" s="223"/>
      <c r="D319" s="231"/>
      <c r="E319" s="3"/>
      <c r="F319" s="3"/>
      <c r="G319" s="3"/>
      <c r="H319" s="3"/>
      <c r="J319" s="226"/>
      <c r="K319" s="3"/>
      <c r="L319" s="3"/>
      <c r="O319" s="227"/>
      <c r="Q319" s="94"/>
      <c r="R319" s="94"/>
      <c r="S319" s="94"/>
      <c r="T319" s="94"/>
    </row>
    <row r="320" ht="15.75" customHeight="1">
      <c r="A320" s="204"/>
      <c r="B320" s="222"/>
      <c r="C320" s="223"/>
      <c r="D320" s="231"/>
      <c r="E320" s="3"/>
      <c r="F320" s="3"/>
      <c r="G320" s="3"/>
      <c r="H320" s="3"/>
      <c r="J320" s="226"/>
      <c r="K320" s="3"/>
      <c r="L320" s="3"/>
      <c r="O320" s="227"/>
      <c r="Q320" s="94"/>
      <c r="R320" s="94"/>
      <c r="S320" s="94"/>
      <c r="T320" s="94"/>
    </row>
    <row r="321" ht="15.75" customHeight="1">
      <c r="A321" s="204"/>
      <c r="B321" s="222"/>
      <c r="C321" s="223"/>
      <c r="D321" s="231"/>
      <c r="E321" s="3"/>
      <c r="F321" s="3"/>
      <c r="G321" s="3"/>
      <c r="H321" s="3"/>
      <c r="J321" s="226"/>
      <c r="K321" s="3"/>
      <c r="L321" s="3"/>
      <c r="O321" s="227"/>
      <c r="Q321" s="94"/>
      <c r="R321" s="94"/>
      <c r="S321" s="94"/>
      <c r="T321" s="94"/>
    </row>
    <row r="322" ht="15.75" customHeight="1">
      <c r="A322" s="204"/>
      <c r="B322" s="222"/>
      <c r="C322" s="223"/>
      <c r="D322" s="231"/>
      <c r="E322" s="3"/>
      <c r="F322" s="3"/>
      <c r="G322" s="3"/>
      <c r="H322" s="3"/>
      <c r="J322" s="226"/>
      <c r="K322" s="3"/>
      <c r="L322" s="3"/>
      <c r="O322" s="227"/>
      <c r="Q322" s="94"/>
      <c r="R322" s="94"/>
      <c r="S322" s="94"/>
      <c r="T322" s="94"/>
    </row>
    <row r="323" ht="15.75" customHeight="1">
      <c r="A323" s="204"/>
      <c r="B323" s="222"/>
      <c r="C323" s="223"/>
      <c r="D323" s="231"/>
      <c r="E323" s="3"/>
      <c r="F323" s="3"/>
      <c r="G323" s="3"/>
      <c r="H323" s="3"/>
      <c r="J323" s="226"/>
      <c r="K323" s="3"/>
      <c r="L323" s="3"/>
      <c r="O323" s="227"/>
      <c r="Q323" s="94"/>
      <c r="R323" s="94"/>
      <c r="S323" s="94"/>
      <c r="T323" s="94"/>
    </row>
    <row r="324" ht="15.75" customHeight="1">
      <c r="A324" s="204"/>
      <c r="B324" s="222"/>
      <c r="C324" s="223"/>
      <c r="D324" s="231"/>
      <c r="E324" s="3"/>
      <c r="F324" s="3"/>
      <c r="G324" s="3"/>
      <c r="H324" s="3"/>
      <c r="J324" s="226"/>
      <c r="K324" s="3"/>
      <c r="L324" s="3"/>
      <c r="O324" s="227"/>
      <c r="Q324" s="94"/>
      <c r="R324" s="94"/>
      <c r="S324" s="94"/>
      <c r="T324" s="94"/>
    </row>
    <row r="325" ht="15.75" customHeight="1">
      <c r="A325" s="204"/>
      <c r="B325" s="222"/>
      <c r="C325" s="223"/>
      <c r="D325" s="231"/>
      <c r="E325" s="3"/>
      <c r="F325" s="3"/>
      <c r="G325" s="3"/>
      <c r="H325" s="3"/>
      <c r="J325" s="226"/>
      <c r="K325" s="3"/>
      <c r="L325" s="3"/>
      <c r="O325" s="227"/>
      <c r="Q325" s="94"/>
      <c r="R325" s="94"/>
      <c r="S325" s="94"/>
      <c r="T325" s="94"/>
    </row>
    <row r="326" ht="15.75" customHeight="1">
      <c r="A326" s="204"/>
      <c r="B326" s="222"/>
      <c r="C326" s="223"/>
      <c r="D326" s="231"/>
      <c r="E326" s="3"/>
      <c r="F326" s="3"/>
      <c r="G326" s="3"/>
      <c r="H326" s="3"/>
      <c r="J326" s="226"/>
      <c r="K326" s="3"/>
      <c r="L326" s="3"/>
      <c r="O326" s="227"/>
      <c r="Q326" s="94"/>
      <c r="R326" s="94"/>
      <c r="S326" s="94"/>
      <c r="T326" s="94"/>
    </row>
    <row r="327" ht="15.75" customHeight="1">
      <c r="A327" s="204"/>
      <c r="B327" s="222"/>
      <c r="C327" s="223"/>
      <c r="D327" s="231"/>
      <c r="E327" s="3"/>
      <c r="F327" s="3"/>
      <c r="G327" s="3"/>
      <c r="H327" s="3"/>
      <c r="J327" s="226"/>
      <c r="K327" s="3"/>
      <c r="L327" s="3"/>
      <c r="O327" s="227"/>
      <c r="Q327" s="94"/>
      <c r="R327" s="94"/>
      <c r="S327" s="94"/>
      <c r="T327" s="94"/>
    </row>
    <row r="328" ht="15.75" customHeight="1">
      <c r="A328" s="204"/>
      <c r="B328" s="222"/>
      <c r="C328" s="223"/>
      <c r="D328" s="231"/>
      <c r="E328" s="3"/>
      <c r="F328" s="3"/>
      <c r="G328" s="3"/>
      <c r="H328" s="3"/>
      <c r="J328" s="226"/>
      <c r="K328" s="3"/>
      <c r="L328" s="3"/>
      <c r="O328" s="227"/>
      <c r="Q328" s="94"/>
      <c r="R328" s="94"/>
      <c r="S328" s="94"/>
      <c r="T328" s="94"/>
    </row>
    <row r="329" ht="15.75" customHeight="1">
      <c r="A329" s="204"/>
      <c r="B329" s="222"/>
      <c r="C329" s="223"/>
      <c r="D329" s="231"/>
      <c r="E329" s="3"/>
      <c r="F329" s="3"/>
      <c r="G329" s="3"/>
      <c r="H329" s="3"/>
      <c r="J329" s="226"/>
      <c r="K329" s="3"/>
      <c r="L329" s="3"/>
      <c r="O329" s="227"/>
      <c r="Q329" s="94"/>
      <c r="R329" s="94"/>
      <c r="S329" s="94"/>
      <c r="T329" s="94"/>
    </row>
    <row r="330" ht="15.75" customHeight="1">
      <c r="A330" s="204"/>
      <c r="B330" s="222"/>
      <c r="C330" s="223"/>
      <c r="D330" s="231"/>
      <c r="E330" s="3"/>
      <c r="F330" s="3"/>
      <c r="G330" s="3"/>
      <c r="H330" s="3"/>
      <c r="J330" s="226"/>
      <c r="K330" s="3"/>
      <c r="L330" s="3"/>
      <c r="O330" s="227"/>
      <c r="Q330" s="94"/>
      <c r="R330" s="94"/>
      <c r="S330" s="94"/>
      <c r="T330" s="94"/>
    </row>
    <row r="331" ht="15.75" customHeight="1">
      <c r="A331" s="204"/>
      <c r="B331" s="222"/>
      <c r="C331" s="223"/>
      <c r="D331" s="231"/>
      <c r="E331" s="3"/>
      <c r="F331" s="3"/>
      <c r="G331" s="3"/>
      <c r="H331" s="3"/>
      <c r="J331" s="226"/>
      <c r="K331" s="3"/>
      <c r="L331" s="3"/>
      <c r="O331" s="227"/>
      <c r="Q331" s="94"/>
      <c r="R331" s="94"/>
      <c r="S331" s="94"/>
      <c r="T331" s="94"/>
    </row>
    <row r="332" ht="15.75" customHeight="1">
      <c r="A332" s="204"/>
      <c r="B332" s="222"/>
      <c r="C332" s="223"/>
      <c r="D332" s="231"/>
      <c r="E332" s="3"/>
      <c r="F332" s="3"/>
      <c r="G332" s="3"/>
      <c r="H332" s="3"/>
      <c r="J332" s="226"/>
      <c r="K332" s="3"/>
      <c r="L332" s="3"/>
      <c r="O332" s="227"/>
      <c r="Q332" s="94"/>
      <c r="R332" s="94"/>
      <c r="S332" s="94"/>
      <c r="T332" s="94"/>
    </row>
    <row r="333" ht="15.75" customHeight="1">
      <c r="A333" s="204"/>
      <c r="B333" s="222"/>
      <c r="C333" s="223"/>
      <c r="D333" s="231"/>
      <c r="E333" s="3"/>
      <c r="F333" s="3"/>
      <c r="G333" s="3"/>
      <c r="H333" s="3"/>
      <c r="J333" s="226"/>
      <c r="K333" s="3"/>
      <c r="L333" s="3"/>
      <c r="O333" s="227"/>
      <c r="Q333" s="94"/>
      <c r="R333" s="94"/>
      <c r="S333" s="94"/>
      <c r="T333" s="94"/>
    </row>
    <row r="334" ht="15.75" customHeight="1">
      <c r="A334" s="204"/>
      <c r="B334" s="222"/>
      <c r="C334" s="223"/>
      <c r="D334" s="231"/>
      <c r="E334" s="3"/>
      <c r="F334" s="3"/>
      <c r="G334" s="3"/>
      <c r="H334" s="3"/>
      <c r="J334" s="226"/>
      <c r="K334" s="3"/>
      <c r="L334" s="3"/>
      <c r="O334" s="227"/>
      <c r="Q334" s="94"/>
      <c r="R334" s="94"/>
      <c r="S334" s="94"/>
      <c r="T334" s="94"/>
    </row>
    <row r="335" ht="15.75" customHeight="1">
      <c r="A335" s="204"/>
      <c r="B335" s="222"/>
      <c r="C335" s="223"/>
      <c r="D335" s="231"/>
      <c r="E335" s="3"/>
      <c r="F335" s="3"/>
      <c r="G335" s="3"/>
      <c r="H335" s="3"/>
      <c r="J335" s="226"/>
      <c r="K335" s="3"/>
      <c r="L335" s="3"/>
      <c r="O335" s="227"/>
      <c r="Q335" s="94"/>
      <c r="R335" s="94"/>
      <c r="S335" s="94"/>
      <c r="T335" s="94"/>
    </row>
    <row r="336" ht="15.75" customHeight="1">
      <c r="A336" s="204"/>
      <c r="B336" s="222"/>
      <c r="C336" s="223"/>
      <c r="D336" s="231"/>
      <c r="E336" s="3"/>
      <c r="F336" s="3"/>
      <c r="G336" s="3"/>
      <c r="H336" s="3"/>
      <c r="J336" s="226"/>
      <c r="K336" s="3"/>
      <c r="L336" s="3"/>
      <c r="O336" s="227"/>
      <c r="Q336" s="94"/>
      <c r="R336" s="94"/>
      <c r="S336" s="94"/>
      <c r="T336" s="94"/>
    </row>
    <row r="337" ht="15.75" customHeight="1">
      <c r="A337" s="204"/>
      <c r="B337" s="222"/>
      <c r="C337" s="223"/>
      <c r="D337" s="231"/>
      <c r="E337" s="3"/>
      <c r="F337" s="3"/>
      <c r="G337" s="3"/>
      <c r="H337" s="3"/>
      <c r="J337" s="226"/>
      <c r="K337" s="3"/>
      <c r="L337" s="3"/>
      <c r="O337" s="227"/>
      <c r="Q337" s="94"/>
      <c r="R337" s="94"/>
      <c r="S337" s="94"/>
      <c r="T337" s="94"/>
    </row>
    <row r="338" ht="15.75" customHeight="1">
      <c r="A338" s="204"/>
      <c r="B338" s="222"/>
      <c r="C338" s="223"/>
      <c r="D338" s="231"/>
      <c r="E338" s="3"/>
      <c r="F338" s="3"/>
      <c r="G338" s="3"/>
      <c r="H338" s="3"/>
      <c r="J338" s="226"/>
      <c r="K338" s="3"/>
      <c r="L338" s="3"/>
      <c r="O338" s="227"/>
      <c r="Q338" s="94"/>
      <c r="R338" s="94"/>
      <c r="S338" s="94"/>
      <c r="T338" s="94"/>
    </row>
    <row r="339" ht="15.75" customHeight="1">
      <c r="A339" s="204"/>
      <c r="B339" s="222"/>
      <c r="C339" s="223"/>
      <c r="D339" s="231"/>
      <c r="E339" s="3"/>
      <c r="F339" s="3"/>
      <c r="G339" s="3"/>
      <c r="H339" s="3"/>
      <c r="J339" s="226"/>
      <c r="K339" s="3"/>
      <c r="L339" s="3"/>
      <c r="O339" s="227"/>
      <c r="Q339" s="94"/>
      <c r="R339" s="94"/>
      <c r="S339" s="94"/>
      <c r="T339" s="94"/>
    </row>
    <row r="340" ht="15.75" customHeight="1">
      <c r="A340" s="204"/>
      <c r="B340" s="222"/>
      <c r="C340" s="223"/>
      <c r="D340" s="231"/>
      <c r="E340" s="3"/>
      <c r="F340" s="3"/>
      <c r="G340" s="3"/>
      <c r="H340" s="3"/>
      <c r="J340" s="226"/>
      <c r="K340" s="3"/>
      <c r="L340" s="3"/>
      <c r="O340" s="227"/>
      <c r="Q340" s="94"/>
      <c r="R340" s="94"/>
      <c r="S340" s="94"/>
      <c r="T340" s="94"/>
    </row>
    <row r="341" ht="15.75" customHeight="1">
      <c r="A341" s="204"/>
      <c r="B341" s="222"/>
      <c r="C341" s="223"/>
      <c r="D341" s="231"/>
      <c r="E341" s="3"/>
      <c r="F341" s="3"/>
      <c r="G341" s="3"/>
      <c r="H341" s="3"/>
      <c r="J341" s="226"/>
      <c r="K341" s="3"/>
      <c r="L341" s="3"/>
      <c r="O341" s="227"/>
      <c r="Q341" s="94"/>
      <c r="R341" s="94"/>
      <c r="S341" s="94"/>
      <c r="T341" s="94"/>
    </row>
    <row r="342" ht="15.75" customHeight="1">
      <c r="A342" s="204"/>
      <c r="B342" s="222"/>
      <c r="C342" s="223"/>
      <c r="D342" s="231"/>
      <c r="E342" s="3"/>
      <c r="F342" s="3"/>
      <c r="G342" s="3"/>
      <c r="H342" s="3"/>
      <c r="J342" s="226"/>
      <c r="K342" s="3"/>
      <c r="L342" s="3"/>
      <c r="O342" s="227"/>
      <c r="Q342" s="94"/>
      <c r="R342" s="94"/>
      <c r="S342" s="94"/>
      <c r="T342" s="94"/>
    </row>
    <row r="343" ht="15.75" customHeight="1">
      <c r="A343" s="204"/>
      <c r="B343" s="222"/>
      <c r="C343" s="223"/>
      <c r="D343" s="231"/>
      <c r="E343" s="3"/>
      <c r="F343" s="3"/>
      <c r="G343" s="3"/>
      <c r="H343" s="3"/>
      <c r="J343" s="226"/>
      <c r="K343" s="3"/>
      <c r="L343" s="3"/>
      <c r="O343" s="227"/>
      <c r="Q343" s="94"/>
      <c r="R343" s="94"/>
      <c r="S343" s="94"/>
      <c r="T343" s="94"/>
    </row>
    <row r="344" ht="15.75" customHeight="1">
      <c r="A344" s="204"/>
      <c r="B344" s="222"/>
      <c r="C344" s="223"/>
      <c r="D344" s="231"/>
      <c r="E344" s="3"/>
      <c r="F344" s="3"/>
      <c r="G344" s="3"/>
      <c r="H344" s="3"/>
      <c r="J344" s="226"/>
      <c r="K344" s="3"/>
      <c r="L344" s="3"/>
      <c r="O344" s="227"/>
      <c r="Q344" s="94"/>
      <c r="R344" s="94"/>
      <c r="S344" s="94"/>
      <c r="T344" s="94"/>
    </row>
    <row r="345" ht="15.75" customHeight="1">
      <c r="A345" s="204"/>
      <c r="B345" s="222"/>
      <c r="C345" s="223"/>
      <c r="D345" s="231"/>
      <c r="E345" s="3"/>
      <c r="F345" s="3"/>
      <c r="G345" s="3"/>
      <c r="H345" s="3"/>
      <c r="J345" s="226"/>
      <c r="K345" s="3"/>
      <c r="L345" s="3"/>
      <c r="O345" s="227"/>
      <c r="Q345" s="94"/>
      <c r="R345" s="94"/>
      <c r="S345" s="94"/>
      <c r="T345" s="94"/>
    </row>
    <row r="346" ht="15.75" customHeight="1">
      <c r="A346" s="204"/>
      <c r="B346" s="222"/>
      <c r="C346" s="223"/>
      <c r="D346" s="231"/>
      <c r="E346" s="3"/>
      <c r="F346" s="3"/>
      <c r="G346" s="3"/>
      <c r="H346" s="3"/>
      <c r="J346" s="226"/>
      <c r="K346" s="3"/>
      <c r="L346" s="3"/>
      <c r="O346" s="227"/>
      <c r="Q346" s="94"/>
      <c r="R346" s="94"/>
      <c r="S346" s="94"/>
      <c r="T346" s="94"/>
    </row>
    <row r="347" ht="15.75" customHeight="1">
      <c r="A347" s="204"/>
      <c r="B347" s="222"/>
      <c r="C347" s="223"/>
      <c r="D347" s="231"/>
      <c r="E347" s="3"/>
      <c r="F347" s="3"/>
      <c r="G347" s="3"/>
      <c r="H347" s="3"/>
      <c r="J347" s="226"/>
      <c r="K347" s="3"/>
      <c r="L347" s="3"/>
      <c r="O347" s="227"/>
      <c r="Q347" s="94"/>
      <c r="R347" s="94"/>
      <c r="S347" s="94"/>
      <c r="T347" s="94"/>
    </row>
    <row r="348" ht="15.75" customHeight="1">
      <c r="A348" s="204"/>
      <c r="B348" s="222"/>
      <c r="C348" s="223"/>
      <c r="D348" s="231"/>
      <c r="E348" s="3"/>
      <c r="F348" s="3"/>
      <c r="G348" s="3"/>
      <c r="H348" s="3"/>
      <c r="J348" s="226"/>
      <c r="K348" s="3"/>
      <c r="L348" s="3"/>
      <c r="O348" s="227"/>
      <c r="Q348" s="94"/>
      <c r="R348" s="94"/>
      <c r="S348" s="94"/>
      <c r="T348" s="94"/>
    </row>
    <row r="349" ht="15.75" customHeight="1">
      <c r="A349" s="204"/>
      <c r="B349" s="222"/>
      <c r="C349" s="223"/>
      <c r="D349" s="231"/>
      <c r="E349" s="3"/>
      <c r="F349" s="3"/>
      <c r="G349" s="3"/>
      <c r="H349" s="3"/>
      <c r="J349" s="226"/>
      <c r="K349" s="3"/>
      <c r="L349" s="3"/>
      <c r="O349" s="227"/>
      <c r="Q349" s="94"/>
      <c r="R349" s="94"/>
      <c r="S349" s="94"/>
      <c r="T349" s="94"/>
    </row>
    <row r="350" ht="15.75" customHeight="1">
      <c r="A350" s="204"/>
      <c r="B350" s="222"/>
      <c r="C350" s="223"/>
      <c r="D350" s="231"/>
      <c r="E350" s="3"/>
      <c r="F350" s="3"/>
      <c r="G350" s="3"/>
      <c r="H350" s="3"/>
      <c r="J350" s="226"/>
      <c r="K350" s="3"/>
      <c r="L350" s="3"/>
      <c r="O350" s="227"/>
      <c r="Q350" s="94"/>
      <c r="R350" s="94"/>
      <c r="S350" s="94"/>
      <c r="T350" s="94"/>
    </row>
    <row r="351" ht="15.75" customHeight="1">
      <c r="A351" s="204"/>
      <c r="B351" s="222"/>
      <c r="C351" s="223"/>
      <c r="D351" s="231"/>
      <c r="E351" s="3"/>
      <c r="F351" s="3"/>
      <c r="G351" s="3"/>
      <c r="H351" s="3"/>
      <c r="J351" s="226"/>
      <c r="K351" s="3"/>
      <c r="L351" s="3"/>
      <c r="O351" s="227"/>
      <c r="Q351" s="94"/>
      <c r="R351" s="94"/>
      <c r="S351" s="94"/>
      <c r="T351" s="94"/>
    </row>
    <row r="352" ht="15.75" customHeight="1">
      <c r="A352" s="204"/>
      <c r="B352" s="222"/>
      <c r="C352" s="223"/>
      <c r="D352" s="231"/>
      <c r="E352" s="3"/>
      <c r="F352" s="3"/>
      <c r="G352" s="3"/>
      <c r="H352" s="3"/>
      <c r="J352" s="226"/>
      <c r="K352" s="3"/>
      <c r="L352" s="3"/>
      <c r="O352" s="227"/>
      <c r="Q352" s="94"/>
      <c r="R352" s="94"/>
      <c r="S352" s="94"/>
      <c r="T352" s="94"/>
    </row>
    <row r="353" ht="15.75" customHeight="1">
      <c r="A353" s="204"/>
      <c r="B353" s="222"/>
      <c r="C353" s="223"/>
      <c r="D353" s="231"/>
      <c r="E353" s="3"/>
      <c r="F353" s="3"/>
      <c r="G353" s="3"/>
      <c r="H353" s="3"/>
      <c r="J353" s="226"/>
      <c r="K353" s="3"/>
      <c r="L353" s="3"/>
      <c r="O353" s="227"/>
      <c r="Q353" s="94"/>
      <c r="R353" s="94"/>
      <c r="S353" s="94"/>
      <c r="T353" s="94"/>
    </row>
    <row r="354" ht="15.75" customHeight="1">
      <c r="A354" s="204"/>
      <c r="B354" s="222"/>
      <c r="C354" s="223"/>
      <c r="D354" s="231"/>
      <c r="E354" s="3"/>
      <c r="F354" s="3"/>
      <c r="G354" s="3"/>
      <c r="H354" s="3"/>
      <c r="J354" s="226"/>
      <c r="K354" s="3"/>
      <c r="L354" s="3"/>
      <c r="O354" s="227"/>
      <c r="Q354" s="94"/>
      <c r="R354" s="94"/>
      <c r="S354" s="94"/>
      <c r="T354" s="94"/>
    </row>
    <row r="355" ht="15.75" customHeight="1">
      <c r="A355" s="204"/>
      <c r="B355" s="222"/>
      <c r="C355" s="223"/>
      <c r="D355" s="231"/>
      <c r="E355" s="3"/>
      <c r="F355" s="3"/>
      <c r="G355" s="3"/>
      <c r="H355" s="3"/>
      <c r="J355" s="226"/>
      <c r="K355" s="3"/>
      <c r="L355" s="3"/>
      <c r="O355" s="227"/>
      <c r="Q355" s="94"/>
      <c r="R355" s="94"/>
      <c r="S355" s="94"/>
      <c r="T355" s="94"/>
    </row>
    <row r="356" ht="15.75" customHeight="1">
      <c r="A356" s="204"/>
      <c r="B356" s="222"/>
      <c r="C356" s="223"/>
      <c r="D356" s="231"/>
      <c r="E356" s="3"/>
      <c r="F356" s="3"/>
      <c r="G356" s="3"/>
      <c r="H356" s="3"/>
      <c r="J356" s="226"/>
      <c r="K356" s="3"/>
      <c r="L356" s="3"/>
      <c r="O356" s="227"/>
      <c r="Q356" s="94"/>
      <c r="R356" s="94"/>
      <c r="S356" s="94"/>
      <c r="T356" s="94"/>
    </row>
    <row r="357" ht="15.75" customHeight="1">
      <c r="A357" s="204"/>
      <c r="B357" s="222"/>
      <c r="C357" s="223"/>
      <c r="D357" s="231"/>
      <c r="E357" s="3"/>
      <c r="F357" s="3"/>
      <c r="G357" s="3"/>
      <c r="H357" s="3"/>
      <c r="J357" s="226"/>
      <c r="K357" s="3"/>
      <c r="L357" s="3"/>
      <c r="O357" s="227"/>
      <c r="Q357" s="94"/>
      <c r="R357" s="94"/>
      <c r="S357" s="94"/>
      <c r="T357" s="94"/>
    </row>
    <row r="358" ht="15.75" customHeight="1">
      <c r="A358" s="204"/>
      <c r="B358" s="222"/>
      <c r="C358" s="223"/>
      <c r="D358" s="231"/>
      <c r="E358" s="3"/>
      <c r="F358" s="3"/>
      <c r="G358" s="3"/>
      <c r="H358" s="3"/>
      <c r="J358" s="226"/>
      <c r="K358" s="3"/>
      <c r="L358" s="3"/>
      <c r="O358" s="227"/>
      <c r="Q358" s="94"/>
      <c r="R358" s="94"/>
      <c r="S358" s="94"/>
      <c r="T358" s="94"/>
    </row>
    <row r="359" ht="15.75" customHeight="1">
      <c r="A359" s="204"/>
      <c r="B359" s="222"/>
      <c r="C359" s="223"/>
      <c r="D359" s="231"/>
      <c r="E359" s="3"/>
      <c r="F359" s="3"/>
      <c r="G359" s="3"/>
      <c r="H359" s="3"/>
      <c r="J359" s="226"/>
      <c r="K359" s="3"/>
      <c r="L359" s="3"/>
      <c r="O359" s="227"/>
      <c r="Q359" s="94"/>
      <c r="R359" s="94"/>
      <c r="S359" s="94"/>
      <c r="T359" s="94"/>
    </row>
    <row r="360" ht="15.75" customHeight="1">
      <c r="A360" s="204"/>
      <c r="B360" s="222"/>
      <c r="C360" s="223"/>
      <c r="D360" s="231"/>
      <c r="E360" s="3"/>
      <c r="F360" s="3"/>
      <c r="G360" s="3"/>
      <c r="H360" s="3"/>
      <c r="J360" s="226"/>
      <c r="K360" s="3"/>
      <c r="L360" s="3"/>
      <c r="O360" s="227"/>
      <c r="Q360" s="94"/>
      <c r="R360" s="94"/>
      <c r="S360" s="94"/>
      <c r="T360" s="94"/>
    </row>
    <row r="361" ht="15.75" customHeight="1">
      <c r="A361" s="204"/>
      <c r="B361" s="222"/>
      <c r="C361" s="223"/>
      <c r="D361" s="231"/>
      <c r="E361" s="3"/>
      <c r="F361" s="3"/>
      <c r="G361" s="3"/>
      <c r="H361" s="3"/>
      <c r="J361" s="226"/>
      <c r="K361" s="3"/>
      <c r="L361" s="3"/>
      <c r="O361" s="227"/>
      <c r="Q361" s="94"/>
      <c r="R361" s="94"/>
      <c r="S361" s="94"/>
      <c r="T361" s="94"/>
    </row>
    <row r="362" ht="15.75" customHeight="1">
      <c r="A362" s="204"/>
      <c r="B362" s="222"/>
      <c r="C362" s="223"/>
      <c r="D362" s="231"/>
      <c r="E362" s="3"/>
      <c r="F362" s="3"/>
      <c r="G362" s="3"/>
      <c r="H362" s="3"/>
      <c r="J362" s="226"/>
      <c r="K362" s="3"/>
      <c r="L362" s="3"/>
      <c r="O362" s="227"/>
      <c r="Q362" s="94"/>
      <c r="R362" s="94"/>
      <c r="S362" s="94"/>
      <c r="T362" s="94"/>
    </row>
    <row r="363" ht="15.75" customHeight="1">
      <c r="A363" s="204"/>
      <c r="B363" s="222"/>
      <c r="C363" s="223"/>
      <c r="D363" s="231"/>
      <c r="E363" s="3"/>
      <c r="F363" s="3"/>
      <c r="G363" s="3"/>
      <c r="H363" s="3"/>
      <c r="J363" s="226"/>
      <c r="K363" s="3"/>
      <c r="L363" s="3"/>
      <c r="O363" s="227"/>
      <c r="Q363" s="94"/>
      <c r="R363" s="94"/>
      <c r="S363" s="94"/>
      <c r="T363" s="94"/>
    </row>
    <row r="364" ht="15.75" customHeight="1">
      <c r="A364" s="204"/>
      <c r="B364" s="222"/>
      <c r="C364" s="223"/>
      <c r="D364" s="231"/>
      <c r="E364" s="3"/>
      <c r="F364" s="3"/>
      <c r="G364" s="3"/>
      <c r="H364" s="3"/>
      <c r="J364" s="226"/>
      <c r="K364" s="3"/>
      <c r="L364" s="3"/>
      <c r="O364" s="227"/>
      <c r="Q364" s="94"/>
      <c r="R364" s="94"/>
      <c r="S364" s="94"/>
      <c r="T364" s="94"/>
    </row>
    <row r="365" ht="15.75" customHeight="1">
      <c r="A365" s="204"/>
      <c r="B365" s="222"/>
      <c r="C365" s="223"/>
      <c r="D365" s="231"/>
      <c r="E365" s="3"/>
      <c r="F365" s="3"/>
      <c r="G365" s="3"/>
      <c r="H365" s="3"/>
      <c r="J365" s="226"/>
      <c r="K365" s="3"/>
      <c r="L365" s="3"/>
      <c r="O365" s="227"/>
      <c r="Q365" s="94"/>
      <c r="R365" s="94"/>
      <c r="S365" s="94"/>
      <c r="T365" s="94"/>
    </row>
    <row r="366" ht="15.75" customHeight="1">
      <c r="A366" s="204"/>
      <c r="B366" s="222"/>
      <c r="C366" s="223"/>
      <c r="D366" s="231"/>
      <c r="E366" s="3"/>
      <c r="F366" s="3"/>
      <c r="G366" s="3"/>
      <c r="H366" s="3"/>
      <c r="J366" s="226"/>
      <c r="K366" s="3"/>
      <c r="L366" s="3"/>
      <c r="O366" s="227"/>
      <c r="Q366" s="94"/>
      <c r="R366" s="94"/>
      <c r="S366" s="94"/>
      <c r="T366" s="94"/>
    </row>
    <row r="367" ht="15.75" customHeight="1">
      <c r="A367" s="204"/>
      <c r="B367" s="222"/>
      <c r="C367" s="223"/>
      <c r="D367" s="231"/>
      <c r="E367" s="3"/>
      <c r="F367" s="3"/>
      <c r="G367" s="3"/>
      <c r="H367" s="3"/>
      <c r="J367" s="226"/>
      <c r="K367" s="3"/>
      <c r="L367" s="3"/>
      <c r="O367" s="227"/>
      <c r="Q367" s="94"/>
      <c r="R367" s="94"/>
      <c r="S367" s="94"/>
      <c r="T367" s="94"/>
    </row>
    <row r="368" ht="15.75" customHeight="1">
      <c r="A368" s="204"/>
      <c r="B368" s="222"/>
      <c r="C368" s="223"/>
      <c r="D368" s="231"/>
      <c r="E368" s="3"/>
      <c r="F368" s="3"/>
      <c r="G368" s="3"/>
      <c r="H368" s="3"/>
      <c r="J368" s="226"/>
      <c r="K368" s="3"/>
      <c r="L368" s="3"/>
      <c r="O368" s="227"/>
      <c r="Q368" s="94"/>
      <c r="R368" s="94"/>
      <c r="S368" s="94"/>
      <c r="T368" s="94"/>
    </row>
    <row r="369" ht="15.75" customHeight="1">
      <c r="A369" s="204"/>
      <c r="B369" s="222"/>
      <c r="C369" s="223"/>
      <c r="D369" s="231"/>
      <c r="E369" s="3"/>
      <c r="F369" s="3"/>
      <c r="G369" s="3"/>
      <c r="H369" s="3"/>
      <c r="J369" s="226"/>
      <c r="K369" s="3"/>
      <c r="L369" s="3"/>
      <c r="O369" s="227"/>
      <c r="Q369" s="94"/>
      <c r="R369" s="94"/>
      <c r="S369" s="94"/>
      <c r="T369" s="94"/>
    </row>
    <row r="370" ht="15.75" customHeight="1">
      <c r="A370" s="204"/>
      <c r="B370" s="222"/>
      <c r="C370" s="223"/>
      <c r="D370" s="231"/>
      <c r="E370" s="3"/>
      <c r="F370" s="3"/>
      <c r="G370" s="3"/>
      <c r="H370" s="3"/>
      <c r="J370" s="226"/>
      <c r="K370" s="3"/>
      <c r="L370" s="3"/>
      <c r="O370" s="227"/>
      <c r="Q370" s="94"/>
      <c r="R370" s="94"/>
      <c r="S370" s="94"/>
      <c r="T370" s="94"/>
    </row>
    <row r="371" ht="15.75" customHeight="1">
      <c r="A371" s="204"/>
      <c r="B371" s="222"/>
      <c r="C371" s="223"/>
      <c r="D371" s="231"/>
      <c r="E371" s="3"/>
      <c r="F371" s="3"/>
      <c r="G371" s="3"/>
      <c r="H371" s="3"/>
      <c r="J371" s="226"/>
      <c r="K371" s="3"/>
      <c r="L371" s="3"/>
      <c r="O371" s="227"/>
      <c r="Q371" s="94"/>
      <c r="R371" s="94"/>
      <c r="S371" s="94"/>
      <c r="T371" s="94"/>
    </row>
    <row r="372" ht="15.75" customHeight="1">
      <c r="A372" s="204"/>
      <c r="B372" s="222"/>
      <c r="C372" s="223"/>
      <c r="D372" s="231"/>
      <c r="E372" s="3"/>
      <c r="F372" s="3"/>
      <c r="G372" s="3"/>
      <c r="H372" s="3"/>
      <c r="J372" s="226"/>
      <c r="K372" s="3"/>
      <c r="L372" s="3"/>
      <c r="O372" s="227"/>
      <c r="Q372" s="94"/>
      <c r="R372" s="94"/>
      <c r="S372" s="94"/>
      <c r="T372" s="94"/>
    </row>
    <row r="373" ht="15.75" customHeight="1">
      <c r="A373" s="204"/>
      <c r="B373" s="222"/>
      <c r="C373" s="223"/>
      <c r="D373" s="231"/>
      <c r="E373" s="3"/>
      <c r="F373" s="3"/>
      <c r="G373" s="3"/>
      <c r="H373" s="3"/>
      <c r="J373" s="226"/>
      <c r="K373" s="3"/>
      <c r="L373" s="3"/>
      <c r="O373" s="227"/>
      <c r="Q373" s="94"/>
      <c r="R373" s="94"/>
      <c r="S373" s="94"/>
      <c r="T373" s="94"/>
    </row>
    <row r="374" ht="15.75" customHeight="1">
      <c r="A374" s="204"/>
      <c r="B374" s="222"/>
      <c r="C374" s="223"/>
      <c r="D374" s="231"/>
      <c r="E374" s="3"/>
      <c r="F374" s="3"/>
      <c r="G374" s="3"/>
      <c r="H374" s="3"/>
      <c r="J374" s="226"/>
      <c r="K374" s="3"/>
      <c r="L374" s="3"/>
      <c r="O374" s="227"/>
      <c r="Q374" s="94"/>
      <c r="R374" s="94"/>
      <c r="S374" s="94"/>
      <c r="T374" s="94"/>
    </row>
    <row r="375" ht="15.75" customHeight="1">
      <c r="A375" s="204"/>
      <c r="B375" s="222"/>
      <c r="C375" s="223"/>
      <c r="D375" s="231"/>
      <c r="E375" s="3"/>
      <c r="F375" s="3"/>
      <c r="G375" s="3"/>
      <c r="H375" s="3"/>
      <c r="J375" s="226"/>
      <c r="K375" s="3"/>
      <c r="L375" s="3"/>
      <c r="O375" s="227"/>
      <c r="Q375" s="94"/>
      <c r="R375" s="94"/>
      <c r="S375" s="94"/>
      <c r="T375" s="94"/>
    </row>
    <row r="376" ht="15.75" customHeight="1">
      <c r="A376" s="204"/>
      <c r="B376" s="222"/>
      <c r="C376" s="223"/>
      <c r="D376" s="231"/>
      <c r="E376" s="3"/>
      <c r="F376" s="3"/>
      <c r="G376" s="3"/>
      <c r="H376" s="3"/>
      <c r="J376" s="226"/>
      <c r="K376" s="3"/>
      <c r="L376" s="3"/>
      <c r="O376" s="227"/>
      <c r="Q376" s="94"/>
      <c r="R376" s="94"/>
      <c r="S376" s="94"/>
      <c r="T376" s="94"/>
    </row>
    <row r="377" ht="15.75" customHeight="1">
      <c r="A377" s="204"/>
      <c r="B377" s="222"/>
      <c r="C377" s="223"/>
      <c r="D377" s="231"/>
      <c r="E377" s="3"/>
      <c r="F377" s="3"/>
      <c r="G377" s="3"/>
      <c r="H377" s="3"/>
      <c r="J377" s="226"/>
      <c r="K377" s="3"/>
      <c r="L377" s="3"/>
      <c r="O377" s="227"/>
      <c r="Q377" s="94"/>
      <c r="R377" s="94"/>
      <c r="S377" s="94"/>
      <c r="T377" s="94"/>
    </row>
    <row r="378" ht="15.75" customHeight="1">
      <c r="A378" s="204"/>
      <c r="B378" s="222"/>
      <c r="C378" s="223"/>
      <c r="D378" s="231"/>
      <c r="E378" s="3"/>
      <c r="F378" s="3"/>
      <c r="G378" s="3"/>
      <c r="H378" s="3"/>
      <c r="J378" s="226"/>
      <c r="K378" s="3"/>
      <c r="L378" s="3"/>
      <c r="O378" s="227"/>
      <c r="Q378" s="94"/>
      <c r="R378" s="94"/>
      <c r="S378" s="94"/>
      <c r="T378" s="94"/>
    </row>
    <row r="379" ht="15.75" customHeight="1">
      <c r="A379" s="204"/>
      <c r="B379" s="222"/>
      <c r="C379" s="223"/>
      <c r="D379" s="231"/>
      <c r="E379" s="3"/>
      <c r="F379" s="3"/>
      <c r="G379" s="3"/>
      <c r="H379" s="3"/>
      <c r="J379" s="226"/>
      <c r="K379" s="3"/>
      <c r="L379" s="3"/>
      <c r="O379" s="227"/>
      <c r="Q379" s="94"/>
      <c r="R379" s="94"/>
      <c r="S379" s="94"/>
      <c r="T379" s="94"/>
    </row>
    <row r="380" ht="15.75" customHeight="1">
      <c r="A380" s="204"/>
      <c r="B380" s="222"/>
      <c r="C380" s="223"/>
      <c r="D380" s="231"/>
      <c r="E380" s="3"/>
      <c r="F380" s="3"/>
      <c r="G380" s="3"/>
      <c r="H380" s="3"/>
      <c r="J380" s="226"/>
      <c r="K380" s="3"/>
      <c r="L380" s="3"/>
      <c r="O380" s="227"/>
      <c r="Q380" s="94"/>
      <c r="R380" s="94"/>
      <c r="S380" s="94"/>
      <c r="T380" s="94"/>
    </row>
    <row r="381" ht="15.75" customHeight="1">
      <c r="A381" s="204"/>
      <c r="B381" s="222"/>
      <c r="C381" s="223"/>
      <c r="D381" s="231"/>
      <c r="E381" s="3"/>
      <c r="F381" s="3"/>
      <c r="G381" s="3"/>
      <c r="H381" s="3"/>
      <c r="J381" s="226"/>
      <c r="K381" s="3"/>
      <c r="L381" s="3"/>
      <c r="O381" s="227"/>
      <c r="Q381" s="94"/>
      <c r="R381" s="94"/>
      <c r="S381" s="94"/>
      <c r="T381" s="94"/>
    </row>
    <row r="382" ht="15.75" customHeight="1">
      <c r="A382" s="204"/>
      <c r="B382" s="222"/>
      <c r="C382" s="223"/>
      <c r="D382" s="231"/>
      <c r="E382" s="3"/>
      <c r="F382" s="3"/>
      <c r="G382" s="3"/>
      <c r="H382" s="3"/>
      <c r="J382" s="226"/>
      <c r="K382" s="3"/>
      <c r="L382" s="3"/>
      <c r="O382" s="227"/>
      <c r="Q382" s="94"/>
      <c r="R382" s="94"/>
      <c r="S382" s="94"/>
      <c r="T382" s="94"/>
    </row>
    <row r="383" ht="15.75" customHeight="1">
      <c r="A383" s="204"/>
      <c r="B383" s="222"/>
      <c r="C383" s="223"/>
      <c r="D383" s="231"/>
      <c r="E383" s="3"/>
      <c r="F383" s="3"/>
      <c r="G383" s="3"/>
      <c r="H383" s="3"/>
      <c r="J383" s="226"/>
      <c r="K383" s="3"/>
      <c r="L383" s="3"/>
      <c r="O383" s="227"/>
      <c r="Q383" s="94"/>
      <c r="R383" s="94"/>
      <c r="S383" s="94"/>
      <c r="T383" s="94"/>
    </row>
    <row r="384" ht="15.75" customHeight="1">
      <c r="A384" s="204"/>
      <c r="B384" s="222"/>
      <c r="C384" s="223"/>
      <c r="D384" s="231"/>
      <c r="E384" s="3"/>
      <c r="F384" s="3"/>
      <c r="G384" s="3"/>
      <c r="H384" s="3"/>
      <c r="J384" s="226"/>
      <c r="K384" s="3"/>
      <c r="L384" s="3"/>
      <c r="O384" s="227"/>
      <c r="Q384" s="94"/>
      <c r="R384" s="94"/>
      <c r="S384" s="94"/>
      <c r="T384" s="94"/>
    </row>
    <row r="385" ht="15.75" customHeight="1">
      <c r="A385" s="204"/>
      <c r="B385" s="222"/>
      <c r="C385" s="223"/>
      <c r="D385" s="231"/>
      <c r="E385" s="3"/>
      <c r="F385" s="3"/>
      <c r="G385" s="3"/>
      <c r="H385" s="3"/>
      <c r="J385" s="226"/>
      <c r="K385" s="3"/>
      <c r="L385" s="3"/>
      <c r="O385" s="227"/>
      <c r="Q385" s="94"/>
      <c r="R385" s="94"/>
      <c r="S385" s="94"/>
      <c r="T385" s="94"/>
    </row>
    <row r="386" ht="15.75" customHeight="1">
      <c r="A386" s="204"/>
      <c r="B386" s="222"/>
      <c r="C386" s="223"/>
      <c r="D386" s="231"/>
      <c r="E386" s="3"/>
      <c r="F386" s="3"/>
      <c r="G386" s="3"/>
      <c r="H386" s="3"/>
      <c r="J386" s="226"/>
      <c r="K386" s="3"/>
      <c r="L386" s="3"/>
      <c r="O386" s="227"/>
      <c r="Q386" s="94"/>
      <c r="R386" s="94"/>
      <c r="S386" s="94"/>
      <c r="T386" s="94"/>
    </row>
    <row r="387" ht="15.75" customHeight="1">
      <c r="A387" s="204"/>
      <c r="B387" s="222"/>
      <c r="C387" s="223"/>
      <c r="D387" s="231"/>
      <c r="E387" s="3"/>
      <c r="F387" s="3"/>
      <c r="G387" s="3"/>
      <c r="H387" s="3"/>
      <c r="J387" s="226"/>
      <c r="K387" s="3"/>
      <c r="L387" s="3"/>
      <c r="O387" s="227"/>
      <c r="Q387" s="94"/>
      <c r="R387" s="94"/>
      <c r="S387" s="94"/>
      <c r="T387" s="94"/>
    </row>
    <row r="388" ht="15.75" customHeight="1">
      <c r="A388" s="204"/>
      <c r="B388" s="222"/>
      <c r="C388" s="223"/>
      <c r="D388" s="231"/>
      <c r="E388" s="3"/>
      <c r="F388" s="3"/>
      <c r="G388" s="3"/>
      <c r="H388" s="3"/>
      <c r="J388" s="226"/>
      <c r="K388" s="3"/>
      <c r="L388" s="3"/>
      <c r="O388" s="227"/>
      <c r="Q388" s="94"/>
      <c r="R388" s="94"/>
      <c r="S388" s="94"/>
      <c r="T388" s="94"/>
    </row>
    <row r="389" ht="15.75" customHeight="1">
      <c r="A389" s="204"/>
      <c r="B389" s="222"/>
      <c r="C389" s="223"/>
      <c r="D389" s="231"/>
      <c r="E389" s="3"/>
      <c r="F389" s="3"/>
      <c r="G389" s="3"/>
      <c r="H389" s="3"/>
      <c r="J389" s="226"/>
      <c r="K389" s="3"/>
      <c r="L389" s="3"/>
      <c r="O389" s="227"/>
      <c r="Q389" s="94"/>
      <c r="R389" s="94"/>
      <c r="S389" s="94"/>
      <c r="T389" s="94"/>
    </row>
    <row r="390" ht="15.75" customHeight="1">
      <c r="A390" s="204"/>
      <c r="B390" s="222"/>
      <c r="C390" s="223"/>
      <c r="D390" s="231"/>
      <c r="E390" s="3"/>
      <c r="F390" s="3"/>
      <c r="G390" s="3"/>
      <c r="H390" s="3"/>
      <c r="J390" s="226"/>
      <c r="K390" s="3"/>
      <c r="L390" s="3"/>
      <c r="O390" s="227"/>
      <c r="Q390" s="94"/>
      <c r="R390" s="94"/>
      <c r="S390" s="94"/>
      <c r="T390" s="94"/>
    </row>
    <row r="391" ht="15.75" customHeight="1">
      <c r="A391" s="204"/>
      <c r="B391" s="222"/>
      <c r="C391" s="223"/>
      <c r="D391" s="231"/>
      <c r="E391" s="3"/>
      <c r="F391" s="3"/>
      <c r="G391" s="3"/>
      <c r="H391" s="3"/>
      <c r="J391" s="226"/>
      <c r="K391" s="3"/>
      <c r="L391" s="3"/>
      <c r="O391" s="227"/>
      <c r="Q391" s="94"/>
      <c r="R391" s="94"/>
      <c r="S391" s="94"/>
      <c r="T391" s="94"/>
    </row>
    <row r="392" ht="15.75" customHeight="1">
      <c r="A392" s="204"/>
      <c r="B392" s="222"/>
      <c r="C392" s="223"/>
      <c r="D392" s="231"/>
      <c r="E392" s="3"/>
      <c r="F392" s="3"/>
      <c r="G392" s="3"/>
      <c r="H392" s="3"/>
      <c r="J392" s="226"/>
      <c r="K392" s="3"/>
      <c r="L392" s="3"/>
      <c r="O392" s="227"/>
      <c r="Q392" s="94"/>
      <c r="R392" s="94"/>
      <c r="S392" s="94"/>
      <c r="T392" s="94"/>
    </row>
    <row r="393" ht="15.75" customHeight="1">
      <c r="A393" s="204"/>
      <c r="B393" s="222"/>
      <c r="C393" s="223"/>
      <c r="D393" s="231"/>
      <c r="E393" s="3"/>
      <c r="F393" s="3"/>
      <c r="G393" s="3"/>
      <c r="H393" s="3"/>
      <c r="J393" s="226"/>
      <c r="K393" s="3"/>
      <c r="L393" s="3"/>
      <c r="O393" s="227"/>
      <c r="Q393" s="94"/>
      <c r="R393" s="94"/>
      <c r="S393" s="94"/>
      <c r="T393" s="94"/>
    </row>
    <row r="394" ht="15.75" customHeight="1">
      <c r="A394" s="204"/>
      <c r="B394" s="222"/>
      <c r="C394" s="223"/>
      <c r="D394" s="231"/>
      <c r="E394" s="3"/>
      <c r="F394" s="3"/>
      <c r="G394" s="3"/>
      <c r="H394" s="3"/>
      <c r="J394" s="226"/>
      <c r="K394" s="3"/>
      <c r="L394" s="3"/>
      <c r="O394" s="227"/>
      <c r="Q394" s="94"/>
      <c r="R394" s="94"/>
      <c r="S394" s="94"/>
      <c r="T394" s="94"/>
    </row>
    <row r="395" ht="15.75" customHeight="1">
      <c r="A395" s="204"/>
      <c r="B395" s="222"/>
      <c r="C395" s="223"/>
      <c r="D395" s="231"/>
      <c r="E395" s="3"/>
      <c r="F395" s="3"/>
      <c r="G395" s="3"/>
      <c r="H395" s="3"/>
      <c r="J395" s="226"/>
      <c r="K395" s="3"/>
      <c r="L395" s="3"/>
      <c r="O395" s="227"/>
      <c r="Q395" s="94"/>
      <c r="R395" s="94"/>
      <c r="S395" s="94"/>
      <c r="T395" s="94"/>
    </row>
    <row r="396" ht="15.75" customHeight="1">
      <c r="A396" s="204"/>
      <c r="B396" s="222"/>
      <c r="C396" s="223"/>
      <c r="D396" s="231"/>
      <c r="E396" s="3"/>
      <c r="F396" s="3"/>
      <c r="G396" s="3"/>
      <c r="H396" s="3"/>
      <c r="J396" s="226"/>
      <c r="K396" s="3"/>
      <c r="L396" s="3"/>
      <c r="O396" s="227"/>
      <c r="Q396" s="94"/>
      <c r="R396" s="94"/>
      <c r="S396" s="94"/>
      <c r="T396" s="94"/>
    </row>
    <row r="397" ht="15.75" customHeight="1">
      <c r="A397" s="204"/>
      <c r="B397" s="222"/>
      <c r="C397" s="223"/>
      <c r="D397" s="231"/>
      <c r="E397" s="3"/>
      <c r="F397" s="3"/>
      <c r="G397" s="3"/>
      <c r="H397" s="3"/>
      <c r="J397" s="226"/>
      <c r="K397" s="3"/>
      <c r="L397" s="3"/>
      <c r="O397" s="227"/>
      <c r="Q397" s="94"/>
      <c r="R397" s="94"/>
      <c r="S397" s="94"/>
      <c r="T397" s="94"/>
    </row>
    <row r="398" ht="15.75" customHeight="1">
      <c r="A398" s="204"/>
      <c r="B398" s="222"/>
      <c r="C398" s="223"/>
      <c r="D398" s="231"/>
      <c r="E398" s="3"/>
      <c r="F398" s="3"/>
      <c r="G398" s="3"/>
      <c r="H398" s="3"/>
      <c r="J398" s="226"/>
      <c r="K398" s="3"/>
      <c r="L398" s="3"/>
      <c r="O398" s="227"/>
      <c r="Q398" s="94"/>
      <c r="R398" s="94"/>
      <c r="S398" s="94"/>
      <c r="T398" s="94"/>
    </row>
    <row r="399" ht="15.75" customHeight="1">
      <c r="A399" s="204"/>
      <c r="B399" s="222"/>
      <c r="C399" s="223"/>
      <c r="D399" s="231"/>
      <c r="E399" s="3"/>
      <c r="F399" s="3"/>
      <c r="G399" s="3"/>
      <c r="H399" s="3"/>
      <c r="J399" s="226"/>
      <c r="K399" s="3"/>
      <c r="L399" s="3"/>
      <c r="O399" s="227"/>
      <c r="Q399" s="94"/>
      <c r="R399" s="94"/>
      <c r="S399" s="94"/>
      <c r="T399" s="94"/>
    </row>
    <row r="400" ht="15.75" customHeight="1">
      <c r="A400" s="204"/>
      <c r="B400" s="222"/>
      <c r="C400" s="223"/>
      <c r="D400" s="231"/>
      <c r="E400" s="3"/>
      <c r="F400" s="3"/>
      <c r="G400" s="3"/>
      <c r="H400" s="3"/>
      <c r="J400" s="226"/>
      <c r="K400" s="3"/>
      <c r="L400" s="3"/>
      <c r="O400" s="227"/>
      <c r="Q400" s="94"/>
      <c r="R400" s="94"/>
      <c r="S400" s="94"/>
      <c r="T400" s="94"/>
    </row>
    <row r="401" ht="15.75" customHeight="1">
      <c r="A401" s="204"/>
      <c r="B401" s="222"/>
      <c r="C401" s="223"/>
      <c r="D401" s="231"/>
      <c r="E401" s="3"/>
      <c r="F401" s="3"/>
      <c r="G401" s="3"/>
      <c r="H401" s="3"/>
      <c r="J401" s="226"/>
      <c r="K401" s="3"/>
      <c r="L401" s="3"/>
      <c r="O401" s="227"/>
      <c r="Q401" s="94"/>
      <c r="R401" s="94"/>
      <c r="S401" s="94"/>
      <c r="T401" s="94"/>
    </row>
    <row r="402" ht="15.75" customHeight="1">
      <c r="A402" s="204"/>
      <c r="B402" s="222"/>
      <c r="C402" s="223"/>
      <c r="D402" s="231"/>
      <c r="E402" s="3"/>
      <c r="F402" s="3"/>
      <c r="G402" s="3"/>
      <c r="H402" s="3"/>
      <c r="J402" s="226"/>
      <c r="K402" s="3"/>
      <c r="L402" s="3"/>
      <c r="O402" s="227"/>
      <c r="Q402" s="94"/>
      <c r="R402" s="94"/>
      <c r="S402" s="94"/>
      <c r="T402" s="94"/>
    </row>
    <row r="403" ht="15.75" customHeight="1">
      <c r="A403" s="204"/>
      <c r="B403" s="222"/>
      <c r="C403" s="223"/>
      <c r="D403" s="231"/>
      <c r="E403" s="3"/>
      <c r="F403" s="3"/>
      <c r="G403" s="3"/>
      <c r="H403" s="3"/>
      <c r="J403" s="226"/>
      <c r="K403" s="3"/>
      <c r="L403" s="3"/>
      <c r="O403" s="227"/>
      <c r="Q403" s="94"/>
      <c r="R403" s="94"/>
      <c r="S403" s="94"/>
      <c r="T403" s="94"/>
    </row>
    <row r="404" ht="15.75" customHeight="1">
      <c r="A404" s="204"/>
      <c r="B404" s="222"/>
      <c r="C404" s="223"/>
      <c r="D404" s="231"/>
      <c r="E404" s="3"/>
      <c r="F404" s="3"/>
      <c r="G404" s="3"/>
      <c r="H404" s="3"/>
      <c r="J404" s="226"/>
      <c r="K404" s="3"/>
      <c r="L404" s="3"/>
      <c r="O404" s="227"/>
      <c r="Q404" s="94"/>
      <c r="R404" s="94"/>
      <c r="S404" s="94"/>
      <c r="T404" s="94"/>
    </row>
    <row r="405" ht="15.75" customHeight="1">
      <c r="A405" s="204"/>
      <c r="B405" s="222"/>
      <c r="C405" s="223"/>
      <c r="D405" s="231"/>
      <c r="E405" s="3"/>
      <c r="F405" s="3"/>
      <c r="G405" s="3"/>
      <c r="H405" s="3"/>
      <c r="J405" s="226"/>
      <c r="K405" s="3"/>
      <c r="L405" s="3"/>
      <c r="O405" s="227"/>
      <c r="Q405" s="94"/>
      <c r="R405" s="94"/>
      <c r="S405" s="94"/>
      <c r="T405" s="94"/>
    </row>
    <row r="406" ht="15.75" customHeight="1">
      <c r="A406" s="204"/>
      <c r="B406" s="222"/>
      <c r="C406" s="223"/>
      <c r="D406" s="231"/>
      <c r="E406" s="3"/>
      <c r="F406" s="3"/>
      <c r="G406" s="3"/>
      <c r="H406" s="3"/>
      <c r="J406" s="226"/>
      <c r="K406" s="3"/>
      <c r="L406" s="3"/>
      <c r="O406" s="227"/>
      <c r="Q406" s="94"/>
      <c r="R406" s="94"/>
      <c r="S406" s="94"/>
      <c r="T406" s="94"/>
    </row>
    <row r="407" ht="15.75" customHeight="1">
      <c r="A407" s="204"/>
      <c r="B407" s="222"/>
      <c r="C407" s="223"/>
      <c r="D407" s="231"/>
      <c r="E407" s="3"/>
      <c r="F407" s="3"/>
      <c r="G407" s="3"/>
      <c r="H407" s="3"/>
      <c r="J407" s="226"/>
      <c r="K407" s="3"/>
      <c r="L407" s="3"/>
      <c r="O407" s="227"/>
      <c r="Q407" s="94"/>
      <c r="R407" s="94"/>
      <c r="S407" s="94"/>
      <c r="T407" s="94"/>
    </row>
    <row r="408" ht="15.75" customHeight="1">
      <c r="A408" s="204"/>
      <c r="B408" s="222"/>
      <c r="C408" s="223"/>
      <c r="D408" s="231"/>
      <c r="E408" s="3"/>
      <c r="F408" s="3"/>
      <c r="G408" s="3"/>
      <c r="H408" s="3"/>
      <c r="J408" s="226"/>
      <c r="K408" s="3"/>
      <c r="L408" s="3"/>
      <c r="O408" s="227"/>
      <c r="Q408" s="94"/>
      <c r="R408" s="94"/>
      <c r="S408" s="94"/>
      <c r="T408" s="94"/>
    </row>
    <row r="409" ht="15.75" customHeight="1">
      <c r="A409" s="204"/>
      <c r="B409" s="222"/>
      <c r="C409" s="223"/>
      <c r="D409" s="231"/>
      <c r="E409" s="3"/>
      <c r="F409" s="3"/>
      <c r="G409" s="3"/>
      <c r="H409" s="3"/>
      <c r="J409" s="226"/>
      <c r="K409" s="3"/>
      <c r="L409" s="3"/>
      <c r="O409" s="227"/>
      <c r="Q409" s="94"/>
      <c r="R409" s="94"/>
      <c r="S409" s="94"/>
      <c r="T409" s="94"/>
    </row>
    <row r="410" ht="15.75" customHeight="1">
      <c r="A410" s="204"/>
      <c r="B410" s="222"/>
      <c r="C410" s="223"/>
      <c r="D410" s="231"/>
      <c r="E410" s="3"/>
      <c r="F410" s="3"/>
      <c r="G410" s="3"/>
      <c r="H410" s="3"/>
      <c r="J410" s="226"/>
      <c r="K410" s="3"/>
      <c r="L410" s="3"/>
      <c r="O410" s="227"/>
      <c r="Q410" s="94"/>
      <c r="R410" s="94"/>
      <c r="S410" s="94"/>
      <c r="T410" s="94"/>
    </row>
    <row r="411" ht="15.75" customHeight="1">
      <c r="A411" s="204"/>
      <c r="B411" s="222"/>
      <c r="C411" s="223"/>
      <c r="D411" s="231"/>
      <c r="E411" s="3"/>
      <c r="F411" s="3"/>
      <c r="G411" s="3"/>
      <c r="H411" s="3"/>
      <c r="J411" s="226"/>
      <c r="K411" s="3"/>
      <c r="L411" s="3"/>
      <c r="O411" s="227"/>
      <c r="Q411" s="94"/>
      <c r="R411" s="94"/>
      <c r="S411" s="94"/>
      <c r="T411" s="94"/>
    </row>
    <row r="412" ht="15.75" customHeight="1">
      <c r="A412" s="204"/>
      <c r="B412" s="222"/>
      <c r="C412" s="223"/>
      <c r="D412" s="231"/>
      <c r="E412" s="3"/>
      <c r="F412" s="3"/>
      <c r="G412" s="3"/>
      <c r="H412" s="3"/>
      <c r="J412" s="226"/>
      <c r="K412" s="3"/>
      <c r="L412" s="3"/>
      <c r="O412" s="227"/>
      <c r="Q412" s="94"/>
      <c r="R412" s="94"/>
      <c r="S412" s="94"/>
      <c r="T412" s="94"/>
    </row>
    <row r="413" ht="15.75" customHeight="1">
      <c r="A413" s="204"/>
      <c r="B413" s="222"/>
      <c r="C413" s="223"/>
      <c r="D413" s="231"/>
      <c r="E413" s="3"/>
      <c r="F413" s="3"/>
      <c r="G413" s="3"/>
      <c r="H413" s="3"/>
      <c r="J413" s="226"/>
      <c r="K413" s="3"/>
      <c r="L413" s="3"/>
      <c r="O413" s="227"/>
      <c r="Q413" s="94"/>
      <c r="R413" s="94"/>
      <c r="S413" s="94"/>
      <c r="T413" s="94"/>
    </row>
    <row r="414" ht="15.75" customHeight="1">
      <c r="A414" s="204"/>
      <c r="B414" s="222"/>
      <c r="C414" s="223"/>
      <c r="D414" s="231"/>
      <c r="E414" s="3"/>
      <c r="F414" s="3"/>
      <c r="G414" s="3"/>
      <c r="H414" s="3"/>
      <c r="J414" s="226"/>
      <c r="K414" s="3"/>
      <c r="L414" s="3"/>
      <c r="O414" s="227"/>
      <c r="Q414" s="94"/>
      <c r="R414" s="94"/>
      <c r="S414" s="94"/>
      <c r="T414" s="94"/>
    </row>
    <row r="415" ht="15.75" customHeight="1">
      <c r="A415" s="204"/>
      <c r="B415" s="222"/>
      <c r="C415" s="223"/>
      <c r="D415" s="231"/>
      <c r="E415" s="3"/>
      <c r="F415" s="3"/>
      <c r="G415" s="3"/>
      <c r="H415" s="3"/>
      <c r="J415" s="226"/>
      <c r="K415" s="3"/>
      <c r="L415" s="3"/>
      <c r="O415" s="227"/>
      <c r="Q415" s="94"/>
      <c r="R415" s="94"/>
      <c r="S415" s="94"/>
      <c r="T415" s="94"/>
    </row>
    <row r="416" ht="15.75" customHeight="1">
      <c r="A416" s="204"/>
      <c r="B416" s="222"/>
      <c r="C416" s="223"/>
      <c r="D416" s="231"/>
      <c r="E416" s="3"/>
      <c r="F416" s="3"/>
      <c r="G416" s="3"/>
      <c r="H416" s="3"/>
      <c r="J416" s="226"/>
      <c r="K416" s="3"/>
      <c r="L416" s="3"/>
      <c r="O416" s="227"/>
      <c r="Q416" s="94"/>
      <c r="R416" s="94"/>
      <c r="S416" s="94"/>
      <c r="T416" s="94"/>
    </row>
    <row r="417" ht="15.75" customHeight="1">
      <c r="A417" s="204"/>
      <c r="B417" s="222"/>
      <c r="C417" s="223"/>
      <c r="D417" s="231"/>
      <c r="E417" s="3"/>
      <c r="F417" s="3"/>
      <c r="G417" s="3"/>
      <c r="H417" s="3"/>
      <c r="J417" s="226"/>
      <c r="K417" s="3"/>
      <c r="L417" s="3"/>
      <c r="O417" s="227"/>
      <c r="Q417" s="94"/>
      <c r="R417" s="94"/>
      <c r="S417" s="94"/>
      <c r="T417" s="94"/>
    </row>
    <row r="418" ht="15.75" customHeight="1">
      <c r="A418" s="204"/>
      <c r="B418" s="222"/>
      <c r="C418" s="223"/>
      <c r="D418" s="231"/>
      <c r="E418" s="3"/>
      <c r="F418" s="3"/>
      <c r="G418" s="3"/>
      <c r="H418" s="3"/>
      <c r="J418" s="226"/>
      <c r="K418" s="3"/>
      <c r="L418" s="3"/>
      <c r="O418" s="227"/>
      <c r="Q418" s="94"/>
      <c r="R418" s="94"/>
      <c r="S418" s="94"/>
      <c r="T418" s="94"/>
    </row>
    <row r="419" ht="15.75" customHeight="1">
      <c r="A419" s="204"/>
      <c r="B419" s="222"/>
      <c r="C419" s="223"/>
      <c r="D419" s="231"/>
      <c r="E419" s="3"/>
      <c r="F419" s="3"/>
      <c r="G419" s="3"/>
      <c r="H419" s="3"/>
      <c r="J419" s="226"/>
      <c r="K419" s="3"/>
      <c r="L419" s="3"/>
      <c r="O419" s="227"/>
      <c r="Q419" s="94"/>
      <c r="R419" s="94"/>
      <c r="S419" s="94"/>
      <c r="T419" s="94"/>
    </row>
    <row r="420" ht="15.75" customHeight="1">
      <c r="A420" s="204"/>
      <c r="B420" s="222"/>
      <c r="C420" s="223"/>
      <c r="D420" s="231"/>
      <c r="E420" s="3"/>
      <c r="F420" s="3"/>
      <c r="G420" s="3"/>
      <c r="H420" s="3"/>
      <c r="J420" s="226"/>
      <c r="K420" s="3"/>
      <c r="L420" s="3"/>
      <c r="O420" s="227"/>
      <c r="Q420" s="94"/>
      <c r="R420" s="94"/>
      <c r="S420" s="94"/>
      <c r="T420" s="94"/>
    </row>
    <row r="421" ht="15.75" customHeight="1">
      <c r="A421" s="204"/>
      <c r="B421" s="222"/>
      <c r="C421" s="223"/>
      <c r="D421" s="231"/>
      <c r="E421" s="3"/>
      <c r="F421" s="3"/>
      <c r="G421" s="3"/>
      <c r="H421" s="3"/>
      <c r="J421" s="226"/>
      <c r="K421" s="3"/>
      <c r="L421" s="3"/>
      <c r="O421" s="227"/>
      <c r="Q421" s="94"/>
      <c r="R421" s="94"/>
      <c r="S421" s="94"/>
      <c r="T421" s="94"/>
    </row>
    <row r="422" ht="15.75" customHeight="1">
      <c r="A422" s="204"/>
      <c r="B422" s="222"/>
      <c r="C422" s="223"/>
      <c r="D422" s="231"/>
      <c r="E422" s="3"/>
      <c r="F422" s="3"/>
      <c r="G422" s="3"/>
      <c r="H422" s="3"/>
      <c r="J422" s="226"/>
      <c r="K422" s="3"/>
      <c r="L422" s="3"/>
      <c r="O422" s="227"/>
      <c r="Q422" s="94"/>
      <c r="R422" s="94"/>
      <c r="S422" s="94"/>
      <c r="T422" s="94"/>
    </row>
    <row r="423" ht="15.75" customHeight="1">
      <c r="A423" s="204"/>
      <c r="B423" s="222"/>
      <c r="C423" s="223"/>
      <c r="D423" s="231"/>
      <c r="E423" s="3"/>
      <c r="F423" s="3"/>
      <c r="G423" s="3"/>
      <c r="H423" s="3"/>
      <c r="J423" s="226"/>
      <c r="K423" s="3"/>
      <c r="L423" s="3"/>
      <c r="O423" s="227"/>
      <c r="Q423" s="94"/>
      <c r="R423" s="94"/>
      <c r="S423" s="94"/>
      <c r="T423" s="94"/>
    </row>
    <row r="424" ht="15.75" customHeight="1">
      <c r="A424" s="204"/>
      <c r="B424" s="222"/>
      <c r="C424" s="223"/>
      <c r="D424" s="231"/>
      <c r="E424" s="3"/>
      <c r="F424" s="3"/>
      <c r="G424" s="3"/>
      <c r="H424" s="3"/>
      <c r="J424" s="226"/>
      <c r="K424" s="3"/>
      <c r="L424" s="3"/>
      <c r="O424" s="227"/>
      <c r="Q424" s="94"/>
      <c r="R424" s="94"/>
      <c r="S424" s="94"/>
      <c r="T424" s="94"/>
    </row>
    <row r="425" ht="15.75" customHeight="1">
      <c r="A425" s="204"/>
      <c r="B425" s="222"/>
      <c r="C425" s="223"/>
      <c r="D425" s="231"/>
      <c r="E425" s="3"/>
      <c r="F425" s="3"/>
      <c r="G425" s="3"/>
      <c r="H425" s="3"/>
      <c r="J425" s="226"/>
      <c r="K425" s="3"/>
      <c r="L425" s="3"/>
      <c r="O425" s="227"/>
      <c r="Q425" s="94"/>
      <c r="R425" s="94"/>
      <c r="S425" s="94"/>
      <c r="T425" s="94"/>
    </row>
    <row r="426" ht="15.75" customHeight="1">
      <c r="A426" s="204"/>
      <c r="B426" s="222"/>
      <c r="C426" s="223"/>
      <c r="D426" s="231"/>
      <c r="E426" s="3"/>
      <c r="F426" s="3"/>
      <c r="G426" s="3"/>
      <c r="H426" s="3"/>
      <c r="J426" s="226"/>
      <c r="K426" s="3"/>
      <c r="L426" s="3"/>
      <c r="O426" s="227"/>
      <c r="Q426" s="94"/>
      <c r="R426" s="94"/>
      <c r="S426" s="94"/>
      <c r="T426" s="94"/>
    </row>
    <row r="427" ht="15.75" customHeight="1">
      <c r="A427" s="204"/>
      <c r="B427" s="222"/>
      <c r="C427" s="223"/>
      <c r="D427" s="231"/>
      <c r="E427" s="3"/>
      <c r="F427" s="3"/>
      <c r="G427" s="3"/>
      <c r="H427" s="3"/>
      <c r="J427" s="226"/>
      <c r="K427" s="3"/>
      <c r="L427" s="3"/>
      <c r="O427" s="227"/>
      <c r="Q427" s="94"/>
      <c r="R427" s="94"/>
      <c r="S427" s="94"/>
      <c r="T427" s="94"/>
    </row>
    <row r="428" ht="15.75" customHeight="1">
      <c r="A428" s="204"/>
      <c r="B428" s="222"/>
      <c r="C428" s="223"/>
      <c r="D428" s="231"/>
      <c r="E428" s="3"/>
      <c r="F428" s="3"/>
      <c r="G428" s="3"/>
      <c r="H428" s="3"/>
      <c r="J428" s="226"/>
      <c r="K428" s="3"/>
      <c r="L428" s="3"/>
      <c r="O428" s="227"/>
      <c r="Q428" s="94"/>
      <c r="R428" s="94"/>
      <c r="S428" s="94"/>
      <c r="T428" s="94"/>
    </row>
    <row r="429" ht="15.75" customHeight="1">
      <c r="A429" s="204"/>
      <c r="B429" s="222"/>
      <c r="C429" s="223"/>
      <c r="D429" s="231"/>
      <c r="E429" s="3"/>
      <c r="F429" s="3"/>
      <c r="G429" s="3"/>
      <c r="H429" s="3"/>
      <c r="J429" s="226"/>
      <c r="K429" s="3"/>
      <c r="L429" s="3"/>
      <c r="O429" s="227"/>
      <c r="Q429" s="94"/>
      <c r="R429" s="94"/>
      <c r="S429" s="94"/>
      <c r="T429" s="94"/>
    </row>
    <row r="430" ht="15.75" customHeight="1">
      <c r="A430" s="204"/>
      <c r="B430" s="222"/>
      <c r="C430" s="223"/>
      <c r="D430" s="231"/>
      <c r="E430" s="3"/>
      <c r="F430" s="3"/>
      <c r="G430" s="3"/>
      <c r="H430" s="3"/>
      <c r="J430" s="226"/>
      <c r="K430" s="3"/>
      <c r="L430" s="3"/>
      <c r="O430" s="227"/>
      <c r="Q430" s="94"/>
      <c r="R430" s="94"/>
      <c r="S430" s="94"/>
      <c r="T430" s="94"/>
    </row>
    <row r="431" ht="15.75" customHeight="1">
      <c r="A431" s="204"/>
      <c r="B431" s="222"/>
      <c r="C431" s="223"/>
      <c r="D431" s="231"/>
      <c r="E431" s="3"/>
      <c r="F431" s="3"/>
      <c r="G431" s="3"/>
      <c r="H431" s="3"/>
      <c r="J431" s="226"/>
      <c r="K431" s="3"/>
      <c r="L431" s="3"/>
      <c r="O431" s="227"/>
      <c r="Q431" s="94"/>
      <c r="R431" s="94"/>
      <c r="S431" s="94"/>
      <c r="T431" s="94"/>
    </row>
    <row r="432" ht="15.75" customHeight="1">
      <c r="A432" s="204"/>
      <c r="B432" s="222"/>
      <c r="C432" s="223"/>
      <c r="D432" s="231"/>
      <c r="E432" s="3"/>
      <c r="F432" s="3"/>
      <c r="G432" s="3"/>
      <c r="H432" s="3"/>
      <c r="J432" s="226"/>
      <c r="K432" s="3"/>
      <c r="L432" s="3"/>
      <c r="O432" s="227"/>
      <c r="Q432" s="94"/>
      <c r="R432" s="94"/>
      <c r="S432" s="94"/>
      <c r="T432" s="94"/>
    </row>
    <row r="433" ht="15.75" customHeight="1">
      <c r="A433" s="204"/>
      <c r="B433" s="222"/>
      <c r="C433" s="223"/>
      <c r="D433" s="231"/>
      <c r="E433" s="3"/>
      <c r="F433" s="3"/>
      <c r="G433" s="3"/>
      <c r="H433" s="3"/>
      <c r="J433" s="226"/>
      <c r="K433" s="3"/>
      <c r="L433" s="3"/>
      <c r="O433" s="227"/>
      <c r="Q433" s="94"/>
      <c r="R433" s="94"/>
      <c r="S433" s="94"/>
      <c r="T433" s="94"/>
    </row>
    <row r="434" ht="15.75" customHeight="1">
      <c r="A434" s="204"/>
      <c r="B434" s="222"/>
      <c r="C434" s="223"/>
      <c r="D434" s="231"/>
      <c r="E434" s="3"/>
      <c r="F434" s="3"/>
      <c r="G434" s="3"/>
      <c r="H434" s="3"/>
      <c r="J434" s="226"/>
      <c r="K434" s="3"/>
      <c r="L434" s="3"/>
      <c r="O434" s="227"/>
      <c r="Q434" s="94"/>
      <c r="R434" s="94"/>
      <c r="S434" s="94"/>
      <c r="T434" s="94"/>
    </row>
    <row r="435" ht="15.75" customHeight="1">
      <c r="A435" s="204"/>
      <c r="B435" s="222"/>
      <c r="C435" s="223"/>
      <c r="D435" s="231"/>
      <c r="E435" s="3"/>
      <c r="F435" s="3"/>
      <c r="G435" s="3"/>
      <c r="H435" s="3"/>
      <c r="J435" s="226"/>
      <c r="K435" s="3"/>
      <c r="L435" s="3"/>
      <c r="O435" s="227"/>
      <c r="Q435" s="94"/>
      <c r="R435" s="94"/>
      <c r="S435" s="94"/>
      <c r="T435" s="94"/>
    </row>
    <row r="436" ht="15.75" customHeight="1">
      <c r="A436" s="204"/>
      <c r="B436" s="222"/>
      <c r="C436" s="223"/>
      <c r="D436" s="231"/>
      <c r="E436" s="3"/>
      <c r="F436" s="3"/>
      <c r="G436" s="3"/>
      <c r="H436" s="3"/>
      <c r="J436" s="226"/>
      <c r="K436" s="3"/>
      <c r="L436" s="3"/>
      <c r="O436" s="227"/>
      <c r="Q436" s="94"/>
      <c r="R436" s="94"/>
      <c r="S436" s="94"/>
      <c r="T436" s="94"/>
    </row>
    <row r="437" ht="15.75" customHeight="1">
      <c r="A437" s="204"/>
      <c r="B437" s="222"/>
      <c r="C437" s="223"/>
      <c r="D437" s="231"/>
      <c r="E437" s="3"/>
      <c r="F437" s="3"/>
      <c r="G437" s="3"/>
      <c r="H437" s="3"/>
      <c r="J437" s="226"/>
      <c r="K437" s="3"/>
      <c r="L437" s="3"/>
      <c r="O437" s="227"/>
      <c r="Q437" s="94"/>
      <c r="R437" s="94"/>
      <c r="S437" s="94"/>
      <c r="T437" s="94"/>
    </row>
    <row r="438" ht="15.75" customHeight="1">
      <c r="A438" s="204"/>
      <c r="B438" s="222"/>
      <c r="C438" s="223"/>
      <c r="D438" s="231"/>
      <c r="E438" s="3"/>
      <c r="F438" s="3"/>
      <c r="G438" s="3"/>
      <c r="H438" s="3"/>
      <c r="J438" s="226"/>
      <c r="K438" s="3"/>
      <c r="L438" s="3"/>
      <c r="O438" s="227"/>
      <c r="Q438" s="94"/>
      <c r="R438" s="94"/>
      <c r="S438" s="94"/>
      <c r="T438" s="94"/>
    </row>
    <row r="439" ht="15.75" customHeight="1">
      <c r="A439" s="204"/>
      <c r="B439" s="222"/>
      <c r="C439" s="223"/>
      <c r="D439" s="231"/>
      <c r="E439" s="3"/>
      <c r="F439" s="3"/>
      <c r="G439" s="3"/>
      <c r="H439" s="3"/>
      <c r="J439" s="226"/>
      <c r="K439" s="3"/>
      <c r="L439" s="3"/>
      <c r="O439" s="227"/>
      <c r="Q439" s="94"/>
      <c r="R439" s="94"/>
      <c r="S439" s="94"/>
      <c r="T439" s="94"/>
    </row>
    <row r="440" ht="15.75" customHeight="1">
      <c r="A440" s="204"/>
      <c r="B440" s="222"/>
      <c r="C440" s="223"/>
      <c r="D440" s="231"/>
      <c r="E440" s="3"/>
      <c r="F440" s="3"/>
      <c r="G440" s="3"/>
      <c r="H440" s="3"/>
      <c r="J440" s="226"/>
      <c r="K440" s="3"/>
      <c r="L440" s="3"/>
      <c r="O440" s="227"/>
      <c r="Q440" s="94"/>
      <c r="R440" s="94"/>
      <c r="S440" s="94"/>
      <c r="T440" s="94"/>
    </row>
    <row r="441" ht="15.75" customHeight="1">
      <c r="A441" s="204"/>
      <c r="B441" s="222"/>
      <c r="C441" s="223"/>
      <c r="D441" s="231"/>
      <c r="E441" s="3"/>
      <c r="F441" s="3"/>
      <c r="G441" s="3"/>
      <c r="H441" s="3"/>
      <c r="J441" s="226"/>
      <c r="K441" s="3"/>
      <c r="L441" s="3"/>
      <c r="O441" s="227"/>
      <c r="Q441" s="94"/>
      <c r="R441" s="94"/>
      <c r="S441" s="94"/>
      <c r="T441" s="94"/>
    </row>
    <row r="442" ht="15.75" customHeight="1">
      <c r="A442" s="204"/>
      <c r="B442" s="222"/>
      <c r="C442" s="223"/>
      <c r="D442" s="231"/>
      <c r="E442" s="3"/>
      <c r="F442" s="3"/>
      <c r="G442" s="3"/>
      <c r="H442" s="3"/>
      <c r="J442" s="226"/>
      <c r="K442" s="3"/>
      <c r="L442" s="3"/>
      <c r="O442" s="227"/>
      <c r="Q442" s="94"/>
      <c r="R442" s="94"/>
      <c r="S442" s="94"/>
      <c r="T442" s="94"/>
    </row>
    <row r="443" ht="15.75" customHeight="1">
      <c r="A443" s="204"/>
      <c r="B443" s="222"/>
      <c r="C443" s="223"/>
      <c r="D443" s="231"/>
      <c r="E443" s="3"/>
      <c r="F443" s="3"/>
      <c r="G443" s="3"/>
      <c r="H443" s="3"/>
      <c r="J443" s="226"/>
      <c r="K443" s="3"/>
      <c r="L443" s="3"/>
      <c r="O443" s="227"/>
      <c r="Q443" s="94"/>
      <c r="R443" s="94"/>
      <c r="S443" s="94"/>
      <c r="T443" s="94"/>
    </row>
    <row r="444" ht="15.75" customHeight="1">
      <c r="A444" s="204"/>
      <c r="B444" s="222"/>
      <c r="C444" s="223"/>
      <c r="D444" s="231"/>
      <c r="E444" s="3"/>
      <c r="F444" s="3"/>
      <c r="G444" s="3"/>
      <c r="H444" s="3"/>
      <c r="J444" s="226"/>
      <c r="K444" s="3"/>
      <c r="L444" s="3"/>
      <c r="O444" s="227"/>
      <c r="Q444" s="94"/>
      <c r="R444" s="94"/>
      <c r="S444" s="94"/>
      <c r="T444" s="94"/>
    </row>
    <row r="445" ht="15.75" customHeight="1">
      <c r="A445" s="204"/>
      <c r="B445" s="222"/>
      <c r="C445" s="223"/>
      <c r="D445" s="231"/>
      <c r="E445" s="3"/>
      <c r="F445" s="3"/>
      <c r="G445" s="3"/>
      <c r="H445" s="3"/>
      <c r="J445" s="226"/>
      <c r="K445" s="3"/>
      <c r="L445" s="3"/>
      <c r="O445" s="227"/>
      <c r="Q445" s="94"/>
      <c r="R445" s="94"/>
      <c r="S445" s="94"/>
      <c r="T445" s="94"/>
    </row>
    <row r="446" ht="15.75" customHeight="1">
      <c r="A446" s="204"/>
      <c r="B446" s="222"/>
      <c r="C446" s="223"/>
      <c r="D446" s="231"/>
      <c r="E446" s="3"/>
      <c r="F446" s="3"/>
      <c r="G446" s="3"/>
      <c r="H446" s="3"/>
      <c r="J446" s="226"/>
      <c r="K446" s="3"/>
      <c r="L446" s="3"/>
      <c r="O446" s="227"/>
      <c r="Q446" s="94"/>
      <c r="R446" s="94"/>
      <c r="S446" s="94"/>
      <c r="T446" s="94"/>
    </row>
    <row r="447" ht="15.75" customHeight="1">
      <c r="A447" s="204"/>
      <c r="B447" s="222"/>
      <c r="C447" s="223"/>
      <c r="D447" s="231"/>
      <c r="E447" s="3"/>
      <c r="F447" s="3"/>
      <c r="G447" s="3"/>
      <c r="H447" s="3"/>
      <c r="J447" s="226"/>
      <c r="K447" s="3"/>
      <c r="L447" s="3"/>
      <c r="O447" s="227"/>
      <c r="Q447" s="94"/>
      <c r="R447" s="94"/>
      <c r="S447" s="94"/>
      <c r="T447" s="94"/>
    </row>
    <row r="448" ht="15.75" customHeight="1">
      <c r="A448" s="204"/>
      <c r="B448" s="222"/>
      <c r="C448" s="223"/>
      <c r="D448" s="231"/>
      <c r="E448" s="3"/>
      <c r="F448" s="3"/>
      <c r="G448" s="3"/>
      <c r="H448" s="3"/>
      <c r="J448" s="226"/>
      <c r="K448" s="3"/>
      <c r="L448" s="3"/>
      <c r="O448" s="227"/>
      <c r="Q448" s="94"/>
      <c r="R448" s="94"/>
      <c r="S448" s="94"/>
      <c r="T448" s="94"/>
    </row>
    <row r="449" ht="15.75" customHeight="1">
      <c r="A449" s="204"/>
      <c r="B449" s="222"/>
      <c r="C449" s="223"/>
      <c r="D449" s="231"/>
      <c r="E449" s="3"/>
      <c r="F449" s="3"/>
      <c r="G449" s="3"/>
      <c r="H449" s="3"/>
      <c r="J449" s="226"/>
      <c r="K449" s="3"/>
      <c r="L449" s="3"/>
      <c r="O449" s="227"/>
      <c r="Q449" s="94"/>
      <c r="R449" s="94"/>
      <c r="S449" s="94"/>
      <c r="T449" s="94"/>
    </row>
    <row r="450" ht="15.75" customHeight="1">
      <c r="A450" s="204"/>
      <c r="B450" s="222"/>
      <c r="C450" s="223"/>
      <c r="D450" s="231"/>
      <c r="E450" s="3"/>
      <c r="F450" s="3"/>
      <c r="G450" s="3"/>
      <c r="H450" s="3"/>
      <c r="J450" s="226"/>
      <c r="K450" s="3"/>
      <c r="L450" s="3"/>
      <c r="O450" s="227"/>
      <c r="Q450" s="94"/>
      <c r="R450" s="94"/>
      <c r="S450" s="94"/>
      <c r="T450" s="94"/>
    </row>
    <row r="451" ht="15.75" customHeight="1">
      <c r="A451" s="204"/>
      <c r="B451" s="222"/>
      <c r="C451" s="223"/>
      <c r="D451" s="231"/>
      <c r="E451" s="3"/>
      <c r="F451" s="3"/>
      <c r="G451" s="3"/>
      <c r="H451" s="3"/>
      <c r="J451" s="226"/>
      <c r="K451" s="3"/>
      <c r="L451" s="3"/>
      <c r="O451" s="227"/>
      <c r="Q451" s="94"/>
      <c r="R451" s="94"/>
      <c r="S451" s="94"/>
      <c r="T451" s="94"/>
    </row>
    <row r="452" ht="15.75" customHeight="1">
      <c r="A452" s="204"/>
      <c r="B452" s="222"/>
      <c r="C452" s="223"/>
      <c r="D452" s="231"/>
      <c r="E452" s="3"/>
      <c r="F452" s="3"/>
      <c r="G452" s="3"/>
      <c r="H452" s="3"/>
      <c r="J452" s="226"/>
      <c r="K452" s="3"/>
      <c r="L452" s="3"/>
      <c r="O452" s="227"/>
      <c r="Q452" s="94"/>
      <c r="R452" s="94"/>
      <c r="S452" s="94"/>
      <c r="T452" s="94"/>
    </row>
    <row r="453" ht="15.75" customHeight="1">
      <c r="A453" s="204"/>
      <c r="B453" s="222"/>
      <c r="C453" s="223"/>
      <c r="D453" s="231"/>
      <c r="E453" s="3"/>
      <c r="F453" s="3"/>
      <c r="G453" s="3"/>
      <c r="H453" s="3"/>
      <c r="J453" s="226"/>
      <c r="K453" s="3"/>
      <c r="L453" s="3"/>
      <c r="O453" s="227"/>
      <c r="Q453" s="94"/>
      <c r="R453" s="94"/>
      <c r="S453" s="94"/>
      <c r="T453" s="94"/>
    </row>
    <row r="454" ht="15.75" customHeight="1">
      <c r="A454" s="204"/>
      <c r="B454" s="222"/>
      <c r="C454" s="223"/>
      <c r="D454" s="231"/>
      <c r="E454" s="3"/>
      <c r="F454" s="3"/>
      <c r="G454" s="3"/>
      <c r="H454" s="3"/>
      <c r="J454" s="226"/>
      <c r="K454" s="3"/>
      <c r="L454" s="3"/>
      <c r="O454" s="227"/>
      <c r="Q454" s="94"/>
      <c r="R454" s="94"/>
      <c r="S454" s="94"/>
      <c r="T454" s="94"/>
    </row>
    <row r="455" ht="15.75" customHeight="1">
      <c r="A455" s="204"/>
      <c r="B455" s="222"/>
      <c r="C455" s="223"/>
      <c r="D455" s="231"/>
      <c r="E455" s="3"/>
      <c r="F455" s="3"/>
      <c r="G455" s="3"/>
      <c r="H455" s="3"/>
      <c r="J455" s="226"/>
      <c r="K455" s="3"/>
      <c r="L455" s="3"/>
      <c r="O455" s="227"/>
      <c r="Q455" s="94"/>
      <c r="R455" s="94"/>
      <c r="S455" s="94"/>
      <c r="T455" s="94"/>
    </row>
    <row r="456" ht="15.75" customHeight="1">
      <c r="A456" s="204"/>
      <c r="B456" s="222"/>
      <c r="C456" s="223"/>
      <c r="D456" s="231"/>
      <c r="E456" s="3"/>
      <c r="F456" s="3"/>
      <c r="G456" s="3"/>
      <c r="H456" s="3"/>
      <c r="J456" s="226"/>
      <c r="K456" s="3"/>
      <c r="L456" s="3"/>
      <c r="O456" s="227"/>
      <c r="Q456" s="94"/>
      <c r="R456" s="94"/>
      <c r="S456" s="94"/>
      <c r="T456" s="94"/>
    </row>
    <row r="457" ht="15.75" customHeight="1">
      <c r="A457" s="204"/>
      <c r="B457" s="222"/>
      <c r="C457" s="223"/>
      <c r="D457" s="231"/>
      <c r="E457" s="3"/>
      <c r="F457" s="3"/>
      <c r="G457" s="3"/>
      <c r="H457" s="3"/>
      <c r="J457" s="226"/>
      <c r="K457" s="3"/>
      <c r="L457" s="3"/>
      <c r="O457" s="227"/>
      <c r="Q457" s="94"/>
      <c r="R457" s="94"/>
      <c r="S457" s="94"/>
      <c r="T457" s="94"/>
    </row>
    <row r="458" ht="15.75" customHeight="1">
      <c r="A458" s="204"/>
      <c r="B458" s="222"/>
      <c r="C458" s="223"/>
      <c r="D458" s="231"/>
      <c r="E458" s="3"/>
      <c r="F458" s="3"/>
      <c r="G458" s="3"/>
      <c r="H458" s="3"/>
      <c r="J458" s="226"/>
      <c r="K458" s="3"/>
      <c r="L458" s="3"/>
      <c r="O458" s="227"/>
      <c r="Q458" s="94"/>
      <c r="R458" s="94"/>
      <c r="S458" s="94"/>
      <c r="T458" s="94"/>
    </row>
    <row r="459" ht="15.75" customHeight="1">
      <c r="A459" s="204"/>
      <c r="B459" s="222"/>
      <c r="C459" s="223"/>
      <c r="D459" s="231"/>
      <c r="E459" s="3"/>
      <c r="F459" s="3"/>
      <c r="G459" s="3"/>
      <c r="H459" s="3"/>
      <c r="J459" s="226"/>
      <c r="K459" s="3"/>
      <c r="L459" s="3"/>
      <c r="O459" s="227"/>
      <c r="Q459" s="94"/>
      <c r="R459" s="94"/>
      <c r="S459" s="94"/>
      <c r="T459" s="94"/>
    </row>
    <row r="460" ht="15.75" customHeight="1">
      <c r="A460" s="204"/>
      <c r="B460" s="222"/>
      <c r="C460" s="223"/>
      <c r="D460" s="231"/>
      <c r="E460" s="3"/>
      <c r="F460" s="3"/>
      <c r="G460" s="3"/>
      <c r="H460" s="3"/>
      <c r="J460" s="226"/>
      <c r="K460" s="3"/>
      <c r="L460" s="3"/>
      <c r="O460" s="227"/>
      <c r="Q460" s="94"/>
      <c r="R460" s="94"/>
      <c r="S460" s="94"/>
      <c r="T460" s="94"/>
    </row>
    <row r="461" ht="15.75" customHeight="1">
      <c r="A461" s="204"/>
      <c r="B461" s="222"/>
      <c r="C461" s="223"/>
      <c r="D461" s="231"/>
      <c r="E461" s="3"/>
      <c r="F461" s="3"/>
      <c r="G461" s="3"/>
      <c r="H461" s="3"/>
      <c r="J461" s="226"/>
      <c r="K461" s="3"/>
      <c r="L461" s="3"/>
      <c r="O461" s="227"/>
      <c r="Q461" s="94"/>
      <c r="R461" s="94"/>
      <c r="S461" s="94"/>
      <c r="T461" s="94"/>
    </row>
    <row r="462" ht="15.75" customHeight="1">
      <c r="A462" s="204"/>
      <c r="B462" s="222"/>
      <c r="C462" s="223"/>
      <c r="D462" s="231"/>
      <c r="E462" s="3"/>
      <c r="F462" s="3"/>
      <c r="G462" s="3"/>
      <c r="H462" s="3"/>
      <c r="J462" s="226"/>
      <c r="K462" s="3"/>
      <c r="L462" s="3"/>
      <c r="O462" s="227"/>
      <c r="Q462" s="94"/>
      <c r="R462" s="94"/>
      <c r="S462" s="94"/>
      <c r="T462" s="94"/>
    </row>
    <row r="463" ht="15.75" customHeight="1">
      <c r="A463" s="204"/>
      <c r="B463" s="222"/>
      <c r="C463" s="223"/>
      <c r="D463" s="231"/>
      <c r="E463" s="3"/>
      <c r="F463" s="3"/>
      <c r="G463" s="3"/>
      <c r="H463" s="3"/>
      <c r="J463" s="226"/>
      <c r="K463" s="3"/>
      <c r="L463" s="3"/>
      <c r="O463" s="227"/>
      <c r="Q463" s="94"/>
      <c r="R463" s="94"/>
      <c r="S463" s="94"/>
      <c r="T463" s="94"/>
    </row>
    <row r="464" ht="15.75" customHeight="1">
      <c r="A464" s="204"/>
      <c r="B464" s="222"/>
      <c r="C464" s="223"/>
      <c r="D464" s="231"/>
      <c r="E464" s="3"/>
      <c r="F464" s="3"/>
      <c r="G464" s="3"/>
      <c r="H464" s="3"/>
      <c r="J464" s="226"/>
      <c r="K464" s="3"/>
      <c r="L464" s="3"/>
      <c r="O464" s="227"/>
      <c r="Q464" s="94"/>
      <c r="R464" s="94"/>
      <c r="S464" s="94"/>
      <c r="T464" s="94"/>
    </row>
    <row r="465" ht="15.75" customHeight="1">
      <c r="A465" s="204"/>
      <c r="B465" s="222"/>
      <c r="C465" s="223"/>
      <c r="D465" s="231"/>
      <c r="E465" s="3"/>
      <c r="F465" s="3"/>
      <c r="G465" s="3"/>
      <c r="H465" s="3"/>
      <c r="J465" s="226"/>
      <c r="K465" s="3"/>
      <c r="L465" s="3"/>
      <c r="O465" s="227"/>
      <c r="Q465" s="94"/>
      <c r="R465" s="94"/>
      <c r="S465" s="94"/>
      <c r="T465" s="94"/>
    </row>
    <row r="466" ht="15.75" customHeight="1">
      <c r="A466" s="204"/>
      <c r="B466" s="222"/>
      <c r="C466" s="223"/>
      <c r="D466" s="231"/>
      <c r="E466" s="3"/>
      <c r="F466" s="3"/>
      <c r="G466" s="3"/>
      <c r="H466" s="3"/>
      <c r="J466" s="226"/>
      <c r="K466" s="3"/>
      <c r="L466" s="3"/>
      <c r="O466" s="227"/>
      <c r="Q466" s="94"/>
      <c r="R466" s="94"/>
      <c r="S466" s="94"/>
      <c r="T466" s="94"/>
    </row>
    <row r="467" ht="15.75" customHeight="1">
      <c r="A467" s="204"/>
      <c r="B467" s="222"/>
      <c r="C467" s="223"/>
      <c r="D467" s="231"/>
      <c r="E467" s="3"/>
      <c r="F467" s="3"/>
      <c r="G467" s="3"/>
      <c r="H467" s="3"/>
      <c r="J467" s="226"/>
      <c r="K467" s="3"/>
      <c r="L467" s="3"/>
      <c r="O467" s="227"/>
      <c r="Q467" s="94"/>
      <c r="R467" s="94"/>
      <c r="S467" s="94"/>
      <c r="T467" s="94"/>
    </row>
    <row r="468" ht="15.75" customHeight="1">
      <c r="A468" s="204"/>
      <c r="B468" s="222"/>
      <c r="C468" s="223"/>
      <c r="D468" s="231"/>
      <c r="E468" s="3"/>
      <c r="F468" s="3"/>
      <c r="G468" s="3"/>
      <c r="H468" s="3"/>
      <c r="J468" s="226"/>
      <c r="K468" s="3"/>
      <c r="L468" s="3"/>
      <c r="O468" s="227"/>
      <c r="Q468" s="94"/>
      <c r="R468" s="94"/>
      <c r="S468" s="94"/>
      <c r="T468" s="94"/>
    </row>
    <row r="469" ht="15.75" customHeight="1">
      <c r="A469" s="204"/>
      <c r="B469" s="222"/>
      <c r="C469" s="223"/>
      <c r="D469" s="231"/>
      <c r="E469" s="3"/>
      <c r="F469" s="3"/>
      <c r="G469" s="3"/>
      <c r="H469" s="3"/>
      <c r="J469" s="226"/>
      <c r="K469" s="3"/>
      <c r="L469" s="3"/>
      <c r="O469" s="227"/>
      <c r="Q469" s="94"/>
      <c r="R469" s="94"/>
      <c r="S469" s="94"/>
      <c r="T469" s="94"/>
    </row>
    <row r="470" ht="15.75" customHeight="1">
      <c r="A470" s="204"/>
      <c r="B470" s="222"/>
      <c r="C470" s="223"/>
      <c r="D470" s="231"/>
      <c r="E470" s="3"/>
      <c r="F470" s="3"/>
      <c r="G470" s="3"/>
      <c r="H470" s="3"/>
      <c r="J470" s="226"/>
      <c r="K470" s="3"/>
      <c r="L470" s="3"/>
      <c r="O470" s="227"/>
      <c r="Q470" s="94"/>
      <c r="R470" s="94"/>
      <c r="S470" s="94"/>
      <c r="T470" s="94"/>
    </row>
    <row r="471" ht="15.75" customHeight="1">
      <c r="A471" s="204"/>
      <c r="B471" s="222"/>
      <c r="C471" s="223"/>
      <c r="D471" s="231"/>
      <c r="E471" s="3"/>
      <c r="F471" s="3"/>
      <c r="G471" s="3"/>
      <c r="H471" s="3"/>
      <c r="J471" s="226"/>
      <c r="K471" s="3"/>
      <c r="L471" s="3"/>
      <c r="O471" s="227"/>
      <c r="Q471" s="94"/>
      <c r="R471" s="94"/>
      <c r="S471" s="94"/>
      <c r="T471" s="94"/>
    </row>
    <row r="472" ht="15.75" customHeight="1">
      <c r="A472" s="204"/>
      <c r="B472" s="222"/>
      <c r="C472" s="223"/>
      <c r="D472" s="231"/>
      <c r="E472" s="3"/>
      <c r="F472" s="3"/>
      <c r="G472" s="3"/>
      <c r="H472" s="3"/>
      <c r="J472" s="226"/>
      <c r="K472" s="3"/>
      <c r="L472" s="3"/>
      <c r="O472" s="227"/>
      <c r="Q472" s="94"/>
      <c r="R472" s="94"/>
      <c r="S472" s="94"/>
      <c r="T472" s="94"/>
    </row>
    <row r="473" ht="15.75" customHeight="1">
      <c r="A473" s="204"/>
      <c r="B473" s="222"/>
      <c r="C473" s="223"/>
      <c r="D473" s="231"/>
      <c r="E473" s="3"/>
      <c r="F473" s="3"/>
      <c r="G473" s="3"/>
      <c r="H473" s="3"/>
      <c r="J473" s="226"/>
      <c r="K473" s="3"/>
      <c r="L473" s="3"/>
      <c r="O473" s="227"/>
      <c r="Q473" s="94"/>
      <c r="R473" s="94"/>
      <c r="S473" s="94"/>
      <c r="T473" s="94"/>
    </row>
    <row r="474" ht="15.75" customHeight="1">
      <c r="A474" s="204"/>
      <c r="B474" s="222"/>
      <c r="C474" s="223"/>
      <c r="D474" s="231"/>
      <c r="E474" s="3"/>
      <c r="F474" s="3"/>
      <c r="G474" s="3"/>
      <c r="H474" s="3"/>
      <c r="J474" s="226"/>
      <c r="K474" s="3"/>
      <c r="L474" s="3"/>
      <c r="O474" s="227"/>
      <c r="Q474" s="94"/>
      <c r="R474" s="94"/>
      <c r="S474" s="94"/>
      <c r="T474" s="94"/>
    </row>
    <row r="475" ht="15.75" customHeight="1">
      <c r="A475" s="204"/>
      <c r="B475" s="222"/>
      <c r="C475" s="223"/>
      <c r="D475" s="231"/>
      <c r="E475" s="3"/>
      <c r="F475" s="3"/>
      <c r="G475" s="3"/>
      <c r="H475" s="3"/>
      <c r="J475" s="226"/>
      <c r="K475" s="3"/>
      <c r="L475" s="3"/>
      <c r="O475" s="227"/>
      <c r="Q475" s="94"/>
      <c r="R475" s="94"/>
      <c r="S475" s="94"/>
      <c r="T475" s="94"/>
    </row>
    <row r="476" ht="15.75" customHeight="1">
      <c r="A476" s="204"/>
      <c r="B476" s="222"/>
      <c r="C476" s="223"/>
      <c r="D476" s="231"/>
      <c r="E476" s="3"/>
      <c r="F476" s="3"/>
      <c r="G476" s="3"/>
      <c r="H476" s="3"/>
      <c r="J476" s="226"/>
      <c r="K476" s="3"/>
      <c r="L476" s="3"/>
      <c r="O476" s="227"/>
      <c r="Q476" s="94"/>
      <c r="R476" s="94"/>
      <c r="S476" s="94"/>
      <c r="T476" s="94"/>
    </row>
    <row r="477" ht="15.75" customHeight="1">
      <c r="A477" s="204"/>
      <c r="B477" s="222"/>
      <c r="C477" s="223"/>
      <c r="D477" s="231"/>
      <c r="E477" s="3"/>
      <c r="F477" s="3"/>
      <c r="G477" s="3"/>
      <c r="H477" s="3"/>
      <c r="J477" s="226"/>
      <c r="K477" s="3"/>
      <c r="L477" s="3"/>
      <c r="O477" s="227"/>
      <c r="Q477" s="94"/>
      <c r="R477" s="94"/>
      <c r="S477" s="94"/>
      <c r="T477" s="94"/>
    </row>
    <row r="478" ht="15.75" customHeight="1">
      <c r="A478" s="204"/>
      <c r="B478" s="222"/>
      <c r="C478" s="223"/>
      <c r="D478" s="231"/>
      <c r="E478" s="3"/>
      <c r="F478" s="3"/>
      <c r="G478" s="3"/>
      <c r="H478" s="3"/>
      <c r="J478" s="226"/>
      <c r="K478" s="3"/>
      <c r="L478" s="3"/>
      <c r="O478" s="227"/>
      <c r="Q478" s="94"/>
      <c r="R478" s="94"/>
      <c r="S478" s="94"/>
      <c r="T478" s="94"/>
    </row>
    <row r="479" ht="15.75" customHeight="1">
      <c r="A479" s="204"/>
      <c r="B479" s="222"/>
      <c r="C479" s="223"/>
      <c r="D479" s="231"/>
      <c r="E479" s="3"/>
      <c r="F479" s="3"/>
      <c r="G479" s="3"/>
      <c r="H479" s="3"/>
      <c r="J479" s="226"/>
      <c r="K479" s="3"/>
      <c r="L479" s="3"/>
      <c r="O479" s="227"/>
      <c r="Q479" s="94"/>
      <c r="R479" s="94"/>
      <c r="S479" s="94"/>
      <c r="T479" s="94"/>
    </row>
    <row r="480" ht="15.75" customHeight="1">
      <c r="A480" s="204"/>
      <c r="B480" s="222"/>
      <c r="C480" s="223"/>
      <c r="D480" s="231"/>
      <c r="E480" s="3"/>
      <c r="F480" s="3"/>
      <c r="G480" s="3"/>
      <c r="H480" s="3"/>
      <c r="J480" s="226"/>
      <c r="K480" s="3"/>
      <c r="L480" s="3"/>
      <c r="O480" s="227"/>
      <c r="Q480" s="94"/>
      <c r="R480" s="94"/>
      <c r="S480" s="94"/>
      <c r="T480" s="94"/>
    </row>
    <row r="481" ht="15.75" customHeight="1">
      <c r="A481" s="204"/>
      <c r="B481" s="222"/>
      <c r="C481" s="223"/>
      <c r="D481" s="231"/>
      <c r="E481" s="3"/>
      <c r="F481" s="3"/>
      <c r="G481" s="3"/>
      <c r="H481" s="3"/>
      <c r="J481" s="226"/>
      <c r="K481" s="3"/>
      <c r="L481" s="3"/>
      <c r="O481" s="227"/>
      <c r="Q481" s="94"/>
      <c r="R481" s="94"/>
      <c r="S481" s="94"/>
      <c r="T481" s="94"/>
    </row>
    <row r="482" ht="15.75" customHeight="1">
      <c r="A482" s="204"/>
      <c r="B482" s="222"/>
      <c r="C482" s="223"/>
      <c r="D482" s="231"/>
      <c r="E482" s="3"/>
      <c r="F482" s="3"/>
      <c r="G482" s="3"/>
      <c r="H482" s="3"/>
      <c r="J482" s="226"/>
      <c r="K482" s="3"/>
      <c r="L482" s="3"/>
      <c r="O482" s="227"/>
      <c r="Q482" s="94"/>
      <c r="R482" s="94"/>
      <c r="S482" s="94"/>
      <c r="T482" s="94"/>
    </row>
    <row r="483" ht="15.75" customHeight="1">
      <c r="A483" s="204"/>
      <c r="B483" s="222"/>
      <c r="C483" s="223"/>
      <c r="D483" s="231"/>
      <c r="E483" s="3"/>
      <c r="F483" s="3"/>
      <c r="G483" s="3"/>
      <c r="H483" s="3"/>
      <c r="J483" s="226"/>
      <c r="K483" s="3"/>
      <c r="L483" s="3"/>
      <c r="O483" s="227"/>
      <c r="Q483" s="94"/>
      <c r="R483" s="94"/>
      <c r="S483" s="94"/>
      <c r="T483" s="94"/>
    </row>
    <row r="484" ht="15.75" customHeight="1">
      <c r="A484" s="204"/>
      <c r="B484" s="222"/>
      <c r="C484" s="223"/>
      <c r="D484" s="231"/>
      <c r="E484" s="3"/>
      <c r="F484" s="3"/>
      <c r="G484" s="3"/>
      <c r="H484" s="3"/>
      <c r="J484" s="226"/>
      <c r="K484" s="3"/>
      <c r="L484" s="3"/>
      <c r="O484" s="227"/>
      <c r="Q484" s="94"/>
      <c r="R484" s="94"/>
      <c r="S484" s="94"/>
      <c r="T484" s="94"/>
    </row>
    <row r="485" ht="15.75" customHeight="1">
      <c r="A485" s="204"/>
      <c r="B485" s="222"/>
      <c r="C485" s="223"/>
      <c r="D485" s="231"/>
      <c r="E485" s="3"/>
      <c r="F485" s="3"/>
      <c r="G485" s="3"/>
      <c r="H485" s="3"/>
      <c r="J485" s="226"/>
      <c r="K485" s="3"/>
      <c r="L485" s="3"/>
      <c r="O485" s="227"/>
      <c r="Q485" s="94"/>
      <c r="R485" s="94"/>
      <c r="S485" s="94"/>
      <c r="T485" s="94"/>
    </row>
    <row r="486" ht="15.75" customHeight="1">
      <c r="A486" s="204"/>
      <c r="B486" s="222"/>
      <c r="C486" s="223"/>
      <c r="D486" s="231"/>
      <c r="E486" s="3"/>
      <c r="F486" s="3"/>
      <c r="G486" s="3"/>
      <c r="H486" s="3"/>
      <c r="J486" s="226"/>
      <c r="K486" s="3"/>
      <c r="L486" s="3"/>
      <c r="O486" s="227"/>
      <c r="Q486" s="94"/>
      <c r="R486" s="94"/>
      <c r="S486" s="94"/>
      <c r="T486" s="94"/>
    </row>
    <row r="487" ht="15.75" customHeight="1">
      <c r="A487" s="204"/>
      <c r="B487" s="222"/>
      <c r="C487" s="223"/>
      <c r="D487" s="231"/>
      <c r="E487" s="3"/>
      <c r="F487" s="3"/>
      <c r="G487" s="3"/>
      <c r="H487" s="3"/>
      <c r="J487" s="226"/>
      <c r="K487" s="3"/>
      <c r="L487" s="3"/>
      <c r="O487" s="227"/>
      <c r="Q487" s="94"/>
      <c r="R487" s="94"/>
      <c r="S487" s="94"/>
      <c r="T487" s="94"/>
    </row>
    <row r="488" ht="15.75" customHeight="1">
      <c r="A488" s="204"/>
      <c r="B488" s="222"/>
      <c r="C488" s="223"/>
      <c r="D488" s="231"/>
      <c r="E488" s="3"/>
      <c r="F488" s="3"/>
      <c r="G488" s="3"/>
      <c r="H488" s="3"/>
      <c r="J488" s="226"/>
      <c r="K488" s="3"/>
      <c r="L488" s="3"/>
      <c r="O488" s="227"/>
      <c r="Q488" s="94"/>
      <c r="R488" s="94"/>
      <c r="S488" s="94"/>
      <c r="T488" s="94"/>
    </row>
    <row r="489" ht="15.75" customHeight="1">
      <c r="A489" s="204"/>
      <c r="B489" s="222"/>
      <c r="C489" s="223"/>
      <c r="D489" s="231"/>
      <c r="E489" s="3"/>
      <c r="F489" s="3"/>
      <c r="G489" s="3"/>
      <c r="H489" s="3"/>
      <c r="J489" s="226"/>
      <c r="K489" s="3"/>
      <c r="L489" s="3"/>
      <c r="O489" s="227"/>
      <c r="Q489" s="94"/>
      <c r="R489" s="94"/>
      <c r="S489" s="94"/>
      <c r="T489" s="94"/>
    </row>
    <row r="490" ht="15.75" customHeight="1">
      <c r="A490" s="204"/>
      <c r="B490" s="222"/>
      <c r="C490" s="223"/>
      <c r="D490" s="231"/>
      <c r="E490" s="3"/>
      <c r="F490" s="3"/>
      <c r="G490" s="3"/>
      <c r="H490" s="3"/>
      <c r="J490" s="226"/>
      <c r="K490" s="3"/>
      <c r="L490" s="3"/>
      <c r="O490" s="227"/>
      <c r="Q490" s="94"/>
      <c r="R490" s="94"/>
      <c r="S490" s="94"/>
      <c r="T490" s="94"/>
    </row>
    <row r="491" ht="15.75" customHeight="1">
      <c r="A491" s="204"/>
      <c r="B491" s="222"/>
      <c r="C491" s="223"/>
      <c r="D491" s="231"/>
      <c r="E491" s="3"/>
      <c r="F491" s="3"/>
      <c r="G491" s="3"/>
      <c r="H491" s="3"/>
      <c r="J491" s="226"/>
      <c r="K491" s="3"/>
      <c r="L491" s="3"/>
      <c r="O491" s="227"/>
      <c r="Q491" s="94"/>
      <c r="R491" s="94"/>
      <c r="S491" s="94"/>
      <c r="T491" s="94"/>
    </row>
    <row r="492" ht="15.75" customHeight="1">
      <c r="A492" s="204"/>
      <c r="B492" s="222"/>
      <c r="C492" s="223"/>
      <c r="D492" s="231"/>
      <c r="E492" s="3"/>
      <c r="F492" s="3"/>
      <c r="G492" s="3"/>
      <c r="H492" s="3"/>
      <c r="J492" s="226"/>
      <c r="K492" s="3"/>
      <c r="L492" s="3"/>
      <c r="O492" s="227"/>
      <c r="Q492" s="94"/>
      <c r="R492" s="94"/>
      <c r="S492" s="94"/>
      <c r="T492" s="94"/>
    </row>
    <row r="493" ht="15.75" customHeight="1">
      <c r="A493" s="204"/>
      <c r="B493" s="222"/>
      <c r="C493" s="223"/>
      <c r="D493" s="231"/>
      <c r="E493" s="3"/>
      <c r="F493" s="3"/>
      <c r="G493" s="3"/>
      <c r="H493" s="3"/>
      <c r="J493" s="226"/>
      <c r="K493" s="3"/>
      <c r="L493" s="3"/>
      <c r="O493" s="227"/>
      <c r="Q493" s="94"/>
      <c r="R493" s="94"/>
      <c r="S493" s="94"/>
      <c r="T493" s="94"/>
    </row>
    <row r="494" ht="15.75" customHeight="1">
      <c r="A494" s="204"/>
      <c r="B494" s="222"/>
      <c r="C494" s="223"/>
      <c r="D494" s="231"/>
      <c r="E494" s="3"/>
      <c r="F494" s="3"/>
      <c r="G494" s="3"/>
      <c r="H494" s="3"/>
      <c r="J494" s="226"/>
      <c r="K494" s="3"/>
      <c r="L494" s="3"/>
      <c r="O494" s="227"/>
      <c r="Q494" s="94"/>
      <c r="R494" s="94"/>
      <c r="S494" s="94"/>
      <c r="T494" s="94"/>
    </row>
    <row r="495" ht="15.75" customHeight="1">
      <c r="A495" s="204"/>
      <c r="B495" s="222"/>
      <c r="C495" s="223"/>
      <c r="D495" s="231"/>
      <c r="E495" s="3"/>
      <c r="F495" s="3"/>
      <c r="G495" s="3"/>
      <c r="H495" s="3"/>
      <c r="J495" s="226"/>
      <c r="K495" s="3"/>
      <c r="L495" s="3"/>
      <c r="O495" s="227"/>
      <c r="Q495" s="94"/>
      <c r="R495" s="94"/>
      <c r="S495" s="94"/>
      <c r="T495" s="94"/>
    </row>
    <row r="496" ht="15.75" customHeight="1">
      <c r="A496" s="204"/>
      <c r="B496" s="222"/>
      <c r="C496" s="223"/>
      <c r="D496" s="231"/>
      <c r="E496" s="3"/>
      <c r="F496" s="3"/>
      <c r="G496" s="3"/>
      <c r="H496" s="3"/>
      <c r="J496" s="226"/>
      <c r="K496" s="3"/>
      <c r="L496" s="3"/>
      <c r="O496" s="227"/>
      <c r="Q496" s="94"/>
      <c r="R496" s="94"/>
      <c r="S496" s="94"/>
      <c r="T496" s="94"/>
    </row>
    <row r="497" ht="15.75" customHeight="1">
      <c r="A497" s="204"/>
      <c r="B497" s="222"/>
      <c r="C497" s="223"/>
      <c r="D497" s="231"/>
      <c r="E497" s="3"/>
      <c r="F497" s="3"/>
      <c r="G497" s="3"/>
      <c r="H497" s="3"/>
      <c r="J497" s="226"/>
      <c r="K497" s="3"/>
      <c r="L497" s="3"/>
      <c r="O497" s="227"/>
      <c r="Q497" s="94"/>
      <c r="R497" s="94"/>
      <c r="S497" s="94"/>
      <c r="T497" s="94"/>
    </row>
    <row r="498" ht="15.75" customHeight="1">
      <c r="A498" s="204"/>
      <c r="B498" s="222"/>
      <c r="C498" s="223"/>
      <c r="D498" s="231"/>
      <c r="E498" s="3"/>
      <c r="F498" s="3"/>
      <c r="G498" s="3"/>
      <c r="H498" s="3"/>
      <c r="J498" s="226"/>
      <c r="K498" s="3"/>
      <c r="L498" s="3"/>
      <c r="O498" s="227"/>
      <c r="Q498" s="94"/>
      <c r="R498" s="94"/>
      <c r="S498" s="94"/>
      <c r="T498" s="94"/>
    </row>
    <row r="499" ht="15.75" customHeight="1">
      <c r="A499" s="204"/>
      <c r="B499" s="222"/>
      <c r="C499" s="223"/>
      <c r="D499" s="231"/>
      <c r="E499" s="3"/>
      <c r="F499" s="3"/>
      <c r="G499" s="3"/>
      <c r="H499" s="3"/>
      <c r="J499" s="226"/>
      <c r="K499" s="3"/>
      <c r="L499" s="3"/>
      <c r="O499" s="227"/>
      <c r="Q499" s="94"/>
      <c r="R499" s="94"/>
      <c r="S499" s="94"/>
      <c r="T499" s="94"/>
    </row>
    <row r="500" ht="15.75" customHeight="1">
      <c r="A500" s="204"/>
      <c r="B500" s="222"/>
      <c r="C500" s="223"/>
      <c r="D500" s="231"/>
      <c r="E500" s="3"/>
      <c r="F500" s="3"/>
      <c r="G500" s="3"/>
      <c r="H500" s="3"/>
      <c r="J500" s="226"/>
      <c r="K500" s="3"/>
      <c r="L500" s="3"/>
      <c r="O500" s="227"/>
      <c r="Q500" s="94"/>
      <c r="R500" s="94"/>
      <c r="S500" s="94"/>
      <c r="T500" s="94"/>
    </row>
    <row r="501" ht="15.75" customHeight="1">
      <c r="A501" s="204"/>
      <c r="B501" s="222"/>
      <c r="C501" s="223"/>
      <c r="D501" s="231"/>
      <c r="E501" s="3"/>
      <c r="F501" s="3"/>
      <c r="G501" s="3"/>
      <c r="H501" s="3"/>
      <c r="J501" s="226"/>
      <c r="K501" s="3"/>
      <c r="L501" s="3"/>
      <c r="O501" s="227"/>
      <c r="Q501" s="94"/>
      <c r="R501" s="94"/>
      <c r="S501" s="94"/>
      <c r="T501" s="94"/>
    </row>
    <row r="502" ht="15.75" customHeight="1">
      <c r="A502" s="204"/>
      <c r="B502" s="222"/>
      <c r="C502" s="223"/>
      <c r="D502" s="231"/>
      <c r="E502" s="3"/>
      <c r="F502" s="3"/>
      <c r="G502" s="3"/>
      <c r="H502" s="3"/>
      <c r="J502" s="226"/>
      <c r="K502" s="3"/>
      <c r="L502" s="3"/>
      <c r="O502" s="227"/>
      <c r="Q502" s="94"/>
      <c r="R502" s="94"/>
      <c r="S502" s="94"/>
      <c r="T502" s="94"/>
    </row>
    <row r="503" ht="15.75" customHeight="1">
      <c r="A503" s="204"/>
      <c r="B503" s="222"/>
      <c r="C503" s="223"/>
      <c r="D503" s="231"/>
      <c r="E503" s="3"/>
      <c r="F503" s="3"/>
      <c r="G503" s="3"/>
      <c r="H503" s="3"/>
      <c r="J503" s="226"/>
      <c r="K503" s="3"/>
      <c r="L503" s="3"/>
      <c r="O503" s="227"/>
      <c r="Q503" s="94"/>
      <c r="R503" s="94"/>
      <c r="S503" s="94"/>
      <c r="T503" s="94"/>
    </row>
    <row r="504" ht="15.75" customHeight="1">
      <c r="A504" s="204"/>
      <c r="B504" s="222"/>
      <c r="C504" s="223"/>
      <c r="D504" s="231"/>
      <c r="E504" s="3"/>
      <c r="F504" s="3"/>
      <c r="G504" s="3"/>
      <c r="H504" s="3"/>
      <c r="J504" s="226"/>
      <c r="K504" s="3"/>
      <c r="L504" s="3"/>
      <c r="O504" s="227"/>
      <c r="Q504" s="94"/>
      <c r="R504" s="94"/>
      <c r="S504" s="94"/>
      <c r="T504" s="94"/>
    </row>
    <row r="505" ht="15.75" customHeight="1">
      <c r="A505" s="204"/>
      <c r="B505" s="222"/>
      <c r="C505" s="223"/>
      <c r="D505" s="231"/>
      <c r="E505" s="3"/>
      <c r="F505" s="3"/>
      <c r="G505" s="3"/>
      <c r="H505" s="3"/>
      <c r="J505" s="226"/>
      <c r="K505" s="3"/>
      <c r="L505" s="3"/>
      <c r="O505" s="227"/>
      <c r="Q505" s="94"/>
      <c r="R505" s="94"/>
      <c r="S505" s="94"/>
      <c r="T505" s="94"/>
    </row>
    <row r="506" ht="15.75" customHeight="1">
      <c r="A506" s="204"/>
      <c r="B506" s="222"/>
      <c r="C506" s="223"/>
      <c r="D506" s="207"/>
      <c r="E506" s="3"/>
      <c r="F506" s="3"/>
      <c r="G506" s="3"/>
      <c r="H506" s="3"/>
      <c r="J506" s="226"/>
      <c r="K506" s="3"/>
      <c r="L506" s="3"/>
      <c r="O506" s="227"/>
      <c r="Q506" s="94"/>
      <c r="R506" s="94"/>
      <c r="S506" s="94"/>
      <c r="T506" s="94"/>
    </row>
    <row r="507" ht="15.75" customHeight="1">
      <c r="A507" s="204"/>
      <c r="B507" s="222"/>
      <c r="C507" s="223"/>
      <c r="D507" s="207"/>
      <c r="E507" s="3"/>
      <c r="F507" s="3"/>
      <c r="G507" s="3"/>
      <c r="H507" s="3"/>
      <c r="J507" s="226"/>
      <c r="K507" s="3"/>
      <c r="L507" s="3"/>
      <c r="O507" s="227"/>
      <c r="Q507" s="94"/>
      <c r="R507" s="94"/>
      <c r="S507" s="94"/>
      <c r="T507" s="94"/>
    </row>
    <row r="508" ht="15.75" customHeight="1">
      <c r="A508" s="204"/>
      <c r="B508" s="222"/>
      <c r="C508" s="223"/>
      <c r="D508" s="231"/>
      <c r="E508" s="3"/>
      <c r="F508" s="3"/>
      <c r="G508" s="3"/>
      <c r="H508" s="3"/>
      <c r="J508" s="226"/>
      <c r="K508" s="3"/>
      <c r="L508" s="3"/>
      <c r="O508" s="227"/>
      <c r="Q508" s="94"/>
      <c r="R508" s="94"/>
      <c r="S508" s="94"/>
      <c r="T508" s="94"/>
    </row>
    <row r="509" ht="15.75" customHeight="1">
      <c r="A509" s="204"/>
      <c r="B509" s="222"/>
      <c r="C509" s="223"/>
      <c r="D509" s="231"/>
      <c r="E509" s="3"/>
      <c r="F509" s="3"/>
      <c r="G509" s="3"/>
      <c r="H509" s="3"/>
      <c r="J509" s="226"/>
      <c r="K509" s="3"/>
      <c r="L509" s="3"/>
      <c r="O509" s="227"/>
      <c r="Q509" s="94"/>
      <c r="R509" s="94"/>
      <c r="S509" s="94"/>
      <c r="T509" s="94"/>
    </row>
    <row r="510" ht="15.75" customHeight="1">
      <c r="A510" s="204"/>
      <c r="B510" s="222"/>
      <c r="C510" s="223"/>
      <c r="D510" s="231"/>
      <c r="E510" s="3"/>
      <c r="F510" s="3"/>
      <c r="G510" s="3"/>
      <c r="H510" s="3"/>
      <c r="J510" s="226"/>
      <c r="K510" s="3"/>
      <c r="L510" s="3"/>
      <c r="O510" s="227"/>
      <c r="Q510" s="94"/>
      <c r="R510" s="94"/>
      <c r="S510" s="94"/>
      <c r="T510" s="94"/>
    </row>
    <row r="511" ht="15.75" customHeight="1">
      <c r="A511" s="204"/>
      <c r="B511" s="222"/>
      <c r="C511" s="223"/>
      <c r="D511" s="231"/>
      <c r="E511" s="3"/>
      <c r="F511" s="3"/>
      <c r="G511" s="3"/>
      <c r="H511" s="3"/>
      <c r="J511" s="226"/>
      <c r="K511" s="3"/>
      <c r="L511" s="3"/>
      <c r="O511" s="227"/>
      <c r="Q511" s="94"/>
      <c r="R511" s="94"/>
      <c r="S511" s="94"/>
      <c r="T511" s="94"/>
    </row>
    <row r="512" ht="15.75" customHeight="1">
      <c r="A512" s="204"/>
      <c r="B512" s="222"/>
      <c r="C512" s="223"/>
      <c r="D512" s="231"/>
      <c r="E512" s="3"/>
      <c r="F512" s="3"/>
      <c r="G512" s="3"/>
      <c r="H512" s="3"/>
      <c r="J512" s="226"/>
      <c r="K512" s="3"/>
      <c r="L512" s="3"/>
      <c r="O512" s="227"/>
      <c r="Q512" s="94"/>
      <c r="R512" s="94"/>
      <c r="S512" s="94"/>
      <c r="T512" s="94"/>
    </row>
    <row r="513" ht="15.75" customHeight="1">
      <c r="A513" s="204"/>
      <c r="B513" s="222"/>
      <c r="C513" s="223"/>
      <c r="D513" s="231"/>
      <c r="E513" s="3"/>
      <c r="F513" s="3"/>
      <c r="G513" s="3"/>
      <c r="H513" s="3"/>
      <c r="J513" s="226"/>
      <c r="K513" s="3"/>
      <c r="L513" s="3"/>
      <c r="O513" s="227"/>
      <c r="Q513" s="94"/>
      <c r="R513" s="94"/>
      <c r="S513" s="94"/>
      <c r="T513" s="94"/>
    </row>
    <row r="514" ht="15.75" customHeight="1">
      <c r="A514" s="204"/>
      <c r="B514" s="222"/>
      <c r="C514" s="223"/>
      <c r="D514" s="231"/>
      <c r="E514" s="3"/>
      <c r="F514" s="3"/>
      <c r="G514" s="3"/>
      <c r="H514" s="3"/>
      <c r="J514" s="226"/>
      <c r="K514" s="3"/>
      <c r="L514" s="3"/>
      <c r="O514" s="227"/>
      <c r="Q514" s="94"/>
      <c r="R514" s="94"/>
      <c r="S514" s="94"/>
      <c r="T514" s="94"/>
    </row>
    <row r="515" ht="15.75" customHeight="1">
      <c r="A515" s="204"/>
      <c r="B515" s="222"/>
      <c r="C515" s="223"/>
      <c r="D515" s="231"/>
      <c r="E515" s="3"/>
      <c r="F515" s="3"/>
      <c r="G515" s="3"/>
      <c r="H515" s="3"/>
      <c r="J515" s="226"/>
      <c r="K515" s="3"/>
      <c r="L515" s="3"/>
      <c r="O515" s="227"/>
      <c r="Q515" s="94"/>
      <c r="R515" s="94"/>
      <c r="S515" s="94"/>
      <c r="T515" s="94"/>
    </row>
    <row r="516" ht="15.75" customHeight="1">
      <c r="A516" s="204"/>
      <c r="B516" s="222"/>
      <c r="C516" s="223"/>
      <c r="D516" s="231"/>
      <c r="E516" s="3"/>
      <c r="F516" s="3"/>
      <c r="G516" s="3"/>
      <c r="H516" s="3"/>
      <c r="J516" s="226"/>
      <c r="K516" s="3"/>
      <c r="L516" s="3"/>
      <c r="O516" s="227"/>
      <c r="Q516" s="94"/>
      <c r="R516" s="94"/>
      <c r="S516" s="94"/>
      <c r="T516" s="94"/>
    </row>
    <row r="517" ht="15.75" customHeight="1">
      <c r="A517" s="204"/>
      <c r="B517" s="222"/>
      <c r="C517" s="223"/>
      <c r="D517" s="231"/>
      <c r="E517" s="3"/>
      <c r="F517" s="3"/>
      <c r="G517" s="3"/>
      <c r="H517" s="3"/>
      <c r="J517" s="226"/>
      <c r="K517" s="3"/>
      <c r="L517" s="3"/>
      <c r="O517" s="227"/>
      <c r="Q517" s="94"/>
      <c r="R517" s="94"/>
      <c r="S517" s="94"/>
      <c r="T517" s="94"/>
    </row>
    <row r="518" ht="15.75" customHeight="1">
      <c r="A518" s="204"/>
      <c r="B518" s="222"/>
      <c r="C518" s="223"/>
      <c r="D518" s="231"/>
      <c r="E518" s="3"/>
      <c r="F518" s="3"/>
      <c r="G518" s="3"/>
      <c r="H518" s="3"/>
      <c r="J518" s="226"/>
      <c r="K518" s="3"/>
      <c r="L518" s="3"/>
      <c r="O518" s="227"/>
      <c r="Q518" s="94"/>
      <c r="R518" s="94"/>
      <c r="S518" s="94"/>
      <c r="T518" s="94"/>
    </row>
    <row r="519" ht="15.75" customHeight="1">
      <c r="A519" s="204"/>
      <c r="B519" s="222"/>
      <c r="C519" s="223"/>
      <c r="D519" s="231"/>
      <c r="E519" s="3"/>
      <c r="F519" s="3"/>
      <c r="G519" s="3"/>
      <c r="H519" s="3"/>
      <c r="J519" s="226"/>
      <c r="K519" s="3"/>
      <c r="L519" s="3"/>
      <c r="O519" s="227"/>
      <c r="Q519" s="94"/>
      <c r="R519" s="94"/>
      <c r="S519" s="94"/>
      <c r="T519" s="94"/>
    </row>
    <row r="520" ht="15.75" customHeight="1">
      <c r="A520" s="204"/>
      <c r="B520" s="222"/>
      <c r="C520" s="223"/>
      <c r="D520" s="231"/>
      <c r="E520" s="3"/>
      <c r="F520" s="3"/>
      <c r="G520" s="3"/>
      <c r="H520" s="3"/>
      <c r="J520" s="226"/>
      <c r="K520" s="3"/>
      <c r="L520" s="3"/>
      <c r="O520" s="227"/>
      <c r="Q520" s="94"/>
      <c r="R520" s="94"/>
      <c r="S520" s="94"/>
      <c r="T520" s="94"/>
    </row>
    <row r="521" ht="15.75" customHeight="1">
      <c r="A521" s="204"/>
      <c r="B521" s="222"/>
      <c r="C521" s="223"/>
      <c r="D521" s="231"/>
      <c r="E521" s="3"/>
      <c r="F521" s="3"/>
      <c r="G521" s="3"/>
      <c r="H521" s="3"/>
      <c r="J521" s="226"/>
      <c r="K521" s="3"/>
      <c r="L521" s="3"/>
      <c r="O521" s="227"/>
      <c r="Q521" s="94"/>
      <c r="R521" s="94"/>
      <c r="S521" s="94"/>
      <c r="T521" s="94"/>
    </row>
    <row r="522" ht="15.75" customHeight="1">
      <c r="A522" s="204"/>
      <c r="B522" s="222"/>
      <c r="C522" s="223"/>
      <c r="D522" s="231"/>
      <c r="E522" s="3"/>
      <c r="F522" s="3"/>
      <c r="G522" s="3"/>
      <c r="H522" s="3"/>
      <c r="J522" s="226"/>
      <c r="K522" s="3"/>
      <c r="L522" s="3"/>
      <c r="O522" s="227"/>
      <c r="Q522" s="94"/>
      <c r="R522" s="94"/>
      <c r="S522" s="94"/>
      <c r="T522" s="94"/>
    </row>
    <row r="523" ht="15.75" customHeight="1">
      <c r="A523" s="204"/>
      <c r="B523" s="222"/>
      <c r="C523" s="223"/>
      <c r="D523" s="231"/>
      <c r="E523" s="3"/>
      <c r="F523" s="3"/>
      <c r="G523" s="3"/>
      <c r="H523" s="3"/>
      <c r="J523" s="226"/>
      <c r="K523" s="3"/>
      <c r="L523" s="3"/>
      <c r="O523" s="227"/>
      <c r="Q523" s="94"/>
      <c r="R523" s="94"/>
      <c r="S523" s="94"/>
      <c r="T523" s="94"/>
    </row>
    <row r="524" ht="15.75" customHeight="1">
      <c r="A524" s="204"/>
      <c r="B524" s="222"/>
      <c r="C524" s="223"/>
      <c r="D524" s="231"/>
      <c r="E524" s="3"/>
      <c r="F524" s="3"/>
      <c r="G524" s="3"/>
      <c r="H524" s="3"/>
      <c r="J524" s="226"/>
      <c r="K524" s="3"/>
      <c r="L524" s="3"/>
      <c r="O524" s="227"/>
      <c r="Q524" s="94"/>
      <c r="R524" s="94"/>
      <c r="S524" s="94"/>
      <c r="T524" s="94"/>
    </row>
    <row r="525" ht="15.75" customHeight="1">
      <c r="A525" s="204"/>
      <c r="B525" s="222"/>
      <c r="C525" s="223"/>
      <c r="D525" s="231"/>
      <c r="E525" s="3"/>
      <c r="F525" s="3"/>
      <c r="G525" s="3"/>
      <c r="H525" s="3"/>
      <c r="J525" s="226"/>
      <c r="K525" s="3"/>
      <c r="L525" s="3"/>
      <c r="O525" s="227"/>
      <c r="Q525" s="94"/>
      <c r="R525" s="94"/>
      <c r="S525" s="94"/>
      <c r="T525" s="94"/>
    </row>
    <row r="526" ht="15.75" customHeight="1">
      <c r="A526" s="204"/>
      <c r="B526" s="222"/>
      <c r="C526" s="223"/>
      <c r="D526" s="231"/>
      <c r="E526" s="3"/>
      <c r="F526" s="3"/>
      <c r="G526" s="3"/>
      <c r="H526" s="3"/>
      <c r="J526" s="226"/>
      <c r="K526" s="3"/>
      <c r="L526" s="3"/>
      <c r="O526" s="227"/>
      <c r="Q526" s="94"/>
      <c r="R526" s="94"/>
      <c r="S526" s="94"/>
      <c r="T526" s="94"/>
    </row>
    <row r="527" ht="15.75" customHeight="1">
      <c r="A527" s="204"/>
      <c r="B527" s="222"/>
      <c r="C527" s="223"/>
      <c r="D527" s="231"/>
      <c r="E527" s="3"/>
      <c r="F527" s="3"/>
      <c r="G527" s="3"/>
      <c r="H527" s="3"/>
      <c r="J527" s="226"/>
      <c r="K527" s="3"/>
      <c r="L527" s="3"/>
      <c r="O527" s="227"/>
      <c r="Q527" s="94"/>
      <c r="R527" s="94"/>
      <c r="S527" s="94"/>
      <c r="T527" s="94"/>
    </row>
    <row r="528" ht="15.75" customHeight="1">
      <c r="A528" s="204"/>
      <c r="B528" s="222"/>
      <c r="C528" s="223"/>
      <c r="D528" s="231"/>
      <c r="E528" s="3"/>
      <c r="F528" s="3"/>
      <c r="G528" s="3"/>
      <c r="H528" s="3"/>
      <c r="J528" s="226"/>
      <c r="K528" s="3"/>
      <c r="L528" s="3"/>
      <c r="O528" s="227"/>
      <c r="Q528" s="94"/>
      <c r="R528" s="94"/>
      <c r="S528" s="94"/>
      <c r="T528" s="94"/>
    </row>
    <row r="529" ht="15.75" customHeight="1">
      <c r="A529" s="204"/>
      <c r="B529" s="222"/>
      <c r="C529" s="223"/>
      <c r="D529" s="231"/>
      <c r="E529" s="3"/>
      <c r="F529" s="3"/>
      <c r="G529" s="3"/>
      <c r="H529" s="3"/>
      <c r="J529" s="226"/>
      <c r="K529" s="3"/>
      <c r="L529" s="3"/>
      <c r="O529" s="227"/>
      <c r="Q529" s="94"/>
      <c r="R529" s="94"/>
      <c r="S529" s="94"/>
      <c r="T529" s="94"/>
    </row>
    <row r="530" ht="15.75" customHeight="1">
      <c r="A530" s="204"/>
      <c r="B530" s="222"/>
      <c r="C530" s="223"/>
      <c r="D530" s="231"/>
      <c r="E530" s="3"/>
      <c r="F530" s="3"/>
      <c r="G530" s="3"/>
      <c r="H530" s="3"/>
      <c r="J530" s="226"/>
      <c r="K530" s="3"/>
      <c r="L530" s="3"/>
      <c r="O530" s="227"/>
      <c r="Q530" s="94"/>
      <c r="R530" s="94"/>
      <c r="S530" s="94"/>
      <c r="T530" s="94"/>
    </row>
    <row r="531" ht="15.75" customHeight="1">
      <c r="A531" s="204"/>
      <c r="B531" s="222"/>
      <c r="C531" s="223"/>
      <c r="D531" s="231"/>
      <c r="E531" s="3"/>
      <c r="F531" s="3"/>
      <c r="G531" s="3"/>
      <c r="H531" s="3"/>
      <c r="J531" s="226"/>
      <c r="K531" s="3"/>
      <c r="L531" s="3"/>
      <c r="O531" s="227"/>
      <c r="Q531" s="94"/>
      <c r="R531" s="94"/>
      <c r="S531" s="94"/>
      <c r="T531" s="94"/>
    </row>
    <row r="532" ht="15.75" customHeight="1">
      <c r="A532" s="204"/>
      <c r="B532" s="222"/>
      <c r="C532" s="223"/>
      <c r="D532" s="231"/>
      <c r="E532" s="3"/>
      <c r="F532" s="3"/>
      <c r="G532" s="3"/>
      <c r="H532" s="3"/>
      <c r="J532" s="226"/>
      <c r="K532" s="3"/>
      <c r="L532" s="3"/>
      <c r="O532" s="227"/>
      <c r="Q532" s="94"/>
      <c r="R532" s="94"/>
      <c r="S532" s="94"/>
      <c r="T532" s="94"/>
    </row>
    <row r="533" ht="15.75" customHeight="1">
      <c r="A533" s="204"/>
      <c r="B533" s="222"/>
      <c r="C533" s="223"/>
      <c r="D533" s="231"/>
      <c r="E533" s="3"/>
      <c r="F533" s="3"/>
      <c r="G533" s="3"/>
      <c r="H533" s="3"/>
      <c r="J533" s="226"/>
      <c r="K533" s="3"/>
      <c r="L533" s="3"/>
      <c r="O533" s="227"/>
      <c r="Q533" s="94"/>
      <c r="R533" s="94"/>
      <c r="S533" s="94"/>
      <c r="T533" s="94"/>
    </row>
    <row r="534" ht="15.75" customHeight="1">
      <c r="A534" s="204"/>
      <c r="B534" s="222"/>
      <c r="C534" s="223"/>
      <c r="D534" s="231"/>
      <c r="E534" s="3"/>
      <c r="F534" s="3"/>
      <c r="G534" s="3"/>
      <c r="H534" s="3"/>
      <c r="J534" s="226"/>
      <c r="K534" s="3"/>
      <c r="L534" s="3"/>
      <c r="O534" s="227"/>
      <c r="Q534" s="94"/>
      <c r="R534" s="94"/>
      <c r="S534" s="94"/>
      <c r="T534" s="94"/>
    </row>
    <row r="535" ht="15.75" customHeight="1">
      <c r="A535" s="204"/>
      <c r="B535" s="222"/>
      <c r="C535" s="223"/>
      <c r="D535" s="231"/>
      <c r="E535" s="3"/>
      <c r="F535" s="3"/>
      <c r="G535" s="3"/>
      <c r="H535" s="3"/>
      <c r="J535" s="226"/>
      <c r="K535" s="3"/>
      <c r="L535" s="3"/>
      <c r="O535" s="227"/>
      <c r="Q535" s="94"/>
      <c r="R535" s="94"/>
      <c r="S535" s="94"/>
      <c r="T535" s="94"/>
    </row>
    <row r="536" ht="15.75" customHeight="1">
      <c r="A536" s="204"/>
      <c r="B536" s="222"/>
      <c r="C536" s="223"/>
      <c r="D536" s="231"/>
      <c r="E536" s="3"/>
      <c r="F536" s="3"/>
      <c r="G536" s="3"/>
      <c r="H536" s="3"/>
      <c r="J536" s="226"/>
      <c r="K536" s="3"/>
      <c r="L536" s="3"/>
      <c r="O536" s="227"/>
      <c r="Q536" s="94"/>
      <c r="R536" s="94"/>
      <c r="S536" s="94"/>
      <c r="T536" s="94"/>
    </row>
    <row r="537" ht="15.75" customHeight="1">
      <c r="A537" s="204"/>
      <c r="B537" s="222"/>
      <c r="C537" s="223"/>
      <c r="D537" s="231"/>
      <c r="E537" s="3"/>
      <c r="F537" s="3"/>
      <c r="G537" s="3"/>
      <c r="H537" s="3"/>
      <c r="J537" s="226"/>
      <c r="K537" s="3"/>
      <c r="L537" s="3"/>
      <c r="O537" s="227"/>
      <c r="Q537" s="94"/>
      <c r="R537" s="94"/>
      <c r="S537" s="94"/>
      <c r="T537" s="94"/>
    </row>
    <row r="538" ht="15.75" customHeight="1">
      <c r="A538" s="204"/>
      <c r="B538" s="222"/>
      <c r="C538" s="223"/>
      <c r="D538" s="231"/>
      <c r="E538" s="3"/>
      <c r="F538" s="3"/>
      <c r="G538" s="3"/>
      <c r="H538" s="3"/>
      <c r="J538" s="226"/>
      <c r="K538" s="3"/>
      <c r="L538" s="3"/>
      <c r="O538" s="227"/>
      <c r="Q538" s="94"/>
      <c r="R538" s="94"/>
      <c r="S538" s="94"/>
      <c r="T538" s="94"/>
    </row>
    <row r="539" ht="15.75" customHeight="1">
      <c r="A539" s="204"/>
      <c r="B539" s="222"/>
      <c r="C539" s="223"/>
      <c r="D539" s="231"/>
      <c r="E539" s="3"/>
      <c r="F539" s="3"/>
      <c r="G539" s="3"/>
      <c r="H539" s="3"/>
      <c r="J539" s="226"/>
      <c r="K539" s="3"/>
      <c r="L539" s="3"/>
      <c r="O539" s="227"/>
      <c r="Q539" s="94"/>
      <c r="R539" s="94"/>
      <c r="S539" s="94"/>
      <c r="T539" s="94"/>
    </row>
    <row r="540" ht="15.75" customHeight="1">
      <c r="A540" s="204"/>
      <c r="B540" s="222"/>
      <c r="C540" s="223"/>
      <c r="D540" s="231"/>
      <c r="E540" s="3"/>
      <c r="F540" s="3"/>
      <c r="G540" s="3"/>
      <c r="H540" s="3"/>
      <c r="J540" s="226"/>
      <c r="K540" s="3"/>
      <c r="L540" s="3"/>
      <c r="O540" s="227"/>
      <c r="Q540" s="94"/>
      <c r="R540" s="94"/>
      <c r="S540" s="94"/>
      <c r="T540" s="94"/>
    </row>
    <row r="541" ht="15.75" customHeight="1">
      <c r="A541" s="204"/>
      <c r="B541" s="222"/>
      <c r="C541" s="223"/>
      <c r="D541" s="231"/>
      <c r="E541" s="3"/>
      <c r="F541" s="3"/>
      <c r="G541" s="3"/>
      <c r="H541" s="3"/>
      <c r="J541" s="226"/>
      <c r="K541" s="3"/>
      <c r="L541" s="3"/>
      <c r="O541" s="227"/>
      <c r="Q541" s="94"/>
      <c r="R541" s="94"/>
      <c r="S541" s="94"/>
      <c r="T541" s="94"/>
    </row>
    <row r="542" ht="15.75" customHeight="1">
      <c r="A542" s="204"/>
      <c r="B542" s="222"/>
      <c r="C542" s="223"/>
      <c r="D542" s="231"/>
      <c r="E542" s="3"/>
      <c r="F542" s="3"/>
      <c r="G542" s="3"/>
      <c r="H542" s="3"/>
      <c r="J542" s="226"/>
      <c r="K542" s="3"/>
      <c r="L542" s="3"/>
      <c r="O542" s="227"/>
      <c r="Q542" s="94"/>
      <c r="R542" s="94"/>
      <c r="S542" s="94"/>
      <c r="T542" s="94"/>
    </row>
    <row r="543" ht="15.75" customHeight="1">
      <c r="A543" s="204"/>
      <c r="B543" s="222"/>
      <c r="C543" s="223"/>
      <c r="D543" s="231"/>
      <c r="E543" s="3"/>
      <c r="F543" s="3"/>
      <c r="G543" s="3"/>
      <c r="H543" s="3"/>
      <c r="J543" s="226"/>
      <c r="K543" s="3"/>
      <c r="L543" s="3"/>
      <c r="O543" s="227"/>
      <c r="Q543" s="94"/>
      <c r="R543" s="94"/>
      <c r="S543" s="94"/>
      <c r="T543" s="94"/>
    </row>
    <row r="544" ht="15.75" customHeight="1">
      <c r="A544" s="204"/>
      <c r="B544" s="222"/>
      <c r="C544" s="223"/>
      <c r="D544" s="231"/>
      <c r="E544" s="3"/>
      <c r="F544" s="3"/>
      <c r="G544" s="3"/>
      <c r="H544" s="3"/>
      <c r="J544" s="226"/>
      <c r="K544" s="3"/>
      <c r="L544" s="3"/>
      <c r="O544" s="227"/>
      <c r="Q544" s="94"/>
      <c r="R544" s="94"/>
      <c r="S544" s="94"/>
      <c r="T544" s="94"/>
    </row>
    <row r="545" ht="15.75" customHeight="1">
      <c r="A545" s="204"/>
      <c r="B545" s="222"/>
      <c r="C545" s="223"/>
      <c r="D545" s="231"/>
      <c r="E545" s="3"/>
      <c r="F545" s="3"/>
      <c r="G545" s="3"/>
      <c r="H545" s="3"/>
      <c r="J545" s="226"/>
      <c r="K545" s="3"/>
      <c r="L545" s="3"/>
      <c r="O545" s="227"/>
      <c r="Q545" s="94"/>
      <c r="R545" s="94"/>
      <c r="S545" s="94"/>
      <c r="T545" s="94"/>
    </row>
    <row r="546" ht="15.75" customHeight="1">
      <c r="A546" s="204"/>
      <c r="B546" s="222"/>
      <c r="C546" s="223"/>
      <c r="D546" s="231"/>
      <c r="E546" s="3"/>
      <c r="F546" s="3"/>
      <c r="G546" s="3"/>
      <c r="H546" s="3"/>
      <c r="J546" s="226"/>
      <c r="K546" s="3"/>
      <c r="L546" s="3"/>
      <c r="O546" s="227"/>
      <c r="Q546" s="94"/>
      <c r="R546" s="94"/>
      <c r="S546" s="94"/>
      <c r="T546" s="94"/>
    </row>
    <row r="547" ht="15.75" customHeight="1">
      <c r="A547" s="204"/>
      <c r="B547" s="222"/>
      <c r="C547" s="223"/>
      <c r="D547" s="231"/>
      <c r="E547" s="3"/>
      <c r="F547" s="3"/>
      <c r="G547" s="3"/>
      <c r="H547" s="3"/>
      <c r="J547" s="226"/>
      <c r="K547" s="3"/>
      <c r="L547" s="3"/>
      <c r="O547" s="227"/>
      <c r="Q547" s="94"/>
      <c r="R547" s="94"/>
      <c r="S547" s="94"/>
      <c r="T547" s="94"/>
    </row>
    <row r="548" ht="15.75" customHeight="1">
      <c r="A548" s="204"/>
      <c r="B548" s="222"/>
      <c r="C548" s="223"/>
      <c r="D548" s="231"/>
      <c r="E548" s="3"/>
      <c r="F548" s="3"/>
      <c r="G548" s="3"/>
      <c r="H548" s="3"/>
      <c r="J548" s="226"/>
      <c r="K548" s="3"/>
      <c r="L548" s="3"/>
      <c r="O548" s="227"/>
      <c r="Q548" s="94"/>
      <c r="R548" s="94"/>
      <c r="S548" s="94"/>
      <c r="T548" s="94"/>
    </row>
    <row r="549" ht="15.75" customHeight="1">
      <c r="A549" s="204"/>
      <c r="B549" s="222"/>
      <c r="C549" s="223"/>
      <c r="D549" s="231"/>
      <c r="E549" s="3"/>
      <c r="F549" s="3"/>
      <c r="G549" s="3"/>
      <c r="H549" s="3"/>
      <c r="J549" s="226"/>
      <c r="K549" s="3"/>
      <c r="L549" s="3"/>
      <c r="O549" s="227"/>
      <c r="Q549" s="94"/>
      <c r="R549" s="94"/>
      <c r="S549" s="94"/>
      <c r="T549" s="94"/>
    </row>
    <row r="550" ht="15.75" customHeight="1">
      <c r="A550" s="204"/>
      <c r="B550" s="222"/>
      <c r="C550" s="223"/>
      <c r="D550" s="231"/>
      <c r="E550" s="3"/>
      <c r="F550" s="3"/>
      <c r="G550" s="3"/>
      <c r="H550" s="3"/>
      <c r="J550" s="226"/>
      <c r="K550" s="3"/>
      <c r="L550" s="3"/>
      <c r="O550" s="227"/>
      <c r="Q550" s="94"/>
      <c r="R550" s="94"/>
      <c r="S550" s="94"/>
      <c r="T550" s="94"/>
    </row>
    <row r="551" ht="15.75" customHeight="1">
      <c r="A551" s="204"/>
      <c r="B551" s="222"/>
      <c r="C551" s="223"/>
      <c r="D551" s="231"/>
      <c r="E551" s="3"/>
      <c r="F551" s="3"/>
      <c r="G551" s="3"/>
      <c r="H551" s="3"/>
      <c r="J551" s="226"/>
      <c r="K551" s="3"/>
      <c r="L551" s="3"/>
      <c r="O551" s="227"/>
      <c r="Q551" s="94"/>
      <c r="R551" s="94"/>
      <c r="S551" s="94"/>
      <c r="T551" s="94"/>
    </row>
    <row r="552" ht="15.75" customHeight="1">
      <c r="A552" s="204"/>
      <c r="B552" s="222"/>
      <c r="C552" s="223"/>
      <c r="D552" s="231"/>
      <c r="E552" s="3"/>
      <c r="F552" s="3"/>
      <c r="G552" s="3"/>
      <c r="H552" s="3"/>
      <c r="J552" s="226"/>
      <c r="K552" s="3"/>
      <c r="L552" s="3"/>
      <c r="O552" s="227"/>
      <c r="Q552" s="94"/>
      <c r="R552" s="94"/>
      <c r="S552" s="94"/>
      <c r="T552" s="94"/>
    </row>
    <row r="553" ht="15.75" customHeight="1">
      <c r="A553" s="204"/>
      <c r="B553" s="222"/>
      <c r="C553" s="223"/>
      <c r="D553" s="231"/>
      <c r="E553" s="3"/>
      <c r="F553" s="3"/>
      <c r="G553" s="3"/>
      <c r="H553" s="3"/>
      <c r="J553" s="226"/>
      <c r="K553" s="3"/>
      <c r="L553" s="3"/>
      <c r="O553" s="227"/>
      <c r="Q553" s="94"/>
      <c r="R553" s="94"/>
      <c r="S553" s="94"/>
      <c r="T553" s="94"/>
    </row>
    <row r="554" ht="15.75" customHeight="1">
      <c r="A554" s="204"/>
      <c r="B554" s="222"/>
      <c r="C554" s="223"/>
      <c r="D554" s="231"/>
      <c r="E554" s="3"/>
      <c r="F554" s="3"/>
      <c r="G554" s="3"/>
      <c r="H554" s="3"/>
      <c r="J554" s="226"/>
      <c r="K554" s="3"/>
      <c r="L554" s="3"/>
      <c r="O554" s="227"/>
      <c r="Q554" s="94"/>
      <c r="R554" s="94"/>
      <c r="S554" s="94"/>
      <c r="T554" s="94"/>
    </row>
    <row r="555" ht="15.75" customHeight="1">
      <c r="A555" s="204"/>
      <c r="B555" s="222"/>
      <c r="C555" s="223"/>
      <c r="D555" s="231"/>
      <c r="E555" s="3"/>
      <c r="F555" s="3"/>
      <c r="G555" s="3"/>
      <c r="H555" s="3"/>
      <c r="J555" s="226"/>
      <c r="K555" s="3"/>
      <c r="L555" s="3"/>
      <c r="O555" s="227"/>
      <c r="Q555" s="94"/>
      <c r="R555" s="94"/>
      <c r="S555" s="94"/>
      <c r="T555" s="94"/>
    </row>
    <row r="556" ht="15.75" customHeight="1">
      <c r="A556" s="204"/>
      <c r="B556" s="222"/>
      <c r="C556" s="223"/>
      <c r="D556" s="231"/>
      <c r="E556" s="3"/>
      <c r="F556" s="3"/>
      <c r="G556" s="3"/>
      <c r="H556" s="3"/>
      <c r="J556" s="226"/>
      <c r="K556" s="3"/>
      <c r="L556" s="3"/>
      <c r="O556" s="227"/>
      <c r="Q556" s="94"/>
      <c r="R556" s="94"/>
      <c r="S556" s="94"/>
      <c r="T556" s="94"/>
    </row>
    <row r="557" ht="15.75" customHeight="1">
      <c r="A557" s="204"/>
      <c r="B557" s="222"/>
      <c r="C557" s="223"/>
      <c r="D557" s="231"/>
      <c r="E557" s="3"/>
      <c r="F557" s="3"/>
      <c r="G557" s="3"/>
      <c r="H557" s="3"/>
      <c r="J557" s="226"/>
      <c r="K557" s="3"/>
      <c r="L557" s="3"/>
      <c r="O557" s="227"/>
      <c r="Q557" s="94"/>
      <c r="R557" s="94"/>
      <c r="S557" s="94"/>
      <c r="T557" s="94"/>
    </row>
    <row r="558" ht="15.75" customHeight="1">
      <c r="A558" s="204"/>
      <c r="B558" s="222"/>
      <c r="C558" s="223"/>
      <c r="D558" s="231"/>
      <c r="E558" s="3"/>
      <c r="F558" s="3"/>
      <c r="G558" s="3"/>
      <c r="H558" s="3"/>
      <c r="J558" s="226"/>
      <c r="K558" s="3"/>
      <c r="L558" s="3"/>
      <c r="O558" s="227"/>
      <c r="Q558" s="94"/>
      <c r="R558" s="94"/>
      <c r="S558" s="94"/>
      <c r="T558" s="94"/>
    </row>
    <row r="559" ht="15.75" customHeight="1">
      <c r="A559" s="204"/>
      <c r="B559" s="222"/>
      <c r="C559" s="223"/>
      <c r="D559" s="231"/>
      <c r="E559" s="3"/>
      <c r="F559" s="3"/>
      <c r="G559" s="3"/>
      <c r="H559" s="3"/>
      <c r="J559" s="226"/>
      <c r="K559" s="3"/>
      <c r="L559" s="3"/>
      <c r="O559" s="227"/>
      <c r="Q559" s="94"/>
      <c r="R559" s="94"/>
      <c r="S559" s="94"/>
      <c r="T559" s="94"/>
    </row>
    <row r="560" ht="15.75" customHeight="1">
      <c r="A560" s="204"/>
      <c r="B560" s="222"/>
      <c r="C560" s="223"/>
      <c r="D560" s="231"/>
      <c r="E560" s="3"/>
      <c r="F560" s="3"/>
      <c r="G560" s="3"/>
      <c r="H560" s="3"/>
      <c r="J560" s="226"/>
      <c r="K560" s="3"/>
      <c r="L560" s="3"/>
      <c r="O560" s="227"/>
      <c r="Q560" s="94"/>
      <c r="R560" s="94"/>
      <c r="S560" s="94"/>
      <c r="T560" s="94"/>
    </row>
    <row r="561" ht="15.75" customHeight="1">
      <c r="A561" s="204"/>
      <c r="B561" s="222"/>
      <c r="C561" s="223"/>
      <c r="D561" s="231"/>
      <c r="E561" s="3"/>
      <c r="F561" s="3"/>
      <c r="G561" s="3"/>
      <c r="H561" s="3"/>
      <c r="J561" s="226"/>
      <c r="K561" s="3"/>
      <c r="L561" s="3"/>
      <c r="O561" s="227"/>
      <c r="Q561" s="94"/>
      <c r="R561" s="94"/>
      <c r="S561" s="94"/>
      <c r="T561" s="94"/>
    </row>
    <row r="562" ht="15.75" customHeight="1">
      <c r="A562" s="204"/>
      <c r="B562" s="222"/>
      <c r="C562" s="223"/>
      <c r="D562" s="231"/>
      <c r="E562" s="3"/>
      <c r="F562" s="3"/>
      <c r="G562" s="3"/>
      <c r="H562" s="3"/>
      <c r="J562" s="226"/>
      <c r="K562" s="3"/>
      <c r="L562" s="3"/>
      <c r="O562" s="227"/>
      <c r="Q562" s="94"/>
      <c r="R562" s="94"/>
      <c r="S562" s="94"/>
      <c r="T562" s="94"/>
    </row>
    <row r="563" ht="15.75" customHeight="1">
      <c r="A563" s="204"/>
      <c r="B563" s="222"/>
      <c r="C563" s="223"/>
      <c r="D563" s="231"/>
      <c r="E563" s="3"/>
      <c r="F563" s="3"/>
      <c r="G563" s="3"/>
      <c r="H563" s="3"/>
      <c r="J563" s="226"/>
      <c r="K563" s="3"/>
      <c r="L563" s="3"/>
      <c r="O563" s="227"/>
      <c r="Q563" s="94"/>
      <c r="R563" s="94"/>
      <c r="S563" s="94"/>
      <c r="T563" s="94"/>
    </row>
    <row r="564" ht="15.75" customHeight="1">
      <c r="A564" s="204"/>
      <c r="B564" s="222"/>
      <c r="C564" s="223"/>
      <c r="D564" s="231"/>
      <c r="E564" s="3"/>
      <c r="F564" s="3"/>
      <c r="G564" s="3"/>
      <c r="H564" s="3"/>
      <c r="J564" s="226"/>
      <c r="K564" s="3"/>
      <c r="L564" s="3"/>
      <c r="O564" s="227"/>
      <c r="Q564" s="94"/>
      <c r="R564" s="94"/>
      <c r="S564" s="94"/>
      <c r="T564" s="94"/>
    </row>
    <row r="565" ht="15.75" customHeight="1">
      <c r="A565" s="204"/>
      <c r="B565" s="222"/>
      <c r="C565" s="223"/>
      <c r="D565" s="231"/>
      <c r="E565" s="3"/>
      <c r="F565" s="3"/>
      <c r="G565" s="3"/>
      <c r="H565" s="3"/>
      <c r="J565" s="226"/>
      <c r="K565" s="3"/>
      <c r="L565" s="3"/>
      <c r="O565" s="227"/>
      <c r="Q565" s="94"/>
      <c r="R565" s="94"/>
      <c r="S565" s="94"/>
      <c r="T565" s="94"/>
    </row>
    <row r="566" ht="15.75" customHeight="1">
      <c r="A566" s="204"/>
      <c r="B566" s="222"/>
      <c r="C566" s="223"/>
      <c r="D566" s="231"/>
      <c r="E566" s="3"/>
      <c r="F566" s="3"/>
      <c r="G566" s="3"/>
      <c r="H566" s="3"/>
      <c r="J566" s="226"/>
      <c r="K566" s="3"/>
      <c r="L566" s="3"/>
      <c r="O566" s="227"/>
      <c r="Q566" s="94"/>
      <c r="R566" s="94"/>
      <c r="S566" s="94"/>
      <c r="T566" s="94"/>
    </row>
    <row r="567" ht="15.75" customHeight="1">
      <c r="A567" s="204"/>
      <c r="B567" s="222"/>
      <c r="C567" s="223"/>
      <c r="D567" s="231"/>
      <c r="E567" s="3"/>
      <c r="F567" s="3"/>
      <c r="G567" s="3"/>
      <c r="H567" s="3"/>
      <c r="J567" s="226"/>
      <c r="K567" s="3"/>
      <c r="L567" s="3"/>
      <c r="O567" s="227"/>
      <c r="Q567" s="94"/>
      <c r="R567" s="94"/>
      <c r="S567" s="94"/>
      <c r="T567" s="94"/>
    </row>
    <row r="568" ht="15.75" customHeight="1">
      <c r="A568" s="204"/>
      <c r="B568" s="222"/>
      <c r="C568" s="223"/>
      <c r="D568" s="231"/>
      <c r="E568" s="3"/>
      <c r="F568" s="3"/>
      <c r="G568" s="3"/>
      <c r="H568" s="3"/>
      <c r="J568" s="226"/>
      <c r="K568" s="3"/>
      <c r="L568" s="3"/>
      <c r="O568" s="227"/>
      <c r="Q568" s="94"/>
      <c r="R568" s="94"/>
      <c r="S568" s="94"/>
      <c r="T568" s="94"/>
    </row>
    <row r="569" ht="15.75" customHeight="1">
      <c r="A569" s="204"/>
      <c r="B569" s="222"/>
      <c r="C569" s="223"/>
      <c r="D569" s="231"/>
      <c r="E569" s="3"/>
      <c r="F569" s="3"/>
      <c r="G569" s="3"/>
      <c r="H569" s="3"/>
      <c r="J569" s="226"/>
      <c r="K569" s="3"/>
      <c r="L569" s="3"/>
      <c r="O569" s="227"/>
      <c r="Q569" s="94"/>
      <c r="R569" s="94"/>
      <c r="S569" s="94"/>
      <c r="T569" s="94"/>
    </row>
    <row r="570" ht="15.75" customHeight="1">
      <c r="A570" s="204"/>
      <c r="B570" s="222"/>
      <c r="C570" s="223"/>
      <c r="D570" s="231"/>
      <c r="E570" s="3"/>
      <c r="F570" s="3"/>
      <c r="G570" s="3"/>
      <c r="H570" s="3"/>
      <c r="J570" s="226"/>
      <c r="K570" s="3"/>
      <c r="L570" s="3"/>
      <c r="O570" s="227"/>
      <c r="Q570" s="94"/>
      <c r="R570" s="94"/>
      <c r="S570" s="94"/>
      <c r="T570" s="94"/>
    </row>
    <row r="571" ht="15.75" customHeight="1">
      <c r="A571" s="204"/>
      <c r="B571" s="222"/>
      <c r="C571" s="223"/>
      <c r="D571" s="231"/>
      <c r="E571" s="3"/>
      <c r="F571" s="3"/>
      <c r="G571" s="3"/>
      <c r="H571" s="3"/>
      <c r="J571" s="226"/>
      <c r="K571" s="3"/>
      <c r="L571" s="3"/>
      <c r="O571" s="227"/>
      <c r="Q571" s="94"/>
      <c r="R571" s="94"/>
      <c r="S571" s="94"/>
      <c r="T571" s="94"/>
    </row>
    <row r="572" ht="15.75" customHeight="1">
      <c r="A572" s="204"/>
      <c r="B572" s="222"/>
      <c r="C572" s="223"/>
      <c r="D572" s="231"/>
      <c r="E572" s="3"/>
      <c r="F572" s="3"/>
      <c r="G572" s="3"/>
      <c r="H572" s="3"/>
      <c r="J572" s="226"/>
      <c r="K572" s="3"/>
      <c r="L572" s="3"/>
      <c r="O572" s="227"/>
      <c r="Q572" s="94"/>
      <c r="R572" s="94"/>
      <c r="S572" s="94"/>
      <c r="T572" s="94"/>
    </row>
    <row r="573" ht="15.75" customHeight="1">
      <c r="A573" s="204"/>
      <c r="B573" s="222"/>
      <c r="C573" s="223"/>
      <c r="D573" s="231"/>
      <c r="E573" s="3"/>
      <c r="F573" s="3"/>
      <c r="G573" s="3"/>
      <c r="H573" s="3"/>
      <c r="J573" s="226"/>
      <c r="K573" s="3"/>
      <c r="L573" s="3"/>
      <c r="O573" s="227"/>
      <c r="Q573" s="94"/>
      <c r="R573" s="94"/>
      <c r="S573" s="94"/>
      <c r="T573" s="94"/>
    </row>
    <row r="574" ht="15.75" customHeight="1">
      <c r="A574" s="204"/>
      <c r="B574" s="222"/>
      <c r="C574" s="223"/>
      <c r="D574" s="231"/>
      <c r="E574" s="3"/>
      <c r="F574" s="3"/>
      <c r="G574" s="3"/>
      <c r="H574" s="3"/>
      <c r="J574" s="226"/>
      <c r="K574" s="3"/>
      <c r="L574" s="3"/>
      <c r="O574" s="227"/>
      <c r="Q574" s="94"/>
      <c r="R574" s="94"/>
      <c r="S574" s="94"/>
      <c r="T574" s="94"/>
    </row>
    <row r="575" ht="15.75" customHeight="1">
      <c r="A575" s="204"/>
      <c r="B575" s="222"/>
      <c r="C575" s="223"/>
      <c r="D575" s="231"/>
      <c r="E575" s="3"/>
      <c r="F575" s="3"/>
      <c r="G575" s="3"/>
      <c r="H575" s="3"/>
      <c r="J575" s="226"/>
      <c r="K575" s="3"/>
      <c r="L575" s="3"/>
      <c r="O575" s="227"/>
      <c r="Q575" s="94"/>
      <c r="R575" s="94"/>
      <c r="S575" s="94"/>
      <c r="T575" s="94"/>
    </row>
    <row r="576" ht="15.75" customHeight="1">
      <c r="A576" s="204"/>
      <c r="B576" s="222"/>
      <c r="C576" s="223"/>
      <c r="D576" s="231"/>
      <c r="E576" s="3"/>
      <c r="F576" s="3"/>
      <c r="G576" s="3"/>
      <c r="H576" s="3"/>
      <c r="J576" s="226"/>
      <c r="K576" s="3"/>
      <c r="L576" s="3"/>
      <c r="O576" s="227"/>
      <c r="Q576" s="94"/>
      <c r="R576" s="94"/>
      <c r="S576" s="94"/>
      <c r="T576" s="94"/>
    </row>
    <row r="577" ht="15.75" customHeight="1">
      <c r="A577" s="204"/>
      <c r="B577" s="222"/>
      <c r="C577" s="206"/>
      <c r="D577" s="235"/>
      <c r="E577" s="3"/>
      <c r="F577" s="3"/>
      <c r="G577" s="3"/>
      <c r="H577" s="3"/>
      <c r="J577" s="226"/>
      <c r="K577" s="3"/>
      <c r="L577" s="3"/>
      <c r="O577" s="227"/>
      <c r="Q577" s="94"/>
      <c r="R577" s="94"/>
      <c r="S577" s="94"/>
      <c r="T577" s="94"/>
    </row>
    <row r="578" ht="15.75" customHeight="1">
      <c r="A578" s="204"/>
      <c r="B578" s="222"/>
      <c r="C578" s="206"/>
      <c r="D578" s="235"/>
      <c r="E578" s="3"/>
      <c r="F578" s="3"/>
      <c r="G578" s="3"/>
      <c r="H578" s="3"/>
      <c r="J578" s="226"/>
      <c r="K578" s="3"/>
      <c r="L578" s="3"/>
      <c r="O578" s="227"/>
      <c r="Q578" s="94"/>
      <c r="R578" s="94"/>
      <c r="S578" s="94"/>
      <c r="T578" s="94"/>
    </row>
    <row r="579" ht="15.75" customHeight="1">
      <c r="A579" s="204"/>
      <c r="B579" s="222"/>
      <c r="C579" s="223"/>
      <c r="D579" s="231"/>
      <c r="E579" s="3"/>
      <c r="F579" s="3"/>
      <c r="G579" s="3"/>
      <c r="H579" s="3"/>
      <c r="J579" s="226"/>
      <c r="K579" s="3"/>
      <c r="L579" s="3"/>
      <c r="O579" s="227"/>
      <c r="Q579" s="94"/>
      <c r="R579" s="94"/>
      <c r="S579" s="94"/>
      <c r="T579" s="94"/>
    </row>
    <row r="580" ht="15.75" customHeight="1">
      <c r="A580" s="204"/>
      <c r="B580" s="222"/>
      <c r="C580" s="223"/>
      <c r="D580" s="231"/>
      <c r="E580" s="3"/>
      <c r="F580" s="3"/>
      <c r="G580" s="3"/>
      <c r="H580" s="3"/>
      <c r="J580" s="226"/>
      <c r="K580" s="3"/>
      <c r="L580" s="3"/>
      <c r="O580" s="227"/>
      <c r="Q580" s="94"/>
      <c r="R580" s="94"/>
      <c r="S580" s="94"/>
      <c r="T580" s="94"/>
    </row>
    <row r="581" ht="15.75" customHeight="1">
      <c r="A581" s="204"/>
      <c r="B581" s="222"/>
      <c r="C581" s="223"/>
      <c r="D581" s="231"/>
      <c r="E581" s="3"/>
      <c r="F581" s="3"/>
      <c r="G581" s="3"/>
      <c r="H581" s="3"/>
      <c r="J581" s="226"/>
      <c r="K581" s="3"/>
      <c r="L581" s="3"/>
      <c r="O581" s="227"/>
      <c r="Q581" s="94"/>
      <c r="R581" s="94"/>
      <c r="S581" s="94"/>
      <c r="T581" s="94"/>
    </row>
    <row r="582" ht="15.75" customHeight="1">
      <c r="A582" s="204"/>
      <c r="B582" s="222"/>
      <c r="C582" s="223"/>
      <c r="D582" s="231"/>
      <c r="E582" s="3"/>
      <c r="F582" s="3"/>
      <c r="G582" s="3"/>
      <c r="H582" s="3"/>
      <c r="J582" s="226"/>
      <c r="K582" s="3"/>
      <c r="L582" s="3"/>
      <c r="O582" s="227"/>
      <c r="Q582" s="94"/>
      <c r="R582" s="94"/>
      <c r="S582" s="94"/>
      <c r="T582" s="94"/>
    </row>
    <row r="583" ht="15.75" customHeight="1">
      <c r="A583" s="204"/>
      <c r="B583" s="222"/>
      <c r="C583" s="223"/>
      <c r="D583" s="231"/>
      <c r="E583" s="3"/>
      <c r="F583" s="3"/>
      <c r="G583" s="3"/>
      <c r="H583" s="3"/>
      <c r="J583" s="226"/>
      <c r="K583" s="3"/>
      <c r="L583" s="3"/>
      <c r="O583" s="227"/>
      <c r="Q583" s="94"/>
      <c r="R583" s="94"/>
      <c r="S583" s="94"/>
      <c r="T583" s="94"/>
    </row>
    <row r="584" ht="15.75" customHeight="1">
      <c r="A584" s="204"/>
      <c r="B584" s="222"/>
      <c r="C584" s="223"/>
      <c r="D584" s="231"/>
      <c r="E584" s="3"/>
      <c r="F584" s="3"/>
      <c r="G584" s="3"/>
      <c r="H584" s="3"/>
      <c r="J584" s="226"/>
      <c r="K584" s="3"/>
      <c r="L584" s="3"/>
      <c r="O584" s="227"/>
      <c r="Q584" s="94"/>
      <c r="R584" s="94"/>
      <c r="S584" s="94"/>
      <c r="T584" s="94"/>
    </row>
    <row r="585" ht="15.75" customHeight="1">
      <c r="A585" s="204"/>
      <c r="B585" s="222"/>
      <c r="C585" s="223"/>
      <c r="D585" s="231"/>
      <c r="E585" s="3"/>
      <c r="F585" s="3"/>
      <c r="G585" s="3"/>
      <c r="H585" s="3"/>
      <c r="J585" s="226"/>
      <c r="K585" s="3"/>
      <c r="L585" s="3"/>
      <c r="O585" s="227"/>
      <c r="Q585" s="94"/>
      <c r="R585" s="94"/>
      <c r="S585" s="94"/>
      <c r="T585" s="94"/>
    </row>
    <row r="586" ht="15.75" customHeight="1">
      <c r="A586" s="204"/>
      <c r="B586" s="222"/>
      <c r="C586" s="223"/>
      <c r="D586" s="231"/>
      <c r="E586" s="3"/>
      <c r="F586" s="3"/>
      <c r="G586" s="3"/>
      <c r="H586" s="3"/>
      <c r="J586" s="226"/>
      <c r="K586" s="3"/>
      <c r="L586" s="3"/>
      <c r="O586" s="227"/>
      <c r="Q586" s="94"/>
      <c r="R586" s="94"/>
      <c r="S586" s="94"/>
      <c r="T586" s="94"/>
    </row>
    <row r="587" ht="15.75" customHeight="1">
      <c r="A587" s="204"/>
      <c r="B587" s="222"/>
      <c r="C587" s="223"/>
      <c r="D587" s="231"/>
      <c r="E587" s="3"/>
      <c r="F587" s="3"/>
      <c r="G587" s="3"/>
      <c r="H587" s="3"/>
      <c r="J587" s="226"/>
      <c r="K587" s="3"/>
      <c r="L587" s="3"/>
      <c r="O587" s="227"/>
      <c r="Q587" s="94"/>
      <c r="R587" s="94"/>
      <c r="S587" s="94"/>
      <c r="T587" s="94"/>
    </row>
    <row r="588" ht="15.75" customHeight="1">
      <c r="A588" s="204"/>
      <c r="B588" s="222"/>
      <c r="C588" s="223"/>
      <c r="D588" s="231"/>
      <c r="E588" s="3"/>
      <c r="F588" s="3"/>
      <c r="G588" s="3"/>
      <c r="H588" s="3"/>
      <c r="J588" s="226"/>
      <c r="K588" s="3"/>
      <c r="L588" s="3"/>
      <c r="O588" s="227"/>
      <c r="Q588" s="94"/>
      <c r="R588" s="94"/>
      <c r="S588" s="94"/>
      <c r="T588" s="94"/>
    </row>
    <row r="589" ht="15.75" customHeight="1">
      <c r="A589" s="204"/>
      <c r="B589" s="222"/>
      <c r="C589" s="223"/>
      <c r="D589" s="231"/>
      <c r="E589" s="3"/>
      <c r="F589" s="3"/>
      <c r="G589" s="3"/>
      <c r="H589" s="3"/>
      <c r="J589" s="226"/>
      <c r="K589" s="3"/>
      <c r="L589" s="3"/>
      <c r="O589" s="227"/>
      <c r="Q589" s="94"/>
      <c r="R589" s="94"/>
      <c r="S589" s="94"/>
      <c r="T589" s="94"/>
    </row>
    <row r="590" ht="15.75" customHeight="1">
      <c r="A590" s="204"/>
      <c r="B590" s="222"/>
      <c r="C590" s="223"/>
      <c r="D590" s="231"/>
      <c r="E590" s="3"/>
      <c r="F590" s="3"/>
      <c r="G590" s="3"/>
      <c r="H590" s="3"/>
      <c r="J590" s="226"/>
      <c r="K590" s="3"/>
      <c r="L590" s="3"/>
      <c r="O590" s="227"/>
      <c r="Q590" s="94"/>
      <c r="R590" s="94"/>
      <c r="S590" s="94"/>
      <c r="T590" s="94"/>
    </row>
    <row r="591" ht="15.75" customHeight="1">
      <c r="A591" s="204"/>
      <c r="B591" s="222"/>
      <c r="C591" s="223"/>
      <c r="D591" s="231"/>
      <c r="E591" s="3"/>
      <c r="F591" s="3"/>
      <c r="G591" s="3"/>
      <c r="H591" s="3"/>
      <c r="J591" s="226"/>
      <c r="K591" s="3"/>
      <c r="L591" s="3"/>
      <c r="O591" s="227"/>
      <c r="Q591" s="94"/>
      <c r="R591" s="94"/>
      <c r="S591" s="94"/>
      <c r="T591" s="94"/>
    </row>
    <row r="592" ht="15.75" customHeight="1">
      <c r="A592" s="204"/>
      <c r="B592" s="222"/>
      <c r="C592" s="223"/>
      <c r="D592" s="231"/>
      <c r="E592" s="3"/>
      <c r="F592" s="3"/>
      <c r="G592" s="3"/>
      <c r="H592" s="3"/>
      <c r="J592" s="226"/>
      <c r="K592" s="3"/>
      <c r="L592" s="3"/>
      <c r="O592" s="227"/>
      <c r="Q592" s="94"/>
      <c r="R592" s="94"/>
      <c r="S592" s="94"/>
      <c r="T592" s="94"/>
    </row>
    <row r="593" ht="15.75" customHeight="1">
      <c r="A593" s="204"/>
      <c r="B593" s="222"/>
      <c r="C593" s="223"/>
      <c r="D593" s="231"/>
      <c r="E593" s="3"/>
      <c r="F593" s="3"/>
      <c r="G593" s="3"/>
      <c r="H593" s="3"/>
      <c r="J593" s="226"/>
      <c r="K593" s="3"/>
      <c r="L593" s="3"/>
      <c r="O593" s="227"/>
      <c r="Q593" s="94"/>
      <c r="R593" s="94"/>
      <c r="S593" s="94"/>
      <c r="T593" s="94"/>
    </row>
    <row r="594" ht="15.75" customHeight="1">
      <c r="A594" s="204"/>
      <c r="B594" s="222"/>
      <c r="C594" s="223"/>
      <c r="D594" s="231"/>
      <c r="E594" s="3"/>
      <c r="F594" s="3"/>
      <c r="G594" s="3"/>
      <c r="H594" s="3"/>
      <c r="J594" s="226"/>
      <c r="K594" s="3"/>
      <c r="L594" s="3"/>
      <c r="O594" s="227"/>
      <c r="Q594" s="94"/>
      <c r="R594" s="94"/>
      <c r="S594" s="94"/>
      <c r="T594" s="94"/>
    </row>
    <row r="595" ht="15.75" customHeight="1">
      <c r="A595" s="204"/>
      <c r="B595" s="222"/>
      <c r="C595" s="223"/>
      <c r="D595" s="231"/>
      <c r="E595" s="3"/>
      <c r="F595" s="3"/>
      <c r="G595" s="3"/>
      <c r="H595" s="3"/>
      <c r="J595" s="226"/>
      <c r="K595" s="3"/>
      <c r="L595" s="3"/>
      <c r="O595" s="227"/>
      <c r="Q595" s="94"/>
      <c r="R595" s="94"/>
      <c r="S595" s="94"/>
      <c r="T595" s="94"/>
    </row>
    <row r="596" ht="15.75" customHeight="1">
      <c r="A596" s="204"/>
      <c r="B596" s="222"/>
      <c r="C596" s="223"/>
      <c r="D596" s="231"/>
      <c r="E596" s="3"/>
      <c r="F596" s="3"/>
      <c r="G596" s="3"/>
      <c r="H596" s="3"/>
      <c r="J596" s="226"/>
      <c r="K596" s="3"/>
      <c r="L596" s="3"/>
      <c r="O596" s="227"/>
      <c r="Q596" s="94"/>
      <c r="R596" s="94"/>
      <c r="S596" s="94"/>
      <c r="T596" s="94"/>
    </row>
    <row r="597" ht="15.75" customHeight="1">
      <c r="A597" s="204"/>
      <c r="B597" s="222"/>
      <c r="C597" s="223"/>
      <c r="D597" s="231"/>
      <c r="E597" s="3"/>
      <c r="F597" s="3"/>
      <c r="G597" s="3"/>
      <c r="H597" s="3"/>
      <c r="J597" s="226"/>
      <c r="K597" s="3"/>
      <c r="L597" s="3"/>
      <c r="O597" s="227"/>
      <c r="Q597" s="94"/>
      <c r="R597" s="94"/>
      <c r="S597" s="94"/>
      <c r="T597" s="94"/>
    </row>
    <row r="598" ht="15.75" customHeight="1">
      <c r="A598" s="204"/>
      <c r="B598" s="222"/>
      <c r="C598" s="223"/>
      <c r="D598" s="231"/>
      <c r="E598" s="3"/>
      <c r="F598" s="3"/>
      <c r="G598" s="3"/>
      <c r="H598" s="3"/>
      <c r="J598" s="226"/>
      <c r="K598" s="3"/>
      <c r="L598" s="3"/>
      <c r="O598" s="227"/>
      <c r="Q598" s="94"/>
      <c r="R598" s="94"/>
      <c r="S598" s="94"/>
      <c r="T598" s="94"/>
    </row>
    <row r="599" ht="15.75" customHeight="1">
      <c r="A599" s="204"/>
      <c r="B599" s="222"/>
      <c r="C599" s="223"/>
      <c r="D599" s="231"/>
      <c r="E599" s="3"/>
      <c r="F599" s="3"/>
      <c r="G599" s="3"/>
      <c r="H599" s="3"/>
      <c r="J599" s="226"/>
      <c r="K599" s="3"/>
      <c r="L599" s="3"/>
      <c r="O599" s="227"/>
      <c r="Q599" s="94"/>
      <c r="R599" s="94"/>
      <c r="S599" s="94"/>
      <c r="T599" s="94"/>
    </row>
    <row r="600" ht="15.75" customHeight="1">
      <c r="A600" s="204"/>
      <c r="B600" s="222"/>
      <c r="C600" s="223"/>
      <c r="D600" s="231"/>
      <c r="E600" s="3"/>
      <c r="F600" s="3"/>
      <c r="G600" s="3"/>
      <c r="H600" s="3"/>
      <c r="J600" s="226"/>
      <c r="K600" s="3"/>
      <c r="L600" s="3"/>
      <c r="O600" s="227"/>
      <c r="Q600" s="94"/>
      <c r="R600" s="94"/>
      <c r="S600" s="94"/>
      <c r="T600" s="94"/>
    </row>
    <row r="601" ht="15.75" customHeight="1">
      <c r="A601" s="204"/>
      <c r="B601" s="222"/>
      <c r="C601" s="223"/>
      <c r="D601" s="231"/>
      <c r="E601" s="3"/>
      <c r="F601" s="3"/>
      <c r="G601" s="3"/>
      <c r="H601" s="3"/>
      <c r="J601" s="226"/>
      <c r="K601" s="3"/>
      <c r="L601" s="3"/>
      <c r="O601" s="227"/>
      <c r="Q601" s="94"/>
      <c r="R601" s="94"/>
      <c r="S601" s="94"/>
      <c r="T601" s="94"/>
    </row>
    <row r="602" ht="15.75" customHeight="1">
      <c r="A602" s="204"/>
      <c r="B602" s="222"/>
      <c r="C602" s="223"/>
      <c r="D602" s="231"/>
      <c r="E602" s="3"/>
      <c r="F602" s="3"/>
      <c r="G602" s="3"/>
      <c r="H602" s="3"/>
      <c r="J602" s="226"/>
      <c r="K602" s="3"/>
      <c r="L602" s="3"/>
      <c r="O602" s="227"/>
      <c r="Q602" s="94"/>
      <c r="R602" s="94"/>
      <c r="S602" s="94"/>
      <c r="T602" s="94"/>
    </row>
    <row r="603" ht="15.75" customHeight="1">
      <c r="A603" s="204"/>
      <c r="B603" s="222"/>
      <c r="C603" s="223"/>
      <c r="D603" s="231"/>
      <c r="E603" s="3"/>
      <c r="F603" s="3"/>
      <c r="G603" s="3"/>
      <c r="H603" s="3"/>
      <c r="J603" s="226"/>
      <c r="K603" s="3"/>
      <c r="L603" s="3"/>
      <c r="O603" s="227"/>
      <c r="Q603" s="94"/>
      <c r="R603" s="94"/>
      <c r="S603" s="94"/>
      <c r="T603" s="94"/>
    </row>
    <row r="604" ht="15.75" customHeight="1">
      <c r="A604" s="204"/>
      <c r="B604" s="222"/>
      <c r="C604" s="223"/>
      <c r="D604" s="231"/>
      <c r="E604" s="3"/>
      <c r="F604" s="3"/>
      <c r="G604" s="3"/>
      <c r="H604" s="3"/>
      <c r="J604" s="226"/>
      <c r="K604" s="3"/>
      <c r="L604" s="3"/>
      <c r="O604" s="227"/>
      <c r="Q604" s="94"/>
      <c r="R604" s="94"/>
      <c r="S604" s="94"/>
      <c r="T604" s="94"/>
    </row>
    <row r="605" ht="15.75" customHeight="1">
      <c r="A605" s="204"/>
      <c r="B605" s="222"/>
      <c r="C605" s="223"/>
      <c r="D605" s="231"/>
      <c r="E605" s="3"/>
      <c r="F605" s="3"/>
      <c r="G605" s="3"/>
      <c r="H605" s="3"/>
      <c r="J605" s="226"/>
      <c r="K605" s="3"/>
      <c r="L605" s="3"/>
      <c r="O605" s="227"/>
      <c r="Q605" s="94"/>
      <c r="R605" s="94"/>
      <c r="S605" s="94"/>
      <c r="T605" s="94"/>
    </row>
    <row r="606" ht="15.75" customHeight="1">
      <c r="A606" s="204"/>
      <c r="B606" s="222"/>
      <c r="C606" s="223"/>
      <c r="D606" s="231"/>
      <c r="E606" s="3"/>
      <c r="F606" s="3"/>
      <c r="G606" s="3"/>
      <c r="H606" s="3"/>
      <c r="J606" s="226"/>
      <c r="K606" s="3"/>
      <c r="L606" s="3"/>
      <c r="O606" s="227"/>
      <c r="Q606" s="94"/>
      <c r="R606" s="94"/>
      <c r="S606" s="94"/>
      <c r="T606" s="94"/>
    </row>
    <row r="607" ht="15.75" customHeight="1">
      <c r="A607" s="204"/>
      <c r="B607" s="222"/>
      <c r="C607" s="223"/>
      <c r="D607" s="231"/>
      <c r="E607" s="3"/>
      <c r="F607" s="3"/>
      <c r="G607" s="3"/>
      <c r="H607" s="3"/>
      <c r="J607" s="226"/>
      <c r="K607" s="3"/>
      <c r="L607" s="3"/>
      <c r="O607" s="227"/>
      <c r="Q607" s="94"/>
      <c r="R607" s="94"/>
      <c r="S607" s="94"/>
      <c r="T607" s="94"/>
    </row>
    <row r="608" ht="15.75" customHeight="1">
      <c r="A608" s="204"/>
      <c r="B608" s="222"/>
      <c r="C608" s="223"/>
      <c r="D608" s="231"/>
      <c r="E608" s="3"/>
      <c r="F608" s="3"/>
      <c r="G608" s="3"/>
      <c r="H608" s="3"/>
      <c r="J608" s="226"/>
      <c r="K608" s="3"/>
      <c r="L608" s="3"/>
      <c r="O608" s="227"/>
      <c r="Q608" s="94"/>
      <c r="R608" s="94"/>
      <c r="S608" s="94"/>
      <c r="T608" s="94"/>
    </row>
    <row r="609" ht="15.75" customHeight="1">
      <c r="A609" s="204"/>
      <c r="B609" s="222"/>
      <c r="C609" s="223"/>
      <c r="D609" s="231"/>
      <c r="E609" s="3"/>
      <c r="F609" s="3"/>
      <c r="G609" s="3"/>
      <c r="H609" s="3"/>
      <c r="J609" s="226"/>
      <c r="K609" s="3"/>
      <c r="L609" s="3"/>
      <c r="O609" s="227"/>
      <c r="Q609" s="94"/>
      <c r="R609" s="94"/>
      <c r="S609" s="94"/>
      <c r="T609" s="94"/>
    </row>
    <row r="610" ht="15.75" customHeight="1">
      <c r="A610" s="204"/>
      <c r="B610" s="222"/>
      <c r="C610" s="223"/>
      <c r="D610" s="231"/>
      <c r="E610" s="3"/>
      <c r="F610" s="3"/>
      <c r="G610" s="3"/>
      <c r="H610" s="3"/>
      <c r="J610" s="226"/>
      <c r="K610" s="3"/>
      <c r="L610" s="3"/>
      <c r="O610" s="227"/>
      <c r="Q610" s="94"/>
      <c r="R610" s="94"/>
      <c r="S610" s="94"/>
      <c r="T610" s="94"/>
    </row>
    <row r="611" ht="15.75" customHeight="1">
      <c r="A611" s="204"/>
      <c r="B611" s="222"/>
      <c r="C611" s="223"/>
      <c r="D611" s="231"/>
      <c r="E611" s="3"/>
      <c r="F611" s="3"/>
      <c r="G611" s="3"/>
      <c r="H611" s="3"/>
      <c r="J611" s="226"/>
      <c r="K611" s="3"/>
      <c r="L611" s="3"/>
      <c r="O611" s="227"/>
      <c r="Q611" s="94"/>
      <c r="R611" s="94"/>
      <c r="S611" s="94"/>
      <c r="T611" s="94"/>
    </row>
    <row r="612" ht="15.75" customHeight="1">
      <c r="A612" s="204"/>
      <c r="B612" s="222"/>
      <c r="C612" s="223"/>
      <c r="D612" s="231"/>
      <c r="E612" s="3"/>
      <c r="F612" s="3"/>
      <c r="G612" s="3"/>
      <c r="H612" s="3"/>
      <c r="J612" s="226"/>
      <c r="K612" s="3"/>
      <c r="L612" s="3"/>
      <c r="O612" s="227"/>
      <c r="Q612" s="94"/>
      <c r="R612" s="94"/>
      <c r="S612" s="94"/>
      <c r="T612" s="94"/>
    </row>
    <row r="613" ht="15.75" customHeight="1">
      <c r="A613" s="204"/>
      <c r="B613" s="222"/>
      <c r="C613" s="223"/>
      <c r="D613" s="231"/>
      <c r="E613" s="3"/>
      <c r="F613" s="3"/>
      <c r="G613" s="3"/>
      <c r="H613" s="3"/>
      <c r="J613" s="226"/>
      <c r="K613" s="3"/>
      <c r="L613" s="3"/>
      <c r="O613" s="227"/>
      <c r="Q613" s="94"/>
      <c r="R613" s="94"/>
      <c r="S613" s="94"/>
      <c r="T613" s="94"/>
    </row>
    <row r="614" ht="15.75" customHeight="1">
      <c r="A614" s="204"/>
      <c r="B614" s="222"/>
      <c r="C614" s="223"/>
      <c r="D614" s="231"/>
      <c r="E614" s="3"/>
      <c r="F614" s="3"/>
      <c r="G614" s="3"/>
      <c r="H614" s="3"/>
      <c r="J614" s="226"/>
      <c r="K614" s="3"/>
      <c r="L614" s="3"/>
      <c r="O614" s="227"/>
      <c r="Q614" s="94"/>
      <c r="R614" s="94"/>
      <c r="S614" s="94"/>
      <c r="T614" s="94"/>
    </row>
    <row r="615" ht="15.75" customHeight="1">
      <c r="A615" s="204"/>
      <c r="B615" s="222"/>
      <c r="C615" s="223"/>
      <c r="D615" s="231"/>
      <c r="E615" s="3"/>
      <c r="F615" s="3"/>
      <c r="G615" s="3"/>
      <c r="H615" s="3"/>
      <c r="J615" s="226"/>
      <c r="K615" s="3"/>
      <c r="L615" s="3"/>
      <c r="O615" s="227"/>
      <c r="Q615" s="94"/>
      <c r="R615" s="94"/>
      <c r="S615" s="94"/>
      <c r="T615" s="94"/>
    </row>
    <row r="616" ht="15.75" customHeight="1">
      <c r="A616" s="204"/>
      <c r="B616" s="222"/>
      <c r="C616" s="223"/>
      <c r="D616" s="231"/>
      <c r="E616" s="3"/>
      <c r="F616" s="3"/>
      <c r="G616" s="3"/>
      <c r="H616" s="3"/>
      <c r="J616" s="226"/>
      <c r="K616" s="3"/>
      <c r="L616" s="3"/>
      <c r="O616" s="227"/>
      <c r="Q616" s="94"/>
      <c r="R616" s="94"/>
      <c r="S616" s="94"/>
      <c r="T616" s="94"/>
    </row>
    <row r="617" ht="15.75" customHeight="1">
      <c r="A617" s="204"/>
      <c r="B617" s="222"/>
      <c r="C617" s="223"/>
      <c r="D617" s="231"/>
      <c r="E617" s="3"/>
      <c r="F617" s="3"/>
      <c r="G617" s="3"/>
      <c r="H617" s="3"/>
      <c r="J617" s="226"/>
      <c r="K617" s="3"/>
      <c r="L617" s="3"/>
      <c r="O617" s="227"/>
      <c r="Q617" s="94"/>
      <c r="R617" s="94"/>
      <c r="S617" s="94"/>
      <c r="T617" s="94"/>
    </row>
    <row r="618" ht="15.75" customHeight="1">
      <c r="A618" s="204"/>
      <c r="B618" s="222"/>
      <c r="C618" s="223"/>
      <c r="D618" s="231"/>
      <c r="E618" s="3"/>
      <c r="F618" s="3"/>
      <c r="G618" s="3"/>
      <c r="H618" s="3"/>
      <c r="J618" s="226"/>
      <c r="K618" s="3"/>
      <c r="L618" s="3"/>
      <c r="O618" s="227"/>
      <c r="Q618" s="94"/>
      <c r="R618" s="94"/>
      <c r="S618" s="94"/>
      <c r="T618" s="94"/>
    </row>
    <row r="619" ht="15.75" customHeight="1">
      <c r="A619" s="204"/>
      <c r="B619" s="222"/>
      <c r="C619" s="223"/>
      <c r="D619" s="231"/>
      <c r="E619" s="3"/>
      <c r="F619" s="3"/>
      <c r="G619" s="3"/>
      <c r="H619" s="3"/>
      <c r="J619" s="226"/>
      <c r="K619" s="3"/>
      <c r="L619" s="3"/>
      <c r="O619" s="227"/>
      <c r="Q619" s="94"/>
      <c r="R619" s="94"/>
      <c r="S619" s="94"/>
      <c r="T619" s="94"/>
    </row>
    <row r="620" ht="15.75" customHeight="1">
      <c r="A620" s="204"/>
      <c r="B620" s="222"/>
      <c r="C620" s="223"/>
      <c r="D620" s="231"/>
      <c r="E620" s="3"/>
      <c r="F620" s="3"/>
      <c r="G620" s="3"/>
      <c r="H620" s="3"/>
      <c r="J620" s="226"/>
      <c r="K620" s="3"/>
      <c r="L620" s="3"/>
      <c r="O620" s="227"/>
      <c r="Q620" s="94"/>
      <c r="R620" s="94"/>
      <c r="S620" s="94"/>
      <c r="T620" s="94"/>
    </row>
    <row r="621" ht="15.75" customHeight="1">
      <c r="A621" s="204"/>
      <c r="B621" s="222"/>
      <c r="C621" s="223"/>
      <c r="D621" s="231"/>
      <c r="E621" s="3"/>
      <c r="F621" s="3"/>
      <c r="G621" s="3"/>
      <c r="H621" s="3"/>
      <c r="J621" s="226"/>
      <c r="K621" s="3"/>
      <c r="L621" s="3"/>
      <c r="O621" s="227"/>
      <c r="Q621" s="94"/>
      <c r="R621" s="94"/>
      <c r="S621" s="94"/>
      <c r="T621" s="94"/>
    </row>
    <row r="622" ht="15.75" customHeight="1">
      <c r="A622" s="204"/>
      <c r="B622" s="222"/>
      <c r="C622" s="223"/>
      <c r="D622" s="231"/>
      <c r="E622" s="3"/>
      <c r="F622" s="3"/>
      <c r="G622" s="3"/>
      <c r="H622" s="3"/>
      <c r="J622" s="226"/>
      <c r="K622" s="3"/>
      <c r="L622" s="3"/>
      <c r="O622" s="227"/>
      <c r="Q622" s="94"/>
      <c r="R622" s="94"/>
      <c r="S622" s="94"/>
      <c r="T622" s="94"/>
    </row>
    <row r="623" ht="15.75" customHeight="1">
      <c r="A623" s="204"/>
      <c r="B623" s="222"/>
      <c r="C623" s="223"/>
      <c r="D623" s="231"/>
      <c r="E623" s="3"/>
      <c r="F623" s="3"/>
      <c r="G623" s="3"/>
      <c r="H623" s="3"/>
      <c r="J623" s="226"/>
      <c r="K623" s="3"/>
      <c r="L623" s="3"/>
      <c r="O623" s="227"/>
      <c r="Q623" s="94"/>
      <c r="R623" s="94"/>
      <c r="S623" s="94"/>
      <c r="T623" s="94"/>
    </row>
    <row r="624" ht="15.75" customHeight="1">
      <c r="A624" s="204"/>
      <c r="B624" s="222"/>
      <c r="C624" s="223"/>
      <c r="D624" s="231"/>
      <c r="E624" s="3"/>
      <c r="F624" s="3"/>
      <c r="G624" s="3"/>
      <c r="H624" s="3"/>
      <c r="J624" s="226"/>
      <c r="K624" s="3"/>
      <c r="L624" s="3"/>
      <c r="O624" s="227"/>
      <c r="Q624" s="94"/>
      <c r="R624" s="94"/>
      <c r="S624" s="94"/>
      <c r="T624" s="94"/>
    </row>
    <row r="625" ht="15.75" customHeight="1">
      <c r="A625" s="204"/>
      <c r="B625" s="222"/>
      <c r="C625" s="223"/>
      <c r="D625" s="231"/>
      <c r="E625" s="3"/>
      <c r="F625" s="3"/>
      <c r="G625" s="3"/>
      <c r="H625" s="3"/>
      <c r="J625" s="226"/>
      <c r="K625" s="3"/>
      <c r="L625" s="3"/>
      <c r="O625" s="227"/>
      <c r="Q625" s="94"/>
      <c r="R625" s="94"/>
      <c r="S625" s="94"/>
      <c r="T625" s="94"/>
    </row>
    <row r="626" ht="15.75" customHeight="1">
      <c r="A626" s="204"/>
      <c r="B626" s="222"/>
      <c r="C626" s="223"/>
      <c r="D626" s="231"/>
      <c r="E626" s="3"/>
      <c r="F626" s="3"/>
      <c r="G626" s="3"/>
      <c r="H626" s="3"/>
      <c r="J626" s="226"/>
      <c r="K626" s="3"/>
      <c r="L626" s="3"/>
      <c r="O626" s="227"/>
      <c r="Q626" s="94"/>
      <c r="R626" s="94"/>
      <c r="S626" s="94"/>
      <c r="T626" s="94"/>
    </row>
    <row r="627" ht="15.75" customHeight="1">
      <c r="A627" s="204"/>
      <c r="B627" s="222"/>
      <c r="C627" s="223"/>
      <c r="D627" s="231"/>
      <c r="E627" s="3"/>
      <c r="F627" s="3"/>
      <c r="G627" s="3"/>
      <c r="H627" s="3"/>
      <c r="J627" s="226"/>
      <c r="K627" s="3"/>
      <c r="L627" s="3"/>
      <c r="O627" s="227"/>
      <c r="Q627" s="94"/>
      <c r="R627" s="94"/>
      <c r="S627" s="94"/>
      <c r="T627" s="94"/>
    </row>
    <row r="628" ht="15.75" customHeight="1">
      <c r="A628" s="204"/>
      <c r="B628" s="222"/>
      <c r="C628" s="223"/>
      <c r="D628" s="231"/>
      <c r="E628" s="3"/>
      <c r="F628" s="3"/>
      <c r="G628" s="3"/>
      <c r="H628" s="3"/>
      <c r="J628" s="226"/>
      <c r="K628" s="3"/>
      <c r="L628" s="3"/>
      <c r="O628" s="227"/>
      <c r="Q628" s="94"/>
      <c r="R628" s="94"/>
      <c r="S628" s="94"/>
      <c r="T628" s="94"/>
    </row>
    <row r="629" ht="15.75" customHeight="1">
      <c r="A629" s="204"/>
      <c r="B629" s="222"/>
      <c r="C629" s="223"/>
      <c r="D629" s="231"/>
      <c r="E629" s="3"/>
      <c r="F629" s="3"/>
      <c r="G629" s="3"/>
      <c r="H629" s="3"/>
      <c r="J629" s="226"/>
      <c r="K629" s="3"/>
      <c r="L629" s="3"/>
      <c r="O629" s="227"/>
      <c r="Q629" s="94"/>
      <c r="R629" s="94"/>
      <c r="S629" s="94"/>
      <c r="T629" s="94"/>
    </row>
    <row r="630" ht="15.75" customHeight="1">
      <c r="A630" s="204"/>
      <c r="B630" s="222"/>
      <c r="C630" s="223"/>
      <c r="D630" s="231"/>
      <c r="E630" s="3"/>
      <c r="F630" s="3"/>
      <c r="G630" s="3"/>
      <c r="H630" s="3"/>
      <c r="J630" s="226"/>
      <c r="K630" s="3"/>
      <c r="L630" s="3"/>
      <c r="O630" s="227"/>
      <c r="Q630" s="94"/>
      <c r="R630" s="94"/>
      <c r="S630" s="94"/>
      <c r="T630" s="94"/>
    </row>
    <row r="631" ht="15.75" customHeight="1">
      <c r="A631" s="204"/>
      <c r="B631" s="222"/>
      <c r="C631" s="223"/>
      <c r="D631" s="231"/>
      <c r="E631" s="3"/>
      <c r="F631" s="3"/>
      <c r="G631" s="3"/>
      <c r="H631" s="3"/>
      <c r="J631" s="226"/>
      <c r="K631" s="3"/>
      <c r="L631" s="3"/>
      <c r="O631" s="227"/>
      <c r="Q631" s="94"/>
      <c r="R631" s="94"/>
      <c r="S631" s="94"/>
      <c r="T631" s="94"/>
    </row>
    <row r="632" ht="15.75" customHeight="1">
      <c r="A632" s="204"/>
      <c r="B632" s="222"/>
      <c r="C632" s="223"/>
      <c r="D632" s="231"/>
      <c r="E632" s="3"/>
      <c r="F632" s="3"/>
      <c r="G632" s="3"/>
      <c r="H632" s="3"/>
      <c r="J632" s="226"/>
      <c r="K632" s="3"/>
      <c r="L632" s="3"/>
      <c r="O632" s="227"/>
      <c r="Q632" s="94"/>
      <c r="R632" s="94"/>
      <c r="S632" s="94"/>
      <c r="T632" s="94"/>
    </row>
    <row r="633" ht="15.75" customHeight="1">
      <c r="A633" s="204"/>
      <c r="B633" s="222"/>
      <c r="C633" s="223"/>
      <c r="D633" s="231"/>
      <c r="E633" s="3"/>
      <c r="F633" s="3"/>
      <c r="G633" s="3"/>
      <c r="H633" s="3"/>
      <c r="J633" s="226"/>
      <c r="K633" s="3"/>
      <c r="L633" s="3"/>
      <c r="O633" s="227"/>
      <c r="Q633" s="94"/>
      <c r="R633" s="94"/>
      <c r="S633" s="94"/>
      <c r="T633" s="94"/>
    </row>
    <row r="634" ht="15.75" customHeight="1">
      <c r="A634" s="204"/>
      <c r="B634" s="222"/>
      <c r="C634" s="223"/>
      <c r="D634" s="231"/>
      <c r="E634" s="3"/>
      <c r="F634" s="3"/>
      <c r="G634" s="3"/>
      <c r="H634" s="3"/>
      <c r="J634" s="226"/>
      <c r="K634" s="3"/>
      <c r="L634" s="3"/>
      <c r="O634" s="227"/>
      <c r="Q634" s="94"/>
      <c r="R634" s="94"/>
      <c r="S634" s="94"/>
      <c r="T634" s="94"/>
    </row>
    <row r="635" ht="15.75" customHeight="1">
      <c r="A635" s="204"/>
      <c r="B635" s="222"/>
      <c r="C635" s="223"/>
      <c r="D635" s="231"/>
      <c r="E635" s="3"/>
      <c r="F635" s="3"/>
      <c r="G635" s="3"/>
      <c r="H635" s="3"/>
      <c r="J635" s="226"/>
      <c r="K635" s="3"/>
      <c r="L635" s="3"/>
      <c r="O635" s="227"/>
      <c r="Q635" s="94"/>
      <c r="R635" s="94"/>
      <c r="S635" s="94"/>
      <c r="T635" s="94"/>
    </row>
    <row r="636" ht="15.75" customHeight="1">
      <c r="A636" s="204"/>
      <c r="B636" s="222"/>
      <c r="C636" s="223"/>
      <c r="D636" s="231"/>
      <c r="E636" s="3"/>
      <c r="F636" s="3"/>
      <c r="G636" s="3"/>
      <c r="H636" s="3"/>
      <c r="J636" s="226"/>
      <c r="K636" s="3"/>
      <c r="L636" s="3"/>
      <c r="O636" s="227"/>
      <c r="Q636" s="94"/>
      <c r="R636" s="94"/>
      <c r="S636" s="94"/>
      <c r="T636" s="94"/>
    </row>
    <row r="637" ht="15.75" customHeight="1">
      <c r="A637" s="204"/>
      <c r="B637" s="222"/>
      <c r="C637" s="223"/>
      <c r="D637" s="231"/>
      <c r="E637" s="3"/>
      <c r="F637" s="3"/>
      <c r="G637" s="3"/>
      <c r="H637" s="3"/>
      <c r="J637" s="226"/>
      <c r="K637" s="3"/>
      <c r="L637" s="3"/>
      <c r="O637" s="227"/>
      <c r="Q637" s="94"/>
      <c r="R637" s="94"/>
      <c r="S637" s="94"/>
      <c r="T637" s="94"/>
    </row>
    <row r="638" ht="15.75" customHeight="1">
      <c r="A638" s="204"/>
      <c r="B638" s="222"/>
      <c r="C638" s="223"/>
      <c r="D638" s="231"/>
      <c r="E638" s="3"/>
      <c r="F638" s="3"/>
      <c r="G638" s="3"/>
      <c r="H638" s="3"/>
      <c r="J638" s="226"/>
      <c r="K638" s="3"/>
      <c r="L638" s="3"/>
      <c r="O638" s="227"/>
      <c r="Q638" s="94"/>
      <c r="R638" s="94"/>
      <c r="S638" s="94"/>
      <c r="T638" s="94"/>
    </row>
    <row r="639" ht="15.75" customHeight="1">
      <c r="A639" s="204"/>
      <c r="B639" s="222"/>
      <c r="C639" s="223"/>
      <c r="D639" s="231"/>
      <c r="E639" s="3"/>
      <c r="F639" s="3"/>
      <c r="G639" s="3"/>
      <c r="H639" s="3"/>
      <c r="J639" s="226"/>
      <c r="K639" s="3"/>
      <c r="L639" s="3"/>
      <c r="O639" s="227"/>
      <c r="Q639" s="94"/>
      <c r="R639" s="94"/>
      <c r="S639" s="94"/>
      <c r="T639" s="94"/>
    </row>
    <row r="640" ht="15.75" customHeight="1">
      <c r="A640" s="204"/>
      <c r="B640" s="222"/>
      <c r="C640" s="223"/>
      <c r="D640" s="231"/>
      <c r="E640" s="3"/>
      <c r="F640" s="3"/>
      <c r="G640" s="3"/>
      <c r="H640" s="3"/>
      <c r="J640" s="226"/>
      <c r="K640" s="3"/>
      <c r="L640" s="3"/>
      <c r="O640" s="227"/>
      <c r="Q640" s="94"/>
      <c r="R640" s="94"/>
      <c r="S640" s="94"/>
      <c r="T640" s="94"/>
    </row>
    <row r="641" ht="15.75" customHeight="1">
      <c r="A641" s="204"/>
      <c r="B641" s="222"/>
      <c r="C641" s="223"/>
      <c r="D641" s="231"/>
      <c r="E641" s="3"/>
      <c r="F641" s="3"/>
      <c r="G641" s="3"/>
      <c r="H641" s="3"/>
      <c r="J641" s="226"/>
      <c r="K641" s="3"/>
      <c r="L641" s="3"/>
      <c r="O641" s="227"/>
      <c r="Q641" s="94"/>
      <c r="R641" s="94"/>
      <c r="S641" s="94"/>
      <c r="T641" s="94"/>
    </row>
    <row r="642" ht="15.75" customHeight="1">
      <c r="A642" s="204"/>
      <c r="B642" s="222"/>
      <c r="C642" s="223"/>
      <c r="D642" s="231"/>
      <c r="E642" s="3"/>
      <c r="F642" s="3"/>
      <c r="G642" s="3"/>
      <c r="H642" s="3"/>
      <c r="J642" s="226"/>
      <c r="K642" s="3"/>
      <c r="L642" s="3"/>
      <c r="O642" s="227"/>
      <c r="Q642" s="94"/>
      <c r="R642" s="94"/>
      <c r="S642" s="94"/>
      <c r="T642" s="94"/>
    </row>
    <row r="643" ht="15.75" customHeight="1">
      <c r="A643" s="204"/>
      <c r="B643" s="222"/>
      <c r="C643" s="223"/>
      <c r="D643" s="231"/>
      <c r="E643" s="3"/>
      <c r="F643" s="3"/>
      <c r="G643" s="3"/>
      <c r="H643" s="3"/>
      <c r="J643" s="226"/>
      <c r="K643" s="3"/>
      <c r="L643" s="3"/>
      <c r="O643" s="227"/>
      <c r="Q643" s="94"/>
      <c r="R643" s="94"/>
      <c r="S643" s="94"/>
      <c r="T643" s="94"/>
    </row>
    <row r="644" ht="15.75" customHeight="1">
      <c r="A644" s="204"/>
      <c r="B644" s="222"/>
      <c r="C644" s="223"/>
      <c r="D644" s="231"/>
      <c r="E644" s="3"/>
      <c r="F644" s="3"/>
      <c r="G644" s="3"/>
      <c r="H644" s="3"/>
      <c r="J644" s="226"/>
      <c r="K644" s="3"/>
      <c r="L644" s="3"/>
      <c r="O644" s="227"/>
      <c r="Q644" s="94"/>
      <c r="R644" s="94"/>
      <c r="S644" s="94"/>
      <c r="T644" s="94"/>
    </row>
    <row r="645" ht="15.75" customHeight="1">
      <c r="A645" s="204"/>
      <c r="B645" s="222"/>
      <c r="C645" s="223"/>
      <c r="D645" s="231"/>
      <c r="E645" s="3"/>
      <c r="F645" s="3"/>
      <c r="G645" s="3"/>
      <c r="H645" s="3"/>
      <c r="J645" s="226"/>
      <c r="K645" s="3"/>
      <c r="L645" s="3"/>
      <c r="O645" s="227"/>
      <c r="Q645" s="94"/>
      <c r="R645" s="94"/>
      <c r="S645" s="94"/>
      <c r="T645" s="94"/>
    </row>
    <row r="646" ht="15.75" customHeight="1">
      <c r="A646" s="204"/>
      <c r="B646" s="222"/>
      <c r="C646" s="223"/>
      <c r="D646" s="231"/>
      <c r="E646" s="3"/>
      <c r="F646" s="3"/>
      <c r="G646" s="3"/>
      <c r="H646" s="3"/>
      <c r="J646" s="226"/>
      <c r="K646" s="3"/>
      <c r="L646" s="3"/>
      <c r="O646" s="227"/>
      <c r="Q646" s="94"/>
      <c r="R646" s="94"/>
      <c r="S646" s="94"/>
      <c r="T646" s="94"/>
    </row>
    <row r="647" ht="15.75" customHeight="1">
      <c r="A647" s="204"/>
      <c r="B647" s="222"/>
      <c r="C647" s="223"/>
      <c r="D647" s="231"/>
      <c r="E647" s="3"/>
      <c r="F647" s="3"/>
      <c r="G647" s="3"/>
      <c r="H647" s="3"/>
      <c r="J647" s="226"/>
      <c r="K647" s="3"/>
      <c r="L647" s="3"/>
      <c r="O647" s="227"/>
      <c r="Q647" s="94"/>
      <c r="R647" s="94"/>
      <c r="S647" s="94"/>
      <c r="T647" s="94"/>
    </row>
    <row r="648" ht="15.75" customHeight="1">
      <c r="A648" s="204"/>
      <c r="B648" s="222"/>
      <c r="C648" s="223"/>
      <c r="D648" s="231"/>
      <c r="E648" s="3"/>
      <c r="F648" s="3"/>
      <c r="G648" s="3"/>
      <c r="H648" s="3"/>
      <c r="J648" s="226"/>
      <c r="K648" s="3"/>
      <c r="L648" s="3"/>
      <c r="O648" s="227"/>
      <c r="Q648" s="94"/>
      <c r="R648" s="94"/>
      <c r="S648" s="94"/>
      <c r="T648" s="94"/>
    </row>
    <row r="649" ht="15.75" customHeight="1">
      <c r="A649" s="204"/>
      <c r="B649" s="222"/>
      <c r="C649" s="223"/>
      <c r="D649" s="231"/>
      <c r="E649" s="3"/>
      <c r="F649" s="3"/>
      <c r="G649" s="3"/>
      <c r="H649" s="3"/>
      <c r="J649" s="226"/>
      <c r="K649" s="3"/>
      <c r="L649" s="3"/>
      <c r="O649" s="227"/>
      <c r="Q649" s="94"/>
      <c r="R649" s="94"/>
      <c r="S649" s="94"/>
      <c r="T649" s="94"/>
    </row>
    <row r="650" ht="15.75" customHeight="1">
      <c r="A650" s="204"/>
      <c r="B650" s="222"/>
      <c r="C650" s="223"/>
      <c r="D650" s="231"/>
      <c r="E650" s="3"/>
      <c r="F650" s="3"/>
      <c r="G650" s="3"/>
      <c r="H650" s="3"/>
      <c r="J650" s="226"/>
      <c r="K650" s="3"/>
      <c r="L650" s="3"/>
      <c r="O650" s="227"/>
      <c r="Q650" s="94"/>
      <c r="R650" s="94"/>
      <c r="S650" s="94"/>
      <c r="T650" s="94"/>
    </row>
    <row r="651" ht="15.75" customHeight="1">
      <c r="A651" s="204"/>
      <c r="B651" s="222"/>
      <c r="C651" s="223"/>
      <c r="D651" s="231"/>
      <c r="E651" s="3"/>
      <c r="F651" s="3"/>
      <c r="G651" s="3"/>
      <c r="H651" s="3"/>
      <c r="J651" s="226"/>
      <c r="K651" s="3"/>
      <c r="L651" s="3"/>
      <c r="O651" s="227"/>
      <c r="Q651" s="94"/>
      <c r="R651" s="94"/>
      <c r="S651" s="94"/>
      <c r="T651" s="94"/>
    </row>
    <row r="652" ht="15.75" customHeight="1">
      <c r="A652" s="204"/>
      <c r="B652" s="222"/>
      <c r="C652" s="223"/>
      <c r="D652" s="231"/>
      <c r="E652" s="3"/>
      <c r="F652" s="3"/>
      <c r="G652" s="3"/>
      <c r="H652" s="3"/>
      <c r="J652" s="226"/>
      <c r="K652" s="3"/>
      <c r="L652" s="3"/>
      <c r="O652" s="227"/>
      <c r="Q652" s="94"/>
      <c r="R652" s="94"/>
      <c r="S652" s="94"/>
      <c r="T652" s="94"/>
    </row>
    <row r="653" ht="15.75" customHeight="1">
      <c r="A653" s="204"/>
      <c r="B653" s="222"/>
      <c r="C653" s="223"/>
      <c r="D653" s="231"/>
      <c r="E653" s="3"/>
      <c r="F653" s="3"/>
      <c r="G653" s="3"/>
      <c r="H653" s="3"/>
      <c r="J653" s="226"/>
      <c r="K653" s="3"/>
      <c r="L653" s="3"/>
      <c r="O653" s="227"/>
      <c r="Q653" s="94"/>
      <c r="R653" s="94"/>
      <c r="S653" s="94"/>
      <c r="T653" s="94"/>
    </row>
    <row r="654" ht="15.75" customHeight="1">
      <c r="A654" s="204"/>
      <c r="B654" s="222"/>
      <c r="C654" s="223"/>
      <c r="D654" s="231"/>
      <c r="E654" s="3"/>
      <c r="F654" s="3"/>
      <c r="G654" s="3"/>
      <c r="H654" s="3"/>
      <c r="J654" s="226"/>
      <c r="K654" s="3"/>
      <c r="L654" s="3"/>
      <c r="O654" s="227"/>
      <c r="Q654" s="94"/>
      <c r="R654" s="94"/>
      <c r="S654" s="94"/>
      <c r="T654" s="94"/>
    </row>
    <row r="655" ht="15.75" customHeight="1">
      <c r="A655" s="204"/>
      <c r="B655" s="222"/>
      <c r="C655" s="223"/>
      <c r="D655" s="231"/>
      <c r="E655" s="3"/>
      <c r="F655" s="3"/>
      <c r="G655" s="3"/>
      <c r="H655" s="3"/>
      <c r="J655" s="226"/>
      <c r="K655" s="3"/>
      <c r="L655" s="3"/>
      <c r="O655" s="227"/>
      <c r="Q655" s="94"/>
      <c r="R655" s="94"/>
      <c r="S655" s="94"/>
      <c r="T655" s="94"/>
    </row>
    <row r="656" ht="15.75" customHeight="1">
      <c r="A656" s="204"/>
      <c r="B656" s="222"/>
      <c r="C656" s="223"/>
      <c r="D656" s="231"/>
      <c r="E656" s="3"/>
      <c r="F656" s="3"/>
      <c r="G656" s="3"/>
      <c r="H656" s="3"/>
      <c r="J656" s="226"/>
      <c r="K656" s="3"/>
      <c r="L656" s="3"/>
      <c r="O656" s="227"/>
      <c r="Q656" s="94"/>
      <c r="R656" s="94"/>
      <c r="S656" s="94"/>
      <c r="T656" s="94"/>
    </row>
    <row r="657" ht="15.75" customHeight="1">
      <c r="A657" s="204"/>
      <c r="B657" s="222"/>
      <c r="C657" s="223"/>
      <c r="D657" s="231"/>
      <c r="E657" s="3"/>
      <c r="F657" s="3"/>
      <c r="G657" s="3"/>
      <c r="H657" s="3"/>
      <c r="J657" s="226"/>
      <c r="K657" s="3"/>
      <c r="L657" s="3"/>
      <c r="O657" s="227"/>
      <c r="Q657" s="94"/>
      <c r="R657" s="94"/>
      <c r="S657" s="94"/>
      <c r="T657" s="94"/>
    </row>
    <row r="658" ht="15.75" customHeight="1">
      <c r="A658" s="204"/>
      <c r="B658" s="222"/>
      <c r="C658" s="223"/>
      <c r="D658" s="231"/>
      <c r="E658" s="3"/>
      <c r="F658" s="3"/>
      <c r="G658" s="3"/>
      <c r="H658" s="3"/>
      <c r="J658" s="226"/>
      <c r="K658" s="3"/>
      <c r="L658" s="3"/>
      <c r="O658" s="227"/>
      <c r="Q658" s="94"/>
      <c r="R658" s="94"/>
      <c r="S658" s="94"/>
      <c r="T658" s="94"/>
    </row>
    <row r="659" ht="15.75" customHeight="1">
      <c r="A659" s="204"/>
      <c r="B659" s="222"/>
      <c r="C659" s="223"/>
      <c r="D659" s="231"/>
      <c r="E659" s="3"/>
      <c r="F659" s="3"/>
      <c r="G659" s="3"/>
      <c r="H659" s="3"/>
      <c r="J659" s="226"/>
      <c r="K659" s="3"/>
      <c r="L659" s="3"/>
      <c r="O659" s="227"/>
      <c r="Q659" s="94"/>
      <c r="R659" s="94"/>
      <c r="S659" s="94"/>
      <c r="T659" s="94"/>
    </row>
    <row r="660" ht="15.75" customHeight="1">
      <c r="A660" s="204"/>
      <c r="B660" s="222"/>
      <c r="C660" s="223"/>
      <c r="D660" s="231"/>
      <c r="E660" s="3"/>
      <c r="F660" s="3"/>
      <c r="G660" s="3"/>
      <c r="H660" s="3"/>
      <c r="J660" s="226"/>
      <c r="K660" s="3"/>
      <c r="L660" s="3"/>
      <c r="O660" s="227"/>
      <c r="Q660" s="94"/>
      <c r="R660" s="94"/>
      <c r="S660" s="94"/>
      <c r="T660" s="94"/>
    </row>
    <row r="661" ht="15.75" customHeight="1">
      <c r="A661" s="204"/>
      <c r="B661" s="222"/>
      <c r="C661" s="223"/>
      <c r="D661" s="231"/>
      <c r="E661" s="3"/>
      <c r="F661" s="3"/>
      <c r="G661" s="3"/>
      <c r="H661" s="3"/>
      <c r="J661" s="226"/>
      <c r="K661" s="3"/>
      <c r="L661" s="3"/>
      <c r="O661" s="227"/>
      <c r="Q661" s="94"/>
      <c r="R661" s="94"/>
      <c r="S661" s="94"/>
      <c r="T661" s="94"/>
    </row>
    <row r="662" ht="15.75" customHeight="1">
      <c r="A662" s="204"/>
      <c r="B662" s="222"/>
      <c r="C662" s="223"/>
      <c r="D662" s="231"/>
      <c r="E662" s="3"/>
      <c r="F662" s="3"/>
      <c r="G662" s="3"/>
      <c r="H662" s="3"/>
      <c r="J662" s="226"/>
      <c r="K662" s="3"/>
      <c r="L662" s="3"/>
      <c r="O662" s="227"/>
      <c r="Q662" s="94"/>
      <c r="R662" s="94"/>
      <c r="S662" s="94"/>
      <c r="T662" s="94"/>
    </row>
    <row r="663" ht="15.75" customHeight="1">
      <c r="A663" s="204"/>
      <c r="B663" s="222"/>
      <c r="C663" s="223"/>
      <c r="D663" s="231"/>
      <c r="E663" s="3"/>
      <c r="F663" s="3"/>
      <c r="G663" s="3"/>
      <c r="H663" s="3"/>
      <c r="J663" s="226"/>
      <c r="K663" s="3"/>
      <c r="L663" s="3"/>
      <c r="O663" s="227"/>
      <c r="Q663" s="94"/>
      <c r="R663" s="94"/>
      <c r="S663" s="94"/>
      <c r="T663" s="94"/>
    </row>
    <row r="664" ht="15.75" customHeight="1">
      <c r="A664" s="204"/>
      <c r="B664" s="222"/>
      <c r="C664" s="223"/>
      <c r="D664" s="231"/>
      <c r="E664" s="3"/>
      <c r="F664" s="3"/>
      <c r="G664" s="3"/>
      <c r="H664" s="3"/>
      <c r="J664" s="226"/>
      <c r="K664" s="3"/>
      <c r="L664" s="3"/>
      <c r="O664" s="227"/>
      <c r="Q664" s="94"/>
      <c r="R664" s="94"/>
      <c r="S664" s="94"/>
      <c r="T664" s="94"/>
    </row>
    <row r="665" ht="15.75" customHeight="1">
      <c r="A665" s="204"/>
      <c r="B665" s="222"/>
      <c r="C665" s="223"/>
      <c r="D665" s="231"/>
      <c r="E665" s="3"/>
      <c r="F665" s="3"/>
      <c r="G665" s="3"/>
      <c r="H665" s="3"/>
      <c r="J665" s="226"/>
      <c r="K665" s="3"/>
      <c r="L665" s="3"/>
      <c r="O665" s="227"/>
      <c r="Q665" s="94"/>
      <c r="R665" s="94"/>
      <c r="S665" s="94"/>
      <c r="T665" s="94"/>
    </row>
    <row r="666" ht="15.75" customHeight="1">
      <c r="A666" s="204"/>
      <c r="B666" s="222"/>
      <c r="C666" s="223"/>
      <c r="D666" s="231"/>
      <c r="E666" s="3"/>
      <c r="F666" s="3"/>
      <c r="G666" s="3"/>
      <c r="H666" s="3"/>
      <c r="J666" s="226"/>
      <c r="K666" s="3"/>
      <c r="L666" s="3"/>
      <c r="O666" s="227"/>
      <c r="Q666" s="94"/>
      <c r="R666" s="94"/>
      <c r="S666" s="94"/>
      <c r="T666" s="94"/>
    </row>
    <row r="667" ht="15.75" customHeight="1">
      <c r="A667" s="204"/>
      <c r="B667" s="222"/>
      <c r="C667" s="223"/>
      <c r="D667" s="231"/>
      <c r="E667" s="3"/>
      <c r="F667" s="3"/>
      <c r="G667" s="3"/>
      <c r="H667" s="3"/>
      <c r="J667" s="226"/>
      <c r="K667" s="3"/>
      <c r="L667" s="3"/>
      <c r="O667" s="227"/>
      <c r="Q667" s="94"/>
      <c r="R667" s="94"/>
      <c r="S667" s="94"/>
      <c r="T667" s="94"/>
    </row>
    <row r="668" ht="15.75" customHeight="1">
      <c r="A668" s="204"/>
      <c r="B668" s="222"/>
      <c r="C668" s="223"/>
      <c r="D668" s="231"/>
      <c r="E668" s="3"/>
      <c r="F668" s="3"/>
      <c r="G668" s="3"/>
      <c r="H668" s="3"/>
      <c r="J668" s="226"/>
      <c r="K668" s="3"/>
      <c r="L668" s="3"/>
      <c r="O668" s="227"/>
      <c r="Q668" s="94"/>
      <c r="R668" s="94"/>
      <c r="S668" s="94"/>
      <c r="T668" s="94"/>
    </row>
    <row r="669" ht="15.75" customHeight="1">
      <c r="A669" s="204"/>
      <c r="B669" s="222"/>
      <c r="C669" s="223"/>
      <c r="D669" s="231"/>
      <c r="E669" s="3"/>
      <c r="F669" s="3"/>
      <c r="G669" s="3"/>
      <c r="H669" s="3"/>
      <c r="J669" s="226"/>
      <c r="K669" s="3"/>
      <c r="L669" s="3"/>
      <c r="O669" s="227"/>
      <c r="Q669" s="94"/>
      <c r="R669" s="94"/>
      <c r="S669" s="94"/>
      <c r="T669" s="94"/>
    </row>
    <row r="670" ht="15.75" customHeight="1">
      <c r="A670" s="204"/>
      <c r="B670" s="222"/>
      <c r="C670" s="223"/>
      <c r="D670" s="231"/>
      <c r="E670" s="3"/>
      <c r="F670" s="3"/>
      <c r="G670" s="3"/>
      <c r="H670" s="3"/>
      <c r="J670" s="226"/>
      <c r="K670" s="3"/>
      <c r="L670" s="3"/>
      <c r="O670" s="227"/>
      <c r="Q670" s="94"/>
      <c r="R670" s="94"/>
      <c r="S670" s="94"/>
      <c r="T670" s="94"/>
    </row>
    <row r="671" ht="15.75" customHeight="1">
      <c r="A671" s="204"/>
      <c r="B671" s="222"/>
      <c r="C671" s="223"/>
      <c r="D671" s="231"/>
      <c r="E671" s="3"/>
      <c r="F671" s="3"/>
      <c r="G671" s="3"/>
      <c r="H671" s="3"/>
      <c r="J671" s="226"/>
      <c r="K671" s="3"/>
      <c r="L671" s="3"/>
      <c r="O671" s="227"/>
      <c r="Q671" s="94"/>
      <c r="R671" s="94"/>
      <c r="S671" s="94"/>
      <c r="T671" s="94"/>
    </row>
    <row r="672" ht="15.75" customHeight="1">
      <c r="A672" s="204"/>
      <c r="B672" s="222"/>
      <c r="C672" s="223"/>
      <c r="D672" s="231"/>
      <c r="E672" s="3"/>
      <c r="F672" s="3"/>
      <c r="G672" s="3"/>
      <c r="H672" s="3"/>
      <c r="J672" s="226"/>
      <c r="K672" s="3"/>
      <c r="L672" s="3"/>
      <c r="O672" s="227"/>
      <c r="Q672" s="94"/>
      <c r="R672" s="94"/>
      <c r="S672" s="94"/>
      <c r="T672" s="94"/>
    </row>
    <row r="673" ht="15.75" customHeight="1">
      <c r="A673" s="204"/>
      <c r="B673" s="222"/>
      <c r="C673" s="223"/>
      <c r="D673" s="231"/>
      <c r="E673" s="3"/>
      <c r="F673" s="3"/>
      <c r="G673" s="3"/>
      <c r="H673" s="3"/>
      <c r="J673" s="226"/>
      <c r="K673" s="3"/>
      <c r="L673" s="3"/>
      <c r="O673" s="227"/>
      <c r="Q673" s="94"/>
      <c r="R673" s="94"/>
      <c r="S673" s="94"/>
      <c r="T673" s="94"/>
    </row>
    <row r="674" ht="15.75" customHeight="1">
      <c r="A674" s="204"/>
      <c r="B674" s="222"/>
      <c r="C674" s="223"/>
      <c r="D674" s="231"/>
      <c r="E674" s="3"/>
      <c r="F674" s="3"/>
      <c r="G674" s="3"/>
      <c r="H674" s="3"/>
      <c r="J674" s="226"/>
      <c r="K674" s="3"/>
      <c r="L674" s="3"/>
      <c r="O674" s="227"/>
      <c r="Q674" s="94"/>
      <c r="R674" s="94"/>
      <c r="S674" s="94"/>
      <c r="T674" s="94"/>
    </row>
    <row r="675" ht="15.75" customHeight="1">
      <c r="A675" s="204"/>
      <c r="B675" s="222"/>
      <c r="C675" s="223"/>
      <c r="D675" s="231"/>
      <c r="E675" s="3"/>
      <c r="F675" s="3"/>
      <c r="G675" s="3"/>
      <c r="H675" s="3"/>
      <c r="J675" s="226"/>
      <c r="K675" s="3"/>
      <c r="L675" s="3"/>
      <c r="O675" s="227"/>
      <c r="Q675" s="94"/>
      <c r="R675" s="94"/>
      <c r="S675" s="94"/>
      <c r="T675" s="94"/>
    </row>
    <row r="676" ht="15.75" customHeight="1">
      <c r="A676" s="204"/>
      <c r="B676" s="222"/>
      <c r="C676" s="223"/>
      <c r="D676" s="231"/>
      <c r="E676" s="3"/>
      <c r="F676" s="3"/>
      <c r="G676" s="3"/>
      <c r="H676" s="3"/>
      <c r="J676" s="226"/>
      <c r="K676" s="3"/>
      <c r="L676" s="3"/>
      <c r="O676" s="227"/>
      <c r="Q676" s="94"/>
      <c r="R676" s="94"/>
      <c r="S676" s="94"/>
      <c r="T676" s="94"/>
    </row>
    <row r="677" ht="15.75" customHeight="1">
      <c r="A677" s="204"/>
      <c r="B677" s="222"/>
      <c r="C677" s="223"/>
      <c r="D677" s="231"/>
      <c r="E677" s="3"/>
      <c r="F677" s="3"/>
      <c r="G677" s="3"/>
      <c r="H677" s="3"/>
      <c r="J677" s="226"/>
      <c r="K677" s="3"/>
      <c r="L677" s="3"/>
      <c r="O677" s="227"/>
      <c r="Q677" s="94"/>
      <c r="R677" s="94"/>
      <c r="S677" s="94"/>
      <c r="T677" s="94"/>
    </row>
    <row r="678" ht="15.75" customHeight="1">
      <c r="A678" s="204"/>
      <c r="B678" s="222"/>
      <c r="C678" s="223"/>
      <c r="D678" s="231"/>
      <c r="E678" s="3"/>
      <c r="F678" s="3"/>
      <c r="G678" s="3"/>
      <c r="H678" s="3"/>
      <c r="J678" s="226"/>
      <c r="K678" s="3"/>
      <c r="L678" s="3"/>
      <c r="O678" s="227"/>
      <c r="Q678" s="94"/>
      <c r="R678" s="94"/>
      <c r="S678" s="94"/>
      <c r="T678" s="94"/>
    </row>
    <row r="679" ht="15.75" customHeight="1">
      <c r="A679" s="204"/>
      <c r="B679" s="222"/>
      <c r="C679" s="223"/>
      <c r="D679" s="231"/>
      <c r="E679" s="3"/>
      <c r="F679" s="3"/>
      <c r="G679" s="3"/>
      <c r="H679" s="3"/>
      <c r="J679" s="226"/>
      <c r="K679" s="3"/>
      <c r="L679" s="3"/>
      <c r="O679" s="227"/>
      <c r="Q679" s="94"/>
      <c r="R679" s="94"/>
      <c r="S679" s="94"/>
      <c r="T679" s="94"/>
    </row>
    <row r="680" ht="15.75" customHeight="1">
      <c r="A680" s="204"/>
      <c r="B680" s="222"/>
      <c r="C680" s="223"/>
      <c r="D680" s="231"/>
      <c r="E680" s="3"/>
      <c r="F680" s="3"/>
      <c r="G680" s="3"/>
      <c r="H680" s="3"/>
      <c r="J680" s="226"/>
      <c r="K680" s="3"/>
      <c r="L680" s="3"/>
      <c r="O680" s="227"/>
      <c r="Q680" s="94"/>
      <c r="R680" s="94"/>
      <c r="S680" s="94"/>
      <c r="T680" s="94"/>
    </row>
    <row r="681" ht="15.75" customHeight="1">
      <c r="A681" s="204"/>
      <c r="B681" s="222"/>
      <c r="C681" s="223"/>
      <c r="D681" s="231"/>
      <c r="E681" s="3"/>
      <c r="F681" s="3"/>
      <c r="G681" s="3"/>
      <c r="H681" s="3"/>
      <c r="J681" s="226"/>
      <c r="K681" s="3"/>
      <c r="L681" s="3"/>
      <c r="O681" s="227"/>
      <c r="Q681" s="94"/>
      <c r="R681" s="94"/>
      <c r="S681" s="94"/>
      <c r="T681" s="94"/>
    </row>
    <row r="682" ht="15.75" customHeight="1">
      <c r="A682" s="204"/>
      <c r="B682" s="222"/>
      <c r="C682" s="223"/>
      <c r="D682" s="231"/>
      <c r="E682" s="3"/>
      <c r="F682" s="3"/>
      <c r="G682" s="3"/>
      <c r="H682" s="3"/>
      <c r="J682" s="226"/>
      <c r="K682" s="3"/>
      <c r="L682" s="3"/>
      <c r="O682" s="227"/>
      <c r="Q682" s="94"/>
      <c r="R682" s="94"/>
      <c r="S682" s="94"/>
      <c r="T682" s="94"/>
    </row>
    <row r="683" ht="15.75" customHeight="1">
      <c r="A683" s="204"/>
      <c r="B683" s="222"/>
      <c r="C683" s="223"/>
      <c r="D683" s="231"/>
      <c r="E683" s="3"/>
      <c r="F683" s="3"/>
      <c r="G683" s="3"/>
      <c r="H683" s="3"/>
      <c r="J683" s="226"/>
      <c r="K683" s="3"/>
      <c r="L683" s="3"/>
      <c r="O683" s="227"/>
      <c r="Q683" s="94"/>
      <c r="R683" s="94"/>
      <c r="S683" s="94"/>
      <c r="T683" s="94"/>
    </row>
    <row r="684" ht="15.75" customHeight="1">
      <c r="A684" s="204"/>
      <c r="B684" s="222"/>
      <c r="C684" s="223"/>
      <c r="D684" s="231"/>
      <c r="E684" s="3"/>
      <c r="F684" s="3"/>
      <c r="G684" s="3"/>
      <c r="H684" s="3"/>
      <c r="J684" s="226"/>
      <c r="K684" s="3"/>
      <c r="L684" s="3"/>
      <c r="O684" s="227"/>
      <c r="Q684" s="94"/>
      <c r="R684" s="94"/>
      <c r="S684" s="94"/>
      <c r="T684" s="94"/>
    </row>
    <row r="685" ht="15.75" customHeight="1">
      <c r="A685" s="204"/>
      <c r="B685" s="222"/>
      <c r="C685" s="223"/>
      <c r="D685" s="231"/>
      <c r="E685" s="3"/>
      <c r="F685" s="3"/>
      <c r="G685" s="3"/>
      <c r="H685" s="3"/>
      <c r="J685" s="226"/>
      <c r="K685" s="3"/>
      <c r="L685" s="3"/>
      <c r="O685" s="227"/>
      <c r="Q685" s="94"/>
      <c r="R685" s="94"/>
      <c r="S685" s="94"/>
      <c r="T685" s="94"/>
    </row>
    <row r="686" ht="15.75" customHeight="1">
      <c r="A686" s="204"/>
      <c r="B686" s="222"/>
      <c r="C686" s="223"/>
      <c r="D686" s="231"/>
      <c r="E686" s="3"/>
      <c r="F686" s="3"/>
      <c r="G686" s="3"/>
      <c r="H686" s="3"/>
      <c r="J686" s="226"/>
      <c r="K686" s="3"/>
      <c r="L686" s="3"/>
      <c r="O686" s="227"/>
      <c r="Q686" s="94"/>
      <c r="R686" s="94"/>
      <c r="S686" s="94"/>
      <c r="T686" s="94"/>
    </row>
    <row r="687" ht="15.75" customHeight="1">
      <c r="A687" s="204"/>
      <c r="B687" s="222"/>
      <c r="C687" s="223"/>
      <c r="D687" s="231"/>
      <c r="E687" s="3"/>
      <c r="F687" s="3"/>
      <c r="G687" s="3"/>
      <c r="H687" s="3"/>
      <c r="J687" s="226"/>
      <c r="K687" s="3"/>
      <c r="L687" s="3"/>
      <c r="O687" s="227"/>
      <c r="Q687" s="94"/>
      <c r="R687" s="94"/>
      <c r="S687" s="94"/>
      <c r="T687" s="94"/>
    </row>
    <row r="688" ht="15.75" customHeight="1">
      <c r="A688" s="204"/>
      <c r="B688" s="222"/>
      <c r="C688" s="223"/>
      <c r="D688" s="231"/>
      <c r="E688" s="3"/>
      <c r="F688" s="3"/>
      <c r="G688" s="3"/>
      <c r="H688" s="3"/>
      <c r="J688" s="226"/>
      <c r="K688" s="3"/>
      <c r="L688" s="3"/>
      <c r="O688" s="227"/>
      <c r="Q688" s="94"/>
      <c r="R688" s="94"/>
      <c r="S688" s="94"/>
      <c r="T688" s="94"/>
    </row>
    <row r="689" ht="15.75" customHeight="1">
      <c r="A689" s="204"/>
      <c r="B689" s="222"/>
      <c r="C689" s="223"/>
      <c r="D689" s="231"/>
      <c r="E689" s="3"/>
      <c r="F689" s="3"/>
      <c r="G689" s="3"/>
      <c r="H689" s="3"/>
      <c r="J689" s="226"/>
      <c r="K689" s="3"/>
      <c r="L689" s="3"/>
      <c r="O689" s="227"/>
      <c r="Q689" s="94"/>
      <c r="R689" s="94"/>
      <c r="S689" s="94"/>
      <c r="T689" s="94"/>
    </row>
    <row r="690" ht="15.75" customHeight="1">
      <c r="A690" s="204"/>
      <c r="B690" s="222"/>
      <c r="C690" s="223"/>
      <c r="D690" s="231"/>
      <c r="E690" s="3"/>
      <c r="F690" s="3"/>
      <c r="G690" s="3"/>
      <c r="H690" s="3"/>
      <c r="J690" s="226"/>
      <c r="K690" s="3"/>
      <c r="L690" s="3"/>
      <c r="O690" s="227"/>
      <c r="Q690" s="94"/>
      <c r="R690" s="94"/>
      <c r="S690" s="94"/>
      <c r="T690" s="94"/>
    </row>
    <row r="691" ht="15.75" customHeight="1">
      <c r="A691" s="204"/>
      <c r="B691" s="222"/>
      <c r="C691" s="223"/>
      <c r="D691" s="231"/>
      <c r="E691" s="3"/>
      <c r="F691" s="3"/>
      <c r="G691" s="3"/>
      <c r="H691" s="3"/>
      <c r="J691" s="226"/>
      <c r="K691" s="3"/>
      <c r="L691" s="3"/>
      <c r="O691" s="227"/>
      <c r="Q691" s="94"/>
      <c r="R691" s="94"/>
      <c r="S691" s="94"/>
      <c r="T691" s="94"/>
    </row>
    <row r="692" ht="15.75" customHeight="1">
      <c r="A692" s="204"/>
      <c r="B692" s="222"/>
      <c r="C692" s="223"/>
      <c r="D692" s="231"/>
      <c r="E692" s="3"/>
      <c r="F692" s="3"/>
      <c r="G692" s="3"/>
      <c r="H692" s="3"/>
      <c r="J692" s="226"/>
      <c r="K692" s="3"/>
      <c r="L692" s="3"/>
      <c r="O692" s="227"/>
      <c r="Q692" s="94"/>
      <c r="R692" s="94"/>
      <c r="S692" s="94"/>
      <c r="T692" s="94"/>
    </row>
    <row r="693" ht="15.75" customHeight="1">
      <c r="A693" s="204"/>
      <c r="B693" s="222"/>
      <c r="C693" s="223"/>
      <c r="D693" s="231"/>
      <c r="E693" s="3"/>
      <c r="F693" s="3"/>
      <c r="G693" s="3"/>
      <c r="H693" s="3"/>
      <c r="J693" s="226"/>
      <c r="K693" s="3"/>
      <c r="L693" s="3"/>
      <c r="O693" s="227"/>
      <c r="Q693" s="94"/>
      <c r="R693" s="94"/>
      <c r="S693" s="94"/>
      <c r="T693" s="94"/>
    </row>
    <row r="694" ht="15.75" customHeight="1">
      <c r="A694" s="204"/>
      <c r="B694" s="222"/>
      <c r="C694" s="223"/>
      <c r="D694" s="231"/>
      <c r="E694" s="3"/>
      <c r="F694" s="3"/>
      <c r="G694" s="3"/>
      <c r="H694" s="3"/>
      <c r="J694" s="226"/>
      <c r="K694" s="3"/>
      <c r="L694" s="3"/>
      <c r="O694" s="227"/>
      <c r="Q694" s="94"/>
      <c r="R694" s="94"/>
      <c r="S694" s="94"/>
      <c r="T694" s="94"/>
    </row>
    <row r="695" ht="15.75" customHeight="1">
      <c r="A695" s="204"/>
      <c r="B695" s="222"/>
      <c r="C695" s="223"/>
      <c r="D695" s="231"/>
      <c r="E695" s="3"/>
      <c r="F695" s="3"/>
      <c r="G695" s="3"/>
      <c r="H695" s="3"/>
      <c r="J695" s="226"/>
      <c r="K695" s="3"/>
      <c r="L695" s="3"/>
      <c r="O695" s="227"/>
      <c r="Q695" s="94"/>
      <c r="R695" s="94"/>
      <c r="S695" s="94"/>
      <c r="T695" s="94"/>
    </row>
    <row r="696" ht="15.75" customHeight="1">
      <c r="A696" s="204"/>
      <c r="B696" s="222"/>
      <c r="C696" s="223"/>
      <c r="D696" s="231"/>
      <c r="E696" s="3"/>
      <c r="F696" s="3"/>
      <c r="G696" s="3"/>
      <c r="H696" s="3"/>
      <c r="J696" s="226"/>
      <c r="K696" s="3"/>
      <c r="L696" s="3"/>
      <c r="O696" s="227"/>
      <c r="Q696" s="94"/>
      <c r="R696" s="94"/>
      <c r="S696" s="94"/>
      <c r="T696" s="94"/>
    </row>
    <row r="697" ht="15.75" customHeight="1">
      <c r="A697" s="204"/>
      <c r="B697" s="222"/>
      <c r="C697" s="223"/>
      <c r="D697" s="231"/>
      <c r="E697" s="3"/>
      <c r="F697" s="3"/>
      <c r="G697" s="3"/>
      <c r="H697" s="3"/>
      <c r="J697" s="226"/>
      <c r="K697" s="3"/>
      <c r="L697" s="3"/>
      <c r="O697" s="227"/>
      <c r="Q697" s="94"/>
      <c r="R697" s="94"/>
      <c r="S697" s="94"/>
      <c r="T697" s="94"/>
    </row>
    <row r="698" ht="15.75" customHeight="1">
      <c r="A698" s="204"/>
      <c r="B698" s="222"/>
      <c r="C698" s="223"/>
      <c r="D698" s="231"/>
      <c r="E698" s="3"/>
      <c r="F698" s="3"/>
      <c r="G698" s="3"/>
      <c r="H698" s="3"/>
      <c r="J698" s="226"/>
      <c r="K698" s="3"/>
      <c r="L698" s="3"/>
      <c r="O698" s="227"/>
      <c r="Q698" s="94"/>
      <c r="R698" s="94"/>
      <c r="S698" s="94"/>
      <c r="T698" s="94"/>
    </row>
    <row r="699" ht="15.75" customHeight="1">
      <c r="A699" s="204"/>
      <c r="B699" s="222"/>
      <c r="C699" s="223"/>
      <c r="D699" s="231"/>
      <c r="E699" s="3"/>
      <c r="F699" s="3"/>
      <c r="G699" s="3"/>
      <c r="H699" s="3"/>
      <c r="J699" s="226"/>
      <c r="K699" s="3"/>
      <c r="L699" s="3"/>
      <c r="O699" s="227"/>
      <c r="Q699" s="94"/>
      <c r="R699" s="94"/>
      <c r="S699" s="94"/>
      <c r="T699" s="94"/>
    </row>
    <row r="700" ht="15.75" customHeight="1">
      <c r="A700" s="204"/>
      <c r="B700" s="222"/>
      <c r="C700" s="223"/>
      <c r="D700" s="231"/>
      <c r="E700" s="3"/>
      <c r="F700" s="3"/>
      <c r="G700" s="3"/>
      <c r="H700" s="3"/>
      <c r="J700" s="226"/>
      <c r="K700" s="3"/>
      <c r="L700" s="3"/>
      <c r="O700" s="227"/>
      <c r="Q700" s="94"/>
      <c r="R700" s="94"/>
      <c r="S700" s="94"/>
      <c r="T700" s="94"/>
    </row>
    <row r="701" ht="15.75" customHeight="1">
      <c r="A701" s="204"/>
      <c r="B701" s="222"/>
      <c r="C701" s="223"/>
      <c r="D701" s="231"/>
      <c r="E701" s="3"/>
      <c r="F701" s="3"/>
      <c r="G701" s="3"/>
      <c r="H701" s="3"/>
      <c r="J701" s="226"/>
      <c r="K701" s="3"/>
      <c r="L701" s="3"/>
      <c r="O701" s="227"/>
      <c r="Q701" s="94"/>
      <c r="R701" s="94"/>
      <c r="S701" s="94"/>
      <c r="T701" s="94"/>
    </row>
    <row r="702" ht="15.75" customHeight="1">
      <c r="A702" s="204"/>
      <c r="B702" s="222"/>
      <c r="C702" s="223"/>
      <c r="D702" s="231"/>
      <c r="E702" s="3"/>
      <c r="F702" s="3"/>
      <c r="G702" s="3"/>
      <c r="H702" s="3"/>
      <c r="J702" s="226"/>
      <c r="K702" s="3"/>
      <c r="L702" s="3"/>
      <c r="O702" s="227"/>
      <c r="Q702" s="94"/>
      <c r="R702" s="94"/>
      <c r="S702" s="94"/>
      <c r="T702" s="94"/>
    </row>
    <row r="703" ht="15.75" customHeight="1">
      <c r="A703" s="204"/>
      <c r="B703" s="222"/>
      <c r="C703" s="223"/>
      <c r="D703" s="231"/>
      <c r="E703" s="3"/>
      <c r="F703" s="3"/>
      <c r="G703" s="3"/>
      <c r="H703" s="3"/>
      <c r="J703" s="226"/>
      <c r="K703" s="3"/>
      <c r="L703" s="3"/>
      <c r="O703" s="227"/>
      <c r="Q703" s="94"/>
      <c r="R703" s="94"/>
      <c r="S703" s="94"/>
      <c r="T703" s="94"/>
    </row>
    <row r="704" ht="15.75" customHeight="1">
      <c r="A704" s="204"/>
      <c r="B704" s="222"/>
      <c r="C704" s="223"/>
      <c r="D704" s="231"/>
      <c r="E704" s="3"/>
      <c r="F704" s="3"/>
      <c r="G704" s="3"/>
      <c r="H704" s="3"/>
      <c r="J704" s="226"/>
      <c r="K704" s="3"/>
      <c r="L704" s="3"/>
      <c r="O704" s="227"/>
      <c r="Q704" s="94"/>
      <c r="R704" s="94"/>
      <c r="S704" s="94"/>
      <c r="T704" s="94"/>
    </row>
    <row r="705" ht="15.75" customHeight="1">
      <c r="A705" s="204"/>
      <c r="B705" s="222"/>
      <c r="C705" s="223"/>
      <c r="D705" s="231"/>
      <c r="E705" s="3"/>
      <c r="F705" s="3"/>
      <c r="G705" s="3"/>
      <c r="H705" s="3"/>
      <c r="J705" s="226"/>
      <c r="K705" s="3"/>
      <c r="L705" s="3"/>
      <c r="O705" s="227"/>
      <c r="Q705" s="94"/>
      <c r="R705" s="94"/>
      <c r="S705" s="94"/>
      <c r="T705" s="94"/>
    </row>
    <row r="706" ht="15.75" customHeight="1">
      <c r="A706" s="204"/>
      <c r="B706" s="222"/>
      <c r="C706" s="223"/>
      <c r="D706" s="231"/>
      <c r="E706" s="3"/>
      <c r="F706" s="3"/>
      <c r="G706" s="3"/>
      <c r="H706" s="3"/>
      <c r="J706" s="226"/>
      <c r="K706" s="3"/>
      <c r="L706" s="3"/>
      <c r="O706" s="227"/>
      <c r="Q706" s="94"/>
      <c r="R706" s="94"/>
      <c r="S706" s="94"/>
      <c r="T706" s="94"/>
    </row>
    <row r="707" ht="15.75" customHeight="1">
      <c r="A707" s="204"/>
      <c r="B707" s="222"/>
      <c r="C707" s="223"/>
      <c r="D707" s="231"/>
      <c r="E707" s="3"/>
      <c r="F707" s="3"/>
      <c r="G707" s="3"/>
      <c r="H707" s="3"/>
      <c r="J707" s="226"/>
      <c r="K707" s="3"/>
      <c r="L707" s="3"/>
      <c r="O707" s="227"/>
      <c r="Q707" s="94"/>
      <c r="R707" s="94"/>
      <c r="S707" s="94"/>
      <c r="T707" s="94"/>
    </row>
    <row r="708" ht="15.75" customHeight="1">
      <c r="A708" s="204"/>
      <c r="B708" s="222"/>
      <c r="C708" s="223"/>
      <c r="D708" s="231"/>
      <c r="E708" s="3"/>
      <c r="F708" s="3"/>
      <c r="G708" s="3"/>
      <c r="H708" s="3"/>
      <c r="J708" s="226"/>
      <c r="K708" s="3"/>
      <c r="L708" s="3"/>
      <c r="O708" s="227"/>
      <c r="Q708" s="94"/>
      <c r="R708" s="94"/>
      <c r="S708" s="94"/>
      <c r="T708" s="94"/>
    </row>
    <row r="709" ht="15.75" customHeight="1">
      <c r="A709" s="204"/>
      <c r="B709" s="222"/>
      <c r="C709" s="223"/>
      <c r="D709" s="231"/>
      <c r="E709" s="3"/>
      <c r="F709" s="3"/>
      <c r="G709" s="3"/>
      <c r="H709" s="3"/>
      <c r="J709" s="226"/>
      <c r="K709" s="3"/>
      <c r="L709" s="3"/>
      <c r="O709" s="227"/>
      <c r="Q709" s="94"/>
      <c r="R709" s="94"/>
      <c r="S709" s="94"/>
      <c r="T709" s="94"/>
    </row>
    <row r="710" ht="15.75" customHeight="1">
      <c r="A710" s="204"/>
      <c r="B710" s="222"/>
      <c r="C710" s="223"/>
      <c r="D710" s="231"/>
      <c r="E710" s="3"/>
      <c r="F710" s="3"/>
      <c r="G710" s="3"/>
      <c r="H710" s="3"/>
      <c r="J710" s="226"/>
      <c r="K710" s="3"/>
      <c r="L710" s="3"/>
      <c r="O710" s="227"/>
      <c r="Q710" s="94"/>
      <c r="R710" s="94"/>
      <c r="S710" s="94"/>
      <c r="T710" s="94"/>
    </row>
    <row r="711" ht="15.75" customHeight="1">
      <c r="A711" s="204"/>
      <c r="B711" s="222"/>
      <c r="C711" s="223"/>
      <c r="D711" s="231"/>
      <c r="E711" s="3"/>
      <c r="F711" s="3"/>
      <c r="G711" s="3"/>
      <c r="H711" s="3"/>
      <c r="J711" s="226"/>
      <c r="K711" s="3"/>
      <c r="L711" s="3"/>
      <c r="O711" s="227"/>
      <c r="Q711" s="94"/>
      <c r="R711" s="94"/>
      <c r="S711" s="94"/>
      <c r="T711" s="94"/>
    </row>
    <row r="712" ht="15.75" customHeight="1">
      <c r="A712" s="204"/>
      <c r="B712" s="222"/>
      <c r="C712" s="223"/>
      <c r="D712" s="231"/>
      <c r="E712" s="3"/>
      <c r="F712" s="3"/>
      <c r="G712" s="3"/>
      <c r="H712" s="3"/>
      <c r="J712" s="226"/>
      <c r="K712" s="3"/>
      <c r="L712" s="3"/>
      <c r="O712" s="227"/>
      <c r="Q712" s="94"/>
      <c r="R712" s="94"/>
      <c r="S712" s="94"/>
      <c r="T712" s="94"/>
    </row>
    <row r="713" ht="15.75" customHeight="1">
      <c r="A713" s="204"/>
      <c r="B713" s="222"/>
      <c r="C713" s="223"/>
      <c r="D713" s="231"/>
      <c r="E713" s="3"/>
      <c r="F713" s="3"/>
      <c r="G713" s="3"/>
      <c r="H713" s="3"/>
      <c r="J713" s="226"/>
      <c r="K713" s="3"/>
      <c r="L713" s="3"/>
      <c r="O713" s="227"/>
      <c r="Q713" s="94"/>
      <c r="R713" s="94"/>
      <c r="S713" s="94"/>
      <c r="T713" s="94"/>
    </row>
    <row r="714" ht="15.75" customHeight="1">
      <c r="A714" s="204"/>
      <c r="B714" s="222"/>
      <c r="C714" s="223"/>
      <c r="D714" s="231"/>
      <c r="E714" s="3"/>
      <c r="F714" s="3"/>
      <c r="G714" s="3"/>
      <c r="H714" s="3"/>
      <c r="J714" s="226"/>
      <c r="K714" s="3"/>
      <c r="L714" s="3"/>
      <c r="O714" s="227"/>
      <c r="Q714" s="94"/>
      <c r="R714" s="94"/>
      <c r="S714" s="94"/>
      <c r="T714" s="94"/>
    </row>
    <row r="715" ht="15.75" customHeight="1">
      <c r="A715" s="204"/>
      <c r="B715" s="222"/>
      <c r="C715" s="223"/>
      <c r="D715" s="231"/>
      <c r="E715" s="3"/>
      <c r="F715" s="3"/>
      <c r="G715" s="3"/>
      <c r="H715" s="3"/>
      <c r="J715" s="226"/>
      <c r="K715" s="3"/>
      <c r="L715" s="3"/>
      <c r="O715" s="227"/>
      <c r="Q715" s="94"/>
      <c r="R715" s="94"/>
      <c r="S715" s="94"/>
      <c r="T715" s="94"/>
    </row>
    <row r="716" ht="15.75" customHeight="1">
      <c r="A716" s="204"/>
      <c r="B716" s="222"/>
      <c r="C716" s="223"/>
      <c r="D716" s="231"/>
      <c r="E716" s="3"/>
      <c r="F716" s="3"/>
      <c r="G716" s="3"/>
      <c r="H716" s="3"/>
      <c r="J716" s="226"/>
      <c r="K716" s="3"/>
      <c r="L716" s="3"/>
      <c r="O716" s="227"/>
      <c r="Q716" s="94"/>
      <c r="R716" s="94"/>
      <c r="S716" s="94"/>
      <c r="T716" s="94"/>
    </row>
    <row r="717" ht="15.75" customHeight="1">
      <c r="A717" s="204"/>
      <c r="B717" s="222"/>
      <c r="C717" s="223"/>
      <c r="D717" s="231"/>
      <c r="E717" s="3"/>
      <c r="F717" s="3"/>
      <c r="G717" s="3"/>
      <c r="H717" s="3"/>
      <c r="J717" s="226"/>
      <c r="K717" s="3"/>
      <c r="L717" s="3"/>
      <c r="O717" s="227"/>
      <c r="Q717" s="94"/>
      <c r="R717" s="94"/>
      <c r="S717" s="94"/>
      <c r="T717" s="94"/>
    </row>
    <row r="718" ht="15.75" customHeight="1">
      <c r="A718" s="204"/>
      <c r="B718" s="222"/>
      <c r="C718" s="223"/>
      <c r="D718" s="231"/>
      <c r="E718" s="3"/>
      <c r="F718" s="3"/>
      <c r="G718" s="3"/>
      <c r="H718" s="3"/>
      <c r="J718" s="226"/>
      <c r="K718" s="3"/>
      <c r="L718" s="3"/>
      <c r="O718" s="227"/>
      <c r="Q718" s="94"/>
      <c r="R718" s="94"/>
      <c r="S718" s="94"/>
      <c r="T718" s="94"/>
    </row>
    <row r="719" ht="15.75" customHeight="1">
      <c r="A719" s="204"/>
      <c r="B719" s="222"/>
      <c r="C719" s="223"/>
      <c r="D719" s="231"/>
      <c r="E719" s="3"/>
      <c r="F719" s="3"/>
      <c r="G719" s="3"/>
      <c r="H719" s="3"/>
      <c r="J719" s="226"/>
      <c r="K719" s="3"/>
      <c r="L719" s="3"/>
      <c r="O719" s="227"/>
      <c r="Q719" s="94"/>
      <c r="R719" s="94"/>
      <c r="S719" s="94"/>
      <c r="T719" s="94"/>
    </row>
    <row r="720" ht="15.75" customHeight="1">
      <c r="A720" s="204"/>
      <c r="B720" s="222"/>
      <c r="C720" s="223"/>
      <c r="D720" s="231"/>
      <c r="E720" s="3"/>
      <c r="F720" s="3"/>
      <c r="G720" s="3"/>
      <c r="H720" s="3"/>
      <c r="J720" s="226"/>
      <c r="K720" s="3"/>
      <c r="L720" s="3"/>
      <c r="O720" s="227"/>
      <c r="Q720" s="94"/>
      <c r="R720" s="94"/>
      <c r="S720" s="94"/>
      <c r="T720" s="94"/>
    </row>
    <row r="721" ht="15.75" customHeight="1">
      <c r="A721" s="204"/>
      <c r="B721" s="222"/>
      <c r="C721" s="223"/>
      <c r="D721" s="231"/>
      <c r="E721" s="3"/>
      <c r="F721" s="3"/>
      <c r="G721" s="3"/>
      <c r="H721" s="3"/>
      <c r="J721" s="226"/>
      <c r="K721" s="3"/>
      <c r="L721" s="3"/>
      <c r="O721" s="227"/>
      <c r="Q721" s="94"/>
      <c r="R721" s="94"/>
      <c r="S721" s="94"/>
      <c r="T721" s="94"/>
    </row>
    <row r="722" ht="15.75" customHeight="1">
      <c r="A722" s="204"/>
      <c r="B722" s="222"/>
      <c r="C722" s="223"/>
      <c r="D722" s="231"/>
      <c r="E722" s="3"/>
      <c r="F722" s="3"/>
      <c r="G722" s="3"/>
      <c r="H722" s="3"/>
      <c r="J722" s="226"/>
      <c r="K722" s="3"/>
      <c r="L722" s="3"/>
      <c r="O722" s="227"/>
      <c r="Q722" s="94"/>
      <c r="R722" s="94"/>
      <c r="S722" s="94"/>
      <c r="T722" s="94"/>
    </row>
    <row r="723" ht="15.75" customHeight="1">
      <c r="A723" s="204"/>
      <c r="B723" s="222"/>
      <c r="C723" s="223"/>
      <c r="D723" s="231"/>
      <c r="E723" s="3"/>
      <c r="F723" s="3"/>
      <c r="G723" s="3"/>
      <c r="H723" s="3"/>
      <c r="J723" s="226"/>
      <c r="K723" s="3"/>
      <c r="L723" s="3"/>
      <c r="O723" s="227"/>
      <c r="Q723" s="94"/>
      <c r="R723" s="94"/>
      <c r="S723" s="94"/>
      <c r="T723" s="94"/>
    </row>
    <row r="724" ht="15.75" customHeight="1">
      <c r="A724" s="204"/>
      <c r="B724" s="222"/>
      <c r="C724" s="223"/>
      <c r="D724" s="231"/>
      <c r="E724" s="3"/>
      <c r="F724" s="3"/>
      <c r="G724" s="3"/>
      <c r="H724" s="3"/>
      <c r="J724" s="226"/>
      <c r="K724" s="3"/>
      <c r="L724" s="3"/>
      <c r="O724" s="227"/>
      <c r="Q724" s="94"/>
      <c r="R724" s="94"/>
      <c r="S724" s="94"/>
      <c r="T724" s="94"/>
    </row>
    <row r="725" ht="15.75" customHeight="1">
      <c r="A725" s="204"/>
      <c r="B725" s="222"/>
      <c r="C725" s="223"/>
      <c r="D725" s="231"/>
      <c r="E725" s="3"/>
      <c r="F725" s="3"/>
      <c r="G725" s="3"/>
      <c r="H725" s="3"/>
      <c r="J725" s="226"/>
      <c r="K725" s="3"/>
      <c r="L725" s="3"/>
      <c r="O725" s="227"/>
      <c r="Q725" s="94"/>
      <c r="R725" s="94"/>
      <c r="S725" s="94"/>
      <c r="T725" s="94"/>
    </row>
    <row r="726" ht="15.75" customHeight="1">
      <c r="A726" s="204"/>
      <c r="B726" s="222"/>
      <c r="C726" s="223"/>
      <c r="D726" s="231"/>
      <c r="E726" s="3"/>
      <c r="F726" s="3"/>
      <c r="G726" s="3"/>
      <c r="H726" s="3"/>
      <c r="J726" s="226"/>
      <c r="K726" s="3"/>
      <c r="L726" s="3"/>
      <c r="O726" s="227"/>
      <c r="Q726" s="94"/>
      <c r="R726" s="94"/>
      <c r="S726" s="94"/>
      <c r="T726" s="94"/>
    </row>
    <row r="727" ht="15.75" customHeight="1">
      <c r="A727" s="204"/>
      <c r="B727" s="222"/>
      <c r="C727" s="223"/>
      <c r="D727" s="231"/>
      <c r="E727" s="3"/>
      <c r="F727" s="3"/>
      <c r="G727" s="3"/>
      <c r="H727" s="3"/>
      <c r="J727" s="226"/>
      <c r="K727" s="3"/>
      <c r="L727" s="3"/>
      <c r="O727" s="227"/>
      <c r="Q727" s="94"/>
      <c r="R727" s="94"/>
      <c r="S727" s="94"/>
      <c r="T727" s="94"/>
    </row>
    <row r="728" ht="15.75" customHeight="1">
      <c r="A728" s="204"/>
      <c r="B728" s="222"/>
      <c r="C728" s="223"/>
      <c r="D728" s="231"/>
      <c r="E728" s="3"/>
      <c r="F728" s="3"/>
      <c r="G728" s="3"/>
      <c r="H728" s="3"/>
      <c r="J728" s="226"/>
      <c r="K728" s="3"/>
      <c r="L728" s="3"/>
      <c r="O728" s="227"/>
      <c r="Q728" s="94"/>
      <c r="R728" s="94"/>
      <c r="S728" s="94"/>
      <c r="T728" s="94"/>
    </row>
    <row r="729" ht="15.75" customHeight="1">
      <c r="A729" s="204"/>
      <c r="B729" s="222"/>
      <c r="C729" s="223"/>
      <c r="D729" s="231"/>
      <c r="E729" s="3"/>
      <c r="F729" s="3"/>
      <c r="G729" s="3"/>
      <c r="H729" s="3"/>
      <c r="J729" s="226"/>
      <c r="K729" s="3"/>
      <c r="L729" s="3"/>
      <c r="O729" s="227"/>
      <c r="Q729" s="94"/>
      <c r="R729" s="94"/>
      <c r="S729" s="94"/>
      <c r="T729" s="94"/>
    </row>
    <row r="730" ht="15.75" customHeight="1">
      <c r="A730" s="204"/>
      <c r="B730" s="222"/>
      <c r="C730" s="223"/>
      <c r="D730" s="231"/>
      <c r="E730" s="3"/>
      <c r="F730" s="3"/>
      <c r="G730" s="3"/>
      <c r="H730" s="3"/>
      <c r="J730" s="226"/>
      <c r="K730" s="3"/>
      <c r="L730" s="3"/>
      <c r="O730" s="227"/>
      <c r="Q730" s="94"/>
      <c r="R730" s="94"/>
      <c r="S730" s="94"/>
      <c r="T730" s="94"/>
    </row>
    <row r="731" ht="15.75" customHeight="1">
      <c r="A731" s="204"/>
      <c r="B731" s="222"/>
      <c r="C731" s="223"/>
      <c r="D731" s="231"/>
      <c r="E731" s="3"/>
      <c r="F731" s="3"/>
      <c r="G731" s="3"/>
      <c r="H731" s="3"/>
      <c r="J731" s="226"/>
      <c r="K731" s="3"/>
      <c r="L731" s="3"/>
      <c r="O731" s="227"/>
      <c r="Q731" s="94"/>
      <c r="R731" s="94"/>
      <c r="S731" s="94"/>
      <c r="T731" s="94"/>
    </row>
    <row r="732" ht="15.75" customHeight="1">
      <c r="A732" s="204"/>
      <c r="B732" s="222"/>
      <c r="C732" s="223"/>
      <c r="D732" s="231"/>
      <c r="E732" s="3"/>
      <c r="F732" s="3"/>
      <c r="G732" s="3"/>
      <c r="H732" s="3"/>
      <c r="J732" s="226"/>
      <c r="K732" s="3"/>
      <c r="L732" s="3"/>
      <c r="O732" s="227"/>
      <c r="Q732" s="94"/>
      <c r="R732" s="94"/>
      <c r="S732" s="94"/>
      <c r="T732" s="94"/>
    </row>
    <row r="733" ht="15.75" customHeight="1">
      <c r="A733" s="204"/>
      <c r="B733" s="222"/>
      <c r="C733" s="223"/>
      <c r="D733" s="231"/>
      <c r="E733" s="3"/>
      <c r="F733" s="3"/>
      <c r="G733" s="3"/>
      <c r="H733" s="3"/>
      <c r="J733" s="226"/>
      <c r="K733" s="3"/>
      <c r="L733" s="3"/>
      <c r="O733" s="227"/>
      <c r="Q733" s="94"/>
      <c r="R733" s="94"/>
      <c r="S733" s="94"/>
      <c r="T733" s="94"/>
    </row>
    <row r="734" ht="15.75" customHeight="1">
      <c r="A734" s="204"/>
      <c r="B734" s="222"/>
      <c r="C734" s="223"/>
      <c r="D734" s="231"/>
      <c r="E734" s="3"/>
      <c r="F734" s="3"/>
      <c r="G734" s="3"/>
      <c r="H734" s="3"/>
      <c r="J734" s="226"/>
      <c r="K734" s="3"/>
      <c r="L734" s="3"/>
      <c r="O734" s="227"/>
      <c r="Q734" s="94"/>
      <c r="R734" s="94"/>
      <c r="S734" s="94"/>
      <c r="T734" s="94"/>
    </row>
    <row r="735" ht="15.75" customHeight="1">
      <c r="A735" s="204"/>
      <c r="B735" s="222"/>
      <c r="C735" s="223"/>
      <c r="D735" s="231"/>
      <c r="E735" s="3"/>
      <c r="F735" s="3"/>
      <c r="G735" s="3"/>
      <c r="H735" s="3"/>
      <c r="J735" s="226"/>
      <c r="K735" s="3"/>
      <c r="L735" s="3"/>
      <c r="O735" s="227"/>
      <c r="Q735" s="94"/>
      <c r="R735" s="94"/>
      <c r="S735" s="94"/>
      <c r="T735" s="94"/>
    </row>
    <row r="736" ht="15.75" customHeight="1">
      <c r="A736" s="204"/>
      <c r="B736" s="222"/>
      <c r="C736" s="223"/>
      <c r="D736" s="231"/>
      <c r="E736" s="3"/>
      <c r="F736" s="3"/>
      <c r="G736" s="3"/>
      <c r="H736" s="3"/>
      <c r="J736" s="226"/>
      <c r="K736" s="3"/>
      <c r="L736" s="3"/>
      <c r="O736" s="227"/>
      <c r="Q736" s="94"/>
      <c r="R736" s="94"/>
      <c r="S736" s="94"/>
      <c r="T736" s="94"/>
    </row>
    <row r="737" ht="15.75" customHeight="1">
      <c r="A737" s="204"/>
      <c r="B737" s="222"/>
      <c r="C737" s="223"/>
      <c r="D737" s="231"/>
      <c r="E737" s="3"/>
      <c r="F737" s="3"/>
      <c r="G737" s="3"/>
      <c r="H737" s="3"/>
      <c r="J737" s="226"/>
      <c r="K737" s="3"/>
      <c r="L737" s="3"/>
      <c r="O737" s="227"/>
      <c r="Q737" s="94"/>
      <c r="R737" s="94"/>
      <c r="S737" s="94"/>
      <c r="T737" s="94"/>
    </row>
    <row r="738" ht="15.75" customHeight="1">
      <c r="A738" s="204"/>
      <c r="B738" s="222"/>
      <c r="C738" s="223"/>
      <c r="D738" s="231"/>
      <c r="E738" s="3"/>
      <c r="F738" s="3"/>
      <c r="G738" s="3"/>
      <c r="H738" s="3"/>
      <c r="J738" s="226"/>
      <c r="K738" s="3"/>
      <c r="L738" s="3"/>
      <c r="O738" s="227"/>
      <c r="Q738" s="94"/>
      <c r="R738" s="94"/>
      <c r="S738" s="94"/>
      <c r="T738" s="94"/>
    </row>
    <row r="739" ht="15.75" customHeight="1">
      <c r="A739" s="204"/>
      <c r="B739" s="222"/>
      <c r="C739" s="223"/>
      <c r="D739" s="231"/>
      <c r="E739" s="3"/>
      <c r="F739" s="3"/>
      <c r="G739" s="3"/>
      <c r="H739" s="3"/>
      <c r="J739" s="226"/>
      <c r="K739" s="3"/>
      <c r="L739" s="3"/>
      <c r="O739" s="227"/>
      <c r="Q739" s="94"/>
      <c r="R739" s="94"/>
      <c r="S739" s="94"/>
      <c r="T739" s="94"/>
    </row>
    <row r="740" ht="15.75" customHeight="1">
      <c r="A740" s="204"/>
      <c r="B740" s="222"/>
      <c r="C740" s="223"/>
      <c r="D740" s="231"/>
      <c r="E740" s="3"/>
      <c r="F740" s="3"/>
      <c r="G740" s="3"/>
      <c r="H740" s="3"/>
      <c r="J740" s="226"/>
      <c r="K740" s="3"/>
      <c r="L740" s="3"/>
      <c r="O740" s="227"/>
      <c r="Q740" s="94"/>
      <c r="R740" s="94"/>
      <c r="S740" s="94"/>
      <c r="T740" s="94"/>
    </row>
    <row r="741" ht="15.75" customHeight="1">
      <c r="A741" s="204"/>
      <c r="B741" s="222"/>
      <c r="C741" s="223"/>
      <c r="D741" s="231"/>
      <c r="E741" s="3"/>
      <c r="F741" s="3"/>
      <c r="G741" s="3"/>
      <c r="H741" s="3"/>
      <c r="J741" s="226"/>
      <c r="K741" s="3"/>
      <c r="L741" s="3"/>
      <c r="O741" s="227"/>
      <c r="Q741" s="94"/>
      <c r="R741" s="94"/>
      <c r="S741" s="94"/>
      <c r="T741" s="94"/>
    </row>
    <row r="742" ht="15.75" customHeight="1">
      <c r="A742" s="204"/>
      <c r="B742" s="222"/>
      <c r="C742" s="223"/>
      <c r="D742" s="231"/>
      <c r="E742" s="3"/>
      <c r="F742" s="3"/>
      <c r="G742" s="3"/>
      <c r="H742" s="3"/>
      <c r="J742" s="226"/>
      <c r="K742" s="3"/>
      <c r="L742" s="3"/>
      <c r="O742" s="227"/>
      <c r="Q742" s="94"/>
      <c r="R742" s="94"/>
      <c r="S742" s="94"/>
      <c r="T742" s="94"/>
    </row>
    <row r="743" ht="15.75" customHeight="1">
      <c r="A743" s="204"/>
      <c r="B743" s="222"/>
      <c r="C743" s="223"/>
      <c r="D743" s="231"/>
      <c r="E743" s="3"/>
      <c r="F743" s="3"/>
      <c r="G743" s="3"/>
      <c r="H743" s="3"/>
      <c r="J743" s="226"/>
      <c r="K743" s="3"/>
      <c r="L743" s="3"/>
      <c r="O743" s="227"/>
      <c r="Q743" s="94"/>
      <c r="R743" s="94"/>
      <c r="S743" s="94"/>
      <c r="T743" s="94"/>
    </row>
    <row r="744" ht="15.75" customHeight="1">
      <c r="A744" s="204"/>
      <c r="B744" s="222"/>
      <c r="C744" s="223"/>
      <c r="D744" s="231"/>
      <c r="E744" s="3"/>
      <c r="F744" s="3"/>
      <c r="G744" s="3"/>
      <c r="H744" s="3"/>
      <c r="J744" s="226"/>
      <c r="K744" s="3"/>
      <c r="L744" s="3"/>
      <c r="O744" s="227"/>
      <c r="Q744" s="94"/>
      <c r="R744" s="94"/>
      <c r="S744" s="94"/>
      <c r="T744" s="94"/>
    </row>
    <row r="745" ht="15.75" customHeight="1">
      <c r="A745" s="204"/>
      <c r="B745" s="222"/>
      <c r="C745" s="223"/>
      <c r="D745" s="231"/>
      <c r="E745" s="3"/>
      <c r="F745" s="3"/>
      <c r="G745" s="3"/>
      <c r="H745" s="3"/>
      <c r="J745" s="226"/>
      <c r="K745" s="3"/>
      <c r="L745" s="3"/>
      <c r="O745" s="227"/>
      <c r="Q745" s="94"/>
      <c r="R745" s="94"/>
      <c r="S745" s="94"/>
      <c r="T745" s="94"/>
    </row>
    <row r="746" ht="15.75" customHeight="1">
      <c r="A746" s="204"/>
      <c r="B746" s="222"/>
      <c r="C746" s="223"/>
      <c r="D746" s="231"/>
      <c r="E746" s="3"/>
      <c r="F746" s="3"/>
      <c r="G746" s="3"/>
      <c r="H746" s="3"/>
      <c r="J746" s="226"/>
      <c r="K746" s="3"/>
      <c r="L746" s="3"/>
      <c r="O746" s="227"/>
      <c r="Q746" s="94"/>
      <c r="R746" s="94"/>
      <c r="S746" s="94"/>
      <c r="T746" s="94"/>
    </row>
    <row r="747" ht="15.75" customHeight="1">
      <c r="A747" s="204"/>
      <c r="B747" s="222"/>
      <c r="C747" s="223"/>
      <c r="D747" s="231"/>
      <c r="E747" s="3"/>
      <c r="F747" s="3"/>
      <c r="G747" s="3"/>
      <c r="H747" s="3"/>
      <c r="J747" s="226"/>
      <c r="K747" s="3"/>
      <c r="L747" s="3"/>
      <c r="O747" s="227"/>
      <c r="Q747" s="94"/>
      <c r="R747" s="94"/>
      <c r="S747" s="94"/>
      <c r="T747" s="94"/>
    </row>
    <row r="748" ht="15.75" customHeight="1">
      <c r="A748" s="204"/>
      <c r="B748" s="222"/>
      <c r="C748" s="223"/>
      <c r="D748" s="231"/>
      <c r="E748" s="3"/>
      <c r="F748" s="3"/>
      <c r="G748" s="3"/>
      <c r="H748" s="3"/>
      <c r="J748" s="226"/>
      <c r="K748" s="3"/>
      <c r="L748" s="3"/>
      <c r="O748" s="227"/>
      <c r="Q748" s="94"/>
      <c r="R748" s="94"/>
      <c r="S748" s="94"/>
      <c r="T748" s="94"/>
    </row>
    <row r="749" ht="15.75" customHeight="1">
      <c r="A749" s="204"/>
      <c r="B749" s="222"/>
      <c r="C749" s="223"/>
      <c r="D749" s="231"/>
      <c r="E749" s="3"/>
      <c r="F749" s="3"/>
      <c r="G749" s="3"/>
      <c r="H749" s="3"/>
      <c r="J749" s="226"/>
      <c r="K749" s="3"/>
      <c r="L749" s="3"/>
      <c r="O749" s="227"/>
      <c r="Q749" s="94"/>
      <c r="R749" s="94"/>
      <c r="S749" s="94"/>
      <c r="T749" s="94"/>
    </row>
    <row r="750" ht="15.75" customHeight="1">
      <c r="A750" s="204"/>
      <c r="B750" s="222"/>
      <c r="C750" s="223"/>
      <c r="D750" s="231"/>
      <c r="E750" s="3"/>
      <c r="F750" s="3"/>
      <c r="G750" s="3"/>
      <c r="H750" s="3"/>
      <c r="J750" s="226"/>
      <c r="K750" s="3"/>
      <c r="L750" s="3"/>
      <c r="O750" s="227"/>
      <c r="Q750" s="94"/>
      <c r="R750" s="94"/>
      <c r="S750" s="94"/>
      <c r="T750" s="94"/>
    </row>
    <row r="751" ht="15.75" customHeight="1">
      <c r="A751" s="204"/>
      <c r="B751" s="222"/>
      <c r="C751" s="223"/>
      <c r="D751" s="231"/>
      <c r="E751" s="3"/>
      <c r="F751" s="3"/>
      <c r="G751" s="3"/>
      <c r="H751" s="3"/>
      <c r="J751" s="226"/>
      <c r="K751" s="3"/>
      <c r="L751" s="3"/>
      <c r="O751" s="227"/>
      <c r="Q751" s="94"/>
      <c r="R751" s="94"/>
      <c r="S751" s="94"/>
      <c r="T751" s="94"/>
    </row>
    <row r="752" ht="15.75" customHeight="1">
      <c r="A752" s="204"/>
      <c r="B752" s="222"/>
      <c r="C752" s="223"/>
      <c r="D752" s="231"/>
      <c r="E752" s="3"/>
      <c r="F752" s="3"/>
      <c r="G752" s="3"/>
      <c r="H752" s="3"/>
      <c r="J752" s="226"/>
      <c r="K752" s="3"/>
      <c r="L752" s="3"/>
      <c r="O752" s="227"/>
      <c r="Q752" s="94"/>
      <c r="R752" s="94"/>
      <c r="S752" s="94"/>
      <c r="T752" s="94"/>
    </row>
    <row r="753" ht="15.75" customHeight="1">
      <c r="A753" s="204"/>
      <c r="B753" s="222"/>
      <c r="C753" s="223"/>
      <c r="D753" s="231"/>
      <c r="E753" s="3"/>
      <c r="F753" s="3"/>
      <c r="G753" s="3"/>
      <c r="H753" s="3"/>
      <c r="J753" s="226"/>
      <c r="K753" s="3"/>
      <c r="L753" s="3"/>
      <c r="O753" s="227"/>
      <c r="Q753" s="94"/>
      <c r="R753" s="94"/>
      <c r="S753" s="94"/>
      <c r="T753" s="94"/>
    </row>
    <row r="754" ht="15.75" customHeight="1">
      <c r="A754" s="204"/>
      <c r="B754" s="222"/>
      <c r="C754" s="223"/>
      <c r="D754" s="231"/>
      <c r="E754" s="3"/>
      <c r="F754" s="3"/>
      <c r="G754" s="3"/>
      <c r="H754" s="3"/>
      <c r="J754" s="226"/>
      <c r="K754" s="3"/>
      <c r="L754" s="3"/>
      <c r="O754" s="227"/>
      <c r="Q754" s="94"/>
      <c r="R754" s="94"/>
      <c r="S754" s="94"/>
      <c r="T754" s="94"/>
    </row>
    <row r="755" ht="15.75" customHeight="1">
      <c r="A755" s="204"/>
      <c r="B755" s="222"/>
      <c r="C755" s="223"/>
      <c r="D755" s="231"/>
      <c r="E755" s="3"/>
      <c r="F755" s="3"/>
      <c r="G755" s="3"/>
      <c r="H755" s="3"/>
      <c r="J755" s="226"/>
      <c r="K755" s="3"/>
      <c r="L755" s="3"/>
      <c r="O755" s="227"/>
      <c r="Q755" s="94"/>
      <c r="R755" s="94"/>
      <c r="S755" s="94"/>
      <c r="T755" s="94"/>
    </row>
    <row r="756" ht="15.75" customHeight="1">
      <c r="A756" s="204"/>
      <c r="B756" s="222"/>
      <c r="C756" s="223"/>
      <c r="D756" s="231"/>
      <c r="E756" s="3"/>
      <c r="F756" s="3"/>
      <c r="G756" s="3"/>
      <c r="H756" s="3"/>
      <c r="J756" s="226"/>
      <c r="K756" s="3"/>
      <c r="L756" s="3"/>
      <c r="O756" s="227"/>
      <c r="Q756" s="94"/>
      <c r="R756" s="94"/>
      <c r="S756" s="94"/>
      <c r="T756" s="94"/>
    </row>
    <row r="757" ht="15.75" customHeight="1">
      <c r="A757" s="204"/>
      <c r="B757" s="222"/>
      <c r="C757" s="223"/>
      <c r="D757" s="231"/>
      <c r="E757" s="3"/>
      <c r="F757" s="3"/>
      <c r="G757" s="3"/>
      <c r="H757" s="3"/>
      <c r="J757" s="226"/>
      <c r="K757" s="3"/>
      <c r="L757" s="3"/>
      <c r="O757" s="227"/>
      <c r="Q757" s="94"/>
      <c r="R757" s="94"/>
      <c r="S757" s="94"/>
      <c r="T757" s="94"/>
    </row>
    <row r="758" ht="15.75" customHeight="1">
      <c r="A758" s="204"/>
      <c r="B758" s="222"/>
      <c r="C758" s="223"/>
      <c r="D758" s="231"/>
      <c r="E758" s="3"/>
      <c r="F758" s="3"/>
      <c r="G758" s="3"/>
      <c r="H758" s="3"/>
      <c r="J758" s="226"/>
      <c r="K758" s="3"/>
      <c r="L758" s="3"/>
      <c r="O758" s="227"/>
      <c r="Q758" s="94"/>
      <c r="R758" s="94"/>
      <c r="S758" s="94"/>
      <c r="T758" s="94"/>
    </row>
    <row r="759" ht="15.75" customHeight="1">
      <c r="A759" s="204"/>
      <c r="B759" s="222"/>
      <c r="C759" s="223"/>
      <c r="D759" s="231"/>
      <c r="E759" s="3"/>
      <c r="F759" s="3"/>
      <c r="G759" s="3"/>
      <c r="H759" s="3"/>
      <c r="J759" s="226"/>
      <c r="K759" s="3"/>
      <c r="L759" s="3"/>
      <c r="O759" s="227"/>
      <c r="Q759" s="94"/>
      <c r="R759" s="94"/>
      <c r="S759" s="94"/>
      <c r="T759" s="94"/>
    </row>
    <row r="760" ht="15.75" customHeight="1">
      <c r="A760" s="204"/>
      <c r="B760" s="222"/>
      <c r="C760" s="223"/>
      <c r="D760" s="231"/>
      <c r="E760" s="3"/>
      <c r="F760" s="3"/>
      <c r="G760" s="3"/>
      <c r="H760" s="3"/>
      <c r="J760" s="226"/>
      <c r="K760" s="3"/>
      <c r="L760" s="3"/>
      <c r="O760" s="227"/>
      <c r="Q760" s="94"/>
      <c r="R760" s="94"/>
      <c r="S760" s="94"/>
      <c r="T760" s="94"/>
    </row>
    <row r="761" ht="15.75" customHeight="1">
      <c r="A761" s="204"/>
      <c r="B761" s="222"/>
      <c r="C761" s="223"/>
      <c r="D761" s="231"/>
      <c r="E761" s="3"/>
      <c r="F761" s="3"/>
      <c r="G761" s="3"/>
      <c r="H761" s="3"/>
      <c r="J761" s="226"/>
      <c r="K761" s="3"/>
      <c r="L761" s="3"/>
      <c r="O761" s="227"/>
      <c r="Q761" s="94"/>
      <c r="R761" s="94"/>
      <c r="S761" s="94"/>
      <c r="T761" s="94"/>
    </row>
    <row r="762" ht="15.75" customHeight="1">
      <c r="A762" s="204"/>
      <c r="B762" s="222"/>
      <c r="C762" s="223"/>
      <c r="D762" s="231"/>
      <c r="E762" s="3"/>
      <c r="F762" s="3"/>
      <c r="G762" s="3"/>
      <c r="H762" s="3"/>
      <c r="J762" s="226"/>
      <c r="K762" s="3"/>
      <c r="L762" s="3"/>
      <c r="O762" s="227"/>
      <c r="Q762" s="94"/>
      <c r="R762" s="94"/>
      <c r="S762" s="94"/>
      <c r="T762" s="94"/>
    </row>
    <row r="763" ht="15.75" customHeight="1">
      <c r="A763" s="204"/>
      <c r="B763" s="222"/>
      <c r="C763" s="223"/>
      <c r="D763" s="231"/>
      <c r="E763" s="3"/>
      <c r="F763" s="3"/>
      <c r="G763" s="3"/>
      <c r="H763" s="3"/>
      <c r="J763" s="226"/>
      <c r="K763" s="3"/>
      <c r="L763" s="3"/>
      <c r="O763" s="227"/>
      <c r="Q763" s="94"/>
      <c r="R763" s="94"/>
      <c r="S763" s="94"/>
      <c r="T763" s="94"/>
    </row>
    <row r="764" ht="15.75" customHeight="1">
      <c r="A764" s="204"/>
      <c r="B764" s="222"/>
      <c r="C764" s="223"/>
      <c r="D764" s="231"/>
      <c r="E764" s="3"/>
      <c r="F764" s="3"/>
      <c r="G764" s="3"/>
      <c r="H764" s="3"/>
      <c r="J764" s="226"/>
      <c r="K764" s="3"/>
      <c r="L764" s="3"/>
      <c r="O764" s="227"/>
      <c r="Q764" s="94"/>
      <c r="R764" s="94"/>
      <c r="S764" s="94"/>
      <c r="T764" s="94"/>
    </row>
    <row r="765" ht="15.75" customHeight="1">
      <c r="A765" s="204"/>
      <c r="B765" s="222"/>
      <c r="C765" s="223"/>
      <c r="D765" s="231"/>
      <c r="E765" s="3"/>
      <c r="F765" s="3"/>
      <c r="G765" s="3"/>
      <c r="H765" s="3"/>
      <c r="J765" s="226"/>
      <c r="K765" s="3"/>
      <c r="L765" s="3"/>
      <c r="O765" s="227"/>
      <c r="Q765" s="94"/>
      <c r="R765" s="94"/>
      <c r="S765" s="94"/>
      <c r="T765" s="94"/>
    </row>
    <row r="766" ht="15.75" customHeight="1">
      <c r="A766" s="204"/>
      <c r="B766" s="222"/>
      <c r="C766" s="223"/>
      <c r="D766" s="231"/>
      <c r="E766" s="3"/>
      <c r="F766" s="3"/>
      <c r="G766" s="3"/>
      <c r="H766" s="3"/>
      <c r="J766" s="226"/>
      <c r="K766" s="3"/>
      <c r="L766" s="3"/>
      <c r="O766" s="227"/>
      <c r="Q766" s="94"/>
      <c r="R766" s="94"/>
      <c r="S766" s="94"/>
      <c r="T766" s="94"/>
    </row>
    <row r="767" ht="15.75" customHeight="1">
      <c r="A767" s="204"/>
      <c r="B767" s="222"/>
      <c r="C767" s="223"/>
      <c r="D767" s="231"/>
      <c r="E767" s="3"/>
      <c r="F767" s="3"/>
      <c r="G767" s="3"/>
      <c r="H767" s="3"/>
      <c r="J767" s="226"/>
      <c r="K767" s="3"/>
      <c r="L767" s="3"/>
      <c r="O767" s="227"/>
      <c r="Q767" s="94"/>
      <c r="R767" s="94"/>
      <c r="S767" s="94"/>
      <c r="T767" s="94"/>
    </row>
    <row r="768" ht="15.75" customHeight="1">
      <c r="A768" s="204"/>
      <c r="B768" s="222"/>
      <c r="C768" s="223"/>
      <c r="D768" s="231"/>
      <c r="E768" s="3"/>
      <c r="F768" s="3"/>
      <c r="G768" s="3"/>
      <c r="H768" s="3"/>
      <c r="J768" s="226"/>
      <c r="K768" s="3"/>
      <c r="L768" s="3"/>
      <c r="O768" s="227"/>
      <c r="Q768" s="94"/>
      <c r="R768" s="94"/>
      <c r="S768" s="94"/>
      <c r="T768" s="94"/>
    </row>
    <row r="769" ht="15.75" customHeight="1">
      <c r="A769" s="204"/>
      <c r="B769" s="222"/>
      <c r="C769" s="223"/>
      <c r="D769" s="231"/>
      <c r="E769" s="3"/>
      <c r="F769" s="3"/>
      <c r="G769" s="3"/>
      <c r="H769" s="3"/>
      <c r="J769" s="226"/>
      <c r="K769" s="3"/>
      <c r="L769" s="3"/>
      <c r="O769" s="227"/>
      <c r="Q769" s="94"/>
      <c r="R769" s="94"/>
      <c r="S769" s="94"/>
      <c r="T769" s="94"/>
    </row>
    <row r="770" ht="15.75" customHeight="1">
      <c r="A770" s="204"/>
      <c r="B770" s="222"/>
      <c r="C770" s="223"/>
      <c r="D770" s="231"/>
      <c r="E770" s="3"/>
      <c r="F770" s="3"/>
      <c r="G770" s="3"/>
      <c r="H770" s="3"/>
      <c r="J770" s="226"/>
      <c r="K770" s="3"/>
      <c r="L770" s="3"/>
      <c r="O770" s="227"/>
      <c r="Q770" s="94"/>
      <c r="R770" s="94"/>
      <c r="S770" s="94"/>
      <c r="T770" s="94"/>
    </row>
    <row r="771" ht="15.75" customHeight="1">
      <c r="A771" s="204"/>
      <c r="B771" s="222"/>
      <c r="C771" s="223"/>
      <c r="D771" s="231"/>
      <c r="E771" s="3"/>
      <c r="F771" s="3"/>
      <c r="G771" s="3"/>
      <c r="H771" s="3"/>
      <c r="J771" s="226"/>
      <c r="K771" s="3"/>
      <c r="L771" s="3"/>
      <c r="O771" s="227"/>
      <c r="Q771" s="94"/>
      <c r="R771" s="94"/>
      <c r="S771" s="94"/>
      <c r="T771" s="94"/>
    </row>
    <row r="772" ht="15.75" customHeight="1">
      <c r="A772" s="204"/>
      <c r="B772" s="222"/>
      <c r="C772" s="223"/>
      <c r="D772" s="231"/>
      <c r="E772" s="3"/>
      <c r="F772" s="3"/>
      <c r="G772" s="3"/>
      <c r="H772" s="3"/>
      <c r="J772" s="226"/>
      <c r="K772" s="3"/>
      <c r="L772" s="3"/>
      <c r="O772" s="227"/>
      <c r="Q772" s="94"/>
      <c r="R772" s="94"/>
      <c r="S772" s="94"/>
      <c r="T772" s="94"/>
    </row>
    <row r="773" ht="15.75" customHeight="1">
      <c r="A773" s="204"/>
      <c r="B773" s="222"/>
      <c r="C773" s="223"/>
      <c r="D773" s="231"/>
      <c r="E773" s="3"/>
      <c r="F773" s="3"/>
      <c r="G773" s="3"/>
      <c r="H773" s="3"/>
      <c r="J773" s="226"/>
      <c r="K773" s="3"/>
      <c r="L773" s="3"/>
      <c r="O773" s="227"/>
      <c r="Q773" s="94"/>
      <c r="R773" s="94"/>
      <c r="S773" s="94"/>
      <c r="T773" s="94"/>
    </row>
    <row r="774" ht="15.75" customHeight="1">
      <c r="A774" s="204"/>
      <c r="B774" s="222"/>
      <c r="C774" s="223"/>
      <c r="D774" s="231"/>
      <c r="E774" s="3"/>
      <c r="F774" s="3"/>
      <c r="G774" s="3"/>
      <c r="H774" s="3"/>
      <c r="J774" s="226"/>
      <c r="K774" s="3"/>
      <c r="L774" s="3"/>
      <c r="O774" s="227"/>
      <c r="Q774" s="94"/>
      <c r="R774" s="94"/>
      <c r="S774" s="94"/>
      <c r="T774" s="94"/>
    </row>
    <row r="775" ht="15.75" customHeight="1">
      <c r="A775" s="204"/>
      <c r="B775" s="222"/>
      <c r="C775" s="223"/>
      <c r="D775" s="231"/>
      <c r="E775" s="3"/>
      <c r="F775" s="3"/>
      <c r="G775" s="3"/>
      <c r="H775" s="3"/>
      <c r="J775" s="226"/>
      <c r="K775" s="3"/>
      <c r="L775" s="3"/>
      <c r="O775" s="227"/>
      <c r="Q775" s="94"/>
      <c r="R775" s="94"/>
      <c r="S775" s="94"/>
      <c r="T775" s="94"/>
    </row>
    <row r="776" ht="15.75" customHeight="1">
      <c r="A776" s="204"/>
      <c r="B776" s="222"/>
      <c r="C776" s="223"/>
      <c r="D776" s="231"/>
      <c r="E776" s="3"/>
      <c r="F776" s="3"/>
      <c r="G776" s="3"/>
      <c r="H776" s="3"/>
      <c r="J776" s="226"/>
      <c r="K776" s="3"/>
      <c r="L776" s="3"/>
      <c r="O776" s="227"/>
      <c r="Q776" s="94"/>
      <c r="R776" s="94"/>
      <c r="S776" s="94"/>
      <c r="T776" s="94"/>
    </row>
    <row r="777" ht="15.75" customHeight="1">
      <c r="A777" s="204"/>
      <c r="B777" s="222"/>
      <c r="C777" s="223"/>
      <c r="D777" s="231"/>
      <c r="E777" s="3"/>
      <c r="F777" s="3"/>
      <c r="G777" s="3"/>
      <c r="H777" s="3"/>
      <c r="J777" s="226"/>
      <c r="K777" s="3"/>
      <c r="L777" s="3"/>
      <c r="O777" s="227"/>
      <c r="Q777" s="94"/>
      <c r="R777" s="94"/>
      <c r="S777" s="94"/>
      <c r="T777" s="94"/>
    </row>
    <row r="778" ht="15.75" customHeight="1">
      <c r="A778" s="204"/>
      <c r="B778" s="222"/>
      <c r="C778" s="223"/>
      <c r="D778" s="231"/>
      <c r="E778" s="3"/>
      <c r="F778" s="3"/>
      <c r="G778" s="3"/>
      <c r="H778" s="3"/>
      <c r="J778" s="226"/>
      <c r="K778" s="3"/>
      <c r="L778" s="3"/>
      <c r="O778" s="227"/>
      <c r="Q778" s="94"/>
      <c r="R778" s="94"/>
      <c r="S778" s="94"/>
      <c r="T778" s="94"/>
    </row>
    <row r="779" ht="15.75" customHeight="1">
      <c r="A779" s="204"/>
      <c r="B779" s="222"/>
      <c r="C779" s="223"/>
      <c r="D779" s="231"/>
      <c r="E779" s="3"/>
      <c r="F779" s="3"/>
      <c r="G779" s="3"/>
      <c r="H779" s="3"/>
      <c r="J779" s="226"/>
      <c r="K779" s="3"/>
      <c r="L779" s="3"/>
      <c r="O779" s="227"/>
      <c r="Q779" s="94"/>
      <c r="R779" s="94"/>
      <c r="S779" s="94"/>
      <c r="T779" s="94"/>
    </row>
    <row r="780" ht="15.75" customHeight="1">
      <c r="A780" s="204"/>
      <c r="B780" s="222"/>
      <c r="C780" s="223"/>
      <c r="D780" s="231"/>
      <c r="E780" s="3"/>
      <c r="F780" s="3"/>
      <c r="G780" s="3"/>
      <c r="H780" s="3"/>
      <c r="J780" s="226"/>
      <c r="K780" s="3"/>
      <c r="L780" s="3"/>
      <c r="O780" s="227"/>
      <c r="Q780" s="94"/>
      <c r="R780" s="94"/>
      <c r="S780" s="94"/>
      <c r="T780" s="94"/>
    </row>
    <row r="781" ht="15.75" customHeight="1">
      <c r="A781" s="204"/>
      <c r="B781" s="222"/>
      <c r="C781" s="223"/>
      <c r="D781" s="231"/>
      <c r="E781" s="3"/>
      <c r="F781" s="3"/>
      <c r="G781" s="3"/>
      <c r="H781" s="3"/>
      <c r="J781" s="226"/>
      <c r="K781" s="3"/>
      <c r="L781" s="3"/>
      <c r="O781" s="227"/>
      <c r="Q781" s="94"/>
      <c r="R781" s="94"/>
      <c r="S781" s="94"/>
      <c r="T781" s="94"/>
    </row>
    <row r="782" ht="15.75" customHeight="1">
      <c r="A782" s="204"/>
      <c r="B782" s="222"/>
      <c r="C782" s="223"/>
      <c r="D782" s="231"/>
      <c r="E782" s="3"/>
      <c r="F782" s="3"/>
      <c r="G782" s="3"/>
      <c r="H782" s="3"/>
      <c r="J782" s="226"/>
      <c r="K782" s="3"/>
      <c r="L782" s="3"/>
      <c r="O782" s="227"/>
      <c r="Q782" s="94"/>
      <c r="R782" s="94"/>
      <c r="S782" s="94"/>
      <c r="T782" s="94"/>
    </row>
    <row r="783" ht="15.75" customHeight="1">
      <c r="A783" s="204"/>
      <c r="B783" s="222"/>
      <c r="C783" s="223"/>
      <c r="D783" s="231"/>
      <c r="E783" s="3"/>
      <c r="F783" s="3"/>
      <c r="G783" s="3"/>
      <c r="H783" s="3"/>
      <c r="J783" s="226"/>
      <c r="K783" s="3"/>
      <c r="L783" s="3"/>
      <c r="O783" s="227"/>
      <c r="Q783" s="94"/>
      <c r="R783" s="94"/>
      <c r="S783" s="94"/>
      <c r="T783" s="94"/>
    </row>
    <row r="784" ht="15.75" customHeight="1">
      <c r="A784" s="204"/>
      <c r="B784" s="222"/>
      <c r="C784" s="223"/>
      <c r="D784" s="231"/>
      <c r="E784" s="3"/>
      <c r="F784" s="3"/>
      <c r="G784" s="3"/>
      <c r="H784" s="3"/>
      <c r="J784" s="226"/>
      <c r="K784" s="3"/>
      <c r="L784" s="3"/>
      <c r="O784" s="227"/>
      <c r="Q784" s="94"/>
      <c r="R784" s="94"/>
      <c r="S784" s="94"/>
      <c r="T784" s="94"/>
    </row>
    <row r="785" ht="15.75" customHeight="1">
      <c r="A785" s="204"/>
      <c r="B785" s="222"/>
      <c r="C785" s="223"/>
      <c r="D785" s="231"/>
      <c r="E785" s="3"/>
      <c r="F785" s="3"/>
      <c r="G785" s="3"/>
      <c r="H785" s="3"/>
      <c r="J785" s="226"/>
      <c r="K785" s="3"/>
      <c r="L785" s="3"/>
      <c r="O785" s="227"/>
      <c r="Q785" s="94"/>
      <c r="R785" s="94"/>
      <c r="S785" s="94"/>
      <c r="T785" s="94"/>
    </row>
    <row r="786" ht="15.75" customHeight="1">
      <c r="A786" s="204"/>
      <c r="B786" s="222"/>
      <c r="C786" s="223"/>
      <c r="D786" s="231"/>
      <c r="E786" s="3"/>
      <c r="F786" s="3"/>
      <c r="G786" s="3"/>
      <c r="H786" s="3"/>
      <c r="J786" s="226"/>
      <c r="K786" s="3"/>
      <c r="L786" s="3"/>
      <c r="O786" s="227"/>
      <c r="Q786" s="94"/>
      <c r="R786" s="94"/>
      <c r="S786" s="94"/>
      <c r="T786" s="94"/>
    </row>
    <row r="787" ht="15.75" customHeight="1">
      <c r="A787" s="204"/>
      <c r="B787" s="222"/>
      <c r="C787" s="223"/>
      <c r="D787" s="231"/>
      <c r="E787" s="3"/>
      <c r="F787" s="3"/>
      <c r="G787" s="3"/>
      <c r="H787" s="3"/>
      <c r="J787" s="226"/>
      <c r="K787" s="3"/>
      <c r="L787" s="3"/>
      <c r="O787" s="227"/>
      <c r="Q787" s="94"/>
      <c r="R787" s="94"/>
      <c r="S787" s="94"/>
      <c r="T787" s="94"/>
    </row>
    <row r="788" ht="15.75" customHeight="1">
      <c r="A788" s="204"/>
      <c r="B788" s="222"/>
      <c r="C788" s="223"/>
      <c r="D788" s="231"/>
      <c r="E788" s="3"/>
      <c r="F788" s="3"/>
      <c r="G788" s="3"/>
      <c r="H788" s="3"/>
      <c r="J788" s="226"/>
      <c r="K788" s="3"/>
      <c r="L788" s="3"/>
      <c r="O788" s="227"/>
      <c r="Q788" s="94"/>
      <c r="R788" s="94"/>
      <c r="S788" s="94"/>
      <c r="T788" s="94"/>
    </row>
    <row r="789" ht="15.75" customHeight="1">
      <c r="A789" s="204"/>
      <c r="B789" s="222"/>
      <c r="C789" s="223"/>
      <c r="D789" s="231"/>
      <c r="E789" s="3"/>
      <c r="F789" s="3"/>
      <c r="G789" s="3"/>
      <c r="H789" s="3"/>
      <c r="J789" s="226"/>
      <c r="K789" s="3"/>
      <c r="L789" s="3"/>
      <c r="O789" s="227"/>
      <c r="Q789" s="94"/>
      <c r="R789" s="94"/>
      <c r="S789" s="94"/>
      <c r="T789" s="94"/>
    </row>
    <row r="790" ht="15.75" customHeight="1">
      <c r="A790" s="204"/>
      <c r="B790" s="222"/>
      <c r="C790" s="223"/>
      <c r="D790" s="224"/>
      <c r="E790" s="3"/>
      <c r="F790" s="3"/>
      <c r="G790" s="3"/>
      <c r="H790" s="3"/>
      <c r="J790" s="226"/>
      <c r="K790" s="3"/>
      <c r="L790" s="3"/>
      <c r="O790" s="227"/>
      <c r="Q790" s="94"/>
      <c r="R790" s="94"/>
      <c r="S790" s="94"/>
      <c r="T790" s="94"/>
    </row>
    <row r="791" ht="15.75" customHeight="1">
      <c r="A791" s="204"/>
      <c r="B791" s="222"/>
      <c r="C791" s="223"/>
      <c r="D791" s="231"/>
      <c r="E791" s="3"/>
      <c r="F791" s="3"/>
      <c r="G791" s="3"/>
      <c r="H791" s="3"/>
      <c r="J791" s="226"/>
      <c r="K791" s="3"/>
      <c r="L791" s="3"/>
      <c r="O791" s="227"/>
      <c r="Q791" s="94"/>
      <c r="R791" s="94"/>
      <c r="S791" s="94"/>
      <c r="T791" s="94"/>
    </row>
    <row r="792" ht="15.75" customHeight="1">
      <c r="A792" s="204"/>
      <c r="B792" s="222"/>
      <c r="C792" s="223"/>
      <c r="D792" s="231"/>
      <c r="E792" s="3"/>
      <c r="F792" s="3"/>
      <c r="G792" s="3"/>
      <c r="H792" s="3"/>
      <c r="J792" s="226"/>
      <c r="K792" s="3"/>
      <c r="L792" s="3"/>
      <c r="O792" s="227"/>
      <c r="Q792" s="94"/>
      <c r="R792" s="94"/>
      <c r="S792" s="94"/>
      <c r="T792" s="94"/>
    </row>
    <row r="793" ht="15.75" customHeight="1">
      <c r="A793" s="204"/>
      <c r="B793" s="222"/>
      <c r="C793" s="223"/>
      <c r="D793" s="231"/>
      <c r="E793" s="3"/>
      <c r="F793" s="3"/>
      <c r="G793" s="3"/>
      <c r="H793" s="3"/>
      <c r="J793" s="226"/>
      <c r="K793" s="3"/>
      <c r="L793" s="3"/>
      <c r="O793" s="227"/>
      <c r="Q793" s="94"/>
      <c r="R793" s="94"/>
      <c r="S793" s="94"/>
      <c r="T793" s="94"/>
    </row>
    <row r="794" ht="15.75" customHeight="1">
      <c r="A794" s="204"/>
      <c r="B794" s="222"/>
      <c r="C794" s="223"/>
      <c r="D794" s="230"/>
      <c r="E794" s="3"/>
      <c r="F794" s="3"/>
      <c r="G794" s="3"/>
      <c r="H794" s="3"/>
      <c r="J794" s="226"/>
      <c r="K794" s="3"/>
      <c r="L794" s="3"/>
      <c r="O794" s="227"/>
      <c r="Q794" s="94"/>
      <c r="R794" s="94"/>
      <c r="S794" s="94"/>
      <c r="T794" s="94"/>
    </row>
    <row r="795" ht="15.75" customHeight="1">
      <c r="A795" s="204"/>
      <c r="B795" s="222"/>
      <c r="C795" s="223"/>
      <c r="D795" s="231"/>
      <c r="E795" s="3"/>
      <c r="F795" s="3"/>
      <c r="G795" s="3"/>
      <c r="H795" s="3"/>
      <c r="J795" s="226"/>
      <c r="K795" s="3"/>
      <c r="L795" s="3"/>
      <c r="O795" s="227"/>
      <c r="Q795" s="94"/>
      <c r="R795" s="94"/>
      <c r="S795" s="94"/>
      <c r="T795" s="94"/>
    </row>
    <row r="796" ht="15.75" customHeight="1">
      <c r="A796" s="204"/>
      <c r="B796" s="222"/>
      <c r="C796" s="223"/>
      <c r="D796" s="231"/>
      <c r="E796" s="3"/>
      <c r="F796" s="3"/>
      <c r="G796" s="3"/>
      <c r="H796" s="3"/>
      <c r="J796" s="226"/>
      <c r="K796" s="3"/>
      <c r="L796" s="3"/>
      <c r="O796" s="227"/>
      <c r="Q796" s="94"/>
      <c r="R796" s="94"/>
      <c r="S796" s="94"/>
      <c r="T796" s="94"/>
    </row>
    <row r="797" ht="15.75" customHeight="1">
      <c r="A797" s="204"/>
      <c r="B797" s="222"/>
      <c r="C797" s="223"/>
      <c r="D797" s="231"/>
      <c r="E797" s="3"/>
      <c r="F797" s="3"/>
      <c r="G797" s="3"/>
      <c r="H797" s="3"/>
      <c r="J797" s="226"/>
      <c r="K797" s="3"/>
      <c r="L797" s="3"/>
      <c r="O797" s="227"/>
      <c r="Q797" s="94"/>
      <c r="R797" s="94"/>
      <c r="S797" s="94"/>
      <c r="T797" s="94"/>
    </row>
    <row r="798" ht="15.75" customHeight="1">
      <c r="A798" s="204"/>
      <c r="B798" s="222"/>
      <c r="C798" s="223"/>
      <c r="D798" s="231"/>
      <c r="E798" s="3"/>
      <c r="F798" s="3"/>
      <c r="G798" s="3"/>
      <c r="H798" s="3"/>
      <c r="J798" s="226"/>
      <c r="K798" s="3"/>
      <c r="L798" s="3"/>
      <c r="O798" s="227"/>
      <c r="Q798" s="94"/>
      <c r="R798" s="94"/>
      <c r="S798" s="94"/>
      <c r="T798" s="94"/>
    </row>
    <row r="799" ht="15.75" customHeight="1">
      <c r="A799" s="204"/>
      <c r="B799" s="222"/>
      <c r="C799" s="223"/>
      <c r="D799" s="231"/>
      <c r="E799" s="3"/>
      <c r="F799" s="3"/>
      <c r="G799" s="3"/>
      <c r="H799" s="3"/>
      <c r="J799" s="226"/>
      <c r="K799" s="3"/>
      <c r="L799" s="3"/>
      <c r="O799" s="227"/>
      <c r="Q799" s="94"/>
      <c r="R799" s="94"/>
      <c r="S799" s="94"/>
      <c r="T799" s="94"/>
    </row>
    <row r="800" ht="15.75" customHeight="1">
      <c r="A800" s="204"/>
      <c r="B800" s="222"/>
      <c r="C800" s="223"/>
      <c r="D800" s="231"/>
      <c r="E800" s="3"/>
      <c r="F800" s="3"/>
      <c r="G800" s="3"/>
      <c r="H800" s="3"/>
      <c r="J800" s="226"/>
      <c r="K800" s="3"/>
      <c r="L800" s="3"/>
      <c r="O800" s="227"/>
      <c r="Q800" s="94"/>
      <c r="R800" s="94"/>
      <c r="S800" s="94"/>
      <c r="T800" s="94"/>
    </row>
    <row r="801" ht="15.75" customHeight="1">
      <c r="A801" s="204"/>
      <c r="B801" s="222"/>
      <c r="C801" s="223"/>
      <c r="D801" s="231"/>
      <c r="E801" s="3"/>
      <c r="F801" s="3"/>
      <c r="G801" s="3"/>
      <c r="H801" s="3"/>
      <c r="J801" s="226"/>
      <c r="K801" s="3"/>
      <c r="L801" s="3"/>
      <c r="O801" s="227"/>
      <c r="Q801" s="94"/>
      <c r="R801" s="94"/>
      <c r="S801" s="94"/>
      <c r="T801" s="94"/>
    </row>
    <row r="802" ht="15.75" customHeight="1">
      <c r="A802" s="204"/>
      <c r="B802" s="222"/>
      <c r="C802" s="223"/>
      <c r="D802" s="231"/>
      <c r="E802" s="3"/>
      <c r="F802" s="3"/>
      <c r="G802" s="3"/>
      <c r="H802" s="3"/>
      <c r="J802" s="226"/>
      <c r="K802" s="3"/>
      <c r="L802" s="3"/>
      <c r="O802" s="227"/>
      <c r="Q802" s="94"/>
      <c r="R802" s="94"/>
      <c r="S802" s="94"/>
      <c r="T802" s="94"/>
    </row>
    <row r="803" ht="15.75" customHeight="1">
      <c r="A803" s="204"/>
      <c r="B803" s="222"/>
      <c r="C803" s="223"/>
      <c r="D803" s="231"/>
      <c r="E803" s="3"/>
      <c r="F803" s="3"/>
      <c r="G803" s="3"/>
      <c r="H803" s="3"/>
      <c r="J803" s="226"/>
      <c r="K803" s="3"/>
      <c r="L803" s="3"/>
      <c r="O803" s="227"/>
      <c r="Q803" s="94"/>
      <c r="R803" s="94"/>
      <c r="S803" s="94"/>
      <c r="T803" s="94"/>
    </row>
    <row r="804" ht="15.75" customHeight="1">
      <c r="A804" s="204"/>
      <c r="B804" s="222"/>
      <c r="C804" s="223"/>
      <c r="D804" s="231"/>
      <c r="E804" s="3"/>
      <c r="F804" s="3"/>
      <c r="G804" s="3"/>
      <c r="H804" s="3"/>
      <c r="J804" s="226"/>
      <c r="K804" s="3"/>
      <c r="L804" s="3"/>
      <c r="O804" s="227"/>
      <c r="Q804" s="94"/>
      <c r="R804" s="94"/>
      <c r="S804" s="94"/>
      <c r="T804" s="94"/>
    </row>
    <row r="805" ht="15.75" customHeight="1">
      <c r="A805" s="204"/>
      <c r="B805" s="222"/>
      <c r="C805" s="223"/>
      <c r="D805" s="231"/>
      <c r="E805" s="3"/>
      <c r="F805" s="3"/>
      <c r="G805" s="3"/>
      <c r="H805" s="3"/>
      <c r="J805" s="226"/>
      <c r="K805" s="3"/>
      <c r="L805" s="3"/>
      <c r="O805" s="227"/>
      <c r="Q805" s="94"/>
      <c r="R805" s="94"/>
      <c r="S805" s="94"/>
      <c r="T805" s="94"/>
    </row>
    <row r="806" ht="15.75" customHeight="1">
      <c r="A806" s="204"/>
      <c r="B806" s="222"/>
      <c r="C806" s="223"/>
      <c r="D806" s="231"/>
      <c r="E806" s="3"/>
      <c r="F806" s="3"/>
      <c r="G806" s="3"/>
      <c r="H806" s="3"/>
      <c r="J806" s="226"/>
      <c r="K806" s="3"/>
      <c r="L806" s="3"/>
      <c r="O806" s="227"/>
      <c r="Q806" s="94"/>
      <c r="R806" s="94"/>
      <c r="S806" s="94"/>
      <c r="T806" s="94"/>
    </row>
    <row r="807" ht="15.75" customHeight="1">
      <c r="A807" s="204"/>
      <c r="B807" s="222"/>
      <c r="C807" s="223"/>
      <c r="D807" s="231"/>
      <c r="E807" s="3"/>
      <c r="F807" s="3"/>
      <c r="G807" s="3"/>
      <c r="H807" s="3"/>
      <c r="J807" s="226"/>
      <c r="K807" s="3"/>
      <c r="L807" s="3"/>
      <c r="O807" s="227"/>
      <c r="Q807" s="94"/>
      <c r="R807" s="94"/>
      <c r="S807" s="94"/>
      <c r="T807" s="94"/>
    </row>
    <row r="808" ht="15.75" customHeight="1">
      <c r="A808" s="204"/>
      <c r="B808" s="222"/>
      <c r="C808" s="223"/>
      <c r="D808" s="231"/>
      <c r="E808" s="3"/>
      <c r="F808" s="3"/>
      <c r="G808" s="3"/>
      <c r="H808" s="3"/>
      <c r="J808" s="226"/>
      <c r="K808" s="3"/>
      <c r="L808" s="3"/>
      <c r="O808" s="227"/>
      <c r="Q808" s="94"/>
      <c r="R808" s="94"/>
      <c r="S808" s="94"/>
      <c r="T808" s="94"/>
    </row>
    <row r="809" ht="15.75" customHeight="1">
      <c r="A809" s="204"/>
      <c r="B809" s="222"/>
      <c r="C809" s="223"/>
      <c r="D809" s="231"/>
      <c r="E809" s="3"/>
      <c r="F809" s="3"/>
      <c r="G809" s="3"/>
      <c r="H809" s="3"/>
      <c r="J809" s="226"/>
      <c r="K809" s="3"/>
      <c r="L809" s="3"/>
      <c r="O809" s="227"/>
      <c r="Q809" s="94"/>
      <c r="R809" s="94"/>
      <c r="S809" s="94"/>
      <c r="T809" s="94"/>
    </row>
    <row r="810" ht="15.75" customHeight="1">
      <c r="A810" s="204"/>
      <c r="B810" s="222"/>
      <c r="C810" s="223"/>
      <c r="D810" s="231"/>
      <c r="E810" s="3"/>
      <c r="F810" s="3"/>
      <c r="G810" s="3"/>
      <c r="H810" s="3"/>
      <c r="J810" s="226"/>
      <c r="K810" s="3"/>
      <c r="L810" s="3"/>
      <c r="O810" s="227"/>
      <c r="Q810" s="94"/>
      <c r="R810" s="94"/>
      <c r="S810" s="94"/>
      <c r="T810" s="94"/>
    </row>
    <row r="811" ht="15.75" customHeight="1">
      <c r="A811" s="204"/>
      <c r="B811" s="222"/>
      <c r="C811" s="223"/>
      <c r="D811" s="231"/>
      <c r="E811" s="3"/>
      <c r="F811" s="3"/>
      <c r="G811" s="3"/>
      <c r="H811" s="3"/>
      <c r="J811" s="226"/>
      <c r="K811" s="3"/>
      <c r="L811" s="3"/>
      <c r="O811" s="227"/>
      <c r="Q811" s="94"/>
      <c r="R811" s="94"/>
      <c r="S811" s="94"/>
      <c r="T811" s="94"/>
    </row>
    <row r="812" ht="15.75" customHeight="1">
      <c r="A812" s="204"/>
      <c r="B812" s="222"/>
      <c r="C812" s="223"/>
      <c r="D812" s="231"/>
      <c r="E812" s="3"/>
      <c r="F812" s="3"/>
      <c r="G812" s="3"/>
      <c r="H812" s="3"/>
      <c r="J812" s="226"/>
      <c r="K812" s="3"/>
      <c r="L812" s="3"/>
      <c r="O812" s="227"/>
      <c r="Q812" s="94"/>
      <c r="R812" s="94"/>
      <c r="S812" s="94"/>
      <c r="T812" s="94"/>
    </row>
    <row r="813" ht="15.75" customHeight="1">
      <c r="A813" s="204"/>
      <c r="B813" s="222"/>
      <c r="C813" s="223"/>
      <c r="D813" s="231"/>
      <c r="E813" s="3"/>
      <c r="F813" s="3"/>
      <c r="G813" s="3"/>
      <c r="H813" s="3"/>
      <c r="J813" s="226"/>
      <c r="K813" s="3"/>
      <c r="L813" s="3"/>
      <c r="O813" s="227"/>
      <c r="Q813" s="94"/>
      <c r="R813" s="94"/>
      <c r="S813" s="94"/>
      <c r="T813" s="94"/>
    </row>
    <row r="814" ht="15.75" customHeight="1">
      <c r="A814" s="204"/>
      <c r="B814" s="222"/>
      <c r="C814" s="223"/>
      <c r="D814" s="231"/>
      <c r="E814" s="3"/>
      <c r="F814" s="3"/>
      <c r="G814" s="3"/>
      <c r="H814" s="3"/>
      <c r="J814" s="226"/>
      <c r="K814" s="3"/>
      <c r="L814" s="3"/>
      <c r="O814" s="227"/>
      <c r="Q814" s="94"/>
      <c r="R814" s="94"/>
      <c r="S814" s="94"/>
      <c r="T814" s="94"/>
    </row>
    <row r="815" ht="15.75" customHeight="1">
      <c r="A815" s="204"/>
      <c r="B815" s="222"/>
      <c r="C815" s="223"/>
      <c r="D815" s="231"/>
      <c r="E815" s="3"/>
      <c r="F815" s="3"/>
      <c r="G815" s="3"/>
      <c r="H815" s="3"/>
      <c r="J815" s="226"/>
      <c r="K815" s="3"/>
      <c r="L815" s="3"/>
      <c r="O815" s="227"/>
      <c r="Q815" s="94"/>
      <c r="R815" s="94"/>
      <c r="S815" s="94"/>
      <c r="T815" s="94"/>
    </row>
    <row r="816" ht="15.75" customHeight="1">
      <c r="A816" s="204"/>
      <c r="B816" s="222"/>
      <c r="C816" s="223"/>
      <c r="D816" s="231"/>
      <c r="E816" s="3"/>
      <c r="F816" s="3"/>
      <c r="G816" s="3"/>
      <c r="H816" s="3"/>
      <c r="J816" s="226"/>
      <c r="K816" s="3"/>
      <c r="L816" s="3"/>
      <c r="O816" s="227"/>
      <c r="Q816" s="94"/>
      <c r="R816" s="94"/>
      <c r="S816" s="94"/>
      <c r="T816" s="94"/>
    </row>
    <row r="817" ht="15.75" customHeight="1">
      <c r="A817" s="204"/>
      <c r="B817" s="222"/>
      <c r="C817" s="223"/>
      <c r="D817" s="231"/>
      <c r="E817" s="3"/>
      <c r="F817" s="3"/>
      <c r="G817" s="3"/>
      <c r="H817" s="3"/>
      <c r="J817" s="226"/>
      <c r="K817" s="3"/>
      <c r="L817" s="3"/>
      <c r="O817" s="227"/>
      <c r="Q817" s="94"/>
      <c r="R817" s="94"/>
      <c r="S817" s="94"/>
      <c r="T817" s="94"/>
    </row>
    <row r="818" ht="15.75" customHeight="1">
      <c r="A818" s="204"/>
      <c r="B818" s="222"/>
      <c r="C818" s="223"/>
      <c r="D818" s="231"/>
      <c r="E818" s="3"/>
      <c r="F818" s="3"/>
      <c r="G818" s="3"/>
      <c r="H818" s="3"/>
      <c r="J818" s="226"/>
      <c r="K818" s="3"/>
      <c r="L818" s="3"/>
      <c r="O818" s="227"/>
      <c r="Q818" s="94"/>
      <c r="R818" s="94"/>
      <c r="S818" s="94"/>
      <c r="T818" s="94"/>
    </row>
    <row r="819" ht="15.75" customHeight="1">
      <c r="A819" s="204"/>
      <c r="B819" s="222"/>
      <c r="C819" s="223"/>
      <c r="D819" s="231"/>
      <c r="E819" s="3"/>
      <c r="F819" s="3"/>
      <c r="G819" s="3"/>
      <c r="H819" s="3"/>
      <c r="J819" s="226"/>
      <c r="K819" s="3"/>
      <c r="L819" s="3"/>
      <c r="O819" s="227"/>
      <c r="Q819" s="94"/>
      <c r="R819" s="94"/>
      <c r="S819" s="94"/>
      <c r="T819" s="94"/>
    </row>
    <row r="820" ht="15.75" customHeight="1">
      <c r="A820" s="204"/>
      <c r="B820" s="222"/>
      <c r="C820" s="223"/>
      <c r="D820" s="231"/>
      <c r="E820" s="3"/>
      <c r="F820" s="3"/>
      <c r="G820" s="3"/>
      <c r="H820" s="3"/>
      <c r="J820" s="226"/>
      <c r="K820" s="3"/>
      <c r="L820" s="3"/>
      <c r="O820" s="227"/>
      <c r="Q820" s="94"/>
      <c r="R820" s="94"/>
      <c r="S820" s="94"/>
      <c r="T820" s="94"/>
    </row>
    <row r="821" ht="15.75" customHeight="1">
      <c r="A821" s="204"/>
      <c r="B821" s="222"/>
      <c r="C821" s="223"/>
      <c r="D821" s="231"/>
      <c r="E821" s="3"/>
      <c r="F821" s="3"/>
      <c r="G821" s="3"/>
      <c r="H821" s="3"/>
      <c r="J821" s="226"/>
      <c r="K821" s="3"/>
      <c r="L821" s="3"/>
      <c r="O821" s="227"/>
      <c r="Q821" s="94"/>
      <c r="R821" s="94"/>
      <c r="S821" s="94"/>
      <c r="T821" s="94"/>
    </row>
    <row r="822" ht="15.75" customHeight="1">
      <c r="A822" s="204"/>
      <c r="B822" s="222"/>
      <c r="C822" s="223"/>
      <c r="D822" s="231"/>
      <c r="E822" s="3"/>
      <c r="F822" s="3"/>
      <c r="G822" s="3"/>
      <c r="H822" s="3"/>
      <c r="J822" s="226"/>
      <c r="K822" s="3"/>
      <c r="L822" s="3"/>
      <c r="O822" s="227"/>
      <c r="Q822" s="94"/>
      <c r="R822" s="94"/>
      <c r="S822" s="94"/>
      <c r="T822" s="94"/>
    </row>
    <row r="823" ht="15.75" customHeight="1">
      <c r="A823" s="204"/>
      <c r="B823" s="222"/>
      <c r="C823" s="223"/>
      <c r="D823" s="231"/>
      <c r="E823" s="3"/>
      <c r="F823" s="3"/>
      <c r="G823" s="3"/>
      <c r="H823" s="3"/>
      <c r="J823" s="226"/>
      <c r="K823" s="3"/>
      <c r="L823" s="3"/>
      <c r="O823" s="227"/>
      <c r="Q823" s="94"/>
      <c r="R823" s="94"/>
      <c r="S823" s="94"/>
      <c r="T823" s="94"/>
    </row>
    <row r="824" ht="15.75" customHeight="1">
      <c r="A824" s="204"/>
      <c r="B824" s="222"/>
      <c r="C824" s="223"/>
      <c r="D824" s="231"/>
      <c r="E824" s="3"/>
      <c r="F824" s="3"/>
      <c r="G824" s="3"/>
      <c r="H824" s="3"/>
      <c r="J824" s="226"/>
      <c r="K824" s="3"/>
      <c r="L824" s="3"/>
      <c r="O824" s="227"/>
      <c r="Q824" s="94"/>
      <c r="R824" s="94"/>
      <c r="S824" s="94"/>
      <c r="T824" s="94"/>
    </row>
    <row r="825" ht="15.75" customHeight="1">
      <c r="A825" s="204"/>
      <c r="B825" s="222"/>
      <c r="C825" s="223"/>
      <c r="D825" s="231"/>
      <c r="E825" s="3"/>
      <c r="F825" s="3"/>
      <c r="G825" s="3"/>
      <c r="H825" s="3"/>
      <c r="J825" s="226"/>
      <c r="K825" s="3"/>
      <c r="L825" s="3"/>
      <c r="O825" s="227"/>
      <c r="Q825" s="94"/>
      <c r="R825" s="94"/>
      <c r="S825" s="94"/>
      <c r="T825" s="94"/>
    </row>
    <row r="826" ht="15.75" customHeight="1">
      <c r="A826" s="204"/>
      <c r="B826" s="222"/>
      <c r="C826" s="223"/>
      <c r="D826" s="231"/>
      <c r="E826" s="3"/>
      <c r="F826" s="3"/>
      <c r="G826" s="3"/>
      <c r="H826" s="3"/>
      <c r="J826" s="226"/>
      <c r="K826" s="3"/>
      <c r="L826" s="3"/>
      <c r="O826" s="227"/>
      <c r="Q826" s="94"/>
      <c r="R826" s="94"/>
      <c r="S826" s="94"/>
      <c r="T826" s="94"/>
    </row>
    <row r="827" ht="15.75" customHeight="1">
      <c r="A827" s="204"/>
      <c r="B827" s="222"/>
      <c r="C827" s="223"/>
      <c r="D827" s="231"/>
      <c r="E827" s="3"/>
      <c r="F827" s="3"/>
      <c r="G827" s="3"/>
      <c r="H827" s="3"/>
      <c r="J827" s="226"/>
      <c r="K827" s="3"/>
      <c r="L827" s="3"/>
      <c r="O827" s="227"/>
      <c r="Q827" s="94"/>
      <c r="R827" s="94"/>
      <c r="S827" s="94"/>
      <c r="T827" s="94"/>
    </row>
    <row r="828" ht="15.75" customHeight="1">
      <c r="A828" s="204"/>
      <c r="B828" s="222"/>
      <c r="C828" s="223"/>
      <c r="D828" s="231"/>
      <c r="E828" s="3"/>
      <c r="F828" s="3"/>
      <c r="G828" s="3"/>
      <c r="H828" s="3"/>
      <c r="J828" s="226"/>
      <c r="K828" s="3"/>
      <c r="L828" s="3"/>
      <c r="O828" s="227"/>
      <c r="Q828" s="94"/>
      <c r="R828" s="94"/>
      <c r="S828" s="94"/>
      <c r="T828" s="94"/>
    </row>
    <row r="829" ht="15.75" customHeight="1">
      <c r="A829" s="204"/>
      <c r="B829" s="222"/>
      <c r="C829" s="223"/>
      <c r="D829" s="231"/>
      <c r="E829" s="3"/>
      <c r="F829" s="3"/>
      <c r="G829" s="3"/>
      <c r="H829" s="3"/>
      <c r="J829" s="226"/>
      <c r="K829" s="3"/>
      <c r="L829" s="3"/>
      <c r="O829" s="227"/>
      <c r="Q829" s="94"/>
      <c r="R829" s="94"/>
      <c r="S829" s="94"/>
      <c r="T829" s="94"/>
    </row>
    <row r="830" ht="15.75" customHeight="1">
      <c r="A830" s="204"/>
      <c r="B830" s="222"/>
      <c r="C830" s="223"/>
      <c r="D830" s="231"/>
      <c r="E830" s="3"/>
      <c r="F830" s="3"/>
      <c r="G830" s="3"/>
      <c r="H830" s="3"/>
      <c r="J830" s="226"/>
      <c r="K830" s="3"/>
      <c r="L830" s="3"/>
      <c r="O830" s="227"/>
      <c r="Q830" s="94"/>
      <c r="R830" s="94"/>
      <c r="S830" s="94"/>
      <c r="T830" s="94"/>
    </row>
    <row r="831" ht="15.75" customHeight="1">
      <c r="A831" s="204"/>
      <c r="B831" s="222"/>
      <c r="C831" s="223"/>
      <c r="D831" s="231"/>
      <c r="E831" s="3"/>
      <c r="F831" s="3"/>
      <c r="G831" s="3"/>
      <c r="H831" s="3"/>
      <c r="J831" s="226"/>
      <c r="K831" s="3"/>
      <c r="L831" s="3"/>
      <c r="O831" s="227"/>
      <c r="Q831" s="94"/>
      <c r="R831" s="94"/>
      <c r="S831" s="94"/>
      <c r="T831" s="94"/>
    </row>
    <row r="832" ht="15.75" customHeight="1">
      <c r="A832" s="204"/>
      <c r="B832" s="222"/>
      <c r="C832" s="223"/>
      <c r="D832" s="231"/>
      <c r="E832" s="3"/>
      <c r="F832" s="3"/>
      <c r="G832" s="3"/>
      <c r="H832" s="3"/>
      <c r="J832" s="226"/>
      <c r="K832" s="3"/>
      <c r="L832" s="3"/>
      <c r="O832" s="227"/>
      <c r="Q832" s="94"/>
      <c r="R832" s="94"/>
      <c r="S832" s="94"/>
      <c r="T832" s="94"/>
    </row>
    <row r="833" ht="15.75" customHeight="1">
      <c r="A833" s="204"/>
      <c r="B833" s="222"/>
      <c r="C833" s="223"/>
      <c r="D833" s="231"/>
      <c r="E833" s="3"/>
      <c r="F833" s="3"/>
      <c r="G833" s="3"/>
      <c r="H833" s="3"/>
      <c r="J833" s="226"/>
      <c r="K833" s="3"/>
      <c r="L833" s="3"/>
      <c r="O833" s="227"/>
      <c r="Q833" s="94"/>
      <c r="R833" s="94"/>
      <c r="S833" s="94"/>
      <c r="T833" s="94"/>
    </row>
    <row r="834" ht="15.75" customHeight="1">
      <c r="A834" s="204"/>
      <c r="B834" s="222"/>
      <c r="C834" s="223"/>
      <c r="D834" s="231"/>
      <c r="E834" s="3"/>
      <c r="F834" s="3"/>
      <c r="G834" s="3"/>
      <c r="H834" s="3"/>
      <c r="J834" s="226"/>
      <c r="K834" s="3"/>
      <c r="L834" s="3"/>
      <c r="O834" s="227"/>
      <c r="Q834" s="94"/>
      <c r="R834" s="94"/>
      <c r="S834" s="94"/>
      <c r="T834" s="94"/>
    </row>
    <row r="835" ht="15.75" customHeight="1">
      <c r="A835" s="204"/>
      <c r="B835" s="222"/>
      <c r="C835" s="223"/>
      <c r="D835" s="231"/>
      <c r="E835" s="3"/>
      <c r="F835" s="3"/>
      <c r="G835" s="3"/>
      <c r="H835" s="3"/>
      <c r="J835" s="226"/>
      <c r="K835" s="3"/>
      <c r="L835" s="3"/>
      <c r="O835" s="227"/>
      <c r="Q835" s="94"/>
      <c r="R835" s="94"/>
      <c r="S835" s="94"/>
      <c r="T835" s="94"/>
    </row>
    <row r="836" ht="15.75" customHeight="1">
      <c r="A836" s="204"/>
      <c r="B836" s="222"/>
      <c r="C836" s="223"/>
      <c r="D836" s="231"/>
      <c r="E836" s="3"/>
      <c r="F836" s="3"/>
      <c r="G836" s="3"/>
      <c r="H836" s="3"/>
      <c r="J836" s="226"/>
      <c r="K836" s="3"/>
      <c r="L836" s="3"/>
      <c r="O836" s="227"/>
      <c r="Q836" s="94"/>
      <c r="R836" s="94"/>
      <c r="S836" s="94"/>
      <c r="T836" s="94"/>
    </row>
    <row r="837" ht="15.75" customHeight="1">
      <c r="A837" s="204"/>
      <c r="B837" s="222"/>
      <c r="C837" s="223"/>
      <c r="D837" s="231"/>
      <c r="E837" s="3"/>
      <c r="F837" s="3"/>
      <c r="G837" s="3"/>
      <c r="H837" s="3"/>
      <c r="J837" s="226"/>
      <c r="K837" s="3"/>
      <c r="L837" s="3"/>
      <c r="O837" s="227"/>
      <c r="Q837" s="94"/>
      <c r="R837" s="94"/>
      <c r="S837" s="94"/>
      <c r="T837" s="94"/>
    </row>
    <row r="838" ht="15.75" customHeight="1">
      <c r="A838" s="204"/>
      <c r="B838" s="222"/>
      <c r="C838" s="223"/>
      <c r="D838" s="231"/>
      <c r="E838" s="3"/>
      <c r="F838" s="3"/>
      <c r="G838" s="3"/>
      <c r="H838" s="3"/>
      <c r="J838" s="226"/>
      <c r="K838" s="3"/>
      <c r="L838" s="3"/>
      <c r="O838" s="227"/>
      <c r="Q838" s="94"/>
      <c r="R838" s="94"/>
      <c r="S838" s="94"/>
      <c r="T838" s="94"/>
    </row>
    <row r="839" ht="15.75" customHeight="1">
      <c r="A839" s="204"/>
      <c r="B839" s="222"/>
      <c r="C839" s="223"/>
      <c r="D839" s="231"/>
      <c r="E839" s="3"/>
      <c r="F839" s="3"/>
      <c r="G839" s="3"/>
      <c r="H839" s="3"/>
      <c r="J839" s="226"/>
      <c r="K839" s="3"/>
      <c r="L839" s="3"/>
      <c r="O839" s="227"/>
      <c r="Q839" s="94"/>
      <c r="R839" s="94"/>
      <c r="S839" s="94"/>
      <c r="T839" s="94"/>
    </row>
    <row r="840" ht="15.75" customHeight="1">
      <c r="A840" s="204"/>
      <c r="B840" s="222"/>
      <c r="C840" s="223"/>
      <c r="D840" s="231"/>
      <c r="E840" s="3"/>
      <c r="F840" s="3"/>
      <c r="G840" s="3"/>
      <c r="H840" s="3"/>
      <c r="J840" s="226"/>
      <c r="K840" s="3"/>
      <c r="L840" s="3"/>
      <c r="O840" s="227"/>
      <c r="Q840" s="94"/>
      <c r="R840" s="94"/>
      <c r="S840" s="94"/>
      <c r="T840" s="94"/>
    </row>
    <row r="841" ht="15.75" customHeight="1">
      <c r="A841" s="204"/>
      <c r="B841" s="222"/>
      <c r="C841" s="223"/>
      <c r="D841" s="231"/>
      <c r="E841" s="3"/>
      <c r="F841" s="3"/>
      <c r="G841" s="3"/>
      <c r="H841" s="3"/>
      <c r="J841" s="226"/>
      <c r="K841" s="3"/>
      <c r="L841" s="3"/>
      <c r="O841" s="227"/>
      <c r="Q841" s="94"/>
      <c r="R841" s="94"/>
      <c r="S841" s="94"/>
      <c r="T841" s="94"/>
    </row>
    <row r="842" ht="15.75" customHeight="1">
      <c r="A842" s="204"/>
      <c r="B842" s="222"/>
      <c r="C842" s="223"/>
      <c r="D842" s="231"/>
      <c r="E842" s="3"/>
      <c r="F842" s="3"/>
      <c r="G842" s="3"/>
      <c r="H842" s="3"/>
      <c r="J842" s="226"/>
      <c r="K842" s="3"/>
      <c r="L842" s="3"/>
      <c r="O842" s="227"/>
      <c r="Q842" s="94"/>
      <c r="R842" s="94"/>
      <c r="S842" s="94"/>
      <c r="T842" s="94"/>
    </row>
    <row r="843" ht="15.75" customHeight="1">
      <c r="A843" s="204"/>
      <c r="B843" s="222"/>
      <c r="C843" s="223"/>
      <c r="D843" s="231"/>
      <c r="E843" s="3"/>
      <c r="F843" s="3"/>
      <c r="G843" s="3"/>
      <c r="H843" s="3"/>
      <c r="J843" s="226"/>
      <c r="K843" s="3"/>
      <c r="L843" s="3"/>
      <c r="O843" s="227"/>
      <c r="Q843" s="94"/>
      <c r="R843" s="94"/>
      <c r="S843" s="94"/>
      <c r="T843" s="94"/>
    </row>
    <row r="844" ht="15.75" customHeight="1">
      <c r="A844" s="204"/>
      <c r="B844" s="222"/>
      <c r="C844" s="223"/>
      <c r="D844" s="231"/>
      <c r="E844" s="3"/>
      <c r="F844" s="3"/>
      <c r="G844" s="3"/>
      <c r="H844" s="3"/>
      <c r="J844" s="226"/>
      <c r="K844" s="3"/>
      <c r="L844" s="3"/>
      <c r="O844" s="227"/>
      <c r="Q844" s="94"/>
      <c r="R844" s="94"/>
      <c r="S844" s="94"/>
      <c r="T844" s="94"/>
    </row>
    <row r="845" ht="15.75" customHeight="1">
      <c r="A845" s="204"/>
      <c r="B845" s="222"/>
      <c r="C845" s="223"/>
      <c r="D845" s="231"/>
      <c r="E845" s="3"/>
      <c r="F845" s="3"/>
      <c r="G845" s="3"/>
      <c r="H845" s="3"/>
      <c r="J845" s="226"/>
      <c r="K845" s="3"/>
      <c r="L845" s="3"/>
      <c r="O845" s="227"/>
      <c r="Q845" s="94"/>
      <c r="R845" s="94"/>
      <c r="S845" s="94"/>
      <c r="T845" s="94"/>
    </row>
    <row r="846" ht="15.75" customHeight="1">
      <c r="A846" s="204"/>
      <c r="B846" s="222"/>
      <c r="C846" s="223"/>
      <c r="D846" s="231"/>
      <c r="E846" s="3"/>
      <c r="F846" s="3"/>
      <c r="G846" s="3"/>
      <c r="H846" s="3"/>
      <c r="J846" s="226"/>
      <c r="K846" s="3"/>
      <c r="L846" s="3"/>
      <c r="O846" s="227"/>
      <c r="Q846" s="94"/>
      <c r="R846" s="94"/>
      <c r="S846" s="94"/>
      <c r="T846" s="94"/>
    </row>
    <row r="847" ht="15.75" customHeight="1">
      <c r="A847" s="204"/>
      <c r="B847" s="222"/>
      <c r="C847" s="223"/>
      <c r="D847" s="231"/>
      <c r="E847" s="3"/>
      <c r="F847" s="3"/>
      <c r="G847" s="3"/>
      <c r="H847" s="3"/>
      <c r="J847" s="226"/>
      <c r="K847" s="3"/>
      <c r="L847" s="3"/>
      <c r="O847" s="227"/>
      <c r="Q847" s="94"/>
      <c r="R847" s="94"/>
      <c r="S847" s="94"/>
      <c r="T847" s="94"/>
    </row>
    <row r="848" ht="15.75" customHeight="1">
      <c r="A848" s="204"/>
      <c r="B848" s="222"/>
      <c r="C848" s="223"/>
      <c r="D848" s="231"/>
      <c r="E848" s="3"/>
      <c r="F848" s="3"/>
      <c r="G848" s="3"/>
      <c r="H848" s="3"/>
      <c r="J848" s="226"/>
      <c r="K848" s="3"/>
      <c r="L848" s="3"/>
      <c r="O848" s="227"/>
      <c r="Q848" s="94"/>
      <c r="R848" s="94"/>
      <c r="S848" s="94"/>
      <c r="T848" s="94"/>
    </row>
    <row r="849" ht="15.75" customHeight="1">
      <c r="A849" s="204"/>
      <c r="B849" s="222"/>
      <c r="C849" s="223"/>
      <c r="D849" s="231"/>
      <c r="E849" s="3"/>
      <c r="F849" s="3"/>
      <c r="G849" s="3"/>
      <c r="H849" s="3"/>
      <c r="J849" s="226"/>
      <c r="K849" s="3"/>
      <c r="L849" s="3"/>
      <c r="O849" s="227"/>
      <c r="Q849" s="94"/>
      <c r="R849" s="94"/>
      <c r="S849" s="94"/>
      <c r="T849" s="94"/>
    </row>
    <row r="850" ht="15.75" customHeight="1">
      <c r="A850" s="204"/>
      <c r="B850" s="222"/>
      <c r="C850" s="223"/>
      <c r="D850" s="231"/>
      <c r="E850" s="3"/>
      <c r="F850" s="3"/>
      <c r="G850" s="3"/>
      <c r="H850" s="3"/>
      <c r="J850" s="226"/>
      <c r="K850" s="3"/>
      <c r="L850" s="3"/>
      <c r="O850" s="227"/>
      <c r="Q850" s="94"/>
      <c r="R850" s="94"/>
      <c r="S850" s="94"/>
      <c r="T850" s="94"/>
    </row>
    <row r="851" ht="15.75" customHeight="1">
      <c r="A851" s="204"/>
      <c r="B851" s="222"/>
      <c r="C851" s="223"/>
      <c r="D851" s="231"/>
      <c r="E851" s="3"/>
      <c r="F851" s="3"/>
      <c r="G851" s="3"/>
      <c r="H851" s="3"/>
      <c r="J851" s="226"/>
      <c r="K851" s="3"/>
      <c r="L851" s="3"/>
      <c r="O851" s="227"/>
      <c r="Q851" s="94"/>
      <c r="R851" s="94"/>
      <c r="S851" s="94"/>
      <c r="T851" s="94"/>
    </row>
    <row r="852" ht="15.75" customHeight="1">
      <c r="A852" s="204"/>
      <c r="B852" s="222"/>
      <c r="C852" s="223"/>
      <c r="D852" s="231"/>
      <c r="E852" s="3"/>
      <c r="F852" s="3"/>
      <c r="G852" s="3"/>
      <c r="H852" s="3"/>
      <c r="J852" s="226"/>
      <c r="K852" s="3"/>
      <c r="L852" s="3"/>
      <c r="O852" s="227"/>
      <c r="Q852" s="94"/>
      <c r="R852" s="94"/>
      <c r="S852" s="94"/>
      <c r="T852" s="94"/>
    </row>
    <row r="853" ht="15.75" customHeight="1">
      <c r="A853" s="204"/>
      <c r="B853" s="222"/>
      <c r="C853" s="223"/>
      <c r="D853" s="231"/>
      <c r="E853" s="3"/>
      <c r="F853" s="3"/>
      <c r="G853" s="3"/>
      <c r="H853" s="3"/>
      <c r="J853" s="226"/>
      <c r="K853" s="3"/>
      <c r="L853" s="3"/>
      <c r="O853" s="227"/>
      <c r="Q853" s="94"/>
      <c r="R853" s="94"/>
      <c r="S853" s="94"/>
      <c r="T853" s="94"/>
    </row>
    <row r="854" ht="15.75" customHeight="1">
      <c r="A854" s="204"/>
      <c r="B854" s="222"/>
      <c r="C854" s="223"/>
      <c r="D854" s="231"/>
      <c r="E854" s="3"/>
      <c r="F854" s="3"/>
      <c r="G854" s="3"/>
      <c r="H854" s="3"/>
      <c r="J854" s="226"/>
      <c r="K854" s="3"/>
      <c r="L854" s="3"/>
      <c r="O854" s="227"/>
      <c r="Q854" s="94"/>
      <c r="R854" s="94"/>
      <c r="S854" s="94"/>
      <c r="T854" s="94"/>
    </row>
    <row r="855" ht="15.75" customHeight="1">
      <c r="A855" s="204"/>
      <c r="B855" s="222"/>
      <c r="C855" s="223"/>
      <c r="D855" s="231"/>
      <c r="E855" s="3"/>
      <c r="F855" s="3"/>
      <c r="G855" s="3"/>
      <c r="H855" s="3"/>
      <c r="J855" s="226"/>
      <c r="K855" s="3"/>
      <c r="L855" s="3"/>
      <c r="O855" s="227"/>
      <c r="Q855" s="94"/>
      <c r="R855" s="94"/>
      <c r="S855" s="94"/>
      <c r="T855" s="94"/>
    </row>
    <row r="856" ht="15.75" customHeight="1">
      <c r="A856" s="204"/>
      <c r="B856" s="222"/>
      <c r="C856" s="223"/>
      <c r="D856" s="231"/>
      <c r="E856" s="3"/>
      <c r="F856" s="3"/>
      <c r="G856" s="3"/>
      <c r="H856" s="3"/>
      <c r="J856" s="226"/>
      <c r="K856" s="3"/>
      <c r="L856" s="3"/>
      <c r="O856" s="227"/>
      <c r="Q856" s="94"/>
      <c r="R856" s="94"/>
      <c r="S856" s="94"/>
      <c r="T856" s="94"/>
    </row>
    <row r="857" ht="15.75" customHeight="1">
      <c r="A857" s="204"/>
      <c r="B857" s="222"/>
      <c r="C857" s="223"/>
      <c r="D857" s="231"/>
      <c r="E857" s="3"/>
      <c r="F857" s="3"/>
      <c r="G857" s="3"/>
      <c r="H857" s="3"/>
      <c r="J857" s="226"/>
      <c r="K857" s="3"/>
      <c r="L857" s="3"/>
      <c r="O857" s="227"/>
      <c r="Q857" s="94"/>
      <c r="R857" s="94"/>
      <c r="S857" s="94"/>
      <c r="T857" s="94"/>
    </row>
    <row r="858" ht="15.75" customHeight="1">
      <c r="A858" s="204"/>
      <c r="B858" s="222"/>
      <c r="C858" s="223"/>
      <c r="D858" s="231"/>
      <c r="E858" s="3"/>
      <c r="F858" s="3"/>
      <c r="G858" s="3"/>
      <c r="H858" s="3"/>
      <c r="J858" s="226"/>
      <c r="K858" s="3"/>
      <c r="L858" s="3"/>
      <c r="O858" s="227"/>
      <c r="Q858" s="94"/>
      <c r="R858" s="94"/>
      <c r="S858" s="94"/>
      <c r="T858" s="94"/>
    </row>
    <row r="859" ht="15.75" customHeight="1">
      <c r="A859" s="204"/>
      <c r="B859" s="222"/>
      <c r="C859" s="223"/>
      <c r="D859" s="231"/>
      <c r="E859" s="3"/>
      <c r="F859" s="3"/>
      <c r="G859" s="3"/>
      <c r="H859" s="3"/>
      <c r="J859" s="226"/>
      <c r="K859" s="3"/>
      <c r="L859" s="3"/>
      <c r="O859" s="227"/>
      <c r="Q859" s="94"/>
      <c r="R859" s="94"/>
      <c r="S859" s="94"/>
      <c r="T859" s="94"/>
    </row>
    <row r="860" ht="15.75" customHeight="1">
      <c r="A860" s="204"/>
      <c r="B860" s="222"/>
      <c r="C860" s="223"/>
      <c r="D860" s="231"/>
      <c r="E860" s="3"/>
      <c r="F860" s="3"/>
      <c r="G860" s="3"/>
      <c r="H860" s="3"/>
      <c r="J860" s="226"/>
      <c r="K860" s="3"/>
      <c r="L860" s="3"/>
      <c r="O860" s="227"/>
      <c r="Q860" s="94"/>
      <c r="R860" s="94"/>
      <c r="S860" s="94"/>
      <c r="T860" s="94"/>
    </row>
    <row r="861" ht="15.75" customHeight="1">
      <c r="A861" s="204"/>
      <c r="B861" s="222"/>
      <c r="C861" s="223"/>
      <c r="D861" s="231"/>
      <c r="E861" s="3"/>
      <c r="F861" s="3"/>
      <c r="G861" s="3"/>
      <c r="H861" s="3"/>
      <c r="J861" s="226"/>
      <c r="K861" s="3"/>
      <c r="L861" s="3"/>
      <c r="O861" s="227"/>
      <c r="Q861" s="94"/>
      <c r="R861" s="94"/>
      <c r="S861" s="94"/>
      <c r="T861" s="94"/>
    </row>
    <row r="862" ht="15.75" customHeight="1">
      <c r="A862" s="204"/>
      <c r="B862" s="222"/>
      <c r="C862" s="223"/>
      <c r="D862" s="231"/>
      <c r="E862" s="3"/>
      <c r="F862" s="3"/>
      <c r="G862" s="3"/>
      <c r="H862" s="3"/>
      <c r="J862" s="226"/>
      <c r="K862" s="3"/>
      <c r="L862" s="3"/>
      <c r="O862" s="227"/>
      <c r="Q862" s="94"/>
      <c r="R862" s="94"/>
      <c r="S862" s="94"/>
      <c r="T862" s="94"/>
    </row>
    <row r="863" ht="15.75" customHeight="1">
      <c r="A863" s="204"/>
      <c r="B863" s="222"/>
      <c r="C863" s="223"/>
      <c r="D863" s="231"/>
      <c r="E863" s="3"/>
      <c r="F863" s="3"/>
      <c r="G863" s="3"/>
      <c r="H863" s="3"/>
      <c r="J863" s="226"/>
      <c r="K863" s="3"/>
      <c r="L863" s="3"/>
      <c r="O863" s="227"/>
      <c r="Q863" s="94"/>
      <c r="R863" s="94"/>
      <c r="S863" s="94"/>
      <c r="T863" s="94"/>
    </row>
    <row r="864" ht="15.75" customHeight="1">
      <c r="A864" s="204"/>
      <c r="B864" s="222"/>
      <c r="C864" s="223"/>
      <c r="D864" s="231"/>
      <c r="E864" s="3"/>
      <c r="F864" s="3"/>
      <c r="G864" s="3"/>
      <c r="H864" s="3"/>
      <c r="J864" s="226"/>
      <c r="K864" s="3"/>
      <c r="L864" s="3"/>
      <c r="O864" s="227"/>
      <c r="Q864" s="94"/>
      <c r="R864" s="94"/>
      <c r="S864" s="94"/>
      <c r="T864" s="94"/>
    </row>
    <row r="865" ht="15.75" customHeight="1">
      <c r="A865" s="204"/>
      <c r="B865" s="222"/>
      <c r="C865" s="223"/>
      <c r="D865" s="231"/>
      <c r="E865" s="3"/>
      <c r="F865" s="3"/>
      <c r="G865" s="3"/>
      <c r="H865" s="3"/>
      <c r="J865" s="226"/>
      <c r="K865" s="3"/>
      <c r="L865" s="3"/>
      <c r="O865" s="227"/>
      <c r="Q865" s="94"/>
      <c r="R865" s="94"/>
      <c r="S865" s="94"/>
      <c r="T865" s="94"/>
    </row>
    <row r="866" ht="15.75" customHeight="1">
      <c r="A866" s="204"/>
      <c r="B866" s="222"/>
      <c r="C866" s="223"/>
      <c r="D866" s="231"/>
      <c r="E866" s="3"/>
      <c r="F866" s="3"/>
      <c r="G866" s="3"/>
      <c r="H866" s="3"/>
      <c r="J866" s="226"/>
      <c r="K866" s="3"/>
      <c r="L866" s="3"/>
      <c r="O866" s="227"/>
      <c r="Q866" s="94"/>
      <c r="R866" s="94"/>
      <c r="S866" s="94"/>
      <c r="T866" s="94"/>
    </row>
    <row r="867" ht="15.75" customHeight="1">
      <c r="A867" s="204"/>
      <c r="B867" s="222"/>
      <c r="C867" s="223"/>
      <c r="D867" s="231"/>
      <c r="E867" s="3"/>
      <c r="F867" s="3"/>
      <c r="G867" s="3"/>
      <c r="H867" s="3"/>
      <c r="J867" s="226"/>
      <c r="K867" s="3"/>
      <c r="L867" s="3"/>
      <c r="O867" s="227"/>
      <c r="Q867" s="94"/>
      <c r="R867" s="94"/>
      <c r="S867" s="94"/>
      <c r="T867" s="94"/>
    </row>
    <row r="868" ht="15.75" customHeight="1">
      <c r="A868" s="204"/>
      <c r="B868" s="222"/>
      <c r="C868" s="223"/>
      <c r="D868" s="231"/>
      <c r="E868" s="3"/>
      <c r="F868" s="3"/>
      <c r="G868" s="3"/>
      <c r="H868" s="3"/>
      <c r="J868" s="226"/>
      <c r="K868" s="3"/>
      <c r="L868" s="3"/>
      <c r="O868" s="227"/>
      <c r="Q868" s="94"/>
      <c r="R868" s="94"/>
      <c r="S868" s="94"/>
      <c r="T868" s="94"/>
    </row>
    <row r="869" ht="15.75" customHeight="1">
      <c r="A869" s="204"/>
      <c r="B869" s="222"/>
      <c r="C869" s="223"/>
      <c r="D869" s="231"/>
      <c r="E869" s="3"/>
      <c r="F869" s="3"/>
      <c r="G869" s="3"/>
      <c r="H869" s="3"/>
      <c r="J869" s="226"/>
      <c r="K869" s="3"/>
      <c r="L869" s="3"/>
      <c r="O869" s="227"/>
      <c r="Q869" s="94"/>
      <c r="R869" s="94"/>
      <c r="S869" s="94"/>
      <c r="T869" s="94"/>
    </row>
    <row r="870" ht="15.75" customHeight="1">
      <c r="A870" s="204"/>
      <c r="B870" s="222"/>
      <c r="C870" s="223"/>
      <c r="D870" s="231"/>
      <c r="E870" s="3"/>
      <c r="F870" s="3"/>
      <c r="G870" s="3"/>
      <c r="H870" s="3"/>
      <c r="J870" s="226"/>
      <c r="K870" s="3"/>
      <c r="L870" s="3"/>
      <c r="O870" s="227"/>
      <c r="Q870" s="94"/>
      <c r="R870" s="94"/>
      <c r="S870" s="94"/>
      <c r="T870" s="94"/>
    </row>
    <row r="871" ht="15.75" customHeight="1">
      <c r="A871" s="204"/>
      <c r="B871" s="222"/>
      <c r="C871" s="223"/>
      <c r="D871" s="231"/>
      <c r="E871" s="3"/>
      <c r="F871" s="3"/>
      <c r="G871" s="3"/>
      <c r="H871" s="3"/>
      <c r="J871" s="226"/>
      <c r="K871" s="3"/>
      <c r="L871" s="3"/>
      <c r="O871" s="227"/>
      <c r="Q871" s="94"/>
      <c r="R871" s="94"/>
      <c r="S871" s="94"/>
      <c r="T871" s="94"/>
    </row>
    <row r="872" ht="15.75" customHeight="1">
      <c r="A872" s="204"/>
      <c r="B872" s="222"/>
      <c r="C872" s="223"/>
      <c r="D872" s="231"/>
      <c r="E872" s="3"/>
      <c r="F872" s="3"/>
      <c r="G872" s="3"/>
      <c r="H872" s="3"/>
      <c r="J872" s="226"/>
      <c r="K872" s="3"/>
      <c r="L872" s="3"/>
      <c r="O872" s="227"/>
      <c r="Q872" s="94"/>
      <c r="R872" s="94"/>
      <c r="S872" s="94"/>
      <c r="T872" s="94"/>
    </row>
    <row r="873" ht="15.75" customHeight="1">
      <c r="A873" s="204"/>
      <c r="B873" s="222"/>
      <c r="C873" s="223"/>
      <c r="D873" s="231"/>
      <c r="E873" s="3"/>
      <c r="F873" s="3"/>
      <c r="G873" s="3"/>
      <c r="H873" s="3"/>
      <c r="J873" s="226"/>
      <c r="K873" s="3"/>
      <c r="L873" s="3"/>
      <c r="O873" s="227"/>
      <c r="Q873" s="94"/>
      <c r="R873" s="94"/>
      <c r="S873" s="94"/>
      <c r="T873" s="94"/>
    </row>
    <row r="874" ht="15.75" customHeight="1">
      <c r="A874" s="204"/>
      <c r="B874" s="222"/>
      <c r="C874" s="223"/>
      <c r="D874" s="231"/>
      <c r="E874" s="3"/>
      <c r="F874" s="3"/>
      <c r="G874" s="3"/>
      <c r="H874" s="3"/>
      <c r="J874" s="226"/>
      <c r="K874" s="3"/>
      <c r="L874" s="3"/>
      <c r="O874" s="227"/>
      <c r="Q874" s="94"/>
      <c r="R874" s="94"/>
      <c r="S874" s="94"/>
      <c r="T874" s="94"/>
    </row>
    <row r="875" ht="15.75" customHeight="1">
      <c r="A875" s="204"/>
      <c r="B875" s="222"/>
      <c r="C875" s="223"/>
      <c r="D875" s="231"/>
      <c r="E875" s="3"/>
      <c r="F875" s="3"/>
      <c r="G875" s="3"/>
      <c r="H875" s="3"/>
      <c r="J875" s="226"/>
      <c r="K875" s="3"/>
      <c r="L875" s="3"/>
      <c r="O875" s="227"/>
      <c r="Q875" s="94"/>
      <c r="R875" s="94"/>
      <c r="S875" s="94"/>
      <c r="T875" s="94"/>
    </row>
    <row r="876" ht="15.75" customHeight="1">
      <c r="A876" s="204"/>
      <c r="B876" s="222"/>
      <c r="C876" s="223"/>
      <c r="D876" s="231"/>
      <c r="E876" s="3"/>
      <c r="F876" s="3"/>
      <c r="G876" s="3"/>
      <c r="H876" s="3"/>
      <c r="J876" s="226"/>
      <c r="K876" s="3"/>
      <c r="L876" s="3"/>
      <c r="O876" s="227"/>
      <c r="Q876" s="94"/>
      <c r="R876" s="94"/>
      <c r="S876" s="94"/>
      <c r="T876" s="94"/>
    </row>
    <row r="877" ht="15.75" customHeight="1">
      <c r="A877" s="204"/>
      <c r="B877" s="222"/>
      <c r="C877" s="223"/>
      <c r="D877" s="231"/>
      <c r="E877" s="3"/>
      <c r="F877" s="3"/>
      <c r="G877" s="3"/>
      <c r="H877" s="3"/>
      <c r="J877" s="226"/>
      <c r="K877" s="3"/>
      <c r="L877" s="3"/>
      <c r="O877" s="227"/>
      <c r="Q877" s="94"/>
      <c r="R877" s="94"/>
      <c r="S877" s="94"/>
      <c r="T877" s="94"/>
    </row>
    <row r="878" ht="15.75" customHeight="1">
      <c r="A878" s="204"/>
      <c r="B878" s="222"/>
      <c r="C878" s="223"/>
      <c r="D878" s="231"/>
      <c r="E878" s="3"/>
      <c r="F878" s="3"/>
      <c r="G878" s="3"/>
      <c r="H878" s="3"/>
      <c r="J878" s="226"/>
      <c r="K878" s="3"/>
      <c r="L878" s="3"/>
      <c r="O878" s="227"/>
      <c r="Q878" s="94"/>
      <c r="R878" s="94"/>
      <c r="S878" s="94"/>
      <c r="T878" s="94"/>
    </row>
    <row r="879" ht="15.75" customHeight="1">
      <c r="A879" s="204"/>
      <c r="B879" s="222"/>
      <c r="C879" s="223"/>
      <c r="D879" s="231"/>
      <c r="E879" s="3"/>
      <c r="F879" s="3"/>
      <c r="G879" s="3"/>
      <c r="H879" s="3"/>
      <c r="J879" s="226"/>
      <c r="K879" s="3"/>
      <c r="L879" s="3"/>
      <c r="O879" s="227"/>
      <c r="Q879" s="94"/>
      <c r="R879" s="94"/>
      <c r="S879" s="94"/>
      <c r="T879" s="94"/>
    </row>
    <row r="880" ht="15.75" customHeight="1">
      <c r="A880" s="204"/>
      <c r="B880" s="222"/>
      <c r="C880" s="223"/>
      <c r="D880" s="231"/>
      <c r="E880" s="3"/>
      <c r="F880" s="3"/>
      <c r="G880" s="3"/>
      <c r="H880" s="3"/>
      <c r="J880" s="226"/>
      <c r="K880" s="3"/>
      <c r="L880" s="3"/>
      <c r="O880" s="227"/>
      <c r="Q880" s="94"/>
      <c r="R880" s="94"/>
      <c r="S880" s="94"/>
      <c r="T880" s="94"/>
    </row>
    <row r="881" ht="15.75" customHeight="1">
      <c r="A881" s="204"/>
      <c r="B881" s="222"/>
      <c r="C881" s="223"/>
      <c r="D881" s="231"/>
      <c r="E881" s="3"/>
      <c r="F881" s="3"/>
      <c r="G881" s="3"/>
      <c r="H881" s="3"/>
      <c r="J881" s="226"/>
      <c r="K881" s="3"/>
      <c r="L881" s="3"/>
      <c r="O881" s="227"/>
      <c r="Q881" s="94"/>
      <c r="R881" s="94"/>
      <c r="S881" s="94"/>
      <c r="T881" s="94"/>
    </row>
    <row r="882" ht="15.75" customHeight="1">
      <c r="A882" s="204"/>
      <c r="B882" s="222"/>
      <c r="C882" s="223"/>
      <c r="D882" s="231"/>
      <c r="E882" s="3"/>
      <c r="F882" s="3"/>
      <c r="G882" s="3"/>
      <c r="H882" s="3"/>
      <c r="J882" s="226"/>
      <c r="K882" s="3"/>
      <c r="L882" s="3"/>
      <c r="O882" s="227"/>
      <c r="Q882" s="94"/>
      <c r="R882" s="94"/>
      <c r="S882" s="94"/>
      <c r="T882" s="94"/>
    </row>
    <row r="883" ht="15.75" customHeight="1">
      <c r="A883" s="204"/>
      <c r="B883" s="222"/>
      <c r="C883" s="223"/>
      <c r="D883" s="231"/>
      <c r="E883" s="3"/>
      <c r="F883" s="3"/>
      <c r="G883" s="3"/>
      <c r="H883" s="3"/>
      <c r="J883" s="226"/>
      <c r="K883" s="3"/>
      <c r="L883" s="3"/>
      <c r="O883" s="227"/>
      <c r="Q883" s="94"/>
      <c r="R883" s="94"/>
      <c r="S883" s="94"/>
      <c r="T883" s="94"/>
    </row>
    <row r="884" ht="15.75" customHeight="1">
      <c r="A884" s="204"/>
      <c r="B884" s="222"/>
      <c r="C884" s="223"/>
      <c r="D884" s="231"/>
      <c r="E884" s="3"/>
      <c r="F884" s="3"/>
      <c r="G884" s="3"/>
      <c r="H884" s="3"/>
      <c r="J884" s="226"/>
      <c r="K884" s="3"/>
      <c r="L884" s="3"/>
      <c r="O884" s="227"/>
      <c r="Q884" s="94"/>
      <c r="R884" s="94"/>
      <c r="S884" s="94"/>
      <c r="T884" s="94"/>
    </row>
    <row r="885" ht="15.75" customHeight="1">
      <c r="A885" s="204"/>
      <c r="B885" s="222"/>
      <c r="C885" s="223"/>
      <c r="D885" s="231"/>
      <c r="E885" s="3"/>
      <c r="F885" s="3"/>
      <c r="G885" s="3"/>
      <c r="H885" s="3"/>
      <c r="J885" s="226"/>
      <c r="K885" s="3"/>
      <c r="L885" s="3"/>
      <c r="O885" s="227"/>
      <c r="Q885" s="94"/>
      <c r="R885" s="94"/>
      <c r="S885" s="94"/>
      <c r="T885" s="94"/>
    </row>
    <row r="886" ht="15.75" customHeight="1">
      <c r="A886" s="204"/>
      <c r="B886" s="222"/>
      <c r="C886" s="223"/>
      <c r="D886" s="231"/>
      <c r="E886" s="3"/>
      <c r="F886" s="3"/>
      <c r="G886" s="3"/>
      <c r="H886" s="3"/>
      <c r="J886" s="226"/>
      <c r="K886" s="3"/>
      <c r="L886" s="3"/>
      <c r="O886" s="227"/>
      <c r="Q886" s="94"/>
      <c r="R886" s="94"/>
      <c r="S886" s="94"/>
      <c r="T886" s="94"/>
    </row>
    <row r="887" ht="15.75" customHeight="1">
      <c r="A887" s="204"/>
      <c r="B887" s="222"/>
      <c r="C887" s="223"/>
      <c r="D887" s="231"/>
      <c r="E887" s="3"/>
      <c r="F887" s="3"/>
      <c r="G887" s="3"/>
      <c r="H887" s="3"/>
      <c r="J887" s="226"/>
      <c r="K887" s="3"/>
      <c r="L887" s="3"/>
      <c r="O887" s="227"/>
      <c r="Q887" s="94"/>
      <c r="R887" s="94"/>
      <c r="S887" s="94"/>
      <c r="T887" s="94"/>
    </row>
    <row r="888" ht="15.75" customHeight="1">
      <c r="A888" s="204"/>
      <c r="B888" s="222"/>
      <c r="C888" s="223"/>
      <c r="D888" s="231"/>
      <c r="E888" s="3"/>
      <c r="F888" s="3"/>
      <c r="G888" s="3"/>
      <c r="H888" s="3"/>
      <c r="J888" s="226"/>
      <c r="K888" s="3"/>
      <c r="L888" s="3"/>
      <c r="O888" s="227"/>
      <c r="Q888" s="94"/>
      <c r="R888" s="94"/>
      <c r="S888" s="94"/>
      <c r="T888" s="94"/>
    </row>
    <row r="889" ht="15.75" customHeight="1">
      <c r="A889" s="204"/>
      <c r="B889" s="222"/>
      <c r="C889" s="223"/>
      <c r="D889" s="231"/>
      <c r="E889" s="3"/>
      <c r="F889" s="3"/>
      <c r="G889" s="3"/>
      <c r="H889" s="3"/>
      <c r="J889" s="226"/>
      <c r="K889" s="3"/>
      <c r="L889" s="3"/>
      <c r="O889" s="227"/>
      <c r="Q889" s="94"/>
      <c r="R889" s="94"/>
      <c r="S889" s="94"/>
      <c r="T889" s="94"/>
    </row>
    <row r="890" ht="15.75" customHeight="1">
      <c r="A890" s="204"/>
      <c r="B890" s="222"/>
      <c r="C890" s="223"/>
      <c r="D890" s="231"/>
      <c r="E890" s="3"/>
      <c r="F890" s="3"/>
      <c r="G890" s="3"/>
      <c r="H890" s="3"/>
      <c r="J890" s="226"/>
      <c r="K890" s="3"/>
      <c r="L890" s="3"/>
      <c r="O890" s="227"/>
      <c r="Q890" s="94"/>
      <c r="R890" s="94"/>
      <c r="S890" s="94"/>
      <c r="T890" s="94"/>
    </row>
    <row r="891" ht="15.75" customHeight="1">
      <c r="A891" s="204"/>
      <c r="B891" s="222"/>
      <c r="C891" s="223"/>
      <c r="D891" s="231"/>
      <c r="E891" s="3"/>
      <c r="F891" s="3"/>
      <c r="G891" s="3"/>
      <c r="H891" s="3"/>
      <c r="J891" s="226"/>
      <c r="K891" s="3"/>
      <c r="L891" s="3"/>
      <c r="O891" s="227"/>
      <c r="Q891" s="94"/>
      <c r="R891" s="94"/>
      <c r="S891" s="94"/>
      <c r="T891" s="94"/>
    </row>
    <row r="892" ht="15.75" customHeight="1">
      <c r="A892" s="204"/>
      <c r="B892" s="222"/>
      <c r="C892" s="223"/>
      <c r="D892" s="231"/>
      <c r="E892" s="3"/>
      <c r="F892" s="3"/>
      <c r="G892" s="3"/>
      <c r="H892" s="3"/>
      <c r="J892" s="226"/>
      <c r="K892" s="3"/>
      <c r="L892" s="3"/>
      <c r="O892" s="227"/>
      <c r="Q892" s="94"/>
      <c r="R892" s="94"/>
      <c r="S892" s="94"/>
      <c r="T892" s="94"/>
    </row>
    <row r="893" ht="15.75" customHeight="1">
      <c r="A893" s="204"/>
      <c r="B893" s="222"/>
      <c r="C893" s="223"/>
      <c r="D893" s="231"/>
      <c r="E893" s="3"/>
      <c r="F893" s="3"/>
      <c r="G893" s="3"/>
      <c r="H893" s="3"/>
      <c r="J893" s="226"/>
      <c r="K893" s="3"/>
      <c r="L893" s="3"/>
      <c r="O893" s="227"/>
      <c r="Q893" s="94"/>
      <c r="R893" s="94"/>
      <c r="S893" s="94"/>
      <c r="T893" s="94"/>
    </row>
    <row r="894" ht="15.75" customHeight="1">
      <c r="A894" s="204"/>
      <c r="B894" s="222"/>
      <c r="C894" s="223"/>
      <c r="D894" s="231"/>
      <c r="E894" s="3"/>
      <c r="F894" s="3"/>
      <c r="G894" s="3"/>
      <c r="H894" s="3"/>
      <c r="J894" s="226"/>
      <c r="K894" s="3"/>
      <c r="L894" s="3"/>
      <c r="O894" s="227"/>
      <c r="Q894" s="94"/>
      <c r="R894" s="94"/>
      <c r="S894" s="94"/>
      <c r="T894" s="94"/>
    </row>
    <row r="895" ht="15.75" customHeight="1">
      <c r="A895" s="204"/>
      <c r="B895" s="222"/>
      <c r="C895" s="223"/>
      <c r="D895" s="231"/>
      <c r="E895" s="3"/>
      <c r="F895" s="3"/>
      <c r="G895" s="3"/>
      <c r="H895" s="3"/>
      <c r="J895" s="226"/>
      <c r="K895" s="3"/>
      <c r="L895" s="3"/>
      <c r="O895" s="227"/>
      <c r="Q895" s="94"/>
      <c r="R895" s="94"/>
      <c r="S895" s="94"/>
      <c r="T895" s="94"/>
    </row>
    <row r="896" ht="15.75" customHeight="1">
      <c r="A896" s="204"/>
      <c r="B896" s="222"/>
      <c r="C896" s="223"/>
      <c r="D896" s="231"/>
      <c r="E896" s="3"/>
      <c r="F896" s="3"/>
      <c r="G896" s="3"/>
      <c r="H896" s="3"/>
      <c r="J896" s="226"/>
      <c r="K896" s="3"/>
      <c r="L896" s="3"/>
      <c r="O896" s="227"/>
      <c r="Q896" s="94"/>
      <c r="R896" s="94"/>
      <c r="S896" s="94"/>
      <c r="T896" s="94"/>
    </row>
    <row r="897" ht="15.75" customHeight="1">
      <c r="A897" s="204"/>
      <c r="B897" s="222"/>
      <c r="C897" s="223"/>
      <c r="D897" s="231"/>
      <c r="E897" s="3"/>
      <c r="F897" s="3"/>
      <c r="G897" s="3"/>
      <c r="H897" s="3"/>
      <c r="J897" s="226"/>
      <c r="K897" s="3"/>
      <c r="L897" s="3"/>
      <c r="O897" s="227"/>
      <c r="Q897" s="94"/>
      <c r="R897" s="94"/>
      <c r="S897" s="94"/>
      <c r="T897" s="94"/>
    </row>
    <row r="898" ht="15.75" customHeight="1">
      <c r="A898" s="204"/>
      <c r="B898" s="222"/>
      <c r="C898" s="223"/>
      <c r="D898" s="231"/>
      <c r="E898" s="3"/>
      <c r="F898" s="3"/>
      <c r="G898" s="3"/>
      <c r="H898" s="3"/>
      <c r="J898" s="226"/>
      <c r="K898" s="3"/>
      <c r="L898" s="3"/>
      <c r="O898" s="227"/>
      <c r="Q898" s="94"/>
      <c r="R898" s="94"/>
      <c r="S898" s="94"/>
      <c r="T898" s="94"/>
    </row>
    <row r="899" ht="15.75" customHeight="1">
      <c r="A899" s="204"/>
      <c r="B899" s="222"/>
      <c r="C899" s="223"/>
      <c r="D899" s="231"/>
      <c r="E899" s="3"/>
      <c r="F899" s="3"/>
      <c r="G899" s="3"/>
      <c r="H899" s="3"/>
      <c r="J899" s="226"/>
      <c r="K899" s="3"/>
      <c r="L899" s="3"/>
      <c r="O899" s="227"/>
      <c r="Q899" s="94"/>
      <c r="R899" s="94"/>
      <c r="S899" s="94"/>
      <c r="T899" s="94"/>
    </row>
    <row r="900" ht="15.75" customHeight="1">
      <c r="A900" s="204"/>
      <c r="B900" s="222"/>
      <c r="C900" s="223"/>
      <c r="D900" s="231"/>
      <c r="E900" s="3"/>
      <c r="F900" s="3"/>
      <c r="G900" s="3"/>
      <c r="H900" s="3"/>
      <c r="J900" s="226"/>
      <c r="K900" s="3"/>
      <c r="L900" s="3"/>
      <c r="O900" s="227"/>
      <c r="Q900" s="94"/>
      <c r="R900" s="94"/>
      <c r="S900" s="94"/>
      <c r="T900" s="94"/>
    </row>
    <row r="901" ht="15.75" customHeight="1">
      <c r="A901" s="204"/>
      <c r="B901" s="222"/>
      <c r="C901" s="223"/>
      <c r="D901" s="231"/>
      <c r="E901" s="3"/>
      <c r="F901" s="3"/>
      <c r="G901" s="3"/>
      <c r="H901" s="3"/>
      <c r="J901" s="226"/>
      <c r="K901" s="3"/>
      <c r="L901" s="3"/>
      <c r="O901" s="227"/>
      <c r="Q901" s="94"/>
      <c r="R901" s="94"/>
      <c r="S901" s="94"/>
      <c r="T901" s="94"/>
    </row>
    <row r="902" ht="15.75" customHeight="1">
      <c r="A902" s="204"/>
      <c r="B902" s="222"/>
      <c r="C902" s="223"/>
      <c r="D902" s="231"/>
      <c r="E902" s="3"/>
      <c r="F902" s="3"/>
      <c r="G902" s="3"/>
      <c r="H902" s="3"/>
      <c r="J902" s="226"/>
      <c r="K902" s="3"/>
      <c r="L902" s="3"/>
      <c r="O902" s="227"/>
      <c r="Q902" s="94"/>
      <c r="R902" s="94"/>
      <c r="S902" s="94"/>
      <c r="T902" s="94"/>
    </row>
    <row r="903" ht="15.75" customHeight="1">
      <c r="A903" s="204"/>
      <c r="B903" s="222"/>
      <c r="C903" s="223"/>
      <c r="D903" s="231"/>
      <c r="E903" s="3"/>
      <c r="F903" s="3"/>
      <c r="G903" s="3"/>
      <c r="H903" s="3"/>
      <c r="J903" s="226"/>
      <c r="K903" s="3"/>
      <c r="L903" s="3"/>
      <c r="O903" s="227"/>
      <c r="Q903" s="94"/>
      <c r="R903" s="94"/>
      <c r="S903" s="94"/>
      <c r="T903" s="94"/>
    </row>
    <row r="904" ht="15.75" customHeight="1">
      <c r="A904" s="204"/>
      <c r="B904" s="222"/>
      <c r="C904" s="223"/>
      <c r="D904" s="231"/>
      <c r="E904" s="3"/>
      <c r="F904" s="3"/>
      <c r="G904" s="3"/>
      <c r="H904" s="3"/>
      <c r="J904" s="226"/>
      <c r="K904" s="3"/>
      <c r="L904" s="3"/>
      <c r="O904" s="227"/>
      <c r="Q904" s="94"/>
      <c r="R904" s="94"/>
      <c r="S904" s="94"/>
      <c r="T904" s="94"/>
    </row>
    <row r="905" ht="15.75" customHeight="1">
      <c r="A905" s="204"/>
      <c r="B905" s="222"/>
      <c r="C905" s="223"/>
      <c r="D905" s="231"/>
      <c r="E905" s="3"/>
      <c r="F905" s="3"/>
      <c r="G905" s="3"/>
      <c r="H905" s="3"/>
      <c r="J905" s="226"/>
      <c r="K905" s="3"/>
      <c r="L905" s="3"/>
      <c r="O905" s="227"/>
      <c r="Q905" s="94"/>
      <c r="R905" s="94"/>
      <c r="S905" s="94"/>
      <c r="T905" s="94"/>
    </row>
    <row r="906" ht="15.75" customHeight="1">
      <c r="A906" s="204"/>
      <c r="B906" s="222"/>
      <c r="C906" s="223"/>
      <c r="D906" s="231"/>
      <c r="E906" s="3"/>
      <c r="F906" s="3"/>
      <c r="G906" s="3"/>
      <c r="H906" s="3"/>
      <c r="J906" s="226"/>
      <c r="K906" s="3"/>
      <c r="L906" s="3"/>
      <c r="O906" s="227"/>
      <c r="Q906" s="94"/>
      <c r="R906" s="94"/>
      <c r="S906" s="94"/>
      <c r="T906" s="94"/>
    </row>
    <row r="907" ht="15.75" customHeight="1">
      <c r="A907" s="204"/>
      <c r="B907" s="222"/>
      <c r="C907" s="223"/>
      <c r="D907" s="231"/>
      <c r="E907" s="3"/>
      <c r="F907" s="3"/>
      <c r="G907" s="3"/>
      <c r="H907" s="3"/>
      <c r="J907" s="226"/>
      <c r="K907" s="3"/>
      <c r="L907" s="3"/>
      <c r="O907" s="227"/>
      <c r="Q907" s="94"/>
      <c r="R907" s="94"/>
      <c r="S907" s="94"/>
      <c r="T907" s="94"/>
    </row>
    <row r="908" ht="15.75" customHeight="1">
      <c r="A908" s="204"/>
      <c r="B908" s="222"/>
      <c r="C908" s="223"/>
      <c r="D908" s="231"/>
      <c r="E908" s="3"/>
      <c r="F908" s="3"/>
      <c r="G908" s="3"/>
      <c r="H908" s="3"/>
      <c r="J908" s="226"/>
      <c r="K908" s="3"/>
      <c r="L908" s="3"/>
      <c r="O908" s="227"/>
      <c r="Q908" s="94"/>
      <c r="R908" s="94"/>
      <c r="S908" s="94"/>
      <c r="T908" s="94"/>
    </row>
    <row r="909" ht="15.75" customHeight="1">
      <c r="A909" s="204"/>
      <c r="B909" s="222"/>
      <c r="C909" s="223"/>
      <c r="D909" s="231"/>
      <c r="E909" s="3"/>
      <c r="F909" s="3"/>
      <c r="G909" s="3"/>
      <c r="H909" s="3"/>
      <c r="J909" s="226"/>
      <c r="K909" s="3"/>
      <c r="L909" s="3"/>
      <c r="O909" s="227"/>
      <c r="Q909" s="94"/>
      <c r="R909" s="94"/>
      <c r="S909" s="94"/>
      <c r="T909" s="94"/>
    </row>
    <row r="910" ht="15.75" customHeight="1">
      <c r="A910" s="204"/>
      <c r="B910" s="222"/>
      <c r="C910" s="223"/>
      <c r="D910" s="231"/>
      <c r="E910" s="3"/>
      <c r="F910" s="3"/>
      <c r="G910" s="3"/>
      <c r="H910" s="3"/>
      <c r="J910" s="226"/>
      <c r="K910" s="3"/>
      <c r="L910" s="3"/>
      <c r="O910" s="227"/>
      <c r="Q910" s="94"/>
      <c r="R910" s="94"/>
      <c r="S910" s="94"/>
      <c r="T910" s="94"/>
    </row>
    <row r="911" ht="15.75" customHeight="1">
      <c r="A911" s="204"/>
      <c r="B911" s="222"/>
      <c r="C911" s="223"/>
      <c r="D911" s="231"/>
      <c r="E911" s="3"/>
      <c r="F911" s="3"/>
      <c r="G911" s="3"/>
      <c r="H911" s="3"/>
      <c r="J911" s="226"/>
      <c r="K911" s="3"/>
      <c r="L911" s="3"/>
      <c r="O911" s="227"/>
      <c r="Q911" s="94"/>
      <c r="R911" s="94"/>
      <c r="S911" s="94"/>
      <c r="T911" s="94"/>
    </row>
    <row r="912" ht="15.75" customHeight="1">
      <c r="A912" s="204"/>
      <c r="B912" s="222"/>
      <c r="C912" s="223"/>
      <c r="D912" s="231"/>
      <c r="E912" s="3"/>
      <c r="F912" s="3"/>
      <c r="G912" s="3"/>
      <c r="H912" s="3"/>
      <c r="J912" s="226"/>
      <c r="K912" s="3"/>
      <c r="L912" s="3"/>
      <c r="O912" s="227"/>
      <c r="Q912" s="94"/>
      <c r="R912" s="94"/>
      <c r="S912" s="94"/>
      <c r="T912" s="94"/>
    </row>
    <row r="913" ht="15.75" customHeight="1">
      <c r="A913" s="204"/>
      <c r="B913" s="222"/>
      <c r="C913" s="223"/>
      <c r="D913" s="231"/>
      <c r="E913" s="3"/>
      <c r="F913" s="3"/>
      <c r="G913" s="3"/>
      <c r="H913" s="3"/>
      <c r="J913" s="226"/>
      <c r="K913" s="3"/>
      <c r="L913" s="3"/>
      <c r="O913" s="227"/>
      <c r="Q913" s="94"/>
      <c r="R913" s="94"/>
      <c r="S913" s="94"/>
      <c r="T913" s="94"/>
    </row>
    <row r="914" ht="15.75" customHeight="1">
      <c r="A914" s="204"/>
      <c r="B914" s="222"/>
      <c r="C914" s="223"/>
      <c r="D914" s="231"/>
      <c r="E914" s="3"/>
      <c r="F914" s="3"/>
      <c r="G914" s="3"/>
      <c r="H914" s="3"/>
      <c r="J914" s="226"/>
      <c r="K914" s="3"/>
      <c r="L914" s="3"/>
      <c r="O914" s="227"/>
      <c r="Q914" s="94"/>
      <c r="R914" s="94"/>
      <c r="S914" s="94"/>
      <c r="T914" s="94"/>
    </row>
    <row r="915" ht="15.75" customHeight="1">
      <c r="A915" s="204"/>
      <c r="B915" s="222"/>
      <c r="C915" s="223"/>
      <c r="D915" s="231"/>
      <c r="E915" s="3"/>
      <c r="F915" s="3"/>
      <c r="G915" s="3"/>
      <c r="H915" s="3"/>
      <c r="J915" s="226"/>
      <c r="K915" s="3"/>
      <c r="L915" s="3"/>
      <c r="O915" s="227"/>
      <c r="Q915" s="94"/>
      <c r="R915" s="94"/>
      <c r="S915" s="94"/>
      <c r="T915" s="94"/>
    </row>
    <row r="916" ht="15.75" customHeight="1">
      <c r="A916" s="204"/>
      <c r="B916" s="222"/>
      <c r="C916" s="223"/>
      <c r="D916" s="231"/>
      <c r="E916" s="3"/>
      <c r="F916" s="3"/>
      <c r="G916" s="3"/>
      <c r="H916" s="3"/>
      <c r="J916" s="226"/>
      <c r="K916" s="3"/>
      <c r="L916" s="3"/>
      <c r="O916" s="227"/>
      <c r="Q916" s="94"/>
      <c r="R916" s="94"/>
      <c r="S916" s="94"/>
      <c r="T916" s="94"/>
    </row>
    <row r="917" ht="15.75" customHeight="1">
      <c r="A917" s="204"/>
      <c r="B917" s="222"/>
      <c r="C917" s="223"/>
      <c r="D917" s="231"/>
      <c r="E917" s="3"/>
      <c r="F917" s="3"/>
      <c r="G917" s="3"/>
      <c r="H917" s="3"/>
      <c r="J917" s="226"/>
      <c r="K917" s="3"/>
      <c r="L917" s="3"/>
      <c r="O917" s="227"/>
      <c r="Q917" s="94"/>
      <c r="R917" s="94"/>
      <c r="S917" s="94"/>
      <c r="T917" s="94"/>
    </row>
    <row r="918" ht="15.75" customHeight="1">
      <c r="A918" s="204"/>
      <c r="B918" s="222"/>
      <c r="C918" s="223"/>
      <c r="D918" s="231"/>
      <c r="E918" s="3"/>
      <c r="F918" s="3"/>
      <c r="G918" s="3"/>
      <c r="H918" s="3"/>
      <c r="J918" s="226"/>
      <c r="K918" s="3"/>
      <c r="L918" s="3"/>
      <c r="O918" s="227"/>
      <c r="Q918" s="94"/>
      <c r="R918" s="94"/>
      <c r="S918" s="94"/>
      <c r="T918" s="94"/>
    </row>
    <row r="919" ht="15.75" customHeight="1">
      <c r="A919" s="204"/>
      <c r="B919" s="222"/>
      <c r="C919" s="223"/>
      <c r="D919" s="231"/>
      <c r="E919" s="3"/>
      <c r="F919" s="3"/>
      <c r="G919" s="3"/>
      <c r="H919" s="3"/>
      <c r="J919" s="226"/>
      <c r="K919" s="3"/>
      <c r="L919" s="3"/>
      <c r="O919" s="227"/>
      <c r="Q919" s="94"/>
      <c r="R919" s="94"/>
      <c r="S919" s="94"/>
      <c r="T919" s="94"/>
    </row>
    <row r="920" ht="15.75" customHeight="1">
      <c r="A920" s="204"/>
      <c r="B920" s="222"/>
      <c r="C920" s="223"/>
      <c r="D920" s="231"/>
      <c r="E920" s="3"/>
      <c r="F920" s="3"/>
      <c r="G920" s="3"/>
      <c r="H920" s="3"/>
      <c r="J920" s="226"/>
      <c r="K920" s="3"/>
      <c r="L920" s="3"/>
      <c r="O920" s="227"/>
      <c r="Q920" s="94"/>
      <c r="R920" s="94"/>
      <c r="S920" s="94"/>
      <c r="T920" s="94"/>
    </row>
    <row r="921" ht="15.75" customHeight="1">
      <c r="A921" s="204"/>
      <c r="B921" s="222"/>
      <c r="C921" s="223"/>
      <c r="D921" s="231"/>
      <c r="E921" s="3"/>
      <c r="F921" s="3"/>
      <c r="G921" s="3"/>
      <c r="H921" s="3"/>
      <c r="J921" s="226"/>
      <c r="K921" s="3"/>
      <c r="L921" s="3"/>
      <c r="O921" s="227"/>
      <c r="Q921" s="94"/>
      <c r="R921" s="94"/>
      <c r="S921" s="94"/>
      <c r="T921" s="94"/>
    </row>
    <row r="922" ht="15.75" customHeight="1">
      <c r="A922" s="204"/>
      <c r="B922" s="222"/>
      <c r="C922" s="223"/>
      <c r="D922" s="231"/>
      <c r="E922" s="3"/>
      <c r="F922" s="3"/>
      <c r="G922" s="3"/>
      <c r="H922" s="3"/>
      <c r="J922" s="226"/>
      <c r="K922" s="3"/>
      <c r="L922" s="3"/>
      <c r="O922" s="227"/>
      <c r="Q922" s="94"/>
      <c r="R922" s="94"/>
      <c r="S922" s="94"/>
      <c r="T922" s="94"/>
    </row>
    <row r="923" ht="15.75" customHeight="1">
      <c r="A923" s="204"/>
      <c r="B923" s="222"/>
      <c r="C923" s="223"/>
      <c r="D923" s="231"/>
      <c r="E923" s="3"/>
      <c r="F923" s="3"/>
      <c r="G923" s="3"/>
      <c r="H923" s="3"/>
      <c r="J923" s="226"/>
      <c r="K923" s="3"/>
      <c r="L923" s="3"/>
      <c r="O923" s="227"/>
      <c r="Q923" s="94"/>
      <c r="R923" s="94"/>
      <c r="S923" s="94"/>
      <c r="T923" s="94"/>
    </row>
    <row r="924" ht="15.75" customHeight="1">
      <c r="A924" s="204"/>
      <c r="B924" s="222"/>
      <c r="C924" s="223"/>
      <c r="D924" s="231"/>
      <c r="E924" s="3"/>
      <c r="F924" s="3"/>
      <c r="G924" s="3"/>
      <c r="H924" s="3"/>
      <c r="J924" s="226"/>
      <c r="K924" s="3"/>
      <c r="L924" s="3"/>
      <c r="O924" s="227"/>
      <c r="Q924" s="94"/>
      <c r="R924" s="94"/>
      <c r="S924" s="94"/>
      <c r="T924" s="94"/>
    </row>
    <row r="925" ht="15.75" customHeight="1">
      <c r="A925" s="204"/>
      <c r="B925" s="222"/>
      <c r="C925" s="223"/>
      <c r="D925" s="231"/>
      <c r="E925" s="3"/>
      <c r="F925" s="3"/>
      <c r="G925" s="3"/>
      <c r="H925" s="3"/>
      <c r="J925" s="226"/>
      <c r="K925" s="3"/>
      <c r="L925" s="3"/>
      <c r="O925" s="227"/>
      <c r="Q925" s="94"/>
      <c r="R925" s="94"/>
      <c r="S925" s="94"/>
      <c r="T925" s="94"/>
    </row>
    <row r="926" ht="15.75" customHeight="1">
      <c r="A926" s="204"/>
      <c r="B926" s="222"/>
      <c r="C926" s="223"/>
      <c r="D926" s="231"/>
      <c r="E926" s="3"/>
      <c r="F926" s="3"/>
      <c r="G926" s="3"/>
      <c r="H926" s="3"/>
      <c r="J926" s="226"/>
      <c r="K926" s="3"/>
      <c r="L926" s="3"/>
      <c r="O926" s="227"/>
      <c r="Q926" s="94"/>
      <c r="R926" s="94"/>
      <c r="S926" s="94"/>
      <c r="T926" s="94"/>
    </row>
    <row r="927" ht="15.75" customHeight="1">
      <c r="A927" s="204"/>
      <c r="B927" s="222"/>
      <c r="C927" s="223"/>
      <c r="D927" s="231"/>
      <c r="E927" s="3"/>
      <c r="F927" s="3"/>
      <c r="G927" s="3"/>
      <c r="H927" s="3"/>
      <c r="J927" s="226"/>
      <c r="K927" s="3"/>
      <c r="L927" s="3"/>
      <c r="O927" s="227"/>
      <c r="Q927" s="94"/>
      <c r="R927" s="94"/>
      <c r="S927" s="94"/>
      <c r="T927" s="94"/>
    </row>
    <row r="928" ht="15.75" customHeight="1">
      <c r="A928" s="204"/>
      <c r="B928" s="222"/>
      <c r="C928" s="223"/>
      <c r="D928" s="231"/>
      <c r="E928" s="3"/>
      <c r="F928" s="3"/>
      <c r="G928" s="3"/>
      <c r="H928" s="3"/>
      <c r="J928" s="226"/>
      <c r="K928" s="3"/>
      <c r="L928" s="3"/>
      <c r="O928" s="227"/>
      <c r="Q928" s="94"/>
      <c r="R928" s="94"/>
      <c r="S928" s="94"/>
      <c r="T928" s="94"/>
    </row>
    <row r="929" ht="15.75" customHeight="1">
      <c r="A929" s="204"/>
      <c r="B929" s="222"/>
      <c r="C929" s="223"/>
      <c r="D929" s="231"/>
      <c r="E929" s="3"/>
      <c r="F929" s="3"/>
      <c r="G929" s="3"/>
      <c r="H929" s="3"/>
      <c r="J929" s="226"/>
      <c r="K929" s="3"/>
      <c r="L929" s="3"/>
      <c r="O929" s="227"/>
      <c r="Q929" s="94"/>
      <c r="R929" s="94"/>
      <c r="S929" s="94"/>
      <c r="T929" s="94"/>
    </row>
    <row r="930" ht="15.75" customHeight="1">
      <c r="A930" s="204"/>
      <c r="B930" s="222"/>
      <c r="C930" s="223"/>
      <c r="D930" s="231"/>
      <c r="E930" s="3"/>
      <c r="F930" s="3"/>
      <c r="G930" s="3"/>
      <c r="H930" s="3"/>
      <c r="J930" s="226"/>
      <c r="K930" s="3"/>
      <c r="L930" s="3"/>
      <c r="O930" s="227"/>
      <c r="Q930" s="94"/>
      <c r="R930" s="94"/>
      <c r="S930" s="94"/>
      <c r="T930" s="94"/>
    </row>
    <row r="931" ht="15.75" customHeight="1">
      <c r="A931" s="204"/>
      <c r="B931" s="222"/>
      <c r="C931" s="223"/>
      <c r="D931" s="231"/>
      <c r="E931" s="3"/>
      <c r="F931" s="3"/>
      <c r="G931" s="3"/>
      <c r="H931" s="3"/>
      <c r="J931" s="226"/>
      <c r="K931" s="3"/>
      <c r="L931" s="3"/>
      <c r="O931" s="227"/>
      <c r="Q931" s="94"/>
      <c r="R931" s="94"/>
      <c r="S931" s="94"/>
      <c r="T931" s="94"/>
    </row>
    <row r="932" ht="15.75" customHeight="1">
      <c r="A932" s="204"/>
      <c r="B932" s="222"/>
      <c r="C932" s="223"/>
      <c r="D932" s="231"/>
      <c r="E932" s="3"/>
      <c r="F932" s="3"/>
      <c r="G932" s="3"/>
      <c r="H932" s="3"/>
      <c r="J932" s="226"/>
      <c r="K932" s="3"/>
      <c r="L932" s="3"/>
      <c r="O932" s="227"/>
      <c r="Q932" s="94"/>
      <c r="R932" s="94"/>
      <c r="S932" s="94"/>
      <c r="T932" s="94"/>
    </row>
    <row r="933" ht="15.75" customHeight="1">
      <c r="A933" s="204"/>
      <c r="B933" s="222"/>
      <c r="C933" s="223"/>
      <c r="D933" s="231"/>
      <c r="E933" s="3"/>
      <c r="F933" s="3"/>
      <c r="G933" s="3"/>
      <c r="H933" s="3"/>
      <c r="J933" s="226"/>
      <c r="K933" s="3"/>
      <c r="L933" s="3"/>
      <c r="O933" s="227"/>
      <c r="Q933" s="94"/>
      <c r="R933" s="94"/>
      <c r="S933" s="94"/>
      <c r="T933" s="94"/>
    </row>
    <row r="934" ht="15.75" customHeight="1">
      <c r="A934" s="204"/>
      <c r="B934" s="222"/>
      <c r="C934" s="223"/>
      <c r="D934" s="231"/>
      <c r="E934" s="3"/>
      <c r="F934" s="3"/>
      <c r="G934" s="3"/>
      <c r="H934" s="3"/>
      <c r="J934" s="226"/>
      <c r="K934" s="3"/>
      <c r="L934" s="3"/>
      <c r="O934" s="227"/>
      <c r="Q934" s="94"/>
      <c r="R934" s="94"/>
      <c r="S934" s="94"/>
      <c r="T934" s="94"/>
    </row>
    <row r="935" ht="15.75" customHeight="1">
      <c r="A935" s="204"/>
      <c r="B935" s="222"/>
      <c r="C935" s="223"/>
      <c r="D935" s="231"/>
      <c r="E935" s="3"/>
      <c r="F935" s="3"/>
      <c r="G935" s="3"/>
      <c r="H935" s="3"/>
      <c r="J935" s="226"/>
      <c r="K935" s="3"/>
      <c r="L935" s="3"/>
      <c r="O935" s="227"/>
      <c r="Q935" s="94"/>
      <c r="R935" s="94"/>
      <c r="S935" s="94"/>
      <c r="T935" s="94"/>
    </row>
    <row r="936" ht="15.75" customHeight="1">
      <c r="A936" s="204"/>
      <c r="B936" s="222"/>
      <c r="C936" s="223"/>
      <c r="D936" s="231"/>
      <c r="E936" s="3"/>
      <c r="F936" s="3"/>
      <c r="G936" s="3"/>
      <c r="H936" s="3"/>
      <c r="J936" s="226"/>
      <c r="K936" s="3"/>
      <c r="L936" s="3"/>
      <c r="O936" s="227"/>
      <c r="Q936" s="94"/>
      <c r="R936" s="94"/>
      <c r="S936" s="94"/>
      <c r="T936" s="94"/>
    </row>
    <row r="937" ht="15.75" customHeight="1">
      <c r="A937" s="204"/>
      <c r="B937" s="222"/>
      <c r="C937" s="223"/>
      <c r="D937" s="231"/>
      <c r="E937" s="3"/>
      <c r="F937" s="3"/>
      <c r="G937" s="3"/>
      <c r="H937" s="3"/>
      <c r="J937" s="226"/>
      <c r="K937" s="3"/>
      <c r="L937" s="3"/>
      <c r="O937" s="227"/>
      <c r="Q937" s="94"/>
      <c r="R937" s="94"/>
      <c r="S937" s="94"/>
      <c r="T937" s="94"/>
    </row>
    <row r="938" ht="15.75" customHeight="1">
      <c r="A938" s="204"/>
      <c r="B938" s="222"/>
      <c r="C938" s="223"/>
      <c r="D938" s="231"/>
      <c r="E938" s="3"/>
      <c r="F938" s="3"/>
      <c r="G938" s="3"/>
      <c r="H938" s="3"/>
      <c r="J938" s="226"/>
      <c r="K938" s="3"/>
      <c r="L938" s="3"/>
      <c r="O938" s="227"/>
      <c r="Q938" s="94"/>
      <c r="R938" s="94"/>
      <c r="S938" s="94"/>
      <c r="T938" s="94"/>
    </row>
    <row r="939" ht="15.75" customHeight="1">
      <c r="A939" s="204"/>
      <c r="B939" s="222"/>
      <c r="C939" s="223"/>
      <c r="D939" s="231"/>
      <c r="E939" s="3"/>
      <c r="F939" s="3"/>
      <c r="G939" s="3"/>
      <c r="H939" s="3"/>
      <c r="J939" s="226"/>
      <c r="K939" s="3"/>
      <c r="L939" s="3"/>
      <c r="O939" s="227"/>
      <c r="Q939" s="94"/>
      <c r="R939" s="94"/>
      <c r="S939" s="94"/>
      <c r="T939" s="94"/>
    </row>
    <row r="940" ht="15.75" customHeight="1">
      <c r="A940" s="204"/>
      <c r="B940" s="222"/>
      <c r="C940" s="223"/>
      <c r="D940" s="231"/>
      <c r="E940" s="3"/>
      <c r="F940" s="3"/>
      <c r="G940" s="3"/>
      <c r="H940" s="3"/>
      <c r="J940" s="226"/>
      <c r="K940" s="3"/>
      <c r="L940" s="3"/>
      <c r="O940" s="227"/>
      <c r="Q940" s="94"/>
      <c r="R940" s="94"/>
      <c r="S940" s="94"/>
      <c r="T940" s="94"/>
    </row>
    <row r="941" ht="15.75" customHeight="1">
      <c r="A941" s="204"/>
      <c r="B941" s="222"/>
      <c r="C941" s="223"/>
      <c r="D941" s="231"/>
      <c r="E941" s="3"/>
      <c r="F941" s="3"/>
      <c r="G941" s="3"/>
      <c r="H941" s="3"/>
      <c r="J941" s="226"/>
      <c r="K941" s="3"/>
      <c r="L941" s="3"/>
      <c r="O941" s="227"/>
      <c r="Q941" s="94"/>
      <c r="R941" s="94"/>
      <c r="S941" s="94"/>
      <c r="T941" s="94"/>
    </row>
    <row r="942" ht="15.75" customHeight="1">
      <c r="A942" s="204"/>
      <c r="B942" s="222"/>
      <c r="C942" s="223"/>
      <c r="D942" s="231"/>
      <c r="E942" s="3"/>
      <c r="F942" s="3"/>
      <c r="G942" s="3"/>
      <c r="H942" s="3"/>
      <c r="J942" s="226"/>
      <c r="K942" s="3"/>
      <c r="L942" s="3"/>
      <c r="O942" s="227"/>
      <c r="Q942" s="94"/>
      <c r="R942" s="94"/>
      <c r="S942" s="94"/>
      <c r="T942" s="94"/>
    </row>
    <row r="943" ht="15.75" customHeight="1">
      <c r="A943" s="204"/>
      <c r="B943" s="222"/>
      <c r="C943" s="223"/>
      <c r="D943" s="231"/>
      <c r="E943" s="3"/>
      <c r="F943" s="3"/>
      <c r="G943" s="3"/>
      <c r="H943" s="3"/>
      <c r="J943" s="226"/>
      <c r="K943" s="3"/>
      <c r="L943" s="3"/>
      <c r="O943" s="227"/>
      <c r="Q943" s="94"/>
      <c r="R943" s="94"/>
      <c r="S943" s="94"/>
      <c r="T943" s="94"/>
    </row>
    <row r="944" ht="15.75" customHeight="1">
      <c r="A944" s="204"/>
      <c r="B944" s="222"/>
      <c r="C944" s="223"/>
      <c r="D944" s="231"/>
      <c r="E944" s="3"/>
      <c r="F944" s="3"/>
      <c r="G944" s="3"/>
      <c r="H944" s="3"/>
      <c r="J944" s="226"/>
      <c r="K944" s="3"/>
      <c r="L944" s="3"/>
      <c r="O944" s="227"/>
      <c r="Q944" s="94"/>
      <c r="R944" s="94"/>
      <c r="S944" s="94"/>
      <c r="T944" s="94"/>
    </row>
    <row r="945" ht="15.75" customHeight="1">
      <c r="A945" s="204"/>
      <c r="B945" s="222"/>
      <c r="C945" s="223"/>
      <c r="D945" s="231"/>
      <c r="E945" s="3"/>
      <c r="F945" s="3"/>
      <c r="G945" s="3"/>
      <c r="H945" s="3"/>
      <c r="J945" s="226"/>
      <c r="K945" s="3"/>
      <c r="L945" s="3"/>
      <c r="O945" s="227"/>
      <c r="Q945" s="94"/>
      <c r="R945" s="94"/>
      <c r="S945" s="94"/>
      <c r="T945" s="94"/>
    </row>
    <row r="946" ht="15.75" customHeight="1">
      <c r="A946" s="204"/>
      <c r="B946" s="222"/>
      <c r="C946" s="223"/>
      <c r="D946" s="231"/>
      <c r="E946" s="3"/>
      <c r="F946" s="3"/>
      <c r="G946" s="3"/>
      <c r="H946" s="3"/>
      <c r="J946" s="226"/>
      <c r="K946" s="3"/>
      <c r="L946" s="3"/>
      <c r="O946" s="227"/>
      <c r="Q946" s="94"/>
      <c r="R946" s="94"/>
      <c r="S946" s="94"/>
      <c r="T946" s="94"/>
    </row>
    <row r="947" ht="15.75" customHeight="1">
      <c r="A947" s="204"/>
      <c r="B947" s="222"/>
      <c r="C947" s="223"/>
      <c r="D947" s="231"/>
      <c r="E947" s="3"/>
      <c r="F947" s="3"/>
      <c r="G947" s="3"/>
      <c r="H947" s="3"/>
      <c r="J947" s="226"/>
      <c r="K947" s="3"/>
      <c r="L947" s="3"/>
      <c r="O947" s="227"/>
      <c r="Q947" s="94"/>
      <c r="R947" s="94"/>
      <c r="S947" s="94"/>
      <c r="T947" s="94"/>
    </row>
    <row r="948" ht="15.75" customHeight="1">
      <c r="A948" s="204"/>
      <c r="B948" s="222"/>
      <c r="C948" s="223"/>
      <c r="D948" s="231"/>
      <c r="E948" s="3"/>
      <c r="F948" s="3"/>
      <c r="G948" s="3"/>
      <c r="H948" s="3"/>
      <c r="J948" s="226"/>
      <c r="K948" s="3"/>
      <c r="L948" s="3"/>
      <c r="O948" s="227"/>
      <c r="Q948" s="94"/>
      <c r="R948" s="94"/>
      <c r="S948" s="94"/>
      <c r="T948" s="94"/>
    </row>
    <row r="949" ht="15.75" customHeight="1">
      <c r="A949" s="204"/>
      <c r="B949" s="222"/>
      <c r="C949" s="223"/>
      <c r="D949" s="231"/>
      <c r="E949" s="3"/>
      <c r="F949" s="3"/>
      <c r="G949" s="3"/>
      <c r="H949" s="3"/>
      <c r="J949" s="226"/>
      <c r="K949" s="3"/>
      <c r="L949" s="3"/>
      <c r="O949" s="227"/>
      <c r="Q949" s="94"/>
      <c r="R949" s="94"/>
      <c r="S949" s="94"/>
      <c r="T949" s="94"/>
    </row>
    <row r="950" ht="15.75" customHeight="1">
      <c r="A950" s="204"/>
      <c r="B950" s="222"/>
      <c r="C950" s="223"/>
      <c r="D950" s="231"/>
      <c r="E950" s="3"/>
      <c r="F950" s="3"/>
      <c r="G950" s="3"/>
      <c r="H950" s="3"/>
      <c r="J950" s="226"/>
      <c r="K950" s="3"/>
      <c r="L950" s="3"/>
      <c r="O950" s="227"/>
      <c r="Q950" s="94"/>
      <c r="R950" s="94"/>
      <c r="S950" s="94"/>
      <c r="T950" s="94"/>
    </row>
    <row r="951" ht="15.75" customHeight="1">
      <c r="A951" s="204"/>
      <c r="B951" s="222"/>
      <c r="C951" s="223"/>
      <c r="D951" s="231"/>
      <c r="E951" s="3"/>
      <c r="F951" s="3"/>
      <c r="G951" s="3"/>
      <c r="H951" s="3"/>
      <c r="J951" s="226"/>
      <c r="K951" s="3"/>
      <c r="L951" s="3"/>
      <c r="O951" s="227"/>
      <c r="Q951" s="94"/>
      <c r="R951" s="94"/>
      <c r="S951" s="94"/>
      <c r="T951" s="94"/>
    </row>
    <row r="952" ht="15.75" customHeight="1">
      <c r="A952" s="204"/>
      <c r="B952" s="222"/>
      <c r="C952" s="223"/>
      <c r="D952" s="231"/>
      <c r="E952" s="3"/>
      <c r="F952" s="3"/>
      <c r="G952" s="3"/>
      <c r="H952" s="3"/>
      <c r="J952" s="226"/>
      <c r="K952" s="3"/>
      <c r="L952" s="3"/>
      <c r="O952" s="227"/>
      <c r="Q952" s="94"/>
      <c r="R952" s="94"/>
      <c r="S952" s="94"/>
      <c r="T952" s="94"/>
    </row>
    <row r="953" ht="15.75" customHeight="1">
      <c r="A953" s="204"/>
      <c r="B953" s="222"/>
      <c r="C953" s="223"/>
      <c r="D953" s="231"/>
      <c r="E953" s="3"/>
      <c r="F953" s="3"/>
      <c r="G953" s="3"/>
      <c r="H953" s="3"/>
      <c r="J953" s="226"/>
      <c r="K953" s="3"/>
      <c r="L953" s="3"/>
      <c r="O953" s="227"/>
      <c r="Q953" s="94"/>
      <c r="R953" s="94"/>
      <c r="S953" s="94"/>
      <c r="T953" s="94"/>
    </row>
    <row r="954" ht="15.75" customHeight="1">
      <c r="A954" s="204"/>
      <c r="B954" s="222"/>
      <c r="C954" s="223"/>
      <c r="D954" s="231"/>
      <c r="E954" s="3"/>
      <c r="F954" s="3"/>
      <c r="G954" s="3"/>
      <c r="H954" s="3"/>
      <c r="J954" s="226"/>
      <c r="K954" s="3"/>
      <c r="L954" s="3"/>
      <c r="O954" s="227"/>
      <c r="Q954" s="94"/>
      <c r="R954" s="94"/>
      <c r="S954" s="94"/>
      <c r="T954" s="94"/>
    </row>
    <row r="955" ht="15.75" customHeight="1">
      <c r="A955" s="204"/>
      <c r="B955" s="222"/>
      <c r="C955" s="223"/>
      <c r="D955" s="231"/>
      <c r="E955" s="3"/>
      <c r="F955" s="3"/>
      <c r="G955" s="3"/>
      <c r="H955" s="3"/>
      <c r="J955" s="226"/>
      <c r="K955" s="3"/>
      <c r="L955" s="3"/>
      <c r="O955" s="227"/>
      <c r="Q955" s="94"/>
      <c r="R955" s="94"/>
      <c r="S955" s="94"/>
      <c r="T955" s="94"/>
    </row>
    <row r="956" ht="15.75" customHeight="1">
      <c r="A956" s="204"/>
      <c r="B956" s="222"/>
      <c r="C956" s="223"/>
      <c r="D956" s="231"/>
      <c r="E956" s="3"/>
      <c r="F956" s="3"/>
      <c r="G956" s="3"/>
      <c r="H956" s="3"/>
      <c r="J956" s="226"/>
      <c r="K956" s="3"/>
      <c r="L956" s="3"/>
      <c r="O956" s="227"/>
      <c r="Q956" s="94"/>
      <c r="R956" s="94"/>
      <c r="S956" s="94"/>
      <c r="T956" s="94"/>
    </row>
    <row r="957" ht="15.75" customHeight="1">
      <c r="A957" s="204"/>
      <c r="B957" s="222"/>
      <c r="C957" s="223"/>
      <c r="D957" s="231"/>
      <c r="E957" s="3"/>
      <c r="F957" s="3"/>
      <c r="G957" s="3"/>
      <c r="H957" s="3"/>
      <c r="J957" s="226"/>
      <c r="K957" s="3"/>
      <c r="L957" s="3"/>
      <c r="O957" s="227"/>
      <c r="Q957" s="94"/>
      <c r="R957" s="94"/>
      <c r="S957" s="94"/>
      <c r="T957" s="94"/>
    </row>
    <row r="958" ht="15.75" customHeight="1">
      <c r="A958" s="204"/>
      <c r="B958" s="222"/>
      <c r="C958" s="223"/>
      <c r="D958" s="231"/>
      <c r="E958" s="3"/>
      <c r="F958" s="3"/>
      <c r="G958" s="3"/>
      <c r="H958" s="3"/>
      <c r="J958" s="226"/>
      <c r="K958" s="3"/>
      <c r="L958" s="3"/>
      <c r="O958" s="227"/>
      <c r="Q958" s="94"/>
      <c r="R958" s="94"/>
      <c r="S958" s="94"/>
      <c r="T958" s="94"/>
    </row>
    <row r="959" ht="15.75" customHeight="1">
      <c r="A959" s="204"/>
      <c r="B959" s="222"/>
      <c r="C959" s="223"/>
      <c r="D959" s="231"/>
      <c r="E959" s="3"/>
      <c r="F959" s="3"/>
      <c r="G959" s="3"/>
      <c r="H959" s="3"/>
      <c r="J959" s="226"/>
      <c r="K959" s="3"/>
      <c r="L959" s="3"/>
      <c r="O959" s="227"/>
      <c r="Q959" s="94"/>
      <c r="R959" s="94"/>
      <c r="S959" s="94"/>
      <c r="T959" s="94"/>
    </row>
    <row r="960" ht="15.75" customHeight="1">
      <c r="A960" s="204"/>
      <c r="B960" s="222"/>
      <c r="C960" s="223"/>
      <c r="D960" s="231"/>
      <c r="E960" s="3"/>
      <c r="F960" s="3"/>
      <c r="G960" s="3"/>
      <c r="H960" s="3"/>
      <c r="J960" s="226"/>
      <c r="K960" s="3"/>
      <c r="L960" s="3"/>
      <c r="O960" s="227"/>
      <c r="Q960" s="94"/>
      <c r="R960" s="94"/>
      <c r="S960" s="94"/>
      <c r="T960" s="94"/>
    </row>
    <row r="961" ht="15.75" customHeight="1">
      <c r="A961" s="204"/>
      <c r="B961" s="222"/>
      <c r="C961" s="223"/>
      <c r="D961" s="231"/>
      <c r="E961" s="3"/>
      <c r="F961" s="3"/>
      <c r="G961" s="3"/>
      <c r="H961" s="3"/>
      <c r="J961" s="226"/>
      <c r="K961" s="3"/>
      <c r="L961" s="3"/>
      <c r="O961" s="227"/>
      <c r="Q961" s="94"/>
      <c r="R961" s="94"/>
      <c r="S961" s="94"/>
      <c r="T961" s="94"/>
    </row>
    <row r="962" ht="15.75" customHeight="1">
      <c r="A962" s="204"/>
      <c r="B962" s="222"/>
      <c r="C962" s="223"/>
      <c r="D962" s="231"/>
      <c r="E962" s="3"/>
      <c r="F962" s="3"/>
      <c r="G962" s="3"/>
      <c r="H962" s="3"/>
      <c r="J962" s="226"/>
      <c r="K962" s="3"/>
      <c r="L962" s="3"/>
      <c r="O962" s="227"/>
      <c r="Q962" s="94"/>
      <c r="R962" s="94"/>
      <c r="S962" s="94"/>
      <c r="T962" s="94"/>
    </row>
    <row r="963" ht="15.75" customHeight="1">
      <c r="A963" s="204"/>
      <c r="B963" s="222"/>
      <c r="C963" s="223"/>
      <c r="D963" s="231"/>
      <c r="E963" s="3"/>
      <c r="F963" s="3"/>
      <c r="G963" s="3"/>
      <c r="H963" s="3"/>
      <c r="J963" s="226"/>
      <c r="K963" s="3"/>
      <c r="L963" s="3"/>
      <c r="O963" s="227"/>
      <c r="Q963" s="94"/>
      <c r="R963" s="94"/>
      <c r="S963" s="94"/>
      <c r="T963" s="94"/>
    </row>
    <row r="964" ht="15.75" customHeight="1">
      <c r="A964" s="204"/>
      <c r="B964" s="222"/>
      <c r="C964" s="223"/>
      <c r="D964" s="231"/>
      <c r="E964" s="3"/>
      <c r="F964" s="3"/>
      <c r="G964" s="3"/>
      <c r="H964" s="3"/>
      <c r="J964" s="226"/>
      <c r="K964" s="3"/>
      <c r="L964" s="3"/>
      <c r="O964" s="227"/>
      <c r="Q964" s="94"/>
      <c r="R964" s="94"/>
      <c r="S964" s="94"/>
      <c r="T964" s="94"/>
    </row>
    <row r="965" ht="15.75" customHeight="1">
      <c r="A965" s="204"/>
      <c r="B965" s="222"/>
      <c r="C965" s="223"/>
      <c r="D965" s="231"/>
      <c r="E965" s="3"/>
      <c r="F965" s="3"/>
      <c r="G965" s="3"/>
      <c r="H965" s="3"/>
      <c r="J965" s="226"/>
      <c r="K965" s="3"/>
      <c r="L965" s="3"/>
      <c r="O965" s="227"/>
      <c r="Q965" s="94"/>
      <c r="R965" s="94"/>
      <c r="S965" s="94"/>
      <c r="T965" s="94"/>
    </row>
    <row r="966" ht="15.75" customHeight="1">
      <c r="A966" s="204"/>
      <c r="B966" s="222"/>
      <c r="C966" s="223"/>
      <c r="D966" s="231"/>
      <c r="E966" s="3"/>
      <c r="F966" s="3"/>
      <c r="G966" s="3"/>
      <c r="H966" s="3"/>
      <c r="J966" s="226"/>
      <c r="K966" s="3"/>
      <c r="L966" s="3"/>
      <c r="O966" s="227"/>
      <c r="Q966" s="94"/>
      <c r="R966" s="94"/>
      <c r="S966" s="94"/>
      <c r="T966" s="94"/>
    </row>
    <row r="967" ht="15.75" customHeight="1">
      <c r="A967" s="204"/>
      <c r="B967" s="222"/>
      <c r="C967" s="223"/>
      <c r="D967" s="231"/>
      <c r="E967" s="3"/>
      <c r="F967" s="3"/>
      <c r="G967" s="3"/>
      <c r="H967" s="3"/>
      <c r="J967" s="226"/>
      <c r="K967" s="3"/>
      <c r="L967" s="3"/>
      <c r="O967" s="227"/>
      <c r="Q967" s="94"/>
      <c r="R967" s="94"/>
      <c r="S967" s="94"/>
      <c r="T967" s="94"/>
    </row>
    <row r="968" ht="15.75" customHeight="1">
      <c r="A968" s="204"/>
      <c r="B968" s="222"/>
      <c r="C968" s="223"/>
      <c r="D968" s="231"/>
      <c r="E968" s="3"/>
      <c r="F968" s="3"/>
      <c r="G968" s="3"/>
      <c r="H968" s="3"/>
      <c r="J968" s="226"/>
      <c r="K968" s="3"/>
      <c r="L968" s="3"/>
      <c r="O968" s="227"/>
      <c r="Q968" s="94"/>
      <c r="R968" s="94"/>
      <c r="S968" s="94"/>
      <c r="T968" s="94"/>
    </row>
    <row r="969" ht="15.75" customHeight="1">
      <c r="A969" s="204"/>
      <c r="B969" s="222"/>
      <c r="C969" s="223"/>
      <c r="D969" s="231"/>
      <c r="E969" s="3"/>
      <c r="F969" s="3"/>
      <c r="G969" s="3"/>
      <c r="H969" s="3"/>
      <c r="J969" s="226"/>
      <c r="K969" s="3"/>
      <c r="L969" s="3"/>
      <c r="O969" s="227"/>
      <c r="Q969" s="94"/>
      <c r="R969" s="94"/>
      <c r="S969" s="94"/>
      <c r="T969" s="94"/>
    </row>
    <row r="970" ht="15.75" customHeight="1">
      <c r="A970" s="204"/>
      <c r="B970" s="222"/>
      <c r="C970" s="223"/>
      <c r="D970" s="231"/>
      <c r="E970" s="3"/>
      <c r="F970" s="3"/>
      <c r="G970" s="3"/>
      <c r="H970" s="3"/>
      <c r="J970" s="226"/>
      <c r="K970" s="3"/>
      <c r="L970" s="3"/>
      <c r="O970" s="227"/>
      <c r="Q970" s="94"/>
      <c r="R970" s="94"/>
      <c r="S970" s="94"/>
      <c r="T970" s="94"/>
    </row>
    <row r="971" ht="15.75" customHeight="1">
      <c r="A971" s="204"/>
      <c r="B971" s="222"/>
      <c r="C971" s="223"/>
      <c r="D971" s="231"/>
      <c r="E971" s="3"/>
      <c r="F971" s="3"/>
      <c r="G971" s="3"/>
      <c r="H971" s="3"/>
      <c r="J971" s="226"/>
      <c r="K971" s="3"/>
      <c r="L971" s="3"/>
      <c r="O971" s="227"/>
      <c r="Q971" s="94"/>
      <c r="R971" s="94"/>
      <c r="S971" s="94"/>
      <c r="T971" s="94"/>
    </row>
    <row r="972" ht="15.75" customHeight="1">
      <c r="A972" s="204"/>
      <c r="B972" s="222"/>
      <c r="C972" s="223"/>
      <c r="D972" s="231"/>
      <c r="E972" s="3"/>
      <c r="F972" s="3"/>
      <c r="G972" s="3"/>
      <c r="H972" s="3"/>
      <c r="J972" s="226"/>
      <c r="K972" s="3"/>
      <c r="L972" s="3"/>
      <c r="O972" s="227"/>
      <c r="Q972" s="94"/>
      <c r="R972" s="94"/>
      <c r="S972" s="94"/>
      <c r="T972" s="94"/>
    </row>
    <row r="973" ht="15.75" customHeight="1">
      <c r="A973" s="204"/>
      <c r="B973" s="222"/>
      <c r="C973" s="223"/>
      <c r="D973" s="231"/>
      <c r="E973" s="3"/>
      <c r="F973" s="3"/>
      <c r="G973" s="3"/>
      <c r="H973" s="3"/>
      <c r="J973" s="226"/>
      <c r="K973" s="3"/>
      <c r="L973" s="3"/>
      <c r="O973" s="227"/>
      <c r="Q973" s="94"/>
      <c r="R973" s="94"/>
      <c r="S973" s="94"/>
      <c r="T973" s="94"/>
    </row>
    <row r="974" ht="15.75" customHeight="1">
      <c r="A974" s="204"/>
      <c r="B974" s="222"/>
      <c r="C974" s="223"/>
      <c r="D974" s="231"/>
      <c r="E974" s="3"/>
      <c r="F974" s="3"/>
      <c r="G974" s="3"/>
      <c r="H974" s="3"/>
      <c r="J974" s="226"/>
      <c r="K974" s="3"/>
      <c r="L974" s="3"/>
      <c r="O974" s="227"/>
      <c r="Q974" s="94"/>
      <c r="R974" s="94"/>
      <c r="S974" s="94"/>
      <c r="T974" s="94"/>
    </row>
    <row r="975" ht="15.75" customHeight="1">
      <c r="A975" s="204"/>
      <c r="B975" s="222"/>
      <c r="C975" s="223"/>
      <c r="D975" s="231"/>
      <c r="E975" s="3"/>
      <c r="F975" s="3"/>
      <c r="G975" s="3"/>
      <c r="H975" s="3"/>
      <c r="J975" s="226"/>
      <c r="K975" s="3"/>
      <c r="L975" s="3"/>
      <c r="O975" s="227"/>
      <c r="Q975" s="94"/>
      <c r="R975" s="94"/>
      <c r="S975" s="94"/>
      <c r="T975" s="94"/>
    </row>
    <row r="976" ht="15.75" customHeight="1">
      <c r="A976" s="204"/>
      <c r="B976" s="222"/>
      <c r="C976" s="223"/>
      <c r="D976" s="231"/>
      <c r="E976" s="3"/>
      <c r="F976" s="3"/>
      <c r="G976" s="3"/>
      <c r="H976" s="3"/>
      <c r="J976" s="226"/>
      <c r="K976" s="3"/>
      <c r="L976" s="3"/>
      <c r="O976" s="227"/>
      <c r="Q976" s="94"/>
      <c r="R976" s="94"/>
      <c r="S976" s="94"/>
      <c r="T976" s="94"/>
    </row>
    <row r="977" ht="15.75" customHeight="1">
      <c r="A977" s="204"/>
      <c r="B977" s="222"/>
      <c r="C977" s="223"/>
      <c r="D977" s="231"/>
      <c r="E977" s="3"/>
      <c r="F977" s="3"/>
      <c r="G977" s="3"/>
      <c r="H977" s="3"/>
      <c r="J977" s="226"/>
      <c r="K977" s="3"/>
      <c r="L977" s="3"/>
      <c r="O977" s="227"/>
      <c r="Q977" s="94"/>
      <c r="R977" s="94"/>
      <c r="S977" s="94"/>
      <c r="T977" s="94"/>
    </row>
    <row r="978" ht="15.75" customHeight="1">
      <c r="A978" s="204"/>
      <c r="B978" s="222"/>
      <c r="C978" s="223"/>
      <c r="D978" s="231"/>
      <c r="E978" s="3"/>
      <c r="F978" s="3"/>
      <c r="G978" s="3"/>
      <c r="H978" s="3"/>
      <c r="J978" s="226"/>
      <c r="K978" s="3"/>
      <c r="L978" s="3"/>
      <c r="O978" s="227"/>
      <c r="Q978" s="94"/>
      <c r="R978" s="94"/>
      <c r="S978" s="94"/>
      <c r="T978" s="94"/>
    </row>
    <row r="979" ht="15.75" customHeight="1">
      <c r="A979" s="204"/>
      <c r="B979" s="222"/>
      <c r="C979" s="223"/>
      <c r="D979" s="231"/>
      <c r="E979" s="3"/>
      <c r="F979" s="3"/>
      <c r="G979" s="3"/>
      <c r="H979" s="3"/>
      <c r="J979" s="226"/>
      <c r="K979" s="3"/>
      <c r="L979" s="3"/>
      <c r="O979" s="227"/>
      <c r="Q979" s="94"/>
      <c r="R979" s="94"/>
      <c r="S979" s="94"/>
      <c r="T979" s="94"/>
    </row>
    <row r="980" ht="15.75" customHeight="1">
      <c r="A980" s="204"/>
      <c r="B980" s="222"/>
      <c r="C980" s="223"/>
      <c r="D980" s="231"/>
      <c r="E980" s="3"/>
      <c r="F980" s="3"/>
      <c r="G980" s="3"/>
      <c r="H980" s="3"/>
      <c r="J980" s="226"/>
      <c r="K980" s="3"/>
      <c r="L980" s="3"/>
      <c r="O980" s="227"/>
      <c r="Q980" s="94"/>
      <c r="R980" s="94"/>
      <c r="S980" s="94"/>
      <c r="T980" s="94"/>
    </row>
    <row r="981" ht="15.75" customHeight="1">
      <c r="A981" s="204"/>
      <c r="B981" s="222"/>
      <c r="C981" s="223"/>
      <c r="D981" s="231"/>
      <c r="E981" s="3"/>
      <c r="F981" s="3"/>
      <c r="G981" s="3"/>
      <c r="H981" s="3"/>
      <c r="J981" s="226"/>
      <c r="K981" s="3"/>
      <c r="L981" s="3"/>
      <c r="O981" s="227"/>
      <c r="Q981" s="94"/>
      <c r="R981" s="94"/>
      <c r="S981" s="94"/>
      <c r="T981" s="94"/>
    </row>
    <row r="982" ht="15.75" customHeight="1">
      <c r="A982" s="204"/>
      <c r="B982" s="222"/>
      <c r="C982" s="223"/>
      <c r="D982" s="231"/>
      <c r="E982" s="3"/>
      <c r="F982" s="3"/>
      <c r="G982" s="3"/>
      <c r="H982" s="3"/>
      <c r="J982" s="226"/>
      <c r="K982" s="3"/>
      <c r="L982" s="3"/>
      <c r="O982" s="227"/>
      <c r="Q982" s="94"/>
      <c r="R982" s="94"/>
      <c r="S982" s="94"/>
      <c r="T982" s="94"/>
    </row>
    <row r="983" ht="15.75" customHeight="1">
      <c r="A983" s="204"/>
      <c r="B983" s="222"/>
      <c r="C983" s="223"/>
      <c r="D983" s="231"/>
      <c r="E983" s="3"/>
      <c r="F983" s="3"/>
      <c r="G983" s="3"/>
      <c r="H983" s="3"/>
      <c r="J983" s="226"/>
      <c r="K983" s="3"/>
      <c r="L983" s="3"/>
      <c r="O983" s="227"/>
      <c r="Q983" s="94"/>
      <c r="R983" s="94"/>
      <c r="S983" s="94"/>
      <c r="T983" s="94"/>
    </row>
    <row r="984" ht="15.75" customHeight="1">
      <c r="A984" s="204"/>
      <c r="B984" s="222"/>
      <c r="C984" s="223"/>
      <c r="D984" s="231"/>
      <c r="E984" s="3"/>
      <c r="F984" s="3"/>
      <c r="G984" s="3"/>
      <c r="H984" s="3"/>
      <c r="J984" s="226"/>
      <c r="K984" s="3"/>
      <c r="L984" s="3"/>
      <c r="O984" s="227"/>
      <c r="Q984" s="94"/>
      <c r="R984" s="94"/>
      <c r="S984" s="94"/>
      <c r="T984" s="94"/>
    </row>
    <row r="985" ht="15.75" customHeight="1">
      <c r="A985" s="204"/>
      <c r="B985" s="222"/>
      <c r="C985" s="223"/>
      <c r="D985" s="231"/>
      <c r="E985" s="3"/>
      <c r="F985" s="3"/>
      <c r="G985" s="3"/>
      <c r="H985" s="3"/>
      <c r="J985" s="226"/>
      <c r="K985" s="3"/>
      <c r="L985" s="3"/>
      <c r="O985" s="227"/>
      <c r="Q985" s="94"/>
      <c r="R985" s="94"/>
      <c r="S985" s="94"/>
      <c r="T985" s="94"/>
    </row>
    <row r="986" ht="15.75" customHeight="1">
      <c r="A986" s="204"/>
      <c r="B986" s="222"/>
      <c r="C986" s="223"/>
      <c r="D986" s="231"/>
      <c r="E986" s="3"/>
      <c r="F986" s="3"/>
      <c r="G986" s="3"/>
      <c r="H986" s="3"/>
      <c r="J986" s="226"/>
      <c r="K986" s="3"/>
      <c r="L986" s="3"/>
      <c r="O986" s="227"/>
      <c r="Q986" s="94"/>
      <c r="R986" s="94"/>
      <c r="S986" s="94"/>
      <c r="T986" s="94"/>
    </row>
    <row r="987" ht="15.75" customHeight="1">
      <c r="A987" s="204"/>
      <c r="B987" s="222"/>
      <c r="C987" s="223"/>
      <c r="D987" s="231"/>
      <c r="E987" s="3"/>
      <c r="F987" s="3"/>
      <c r="G987" s="3"/>
      <c r="H987" s="3"/>
      <c r="J987" s="226"/>
      <c r="K987" s="3"/>
      <c r="L987" s="3"/>
      <c r="O987" s="227"/>
      <c r="Q987" s="94"/>
      <c r="R987" s="94"/>
      <c r="S987" s="94"/>
      <c r="T987" s="94"/>
    </row>
    <row r="988" ht="15.75" customHeight="1">
      <c r="A988" s="204"/>
      <c r="B988" s="222"/>
      <c r="C988" s="223"/>
      <c r="D988" s="231"/>
      <c r="E988" s="3"/>
      <c r="F988" s="3"/>
      <c r="G988" s="3"/>
      <c r="H988" s="3"/>
      <c r="J988" s="226"/>
      <c r="K988" s="3"/>
      <c r="L988" s="3"/>
      <c r="O988" s="227"/>
      <c r="Q988" s="94"/>
      <c r="R988" s="94"/>
      <c r="S988" s="94"/>
      <c r="T988" s="94"/>
    </row>
    <row r="989" ht="15.75" customHeight="1">
      <c r="A989" s="204"/>
      <c r="B989" s="222"/>
      <c r="C989" s="223"/>
      <c r="D989" s="223"/>
      <c r="E989" s="3"/>
      <c r="F989" s="3"/>
      <c r="G989" s="3"/>
      <c r="H989" s="3"/>
      <c r="J989" s="226"/>
      <c r="K989" s="3"/>
      <c r="L989" s="3"/>
      <c r="O989" s="227"/>
      <c r="Q989" s="94"/>
      <c r="R989" s="94"/>
      <c r="S989" s="94"/>
      <c r="T989" s="94"/>
    </row>
    <row r="990" ht="15.75" customHeight="1">
      <c r="A990" s="204"/>
      <c r="B990" s="222"/>
      <c r="C990" s="223"/>
      <c r="D990" s="223"/>
      <c r="E990" s="3"/>
      <c r="F990" s="3"/>
      <c r="G990" s="3"/>
      <c r="H990" s="3"/>
      <c r="J990" s="226"/>
      <c r="K990" s="3"/>
      <c r="L990" s="3"/>
      <c r="O990" s="227"/>
      <c r="Q990" s="94"/>
      <c r="R990" s="94"/>
      <c r="S990" s="94"/>
      <c r="T990" s="94"/>
    </row>
    <row r="991" ht="15.75" customHeight="1">
      <c r="A991" s="204"/>
      <c r="B991" s="222"/>
      <c r="C991" s="223"/>
      <c r="D991" s="223"/>
      <c r="E991" s="3"/>
      <c r="F991" s="3"/>
      <c r="G991" s="3"/>
      <c r="H991" s="3"/>
      <c r="J991" s="226"/>
      <c r="K991" s="3"/>
      <c r="L991" s="3"/>
      <c r="O991" s="227"/>
      <c r="Q991" s="94"/>
      <c r="R991" s="94"/>
      <c r="S991" s="94"/>
      <c r="T991" s="94"/>
    </row>
    <row r="992" ht="15.75" customHeight="1">
      <c r="A992" s="204"/>
      <c r="B992" s="222"/>
      <c r="C992" s="223"/>
      <c r="D992" s="223"/>
      <c r="E992" s="3"/>
      <c r="F992" s="3"/>
      <c r="G992" s="3"/>
      <c r="H992" s="3"/>
      <c r="J992" s="226"/>
      <c r="K992" s="3"/>
      <c r="L992" s="3"/>
      <c r="O992" s="227"/>
      <c r="Q992" s="94"/>
      <c r="R992" s="94"/>
      <c r="S992" s="94"/>
      <c r="T992" s="94"/>
    </row>
    <row r="993" ht="15.75" customHeight="1">
      <c r="A993" s="204"/>
      <c r="B993" s="222"/>
      <c r="C993" s="223"/>
      <c r="D993" s="223"/>
      <c r="E993" s="3"/>
      <c r="F993" s="3"/>
      <c r="G993" s="3"/>
      <c r="H993" s="3"/>
      <c r="J993" s="226"/>
      <c r="K993" s="3"/>
      <c r="L993" s="3"/>
      <c r="O993" s="227"/>
      <c r="Q993" s="94"/>
      <c r="R993" s="94"/>
      <c r="S993" s="94"/>
      <c r="T993" s="94"/>
    </row>
    <row r="994" ht="15.75" customHeight="1">
      <c r="A994" s="204"/>
      <c r="B994" s="222"/>
      <c r="C994" s="223"/>
      <c r="D994" s="223"/>
      <c r="E994" s="3"/>
      <c r="F994" s="3"/>
      <c r="G994" s="3"/>
      <c r="H994" s="3"/>
      <c r="J994" s="226"/>
      <c r="K994" s="3"/>
      <c r="L994" s="3"/>
      <c r="O994" s="227"/>
      <c r="Q994" s="94"/>
      <c r="R994" s="94"/>
      <c r="S994" s="94"/>
      <c r="T994" s="94"/>
    </row>
    <row r="995" ht="15.75" customHeight="1">
      <c r="A995" s="204"/>
      <c r="B995" s="222"/>
      <c r="C995" s="223"/>
      <c r="D995" s="223"/>
      <c r="E995" s="3"/>
      <c r="F995" s="3"/>
      <c r="G995" s="3"/>
      <c r="H995" s="3"/>
      <c r="J995" s="226"/>
      <c r="K995" s="3"/>
      <c r="L995" s="3"/>
      <c r="O995" s="227"/>
      <c r="Q995" s="94"/>
      <c r="R995" s="94"/>
      <c r="S995" s="94"/>
      <c r="T995" s="94"/>
    </row>
    <row r="996" ht="15.75" customHeight="1">
      <c r="A996" s="204"/>
      <c r="B996" s="222"/>
      <c r="C996" s="223"/>
      <c r="D996" s="223"/>
      <c r="E996" s="3"/>
      <c r="F996" s="3"/>
      <c r="G996" s="3"/>
      <c r="H996" s="3"/>
      <c r="J996" s="226"/>
      <c r="K996" s="3"/>
      <c r="L996" s="3"/>
      <c r="O996" s="227"/>
      <c r="Q996" s="94"/>
      <c r="R996" s="94"/>
      <c r="S996" s="94"/>
      <c r="T996" s="94"/>
    </row>
    <row r="997" ht="15.75" customHeight="1">
      <c r="A997" s="204"/>
      <c r="B997" s="222"/>
      <c r="C997" s="223"/>
      <c r="D997" s="223"/>
      <c r="J997" s="226"/>
      <c r="K997" s="3"/>
      <c r="L997" s="3"/>
      <c r="O997" s="227"/>
      <c r="Q997" s="94"/>
      <c r="R997" s="94"/>
      <c r="S997" s="94"/>
      <c r="T997" s="94"/>
    </row>
  </sheetData>
  <autoFilter ref="$A$2:$D$997">
    <sortState ref="A2:D997">
      <sortCondition ref="A2:A997"/>
      <sortCondition ref="B2:B997"/>
    </sortState>
  </autoFilter>
  <mergeCells count="1">
    <mergeCell ref="A1:AB1"/>
  </mergeCells>
  <conditionalFormatting sqref="AB2:AB27">
    <cfRule type="notContainsBlanks" dxfId="6" priority="1">
      <formula>LEN(TRIM(AB2))&gt;0</formula>
    </cfRule>
  </conditionalFormatting>
  <conditionalFormatting sqref="Y2:Z37">
    <cfRule type="expression" dxfId="7" priority="2">
      <formula>Z2:Z21&lt;&gt;0</formula>
    </cfRule>
  </conditionalFormatting>
  <conditionalFormatting sqref="Z2:Z37">
    <cfRule type="cellIs" dxfId="7" priority="3" operator="greaterThan">
      <formula>0</formula>
    </cfRule>
  </conditionalFormatting>
  <conditionalFormatting sqref="Y2:Z37">
    <cfRule type="expression" dxfId="3" priority="4">
      <formula>Z2:Z21=0</formula>
    </cfRule>
  </conditionalFormatting>
  <conditionalFormatting sqref="M2:M31">
    <cfRule type="cellIs" dxfId="8" priority="5" operator="equal">
      <formula>#REF!</formula>
    </cfRule>
  </conditionalFormatting>
  <dataValidations>
    <dataValidation type="list" allowBlank="1" showErrorMessage="1" sqref="B66:B997">
      <formula1>'DOOR CLOSING'!$H$2:$H$26</formula1>
    </dataValidation>
    <dataValidation type="custom" allowBlank="1" showDropDown="1" showErrorMessage="1" sqref="A72:A73">
      <formula1>OR(NOT(ISERROR(DATEVALUE(A72))), AND(ISNUMBER(A72), LEFT(CELL("format", A72))="D"))</formula1>
    </dataValidation>
    <dataValidation type="list" allowBlank="1" showErrorMessage="1" sqref="B3:B65">
      <formula1>STAFFS!$C:$C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3.63"/>
    <col customWidth="1" min="2" max="2" width="16.88"/>
    <col customWidth="1" min="3" max="3" width="25.38"/>
    <col customWidth="1" min="4" max="4" width="17.63"/>
    <col customWidth="1" min="5" max="5" width="2.5"/>
    <col customWidth="1" hidden="1" min="6" max="7" width="8.5" outlineLevel="1"/>
    <col customWidth="1" hidden="1" min="8" max="8" width="12.25" outlineLevel="1"/>
    <col customWidth="1" hidden="1" min="9" max="9" width="2.75" outlineLevel="1"/>
    <col customWidth="1" hidden="1" min="10" max="10" width="9.25" outlineLevel="1"/>
    <col customWidth="1" hidden="1" min="11" max="11" width="2.5" outlineLevel="1"/>
    <col customWidth="1" hidden="1" min="12" max="12" width="11.75" outlineLevel="1"/>
    <col customWidth="1" hidden="1" min="13" max="13" width="2.75" outlineLevel="1"/>
    <col customWidth="1" hidden="1" min="14" max="15" width="9.25" outlineLevel="1"/>
    <col customWidth="1" hidden="1" min="16" max="16" width="2.5" outlineLevel="1"/>
    <col customWidth="1" hidden="1" min="17" max="17" width="11.75" outlineLevel="1"/>
    <col customWidth="1" hidden="1" min="18" max="18" width="2.75" outlineLevel="1"/>
    <col customWidth="1" hidden="1" min="19" max="20" width="9.25" outlineLevel="1"/>
    <col collapsed="1" customWidth="1" min="21" max="21" width="2.5"/>
    <col customWidth="1" min="22" max="22" width="15.75"/>
    <col customWidth="1" min="23" max="23" width="2.38"/>
    <col customWidth="1" hidden="1" min="24" max="24" width="15.75" outlineLevel="1"/>
    <col customWidth="1" hidden="1" min="25" max="25" width="20.5" outlineLevel="1"/>
    <col customWidth="1" hidden="1" min="26" max="26" width="6.13" outlineLevel="1"/>
    <col customWidth="1" hidden="1" min="27" max="27" width="3.13" outlineLevel="1"/>
    <col customWidth="1" hidden="1" min="28" max="28" width="17.63" outlineLevel="1"/>
  </cols>
  <sheetData>
    <row r="1">
      <c r="A1" s="237" t="s">
        <v>94</v>
      </c>
      <c r="X1" s="237"/>
      <c r="Y1" s="237"/>
      <c r="Z1" s="237"/>
      <c r="AA1" s="237"/>
      <c r="AB1" s="237"/>
    </row>
    <row r="2">
      <c r="A2" s="187" t="s">
        <v>88</v>
      </c>
      <c r="B2" s="187" t="s">
        <v>89</v>
      </c>
      <c r="C2" s="187" t="s">
        <v>90</v>
      </c>
      <c r="D2" s="187" t="s">
        <v>91</v>
      </c>
      <c r="E2" s="188"/>
      <c r="F2" s="239" t="str">
        <f>IF(COUNTIF(LEAVE!A:A,H:H)&gt;0,TODAY(),"")</f>
        <v/>
      </c>
      <c r="G2" s="208" t="str">
        <f>IF(countif(TODAY!$A$2:$A$4,$H$2:$H5000),today(),"")</f>
        <v/>
      </c>
      <c r="H2" s="191" t="str">
        <f>STAFFS!E2</f>
        <v>BHARATHI</v>
      </c>
      <c r="I2" s="192">
        <f t="array" ref="I2">COUNTIF($B$3:$B5000,$H$2:$H5000)</f>
        <v>13</v>
      </c>
      <c r="J2" s="193">
        <f>IFERROR(__xludf.DUMMYFUNCTION("arrayformula(iferror(vlookup($H$2:$H5000, query($A$3:$B5000,""select B, max(A) group by B"",0),2,false)))"),46171.0)</f>
        <v>46171</v>
      </c>
      <c r="K2" s="194"/>
      <c r="L2" s="195" t="str">
        <f t="shared" ref="L2:M2" si="1">H2</f>
        <v>BHARATHI</v>
      </c>
      <c r="M2" s="196">
        <f t="shared" si="1"/>
        <v>13</v>
      </c>
      <c r="N2" s="197">
        <f t="shared" ref="N2:N31" si="3">F2+J2+G2</f>
        <v>46171</v>
      </c>
      <c r="O2" s="197">
        <f t="shared" ref="O2:O31" si="4">IF(L2=0,today()+1,N2)</f>
        <v>46171</v>
      </c>
      <c r="P2" s="198"/>
      <c r="Q2" s="199" t="str">
        <f t="array" ref="Q2:T5000">SORT(L2:O5000,4,TRUE)</f>
        <v>RANI</v>
      </c>
      <c r="R2" s="199">
        <v>13.0</v>
      </c>
      <c r="S2" s="197">
        <v>46169.0</v>
      </c>
      <c r="T2" s="197">
        <v>46169.0</v>
      </c>
      <c r="U2" s="8"/>
      <c r="V2" s="200" t="str">
        <f t="array" ref="V2:V16">SORT(Q2:T5000,4,true)</f>
        <v>RANI</v>
      </c>
      <c r="X2" s="200" t="str">
        <f t="array" ref="X2:X8">SORT(Q2:T8,2,true)</f>
        <v>SHANTHI</v>
      </c>
      <c r="Y2" s="201" t="str">
        <f t="array" ref="Y2:Z28">SORT(H2:I28,2,FALSE)</f>
        <v>DHANALAKSHMI</v>
      </c>
      <c r="Z2" s="201">
        <v>15.0</v>
      </c>
      <c r="AA2" s="202"/>
      <c r="AB2" s="203" t="str">
        <f t="shared" ref="AB2:AB26" si="5">IF($M$2:$M$30=0,$L$2:$L$30,"")</f>
        <v/>
      </c>
    </row>
    <row r="3">
      <c r="A3" s="204">
        <v>46082.0</v>
      </c>
      <c r="B3" s="240" t="s">
        <v>52</v>
      </c>
      <c r="C3" s="206" t="s">
        <v>5</v>
      </c>
      <c r="D3" s="229">
        <v>46082.81417824074</v>
      </c>
      <c r="E3" s="188"/>
      <c r="F3" s="239" t="str">
        <f>IF(COUNTIF(LEAVE!A:A,H:H)&gt;0,TODAY(),"")</f>
        <v/>
      </c>
      <c r="G3" s="190">
        <f>IF(countif(TODAY!$A$2:$A$4,$H$2:$H5000),today(),"")</f>
        <v>46177</v>
      </c>
      <c r="H3" s="191" t="str">
        <f>STAFFS!E3</f>
        <v>CHINNAMMAL</v>
      </c>
      <c r="I3" s="192">
        <f t="shared" ref="I3:I31" si="6">COUNTIF($B$3:$B5000,$H$2:$H5000)</f>
        <v>12</v>
      </c>
      <c r="J3" s="193">
        <f>IFERROR(__xludf.DUMMYFUNCTION("""COMPUTED_VALUE"""),46170.0)</f>
        <v>46170</v>
      </c>
      <c r="K3" s="194"/>
      <c r="L3" s="195" t="str">
        <f t="shared" ref="L3:M3" si="2">H3</f>
        <v>CHINNAMMAL</v>
      </c>
      <c r="M3" s="196">
        <f t="shared" si="2"/>
        <v>12</v>
      </c>
      <c r="N3" s="197">
        <f t="shared" si="3"/>
        <v>92347</v>
      </c>
      <c r="O3" s="197">
        <f t="shared" si="4"/>
        <v>92347</v>
      </c>
      <c r="P3" s="209"/>
      <c r="Q3" s="210" t="s">
        <v>65</v>
      </c>
      <c r="R3" s="199">
        <v>14.0</v>
      </c>
      <c r="S3" s="197">
        <v>46170.0</v>
      </c>
      <c r="T3" s="197">
        <v>46170.0</v>
      </c>
      <c r="U3" s="8"/>
      <c r="V3" s="211" t="s">
        <v>65</v>
      </c>
      <c r="X3" s="212" t="s">
        <v>66</v>
      </c>
      <c r="Y3" s="201" t="s">
        <v>73</v>
      </c>
      <c r="Z3" s="201">
        <v>14.0</v>
      </c>
      <c r="AA3" s="202"/>
      <c r="AB3" s="203" t="str">
        <f t="shared" si="5"/>
        <v/>
      </c>
    </row>
    <row r="4">
      <c r="A4" s="204">
        <v>46082.0</v>
      </c>
      <c r="B4" s="240" t="s">
        <v>65</v>
      </c>
      <c r="C4" s="206" t="s">
        <v>5</v>
      </c>
      <c r="D4" s="229">
        <v>46082.81417824074</v>
      </c>
      <c r="E4" s="188"/>
      <c r="F4" s="239" t="str">
        <f>IF(COUNTIF(LEAVE!A:A,H:H)&gt;0,TODAY(),"")</f>
        <v/>
      </c>
      <c r="G4" s="208" t="str">
        <f>IF(countif(TODAY!$A$2:$A$4,$H$2:$H5000),today(),"")</f>
        <v/>
      </c>
      <c r="H4" s="191" t="str">
        <f>STAFFS!E4</f>
        <v>DEEPA</v>
      </c>
      <c r="I4" s="192">
        <f t="shared" si="6"/>
        <v>13</v>
      </c>
      <c r="J4" s="213">
        <f>IFERROR(__xludf.DUMMYFUNCTION("""COMPUTED_VALUE"""),46173.0)</f>
        <v>46173</v>
      </c>
      <c r="K4" s="194"/>
      <c r="L4" s="195" t="str">
        <f t="shared" ref="L4:M4" si="7">H4</f>
        <v>DEEPA</v>
      </c>
      <c r="M4" s="196">
        <f t="shared" si="7"/>
        <v>13</v>
      </c>
      <c r="N4" s="197">
        <f t="shared" si="3"/>
        <v>46173</v>
      </c>
      <c r="O4" s="197">
        <f t="shared" si="4"/>
        <v>46173</v>
      </c>
      <c r="P4" s="209"/>
      <c r="Q4" s="199" t="s">
        <v>66</v>
      </c>
      <c r="R4" s="199">
        <v>12.0</v>
      </c>
      <c r="S4" s="197">
        <v>46170.0</v>
      </c>
      <c r="T4" s="197">
        <v>46170.0</v>
      </c>
      <c r="U4" s="8"/>
      <c r="V4" s="214" t="s">
        <v>66</v>
      </c>
      <c r="X4" s="200" t="s">
        <v>80</v>
      </c>
      <c r="Y4" s="201" t="s">
        <v>65</v>
      </c>
      <c r="Z4" s="201">
        <v>14.0</v>
      </c>
      <c r="AA4" s="202"/>
      <c r="AB4" s="203" t="str">
        <f t="shared" si="5"/>
        <v/>
      </c>
    </row>
    <row r="5">
      <c r="A5" s="204">
        <v>46082.0</v>
      </c>
      <c r="B5" s="240" t="s">
        <v>5</v>
      </c>
      <c r="C5" s="206" t="s">
        <v>5</v>
      </c>
      <c r="D5" s="229">
        <v>46082.81417824074</v>
      </c>
      <c r="E5" s="188"/>
      <c r="F5" s="239" t="str">
        <f>IF(COUNTIF(LEAVE!A:A,H:H)&gt;0,TODAY(),"")</f>
        <v/>
      </c>
      <c r="G5" s="208" t="str">
        <f>IF(countif(TODAY!$A$2:$A$4,$H$2:$H5000),today(),"")</f>
        <v/>
      </c>
      <c r="H5" s="191" t="str">
        <f>STAFFS!E5</f>
        <v>DHANALAKSHMI</v>
      </c>
      <c r="I5" s="192">
        <f t="shared" si="6"/>
        <v>15</v>
      </c>
      <c r="J5" s="213">
        <f>IFERROR(__xludf.DUMMYFUNCTION("""COMPUTED_VALUE"""),46172.0)</f>
        <v>46172</v>
      </c>
      <c r="K5" s="194"/>
      <c r="L5" s="195" t="str">
        <f t="shared" ref="L5:M5" si="8">H5</f>
        <v>DHANALAKSHMI</v>
      </c>
      <c r="M5" s="196">
        <f t="shared" si="8"/>
        <v>15</v>
      </c>
      <c r="N5" s="197">
        <f t="shared" si="3"/>
        <v>46172</v>
      </c>
      <c r="O5" s="197">
        <f t="shared" si="4"/>
        <v>46172</v>
      </c>
      <c r="P5" s="209"/>
      <c r="Q5" s="199" t="s">
        <v>47</v>
      </c>
      <c r="R5" s="199">
        <v>13.0</v>
      </c>
      <c r="S5" s="197">
        <v>46171.0</v>
      </c>
      <c r="T5" s="197">
        <v>46171.0</v>
      </c>
      <c r="U5" s="8"/>
      <c r="V5" s="214" t="s">
        <v>47</v>
      </c>
      <c r="X5" s="200" t="s">
        <v>47</v>
      </c>
      <c r="Y5" s="201" t="s">
        <v>5</v>
      </c>
      <c r="Z5" s="201">
        <v>14.0</v>
      </c>
      <c r="AA5" s="202"/>
      <c r="AB5" s="203" t="str">
        <f t="shared" si="5"/>
        <v/>
      </c>
    </row>
    <row r="6">
      <c r="A6" s="204">
        <v>46082.0</v>
      </c>
      <c r="B6" s="240" t="s">
        <v>52</v>
      </c>
      <c r="C6" s="206" t="s">
        <v>7</v>
      </c>
      <c r="D6" s="229">
        <v>46082.81548611111</v>
      </c>
      <c r="E6" s="188"/>
      <c r="F6" s="239" t="str">
        <f>IF(COUNTIF(LEAVE!A:A,H:H)&gt;0,TODAY(),"")</f>
        <v/>
      </c>
      <c r="G6" s="208" t="str">
        <f>IF(countif(TODAY!$A$2:$A$4,$H$2:$H5000),today(),"")</f>
        <v/>
      </c>
      <c r="H6" s="191" t="str">
        <f>STAFFS!E6</f>
        <v>JEYANTHI</v>
      </c>
      <c r="I6" s="192">
        <f t="shared" si="6"/>
        <v>13</v>
      </c>
      <c r="J6" s="213">
        <f>IFERROR(__xludf.DUMMYFUNCTION("""COMPUTED_VALUE"""),46176.0)</f>
        <v>46176</v>
      </c>
      <c r="K6" s="194"/>
      <c r="L6" s="195" t="str">
        <f t="shared" ref="L6:M6" si="9">H6</f>
        <v>JEYANTHI</v>
      </c>
      <c r="M6" s="196">
        <f t="shared" si="9"/>
        <v>13</v>
      </c>
      <c r="N6" s="197">
        <f t="shared" si="3"/>
        <v>46176</v>
      </c>
      <c r="O6" s="197">
        <f t="shared" si="4"/>
        <v>46176</v>
      </c>
      <c r="P6" s="209"/>
      <c r="Q6" s="199" t="s">
        <v>70</v>
      </c>
      <c r="R6" s="199">
        <v>7.0</v>
      </c>
      <c r="S6" s="197">
        <v>46171.0</v>
      </c>
      <c r="T6" s="197">
        <v>46171.0</v>
      </c>
      <c r="U6" s="8"/>
      <c r="V6" s="214" t="s">
        <v>70</v>
      </c>
      <c r="X6" s="200" t="s">
        <v>65</v>
      </c>
      <c r="Y6" s="201" t="s">
        <v>47</v>
      </c>
      <c r="Z6" s="201">
        <v>13.0</v>
      </c>
      <c r="AA6" s="202"/>
      <c r="AB6" s="203" t="str">
        <f t="shared" si="5"/>
        <v/>
      </c>
    </row>
    <row r="7">
      <c r="A7" s="204">
        <v>46082.0</v>
      </c>
      <c r="B7" s="240" t="s">
        <v>65</v>
      </c>
      <c r="C7" s="206" t="s">
        <v>7</v>
      </c>
      <c r="D7" s="229">
        <v>46082.81548611111</v>
      </c>
      <c r="E7" s="188"/>
      <c r="F7" s="239" t="str">
        <f>IF(COUNTIF(LEAVE!A:A,H:H)&gt;0,TODAY(),"")</f>
        <v/>
      </c>
      <c r="G7" s="208" t="str">
        <f>IF(countif(TODAY!$A$2:$A$4,$H$2:$H5000),today(),"")</f>
        <v/>
      </c>
      <c r="H7" s="191" t="str">
        <f>STAFFS!E7</f>
        <v>KAVIYA</v>
      </c>
      <c r="I7" s="192">
        <f t="shared" si="6"/>
        <v>7</v>
      </c>
      <c r="J7" s="213">
        <f>IFERROR(__xludf.DUMMYFUNCTION("""COMPUTED_VALUE"""),46173.0)</f>
        <v>46173</v>
      </c>
      <c r="K7" s="194"/>
      <c r="L7" s="195" t="str">
        <f t="shared" ref="L7:M7" si="10">H7</f>
        <v>KAVIYA</v>
      </c>
      <c r="M7" s="196">
        <f t="shared" si="10"/>
        <v>7</v>
      </c>
      <c r="N7" s="197">
        <f t="shared" si="3"/>
        <v>46173</v>
      </c>
      <c r="O7" s="197">
        <f t="shared" si="4"/>
        <v>46173</v>
      </c>
      <c r="P7" s="215"/>
      <c r="Q7" s="199" t="s">
        <v>5</v>
      </c>
      <c r="R7" s="199">
        <v>14.0</v>
      </c>
      <c r="S7" s="197">
        <v>46171.0</v>
      </c>
      <c r="T7" s="197">
        <v>46171.0</v>
      </c>
      <c r="U7" s="8"/>
      <c r="V7" s="214" t="s">
        <v>5</v>
      </c>
      <c r="X7" s="200" t="s">
        <v>5</v>
      </c>
      <c r="Y7" s="201" t="s">
        <v>49</v>
      </c>
      <c r="Z7" s="201">
        <v>13.0</v>
      </c>
      <c r="AA7" s="202"/>
      <c r="AB7" s="203" t="str">
        <f t="shared" si="5"/>
        <v/>
      </c>
    </row>
    <row r="8">
      <c r="A8" s="204">
        <v>46082.0</v>
      </c>
      <c r="B8" s="240" t="s">
        <v>5</v>
      </c>
      <c r="C8" s="206" t="s">
        <v>7</v>
      </c>
      <c r="D8" s="229">
        <v>46082.81548611111</v>
      </c>
      <c r="E8" s="188"/>
      <c r="F8" s="239" t="str">
        <f>IF(COUNTIF(LEAVE!A:A,H:H)&gt;0,TODAY(),"")</f>
        <v/>
      </c>
      <c r="G8" s="208" t="str">
        <f>IF(countif(TODAY!$A$2:$A$4,$H$2:$H5000),today(),"")</f>
        <v/>
      </c>
      <c r="H8" s="191" t="str">
        <f>STAFFS!E8</f>
        <v>MUTHUPRIYA</v>
      </c>
      <c r="I8" s="192">
        <f t="shared" si="6"/>
        <v>4</v>
      </c>
      <c r="J8" s="213">
        <f>IFERROR(__xludf.DUMMYFUNCTION("""COMPUTED_VALUE"""),46176.0)</f>
        <v>46176</v>
      </c>
      <c r="K8" s="194"/>
      <c r="L8" s="195" t="str">
        <f t="shared" ref="L8:M8" si="11">H8</f>
        <v>MUTHUPRIYA</v>
      </c>
      <c r="M8" s="196">
        <f t="shared" si="11"/>
        <v>4</v>
      </c>
      <c r="N8" s="197">
        <f t="shared" si="3"/>
        <v>46176</v>
      </c>
      <c r="O8" s="197">
        <f t="shared" si="4"/>
        <v>46176</v>
      </c>
      <c r="P8" s="215"/>
      <c r="Q8" s="199" t="s">
        <v>52</v>
      </c>
      <c r="R8" s="199">
        <v>15.0</v>
      </c>
      <c r="S8" s="197">
        <v>46172.0</v>
      </c>
      <c r="T8" s="197">
        <v>46172.0</v>
      </c>
      <c r="U8" s="8"/>
      <c r="V8" s="214" t="s">
        <v>52</v>
      </c>
      <c r="X8" s="200" t="s">
        <v>52</v>
      </c>
      <c r="Y8" s="201" t="s">
        <v>50</v>
      </c>
      <c r="Z8" s="201">
        <v>13.0</v>
      </c>
      <c r="AA8" s="202"/>
      <c r="AB8" s="203" t="str">
        <f t="shared" si="5"/>
        <v/>
      </c>
    </row>
    <row r="9">
      <c r="A9" s="204">
        <v>46083.0</v>
      </c>
      <c r="B9" s="240" t="s">
        <v>47</v>
      </c>
      <c r="C9" s="206" t="s">
        <v>5</v>
      </c>
      <c r="D9" s="229">
        <v>46083.839212962965</v>
      </c>
      <c r="E9" s="188"/>
      <c r="F9" s="239" t="str">
        <f>IF(COUNTIF(LEAVE!A:A,H:H)&gt;0,TODAY(),"")</f>
        <v/>
      </c>
      <c r="G9" s="208" t="str">
        <f>IF(countif(TODAY!$A$2:$A$4,$H$2:$H5000),today(),"")</f>
        <v/>
      </c>
      <c r="H9" s="191" t="str">
        <f>STAFFS!E9</f>
        <v>NIVETHA</v>
      </c>
      <c r="I9" s="192">
        <f t="shared" si="6"/>
        <v>13</v>
      </c>
      <c r="J9" s="213">
        <f>IFERROR(__xludf.DUMMYFUNCTION("""COMPUTED_VALUE"""),46174.0)</f>
        <v>46174</v>
      </c>
      <c r="K9" s="194"/>
      <c r="L9" s="195" t="str">
        <f t="shared" ref="L9:M9" si="12">H9</f>
        <v>NIVETHA</v>
      </c>
      <c r="M9" s="196">
        <f t="shared" si="12"/>
        <v>13</v>
      </c>
      <c r="N9" s="197">
        <f t="shared" si="3"/>
        <v>46174</v>
      </c>
      <c r="O9" s="197">
        <f t="shared" si="4"/>
        <v>46174</v>
      </c>
      <c r="P9" s="8"/>
      <c r="Q9" s="199" t="s">
        <v>62</v>
      </c>
      <c r="R9" s="199">
        <v>10.0</v>
      </c>
      <c r="S9" s="197">
        <v>46172.0</v>
      </c>
      <c r="T9" s="197">
        <v>46172.0</v>
      </c>
      <c r="U9" s="8"/>
      <c r="V9" s="216" t="s">
        <v>62</v>
      </c>
      <c r="Y9" s="201" t="s">
        <v>7</v>
      </c>
      <c r="Z9" s="201">
        <v>13.0</v>
      </c>
      <c r="AA9" s="202"/>
      <c r="AB9" s="203" t="str">
        <f t="shared" si="5"/>
        <v/>
      </c>
    </row>
    <row r="10">
      <c r="A10" s="204">
        <v>46083.0</v>
      </c>
      <c r="B10" s="240" t="s">
        <v>61</v>
      </c>
      <c r="C10" s="206" t="s">
        <v>5</v>
      </c>
      <c r="D10" s="229">
        <v>46083.839212962965</v>
      </c>
      <c r="E10" s="188"/>
      <c r="F10" s="239" t="str">
        <f>IF(COUNTIF(LEAVE!A:A,H:H)&gt;0,TODAY(),"")</f>
        <v/>
      </c>
      <c r="G10" s="208" t="str">
        <f>IF(countif(TODAY!$A$2:$A$4,$H$2:$H5000),today(),"")</f>
        <v/>
      </c>
      <c r="H10" s="191" t="str">
        <f>STAFFS!E10</f>
        <v>PANJU</v>
      </c>
      <c r="I10" s="192">
        <f t="shared" si="6"/>
        <v>14</v>
      </c>
      <c r="J10" s="213">
        <f>IFERROR(__xludf.DUMMYFUNCTION("""COMPUTED_VALUE"""),46176.0)</f>
        <v>46176</v>
      </c>
      <c r="K10" s="194"/>
      <c r="L10" s="195" t="str">
        <f t="shared" ref="L10:M10" si="13">H10</f>
        <v>PANJU</v>
      </c>
      <c r="M10" s="196">
        <f t="shared" si="13"/>
        <v>14</v>
      </c>
      <c r="N10" s="197">
        <f t="shared" si="3"/>
        <v>46176</v>
      </c>
      <c r="O10" s="197">
        <f t="shared" si="4"/>
        <v>46176</v>
      </c>
      <c r="P10" s="8"/>
      <c r="Q10" s="199" t="s">
        <v>57</v>
      </c>
      <c r="R10" s="199">
        <v>12.0</v>
      </c>
      <c r="S10" s="197">
        <v>46172.0</v>
      </c>
      <c r="T10" s="197">
        <v>46172.0</v>
      </c>
      <c r="U10" s="8"/>
      <c r="V10" s="216" t="s">
        <v>57</v>
      </c>
      <c r="Y10" s="201" t="s">
        <v>61</v>
      </c>
      <c r="Z10" s="201">
        <v>13.0</v>
      </c>
      <c r="AA10" s="202"/>
      <c r="AB10" s="203" t="str">
        <f t="shared" si="5"/>
        <v/>
      </c>
    </row>
    <row r="11">
      <c r="A11" s="204">
        <v>46083.0</v>
      </c>
      <c r="B11" s="240" t="s">
        <v>59</v>
      </c>
      <c r="C11" s="206" t="s">
        <v>5</v>
      </c>
      <c r="D11" s="229">
        <v>46083.839212962965</v>
      </c>
      <c r="E11" s="188"/>
      <c r="F11" s="239" t="str">
        <f>IF(COUNTIF(LEAVE!A:A,H:H)&gt;0,TODAY(),"")</f>
        <v/>
      </c>
      <c r="G11" s="208" t="str">
        <f>IF(countif(TODAY!$A$2:$A$4,$H$2:$H5000),today(),"")</f>
        <v/>
      </c>
      <c r="H11" s="191" t="str">
        <f>STAFFS!E11</f>
        <v>PRIYANKA</v>
      </c>
      <c r="I11" s="192">
        <f t="shared" si="6"/>
        <v>10</v>
      </c>
      <c r="J11" s="213">
        <f>IFERROR(__xludf.DUMMYFUNCTION("""COMPUTED_VALUE"""),46172.0)</f>
        <v>46172</v>
      </c>
      <c r="K11" s="194"/>
      <c r="L11" s="195" t="str">
        <f t="shared" ref="L11:M11" si="14">H11</f>
        <v>PRIYANKA</v>
      </c>
      <c r="M11" s="196">
        <f t="shared" si="14"/>
        <v>10</v>
      </c>
      <c r="N11" s="197">
        <f t="shared" si="3"/>
        <v>46172</v>
      </c>
      <c r="O11" s="197">
        <f t="shared" si="4"/>
        <v>46172</v>
      </c>
      <c r="P11" s="8"/>
      <c r="Q11" s="199" t="s">
        <v>49</v>
      </c>
      <c r="R11" s="199">
        <v>13.0</v>
      </c>
      <c r="S11" s="197">
        <v>46173.0</v>
      </c>
      <c r="T11" s="197">
        <v>46173.0</v>
      </c>
      <c r="U11" s="8"/>
      <c r="V11" s="216" t="s">
        <v>49</v>
      </c>
      <c r="Y11" s="201" t="s">
        <v>80</v>
      </c>
      <c r="Z11" s="201">
        <v>13.0</v>
      </c>
      <c r="AA11" s="202"/>
      <c r="AB11" s="203" t="str">
        <f t="shared" si="5"/>
        <v/>
      </c>
    </row>
    <row r="12">
      <c r="A12" s="204">
        <v>46084.0</v>
      </c>
      <c r="B12" s="240" t="s">
        <v>73</v>
      </c>
      <c r="C12" s="206" t="s">
        <v>7</v>
      </c>
      <c r="D12" s="229">
        <v>46084.822962962964</v>
      </c>
      <c r="E12" s="188"/>
      <c r="F12" s="239" t="str">
        <f>IF(COUNTIF(LEAVE!A:A,H:H)&gt;0,TODAY(),"")</f>
        <v/>
      </c>
      <c r="G12" s="208" t="str">
        <f>IF(countif(TODAY!$A$2:$A$4,$H$2:$H5000),today(),"")</f>
        <v/>
      </c>
      <c r="H12" s="191" t="str">
        <f>STAFFS!E12</f>
        <v>RAJI-1</v>
      </c>
      <c r="I12" s="192">
        <f t="shared" si="6"/>
        <v>12</v>
      </c>
      <c r="J12" s="213">
        <f>IFERROR(__xludf.DUMMYFUNCTION("""COMPUTED_VALUE"""),46172.0)</f>
        <v>46172</v>
      </c>
      <c r="K12" s="194"/>
      <c r="L12" s="195" t="str">
        <f t="shared" ref="L12:M12" si="15">H12</f>
        <v>RAJI-1</v>
      </c>
      <c r="M12" s="196">
        <f t="shared" si="15"/>
        <v>12</v>
      </c>
      <c r="N12" s="197">
        <f t="shared" si="3"/>
        <v>46172</v>
      </c>
      <c r="O12" s="197">
        <f t="shared" si="4"/>
        <v>46172</v>
      </c>
      <c r="P12" s="8"/>
      <c r="Q12" s="199" t="s">
        <v>53</v>
      </c>
      <c r="R12" s="199">
        <v>7.0</v>
      </c>
      <c r="S12" s="197">
        <v>46173.0</v>
      </c>
      <c r="T12" s="197">
        <v>46173.0</v>
      </c>
      <c r="U12" s="8"/>
      <c r="V12" s="216" t="s">
        <v>53</v>
      </c>
      <c r="Y12" s="201" t="s">
        <v>54</v>
      </c>
      <c r="Z12" s="201">
        <v>13.0</v>
      </c>
      <c r="AA12" s="202"/>
      <c r="AB12" s="203" t="str">
        <f t="shared" si="5"/>
        <v/>
      </c>
    </row>
    <row r="13">
      <c r="A13" s="204">
        <v>46084.0</v>
      </c>
      <c r="B13" s="240" t="s">
        <v>80</v>
      </c>
      <c r="C13" s="206" t="s">
        <v>7</v>
      </c>
      <c r="D13" s="229">
        <v>46084.822962962964</v>
      </c>
      <c r="E13" s="188"/>
      <c r="F13" s="239" t="str">
        <f>IF(COUNTIF(LEAVE!A:A,H:H)&gt;0,TODAY(),"")</f>
        <v/>
      </c>
      <c r="G13" s="208" t="str">
        <f>IF(countif(TODAY!$A$2:$A$4,$H$2:$H5000),today(),"")</f>
        <v/>
      </c>
      <c r="H13" s="191" t="str">
        <f>STAFFS!E13</f>
        <v>RAJI-2</v>
      </c>
      <c r="I13" s="192">
        <f t="shared" si="6"/>
        <v>13</v>
      </c>
      <c r="J13" s="213">
        <f>IFERROR(__xludf.DUMMYFUNCTION("""COMPUTED_VALUE"""),46174.0)</f>
        <v>46174</v>
      </c>
      <c r="K13" s="194"/>
      <c r="L13" s="195" t="str">
        <f t="shared" ref="L13:M13" si="16">H13</f>
        <v>RAJI-2</v>
      </c>
      <c r="M13" s="196">
        <f t="shared" si="16"/>
        <v>13</v>
      </c>
      <c r="N13" s="197">
        <f t="shared" si="3"/>
        <v>46174</v>
      </c>
      <c r="O13" s="197">
        <f t="shared" si="4"/>
        <v>46174</v>
      </c>
      <c r="P13" s="217"/>
      <c r="Q13" s="199" t="s">
        <v>7</v>
      </c>
      <c r="R13" s="199">
        <v>13.0</v>
      </c>
      <c r="S13" s="197">
        <v>46174.0</v>
      </c>
      <c r="T13" s="197">
        <v>46174.0</v>
      </c>
      <c r="U13" s="8"/>
      <c r="V13" s="216" t="s">
        <v>7</v>
      </c>
      <c r="Y13" s="201" t="s">
        <v>9</v>
      </c>
      <c r="Z13" s="201">
        <v>12.0</v>
      </c>
      <c r="AA13" s="202"/>
      <c r="AB13" s="203" t="str">
        <f t="shared" si="5"/>
        <v/>
      </c>
    </row>
    <row r="14">
      <c r="A14" s="204">
        <v>46084.0</v>
      </c>
      <c r="B14" s="240" t="s">
        <v>69</v>
      </c>
      <c r="C14" s="206" t="s">
        <v>7</v>
      </c>
      <c r="D14" s="229">
        <v>46084.822962962964</v>
      </c>
      <c r="E14" s="188"/>
      <c r="F14" s="239" t="str">
        <f>IF(COUNTIF(LEAVE!A:A,H:H)&gt;0,TODAY(),"")</f>
        <v/>
      </c>
      <c r="G14" s="208" t="str">
        <f>IF(countif(TODAY!$A$2:$A$4,$H$2:$H5000),today(),"")</f>
        <v/>
      </c>
      <c r="H14" s="191" t="str">
        <f>STAFFS!E14</f>
        <v>RANI</v>
      </c>
      <c r="I14" s="192">
        <f t="shared" si="6"/>
        <v>13</v>
      </c>
      <c r="J14" s="213">
        <f>IFERROR(__xludf.DUMMYFUNCTION("""COMPUTED_VALUE"""),46169.0)</f>
        <v>46169</v>
      </c>
      <c r="K14" s="194"/>
      <c r="L14" s="195" t="str">
        <f t="shared" ref="L14:M14" si="17">H14</f>
        <v>RANI</v>
      </c>
      <c r="M14" s="196">
        <f t="shared" si="17"/>
        <v>13</v>
      </c>
      <c r="N14" s="197">
        <f t="shared" si="3"/>
        <v>46169</v>
      </c>
      <c r="O14" s="197">
        <f t="shared" si="4"/>
        <v>46169</v>
      </c>
      <c r="P14" s="8"/>
      <c r="Q14" s="199" t="s">
        <v>61</v>
      </c>
      <c r="R14" s="199">
        <v>13.0</v>
      </c>
      <c r="S14" s="197">
        <v>46174.0</v>
      </c>
      <c r="T14" s="197">
        <v>46174.0</v>
      </c>
      <c r="U14" s="8"/>
      <c r="V14" s="216" t="s">
        <v>61</v>
      </c>
      <c r="Y14" s="201" t="s">
        <v>57</v>
      </c>
      <c r="Z14" s="201">
        <v>12.0</v>
      </c>
      <c r="AA14" s="202"/>
      <c r="AB14" s="203" t="str">
        <f t="shared" si="5"/>
        <v/>
      </c>
    </row>
    <row r="15">
      <c r="A15" s="204">
        <v>46085.0</v>
      </c>
      <c r="B15" s="240" t="s">
        <v>54</v>
      </c>
      <c r="C15" s="206" t="s">
        <v>7</v>
      </c>
      <c r="D15" s="229">
        <v>46085.835486111115</v>
      </c>
      <c r="E15" s="188"/>
      <c r="F15" s="239" t="str">
        <f>IF(COUNTIF(LEAVE!A:A,H:H)&gt;0,TODAY(),"")</f>
        <v/>
      </c>
      <c r="G15" s="208" t="str">
        <f>IF(countif(TODAY!$A$2:$A$4,$H$2:$H5000),today(),"")</f>
        <v/>
      </c>
      <c r="H15" s="191" t="str">
        <f>STAFFS!E15</f>
        <v>SAHANA</v>
      </c>
      <c r="I15" s="192">
        <f t="shared" si="6"/>
        <v>13</v>
      </c>
      <c r="J15" s="213">
        <f>IFERROR(__xludf.DUMMYFUNCTION("""COMPUTED_VALUE"""),46175.0)</f>
        <v>46175</v>
      </c>
      <c r="K15" s="194"/>
      <c r="L15" s="195" t="str">
        <f t="shared" ref="L15:M15" si="18">H15</f>
        <v>SAHANA</v>
      </c>
      <c r="M15" s="196">
        <f t="shared" si="18"/>
        <v>13</v>
      </c>
      <c r="N15" s="197">
        <f t="shared" si="3"/>
        <v>46175</v>
      </c>
      <c r="O15" s="197">
        <f t="shared" si="4"/>
        <v>46175</v>
      </c>
      <c r="P15" s="8"/>
      <c r="Q15" s="199" t="s">
        <v>54</v>
      </c>
      <c r="R15" s="199">
        <v>13.0</v>
      </c>
      <c r="S15" s="197">
        <v>46175.0</v>
      </c>
      <c r="T15" s="197">
        <v>46175.0</v>
      </c>
      <c r="U15" s="8"/>
      <c r="V15" s="216" t="s">
        <v>54</v>
      </c>
      <c r="Y15" s="201" t="s">
        <v>59</v>
      </c>
      <c r="Z15" s="201">
        <v>12.0</v>
      </c>
      <c r="AA15" s="202"/>
      <c r="AB15" s="218" t="str">
        <f t="shared" si="5"/>
        <v/>
      </c>
    </row>
    <row r="16">
      <c r="A16" s="204">
        <v>46085.0</v>
      </c>
      <c r="B16" s="240"/>
      <c r="C16" s="206" t="s">
        <v>7</v>
      </c>
      <c r="D16" s="229">
        <v>46085.835486111115</v>
      </c>
      <c r="E16" s="188"/>
      <c r="F16" s="239" t="str">
        <f>IF(COUNTIF(LEAVE!A:A,H:H)&gt;0,TODAY(),"")</f>
        <v/>
      </c>
      <c r="G16" s="190">
        <f>IF(countif(TODAY!$A$2:$A$4,$H$2:$H5000),today(),"")</f>
        <v>46177</v>
      </c>
      <c r="H16" s="191" t="str">
        <f>STAFFS!E16</f>
        <v>SANTHIYA</v>
      </c>
      <c r="I16" s="192">
        <f t="shared" si="6"/>
        <v>3</v>
      </c>
      <c r="J16" s="213">
        <f>IFERROR(__xludf.DUMMYFUNCTION("""COMPUTED_VALUE"""),46168.0)</f>
        <v>46168</v>
      </c>
      <c r="K16" s="194"/>
      <c r="L16" s="195" t="str">
        <f t="shared" ref="L16:M16" si="19">H16</f>
        <v>SANTHIYA</v>
      </c>
      <c r="M16" s="196">
        <f t="shared" si="19"/>
        <v>3</v>
      </c>
      <c r="N16" s="197">
        <f t="shared" si="3"/>
        <v>92345</v>
      </c>
      <c r="O16" s="197">
        <f t="shared" si="4"/>
        <v>92345</v>
      </c>
      <c r="P16" s="8"/>
      <c r="Q16" s="199" t="s">
        <v>78</v>
      </c>
      <c r="R16" s="199">
        <v>12.0</v>
      </c>
      <c r="S16" s="197">
        <v>46175.0</v>
      </c>
      <c r="T16" s="197">
        <v>46175.0</v>
      </c>
      <c r="U16" s="8"/>
      <c r="V16" s="216" t="s">
        <v>78</v>
      </c>
      <c r="Y16" s="201" t="s">
        <v>78</v>
      </c>
      <c r="Z16" s="201">
        <v>12.0</v>
      </c>
      <c r="AA16" s="202"/>
      <c r="AB16" s="203" t="str">
        <f t="shared" si="5"/>
        <v/>
      </c>
    </row>
    <row r="17">
      <c r="A17" s="204">
        <v>46086.0</v>
      </c>
      <c r="B17" s="240" t="s">
        <v>7</v>
      </c>
      <c r="C17" s="206" t="s">
        <v>7</v>
      </c>
      <c r="D17" s="229">
        <v>46086.82740740741</v>
      </c>
      <c r="E17" s="188"/>
      <c r="F17" s="239" t="str">
        <f>IF(COUNTIF(LEAVE!A:A,H:H)&gt;0,TODAY(),"")</f>
        <v/>
      </c>
      <c r="G17" s="208" t="str">
        <f>IF(countif(TODAY!$A$2:$A$4,$H$2:$H5000),today(),"")</f>
        <v/>
      </c>
      <c r="H17" s="191" t="str">
        <f>STAFFS!E17</f>
        <v>SHANTHI</v>
      </c>
      <c r="I17" s="192">
        <f t="shared" si="6"/>
        <v>7</v>
      </c>
      <c r="J17" s="213">
        <f>IFERROR(__xludf.DUMMYFUNCTION("""COMPUTED_VALUE"""),46171.0)</f>
        <v>46171</v>
      </c>
      <c r="K17" s="194"/>
      <c r="L17" s="195" t="str">
        <f t="shared" ref="L17:M17" si="20">H17</f>
        <v>SHANTHI</v>
      </c>
      <c r="M17" s="196">
        <f t="shared" si="20"/>
        <v>7</v>
      </c>
      <c r="N17" s="197">
        <f t="shared" si="3"/>
        <v>46171</v>
      </c>
      <c r="O17" s="197">
        <f t="shared" si="4"/>
        <v>46171</v>
      </c>
      <c r="P17" s="8"/>
      <c r="Q17" s="199" t="s">
        <v>63</v>
      </c>
      <c r="R17" s="199">
        <v>12.0</v>
      </c>
      <c r="S17" s="197">
        <v>46175.0</v>
      </c>
      <c r="T17" s="197">
        <v>46175.0</v>
      </c>
      <c r="U17" s="8"/>
      <c r="V17" s="216"/>
      <c r="Y17" s="201" t="s">
        <v>66</v>
      </c>
      <c r="Z17" s="201">
        <v>12.0</v>
      </c>
      <c r="AA17" s="202"/>
      <c r="AB17" s="203" t="str">
        <f t="shared" si="5"/>
        <v/>
      </c>
    </row>
    <row r="18">
      <c r="A18" s="204">
        <v>46086.0</v>
      </c>
      <c r="B18" s="240" t="s">
        <v>66</v>
      </c>
      <c r="C18" s="206" t="s">
        <v>7</v>
      </c>
      <c r="D18" s="229">
        <v>46086.82740740741</v>
      </c>
      <c r="E18" s="188"/>
      <c r="F18" s="239" t="str">
        <f>IF(COUNTIF(LEAVE!A:A,H:H)&gt;0,TODAY(),"")</f>
        <v/>
      </c>
      <c r="G18" s="190">
        <f>IF(countif(TODAY!$A$2:$A$4,$H$2:$H5000),today(),"")</f>
        <v>46177</v>
      </c>
      <c r="H18" s="191" t="str">
        <f>STAFFS!E18</f>
        <v>SUDHARSHINI</v>
      </c>
      <c r="I18" s="192">
        <f t="shared" si="6"/>
        <v>12</v>
      </c>
      <c r="J18" s="213">
        <f>IFERROR(__xludf.DUMMYFUNCTION("""COMPUTED_VALUE"""),46169.0)</f>
        <v>46169</v>
      </c>
      <c r="K18" s="194"/>
      <c r="L18" s="195" t="str">
        <f t="shared" ref="L18:M18" si="21">H18</f>
        <v>SUDHARSHINI</v>
      </c>
      <c r="M18" s="196">
        <f t="shared" si="21"/>
        <v>12</v>
      </c>
      <c r="N18" s="197">
        <f t="shared" si="3"/>
        <v>92346</v>
      </c>
      <c r="O18" s="197">
        <f t="shared" si="4"/>
        <v>92346</v>
      </c>
      <c r="P18" s="8"/>
      <c r="Q18" s="199" t="s">
        <v>50</v>
      </c>
      <c r="R18" s="199">
        <v>13.0</v>
      </c>
      <c r="S18" s="197">
        <v>46176.0</v>
      </c>
      <c r="T18" s="197">
        <v>46176.0</v>
      </c>
      <c r="U18" s="8"/>
      <c r="V18" s="216"/>
      <c r="Y18" s="201" t="s">
        <v>63</v>
      </c>
      <c r="Z18" s="201">
        <v>12.0</v>
      </c>
      <c r="AA18" s="202"/>
      <c r="AB18" s="203" t="str">
        <f t="shared" si="5"/>
        <v/>
      </c>
    </row>
    <row r="19" ht="15.75" customHeight="1">
      <c r="A19" s="204">
        <v>46087.0</v>
      </c>
      <c r="B19" s="240" t="s">
        <v>49</v>
      </c>
      <c r="C19" s="206" t="s">
        <v>7</v>
      </c>
      <c r="D19" s="229">
        <v>46087.78024305555</v>
      </c>
      <c r="E19" s="188"/>
      <c r="F19" s="239" t="str">
        <f>IF(COUNTIF(LEAVE!A:A,H:H)&gt;0,TODAY(),"")</f>
        <v/>
      </c>
      <c r="G19" s="208" t="str">
        <f>IF(countif(TODAY!$A$2:$A$4,$H$2:$H5000),today(),"")</f>
        <v/>
      </c>
      <c r="H19" s="191" t="str">
        <f>STAFFS!E19</f>
        <v>VIDHYA</v>
      </c>
      <c r="I19" s="192">
        <f t="shared" si="6"/>
        <v>12</v>
      </c>
      <c r="J19" s="213">
        <f>IFERROR(__xludf.DUMMYFUNCTION("""COMPUTED_VALUE"""),46175.0)</f>
        <v>46175</v>
      </c>
      <c r="K19" s="194"/>
      <c r="L19" s="195" t="str">
        <f t="shared" ref="L19:M19" si="22">H19</f>
        <v>VIDHYA</v>
      </c>
      <c r="M19" s="196">
        <f t="shared" si="22"/>
        <v>12</v>
      </c>
      <c r="N19" s="197">
        <f t="shared" si="3"/>
        <v>46175</v>
      </c>
      <c r="O19" s="197">
        <f t="shared" si="4"/>
        <v>46175</v>
      </c>
      <c r="P19" s="8"/>
      <c r="Q19" s="199" t="s">
        <v>58</v>
      </c>
      <c r="R19" s="199">
        <v>4.0</v>
      </c>
      <c r="S19" s="197">
        <v>46176.0</v>
      </c>
      <c r="T19" s="197">
        <v>46176.0</v>
      </c>
      <c r="U19" s="8"/>
      <c r="V19" s="216"/>
      <c r="Y19" s="201" t="s">
        <v>69</v>
      </c>
      <c r="Z19" s="201">
        <v>12.0</v>
      </c>
      <c r="AA19" s="202"/>
      <c r="AB19" s="203" t="str">
        <f t="shared" si="5"/>
        <v/>
      </c>
    </row>
    <row r="20" ht="15.75" customHeight="1">
      <c r="A20" s="204">
        <v>46087.0</v>
      </c>
      <c r="B20" s="240" t="s">
        <v>78</v>
      </c>
      <c r="C20" s="206" t="s">
        <v>7</v>
      </c>
      <c r="D20" s="229">
        <v>46087.78024305555</v>
      </c>
      <c r="E20" s="188"/>
      <c r="F20" s="239" t="str">
        <f>IF(COUNTIF(LEAVE!A:A,H:H)&gt;0,TODAY(),"")</f>
        <v/>
      </c>
      <c r="G20" s="208" t="str">
        <f>IF(countif(TODAY!$A$2:$A$4,$H$2:$H5000),today(),"")</f>
        <v/>
      </c>
      <c r="H20" s="191" t="str">
        <f>STAFFS!E20</f>
        <v>VIJI-1</v>
      </c>
      <c r="I20" s="192">
        <f t="shared" si="6"/>
        <v>14</v>
      </c>
      <c r="J20" s="213">
        <f>IFERROR(__xludf.DUMMYFUNCTION("""COMPUTED_VALUE"""),46170.0)</f>
        <v>46170</v>
      </c>
      <c r="K20" s="194"/>
      <c r="L20" s="195" t="str">
        <f t="shared" ref="L20:M20" si="23">H20</f>
        <v>VIJI-1</v>
      </c>
      <c r="M20" s="196">
        <f t="shared" si="23"/>
        <v>14</v>
      </c>
      <c r="N20" s="197">
        <f t="shared" si="3"/>
        <v>46170</v>
      </c>
      <c r="O20" s="197">
        <f t="shared" si="4"/>
        <v>46170</v>
      </c>
      <c r="P20" s="8"/>
      <c r="Q20" s="199" t="s">
        <v>73</v>
      </c>
      <c r="R20" s="199">
        <v>14.0</v>
      </c>
      <c r="S20" s="197">
        <v>46176.0</v>
      </c>
      <c r="T20" s="197">
        <v>46176.0</v>
      </c>
      <c r="U20" s="8"/>
      <c r="V20" s="216"/>
      <c r="Y20" s="201" t="s">
        <v>62</v>
      </c>
      <c r="Z20" s="201">
        <v>10.0</v>
      </c>
      <c r="AA20" s="202"/>
      <c r="AB20" s="203" t="str">
        <f t="shared" si="5"/>
        <v/>
      </c>
    </row>
    <row r="21" ht="15.75" customHeight="1">
      <c r="A21" s="204">
        <v>46087.0</v>
      </c>
      <c r="B21" s="240" t="s">
        <v>63</v>
      </c>
      <c r="C21" s="206" t="s">
        <v>7</v>
      </c>
      <c r="D21" s="229">
        <v>46087.78024305555</v>
      </c>
      <c r="E21" s="104"/>
      <c r="F21" s="239" t="str">
        <f>IF(COUNTIF(LEAVE!A:A,H:H)&gt;0,TODAY(),"")</f>
        <v/>
      </c>
      <c r="G21" s="208" t="str">
        <f>IF(countif(TODAY!$A$2:$A$4,$H$2:$H5000),today(),"")</f>
        <v/>
      </c>
      <c r="H21" s="191" t="str">
        <f>STAFFS!E21</f>
        <v>VIJI-2</v>
      </c>
      <c r="I21" s="192">
        <f t="shared" si="6"/>
        <v>12</v>
      </c>
      <c r="J21" s="213">
        <f>IFERROR(__xludf.DUMMYFUNCTION("""COMPUTED_VALUE"""),46170.0)</f>
        <v>46170</v>
      </c>
      <c r="K21" s="194"/>
      <c r="L21" s="195" t="str">
        <f t="shared" ref="L21:M21" si="24">H21</f>
        <v>VIJI-2</v>
      </c>
      <c r="M21" s="196">
        <f t="shared" si="24"/>
        <v>12</v>
      </c>
      <c r="N21" s="197">
        <f t="shared" si="3"/>
        <v>46170</v>
      </c>
      <c r="O21" s="197">
        <f t="shared" si="4"/>
        <v>46170</v>
      </c>
      <c r="P21" s="8"/>
      <c r="Q21" s="199"/>
      <c r="R21" s="199">
        <v>0.0</v>
      </c>
      <c r="S21" s="197">
        <v>0.0</v>
      </c>
      <c r="T21" s="197">
        <v>46178.0</v>
      </c>
      <c r="U21" s="8"/>
      <c r="V21" s="216"/>
      <c r="Y21" s="201" t="s">
        <v>53</v>
      </c>
      <c r="Z21" s="201">
        <v>7.0</v>
      </c>
      <c r="AA21" s="202"/>
      <c r="AB21" s="203" t="str">
        <f t="shared" si="5"/>
        <v/>
      </c>
    </row>
    <row r="22" ht="15.75" customHeight="1">
      <c r="A22" s="204">
        <v>46088.0</v>
      </c>
      <c r="B22" s="222" t="s">
        <v>9</v>
      </c>
      <c r="C22" s="206" t="s">
        <v>7</v>
      </c>
      <c r="D22" s="229">
        <v>46088.829097222224</v>
      </c>
      <c r="E22" s="104"/>
      <c r="F22" s="239" t="str">
        <f>IF(COUNTIF(LEAVE!A:A,H:H)&gt;0,TODAY(),"")</f>
        <v/>
      </c>
      <c r="G22" s="208" t="str">
        <f>IF(countif(TODAY!$A$2:$A$4,$H$2:$H5000),today(),"")</f>
        <v/>
      </c>
      <c r="H22" s="191" t="str">
        <f>STAFFS!E22</f>
        <v>VISHNUPRIYA</v>
      </c>
      <c r="I22" s="192">
        <f t="shared" si="6"/>
        <v>14</v>
      </c>
      <c r="J22" s="213">
        <f>IFERROR(__xludf.DUMMYFUNCTION("""COMPUTED_VALUE"""),46171.0)</f>
        <v>46171</v>
      </c>
      <c r="K22" s="194"/>
      <c r="L22" s="195" t="str">
        <f t="shared" ref="L22:M22" si="25">H22</f>
        <v>VISHNUPRIYA</v>
      </c>
      <c r="M22" s="196">
        <f t="shared" si="25"/>
        <v>14</v>
      </c>
      <c r="N22" s="197">
        <f t="shared" si="3"/>
        <v>46171</v>
      </c>
      <c r="O22" s="197">
        <f t="shared" si="4"/>
        <v>46171</v>
      </c>
      <c r="P22" s="8"/>
      <c r="Q22" s="199"/>
      <c r="R22" s="199">
        <v>0.0</v>
      </c>
      <c r="S22" s="197">
        <v>0.0</v>
      </c>
      <c r="T22" s="197">
        <v>46178.0</v>
      </c>
      <c r="U22" s="8"/>
      <c r="V22" s="216"/>
      <c r="Y22" s="219" t="s">
        <v>70</v>
      </c>
      <c r="Z22" s="201">
        <v>7.0</v>
      </c>
      <c r="AA22" s="202"/>
      <c r="AB22" s="203" t="str">
        <f t="shared" si="5"/>
        <v/>
      </c>
    </row>
    <row r="23" ht="15.75" customHeight="1">
      <c r="A23" s="204">
        <v>46088.0</v>
      </c>
      <c r="B23" s="222" t="s">
        <v>52</v>
      </c>
      <c r="C23" s="206" t="s">
        <v>7</v>
      </c>
      <c r="D23" s="207">
        <v>46088.829097222224</v>
      </c>
      <c r="E23" s="104"/>
      <c r="F23" s="239" t="str">
        <f>IF(COUNTIF(LEAVE!A:A,H:H)&gt;0,TODAY(),"")</f>
        <v/>
      </c>
      <c r="G23" s="208" t="str">
        <f>IF(countif(TODAY!$A$2:$A$4,$H$2:$H5000),today(),"")</f>
        <v/>
      </c>
      <c r="H23" s="191" t="str">
        <f>STAFFS!E23</f>
        <v>YAMUNA</v>
      </c>
      <c r="I23" s="192">
        <f t="shared" si="6"/>
        <v>12</v>
      </c>
      <c r="J23" s="213">
        <f>IFERROR(__xludf.DUMMYFUNCTION("""COMPUTED_VALUE"""),46175.0)</f>
        <v>46175</v>
      </c>
      <c r="K23" s="194"/>
      <c r="L23" s="195" t="str">
        <f t="shared" ref="L23:M23" si="26">H23</f>
        <v>YAMUNA</v>
      </c>
      <c r="M23" s="196">
        <f t="shared" si="26"/>
        <v>12</v>
      </c>
      <c r="N23" s="197">
        <f t="shared" si="3"/>
        <v>46175</v>
      </c>
      <c r="O23" s="197">
        <f t="shared" si="4"/>
        <v>46175</v>
      </c>
      <c r="P23" s="8"/>
      <c r="Q23" s="199"/>
      <c r="R23" s="199">
        <v>0.0</v>
      </c>
      <c r="S23" s="197">
        <v>0.0</v>
      </c>
      <c r="T23" s="197">
        <v>46178.0</v>
      </c>
      <c r="U23" s="8"/>
      <c r="V23" s="216"/>
      <c r="Y23" s="201" t="s">
        <v>58</v>
      </c>
      <c r="Z23" s="201">
        <v>4.0</v>
      </c>
      <c r="AA23" s="202"/>
      <c r="AB23" s="203" t="str">
        <f t="shared" si="5"/>
        <v/>
      </c>
    </row>
    <row r="24" ht="15.75" customHeight="1">
      <c r="A24" s="204">
        <v>46088.0</v>
      </c>
      <c r="B24" s="241" t="s">
        <v>57</v>
      </c>
      <c r="C24" s="206" t="s">
        <v>7</v>
      </c>
      <c r="D24" s="207">
        <v>46088.829097222224</v>
      </c>
      <c r="E24" s="104"/>
      <c r="F24" s="189">
        <f>IF(COUNTIF(LEAVE!A:A,H:H)&gt;0,TODAY(),"")</f>
        <v>46177</v>
      </c>
      <c r="G24" s="208" t="str">
        <f>IF(countif(TODAY!$A$2:$A$4,$H$2:$H5000),today(),"")</f>
        <v/>
      </c>
      <c r="H24" s="191" t="str">
        <f>STAFFS!E24</f>
        <v>YOGAPRIYA</v>
      </c>
      <c r="I24" s="192">
        <f t="shared" si="6"/>
        <v>12</v>
      </c>
      <c r="J24" s="213">
        <f>IFERROR(__xludf.DUMMYFUNCTION("""COMPUTED_VALUE"""),46168.0)</f>
        <v>46168</v>
      </c>
      <c r="K24" s="194"/>
      <c r="L24" s="195" t="str">
        <f t="shared" ref="L24:M24" si="27">H24</f>
        <v>YOGAPRIYA</v>
      </c>
      <c r="M24" s="196">
        <f t="shared" si="27"/>
        <v>12</v>
      </c>
      <c r="N24" s="197">
        <f t="shared" si="3"/>
        <v>92345</v>
      </c>
      <c r="O24" s="197">
        <f t="shared" si="4"/>
        <v>92345</v>
      </c>
      <c r="P24" s="8"/>
      <c r="Q24" s="199"/>
      <c r="R24" s="199">
        <v>0.0</v>
      </c>
      <c r="S24" s="197">
        <v>0.0</v>
      </c>
      <c r="T24" s="197">
        <v>46178.0</v>
      </c>
      <c r="U24" s="8"/>
      <c r="V24" s="216"/>
      <c r="Y24" s="201" t="s">
        <v>67</v>
      </c>
      <c r="Z24" s="201">
        <v>3.0</v>
      </c>
      <c r="AA24" s="202"/>
      <c r="AB24" s="203" t="str">
        <f t="shared" si="5"/>
        <v/>
      </c>
    </row>
    <row r="25" ht="15.75" customHeight="1">
      <c r="A25" s="204">
        <v>46089.0</v>
      </c>
      <c r="B25" s="222" t="s">
        <v>50</v>
      </c>
      <c r="C25" s="206" t="s">
        <v>7</v>
      </c>
      <c r="D25" s="207">
        <v>46089.83707175926</v>
      </c>
      <c r="E25" s="220"/>
      <c r="F25" s="239" t="str">
        <f>IF(COUNTIF(LEAVE!A:A,H:H)&gt;0,TODAY(),"")</f>
        <v/>
      </c>
      <c r="G25" s="208" t="str">
        <f>IF(countif(TODAY!$A$2:$A$4,$H$2:$H5000),today(),"")</f>
        <v/>
      </c>
      <c r="H25" s="191" t="str">
        <f>STAFFS!E25</f>
        <v/>
      </c>
      <c r="I25" s="192">
        <f t="shared" si="6"/>
        <v>0</v>
      </c>
      <c r="J25" s="213"/>
      <c r="K25" s="194"/>
      <c r="L25" s="195" t="str">
        <f t="shared" ref="L25:M25" si="28">H25</f>
        <v/>
      </c>
      <c r="M25" s="196">
        <f t="shared" si="28"/>
        <v>0</v>
      </c>
      <c r="N25" s="197">
        <f t="shared" si="3"/>
        <v>0</v>
      </c>
      <c r="O25" s="197">
        <f t="shared" si="4"/>
        <v>46178</v>
      </c>
      <c r="P25" s="8"/>
      <c r="Q25" s="199"/>
      <c r="R25" s="199">
        <v>0.0</v>
      </c>
      <c r="S25" s="197">
        <v>0.0</v>
      </c>
      <c r="T25" s="197">
        <v>46178.0</v>
      </c>
      <c r="U25" s="8"/>
      <c r="V25" s="216"/>
      <c r="Y25" s="201"/>
      <c r="Z25" s="201">
        <v>0.0</v>
      </c>
      <c r="AA25" s="202"/>
      <c r="AB25" s="203" t="str">
        <f t="shared" si="5"/>
        <v/>
      </c>
    </row>
    <row r="26" ht="15.75" customHeight="1">
      <c r="A26" s="204">
        <v>46089.0</v>
      </c>
      <c r="B26" s="222" t="s">
        <v>65</v>
      </c>
      <c r="C26" s="206" t="s">
        <v>7</v>
      </c>
      <c r="D26" s="207">
        <v>46089.83707175926</v>
      </c>
      <c r="E26" s="220"/>
      <c r="F26" s="239" t="str">
        <f>IF(COUNTIF(LEAVE!A:A,H:H)&gt;0,TODAY(),"")</f>
        <v/>
      </c>
      <c r="G26" s="208" t="str">
        <f>IF(countif(TODAY!$A$2:$A$4,$H$2:$H5000),today(),"")</f>
        <v/>
      </c>
      <c r="H26" s="191" t="str">
        <f>STAFFS!E26</f>
        <v/>
      </c>
      <c r="I26" s="192">
        <f t="shared" si="6"/>
        <v>0</v>
      </c>
      <c r="J26" s="213"/>
      <c r="K26" s="194"/>
      <c r="L26" s="195" t="str">
        <f t="shared" ref="L26:M26" si="29">H26</f>
        <v/>
      </c>
      <c r="M26" s="196">
        <f t="shared" si="29"/>
        <v>0</v>
      </c>
      <c r="N26" s="197">
        <f t="shared" si="3"/>
        <v>0</v>
      </c>
      <c r="O26" s="197">
        <f t="shared" si="4"/>
        <v>46178</v>
      </c>
      <c r="P26" s="8"/>
      <c r="Q26" s="199"/>
      <c r="R26" s="199">
        <v>0.0</v>
      </c>
      <c r="S26" s="197">
        <v>0.0</v>
      </c>
      <c r="T26" s="197">
        <v>46178.0</v>
      </c>
      <c r="U26" s="8"/>
      <c r="V26" s="216"/>
      <c r="Y26" s="201"/>
      <c r="Z26" s="201">
        <v>0.0</v>
      </c>
      <c r="AA26" s="202"/>
      <c r="AB26" s="203" t="str">
        <f t="shared" si="5"/>
        <v/>
      </c>
    </row>
    <row r="27" ht="15.75" customHeight="1">
      <c r="A27" s="204">
        <v>46089.0</v>
      </c>
      <c r="B27" s="222" t="s">
        <v>5</v>
      </c>
      <c r="C27" s="206" t="s">
        <v>7</v>
      </c>
      <c r="D27" s="207">
        <v>46089.83707175926</v>
      </c>
      <c r="E27" s="220"/>
      <c r="F27" s="239" t="str">
        <f>IF(COUNTIF(LEAVE!A:A,H:H)&gt;0,TODAY(),"")</f>
        <v/>
      </c>
      <c r="G27" s="208" t="str">
        <f>IF(countif(TODAY!$A$2:$A$4,$H$2:$H5000),today(),"")</f>
        <v/>
      </c>
      <c r="H27" s="191" t="str">
        <f>STAFFS!E27</f>
        <v/>
      </c>
      <c r="I27" s="192">
        <f t="shared" si="6"/>
        <v>0</v>
      </c>
      <c r="J27" s="213"/>
      <c r="K27" s="194"/>
      <c r="L27" s="195" t="str">
        <f t="shared" ref="L27:M27" si="30">H27</f>
        <v/>
      </c>
      <c r="M27" s="196">
        <f t="shared" si="30"/>
        <v>0</v>
      </c>
      <c r="N27" s="197">
        <f t="shared" si="3"/>
        <v>0</v>
      </c>
      <c r="O27" s="197">
        <f t="shared" si="4"/>
        <v>46178</v>
      </c>
      <c r="P27" s="8"/>
      <c r="Q27" s="199"/>
      <c r="R27" s="199">
        <v>0.0</v>
      </c>
      <c r="S27" s="197">
        <v>0.0</v>
      </c>
      <c r="T27" s="197">
        <v>46178.0</v>
      </c>
      <c r="U27" s="8"/>
      <c r="V27" s="216"/>
      <c r="Y27" s="201"/>
      <c r="Z27" s="201">
        <v>0.0</v>
      </c>
      <c r="AA27" s="202"/>
      <c r="AB27" s="203"/>
    </row>
    <row r="28" ht="15.75" customHeight="1">
      <c r="A28" s="234">
        <v>46090.0</v>
      </c>
      <c r="B28" s="222" t="s">
        <v>73</v>
      </c>
      <c r="C28" s="206" t="s">
        <v>7</v>
      </c>
      <c r="D28" s="207">
        <v>46090.83546296296</v>
      </c>
      <c r="E28" s="3"/>
      <c r="F28" s="239" t="str">
        <f>IF(COUNTIF(LEAVE!A:A,H:H)&gt;0,TODAY(),"")</f>
        <v/>
      </c>
      <c r="G28" s="208" t="str">
        <f>IF(countif(TODAY!$A$2:$A$4,$H$2:$H5000),today(),"")</f>
        <v/>
      </c>
      <c r="H28" s="191" t="str">
        <f>STAFFS!E28</f>
        <v/>
      </c>
      <c r="I28" s="192">
        <f t="shared" si="6"/>
        <v>0</v>
      </c>
      <c r="J28" s="213"/>
      <c r="K28" s="194"/>
      <c r="L28" s="195" t="str">
        <f t="shared" ref="L28:M28" si="31">H28</f>
        <v/>
      </c>
      <c r="M28" s="196">
        <f t="shared" si="31"/>
        <v>0</v>
      </c>
      <c r="N28" s="197">
        <f t="shared" si="3"/>
        <v>0</v>
      </c>
      <c r="O28" s="197">
        <f t="shared" si="4"/>
        <v>46178</v>
      </c>
      <c r="P28" s="8"/>
      <c r="Q28" s="199" t="s">
        <v>67</v>
      </c>
      <c r="R28" s="199">
        <v>3.0</v>
      </c>
      <c r="S28" s="197">
        <v>92345.0</v>
      </c>
      <c r="T28" s="197">
        <v>92345.0</v>
      </c>
      <c r="U28" s="8"/>
      <c r="V28" s="8"/>
      <c r="W28" s="221"/>
      <c r="X28" s="221"/>
      <c r="Y28" s="201"/>
      <c r="Z28" s="201">
        <v>0.0</v>
      </c>
    </row>
    <row r="29" ht="15.75" customHeight="1">
      <c r="A29" s="242">
        <v>46090.0</v>
      </c>
      <c r="B29" s="205" t="s">
        <v>61</v>
      </c>
      <c r="C29" s="206" t="s">
        <v>7</v>
      </c>
      <c r="D29" s="207">
        <v>46090.83546296296</v>
      </c>
      <c r="E29" s="3"/>
      <c r="F29" s="239" t="str">
        <f>IF(COUNTIF(LEAVE!A:A,H:H)&gt;0,TODAY(),"")</f>
        <v/>
      </c>
      <c r="G29" s="208" t="str">
        <f>IF(countif(TODAY!$A$2:$A$4,$H$2:$H5000),today(),"")</f>
        <v/>
      </c>
      <c r="H29" s="191" t="str">
        <f>STAFFS!E29</f>
        <v/>
      </c>
      <c r="I29" s="192">
        <f t="shared" si="6"/>
        <v>0</v>
      </c>
      <c r="J29" s="213"/>
      <c r="K29" s="194"/>
      <c r="L29" s="195" t="str">
        <f t="shared" ref="L29:M29" si="32">H29</f>
        <v/>
      </c>
      <c r="M29" s="196">
        <f t="shared" si="32"/>
        <v>0</v>
      </c>
      <c r="N29" s="197">
        <f t="shared" si="3"/>
        <v>0</v>
      </c>
      <c r="O29" s="197">
        <f t="shared" si="4"/>
        <v>46178</v>
      </c>
      <c r="P29" s="8"/>
      <c r="Q29" s="199" t="s">
        <v>69</v>
      </c>
      <c r="R29" s="199">
        <v>12.0</v>
      </c>
      <c r="S29" s="197">
        <v>92345.0</v>
      </c>
      <c r="T29" s="197">
        <v>92345.0</v>
      </c>
      <c r="U29" s="8"/>
      <c r="V29" s="8"/>
      <c r="W29" s="221"/>
      <c r="X29" s="221"/>
      <c r="Y29" s="201"/>
      <c r="Z29" s="201"/>
    </row>
    <row r="30" ht="15.75" customHeight="1">
      <c r="A30" s="234">
        <v>46090.0</v>
      </c>
      <c r="B30" s="222" t="s">
        <v>59</v>
      </c>
      <c r="C30" s="206" t="s">
        <v>7</v>
      </c>
      <c r="D30" s="207">
        <v>46090.83546296296</v>
      </c>
      <c r="E30" s="3"/>
      <c r="F30" s="239" t="str">
        <f>IF(COUNTIF(LEAVE!A:A,H:H)&gt;0,TODAY(),"")</f>
        <v/>
      </c>
      <c r="G30" s="208" t="str">
        <f>IF(countif(TODAY!$A$2:$A$4,$H$2:$H5000),today(),"")</f>
        <v/>
      </c>
      <c r="H30" s="191" t="str">
        <f>STAFFS!E30</f>
        <v/>
      </c>
      <c r="I30" s="192">
        <f t="shared" si="6"/>
        <v>0</v>
      </c>
      <c r="J30" s="213"/>
      <c r="K30" s="194"/>
      <c r="L30" s="195" t="str">
        <f t="shared" ref="L30:M30" si="33">H30</f>
        <v/>
      </c>
      <c r="M30" s="196">
        <f t="shared" si="33"/>
        <v>0</v>
      </c>
      <c r="N30" s="197">
        <f t="shared" si="3"/>
        <v>0</v>
      </c>
      <c r="O30" s="197">
        <f t="shared" si="4"/>
        <v>46178</v>
      </c>
      <c r="P30" s="8"/>
      <c r="Q30" s="199" t="s">
        <v>59</v>
      </c>
      <c r="R30" s="199">
        <v>12.0</v>
      </c>
      <c r="S30" s="197">
        <v>92346.0</v>
      </c>
      <c r="T30" s="197">
        <v>92346.0</v>
      </c>
      <c r="U30" s="8"/>
      <c r="V30" s="8"/>
      <c r="W30" s="221"/>
      <c r="X30" s="221"/>
      <c r="Y30" s="201"/>
      <c r="Z30" s="201"/>
    </row>
    <row r="31" ht="15.75" customHeight="1">
      <c r="A31" s="234">
        <v>46091.0</v>
      </c>
      <c r="B31" s="222" t="s">
        <v>47</v>
      </c>
      <c r="C31" s="206" t="s">
        <v>5</v>
      </c>
      <c r="D31" s="207">
        <v>46091.8393287037</v>
      </c>
      <c r="E31" s="3"/>
      <c r="F31" s="239" t="str">
        <f>IF(COUNTIF(LEAVE!A:A,H:H)&gt;0,TODAY(),"")</f>
        <v/>
      </c>
      <c r="G31" s="208" t="str">
        <f>IF(countif(TODAY!$A$2:$A$4,$H$2:$H5000),today(),"")</f>
        <v/>
      </c>
      <c r="H31" s="191" t="str">
        <f>STAFFS!E31</f>
        <v/>
      </c>
      <c r="I31" s="192">
        <f t="shared" si="6"/>
        <v>0</v>
      </c>
      <c r="J31" s="213"/>
      <c r="K31" s="194"/>
      <c r="L31" s="195" t="str">
        <f t="shared" ref="L31:M31" si="34">H31</f>
        <v/>
      </c>
      <c r="M31" s="196">
        <f t="shared" si="34"/>
        <v>0</v>
      </c>
      <c r="N31" s="197">
        <f t="shared" si="3"/>
        <v>0</v>
      </c>
      <c r="O31" s="197">
        <f t="shared" si="4"/>
        <v>46178</v>
      </c>
      <c r="P31" s="8"/>
      <c r="Q31" s="199" t="s">
        <v>9</v>
      </c>
      <c r="R31" s="199">
        <v>12.0</v>
      </c>
      <c r="S31" s="197">
        <v>92347.0</v>
      </c>
      <c r="T31" s="197">
        <v>92347.0</v>
      </c>
      <c r="U31" s="8"/>
      <c r="V31" s="8"/>
      <c r="Y31" s="201"/>
      <c r="Z31" s="201"/>
    </row>
    <row r="32" ht="15.75" customHeight="1">
      <c r="A32" s="234">
        <v>46091.0</v>
      </c>
      <c r="B32" s="222" t="s">
        <v>80</v>
      </c>
      <c r="C32" s="206" t="s">
        <v>5</v>
      </c>
      <c r="D32" s="207">
        <v>46091.8393287037</v>
      </c>
      <c r="E32" s="3"/>
      <c r="F32" s="3"/>
      <c r="G32" s="3"/>
      <c r="H32" s="3"/>
      <c r="J32" s="226"/>
      <c r="K32" s="3"/>
      <c r="L32" s="3"/>
      <c r="O32" s="227"/>
      <c r="Q32" s="94"/>
      <c r="R32" s="94"/>
      <c r="S32" s="94"/>
      <c r="T32" s="94"/>
      <c r="Y32" s="201"/>
      <c r="Z32" s="201"/>
    </row>
    <row r="33" ht="15.75" customHeight="1">
      <c r="A33" s="234">
        <v>46092.0</v>
      </c>
      <c r="B33" s="222" t="s">
        <v>54</v>
      </c>
      <c r="C33" s="206" t="s">
        <v>7</v>
      </c>
      <c r="D33" s="207">
        <v>46092.82986111111</v>
      </c>
      <c r="E33" s="3"/>
      <c r="F33" s="3"/>
      <c r="G33" s="3"/>
      <c r="H33" s="3"/>
      <c r="J33" s="226"/>
      <c r="K33" s="3"/>
      <c r="L33" s="3"/>
      <c r="O33" s="227"/>
      <c r="Q33" s="94"/>
      <c r="R33" s="94"/>
      <c r="S33" s="94"/>
      <c r="T33" s="94"/>
      <c r="Y33" s="201"/>
      <c r="Z33" s="201"/>
    </row>
    <row r="34" ht="15.75" customHeight="1">
      <c r="A34" s="234">
        <v>46092.0</v>
      </c>
      <c r="B34" s="240"/>
      <c r="C34" s="206" t="s">
        <v>7</v>
      </c>
      <c r="D34" s="207">
        <v>46092.82986111111</v>
      </c>
      <c r="E34" s="3"/>
      <c r="F34" s="3"/>
      <c r="G34" s="3"/>
      <c r="H34" s="3"/>
      <c r="J34" s="226"/>
      <c r="K34" s="3"/>
      <c r="L34" s="3"/>
      <c r="O34" s="227"/>
      <c r="Q34" s="94"/>
      <c r="R34" s="94"/>
      <c r="S34" s="94"/>
      <c r="T34" s="94"/>
      <c r="Y34" s="201"/>
      <c r="Z34" s="201"/>
    </row>
    <row r="35" ht="15.75" customHeight="1">
      <c r="A35" s="234">
        <v>46092.0</v>
      </c>
      <c r="B35" s="222" t="s">
        <v>69</v>
      </c>
      <c r="C35" s="206" t="s">
        <v>7</v>
      </c>
      <c r="D35" s="207">
        <v>46092.82986111111</v>
      </c>
      <c r="E35" s="3"/>
      <c r="F35" s="3"/>
      <c r="G35" s="3"/>
      <c r="H35" s="3"/>
      <c r="J35" s="226"/>
      <c r="K35" s="3"/>
      <c r="L35" s="3"/>
      <c r="O35" s="227"/>
      <c r="Q35" s="94"/>
      <c r="R35" s="94"/>
      <c r="S35" s="94"/>
      <c r="T35" s="94"/>
      <c r="Y35" s="201" t="s">
        <v>92</v>
      </c>
      <c r="Z35" s="201"/>
    </row>
    <row r="36" ht="15.75" customHeight="1">
      <c r="A36" s="234">
        <v>46093.0</v>
      </c>
      <c r="B36" s="222" t="s">
        <v>7</v>
      </c>
      <c r="C36" s="206" t="s">
        <v>5</v>
      </c>
      <c r="D36" s="207">
        <v>46093.83824074074</v>
      </c>
      <c r="E36" s="3"/>
      <c r="F36" s="3"/>
      <c r="G36" s="3"/>
      <c r="H36" s="3"/>
      <c r="J36" s="226"/>
      <c r="K36" s="3"/>
      <c r="L36" s="3"/>
      <c r="O36" s="227"/>
      <c r="Q36" s="94"/>
      <c r="R36" s="94"/>
      <c r="S36" s="94"/>
      <c r="T36" s="94"/>
      <c r="Y36" s="201" t="s">
        <v>92</v>
      </c>
      <c r="Z36" s="201"/>
    </row>
    <row r="37" ht="15.75" customHeight="1">
      <c r="A37" s="234">
        <v>46093.0</v>
      </c>
      <c r="B37" s="205" t="s">
        <v>66</v>
      </c>
      <c r="C37" s="206" t="s">
        <v>5</v>
      </c>
      <c r="D37" s="207">
        <v>46093.83824074074</v>
      </c>
      <c r="E37" s="3"/>
      <c r="F37" s="3"/>
      <c r="G37" s="3"/>
      <c r="H37" s="3"/>
      <c r="J37" s="226"/>
      <c r="K37" s="3"/>
      <c r="L37" s="3"/>
      <c r="O37" s="227"/>
      <c r="Q37" s="94"/>
      <c r="R37" s="94"/>
      <c r="S37" s="94"/>
      <c r="T37" s="94"/>
      <c r="Y37" s="201" t="s">
        <v>92</v>
      </c>
      <c r="Z37" s="201"/>
    </row>
    <row r="38" ht="15.75" customHeight="1">
      <c r="A38" s="234">
        <v>46094.0</v>
      </c>
      <c r="B38" s="205" t="s">
        <v>49</v>
      </c>
      <c r="C38" s="206" t="s">
        <v>5</v>
      </c>
      <c r="D38" s="207">
        <v>46094.841527777775</v>
      </c>
      <c r="E38" s="3"/>
      <c r="F38" s="3"/>
      <c r="G38" s="3"/>
      <c r="H38" s="3"/>
      <c r="J38" s="226"/>
      <c r="K38" s="3"/>
      <c r="L38" s="3"/>
      <c r="O38" s="227"/>
      <c r="Q38" s="94"/>
      <c r="R38" s="94"/>
      <c r="S38" s="94"/>
      <c r="T38" s="94"/>
      <c r="Y38" s="94" t="s">
        <v>92</v>
      </c>
    </row>
    <row r="39" ht="15.75" customHeight="1">
      <c r="A39" s="234">
        <v>46094.0</v>
      </c>
      <c r="B39" s="222" t="s">
        <v>78</v>
      </c>
      <c r="C39" s="206" t="s">
        <v>5</v>
      </c>
      <c r="D39" s="207">
        <v>46094.841527777775</v>
      </c>
      <c r="E39" s="3"/>
      <c r="F39" s="3"/>
      <c r="G39" s="3"/>
      <c r="H39" s="3"/>
      <c r="J39" s="226"/>
      <c r="K39" s="3"/>
      <c r="L39" s="3"/>
      <c r="O39" s="227"/>
      <c r="Q39" s="94"/>
      <c r="R39" s="94"/>
      <c r="S39" s="94"/>
      <c r="T39" s="94"/>
      <c r="Y39" s="94" t="s">
        <v>92</v>
      </c>
    </row>
    <row r="40" ht="15.75" customHeight="1">
      <c r="A40" s="234">
        <v>46094.0</v>
      </c>
      <c r="B40" s="240" t="s">
        <v>63</v>
      </c>
      <c r="C40" s="206" t="s">
        <v>5</v>
      </c>
      <c r="D40" s="207">
        <v>46094.841527777775</v>
      </c>
      <c r="E40" s="3"/>
      <c r="F40" s="3"/>
      <c r="G40" s="3"/>
      <c r="H40" s="3"/>
      <c r="J40" s="226"/>
      <c r="K40" s="3"/>
      <c r="L40" s="3"/>
      <c r="O40" s="227"/>
      <c r="Q40" s="94"/>
      <c r="R40" s="94"/>
      <c r="S40" s="94"/>
      <c r="T40" s="94"/>
      <c r="Y40" s="94" t="s">
        <v>92</v>
      </c>
    </row>
    <row r="41" ht="15.75" customHeight="1">
      <c r="A41" s="234">
        <v>46095.0</v>
      </c>
      <c r="B41" s="240" t="s">
        <v>9</v>
      </c>
      <c r="C41" s="206" t="s">
        <v>7</v>
      </c>
      <c r="D41" s="207">
        <v>46095.79703703704</v>
      </c>
      <c r="E41" s="3"/>
      <c r="F41" s="3"/>
      <c r="G41" s="3"/>
      <c r="H41" s="3"/>
      <c r="J41" s="226"/>
      <c r="K41" s="3"/>
      <c r="L41" s="3"/>
      <c r="O41" s="227"/>
      <c r="Q41" s="94"/>
      <c r="R41" s="94"/>
      <c r="S41" s="94"/>
      <c r="T41" s="94"/>
      <c r="Y41" s="94" t="s">
        <v>92</v>
      </c>
    </row>
    <row r="42" ht="15.75" customHeight="1">
      <c r="A42" s="234">
        <v>46095.0</v>
      </c>
      <c r="B42" s="240" t="s">
        <v>52</v>
      </c>
      <c r="C42" s="206" t="s">
        <v>7</v>
      </c>
      <c r="D42" s="207">
        <v>46095.79703703704</v>
      </c>
      <c r="E42" s="3"/>
      <c r="F42" s="3"/>
      <c r="G42" s="3"/>
      <c r="H42" s="3"/>
      <c r="J42" s="226"/>
      <c r="K42" s="3"/>
      <c r="L42" s="3"/>
      <c r="O42" s="227"/>
      <c r="Q42" s="94"/>
      <c r="R42" s="94"/>
      <c r="S42" s="94"/>
      <c r="T42" s="94"/>
      <c r="Y42" s="94" t="s">
        <v>92</v>
      </c>
    </row>
    <row r="43" ht="15.75" customHeight="1">
      <c r="A43" s="234">
        <v>46095.0</v>
      </c>
      <c r="B43" s="240" t="s">
        <v>57</v>
      </c>
      <c r="C43" s="206" t="s">
        <v>7</v>
      </c>
      <c r="D43" s="207">
        <v>46095.79703703704</v>
      </c>
      <c r="E43" s="3"/>
      <c r="F43" s="3"/>
      <c r="G43" s="3"/>
      <c r="H43" s="3"/>
      <c r="J43" s="226"/>
      <c r="K43" s="3"/>
      <c r="L43" s="3"/>
      <c r="O43" s="227"/>
      <c r="Q43" s="94"/>
      <c r="R43" s="94"/>
      <c r="S43" s="94"/>
      <c r="T43" s="94"/>
      <c r="Y43" s="94" t="s">
        <v>92</v>
      </c>
    </row>
    <row r="44" ht="15.75" customHeight="1">
      <c r="A44" s="234">
        <v>46096.0</v>
      </c>
      <c r="B44" s="240" t="s">
        <v>73</v>
      </c>
      <c r="C44" s="206" t="s">
        <v>5</v>
      </c>
      <c r="D44" s="207">
        <v>46096.81689814815</v>
      </c>
      <c r="E44" s="3"/>
      <c r="F44" s="3"/>
      <c r="G44" s="3"/>
      <c r="H44" s="3"/>
      <c r="J44" s="226"/>
      <c r="K44" s="3"/>
      <c r="L44" s="3"/>
      <c r="O44" s="227"/>
      <c r="Q44" s="94"/>
      <c r="R44" s="94"/>
      <c r="S44" s="94"/>
      <c r="T44" s="94"/>
      <c r="Y44" s="94" t="s">
        <v>92</v>
      </c>
    </row>
    <row r="45" ht="15.75" customHeight="1">
      <c r="A45" s="234">
        <v>46096.0</v>
      </c>
      <c r="B45" s="240" t="s">
        <v>65</v>
      </c>
      <c r="C45" s="206" t="s">
        <v>5</v>
      </c>
      <c r="D45" s="207">
        <v>46096.81689814815</v>
      </c>
      <c r="E45" s="3"/>
      <c r="F45" s="3"/>
      <c r="G45" s="3"/>
      <c r="H45" s="3"/>
      <c r="J45" s="226"/>
      <c r="K45" s="3"/>
      <c r="L45" s="3"/>
      <c r="O45" s="227"/>
      <c r="Q45" s="94"/>
      <c r="R45" s="94"/>
      <c r="S45" s="94"/>
      <c r="T45" s="94"/>
      <c r="Y45" s="94" t="s">
        <v>92</v>
      </c>
    </row>
    <row r="46" ht="15.75" customHeight="1">
      <c r="A46" s="234">
        <v>46096.0</v>
      </c>
      <c r="B46" s="240" t="s">
        <v>5</v>
      </c>
      <c r="C46" s="206" t="s">
        <v>5</v>
      </c>
      <c r="D46" s="207">
        <v>46096.81689814815</v>
      </c>
      <c r="E46" s="3"/>
      <c r="F46" s="3"/>
      <c r="G46" s="3"/>
      <c r="H46" s="3"/>
      <c r="J46" s="226"/>
      <c r="K46" s="3"/>
      <c r="L46" s="3"/>
      <c r="O46" s="227"/>
      <c r="Q46" s="94"/>
      <c r="R46" s="94"/>
      <c r="S46" s="94"/>
      <c r="T46" s="94"/>
    </row>
    <row r="47" ht="15.75" customHeight="1">
      <c r="A47" s="234">
        <v>46097.0</v>
      </c>
      <c r="B47" s="240" t="s">
        <v>50</v>
      </c>
      <c r="C47" s="206" t="s">
        <v>7</v>
      </c>
      <c r="D47" s="207">
        <v>46097.82273148148</v>
      </c>
      <c r="E47" s="3"/>
      <c r="F47" s="3"/>
      <c r="G47" s="3"/>
      <c r="H47" s="3"/>
      <c r="J47" s="226"/>
      <c r="K47" s="3"/>
      <c r="L47" s="3"/>
      <c r="O47" s="227"/>
      <c r="Q47" s="94"/>
      <c r="R47" s="94"/>
      <c r="S47" s="94"/>
      <c r="T47" s="94"/>
    </row>
    <row r="48" ht="15.75" customHeight="1">
      <c r="A48" s="234">
        <v>46097.0</v>
      </c>
      <c r="B48" s="240" t="s">
        <v>61</v>
      </c>
      <c r="C48" s="206" t="s">
        <v>7</v>
      </c>
      <c r="D48" s="207">
        <v>46097.82273148148</v>
      </c>
      <c r="E48" s="3"/>
      <c r="F48" s="3"/>
      <c r="G48" s="3"/>
      <c r="H48" s="3"/>
      <c r="J48" s="226"/>
      <c r="K48" s="3"/>
      <c r="L48" s="3"/>
      <c r="O48" s="227"/>
      <c r="Q48" s="94"/>
      <c r="R48" s="94"/>
      <c r="S48" s="94"/>
      <c r="T48" s="94"/>
    </row>
    <row r="49" ht="15.75" customHeight="1">
      <c r="A49" s="234">
        <v>46097.0</v>
      </c>
      <c r="B49" s="240" t="s">
        <v>80</v>
      </c>
      <c r="C49" s="206" t="s">
        <v>7</v>
      </c>
      <c r="D49" s="207">
        <v>46097.82273148148</v>
      </c>
      <c r="E49" s="3"/>
      <c r="F49" s="3"/>
      <c r="G49" s="3"/>
      <c r="H49" s="3"/>
      <c r="J49" s="226"/>
      <c r="K49" s="3"/>
      <c r="L49" s="3"/>
      <c r="O49" s="227"/>
      <c r="Q49" s="94"/>
      <c r="R49" s="94"/>
      <c r="S49" s="94"/>
      <c r="T49" s="94"/>
    </row>
    <row r="50" ht="15.75" customHeight="1">
      <c r="A50" s="234">
        <v>46098.0</v>
      </c>
      <c r="B50" s="240" t="s">
        <v>47</v>
      </c>
      <c r="C50" s="206" t="s">
        <v>9</v>
      </c>
      <c r="D50" s="207">
        <v>46098.808599537035</v>
      </c>
      <c r="E50" s="3"/>
      <c r="F50" s="3"/>
      <c r="G50" s="3"/>
      <c r="H50" s="3"/>
      <c r="J50" s="226"/>
      <c r="K50" s="3"/>
      <c r="L50" s="3"/>
      <c r="O50" s="227"/>
      <c r="Q50" s="94"/>
      <c r="R50" s="94"/>
      <c r="S50" s="94"/>
      <c r="T50" s="94"/>
    </row>
    <row r="51" ht="15.75" customHeight="1">
      <c r="A51" s="234">
        <v>46098.0</v>
      </c>
      <c r="B51" s="240" t="s">
        <v>59</v>
      </c>
      <c r="C51" s="206" t="s">
        <v>9</v>
      </c>
      <c r="D51" s="207">
        <v>46098.808599537035</v>
      </c>
      <c r="E51" s="3"/>
      <c r="F51" s="3"/>
      <c r="G51" s="3"/>
      <c r="H51" s="3"/>
      <c r="J51" s="226"/>
      <c r="K51" s="3"/>
      <c r="L51" s="3"/>
      <c r="O51" s="227"/>
      <c r="Q51" s="94"/>
      <c r="R51" s="94"/>
      <c r="S51" s="94"/>
      <c r="T51" s="94"/>
    </row>
    <row r="52" ht="15.75" customHeight="1">
      <c r="A52" s="234">
        <v>46099.0</v>
      </c>
      <c r="B52" s="240" t="s">
        <v>7</v>
      </c>
      <c r="C52" s="206" t="s">
        <v>7</v>
      </c>
      <c r="D52" s="207">
        <v>46099.80076388889</v>
      </c>
      <c r="E52" s="3"/>
      <c r="F52" s="3"/>
      <c r="G52" s="3"/>
      <c r="H52" s="3"/>
      <c r="J52" s="226"/>
      <c r="K52" s="3"/>
      <c r="L52" s="3"/>
      <c r="O52" s="227"/>
      <c r="Q52" s="94"/>
      <c r="R52" s="94"/>
      <c r="S52" s="94"/>
      <c r="T52" s="94"/>
    </row>
    <row r="53" ht="15.75" customHeight="1">
      <c r="A53" s="234">
        <v>46099.0</v>
      </c>
      <c r="B53" s="240" t="s">
        <v>54</v>
      </c>
      <c r="C53" s="206" t="s">
        <v>7</v>
      </c>
      <c r="D53" s="207">
        <v>46099.80076388889</v>
      </c>
      <c r="E53" s="3"/>
      <c r="F53" s="3"/>
      <c r="G53" s="3"/>
      <c r="H53" s="3"/>
      <c r="J53" s="226"/>
      <c r="K53" s="3"/>
      <c r="L53" s="3"/>
      <c r="O53" s="227"/>
      <c r="Q53" s="94"/>
      <c r="R53" s="94"/>
      <c r="S53" s="94"/>
      <c r="T53" s="94"/>
    </row>
    <row r="54" ht="15.75" customHeight="1">
      <c r="A54" s="234">
        <v>46099.0</v>
      </c>
      <c r="B54" s="222"/>
      <c r="C54" s="206" t="s">
        <v>7</v>
      </c>
      <c r="D54" s="207">
        <v>46099.80076388889</v>
      </c>
      <c r="E54" s="3"/>
      <c r="F54" s="3"/>
      <c r="G54" s="3"/>
      <c r="H54" s="3"/>
      <c r="J54" s="226"/>
      <c r="K54" s="3"/>
      <c r="L54" s="3"/>
      <c r="O54" s="227"/>
      <c r="Q54" s="94"/>
      <c r="R54" s="94"/>
      <c r="S54" s="94"/>
      <c r="T54" s="94"/>
    </row>
    <row r="55" ht="15.75" customHeight="1">
      <c r="A55" s="234">
        <v>46100.0</v>
      </c>
      <c r="B55" s="240" t="s">
        <v>49</v>
      </c>
      <c r="C55" s="206" t="s">
        <v>7</v>
      </c>
      <c r="D55" s="207">
        <v>46100.83111111111</v>
      </c>
      <c r="E55" s="3"/>
      <c r="F55" s="3"/>
      <c r="G55" s="3"/>
      <c r="H55" s="3"/>
      <c r="J55" s="226"/>
      <c r="K55" s="3"/>
      <c r="L55" s="3"/>
      <c r="O55" s="227"/>
      <c r="Q55" s="94"/>
      <c r="R55" s="94"/>
      <c r="S55" s="94"/>
      <c r="T55" s="94"/>
    </row>
    <row r="56" ht="15.75" customHeight="1">
      <c r="A56" s="234">
        <v>46100.0</v>
      </c>
      <c r="B56" s="240" t="s">
        <v>52</v>
      </c>
      <c r="C56" s="206" t="s">
        <v>7</v>
      </c>
      <c r="D56" s="207">
        <v>46100.83111111111</v>
      </c>
      <c r="E56" s="3"/>
      <c r="F56" s="3"/>
      <c r="G56" s="3"/>
      <c r="H56" s="3"/>
      <c r="J56" s="226"/>
      <c r="K56" s="3"/>
      <c r="L56" s="3"/>
      <c r="O56" s="227"/>
      <c r="Q56" s="94"/>
      <c r="R56" s="94"/>
      <c r="S56" s="94"/>
      <c r="T56" s="94"/>
    </row>
    <row r="57" ht="15.75" customHeight="1">
      <c r="A57" s="234">
        <v>46100.0</v>
      </c>
      <c r="B57" s="240" t="s">
        <v>66</v>
      </c>
      <c r="C57" s="206" t="s">
        <v>7</v>
      </c>
      <c r="D57" s="207">
        <v>46100.83111111111</v>
      </c>
      <c r="E57" s="3"/>
      <c r="F57" s="3"/>
      <c r="G57" s="3"/>
      <c r="H57" s="3"/>
      <c r="J57" s="226"/>
      <c r="K57" s="3"/>
      <c r="L57" s="3"/>
      <c r="O57" s="227"/>
      <c r="Q57" s="94"/>
      <c r="R57" s="94"/>
      <c r="S57" s="94"/>
      <c r="T57" s="94"/>
    </row>
    <row r="58" ht="15.75" customHeight="1">
      <c r="A58" s="234">
        <v>46101.0</v>
      </c>
      <c r="B58" s="240" t="s">
        <v>73</v>
      </c>
      <c r="C58" s="206" t="s">
        <v>7</v>
      </c>
      <c r="D58" s="207">
        <v>46101.82898148148</v>
      </c>
      <c r="E58" s="3"/>
      <c r="F58" s="3"/>
      <c r="G58" s="3"/>
      <c r="H58" s="3"/>
      <c r="J58" s="226"/>
      <c r="K58" s="3"/>
      <c r="L58" s="3"/>
      <c r="O58" s="227"/>
      <c r="Q58" s="94"/>
      <c r="R58" s="94"/>
      <c r="S58" s="94"/>
      <c r="T58" s="94"/>
    </row>
    <row r="59" ht="15.75" customHeight="1">
      <c r="A59" s="234">
        <v>46101.0</v>
      </c>
      <c r="B59" s="222" t="s">
        <v>78</v>
      </c>
      <c r="C59" s="206" t="s">
        <v>7</v>
      </c>
      <c r="D59" s="207">
        <v>46101.82898148148</v>
      </c>
      <c r="E59" s="3"/>
      <c r="F59" s="3"/>
      <c r="G59" s="3"/>
      <c r="H59" s="3"/>
      <c r="J59" s="226"/>
      <c r="K59" s="3"/>
      <c r="L59" s="3"/>
      <c r="O59" s="227"/>
      <c r="Q59" s="94"/>
      <c r="R59" s="94"/>
      <c r="S59" s="94"/>
      <c r="T59" s="94"/>
    </row>
    <row r="60" ht="15.75" customHeight="1">
      <c r="A60" s="234">
        <v>46101.0</v>
      </c>
      <c r="B60" s="240" t="s">
        <v>69</v>
      </c>
      <c r="C60" s="206" t="s">
        <v>7</v>
      </c>
      <c r="D60" s="207">
        <v>46101.82898148148</v>
      </c>
      <c r="E60" s="3"/>
      <c r="F60" s="3"/>
      <c r="G60" s="3"/>
      <c r="H60" s="3"/>
      <c r="J60" s="226"/>
      <c r="K60" s="3"/>
      <c r="L60" s="3"/>
      <c r="O60" s="227"/>
      <c r="Q60" s="94"/>
      <c r="R60" s="94"/>
      <c r="S60" s="94"/>
      <c r="T60" s="94"/>
    </row>
    <row r="61" ht="15.75" customHeight="1">
      <c r="A61" s="234">
        <v>46102.0</v>
      </c>
      <c r="B61" s="240" t="s">
        <v>9</v>
      </c>
      <c r="C61" s="206" t="s">
        <v>7</v>
      </c>
      <c r="D61" s="207">
        <v>46102.841527777775</v>
      </c>
      <c r="E61" s="3"/>
      <c r="F61" s="3"/>
      <c r="G61" s="3"/>
      <c r="H61" s="3"/>
      <c r="J61" s="226"/>
      <c r="K61" s="3"/>
      <c r="L61" s="3"/>
      <c r="O61" s="227"/>
      <c r="Q61" s="94"/>
      <c r="R61" s="94"/>
      <c r="S61" s="94"/>
      <c r="T61" s="94"/>
    </row>
    <row r="62" ht="15.75" customHeight="1">
      <c r="A62" s="234">
        <v>46102.0</v>
      </c>
      <c r="B62" s="240" t="s">
        <v>57</v>
      </c>
      <c r="C62" s="206" t="s">
        <v>7</v>
      </c>
      <c r="D62" s="207">
        <v>46102.841527777775</v>
      </c>
      <c r="E62" s="3"/>
      <c r="F62" s="3"/>
      <c r="G62" s="3"/>
      <c r="H62" s="3"/>
      <c r="J62" s="226"/>
      <c r="K62" s="3"/>
      <c r="L62" s="3"/>
      <c r="O62" s="227"/>
      <c r="Q62" s="94"/>
      <c r="R62" s="94"/>
      <c r="S62" s="94"/>
      <c r="T62" s="94"/>
    </row>
    <row r="63" ht="15.75" customHeight="1">
      <c r="A63" s="234">
        <v>46102.0</v>
      </c>
      <c r="B63" s="240" t="s">
        <v>63</v>
      </c>
      <c r="C63" s="206" t="s">
        <v>7</v>
      </c>
      <c r="D63" s="207">
        <v>46102.841527777775</v>
      </c>
      <c r="E63" s="3"/>
      <c r="F63" s="3"/>
      <c r="G63" s="3"/>
      <c r="H63" s="3"/>
      <c r="J63" s="226"/>
      <c r="K63" s="3"/>
      <c r="L63" s="3"/>
      <c r="O63" s="227"/>
      <c r="Q63" s="94"/>
      <c r="R63" s="94"/>
      <c r="S63" s="94"/>
      <c r="T63" s="94"/>
    </row>
    <row r="64" ht="15.75" customHeight="1">
      <c r="A64" s="234">
        <v>46103.0</v>
      </c>
      <c r="B64" s="240" t="s">
        <v>62</v>
      </c>
      <c r="C64" s="206" t="s">
        <v>5</v>
      </c>
      <c r="D64" s="207">
        <v>46103.80978009259</v>
      </c>
      <c r="E64" s="3"/>
      <c r="F64" s="3"/>
      <c r="G64" s="3"/>
      <c r="H64" s="3"/>
      <c r="J64" s="226"/>
      <c r="K64" s="3"/>
      <c r="L64" s="3"/>
      <c r="O64" s="227"/>
      <c r="Q64" s="94"/>
      <c r="R64" s="94"/>
      <c r="S64" s="94"/>
      <c r="T64" s="94"/>
    </row>
    <row r="65" ht="15.75" customHeight="1">
      <c r="A65" s="234">
        <v>46103.0</v>
      </c>
      <c r="B65" s="240" t="s">
        <v>65</v>
      </c>
      <c r="C65" s="206" t="s">
        <v>5</v>
      </c>
      <c r="D65" s="207">
        <v>46103.80978009259</v>
      </c>
      <c r="E65" s="3"/>
      <c r="F65" s="3"/>
      <c r="G65" s="3"/>
      <c r="H65" s="3"/>
      <c r="J65" s="226"/>
      <c r="K65" s="3"/>
      <c r="L65" s="3"/>
      <c r="O65" s="227"/>
      <c r="Q65" s="94"/>
      <c r="R65" s="94"/>
      <c r="S65" s="94"/>
      <c r="T65" s="94"/>
    </row>
    <row r="66" ht="15.75" customHeight="1">
      <c r="A66" s="234">
        <v>46103.0</v>
      </c>
      <c r="B66" s="240" t="s">
        <v>5</v>
      </c>
      <c r="C66" s="206" t="s">
        <v>5</v>
      </c>
      <c r="D66" s="207">
        <v>46103.80978009259</v>
      </c>
      <c r="E66" s="3"/>
      <c r="F66" s="3"/>
      <c r="G66" s="3"/>
      <c r="H66" s="3"/>
      <c r="J66" s="226"/>
      <c r="K66" s="3"/>
      <c r="L66" s="3"/>
      <c r="O66" s="227"/>
      <c r="Q66" s="94"/>
      <c r="R66" s="94"/>
      <c r="S66" s="94"/>
      <c r="T66" s="94"/>
    </row>
    <row r="67" ht="15.75" customHeight="1">
      <c r="A67" s="234">
        <v>46104.0</v>
      </c>
      <c r="B67" s="240" t="s">
        <v>50</v>
      </c>
      <c r="C67" s="206" t="s">
        <v>7</v>
      </c>
      <c r="D67" s="207">
        <v>46104.83319444444</v>
      </c>
      <c r="E67" s="3"/>
      <c r="F67" s="3"/>
      <c r="G67" s="3"/>
      <c r="H67" s="3"/>
      <c r="J67" s="226"/>
      <c r="K67" s="3"/>
      <c r="L67" s="3"/>
      <c r="O67" s="227"/>
      <c r="Q67" s="94"/>
      <c r="R67" s="94"/>
      <c r="S67" s="94"/>
      <c r="T67" s="94"/>
    </row>
    <row r="68" ht="15.75" customHeight="1">
      <c r="A68" s="234">
        <v>46104.0</v>
      </c>
      <c r="B68" s="240" t="s">
        <v>61</v>
      </c>
      <c r="C68" s="206" t="s">
        <v>7</v>
      </c>
      <c r="D68" s="207">
        <v>46104.83319444444</v>
      </c>
      <c r="E68" s="3"/>
      <c r="F68" s="3"/>
      <c r="G68" s="3"/>
      <c r="H68" s="3"/>
      <c r="J68" s="226"/>
      <c r="K68" s="3"/>
      <c r="L68" s="3"/>
      <c r="O68" s="227"/>
      <c r="Q68" s="94"/>
      <c r="R68" s="94"/>
      <c r="S68" s="94"/>
      <c r="T68" s="94"/>
    </row>
    <row r="69" ht="15.75" customHeight="1">
      <c r="A69" s="234">
        <v>46104.0</v>
      </c>
      <c r="B69" s="240" t="s">
        <v>80</v>
      </c>
      <c r="C69" s="206" t="s">
        <v>7</v>
      </c>
      <c r="D69" s="207">
        <v>46104.83319444444</v>
      </c>
      <c r="E69" s="3"/>
      <c r="F69" s="3"/>
      <c r="G69" s="3"/>
      <c r="H69" s="3"/>
      <c r="J69" s="226"/>
      <c r="K69" s="3"/>
      <c r="L69" s="3"/>
      <c r="O69" s="227"/>
      <c r="Q69" s="94"/>
      <c r="R69" s="94"/>
      <c r="S69" s="94"/>
      <c r="T69" s="94"/>
    </row>
    <row r="70" ht="15.75" customHeight="1">
      <c r="A70" s="234">
        <v>46105.0</v>
      </c>
      <c r="B70" s="240" t="s">
        <v>47</v>
      </c>
      <c r="C70" s="206" t="s">
        <v>5</v>
      </c>
      <c r="D70" s="207">
        <v>46105.84641203703</v>
      </c>
      <c r="E70" s="3"/>
      <c r="F70" s="3"/>
      <c r="G70" s="3"/>
      <c r="H70" s="3"/>
      <c r="J70" s="226"/>
      <c r="K70" s="3"/>
      <c r="L70" s="3"/>
      <c r="O70" s="227"/>
      <c r="Q70" s="94"/>
      <c r="R70" s="94"/>
      <c r="S70" s="94"/>
      <c r="T70" s="94"/>
    </row>
    <row r="71" ht="15.75" customHeight="1">
      <c r="A71" s="234">
        <v>46105.0</v>
      </c>
      <c r="B71" s="240" t="s">
        <v>59</v>
      </c>
      <c r="C71" s="206" t="s">
        <v>5</v>
      </c>
      <c r="D71" s="207">
        <v>46105.84641203703</v>
      </c>
      <c r="E71" s="3"/>
      <c r="F71" s="3"/>
      <c r="G71" s="3"/>
      <c r="H71" s="3"/>
      <c r="J71" s="226"/>
      <c r="K71" s="3"/>
      <c r="L71" s="3"/>
      <c r="O71" s="227"/>
      <c r="Q71" s="94"/>
      <c r="R71" s="94"/>
      <c r="S71" s="94"/>
      <c r="T71" s="94"/>
    </row>
    <row r="72" ht="15.75" customHeight="1">
      <c r="A72" s="234">
        <v>46106.0</v>
      </c>
      <c r="B72" s="240" t="s">
        <v>7</v>
      </c>
      <c r="C72" s="206" t="s">
        <v>9</v>
      </c>
      <c r="D72" s="207">
        <v>46106.81030092593</v>
      </c>
      <c r="E72" s="3"/>
      <c r="F72" s="3"/>
      <c r="G72" s="3"/>
      <c r="H72" s="3"/>
      <c r="J72" s="226"/>
      <c r="K72" s="3"/>
      <c r="L72" s="3"/>
      <c r="O72" s="227"/>
      <c r="Q72" s="94"/>
      <c r="R72" s="94"/>
      <c r="S72" s="94"/>
      <c r="T72" s="94"/>
    </row>
    <row r="73" ht="15.75" customHeight="1">
      <c r="A73" s="234">
        <v>46106.0</v>
      </c>
      <c r="B73" s="240" t="s">
        <v>54</v>
      </c>
      <c r="C73" s="206" t="s">
        <v>9</v>
      </c>
      <c r="D73" s="207">
        <v>46106.81030092593</v>
      </c>
      <c r="E73" s="3"/>
      <c r="F73" s="3"/>
      <c r="G73" s="3"/>
      <c r="H73" s="3"/>
      <c r="J73" s="226"/>
      <c r="K73" s="3"/>
      <c r="L73" s="3"/>
      <c r="O73" s="227"/>
      <c r="Q73" s="94"/>
      <c r="R73" s="94"/>
      <c r="S73" s="94"/>
      <c r="T73" s="94"/>
    </row>
    <row r="74" ht="15.75" customHeight="1">
      <c r="A74" s="234">
        <v>46106.0</v>
      </c>
      <c r="B74" s="240"/>
      <c r="C74" s="206" t="s">
        <v>9</v>
      </c>
      <c r="D74" s="207">
        <v>46106.81030092593</v>
      </c>
      <c r="E74" s="3"/>
      <c r="F74" s="3"/>
      <c r="G74" s="3"/>
      <c r="H74" s="3"/>
      <c r="J74" s="226"/>
      <c r="K74" s="3"/>
      <c r="L74" s="3"/>
      <c r="O74" s="227"/>
      <c r="Q74" s="94"/>
      <c r="R74" s="94"/>
      <c r="S74" s="94"/>
      <c r="T74" s="94"/>
    </row>
    <row r="75" ht="15.75" customHeight="1">
      <c r="A75" s="234">
        <v>46107.0</v>
      </c>
      <c r="B75" s="240" t="s">
        <v>49</v>
      </c>
      <c r="C75" s="206" t="s">
        <v>7</v>
      </c>
      <c r="D75" s="207">
        <v>46107.828680555554</v>
      </c>
      <c r="E75" s="3"/>
      <c r="F75" s="3"/>
      <c r="G75" s="3"/>
      <c r="H75" s="3"/>
      <c r="J75" s="226"/>
      <c r="K75" s="3"/>
      <c r="L75" s="3"/>
      <c r="O75" s="227"/>
      <c r="Q75" s="94"/>
      <c r="R75" s="94"/>
      <c r="S75" s="94"/>
      <c r="T75" s="94"/>
    </row>
    <row r="76" ht="15.75" customHeight="1">
      <c r="A76" s="234">
        <v>46107.0</v>
      </c>
      <c r="B76" s="240" t="s">
        <v>52</v>
      </c>
      <c r="C76" s="206" t="s">
        <v>7</v>
      </c>
      <c r="D76" s="207">
        <v>46107.828680555554</v>
      </c>
      <c r="E76" s="3"/>
      <c r="F76" s="3"/>
      <c r="G76" s="3"/>
      <c r="H76" s="3"/>
      <c r="J76" s="226"/>
      <c r="K76" s="3"/>
      <c r="L76" s="3"/>
      <c r="O76" s="227"/>
      <c r="Q76" s="94"/>
      <c r="R76" s="94"/>
      <c r="S76" s="94"/>
      <c r="T76" s="94"/>
    </row>
    <row r="77" ht="15.75" customHeight="1">
      <c r="A77" s="234">
        <v>46107.0</v>
      </c>
      <c r="B77" s="222" t="s">
        <v>66</v>
      </c>
      <c r="C77" s="206" t="s">
        <v>7</v>
      </c>
      <c r="D77" s="207">
        <v>46107.828680555554</v>
      </c>
      <c r="E77" s="3"/>
      <c r="F77" s="3"/>
      <c r="G77" s="3"/>
      <c r="H77" s="3"/>
      <c r="J77" s="226"/>
      <c r="K77" s="3"/>
      <c r="L77" s="3"/>
      <c r="O77" s="227"/>
      <c r="Q77" s="94"/>
      <c r="R77" s="94"/>
      <c r="S77" s="94"/>
      <c r="T77" s="94"/>
    </row>
    <row r="78" ht="15.75" customHeight="1">
      <c r="A78" s="234">
        <v>46108.0</v>
      </c>
      <c r="B78" s="222" t="s">
        <v>73</v>
      </c>
      <c r="C78" s="206" t="s">
        <v>7</v>
      </c>
      <c r="D78" s="207">
        <v>46108.81358796296</v>
      </c>
      <c r="E78" s="3"/>
      <c r="F78" s="3"/>
      <c r="G78" s="3"/>
      <c r="H78" s="3"/>
      <c r="J78" s="226"/>
      <c r="K78" s="3"/>
      <c r="L78" s="3"/>
      <c r="O78" s="227"/>
      <c r="Q78" s="94"/>
      <c r="R78" s="94"/>
      <c r="S78" s="94"/>
      <c r="T78" s="94"/>
    </row>
    <row r="79" ht="15.75" customHeight="1">
      <c r="A79" s="234">
        <v>46108.0</v>
      </c>
      <c r="B79" s="240" t="s">
        <v>78</v>
      </c>
      <c r="C79" s="206" t="s">
        <v>7</v>
      </c>
      <c r="D79" s="207">
        <v>46108.81358796296</v>
      </c>
      <c r="E79" s="3"/>
      <c r="F79" s="3"/>
      <c r="G79" s="3"/>
      <c r="H79" s="3"/>
      <c r="J79" s="226"/>
      <c r="K79" s="3"/>
      <c r="L79" s="3"/>
      <c r="O79" s="227"/>
      <c r="Q79" s="94"/>
      <c r="R79" s="94"/>
      <c r="S79" s="94"/>
      <c r="T79" s="94"/>
    </row>
    <row r="80" ht="15.75" customHeight="1">
      <c r="A80" s="234">
        <v>46108.0</v>
      </c>
      <c r="B80" s="222" t="s">
        <v>69</v>
      </c>
      <c r="C80" s="206" t="s">
        <v>7</v>
      </c>
      <c r="D80" s="207">
        <v>46108.81358796296</v>
      </c>
      <c r="E80" s="3"/>
      <c r="F80" s="3"/>
      <c r="G80" s="3"/>
      <c r="H80" s="3"/>
      <c r="J80" s="226"/>
      <c r="K80" s="3"/>
      <c r="L80" s="3"/>
      <c r="O80" s="227"/>
      <c r="Q80" s="94"/>
      <c r="R80" s="94"/>
      <c r="S80" s="94"/>
      <c r="T80" s="94"/>
    </row>
    <row r="81" ht="15.75" customHeight="1">
      <c r="A81" s="234">
        <v>46109.0</v>
      </c>
      <c r="B81" s="240" t="s">
        <v>9</v>
      </c>
      <c r="C81" s="206" t="s">
        <v>9</v>
      </c>
      <c r="D81" s="207">
        <v>46109.80457175926</v>
      </c>
      <c r="E81" s="3"/>
      <c r="F81" s="3"/>
      <c r="G81" s="3"/>
      <c r="H81" s="3"/>
      <c r="J81" s="226"/>
      <c r="K81" s="3"/>
      <c r="L81" s="3"/>
      <c r="O81" s="227"/>
      <c r="Q81" s="94"/>
      <c r="R81" s="94"/>
      <c r="S81" s="94"/>
      <c r="T81" s="94"/>
    </row>
    <row r="82" ht="15.75" customHeight="1">
      <c r="A82" s="234">
        <v>46109.0</v>
      </c>
      <c r="B82" s="222" t="s">
        <v>57</v>
      </c>
      <c r="C82" s="206" t="s">
        <v>9</v>
      </c>
      <c r="D82" s="207">
        <v>46109.80457175926</v>
      </c>
      <c r="E82" s="3"/>
      <c r="F82" s="3"/>
      <c r="G82" s="3"/>
      <c r="H82" s="3"/>
      <c r="J82" s="226"/>
      <c r="K82" s="3"/>
      <c r="L82" s="3"/>
      <c r="O82" s="227"/>
      <c r="Q82" s="94"/>
      <c r="R82" s="94"/>
      <c r="S82" s="94"/>
      <c r="T82" s="94"/>
    </row>
    <row r="83" ht="15.75" customHeight="1">
      <c r="A83" s="234">
        <v>46109.0</v>
      </c>
      <c r="B83" s="222" t="s">
        <v>63</v>
      </c>
      <c r="C83" s="206" t="s">
        <v>9</v>
      </c>
      <c r="D83" s="207">
        <v>46109.80457175926</v>
      </c>
      <c r="E83" s="3"/>
      <c r="F83" s="3"/>
      <c r="G83" s="3"/>
      <c r="H83" s="3"/>
      <c r="J83" s="226"/>
      <c r="K83" s="3"/>
      <c r="L83" s="3"/>
      <c r="O83" s="227"/>
      <c r="Q83" s="94"/>
      <c r="R83" s="94"/>
      <c r="S83" s="94"/>
      <c r="T83" s="94"/>
    </row>
    <row r="84" ht="15.75" customHeight="1">
      <c r="A84" s="234">
        <v>46110.0</v>
      </c>
      <c r="B84" s="222" t="s">
        <v>80</v>
      </c>
      <c r="C84" s="206" t="s">
        <v>7</v>
      </c>
      <c r="D84" s="207">
        <v>46110.84511574074</v>
      </c>
      <c r="E84" s="3"/>
      <c r="F84" s="3"/>
      <c r="G84" s="3"/>
      <c r="H84" s="3"/>
      <c r="J84" s="226"/>
      <c r="K84" s="3"/>
      <c r="L84" s="3"/>
      <c r="O84" s="227"/>
      <c r="Q84" s="94"/>
      <c r="R84" s="94"/>
      <c r="S84" s="94"/>
      <c r="T84" s="94"/>
    </row>
    <row r="85" ht="15.75" customHeight="1">
      <c r="A85" s="234">
        <v>46110.0</v>
      </c>
      <c r="B85" s="240" t="s">
        <v>65</v>
      </c>
      <c r="C85" s="206" t="s">
        <v>7</v>
      </c>
      <c r="D85" s="207">
        <v>46110.84511574074</v>
      </c>
      <c r="E85" s="3"/>
      <c r="F85" s="3"/>
      <c r="G85" s="3"/>
      <c r="H85" s="3"/>
      <c r="J85" s="226"/>
      <c r="K85" s="3"/>
      <c r="L85" s="3"/>
      <c r="O85" s="227"/>
      <c r="Q85" s="94"/>
      <c r="R85" s="94"/>
      <c r="S85" s="94"/>
      <c r="T85" s="94"/>
    </row>
    <row r="86" ht="15.75" customHeight="1">
      <c r="A86" s="243">
        <v>46110.0</v>
      </c>
      <c r="B86" s="240" t="s">
        <v>5</v>
      </c>
      <c r="C86" s="206" t="s">
        <v>7</v>
      </c>
      <c r="D86" s="207">
        <v>46110.84511574074</v>
      </c>
      <c r="E86" s="3"/>
      <c r="F86" s="3"/>
      <c r="G86" s="3"/>
      <c r="H86" s="3"/>
      <c r="J86" s="226"/>
      <c r="K86" s="3"/>
      <c r="L86" s="3"/>
      <c r="O86" s="232"/>
      <c r="P86" s="233"/>
      <c r="Q86" s="233"/>
      <c r="R86" s="233"/>
      <c r="S86" s="233"/>
      <c r="T86" s="233"/>
      <c r="U86" s="233"/>
      <c r="V86" s="233"/>
      <c r="W86" s="233"/>
      <c r="X86" s="233"/>
    </row>
    <row r="87" ht="15.75" customHeight="1">
      <c r="A87" s="234">
        <v>46111.0</v>
      </c>
      <c r="B87" s="240" t="s">
        <v>47</v>
      </c>
      <c r="C87" s="206" t="s">
        <v>9</v>
      </c>
      <c r="D87" s="207">
        <v>46111.84732638889</v>
      </c>
      <c r="E87" s="3"/>
      <c r="F87" s="3"/>
      <c r="G87" s="3"/>
      <c r="H87" s="3"/>
      <c r="J87" s="226"/>
      <c r="K87" s="3"/>
      <c r="L87" s="3"/>
      <c r="O87" s="232"/>
      <c r="P87" s="233"/>
      <c r="Q87" s="233"/>
      <c r="R87" s="233"/>
      <c r="S87" s="233"/>
      <c r="T87" s="233"/>
      <c r="U87" s="233"/>
      <c r="V87" s="233"/>
      <c r="W87" s="233"/>
      <c r="X87" s="233"/>
    </row>
    <row r="88" ht="15.75" customHeight="1">
      <c r="A88" s="234">
        <v>46111.0</v>
      </c>
      <c r="B88" s="240" t="s">
        <v>50</v>
      </c>
      <c r="C88" s="206" t="s">
        <v>9</v>
      </c>
      <c r="D88" s="207">
        <v>46111.84732638889</v>
      </c>
      <c r="E88" s="3"/>
      <c r="F88" s="3"/>
      <c r="G88" s="3"/>
      <c r="H88" s="3"/>
      <c r="J88" s="226"/>
      <c r="K88" s="3"/>
      <c r="L88" s="3"/>
      <c r="O88" s="232"/>
      <c r="P88" s="233"/>
      <c r="Q88" s="233"/>
      <c r="R88" s="233"/>
      <c r="S88" s="233"/>
      <c r="T88" s="233"/>
      <c r="U88" s="233"/>
      <c r="V88" s="233"/>
      <c r="W88" s="233"/>
      <c r="X88" s="233"/>
    </row>
    <row r="89" ht="15.75" customHeight="1">
      <c r="A89" s="234">
        <v>46111.0</v>
      </c>
      <c r="B89" s="240" t="s">
        <v>61</v>
      </c>
      <c r="C89" s="206" t="s">
        <v>9</v>
      </c>
      <c r="D89" s="207">
        <v>46111.84732638889</v>
      </c>
      <c r="E89" s="3"/>
      <c r="F89" s="3"/>
      <c r="G89" s="3"/>
      <c r="H89" s="3"/>
      <c r="J89" s="226"/>
      <c r="K89" s="3"/>
      <c r="L89" s="3"/>
      <c r="O89" s="232"/>
      <c r="P89" s="233"/>
      <c r="Q89" s="233"/>
      <c r="R89" s="233"/>
      <c r="S89" s="233"/>
      <c r="T89" s="233"/>
      <c r="U89" s="233"/>
      <c r="V89" s="233"/>
      <c r="W89" s="233"/>
      <c r="X89" s="233"/>
    </row>
    <row r="90" ht="15.75" customHeight="1">
      <c r="A90" s="234">
        <v>46112.0</v>
      </c>
      <c r="B90" s="240" t="s">
        <v>54</v>
      </c>
      <c r="C90" s="206" t="s">
        <v>9</v>
      </c>
      <c r="D90" s="207">
        <v>46112.82045138889</v>
      </c>
      <c r="E90" s="3"/>
      <c r="F90" s="3"/>
      <c r="G90" s="3"/>
      <c r="H90" s="3"/>
      <c r="J90" s="226"/>
      <c r="K90" s="3"/>
      <c r="L90" s="3"/>
      <c r="O90" s="232"/>
      <c r="P90" s="233"/>
      <c r="Q90" s="233"/>
      <c r="R90" s="233"/>
      <c r="S90" s="233"/>
      <c r="T90" s="233"/>
      <c r="U90" s="233"/>
      <c r="V90" s="233"/>
      <c r="W90" s="233"/>
      <c r="X90" s="233"/>
    </row>
    <row r="91" ht="15.75" customHeight="1">
      <c r="A91" s="204">
        <v>46112.0</v>
      </c>
      <c r="B91" s="240" t="s">
        <v>59</v>
      </c>
      <c r="C91" s="206" t="s">
        <v>9</v>
      </c>
      <c r="D91" s="207">
        <v>46112.82045138889</v>
      </c>
      <c r="E91" s="3"/>
      <c r="F91" s="3"/>
      <c r="G91" s="3"/>
      <c r="H91" s="3"/>
      <c r="J91" s="226"/>
      <c r="K91" s="3"/>
      <c r="L91" s="3"/>
      <c r="O91" s="232"/>
      <c r="P91" s="233"/>
      <c r="Q91" s="233"/>
      <c r="R91" s="233"/>
      <c r="S91" s="233"/>
      <c r="T91" s="233"/>
      <c r="U91" s="233"/>
      <c r="V91" s="233"/>
      <c r="W91" s="233"/>
      <c r="X91" s="233"/>
    </row>
    <row r="92" ht="15.75" customHeight="1">
      <c r="A92" s="204">
        <v>46113.0</v>
      </c>
      <c r="B92" s="240" t="s">
        <v>62</v>
      </c>
      <c r="C92" s="206" t="s">
        <v>7</v>
      </c>
      <c r="D92" s="229">
        <v>46113.82368055556</v>
      </c>
      <c r="E92" s="3"/>
      <c r="F92" s="3"/>
      <c r="G92" s="3"/>
      <c r="H92" s="3"/>
      <c r="J92" s="226"/>
      <c r="K92" s="3"/>
      <c r="L92" s="3"/>
      <c r="O92" s="227"/>
      <c r="Q92" s="94"/>
      <c r="R92" s="94"/>
      <c r="S92" s="94"/>
      <c r="T92" s="94"/>
    </row>
    <row r="93" ht="15.75" customHeight="1">
      <c r="A93" s="204">
        <v>46113.0</v>
      </c>
      <c r="B93" s="240" t="s">
        <v>7</v>
      </c>
      <c r="C93" s="206" t="s">
        <v>7</v>
      </c>
      <c r="D93" s="229">
        <v>46113.82368055556</v>
      </c>
      <c r="E93" s="3"/>
      <c r="F93" s="3"/>
      <c r="G93" s="3"/>
      <c r="H93" s="3"/>
      <c r="J93" s="226"/>
      <c r="K93" s="3"/>
      <c r="L93" s="3"/>
      <c r="O93" s="227"/>
      <c r="Q93" s="94"/>
      <c r="R93" s="94"/>
      <c r="S93" s="94"/>
      <c r="T93" s="94"/>
    </row>
    <row r="94" ht="15.75" customHeight="1">
      <c r="A94" s="234">
        <v>46113.0</v>
      </c>
      <c r="B94" s="222"/>
      <c r="C94" s="206" t="s">
        <v>7</v>
      </c>
      <c r="D94" s="207">
        <v>46113.82368055556</v>
      </c>
      <c r="E94" s="3"/>
      <c r="F94" s="3"/>
      <c r="G94" s="3"/>
      <c r="H94" s="3"/>
      <c r="J94" s="226"/>
      <c r="K94" s="3"/>
      <c r="L94" s="3"/>
      <c r="O94" s="227"/>
      <c r="Q94" s="94"/>
      <c r="R94" s="94"/>
      <c r="S94" s="94"/>
      <c r="T94" s="94"/>
    </row>
    <row r="95" ht="15.75" customHeight="1">
      <c r="A95" s="234">
        <v>46113.0</v>
      </c>
      <c r="B95" s="222" t="s">
        <v>49</v>
      </c>
      <c r="C95" s="206"/>
      <c r="D95" s="207"/>
      <c r="E95" s="3"/>
      <c r="F95" s="3"/>
      <c r="G95" s="3"/>
      <c r="H95" s="3"/>
      <c r="J95" s="226"/>
      <c r="K95" s="3"/>
      <c r="L95" s="3"/>
      <c r="O95" s="227"/>
      <c r="Q95" s="94"/>
      <c r="R95" s="94"/>
      <c r="S95" s="94"/>
      <c r="T95" s="94"/>
    </row>
    <row r="96" ht="15.75" customHeight="1">
      <c r="A96" s="234">
        <v>46113.0</v>
      </c>
      <c r="B96" s="240" t="s">
        <v>52</v>
      </c>
      <c r="C96" s="206"/>
      <c r="D96" s="207"/>
      <c r="E96" s="3"/>
      <c r="F96" s="3"/>
      <c r="G96" s="3"/>
      <c r="H96" s="3"/>
      <c r="J96" s="226"/>
      <c r="K96" s="3"/>
      <c r="L96" s="3"/>
      <c r="O96" s="227"/>
      <c r="Q96" s="94"/>
      <c r="R96" s="94"/>
      <c r="S96" s="94"/>
      <c r="T96" s="94"/>
    </row>
    <row r="97" ht="15.75" customHeight="1">
      <c r="A97" s="234">
        <v>46113.0</v>
      </c>
      <c r="B97" s="240" t="s">
        <v>66</v>
      </c>
      <c r="C97" s="206"/>
      <c r="D97" s="207"/>
      <c r="E97" s="3"/>
      <c r="F97" s="3"/>
      <c r="G97" s="3"/>
      <c r="H97" s="3"/>
      <c r="J97" s="226"/>
      <c r="K97" s="3"/>
      <c r="L97" s="3"/>
      <c r="O97" s="227"/>
      <c r="Q97" s="94"/>
      <c r="R97" s="94"/>
      <c r="S97" s="94"/>
      <c r="T97" s="94"/>
    </row>
    <row r="98" ht="15.75" customHeight="1">
      <c r="A98" s="234">
        <v>46115.0</v>
      </c>
      <c r="B98" s="240" t="s">
        <v>78</v>
      </c>
      <c r="C98" s="206" t="s">
        <v>7</v>
      </c>
      <c r="D98" s="207">
        <v>46115.827685185184</v>
      </c>
      <c r="E98" s="3"/>
      <c r="F98" s="3"/>
      <c r="G98" s="3"/>
      <c r="H98" s="3"/>
      <c r="J98" s="226"/>
      <c r="K98" s="3"/>
      <c r="L98" s="3"/>
      <c r="O98" s="227"/>
      <c r="Q98" s="94"/>
      <c r="R98" s="94"/>
      <c r="S98" s="94"/>
      <c r="T98" s="94"/>
    </row>
    <row r="99" ht="15.75" customHeight="1">
      <c r="A99" s="234">
        <v>46115.0</v>
      </c>
      <c r="B99" s="240" t="s">
        <v>69</v>
      </c>
      <c r="C99" s="206" t="s">
        <v>7</v>
      </c>
      <c r="D99" s="207">
        <v>46115.827685185184</v>
      </c>
      <c r="E99" s="3"/>
      <c r="F99" s="3"/>
      <c r="G99" s="3"/>
      <c r="H99" s="3"/>
      <c r="J99" s="226"/>
      <c r="K99" s="3"/>
      <c r="L99" s="3"/>
      <c r="O99" s="227"/>
      <c r="Q99" s="94"/>
      <c r="R99" s="94"/>
      <c r="S99" s="94"/>
      <c r="T99" s="94"/>
    </row>
    <row r="100" ht="15.75" customHeight="1">
      <c r="A100" s="234">
        <v>46115.0</v>
      </c>
      <c r="B100" s="240" t="s">
        <v>9</v>
      </c>
      <c r="C100" s="206" t="s">
        <v>7</v>
      </c>
      <c r="D100" s="207">
        <v>46115.827685185184</v>
      </c>
      <c r="E100" s="3"/>
      <c r="F100" s="3"/>
      <c r="G100" s="3"/>
      <c r="H100" s="3"/>
      <c r="J100" s="226"/>
      <c r="K100" s="3"/>
      <c r="L100" s="3"/>
      <c r="O100" s="227"/>
      <c r="Q100" s="94"/>
      <c r="R100" s="94"/>
      <c r="S100" s="94"/>
      <c r="T100" s="94"/>
    </row>
    <row r="101" ht="15.75" customHeight="1">
      <c r="A101" s="204">
        <v>46116.0</v>
      </c>
      <c r="B101" s="240" t="s">
        <v>73</v>
      </c>
      <c r="C101" s="206" t="s">
        <v>7</v>
      </c>
      <c r="D101" s="207">
        <v>46116.82840277778</v>
      </c>
      <c r="E101" s="3"/>
      <c r="F101" s="3"/>
      <c r="G101" s="3"/>
      <c r="H101" s="3"/>
      <c r="J101" s="226"/>
      <c r="K101" s="3"/>
      <c r="L101" s="3"/>
      <c r="O101" s="227"/>
      <c r="Q101" s="94"/>
      <c r="R101" s="94"/>
      <c r="S101" s="94"/>
      <c r="T101" s="94"/>
    </row>
    <row r="102" ht="15.75" customHeight="1">
      <c r="A102" s="204">
        <v>46116.0</v>
      </c>
      <c r="B102" s="240" t="s">
        <v>57</v>
      </c>
      <c r="C102" s="206" t="s">
        <v>7</v>
      </c>
      <c r="D102" s="244">
        <v>46116.82840277778</v>
      </c>
      <c r="E102" s="3"/>
      <c r="F102" s="3"/>
      <c r="G102" s="3"/>
      <c r="H102" s="3"/>
      <c r="J102" s="226"/>
      <c r="K102" s="3"/>
      <c r="L102" s="3"/>
      <c r="O102" s="227"/>
      <c r="Q102" s="94"/>
      <c r="R102" s="94"/>
      <c r="S102" s="94"/>
      <c r="T102" s="94"/>
    </row>
    <row r="103" ht="15.75" customHeight="1">
      <c r="A103" s="234">
        <v>46116.0</v>
      </c>
      <c r="B103" s="240" t="s">
        <v>63</v>
      </c>
      <c r="C103" s="206" t="s">
        <v>7</v>
      </c>
      <c r="D103" s="244">
        <v>46116.82840277778</v>
      </c>
      <c r="E103" s="3"/>
      <c r="F103" s="3"/>
      <c r="G103" s="3"/>
      <c r="H103" s="3"/>
      <c r="J103" s="226"/>
      <c r="K103" s="3"/>
      <c r="L103" s="3"/>
      <c r="O103" s="227"/>
      <c r="Q103" s="94"/>
      <c r="R103" s="94"/>
      <c r="S103" s="94"/>
      <c r="T103" s="94"/>
    </row>
    <row r="104" ht="15.75" customHeight="1">
      <c r="A104" s="204">
        <v>46117.0</v>
      </c>
      <c r="B104" s="240" t="s">
        <v>80</v>
      </c>
      <c r="C104" s="206" t="s">
        <v>5</v>
      </c>
      <c r="D104" s="244">
        <v>46117.83694444445</v>
      </c>
      <c r="E104" s="3"/>
      <c r="F104" s="3"/>
      <c r="G104" s="3"/>
      <c r="H104" s="3"/>
      <c r="J104" s="226"/>
      <c r="K104" s="3"/>
      <c r="L104" s="3"/>
      <c r="O104" s="227"/>
      <c r="Q104" s="94"/>
      <c r="R104" s="94"/>
      <c r="S104" s="94"/>
      <c r="T104" s="94"/>
    </row>
    <row r="105" ht="15.75" customHeight="1">
      <c r="A105" s="204">
        <v>46117.0</v>
      </c>
      <c r="B105" s="240" t="s">
        <v>65</v>
      </c>
      <c r="C105" s="206" t="s">
        <v>5</v>
      </c>
      <c r="D105" s="244">
        <v>46117.83694444445</v>
      </c>
      <c r="E105" s="3"/>
      <c r="F105" s="3"/>
      <c r="G105" s="3"/>
      <c r="H105" s="3"/>
      <c r="J105" s="226"/>
      <c r="K105" s="3"/>
      <c r="L105" s="3"/>
      <c r="O105" s="227"/>
      <c r="Q105" s="94"/>
      <c r="R105" s="94"/>
      <c r="S105" s="94"/>
      <c r="T105" s="94"/>
    </row>
    <row r="106" ht="15.75" customHeight="1">
      <c r="A106" s="204">
        <v>46117.0</v>
      </c>
      <c r="B106" s="240" t="s">
        <v>47</v>
      </c>
      <c r="C106" s="206" t="s">
        <v>5</v>
      </c>
      <c r="D106" s="244">
        <v>46117.83694444445</v>
      </c>
      <c r="E106" s="3"/>
      <c r="F106" s="3"/>
      <c r="G106" s="3"/>
      <c r="H106" s="3"/>
      <c r="J106" s="226"/>
      <c r="K106" s="3"/>
      <c r="L106" s="3"/>
      <c r="O106" s="227"/>
      <c r="Q106" s="94"/>
      <c r="R106" s="94"/>
      <c r="S106" s="94"/>
      <c r="T106" s="94"/>
    </row>
    <row r="107" ht="15.75" customHeight="1">
      <c r="A107" s="204">
        <v>46118.0</v>
      </c>
      <c r="B107" s="240" t="s">
        <v>5</v>
      </c>
      <c r="C107" s="206" t="s">
        <v>7</v>
      </c>
      <c r="D107" s="244">
        <v>46118.809224537035</v>
      </c>
      <c r="E107" s="3"/>
      <c r="F107" s="3"/>
      <c r="G107" s="3"/>
      <c r="H107" s="3"/>
      <c r="J107" s="226"/>
      <c r="K107" s="3"/>
      <c r="L107" s="3"/>
      <c r="O107" s="227"/>
      <c r="Q107" s="94"/>
      <c r="R107" s="94"/>
      <c r="S107" s="94"/>
      <c r="T107" s="94"/>
    </row>
    <row r="108" ht="15.75" customHeight="1">
      <c r="A108" s="204">
        <v>46118.0</v>
      </c>
      <c r="B108" s="240" t="s">
        <v>50</v>
      </c>
      <c r="C108" s="206" t="s">
        <v>7</v>
      </c>
      <c r="D108" s="244">
        <v>46118.809224537035</v>
      </c>
      <c r="E108" s="3"/>
      <c r="F108" s="3"/>
      <c r="G108" s="3"/>
      <c r="H108" s="3"/>
      <c r="J108" s="226"/>
      <c r="K108" s="3"/>
      <c r="L108" s="3"/>
      <c r="O108" s="227"/>
      <c r="Q108" s="94"/>
      <c r="R108" s="94"/>
      <c r="S108" s="94"/>
      <c r="T108" s="94"/>
    </row>
    <row r="109" ht="15.75" customHeight="1">
      <c r="A109" s="204">
        <v>46118.0</v>
      </c>
      <c r="B109" s="240" t="s">
        <v>61</v>
      </c>
      <c r="C109" s="206" t="s">
        <v>7</v>
      </c>
      <c r="D109" s="244">
        <v>46118.809224537035</v>
      </c>
      <c r="E109" s="3"/>
      <c r="F109" s="3"/>
      <c r="G109" s="3"/>
      <c r="H109" s="3"/>
      <c r="J109" s="226"/>
      <c r="K109" s="3"/>
      <c r="L109" s="3"/>
      <c r="O109" s="227"/>
      <c r="Q109" s="94"/>
      <c r="R109" s="94"/>
      <c r="S109" s="94"/>
      <c r="T109" s="94"/>
    </row>
    <row r="110" ht="15.75" customHeight="1">
      <c r="A110" s="204">
        <v>46119.0</v>
      </c>
      <c r="B110" s="240" t="s">
        <v>54</v>
      </c>
      <c r="C110" s="206" t="s">
        <v>5</v>
      </c>
      <c r="D110" s="229">
        <v>46119.806805555556</v>
      </c>
      <c r="E110" s="3"/>
      <c r="F110" s="3"/>
      <c r="G110" s="3"/>
      <c r="H110" s="3"/>
      <c r="J110" s="226"/>
      <c r="K110" s="3"/>
      <c r="L110" s="3"/>
      <c r="O110" s="227"/>
      <c r="Q110" s="94"/>
      <c r="R110" s="94"/>
      <c r="S110" s="94"/>
      <c r="T110" s="94"/>
    </row>
    <row r="111" ht="15.75" customHeight="1">
      <c r="A111" s="204">
        <v>46119.0</v>
      </c>
      <c r="B111" s="240" t="s">
        <v>59</v>
      </c>
      <c r="C111" s="206" t="s">
        <v>5</v>
      </c>
      <c r="D111" s="229">
        <v>46119.806805555556</v>
      </c>
      <c r="E111" s="3"/>
      <c r="F111" s="3"/>
      <c r="G111" s="3"/>
      <c r="H111" s="3"/>
      <c r="J111" s="226"/>
      <c r="K111" s="3"/>
      <c r="L111" s="3"/>
      <c r="O111" s="227"/>
      <c r="Q111" s="94"/>
      <c r="R111" s="94"/>
      <c r="S111" s="94"/>
      <c r="T111" s="94"/>
    </row>
    <row r="112" ht="15.75" customHeight="1">
      <c r="A112" s="204">
        <v>46119.0</v>
      </c>
      <c r="B112" s="240" t="s">
        <v>49</v>
      </c>
      <c r="C112" s="206" t="s">
        <v>5</v>
      </c>
      <c r="D112" s="229">
        <v>46119.806805555556</v>
      </c>
      <c r="E112" s="3"/>
      <c r="F112" s="3"/>
      <c r="G112" s="3"/>
      <c r="H112" s="3"/>
      <c r="J112" s="226"/>
      <c r="K112" s="3"/>
      <c r="L112" s="3"/>
      <c r="O112" s="227"/>
      <c r="Q112" s="94"/>
      <c r="R112" s="94"/>
      <c r="S112" s="94"/>
      <c r="T112" s="94"/>
    </row>
    <row r="113" ht="15.75" customHeight="1">
      <c r="A113" s="204">
        <v>46120.0</v>
      </c>
      <c r="B113" s="240" t="s">
        <v>70</v>
      </c>
      <c r="C113" s="206" t="s">
        <v>9</v>
      </c>
      <c r="D113" s="207">
        <v>46120.81346064815</v>
      </c>
      <c r="E113" s="3"/>
      <c r="F113" s="3"/>
      <c r="G113" s="3"/>
      <c r="H113" s="3"/>
      <c r="J113" s="226"/>
      <c r="K113" s="3"/>
      <c r="L113" s="3"/>
      <c r="O113" s="227"/>
      <c r="Q113" s="94"/>
      <c r="R113" s="94"/>
      <c r="S113" s="94"/>
      <c r="T113" s="94"/>
    </row>
    <row r="114" ht="15.75" customHeight="1">
      <c r="A114" s="204">
        <v>46120.0</v>
      </c>
      <c r="B114" s="240" t="s">
        <v>52</v>
      </c>
      <c r="C114" s="206" t="s">
        <v>9</v>
      </c>
      <c r="D114" s="207">
        <v>46120.81346064815</v>
      </c>
      <c r="E114" s="3"/>
      <c r="F114" s="3"/>
      <c r="G114" s="3"/>
      <c r="H114" s="3"/>
      <c r="J114" s="226"/>
      <c r="K114" s="3"/>
      <c r="L114" s="3"/>
      <c r="O114" s="227"/>
      <c r="Q114" s="94"/>
      <c r="R114" s="94"/>
      <c r="S114" s="94"/>
      <c r="T114" s="94"/>
    </row>
    <row r="115" ht="15.75" customHeight="1">
      <c r="A115" s="204">
        <v>46120.0</v>
      </c>
      <c r="B115" s="240" t="s">
        <v>69</v>
      </c>
      <c r="C115" s="206" t="s">
        <v>9</v>
      </c>
      <c r="D115" s="207">
        <v>46120.81346064815</v>
      </c>
      <c r="E115" s="3"/>
      <c r="F115" s="3"/>
      <c r="G115" s="3"/>
      <c r="H115" s="3"/>
      <c r="J115" s="226"/>
      <c r="K115" s="3"/>
      <c r="L115" s="3"/>
      <c r="O115" s="227"/>
      <c r="Q115" s="94"/>
      <c r="R115" s="94"/>
      <c r="S115" s="94"/>
      <c r="T115" s="94"/>
      <c r="Y115" s="8"/>
    </row>
    <row r="116" ht="15.75" customHeight="1">
      <c r="A116" s="204">
        <v>46121.0</v>
      </c>
      <c r="B116" s="240" t="s">
        <v>7</v>
      </c>
      <c r="C116" s="206" t="s">
        <v>3</v>
      </c>
      <c r="D116" s="207">
        <v>46121.83693287037</v>
      </c>
      <c r="E116" s="3"/>
      <c r="F116" s="3"/>
      <c r="G116" s="3"/>
      <c r="H116" s="3"/>
      <c r="J116" s="226"/>
      <c r="K116" s="3"/>
      <c r="L116" s="3"/>
      <c r="O116" s="227"/>
      <c r="Q116" s="94"/>
      <c r="R116" s="94"/>
      <c r="S116" s="94"/>
      <c r="T116" s="94"/>
    </row>
    <row r="117" ht="15.75" customHeight="1">
      <c r="A117" s="204">
        <v>46121.0</v>
      </c>
      <c r="B117" s="240" t="s">
        <v>66</v>
      </c>
      <c r="C117" s="206" t="s">
        <v>3</v>
      </c>
      <c r="D117" s="207">
        <v>46121.83693287037</v>
      </c>
      <c r="E117" s="3"/>
      <c r="F117" s="3"/>
      <c r="G117" s="3"/>
      <c r="H117" s="3"/>
      <c r="J117" s="226"/>
      <c r="K117" s="3"/>
      <c r="L117" s="3"/>
      <c r="O117" s="227"/>
      <c r="Q117" s="94"/>
      <c r="R117" s="94"/>
      <c r="S117" s="94"/>
      <c r="T117" s="94"/>
    </row>
    <row r="118" ht="15.75" customHeight="1">
      <c r="A118" s="204">
        <v>46121.0</v>
      </c>
      <c r="B118" s="240"/>
      <c r="C118" s="206" t="s">
        <v>3</v>
      </c>
      <c r="D118" s="207">
        <v>46121.83693287037</v>
      </c>
      <c r="E118" s="3"/>
      <c r="F118" s="3"/>
      <c r="G118" s="3"/>
      <c r="H118" s="3"/>
      <c r="J118" s="226"/>
      <c r="K118" s="3"/>
      <c r="L118" s="3"/>
      <c r="O118" s="227"/>
      <c r="Q118" s="94"/>
      <c r="R118" s="94"/>
      <c r="S118" s="94"/>
      <c r="T118" s="94"/>
    </row>
    <row r="119" ht="15.75" customHeight="1">
      <c r="A119" s="204">
        <v>46122.0</v>
      </c>
      <c r="B119" s="240" t="s">
        <v>9</v>
      </c>
      <c r="C119" s="206" t="s">
        <v>9</v>
      </c>
      <c r="D119" s="207">
        <v>46122.820706018516</v>
      </c>
      <c r="E119" s="3"/>
      <c r="F119" s="3"/>
      <c r="G119" s="3"/>
      <c r="H119" s="3"/>
      <c r="J119" s="226"/>
      <c r="K119" s="3"/>
      <c r="L119" s="3"/>
      <c r="O119" s="227"/>
      <c r="Q119" s="94"/>
      <c r="R119" s="94"/>
      <c r="S119" s="94"/>
      <c r="T119" s="94"/>
    </row>
    <row r="120" ht="15.75" customHeight="1">
      <c r="A120" s="204">
        <v>46122.0</v>
      </c>
      <c r="B120" s="240" t="s">
        <v>78</v>
      </c>
      <c r="C120" s="206" t="s">
        <v>9</v>
      </c>
      <c r="D120" s="207">
        <v>46122.820706018516</v>
      </c>
      <c r="E120" s="3"/>
      <c r="F120" s="3"/>
      <c r="G120" s="3"/>
      <c r="H120" s="3"/>
      <c r="J120" s="226"/>
      <c r="K120" s="3"/>
      <c r="L120" s="3"/>
      <c r="O120" s="227"/>
      <c r="Q120" s="94"/>
      <c r="R120" s="94"/>
      <c r="S120" s="94"/>
      <c r="T120" s="94"/>
    </row>
    <row r="121" ht="15.75" customHeight="1">
      <c r="A121" s="204">
        <v>46122.0</v>
      </c>
      <c r="B121" s="240" t="s">
        <v>62</v>
      </c>
      <c r="C121" s="206" t="s">
        <v>9</v>
      </c>
      <c r="D121" s="207">
        <v>46122.820706018516</v>
      </c>
      <c r="E121" s="3"/>
      <c r="F121" s="3"/>
      <c r="G121" s="3"/>
      <c r="H121" s="3"/>
      <c r="J121" s="226"/>
      <c r="K121" s="3"/>
      <c r="L121" s="3"/>
      <c r="O121" s="227"/>
      <c r="Q121" s="94"/>
      <c r="R121" s="94"/>
      <c r="S121" s="94"/>
      <c r="T121" s="94"/>
    </row>
    <row r="122" ht="15.75" customHeight="1">
      <c r="A122" s="204">
        <v>46123.0</v>
      </c>
      <c r="B122" s="240" t="s">
        <v>73</v>
      </c>
      <c r="C122" s="206" t="s">
        <v>9</v>
      </c>
      <c r="D122" s="207">
        <v>46123.828055555554</v>
      </c>
      <c r="E122" s="3"/>
      <c r="F122" s="3"/>
      <c r="G122" s="3"/>
      <c r="H122" s="3"/>
      <c r="J122" s="226"/>
      <c r="K122" s="3"/>
      <c r="L122" s="3"/>
      <c r="O122" s="227"/>
      <c r="Q122" s="94"/>
      <c r="R122" s="94"/>
      <c r="S122" s="94"/>
      <c r="T122" s="94"/>
    </row>
    <row r="123" ht="15.75" customHeight="1">
      <c r="A123" s="204">
        <v>46123.0</v>
      </c>
      <c r="B123" s="240" t="s">
        <v>57</v>
      </c>
      <c r="C123" s="206" t="s">
        <v>9</v>
      </c>
      <c r="D123" s="207">
        <v>46123.828055555554</v>
      </c>
      <c r="E123" s="3"/>
      <c r="F123" s="3"/>
      <c r="G123" s="3"/>
      <c r="H123" s="3"/>
      <c r="J123" s="226"/>
      <c r="K123" s="3"/>
      <c r="L123" s="3"/>
      <c r="O123" s="227"/>
      <c r="Q123" s="94"/>
      <c r="R123" s="94"/>
      <c r="S123" s="94"/>
      <c r="T123" s="94"/>
    </row>
    <row r="124" ht="15.75" customHeight="1">
      <c r="A124" s="204">
        <v>46123.0</v>
      </c>
      <c r="B124" s="240" t="s">
        <v>53</v>
      </c>
      <c r="C124" s="206" t="s">
        <v>9</v>
      </c>
      <c r="D124" s="207">
        <v>46123.828055555554</v>
      </c>
      <c r="E124" s="3"/>
      <c r="F124" s="3"/>
      <c r="G124" s="3"/>
      <c r="H124" s="3"/>
      <c r="J124" s="226"/>
      <c r="K124" s="3"/>
      <c r="L124" s="3"/>
      <c r="O124" s="227"/>
      <c r="Q124" s="94"/>
      <c r="R124" s="94"/>
      <c r="S124" s="94"/>
      <c r="T124" s="94"/>
    </row>
    <row r="125" ht="15.75" customHeight="1">
      <c r="A125" s="204">
        <v>46124.0</v>
      </c>
      <c r="B125" s="240" t="s">
        <v>63</v>
      </c>
      <c r="C125" s="206" t="s">
        <v>5</v>
      </c>
      <c r="D125" s="207">
        <v>46124.84292824074</v>
      </c>
      <c r="E125" s="3"/>
      <c r="F125" s="3"/>
      <c r="G125" s="3"/>
      <c r="H125" s="3"/>
      <c r="J125" s="226"/>
      <c r="K125" s="3"/>
      <c r="L125" s="3"/>
      <c r="O125" s="227"/>
      <c r="Q125" s="94"/>
      <c r="R125" s="94"/>
      <c r="S125" s="94"/>
      <c r="T125" s="94"/>
    </row>
    <row r="126" ht="15.75" customHeight="1">
      <c r="A126" s="204">
        <v>46124.0</v>
      </c>
      <c r="B126" s="240" t="s">
        <v>80</v>
      </c>
      <c r="C126" s="206" t="s">
        <v>5</v>
      </c>
      <c r="D126" s="207">
        <v>46124.84292824074</v>
      </c>
      <c r="E126" s="3"/>
      <c r="F126" s="3"/>
      <c r="G126" s="3"/>
      <c r="H126" s="3"/>
      <c r="J126" s="226"/>
      <c r="K126" s="3"/>
      <c r="L126" s="3"/>
      <c r="O126" s="227"/>
      <c r="Q126" s="94"/>
      <c r="R126" s="94"/>
      <c r="S126" s="94"/>
      <c r="T126" s="94"/>
    </row>
    <row r="127" ht="15.75" customHeight="1">
      <c r="A127" s="204">
        <v>46124.0</v>
      </c>
      <c r="B127" s="240" t="s">
        <v>65</v>
      </c>
      <c r="C127" s="206" t="s">
        <v>5</v>
      </c>
      <c r="D127" s="207">
        <v>46124.84292824074</v>
      </c>
      <c r="E127" s="3"/>
      <c r="F127" s="3"/>
      <c r="G127" s="3"/>
      <c r="H127" s="3"/>
      <c r="J127" s="226"/>
      <c r="K127" s="3"/>
      <c r="L127" s="3"/>
      <c r="O127" s="227"/>
      <c r="Q127" s="94"/>
      <c r="R127" s="94"/>
      <c r="S127" s="94"/>
      <c r="T127" s="94"/>
    </row>
    <row r="128" ht="15.75" customHeight="1">
      <c r="A128" s="204">
        <v>46125.0</v>
      </c>
      <c r="B128" s="240" t="s">
        <v>50</v>
      </c>
      <c r="C128" s="206" t="s">
        <v>7</v>
      </c>
      <c r="D128" s="207">
        <v>46125.840092592596</v>
      </c>
      <c r="E128" s="3"/>
      <c r="F128" s="3"/>
      <c r="G128" s="3"/>
      <c r="H128" s="3"/>
      <c r="J128" s="226"/>
      <c r="K128" s="3"/>
      <c r="L128" s="3"/>
      <c r="O128" s="227"/>
      <c r="Q128" s="94"/>
      <c r="R128" s="94"/>
      <c r="S128" s="94"/>
      <c r="T128" s="94"/>
    </row>
    <row r="129" ht="15.75" customHeight="1">
      <c r="A129" s="204">
        <v>46125.0</v>
      </c>
      <c r="B129" s="240" t="s">
        <v>61</v>
      </c>
      <c r="C129" s="206" t="s">
        <v>7</v>
      </c>
      <c r="D129" s="207">
        <v>46125.840092592596</v>
      </c>
      <c r="E129" s="3"/>
      <c r="F129" s="3"/>
      <c r="G129" s="3"/>
      <c r="H129" s="3"/>
      <c r="J129" s="226"/>
      <c r="K129" s="3"/>
      <c r="L129" s="3"/>
      <c r="O129" s="227"/>
      <c r="Q129" s="94"/>
      <c r="R129" s="94"/>
      <c r="S129" s="94"/>
      <c r="T129" s="94"/>
    </row>
    <row r="130" ht="15.75" customHeight="1">
      <c r="A130" s="204">
        <v>46125.0</v>
      </c>
      <c r="B130" s="240" t="s">
        <v>5</v>
      </c>
      <c r="C130" s="206" t="s">
        <v>7</v>
      </c>
      <c r="D130" s="207">
        <v>46125.840092592596</v>
      </c>
      <c r="E130" s="3"/>
      <c r="F130" s="3"/>
      <c r="G130" s="3"/>
      <c r="H130" s="3"/>
      <c r="J130" s="226"/>
      <c r="K130" s="3"/>
      <c r="L130" s="3"/>
      <c r="O130" s="227"/>
      <c r="Q130" s="94"/>
      <c r="R130" s="94"/>
      <c r="S130" s="94"/>
      <c r="T130" s="94"/>
    </row>
    <row r="131" ht="15.75" customHeight="1">
      <c r="A131" s="204">
        <v>46126.0</v>
      </c>
      <c r="B131" s="240" t="s">
        <v>47</v>
      </c>
      <c r="C131" s="206" t="s">
        <v>5</v>
      </c>
      <c r="D131" s="207">
        <v>46126.825949074075</v>
      </c>
      <c r="E131" s="3"/>
      <c r="F131" s="3"/>
      <c r="G131" s="3"/>
      <c r="H131" s="3"/>
      <c r="J131" s="226"/>
      <c r="K131" s="3"/>
      <c r="L131" s="3"/>
      <c r="O131" s="227"/>
      <c r="Q131" s="94"/>
      <c r="R131" s="94"/>
      <c r="S131" s="94"/>
      <c r="T131" s="94"/>
    </row>
    <row r="132" ht="15.75" customHeight="1">
      <c r="A132" s="204">
        <v>46126.0</v>
      </c>
      <c r="B132" s="240" t="s">
        <v>54</v>
      </c>
      <c r="C132" s="206" t="s">
        <v>5</v>
      </c>
      <c r="D132" s="207">
        <v>46126.825949074075</v>
      </c>
      <c r="E132" s="3"/>
      <c r="F132" s="3"/>
      <c r="G132" s="3"/>
      <c r="H132" s="3"/>
      <c r="J132" s="226"/>
      <c r="K132" s="3"/>
      <c r="L132" s="3"/>
      <c r="O132" s="227"/>
      <c r="Q132" s="94"/>
      <c r="R132" s="94"/>
      <c r="S132" s="94"/>
      <c r="T132" s="94"/>
    </row>
    <row r="133" ht="15.75" customHeight="1">
      <c r="A133" s="204">
        <v>46126.0</v>
      </c>
      <c r="B133" s="240" t="s">
        <v>59</v>
      </c>
      <c r="C133" s="206" t="s">
        <v>5</v>
      </c>
      <c r="D133" s="207">
        <v>46126.825949074075</v>
      </c>
      <c r="E133" s="3"/>
      <c r="F133" s="3"/>
      <c r="G133" s="3"/>
      <c r="H133" s="3"/>
      <c r="J133" s="226"/>
      <c r="K133" s="3"/>
      <c r="L133" s="3"/>
      <c r="O133" s="227"/>
      <c r="Q133" s="94"/>
      <c r="R133" s="94"/>
      <c r="S133" s="94"/>
      <c r="T133" s="94"/>
    </row>
    <row r="134" ht="15.75" customHeight="1">
      <c r="A134" s="204">
        <v>46127.0</v>
      </c>
      <c r="B134" s="240" t="s">
        <v>49</v>
      </c>
      <c r="C134" s="206" t="s">
        <v>7</v>
      </c>
      <c r="D134" s="207">
        <v>46127.84105324074</v>
      </c>
      <c r="E134" s="3"/>
      <c r="F134" s="3"/>
      <c r="G134" s="3"/>
      <c r="H134" s="3"/>
      <c r="J134" s="226"/>
      <c r="K134" s="3"/>
      <c r="L134" s="3"/>
      <c r="O134" s="227"/>
      <c r="Q134" s="94"/>
      <c r="R134" s="94"/>
      <c r="S134" s="94"/>
      <c r="T134" s="94"/>
    </row>
    <row r="135" ht="15.75" customHeight="1">
      <c r="A135" s="204">
        <v>46127.0</v>
      </c>
      <c r="B135" s="240" t="s">
        <v>52</v>
      </c>
      <c r="C135" s="206" t="s">
        <v>7</v>
      </c>
      <c r="D135" s="207">
        <v>46127.84105324074</v>
      </c>
      <c r="E135" s="3"/>
      <c r="F135" s="3"/>
      <c r="G135" s="3"/>
      <c r="H135" s="3"/>
      <c r="J135" s="226"/>
      <c r="K135" s="3"/>
      <c r="L135" s="3"/>
      <c r="O135" s="227"/>
      <c r="Q135" s="94"/>
      <c r="R135" s="94"/>
      <c r="S135" s="94"/>
      <c r="T135" s="94"/>
    </row>
    <row r="136" ht="15.75" customHeight="1">
      <c r="A136" s="204">
        <v>46127.0</v>
      </c>
      <c r="B136" s="240" t="s">
        <v>69</v>
      </c>
      <c r="C136" s="206" t="s">
        <v>7</v>
      </c>
      <c r="D136" s="207">
        <v>46127.84105324074</v>
      </c>
      <c r="E136" s="3"/>
      <c r="F136" s="3"/>
      <c r="G136" s="3"/>
      <c r="H136" s="3"/>
      <c r="J136" s="226"/>
      <c r="K136" s="3"/>
      <c r="L136" s="3"/>
      <c r="O136" s="227"/>
      <c r="Q136" s="94"/>
      <c r="R136" s="94"/>
      <c r="S136" s="94"/>
      <c r="T136" s="94"/>
    </row>
    <row r="137" ht="15.75" customHeight="1">
      <c r="A137" s="204">
        <v>46128.0</v>
      </c>
      <c r="B137" s="240" t="s">
        <v>7</v>
      </c>
      <c r="C137" s="206" t="s">
        <v>9</v>
      </c>
      <c r="D137" s="207">
        <v>46128.80939814815</v>
      </c>
      <c r="E137" s="3"/>
      <c r="F137" s="3"/>
      <c r="G137" s="3"/>
      <c r="H137" s="3"/>
      <c r="J137" s="226"/>
      <c r="K137" s="3"/>
      <c r="L137" s="3"/>
      <c r="O137" s="227"/>
      <c r="Q137" s="94"/>
      <c r="R137" s="94"/>
      <c r="S137" s="94"/>
      <c r="T137" s="94"/>
    </row>
    <row r="138" ht="15.75" customHeight="1">
      <c r="A138" s="204">
        <v>46128.0</v>
      </c>
      <c r="B138" s="240" t="s">
        <v>66</v>
      </c>
      <c r="C138" s="206" t="s">
        <v>9</v>
      </c>
      <c r="D138" s="207">
        <v>46128.80939814815</v>
      </c>
      <c r="E138" s="3"/>
      <c r="F138" s="3"/>
      <c r="G138" s="3"/>
      <c r="H138" s="3"/>
      <c r="J138" s="226"/>
      <c r="K138" s="3"/>
      <c r="L138" s="3"/>
      <c r="O138" s="227"/>
      <c r="Q138" s="94"/>
      <c r="R138" s="94"/>
      <c r="S138" s="94"/>
      <c r="T138" s="94"/>
    </row>
    <row r="139" ht="15.75" customHeight="1">
      <c r="A139" s="204">
        <v>46128.0</v>
      </c>
      <c r="B139" s="240" t="s">
        <v>70</v>
      </c>
      <c r="C139" s="206" t="s">
        <v>9</v>
      </c>
      <c r="D139" s="207">
        <v>46128.80939814815</v>
      </c>
      <c r="E139" s="3"/>
      <c r="F139" s="3"/>
      <c r="G139" s="3"/>
      <c r="H139" s="3"/>
      <c r="J139" s="226"/>
      <c r="K139" s="3"/>
      <c r="L139" s="3"/>
      <c r="O139" s="227"/>
      <c r="Q139" s="94"/>
      <c r="R139" s="94"/>
      <c r="S139" s="94"/>
      <c r="T139" s="94"/>
    </row>
    <row r="140" ht="15.75" customHeight="1">
      <c r="A140" s="204">
        <v>46129.0</v>
      </c>
      <c r="B140" s="240" t="s">
        <v>9</v>
      </c>
      <c r="C140" s="206" t="s">
        <v>9</v>
      </c>
      <c r="D140" s="207">
        <v>46129.83943287037</v>
      </c>
      <c r="E140" s="3"/>
      <c r="F140" s="3"/>
      <c r="G140" s="3"/>
      <c r="H140" s="3"/>
      <c r="J140" s="226"/>
      <c r="K140" s="3"/>
      <c r="L140" s="3"/>
      <c r="O140" s="227"/>
      <c r="Q140" s="94"/>
      <c r="R140" s="94"/>
      <c r="S140" s="94"/>
      <c r="T140" s="94"/>
    </row>
    <row r="141" ht="15.75" customHeight="1">
      <c r="A141" s="204">
        <v>46129.0</v>
      </c>
      <c r="B141" s="240"/>
      <c r="C141" s="206" t="s">
        <v>9</v>
      </c>
      <c r="D141" s="207">
        <v>46129.83943287037</v>
      </c>
      <c r="E141" s="3"/>
      <c r="F141" s="3"/>
      <c r="G141" s="3"/>
      <c r="H141" s="3"/>
      <c r="J141" s="226"/>
      <c r="K141" s="3"/>
      <c r="L141" s="3"/>
      <c r="O141" s="227"/>
      <c r="Q141" s="94"/>
      <c r="R141" s="94"/>
      <c r="S141" s="94"/>
      <c r="T141" s="94"/>
    </row>
    <row r="142" ht="15.75" customHeight="1">
      <c r="A142" s="204">
        <v>46129.0</v>
      </c>
      <c r="B142" s="240" t="s">
        <v>62</v>
      </c>
      <c r="C142" s="206" t="s">
        <v>9</v>
      </c>
      <c r="D142" s="207">
        <v>46129.83943287037</v>
      </c>
      <c r="E142" s="3"/>
      <c r="F142" s="3"/>
      <c r="G142" s="3"/>
      <c r="H142" s="3"/>
      <c r="J142" s="226"/>
      <c r="K142" s="3"/>
      <c r="L142" s="3"/>
      <c r="O142" s="227"/>
      <c r="Q142" s="94"/>
      <c r="R142" s="94"/>
      <c r="S142" s="94"/>
      <c r="T142" s="94"/>
    </row>
    <row r="143" ht="15.75" customHeight="1">
      <c r="A143" s="204">
        <v>46130.0</v>
      </c>
      <c r="B143" s="240" t="s">
        <v>78</v>
      </c>
      <c r="C143" s="206" t="s">
        <v>9</v>
      </c>
      <c r="D143" s="207">
        <v>46130.835439814815</v>
      </c>
      <c r="E143" s="3"/>
      <c r="F143" s="3"/>
      <c r="G143" s="3"/>
      <c r="H143" s="3"/>
      <c r="J143" s="226"/>
      <c r="K143" s="3"/>
      <c r="L143" s="3"/>
      <c r="O143" s="227"/>
      <c r="Q143" s="94"/>
      <c r="R143" s="94"/>
      <c r="S143" s="94"/>
      <c r="T143" s="94"/>
    </row>
    <row r="144" ht="15.75" customHeight="1">
      <c r="A144" s="204">
        <v>46130.0</v>
      </c>
      <c r="B144" s="240" t="s">
        <v>80</v>
      </c>
      <c r="C144" s="206" t="s">
        <v>9</v>
      </c>
      <c r="D144" s="207">
        <v>46130.835439814815</v>
      </c>
      <c r="E144" s="3"/>
      <c r="F144" s="3"/>
      <c r="G144" s="3"/>
      <c r="H144" s="3"/>
      <c r="J144" s="226"/>
      <c r="K144" s="3"/>
      <c r="L144" s="3"/>
      <c r="O144" s="227"/>
      <c r="Q144" s="94"/>
      <c r="R144" s="94"/>
      <c r="S144" s="94"/>
      <c r="T144" s="94"/>
    </row>
    <row r="145" ht="15.75" customHeight="1">
      <c r="A145" s="204">
        <v>46130.0</v>
      </c>
      <c r="B145" s="240" t="s">
        <v>73</v>
      </c>
      <c r="C145" s="206" t="s">
        <v>9</v>
      </c>
      <c r="D145" s="207">
        <v>46130.835439814815</v>
      </c>
      <c r="E145" s="3"/>
      <c r="F145" s="3"/>
      <c r="G145" s="3"/>
      <c r="H145" s="3"/>
      <c r="J145" s="226"/>
      <c r="K145" s="3"/>
      <c r="L145" s="3"/>
      <c r="O145" s="227"/>
      <c r="Q145" s="94"/>
      <c r="R145" s="94"/>
      <c r="S145" s="94"/>
      <c r="T145" s="94"/>
    </row>
    <row r="146" ht="15.75" customHeight="1">
      <c r="A146" s="204">
        <v>46131.0</v>
      </c>
      <c r="B146" s="240" t="s">
        <v>5</v>
      </c>
      <c r="C146" s="206" t="s">
        <v>5</v>
      </c>
      <c r="D146" s="207">
        <v>46132.347719907404</v>
      </c>
      <c r="E146" s="3"/>
      <c r="F146" s="3"/>
      <c r="G146" s="3"/>
      <c r="H146" s="3"/>
      <c r="J146" s="226"/>
      <c r="K146" s="3"/>
      <c r="L146" s="3"/>
      <c r="O146" s="227"/>
      <c r="Q146" s="94"/>
      <c r="R146" s="94"/>
      <c r="S146" s="94"/>
      <c r="T146" s="94"/>
    </row>
    <row r="147" ht="15.75" customHeight="1">
      <c r="A147" s="204">
        <v>46131.0</v>
      </c>
      <c r="B147" s="240" t="s">
        <v>65</v>
      </c>
      <c r="C147" s="206" t="s">
        <v>5</v>
      </c>
      <c r="D147" s="207">
        <v>46132.347719907404</v>
      </c>
      <c r="E147" s="3"/>
      <c r="F147" s="3"/>
      <c r="G147" s="3"/>
      <c r="H147" s="3"/>
      <c r="J147" s="226"/>
      <c r="K147" s="3"/>
      <c r="L147" s="3"/>
      <c r="O147" s="227"/>
      <c r="Q147" s="94"/>
      <c r="R147" s="94"/>
      <c r="S147" s="94"/>
      <c r="T147" s="94"/>
    </row>
    <row r="148" ht="15.75" customHeight="1">
      <c r="A148" s="204">
        <v>46131.0</v>
      </c>
      <c r="B148" s="240" t="s">
        <v>57</v>
      </c>
      <c r="C148" s="206" t="s">
        <v>5</v>
      </c>
      <c r="D148" s="207">
        <v>46132.347719907404</v>
      </c>
      <c r="E148" s="3"/>
      <c r="F148" s="3"/>
      <c r="G148" s="3"/>
      <c r="H148" s="3"/>
      <c r="J148" s="226"/>
      <c r="K148" s="3"/>
      <c r="L148" s="3"/>
      <c r="O148" s="227"/>
      <c r="Q148" s="94"/>
      <c r="R148" s="94"/>
      <c r="S148" s="94"/>
      <c r="T148" s="94"/>
    </row>
    <row r="149" ht="15.75" customHeight="1">
      <c r="A149" s="204">
        <v>46132.0</v>
      </c>
      <c r="B149" s="240" t="s">
        <v>53</v>
      </c>
      <c r="C149" s="206"/>
      <c r="D149" s="207"/>
      <c r="E149" s="3"/>
      <c r="F149" s="3"/>
      <c r="G149" s="3"/>
      <c r="H149" s="3"/>
      <c r="J149" s="226"/>
      <c r="K149" s="3"/>
      <c r="L149" s="3"/>
      <c r="O149" s="227"/>
      <c r="Q149" s="94"/>
      <c r="R149" s="94"/>
      <c r="S149" s="94"/>
      <c r="T149" s="94"/>
    </row>
    <row r="150" ht="15.75" customHeight="1">
      <c r="A150" s="204">
        <v>46132.0</v>
      </c>
      <c r="B150" s="240" t="s">
        <v>63</v>
      </c>
      <c r="C150" s="223"/>
      <c r="D150" s="231"/>
      <c r="E150" s="3"/>
      <c r="F150" s="3"/>
      <c r="G150" s="3"/>
      <c r="H150" s="3"/>
      <c r="J150" s="226"/>
      <c r="K150" s="3"/>
      <c r="L150" s="3"/>
      <c r="O150" s="227"/>
      <c r="Q150" s="94"/>
      <c r="R150" s="94"/>
      <c r="S150" s="94"/>
      <c r="T150" s="94"/>
    </row>
    <row r="151" ht="15.75" customHeight="1">
      <c r="A151" s="204">
        <v>46132.0</v>
      </c>
      <c r="B151" s="240" t="s">
        <v>50</v>
      </c>
      <c r="C151" s="223"/>
      <c r="D151" s="231"/>
      <c r="E151" s="3"/>
      <c r="F151" s="3"/>
      <c r="G151" s="3"/>
      <c r="H151" s="3"/>
      <c r="J151" s="226"/>
      <c r="K151" s="3"/>
      <c r="L151" s="3"/>
      <c r="O151" s="227"/>
      <c r="Q151" s="94"/>
      <c r="R151" s="94"/>
      <c r="S151" s="94"/>
      <c r="T151" s="94"/>
    </row>
    <row r="152" ht="15.75" customHeight="1">
      <c r="A152" s="204">
        <v>46133.0</v>
      </c>
      <c r="B152" s="240" t="s">
        <v>47</v>
      </c>
      <c r="C152" s="206" t="s">
        <v>9</v>
      </c>
      <c r="D152" s="207">
        <v>46133.80788194444</v>
      </c>
      <c r="E152" s="3"/>
      <c r="F152" s="3"/>
      <c r="G152" s="3"/>
      <c r="H152" s="3"/>
      <c r="J152" s="226"/>
      <c r="K152" s="3"/>
      <c r="L152" s="3"/>
      <c r="O152" s="227"/>
      <c r="Q152" s="94"/>
      <c r="R152" s="94"/>
      <c r="S152" s="94"/>
      <c r="T152" s="94"/>
    </row>
    <row r="153" ht="15.75" customHeight="1">
      <c r="A153" s="204">
        <v>46133.0</v>
      </c>
      <c r="B153" s="240" t="s">
        <v>61</v>
      </c>
      <c r="C153" s="206" t="s">
        <v>9</v>
      </c>
      <c r="D153" s="207">
        <v>46133.80788194444</v>
      </c>
      <c r="E153" s="3"/>
      <c r="F153" s="3"/>
      <c r="G153" s="3"/>
      <c r="H153" s="3"/>
      <c r="J153" s="226"/>
      <c r="K153" s="3"/>
      <c r="L153" s="3"/>
      <c r="O153" s="227"/>
      <c r="Q153" s="94"/>
      <c r="R153" s="94"/>
      <c r="S153" s="94"/>
      <c r="T153" s="94"/>
    </row>
    <row r="154" ht="15.75" customHeight="1">
      <c r="A154" s="242">
        <v>46133.0</v>
      </c>
      <c r="B154" s="240" t="s">
        <v>54</v>
      </c>
      <c r="C154" s="206" t="s">
        <v>9</v>
      </c>
      <c r="D154" s="207">
        <v>46133.80788194444</v>
      </c>
      <c r="E154" s="3"/>
      <c r="F154" s="3"/>
      <c r="G154" s="3"/>
      <c r="H154" s="3"/>
      <c r="J154" s="226"/>
      <c r="K154" s="3"/>
      <c r="L154" s="3"/>
      <c r="O154" s="227"/>
      <c r="Q154" s="94"/>
      <c r="R154" s="94"/>
      <c r="S154" s="94"/>
      <c r="T154" s="94"/>
    </row>
    <row r="155" ht="15.75" customHeight="1">
      <c r="A155" s="242">
        <v>46134.0</v>
      </c>
      <c r="B155" s="240" t="s">
        <v>59</v>
      </c>
      <c r="C155" s="206" t="s">
        <v>5</v>
      </c>
      <c r="D155" s="207">
        <v>46134.8387037037</v>
      </c>
      <c r="E155" s="3"/>
      <c r="F155" s="3"/>
      <c r="G155" s="3"/>
      <c r="H155" s="3"/>
      <c r="J155" s="226"/>
      <c r="K155" s="3"/>
      <c r="L155" s="3"/>
      <c r="O155" s="227"/>
      <c r="Q155" s="94"/>
      <c r="R155" s="94"/>
      <c r="S155" s="94"/>
      <c r="T155" s="94"/>
    </row>
    <row r="156" ht="15.75" customHeight="1">
      <c r="A156" s="242">
        <v>46134.0</v>
      </c>
      <c r="B156" s="240" t="s">
        <v>49</v>
      </c>
      <c r="C156" s="206" t="s">
        <v>5</v>
      </c>
      <c r="D156" s="207">
        <v>46134.8387037037</v>
      </c>
      <c r="E156" s="3"/>
      <c r="F156" s="3"/>
      <c r="G156" s="3"/>
      <c r="H156" s="3"/>
      <c r="J156" s="226"/>
      <c r="K156" s="3"/>
      <c r="L156" s="3"/>
      <c r="O156" s="227"/>
      <c r="Q156" s="94"/>
      <c r="R156" s="94"/>
      <c r="S156" s="94"/>
      <c r="T156" s="94"/>
    </row>
    <row r="157" ht="15.75" customHeight="1">
      <c r="A157" s="234">
        <v>46134.0</v>
      </c>
      <c r="B157" s="240" t="s">
        <v>52</v>
      </c>
      <c r="C157" s="206" t="s">
        <v>5</v>
      </c>
      <c r="D157" s="207">
        <v>46134.8387037037</v>
      </c>
      <c r="E157" s="3"/>
      <c r="F157" s="3"/>
      <c r="G157" s="3"/>
      <c r="H157" s="3"/>
      <c r="J157" s="226"/>
      <c r="K157" s="3"/>
      <c r="L157" s="3"/>
      <c r="O157" s="227"/>
      <c r="Q157" s="94"/>
      <c r="R157" s="94"/>
      <c r="S157" s="94"/>
      <c r="T157" s="94"/>
    </row>
    <row r="158" ht="15.75" customHeight="1">
      <c r="A158" s="234">
        <v>46136.0</v>
      </c>
      <c r="B158" s="240" t="s">
        <v>7</v>
      </c>
      <c r="C158" s="206" t="s">
        <v>9</v>
      </c>
      <c r="D158" s="207">
        <v>46136.8334375</v>
      </c>
      <c r="E158" s="3"/>
      <c r="F158" s="3"/>
      <c r="G158" s="3"/>
      <c r="H158" s="3"/>
      <c r="J158" s="226"/>
      <c r="K158" s="3"/>
      <c r="L158" s="3"/>
      <c r="O158" s="227"/>
      <c r="Q158" s="94"/>
      <c r="R158" s="94"/>
      <c r="S158" s="94"/>
      <c r="T158" s="94"/>
    </row>
    <row r="159" ht="15.75" customHeight="1">
      <c r="A159" s="234">
        <v>46136.0</v>
      </c>
      <c r="B159" s="240" t="s">
        <v>70</v>
      </c>
      <c r="C159" s="206" t="s">
        <v>9</v>
      </c>
      <c r="D159" s="207">
        <v>46136.8334375</v>
      </c>
      <c r="E159" s="3"/>
      <c r="F159" s="3"/>
      <c r="G159" s="3"/>
      <c r="H159" s="3"/>
      <c r="J159" s="226"/>
      <c r="K159" s="3"/>
      <c r="L159" s="3"/>
      <c r="O159" s="227"/>
      <c r="Q159" s="94"/>
      <c r="R159" s="94"/>
      <c r="S159" s="94"/>
      <c r="T159" s="94"/>
    </row>
    <row r="160" ht="15.75" customHeight="1">
      <c r="A160" s="234">
        <v>46136.0</v>
      </c>
      <c r="B160" s="240" t="s">
        <v>69</v>
      </c>
      <c r="C160" s="206" t="s">
        <v>9</v>
      </c>
      <c r="D160" s="207">
        <v>46136.8334375</v>
      </c>
      <c r="E160" s="3"/>
      <c r="F160" s="3"/>
      <c r="G160" s="3"/>
      <c r="H160" s="3"/>
      <c r="J160" s="226"/>
      <c r="K160" s="3"/>
      <c r="L160" s="3"/>
      <c r="O160" s="227"/>
      <c r="Q160" s="94"/>
      <c r="R160" s="94"/>
      <c r="S160" s="94"/>
      <c r="T160" s="94"/>
    </row>
    <row r="161" ht="15.75" customHeight="1">
      <c r="A161" s="234">
        <v>46137.0</v>
      </c>
      <c r="B161" s="240" t="s">
        <v>66</v>
      </c>
      <c r="C161" s="206" t="s">
        <v>5</v>
      </c>
      <c r="D161" s="207">
        <v>46137.84008101852</v>
      </c>
      <c r="E161" s="3"/>
      <c r="F161" s="3"/>
      <c r="G161" s="3"/>
      <c r="H161" s="3"/>
      <c r="J161" s="226"/>
      <c r="K161" s="3"/>
      <c r="L161" s="3"/>
      <c r="O161" s="227"/>
      <c r="Q161" s="94"/>
      <c r="R161" s="94"/>
      <c r="S161" s="94"/>
      <c r="T161" s="94"/>
    </row>
    <row r="162" ht="15.75" customHeight="1">
      <c r="A162" s="234">
        <v>46137.0</v>
      </c>
      <c r="B162" s="240" t="s">
        <v>9</v>
      </c>
      <c r="C162" s="206" t="s">
        <v>5</v>
      </c>
      <c r="D162" s="207">
        <v>46137.84008101852</v>
      </c>
      <c r="E162" s="3"/>
      <c r="F162" s="3"/>
      <c r="G162" s="3"/>
      <c r="H162" s="3"/>
      <c r="J162" s="226"/>
      <c r="K162" s="3"/>
      <c r="L162" s="3"/>
      <c r="O162" s="227"/>
      <c r="Q162" s="94"/>
      <c r="R162" s="94"/>
      <c r="S162" s="94"/>
      <c r="T162" s="94"/>
    </row>
    <row r="163" ht="15.75" customHeight="1">
      <c r="A163" s="234">
        <v>46137.0</v>
      </c>
      <c r="B163" s="240" t="s">
        <v>62</v>
      </c>
      <c r="C163" s="206" t="s">
        <v>5</v>
      </c>
      <c r="D163" s="207">
        <v>46137.84008101852</v>
      </c>
      <c r="E163" s="3"/>
      <c r="F163" s="3"/>
      <c r="G163" s="3"/>
      <c r="H163" s="3"/>
      <c r="J163" s="226"/>
      <c r="K163" s="3"/>
      <c r="L163" s="3"/>
      <c r="O163" s="227"/>
      <c r="Q163" s="94"/>
      <c r="R163" s="94"/>
      <c r="S163" s="94"/>
      <c r="T163" s="94"/>
    </row>
    <row r="164" ht="15.75" customHeight="1">
      <c r="A164" s="234">
        <v>46138.0</v>
      </c>
      <c r="B164" s="240" t="s">
        <v>73</v>
      </c>
      <c r="C164" s="206" t="s">
        <v>9</v>
      </c>
      <c r="D164" s="207">
        <v>46138.834965277776</v>
      </c>
      <c r="E164" s="3"/>
      <c r="F164" s="3"/>
      <c r="G164" s="3"/>
      <c r="H164" s="3"/>
      <c r="J164" s="226"/>
      <c r="K164" s="3"/>
      <c r="L164" s="3"/>
      <c r="O164" s="227"/>
      <c r="Q164" s="94"/>
      <c r="R164" s="94"/>
      <c r="S164" s="94"/>
      <c r="T164" s="94"/>
    </row>
    <row r="165" ht="15.75" customHeight="1">
      <c r="A165" s="234">
        <v>46138.0</v>
      </c>
      <c r="B165" s="240"/>
      <c r="C165" s="206" t="s">
        <v>9</v>
      </c>
      <c r="D165" s="207">
        <v>46138.834965277776</v>
      </c>
      <c r="E165" s="3"/>
      <c r="F165" s="3"/>
      <c r="G165" s="3"/>
      <c r="H165" s="3"/>
      <c r="J165" s="226"/>
      <c r="K165" s="3"/>
      <c r="L165" s="3"/>
      <c r="O165" s="227"/>
      <c r="Q165" s="94"/>
      <c r="R165" s="94"/>
      <c r="S165" s="94"/>
      <c r="T165" s="94"/>
    </row>
    <row r="166" ht="15.75" customHeight="1">
      <c r="A166" s="234">
        <v>46138.0</v>
      </c>
      <c r="B166" s="240" t="s">
        <v>80</v>
      </c>
      <c r="C166" s="206" t="s">
        <v>9</v>
      </c>
      <c r="D166" s="207">
        <v>46138.834965277776</v>
      </c>
      <c r="E166" s="3"/>
      <c r="F166" s="3"/>
      <c r="G166" s="3"/>
      <c r="H166" s="3"/>
      <c r="J166" s="226"/>
      <c r="K166" s="3"/>
      <c r="L166" s="3"/>
      <c r="O166" s="227"/>
      <c r="Q166" s="94"/>
      <c r="R166" s="94"/>
      <c r="S166" s="94"/>
      <c r="T166" s="94"/>
    </row>
    <row r="167" ht="15.75" customHeight="1">
      <c r="A167" s="234">
        <v>46139.0</v>
      </c>
      <c r="B167" s="240" t="s">
        <v>78</v>
      </c>
      <c r="C167" s="206" t="s">
        <v>9</v>
      </c>
      <c r="D167" s="207">
        <v>46139.824895833335</v>
      </c>
      <c r="E167" s="3"/>
      <c r="F167" s="3"/>
      <c r="G167" s="3"/>
      <c r="H167" s="3"/>
      <c r="J167" s="226"/>
      <c r="K167" s="3"/>
      <c r="L167" s="3"/>
      <c r="O167" s="227"/>
      <c r="Q167" s="94"/>
      <c r="R167" s="94"/>
      <c r="S167" s="94"/>
      <c r="T167" s="94"/>
    </row>
    <row r="168" ht="15.75" customHeight="1">
      <c r="A168" s="234">
        <v>46139.0</v>
      </c>
      <c r="B168" s="240" t="s">
        <v>57</v>
      </c>
      <c r="C168" s="206" t="s">
        <v>9</v>
      </c>
      <c r="D168" s="207">
        <v>46139.824895833335</v>
      </c>
      <c r="E168" s="3"/>
      <c r="F168" s="3"/>
      <c r="G168" s="3"/>
      <c r="H168" s="3"/>
      <c r="J168" s="226"/>
      <c r="K168" s="3"/>
      <c r="L168" s="3"/>
      <c r="O168" s="227"/>
      <c r="Q168" s="94"/>
      <c r="R168" s="94"/>
      <c r="S168" s="94"/>
      <c r="T168" s="94"/>
    </row>
    <row r="169" ht="15.75" customHeight="1">
      <c r="A169" s="234">
        <v>46139.0</v>
      </c>
      <c r="B169" s="240" t="s">
        <v>65</v>
      </c>
      <c r="C169" s="206" t="s">
        <v>9</v>
      </c>
      <c r="D169" s="207">
        <v>46139.824895833335</v>
      </c>
      <c r="E169" s="3"/>
      <c r="F169" s="3"/>
      <c r="G169" s="3"/>
      <c r="H169" s="3"/>
      <c r="J169" s="226"/>
      <c r="K169" s="3"/>
      <c r="L169" s="3"/>
      <c r="O169" s="227"/>
      <c r="Q169" s="94"/>
      <c r="R169" s="94"/>
      <c r="S169" s="94"/>
      <c r="T169" s="94"/>
    </row>
    <row r="170" ht="15.75" customHeight="1">
      <c r="A170" s="234">
        <v>46140.0</v>
      </c>
      <c r="B170" s="240" t="s">
        <v>50</v>
      </c>
      <c r="C170" s="206" t="s">
        <v>9</v>
      </c>
      <c r="D170" s="207">
        <v>46140.82072916667</v>
      </c>
      <c r="E170" s="3"/>
      <c r="F170" s="3"/>
      <c r="G170" s="3"/>
      <c r="H170" s="3"/>
      <c r="J170" s="226"/>
      <c r="K170" s="3"/>
      <c r="L170" s="3"/>
      <c r="O170" s="227"/>
      <c r="Q170" s="94"/>
      <c r="R170" s="94"/>
      <c r="S170" s="94"/>
      <c r="T170" s="94"/>
    </row>
    <row r="171" ht="15.75" customHeight="1">
      <c r="A171" s="234">
        <v>46140.0</v>
      </c>
      <c r="B171" s="240" t="s">
        <v>5</v>
      </c>
      <c r="C171" s="206" t="s">
        <v>9</v>
      </c>
      <c r="D171" s="207">
        <v>46140.82072916667</v>
      </c>
      <c r="E171" s="3"/>
      <c r="F171" s="3"/>
      <c r="G171" s="3"/>
      <c r="H171" s="3"/>
      <c r="J171" s="226"/>
      <c r="K171" s="3"/>
      <c r="L171" s="3"/>
      <c r="O171" s="227"/>
      <c r="Q171" s="94"/>
      <c r="R171" s="94"/>
      <c r="S171" s="94"/>
      <c r="T171" s="94"/>
    </row>
    <row r="172" ht="15.75" customHeight="1">
      <c r="A172" s="234">
        <v>46140.0</v>
      </c>
      <c r="B172" s="240" t="s">
        <v>53</v>
      </c>
      <c r="C172" s="206" t="s">
        <v>9</v>
      </c>
      <c r="D172" s="207">
        <v>46140.82072916667</v>
      </c>
      <c r="E172" s="3"/>
      <c r="F172" s="3"/>
      <c r="G172" s="3"/>
      <c r="H172" s="3"/>
      <c r="J172" s="226"/>
      <c r="K172" s="3"/>
      <c r="L172" s="3"/>
      <c r="O172" s="227"/>
      <c r="Q172" s="94"/>
      <c r="R172" s="94"/>
      <c r="S172" s="94"/>
      <c r="T172" s="94"/>
    </row>
    <row r="173" ht="15.75" customHeight="1">
      <c r="A173" s="234">
        <v>46141.0</v>
      </c>
      <c r="B173" s="240" t="s">
        <v>63</v>
      </c>
      <c r="C173" s="206" t="s">
        <v>7</v>
      </c>
      <c r="D173" s="207">
        <v>46141.83766203704</v>
      </c>
      <c r="E173" s="3"/>
      <c r="F173" s="3"/>
      <c r="G173" s="3"/>
      <c r="H173" s="3"/>
      <c r="J173" s="226"/>
      <c r="K173" s="3"/>
      <c r="L173" s="3"/>
      <c r="O173" s="227"/>
      <c r="Q173" s="94"/>
      <c r="R173" s="94"/>
      <c r="S173" s="94"/>
      <c r="T173" s="94"/>
    </row>
    <row r="174" ht="15.75" customHeight="1">
      <c r="A174" s="234">
        <v>46141.0</v>
      </c>
      <c r="B174" s="240" t="s">
        <v>47</v>
      </c>
      <c r="C174" s="206" t="s">
        <v>7</v>
      </c>
      <c r="D174" s="207">
        <v>46141.83766203704</v>
      </c>
      <c r="E174" s="3"/>
      <c r="F174" s="3"/>
      <c r="G174" s="3"/>
      <c r="H174" s="3"/>
      <c r="J174" s="226"/>
      <c r="K174" s="3"/>
      <c r="L174" s="3"/>
      <c r="O174" s="227"/>
      <c r="Q174" s="94"/>
      <c r="R174" s="94"/>
      <c r="S174" s="94"/>
      <c r="T174" s="94"/>
    </row>
    <row r="175" ht="15.75" customHeight="1">
      <c r="A175" s="234">
        <v>46141.0</v>
      </c>
      <c r="B175" s="240" t="s">
        <v>61</v>
      </c>
      <c r="C175" s="206" t="s">
        <v>7</v>
      </c>
      <c r="D175" s="207">
        <v>46141.83766203704</v>
      </c>
      <c r="E175" s="3"/>
      <c r="F175" s="3"/>
      <c r="G175" s="3"/>
      <c r="H175" s="3"/>
      <c r="J175" s="226"/>
      <c r="K175" s="3"/>
      <c r="L175" s="3"/>
      <c r="O175" s="227"/>
      <c r="Q175" s="94"/>
      <c r="R175" s="94"/>
      <c r="S175" s="94"/>
      <c r="T175" s="94"/>
    </row>
    <row r="176" ht="15.75" customHeight="1">
      <c r="A176" s="234">
        <v>46142.0</v>
      </c>
      <c r="B176" s="240" t="s">
        <v>52</v>
      </c>
      <c r="C176" s="206" t="s">
        <v>9</v>
      </c>
      <c r="D176" s="207">
        <v>46142.828738425924</v>
      </c>
      <c r="E176" s="3"/>
      <c r="F176" s="3"/>
      <c r="G176" s="3"/>
      <c r="H176" s="3"/>
      <c r="J176" s="226"/>
      <c r="K176" s="3"/>
      <c r="L176" s="3"/>
      <c r="O176" s="227"/>
      <c r="Q176" s="94"/>
      <c r="R176" s="94"/>
      <c r="S176" s="94"/>
      <c r="T176" s="94"/>
    </row>
    <row r="177" ht="15.75" customHeight="1">
      <c r="A177" s="234">
        <v>46142.0</v>
      </c>
      <c r="B177" s="240" t="s">
        <v>54</v>
      </c>
      <c r="C177" s="206" t="s">
        <v>9</v>
      </c>
      <c r="D177" s="207">
        <v>46142.828738425924</v>
      </c>
      <c r="E177" s="3"/>
      <c r="F177" s="3"/>
      <c r="G177" s="3"/>
      <c r="H177" s="3"/>
      <c r="J177" s="226"/>
      <c r="K177" s="3"/>
      <c r="L177" s="3"/>
      <c r="O177" s="227"/>
      <c r="Q177" s="94"/>
      <c r="R177" s="94"/>
      <c r="S177" s="94"/>
      <c r="T177" s="94"/>
    </row>
    <row r="178" ht="15.75" customHeight="1">
      <c r="A178" s="234">
        <v>46142.0</v>
      </c>
      <c r="B178" s="240" t="s">
        <v>7</v>
      </c>
      <c r="C178" s="206" t="s">
        <v>9</v>
      </c>
      <c r="D178" s="207">
        <v>46142.828738425924</v>
      </c>
      <c r="E178" s="3"/>
      <c r="F178" s="3"/>
      <c r="G178" s="3"/>
      <c r="H178" s="3"/>
      <c r="J178" s="226"/>
      <c r="K178" s="3"/>
      <c r="L178" s="3"/>
      <c r="O178" s="227"/>
      <c r="Q178" s="94"/>
      <c r="R178" s="94"/>
      <c r="S178" s="94"/>
      <c r="T178" s="94"/>
    </row>
    <row r="179" ht="15.75" customHeight="1">
      <c r="A179" s="234">
        <v>46143.0</v>
      </c>
      <c r="B179" s="240" t="s">
        <v>49</v>
      </c>
      <c r="C179" s="206" t="s">
        <v>5</v>
      </c>
      <c r="D179" s="207">
        <v>46143.83358796296</v>
      </c>
      <c r="E179" s="3"/>
      <c r="F179" s="3"/>
      <c r="G179" s="3"/>
      <c r="H179" s="3"/>
      <c r="J179" s="226"/>
      <c r="K179" s="3"/>
      <c r="L179" s="3"/>
      <c r="O179" s="227"/>
      <c r="Q179" s="94"/>
      <c r="R179" s="94"/>
      <c r="S179" s="94"/>
      <c r="T179" s="94"/>
    </row>
    <row r="180" ht="15.75" customHeight="1">
      <c r="A180" s="234">
        <v>46143.0</v>
      </c>
      <c r="B180" s="240" t="s">
        <v>70</v>
      </c>
      <c r="C180" s="206" t="s">
        <v>5</v>
      </c>
      <c r="D180" s="207">
        <v>46143.83358796296</v>
      </c>
      <c r="E180" s="3"/>
      <c r="F180" s="3"/>
      <c r="G180" s="3"/>
      <c r="H180" s="3"/>
      <c r="J180" s="226"/>
      <c r="K180" s="3"/>
      <c r="L180" s="3"/>
      <c r="O180" s="227"/>
      <c r="Q180" s="94"/>
      <c r="R180" s="94"/>
      <c r="S180" s="94"/>
      <c r="T180" s="94"/>
    </row>
    <row r="181" ht="15.75" customHeight="1">
      <c r="A181" s="234">
        <v>46143.0</v>
      </c>
      <c r="B181" s="240" t="s">
        <v>9</v>
      </c>
      <c r="C181" s="206" t="s">
        <v>5</v>
      </c>
      <c r="D181" s="207">
        <v>46143.83358796296</v>
      </c>
      <c r="E181" s="3"/>
      <c r="F181" s="3"/>
      <c r="G181" s="3"/>
      <c r="H181" s="3"/>
      <c r="J181" s="226"/>
      <c r="K181" s="3"/>
      <c r="L181" s="3"/>
      <c r="O181" s="227"/>
      <c r="Q181" s="94"/>
      <c r="R181" s="94"/>
      <c r="S181" s="94"/>
      <c r="T181" s="94"/>
    </row>
    <row r="182" ht="15.75" customHeight="1">
      <c r="A182" s="234">
        <v>46144.0</v>
      </c>
      <c r="B182" s="240" t="s">
        <v>59</v>
      </c>
      <c r="C182" s="206" t="s">
        <v>7</v>
      </c>
      <c r="D182" s="207">
        <v>46144.828680555554</v>
      </c>
      <c r="E182" s="3"/>
      <c r="F182" s="3"/>
      <c r="G182" s="3"/>
      <c r="H182" s="3"/>
      <c r="J182" s="226"/>
      <c r="K182" s="3"/>
      <c r="L182" s="3"/>
      <c r="O182" s="227"/>
      <c r="Q182" s="94"/>
      <c r="R182" s="94"/>
      <c r="S182" s="94"/>
      <c r="T182" s="94"/>
    </row>
    <row r="183" ht="15.75" customHeight="1">
      <c r="A183" s="234">
        <v>46144.0</v>
      </c>
      <c r="B183" s="240" t="s">
        <v>69</v>
      </c>
      <c r="C183" s="206" t="s">
        <v>7</v>
      </c>
      <c r="D183" s="207">
        <v>46144.828680555554</v>
      </c>
      <c r="E183" s="3"/>
      <c r="F183" s="3"/>
      <c r="G183" s="3"/>
      <c r="H183" s="3"/>
      <c r="J183" s="226"/>
      <c r="K183" s="3"/>
      <c r="L183" s="3"/>
      <c r="O183" s="227"/>
      <c r="Q183" s="94"/>
      <c r="R183" s="94"/>
      <c r="S183" s="94"/>
      <c r="T183" s="94"/>
    </row>
    <row r="184" ht="15.75" customHeight="1">
      <c r="A184" s="234">
        <v>46144.0</v>
      </c>
      <c r="B184" s="240" t="s">
        <v>62</v>
      </c>
      <c r="C184" s="206" t="s">
        <v>7</v>
      </c>
      <c r="D184" s="207">
        <v>46144.828680555554</v>
      </c>
      <c r="E184" s="3"/>
      <c r="F184" s="3"/>
      <c r="G184" s="3"/>
      <c r="H184" s="3"/>
      <c r="J184" s="226"/>
      <c r="K184" s="3"/>
      <c r="L184" s="3"/>
      <c r="O184" s="227"/>
      <c r="Q184" s="94"/>
      <c r="R184" s="94"/>
      <c r="S184" s="94"/>
      <c r="T184" s="94"/>
    </row>
    <row r="185" ht="15.75" customHeight="1">
      <c r="A185" s="234">
        <v>46145.0</v>
      </c>
      <c r="B185" s="240" t="s">
        <v>66</v>
      </c>
      <c r="C185" s="206" t="s">
        <v>5</v>
      </c>
      <c r="D185" s="207">
        <v>46145.83456018518</v>
      </c>
      <c r="E185" s="3"/>
      <c r="F185" s="3"/>
      <c r="G185" s="3"/>
      <c r="H185" s="3"/>
      <c r="J185" s="226"/>
      <c r="K185" s="3"/>
      <c r="L185" s="3"/>
      <c r="O185" s="227"/>
      <c r="Q185" s="94"/>
      <c r="R185" s="94"/>
      <c r="S185" s="94"/>
      <c r="T185" s="94"/>
    </row>
    <row r="186" ht="15.75" customHeight="1">
      <c r="A186" s="234">
        <v>46145.0</v>
      </c>
      <c r="B186" s="240" t="s">
        <v>73</v>
      </c>
      <c r="C186" s="206" t="s">
        <v>5</v>
      </c>
      <c r="D186" s="207">
        <v>46145.83456018518</v>
      </c>
      <c r="E186" s="3"/>
      <c r="F186" s="3"/>
      <c r="G186" s="3"/>
      <c r="H186" s="3"/>
      <c r="J186" s="226"/>
      <c r="K186" s="3"/>
      <c r="L186" s="3"/>
      <c r="O186" s="227"/>
      <c r="Q186" s="94"/>
      <c r="R186" s="94"/>
      <c r="S186" s="94"/>
      <c r="T186" s="94"/>
    </row>
    <row r="187" ht="15.75" customHeight="1">
      <c r="A187" s="234">
        <v>46145.0</v>
      </c>
      <c r="B187" s="240" t="s">
        <v>80</v>
      </c>
      <c r="C187" s="206" t="s">
        <v>5</v>
      </c>
      <c r="D187" s="207">
        <v>46145.83456018518</v>
      </c>
      <c r="E187" s="3"/>
      <c r="F187" s="3"/>
      <c r="G187" s="3"/>
      <c r="H187" s="3"/>
      <c r="J187" s="226"/>
      <c r="K187" s="3"/>
      <c r="L187" s="3"/>
      <c r="O187" s="227"/>
      <c r="Q187" s="94"/>
      <c r="R187" s="94"/>
      <c r="S187" s="94"/>
      <c r="T187" s="94"/>
    </row>
    <row r="188" ht="15.75" customHeight="1">
      <c r="A188" s="234">
        <v>46146.0</v>
      </c>
      <c r="B188" s="240" t="s">
        <v>57</v>
      </c>
      <c r="C188" s="206" t="s">
        <v>9</v>
      </c>
      <c r="D188" s="207">
        <v>46146.82728009259</v>
      </c>
      <c r="E188" s="3"/>
      <c r="F188" s="3"/>
      <c r="G188" s="3"/>
      <c r="H188" s="3"/>
      <c r="J188" s="226"/>
      <c r="K188" s="3"/>
      <c r="L188" s="3"/>
      <c r="O188" s="227"/>
      <c r="Q188" s="94"/>
      <c r="R188" s="94"/>
      <c r="S188" s="94"/>
      <c r="T188" s="94"/>
    </row>
    <row r="189" ht="15.75" customHeight="1">
      <c r="A189" s="234">
        <v>46146.0</v>
      </c>
      <c r="B189" s="240" t="s">
        <v>65</v>
      </c>
      <c r="C189" s="206" t="s">
        <v>9</v>
      </c>
      <c r="D189" s="207">
        <v>46146.82728009259</v>
      </c>
      <c r="E189" s="3"/>
      <c r="F189" s="3"/>
      <c r="G189" s="3"/>
      <c r="H189" s="3"/>
      <c r="J189" s="226"/>
      <c r="K189" s="3"/>
      <c r="L189" s="3"/>
      <c r="O189" s="227"/>
      <c r="Q189" s="94"/>
      <c r="R189" s="94"/>
      <c r="S189" s="94"/>
      <c r="T189" s="94"/>
    </row>
    <row r="190" ht="15.75" customHeight="1">
      <c r="A190" s="234">
        <v>46146.0</v>
      </c>
      <c r="B190" s="240" t="s">
        <v>50</v>
      </c>
      <c r="C190" s="206" t="s">
        <v>9</v>
      </c>
      <c r="D190" s="207">
        <v>46146.82728009259</v>
      </c>
      <c r="E190" s="3"/>
      <c r="F190" s="3"/>
      <c r="G190" s="3"/>
      <c r="H190" s="3"/>
      <c r="J190" s="226"/>
      <c r="K190" s="3"/>
      <c r="L190" s="3"/>
      <c r="O190" s="227"/>
      <c r="Q190" s="94"/>
      <c r="R190" s="94"/>
      <c r="S190" s="94"/>
      <c r="T190" s="94"/>
    </row>
    <row r="191" ht="15.75" customHeight="1">
      <c r="A191" s="234">
        <v>46147.0</v>
      </c>
      <c r="B191" s="240" t="s">
        <v>5</v>
      </c>
      <c r="C191" s="206" t="s">
        <v>7</v>
      </c>
      <c r="D191" s="207">
        <v>46147.84856481481</v>
      </c>
      <c r="E191" s="3"/>
      <c r="F191" s="3"/>
      <c r="G191" s="3"/>
      <c r="H191" s="3"/>
      <c r="J191" s="226"/>
      <c r="K191" s="3"/>
      <c r="L191" s="3"/>
      <c r="O191" s="227"/>
      <c r="Q191" s="94"/>
      <c r="R191" s="94"/>
      <c r="S191" s="94"/>
      <c r="T191" s="94"/>
    </row>
    <row r="192" ht="15.75" customHeight="1">
      <c r="A192" s="234">
        <v>46147.0</v>
      </c>
      <c r="B192" s="240" t="s">
        <v>61</v>
      </c>
      <c r="C192" s="206" t="s">
        <v>7</v>
      </c>
      <c r="D192" s="207">
        <v>46147.84856481481</v>
      </c>
      <c r="E192" s="3"/>
      <c r="F192" s="3"/>
      <c r="G192" s="3"/>
      <c r="H192" s="3"/>
      <c r="J192" s="226"/>
      <c r="K192" s="3"/>
      <c r="L192" s="3"/>
      <c r="O192" s="227"/>
      <c r="Q192" s="94"/>
      <c r="R192" s="94"/>
      <c r="S192" s="94"/>
      <c r="T192" s="94"/>
    </row>
    <row r="193" ht="15.75" customHeight="1">
      <c r="A193" s="234">
        <v>46147.0</v>
      </c>
      <c r="B193" s="240" t="s">
        <v>53</v>
      </c>
      <c r="C193" s="206" t="s">
        <v>7</v>
      </c>
      <c r="D193" s="207">
        <v>46147.84856481481</v>
      </c>
      <c r="E193" s="3"/>
      <c r="F193" s="3"/>
      <c r="G193" s="3"/>
      <c r="H193" s="3"/>
      <c r="J193" s="226"/>
      <c r="K193" s="3"/>
      <c r="L193" s="3"/>
      <c r="O193" s="227"/>
      <c r="Q193" s="94"/>
      <c r="R193" s="94"/>
      <c r="S193" s="94"/>
      <c r="T193" s="94"/>
    </row>
    <row r="194" ht="15.75" customHeight="1">
      <c r="A194" s="234">
        <v>46148.0</v>
      </c>
      <c r="B194" s="240" t="s">
        <v>78</v>
      </c>
      <c r="C194" s="206" t="s">
        <v>7</v>
      </c>
      <c r="D194" s="207">
        <v>46148.83138888889</v>
      </c>
      <c r="E194" s="3"/>
      <c r="F194" s="3"/>
      <c r="G194" s="3"/>
      <c r="H194" s="3"/>
      <c r="J194" s="226"/>
      <c r="K194" s="3"/>
      <c r="L194" s="3"/>
      <c r="O194" s="227"/>
      <c r="Q194" s="94"/>
      <c r="R194" s="94"/>
      <c r="S194" s="94"/>
      <c r="T194" s="94"/>
    </row>
    <row r="195" ht="15.75" customHeight="1">
      <c r="A195" s="234">
        <v>46148.0</v>
      </c>
      <c r="B195" s="240" t="s">
        <v>47</v>
      </c>
      <c r="C195" s="206" t="s">
        <v>7</v>
      </c>
      <c r="D195" s="207">
        <v>46148.83138888889</v>
      </c>
      <c r="E195" s="3"/>
      <c r="F195" s="3"/>
      <c r="G195" s="3"/>
      <c r="H195" s="3"/>
      <c r="J195" s="226"/>
      <c r="K195" s="3"/>
      <c r="L195" s="3"/>
      <c r="O195" s="227"/>
      <c r="Q195" s="94"/>
      <c r="R195" s="94"/>
      <c r="S195" s="94"/>
      <c r="T195" s="94"/>
    </row>
    <row r="196" ht="15.75" customHeight="1">
      <c r="A196" s="234">
        <v>46148.0</v>
      </c>
      <c r="B196" s="240" t="s">
        <v>63</v>
      </c>
      <c r="C196" s="206" t="s">
        <v>7</v>
      </c>
      <c r="D196" s="207">
        <v>46148.83138888889</v>
      </c>
      <c r="E196" s="3"/>
      <c r="F196" s="3"/>
      <c r="G196" s="3"/>
      <c r="H196" s="3"/>
      <c r="J196" s="226"/>
      <c r="K196" s="3"/>
      <c r="L196" s="3"/>
      <c r="O196" s="227"/>
      <c r="Q196" s="94"/>
      <c r="R196" s="94"/>
      <c r="S196" s="94"/>
      <c r="T196" s="94"/>
    </row>
    <row r="197" ht="15.75" customHeight="1">
      <c r="A197" s="234">
        <v>46149.0</v>
      </c>
      <c r="B197" s="240"/>
      <c r="C197" s="206" t="s">
        <v>7</v>
      </c>
      <c r="D197" s="207">
        <v>46149.82792824074</v>
      </c>
      <c r="E197" s="3"/>
      <c r="F197" s="3"/>
      <c r="G197" s="3"/>
      <c r="H197" s="3"/>
      <c r="J197" s="226"/>
      <c r="K197" s="3"/>
      <c r="L197" s="3"/>
      <c r="O197" s="227"/>
      <c r="Q197" s="94"/>
      <c r="R197" s="94"/>
      <c r="S197" s="94"/>
      <c r="T197" s="94"/>
    </row>
    <row r="198" ht="15.75" customHeight="1">
      <c r="A198" s="234">
        <v>46149.0</v>
      </c>
      <c r="B198" s="240" t="s">
        <v>52</v>
      </c>
      <c r="C198" s="206" t="s">
        <v>7</v>
      </c>
      <c r="D198" s="207">
        <v>46149.82792824074</v>
      </c>
      <c r="E198" s="3"/>
      <c r="F198" s="3"/>
      <c r="G198" s="3"/>
      <c r="H198" s="3"/>
      <c r="J198" s="226"/>
      <c r="K198" s="3"/>
      <c r="L198" s="3"/>
      <c r="O198" s="227"/>
      <c r="Q198" s="94"/>
      <c r="R198" s="94"/>
      <c r="S198" s="94"/>
      <c r="T198" s="94"/>
    </row>
    <row r="199" ht="15.75" customHeight="1">
      <c r="A199" s="234">
        <v>46149.0</v>
      </c>
      <c r="B199" s="240" t="s">
        <v>7</v>
      </c>
      <c r="C199" s="206" t="s">
        <v>7</v>
      </c>
      <c r="D199" s="207">
        <v>46149.82792824074</v>
      </c>
      <c r="E199" s="3"/>
      <c r="F199" s="3"/>
      <c r="G199" s="3"/>
      <c r="H199" s="3"/>
      <c r="J199" s="226"/>
      <c r="K199" s="3"/>
      <c r="L199" s="3"/>
      <c r="O199" s="227"/>
      <c r="Q199" s="94"/>
      <c r="R199" s="94"/>
      <c r="S199" s="94"/>
      <c r="T199" s="94"/>
    </row>
    <row r="200" ht="15.75" customHeight="1">
      <c r="A200" s="234">
        <v>46150.0</v>
      </c>
      <c r="B200" s="240" t="s">
        <v>62</v>
      </c>
      <c r="C200" s="206" t="s">
        <v>7</v>
      </c>
      <c r="D200" s="207">
        <v>46150.84930555556</v>
      </c>
      <c r="E200" s="3"/>
      <c r="F200" s="3"/>
      <c r="G200" s="3"/>
      <c r="H200" s="3"/>
      <c r="J200" s="226"/>
      <c r="K200" s="3"/>
      <c r="L200" s="3"/>
      <c r="O200" s="227"/>
      <c r="Q200" s="94"/>
      <c r="R200" s="94"/>
      <c r="S200" s="94"/>
      <c r="T200" s="94"/>
    </row>
    <row r="201" ht="15.75" customHeight="1">
      <c r="A201" s="234">
        <v>46150.0</v>
      </c>
      <c r="B201" s="240" t="s">
        <v>54</v>
      </c>
      <c r="C201" s="206" t="s">
        <v>7</v>
      </c>
      <c r="D201" s="207">
        <v>46150.84930555556</v>
      </c>
      <c r="E201" s="3"/>
      <c r="F201" s="3"/>
      <c r="G201" s="3"/>
      <c r="H201" s="3"/>
      <c r="J201" s="226"/>
      <c r="K201" s="3"/>
      <c r="L201" s="3"/>
      <c r="O201" s="227"/>
      <c r="Q201" s="94"/>
      <c r="R201" s="94"/>
      <c r="S201" s="94"/>
      <c r="T201" s="94"/>
    </row>
    <row r="202" ht="15.75" customHeight="1">
      <c r="A202" s="234">
        <v>46150.0</v>
      </c>
      <c r="B202" s="240" t="s">
        <v>49</v>
      </c>
      <c r="C202" s="206" t="s">
        <v>7</v>
      </c>
      <c r="D202" s="207">
        <v>46150.84930555556</v>
      </c>
      <c r="E202" s="3"/>
      <c r="F202" s="3"/>
      <c r="G202" s="3"/>
      <c r="H202" s="3"/>
      <c r="J202" s="226"/>
      <c r="K202" s="3"/>
      <c r="L202" s="3"/>
      <c r="O202" s="227"/>
      <c r="Q202" s="94"/>
      <c r="R202" s="94"/>
      <c r="S202" s="94"/>
      <c r="T202" s="94"/>
    </row>
    <row r="203" ht="15.75" customHeight="1">
      <c r="A203" s="234">
        <v>46151.0</v>
      </c>
      <c r="B203" s="240" t="s">
        <v>58</v>
      </c>
      <c r="C203" s="206" t="s">
        <v>9</v>
      </c>
      <c r="D203" s="207">
        <v>46151.83886574074</v>
      </c>
      <c r="E203" s="3"/>
      <c r="F203" s="3"/>
      <c r="G203" s="3"/>
      <c r="H203" s="3"/>
      <c r="J203" s="226"/>
      <c r="K203" s="3"/>
      <c r="L203" s="3"/>
      <c r="O203" s="227"/>
      <c r="Q203" s="94"/>
      <c r="R203" s="94"/>
      <c r="S203" s="94"/>
      <c r="T203" s="94"/>
    </row>
    <row r="204" ht="15.75" customHeight="1">
      <c r="A204" s="234">
        <v>46151.0</v>
      </c>
      <c r="B204" s="240" t="s">
        <v>67</v>
      </c>
      <c r="C204" s="206" t="s">
        <v>9</v>
      </c>
      <c r="D204" s="207">
        <v>46151.83886574074</v>
      </c>
      <c r="E204" s="3"/>
      <c r="F204" s="3"/>
      <c r="G204" s="3"/>
      <c r="H204" s="3"/>
      <c r="J204" s="226"/>
      <c r="K204" s="3"/>
      <c r="L204" s="3"/>
      <c r="O204" s="227"/>
      <c r="Q204" s="94"/>
      <c r="R204" s="94"/>
      <c r="S204" s="94"/>
      <c r="T204" s="94"/>
    </row>
    <row r="205" ht="15.75" customHeight="1">
      <c r="A205" s="234">
        <v>46151.0</v>
      </c>
      <c r="B205" s="240" t="s">
        <v>69</v>
      </c>
      <c r="C205" s="206" t="s">
        <v>9</v>
      </c>
      <c r="D205" s="207">
        <v>46151.83886574074</v>
      </c>
      <c r="E205" s="3"/>
      <c r="F205" s="3"/>
      <c r="G205" s="3"/>
      <c r="H205" s="3"/>
      <c r="J205" s="226"/>
      <c r="K205" s="3"/>
      <c r="L205" s="3"/>
      <c r="O205" s="227"/>
      <c r="Q205" s="94"/>
      <c r="R205" s="94"/>
      <c r="S205" s="94"/>
      <c r="T205" s="94"/>
    </row>
    <row r="206" ht="15.75" customHeight="1">
      <c r="A206" s="234">
        <v>46152.0</v>
      </c>
      <c r="B206" s="240" t="s">
        <v>70</v>
      </c>
      <c r="C206" s="206" t="s">
        <v>7</v>
      </c>
      <c r="D206" s="207">
        <v>46152.82293981482</v>
      </c>
      <c r="E206" s="3"/>
      <c r="F206" s="3"/>
      <c r="G206" s="3"/>
      <c r="H206" s="3"/>
      <c r="J206" s="226"/>
      <c r="K206" s="3"/>
      <c r="L206" s="3"/>
      <c r="O206" s="227"/>
      <c r="Q206" s="94"/>
      <c r="R206" s="94"/>
      <c r="S206" s="94"/>
      <c r="T206" s="94"/>
    </row>
    <row r="207" ht="15.75" customHeight="1">
      <c r="A207" s="234">
        <v>46152.0</v>
      </c>
      <c r="B207" s="240" t="s">
        <v>59</v>
      </c>
      <c r="C207" s="206" t="s">
        <v>7</v>
      </c>
      <c r="D207" s="207">
        <v>46152.82293981482</v>
      </c>
      <c r="E207" s="3"/>
      <c r="F207" s="3"/>
      <c r="G207" s="3"/>
      <c r="H207" s="3"/>
      <c r="J207" s="226"/>
      <c r="K207" s="3"/>
      <c r="L207" s="3"/>
      <c r="O207" s="227"/>
      <c r="Q207" s="94"/>
      <c r="R207" s="94"/>
      <c r="S207" s="94"/>
      <c r="T207" s="94"/>
    </row>
    <row r="208" ht="15.75" customHeight="1">
      <c r="A208" s="234">
        <v>46152.0</v>
      </c>
      <c r="B208" s="240" t="s">
        <v>73</v>
      </c>
      <c r="C208" s="206" t="s">
        <v>7</v>
      </c>
      <c r="D208" s="207">
        <v>46152.82293981482</v>
      </c>
      <c r="E208" s="3"/>
      <c r="F208" s="3"/>
      <c r="G208" s="3"/>
      <c r="H208" s="3"/>
      <c r="J208" s="226"/>
      <c r="K208" s="3"/>
      <c r="L208" s="3"/>
      <c r="O208" s="227"/>
      <c r="Q208" s="94"/>
      <c r="R208" s="94"/>
      <c r="S208" s="94"/>
      <c r="T208" s="94"/>
    </row>
    <row r="209" ht="15.75" customHeight="1">
      <c r="A209" s="234">
        <v>46153.0</v>
      </c>
      <c r="B209" s="240" t="s">
        <v>9</v>
      </c>
      <c r="C209" s="206" t="s">
        <v>9</v>
      </c>
      <c r="D209" s="207">
        <v>46153.81288194445</v>
      </c>
      <c r="E209" s="3"/>
      <c r="F209" s="3"/>
      <c r="G209" s="3"/>
      <c r="H209" s="3"/>
      <c r="J209" s="226"/>
      <c r="K209" s="3"/>
      <c r="L209" s="3"/>
      <c r="O209" s="227"/>
      <c r="Q209" s="94"/>
      <c r="R209" s="94"/>
      <c r="S209" s="94"/>
      <c r="T209" s="94"/>
    </row>
    <row r="210" ht="15.75" customHeight="1">
      <c r="A210" s="234">
        <v>46153.0</v>
      </c>
      <c r="B210" s="240" t="s">
        <v>66</v>
      </c>
      <c r="C210" s="206" t="s">
        <v>9</v>
      </c>
      <c r="D210" s="207">
        <v>46153.81288194445</v>
      </c>
      <c r="E210" s="3"/>
      <c r="F210" s="3"/>
      <c r="G210" s="3"/>
      <c r="H210" s="3"/>
      <c r="J210" s="226"/>
      <c r="K210" s="3"/>
      <c r="L210" s="3"/>
      <c r="O210" s="227"/>
      <c r="Q210" s="94"/>
      <c r="R210" s="94"/>
      <c r="S210" s="94"/>
      <c r="T210" s="94"/>
    </row>
    <row r="211" ht="15.75" customHeight="1">
      <c r="A211" s="234">
        <v>46153.0</v>
      </c>
      <c r="B211" s="240" t="s">
        <v>80</v>
      </c>
      <c r="C211" s="206" t="s">
        <v>9</v>
      </c>
      <c r="D211" s="207">
        <v>46153.81288194445</v>
      </c>
      <c r="E211" s="3"/>
      <c r="F211" s="3"/>
      <c r="G211" s="3"/>
      <c r="H211" s="3"/>
      <c r="J211" s="226"/>
      <c r="K211" s="3"/>
      <c r="L211" s="3"/>
      <c r="O211" s="227"/>
      <c r="Q211" s="94"/>
      <c r="R211" s="94"/>
      <c r="S211" s="94"/>
      <c r="T211" s="94"/>
    </row>
    <row r="212" ht="15.75" customHeight="1">
      <c r="A212" s="234">
        <v>46154.0</v>
      </c>
      <c r="B212" s="240" t="s">
        <v>50</v>
      </c>
      <c r="C212" s="206" t="s">
        <v>9</v>
      </c>
      <c r="D212" s="207">
        <v>46154.81701388889</v>
      </c>
      <c r="E212" s="3"/>
      <c r="F212" s="3"/>
      <c r="G212" s="3"/>
      <c r="H212" s="3"/>
      <c r="J212" s="226"/>
      <c r="K212" s="3"/>
      <c r="L212" s="3"/>
      <c r="O212" s="227"/>
      <c r="Q212" s="94"/>
      <c r="R212" s="94"/>
      <c r="S212" s="94"/>
      <c r="T212" s="94"/>
    </row>
    <row r="213" ht="15.75" customHeight="1">
      <c r="A213" s="234">
        <v>46154.0</v>
      </c>
      <c r="B213" s="240" t="s">
        <v>57</v>
      </c>
      <c r="C213" s="206" t="s">
        <v>9</v>
      </c>
      <c r="D213" s="207">
        <v>46154.81701388889</v>
      </c>
      <c r="E213" s="3"/>
      <c r="F213" s="3"/>
      <c r="G213" s="3"/>
      <c r="H213" s="3"/>
      <c r="J213" s="226"/>
      <c r="K213" s="3"/>
      <c r="L213" s="3"/>
      <c r="O213" s="227"/>
      <c r="Q213" s="94"/>
      <c r="R213" s="94"/>
      <c r="S213" s="94"/>
      <c r="T213" s="94"/>
    </row>
    <row r="214" ht="15.75" customHeight="1">
      <c r="A214" s="234">
        <v>46154.0</v>
      </c>
      <c r="B214" s="240" t="s">
        <v>65</v>
      </c>
      <c r="C214" s="206" t="s">
        <v>9</v>
      </c>
      <c r="D214" s="207">
        <v>46154.81701388889</v>
      </c>
      <c r="E214" s="3"/>
      <c r="F214" s="3"/>
      <c r="G214" s="3"/>
      <c r="H214" s="3"/>
      <c r="J214" s="226"/>
      <c r="K214" s="3"/>
      <c r="L214" s="3"/>
      <c r="O214" s="227"/>
      <c r="Q214" s="94"/>
      <c r="R214" s="94"/>
      <c r="S214" s="94"/>
      <c r="T214" s="94"/>
    </row>
    <row r="215" ht="15.75" customHeight="1">
      <c r="A215" s="234">
        <v>46155.0</v>
      </c>
      <c r="B215" s="240" t="s">
        <v>61</v>
      </c>
      <c r="C215" s="206" t="s">
        <v>5</v>
      </c>
      <c r="D215" s="207">
        <v>46155.83447916667</v>
      </c>
      <c r="E215" s="3"/>
      <c r="F215" s="3"/>
      <c r="G215" s="3"/>
      <c r="H215" s="3"/>
      <c r="J215" s="226"/>
      <c r="K215" s="3"/>
      <c r="L215" s="3"/>
      <c r="O215" s="227"/>
      <c r="Q215" s="94"/>
      <c r="R215" s="94"/>
      <c r="S215" s="94"/>
      <c r="T215" s="94"/>
    </row>
    <row r="216" ht="15.75" customHeight="1">
      <c r="A216" s="234">
        <v>46155.0</v>
      </c>
      <c r="B216" s="240" t="s">
        <v>5</v>
      </c>
      <c r="C216" s="206" t="s">
        <v>5</v>
      </c>
      <c r="D216" s="207">
        <v>46155.83447916667</v>
      </c>
      <c r="E216" s="3"/>
      <c r="F216" s="3"/>
      <c r="G216" s="3"/>
      <c r="H216" s="3"/>
      <c r="J216" s="226"/>
      <c r="K216" s="3"/>
      <c r="L216" s="3"/>
      <c r="O216" s="227"/>
      <c r="Q216" s="94"/>
      <c r="R216" s="94"/>
      <c r="S216" s="94"/>
      <c r="T216" s="94"/>
    </row>
    <row r="217" ht="15.75" customHeight="1">
      <c r="A217" s="234">
        <v>46155.0</v>
      </c>
      <c r="B217" s="240" t="s">
        <v>47</v>
      </c>
      <c r="C217" s="206" t="s">
        <v>5</v>
      </c>
      <c r="D217" s="207">
        <v>46155.83447916667</v>
      </c>
      <c r="E217" s="3"/>
      <c r="F217" s="3"/>
      <c r="G217" s="3"/>
      <c r="H217" s="3"/>
      <c r="J217" s="226"/>
      <c r="K217" s="3"/>
      <c r="L217" s="3"/>
      <c r="O217" s="227"/>
      <c r="Q217" s="94"/>
      <c r="R217" s="94"/>
      <c r="S217" s="94"/>
      <c r="T217" s="94"/>
    </row>
    <row r="218" ht="15.75" customHeight="1">
      <c r="A218" s="234">
        <v>46156.0</v>
      </c>
      <c r="B218" s="240" t="s">
        <v>52</v>
      </c>
      <c r="C218" s="206" t="s">
        <v>9</v>
      </c>
      <c r="D218" s="207">
        <v>46156.829675925925</v>
      </c>
      <c r="E218" s="3"/>
      <c r="F218" s="3"/>
      <c r="G218" s="3"/>
      <c r="H218" s="3"/>
      <c r="J218" s="226"/>
      <c r="K218" s="3"/>
      <c r="L218" s="3"/>
      <c r="O218" s="227"/>
      <c r="Q218" s="94"/>
      <c r="R218" s="94"/>
      <c r="S218" s="94"/>
      <c r="T218" s="94"/>
    </row>
    <row r="219" ht="15.75" customHeight="1">
      <c r="A219" s="234">
        <v>46156.0</v>
      </c>
      <c r="B219" s="240"/>
      <c r="C219" s="206" t="s">
        <v>9</v>
      </c>
      <c r="D219" s="207">
        <v>46156.829675925925</v>
      </c>
      <c r="E219" s="3"/>
      <c r="F219" s="3"/>
      <c r="G219" s="3"/>
      <c r="H219" s="3"/>
      <c r="J219" s="226"/>
      <c r="K219" s="3"/>
      <c r="L219" s="3"/>
      <c r="O219" s="227"/>
      <c r="Q219" s="94"/>
      <c r="R219" s="94"/>
      <c r="S219" s="94"/>
      <c r="T219" s="94"/>
    </row>
    <row r="220" ht="15.75" customHeight="1">
      <c r="A220" s="234">
        <v>46156.0</v>
      </c>
      <c r="B220" s="240" t="s">
        <v>62</v>
      </c>
      <c r="C220" s="206" t="s">
        <v>9</v>
      </c>
      <c r="D220" s="207">
        <v>46156.829675925925</v>
      </c>
      <c r="E220" s="3"/>
      <c r="F220" s="3"/>
      <c r="G220" s="3"/>
      <c r="H220" s="3"/>
      <c r="J220" s="226"/>
      <c r="K220" s="3"/>
      <c r="L220" s="3"/>
      <c r="O220" s="227"/>
      <c r="Q220" s="94"/>
      <c r="R220" s="94"/>
      <c r="S220" s="94"/>
      <c r="T220" s="94"/>
    </row>
    <row r="221" ht="15.75" customHeight="1">
      <c r="A221" s="234">
        <v>46157.0</v>
      </c>
      <c r="B221" s="240" t="s">
        <v>49</v>
      </c>
      <c r="C221" s="206" t="s">
        <v>9</v>
      </c>
      <c r="D221" s="207">
        <v>46157.809965277775</v>
      </c>
      <c r="E221" s="3"/>
      <c r="F221" s="3"/>
      <c r="G221" s="3"/>
      <c r="H221" s="3"/>
      <c r="J221" s="226"/>
      <c r="K221" s="3"/>
      <c r="L221" s="3"/>
      <c r="O221" s="227"/>
      <c r="Q221" s="94"/>
      <c r="R221" s="94"/>
      <c r="S221" s="94"/>
      <c r="T221" s="94"/>
    </row>
    <row r="222" ht="15.75" customHeight="1">
      <c r="A222" s="234">
        <v>46157.0</v>
      </c>
      <c r="B222" s="240"/>
      <c r="C222" s="206" t="s">
        <v>9</v>
      </c>
      <c r="D222" s="207">
        <v>46157.809965277775</v>
      </c>
      <c r="E222" s="3"/>
      <c r="F222" s="3"/>
      <c r="G222" s="3"/>
      <c r="H222" s="3"/>
      <c r="J222" s="226"/>
      <c r="K222" s="3"/>
      <c r="L222" s="3"/>
      <c r="O222" s="227"/>
      <c r="Q222" s="94"/>
      <c r="R222" s="94"/>
      <c r="S222" s="94"/>
      <c r="T222" s="94"/>
    </row>
    <row r="223" ht="15.75" customHeight="1">
      <c r="A223" s="234">
        <v>46157.0</v>
      </c>
      <c r="B223" s="240" t="s">
        <v>53</v>
      </c>
      <c r="C223" s="206" t="s">
        <v>9</v>
      </c>
      <c r="D223" s="207">
        <v>46157.809965277775</v>
      </c>
      <c r="E223" s="3"/>
      <c r="F223" s="3"/>
      <c r="G223" s="3"/>
      <c r="H223" s="3"/>
      <c r="J223" s="226"/>
      <c r="K223" s="3"/>
      <c r="L223" s="3"/>
      <c r="O223" s="227"/>
      <c r="Q223" s="94"/>
      <c r="R223" s="94"/>
      <c r="S223" s="94"/>
      <c r="T223" s="94"/>
    </row>
    <row r="224" ht="15.75" customHeight="1">
      <c r="A224" s="234">
        <v>46158.0</v>
      </c>
      <c r="B224" s="240" t="s">
        <v>78</v>
      </c>
      <c r="C224" s="206" t="s">
        <v>7</v>
      </c>
      <c r="D224" s="207">
        <v>46158.83752314815</v>
      </c>
      <c r="E224" s="3"/>
      <c r="F224" s="3"/>
      <c r="G224" s="3"/>
      <c r="H224" s="3"/>
      <c r="J224" s="226"/>
      <c r="K224" s="3"/>
      <c r="L224" s="3"/>
      <c r="O224" s="227"/>
      <c r="Q224" s="94"/>
      <c r="R224" s="94"/>
      <c r="S224" s="94"/>
      <c r="T224" s="94"/>
    </row>
    <row r="225" ht="15.75" customHeight="1">
      <c r="A225" s="234">
        <v>46158.0</v>
      </c>
      <c r="B225" s="240" t="s">
        <v>63</v>
      </c>
      <c r="C225" s="206" t="s">
        <v>7</v>
      </c>
      <c r="D225" s="207">
        <v>46158.83752314815</v>
      </c>
      <c r="E225" s="3"/>
      <c r="F225" s="3"/>
      <c r="G225" s="3"/>
      <c r="H225" s="3"/>
      <c r="J225" s="226"/>
      <c r="K225" s="3"/>
      <c r="L225" s="3"/>
      <c r="O225" s="227"/>
      <c r="Q225" s="94"/>
      <c r="R225" s="94"/>
      <c r="S225" s="94"/>
      <c r="T225" s="94"/>
    </row>
    <row r="226" ht="15.75" customHeight="1">
      <c r="A226" s="234">
        <v>46158.0</v>
      </c>
      <c r="B226" s="240" t="s">
        <v>7</v>
      </c>
      <c r="C226" s="206" t="s">
        <v>7</v>
      </c>
      <c r="D226" s="207">
        <v>46158.83752314815</v>
      </c>
      <c r="E226" s="3"/>
      <c r="F226" s="3"/>
      <c r="G226" s="3"/>
      <c r="H226" s="3"/>
      <c r="J226" s="226"/>
      <c r="K226" s="3"/>
      <c r="L226" s="3"/>
      <c r="O226" s="227"/>
      <c r="Q226" s="94"/>
      <c r="R226" s="94"/>
      <c r="S226" s="94"/>
      <c r="T226" s="94"/>
    </row>
    <row r="227" ht="15.75" customHeight="1">
      <c r="A227" s="234">
        <v>46159.0</v>
      </c>
      <c r="B227" s="240" t="s">
        <v>54</v>
      </c>
      <c r="C227" s="206" t="s">
        <v>7</v>
      </c>
      <c r="D227" s="207">
        <v>46159.842673611114</v>
      </c>
      <c r="E227" s="3"/>
      <c r="F227" s="3"/>
      <c r="G227" s="3"/>
      <c r="H227" s="3"/>
      <c r="J227" s="226"/>
      <c r="K227" s="3"/>
      <c r="L227" s="3"/>
      <c r="O227" s="227"/>
      <c r="Q227" s="94"/>
      <c r="R227" s="94"/>
      <c r="S227" s="94"/>
      <c r="T227" s="94"/>
    </row>
    <row r="228" ht="15.75" customHeight="1">
      <c r="A228" s="234">
        <v>46159.0</v>
      </c>
      <c r="B228" s="240" t="s">
        <v>58</v>
      </c>
      <c r="C228" s="206" t="s">
        <v>7</v>
      </c>
      <c r="D228" s="207">
        <v>46159.842673611114</v>
      </c>
      <c r="E228" s="3"/>
      <c r="F228" s="3"/>
      <c r="G228" s="3"/>
      <c r="H228" s="3"/>
      <c r="J228" s="226"/>
      <c r="K228" s="3"/>
      <c r="L228" s="3"/>
      <c r="O228" s="227"/>
      <c r="Q228" s="94"/>
      <c r="R228" s="94"/>
      <c r="S228" s="94"/>
      <c r="T228" s="94"/>
    </row>
    <row r="229" ht="15.75" customHeight="1">
      <c r="A229" s="234">
        <v>46159.0</v>
      </c>
      <c r="B229" s="240" t="s">
        <v>69</v>
      </c>
      <c r="C229" s="206" t="s">
        <v>7</v>
      </c>
      <c r="D229" s="207">
        <v>46159.842673611114</v>
      </c>
      <c r="E229" s="3"/>
      <c r="F229" s="3"/>
      <c r="G229" s="3"/>
      <c r="H229" s="3"/>
      <c r="J229" s="226"/>
      <c r="K229" s="3"/>
      <c r="L229" s="3"/>
      <c r="O229" s="227"/>
      <c r="Q229" s="94"/>
      <c r="R229" s="94"/>
      <c r="S229" s="94"/>
      <c r="T229" s="94"/>
    </row>
    <row r="230" ht="15.75" customHeight="1">
      <c r="A230" s="234">
        <v>46160.0</v>
      </c>
      <c r="B230" s="240" t="s">
        <v>67</v>
      </c>
      <c r="C230" s="206" t="s">
        <v>7</v>
      </c>
      <c r="D230" s="207">
        <v>46160.83179398148</v>
      </c>
      <c r="E230" s="3"/>
      <c r="F230" s="3"/>
      <c r="G230" s="3"/>
      <c r="H230" s="3"/>
      <c r="J230" s="226"/>
      <c r="K230" s="3"/>
      <c r="L230" s="3"/>
      <c r="O230" s="227"/>
      <c r="Q230" s="94"/>
      <c r="R230" s="94"/>
      <c r="S230" s="94"/>
      <c r="T230" s="94"/>
    </row>
    <row r="231" ht="15.75" customHeight="1">
      <c r="A231" s="234">
        <v>46160.0</v>
      </c>
      <c r="B231" s="240" t="s">
        <v>73</v>
      </c>
      <c r="C231" s="206" t="s">
        <v>7</v>
      </c>
      <c r="D231" s="207">
        <v>46160.83179398148</v>
      </c>
      <c r="E231" s="3"/>
      <c r="F231" s="3"/>
      <c r="G231" s="3"/>
      <c r="H231" s="3"/>
      <c r="J231" s="226"/>
      <c r="K231" s="3"/>
      <c r="L231" s="3"/>
      <c r="O231" s="227"/>
      <c r="Q231" s="94"/>
      <c r="R231" s="94"/>
      <c r="S231" s="94"/>
      <c r="T231" s="94"/>
    </row>
    <row r="232" ht="15.75" customHeight="1">
      <c r="A232" s="234">
        <v>46160.0</v>
      </c>
      <c r="B232" s="240" t="s">
        <v>70</v>
      </c>
      <c r="C232" s="206" t="s">
        <v>7</v>
      </c>
      <c r="D232" s="207">
        <v>46160.83179398148</v>
      </c>
      <c r="E232" s="3"/>
      <c r="F232" s="3"/>
      <c r="G232" s="3"/>
      <c r="H232" s="3"/>
      <c r="J232" s="226"/>
      <c r="K232" s="3"/>
      <c r="L232" s="3"/>
      <c r="O232" s="227"/>
      <c r="Q232" s="94"/>
      <c r="R232" s="94"/>
      <c r="S232" s="94"/>
      <c r="T232" s="94"/>
    </row>
    <row r="233" ht="15.75" customHeight="1">
      <c r="A233" s="234">
        <v>46161.0</v>
      </c>
      <c r="B233" s="240" t="s">
        <v>59</v>
      </c>
      <c r="C233" s="206" t="s">
        <v>7</v>
      </c>
      <c r="D233" s="207">
        <v>46161.8275462963</v>
      </c>
      <c r="E233" s="3"/>
      <c r="F233" s="3"/>
      <c r="G233" s="3"/>
      <c r="H233" s="3"/>
      <c r="J233" s="226"/>
      <c r="K233" s="3"/>
      <c r="L233" s="3"/>
      <c r="O233" s="227"/>
      <c r="Q233" s="94"/>
      <c r="R233" s="94"/>
      <c r="S233" s="94"/>
      <c r="T233" s="94"/>
    </row>
    <row r="234" ht="15.75" customHeight="1">
      <c r="A234" s="234">
        <v>46161.0</v>
      </c>
      <c r="B234" s="240" t="s">
        <v>9</v>
      </c>
      <c r="C234" s="206" t="s">
        <v>7</v>
      </c>
      <c r="D234" s="207">
        <v>46161.8275462963</v>
      </c>
      <c r="E234" s="3"/>
      <c r="F234" s="3"/>
      <c r="G234" s="3"/>
      <c r="H234" s="3"/>
      <c r="J234" s="226"/>
      <c r="K234" s="3"/>
      <c r="L234" s="3"/>
      <c r="O234" s="227"/>
      <c r="Q234" s="94"/>
      <c r="R234" s="94"/>
      <c r="S234" s="94"/>
      <c r="T234" s="94"/>
    </row>
    <row r="235" ht="15.75" customHeight="1">
      <c r="A235" s="234">
        <v>46161.0</v>
      </c>
      <c r="B235" s="240" t="s">
        <v>80</v>
      </c>
      <c r="C235" s="206" t="s">
        <v>7</v>
      </c>
      <c r="D235" s="207">
        <v>46161.8275462963</v>
      </c>
      <c r="E235" s="3"/>
      <c r="F235" s="3"/>
      <c r="G235" s="3"/>
      <c r="H235" s="3"/>
      <c r="J235" s="226"/>
      <c r="K235" s="3"/>
      <c r="L235" s="3"/>
      <c r="O235" s="227"/>
      <c r="Q235" s="94"/>
      <c r="R235" s="94"/>
      <c r="S235" s="94"/>
      <c r="T235" s="94"/>
    </row>
    <row r="236" ht="15.75" customHeight="1">
      <c r="A236" s="234">
        <v>46162.0</v>
      </c>
      <c r="B236" s="240" t="s">
        <v>50</v>
      </c>
      <c r="C236" s="206" t="s">
        <v>9</v>
      </c>
      <c r="D236" s="207">
        <v>46162.810162037036</v>
      </c>
      <c r="E236" s="3"/>
      <c r="F236" s="3"/>
      <c r="G236" s="3"/>
      <c r="H236" s="3"/>
      <c r="J236" s="226"/>
      <c r="K236" s="3"/>
      <c r="L236" s="3"/>
      <c r="O236" s="227"/>
      <c r="Q236" s="94"/>
      <c r="R236" s="94"/>
      <c r="S236" s="94"/>
      <c r="T236" s="94"/>
    </row>
    <row r="237" ht="15.75" customHeight="1">
      <c r="A237" s="234">
        <v>46162.0</v>
      </c>
      <c r="B237" s="240" t="s">
        <v>65</v>
      </c>
      <c r="C237" s="206" t="s">
        <v>9</v>
      </c>
      <c r="D237" s="207">
        <v>46162.810162037036</v>
      </c>
      <c r="E237" s="3"/>
      <c r="F237" s="3"/>
      <c r="G237" s="3"/>
      <c r="H237" s="3"/>
      <c r="J237" s="226"/>
      <c r="K237" s="3"/>
      <c r="L237" s="3"/>
      <c r="O237" s="227"/>
      <c r="Q237" s="94"/>
      <c r="R237" s="94"/>
      <c r="S237" s="94"/>
      <c r="T237" s="94"/>
    </row>
    <row r="238" ht="15.75" customHeight="1">
      <c r="A238" s="234">
        <v>46162.0</v>
      </c>
      <c r="B238" s="240" t="s">
        <v>66</v>
      </c>
      <c r="C238" s="206" t="s">
        <v>9</v>
      </c>
      <c r="D238" s="207">
        <v>46162.810162037036</v>
      </c>
      <c r="E238" s="3"/>
      <c r="F238" s="3"/>
      <c r="G238" s="3"/>
      <c r="H238" s="3"/>
      <c r="J238" s="226"/>
      <c r="K238" s="3"/>
      <c r="L238" s="3"/>
      <c r="O238" s="227"/>
      <c r="Q238" s="94"/>
      <c r="R238" s="94"/>
      <c r="S238" s="94"/>
      <c r="T238" s="94"/>
    </row>
    <row r="239" ht="15.75" customHeight="1">
      <c r="A239" s="234">
        <v>46163.0</v>
      </c>
      <c r="B239" s="240" t="s">
        <v>57</v>
      </c>
      <c r="C239" s="206" t="s">
        <v>7</v>
      </c>
      <c r="D239" s="207">
        <v>46163.82916666667</v>
      </c>
      <c r="E239" s="3"/>
      <c r="F239" s="3"/>
      <c r="G239" s="3"/>
      <c r="H239" s="3"/>
      <c r="J239" s="226"/>
      <c r="K239" s="3"/>
      <c r="L239" s="3"/>
      <c r="O239" s="227"/>
      <c r="Q239" s="94"/>
      <c r="R239" s="94"/>
      <c r="S239" s="94"/>
      <c r="T239" s="94"/>
    </row>
    <row r="240" ht="15.75" customHeight="1">
      <c r="A240" s="234">
        <v>46163.0</v>
      </c>
      <c r="B240" s="240" t="s">
        <v>47</v>
      </c>
      <c r="C240" s="206" t="s">
        <v>7</v>
      </c>
      <c r="D240" s="207">
        <v>46163.82916666667</v>
      </c>
      <c r="E240" s="3"/>
      <c r="F240" s="3"/>
      <c r="G240" s="3"/>
      <c r="H240" s="3"/>
      <c r="J240" s="226"/>
      <c r="K240" s="3"/>
      <c r="L240" s="3"/>
      <c r="O240" s="227"/>
      <c r="Q240" s="94"/>
      <c r="R240" s="94"/>
      <c r="S240" s="94"/>
      <c r="T240" s="94"/>
    </row>
    <row r="241" ht="15.75" customHeight="1">
      <c r="A241" s="234">
        <v>46163.0</v>
      </c>
      <c r="B241" s="240" t="s">
        <v>5</v>
      </c>
      <c r="C241" s="206" t="s">
        <v>7</v>
      </c>
      <c r="D241" s="207">
        <v>46163.82916666667</v>
      </c>
      <c r="E241" s="3"/>
      <c r="F241" s="3"/>
      <c r="G241" s="3"/>
      <c r="H241" s="3"/>
      <c r="J241" s="226"/>
      <c r="K241" s="3"/>
      <c r="L241" s="3"/>
      <c r="O241" s="227"/>
      <c r="Q241" s="94"/>
      <c r="R241" s="94"/>
      <c r="S241" s="94"/>
      <c r="T241" s="94"/>
    </row>
    <row r="242" ht="15.75" customHeight="1">
      <c r="A242" s="234">
        <v>46164.0</v>
      </c>
      <c r="B242" s="240" t="s">
        <v>52</v>
      </c>
      <c r="C242" s="206" t="s">
        <v>7</v>
      </c>
      <c r="D242" s="207">
        <v>46164.82079861111</v>
      </c>
      <c r="E242" s="3"/>
      <c r="F242" s="3"/>
      <c r="G242" s="3"/>
      <c r="H242" s="3"/>
      <c r="J242" s="226"/>
      <c r="K242" s="3"/>
      <c r="L242" s="3"/>
      <c r="O242" s="227"/>
      <c r="Q242" s="94"/>
      <c r="R242" s="94"/>
      <c r="S242" s="94"/>
      <c r="T242" s="94"/>
    </row>
    <row r="243" ht="15.75" customHeight="1">
      <c r="A243" s="234">
        <v>46164.0</v>
      </c>
      <c r="B243" s="240" t="s">
        <v>62</v>
      </c>
      <c r="C243" s="206" t="s">
        <v>7</v>
      </c>
      <c r="D243" s="207">
        <v>46164.82079861111</v>
      </c>
      <c r="E243" s="3"/>
      <c r="F243" s="3"/>
      <c r="G243" s="3"/>
      <c r="H243" s="3"/>
      <c r="J243" s="226"/>
      <c r="K243" s="3"/>
      <c r="L243" s="3"/>
      <c r="O243" s="227"/>
      <c r="Q243" s="94"/>
      <c r="R243" s="94"/>
      <c r="S243" s="94"/>
      <c r="T243" s="94"/>
    </row>
    <row r="244" ht="15.75" customHeight="1">
      <c r="A244" s="234">
        <v>46164.0</v>
      </c>
      <c r="B244" s="240"/>
      <c r="C244" s="206" t="s">
        <v>7</v>
      </c>
      <c r="D244" s="207">
        <v>46164.82079861111</v>
      </c>
      <c r="E244" s="3"/>
      <c r="F244" s="3"/>
      <c r="G244" s="3"/>
      <c r="H244" s="3"/>
      <c r="J244" s="226"/>
      <c r="K244" s="3"/>
      <c r="L244" s="3"/>
      <c r="O244" s="227"/>
      <c r="Q244" s="94"/>
      <c r="R244" s="94"/>
      <c r="S244" s="94"/>
      <c r="T244" s="94"/>
    </row>
    <row r="245" ht="15.75" customHeight="1">
      <c r="A245" s="234">
        <v>46165.0</v>
      </c>
      <c r="B245" s="240" t="s">
        <v>61</v>
      </c>
      <c r="C245" s="206" t="s">
        <v>7</v>
      </c>
      <c r="D245" s="207">
        <v>46165.82806712963</v>
      </c>
      <c r="E245" s="3"/>
      <c r="F245" s="3"/>
      <c r="G245" s="3"/>
      <c r="H245" s="3"/>
      <c r="J245" s="226"/>
      <c r="K245" s="3"/>
      <c r="L245" s="3"/>
      <c r="O245" s="227"/>
      <c r="Q245" s="94"/>
      <c r="R245" s="94"/>
      <c r="S245" s="94"/>
      <c r="T245" s="94"/>
    </row>
    <row r="246" ht="15.75" customHeight="1">
      <c r="A246" s="234">
        <v>46165.0</v>
      </c>
      <c r="B246" s="240" t="s">
        <v>49</v>
      </c>
      <c r="C246" s="206" t="s">
        <v>7</v>
      </c>
      <c r="D246" s="207">
        <v>46165.82806712963</v>
      </c>
      <c r="E246" s="3"/>
      <c r="F246" s="3"/>
      <c r="G246" s="3"/>
      <c r="H246" s="3"/>
      <c r="J246" s="226"/>
      <c r="K246" s="3"/>
      <c r="L246" s="3"/>
      <c r="O246" s="227"/>
      <c r="Q246" s="94"/>
      <c r="R246" s="94"/>
      <c r="S246" s="94"/>
      <c r="T246" s="94"/>
    </row>
    <row r="247" ht="15.75" customHeight="1">
      <c r="A247" s="234">
        <v>46165.0</v>
      </c>
      <c r="B247" s="240" t="s">
        <v>53</v>
      </c>
      <c r="C247" s="206" t="s">
        <v>7</v>
      </c>
      <c r="D247" s="207">
        <v>46165.82806712963</v>
      </c>
      <c r="E247" s="3"/>
      <c r="F247" s="3"/>
      <c r="G247" s="3"/>
      <c r="H247" s="3"/>
      <c r="J247" s="226"/>
      <c r="K247" s="3"/>
      <c r="L247" s="3"/>
      <c r="O247" s="227"/>
      <c r="Q247" s="94"/>
      <c r="R247" s="94"/>
      <c r="S247" s="94"/>
      <c r="T247" s="94"/>
    </row>
    <row r="248" ht="15.75" customHeight="1">
      <c r="A248" s="234">
        <v>46166.0</v>
      </c>
      <c r="B248" s="240"/>
      <c r="C248" s="206" t="s">
        <v>7</v>
      </c>
      <c r="D248" s="207">
        <v>46166.809895833336</v>
      </c>
      <c r="E248" s="3"/>
      <c r="F248" s="3"/>
      <c r="G248" s="3"/>
      <c r="H248" s="3"/>
      <c r="J248" s="226"/>
      <c r="K248" s="3"/>
      <c r="L248" s="3"/>
      <c r="O248" s="227"/>
      <c r="Q248" s="94"/>
      <c r="R248" s="94"/>
      <c r="S248" s="94"/>
      <c r="T248" s="94"/>
    </row>
    <row r="249" ht="15.75" customHeight="1">
      <c r="A249" s="234">
        <v>46166.0</v>
      </c>
      <c r="B249" s="240" t="s">
        <v>7</v>
      </c>
      <c r="C249" s="206" t="s">
        <v>7</v>
      </c>
      <c r="D249" s="207">
        <v>46166.809895833336</v>
      </c>
      <c r="E249" s="3"/>
      <c r="F249" s="3"/>
      <c r="G249" s="3"/>
      <c r="H249" s="3"/>
      <c r="J249" s="226"/>
      <c r="K249" s="3"/>
      <c r="L249" s="3"/>
      <c r="O249" s="227"/>
      <c r="Q249" s="94"/>
      <c r="R249" s="94"/>
      <c r="S249" s="94"/>
      <c r="T249" s="94"/>
    </row>
    <row r="250" ht="15.75" customHeight="1">
      <c r="A250" s="234">
        <v>46166.0</v>
      </c>
      <c r="B250" s="240" t="s">
        <v>63</v>
      </c>
      <c r="C250" s="206" t="s">
        <v>7</v>
      </c>
      <c r="D250" s="207">
        <v>46166.809895833336</v>
      </c>
      <c r="E250" s="3"/>
      <c r="F250" s="3"/>
      <c r="G250" s="3"/>
      <c r="H250" s="3"/>
      <c r="J250" s="226"/>
      <c r="K250" s="3"/>
      <c r="L250" s="3"/>
      <c r="O250" s="227"/>
      <c r="Q250" s="94"/>
      <c r="R250" s="94"/>
      <c r="S250" s="94"/>
      <c r="T250" s="94"/>
    </row>
    <row r="251" ht="15.75" customHeight="1">
      <c r="A251" s="234">
        <v>46167.0</v>
      </c>
      <c r="B251" s="240" t="s">
        <v>78</v>
      </c>
      <c r="C251" s="206" t="s">
        <v>5</v>
      </c>
      <c r="D251" s="207">
        <v>46167.846087962964</v>
      </c>
      <c r="E251" s="3"/>
      <c r="F251" s="3"/>
      <c r="G251" s="3"/>
      <c r="H251" s="3"/>
      <c r="J251" s="226"/>
      <c r="K251" s="3"/>
      <c r="L251" s="3"/>
      <c r="O251" s="227"/>
      <c r="Q251" s="94"/>
      <c r="R251" s="94"/>
      <c r="S251" s="94"/>
      <c r="T251" s="94"/>
    </row>
    <row r="252" ht="15.75" customHeight="1">
      <c r="A252" s="234">
        <v>46167.0</v>
      </c>
      <c r="B252" s="240" t="s">
        <v>58</v>
      </c>
      <c r="C252" s="206" t="s">
        <v>5</v>
      </c>
      <c r="D252" s="207">
        <v>46167.846087962964</v>
      </c>
      <c r="E252" s="3"/>
      <c r="F252" s="3"/>
      <c r="G252" s="3"/>
      <c r="H252" s="3"/>
      <c r="J252" s="226"/>
      <c r="K252" s="3"/>
      <c r="L252" s="3"/>
      <c r="O252" s="227"/>
      <c r="Q252" s="94"/>
      <c r="R252" s="94"/>
      <c r="S252" s="94"/>
      <c r="T252" s="94"/>
    </row>
    <row r="253" ht="15.75" customHeight="1">
      <c r="A253" s="234">
        <v>46167.0</v>
      </c>
      <c r="B253" s="240" t="s">
        <v>54</v>
      </c>
      <c r="C253" s="206" t="s">
        <v>5</v>
      </c>
      <c r="D253" s="207">
        <v>46167.846087962964</v>
      </c>
      <c r="E253" s="3"/>
      <c r="F253" s="3"/>
      <c r="G253" s="3"/>
      <c r="H253" s="3"/>
      <c r="J253" s="226"/>
      <c r="K253" s="3"/>
      <c r="L253" s="3"/>
      <c r="O253" s="227"/>
      <c r="Q253" s="94"/>
      <c r="R253" s="94"/>
      <c r="S253" s="94"/>
      <c r="T253" s="94"/>
    </row>
    <row r="254" ht="15.75" customHeight="1">
      <c r="A254" s="234">
        <v>46168.0</v>
      </c>
      <c r="B254" s="240" t="s">
        <v>69</v>
      </c>
      <c r="C254" s="206" t="s">
        <v>7</v>
      </c>
      <c r="D254" s="207">
        <v>46168.81151620371</v>
      </c>
      <c r="E254" s="3"/>
      <c r="F254" s="3"/>
      <c r="G254" s="3"/>
      <c r="H254" s="3"/>
      <c r="J254" s="226"/>
      <c r="K254" s="3"/>
      <c r="L254" s="3"/>
      <c r="O254" s="227"/>
      <c r="Q254" s="94"/>
      <c r="R254" s="94"/>
      <c r="S254" s="94"/>
      <c r="T254" s="94"/>
    </row>
    <row r="255" ht="15.75" customHeight="1">
      <c r="A255" s="234">
        <v>46168.0</v>
      </c>
      <c r="B255" s="240" t="s">
        <v>73</v>
      </c>
      <c r="C255" s="206" t="s">
        <v>7</v>
      </c>
      <c r="D255" s="207">
        <v>46168.81151620371</v>
      </c>
      <c r="E255" s="3"/>
      <c r="F255" s="3"/>
      <c r="G255" s="3"/>
      <c r="H255" s="3"/>
      <c r="J255" s="226"/>
      <c r="K255" s="3"/>
      <c r="L255" s="3"/>
      <c r="O255" s="227"/>
      <c r="Q255" s="94"/>
      <c r="R255" s="94"/>
      <c r="S255" s="94"/>
      <c r="T255" s="94"/>
    </row>
    <row r="256" ht="15.75" customHeight="1">
      <c r="A256" s="234">
        <v>46168.0</v>
      </c>
      <c r="B256" s="240" t="s">
        <v>67</v>
      </c>
      <c r="C256" s="206" t="s">
        <v>7</v>
      </c>
      <c r="D256" s="207">
        <v>46168.81151620371</v>
      </c>
      <c r="E256" s="3"/>
      <c r="F256" s="3"/>
      <c r="G256" s="3"/>
      <c r="H256" s="3"/>
      <c r="J256" s="226"/>
      <c r="K256" s="3"/>
      <c r="L256" s="3"/>
      <c r="O256" s="227"/>
      <c r="Q256" s="94"/>
      <c r="R256" s="94"/>
      <c r="S256" s="94"/>
      <c r="T256" s="94"/>
    </row>
    <row r="257" ht="15.75" customHeight="1">
      <c r="A257" s="234">
        <v>46169.0</v>
      </c>
      <c r="B257" s="240" t="s">
        <v>80</v>
      </c>
      <c r="C257" s="206" t="s">
        <v>5</v>
      </c>
      <c r="D257" s="207">
        <v>46169.831145833334</v>
      </c>
      <c r="E257" s="3"/>
      <c r="F257" s="3"/>
      <c r="G257" s="3"/>
      <c r="H257" s="3"/>
      <c r="J257" s="226"/>
      <c r="K257" s="3"/>
      <c r="L257" s="3"/>
      <c r="O257" s="227"/>
      <c r="Q257" s="94"/>
      <c r="R257" s="94"/>
      <c r="S257" s="94"/>
      <c r="T257" s="94"/>
    </row>
    <row r="258" ht="15.75" customHeight="1">
      <c r="A258" s="234">
        <v>46169.0</v>
      </c>
      <c r="B258" s="240" t="s">
        <v>59</v>
      </c>
      <c r="C258" s="206" t="s">
        <v>5</v>
      </c>
      <c r="D258" s="207">
        <v>46169.831145833334</v>
      </c>
      <c r="E258" s="3"/>
      <c r="F258" s="3"/>
      <c r="G258" s="3"/>
      <c r="H258" s="3"/>
      <c r="J258" s="226"/>
      <c r="K258" s="3"/>
      <c r="L258" s="3"/>
      <c r="O258" s="227"/>
      <c r="Q258" s="94"/>
      <c r="R258" s="94"/>
      <c r="S258" s="94"/>
      <c r="T258" s="94"/>
    </row>
    <row r="259" ht="15.75" customHeight="1">
      <c r="A259" s="234">
        <v>46169.0</v>
      </c>
      <c r="B259" s="240" t="s">
        <v>50</v>
      </c>
      <c r="C259" s="206" t="s">
        <v>5</v>
      </c>
      <c r="D259" s="207">
        <v>46169.831145833334</v>
      </c>
      <c r="E259" s="3"/>
      <c r="F259" s="3"/>
      <c r="G259" s="3"/>
      <c r="H259" s="3"/>
      <c r="J259" s="226"/>
      <c r="K259" s="3"/>
      <c r="L259" s="3"/>
      <c r="O259" s="227"/>
      <c r="Q259" s="94"/>
      <c r="R259" s="94"/>
      <c r="S259" s="94"/>
      <c r="T259" s="94"/>
    </row>
    <row r="260" ht="15.75" customHeight="1">
      <c r="A260" s="234">
        <v>46170.0</v>
      </c>
      <c r="B260" s="240" t="s">
        <v>9</v>
      </c>
      <c r="C260" s="206" t="s">
        <v>7</v>
      </c>
      <c r="D260" s="207">
        <v>46170.820335648146</v>
      </c>
      <c r="E260" s="3"/>
      <c r="F260" s="3"/>
      <c r="G260" s="3"/>
      <c r="H260" s="3"/>
      <c r="J260" s="226"/>
      <c r="K260" s="3"/>
      <c r="L260" s="3"/>
      <c r="O260" s="227"/>
      <c r="Q260" s="94"/>
      <c r="R260" s="94"/>
      <c r="S260" s="94"/>
      <c r="T260" s="94"/>
    </row>
    <row r="261" ht="15.75" customHeight="1">
      <c r="A261" s="234">
        <v>46170.0</v>
      </c>
      <c r="B261" s="240" t="s">
        <v>65</v>
      </c>
      <c r="C261" s="206" t="s">
        <v>7</v>
      </c>
      <c r="D261" s="207">
        <v>46170.820335648146</v>
      </c>
      <c r="E261" s="3"/>
      <c r="F261" s="3"/>
      <c r="G261" s="3"/>
      <c r="H261" s="3"/>
      <c r="J261" s="226"/>
      <c r="K261" s="3"/>
      <c r="L261" s="3"/>
      <c r="O261" s="227"/>
      <c r="Q261" s="94"/>
      <c r="R261" s="94"/>
      <c r="S261" s="94"/>
      <c r="T261" s="94"/>
    </row>
    <row r="262" ht="15.75" customHeight="1">
      <c r="A262" s="234">
        <v>46170.0</v>
      </c>
      <c r="B262" s="240" t="s">
        <v>66</v>
      </c>
      <c r="C262" s="206" t="s">
        <v>7</v>
      </c>
      <c r="D262" s="207">
        <v>46170.820335648146</v>
      </c>
      <c r="E262" s="3"/>
      <c r="F262" s="3"/>
      <c r="G262" s="3"/>
      <c r="H262" s="3"/>
      <c r="J262" s="226"/>
      <c r="K262" s="3"/>
      <c r="L262" s="3"/>
      <c r="O262" s="227"/>
      <c r="Q262" s="94"/>
      <c r="R262" s="94"/>
      <c r="S262" s="94"/>
      <c r="T262" s="94"/>
    </row>
    <row r="263" ht="15.75" customHeight="1">
      <c r="A263" s="234">
        <v>46171.0</v>
      </c>
      <c r="B263" s="240" t="s">
        <v>47</v>
      </c>
      <c r="C263" s="206" t="s">
        <v>9</v>
      </c>
      <c r="D263" s="207">
        <v>46171.82331018519</v>
      </c>
      <c r="E263" s="3"/>
      <c r="F263" s="3"/>
      <c r="G263" s="3"/>
      <c r="H263" s="3"/>
      <c r="J263" s="226"/>
      <c r="K263" s="3"/>
      <c r="L263" s="3"/>
      <c r="O263" s="227"/>
      <c r="Q263" s="94"/>
      <c r="R263" s="94"/>
      <c r="S263" s="94"/>
      <c r="T263" s="94"/>
    </row>
    <row r="264" ht="15.75" customHeight="1">
      <c r="A264" s="234">
        <v>46171.0</v>
      </c>
      <c r="B264" s="240" t="s">
        <v>70</v>
      </c>
      <c r="C264" s="206" t="s">
        <v>9</v>
      </c>
      <c r="D264" s="207">
        <v>46171.82331018519</v>
      </c>
      <c r="E264" s="3"/>
      <c r="F264" s="3"/>
      <c r="G264" s="3"/>
      <c r="H264" s="3"/>
      <c r="J264" s="226"/>
      <c r="K264" s="3"/>
      <c r="L264" s="3"/>
      <c r="O264" s="227"/>
      <c r="Q264" s="94"/>
      <c r="R264" s="94"/>
      <c r="S264" s="94"/>
      <c r="T264" s="94"/>
    </row>
    <row r="265" ht="15.75" customHeight="1">
      <c r="A265" s="234">
        <v>46171.0</v>
      </c>
      <c r="B265" s="240" t="s">
        <v>5</v>
      </c>
      <c r="C265" s="206" t="s">
        <v>9</v>
      </c>
      <c r="D265" s="207">
        <v>46171.82331018519</v>
      </c>
      <c r="E265" s="3"/>
      <c r="F265" s="3"/>
      <c r="G265" s="3"/>
      <c r="H265" s="3"/>
      <c r="J265" s="226"/>
      <c r="K265" s="3"/>
      <c r="L265" s="3"/>
      <c r="O265" s="227"/>
      <c r="Q265" s="94"/>
      <c r="R265" s="94"/>
      <c r="S265" s="94"/>
      <c r="T265" s="94"/>
    </row>
    <row r="266" ht="15.75" customHeight="1">
      <c r="A266" s="234">
        <v>46172.0</v>
      </c>
      <c r="B266" s="240" t="s">
        <v>57</v>
      </c>
      <c r="C266" s="206" t="s">
        <v>9</v>
      </c>
      <c r="D266" s="207">
        <v>46172.84024305556</v>
      </c>
      <c r="E266" s="3"/>
      <c r="F266" s="3"/>
      <c r="G266" s="3"/>
      <c r="H266" s="3"/>
      <c r="J266" s="226"/>
      <c r="K266" s="3"/>
      <c r="L266" s="3"/>
      <c r="O266" s="227"/>
      <c r="Q266" s="94"/>
      <c r="R266" s="94"/>
      <c r="S266" s="94"/>
      <c r="T266" s="94"/>
    </row>
    <row r="267" ht="15.75" customHeight="1">
      <c r="A267" s="234">
        <v>46172.0</v>
      </c>
      <c r="B267" s="240" t="s">
        <v>52</v>
      </c>
      <c r="C267" s="206" t="s">
        <v>9</v>
      </c>
      <c r="D267" s="207">
        <v>46172.84024305556</v>
      </c>
      <c r="E267" s="3"/>
      <c r="F267" s="3"/>
      <c r="G267" s="3"/>
      <c r="H267" s="3"/>
      <c r="J267" s="226"/>
      <c r="K267" s="3"/>
      <c r="L267" s="3"/>
      <c r="O267" s="227"/>
      <c r="Q267" s="94"/>
      <c r="R267" s="94"/>
      <c r="S267" s="94"/>
      <c r="T267" s="94"/>
    </row>
    <row r="268" ht="15.75" customHeight="1">
      <c r="A268" s="234">
        <v>46172.0</v>
      </c>
      <c r="B268" s="240" t="s">
        <v>62</v>
      </c>
      <c r="C268" s="206" t="s">
        <v>9</v>
      </c>
      <c r="D268" s="207">
        <v>46172.84024305556</v>
      </c>
      <c r="E268" s="3"/>
      <c r="F268" s="3"/>
      <c r="G268" s="3"/>
      <c r="H268" s="3"/>
      <c r="J268" s="226"/>
      <c r="K268" s="3"/>
      <c r="L268" s="3"/>
      <c r="O268" s="227"/>
      <c r="Q268" s="94"/>
      <c r="R268" s="94"/>
      <c r="S268" s="94"/>
      <c r="T268" s="94"/>
    </row>
    <row r="269" ht="15.75" customHeight="1">
      <c r="A269" s="234">
        <v>46173.0</v>
      </c>
      <c r="B269" s="240" t="s">
        <v>49</v>
      </c>
      <c r="C269" s="206" t="s">
        <v>9</v>
      </c>
      <c r="D269" s="207">
        <v>46173.83557870371</v>
      </c>
      <c r="E269" s="3"/>
      <c r="F269" s="3"/>
      <c r="G269" s="3"/>
      <c r="H269" s="3"/>
      <c r="J269" s="226"/>
      <c r="K269" s="3"/>
      <c r="L269" s="3"/>
      <c r="O269" s="227"/>
      <c r="Q269" s="94"/>
      <c r="R269" s="94"/>
      <c r="S269" s="94"/>
      <c r="T269" s="94"/>
    </row>
    <row r="270" ht="15.75" customHeight="1">
      <c r="A270" s="234">
        <v>46173.0</v>
      </c>
      <c r="B270" s="240" t="s">
        <v>53</v>
      </c>
      <c r="C270" s="206" t="s">
        <v>9</v>
      </c>
      <c r="D270" s="207">
        <v>46173.83557870371</v>
      </c>
      <c r="E270" s="3"/>
      <c r="F270" s="3"/>
      <c r="G270" s="3"/>
      <c r="H270" s="3"/>
      <c r="J270" s="226"/>
      <c r="K270" s="3"/>
      <c r="L270" s="3"/>
      <c r="O270" s="227"/>
      <c r="Q270" s="94"/>
      <c r="R270" s="94"/>
      <c r="S270" s="94"/>
      <c r="T270" s="94"/>
    </row>
    <row r="271" ht="15.75" customHeight="1">
      <c r="A271" s="234">
        <v>46174.0</v>
      </c>
      <c r="B271" s="240" t="s">
        <v>61</v>
      </c>
      <c r="C271" s="206" t="s">
        <v>9</v>
      </c>
      <c r="D271" s="207">
        <v>46174.83724537037</v>
      </c>
      <c r="E271" s="3"/>
      <c r="F271" s="3"/>
      <c r="G271" s="3"/>
      <c r="H271" s="3"/>
      <c r="J271" s="226"/>
      <c r="K271" s="3"/>
      <c r="L271" s="3"/>
      <c r="O271" s="227"/>
      <c r="Q271" s="94"/>
      <c r="R271" s="94"/>
      <c r="S271" s="94"/>
      <c r="T271" s="94"/>
    </row>
    <row r="272" ht="15.75" customHeight="1">
      <c r="A272" s="234">
        <v>46174.0</v>
      </c>
      <c r="B272" s="240" t="s">
        <v>7</v>
      </c>
      <c r="C272" s="206" t="s">
        <v>9</v>
      </c>
      <c r="D272" s="207">
        <v>46174.83724537037</v>
      </c>
      <c r="E272" s="3"/>
      <c r="F272" s="3"/>
      <c r="G272" s="3"/>
      <c r="H272" s="3"/>
      <c r="J272" s="226"/>
      <c r="K272" s="3"/>
      <c r="L272" s="3"/>
      <c r="O272" s="227"/>
      <c r="Q272" s="94"/>
      <c r="R272" s="94"/>
      <c r="S272" s="94"/>
      <c r="T272" s="94"/>
    </row>
    <row r="273" ht="15.75" customHeight="1">
      <c r="A273" s="234">
        <v>46175.0</v>
      </c>
      <c r="B273" s="240" t="s">
        <v>54</v>
      </c>
      <c r="C273" s="206" t="s">
        <v>9</v>
      </c>
      <c r="D273" s="207">
        <v>46175.81255787037</v>
      </c>
      <c r="E273" s="3"/>
      <c r="F273" s="3"/>
      <c r="G273" s="3"/>
      <c r="H273" s="3"/>
      <c r="J273" s="226"/>
      <c r="K273" s="3"/>
      <c r="L273" s="3"/>
      <c r="O273" s="227"/>
      <c r="Q273" s="94"/>
      <c r="R273" s="94"/>
      <c r="S273" s="94"/>
      <c r="T273" s="94"/>
    </row>
    <row r="274" ht="15.75" customHeight="1">
      <c r="A274" s="234">
        <v>46175.0</v>
      </c>
      <c r="B274" s="240" t="s">
        <v>63</v>
      </c>
      <c r="C274" s="206" t="s">
        <v>9</v>
      </c>
      <c r="D274" s="207">
        <v>46175.81255787037</v>
      </c>
      <c r="E274" s="3"/>
      <c r="F274" s="3"/>
      <c r="G274" s="3"/>
      <c r="H274" s="3"/>
      <c r="J274" s="226"/>
      <c r="K274" s="3"/>
      <c r="L274" s="3"/>
      <c r="O274" s="227"/>
      <c r="Q274" s="94"/>
      <c r="R274" s="94"/>
      <c r="S274" s="94"/>
      <c r="T274" s="94"/>
    </row>
    <row r="275" ht="15.75" customHeight="1">
      <c r="A275" s="234">
        <v>46175.0</v>
      </c>
      <c r="B275" s="240" t="s">
        <v>78</v>
      </c>
      <c r="C275" s="206" t="s">
        <v>9</v>
      </c>
      <c r="D275" s="207">
        <v>46175.81255787037</v>
      </c>
      <c r="E275" s="3"/>
      <c r="F275" s="3"/>
      <c r="G275" s="3"/>
      <c r="H275" s="3"/>
      <c r="J275" s="226"/>
      <c r="K275" s="3"/>
      <c r="L275" s="3"/>
      <c r="O275" s="227"/>
      <c r="Q275" s="94"/>
      <c r="R275" s="94"/>
      <c r="S275" s="94"/>
      <c r="T275" s="94"/>
    </row>
    <row r="276" ht="15.75" customHeight="1">
      <c r="A276" s="234">
        <v>46176.0</v>
      </c>
      <c r="B276" s="240" t="s">
        <v>58</v>
      </c>
      <c r="C276" s="206" t="s">
        <v>7</v>
      </c>
      <c r="D276" s="207">
        <v>46176.84814814815</v>
      </c>
      <c r="E276" s="3"/>
      <c r="F276" s="3"/>
      <c r="G276" s="3"/>
      <c r="H276" s="3"/>
      <c r="J276" s="226"/>
      <c r="K276" s="3"/>
      <c r="L276" s="3"/>
      <c r="O276" s="227"/>
      <c r="Q276" s="94"/>
      <c r="R276" s="94"/>
      <c r="S276" s="94"/>
      <c r="T276" s="94"/>
    </row>
    <row r="277" ht="15.75" customHeight="1">
      <c r="A277" s="234">
        <v>46176.0</v>
      </c>
      <c r="B277" s="240" t="s">
        <v>73</v>
      </c>
      <c r="C277" s="206" t="s">
        <v>7</v>
      </c>
      <c r="D277" s="207">
        <v>46176.84814814815</v>
      </c>
      <c r="E277" s="3"/>
      <c r="F277" s="3"/>
      <c r="G277" s="3"/>
      <c r="H277" s="3"/>
      <c r="J277" s="226"/>
      <c r="K277" s="3"/>
      <c r="L277" s="3"/>
      <c r="O277" s="227"/>
      <c r="Q277" s="94"/>
      <c r="R277" s="94"/>
      <c r="S277" s="94"/>
      <c r="T277" s="94"/>
    </row>
    <row r="278" ht="15.75" customHeight="1">
      <c r="A278" s="234">
        <v>46176.0</v>
      </c>
      <c r="B278" s="240" t="s">
        <v>50</v>
      </c>
      <c r="C278" s="206" t="s">
        <v>7</v>
      </c>
      <c r="D278" s="207">
        <v>46176.84814814815</v>
      </c>
      <c r="E278" s="3"/>
      <c r="F278" s="3"/>
      <c r="G278" s="3"/>
      <c r="H278" s="3"/>
      <c r="J278" s="226"/>
      <c r="K278" s="3"/>
      <c r="L278" s="3"/>
      <c r="O278" s="227"/>
      <c r="Q278" s="94"/>
      <c r="R278" s="94"/>
      <c r="S278" s="94"/>
      <c r="T278" s="94"/>
    </row>
    <row r="279" ht="15.75" customHeight="1">
      <c r="A279" s="234"/>
      <c r="B279" s="240"/>
      <c r="C279" s="223"/>
      <c r="D279" s="231"/>
      <c r="E279" s="3"/>
      <c r="F279" s="3"/>
      <c r="G279" s="3"/>
      <c r="H279" s="3"/>
      <c r="J279" s="226"/>
      <c r="K279" s="3"/>
      <c r="L279" s="3"/>
      <c r="O279" s="227"/>
      <c r="Q279" s="94"/>
      <c r="R279" s="94"/>
      <c r="S279" s="94"/>
      <c r="T279" s="94"/>
    </row>
    <row r="280" ht="15.75" customHeight="1">
      <c r="A280" s="234"/>
      <c r="B280" s="240"/>
      <c r="C280" s="223"/>
      <c r="D280" s="231"/>
      <c r="E280" s="3"/>
      <c r="F280" s="3"/>
      <c r="G280" s="3"/>
      <c r="H280" s="3"/>
      <c r="J280" s="226"/>
      <c r="K280" s="3"/>
      <c r="L280" s="3"/>
      <c r="O280" s="227"/>
      <c r="Q280" s="94"/>
      <c r="R280" s="94"/>
      <c r="S280" s="94"/>
      <c r="T280" s="94"/>
    </row>
    <row r="281" ht="15.75" customHeight="1">
      <c r="A281" s="234"/>
      <c r="B281" s="240"/>
      <c r="C281" s="223"/>
      <c r="D281" s="231"/>
      <c r="E281" s="3"/>
      <c r="F281" s="3"/>
      <c r="G281" s="3"/>
      <c r="H281" s="3"/>
      <c r="J281" s="226"/>
      <c r="K281" s="3"/>
      <c r="L281" s="3"/>
      <c r="O281" s="227"/>
      <c r="Q281" s="94"/>
      <c r="R281" s="94"/>
      <c r="S281" s="94"/>
      <c r="T281" s="94"/>
    </row>
    <row r="282" ht="15.75" customHeight="1">
      <c r="A282" s="234"/>
      <c r="B282" s="240"/>
      <c r="C282" s="223"/>
      <c r="D282" s="231"/>
      <c r="E282" s="3"/>
      <c r="F282" s="3"/>
      <c r="G282" s="3"/>
      <c r="H282" s="3"/>
      <c r="J282" s="226"/>
      <c r="K282" s="3"/>
      <c r="L282" s="3"/>
      <c r="O282" s="227"/>
      <c r="Q282" s="94"/>
      <c r="R282" s="94"/>
      <c r="S282" s="94"/>
      <c r="T282" s="94"/>
    </row>
    <row r="283" ht="15.75" customHeight="1">
      <c r="A283" s="234"/>
      <c r="B283" s="240"/>
      <c r="C283" s="223"/>
      <c r="D283" s="231"/>
      <c r="E283" s="3"/>
      <c r="F283" s="3"/>
      <c r="G283" s="3"/>
      <c r="H283" s="3"/>
      <c r="J283" s="226"/>
      <c r="K283" s="3"/>
      <c r="L283" s="3"/>
      <c r="O283" s="227"/>
      <c r="Q283" s="94"/>
      <c r="R283" s="94"/>
      <c r="S283" s="94"/>
      <c r="T283" s="94"/>
    </row>
    <row r="284" ht="15.75" customHeight="1">
      <c r="A284" s="234"/>
      <c r="B284" s="240"/>
      <c r="C284" s="223"/>
      <c r="D284" s="231"/>
      <c r="E284" s="3"/>
      <c r="F284" s="3"/>
      <c r="G284" s="3"/>
      <c r="H284" s="3"/>
      <c r="J284" s="226"/>
      <c r="K284" s="3"/>
      <c r="L284" s="3"/>
      <c r="O284" s="227"/>
      <c r="Q284" s="94"/>
      <c r="R284" s="94"/>
      <c r="S284" s="94"/>
      <c r="T284" s="94"/>
    </row>
    <row r="285" ht="15.75" customHeight="1">
      <c r="A285" s="234"/>
      <c r="B285" s="240"/>
      <c r="C285" s="223"/>
      <c r="D285" s="231"/>
      <c r="E285" s="3"/>
      <c r="F285" s="3"/>
      <c r="G285" s="3"/>
      <c r="H285" s="3"/>
      <c r="J285" s="226"/>
      <c r="K285" s="3"/>
      <c r="L285" s="3"/>
      <c r="O285" s="227"/>
      <c r="Q285" s="94"/>
      <c r="R285" s="94"/>
      <c r="S285" s="94"/>
      <c r="T285" s="94"/>
    </row>
    <row r="286" ht="15.75" customHeight="1">
      <c r="A286" s="234"/>
      <c r="B286" s="240"/>
      <c r="C286" s="223"/>
      <c r="D286" s="231"/>
      <c r="E286" s="3"/>
      <c r="F286" s="3"/>
      <c r="G286" s="3"/>
      <c r="H286" s="3"/>
      <c r="J286" s="226"/>
      <c r="K286" s="3"/>
      <c r="L286" s="3"/>
      <c r="O286" s="227"/>
      <c r="Q286" s="94"/>
      <c r="R286" s="94"/>
      <c r="S286" s="94"/>
      <c r="T286" s="94"/>
    </row>
    <row r="287" ht="15.75" customHeight="1">
      <c r="A287" s="234"/>
      <c r="B287" s="240"/>
      <c r="C287" s="223"/>
      <c r="D287" s="231"/>
      <c r="E287" s="3"/>
      <c r="F287" s="3"/>
      <c r="G287" s="3"/>
      <c r="H287" s="3"/>
      <c r="J287" s="226"/>
      <c r="K287" s="3"/>
      <c r="L287" s="3"/>
      <c r="O287" s="227"/>
      <c r="Q287" s="94"/>
      <c r="R287" s="94"/>
      <c r="S287" s="94"/>
      <c r="T287" s="94"/>
    </row>
    <row r="288" ht="15.75" customHeight="1">
      <c r="A288" s="234"/>
      <c r="B288" s="240"/>
      <c r="C288" s="223"/>
      <c r="D288" s="231"/>
      <c r="E288" s="3"/>
      <c r="F288" s="3"/>
      <c r="G288" s="3"/>
      <c r="H288" s="3"/>
      <c r="J288" s="226"/>
      <c r="K288" s="3"/>
      <c r="L288" s="3"/>
      <c r="O288" s="227"/>
      <c r="Q288" s="94"/>
      <c r="R288" s="94"/>
      <c r="S288" s="94"/>
      <c r="T288" s="94"/>
    </row>
    <row r="289" ht="15.75" customHeight="1">
      <c r="A289" s="234"/>
      <c r="B289" s="240"/>
      <c r="C289" s="223"/>
      <c r="D289" s="231"/>
      <c r="E289" s="3"/>
      <c r="F289" s="3"/>
      <c r="G289" s="3"/>
      <c r="H289" s="3"/>
      <c r="J289" s="226"/>
      <c r="K289" s="3"/>
      <c r="L289" s="3"/>
      <c r="O289" s="227"/>
      <c r="Q289" s="94"/>
      <c r="R289" s="94"/>
      <c r="S289" s="94"/>
      <c r="T289" s="94"/>
    </row>
    <row r="290" ht="15.75" customHeight="1">
      <c r="A290" s="234"/>
      <c r="B290" s="240"/>
      <c r="C290" s="223"/>
      <c r="D290" s="231"/>
      <c r="E290" s="3"/>
      <c r="F290" s="3"/>
      <c r="G290" s="3"/>
      <c r="H290" s="3"/>
      <c r="J290" s="226"/>
      <c r="K290" s="3"/>
      <c r="L290" s="3"/>
      <c r="O290" s="227"/>
      <c r="Q290" s="94"/>
      <c r="R290" s="94"/>
      <c r="S290" s="94"/>
      <c r="T290" s="94"/>
    </row>
    <row r="291" ht="15.75" customHeight="1">
      <c r="A291" s="234"/>
      <c r="B291" s="240"/>
      <c r="C291" s="223"/>
      <c r="D291" s="231"/>
      <c r="E291" s="3"/>
      <c r="F291" s="3"/>
      <c r="G291" s="3"/>
      <c r="H291" s="3"/>
      <c r="J291" s="226"/>
      <c r="K291" s="3"/>
      <c r="L291" s="3"/>
      <c r="O291" s="227"/>
      <c r="Q291" s="94"/>
      <c r="R291" s="94"/>
      <c r="S291" s="94"/>
      <c r="T291" s="94"/>
    </row>
    <row r="292" ht="15.75" customHeight="1">
      <c r="A292" s="234"/>
      <c r="B292" s="240"/>
      <c r="C292" s="223"/>
      <c r="D292" s="231"/>
      <c r="E292" s="3"/>
      <c r="F292" s="3"/>
      <c r="G292" s="3"/>
      <c r="H292" s="3"/>
      <c r="J292" s="226"/>
      <c r="K292" s="3"/>
      <c r="L292" s="3"/>
      <c r="O292" s="227"/>
      <c r="Q292" s="94"/>
      <c r="R292" s="94"/>
      <c r="S292" s="94"/>
      <c r="T292" s="94"/>
    </row>
    <row r="293" ht="15.75" customHeight="1">
      <c r="A293" s="234"/>
      <c r="B293" s="240"/>
      <c r="C293" s="223"/>
      <c r="D293" s="231"/>
      <c r="E293" s="3"/>
      <c r="F293" s="3"/>
      <c r="G293" s="3"/>
      <c r="H293" s="3"/>
      <c r="J293" s="226"/>
      <c r="K293" s="3"/>
      <c r="L293" s="3"/>
      <c r="O293" s="227"/>
      <c r="Q293" s="94"/>
      <c r="R293" s="94"/>
      <c r="S293" s="94"/>
      <c r="T293" s="94"/>
    </row>
    <row r="294" ht="15.75" customHeight="1">
      <c r="A294" s="234"/>
      <c r="B294" s="240"/>
      <c r="C294" s="223"/>
      <c r="D294" s="231"/>
      <c r="E294" s="3"/>
      <c r="F294" s="3"/>
      <c r="G294" s="3"/>
      <c r="H294" s="3"/>
      <c r="J294" s="226"/>
      <c r="K294" s="3"/>
      <c r="L294" s="3"/>
      <c r="O294" s="227"/>
      <c r="Q294" s="94"/>
      <c r="R294" s="94"/>
      <c r="S294" s="94"/>
      <c r="T294" s="94"/>
    </row>
    <row r="295" ht="15.75" customHeight="1">
      <c r="A295" s="234"/>
      <c r="B295" s="240"/>
      <c r="C295" s="223"/>
      <c r="D295" s="231"/>
      <c r="E295" s="3"/>
      <c r="F295" s="3"/>
      <c r="G295" s="3"/>
      <c r="H295" s="3"/>
      <c r="J295" s="226"/>
      <c r="K295" s="3"/>
      <c r="L295" s="3"/>
      <c r="O295" s="227"/>
      <c r="Q295" s="94"/>
      <c r="R295" s="94"/>
      <c r="S295" s="94"/>
      <c r="T295" s="94"/>
    </row>
    <row r="296" ht="15.75" customHeight="1">
      <c r="A296" s="234"/>
      <c r="B296" s="240"/>
      <c r="C296" s="223"/>
      <c r="D296" s="231"/>
      <c r="E296" s="3"/>
      <c r="F296" s="3"/>
      <c r="G296" s="3"/>
      <c r="H296" s="3"/>
      <c r="J296" s="226"/>
      <c r="K296" s="3"/>
      <c r="L296" s="3"/>
      <c r="O296" s="227"/>
      <c r="Q296" s="94"/>
      <c r="R296" s="94"/>
      <c r="S296" s="94"/>
      <c r="T296" s="94"/>
    </row>
    <row r="297" ht="15.75" customHeight="1">
      <c r="A297" s="234"/>
      <c r="B297" s="240"/>
      <c r="C297" s="223"/>
      <c r="D297" s="231"/>
      <c r="E297" s="3"/>
      <c r="F297" s="3"/>
      <c r="G297" s="3"/>
      <c r="H297" s="3"/>
      <c r="J297" s="226"/>
      <c r="K297" s="3"/>
      <c r="L297" s="3"/>
      <c r="O297" s="227"/>
      <c r="Q297" s="94"/>
      <c r="R297" s="94"/>
      <c r="S297" s="94"/>
      <c r="T297" s="94"/>
    </row>
    <row r="298" ht="15.75" customHeight="1">
      <c r="A298" s="234"/>
      <c r="B298" s="240"/>
      <c r="C298" s="223"/>
      <c r="D298" s="231"/>
      <c r="E298" s="3"/>
      <c r="F298" s="3"/>
      <c r="G298" s="3"/>
      <c r="H298" s="3"/>
      <c r="J298" s="226"/>
      <c r="K298" s="3"/>
      <c r="L298" s="3"/>
      <c r="O298" s="227"/>
      <c r="Q298" s="94"/>
      <c r="R298" s="94"/>
      <c r="S298" s="94"/>
      <c r="T298" s="94"/>
    </row>
    <row r="299" ht="15.75" customHeight="1">
      <c r="A299" s="234"/>
      <c r="B299" s="240"/>
      <c r="C299" s="223"/>
      <c r="D299" s="231"/>
      <c r="E299" s="3"/>
      <c r="F299" s="3"/>
      <c r="G299" s="3"/>
      <c r="H299" s="3"/>
      <c r="J299" s="226"/>
      <c r="K299" s="3"/>
      <c r="L299" s="3"/>
      <c r="O299" s="227"/>
      <c r="Q299" s="94"/>
      <c r="R299" s="94"/>
      <c r="S299" s="94"/>
      <c r="T299" s="94"/>
    </row>
    <row r="300" ht="15.75" customHeight="1">
      <c r="A300" s="234"/>
      <c r="B300" s="240"/>
      <c r="C300" s="223"/>
      <c r="D300" s="231"/>
      <c r="E300" s="3"/>
      <c r="F300" s="3"/>
      <c r="G300" s="3"/>
      <c r="H300" s="3"/>
      <c r="J300" s="226"/>
      <c r="K300" s="3"/>
      <c r="L300" s="3"/>
      <c r="O300" s="227"/>
      <c r="Q300" s="94"/>
      <c r="R300" s="94"/>
      <c r="S300" s="94"/>
      <c r="T300" s="94"/>
    </row>
    <row r="301" ht="15.75" customHeight="1">
      <c r="A301" s="234"/>
      <c r="B301" s="240"/>
      <c r="C301" s="223"/>
      <c r="D301" s="231"/>
      <c r="E301" s="3"/>
      <c r="F301" s="3"/>
      <c r="G301" s="3"/>
      <c r="H301" s="3"/>
      <c r="J301" s="226"/>
      <c r="K301" s="3"/>
      <c r="L301" s="3"/>
      <c r="O301" s="227"/>
      <c r="Q301" s="94"/>
      <c r="R301" s="94"/>
      <c r="S301" s="94"/>
      <c r="T301" s="94"/>
    </row>
    <row r="302" ht="15.75" customHeight="1">
      <c r="A302" s="234"/>
      <c r="B302" s="240"/>
      <c r="C302" s="223"/>
      <c r="D302" s="231"/>
      <c r="E302" s="3"/>
      <c r="F302" s="3"/>
      <c r="G302" s="3"/>
      <c r="H302" s="3"/>
      <c r="J302" s="226"/>
      <c r="K302" s="3"/>
      <c r="L302" s="3"/>
      <c r="O302" s="227"/>
      <c r="Q302" s="94"/>
      <c r="R302" s="94"/>
      <c r="S302" s="94"/>
      <c r="T302" s="94"/>
    </row>
    <row r="303" ht="15.75" customHeight="1">
      <c r="A303" s="234"/>
      <c r="B303" s="240"/>
      <c r="C303" s="223"/>
      <c r="D303" s="231"/>
      <c r="E303" s="3"/>
      <c r="F303" s="3"/>
      <c r="G303" s="3"/>
      <c r="H303" s="3"/>
      <c r="J303" s="226"/>
      <c r="K303" s="3"/>
      <c r="L303" s="3"/>
      <c r="O303" s="227"/>
      <c r="Q303" s="94"/>
      <c r="R303" s="94"/>
      <c r="S303" s="94"/>
      <c r="T303" s="94"/>
    </row>
    <row r="304" ht="15.75" customHeight="1">
      <c r="A304" s="234"/>
      <c r="B304" s="240"/>
      <c r="C304" s="223"/>
      <c r="D304" s="231"/>
      <c r="E304" s="3"/>
      <c r="F304" s="3"/>
      <c r="G304" s="3"/>
      <c r="H304" s="3"/>
      <c r="J304" s="226"/>
      <c r="K304" s="3"/>
      <c r="L304" s="3"/>
      <c r="O304" s="227"/>
      <c r="Q304" s="94"/>
      <c r="R304" s="94"/>
      <c r="S304" s="94"/>
      <c r="T304" s="94"/>
    </row>
    <row r="305" ht="15.75" customHeight="1">
      <c r="A305" s="234"/>
      <c r="B305" s="240"/>
      <c r="C305" s="223"/>
      <c r="D305" s="231"/>
      <c r="E305" s="3"/>
      <c r="F305" s="3"/>
      <c r="G305" s="3"/>
      <c r="H305" s="3"/>
      <c r="J305" s="226"/>
      <c r="K305" s="3"/>
      <c r="L305" s="3"/>
      <c r="O305" s="227"/>
      <c r="Q305" s="94"/>
      <c r="R305" s="94"/>
      <c r="S305" s="94"/>
      <c r="T305" s="94"/>
    </row>
    <row r="306" ht="15.75" customHeight="1">
      <c r="A306" s="234"/>
      <c r="B306" s="240"/>
      <c r="C306" s="223"/>
      <c r="D306" s="231"/>
      <c r="E306" s="3"/>
      <c r="F306" s="3"/>
      <c r="G306" s="3"/>
      <c r="H306" s="3"/>
      <c r="J306" s="226"/>
      <c r="K306" s="3"/>
      <c r="L306" s="3"/>
      <c r="O306" s="227"/>
      <c r="Q306" s="94"/>
      <c r="R306" s="94"/>
      <c r="S306" s="94"/>
      <c r="T306" s="94"/>
    </row>
    <row r="307" ht="15.75" customHeight="1">
      <c r="A307" s="234"/>
      <c r="B307" s="240"/>
      <c r="C307" s="223"/>
      <c r="D307" s="231"/>
      <c r="E307" s="3"/>
      <c r="F307" s="3"/>
      <c r="G307" s="3"/>
      <c r="H307" s="3"/>
      <c r="J307" s="226"/>
      <c r="K307" s="3"/>
      <c r="L307" s="3"/>
      <c r="O307" s="227"/>
      <c r="Q307" s="94"/>
      <c r="R307" s="94"/>
      <c r="S307" s="94"/>
      <c r="T307" s="94"/>
    </row>
    <row r="308" ht="15.75" customHeight="1">
      <c r="A308" s="234"/>
      <c r="B308" s="240"/>
      <c r="C308" s="223"/>
      <c r="D308" s="231"/>
      <c r="E308" s="3"/>
      <c r="F308" s="3"/>
      <c r="G308" s="3"/>
      <c r="H308" s="3"/>
      <c r="J308" s="226"/>
      <c r="K308" s="3"/>
      <c r="L308" s="3"/>
      <c r="O308" s="227"/>
      <c r="Q308" s="94"/>
      <c r="R308" s="94"/>
      <c r="S308" s="94"/>
      <c r="T308" s="94"/>
    </row>
    <row r="309" ht="15.75" customHeight="1">
      <c r="A309" s="234"/>
      <c r="B309" s="240"/>
      <c r="C309" s="223"/>
      <c r="D309" s="231"/>
      <c r="E309" s="3"/>
      <c r="F309" s="3"/>
      <c r="G309" s="3"/>
      <c r="H309" s="3"/>
      <c r="J309" s="226"/>
      <c r="K309" s="3"/>
      <c r="L309" s="3"/>
      <c r="O309" s="227"/>
      <c r="Q309" s="94"/>
      <c r="R309" s="94"/>
      <c r="S309" s="94"/>
      <c r="T309" s="94"/>
    </row>
    <row r="310" ht="15.75" customHeight="1">
      <c r="A310" s="234"/>
      <c r="B310" s="240"/>
      <c r="C310" s="223"/>
      <c r="D310" s="231"/>
      <c r="E310" s="3"/>
      <c r="F310" s="3"/>
      <c r="G310" s="3"/>
      <c r="H310" s="3"/>
      <c r="J310" s="226"/>
      <c r="K310" s="3"/>
      <c r="L310" s="3"/>
      <c r="O310" s="227"/>
      <c r="Q310" s="94"/>
      <c r="R310" s="94"/>
      <c r="S310" s="94"/>
      <c r="T310" s="94"/>
    </row>
    <row r="311" ht="15.75" customHeight="1">
      <c r="A311" s="234"/>
      <c r="B311" s="240"/>
      <c r="C311" s="223"/>
      <c r="D311" s="231"/>
      <c r="E311" s="3"/>
      <c r="F311" s="3"/>
      <c r="G311" s="3"/>
      <c r="H311" s="3"/>
      <c r="J311" s="226"/>
      <c r="K311" s="3"/>
      <c r="L311" s="3"/>
      <c r="O311" s="227"/>
      <c r="Q311" s="94"/>
      <c r="R311" s="94"/>
      <c r="S311" s="94"/>
      <c r="T311" s="94"/>
    </row>
    <row r="312" ht="15.75" customHeight="1">
      <c r="A312" s="234"/>
      <c r="B312" s="240"/>
      <c r="C312" s="223"/>
      <c r="D312" s="231"/>
      <c r="E312" s="3"/>
      <c r="F312" s="3"/>
      <c r="G312" s="3"/>
      <c r="H312" s="3"/>
      <c r="J312" s="226"/>
      <c r="K312" s="3"/>
      <c r="L312" s="3"/>
      <c r="O312" s="227"/>
      <c r="Q312" s="94"/>
      <c r="R312" s="94"/>
      <c r="S312" s="94"/>
      <c r="T312" s="94"/>
    </row>
    <row r="313" ht="15.75" customHeight="1">
      <c r="A313" s="234"/>
      <c r="B313" s="240"/>
      <c r="C313" s="223"/>
      <c r="D313" s="231"/>
      <c r="E313" s="3"/>
      <c r="F313" s="3"/>
      <c r="G313" s="3"/>
      <c r="H313" s="3"/>
      <c r="J313" s="226"/>
      <c r="K313" s="3"/>
      <c r="L313" s="3"/>
      <c r="O313" s="227"/>
      <c r="Q313" s="94"/>
      <c r="R313" s="94"/>
      <c r="S313" s="94"/>
      <c r="T313" s="94"/>
    </row>
    <row r="314" ht="15.75" customHeight="1">
      <c r="A314" s="234"/>
      <c r="B314" s="240"/>
      <c r="C314" s="223"/>
      <c r="D314" s="231"/>
      <c r="E314" s="3"/>
      <c r="F314" s="3"/>
      <c r="G314" s="3"/>
      <c r="H314" s="3"/>
      <c r="J314" s="226"/>
      <c r="K314" s="3"/>
      <c r="L314" s="3"/>
      <c r="O314" s="227"/>
      <c r="Q314" s="94"/>
      <c r="R314" s="94"/>
      <c r="S314" s="94"/>
      <c r="T314" s="94"/>
    </row>
    <row r="315" ht="15.75" customHeight="1">
      <c r="A315" s="234"/>
      <c r="B315" s="240"/>
      <c r="C315" s="223"/>
      <c r="D315" s="231"/>
      <c r="E315" s="3"/>
      <c r="F315" s="3"/>
      <c r="G315" s="3"/>
      <c r="H315" s="3"/>
      <c r="J315" s="226"/>
      <c r="K315" s="3"/>
      <c r="L315" s="3"/>
      <c r="O315" s="227"/>
      <c r="Q315" s="94"/>
      <c r="R315" s="94"/>
      <c r="S315" s="94"/>
      <c r="T315" s="94"/>
    </row>
    <row r="316" ht="15.75" customHeight="1">
      <c r="A316" s="234"/>
      <c r="B316" s="240"/>
      <c r="C316" s="223"/>
      <c r="D316" s="231"/>
      <c r="E316" s="3"/>
      <c r="F316" s="3"/>
      <c r="G316" s="3"/>
      <c r="H316" s="3"/>
      <c r="J316" s="226"/>
      <c r="K316" s="3"/>
      <c r="L316" s="3"/>
      <c r="O316" s="227"/>
      <c r="Q316" s="94"/>
      <c r="R316" s="94"/>
      <c r="S316" s="94"/>
      <c r="T316" s="94"/>
    </row>
    <row r="317" ht="15.75" customHeight="1">
      <c r="A317" s="234"/>
      <c r="B317" s="240"/>
      <c r="C317" s="223"/>
      <c r="D317" s="231"/>
      <c r="E317" s="3"/>
      <c r="F317" s="3"/>
      <c r="G317" s="3"/>
      <c r="H317" s="3"/>
      <c r="J317" s="226"/>
      <c r="K317" s="3"/>
      <c r="L317" s="3"/>
      <c r="O317" s="227"/>
      <c r="Q317" s="94"/>
      <c r="R317" s="94"/>
      <c r="S317" s="94"/>
      <c r="T317" s="94"/>
    </row>
    <row r="318" ht="15.75" customHeight="1">
      <c r="A318" s="234"/>
      <c r="B318" s="240"/>
      <c r="C318" s="223"/>
      <c r="D318" s="231"/>
      <c r="E318" s="3"/>
      <c r="F318" s="3"/>
      <c r="G318" s="3"/>
      <c r="H318" s="3"/>
      <c r="J318" s="226"/>
      <c r="K318" s="3"/>
      <c r="L318" s="3"/>
      <c r="O318" s="227"/>
      <c r="Q318" s="94"/>
      <c r="R318" s="94"/>
      <c r="S318" s="94"/>
      <c r="T318" s="94"/>
    </row>
    <row r="319" ht="15.75" customHeight="1">
      <c r="A319" s="234"/>
      <c r="B319" s="240"/>
      <c r="C319" s="223"/>
      <c r="D319" s="231"/>
      <c r="E319" s="3"/>
      <c r="F319" s="3"/>
      <c r="G319" s="3"/>
      <c r="H319" s="3"/>
      <c r="J319" s="226"/>
      <c r="K319" s="3"/>
      <c r="L319" s="3"/>
      <c r="O319" s="227"/>
      <c r="Q319" s="94"/>
      <c r="R319" s="94"/>
      <c r="S319" s="94"/>
      <c r="T319" s="94"/>
    </row>
    <row r="320" ht="15.75" customHeight="1">
      <c r="A320" s="234"/>
      <c r="B320" s="240"/>
      <c r="C320" s="223"/>
      <c r="D320" s="231"/>
      <c r="E320" s="3"/>
      <c r="F320" s="3"/>
      <c r="G320" s="3"/>
      <c r="H320" s="3"/>
      <c r="J320" s="226"/>
      <c r="K320" s="3"/>
      <c r="L320" s="3"/>
      <c r="O320" s="227"/>
      <c r="Q320" s="94"/>
      <c r="R320" s="94"/>
      <c r="S320" s="94"/>
      <c r="T320" s="94"/>
    </row>
    <row r="321" ht="15.75" customHeight="1">
      <c r="A321" s="234"/>
      <c r="B321" s="240"/>
      <c r="C321" s="223"/>
      <c r="D321" s="231"/>
      <c r="E321" s="3"/>
      <c r="F321" s="3"/>
      <c r="G321" s="3"/>
      <c r="H321" s="3"/>
      <c r="J321" s="226"/>
      <c r="K321" s="3"/>
      <c r="L321" s="3"/>
      <c r="O321" s="227"/>
      <c r="Q321" s="94"/>
      <c r="R321" s="94"/>
      <c r="S321" s="94"/>
      <c r="T321" s="94"/>
    </row>
    <row r="322" ht="15.75" customHeight="1">
      <c r="A322" s="234"/>
      <c r="B322" s="240"/>
      <c r="C322" s="223"/>
      <c r="D322" s="231"/>
      <c r="E322" s="3"/>
      <c r="F322" s="3"/>
      <c r="G322" s="3"/>
      <c r="H322" s="3"/>
      <c r="J322" s="226"/>
      <c r="K322" s="3"/>
      <c r="L322" s="3"/>
      <c r="O322" s="227"/>
      <c r="Q322" s="94"/>
      <c r="R322" s="94"/>
      <c r="S322" s="94"/>
      <c r="T322" s="94"/>
    </row>
    <row r="323" ht="15.75" customHeight="1">
      <c r="A323" s="234"/>
      <c r="B323" s="240"/>
      <c r="C323" s="223"/>
      <c r="D323" s="231"/>
      <c r="E323" s="3"/>
      <c r="F323" s="3"/>
      <c r="G323" s="3"/>
      <c r="H323" s="3"/>
      <c r="J323" s="226"/>
      <c r="K323" s="3"/>
      <c r="L323" s="3"/>
      <c r="O323" s="227"/>
      <c r="Q323" s="94"/>
      <c r="R323" s="94"/>
      <c r="S323" s="94"/>
      <c r="T323" s="94"/>
    </row>
    <row r="324" ht="15.75" customHeight="1">
      <c r="A324" s="234"/>
      <c r="B324" s="240"/>
      <c r="C324" s="223"/>
      <c r="D324" s="231"/>
      <c r="E324" s="3"/>
      <c r="F324" s="3"/>
      <c r="G324" s="3"/>
      <c r="H324" s="3"/>
      <c r="J324" s="226"/>
      <c r="K324" s="3"/>
      <c r="L324" s="3"/>
      <c r="O324" s="227"/>
      <c r="Q324" s="94"/>
      <c r="R324" s="94"/>
      <c r="S324" s="94"/>
      <c r="T324" s="94"/>
    </row>
    <row r="325" ht="15.75" customHeight="1">
      <c r="A325" s="234"/>
      <c r="B325" s="240"/>
      <c r="C325" s="223"/>
      <c r="D325" s="231"/>
      <c r="E325" s="3"/>
      <c r="F325" s="3"/>
      <c r="G325" s="3"/>
      <c r="H325" s="3"/>
      <c r="J325" s="226"/>
      <c r="K325" s="3"/>
      <c r="L325" s="3"/>
      <c r="O325" s="227"/>
      <c r="Q325" s="94"/>
      <c r="R325" s="94"/>
      <c r="S325" s="94"/>
      <c r="T325" s="94"/>
    </row>
    <row r="326" ht="15.75" customHeight="1">
      <c r="A326" s="234"/>
      <c r="B326" s="240"/>
      <c r="C326" s="223"/>
      <c r="D326" s="231"/>
      <c r="E326" s="3"/>
      <c r="F326" s="3"/>
      <c r="G326" s="3"/>
      <c r="H326" s="3"/>
      <c r="J326" s="226"/>
      <c r="K326" s="3"/>
      <c r="L326" s="3"/>
      <c r="O326" s="227"/>
      <c r="Q326" s="94"/>
      <c r="R326" s="94"/>
      <c r="S326" s="94"/>
      <c r="T326" s="94"/>
    </row>
    <row r="327" ht="15.75" customHeight="1">
      <c r="A327" s="234"/>
      <c r="B327" s="240"/>
      <c r="C327" s="223"/>
      <c r="D327" s="231"/>
      <c r="E327" s="3"/>
      <c r="F327" s="3"/>
      <c r="G327" s="3"/>
      <c r="H327" s="3"/>
      <c r="J327" s="226"/>
      <c r="K327" s="3"/>
      <c r="L327" s="3"/>
      <c r="O327" s="227"/>
      <c r="Q327" s="94"/>
      <c r="R327" s="94"/>
      <c r="S327" s="94"/>
      <c r="T327" s="94"/>
    </row>
    <row r="328" ht="15.75" customHeight="1">
      <c r="A328" s="234"/>
      <c r="B328" s="240"/>
      <c r="C328" s="223"/>
      <c r="D328" s="231"/>
      <c r="E328" s="3"/>
      <c r="F328" s="3"/>
      <c r="G328" s="3"/>
      <c r="H328" s="3"/>
      <c r="J328" s="226"/>
      <c r="K328" s="3"/>
      <c r="L328" s="3"/>
      <c r="O328" s="227"/>
      <c r="Q328" s="94"/>
      <c r="R328" s="94"/>
      <c r="S328" s="94"/>
      <c r="T328" s="94"/>
    </row>
    <row r="329" ht="15.75" customHeight="1">
      <c r="A329" s="234"/>
      <c r="B329" s="240"/>
      <c r="C329" s="223"/>
      <c r="D329" s="231"/>
      <c r="E329" s="3"/>
      <c r="F329" s="3"/>
      <c r="G329" s="3"/>
      <c r="H329" s="3"/>
      <c r="J329" s="226"/>
      <c r="K329" s="3"/>
      <c r="L329" s="3"/>
      <c r="O329" s="227"/>
      <c r="Q329" s="94"/>
      <c r="R329" s="94"/>
      <c r="S329" s="94"/>
      <c r="T329" s="94"/>
    </row>
    <row r="330" ht="15.75" customHeight="1">
      <c r="A330" s="234"/>
      <c r="B330" s="240"/>
      <c r="C330" s="223"/>
      <c r="D330" s="231"/>
      <c r="E330" s="3"/>
      <c r="F330" s="3"/>
      <c r="G330" s="3"/>
      <c r="H330" s="3"/>
      <c r="J330" s="226"/>
      <c r="K330" s="3"/>
      <c r="L330" s="3"/>
      <c r="O330" s="227"/>
      <c r="Q330" s="94"/>
      <c r="R330" s="94"/>
      <c r="S330" s="94"/>
      <c r="T330" s="94"/>
    </row>
    <row r="331" ht="15.75" customHeight="1">
      <c r="A331" s="234"/>
      <c r="B331" s="240"/>
      <c r="C331" s="223"/>
      <c r="D331" s="231"/>
      <c r="E331" s="3"/>
      <c r="F331" s="3"/>
      <c r="G331" s="3"/>
      <c r="H331" s="3"/>
      <c r="J331" s="226"/>
      <c r="K331" s="3"/>
      <c r="L331" s="3"/>
      <c r="O331" s="227"/>
      <c r="Q331" s="94"/>
      <c r="R331" s="94"/>
      <c r="S331" s="94"/>
      <c r="T331" s="94"/>
    </row>
    <row r="332" ht="15.75" customHeight="1">
      <c r="A332" s="234"/>
      <c r="B332" s="240"/>
      <c r="C332" s="223"/>
      <c r="D332" s="231"/>
      <c r="E332" s="3"/>
      <c r="F332" s="3"/>
      <c r="G332" s="3"/>
      <c r="H332" s="3"/>
      <c r="J332" s="226"/>
      <c r="K332" s="3"/>
      <c r="L332" s="3"/>
      <c r="O332" s="227"/>
      <c r="Q332" s="94"/>
      <c r="R332" s="94"/>
      <c r="S332" s="94"/>
      <c r="T332" s="94"/>
    </row>
    <row r="333" ht="15.75" customHeight="1">
      <c r="A333" s="234"/>
      <c r="B333" s="240"/>
      <c r="C333" s="223"/>
      <c r="D333" s="231"/>
      <c r="E333" s="3"/>
      <c r="F333" s="3"/>
      <c r="G333" s="3"/>
      <c r="H333" s="3"/>
      <c r="J333" s="226"/>
      <c r="K333" s="3"/>
      <c r="L333" s="3"/>
      <c r="O333" s="227"/>
      <c r="Q333" s="94"/>
      <c r="R333" s="94"/>
      <c r="S333" s="94"/>
      <c r="T333" s="94"/>
    </row>
    <row r="334" ht="15.75" customHeight="1">
      <c r="A334" s="234"/>
      <c r="B334" s="240"/>
      <c r="C334" s="223"/>
      <c r="D334" s="231"/>
      <c r="E334" s="3"/>
      <c r="F334" s="3"/>
      <c r="G334" s="3"/>
      <c r="H334" s="3"/>
      <c r="J334" s="226"/>
      <c r="K334" s="3"/>
      <c r="L334" s="3"/>
      <c r="O334" s="227"/>
      <c r="Q334" s="94"/>
      <c r="R334" s="94"/>
      <c r="S334" s="94"/>
      <c r="T334" s="94"/>
    </row>
    <row r="335" ht="15.75" customHeight="1">
      <c r="A335" s="234"/>
      <c r="B335" s="240"/>
      <c r="C335" s="223"/>
      <c r="D335" s="231"/>
      <c r="E335" s="3"/>
      <c r="F335" s="3"/>
      <c r="G335" s="3"/>
      <c r="H335" s="3"/>
      <c r="J335" s="226"/>
      <c r="K335" s="3"/>
      <c r="L335" s="3"/>
      <c r="O335" s="227"/>
      <c r="Q335" s="94"/>
      <c r="R335" s="94"/>
      <c r="S335" s="94"/>
      <c r="T335" s="94"/>
    </row>
    <row r="336" ht="15.75" customHeight="1">
      <c r="A336" s="234"/>
      <c r="B336" s="240"/>
      <c r="C336" s="223"/>
      <c r="D336" s="231"/>
      <c r="E336" s="3"/>
      <c r="F336" s="3"/>
      <c r="G336" s="3"/>
      <c r="H336" s="3"/>
      <c r="J336" s="226"/>
      <c r="K336" s="3"/>
      <c r="L336" s="3"/>
      <c r="O336" s="227"/>
      <c r="Q336" s="94"/>
      <c r="R336" s="94"/>
      <c r="S336" s="94"/>
      <c r="T336" s="94"/>
    </row>
    <row r="337" ht="15.75" customHeight="1">
      <c r="A337" s="234"/>
      <c r="B337" s="240"/>
      <c r="C337" s="223"/>
      <c r="D337" s="231"/>
      <c r="E337" s="3"/>
      <c r="F337" s="3"/>
      <c r="G337" s="3"/>
      <c r="H337" s="3"/>
      <c r="J337" s="226"/>
      <c r="K337" s="3"/>
      <c r="L337" s="3"/>
      <c r="O337" s="227"/>
      <c r="Q337" s="94"/>
      <c r="R337" s="94"/>
      <c r="S337" s="94"/>
      <c r="T337" s="94"/>
    </row>
    <row r="338" ht="15.75" customHeight="1">
      <c r="A338" s="234"/>
      <c r="B338" s="240"/>
      <c r="C338" s="223"/>
      <c r="D338" s="231"/>
      <c r="E338" s="3"/>
      <c r="F338" s="3"/>
      <c r="G338" s="3"/>
      <c r="H338" s="3"/>
      <c r="J338" s="226"/>
      <c r="K338" s="3"/>
      <c r="L338" s="3"/>
      <c r="O338" s="227"/>
      <c r="Q338" s="94"/>
      <c r="R338" s="94"/>
      <c r="S338" s="94"/>
      <c r="T338" s="94"/>
    </row>
    <row r="339" ht="15.75" customHeight="1">
      <c r="A339" s="234"/>
      <c r="B339" s="240"/>
      <c r="C339" s="223"/>
      <c r="D339" s="231"/>
      <c r="E339" s="3"/>
      <c r="F339" s="3"/>
      <c r="G339" s="3"/>
      <c r="H339" s="3"/>
      <c r="J339" s="226"/>
      <c r="K339" s="3"/>
      <c r="L339" s="3"/>
      <c r="O339" s="227"/>
      <c r="Q339" s="94"/>
      <c r="R339" s="94"/>
      <c r="S339" s="94"/>
      <c r="T339" s="94"/>
    </row>
    <row r="340" ht="15.75" customHeight="1">
      <c r="A340" s="234"/>
      <c r="B340" s="240"/>
      <c r="C340" s="223"/>
      <c r="D340" s="231"/>
      <c r="E340" s="3"/>
      <c r="F340" s="3"/>
      <c r="G340" s="3"/>
      <c r="H340" s="3"/>
      <c r="J340" s="226"/>
      <c r="K340" s="3"/>
      <c r="L340" s="3"/>
      <c r="O340" s="227"/>
      <c r="Q340" s="94"/>
      <c r="R340" s="94"/>
      <c r="S340" s="94"/>
      <c r="T340" s="94"/>
    </row>
    <row r="341" ht="15.75" customHeight="1">
      <c r="A341" s="234"/>
      <c r="B341" s="240"/>
      <c r="C341" s="223"/>
      <c r="D341" s="231"/>
      <c r="E341" s="3"/>
      <c r="F341" s="3"/>
      <c r="G341" s="3"/>
      <c r="H341" s="3"/>
      <c r="J341" s="226"/>
      <c r="K341" s="3"/>
      <c r="L341" s="3"/>
      <c r="O341" s="227"/>
      <c r="Q341" s="94"/>
      <c r="R341" s="94"/>
      <c r="S341" s="94"/>
      <c r="T341" s="94"/>
    </row>
    <row r="342" ht="15.75" customHeight="1">
      <c r="A342" s="234"/>
      <c r="B342" s="240"/>
      <c r="C342" s="223"/>
      <c r="D342" s="231"/>
      <c r="E342" s="3"/>
      <c r="F342" s="3"/>
      <c r="G342" s="3"/>
      <c r="H342" s="3"/>
      <c r="J342" s="226"/>
      <c r="K342" s="3"/>
      <c r="L342" s="3"/>
      <c r="O342" s="227"/>
      <c r="Q342" s="94"/>
      <c r="R342" s="94"/>
      <c r="S342" s="94"/>
      <c r="T342" s="94"/>
    </row>
    <row r="343" ht="15.75" customHeight="1">
      <c r="A343" s="234"/>
      <c r="B343" s="240"/>
      <c r="C343" s="223"/>
      <c r="D343" s="231"/>
      <c r="E343" s="3"/>
      <c r="F343" s="3"/>
      <c r="G343" s="3"/>
      <c r="H343" s="3"/>
      <c r="J343" s="226"/>
      <c r="K343" s="3"/>
      <c r="L343" s="3"/>
      <c r="O343" s="227"/>
      <c r="Q343" s="94"/>
      <c r="R343" s="94"/>
      <c r="S343" s="94"/>
      <c r="T343" s="94"/>
    </row>
    <row r="344" ht="15.75" customHeight="1">
      <c r="A344" s="234"/>
      <c r="B344" s="240"/>
      <c r="C344" s="223"/>
      <c r="D344" s="231"/>
      <c r="E344" s="3"/>
      <c r="F344" s="3"/>
      <c r="G344" s="3"/>
      <c r="H344" s="3"/>
      <c r="J344" s="226"/>
      <c r="K344" s="3"/>
      <c r="L344" s="3"/>
      <c r="O344" s="227"/>
      <c r="Q344" s="94"/>
      <c r="R344" s="94"/>
      <c r="S344" s="94"/>
      <c r="T344" s="94"/>
    </row>
    <row r="345" ht="15.75" customHeight="1">
      <c r="A345" s="234"/>
      <c r="B345" s="240"/>
      <c r="C345" s="223"/>
      <c r="D345" s="231"/>
      <c r="E345" s="3"/>
      <c r="F345" s="3"/>
      <c r="G345" s="3"/>
      <c r="H345" s="3"/>
      <c r="J345" s="226"/>
      <c r="K345" s="3"/>
      <c r="L345" s="3"/>
      <c r="O345" s="227"/>
      <c r="Q345" s="94"/>
      <c r="R345" s="94"/>
      <c r="S345" s="94"/>
      <c r="T345" s="94"/>
    </row>
    <row r="346" ht="15.75" customHeight="1">
      <c r="A346" s="234"/>
      <c r="B346" s="240"/>
      <c r="C346" s="223"/>
      <c r="D346" s="231"/>
      <c r="E346" s="3"/>
      <c r="F346" s="3"/>
      <c r="G346" s="3"/>
      <c r="H346" s="3"/>
      <c r="J346" s="226"/>
      <c r="K346" s="3"/>
      <c r="L346" s="3"/>
      <c r="O346" s="227"/>
      <c r="Q346" s="94"/>
      <c r="R346" s="94"/>
      <c r="S346" s="94"/>
      <c r="T346" s="94"/>
    </row>
    <row r="347" ht="15.75" customHeight="1">
      <c r="A347" s="234"/>
      <c r="B347" s="240"/>
      <c r="C347" s="223"/>
      <c r="D347" s="231"/>
      <c r="E347" s="3"/>
      <c r="F347" s="3"/>
      <c r="G347" s="3"/>
      <c r="H347" s="3"/>
      <c r="J347" s="226"/>
      <c r="K347" s="3"/>
      <c r="L347" s="3"/>
      <c r="O347" s="227"/>
      <c r="Q347" s="94"/>
      <c r="R347" s="94"/>
      <c r="S347" s="94"/>
      <c r="T347" s="94"/>
    </row>
    <row r="348" ht="15.75" customHeight="1">
      <c r="A348" s="234"/>
      <c r="B348" s="240"/>
      <c r="C348" s="223"/>
      <c r="D348" s="231"/>
      <c r="E348" s="3"/>
      <c r="F348" s="3"/>
      <c r="G348" s="3"/>
      <c r="H348" s="3"/>
      <c r="J348" s="226"/>
      <c r="K348" s="3"/>
      <c r="L348" s="3"/>
      <c r="O348" s="227"/>
      <c r="Q348" s="94"/>
      <c r="R348" s="94"/>
      <c r="S348" s="94"/>
      <c r="T348" s="94"/>
    </row>
    <row r="349" ht="15.75" customHeight="1">
      <c r="A349" s="234"/>
      <c r="B349" s="240"/>
      <c r="C349" s="223"/>
      <c r="D349" s="231"/>
      <c r="E349" s="3"/>
      <c r="F349" s="3"/>
      <c r="G349" s="3"/>
      <c r="H349" s="3"/>
      <c r="J349" s="226"/>
      <c r="K349" s="3"/>
      <c r="L349" s="3"/>
      <c r="O349" s="227"/>
      <c r="Q349" s="94"/>
      <c r="R349" s="94"/>
      <c r="S349" s="94"/>
      <c r="T349" s="94"/>
    </row>
    <row r="350" ht="15.75" customHeight="1">
      <c r="A350" s="234"/>
      <c r="B350" s="240"/>
      <c r="C350" s="223"/>
      <c r="D350" s="231"/>
      <c r="E350" s="3"/>
      <c r="F350" s="3"/>
      <c r="G350" s="3"/>
      <c r="H350" s="3"/>
      <c r="J350" s="226"/>
      <c r="K350" s="3"/>
      <c r="L350" s="3"/>
      <c r="O350" s="227"/>
      <c r="Q350" s="94"/>
      <c r="R350" s="94"/>
      <c r="S350" s="94"/>
      <c r="T350" s="94"/>
    </row>
    <row r="351" ht="15.75" customHeight="1">
      <c r="A351" s="234"/>
      <c r="B351" s="240"/>
      <c r="C351" s="223"/>
      <c r="D351" s="231"/>
      <c r="E351" s="3"/>
      <c r="F351" s="3"/>
      <c r="G351" s="3"/>
      <c r="H351" s="3"/>
      <c r="J351" s="226"/>
      <c r="K351" s="3"/>
      <c r="L351" s="3"/>
      <c r="O351" s="227"/>
      <c r="Q351" s="94"/>
      <c r="R351" s="94"/>
      <c r="S351" s="94"/>
      <c r="T351" s="94"/>
    </row>
    <row r="352" ht="15.75" customHeight="1">
      <c r="A352" s="234"/>
      <c r="B352" s="240"/>
      <c r="C352" s="223"/>
      <c r="D352" s="231"/>
      <c r="E352" s="3"/>
      <c r="F352" s="3"/>
      <c r="G352" s="3"/>
      <c r="H352" s="3"/>
      <c r="J352" s="226"/>
      <c r="K352" s="3"/>
      <c r="L352" s="3"/>
      <c r="O352" s="227"/>
      <c r="Q352" s="94"/>
      <c r="R352" s="94"/>
      <c r="S352" s="94"/>
      <c r="T352" s="94"/>
    </row>
    <row r="353" ht="15.75" customHeight="1">
      <c r="A353" s="234"/>
      <c r="B353" s="240"/>
      <c r="C353" s="223"/>
      <c r="D353" s="231"/>
      <c r="E353" s="3"/>
      <c r="F353" s="3"/>
      <c r="G353" s="3"/>
      <c r="H353" s="3"/>
      <c r="J353" s="226"/>
      <c r="K353" s="3"/>
      <c r="L353" s="3"/>
      <c r="O353" s="227"/>
      <c r="Q353" s="94"/>
      <c r="R353" s="94"/>
      <c r="S353" s="94"/>
      <c r="T353" s="94"/>
    </row>
    <row r="354" ht="15.75" customHeight="1">
      <c r="A354" s="234"/>
      <c r="B354" s="240"/>
      <c r="C354" s="223"/>
      <c r="D354" s="231"/>
      <c r="E354" s="3"/>
      <c r="F354" s="3"/>
      <c r="G354" s="3"/>
      <c r="H354" s="3"/>
      <c r="J354" s="226"/>
      <c r="K354" s="3"/>
      <c r="L354" s="3"/>
      <c r="O354" s="227"/>
      <c r="Q354" s="94"/>
      <c r="R354" s="94"/>
      <c r="S354" s="94"/>
      <c r="T354" s="94"/>
    </row>
    <row r="355" ht="15.75" customHeight="1">
      <c r="A355" s="234"/>
      <c r="B355" s="240"/>
      <c r="C355" s="223"/>
      <c r="D355" s="231"/>
      <c r="E355" s="3"/>
      <c r="F355" s="3"/>
      <c r="G355" s="3"/>
      <c r="H355" s="3"/>
      <c r="J355" s="226"/>
      <c r="K355" s="3"/>
      <c r="L355" s="3"/>
      <c r="O355" s="227"/>
      <c r="Q355" s="94"/>
      <c r="R355" s="94"/>
      <c r="S355" s="94"/>
      <c r="T355" s="94"/>
    </row>
    <row r="356" ht="15.75" customHeight="1">
      <c r="A356" s="234"/>
      <c r="B356" s="240"/>
      <c r="C356" s="223"/>
      <c r="D356" s="231"/>
      <c r="E356" s="3"/>
      <c r="F356" s="3"/>
      <c r="G356" s="3"/>
      <c r="H356" s="3"/>
      <c r="J356" s="226"/>
      <c r="K356" s="3"/>
      <c r="L356" s="3"/>
      <c r="O356" s="227"/>
      <c r="Q356" s="94"/>
      <c r="R356" s="94"/>
      <c r="S356" s="94"/>
      <c r="T356" s="94"/>
    </row>
    <row r="357" ht="15.75" customHeight="1">
      <c r="A357" s="234"/>
      <c r="B357" s="240"/>
      <c r="C357" s="223"/>
      <c r="D357" s="231"/>
      <c r="E357" s="3"/>
      <c r="F357" s="3"/>
      <c r="G357" s="3"/>
      <c r="H357" s="3"/>
      <c r="J357" s="226"/>
      <c r="K357" s="3"/>
      <c r="L357" s="3"/>
      <c r="O357" s="227"/>
      <c r="Q357" s="94"/>
      <c r="R357" s="94"/>
      <c r="S357" s="94"/>
      <c r="T357" s="94"/>
    </row>
    <row r="358" ht="15.75" customHeight="1">
      <c r="A358" s="234"/>
      <c r="B358" s="240"/>
      <c r="C358" s="223"/>
      <c r="D358" s="231"/>
      <c r="E358" s="3"/>
      <c r="F358" s="3"/>
      <c r="G358" s="3"/>
      <c r="H358" s="3"/>
      <c r="J358" s="226"/>
      <c r="K358" s="3"/>
      <c r="L358" s="3"/>
      <c r="O358" s="227"/>
      <c r="Q358" s="94"/>
      <c r="R358" s="94"/>
      <c r="S358" s="94"/>
      <c r="T358" s="94"/>
    </row>
    <row r="359" ht="15.75" customHeight="1">
      <c r="A359" s="234"/>
      <c r="B359" s="240"/>
      <c r="C359" s="223"/>
      <c r="D359" s="231"/>
      <c r="E359" s="3"/>
      <c r="F359" s="3"/>
      <c r="G359" s="3"/>
      <c r="H359" s="3"/>
      <c r="J359" s="226"/>
      <c r="K359" s="3"/>
      <c r="L359" s="3"/>
      <c r="O359" s="227"/>
      <c r="Q359" s="94"/>
      <c r="R359" s="94"/>
      <c r="S359" s="94"/>
      <c r="T359" s="94"/>
    </row>
    <row r="360" ht="15.75" customHeight="1">
      <c r="A360" s="234"/>
      <c r="B360" s="240"/>
      <c r="C360" s="223"/>
      <c r="D360" s="231"/>
      <c r="E360" s="3"/>
      <c r="F360" s="3"/>
      <c r="G360" s="3"/>
      <c r="H360" s="3"/>
      <c r="J360" s="226"/>
      <c r="K360" s="3"/>
      <c r="L360" s="3"/>
      <c r="O360" s="227"/>
      <c r="Q360" s="94"/>
      <c r="R360" s="94"/>
      <c r="S360" s="94"/>
      <c r="T360" s="94"/>
    </row>
    <row r="361" ht="15.75" customHeight="1">
      <c r="A361" s="234"/>
      <c r="B361" s="240"/>
      <c r="C361" s="223"/>
      <c r="D361" s="231"/>
      <c r="E361" s="3"/>
      <c r="F361" s="3"/>
      <c r="G361" s="3"/>
      <c r="H361" s="3"/>
      <c r="J361" s="226"/>
      <c r="K361" s="3"/>
      <c r="L361" s="3"/>
      <c r="O361" s="227"/>
      <c r="Q361" s="94"/>
      <c r="R361" s="94"/>
      <c r="S361" s="94"/>
      <c r="T361" s="94"/>
    </row>
    <row r="362" ht="15.75" customHeight="1">
      <c r="A362" s="234"/>
      <c r="B362" s="240"/>
      <c r="C362" s="223"/>
      <c r="D362" s="231"/>
      <c r="E362" s="3"/>
      <c r="F362" s="3"/>
      <c r="G362" s="3"/>
      <c r="H362" s="3"/>
      <c r="J362" s="226"/>
      <c r="K362" s="3"/>
      <c r="L362" s="3"/>
      <c r="O362" s="227"/>
      <c r="Q362" s="94"/>
      <c r="R362" s="94"/>
      <c r="S362" s="94"/>
      <c r="T362" s="94"/>
    </row>
    <row r="363" ht="15.75" customHeight="1">
      <c r="A363" s="234"/>
      <c r="B363" s="240"/>
      <c r="C363" s="223"/>
      <c r="D363" s="231"/>
      <c r="E363" s="3"/>
      <c r="F363" s="3"/>
      <c r="G363" s="3"/>
      <c r="H363" s="3"/>
      <c r="J363" s="226"/>
      <c r="K363" s="3"/>
      <c r="L363" s="3"/>
      <c r="O363" s="227"/>
      <c r="Q363" s="94"/>
      <c r="R363" s="94"/>
      <c r="S363" s="94"/>
      <c r="T363" s="94"/>
    </row>
    <row r="364" ht="15.75" customHeight="1">
      <c r="A364" s="234"/>
      <c r="B364" s="240"/>
      <c r="C364" s="223"/>
      <c r="D364" s="231"/>
      <c r="E364" s="3"/>
      <c r="F364" s="3"/>
      <c r="G364" s="3"/>
      <c r="H364" s="3"/>
      <c r="J364" s="226"/>
      <c r="K364" s="3"/>
      <c r="L364" s="3"/>
      <c r="O364" s="227"/>
      <c r="Q364" s="94"/>
      <c r="R364" s="94"/>
      <c r="S364" s="94"/>
      <c r="T364" s="94"/>
    </row>
    <row r="365" ht="15.75" customHeight="1">
      <c r="A365" s="234"/>
      <c r="B365" s="240"/>
      <c r="C365" s="223"/>
      <c r="D365" s="231"/>
      <c r="E365" s="3"/>
      <c r="F365" s="3"/>
      <c r="G365" s="3"/>
      <c r="H365" s="3"/>
      <c r="J365" s="226"/>
      <c r="K365" s="3"/>
      <c r="L365" s="3"/>
      <c r="O365" s="227"/>
      <c r="Q365" s="94"/>
      <c r="R365" s="94"/>
      <c r="S365" s="94"/>
      <c r="T365" s="94"/>
    </row>
    <row r="366" ht="15.75" customHeight="1">
      <c r="A366" s="234"/>
      <c r="B366" s="240"/>
      <c r="C366" s="223"/>
      <c r="D366" s="231"/>
      <c r="E366" s="3"/>
      <c r="F366" s="3"/>
      <c r="G366" s="3"/>
      <c r="H366" s="3"/>
      <c r="J366" s="226"/>
      <c r="K366" s="3"/>
      <c r="L366" s="3"/>
      <c r="O366" s="227"/>
      <c r="Q366" s="94"/>
      <c r="R366" s="94"/>
      <c r="S366" s="94"/>
      <c r="T366" s="94"/>
    </row>
    <row r="367" ht="15.75" customHeight="1">
      <c r="A367" s="234"/>
      <c r="B367" s="240"/>
      <c r="C367" s="223"/>
      <c r="D367" s="231"/>
      <c r="E367" s="3"/>
      <c r="F367" s="3"/>
      <c r="G367" s="3"/>
      <c r="H367" s="3"/>
      <c r="J367" s="226"/>
      <c r="K367" s="3"/>
      <c r="L367" s="3"/>
      <c r="O367" s="227"/>
      <c r="Q367" s="94"/>
      <c r="R367" s="94"/>
      <c r="S367" s="94"/>
      <c r="T367" s="94"/>
    </row>
    <row r="368" ht="15.75" customHeight="1">
      <c r="A368" s="234"/>
      <c r="B368" s="240"/>
      <c r="C368" s="223"/>
      <c r="D368" s="231"/>
      <c r="E368" s="3"/>
      <c r="F368" s="3"/>
      <c r="G368" s="3"/>
      <c r="H368" s="3"/>
      <c r="J368" s="226"/>
      <c r="K368" s="3"/>
      <c r="L368" s="3"/>
      <c r="O368" s="227"/>
      <c r="Q368" s="94"/>
      <c r="R368" s="94"/>
      <c r="S368" s="94"/>
      <c r="T368" s="94"/>
    </row>
    <row r="369" ht="15.75" customHeight="1">
      <c r="A369" s="234"/>
      <c r="B369" s="240"/>
      <c r="C369" s="223"/>
      <c r="D369" s="231"/>
      <c r="E369" s="3"/>
      <c r="F369" s="3"/>
      <c r="G369" s="3"/>
      <c r="H369" s="3"/>
      <c r="J369" s="226"/>
      <c r="K369" s="3"/>
      <c r="L369" s="3"/>
      <c r="O369" s="227"/>
      <c r="Q369" s="94"/>
      <c r="R369" s="94"/>
      <c r="S369" s="94"/>
      <c r="T369" s="94"/>
    </row>
    <row r="370" ht="15.75" customHeight="1">
      <c r="A370" s="234"/>
      <c r="B370" s="240"/>
      <c r="C370" s="223"/>
      <c r="D370" s="231"/>
      <c r="E370" s="3"/>
      <c r="F370" s="3"/>
      <c r="G370" s="3"/>
      <c r="H370" s="3"/>
      <c r="J370" s="226"/>
      <c r="K370" s="3"/>
      <c r="L370" s="3"/>
      <c r="O370" s="227"/>
      <c r="Q370" s="94"/>
      <c r="R370" s="94"/>
      <c r="S370" s="94"/>
      <c r="T370" s="94"/>
    </row>
    <row r="371" ht="15.75" customHeight="1">
      <c r="A371" s="234"/>
      <c r="B371" s="240"/>
      <c r="C371" s="223"/>
      <c r="D371" s="231"/>
      <c r="E371" s="3"/>
      <c r="F371" s="3"/>
      <c r="G371" s="3"/>
      <c r="H371" s="3"/>
      <c r="J371" s="226"/>
      <c r="K371" s="3"/>
      <c r="L371" s="3"/>
      <c r="O371" s="227"/>
      <c r="Q371" s="94"/>
      <c r="R371" s="94"/>
      <c r="S371" s="94"/>
      <c r="T371" s="94"/>
    </row>
    <row r="372" ht="15.75" customHeight="1">
      <c r="A372" s="234"/>
      <c r="B372" s="240"/>
      <c r="C372" s="223"/>
      <c r="D372" s="231"/>
      <c r="E372" s="3"/>
      <c r="F372" s="3"/>
      <c r="G372" s="3"/>
      <c r="H372" s="3"/>
      <c r="J372" s="226"/>
      <c r="K372" s="3"/>
      <c r="L372" s="3"/>
      <c r="O372" s="227"/>
      <c r="Q372" s="94"/>
      <c r="R372" s="94"/>
      <c r="S372" s="94"/>
      <c r="T372" s="94"/>
    </row>
    <row r="373" ht="15.75" customHeight="1">
      <c r="A373" s="234"/>
      <c r="B373" s="240"/>
      <c r="C373" s="223"/>
      <c r="D373" s="231"/>
      <c r="E373" s="3"/>
      <c r="F373" s="3"/>
      <c r="G373" s="3"/>
      <c r="H373" s="3"/>
      <c r="J373" s="226"/>
      <c r="K373" s="3"/>
      <c r="L373" s="3"/>
      <c r="O373" s="227"/>
      <c r="Q373" s="94"/>
      <c r="R373" s="94"/>
      <c r="S373" s="94"/>
      <c r="T373" s="94"/>
    </row>
    <row r="374" ht="15.75" customHeight="1">
      <c r="A374" s="234"/>
      <c r="B374" s="240"/>
      <c r="C374" s="223"/>
      <c r="D374" s="231"/>
      <c r="E374" s="3"/>
      <c r="F374" s="3"/>
      <c r="G374" s="3"/>
      <c r="H374" s="3"/>
      <c r="J374" s="226"/>
      <c r="K374" s="3"/>
      <c r="L374" s="3"/>
      <c r="O374" s="227"/>
      <c r="Q374" s="94"/>
      <c r="R374" s="94"/>
      <c r="S374" s="94"/>
      <c r="T374" s="94"/>
    </row>
    <row r="375" ht="15.75" customHeight="1">
      <c r="A375" s="234"/>
      <c r="B375" s="240"/>
      <c r="C375" s="223"/>
      <c r="D375" s="231"/>
      <c r="E375" s="3"/>
      <c r="F375" s="3"/>
      <c r="G375" s="3"/>
      <c r="H375" s="3"/>
      <c r="J375" s="226"/>
      <c r="K375" s="3"/>
      <c r="L375" s="3"/>
      <c r="O375" s="227"/>
      <c r="Q375" s="94"/>
      <c r="R375" s="94"/>
      <c r="S375" s="94"/>
      <c r="T375" s="94"/>
    </row>
    <row r="376" ht="15.75" customHeight="1">
      <c r="A376" s="234"/>
      <c r="B376" s="240"/>
      <c r="C376" s="223"/>
      <c r="D376" s="231"/>
      <c r="E376" s="3"/>
      <c r="F376" s="3"/>
      <c r="G376" s="3"/>
      <c r="H376" s="3"/>
      <c r="J376" s="226"/>
      <c r="K376" s="3"/>
      <c r="L376" s="3"/>
      <c r="O376" s="227"/>
      <c r="Q376" s="94"/>
      <c r="R376" s="94"/>
      <c r="S376" s="94"/>
      <c r="T376" s="94"/>
    </row>
    <row r="377" ht="15.75" customHeight="1">
      <c r="A377" s="234"/>
      <c r="B377" s="240"/>
      <c r="C377" s="223"/>
      <c r="D377" s="231"/>
      <c r="E377" s="3"/>
      <c r="F377" s="3"/>
      <c r="G377" s="3"/>
      <c r="H377" s="3"/>
      <c r="J377" s="226"/>
      <c r="K377" s="3"/>
      <c r="L377" s="3"/>
      <c r="O377" s="227"/>
      <c r="Q377" s="94"/>
      <c r="R377" s="94"/>
      <c r="S377" s="94"/>
      <c r="T377" s="94"/>
    </row>
    <row r="378" ht="15.75" customHeight="1">
      <c r="A378" s="234"/>
      <c r="B378" s="240"/>
      <c r="C378" s="223"/>
      <c r="D378" s="231"/>
      <c r="E378" s="3"/>
      <c r="F378" s="3"/>
      <c r="G378" s="3"/>
      <c r="H378" s="3"/>
      <c r="J378" s="226"/>
      <c r="K378" s="3"/>
      <c r="L378" s="3"/>
      <c r="O378" s="227"/>
      <c r="Q378" s="94"/>
      <c r="R378" s="94"/>
      <c r="S378" s="94"/>
      <c r="T378" s="94"/>
    </row>
    <row r="379" ht="15.75" customHeight="1">
      <c r="A379" s="234"/>
      <c r="B379" s="240"/>
      <c r="C379" s="223"/>
      <c r="D379" s="231"/>
      <c r="E379" s="3"/>
      <c r="F379" s="3"/>
      <c r="G379" s="3"/>
      <c r="H379" s="3"/>
      <c r="J379" s="226"/>
      <c r="K379" s="3"/>
      <c r="L379" s="3"/>
      <c r="O379" s="227"/>
      <c r="Q379" s="94"/>
      <c r="R379" s="94"/>
      <c r="S379" s="94"/>
      <c r="T379" s="94"/>
    </row>
    <row r="380" ht="15.75" customHeight="1">
      <c r="A380" s="234"/>
      <c r="B380" s="240"/>
      <c r="C380" s="223"/>
      <c r="D380" s="231"/>
      <c r="E380" s="3"/>
      <c r="F380" s="3"/>
      <c r="G380" s="3"/>
      <c r="H380" s="3"/>
      <c r="J380" s="226"/>
      <c r="K380" s="3"/>
      <c r="L380" s="3"/>
      <c r="O380" s="227"/>
      <c r="Q380" s="94"/>
      <c r="R380" s="94"/>
      <c r="S380" s="94"/>
      <c r="T380" s="94"/>
    </row>
    <row r="381" ht="15.75" customHeight="1">
      <c r="A381" s="234"/>
      <c r="B381" s="240"/>
      <c r="C381" s="223"/>
      <c r="D381" s="231"/>
      <c r="E381" s="3"/>
      <c r="F381" s="3"/>
      <c r="G381" s="3"/>
      <c r="H381" s="3"/>
      <c r="J381" s="226"/>
      <c r="K381" s="3"/>
      <c r="L381" s="3"/>
      <c r="O381" s="227"/>
      <c r="Q381" s="94"/>
      <c r="R381" s="94"/>
      <c r="S381" s="94"/>
      <c r="T381" s="94"/>
    </row>
    <row r="382" ht="15.75" customHeight="1">
      <c r="A382" s="234"/>
      <c r="B382" s="240"/>
      <c r="C382" s="223"/>
      <c r="D382" s="231"/>
      <c r="E382" s="3"/>
      <c r="F382" s="3"/>
      <c r="G382" s="3"/>
      <c r="H382" s="3"/>
      <c r="J382" s="226"/>
      <c r="K382" s="3"/>
      <c r="L382" s="3"/>
      <c r="O382" s="227"/>
      <c r="Q382" s="94"/>
      <c r="R382" s="94"/>
      <c r="S382" s="94"/>
      <c r="T382" s="94"/>
    </row>
    <row r="383" ht="15.75" customHeight="1">
      <c r="A383" s="234"/>
      <c r="B383" s="240"/>
      <c r="C383" s="223"/>
      <c r="D383" s="231"/>
      <c r="E383" s="3"/>
      <c r="F383" s="3"/>
      <c r="G383" s="3"/>
      <c r="H383" s="3"/>
      <c r="J383" s="226"/>
      <c r="K383" s="3"/>
      <c r="L383" s="3"/>
      <c r="O383" s="227"/>
      <c r="Q383" s="94"/>
      <c r="R383" s="94"/>
      <c r="S383" s="94"/>
      <c r="T383" s="94"/>
    </row>
    <row r="384" ht="15.75" customHeight="1">
      <c r="A384" s="234"/>
      <c r="B384" s="240"/>
      <c r="C384" s="223"/>
      <c r="D384" s="231"/>
      <c r="E384" s="3"/>
      <c r="F384" s="3"/>
      <c r="G384" s="3"/>
      <c r="H384" s="3"/>
      <c r="J384" s="226"/>
      <c r="K384" s="3"/>
      <c r="L384" s="3"/>
      <c r="O384" s="227"/>
      <c r="Q384" s="94"/>
      <c r="R384" s="94"/>
      <c r="S384" s="94"/>
      <c r="T384" s="94"/>
    </row>
    <row r="385" ht="15.75" customHeight="1">
      <c r="A385" s="234"/>
      <c r="B385" s="240"/>
      <c r="C385" s="223"/>
      <c r="D385" s="231"/>
      <c r="E385" s="3"/>
      <c r="F385" s="3"/>
      <c r="G385" s="3"/>
      <c r="H385" s="3"/>
      <c r="J385" s="226"/>
      <c r="K385" s="3"/>
      <c r="L385" s="3"/>
      <c r="O385" s="227"/>
      <c r="Q385" s="94"/>
      <c r="R385" s="94"/>
      <c r="S385" s="94"/>
      <c r="T385" s="94"/>
    </row>
    <row r="386" ht="15.75" customHeight="1">
      <c r="A386" s="234"/>
      <c r="B386" s="240"/>
      <c r="C386" s="223"/>
      <c r="D386" s="231"/>
      <c r="E386" s="3"/>
      <c r="F386" s="3"/>
      <c r="G386" s="3"/>
      <c r="H386" s="3"/>
      <c r="J386" s="226"/>
      <c r="K386" s="3"/>
      <c r="L386" s="3"/>
      <c r="O386" s="227"/>
      <c r="Q386" s="94"/>
      <c r="R386" s="94"/>
      <c r="S386" s="94"/>
      <c r="T386" s="94"/>
    </row>
    <row r="387" ht="15.75" customHeight="1">
      <c r="A387" s="234"/>
      <c r="B387" s="240"/>
      <c r="C387" s="223"/>
      <c r="D387" s="231"/>
      <c r="E387" s="3"/>
      <c r="F387" s="3"/>
      <c r="G387" s="3"/>
      <c r="H387" s="3"/>
      <c r="J387" s="226"/>
      <c r="K387" s="3"/>
      <c r="L387" s="3"/>
      <c r="O387" s="227"/>
      <c r="Q387" s="94"/>
      <c r="R387" s="94"/>
      <c r="S387" s="94"/>
      <c r="T387" s="94"/>
    </row>
    <row r="388" ht="15.75" customHeight="1">
      <c r="A388" s="234"/>
      <c r="B388" s="240"/>
      <c r="C388" s="223"/>
      <c r="D388" s="231"/>
      <c r="E388" s="3"/>
      <c r="F388" s="3"/>
      <c r="G388" s="3"/>
      <c r="H388" s="3"/>
      <c r="J388" s="226"/>
      <c r="K388" s="3"/>
      <c r="L388" s="3"/>
      <c r="O388" s="227"/>
      <c r="Q388" s="94"/>
      <c r="R388" s="94"/>
      <c r="S388" s="94"/>
      <c r="T388" s="94"/>
    </row>
    <row r="389" ht="15.75" customHeight="1">
      <c r="A389" s="234"/>
      <c r="B389" s="240"/>
      <c r="C389" s="223"/>
      <c r="D389" s="231"/>
      <c r="E389" s="3"/>
      <c r="F389" s="3"/>
      <c r="G389" s="3"/>
      <c r="H389" s="3"/>
      <c r="J389" s="226"/>
      <c r="K389" s="3"/>
      <c r="L389" s="3"/>
      <c r="O389" s="227"/>
      <c r="Q389" s="94"/>
      <c r="R389" s="94"/>
      <c r="S389" s="94"/>
      <c r="T389" s="94"/>
    </row>
    <row r="390" ht="15.75" customHeight="1">
      <c r="A390" s="234"/>
      <c r="B390" s="240"/>
      <c r="C390" s="223"/>
      <c r="D390" s="231"/>
      <c r="E390" s="3"/>
      <c r="F390" s="3"/>
      <c r="G390" s="3"/>
      <c r="H390" s="3"/>
      <c r="J390" s="226"/>
      <c r="K390" s="3"/>
      <c r="L390" s="3"/>
      <c r="O390" s="227"/>
      <c r="Q390" s="94"/>
      <c r="R390" s="94"/>
      <c r="S390" s="94"/>
      <c r="T390" s="94"/>
    </row>
    <row r="391" ht="15.75" customHeight="1">
      <c r="A391" s="234"/>
      <c r="B391" s="240"/>
      <c r="C391" s="223"/>
      <c r="D391" s="231"/>
      <c r="E391" s="3"/>
      <c r="F391" s="3"/>
      <c r="G391" s="3"/>
      <c r="H391" s="3"/>
      <c r="J391" s="226"/>
      <c r="K391" s="3"/>
      <c r="L391" s="3"/>
      <c r="O391" s="227"/>
      <c r="Q391" s="94"/>
      <c r="R391" s="94"/>
      <c r="S391" s="94"/>
      <c r="T391" s="94"/>
    </row>
    <row r="392" ht="15.75" customHeight="1">
      <c r="A392" s="234"/>
      <c r="B392" s="240"/>
      <c r="C392" s="223"/>
      <c r="D392" s="231"/>
      <c r="E392" s="3"/>
      <c r="F392" s="3"/>
      <c r="G392" s="3"/>
      <c r="H392" s="3"/>
      <c r="J392" s="226"/>
      <c r="K392" s="3"/>
      <c r="L392" s="3"/>
      <c r="O392" s="227"/>
      <c r="Q392" s="94"/>
      <c r="R392" s="94"/>
      <c r="S392" s="94"/>
      <c r="T392" s="94"/>
    </row>
    <row r="393" ht="15.75" customHeight="1">
      <c r="A393" s="234"/>
      <c r="B393" s="240"/>
      <c r="C393" s="223"/>
      <c r="D393" s="231"/>
      <c r="E393" s="3"/>
      <c r="F393" s="3"/>
      <c r="G393" s="3"/>
      <c r="H393" s="3"/>
      <c r="J393" s="226"/>
      <c r="K393" s="3"/>
      <c r="L393" s="3"/>
      <c r="O393" s="227"/>
      <c r="Q393" s="94"/>
      <c r="R393" s="94"/>
      <c r="S393" s="94"/>
      <c r="T393" s="94"/>
    </row>
    <row r="394" ht="15.75" customHeight="1">
      <c r="A394" s="234"/>
      <c r="B394" s="240"/>
      <c r="C394" s="223"/>
      <c r="D394" s="231"/>
      <c r="E394" s="3"/>
      <c r="F394" s="3"/>
      <c r="G394" s="3"/>
      <c r="H394" s="3"/>
      <c r="J394" s="226"/>
      <c r="K394" s="3"/>
      <c r="L394" s="3"/>
      <c r="O394" s="227"/>
      <c r="Q394" s="94"/>
      <c r="R394" s="94"/>
      <c r="S394" s="94"/>
      <c r="T394" s="94"/>
    </row>
    <row r="395" ht="15.75" customHeight="1">
      <c r="A395" s="234"/>
      <c r="B395" s="240"/>
      <c r="C395" s="223"/>
      <c r="D395" s="231"/>
      <c r="E395" s="3"/>
      <c r="F395" s="3"/>
      <c r="G395" s="3"/>
      <c r="H395" s="3"/>
      <c r="J395" s="226"/>
      <c r="K395" s="3"/>
      <c r="L395" s="3"/>
      <c r="O395" s="227"/>
      <c r="Q395" s="94"/>
      <c r="R395" s="94"/>
      <c r="S395" s="94"/>
      <c r="T395" s="94"/>
    </row>
    <row r="396" ht="15.75" customHeight="1">
      <c r="A396" s="234"/>
      <c r="B396" s="240"/>
      <c r="C396" s="223"/>
      <c r="D396" s="231"/>
      <c r="E396" s="3"/>
      <c r="F396" s="3"/>
      <c r="G396" s="3"/>
      <c r="H396" s="3"/>
      <c r="J396" s="226"/>
      <c r="K396" s="3"/>
      <c r="L396" s="3"/>
      <c r="O396" s="227"/>
      <c r="Q396" s="94"/>
      <c r="R396" s="94"/>
      <c r="S396" s="94"/>
      <c r="T396" s="94"/>
    </row>
    <row r="397" ht="15.75" customHeight="1">
      <c r="A397" s="234"/>
      <c r="B397" s="240"/>
      <c r="C397" s="223"/>
      <c r="D397" s="231"/>
      <c r="E397" s="3"/>
      <c r="F397" s="3"/>
      <c r="G397" s="3"/>
      <c r="H397" s="3"/>
      <c r="J397" s="226"/>
      <c r="K397" s="3"/>
      <c r="L397" s="3"/>
      <c r="O397" s="227"/>
      <c r="Q397" s="94"/>
      <c r="R397" s="94"/>
      <c r="S397" s="94"/>
      <c r="T397" s="94"/>
    </row>
    <row r="398" ht="15.75" customHeight="1">
      <c r="A398" s="234"/>
      <c r="B398" s="240"/>
      <c r="C398" s="223"/>
      <c r="D398" s="231"/>
      <c r="E398" s="3"/>
      <c r="F398" s="3"/>
      <c r="G398" s="3"/>
      <c r="H398" s="3"/>
      <c r="J398" s="226"/>
      <c r="K398" s="3"/>
      <c r="L398" s="3"/>
      <c r="O398" s="227"/>
      <c r="Q398" s="94"/>
      <c r="R398" s="94"/>
      <c r="S398" s="94"/>
      <c r="T398" s="94"/>
    </row>
    <row r="399" ht="15.75" customHeight="1">
      <c r="A399" s="234"/>
      <c r="B399" s="240"/>
      <c r="C399" s="223"/>
      <c r="D399" s="231"/>
      <c r="E399" s="3"/>
      <c r="F399" s="3"/>
      <c r="G399" s="3"/>
      <c r="H399" s="3"/>
      <c r="J399" s="226"/>
      <c r="K399" s="3"/>
      <c r="L399" s="3"/>
      <c r="O399" s="227"/>
      <c r="Q399" s="94"/>
      <c r="R399" s="94"/>
      <c r="S399" s="94"/>
      <c r="T399" s="94"/>
    </row>
    <row r="400" ht="15.75" customHeight="1">
      <c r="A400" s="234"/>
      <c r="B400" s="240"/>
      <c r="C400" s="223"/>
      <c r="D400" s="231"/>
      <c r="E400" s="3"/>
      <c r="F400" s="3"/>
      <c r="G400" s="3"/>
      <c r="H400" s="3"/>
      <c r="J400" s="226"/>
      <c r="K400" s="3"/>
      <c r="L400" s="3"/>
      <c r="O400" s="227"/>
      <c r="Q400" s="94"/>
      <c r="R400" s="94"/>
      <c r="S400" s="94"/>
      <c r="T400" s="94"/>
    </row>
    <row r="401" ht="15.75" customHeight="1">
      <c r="A401" s="234"/>
      <c r="B401" s="240"/>
      <c r="C401" s="223"/>
      <c r="D401" s="231"/>
      <c r="E401" s="3"/>
      <c r="F401" s="3"/>
      <c r="G401" s="3"/>
      <c r="H401" s="3"/>
      <c r="J401" s="226"/>
      <c r="K401" s="3"/>
      <c r="L401" s="3"/>
      <c r="O401" s="227"/>
      <c r="Q401" s="94"/>
      <c r="R401" s="94"/>
      <c r="S401" s="94"/>
      <c r="T401" s="94"/>
    </row>
    <row r="402" ht="15.75" customHeight="1">
      <c r="A402" s="234"/>
      <c r="B402" s="240"/>
      <c r="C402" s="223"/>
      <c r="D402" s="231"/>
      <c r="E402" s="3"/>
      <c r="F402" s="3"/>
      <c r="G402" s="3"/>
      <c r="H402" s="3"/>
      <c r="J402" s="226"/>
      <c r="K402" s="3"/>
      <c r="L402" s="3"/>
      <c r="O402" s="227"/>
      <c r="Q402" s="94"/>
      <c r="R402" s="94"/>
      <c r="S402" s="94"/>
      <c r="T402" s="94"/>
    </row>
    <row r="403" ht="15.75" customHeight="1">
      <c r="A403" s="234"/>
      <c r="B403" s="240"/>
      <c r="C403" s="223"/>
      <c r="D403" s="231"/>
      <c r="E403" s="3"/>
      <c r="F403" s="3"/>
      <c r="G403" s="3"/>
      <c r="H403" s="3"/>
      <c r="J403" s="226"/>
      <c r="K403" s="3"/>
      <c r="L403" s="3"/>
      <c r="O403" s="227"/>
      <c r="Q403" s="94"/>
      <c r="R403" s="94"/>
      <c r="S403" s="94"/>
      <c r="T403" s="94"/>
    </row>
    <row r="404" ht="15.75" customHeight="1">
      <c r="A404" s="234"/>
      <c r="B404" s="240"/>
      <c r="C404" s="223"/>
      <c r="D404" s="231"/>
      <c r="E404" s="3"/>
      <c r="F404" s="3"/>
      <c r="G404" s="3"/>
      <c r="H404" s="3"/>
      <c r="J404" s="226"/>
      <c r="K404" s="3"/>
      <c r="L404" s="3"/>
      <c r="O404" s="227"/>
      <c r="Q404" s="94"/>
      <c r="R404" s="94"/>
      <c r="S404" s="94"/>
      <c r="T404" s="94"/>
    </row>
    <row r="405" ht="15.75" customHeight="1">
      <c r="A405" s="234"/>
      <c r="B405" s="240"/>
      <c r="C405" s="223"/>
      <c r="D405" s="231"/>
      <c r="E405" s="3"/>
      <c r="F405" s="3"/>
      <c r="G405" s="3"/>
      <c r="H405" s="3"/>
      <c r="J405" s="226"/>
      <c r="K405" s="3"/>
      <c r="L405" s="3"/>
      <c r="O405" s="227"/>
      <c r="Q405" s="94"/>
      <c r="R405" s="94"/>
      <c r="S405" s="94"/>
      <c r="T405" s="94"/>
    </row>
    <row r="406" ht="15.75" customHeight="1">
      <c r="A406" s="234"/>
      <c r="B406" s="240"/>
      <c r="C406" s="223"/>
      <c r="D406" s="231"/>
      <c r="E406" s="3"/>
      <c r="F406" s="3"/>
      <c r="G406" s="3"/>
      <c r="H406" s="3"/>
      <c r="J406" s="226"/>
      <c r="K406" s="3"/>
      <c r="L406" s="3"/>
      <c r="O406" s="227"/>
      <c r="Q406" s="94"/>
      <c r="R406" s="94"/>
      <c r="S406" s="94"/>
      <c r="T406" s="94"/>
    </row>
    <row r="407" ht="15.75" customHeight="1">
      <c r="A407" s="234"/>
      <c r="B407" s="240"/>
      <c r="C407" s="223"/>
      <c r="D407" s="231"/>
      <c r="E407" s="3"/>
      <c r="F407" s="3"/>
      <c r="G407" s="3"/>
      <c r="H407" s="3"/>
      <c r="J407" s="226"/>
      <c r="K407" s="3"/>
      <c r="L407" s="3"/>
      <c r="O407" s="227"/>
      <c r="Q407" s="94"/>
      <c r="R407" s="94"/>
      <c r="S407" s="94"/>
      <c r="T407" s="94"/>
    </row>
    <row r="408" ht="15.75" customHeight="1">
      <c r="A408" s="234"/>
      <c r="B408" s="240"/>
      <c r="C408" s="223"/>
      <c r="D408" s="231"/>
      <c r="E408" s="3"/>
      <c r="F408" s="3"/>
      <c r="G408" s="3"/>
      <c r="H408" s="3"/>
      <c r="J408" s="226"/>
      <c r="K408" s="3"/>
      <c r="L408" s="3"/>
      <c r="O408" s="227"/>
      <c r="Q408" s="94"/>
      <c r="R408" s="94"/>
      <c r="S408" s="94"/>
      <c r="T408" s="94"/>
    </row>
    <row r="409" ht="15.75" customHeight="1">
      <c r="A409" s="234"/>
      <c r="B409" s="240"/>
      <c r="C409" s="223"/>
      <c r="D409" s="231"/>
      <c r="E409" s="3"/>
      <c r="F409" s="3"/>
      <c r="G409" s="3"/>
      <c r="H409" s="3"/>
      <c r="J409" s="226"/>
      <c r="K409" s="3"/>
      <c r="L409" s="3"/>
      <c r="O409" s="227"/>
      <c r="Q409" s="94"/>
      <c r="R409" s="94"/>
      <c r="S409" s="94"/>
      <c r="T409" s="94"/>
    </row>
    <row r="410" ht="15.75" customHeight="1">
      <c r="A410" s="234"/>
      <c r="B410" s="240"/>
      <c r="C410" s="223"/>
      <c r="D410" s="231"/>
      <c r="E410" s="3"/>
      <c r="F410" s="3"/>
      <c r="G410" s="3"/>
      <c r="H410" s="3"/>
      <c r="J410" s="226"/>
      <c r="K410" s="3"/>
      <c r="L410" s="3"/>
      <c r="O410" s="227"/>
      <c r="Q410" s="94"/>
      <c r="R410" s="94"/>
      <c r="S410" s="94"/>
      <c r="T410" s="94"/>
    </row>
    <row r="411" ht="15.75" customHeight="1">
      <c r="A411" s="234"/>
      <c r="B411" s="240"/>
      <c r="C411" s="223"/>
      <c r="D411" s="231"/>
      <c r="E411" s="3"/>
      <c r="F411" s="3"/>
      <c r="G411" s="3"/>
      <c r="H411" s="3"/>
      <c r="J411" s="226"/>
      <c r="K411" s="3"/>
      <c r="L411" s="3"/>
      <c r="O411" s="227"/>
      <c r="Q411" s="94"/>
      <c r="R411" s="94"/>
      <c r="S411" s="94"/>
      <c r="T411" s="94"/>
    </row>
    <row r="412" ht="15.75" customHeight="1">
      <c r="A412" s="234"/>
      <c r="B412" s="240"/>
      <c r="C412" s="223"/>
      <c r="D412" s="231"/>
      <c r="E412" s="3"/>
      <c r="F412" s="3"/>
      <c r="G412" s="3"/>
      <c r="H412" s="3"/>
      <c r="J412" s="226"/>
      <c r="K412" s="3"/>
      <c r="L412" s="3"/>
      <c r="O412" s="227"/>
      <c r="Q412" s="94"/>
      <c r="R412" s="94"/>
      <c r="S412" s="94"/>
      <c r="T412" s="94"/>
    </row>
    <row r="413" ht="15.75" customHeight="1">
      <c r="A413" s="234"/>
      <c r="B413" s="240"/>
      <c r="C413" s="223"/>
      <c r="D413" s="231"/>
      <c r="E413" s="3"/>
      <c r="F413" s="3"/>
      <c r="G413" s="3"/>
      <c r="H413" s="3"/>
      <c r="J413" s="226"/>
      <c r="K413" s="3"/>
      <c r="L413" s="3"/>
      <c r="O413" s="227"/>
      <c r="Q413" s="94"/>
      <c r="R413" s="94"/>
      <c r="S413" s="94"/>
      <c r="T413" s="94"/>
    </row>
    <row r="414" ht="15.75" customHeight="1">
      <c r="A414" s="234"/>
      <c r="B414" s="240"/>
      <c r="C414" s="223"/>
      <c r="D414" s="231"/>
      <c r="E414" s="3"/>
      <c r="F414" s="3"/>
      <c r="G414" s="3"/>
      <c r="H414" s="3"/>
      <c r="J414" s="226"/>
      <c r="K414" s="3"/>
      <c r="L414" s="3"/>
      <c r="O414" s="227"/>
      <c r="Q414" s="94"/>
      <c r="R414" s="94"/>
      <c r="S414" s="94"/>
      <c r="T414" s="94"/>
    </row>
    <row r="415" ht="15.75" customHeight="1">
      <c r="A415" s="234"/>
      <c r="B415" s="240"/>
      <c r="C415" s="223"/>
      <c r="D415" s="231"/>
      <c r="E415" s="3"/>
      <c r="F415" s="3"/>
      <c r="G415" s="3"/>
      <c r="H415" s="3"/>
      <c r="J415" s="226"/>
      <c r="K415" s="3"/>
      <c r="L415" s="3"/>
      <c r="O415" s="227"/>
      <c r="Q415" s="94"/>
      <c r="R415" s="94"/>
      <c r="S415" s="94"/>
      <c r="T415" s="94"/>
    </row>
    <row r="416" ht="15.75" customHeight="1">
      <c r="A416" s="234"/>
      <c r="B416" s="240"/>
      <c r="C416" s="223"/>
      <c r="D416" s="231"/>
      <c r="E416" s="3"/>
      <c r="F416" s="3"/>
      <c r="G416" s="3"/>
      <c r="H416" s="3"/>
      <c r="J416" s="226"/>
      <c r="K416" s="3"/>
      <c r="L416" s="3"/>
      <c r="O416" s="227"/>
      <c r="Q416" s="94"/>
      <c r="R416" s="94"/>
      <c r="S416" s="94"/>
      <c r="T416" s="94"/>
    </row>
    <row r="417" ht="15.75" customHeight="1">
      <c r="A417" s="234"/>
      <c r="B417" s="240"/>
      <c r="C417" s="223"/>
      <c r="D417" s="231"/>
      <c r="E417" s="3"/>
      <c r="F417" s="3"/>
      <c r="G417" s="3"/>
      <c r="H417" s="3"/>
      <c r="J417" s="226"/>
      <c r="K417" s="3"/>
      <c r="L417" s="3"/>
      <c r="O417" s="227"/>
      <c r="Q417" s="94"/>
      <c r="R417" s="94"/>
      <c r="S417" s="94"/>
      <c r="T417" s="94"/>
    </row>
    <row r="418" ht="15.75" customHeight="1">
      <c r="A418" s="234"/>
      <c r="B418" s="240"/>
      <c r="C418" s="223"/>
      <c r="D418" s="231"/>
      <c r="E418" s="3"/>
      <c r="F418" s="3"/>
      <c r="G418" s="3"/>
      <c r="H418" s="3"/>
      <c r="J418" s="226"/>
      <c r="K418" s="3"/>
      <c r="L418" s="3"/>
      <c r="O418" s="227"/>
      <c r="Q418" s="94"/>
      <c r="R418" s="94"/>
      <c r="S418" s="94"/>
      <c r="T418" s="94"/>
    </row>
    <row r="419" ht="15.75" customHeight="1">
      <c r="A419" s="234"/>
      <c r="B419" s="240"/>
      <c r="C419" s="223"/>
      <c r="D419" s="231"/>
      <c r="E419" s="3"/>
      <c r="F419" s="3"/>
      <c r="G419" s="3"/>
      <c r="H419" s="3"/>
      <c r="J419" s="226"/>
      <c r="K419" s="3"/>
      <c r="L419" s="3"/>
      <c r="O419" s="227"/>
      <c r="Q419" s="94"/>
      <c r="R419" s="94"/>
      <c r="S419" s="94"/>
      <c r="T419" s="94"/>
    </row>
    <row r="420" ht="15.75" customHeight="1">
      <c r="A420" s="234"/>
      <c r="B420" s="240"/>
      <c r="C420" s="223"/>
      <c r="D420" s="231"/>
      <c r="E420" s="3"/>
      <c r="F420" s="3"/>
      <c r="G420" s="3"/>
      <c r="H420" s="3"/>
      <c r="J420" s="226"/>
      <c r="K420" s="3"/>
      <c r="L420" s="3"/>
      <c r="O420" s="227"/>
      <c r="Q420" s="94"/>
      <c r="R420" s="94"/>
      <c r="S420" s="94"/>
      <c r="T420" s="94"/>
    </row>
    <row r="421" ht="15.75" customHeight="1">
      <c r="A421" s="234"/>
      <c r="B421" s="240"/>
      <c r="C421" s="223"/>
      <c r="D421" s="231"/>
      <c r="E421" s="3"/>
      <c r="F421" s="3"/>
      <c r="G421" s="3"/>
      <c r="H421" s="3"/>
      <c r="J421" s="226"/>
      <c r="K421" s="3"/>
      <c r="L421" s="3"/>
      <c r="O421" s="227"/>
      <c r="Q421" s="94"/>
      <c r="R421" s="94"/>
      <c r="S421" s="94"/>
      <c r="T421" s="94"/>
    </row>
    <row r="422" ht="15.75" customHeight="1">
      <c r="A422" s="234"/>
      <c r="B422" s="240"/>
      <c r="C422" s="223"/>
      <c r="D422" s="231"/>
      <c r="E422" s="3"/>
      <c r="F422" s="3"/>
      <c r="G422" s="3"/>
      <c r="H422" s="3"/>
      <c r="J422" s="226"/>
      <c r="K422" s="3"/>
      <c r="L422" s="3"/>
      <c r="O422" s="227"/>
      <c r="Q422" s="94"/>
      <c r="R422" s="94"/>
      <c r="S422" s="94"/>
      <c r="T422" s="94"/>
    </row>
    <row r="423" ht="15.75" customHeight="1">
      <c r="A423" s="234"/>
      <c r="B423" s="240"/>
      <c r="C423" s="223"/>
      <c r="D423" s="231"/>
      <c r="E423" s="3"/>
      <c r="F423" s="3"/>
      <c r="G423" s="3"/>
      <c r="H423" s="3"/>
      <c r="J423" s="226"/>
      <c r="K423" s="3"/>
      <c r="L423" s="3"/>
      <c r="O423" s="227"/>
      <c r="Q423" s="94"/>
      <c r="R423" s="94"/>
      <c r="S423" s="94"/>
      <c r="T423" s="94"/>
    </row>
    <row r="424" ht="15.75" customHeight="1">
      <c r="A424" s="234"/>
      <c r="B424" s="240"/>
      <c r="C424" s="223"/>
      <c r="D424" s="231"/>
      <c r="E424" s="3"/>
      <c r="F424" s="3"/>
      <c r="G424" s="3"/>
      <c r="H424" s="3"/>
      <c r="J424" s="226"/>
      <c r="K424" s="3"/>
      <c r="L424" s="3"/>
      <c r="O424" s="227"/>
      <c r="Q424" s="94"/>
      <c r="R424" s="94"/>
      <c r="S424" s="94"/>
      <c r="T424" s="94"/>
    </row>
    <row r="425" ht="15.75" customHeight="1">
      <c r="A425" s="234"/>
      <c r="B425" s="240"/>
      <c r="C425" s="223"/>
      <c r="D425" s="231"/>
      <c r="E425" s="3"/>
      <c r="F425" s="3"/>
      <c r="G425" s="3"/>
      <c r="H425" s="3"/>
      <c r="J425" s="226"/>
      <c r="K425" s="3"/>
      <c r="L425" s="3"/>
      <c r="O425" s="227"/>
      <c r="Q425" s="94"/>
      <c r="R425" s="94"/>
      <c r="S425" s="94"/>
      <c r="T425" s="94"/>
    </row>
    <row r="426" ht="15.75" customHeight="1">
      <c r="A426" s="234"/>
      <c r="B426" s="240"/>
      <c r="C426" s="223"/>
      <c r="D426" s="231"/>
      <c r="E426" s="3"/>
      <c r="F426" s="3"/>
      <c r="G426" s="3"/>
      <c r="H426" s="3"/>
      <c r="J426" s="226"/>
      <c r="K426" s="3"/>
      <c r="L426" s="3"/>
      <c r="O426" s="227"/>
      <c r="Q426" s="94"/>
      <c r="R426" s="94"/>
      <c r="S426" s="94"/>
      <c r="T426" s="94"/>
    </row>
    <row r="427" ht="15.75" customHeight="1">
      <c r="A427" s="234"/>
      <c r="B427" s="240"/>
      <c r="C427" s="223"/>
      <c r="D427" s="231"/>
      <c r="E427" s="3"/>
      <c r="F427" s="3"/>
      <c r="G427" s="3"/>
      <c r="H427" s="3"/>
      <c r="J427" s="226"/>
      <c r="K427" s="3"/>
      <c r="L427" s="3"/>
      <c r="O427" s="227"/>
      <c r="Q427" s="94"/>
      <c r="R427" s="94"/>
      <c r="S427" s="94"/>
      <c r="T427" s="94"/>
    </row>
    <row r="428" ht="15.75" customHeight="1">
      <c r="A428" s="234"/>
      <c r="B428" s="240"/>
      <c r="C428" s="223"/>
      <c r="D428" s="231"/>
      <c r="E428" s="3"/>
      <c r="F428" s="3"/>
      <c r="G428" s="3"/>
      <c r="H428" s="3"/>
      <c r="J428" s="226"/>
      <c r="K428" s="3"/>
      <c r="L428" s="3"/>
      <c r="O428" s="227"/>
      <c r="Q428" s="94"/>
      <c r="R428" s="94"/>
      <c r="S428" s="94"/>
      <c r="T428" s="94"/>
    </row>
    <row r="429" ht="15.75" customHeight="1">
      <c r="A429" s="234"/>
      <c r="B429" s="240"/>
      <c r="C429" s="223"/>
      <c r="D429" s="231"/>
      <c r="E429" s="3"/>
      <c r="F429" s="3"/>
      <c r="G429" s="3"/>
      <c r="H429" s="3"/>
      <c r="J429" s="226"/>
      <c r="K429" s="3"/>
      <c r="L429" s="3"/>
      <c r="O429" s="227"/>
      <c r="Q429" s="94"/>
      <c r="R429" s="94"/>
      <c r="S429" s="94"/>
      <c r="T429" s="94"/>
    </row>
    <row r="430" ht="15.75" customHeight="1">
      <c r="A430" s="234"/>
      <c r="B430" s="240"/>
      <c r="C430" s="223"/>
      <c r="D430" s="231"/>
      <c r="E430" s="3"/>
      <c r="F430" s="3"/>
      <c r="G430" s="3"/>
      <c r="H430" s="3"/>
      <c r="J430" s="226"/>
      <c r="K430" s="3"/>
      <c r="L430" s="3"/>
      <c r="O430" s="227"/>
      <c r="Q430" s="94"/>
      <c r="R430" s="94"/>
      <c r="S430" s="94"/>
      <c r="T430" s="94"/>
    </row>
    <row r="431" ht="15.75" customHeight="1">
      <c r="A431" s="234"/>
      <c r="B431" s="240"/>
      <c r="C431" s="223"/>
      <c r="D431" s="231"/>
      <c r="E431" s="3"/>
      <c r="F431" s="3"/>
      <c r="G431" s="3"/>
      <c r="H431" s="3"/>
      <c r="J431" s="226"/>
      <c r="K431" s="3"/>
      <c r="L431" s="3"/>
      <c r="O431" s="227"/>
      <c r="Q431" s="94"/>
      <c r="R431" s="94"/>
      <c r="S431" s="94"/>
      <c r="T431" s="94"/>
    </row>
    <row r="432" ht="15.75" customHeight="1">
      <c r="A432" s="234"/>
      <c r="B432" s="240"/>
      <c r="C432" s="223"/>
      <c r="D432" s="231"/>
      <c r="E432" s="3"/>
      <c r="F432" s="3"/>
      <c r="G432" s="3"/>
      <c r="H432" s="3"/>
      <c r="J432" s="226"/>
      <c r="K432" s="3"/>
      <c r="L432" s="3"/>
      <c r="O432" s="227"/>
      <c r="Q432" s="94"/>
      <c r="R432" s="94"/>
      <c r="S432" s="94"/>
      <c r="T432" s="94"/>
    </row>
    <row r="433" ht="15.75" customHeight="1">
      <c r="A433" s="234"/>
      <c r="B433" s="240"/>
      <c r="C433" s="223"/>
      <c r="D433" s="231"/>
      <c r="E433" s="3"/>
      <c r="F433" s="3"/>
      <c r="G433" s="3"/>
      <c r="H433" s="3"/>
      <c r="J433" s="226"/>
      <c r="K433" s="3"/>
      <c r="L433" s="3"/>
      <c r="O433" s="227"/>
      <c r="Q433" s="94"/>
      <c r="R433" s="94"/>
      <c r="S433" s="94"/>
      <c r="T433" s="94"/>
    </row>
    <row r="434" ht="15.75" customHeight="1">
      <c r="A434" s="234"/>
      <c r="B434" s="240"/>
      <c r="C434" s="223"/>
      <c r="D434" s="231"/>
      <c r="E434" s="3"/>
      <c r="F434" s="3"/>
      <c r="G434" s="3"/>
      <c r="H434" s="3"/>
      <c r="J434" s="226"/>
      <c r="K434" s="3"/>
      <c r="L434" s="3"/>
      <c r="O434" s="227"/>
      <c r="Q434" s="94"/>
      <c r="R434" s="94"/>
      <c r="S434" s="94"/>
      <c r="T434" s="94"/>
    </row>
    <row r="435" ht="15.75" customHeight="1">
      <c r="A435" s="234"/>
      <c r="B435" s="240"/>
      <c r="C435" s="223"/>
      <c r="D435" s="231"/>
      <c r="E435" s="3"/>
      <c r="F435" s="3"/>
      <c r="G435" s="3"/>
      <c r="H435" s="3"/>
      <c r="J435" s="226"/>
      <c r="K435" s="3"/>
      <c r="L435" s="3"/>
      <c r="O435" s="227"/>
      <c r="Q435" s="94"/>
      <c r="R435" s="94"/>
      <c r="S435" s="94"/>
      <c r="T435" s="94"/>
    </row>
    <row r="436" ht="15.75" customHeight="1">
      <c r="A436" s="234"/>
      <c r="B436" s="240"/>
      <c r="C436" s="223"/>
      <c r="D436" s="231"/>
      <c r="E436" s="3"/>
      <c r="F436" s="3"/>
      <c r="G436" s="3"/>
      <c r="H436" s="3"/>
      <c r="J436" s="226"/>
      <c r="K436" s="3"/>
      <c r="L436" s="3"/>
      <c r="O436" s="227"/>
      <c r="Q436" s="94"/>
      <c r="R436" s="94"/>
      <c r="S436" s="94"/>
      <c r="T436" s="94"/>
    </row>
    <row r="437" ht="15.75" customHeight="1">
      <c r="A437" s="234"/>
      <c r="B437" s="240"/>
      <c r="C437" s="223"/>
      <c r="D437" s="231"/>
      <c r="E437" s="3"/>
      <c r="F437" s="3"/>
      <c r="G437" s="3"/>
      <c r="H437" s="3"/>
      <c r="J437" s="226"/>
      <c r="K437" s="3"/>
      <c r="L437" s="3"/>
      <c r="O437" s="227"/>
      <c r="Q437" s="94"/>
      <c r="R437" s="94"/>
      <c r="S437" s="94"/>
      <c r="T437" s="94"/>
    </row>
    <row r="438" ht="15.75" customHeight="1">
      <c r="A438" s="234"/>
      <c r="B438" s="240"/>
      <c r="C438" s="223"/>
      <c r="D438" s="231"/>
      <c r="E438" s="3"/>
      <c r="F438" s="3"/>
      <c r="G438" s="3"/>
      <c r="H438" s="3"/>
      <c r="J438" s="226"/>
      <c r="K438" s="3"/>
      <c r="L438" s="3"/>
      <c r="O438" s="227"/>
      <c r="Q438" s="94"/>
      <c r="R438" s="94"/>
      <c r="S438" s="94"/>
      <c r="T438" s="94"/>
    </row>
    <row r="439" ht="15.75" customHeight="1">
      <c r="A439" s="234"/>
      <c r="B439" s="240"/>
      <c r="C439" s="223"/>
      <c r="D439" s="231"/>
      <c r="E439" s="3"/>
      <c r="F439" s="3"/>
      <c r="G439" s="3"/>
      <c r="H439" s="3"/>
      <c r="J439" s="226"/>
      <c r="K439" s="3"/>
      <c r="L439" s="3"/>
      <c r="O439" s="227"/>
      <c r="Q439" s="94"/>
      <c r="R439" s="94"/>
      <c r="S439" s="94"/>
      <c r="T439" s="94"/>
    </row>
    <row r="440" ht="15.75" customHeight="1">
      <c r="A440" s="234"/>
      <c r="B440" s="240"/>
      <c r="C440" s="223"/>
      <c r="D440" s="231"/>
      <c r="E440" s="3"/>
      <c r="F440" s="3"/>
      <c r="G440" s="3"/>
      <c r="H440" s="3"/>
      <c r="J440" s="226"/>
      <c r="K440" s="3"/>
      <c r="L440" s="3"/>
      <c r="O440" s="227"/>
      <c r="Q440" s="94"/>
      <c r="R440" s="94"/>
      <c r="S440" s="94"/>
      <c r="T440" s="94"/>
    </row>
    <row r="441" ht="15.75" customHeight="1">
      <c r="A441" s="234"/>
      <c r="B441" s="240"/>
      <c r="C441" s="223"/>
      <c r="D441" s="231"/>
      <c r="E441" s="3"/>
      <c r="F441" s="3"/>
      <c r="G441" s="3"/>
      <c r="H441" s="3"/>
      <c r="J441" s="226"/>
      <c r="K441" s="3"/>
      <c r="L441" s="3"/>
      <c r="O441" s="227"/>
      <c r="Q441" s="94"/>
      <c r="R441" s="94"/>
      <c r="S441" s="94"/>
      <c r="T441" s="94"/>
    </row>
    <row r="442" ht="15.75" customHeight="1">
      <c r="A442" s="234"/>
      <c r="B442" s="240"/>
      <c r="C442" s="223"/>
      <c r="D442" s="231"/>
      <c r="E442" s="3"/>
      <c r="F442" s="3"/>
      <c r="G442" s="3"/>
      <c r="H442" s="3"/>
      <c r="J442" s="226"/>
      <c r="K442" s="3"/>
      <c r="L442" s="3"/>
      <c r="O442" s="227"/>
      <c r="Q442" s="94"/>
      <c r="R442" s="94"/>
      <c r="S442" s="94"/>
      <c r="T442" s="94"/>
    </row>
    <row r="443" ht="15.75" customHeight="1">
      <c r="A443" s="234"/>
      <c r="B443" s="240"/>
      <c r="C443" s="223"/>
      <c r="D443" s="231"/>
      <c r="E443" s="3"/>
      <c r="F443" s="3"/>
      <c r="G443" s="3"/>
      <c r="H443" s="3"/>
      <c r="J443" s="226"/>
      <c r="K443" s="3"/>
      <c r="L443" s="3"/>
      <c r="O443" s="227"/>
      <c r="Q443" s="94"/>
      <c r="R443" s="94"/>
      <c r="S443" s="94"/>
      <c r="T443" s="94"/>
    </row>
    <row r="444" ht="15.75" customHeight="1">
      <c r="A444" s="234"/>
      <c r="B444" s="240"/>
      <c r="C444" s="223"/>
      <c r="D444" s="231"/>
      <c r="E444" s="3"/>
      <c r="F444" s="3"/>
      <c r="G444" s="3"/>
      <c r="H444" s="3"/>
      <c r="J444" s="226"/>
      <c r="K444" s="3"/>
      <c r="L444" s="3"/>
      <c r="O444" s="227"/>
      <c r="Q444" s="94"/>
      <c r="R444" s="94"/>
      <c r="S444" s="94"/>
      <c r="T444" s="94"/>
    </row>
    <row r="445" ht="15.75" customHeight="1">
      <c r="A445" s="234"/>
      <c r="B445" s="240"/>
      <c r="C445" s="223"/>
      <c r="D445" s="231"/>
      <c r="E445" s="3"/>
      <c r="F445" s="3"/>
      <c r="G445" s="3"/>
      <c r="H445" s="3"/>
      <c r="J445" s="226"/>
      <c r="K445" s="3"/>
      <c r="L445" s="3"/>
      <c r="O445" s="227"/>
      <c r="Q445" s="94"/>
      <c r="R445" s="94"/>
      <c r="S445" s="94"/>
      <c r="T445" s="94"/>
    </row>
    <row r="446" ht="15.75" customHeight="1">
      <c r="A446" s="234"/>
      <c r="B446" s="240"/>
      <c r="C446" s="223"/>
      <c r="D446" s="231"/>
      <c r="E446" s="3"/>
      <c r="F446" s="3"/>
      <c r="G446" s="3"/>
      <c r="H446" s="3"/>
      <c r="J446" s="226"/>
      <c r="K446" s="3"/>
      <c r="L446" s="3"/>
      <c r="O446" s="227"/>
      <c r="Q446" s="94"/>
      <c r="R446" s="94"/>
      <c r="S446" s="94"/>
      <c r="T446" s="94"/>
    </row>
    <row r="447" ht="15.75" customHeight="1">
      <c r="A447" s="234"/>
      <c r="B447" s="240"/>
      <c r="C447" s="223"/>
      <c r="D447" s="231"/>
      <c r="E447" s="3"/>
      <c r="F447" s="3"/>
      <c r="G447" s="3"/>
      <c r="H447" s="3"/>
      <c r="J447" s="226"/>
      <c r="K447" s="3"/>
      <c r="L447" s="3"/>
      <c r="O447" s="227"/>
      <c r="Q447" s="94"/>
      <c r="R447" s="94"/>
      <c r="S447" s="94"/>
      <c r="T447" s="94"/>
    </row>
    <row r="448" ht="15.75" customHeight="1">
      <c r="A448" s="234"/>
      <c r="B448" s="240"/>
      <c r="C448" s="223"/>
      <c r="D448" s="231"/>
      <c r="E448" s="3"/>
      <c r="F448" s="3"/>
      <c r="G448" s="3"/>
      <c r="H448" s="3"/>
      <c r="J448" s="226"/>
      <c r="K448" s="3"/>
      <c r="L448" s="3"/>
      <c r="O448" s="227"/>
      <c r="Q448" s="94"/>
      <c r="R448" s="94"/>
      <c r="S448" s="94"/>
      <c r="T448" s="94"/>
    </row>
    <row r="449" ht="15.75" customHeight="1">
      <c r="A449" s="234"/>
      <c r="B449" s="240"/>
      <c r="C449" s="223"/>
      <c r="D449" s="231"/>
      <c r="E449" s="3"/>
      <c r="F449" s="3"/>
      <c r="G449" s="3"/>
      <c r="H449" s="3"/>
      <c r="J449" s="226"/>
      <c r="K449" s="3"/>
      <c r="L449" s="3"/>
      <c r="O449" s="227"/>
      <c r="Q449" s="94"/>
      <c r="R449" s="94"/>
      <c r="S449" s="94"/>
      <c r="T449" s="94"/>
    </row>
    <row r="450" ht="15.75" customHeight="1">
      <c r="A450" s="234"/>
      <c r="B450" s="240"/>
      <c r="C450" s="223"/>
      <c r="D450" s="231"/>
      <c r="E450" s="3"/>
      <c r="F450" s="3"/>
      <c r="G450" s="3"/>
      <c r="H450" s="3"/>
      <c r="J450" s="226"/>
      <c r="K450" s="3"/>
      <c r="L450" s="3"/>
      <c r="O450" s="227"/>
      <c r="Q450" s="94"/>
      <c r="R450" s="94"/>
      <c r="S450" s="94"/>
      <c r="T450" s="94"/>
    </row>
    <row r="451" ht="15.75" customHeight="1">
      <c r="A451" s="234"/>
      <c r="B451" s="240"/>
      <c r="C451" s="223"/>
      <c r="D451" s="231"/>
      <c r="E451" s="3"/>
      <c r="F451" s="3"/>
      <c r="G451" s="3"/>
      <c r="H451" s="3"/>
      <c r="J451" s="226"/>
      <c r="K451" s="3"/>
      <c r="L451" s="3"/>
      <c r="O451" s="227"/>
      <c r="Q451" s="94"/>
      <c r="R451" s="94"/>
      <c r="S451" s="94"/>
      <c r="T451" s="94"/>
    </row>
    <row r="452" ht="15.75" customHeight="1">
      <c r="A452" s="234"/>
      <c r="B452" s="240"/>
      <c r="C452" s="223"/>
      <c r="D452" s="231"/>
      <c r="E452" s="3"/>
      <c r="F452" s="3"/>
      <c r="G452" s="3"/>
      <c r="H452" s="3"/>
      <c r="J452" s="226"/>
      <c r="K452" s="3"/>
      <c r="L452" s="3"/>
      <c r="O452" s="227"/>
      <c r="Q452" s="94"/>
      <c r="R452" s="94"/>
      <c r="S452" s="94"/>
      <c r="T452" s="94"/>
    </row>
    <row r="453" ht="15.75" customHeight="1">
      <c r="A453" s="245"/>
      <c r="B453" s="240"/>
      <c r="C453" s="223"/>
      <c r="D453" s="231"/>
      <c r="E453" s="3"/>
      <c r="F453" s="3"/>
      <c r="G453" s="3"/>
      <c r="H453" s="3"/>
      <c r="J453" s="226"/>
      <c r="K453" s="3"/>
      <c r="L453" s="3"/>
      <c r="O453" s="227"/>
      <c r="Q453" s="94"/>
      <c r="R453" s="94"/>
      <c r="S453" s="94"/>
      <c r="T453" s="94"/>
    </row>
    <row r="454" ht="15.75" customHeight="1">
      <c r="A454" s="234"/>
      <c r="B454" s="240"/>
      <c r="C454" s="223"/>
      <c r="D454" s="231"/>
      <c r="E454" s="3"/>
      <c r="F454" s="3"/>
      <c r="G454" s="3"/>
      <c r="H454" s="3"/>
      <c r="J454" s="226"/>
      <c r="K454" s="3"/>
      <c r="L454" s="3"/>
      <c r="O454" s="227"/>
      <c r="Q454" s="94"/>
      <c r="R454" s="94"/>
      <c r="S454" s="94"/>
      <c r="T454" s="94"/>
    </row>
    <row r="455" ht="15.75" customHeight="1">
      <c r="A455" s="234"/>
      <c r="B455" s="240"/>
      <c r="C455" s="223"/>
      <c r="D455" s="231"/>
      <c r="E455" s="3"/>
      <c r="F455" s="3"/>
      <c r="G455" s="3"/>
      <c r="H455" s="3"/>
      <c r="J455" s="226"/>
      <c r="K455" s="3"/>
      <c r="L455" s="3"/>
      <c r="O455" s="227"/>
      <c r="Q455" s="94"/>
      <c r="R455" s="94"/>
      <c r="S455" s="94"/>
      <c r="T455" s="94"/>
    </row>
    <row r="456" ht="15.75" customHeight="1">
      <c r="A456" s="234"/>
      <c r="B456" s="240"/>
      <c r="C456" s="223"/>
      <c r="D456" s="231"/>
      <c r="E456" s="3"/>
      <c r="F456" s="3"/>
      <c r="G456" s="3"/>
      <c r="H456" s="3"/>
      <c r="J456" s="226"/>
      <c r="K456" s="3"/>
      <c r="L456" s="3"/>
      <c r="O456" s="227"/>
      <c r="Q456" s="94"/>
      <c r="R456" s="94"/>
      <c r="S456" s="94"/>
      <c r="T456" s="94"/>
    </row>
    <row r="457" ht="15.75" customHeight="1">
      <c r="A457" s="234"/>
      <c r="B457" s="240"/>
      <c r="C457" s="223"/>
      <c r="D457" s="231"/>
      <c r="E457" s="3"/>
      <c r="F457" s="3"/>
      <c r="G457" s="3"/>
      <c r="H457" s="3"/>
      <c r="J457" s="226"/>
      <c r="K457" s="3"/>
      <c r="L457" s="3"/>
      <c r="O457" s="227"/>
      <c r="Q457" s="94"/>
      <c r="R457" s="94"/>
      <c r="S457" s="94"/>
      <c r="T457" s="94"/>
    </row>
    <row r="458" ht="15.75" customHeight="1">
      <c r="A458" s="246"/>
      <c r="B458" s="240"/>
      <c r="C458" s="223"/>
      <c r="D458" s="231"/>
      <c r="E458" s="3"/>
      <c r="F458" s="3"/>
      <c r="G458" s="3"/>
      <c r="H458" s="3"/>
      <c r="J458" s="226"/>
      <c r="K458" s="3"/>
      <c r="L458" s="3"/>
      <c r="O458" s="227"/>
      <c r="Q458" s="94"/>
      <c r="R458" s="94"/>
      <c r="S458" s="94"/>
      <c r="T458" s="94"/>
    </row>
    <row r="459" ht="15.75" customHeight="1">
      <c r="A459" s="234"/>
      <c r="B459" s="240"/>
      <c r="C459" s="223"/>
      <c r="D459" s="231"/>
      <c r="E459" s="3"/>
      <c r="F459" s="3"/>
      <c r="G459" s="3"/>
      <c r="H459" s="3"/>
      <c r="J459" s="226"/>
      <c r="K459" s="3"/>
      <c r="L459" s="3"/>
      <c r="O459" s="227"/>
      <c r="Q459" s="94"/>
      <c r="R459" s="94"/>
      <c r="S459" s="94"/>
      <c r="T459" s="94"/>
    </row>
    <row r="460" ht="15.75" customHeight="1">
      <c r="A460" s="234"/>
      <c r="B460" s="240"/>
      <c r="C460" s="223"/>
      <c r="D460" s="231"/>
      <c r="E460" s="3"/>
      <c r="F460" s="3"/>
      <c r="G460" s="3"/>
      <c r="H460" s="3"/>
      <c r="J460" s="226"/>
      <c r="K460" s="3"/>
      <c r="L460" s="3"/>
      <c r="O460" s="227"/>
      <c r="Q460" s="94"/>
      <c r="R460" s="94"/>
      <c r="S460" s="94"/>
      <c r="T460" s="94"/>
    </row>
    <row r="461" ht="15.75" customHeight="1">
      <c r="A461" s="245"/>
      <c r="B461" s="240"/>
      <c r="C461" s="223"/>
      <c r="D461" s="231"/>
      <c r="E461" s="3"/>
      <c r="F461" s="3"/>
      <c r="G461" s="3"/>
      <c r="H461" s="3"/>
      <c r="J461" s="226"/>
      <c r="K461" s="3"/>
      <c r="L461" s="3"/>
      <c r="O461" s="227"/>
      <c r="Q461" s="94"/>
      <c r="R461" s="94"/>
      <c r="S461" s="94"/>
      <c r="T461" s="94"/>
    </row>
    <row r="462" ht="15.75" customHeight="1">
      <c r="A462" s="234"/>
      <c r="B462" s="240"/>
      <c r="C462" s="223"/>
      <c r="D462" s="231"/>
      <c r="E462" s="3"/>
      <c r="F462" s="3"/>
      <c r="G462" s="3"/>
      <c r="H462" s="3"/>
      <c r="J462" s="226"/>
      <c r="K462" s="3"/>
      <c r="L462" s="3"/>
      <c r="O462" s="227"/>
      <c r="Q462" s="94"/>
      <c r="R462" s="94"/>
      <c r="S462" s="94"/>
      <c r="T462" s="94"/>
    </row>
    <row r="463" ht="15.75" customHeight="1">
      <c r="A463" s="234"/>
      <c r="B463" s="240"/>
      <c r="C463" s="223"/>
      <c r="D463" s="231"/>
      <c r="E463" s="3"/>
      <c r="F463" s="3"/>
      <c r="G463" s="3"/>
      <c r="H463" s="3"/>
      <c r="J463" s="226"/>
      <c r="K463" s="3"/>
      <c r="L463" s="3"/>
      <c r="O463" s="227"/>
      <c r="Q463" s="94"/>
      <c r="R463" s="94"/>
      <c r="S463" s="94"/>
      <c r="T463" s="94"/>
    </row>
    <row r="464" ht="15.75" customHeight="1">
      <c r="A464" s="234"/>
      <c r="B464" s="240"/>
      <c r="C464" s="223"/>
      <c r="D464" s="231"/>
      <c r="E464" s="3"/>
      <c r="F464" s="3"/>
      <c r="G464" s="3"/>
      <c r="H464" s="3"/>
      <c r="J464" s="226"/>
      <c r="K464" s="3"/>
      <c r="L464" s="3"/>
      <c r="O464" s="227"/>
      <c r="Q464" s="94"/>
      <c r="R464" s="94"/>
      <c r="S464" s="94"/>
      <c r="T464" s="94"/>
    </row>
    <row r="465" ht="15.75" customHeight="1">
      <c r="A465" s="234"/>
      <c r="B465" s="240"/>
      <c r="C465" s="223"/>
      <c r="D465" s="231"/>
      <c r="E465" s="3"/>
      <c r="F465" s="3"/>
      <c r="G465" s="3"/>
      <c r="H465" s="3"/>
      <c r="J465" s="226"/>
      <c r="K465" s="3"/>
      <c r="L465" s="3"/>
      <c r="O465" s="227"/>
      <c r="Q465" s="94"/>
      <c r="R465" s="94"/>
      <c r="S465" s="94"/>
      <c r="T465" s="94"/>
    </row>
    <row r="466" ht="15.75" customHeight="1">
      <c r="A466" s="234"/>
      <c r="B466" s="240"/>
      <c r="C466" s="223"/>
      <c r="D466" s="231"/>
      <c r="E466" s="3"/>
      <c r="F466" s="3"/>
      <c r="G466" s="3"/>
      <c r="H466" s="3"/>
      <c r="J466" s="226"/>
      <c r="K466" s="3"/>
      <c r="L466" s="3"/>
      <c r="O466" s="227"/>
      <c r="Q466" s="94"/>
      <c r="R466" s="94"/>
      <c r="S466" s="94"/>
      <c r="T466" s="94"/>
    </row>
    <row r="467" ht="15.75" customHeight="1">
      <c r="A467" s="234"/>
      <c r="B467" s="240"/>
      <c r="C467" s="223"/>
      <c r="D467" s="231"/>
      <c r="E467" s="3"/>
      <c r="F467" s="3"/>
      <c r="G467" s="3"/>
      <c r="H467" s="3"/>
      <c r="J467" s="226"/>
      <c r="K467" s="3"/>
      <c r="L467" s="3"/>
      <c r="O467" s="227"/>
      <c r="Q467" s="94"/>
      <c r="R467" s="94"/>
      <c r="S467" s="94"/>
      <c r="T467" s="94"/>
    </row>
    <row r="468" ht="15.75" customHeight="1">
      <c r="A468" s="234"/>
      <c r="B468" s="240"/>
      <c r="C468" s="223"/>
      <c r="D468" s="231"/>
      <c r="E468" s="3"/>
      <c r="F468" s="3"/>
      <c r="G468" s="3"/>
      <c r="H468" s="3"/>
      <c r="J468" s="226"/>
      <c r="K468" s="3"/>
      <c r="L468" s="3"/>
      <c r="O468" s="227"/>
      <c r="Q468" s="94"/>
      <c r="R468" s="94"/>
      <c r="S468" s="94"/>
      <c r="T468" s="94"/>
    </row>
    <row r="469" ht="15.75" customHeight="1">
      <c r="A469" s="234"/>
      <c r="B469" s="240"/>
      <c r="C469" s="223"/>
      <c r="D469" s="231"/>
      <c r="E469" s="3"/>
      <c r="F469" s="3"/>
      <c r="G469" s="3"/>
      <c r="H469" s="3"/>
      <c r="J469" s="226"/>
      <c r="K469" s="3"/>
      <c r="L469" s="3"/>
      <c r="O469" s="227"/>
      <c r="Q469" s="94"/>
      <c r="R469" s="94"/>
      <c r="S469" s="94"/>
      <c r="T469" s="94"/>
    </row>
    <row r="470" ht="15.75" customHeight="1">
      <c r="A470" s="234"/>
      <c r="B470" s="240"/>
      <c r="C470" s="223"/>
      <c r="D470" s="231"/>
      <c r="E470" s="3"/>
      <c r="F470" s="3"/>
      <c r="G470" s="3"/>
      <c r="H470" s="3"/>
      <c r="J470" s="226"/>
      <c r="K470" s="3"/>
      <c r="L470" s="3"/>
      <c r="O470" s="227"/>
      <c r="Q470" s="94"/>
      <c r="R470" s="94"/>
      <c r="S470" s="94"/>
      <c r="T470" s="94"/>
    </row>
    <row r="471" ht="15.75" customHeight="1">
      <c r="A471" s="234"/>
      <c r="B471" s="240"/>
      <c r="C471" s="223"/>
      <c r="D471" s="231"/>
      <c r="E471" s="3"/>
      <c r="F471" s="3"/>
      <c r="G471" s="3"/>
      <c r="H471" s="3"/>
      <c r="J471" s="226"/>
      <c r="K471" s="3"/>
      <c r="L471" s="3"/>
      <c r="O471" s="227"/>
      <c r="Q471" s="94"/>
      <c r="R471" s="94"/>
      <c r="S471" s="94"/>
      <c r="T471" s="94"/>
    </row>
    <row r="472" ht="15.75" customHeight="1">
      <c r="A472" s="234"/>
      <c r="B472" s="240"/>
      <c r="C472" s="223"/>
      <c r="D472" s="231"/>
      <c r="E472" s="3"/>
      <c r="F472" s="3"/>
      <c r="G472" s="3"/>
      <c r="H472" s="3"/>
      <c r="J472" s="226"/>
      <c r="K472" s="3"/>
      <c r="L472" s="3"/>
      <c r="O472" s="227"/>
      <c r="Q472" s="94"/>
      <c r="R472" s="94"/>
      <c r="S472" s="94"/>
      <c r="T472" s="94"/>
    </row>
    <row r="473" ht="15.75" customHeight="1">
      <c r="A473" s="234"/>
      <c r="B473" s="240"/>
      <c r="C473" s="223"/>
      <c r="D473" s="231"/>
      <c r="E473" s="3"/>
      <c r="F473" s="3"/>
      <c r="G473" s="3"/>
      <c r="H473" s="3"/>
      <c r="J473" s="226"/>
      <c r="K473" s="3"/>
      <c r="L473" s="3"/>
      <c r="O473" s="227"/>
      <c r="Q473" s="94"/>
      <c r="R473" s="94"/>
      <c r="S473" s="94"/>
      <c r="T473" s="94"/>
    </row>
    <row r="474" ht="15.75" customHeight="1">
      <c r="A474" s="234"/>
      <c r="B474" s="240"/>
      <c r="C474" s="223"/>
      <c r="D474" s="231"/>
      <c r="E474" s="3"/>
      <c r="F474" s="3"/>
      <c r="G474" s="3"/>
      <c r="H474" s="3"/>
      <c r="J474" s="226"/>
      <c r="K474" s="3"/>
      <c r="L474" s="3"/>
      <c r="O474" s="227"/>
      <c r="Q474" s="94"/>
      <c r="R474" s="94"/>
      <c r="S474" s="94"/>
      <c r="T474" s="94"/>
    </row>
    <row r="475" ht="15.75" customHeight="1">
      <c r="A475" s="234"/>
      <c r="B475" s="240"/>
      <c r="C475" s="223"/>
      <c r="D475" s="231"/>
      <c r="E475" s="3"/>
      <c r="F475" s="3"/>
      <c r="G475" s="3"/>
      <c r="H475" s="3"/>
      <c r="J475" s="226"/>
      <c r="K475" s="3"/>
      <c r="L475" s="3"/>
      <c r="O475" s="227"/>
      <c r="Q475" s="94"/>
      <c r="R475" s="94"/>
      <c r="S475" s="94"/>
      <c r="T475" s="94"/>
    </row>
    <row r="476" ht="15.75" customHeight="1">
      <c r="A476" s="234"/>
      <c r="B476" s="240"/>
      <c r="C476" s="223"/>
      <c r="D476" s="231"/>
      <c r="E476" s="3"/>
      <c r="F476" s="3"/>
      <c r="G476" s="3"/>
      <c r="H476" s="3"/>
      <c r="J476" s="226"/>
      <c r="K476" s="3"/>
      <c r="L476" s="3"/>
      <c r="O476" s="227"/>
      <c r="Q476" s="94"/>
      <c r="R476" s="94"/>
      <c r="S476" s="94"/>
      <c r="T476" s="94"/>
    </row>
    <row r="477" ht="15.75" customHeight="1">
      <c r="A477" s="234"/>
      <c r="B477" s="240"/>
      <c r="C477" s="223"/>
      <c r="D477" s="231"/>
      <c r="E477" s="3"/>
      <c r="F477" s="3"/>
      <c r="G477" s="3"/>
      <c r="H477" s="3"/>
      <c r="J477" s="226"/>
      <c r="K477" s="3"/>
      <c r="L477" s="3"/>
      <c r="O477" s="227"/>
      <c r="Q477" s="94"/>
      <c r="R477" s="94"/>
      <c r="S477" s="94"/>
      <c r="T477" s="94"/>
    </row>
    <row r="478" ht="15.75" customHeight="1">
      <c r="A478" s="234"/>
      <c r="B478" s="240"/>
      <c r="C478" s="223"/>
      <c r="D478" s="231"/>
      <c r="E478" s="3"/>
      <c r="F478" s="3"/>
      <c r="G478" s="3"/>
      <c r="H478" s="3"/>
      <c r="J478" s="226"/>
      <c r="K478" s="3"/>
      <c r="L478" s="3"/>
      <c r="O478" s="227"/>
      <c r="Q478" s="94"/>
      <c r="R478" s="94"/>
      <c r="S478" s="94"/>
      <c r="T478" s="94"/>
    </row>
    <row r="479" ht="15.75" customHeight="1">
      <c r="A479" s="234"/>
      <c r="B479" s="240"/>
      <c r="C479" s="223"/>
      <c r="D479" s="231"/>
      <c r="E479" s="3"/>
      <c r="F479" s="3"/>
      <c r="G479" s="3"/>
      <c r="H479" s="3"/>
      <c r="J479" s="226"/>
      <c r="K479" s="3"/>
      <c r="L479" s="3"/>
      <c r="O479" s="227"/>
      <c r="Q479" s="94"/>
      <c r="R479" s="94"/>
      <c r="S479" s="94"/>
      <c r="T479" s="94"/>
    </row>
    <row r="480" ht="15.75" customHeight="1">
      <c r="A480" s="234"/>
      <c r="B480" s="240"/>
      <c r="C480" s="223"/>
      <c r="D480" s="231"/>
      <c r="E480" s="3"/>
      <c r="F480" s="3"/>
      <c r="G480" s="3"/>
      <c r="H480" s="3"/>
      <c r="J480" s="226"/>
      <c r="K480" s="3"/>
      <c r="L480" s="3"/>
      <c r="O480" s="227"/>
      <c r="Q480" s="94"/>
      <c r="R480" s="94"/>
      <c r="S480" s="94"/>
      <c r="T480" s="94"/>
    </row>
    <row r="481" ht="15.75" customHeight="1">
      <c r="A481" s="234"/>
      <c r="B481" s="240"/>
      <c r="C481" s="223"/>
      <c r="D481" s="231"/>
      <c r="E481" s="3"/>
      <c r="F481" s="3"/>
      <c r="G481" s="3"/>
      <c r="H481" s="3"/>
      <c r="J481" s="226"/>
      <c r="K481" s="3"/>
      <c r="L481" s="3"/>
      <c r="O481" s="227"/>
      <c r="Q481" s="94"/>
      <c r="R481" s="94"/>
      <c r="S481" s="94"/>
      <c r="T481" s="94"/>
    </row>
    <row r="482" ht="15.75" customHeight="1">
      <c r="A482" s="234"/>
      <c r="B482" s="240"/>
      <c r="C482" s="223"/>
      <c r="D482" s="231"/>
      <c r="E482" s="3"/>
      <c r="F482" s="3"/>
      <c r="G482" s="3"/>
      <c r="H482" s="3"/>
      <c r="J482" s="226"/>
      <c r="K482" s="3"/>
      <c r="L482" s="3"/>
      <c r="O482" s="227"/>
      <c r="Q482" s="94"/>
      <c r="R482" s="94"/>
      <c r="S482" s="94"/>
      <c r="T482" s="94"/>
    </row>
    <row r="483" ht="15.75" customHeight="1">
      <c r="A483" s="234"/>
      <c r="B483" s="240"/>
      <c r="C483" s="223"/>
      <c r="D483" s="231"/>
      <c r="E483" s="3"/>
      <c r="F483" s="3"/>
      <c r="G483" s="3"/>
      <c r="H483" s="3"/>
      <c r="J483" s="226"/>
      <c r="K483" s="3"/>
      <c r="L483" s="3"/>
      <c r="O483" s="227"/>
      <c r="Q483" s="94"/>
      <c r="R483" s="94"/>
      <c r="S483" s="94"/>
      <c r="T483" s="94"/>
    </row>
    <row r="484" ht="15.75" customHeight="1">
      <c r="A484" s="234"/>
      <c r="B484" s="240"/>
      <c r="C484" s="223"/>
      <c r="D484" s="231"/>
      <c r="E484" s="3"/>
      <c r="F484" s="3"/>
      <c r="G484" s="3"/>
      <c r="H484" s="3"/>
      <c r="J484" s="226"/>
      <c r="K484" s="3"/>
      <c r="L484" s="3"/>
      <c r="O484" s="227"/>
      <c r="Q484" s="94"/>
      <c r="R484" s="94"/>
      <c r="S484" s="94"/>
      <c r="T484" s="94"/>
    </row>
    <row r="485" ht="15.75" customHeight="1">
      <c r="A485" s="234"/>
      <c r="B485" s="240"/>
      <c r="C485" s="223"/>
      <c r="D485" s="231"/>
      <c r="E485" s="3"/>
      <c r="F485" s="3"/>
      <c r="G485" s="3"/>
      <c r="H485" s="3"/>
      <c r="J485" s="226"/>
      <c r="K485" s="3"/>
      <c r="L485" s="3"/>
      <c r="O485" s="227"/>
      <c r="Q485" s="94"/>
      <c r="R485" s="94"/>
      <c r="S485" s="94"/>
      <c r="T485" s="94"/>
    </row>
    <row r="486" ht="15.75" customHeight="1">
      <c r="A486" s="234"/>
      <c r="B486" s="240"/>
      <c r="C486" s="223"/>
      <c r="D486" s="231"/>
      <c r="E486" s="3"/>
      <c r="F486" s="3"/>
      <c r="G486" s="3"/>
      <c r="H486" s="3"/>
      <c r="J486" s="226"/>
      <c r="K486" s="3"/>
      <c r="L486" s="3"/>
      <c r="O486" s="227"/>
      <c r="Q486" s="94"/>
      <c r="R486" s="94"/>
      <c r="S486" s="94"/>
      <c r="T486" s="94"/>
    </row>
    <row r="487" ht="15.75" customHeight="1">
      <c r="A487" s="234"/>
      <c r="B487" s="240"/>
      <c r="C487" s="223"/>
      <c r="D487" s="231"/>
      <c r="E487" s="3"/>
      <c r="F487" s="3"/>
      <c r="G487" s="3"/>
      <c r="H487" s="3"/>
      <c r="J487" s="226"/>
      <c r="K487" s="3"/>
      <c r="L487" s="3"/>
      <c r="O487" s="227"/>
      <c r="Q487" s="94"/>
      <c r="R487" s="94"/>
      <c r="S487" s="94"/>
      <c r="T487" s="94"/>
    </row>
    <row r="488" ht="15.75" customHeight="1">
      <c r="A488" s="234"/>
      <c r="B488" s="240"/>
      <c r="C488" s="223"/>
      <c r="D488" s="231"/>
      <c r="E488" s="3"/>
      <c r="F488" s="3"/>
      <c r="G488" s="3"/>
      <c r="H488" s="3"/>
      <c r="J488" s="226"/>
      <c r="K488" s="3"/>
      <c r="L488" s="3"/>
      <c r="O488" s="227"/>
      <c r="Q488" s="94"/>
      <c r="R488" s="94"/>
      <c r="S488" s="94"/>
      <c r="T488" s="94"/>
    </row>
    <row r="489" ht="15.75" customHeight="1">
      <c r="A489" s="234"/>
      <c r="B489" s="240"/>
      <c r="C489" s="223"/>
      <c r="D489" s="231"/>
      <c r="E489" s="3"/>
      <c r="F489" s="3"/>
      <c r="G489" s="3"/>
      <c r="H489" s="3"/>
      <c r="J489" s="226"/>
      <c r="K489" s="3"/>
      <c r="L489" s="3"/>
      <c r="O489" s="227"/>
      <c r="Q489" s="94"/>
      <c r="R489" s="94"/>
      <c r="S489" s="94"/>
      <c r="T489" s="94"/>
    </row>
    <row r="490" ht="15.75" customHeight="1">
      <c r="A490" s="234"/>
      <c r="B490" s="240"/>
      <c r="C490" s="223"/>
      <c r="D490" s="231"/>
      <c r="E490" s="3"/>
      <c r="F490" s="3"/>
      <c r="G490" s="3"/>
      <c r="H490" s="3"/>
      <c r="J490" s="226"/>
      <c r="K490" s="3"/>
      <c r="L490" s="3"/>
      <c r="O490" s="227"/>
      <c r="Q490" s="94"/>
      <c r="R490" s="94"/>
      <c r="S490" s="94"/>
      <c r="T490" s="94"/>
    </row>
    <row r="491" ht="15.75" customHeight="1">
      <c r="A491" s="234"/>
      <c r="B491" s="240"/>
      <c r="C491" s="223"/>
      <c r="D491" s="231"/>
      <c r="E491" s="3"/>
      <c r="F491" s="3"/>
      <c r="G491" s="3"/>
      <c r="H491" s="3"/>
      <c r="J491" s="226"/>
      <c r="K491" s="3"/>
      <c r="L491" s="3"/>
      <c r="O491" s="227"/>
      <c r="Q491" s="94"/>
      <c r="R491" s="94"/>
      <c r="S491" s="94"/>
      <c r="T491" s="94"/>
    </row>
    <row r="492" ht="15.75" customHeight="1">
      <c r="A492" s="234"/>
      <c r="B492" s="240"/>
      <c r="C492" s="223"/>
      <c r="D492" s="231"/>
      <c r="E492" s="3"/>
      <c r="F492" s="3"/>
      <c r="G492" s="3"/>
      <c r="H492" s="3"/>
      <c r="J492" s="226"/>
      <c r="K492" s="3"/>
      <c r="L492" s="3"/>
      <c r="O492" s="227"/>
      <c r="Q492" s="94"/>
      <c r="R492" s="94"/>
      <c r="S492" s="94"/>
      <c r="T492" s="94"/>
    </row>
    <row r="493" ht="15.75" customHeight="1">
      <c r="A493" s="234"/>
      <c r="B493" s="240"/>
      <c r="C493" s="223"/>
      <c r="D493" s="231"/>
      <c r="E493" s="3"/>
      <c r="F493" s="3"/>
      <c r="G493" s="3"/>
      <c r="H493" s="3"/>
      <c r="J493" s="226"/>
      <c r="K493" s="3"/>
      <c r="L493" s="3"/>
      <c r="O493" s="227"/>
      <c r="Q493" s="94"/>
      <c r="R493" s="94"/>
      <c r="S493" s="94"/>
      <c r="T493" s="94"/>
    </row>
    <row r="494" ht="15.75" customHeight="1">
      <c r="A494" s="234"/>
      <c r="B494" s="240"/>
      <c r="C494" s="223"/>
      <c r="D494" s="231"/>
      <c r="E494" s="3"/>
      <c r="F494" s="3"/>
      <c r="G494" s="3"/>
      <c r="H494" s="3"/>
      <c r="J494" s="226"/>
      <c r="K494" s="3"/>
      <c r="L494" s="3"/>
      <c r="O494" s="227"/>
      <c r="Q494" s="94"/>
      <c r="R494" s="94"/>
      <c r="S494" s="94"/>
      <c r="T494" s="94"/>
    </row>
    <row r="495" ht="15.75" customHeight="1">
      <c r="A495" s="234"/>
      <c r="B495" s="240"/>
      <c r="C495" s="223"/>
      <c r="D495" s="231"/>
      <c r="E495" s="3"/>
      <c r="F495" s="3"/>
      <c r="G495" s="3"/>
      <c r="H495" s="3"/>
      <c r="J495" s="226"/>
      <c r="K495" s="3"/>
      <c r="L495" s="3"/>
      <c r="O495" s="227"/>
      <c r="Q495" s="94"/>
      <c r="R495" s="94"/>
      <c r="S495" s="94"/>
      <c r="T495" s="94"/>
    </row>
    <row r="496" ht="15.75" customHeight="1">
      <c r="A496" s="234"/>
      <c r="B496" s="240"/>
      <c r="C496" s="223"/>
      <c r="D496" s="231"/>
      <c r="E496" s="3"/>
      <c r="F496" s="3"/>
      <c r="G496" s="3"/>
      <c r="H496" s="3"/>
      <c r="J496" s="226"/>
      <c r="K496" s="3"/>
      <c r="L496" s="3"/>
      <c r="O496" s="227"/>
      <c r="Q496" s="94"/>
      <c r="R496" s="94"/>
      <c r="S496" s="94"/>
      <c r="T496" s="94"/>
    </row>
    <row r="497" ht="15.75" customHeight="1">
      <c r="A497" s="234"/>
      <c r="B497" s="240"/>
      <c r="C497" s="223"/>
      <c r="D497" s="231"/>
      <c r="E497" s="3"/>
      <c r="F497" s="3"/>
      <c r="G497" s="3"/>
      <c r="H497" s="3"/>
      <c r="J497" s="226"/>
      <c r="K497" s="3"/>
      <c r="L497" s="3"/>
      <c r="O497" s="227"/>
      <c r="Q497" s="94"/>
      <c r="R497" s="94"/>
      <c r="S497" s="94"/>
      <c r="T497" s="94"/>
    </row>
    <row r="498" ht="15.75" customHeight="1">
      <c r="A498" s="234"/>
      <c r="B498" s="240"/>
      <c r="C498" s="223"/>
      <c r="D498" s="231"/>
      <c r="E498" s="3"/>
      <c r="F498" s="3"/>
      <c r="G498" s="3"/>
      <c r="H498" s="3"/>
      <c r="J498" s="226"/>
      <c r="K498" s="3"/>
      <c r="L498" s="3"/>
      <c r="O498" s="227"/>
      <c r="Q498" s="94"/>
      <c r="R498" s="94"/>
      <c r="S498" s="94"/>
      <c r="T498" s="94"/>
    </row>
    <row r="499" ht="15.75" customHeight="1">
      <c r="A499" s="234"/>
      <c r="B499" s="240"/>
      <c r="C499" s="223"/>
      <c r="D499" s="231"/>
      <c r="E499" s="3"/>
      <c r="F499" s="3"/>
      <c r="G499" s="3"/>
      <c r="H499" s="3"/>
      <c r="J499" s="226"/>
      <c r="K499" s="3"/>
      <c r="L499" s="3"/>
      <c r="O499" s="227"/>
      <c r="Q499" s="94"/>
      <c r="R499" s="94"/>
      <c r="S499" s="94"/>
      <c r="T499" s="94"/>
    </row>
    <row r="500" ht="15.75" customHeight="1">
      <c r="A500" s="234"/>
      <c r="B500" s="240"/>
      <c r="C500" s="223"/>
      <c r="D500" s="231"/>
      <c r="E500" s="3"/>
      <c r="F500" s="3"/>
      <c r="G500" s="3"/>
      <c r="H500" s="3"/>
      <c r="J500" s="226"/>
      <c r="K500" s="3"/>
      <c r="L500" s="3"/>
      <c r="O500" s="227"/>
      <c r="Q500" s="94"/>
      <c r="R500" s="94"/>
      <c r="S500" s="94"/>
      <c r="T500" s="94"/>
    </row>
    <row r="501" ht="15.75" customHeight="1">
      <c r="A501" s="234"/>
      <c r="B501" s="240"/>
      <c r="C501" s="223"/>
      <c r="D501" s="231"/>
      <c r="E501" s="3"/>
      <c r="F501" s="3"/>
      <c r="G501" s="3"/>
      <c r="H501" s="3"/>
      <c r="J501" s="226"/>
      <c r="K501" s="3"/>
      <c r="L501" s="3"/>
      <c r="O501" s="227"/>
      <c r="Q501" s="94"/>
      <c r="R501" s="94"/>
      <c r="S501" s="94"/>
      <c r="T501" s="94"/>
    </row>
    <row r="502" ht="15.75" customHeight="1">
      <c r="A502" s="234"/>
      <c r="B502" s="240"/>
      <c r="C502" s="223"/>
      <c r="D502" s="231"/>
      <c r="E502" s="3"/>
      <c r="F502" s="3"/>
      <c r="G502" s="3"/>
      <c r="H502" s="3"/>
      <c r="J502" s="226"/>
      <c r="K502" s="3"/>
      <c r="L502" s="3"/>
      <c r="O502" s="227"/>
      <c r="Q502" s="94"/>
      <c r="R502" s="94"/>
      <c r="S502" s="94"/>
      <c r="T502" s="94"/>
    </row>
    <row r="503" ht="15.75" customHeight="1">
      <c r="A503" s="234"/>
      <c r="B503" s="240"/>
      <c r="C503" s="223"/>
      <c r="D503" s="231"/>
      <c r="E503" s="3"/>
      <c r="F503" s="3"/>
      <c r="G503" s="3"/>
      <c r="H503" s="3"/>
      <c r="J503" s="226"/>
      <c r="K503" s="3"/>
      <c r="L503" s="3"/>
      <c r="O503" s="227"/>
      <c r="Q503" s="94"/>
      <c r="R503" s="94"/>
      <c r="S503" s="94"/>
      <c r="T503" s="94"/>
    </row>
    <row r="504" ht="15.75" customHeight="1">
      <c r="A504" s="234"/>
      <c r="B504" s="240"/>
      <c r="C504" s="223"/>
      <c r="D504" s="231"/>
      <c r="E504" s="3"/>
      <c r="F504" s="3"/>
      <c r="G504" s="3"/>
      <c r="H504" s="3"/>
      <c r="J504" s="226"/>
      <c r="K504" s="3"/>
      <c r="L504" s="3"/>
      <c r="O504" s="227"/>
      <c r="Q504" s="94"/>
      <c r="R504" s="94"/>
      <c r="S504" s="94"/>
      <c r="T504" s="94"/>
    </row>
    <row r="505" ht="15.75" customHeight="1">
      <c r="A505" s="234"/>
      <c r="B505" s="240"/>
      <c r="C505" s="223"/>
      <c r="D505" s="231"/>
      <c r="E505" s="3"/>
      <c r="F505" s="3"/>
      <c r="G505" s="3"/>
      <c r="H505" s="3"/>
      <c r="J505" s="226"/>
      <c r="K505" s="3"/>
      <c r="L505" s="3"/>
      <c r="O505" s="227"/>
      <c r="Q505" s="94"/>
      <c r="R505" s="94"/>
      <c r="S505" s="94"/>
      <c r="T505" s="94"/>
    </row>
    <row r="506" ht="15.75" customHeight="1">
      <c r="A506" s="234"/>
      <c r="B506" s="240"/>
      <c r="C506" s="223"/>
      <c r="D506" s="231"/>
      <c r="E506" s="3"/>
      <c r="F506" s="3"/>
      <c r="G506" s="3"/>
      <c r="H506" s="3"/>
      <c r="J506" s="226"/>
      <c r="K506" s="3"/>
      <c r="L506" s="3"/>
      <c r="O506" s="227"/>
      <c r="Q506" s="94"/>
      <c r="R506" s="94"/>
      <c r="S506" s="94"/>
      <c r="T506" s="94"/>
    </row>
    <row r="507" ht="15.75" customHeight="1">
      <c r="A507" s="234"/>
      <c r="B507" s="240"/>
      <c r="C507" s="223"/>
      <c r="D507" s="231"/>
      <c r="E507" s="3"/>
      <c r="F507" s="3"/>
      <c r="G507" s="3"/>
      <c r="H507" s="3"/>
      <c r="J507" s="226"/>
      <c r="K507" s="3"/>
      <c r="L507" s="3"/>
      <c r="O507" s="227"/>
      <c r="Q507" s="94"/>
      <c r="R507" s="94"/>
      <c r="S507" s="94"/>
      <c r="T507" s="94"/>
    </row>
    <row r="508" ht="15.75" customHeight="1">
      <c r="A508" s="234"/>
      <c r="B508" s="240"/>
      <c r="C508" s="223"/>
      <c r="D508" s="231"/>
      <c r="E508" s="3"/>
      <c r="F508" s="3"/>
      <c r="G508" s="3"/>
      <c r="H508" s="3"/>
      <c r="J508" s="226"/>
      <c r="K508" s="3"/>
      <c r="L508" s="3"/>
      <c r="O508" s="227"/>
      <c r="Q508" s="94"/>
      <c r="R508" s="94"/>
      <c r="S508" s="94"/>
      <c r="T508" s="94"/>
    </row>
    <row r="509" ht="15.75" customHeight="1">
      <c r="A509" s="234"/>
      <c r="B509" s="240"/>
      <c r="C509" s="223"/>
      <c r="D509" s="231"/>
      <c r="E509" s="3"/>
      <c r="F509" s="3"/>
      <c r="G509" s="3"/>
      <c r="H509" s="3"/>
      <c r="J509" s="226"/>
      <c r="K509" s="3"/>
      <c r="L509" s="3"/>
      <c r="O509" s="227"/>
      <c r="Q509" s="94"/>
      <c r="R509" s="94"/>
      <c r="S509" s="94"/>
      <c r="T509" s="94"/>
    </row>
    <row r="510" ht="15.75" customHeight="1">
      <c r="A510" s="234"/>
      <c r="B510" s="240"/>
      <c r="C510" s="223"/>
      <c r="D510" s="231"/>
      <c r="E510" s="3"/>
      <c r="F510" s="3"/>
      <c r="G510" s="3"/>
      <c r="H510" s="3"/>
      <c r="J510" s="226"/>
      <c r="K510" s="3"/>
      <c r="L510" s="3"/>
      <c r="O510" s="227"/>
      <c r="Q510" s="94"/>
      <c r="R510" s="94"/>
      <c r="S510" s="94"/>
      <c r="T510" s="94"/>
    </row>
    <row r="511" ht="15.75" customHeight="1">
      <c r="A511" s="234"/>
      <c r="B511" s="240"/>
      <c r="C511" s="223"/>
      <c r="D511" s="231"/>
      <c r="E511" s="3"/>
      <c r="F511" s="3"/>
      <c r="G511" s="3"/>
      <c r="H511" s="3"/>
      <c r="J511" s="226"/>
      <c r="K511" s="3"/>
      <c r="L511" s="3"/>
      <c r="O511" s="227"/>
      <c r="Q511" s="94"/>
      <c r="R511" s="94"/>
      <c r="S511" s="94"/>
      <c r="T511" s="94"/>
    </row>
    <row r="512" ht="15.75" customHeight="1">
      <c r="A512" s="234"/>
      <c r="B512" s="240"/>
      <c r="C512" s="223"/>
      <c r="D512" s="231"/>
      <c r="E512" s="3"/>
      <c r="F512" s="3"/>
      <c r="G512" s="3"/>
      <c r="H512" s="3"/>
      <c r="J512" s="226"/>
      <c r="K512" s="3"/>
      <c r="L512" s="3"/>
      <c r="O512" s="227"/>
      <c r="Q512" s="94"/>
      <c r="R512" s="94"/>
      <c r="S512" s="94"/>
      <c r="T512" s="94"/>
    </row>
    <row r="513" ht="15.75" customHeight="1">
      <c r="A513" s="234"/>
      <c r="B513" s="240"/>
      <c r="C513" s="223"/>
      <c r="D513" s="231"/>
      <c r="E513" s="3"/>
      <c r="F513" s="3"/>
      <c r="G513" s="3"/>
      <c r="H513" s="3"/>
      <c r="J513" s="226"/>
      <c r="K513" s="3"/>
      <c r="L513" s="3"/>
      <c r="O513" s="227"/>
      <c r="Q513" s="94"/>
      <c r="R513" s="94"/>
      <c r="S513" s="94"/>
      <c r="T513" s="94"/>
    </row>
    <row r="514" ht="15.75" customHeight="1">
      <c r="A514" s="234"/>
      <c r="B514" s="240"/>
      <c r="C514" s="223"/>
      <c r="D514" s="231"/>
      <c r="E514" s="3"/>
      <c r="F514" s="3"/>
      <c r="G514" s="3"/>
      <c r="H514" s="3"/>
      <c r="J514" s="226"/>
      <c r="K514" s="3"/>
      <c r="L514" s="3"/>
      <c r="O514" s="227"/>
      <c r="Q514" s="94"/>
      <c r="R514" s="94"/>
      <c r="S514" s="94"/>
      <c r="T514" s="94"/>
    </row>
    <row r="515" ht="15.75" customHeight="1">
      <c r="A515" s="234"/>
      <c r="B515" s="240"/>
      <c r="C515" s="223"/>
      <c r="D515" s="231"/>
      <c r="E515" s="3"/>
      <c r="F515" s="3"/>
      <c r="G515" s="3"/>
      <c r="H515" s="3"/>
      <c r="J515" s="226"/>
      <c r="K515" s="3"/>
      <c r="L515" s="3"/>
      <c r="O515" s="227"/>
      <c r="Q515" s="94"/>
      <c r="R515" s="94"/>
      <c r="S515" s="94"/>
      <c r="T515" s="94"/>
    </row>
    <row r="516" ht="15.75" customHeight="1">
      <c r="A516" s="234"/>
      <c r="B516" s="240"/>
      <c r="C516" s="223"/>
      <c r="D516" s="231"/>
      <c r="E516" s="3"/>
      <c r="F516" s="3"/>
      <c r="G516" s="3"/>
      <c r="H516" s="3"/>
      <c r="J516" s="226"/>
      <c r="K516" s="3"/>
      <c r="L516" s="3"/>
      <c r="O516" s="227"/>
      <c r="Q516" s="94"/>
      <c r="R516" s="94"/>
      <c r="S516" s="94"/>
      <c r="T516" s="94"/>
    </row>
    <row r="517" ht="15.75" customHeight="1">
      <c r="A517" s="234"/>
      <c r="B517" s="240"/>
      <c r="C517" s="223"/>
      <c r="D517" s="231"/>
      <c r="E517" s="3"/>
      <c r="F517" s="3"/>
      <c r="G517" s="3"/>
      <c r="H517" s="3"/>
      <c r="J517" s="226"/>
      <c r="K517" s="3"/>
      <c r="L517" s="3"/>
      <c r="O517" s="227"/>
      <c r="Q517" s="94"/>
      <c r="R517" s="94"/>
      <c r="S517" s="94"/>
      <c r="T517" s="94"/>
    </row>
    <row r="518" ht="15.75" customHeight="1">
      <c r="A518" s="234"/>
      <c r="B518" s="240"/>
      <c r="C518" s="223"/>
      <c r="D518" s="231"/>
      <c r="E518" s="3"/>
      <c r="F518" s="3"/>
      <c r="G518" s="3"/>
      <c r="H518" s="3"/>
      <c r="J518" s="226"/>
      <c r="K518" s="3"/>
      <c r="L518" s="3"/>
      <c r="O518" s="227"/>
      <c r="Q518" s="94"/>
      <c r="R518" s="94"/>
      <c r="S518" s="94"/>
      <c r="T518" s="94"/>
    </row>
    <row r="519" ht="15.75" customHeight="1">
      <c r="A519" s="234"/>
      <c r="B519" s="240"/>
      <c r="C519" s="223"/>
      <c r="D519" s="231"/>
      <c r="E519" s="3"/>
      <c r="F519" s="3"/>
      <c r="G519" s="3"/>
      <c r="H519" s="3"/>
      <c r="J519" s="226"/>
      <c r="K519" s="3"/>
      <c r="L519" s="3"/>
      <c r="O519" s="227"/>
      <c r="Q519" s="94"/>
      <c r="R519" s="94"/>
      <c r="S519" s="94"/>
      <c r="T519" s="94"/>
    </row>
    <row r="520" ht="15.75" customHeight="1">
      <c r="A520" s="234"/>
      <c r="B520" s="240"/>
      <c r="C520" s="223"/>
      <c r="D520" s="231"/>
      <c r="E520" s="3"/>
      <c r="F520" s="3"/>
      <c r="G520" s="3"/>
      <c r="H520" s="3"/>
      <c r="J520" s="226"/>
      <c r="K520" s="3"/>
      <c r="L520" s="3"/>
      <c r="O520" s="227"/>
      <c r="Q520" s="94"/>
      <c r="R520" s="94"/>
      <c r="S520" s="94"/>
      <c r="T520" s="94"/>
    </row>
    <row r="521" ht="15.75" customHeight="1">
      <c r="A521" s="234"/>
      <c r="B521" s="240"/>
      <c r="C521" s="223"/>
      <c r="D521" s="231"/>
      <c r="E521" s="3"/>
      <c r="F521" s="3"/>
      <c r="G521" s="3"/>
      <c r="H521" s="3"/>
      <c r="J521" s="226"/>
      <c r="K521" s="3"/>
      <c r="L521" s="3"/>
      <c r="O521" s="227"/>
      <c r="Q521" s="94"/>
      <c r="R521" s="94"/>
      <c r="S521" s="94"/>
      <c r="T521" s="94"/>
    </row>
    <row r="522" ht="15.75" customHeight="1">
      <c r="A522" s="234"/>
      <c r="B522" s="240"/>
      <c r="C522" s="223"/>
      <c r="D522" s="231"/>
      <c r="E522" s="3"/>
      <c r="F522" s="3"/>
      <c r="G522" s="3"/>
      <c r="H522" s="3"/>
      <c r="J522" s="226"/>
      <c r="K522" s="3"/>
      <c r="L522" s="3"/>
      <c r="O522" s="227"/>
      <c r="Q522" s="94"/>
      <c r="R522" s="94"/>
      <c r="S522" s="94"/>
      <c r="T522" s="94"/>
    </row>
    <row r="523" ht="15.75" customHeight="1">
      <c r="A523" s="234"/>
      <c r="B523" s="240"/>
      <c r="C523" s="223"/>
      <c r="D523" s="231"/>
      <c r="E523" s="3"/>
      <c r="F523" s="3"/>
      <c r="G523" s="3"/>
      <c r="H523" s="3"/>
      <c r="J523" s="226"/>
      <c r="K523" s="3"/>
      <c r="L523" s="3"/>
      <c r="O523" s="227"/>
      <c r="Q523" s="94"/>
      <c r="R523" s="94"/>
      <c r="S523" s="94"/>
      <c r="T523" s="94"/>
    </row>
    <row r="524" ht="15.75" customHeight="1">
      <c r="A524" s="234"/>
      <c r="B524" s="240"/>
      <c r="C524" s="223"/>
      <c r="D524" s="231"/>
      <c r="E524" s="3"/>
      <c r="F524" s="3"/>
      <c r="G524" s="3"/>
      <c r="H524" s="3"/>
      <c r="J524" s="226"/>
      <c r="K524" s="3"/>
      <c r="L524" s="3"/>
      <c r="O524" s="227"/>
      <c r="Q524" s="94"/>
      <c r="R524" s="94"/>
      <c r="S524" s="94"/>
      <c r="T524" s="94"/>
    </row>
    <row r="525" ht="15.75" customHeight="1">
      <c r="A525" s="234"/>
      <c r="B525" s="240"/>
      <c r="C525" s="223"/>
      <c r="D525" s="231"/>
      <c r="E525" s="3"/>
      <c r="F525" s="3"/>
      <c r="G525" s="3"/>
      <c r="H525" s="3"/>
      <c r="J525" s="226"/>
      <c r="K525" s="3"/>
      <c r="L525" s="3"/>
      <c r="O525" s="227"/>
      <c r="Q525" s="94"/>
      <c r="R525" s="94"/>
      <c r="S525" s="94"/>
      <c r="T525" s="94"/>
    </row>
    <row r="526" ht="15.75" customHeight="1">
      <c r="A526" s="234"/>
      <c r="B526" s="240"/>
      <c r="C526" s="223"/>
      <c r="D526" s="231"/>
      <c r="E526" s="3"/>
      <c r="F526" s="3"/>
      <c r="G526" s="3"/>
      <c r="H526" s="3"/>
      <c r="J526" s="226"/>
      <c r="K526" s="3"/>
      <c r="L526" s="3"/>
      <c r="O526" s="227"/>
      <c r="Q526" s="94"/>
      <c r="R526" s="94"/>
      <c r="S526" s="94"/>
      <c r="T526" s="94"/>
    </row>
    <row r="527" ht="15.75" customHeight="1">
      <c r="A527" s="234"/>
      <c r="B527" s="240"/>
      <c r="C527" s="223"/>
      <c r="D527" s="231"/>
      <c r="E527" s="3"/>
      <c r="F527" s="3"/>
      <c r="G527" s="3"/>
      <c r="H527" s="3"/>
      <c r="J527" s="226"/>
      <c r="K527" s="3"/>
      <c r="L527" s="3"/>
      <c r="O527" s="227"/>
      <c r="Q527" s="94"/>
      <c r="R527" s="94"/>
      <c r="S527" s="94"/>
      <c r="T527" s="94"/>
    </row>
    <row r="528" ht="15.75" customHeight="1">
      <c r="A528" s="234"/>
      <c r="B528" s="240"/>
      <c r="C528" s="223"/>
      <c r="D528" s="231"/>
      <c r="E528" s="3"/>
      <c r="F528" s="3"/>
      <c r="G528" s="3"/>
      <c r="H528" s="3"/>
      <c r="J528" s="226"/>
      <c r="K528" s="3"/>
      <c r="L528" s="3"/>
      <c r="O528" s="227"/>
      <c r="Q528" s="94"/>
      <c r="R528" s="94"/>
      <c r="S528" s="94"/>
      <c r="T528" s="94"/>
    </row>
    <row r="529" ht="15.75" customHeight="1">
      <c r="A529" s="234"/>
      <c r="B529" s="240"/>
      <c r="C529" s="223"/>
      <c r="D529" s="231"/>
      <c r="E529" s="3"/>
      <c r="F529" s="3"/>
      <c r="G529" s="3"/>
      <c r="H529" s="3"/>
      <c r="J529" s="226"/>
      <c r="K529" s="3"/>
      <c r="L529" s="3"/>
      <c r="O529" s="227"/>
      <c r="Q529" s="94"/>
      <c r="R529" s="94"/>
      <c r="S529" s="94"/>
      <c r="T529" s="94"/>
    </row>
    <row r="530" ht="15.75" customHeight="1">
      <c r="A530" s="234"/>
      <c r="B530" s="240"/>
      <c r="C530" s="223"/>
      <c r="D530" s="231"/>
      <c r="E530" s="3"/>
      <c r="F530" s="3"/>
      <c r="G530" s="3"/>
      <c r="H530" s="3"/>
      <c r="J530" s="226"/>
      <c r="K530" s="3"/>
      <c r="L530" s="3"/>
      <c r="O530" s="227"/>
      <c r="Q530" s="94"/>
      <c r="R530" s="94"/>
      <c r="S530" s="94"/>
      <c r="T530" s="94"/>
    </row>
    <row r="531" ht="15.75" customHeight="1">
      <c r="A531" s="234"/>
      <c r="B531" s="240"/>
      <c r="C531" s="223"/>
      <c r="D531" s="231"/>
      <c r="E531" s="3"/>
      <c r="F531" s="3"/>
      <c r="G531" s="3"/>
      <c r="H531" s="3"/>
      <c r="J531" s="226"/>
      <c r="K531" s="3"/>
      <c r="L531" s="3"/>
      <c r="O531" s="227"/>
      <c r="Q531" s="94"/>
      <c r="R531" s="94"/>
      <c r="S531" s="94"/>
      <c r="T531" s="94"/>
    </row>
    <row r="532" ht="15.75" customHeight="1">
      <c r="A532" s="234"/>
      <c r="B532" s="240"/>
      <c r="C532" s="223"/>
      <c r="D532" s="231"/>
      <c r="E532" s="3"/>
      <c r="F532" s="3"/>
      <c r="G532" s="3"/>
      <c r="H532" s="3"/>
      <c r="J532" s="226"/>
      <c r="K532" s="3"/>
      <c r="L532" s="3"/>
      <c r="O532" s="227"/>
      <c r="Q532" s="94"/>
      <c r="R532" s="94"/>
      <c r="S532" s="94"/>
      <c r="T532" s="94"/>
    </row>
    <row r="533" ht="15.75" customHeight="1">
      <c r="A533" s="234"/>
      <c r="B533" s="240"/>
      <c r="C533" s="223"/>
      <c r="D533" s="231"/>
      <c r="E533" s="3"/>
      <c r="F533" s="3"/>
      <c r="G533" s="3"/>
      <c r="H533" s="3"/>
      <c r="J533" s="226"/>
      <c r="K533" s="3"/>
      <c r="L533" s="3"/>
      <c r="O533" s="227"/>
      <c r="Q533" s="94"/>
      <c r="R533" s="94"/>
      <c r="S533" s="94"/>
      <c r="T533" s="94"/>
    </row>
    <row r="534" ht="15.75" customHeight="1">
      <c r="A534" s="234"/>
      <c r="B534" s="240"/>
      <c r="C534" s="223"/>
      <c r="D534" s="231"/>
      <c r="E534" s="3"/>
      <c r="F534" s="3"/>
      <c r="G534" s="3"/>
      <c r="H534" s="3"/>
      <c r="J534" s="226"/>
      <c r="K534" s="3"/>
      <c r="L534" s="3"/>
      <c r="O534" s="227"/>
      <c r="Q534" s="94"/>
      <c r="R534" s="94"/>
      <c r="S534" s="94"/>
      <c r="T534" s="94"/>
    </row>
    <row r="535" ht="15.75" customHeight="1">
      <c r="A535" s="234"/>
      <c r="B535" s="240"/>
      <c r="C535" s="223"/>
      <c r="D535" s="231"/>
      <c r="E535" s="3"/>
      <c r="F535" s="3"/>
      <c r="G535" s="3"/>
      <c r="H535" s="3"/>
      <c r="J535" s="226"/>
      <c r="K535" s="3"/>
      <c r="L535" s="3"/>
      <c r="O535" s="227"/>
      <c r="Q535" s="94"/>
      <c r="R535" s="94"/>
      <c r="S535" s="94"/>
      <c r="T535" s="94"/>
    </row>
    <row r="536" ht="15.75" customHeight="1">
      <c r="A536" s="234"/>
      <c r="B536" s="240"/>
      <c r="C536" s="223"/>
      <c r="D536" s="231"/>
      <c r="E536" s="3"/>
      <c r="F536" s="3"/>
      <c r="G536" s="3"/>
      <c r="H536" s="3"/>
      <c r="J536" s="226"/>
      <c r="K536" s="3"/>
      <c r="L536" s="3"/>
      <c r="O536" s="227"/>
      <c r="Q536" s="94"/>
      <c r="R536" s="94"/>
      <c r="S536" s="94"/>
      <c r="T536" s="94"/>
    </row>
    <row r="537" ht="15.75" customHeight="1">
      <c r="A537" s="234"/>
      <c r="B537" s="240"/>
      <c r="C537" s="223"/>
      <c r="D537" s="231"/>
      <c r="E537" s="3"/>
      <c r="F537" s="3"/>
      <c r="G537" s="3"/>
      <c r="H537" s="3"/>
      <c r="J537" s="226"/>
      <c r="K537" s="3"/>
      <c r="L537" s="3"/>
      <c r="O537" s="227"/>
      <c r="Q537" s="94"/>
      <c r="R537" s="94"/>
      <c r="S537" s="94"/>
      <c r="T537" s="94"/>
    </row>
    <row r="538" ht="15.75" customHeight="1">
      <c r="A538" s="234"/>
      <c r="B538" s="240"/>
      <c r="C538" s="223"/>
      <c r="D538" s="231"/>
      <c r="E538" s="3"/>
      <c r="F538" s="3"/>
      <c r="G538" s="3"/>
      <c r="H538" s="3"/>
      <c r="J538" s="226"/>
      <c r="K538" s="3"/>
      <c r="L538" s="3"/>
      <c r="O538" s="227"/>
      <c r="Q538" s="94"/>
      <c r="R538" s="94"/>
      <c r="S538" s="94"/>
      <c r="T538" s="94"/>
    </row>
    <row r="539" ht="15.75" customHeight="1">
      <c r="A539" s="234"/>
      <c r="B539" s="240"/>
      <c r="C539" s="223"/>
      <c r="D539" s="231"/>
      <c r="E539" s="3"/>
      <c r="F539" s="3"/>
      <c r="G539" s="3"/>
      <c r="H539" s="3"/>
      <c r="J539" s="226"/>
      <c r="K539" s="3"/>
      <c r="L539" s="3"/>
      <c r="O539" s="227"/>
      <c r="Q539" s="94"/>
      <c r="R539" s="94"/>
      <c r="S539" s="94"/>
      <c r="T539" s="94"/>
    </row>
    <row r="540" ht="15.75" customHeight="1">
      <c r="A540" s="234"/>
      <c r="B540" s="240"/>
      <c r="C540" s="223"/>
      <c r="D540" s="231"/>
      <c r="E540" s="3"/>
      <c r="F540" s="3"/>
      <c r="G540" s="3"/>
      <c r="H540" s="3"/>
      <c r="J540" s="226"/>
      <c r="K540" s="3"/>
      <c r="L540" s="3"/>
      <c r="O540" s="227"/>
      <c r="Q540" s="94"/>
      <c r="R540" s="94"/>
      <c r="S540" s="94"/>
      <c r="T540" s="94"/>
    </row>
    <row r="541" ht="15.75" customHeight="1">
      <c r="A541" s="234"/>
      <c r="B541" s="240"/>
      <c r="C541" s="223"/>
      <c r="D541" s="231"/>
      <c r="E541" s="3"/>
      <c r="F541" s="3"/>
      <c r="G541" s="3"/>
      <c r="H541" s="3"/>
      <c r="J541" s="226"/>
      <c r="K541" s="3"/>
      <c r="L541" s="3"/>
      <c r="O541" s="227"/>
      <c r="Q541" s="94"/>
      <c r="R541" s="94"/>
      <c r="S541" s="94"/>
      <c r="T541" s="94"/>
    </row>
    <row r="542" ht="15.75" customHeight="1">
      <c r="A542" s="234"/>
      <c r="B542" s="240"/>
      <c r="C542" s="223"/>
      <c r="D542" s="231"/>
      <c r="E542" s="3"/>
      <c r="F542" s="3"/>
      <c r="G542" s="3"/>
      <c r="H542" s="3"/>
      <c r="J542" s="226"/>
      <c r="K542" s="3"/>
      <c r="L542" s="3"/>
      <c r="O542" s="227"/>
      <c r="Q542" s="94"/>
      <c r="R542" s="94"/>
      <c r="S542" s="94"/>
      <c r="T542" s="94"/>
    </row>
    <row r="543" ht="15.75" customHeight="1">
      <c r="A543" s="234"/>
      <c r="B543" s="240"/>
      <c r="C543" s="223"/>
      <c r="D543" s="231"/>
      <c r="E543" s="3"/>
      <c r="F543" s="3"/>
      <c r="G543" s="3"/>
      <c r="H543" s="3"/>
      <c r="J543" s="226"/>
      <c r="K543" s="3"/>
      <c r="L543" s="3"/>
      <c r="O543" s="227"/>
      <c r="Q543" s="94"/>
      <c r="R543" s="94"/>
      <c r="S543" s="94"/>
      <c r="T543" s="94"/>
    </row>
    <row r="544" ht="15.75" customHeight="1">
      <c r="A544" s="234"/>
      <c r="B544" s="240"/>
      <c r="C544" s="223"/>
      <c r="D544" s="231"/>
      <c r="E544" s="3"/>
      <c r="F544" s="3"/>
      <c r="G544" s="3"/>
      <c r="H544" s="3"/>
      <c r="J544" s="226"/>
      <c r="K544" s="3"/>
      <c r="L544" s="3"/>
      <c r="O544" s="227"/>
      <c r="Q544" s="94"/>
      <c r="R544" s="94"/>
      <c r="S544" s="94"/>
      <c r="T544" s="94"/>
    </row>
    <row r="545" ht="15.75" customHeight="1">
      <c r="A545" s="234"/>
      <c r="B545" s="240"/>
      <c r="C545" s="223"/>
      <c r="D545" s="231"/>
      <c r="E545" s="3"/>
      <c r="F545" s="3"/>
      <c r="G545" s="3"/>
      <c r="H545" s="3"/>
      <c r="J545" s="226"/>
      <c r="K545" s="3"/>
      <c r="L545" s="3"/>
      <c r="O545" s="227"/>
      <c r="Q545" s="94"/>
      <c r="R545" s="94"/>
      <c r="S545" s="94"/>
      <c r="T545" s="94"/>
    </row>
    <row r="546" ht="15.75" customHeight="1">
      <c r="A546" s="234"/>
      <c r="B546" s="240"/>
      <c r="C546" s="223"/>
      <c r="D546" s="231"/>
      <c r="E546" s="3"/>
      <c r="F546" s="3"/>
      <c r="G546" s="3"/>
      <c r="H546" s="3"/>
      <c r="J546" s="226"/>
      <c r="K546" s="3"/>
      <c r="L546" s="3"/>
      <c r="O546" s="227"/>
      <c r="Q546" s="94"/>
      <c r="R546" s="94"/>
      <c r="S546" s="94"/>
      <c r="T546" s="94"/>
    </row>
    <row r="547" ht="15.75" customHeight="1">
      <c r="A547" s="234"/>
      <c r="B547" s="240"/>
      <c r="C547" s="223"/>
      <c r="D547" s="231"/>
      <c r="E547" s="3"/>
      <c r="F547" s="3"/>
      <c r="G547" s="3"/>
      <c r="H547" s="3"/>
      <c r="J547" s="226"/>
      <c r="K547" s="3"/>
      <c r="L547" s="3"/>
      <c r="O547" s="227"/>
      <c r="Q547" s="94"/>
      <c r="R547" s="94"/>
      <c r="S547" s="94"/>
      <c r="T547" s="94"/>
    </row>
    <row r="548" ht="15.75" customHeight="1">
      <c r="A548" s="234"/>
      <c r="B548" s="240"/>
      <c r="C548" s="223"/>
      <c r="D548" s="231"/>
      <c r="E548" s="3"/>
      <c r="F548" s="3"/>
      <c r="G548" s="3"/>
      <c r="H548" s="3"/>
      <c r="J548" s="226"/>
      <c r="K548" s="3"/>
      <c r="L548" s="3"/>
      <c r="O548" s="227"/>
      <c r="Q548" s="94"/>
      <c r="R548" s="94"/>
      <c r="S548" s="94"/>
      <c r="T548" s="94"/>
    </row>
    <row r="549" ht="15.75" customHeight="1">
      <c r="A549" s="234"/>
      <c r="B549" s="240"/>
      <c r="C549" s="223"/>
      <c r="D549" s="231"/>
      <c r="E549" s="3"/>
      <c r="F549" s="3"/>
      <c r="G549" s="3"/>
      <c r="H549" s="3"/>
      <c r="J549" s="226"/>
      <c r="K549" s="3"/>
      <c r="L549" s="3"/>
      <c r="O549" s="227"/>
      <c r="Q549" s="94"/>
      <c r="R549" s="94"/>
      <c r="S549" s="94"/>
      <c r="T549" s="94"/>
    </row>
    <row r="550" ht="15.75" customHeight="1">
      <c r="A550" s="234"/>
      <c r="B550" s="240"/>
      <c r="C550" s="223"/>
      <c r="D550" s="231"/>
      <c r="E550" s="3"/>
      <c r="F550" s="3"/>
      <c r="G550" s="3"/>
      <c r="H550" s="3"/>
      <c r="J550" s="226"/>
      <c r="K550" s="3"/>
      <c r="L550" s="3"/>
      <c r="O550" s="227"/>
      <c r="Q550" s="94"/>
      <c r="R550" s="94"/>
      <c r="S550" s="94"/>
      <c r="T550" s="94"/>
    </row>
    <row r="551" ht="15.75" customHeight="1">
      <c r="A551" s="234"/>
      <c r="B551" s="240"/>
      <c r="C551" s="223"/>
      <c r="D551" s="231"/>
      <c r="E551" s="3"/>
      <c r="F551" s="3"/>
      <c r="G551" s="3"/>
      <c r="H551" s="3"/>
      <c r="J551" s="226"/>
      <c r="K551" s="3"/>
      <c r="L551" s="3"/>
      <c r="O551" s="227"/>
      <c r="Q551" s="94"/>
      <c r="R551" s="94"/>
      <c r="S551" s="94"/>
      <c r="T551" s="94"/>
    </row>
    <row r="552" ht="15.75" customHeight="1">
      <c r="A552" s="234"/>
      <c r="B552" s="240"/>
      <c r="C552" s="223"/>
      <c r="D552" s="231"/>
      <c r="E552" s="3"/>
      <c r="F552" s="3"/>
      <c r="G552" s="3"/>
      <c r="H552" s="3"/>
      <c r="J552" s="226"/>
      <c r="K552" s="3"/>
      <c r="L552" s="3"/>
      <c r="O552" s="227"/>
      <c r="Q552" s="94"/>
      <c r="R552" s="94"/>
      <c r="S552" s="94"/>
      <c r="T552" s="94"/>
    </row>
    <row r="553" ht="15.75" customHeight="1">
      <c r="A553" s="234"/>
      <c r="B553" s="240"/>
      <c r="C553" s="223"/>
      <c r="D553" s="231"/>
      <c r="E553" s="3"/>
      <c r="F553" s="3"/>
      <c r="G553" s="3"/>
      <c r="H553" s="3"/>
      <c r="J553" s="226"/>
      <c r="K553" s="3"/>
      <c r="L553" s="3"/>
      <c r="O553" s="227"/>
      <c r="Q553" s="94"/>
      <c r="R553" s="94"/>
      <c r="S553" s="94"/>
      <c r="T553" s="94"/>
    </row>
    <row r="554" ht="15.75" customHeight="1">
      <c r="A554" s="234"/>
      <c r="B554" s="240"/>
      <c r="C554" s="223"/>
      <c r="D554" s="231"/>
      <c r="E554" s="3"/>
      <c r="F554" s="3"/>
      <c r="G554" s="3"/>
      <c r="H554" s="3"/>
      <c r="J554" s="226"/>
      <c r="K554" s="3"/>
      <c r="L554" s="3"/>
      <c r="O554" s="227"/>
      <c r="Q554" s="94"/>
      <c r="R554" s="94"/>
      <c r="S554" s="94"/>
      <c r="T554" s="94"/>
    </row>
    <row r="555" ht="15.75" customHeight="1">
      <c r="A555" s="234"/>
      <c r="B555" s="240"/>
      <c r="C555" s="223"/>
      <c r="D555" s="231"/>
      <c r="E555" s="3"/>
      <c r="F555" s="3"/>
      <c r="G555" s="3"/>
      <c r="H555" s="3"/>
      <c r="J555" s="226"/>
      <c r="K555" s="3"/>
      <c r="L555" s="3"/>
      <c r="O555" s="227"/>
      <c r="Q555" s="94"/>
      <c r="R555" s="94"/>
      <c r="S555" s="94"/>
      <c r="T555" s="94"/>
    </row>
    <row r="556" ht="15.75" customHeight="1">
      <c r="A556" s="247"/>
      <c r="B556" s="240"/>
      <c r="C556" s="223"/>
      <c r="D556" s="231"/>
      <c r="E556" s="3"/>
      <c r="F556" s="3"/>
      <c r="G556" s="3"/>
      <c r="H556" s="3"/>
      <c r="J556" s="226"/>
      <c r="K556" s="3"/>
      <c r="L556" s="3"/>
      <c r="O556" s="227"/>
      <c r="Q556" s="94"/>
      <c r="R556" s="94"/>
      <c r="S556" s="94"/>
      <c r="T556" s="94"/>
    </row>
    <row r="557" ht="15.75" customHeight="1">
      <c r="A557" s="234"/>
      <c r="B557" s="240"/>
      <c r="C557" s="223"/>
      <c r="D557" s="231"/>
      <c r="E557" s="3"/>
      <c r="F557" s="3"/>
      <c r="G557" s="3"/>
      <c r="H557" s="3"/>
      <c r="J557" s="226"/>
      <c r="K557" s="3"/>
      <c r="L557" s="3"/>
      <c r="O557" s="227"/>
      <c r="Q557" s="94"/>
      <c r="R557" s="94"/>
      <c r="S557" s="94"/>
      <c r="T557" s="94"/>
    </row>
    <row r="558" ht="15.75" customHeight="1">
      <c r="A558" s="234"/>
      <c r="B558" s="240"/>
      <c r="C558" s="223"/>
      <c r="D558" s="231"/>
      <c r="E558" s="3"/>
      <c r="F558" s="3"/>
      <c r="G558" s="3"/>
      <c r="H558" s="3"/>
      <c r="J558" s="226"/>
      <c r="K558" s="3"/>
      <c r="L558" s="3"/>
      <c r="O558" s="227"/>
      <c r="Q558" s="94"/>
      <c r="R558" s="94"/>
      <c r="S558" s="94"/>
      <c r="T558" s="94"/>
    </row>
    <row r="559" ht="15.75" customHeight="1">
      <c r="A559" s="234"/>
      <c r="B559" s="240"/>
      <c r="C559" s="223"/>
      <c r="D559" s="231"/>
      <c r="E559" s="3"/>
      <c r="F559" s="3"/>
      <c r="G559" s="3"/>
      <c r="H559" s="3"/>
      <c r="J559" s="226"/>
      <c r="K559" s="3"/>
      <c r="L559" s="3"/>
      <c r="O559" s="227"/>
      <c r="Q559" s="94"/>
      <c r="R559" s="94"/>
      <c r="S559" s="94"/>
      <c r="T559" s="94"/>
    </row>
    <row r="560" ht="15.75" customHeight="1">
      <c r="A560" s="234"/>
      <c r="B560" s="240"/>
      <c r="C560" s="223"/>
      <c r="D560" s="231"/>
      <c r="E560" s="3"/>
      <c r="F560" s="3"/>
      <c r="G560" s="3"/>
      <c r="H560" s="3"/>
      <c r="J560" s="226"/>
      <c r="K560" s="3"/>
      <c r="L560" s="3"/>
      <c r="O560" s="227"/>
      <c r="Q560" s="94"/>
      <c r="R560" s="94"/>
      <c r="S560" s="94"/>
      <c r="T560" s="94"/>
    </row>
    <row r="561" ht="15.75" customHeight="1">
      <c r="A561" s="234"/>
      <c r="B561" s="240"/>
      <c r="C561" s="223"/>
      <c r="D561" s="231"/>
      <c r="E561" s="3"/>
      <c r="F561" s="3"/>
      <c r="G561" s="3"/>
      <c r="H561" s="3"/>
      <c r="J561" s="226"/>
      <c r="K561" s="3"/>
      <c r="L561" s="3"/>
      <c r="O561" s="227"/>
      <c r="Q561" s="94"/>
      <c r="R561" s="94"/>
      <c r="S561" s="94"/>
      <c r="T561" s="94"/>
    </row>
    <row r="562" ht="15.75" customHeight="1">
      <c r="A562" s="234"/>
      <c r="B562" s="240"/>
      <c r="C562" s="223"/>
      <c r="D562" s="231"/>
      <c r="E562" s="3"/>
      <c r="F562" s="3"/>
      <c r="G562" s="3"/>
      <c r="H562" s="3"/>
      <c r="J562" s="226"/>
      <c r="K562" s="3"/>
      <c r="L562" s="3"/>
      <c r="O562" s="227"/>
      <c r="Q562" s="94"/>
      <c r="R562" s="94"/>
      <c r="S562" s="94"/>
      <c r="T562" s="94"/>
    </row>
    <row r="563" ht="15.75" customHeight="1">
      <c r="A563" s="234"/>
      <c r="B563" s="240"/>
      <c r="C563" s="223"/>
      <c r="D563" s="231"/>
      <c r="E563" s="3"/>
      <c r="F563" s="3"/>
      <c r="G563" s="3"/>
      <c r="H563" s="3"/>
      <c r="J563" s="226"/>
      <c r="K563" s="3"/>
      <c r="L563" s="3"/>
      <c r="O563" s="227"/>
      <c r="Q563" s="94"/>
      <c r="R563" s="94"/>
      <c r="S563" s="94"/>
      <c r="T563" s="94"/>
    </row>
    <row r="564" ht="15.75" customHeight="1">
      <c r="A564" s="234"/>
      <c r="B564" s="240"/>
      <c r="C564" s="223"/>
      <c r="D564" s="231"/>
      <c r="E564" s="3"/>
      <c r="F564" s="3"/>
      <c r="G564" s="3"/>
      <c r="H564" s="3"/>
      <c r="J564" s="226"/>
      <c r="K564" s="3"/>
      <c r="L564" s="3"/>
      <c r="O564" s="227"/>
      <c r="Q564" s="94"/>
      <c r="R564" s="94"/>
      <c r="S564" s="94"/>
      <c r="T564" s="94"/>
    </row>
    <row r="565" ht="15.75" customHeight="1">
      <c r="A565" s="234"/>
      <c r="B565" s="240"/>
      <c r="C565" s="223"/>
      <c r="D565" s="231"/>
      <c r="E565" s="3"/>
      <c r="F565" s="3"/>
      <c r="G565" s="3"/>
      <c r="H565" s="3"/>
      <c r="J565" s="226"/>
      <c r="K565" s="3"/>
      <c r="L565" s="3"/>
      <c r="O565" s="227"/>
      <c r="Q565" s="94"/>
      <c r="R565" s="94"/>
      <c r="S565" s="94"/>
      <c r="T565" s="94"/>
    </row>
    <row r="566" ht="15.75" customHeight="1">
      <c r="A566" s="234"/>
      <c r="B566" s="240"/>
      <c r="C566" s="223"/>
      <c r="D566" s="231"/>
      <c r="E566" s="3"/>
      <c r="F566" s="3"/>
      <c r="G566" s="3"/>
      <c r="H566" s="3"/>
      <c r="J566" s="226"/>
      <c r="K566" s="3"/>
      <c r="L566" s="3"/>
      <c r="O566" s="227"/>
      <c r="Q566" s="94"/>
      <c r="R566" s="94"/>
      <c r="S566" s="94"/>
      <c r="T566" s="94"/>
    </row>
    <row r="567" ht="15.75" customHeight="1">
      <c r="A567" s="234"/>
      <c r="B567" s="240"/>
      <c r="C567" s="223"/>
      <c r="D567" s="231"/>
      <c r="E567" s="3"/>
      <c r="F567" s="3"/>
      <c r="G567" s="3"/>
      <c r="H567" s="3"/>
      <c r="J567" s="226"/>
      <c r="K567" s="3"/>
      <c r="L567" s="3"/>
      <c r="O567" s="227"/>
      <c r="Q567" s="94"/>
      <c r="R567" s="94"/>
      <c r="S567" s="94"/>
      <c r="T567" s="94"/>
    </row>
    <row r="568" ht="15.75" customHeight="1">
      <c r="A568" s="234"/>
      <c r="B568" s="240"/>
      <c r="C568" s="223"/>
      <c r="D568" s="231"/>
      <c r="E568" s="3"/>
      <c r="F568" s="3"/>
      <c r="G568" s="3"/>
      <c r="H568" s="3"/>
      <c r="J568" s="226"/>
      <c r="K568" s="3"/>
      <c r="L568" s="3"/>
      <c r="O568" s="227"/>
      <c r="Q568" s="94"/>
      <c r="R568" s="94"/>
      <c r="S568" s="94"/>
      <c r="T568" s="94"/>
    </row>
    <row r="569" ht="15.75" customHeight="1">
      <c r="A569" s="234"/>
      <c r="B569" s="240"/>
      <c r="C569" s="223"/>
      <c r="D569" s="231"/>
      <c r="E569" s="3"/>
      <c r="F569" s="3"/>
      <c r="G569" s="3"/>
      <c r="H569" s="3"/>
      <c r="J569" s="226"/>
      <c r="K569" s="3"/>
      <c r="L569" s="3"/>
      <c r="O569" s="227"/>
      <c r="Q569" s="94"/>
      <c r="R569" s="94"/>
      <c r="S569" s="94"/>
      <c r="T569" s="94"/>
    </row>
    <row r="570" ht="15.75" customHeight="1">
      <c r="A570" s="234"/>
      <c r="B570" s="240"/>
      <c r="C570" s="223"/>
      <c r="D570" s="231"/>
      <c r="E570" s="3"/>
      <c r="F570" s="3"/>
      <c r="G570" s="3"/>
      <c r="H570" s="3"/>
      <c r="J570" s="226"/>
      <c r="K570" s="3"/>
      <c r="L570" s="3"/>
      <c r="O570" s="227"/>
      <c r="Q570" s="94"/>
      <c r="R570" s="94"/>
      <c r="S570" s="94"/>
      <c r="T570" s="94"/>
    </row>
    <row r="571" ht="15.75" customHeight="1">
      <c r="A571" s="234"/>
      <c r="B571" s="240"/>
      <c r="C571" s="223"/>
      <c r="D571" s="231"/>
      <c r="E571" s="3"/>
      <c r="F571" s="3"/>
      <c r="G571" s="3"/>
      <c r="H571" s="3"/>
      <c r="J571" s="226"/>
      <c r="K571" s="3"/>
      <c r="L571" s="3"/>
      <c r="O571" s="227"/>
      <c r="Q571" s="94"/>
      <c r="R571" s="94"/>
      <c r="S571" s="94"/>
      <c r="T571" s="94"/>
    </row>
    <row r="572" ht="15.75" customHeight="1">
      <c r="A572" s="234"/>
      <c r="B572" s="240"/>
      <c r="C572" s="223"/>
      <c r="D572" s="231"/>
      <c r="E572" s="3"/>
      <c r="F572" s="3"/>
      <c r="G572" s="3"/>
      <c r="H572" s="3"/>
      <c r="J572" s="226"/>
      <c r="K572" s="3"/>
      <c r="L572" s="3"/>
      <c r="O572" s="227"/>
      <c r="Q572" s="94"/>
      <c r="R572" s="94"/>
      <c r="S572" s="94"/>
      <c r="T572" s="94"/>
    </row>
    <row r="573" ht="15.75" customHeight="1">
      <c r="A573" s="234"/>
      <c r="B573" s="240"/>
      <c r="C573" s="223"/>
      <c r="D573" s="231"/>
      <c r="E573" s="3"/>
      <c r="F573" s="3"/>
      <c r="G573" s="3"/>
      <c r="H573" s="3"/>
      <c r="J573" s="226"/>
      <c r="K573" s="3"/>
      <c r="L573" s="3"/>
      <c r="O573" s="227"/>
      <c r="Q573" s="94"/>
      <c r="R573" s="94"/>
      <c r="S573" s="94"/>
      <c r="T573" s="94"/>
    </row>
    <row r="574" ht="15.75" customHeight="1">
      <c r="A574" s="234"/>
      <c r="B574" s="240"/>
      <c r="C574" s="223"/>
      <c r="D574" s="231"/>
      <c r="E574" s="3"/>
      <c r="F574" s="3"/>
      <c r="G574" s="3"/>
      <c r="H574" s="3"/>
      <c r="J574" s="226"/>
      <c r="K574" s="3"/>
      <c r="L574" s="3"/>
      <c r="O574" s="227"/>
      <c r="Q574" s="94"/>
      <c r="R574" s="94"/>
      <c r="S574" s="94"/>
      <c r="T574" s="94"/>
    </row>
    <row r="575" ht="15.75" customHeight="1">
      <c r="A575" s="234"/>
      <c r="B575" s="240"/>
      <c r="C575" s="223"/>
      <c r="D575" s="231"/>
      <c r="E575" s="3"/>
      <c r="F575" s="3"/>
      <c r="G575" s="3"/>
      <c r="H575" s="3"/>
      <c r="J575" s="226"/>
      <c r="K575" s="3"/>
      <c r="L575" s="3"/>
      <c r="O575" s="227"/>
      <c r="Q575" s="94"/>
      <c r="R575" s="94"/>
      <c r="S575" s="94"/>
      <c r="T575" s="94"/>
    </row>
    <row r="576" ht="15.75" customHeight="1">
      <c r="A576" s="234"/>
      <c r="B576" s="240"/>
      <c r="C576" s="223"/>
      <c r="D576" s="231"/>
      <c r="E576" s="3"/>
      <c r="F576" s="3"/>
      <c r="G576" s="3"/>
      <c r="H576" s="3"/>
      <c r="J576" s="226"/>
      <c r="K576" s="3"/>
      <c r="L576" s="3"/>
      <c r="O576" s="227"/>
      <c r="Q576" s="94"/>
      <c r="R576" s="94"/>
      <c r="S576" s="94"/>
      <c r="T576" s="94"/>
    </row>
    <row r="577" ht="15.75" customHeight="1">
      <c r="A577" s="234"/>
      <c r="B577" s="240"/>
      <c r="C577" s="223"/>
      <c r="D577" s="231"/>
      <c r="E577" s="3"/>
      <c r="F577" s="3"/>
      <c r="G577" s="3"/>
      <c r="H577" s="3"/>
      <c r="J577" s="226"/>
      <c r="K577" s="3"/>
      <c r="L577" s="3"/>
      <c r="O577" s="227"/>
      <c r="Q577" s="94"/>
      <c r="R577" s="94"/>
      <c r="S577" s="94"/>
      <c r="T577" s="94"/>
    </row>
    <row r="578" ht="15.75" customHeight="1">
      <c r="A578" s="204"/>
      <c r="B578" s="240"/>
      <c r="C578" s="223"/>
      <c r="D578" s="231"/>
      <c r="E578" s="3"/>
      <c r="F578" s="3"/>
      <c r="G578" s="3"/>
      <c r="H578" s="3"/>
      <c r="J578" s="226"/>
      <c r="K578" s="3"/>
      <c r="L578" s="3"/>
      <c r="O578" s="227"/>
      <c r="Q578" s="94"/>
      <c r="R578" s="94"/>
      <c r="S578" s="94"/>
      <c r="T578" s="94"/>
    </row>
    <row r="579" ht="15.75" customHeight="1">
      <c r="A579" s="204"/>
      <c r="B579" s="240"/>
      <c r="C579" s="223"/>
      <c r="D579" s="231"/>
      <c r="E579" s="3"/>
      <c r="F579" s="3"/>
      <c r="G579" s="3"/>
      <c r="H579" s="3"/>
      <c r="J579" s="226"/>
      <c r="K579" s="3"/>
      <c r="L579" s="3"/>
      <c r="O579" s="227"/>
      <c r="Q579" s="94"/>
      <c r="R579" s="94"/>
      <c r="S579" s="94"/>
      <c r="T579" s="94"/>
    </row>
    <row r="580" ht="15.75" customHeight="1">
      <c r="A580" s="204"/>
      <c r="B580" s="240"/>
      <c r="C580" s="223"/>
      <c r="D580" s="231"/>
      <c r="E580" s="3"/>
      <c r="F580" s="3"/>
      <c r="G580" s="3"/>
      <c r="H580" s="3"/>
      <c r="J580" s="226"/>
      <c r="K580" s="3"/>
      <c r="L580" s="3"/>
      <c r="O580" s="227"/>
      <c r="Q580" s="94"/>
      <c r="R580" s="94"/>
      <c r="S580" s="94"/>
      <c r="T580" s="94"/>
    </row>
    <row r="581" ht="15.75" customHeight="1">
      <c r="A581" s="204"/>
      <c r="B581" s="240"/>
      <c r="C581" s="223"/>
      <c r="D581" s="231"/>
      <c r="E581" s="3"/>
      <c r="F581" s="3"/>
      <c r="G581" s="3"/>
      <c r="H581" s="3"/>
      <c r="J581" s="226"/>
      <c r="K581" s="3"/>
      <c r="L581" s="3"/>
      <c r="O581" s="227"/>
      <c r="Q581" s="94"/>
      <c r="R581" s="94"/>
      <c r="S581" s="94"/>
      <c r="T581" s="94"/>
    </row>
    <row r="582" ht="15.75" customHeight="1">
      <c r="A582" s="204"/>
      <c r="B582" s="240"/>
      <c r="C582" s="223"/>
      <c r="D582" s="231"/>
      <c r="E582" s="3"/>
      <c r="F582" s="3"/>
      <c r="G582" s="3"/>
      <c r="H582" s="3"/>
      <c r="J582" s="226"/>
      <c r="K582" s="3"/>
      <c r="L582" s="3"/>
      <c r="O582" s="227"/>
      <c r="Q582" s="94"/>
      <c r="R582" s="94"/>
      <c r="S582" s="94"/>
      <c r="T582" s="94"/>
    </row>
    <row r="583" ht="15.75" customHeight="1">
      <c r="A583" s="204"/>
      <c r="B583" s="240"/>
      <c r="C583" s="223"/>
      <c r="D583" s="231"/>
      <c r="E583" s="3"/>
      <c r="F583" s="3"/>
      <c r="G583" s="3"/>
      <c r="H583" s="3"/>
      <c r="J583" s="226"/>
      <c r="K583" s="3"/>
      <c r="L583" s="3"/>
      <c r="O583" s="227"/>
      <c r="Q583" s="94"/>
      <c r="R583" s="94"/>
      <c r="S583" s="94"/>
      <c r="T583" s="94"/>
    </row>
    <row r="584" ht="15.75" customHeight="1">
      <c r="A584" s="204"/>
      <c r="B584" s="240"/>
      <c r="C584" s="223"/>
      <c r="D584" s="231"/>
      <c r="E584" s="3"/>
      <c r="F584" s="3"/>
      <c r="G584" s="3"/>
      <c r="H584" s="3"/>
      <c r="J584" s="226"/>
      <c r="K584" s="3"/>
      <c r="L584" s="3"/>
      <c r="O584" s="227"/>
      <c r="Q584" s="94"/>
      <c r="R584" s="94"/>
      <c r="S584" s="94"/>
      <c r="T584" s="94"/>
    </row>
    <row r="585" ht="15.75" customHeight="1">
      <c r="A585" s="204"/>
      <c r="B585" s="240"/>
      <c r="C585" s="223"/>
      <c r="D585" s="231"/>
      <c r="E585" s="3"/>
      <c r="F585" s="3"/>
      <c r="G585" s="3"/>
      <c r="H585" s="3"/>
      <c r="J585" s="226"/>
      <c r="K585" s="3"/>
      <c r="L585" s="3"/>
      <c r="O585" s="227"/>
      <c r="Q585" s="94"/>
      <c r="R585" s="94"/>
      <c r="S585" s="94"/>
      <c r="T585" s="94"/>
    </row>
    <row r="586" ht="15.75" customHeight="1">
      <c r="A586" s="234"/>
      <c r="B586" s="240"/>
      <c r="C586" s="223"/>
      <c r="D586" s="231"/>
      <c r="E586" s="3"/>
      <c r="F586" s="3"/>
      <c r="G586" s="3"/>
      <c r="H586" s="3"/>
      <c r="J586" s="226"/>
      <c r="K586" s="3"/>
      <c r="L586" s="3"/>
      <c r="O586" s="227"/>
      <c r="Q586" s="94"/>
      <c r="R586" s="94"/>
      <c r="S586" s="94"/>
      <c r="T586" s="94"/>
    </row>
    <row r="587" ht="15.75" customHeight="1">
      <c r="A587" s="234"/>
      <c r="B587" s="240"/>
      <c r="C587" s="223"/>
      <c r="D587" s="231"/>
      <c r="E587" s="3"/>
      <c r="F587" s="3"/>
      <c r="G587" s="3"/>
      <c r="H587" s="3"/>
      <c r="J587" s="226"/>
      <c r="K587" s="3"/>
      <c r="L587" s="3"/>
      <c r="O587" s="227"/>
      <c r="Q587" s="94"/>
      <c r="R587" s="94"/>
      <c r="S587" s="94"/>
      <c r="T587" s="94"/>
    </row>
    <row r="588" ht="15.75" customHeight="1">
      <c r="A588" s="234"/>
      <c r="B588" s="240"/>
      <c r="C588" s="223"/>
      <c r="D588" s="231"/>
      <c r="E588" s="3"/>
      <c r="F588" s="3"/>
      <c r="G588" s="3"/>
      <c r="H588" s="3"/>
      <c r="J588" s="226"/>
      <c r="K588" s="3"/>
      <c r="L588" s="3"/>
      <c r="O588" s="227"/>
      <c r="Q588" s="94"/>
      <c r="R588" s="94"/>
      <c r="S588" s="94"/>
      <c r="T588" s="94"/>
    </row>
    <row r="589" ht="15.75" customHeight="1">
      <c r="A589" s="204"/>
      <c r="B589" s="240"/>
      <c r="C589" s="223"/>
      <c r="D589" s="231"/>
      <c r="E589" s="3"/>
      <c r="F589" s="3"/>
      <c r="G589" s="3"/>
      <c r="H589" s="3"/>
      <c r="J589" s="226"/>
      <c r="K589" s="3"/>
      <c r="L589" s="3"/>
      <c r="O589" s="227"/>
      <c r="Q589" s="94"/>
      <c r="R589" s="94"/>
      <c r="S589" s="94"/>
      <c r="T589" s="94"/>
    </row>
    <row r="590" ht="15.75" customHeight="1">
      <c r="A590" s="204"/>
      <c r="B590" s="240"/>
      <c r="C590" s="223"/>
      <c r="D590" s="231"/>
      <c r="E590" s="3"/>
      <c r="F590" s="3"/>
      <c r="G590" s="3"/>
      <c r="H590" s="3"/>
      <c r="J590" s="226"/>
      <c r="K590" s="3"/>
      <c r="L590" s="3"/>
      <c r="O590" s="227"/>
      <c r="Q590" s="94"/>
      <c r="R590" s="94"/>
      <c r="S590" s="94"/>
      <c r="T590" s="94"/>
    </row>
    <row r="591" ht="15.75" customHeight="1">
      <c r="A591" s="204"/>
      <c r="B591" s="240"/>
      <c r="C591" s="223"/>
      <c r="D591" s="231"/>
      <c r="E591" s="3"/>
      <c r="F591" s="3"/>
      <c r="G591" s="3"/>
      <c r="H591" s="3"/>
      <c r="J591" s="226"/>
      <c r="K591" s="3"/>
      <c r="L591" s="3"/>
      <c r="O591" s="227"/>
      <c r="Q591" s="94"/>
      <c r="R591" s="94"/>
      <c r="S591" s="94"/>
      <c r="T591" s="94"/>
    </row>
    <row r="592" ht="15.75" customHeight="1">
      <c r="A592" s="234"/>
      <c r="B592" s="240"/>
      <c r="C592" s="223"/>
      <c r="D592" s="231"/>
      <c r="E592" s="3"/>
      <c r="F592" s="3"/>
      <c r="G592" s="3"/>
      <c r="H592" s="3"/>
      <c r="J592" s="226"/>
      <c r="K592" s="3"/>
      <c r="L592" s="3"/>
      <c r="O592" s="227"/>
      <c r="Q592" s="94"/>
      <c r="R592" s="94"/>
      <c r="S592" s="94"/>
      <c r="T592" s="94"/>
    </row>
    <row r="593" ht="15.75" customHeight="1">
      <c r="A593" s="234"/>
      <c r="B593" s="240"/>
      <c r="C593" s="223"/>
      <c r="D593" s="231"/>
      <c r="E593" s="3"/>
      <c r="F593" s="3"/>
      <c r="G593" s="3"/>
      <c r="H593" s="3"/>
      <c r="J593" s="226"/>
      <c r="K593" s="3"/>
      <c r="L593" s="3"/>
      <c r="O593" s="227"/>
      <c r="Q593" s="94"/>
      <c r="R593" s="94"/>
      <c r="S593" s="94"/>
      <c r="T593" s="94"/>
    </row>
    <row r="594" ht="15.75" customHeight="1">
      <c r="A594" s="204"/>
      <c r="B594" s="240"/>
      <c r="C594" s="223"/>
      <c r="D594" s="231"/>
      <c r="E594" s="3"/>
      <c r="F594" s="3"/>
      <c r="G594" s="3"/>
      <c r="H594" s="3"/>
      <c r="J594" s="226"/>
      <c r="K594" s="3"/>
      <c r="L594" s="3"/>
      <c r="O594" s="227"/>
      <c r="Q594" s="94"/>
      <c r="R594" s="94"/>
      <c r="S594" s="94"/>
      <c r="T594" s="94"/>
    </row>
    <row r="595" ht="15.75" customHeight="1">
      <c r="A595" s="204"/>
      <c r="B595" s="240"/>
      <c r="C595" s="223"/>
      <c r="D595" s="231"/>
      <c r="E595" s="3"/>
      <c r="F595" s="3"/>
      <c r="G595" s="3"/>
      <c r="H595" s="3"/>
      <c r="J595" s="226"/>
      <c r="K595" s="3"/>
      <c r="L595" s="3"/>
      <c r="O595" s="227"/>
      <c r="Q595" s="94"/>
      <c r="R595" s="94"/>
      <c r="S595" s="94"/>
      <c r="T595" s="94"/>
    </row>
    <row r="596" ht="15.75" customHeight="1">
      <c r="A596" s="204"/>
      <c r="B596" s="240"/>
      <c r="C596" s="223"/>
      <c r="D596" s="231"/>
      <c r="E596" s="3"/>
      <c r="F596" s="3"/>
      <c r="G596" s="3"/>
      <c r="H596" s="3"/>
      <c r="J596" s="226"/>
      <c r="K596" s="3"/>
      <c r="L596" s="3"/>
      <c r="O596" s="227"/>
      <c r="Q596" s="94"/>
      <c r="R596" s="94"/>
      <c r="S596" s="94"/>
      <c r="T596" s="94"/>
    </row>
    <row r="597" ht="15.75" customHeight="1">
      <c r="A597" s="204"/>
      <c r="B597" s="240"/>
      <c r="C597" s="223"/>
      <c r="D597" s="231"/>
      <c r="E597" s="3"/>
      <c r="F597" s="3"/>
      <c r="G597" s="3"/>
      <c r="H597" s="3"/>
      <c r="J597" s="226"/>
      <c r="K597" s="3"/>
      <c r="L597" s="3"/>
      <c r="O597" s="227"/>
      <c r="Q597" s="94"/>
      <c r="R597" s="94"/>
      <c r="S597" s="94"/>
      <c r="T597" s="94"/>
    </row>
    <row r="598" ht="15.75" customHeight="1">
      <c r="A598" s="234"/>
      <c r="B598" s="240"/>
      <c r="C598" s="223"/>
      <c r="D598" s="231"/>
      <c r="E598" s="3"/>
      <c r="F598" s="3"/>
      <c r="G598" s="3"/>
      <c r="H598" s="3"/>
      <c r="J598" s="226"/>
      <c r="K598" s="3"/>
      <c r="L598" s="3"/>
      <c r="O598" s="227"/>
      <c r="Q598" s="94"/>
      <c r="R598" s="94"/>
      <c r="S598" s="94"/>
      <c r="T598" s="94"/>
    </row>
    <row r="599" ht="15.75" customHeight="1">
      <c r="A599" s="234"/>
      <c r="B599" s="240"/>
      <c r="C599" s="223"/>
      <c r="D599" s="231"/>
      <c r="E599" s="3"/>
      <c r="F599" s="3"/>
      <c r="G599" s="3"/>
      <c r="H599" s="3"/>
      <c r="J599" s="226"/>
      <c r="K599" s="3"/>
      <c r="L599" s="3"/>
      <c r="O599" s="227"/>
      <c r="Q599" s="94"/>
      <c r="R599" s="94"/>
      <c r="S599" s="94"/>
      <c r="T599" s="94"/>
    </row>
    <row r="600" ht="15.75" customHeight="1">
      <c r="A600" s="204"/>
      <c r="B600" s="240"/>
      <c r="C600" s="223"/>
      <c r="D600" s="231"/>
      <c r="E600" s="3"/>
      <c r="F600" s="3"/>
      <c r="G600" s="3"/>
      <c r="H600" s="3"/>
      <c r="J600" s="226"/>
      <c r="K600" s="3"/>
      <c r="L600" s="3"/>
      <c r="O600" s="227"/>
      <c r="Q600" s="94"/>
      <c r="R600" s="94"/>
      <c r="S600" s="94"/>
      <c r="T600" s="94"/>
    </row>
    <row r="601" ht="15.75" customHeight="1">
      <c r="A601" s="204"/>
      <c r="B601" s="240"/>
      <c r="C601" s="223"/>
      <c r="D601" s="231"/>
      <c r="E601" s="3"/>
      <c r="F601" s="3"/>
      <c r="G601" s="3"/>
      <c r="H601" s="3"/>
      <c r="J601" s="226"/>
      <c r="K601" s="3"/>
      <c r="L601" s="3"/>
      <c r="O601" s="227"/>
      <c r="Q601" s="94"/>
      <c r="R601" s="94"/>
      <c r="S601" s="94"/>
      <c r="T601" s="94"/>
    </row>
    <row r="602" ht="15.75" customHeight="1">
      <c r="A602" s="234"/>
      <c r="B602" s="240"/>
      <c r="C602" s="223"/>
      <c r="D602" s="231"/>
      <c r="E602" s="3"/>
      <c r="F602" s="3"/>
      <c r="G602" s="3"/>
      <c r="H602" s="3"/>
      <c r="J602" s="226"/>
      <c r="K602" s="3"/>
      <c r="L602" s="3"/>
      <c r="O602" s="227"/>
      <c r="Q602" s="94"/>
      <c r="R602" s="94"/>
      <c r="S602" s="94"/>
      <c r="T602" s="94"/>
    </row>
    <row r="603" ht="15.75" customHeight="1">
      <c r="A603" s="234"/>
      <c r="B603" s="240"/>
      <c r="C603" s="223"/>
      <c r="D603" s="231"/>
      <c r="E603" s="3"/>
      <c r="F603" s="3"/>
      <c r="G603" s="3"/>
      <c r="H603" s="3"/>
      <c r="J603" s="226"/>
      <c r="K603" s="3"/>
      <c r="L603" s="3"/>
      <c r="O603" s="227"/>
      <c r="Q603" s="94"/>
      <c r="R603" s="94"/>
      <c r="S603" s="94"/>
      <c r="T603" s="94"/>
    </row>
    <row r="604" ht="15.75" customHeight="1">
      <c r="A604" s="234"/>
      <c r="B604" s="240"/>
      <c r="C604" s="223"/>
      <c r="D604" s="231"/>
      <c r="E604" s="3"/>
      <c r="F604" s="3"/>
      <c r="G604" s="3"/>
      <c r="H604" s="3"/>
      <c r="J604" s="226"/>
      <c r="K604" s="3"/>
      <c r="L604" s="3"/>
      <c r="O604" s="227"/>
      <c r="Q604" s="94"/>
      <c r="R604" s="94"/>
      <c r="S604" s="94"/>
      <c r="T604" s="94"/>
    </row>
    <row r="605" ht="15.75" customHeight="1">
      <c r="A605" s="234"/>
      <c r="B605" s="240"/>
      <c r="C605" s="223"/>
      <c r="D605" s="231"/>
      <c r="E605" s="3"/>
      <c r="F605" s="3"/>
      <c r="G605" s="3"/>
      <c r="H605" s="3"/>
      <c r="J605" s="226"/>
      <c r="K605" s="3"/>
      <c r="L605" s="3"/>
      <c r="O605" s="227"/>
      <c r="Q605" s="94"/>
      <c r="R605" s="94"/>
      <c r="S605" s="94"/>
      <c r="T605" s="94"/>
    </row>
    <row r="606" ht="15.75" customHeight="1">
      <c r="A606" s="234"/>
      <c r="B606" s="240"/>
      <c r="C606" s="223"/>
      <c r="D606" s="231"/>
      <c r="E606" s="3"/>
      <c r="F606" s="3"/>
      <c r="G606" s="3"/>
      <c r="H606" s="3"/>
      <c r="J606" s="226"/>
      <c r="K606" s="3"/>
      <c r="L606" s="3"/>
      <c r="O606" s="227"/>
      <c r="Q606" s="94"/>
      <c r="R606" s="94"/>
      <c r="S606" s="94"/>
      <c r="T606" s="94"/>
    </row>
    <row r="607" ht="15.75" customHeight="1">
      <c r="A607" s="234"/>
      <c r="B607" s="240"/>
      <c r="C607" s="223"/>
      <c r="D607" s="231"/>
      <c r="E607" s="3"/>
      <c r="F607" s="3"/>
      <c r="G607" s="3"/>
      <c r="H607" s="3"/>
      <c r="J607" s="226"/>
      <c r="K607" s="3"/>
      <c r="L607" s="3"/>
      <c r="O607" s="227"/>
      <c r="Q607" s="94"/>
      <c r="R607" s="94"/>
      <c r="S607" s="94"/>
      <c r="T607" s="94"/>
    </row>
    <row r="608" ht="15.75" customHeight="1">
      <c r="A608" s="204"/>
      <c r="B608" s="240"/>
      <c r="C608" s="223"/>
      <c r="D608" s="231"/>
      <c r="E608" s="3"/>
      <c r="F608" s="3"/>
      <c r="G608" s="3"/>
      <c r="H608" s="3"/>
      <c r="J608" s="226"/>
      <c r="K608" s="3"/>
      <c r="L608" s="3"/>
      <c r="O608" s="227"/>
      <c r="Q608" s="94"/>
      <c r="R608" s="94"/>
      <c r="S608" s="94"/>
      <c r="T608" s="94"/>
    </row>
    <row r="609" ht="15.75" customHeight="1">
      <c r="A609" s="204"/>
      <c r="B609" s="240"/>
      <c r="C609" s="223"/>
      <c r="D609" s="231"/>
      <c r="E609" s="3"/>
      <c r="F609" s="3"/>
      <c r="G609" s="3"/>
      <c r="H609" s="3"/>
      <c r="J609" s="226"/>
      <c r="K609" s="3"/>
      <c r="L609" s="3"/>
      <c r="O609" s="227"/>
      <c r="Q609" s="94"/>
      <c r="R609" s="94"/>
      <c r="S609" s="94"/>
      <c r="T609" s="94"/>
    </row>
    <row r="610" ht="15.75" customHeight="1">
      <c r="A610" s="204"/>
      <c r="B610" s="240"/>
      <c r="C610" s="223"/>
      <c r="D610" s="231"/>
      <c r="E610" s="3"/>
      <c r="F610" s="3"/>
      <c r="G610" s="3"/>
      <c r="H610" s="3"/>
      <c r="J610" s="226"/>
      <c r="K610" s="3"/>
      <c r="L610" s="3"/>
      <c r="O610" s="227"/>
      <c r="Q610" s="94"/>
      <c r="R610" s="94"/>
      <c r="S610" s="94"/>
      <c r="T610" s="94"/>
    </row>
    <row r="611" ht="15.75" customHeight="1">
      <c r="A611" s="204"/>
      <c r="B611" s="240"/>
      <c r="C611" s="223"/>
      <c r="D611" s="231"/>
      <c r="E611" s="3"/>
      <c r="F611" s="3"/>
      <c r="G611" s="3"/>
      <c r="H611" s="3"/>
      <c r="J611" s="226"/>
      <c r="K611" s="3"/>
      <c r="L611" s="3"/>
      <c r="O611" s="227"/>
      <c r="Q611" s="94"/>
      <c r="R611" s="94"/>
      <c r="S611" s="94"/>
      <c r="T611" s="94"/>
    </row>
    <row r="612" ht="15.75" customHeight="1">
      <c r="A612" s="204"/>
      <c r="B612" s="240"/>
      <c r="C612" s="223"/>
      <c r="D612" s="231"/>
      <c r="E612" s="3"/>
      <c r="F612" s="3"/>
      <c r="G612" s="3"/>
      <c r="H612" s="3"/>
      <c r="J612" s="226"/>
      <c r="K612" s="3"/>
      <c r="L612" s="3"/>
      <c r="O612" s="227"/>
      <c r="Q612" s="94"/>
      <c r="R612" s="94"/>
      <c r="S612" s="94"/>
      <c r="T612" s="94"/>
    </row>
    <row r="613" ht="15.75" customHeight="1">
      <c r="A613" s="204"/>
      <c r="B613" s="240"/>
      <c r="C613" s="223"/>
      <c r="D613" s="231"/>
      <c r="E613" s="3"/>
      <c r="F613" s="3"/>
      <c r="G613" s="3"/>
      <c r="H613" s="3"/>
      <c r="J613" s="226"/>
      <c r="K613" s="3"/>
      <c r="L613" s="3"/>
      <c r="O613" s="227"/>
      <c r="Q613" s="94"/>
      <c r="R613" s="94"/>
      <c r="S613" s="94"/>
      <c r="T613" s="94"/>
    </row>
    <row r="614" ht="15.75" customHeight="1">
      <c r="A614" s="204"/>
      <c r="B614" s="240"/>
      <c r="C614" s="223"/>
      <c r="D614" s="231"/>
      <c r="E614" s="3"/>
      <c r="F614" s="3"/>
      <c r="G614" s="3"/>
      <c r="H614" s="3"/>
      <c r="J614" s="226"/>
      <c r="K614" s="3"/>
      <c r="L614" s="3"/>
      <c r="O614" s="227"/>
      <c r="Q614" s="94"/>
      <c r="R614" s="94"/>
      <c r="S614" s="94"/>
      <c r="T614" s="94"/>
    </row>
    <row r="615" ht="15.75" customHeight="1">
      <c r="A615" s="204"/>
      <c r="B615" s="240"/>
      <c r="C615" s="223"/>
      <c r="D615" s="231"/>
      <c r="E615" s="3"/>
      <c r="F615" s="3"/>
      <c r="G615" s="3"/>
      <c r="H615" s="3"/>
      <c r="J615" s="226"/>
      <c r="K615" s="3"/>
      <c r="L615" s="3"/>
      <c r="O615" s="227"/>
      <c r="Q615" s="94"/>
      <c r="R615" s="94"/>
      <c r="S615" s="94"/>
      <c r="T615" s="94"/>
    </row>
    <row r="616" ht="15.75" customHeight="1">
      <c r="A616" s="204"/>
      <c r="B616" s="240"/>
      <c r="C616" s="223"/>
      <c r="D616" s="231"/>
      <c r="E616" s="3"/>
      <c r="F616" s="3"/>
      <c r="G616" s="3"/>
      <c r="H616" s="3"/>
      <c r="J616" s="226"/>
      <c r="K616" s="3"/>
      <c r="L616" s="3"/>
      <c r="O616" s="227"/>
      <c r="Q616" s="94"/>
      <c r="R616" s="94"/>
      <c r="S616" s="94"/>
      <c r="T616" s="94"/>
    </row>
    <row r="617" ht="15.75" customHeight="1">
      <c r="A617" s="204"/>
      <c r="B617" s="240"/>
      <c r="C617" s="223"/>
      <c r="D617" s="231"/>
      <c r="E617" s="3"/>
      <c r="F617" s="3"/>
      <c r="G617" s="3"/>
      <c r="H617" s="3"/>
      <c r="J617" s="226"/>
      <c r="K617" s="3"/>
      <c r="L617" s="3"/>
      <c r="O617" s="227"/>
      <c r="Q617" s="94"/>
      <c r="R617" s="94"/>
      <c r="S617" s="94"/>
      <c r="T617" s="94"/>
    </row>
    <row r="618" ht="15.75" customHeight="1">
      <c r="A618" s="234"/>
      <c r="B618" s="240"/>
      <c r="C618" s="223"/>
      <c r="D618" s="231"/>
      <c r="E618" s="3"/>
      <c r="F618" s="3"/>
      <c r="G618" s="3"/>
      <c r="H618" s="3"/>
      <c r="J618" s="226"/>
      <c r="K618" s="3"/>
      <c r="L618" s="3"/>
      <c r="O618" s="227"/>
      <c r="Q618" s="94"/>
      <c r="R618" s="94"/>
      <c r="S618" s="94"/>
      <c r="T618" s="94"/>
    </row>
    <row r="619" ht="15.75" customHeight="1">
      <c r="A619" s="234"/>
      <c r="B619" s="240"/>
      <c r="C619" s="223"/>
      <c r="D619" s="231"/>
      <c r="E619" s="3"/>
      <c r="F619" s="3"/>
      <c r="G619" s="3"/>
      <c r="H619" s="3"/>
      <c r="J619" s="226"/>
      <c r="K619" s="3"/>
      <c r="L619" s="3"/>
      <c r="O619" s="227"/>
      <c r="Q619" s="94"/>
      <c r="R619" s="94"/>
      <c r="S619" s="94"/>
      <c r="T619" s="94"/>
    </row>
    <row r="620" ht="15.75" customHeight="1">
      <c r="A620" s="204"/>
      <c r="B620" s="240"/>
      <c r="C620" s="223"/>
      <c r="D620" s="231"/>
      <c r="E620" s="3"/>
      <c r="F620" s="3"/>
      <c r="G620" s="3"/>
      <c r="H620" s="3"/>
      <c r="J620" s="226"/>
      <c r="K620" s="3"/>
      <c r="L620" s="3"/>
      <c r="O620" s="227"/>
      <c r="Q620" s="94"/>
      <c r="R620" s="94"/>
      <c r="S620" s="94"/>
      <c r="T620" s="94"/>
    </row>
    <row r="621" ht="15.75" customHeight="1">
      <c r="A621" s="204"/>
      <c r="B621" s="240"/>
      <c r="C621" s="223"/>
      <c r="D621" s="231"/>
      <c r="E621" s="3"/>
      <c r="F621" s="3"/>
      <c r="G621" s="3"/>
      <c r="H621" s="3"/>
      <c r="J621" s="226"/>
      <c r="K621" s="3"/>
      <c r="L621" s="3"/>
      <c r="O621" s="227"/>
      <c r="Q621" s="94"/>
      <c r="R621" s="94"/>
      <c r="S621" s="94"/>
      <c r="T621" s="94"/>
    </row>
    <row r="622" ht="15.75" customHeight="1">
      <c r="A622" s="204"/>
      <c r="B622" s="240"/>
      <c r="C622" s="223"/>
      <c r="D622" s="231"/>
      <c r="E622" s="3"/>
      <c r="F622" s="3"/>
      <c r="G622" s="3"/>
      <c r="H622" s="3"/>
      <c r="J622" s="226"/>
      <c r="K622" s="3"/>
      <c r="L622" s="3"/>
      <c r="O622" s="227"/>
      <c r="Q622" s="94"/>
      <c r="R622" s="94"/>
      <c r="S622" s="94"/>
      <c r="T622" s="94"/>
    </row>
    <row r="623" ht="15.75" customHeight="1">
      <c r="A623" s="234"/>
      <c r="B623" s="240"/>
      <c r="C623" s="223"/>
      <c r="D623" s="231"/>
      <c r="E623" s="3"/>
      <c r="F623" s="3"/>
      <c r="G623" s="3"/>
      <c r="H623" s="3"/>
      <c r="J623" s="226"/>
      <c r="K623" s="3"/>
      <c r="L623" s="3"/>
      <c r="O623" s="227"/>
      <c r="Q623" s="94"/>
      <c r="R623" s="94"/>
      <c r="S623" s="94"/>
      <c r="T623" s="94"/>
    </row>
    <row r="624" ht="15.75" customHeight="1">
      <c r="A624" s="234"/>
      <c r="B624" s="240"/>
      <c r="C624" s="223"/>
      <c r="D624" s="231"/>
      <c r="E624" s="3"/>
      <c r="F624" s="3"/>
      <c r="G624" s="3"/>
      <c r="H624" s="3"/>
      <c r="J624" s="226"/>
      <c r="K624" s="3"/>
      <c r="L624" s="3"/>
      <c r="O624" s="227"/>
      <c r="Q624" s="94"/>
      <c r="R624" s="94"/>
      <c r="S624" s="94"/>
      <c r="T624" s="94"/>
    </row>
    <row r="625" ht="15.75" customHeight="1">
      <c r="A625" s="204"/>
      <c r="B625" s="240"/>
      <c r="C625" s="223"/>
      <c r="D625" s="231"/>
      <c r="E625" s="3"/>
      <c r="F625" s="3"/>
      <c r="G625" s="3"/>
      <c r="H625" s="3"/>
      <c r="J625" s="226"/>
      <c r="K625" s="3"/>
      <c r="L625" s="3"/>
      <c r="O625" s="227"/>
      <c r="Q625" s="94"/>
      <c r="R625" s="94"/>
      <c r="S625" s="94"/>
      <c r="T625" s="94"/>
    </row>
    <row r="626" ht="15.75" customHeight="1">
      <c r="A626" s="204"/>
      <c r="B626" s="240"/>
      <c r="C626" s="223"/>
      <c r="D626" s="231"/>
      <c r="E626" s="3"/>
      <c r="F626" s="3"/>
      <c r="G626" s="3"/>
      <c r="H626" s="3"/>
      <c r="J626" s="226"/>
      <c r="K626" s="3"/>
      <c r="L626" s="3"/>
      <c r="O626" s="227"/>
      <c r="Q626" s="94"/>
      <c r="R626" s="94"/>
      <c r="S626" s="94"/>
      <c r="T626" s="94"/>
    </row>
    <row r="627" ht="15.75" customHeight="1">
      <c r="A627" s="204"/>
      <c r="B627" s="240"/>
      <c r="C627" s="223"/>
      <c r="D627" s="231"/>
      <c r="E627" s="3"/>
      <c r="F627" s="3"/>
      <c r="G627" s="3"/>
      <c r="H627" s="3"/>
      <c r="J627" s="226"/>
      <c r="K627" s="3"/>
      <c r="L627" s="3"/>
      <c r="O627" s="227"/>
      <c r="Q627" s="94"/>
      <c r="R627" s="94"/>
      <c r="S627" s="94"/>
      <c r="T627" s="94"/>
    </row>
    <row r="628" ht="15.75" customHeight="1">
      <c r="A628" s="204"/>
      <c r="B628" s="240"/>
      <c r="C628" s="223"/>
      <c r="D628" s="231"/>
      <c r="E628" s="3"/>
      <c r="F628" s="3"/>
      <c r="G628" s="3"/>
      <c r="H628" s="3"/>
      <c r="J628" s="226"/>
      <c r="K628" s="3"/>
      <c r="L628" s="3"/>
      <c r="O628" s="227"/>
      <c r="Q628" s="94"/>
      <c r="R628" s="94"/>
      <c r="S628" s="94"/>
      <c r="T628" s="94"/>
    </row>
    <row r="629" ht="15.75" customHeight="1">
      <c r="A629" s="204"/>
      <c r="B629" s="240"/>
      <c r="C629" s="223"/>
      <c r="D629" s="231"/>
      <c r="E629" s="3"/>
      <c r="F629" s="3"/>
      <c r="G629" s="3"/>
      <c r="H629" s="3"/>
      <c r="J629" s="226"/>
      <c r="K629" s="3"/>
      <c r="L629" s="3"/>
      <c r="O629" s="227"/>
      <c r="Q629" s="94"/>
      <c r="R629" s="94"/>
      <c r="S629" s="94"/>
      <c r="T629" s="94"/>
    </row>
    <row r="630" ht="15.75" customHeight="1">
      <c r="A630" s="234"/>
      <c r="B630" s="240"/>
      <c r="C630" s="223"/>
      <c r="D630" s="231"/>
      <c r="E630" s="3"/>
      <c r="F630" s="3"/>
      <c r="G630" s="3"/>
      <c r="H630" s="3"/>
      <c r="J630" s="226"/>
      <c r="K630" s="3"/>
      <c r="L630" s="3"/>
      <c r="O630" s="227"/>
      <c r="Q630" s="94"/>
      <c r="R630" s="94"/>
      <c r="S630" s="94"/>
      <c r="T630" s="94"/>
    </row>
    <row r="631" ht="15.75" customHeight="1">
      <c r="A631" s="234"/>
      <c r="B631" s="240"/>
      <c r="C631" s="223"/>
      <c r="D631" s="231"/>
      <c r="E631" s="3"/>
      <c r="F631" s="3"/>
      <c r="G631" s="3"/>
      <c r="H631" s="3"/>
      <c r="J631" s="226"/>
      <c r="K631" s="3"/>
      <c r="L631" s="3"/>
      <c r="O631" s="227"/>
      <c r="Q631" s="94"/>
      <c r="R631" s="94"/>
      <c r="S631" s="94"/>
      <c r="T631" s="94"/>
    </row>
    <row r="632" ht="15.75" customHeight="1">
      <c r="A632" s="234"/>
      <c r="B632" s="240"/>
      <c r="C632" s="223"/>
      <c r="D632" s="231"/>
      <c r="E632" s="3"/>
      <c r="F632" s="3"/>
      <c r="G632" s="3"/>
      <c r="H632" s="3"/>
      <c r="J632" s="226"/>
      <c r="K632" s="3"/>
      <c r="L632" s="3"/>
      <c r="O632" s="227"/>
      <c r="Q632" s="94"/>
      <c r="R632" s="94"/>
      <c r="S632" s="94"/>
      <c r="T632" s="94"/>
    </row>
    <row r="633" ht="15.75" customHeight="1">
      <c r="A633" s="234"/>
      <c r="B633" s="240"/>
      <c r="C633" s="223"/>
      <c r="D633" s="231"/>
      <c r="E633" s="3"/>
      <c r="F633" s="3"/>
      <c r="G633" s="3"/>
      <c r="H633" s="3"/>
      <c r="J633" s="226"/>
      <c r="K633" s="3"/>
      <c r="L633" s="3"/>
      <c r="O633" s="227"/>
      <c r="Q633" s="94"/>
      <c r="R633" s="94"/>
      <c r="S633" s="94"/>
      <c r="T633" s="94"/>
    </row>
    <row r="634" ht="15.75" customHeight="1">
      <c r="A634" s="234"/>
      <c r="B634" s="240"/>
      <c r="C634" s="223"/>
      <c r="D634" s="231"/>
      <c r="E634" s="3"/>
      <c r="F634" s="3"/>
      <c r="G634" s="3"/>
      <c r="H634" s="3"/>
      <c r="J634" s="226"/>
      <c r="K634" s="3"/>
      <c r="L634" s="3"/>
      <c r="O634" s="227"/>
      <c r="Q634" s="94"/>
      <c r="R634" s="94"/>
      <c r="S634" s="94"/>
      <c r="T634" s="94"/>
    </row>
    <row r="635" ht="15.75" customHeight="1">
      <c r="A635" s="204"/>
      <c r="B635" s="240"/>
      <c r="C635" s="223"/>
      <c r="D635" s="231"/>
      <c r="E635" s="3"/>
      <c r="F635" s="3"/>
      <c r="G635" s="3"/>
      <c r="H635" s="3"/>
      <c r="J635" s="226"/>
      <c r="K635" s="3"/>
      <c r="L635" s="3"/>
      <c r="O635" s="227"/>
      <c r="Q635" s="94"/>
      <c r="R635" s="94"/>
      <c r="S635" s="94"/>
      <c r="T635" s="94"/>
    </row>
    <row r="636" ht="15.75" customHeight="1">
      <c r="A636" s="234"/>
      <c r="B636" s="240"/>
      <c r="C636" s="223"/>
      <c r="D636" s="231"/>
      <c r="E636" s="3"/>
      <c r="F636" s="3"/>
      <c r="G636" s="3"/>
      <c r="H636" s="3"/>
      <c r="J636" s="226"/>
      <c r="K636" s="3"/>
      <c r="L636" s="3"/>
      <c r="O636" s="227"/>
      <c r="Q636" s="94"/>
      <c r="R636" s="94"/>
      <c r="S636" s="94"/>
      <c r="T636" s="94"/>
    </row>
    <row r="637" ht="15.75" customHeight="1">
      <c r="A637" s="204"/>
      <c r="B637" s="240"/>
      <c r="C637" s="223"/>
      <c r="D637" s="231"/>
      <c r="E637" s="3"/>
      <c r="F637" s="3"/>
      <c r="G637" s="3"/>
      <c r="H637" s="3"/>
      <c r="J637" s="226"/>
      <c r="K637" s="3"/>
      <c r="L637" s="3"/>
      <c r="O637" s="227"/>
      <c r="Q637" s="94"/>
      <c r="R637" s="94"/>
      <c r="S637" s="94"/>
      <c r="T637" s="94"/>
    </row>
    <row r="638" ht="15.75" customHeight="1">
      <c r="A638" s="204"/>
      <c r="B638" s="240"/>
      <c r="C638" s="223"/>
      <c r="D638" s="231"/>
      <c r="E638" s="3"/>
      <c r="F638" s="3"/>
      <c r="G638" s="3"/>
      <c r="H638" s="3"/>
      <c r="J638" s="226"/>
      <c r="K638" s="3"/>
      <c r="L638" s="3"/>
      <c r="O638" s="227"/>
      <c r="Q638" s="94"/>
      <c r="R638" s="94"/>
      <c r="S638" s="94"/>
      <c r="T638" s="94"/>
    </row>
    <row r="639" ht="15.75" customHeight="1">
      <c r="A639" s="234"/>
      <c r="B639" s="240"/>
      <c r="C639" s="223"/>
      <c r="D639" s="231"/>
      <c r="E639" s="3"/>
      <c r="F639" s="3"/>
      <c r="G639" s="3"/>
      <c r="H639" s="3"/>
      <c r="J639" s="226"/>
      <c r="K639" s="3"/>
      <c r="L639" s="3"/>
      <c r="O639" s="227"/>
      <c r="Q639" s="94"/>
      <c r="R639" s="94"/>
      <c r="S639" s="94"/>
      <c r="T639" s="94"/>
    </row>
    <row r="640" ht="15.75" customHeight="1">
      <c r="A640" s="234"/>
      <c r="B640" s="240"/>
      <c r="C640" s="223"/>
      <c r="D640" s="231"/>
      <c r="E640" s="3"/>
      <c r="F640" s="3"/>
      <c r="G640" s="3"/>
      <c r="H640" s="3"/>
      <c r="J640" s="226"/>
      <c r="K640" s="3"/>
      <c r="L640" s="3"/>
      <c r="O640" s="227"/>
      <c r="Q640" s="94"/>
      <c r="R640" s="94"/>
      <c r="S640" s="94"/>
      <c r="T640" s="94"/>
    </row>
    <row r="641" ht="15.75" customHeight="1">
      <c r="A641" s="234"/>
      <c r="B641" s="240"/>
      <c r="C641" s="223"/>
      <c r="D641" s="231"/>
      <c r="E641" s="3"/>
      <c r="F641" s="3"/>
      <c r="G641" s="3"/>
      <c r="H641" s="3"/>
      <c r="J641" s="226"/>
      <c r="K641" s="3"/>
      <c r="L641" s="3"/>
      <c r="O641" s="227"/>
      <c r="Q641" s="94"/>
      <c r="R641" s="94"/>
      <c r="S641" s="94"/>
      <c r="T641" s="94"/>
    </row>
    <row r="642" ht="15.75" customHeight="1">
      <c r="A642" s="234"/>
      <c r="B642" s="240"/>
      <c r="C642" s="223"/>
      <c r="D642" s="231"/>
      <c r="E642" s="3"/>
      <c r="F642" s="3"/>
      <c r="G642" s="3"/>
      <c r="H642" s="3"/>
      <c r="J642" s="226"/>
      <c r="K642" s="3"/>
      <c r="L642" s="3"/>
      <c r="O642" s="227"/>
      <c r="Q642" s="94"/>
      <c r="R642" s="94"/>
      <c r="S642" s="94"/>
      <c r="T642" s="94"/>
    </row>
    <row r="643" ht="15.75" customHeight="1">
      <c r="A643" s="234"/>
      <c r="B643" s="240"/>
      <c r="C643" s="223"/>
      <c r="D643" s="231"/>
      <c r="E643" s="3"/>
      <c r="F643" s="3"/>
      <c r="G643" s="3"/>
      <c r="H643" s="3"/>
      <c r="J643" s="226"/>
      <c r="K643" s="3"/>
      <c r="L643" s="3"/>
      <c r="O643" s="227"/>
      <c r="Q643" s="94"/>
      <c r="R643" s="94"/>
      <c r="S643" s="94"/>
      <c r="T643" s="94"/>
    </row>
    <row r="644" ht="15.75" customHeight="1">
      <c r="A644" s="234"/>
      <c r="B644" s="240"/>
      <c r="C644" s="223"/>
      <c r="D644" s="231"/>
      <c r="E644" s="3"/>
      <c r="F644" s="3"/>
      <c r="G644" s="3"/>
      <c r="H644" s="3"/>
      <c r="J644" s="226"/>
      <c r="K644" s="3"/>
      <c r="L644" s="3"/>
      <c r="O644" s="227"/>
      <c r="Q644" s="94"/>
      <c r="R644" s="94"/>
      <c r="S644" s="94"/>
      <c r="T644" s="94"/>
    </row>
    <row r="645" ht="15.75" customHeight="1">
      <c r="A645" s="234"/>
      <c r="B645" s="240"/>
      <c r="C645" s="223"/>
      <c r="D645" s="231"/>
      <c r="E645" s="3"/>
      <c r="F645" s="3"/>
      <c r="G645" s="3"/>
      <c r="H645" s="3"/>
      <c r="J645" s="226"/>
      <c r="K645" s="3"/>
      <c r="L645" s="3"/>
      <c r="O645" s="227"/>
      <c r="Q645" s="94"/>
      <c r="R645" s="94"/>
      <c r="S645" s="94"/>
      <c r="T645" s="94"/>
    </row>
    <row r="646" ht="15.75" customHeight="1">
      <c r="A646" s="234"/>
      <c r="B646" s="240"/>
      <c r="C646" s="223"/>
      <c r="D646" s="231"/>
      <c r="E646" s="3"/>
      <c r="F646" s="3"/>
      <c r="G646" s="3"/>
      <c r="H646" s="3"/>
      <c r="J646" s="226"/>
      <c r="K646" s="3"/>
      <c r="L646" s="3"/>
      <c r="O646" s="227"/>
      <c r="Q646" s="94"/>
      <c r="R646" s="94"/>
      <c r="S646" s="94"/>
      <c r="T646" s="94"/>
    </row>
    <row r="647" ht="15.75" customHeight="1">
      <c r="A647" s="234"/>
      <c r="B647" s="240"/>
      <c r="C647" s="223"/>
      <c r="D647" s="231"/>
      <c r="E647" s="3"/>
      <c r="F647" s="3"/>
      <c r="G647" s="3"/>
      <c r="H647" s="3"/>
      <c r="J647" s="226"/>
      <c r="K647" s="3"/>
      <c r="L647" s="3"/>
      <c r="O647" s="227"/>
      <c r="Q647" s="94"/>
      <c r="R647" s="94"/>
      <c r="S647" s="94"/>
      <c r="T647" s="94"/>
    </row>
    <row r="648" ht="15.75" customHeight="1">
      <c r="A648" s="234"/>
      <c r="B648" s="240"/>
      <c r="C648" s="223"/>
      <c r="D648" s="231"/>
      <c r="E648" s="3"/>
      <c r="F648" s="3"/>
      <c r="G648" s="3"/>
      <c r="H648" s="3"/>
      <c r="J648" s="226"/>
      <c r="K648" s="3"/>
      <c r="L648" s="3"/>
      <c r="O648" s="227"/>
      <c r="Q648" s="94"/>
      <c r="R648" s="94"/>
      <c r="S648" s="94"/>
      <c r="T648" s="94"/>
    </row>
    <row r="649" ht="15.75" customHeight="1">
      <c r="A649" s="234"/>
      <c r="B649" s="240"/>
      <c r="C649" s="223"/>
      <c r="D649" s="231"/>
      <c r="E649" s="3"/>
      <c r="F649" s="3"/>
      <c r="G649" s="3"/>
      <c r="H649" s="3"/>
      <c r="J649" s="226"/>
      <c r="K649" s="3"/>
      <c r="L649" s="3"/>
      <c r="O649" s="227"/>
      <c r="Q649" s="94"/>
      <c r="R649" s="94"/>
      <c r="S649" s="94"/>
      <c r="T649" s="94"/>
    </row>
    <row r="650" ht="15.75" customHeight="1">
      <c r="A650" s="234"/>
      <c r="B650" s="240"/>
      <c r="C650" s="223"/>
      <c r="D650" s="231"/>
      <c r="E650" s="3"/>
      <c r="F650" s="3"/>
      <c r="G650" s="3"/>
      <c r="H650" s="3"/>
      <c r="J650" s="226"/>
      <c r="K650" s="3"/>
      <c r="L650" s="3"/>
      <c r="O650" s="227"/>
      <c r="Q650" s="94"/>
      <c r="R650" s="94"/>
      <c r="S650" s="94"/>
      <c r="T650" s="94"/>
    </row>
    <row r="651" ht="15.75" customHeight="1">
      <c r="A651" s="204"/>
      <c r="B651" s="240"/>
      <c r="C651" s="223"/>
      <c r="D651" s="231"/>
      <c r="E651" s="3"/>
      <c r="F651" s="3"/>
      <c r="G651" s="3"/>
      <c r="H651" s="3"/>
      <c r="J651" s="226"/>
      <c r="K651" s="3"/>
      <c r="L651" s="3"/>
      <c r="O651" s="227"/>
      <c r="Q651" s="94"/>
      <c r="R651" s="94"/>
      <c r="S651" s="94"/>
      <c r="T651" s="94"/>
    </row>
    <row r="652" ht="15.75" customHeight="1">
      <c r="A652" s="204"/>
      <c r="B652" s="240"/>
      <c r="C652" s="223"/>
      <c r="D652" s="231"/>
      <c r="E652" s="3"/>
      <c r="F652" s="3"/>
      <c r="G652" s="3"/>
      <c r="H652" s="3"/>
      <c r="J652" s="226"/>
      <c r="K652" s="3"/>
      <c r="L652" s="3"/>
      <c r="O652" s="227"/>
      <c r="Q652" s="94"/>
      <c r="R652" s="94"/>
      <c r="S652" s="94"/>
      <c r="T652" s="94"/>
    </row>
    <row r="653" ht="15.75" customHeight="1">
      <c r="A653" s="204"/>
      <c r="B653" s="240"/>
      <c r="C653" s="223"/>
      <c r="D653" s="231"/>
      <c r="E653" s="3"/>
      <c r="F653" s="3"/>
      <c r="G653" s="3"/>
      <c r="H653" s="3"/>
      <c r="J653" s="226"/>
      <c r="K653" s="3"/>
      <c r="L653" s="3"/>
      <c r="O653" s="227"/>
      <c r="Q653" s="94"/>
      <c r="R653" s="94"/>
      <c r="S653" s="94"/>
      <c r="T653" s="94"/>
    </row>
    <row r="654" ht="15.75" customHeight="1">
      <c r="A654" s="234"/>
      <c r="B654" s="240"/>
      <c r="C654" s="223"/>
      <c r="D654" s="231"/>
      <c r="E654" s="3"/>
      <c r="F654" s="3"/>
      <c r="G654" s="3"/>
      <c r="H654" s="3"/>
      <c r="J654" s="226"/>
      <c r="K654" s="3"/>
      <c r="L654" s="3"/>
      <c r="O654" s="227"/>
      <c r="Q654" s="94"/>
      <c r="R654" s="94"/>
      <c r="S654" s="94"/>
      <c r="T654" s="94"/>
    </row>
    <row r="655" ht="15.75" customHeight="1">
      <c r="A655" s="234"/>
      <c r="B655" s="240"/>
      <c r="C655" s="223"/>
      <c r="D655" s="231"/>
      <c r="E655" s="3"/>
      <c r="F655" s="3"/>
      <c r="G655" s="3"/>
      <c r="H655" s="3"/>
      <c r="J655" s="226"/>
      <c r="K655" s="3"/>
      <c r="L655" s="3"/>
      <c r="O655" s="227"/>
      <c r="Q655" s="94"/>
      <c r="R655" s="94"/>
      <c r="S655" s="94"/>
      <c r="T655" s="94"/>
    </row>
    <row r="656" ht="15.75" customHeight="1">
      <c r="A656" s="234"/>
      <c r="B656" s="240"/>
      <c r="C656" s="223"/>
      <c r="D656" s="231"/>
      <c r="E656" s="3"/>
      <c r="F656" s="3"/>
      <c r="G656" s="3"/>
      <c r="H656" s="3"/>
      <c r="J656" s="226"/>
      <c r="K656" s="3"/>
      <c r="L656" s="3"/>
      <c r="O656" s="227"/>
      <c r="Q656" s="94"/>
      <c r="R656" s="94"/>
      <c r="S656" s="94"/>
      <c r="T656" s="94"/>
    </row>
    <row r="657" ht="15.75" customHeight="1">
      <c r="A657" s="234"/>
      <c r="B657" s="240"/>
      <c r="C657" s="223"/>
      <c r="D657" s="231"/>
      <c r="E657" s="3"/>
      <c r="F657" s="3"/>
      <c r="G657" s="3"/>
      <c r="H657" s="3"/>
      <c r="J657" s="226"/>
      <c r="K657" s="3"/>
      <c r="L657" s="3"/>
      <c r="O657" s="227"/>
      <c r="Q657" s="94"/>
      <c r="R657" s="94"/>
      <c r="S657" s="94"/>
      <c r="T657" s="94"/>
    </row>
    <row r="658" ht="15.75" customHeight="1">
      <c r="A658" s="234"/>
      <c r="B658" s="240"/>
      <c r="C658" s="223"/>
      <c r="D658" s="231"/>
      <c r="E658" s="3"/>
      <c r="F658" s="3"/>
      <c r="G658" s="3"/>
      <c r="H658" s="3"/>
      <c r="J658" s="226"/>
      <c r="K658" s="3"/>
      <c r="L658" s="3"/>
      <c r="O658" s="227"/>
      <c r="Q658" s="94"/>
      <c r="R658" s="94"/>
      <c r="S658" s="94"/>
      <c r="T658" s="94"/>
    </row>
    <row r="659" ht="15.75" customHeight="1">
      <c r="A659" s="228"/>
      <c r="B659" s="240"/>
      <c r="C659" s="223"/>
      <c r="D659" s="231"/>
      <c r="E659" s="3"/>
      <c r="F659" s="3"/>
      <c r="G659" s="3"/>
      <c r="H659" s="3"/>
      <c r="J659" s="226"/>
      <c r="K659" s="3"/>
      <c r="L659" s="3"/>
      <c r="O659" s="227"/>
      <c r="Q659" s="94"/>
      <c r="R659" s="94"/>
      <c r="S659" s="94"/>
      <c r="T659" s="94"/>
    </row>
    <row r="660" ht="15.75" customHeight="1">
      <c r="A660" s="228"/>
      <c r="B660" s="240"/>
      <c r="C660" s="223"/>
      <c r="D660" s="231"/>
      <c r="E660" s="3"/>
      <c r="F660" s="3"/>
      <c r="G660" s="3"/>
      <c r="H660" s="3"/>
      <c r="J660" s="226"/>
      <c r="K660" s="3"/>
      <c r="L660" s="3"/>
      <c r="O660" s="227"/>
      <c r="Q660" s="94"/>
      <c r="R660" s="94"/>
      <c r="S660" s="94"/>
      <c r="T660" s="94"/>
    </row>
    <row r="661" ht="15.75" customHeight="1">
      <c r="A661" s="234"/>
      <c r="B661" s="240"/>
      <c r="C661" s="223"/>
      <c r="D661" s="231"/>
      <c r="E661" s="3"/>
      <c r="F661" s="3"/>
      <c r="G661" s="3"/>
      <c r="H661" s="3"/>
      <c r="J661" s="226"/>
      <c r="K661" s="3"/>
      <c r="L661" s="3"/>
      <c r="O661" s="227"/>
      <c r="Q661" s="94"/>
      <c r="R661" s="94"/>
      <c r="S661" s="94"/>
      <c r="T661" s="94"/>
    </row>
    <row r="662" ht="15.75" customHeight="1">
      <c r="A662" s="234"/>
      <c r="B662" s="240"/>
      <c r="C662" s="223"/>
      <c r="D662" s="231"/>
      <c r="E662" s="3"/>
      <c r="F662" s="3"/>
      <c r="G662" s="3"/>
      <c r="H662" s="3"/>
      <c r="J662" s="226"/>
      <c r="K662" s="3"/>
      <c r="L662" s="3"/>
      <c r="O662" s="227"/>
      <c r="Q662" s="94"/>
      <c r="R662" s="94"/>
      <c r="S662" s="94"/>
      <c r="T662" s="94"/>
    </row>
    <row r="663" ht="15.75" customHeight="1">
      <c r="A663" s="234"/>
      <c r="B663" s="240"/>
      <c r="C663" s="223"/>
      <c r="D663" s="231"/>
      <c r="E663" s="3"/>
      <c r="F663" s="3"/>
      <c r="G663" s="3"/>
      <c r="H663" s="3"/>
      <c r="J663" s="226"/>
      <c r="K663" s="3"/>
      <c r="L663" s="3"/>
      <c r="O663" s="227"/>
      <c r="Q663" s="94"/>
      <c r="R663" s="94"/>
      <c r="S663" s="94"/>
      <c r="T663" s="94"/>
    </row>
    <row r="664" ht="15.75" customHeight="1">
      <c r="A664" s="234"/>
      <c r="B664" s="240"/>
      <c r="C664" s="223"/>
      <c r="D664" s="231"/>
      <c r="E664" s="3"/>
      <c r="F664" s="3"/>
      <c r="G664" s="3"/>
      <c r="H664" s="3"/>
      <c r="J664" s="226"/>
      <c r="K664" s="3"/>
      <c r="L664" s="3"/>
      <c r="O664" s="227"/>
      <c r="Q664" s="94"/>
      <c r="R664" s="94"/>
      <c r="S664" s="94"/>
      <c r="T664" s="94"/>
    </row>
    <row r="665" ht="15.75" customHeight="1">
      <c r="A665" s="234"/>
      <c r="B665" s="240"/>
      <c r="C665" s="223"/>
      <c r="D665" s="231"/>
      <c r="E665" s="3"/>
      <c r="F665" s="3"/>
      <c r="G665" s="3"/>
      <c r="H665" s="3"/>
      <c r="J665" s="226"/>
      <c r="K665" s="3"/>
      <c r="L665" s="3"/>
      <c r="O665" s="227"/>
      <c r="Q665" s="94"/>
      <c r="R665" s="94"/>
      <c r="S665" s="94"/>
      <c r="T665" s="94"/>
    </row>
    <row r="666" ht="15.75" customHeight="1">
      <c r="A666" s="234"/>
      <c r="B666" s="240"/>
      <c r="C666" s="223"/>
      <c r="D666" s="231"/>
      <c r="E666" s="3"/>
      <c r="F666" s="3"/>
      <c r="G666" s="3"/>
      <c r="H666" s="3"/>
      <c r="J666" s="226"/>
      <c r="K666" s="3"/>
      <c r="L666" s="3"/>
      <c r="O666" s="227"/>
      <c r="Q666" s="94"/>
      <c r="R666" s="94"/>
      <c r="S666" s="94"/>
      <c r="T666" s="94"/>
    </row>
    <row r="667" ht="15.75" customHeight="1">
      <c r="A667" s="234"/>
      <c r="B667" s="240"/>
      <c r="C667" s="223"/>
      <c r="D667" s="231"/>
      <c r="E667" s="3"/>
      <c r="F667" s="3"/>
      <c r="G667" s="3"/>
      <c r="H667" s="3"/>
      <c r="J667" s="226"/>
      <c r="K667" s="3"/>
      <c r="L667" s="3"/>
      <c r="O667" s="227"/>
      <c r="Q667" s="94"/>
      <c r="R667" s="94"/>
      <c r="S667" s="94"/>
      <c r="T667" s="94"/>
    </row>
    <row r="668" ht="15.75" customHeight="1">
      <c r="A668" s="234"/>
      <c r="B668" s="240"/>
      <c r="C668" s="223"/>
      <c r="D668" s="231"/>
      <c r="E668" s="3"/>
      <c r="F668" s="3"/>
      <c r="G668" s="3"/>
      <c r="H668" s="3"/>
      <c r="J668" s="226"/>
      <c r="K668" s="3"/>
      <c r="L668" s="3"/>
      <c r="O668" s="227"/>
      <c r="Q668" s="94"/>
      <c r="R668" s="94"/>
      <c r="S668" s="94"/>
      <c r="T668" s="94"/>
    </row>
    <row r="669" ht="15.75" customHeight="1">
      <c r="A669" s="245"/>
      <c r="B669" s="240"/>
      <c r="C669" s="223"/>
      <c r="D669" s="231"/>
      <c r="E669" s="3"/>
      <c r="F669" s="3"/>
      <c r="G669" s="3"/>
      <c r="H669" s="3"/>
      <c r="J669" s="226"/>
      <c r="K669" s="3"/>
      <c r="L669" s="3"/>
      <c r="O669" s="227"/>
      <c r="Q669" s="94"/>
      <c r="R669" s="94"/>
      <c r="S669" s="94"/>
      <c r="T669" s="94"/>
    </row>
    <row r="670" ht="15.75" customHeight="1">
      <c r="A670" s="204"/>
      <c r="B670" s="240"/>
      <c r="C670" s="223"/>
      <c r="D670" s="231"/>
      <c r="E670" s="3"/>
      <c r="F670" s="3"/>
      <c r="G670" s="3"/>
      <c r="H670" s="3"/>
      <c r="J670" s="226"/>
      <c r="K670" s="3"/>
      <c r="L670" s="3"/>
      <c r="O670" s="227"/>
      <c r="Q670" s="94"/>
      <c r="R670" s="94"/>
      <c r="S670" s="94"/>
      <c r="T670" s="94"/>
    </row>
    <row r="671" ht="15.75" customHeight="1">
      <c r="A671" s="234"/>
      <c r="B671" s="240"/>
      <c r="C671" s="223"/>
      <c r="D671" s="231"/>
      <c r="E671" s="3"/>
      <c r="F671" s="3"/>
      <c r="G671" s="3"/>
      <c r="H671" s="3"/>
      <c r="J671" s="226"/>
      <c r="K671" s="3"/>
      <c r="L671" s="3"/>
      <c r="O671" s="227"/>
      <c r="Q671" s="94"/>
      <c r="R671" s="94"/>
      <c r="S671" s="94"/>
      <c r="T671" s="94"/>
    </row>
    <row r="672" ht="15.75" customHeight="1">
      <c r="A672" s="234"/>
      <c r="B672" s="240"/>
      <c r="C672" s="223"/>
      <c r="D672" s="231"/>
      <c r="E672" s="3"/>
      <c r="F672" s="3"/>
      <c r="G672" s="3"/>
      <c r="H672" s="3"/>
      <c r="J672" s="226"/>
      <c r="K672" s="3"/>
      <c r="L672" s="3"/>
      <c r="O672" s="227"/>
      <c r="Q672" s="94"/>
      <c r="R672" s="94"/>
      <c r="S672" s="94"/>
      <c r="T672" s="94"/>
    </row>
    <row r="673" ht="15.75" customHeight="1">
      <c r="A673" s="234"/>
      <c r="B673" s="240"/>
      <c r="C673" s="223"/>
      <c r="D673" s="231"/>
      <c r="E673" s="3"/>
      <c r="F673" s="3"/>
      <c r="G673" s="3"/>
      <c r="H673" s="3"/>
      <c r="J673" s="226"/>
      <c r="K673" s="3"/>
      <c r="L673" s="3"/>
      <c r="O673" s="227"/>
      <c r="Q673" s="94"/>
      <c r="R673" s="94"/>
      <c r="S673" s="94"/>
      <c r="T673" s="94"/>
    </row>
    <row r="674" ht="15.75" customHeight="1">
      <c r="A674" s="234"/>
      <c r="B674" s="240"/>
      <c r="C674" s="223"/>
      <c r="D674" s="231"/>
      <c r="E674" s="3"/>
      <c r="F674" s="3"/>
      <c r="G674" s="3"/>
      <c r="H674" s="3"/>
      <c r="J674" s="226"/>
      <c r="K674" s="3"/>
      <c r="L674" s="3"/>
      <c r="O674" s="227"/>
      <c r="Q674" s="94"/>
      <c r="R674" s="94"/>
      <c r="S674" s="94"/>
      <c r="T674" s="94"/>
    </row>
    <row r="675" ht="15.75" customHeight="1">
      <c r="A675" s="234"/>
      <c r="B675" s="240"/>
      <c r="C675" s="223"/>
      <c r="D675" s="231"/>
      <c r="E675" s="3"/>
      <c r="F675" s="3"/>
      <c r="G675" s="3"/>
      <c r="H675" s="3"/>
      <c r="J675" s="226"/>
      <c r="K675" s="3"/>
      <c r="L675" s="3"/>
      <c r="O675" s="227"/>
      <c r="Q675" s="94"/>
      <c r="R675" s="94"/>
      <c r="S675" s="94"/>
      <c r="T675" s="94"/>
    </row>
    <row r="676" ht="15.75" customHeight="1">
      <c r="A676" s="234"/>
      <c r="B676" s="240"/>
      <c r="C676" s="223"/>
      <c r="D676" s="231"/>
      <c r="E676" s="3"/>
      <c r="F676" s="3"/>
      <c r="G676" s="3"/>
      <c r="H676" s="3"/>
      <c r="J676" s="226"/>
      <c r="K676" s="3"/>
      <c r="L676" s="3"/>
      <c r="O676" s="227"/>
      <c r="Q676" s="94"/>
      <c r="R676" s="94"/>
      <c r="S676" s="94"/>
      <c r="T676" s="94"/>
    </row>
    <row r="677" ht="15.75" customHeight="1">
      <c r="A677" s="234"/>
      <c r="B677" s="240"/>
      <c r="C677" s="223"/>
      <c r="D677" s="231"/>
      <c r="E677" s="3"/>
      <c r="F677" s="3"/>
      <c r="G677" s="3"/>
      <c r="H677" s="3"/>
      <c r="J677" s="226"/>
      <c r="K677" s="3"/>
      <c r="L677" s="3"/>
      <c r="O677" s="227"/>
      <c r="Q677" s="94"/>
      <c r="R677" s="94"/>
      <c r="S677" s="94"/>
      <c r="T677" s="94"/>
    </row>
    <row r="678" ht="15.75" customHeight="1">
      <c r="A678" s="234"/>
      <c r="B678" s="240"/>
      <c r="C678" s="223"/>
      <c r="D678" s="231"/>
      <c r="E678" s="3"/>
      <c r="F678" s="3"/>
      <c r="G678" s="3"/>
      <c r="H678" s="3"/>
      <c r="J678" s="226"/>
      <c r="K678" s="3"/>
      <c r="L678" s="3"/>
      <c r="O678" s="227"/>
      <c r="Q678" s="94"/>
      <c r="R678" s="94"/>
      <c r="S678" s="94"/>
      <c r="T678" s="94"/>
    </row>
    <row r="679" ht="15.75" customHeight="1">
      <c r="A679" s="234"/>
      <c r="B679" s="240"/>
      <c r="C679" s="223"/>
      <c r="D679" s="231"/>
      <c r="E679" s="3"/>
      <c r="F679" s="3"/>
      <c r="G679" s="3"/>
      <c r="H679" s="3"/>
      <c r="J679" s="226"/>
      <c r="K679" s="3"/>
      <c r="L679" s="3"/>
      <c r="O679" s="227"/>
      <c r="Q679" s="94"/>
      <c r="R679" s="94"/>
      <c r="S679" s="94"/>
      <c r="T679" s="94"/>
    </row>
    <row r="680" ht="15.75" customHeight="1">
      <c r="A680" s="234"/>
      <c r="B680" s="240"/>
      <c r="C680" s="223"/>
      <c r="D680" s="231"/>
      <c r="E680" s="3"/>
      <c r="F680" s="3"/>
      <c r="G680" s="3"/>
      <c r="H680" s="3"/>
      <c r="J680" s="226"/>
      <c r="K680" s="3"/>
      <c r="L680" s="3"/>
      <c r="O680" s="227"/>
      <c r="Q680" s="94"/>
      <c r="R680" s="94"/>
      <c r="S680" s="94"/>
      <c r="T680" s="94"/>
    </row>
    <row r="681" ht="15.75" customHeight="1">
      <c r="A681" s="234"/>
      <c r="B681" s="240"/>
      <c r="C681" s="223"/>
      <c r="D681" s="231"/>
      <c r="E681" s="3"/>
      <c r="F681" s="3"/>
      <c r="G681" s="3"/>
      <c r="H681" s="3"/>
      <c r="J681" s="226"/>
      <c r="K681" s="3"/>
      <c r="L681" s="3"/>
      <c r="O681" s="227"/>
      <c r="Q681" s="94"/>
      <c r="R681" s="94"/>
      <c r="S681" s="94"/>
      <c r="T681" s="94"/>
    </row>
    <row r="682" ht="15.75" customHeight="1">
      <c r="A682" s="234"/>
      <c r="B682" s="240"/>
      <c r="C682" s="223"/>
      <c r="D682" s="231"/>
      <c r="E682" s="3"/>
      <c r="F682" s="3"/>
      <c r="G682" s="3"/>
      <c r="H682" s="3"/>
      <c r="J682" s="226"/>
      <c r="K682" s="3"/>
      <c r="L682" s="3"/>
      <c r="O682" s="227"/>
      <c r="Q682" s="94"/>
      <c r="R682" s="94"/>
      <c r="S682" s="94"/>
      <c r="T682" s="94"/>
    </row>
    <row r="683" ht="15.75" customHeight="1">
      <c r="A683" s="234"/>
      <c r="B683" s="240"/>
      <c r="C683" s="223"/>
      <c r="D683" s="231"/>
      <c r="E683" s="3"/>
      <c r="F683" s="3"/>
      <c r="G683" s="3"/>
      <c r="H683" s="3"/>
      <c r="J683" s="226"/>
      <c r="K683" s="3"/>
      <c r="L683" s="3"/>
      <c r="O683" s="227"/>
      <c r="Q683" s="94"/>
      <c r="R683" s="94"/>
      <c r="S683" s="94"/>
      <c r="T683" s="94"/>
    </row>
    <row r="684" ht="15.75" customHeight="1">
      <c r="A684" s="234"/>
      <c r="B684" s="240"/>
      <c r="C684" s="223"/>
      <c r="D684" s="231"/>
      <c r="E684" s="3"/>
      <c r="F684" s="3"/>
      <c r="G684" s="3"/>
      <c r="H684" s="3"/>
      <c r="J684" s="226"/>
      <c r="K684" s="3"/>
      <c r="L684" s="3"/>
      <c r="O684" s="227"/>
      <c r="Q684" s="94"/>
      <c r="R684" s="94"/>
      <c r="S684" s="94"/>
      <c r="T684" s="94"/>
    </row>
    <row r="685" ht="15.75" customHeight="1">
      <c r="A685" s="234"/>
      <c r="B685" s="240"/>
      <c r="C685" s="223"/>
      <c r="D685" s="231"/>
      <c r="E685" s="3"/>
      <c r="F685" s="3"/>
      <c r="G685" s="3"/>
      <c r="H685" s="3"/>
      <c r="J685" s="226"/>
      <c r="K685" s="3"/>
      <c r="L685" s="3"/>
      <c r="O685" s="227"/>
      <c r="Q685" s="94"/>
      <c r="R685" s="94"/>
      <c r="S685" s="94"/>
      <c r="T685" s="94"/>
    </row>
    <row r="686" ht="15.75" customHeight="1">
      <c r="A686" s="234"/>
      <c r="B686" s="240"/>
      <c r="C686" s="223"/>
      <c r="D686" s="231"/>
      <c r="E686" s="3"/>
      <c r="F686" s="3"/>
      <c r="G686" s="3"/>
      <c r="H686" s="3"/>
      <c r="J686" s="226"/>
      <c r="K686" s="3"/>
      <c r="L686" s="3"/>
      <c r="O686" s="227"/>
      <c r="Q686" s="94"/>
      <c r="R686" s="94"/>
      <c r="S686" s="94"/>
      <c r="T686" s="94"/>
    </row>
    <row r="687" ht="15.75" customHeight="1">
      <c r="A687" s="234"/>
      <c r="B687" s="240"/>
      <c r="C687" s="223"/>
      <c r="D687" s="231"/>
      <c r="E687" s="3"/>
      <c r="F687" s="3"/>
      <c r="G687" s="3"/>
      <c r="H687" s="3"/>
      <c r="J687" s="226"/>
      <c r="K687" s="3"/>
      <c r="L687" s="3"/>
      <c r="O687" s="227"/>
      <c r="Q687" s="94"/>
      <c r="R687" s="94"/>
      <c r="S687" s="94"/>
      <c r="T687" s="94"/>
    </row>
    <row r="688" ht="15.75" customHeight="1">
      <c r="A688" s="204"/>
      <c r="B688" s="240"/>
      <c r="C688" s="223"/>
      <c r="D688" s="231"/>
      <c r="E688" s="3"/>
      <c r="F688" s="3"/>
      <c r="G688" s="3"/>
      <c r="H688" s="3"/>
      <c r="J688" s="226"/>
      <c r="K688" s="3"/>
      <c r="L688" s="3"/>
      <c r="O688" s="227"/>
      <c r="Q688" s="94"/>
      <c r="R688" s="94"/>
      <c r="S688" s="94"/>
      <c r="T688" s="94"/>
    </row>
    <row r="689" ht="15.75" customHeight="1">
      <c r="A689" s="204"/>
      <c r="B689" s="240"/>
      <c r="C689" s="223"/>
      <c r="D689" s="231"/>
      <c r="E689" s="3"/>
      <c r="F689" s="3"/>
      <c r="G689" s="3"/>
      <c r="H689" s="3"/>
      <c r="J689" s="226"/>
      <c r="K689" s="3"/>
      <c r="L689" s="3"/>
      <c r="O689" s="227"/>
      <c r="Q689" s="94"/>
      <c r="R689" s="94"/>
      <c r="S689" s="94"/>
      <c r="T689" s="94"/>
    </row>
    <row r="690" ht="15.75" customHeight="1">
      <c r="A690" s="204"/>
      <c r="B690" s="240"/>
      <c r="C690" s="223"/>
      <c r="D690" s="231"/>
      <c r="E690" s="3"/>
      <c r="F690" s="3"/>
      <c r="G690" s="3"/>
      <c r="H690" s="3"/>
      <c r="J690" s="226"/>
      <c r="K690" s="3"/>
      <c r="L690" s="3"/>
      <c r="O690" s="227"/>
      <c r="Q690" s="94"/>
      <c r="R690" s="94"/>
      <c r="S690" s="94"/>
      <c r="T690" s="94"/>
    </row>
    <row r="691" ht="15.75" customHeight="1">
      <c r="A691" s="234"/>
      <c r="B691" s="240"/>
      <c r="C691" s="223"/>
      <c r="D691" s="231"/>
      <c r="E691" s="3"/>
      <c r="F691" s="3"/>
      <c r="G691" s="3"/>
      <c r="H691" s="3"/>
      <c r="J691" s="226"/>
      <c r="K691" s="3"/>
      <c r="L691" s="3"/>
      <c r="O691" s="227"/>
      <c r="Q691" s="94"/>
      <c r="R691" s="94"/>
      <c r="S691" s="94"/>
      <c r="T691" s="94"/>
    </row>
    <row r="692" ht="15.75" customHeight="1">
      <c r="A692" s="245"/>
      <c r="B692" s="240"/>
      <c r="C692" s="223"/>
      <c r="D692" s="231"/>
      <c r="E692" s="3"/>
      <c r="F692" s="3"/>
      <c r="G692" s="3"/>
      <c r="H692" s="3"/>
      <c r="J692" s="226"/>
      <c r="K692" s="3"/>
      <c r="L692" s="3"/>
      <c r="O692" s="227"/>
      <c r="Q692" s="94"/>
      <c r="R692" s="94"/>
      <c r="S692" s="94"/>
      <c r="T692" s="94"/>
    </row>
    <row r="693" ht="15.75" customHeight="1">
      <c r="A693" s="234"/>
      <c r="B693" s="240"/>
      <c r="C693" s="223"/>
      <c r="D693" s="231"/>
      <c r="E693" s="3"/>
      <c r="F693" s="3"/>
      <c r="G693" s="3"/>
      <c r="H693" s="3"/>
      <c r="J693" s="226"/>
      <c r="K693" s="3"/>
      <c r="L693" s="3"/>
      <c r="O693" s="227"/>
      <c r="Q693" s="94"/>
      <c r="R693" s="94"/>
      <c r="S693" s="94"/>
      <c r="T693" s="94"/>
    </row>
    <row r="694" ht="15.75" customHeight="1">
      <c r="A694" s="234"/>
      <c r="B694" s="240"/>
      <c r="C694" s="223"/>
      <c r="D694" s="231"/>
      <c r="E694" s="3"/>
      <c r="F694" s="3"/>
      <c r="G694" s="3"/>
      <c r="H694" s="3"/>
      <c r="J694" s="226"/>
      <c r="K694" s="3"/>
      <c r="L694" s="3"/>
      <c r="O694" s="227"/>
      <c r="Q694" s="94"/>
      <c r="R694" s="94"/>
      <c r="S694" s="94"/>
      <c r="T694" s="94"/>
    </row>
    <row r="695" ht="15.75" customHeight="1">
      <c r="A695" s="234"/>
      <c r="B695" s="240"/>
      <c r="C695" s="223"/>
      <c r="D695" s="231"/>
      <c r="E695" s="3"/>
      <c r="F695" s="3"/>
      <c r="G695" s="3"/>
      <c r="H695" s="3"/>
      <c r="J695" s="226"/>
      <c r="K695" s="3"/>
      <c r="L695" s="3"/>
      <c r="O695" s="227"/>
      <c r="Q695" s="94"/>
      <c r="R695" s="94"/>
      <c r="S695" s="94"/>
      <c r="T695" s="94"/>
    </row>
    <row r="696" ht="15.75" customHeight="1">
      <c r="A696" s="234"/>
      <c r="B696" s="240"/>
      <c r="C696" s="223"/>
      <c r="D696" s="231"/>
      <c r="E696" s="3"/>
      <c r="F696" s="3"/>
      <c r="G696" s="3"/>
      <c r="H696" s="3"/>
      <c r="J696" s="226"/>
      <c r="K696" s="3"/>
      <c r="L696" s="3"/>
      <c r="O696" s="227"/>
      <c r="Q696" s="94"/>
      <c r="R696" s="94"/>
      <c r="S696" s="94"/>
      <c r="T696" s="94"/>
    </row>
    <row r="697" ht="15.75" customHeight="1">
      <c r="A697" s="234"/>
      <c r="B697" s="240"/>
      <c r="C697" s="223"/>
      <c r="D697" s="231"/>
      <c r="E697" s="3"/>
      <c r="F697" s="3"/>
      <c r="G697" s="3"/>
      <c r="H697" s="3"/>
      <c r="J697" s="226"/>
      <c r="K697" s="3"/>
      <c r="L697" s="3"/>
      <c r="O697" s="227"/>
      <c r="Q697" s="94"/>
      <c r="R697" s="94"/>
      <c r="S697" s="94"/>
      <c r="T697" s="94"/>
    </row>
    <row r="698" ht="15.75" customHeight="1">
      <c r="A698" s="234"/>
      <c r="B698" s="240"/>
      <c r="C698" s="223"/>
      <c r="D698" s="231"/>
      <c r="E698" s="3"/>
      <c r="F698" s="3"/>
      <c r="G698" s="3"/>
      <c r="H698" s="3"/>
      <c r="J698" s="226"/>
      <c r="K698" s="3"/>
      <c r="L698" s="3"/>
      <c r="O698" s="227"/>
      <c r="Q698" s="94"/>
      <c r="R698" s="94"/>
      <c r="S698" s="94"/>
      <c r="T698" s="94"/>
    </row>
    <row r="699" ht="15.75" customHeight="1">
      <c r="A699" s="234"/>
      <c r="B699" s="240"/>
      <c r="C699" s="223"/>
      <c r="D699" s="231"/>
      <c r="E699" s="3"/>
      <c r="F699" s="3"/>
      <c r="G699" s="3"/>
      <c r="H699" s="3"/>
      <c r="J699" s="226"/>
      <c r="K699" s="3"/>
      <c r="L699" s="3"/>
      <c r="O699" s="227"/>
      <c r="Q699" s="94"/>
      <c r="R699" s="94"/>
      <c r="S699" s="94"/>
      <c r="T699" s="94"/>
    </row>
    <row r="700" ht="15.75" customHeight="1">
      <c r="A700" s="204"/>
      <c r="B700" s="240"/>
      <c r="C700" s="223"/>
      <c r="D700" s="231"/>
      <c r="E700" s="3"/>
      <c r="F700" s="3"/>
      <c r="G700" s="3"/>
      <c r="H700" s="3"/>
      <c r="J700" s="226"/>
      <c r="K700" s="3"/>
      <c r="L700" s="3"/>
      <c r="O700" s="227"/>
      <c r="Q700" s="94"/>
      <c r="R700" s="94"/>
      <c r="S700" s="94"/>
      <c r="T700" s="94"/>
    </row>
    <row r="701" ht="15.75" customHeight="1">
      <c r="A701" s="204"/>
      <c r="B701" s="240"/>
      <c r="C701" s="223"/>
      <c r="D701" s="231"/>
      <c r="E701" s="3"/>
      <c r="F701" s="3"/>
      <c r="G701" s="3"/>
      <c r="H701" s="3"/>
      <c r="J701" s="226"/>
      <c r="K701" s="3"/>
      <c r="L701" s="3"/>
      <c r="O701" s="227"/>
      <c r="Q701" s="94"/>
      <c r="R701" s="94"/>
      <c r="S701" s="94"/>
      <c r="T701" s="94"/>
    </row>
    <row r="702" ht="15.75" customHeight="1">
      <c r="A702" s="204"/>
      <c r="B702" s="240"/>
      <c r="C702" s="223"/>
      <c r="D702" s="231"/>
      <c r="E702" s="3"/>
      <c r="F702" s="3"/>
      <c r="G702" s="3"/>
      <c r="H702" s="3"/>
      <c r="J702" s="226"/>
      <c r="K702" s="3"/>
      <c r="L702" s="3"/>
      <c r="O702" s="227"/>
      <c r="Q702" s="94"/>
      <c r="R702" s="94"/>
      <c r="S702" s="94"/>
      <c r="T702" s="94"/>
    </row>
    <row r="703" ht="15.75" customHeight="1">
      <c r="A703" s="234"/>
      <c r="B703" s="240"/>
      <c r="C703" s="223"/>
      <c r="D703" s="231"/>
      <c r="E703" s="3"/>
      <c r="F703" s="3"/>
      <c r="G703" s="3"/>
      <c r="H703" s="3"/>
      <c r="J703" s="226"/>
      <c r="K703" s="3"/>
      <c r="L703" s="3"/>
      <c r="O703" s="227"/>
      <c r="Q703" s="94"/>
      <c r="R703" s="94"/>
      <c r="S703" s="94"/>
      <c r="T703" s="94"/>
    </row>
    <row r="704" ht="15.75" customHeight="1">
      <c r="A704" s="234"/>
      <c r="B704" s="240"/>
      <c r="C704" s="223"/>
      <c r="D704" s="231"/>
      <c r="E704" s="3"/>
      <c r="F704" s="3"/>
      <c r="G704" s="3"/>
      <c r="H704" s="3"/>
      <c r="J704" s="226"/>
      <c r="K704" s="3"/>
      <c r="L704" s="3"/>
      <c r="O704" s="227"/>
      <c r="Q704" s="94"/>
      <c r="R704" s="94"/>
      <c r="S704" s="94"/>
      <c r="T704" s="94"/>
    </row>
    <row r="705" ht="15.75" customHeight="1">
      <c r="A705" s="234"/>
      <c r="B705" s="240"/>
      <c r="C705" s="223"/>
      <c r="D705" s="231"/>
      <c r="E705" s="3"/>
      <c r="F705" s="3"/>
      <c r="G705" s="3"/>
      <c r="H705" s="3"/>
      <c r="J705" s="226"/>
      <c r="K705" s="3"/>
      <c r="L705" s="3"/>
      <c r="O705" s="227"/>
      <c r="Q705" s="94"/>
      <c r="R705" s="94"/>
      <c r="S705" s="94"/>
      <c r="T705" s="94"/>
    </row>
    <row r="706" ht="15.75" customHeight="1">
      <c r="A706" s="234"/>
      <c r="B706" s="240"/>
      <c r="C706" s="223"/>
      <c r="D706" s="231"/>
      <c r="E706" s="3"/>
      <c r="F706" s="3"/>
      <c r="G706" s="3"/>
      <c r="H706" s="3"/>
      <c r="J706" s="226"/>
      <c r="K706" s="3"/>
      <c r="L706" s="3"/>
      <c r="O706" s="227"/>
      <c r="Q706" s="94"/>
      <c r="R706" s="94"/>
      <c r="S706" s="94"/>
      <c r="T706" s="94"/>
    </row>
    <row r="707" ht="15.75" customHeight="1">
      <c r="A707" s="234"/>
      <c r="B707" s="240"/>
      <c r="C707" s="223"/>
      <c r="D707" s="231"/>
      <c r="E707" s="3"/>
      <c r="F707" s="3"/>
      <c r="G707" s="3"/>
      <c r="H707" s="3"/>
      <c r="J707" s="226"/>
      <c r="K707" s="3"/>
      <c r="L707" s="3"/>
      <c r="O707" s="227"/>
      <c r="Q707" s="94"/>
      <c r="R707" s="94"/>
      <c r="S707" s="94"/>
      <c r="T707" s="94"/>
    </row>
    <row r="708" ht="15.75" customHeight="1">
      <c r="A708" s="234"/>
      <c r="B708" s="240"/>
      <c r="C708" s="223"/>
      <c r="D708" s="231"/>
      <c r="E708" s="3"/>
      <c r="F708" s="3"/>
      <c r="G708" s="3"/>
      <c r="H708" s="3"/>
      <c r="J708" s="226"/>
      <c r="K708" s="3"/>
      <c r="L708" s="3"/>
      <c r="O708" s="227"/>
      <c r="Q708" s="94"/>
      <c r="R708" s="94"/>
      <c r="S708" s="94"/>
      <c r="T708" s="94"/>
    </row>
    <row r="709" ht="15.75" customHeight="1">
      <c r="A709" s="234"/>
      <c r="B709" s="240"/>
      <c r="C709" s="223"/>
      <c r="D709" s="231"/>
      <c r="E709" s="3"/>
      <c r="F709" s="3"/>
      <c r="G709" s="3"/>
      <c r="H709" s="3"/>
      <c r="J709" s="226"/>
      <c r="K709" s="3"/>
      <c r="L709" s="3"/>
      <c r="O709" s="227"/>
      <c r="Q709" s="94"/>
      <c r="R709" s="94"/>
      <c r="S709" s="94"/>
      <c r="T709" s="94"/>
    </row>
    <row r="710" ht="15.75" customHeight="1">
      <c r="A710" s="234"/>
      <c r="B710" s="240"/>
      <c r="C710" s="223"/>
      <c r="D710" s="231"/>
      <c r="E710" s="3"/>
      <c r="F710" s="3"/>
      <c r="G710" s="3"/>
      <c r="H710" s="3"/>
      <c r="J710" s="226"/>
      <c r="K710" s="3"/>
      <c r="L710" s="3"/>
      <c r="O710" s="227"/>
      <c r="Q710" s="94"/>
      <c r="R710" s="94"/>
      <c r="S710" s="94"/>
      <c r="T710" s="94"/>
    </row>
    <row r="711" ht="15.75" customHeight="1">
      <c r="A711" s="234"/>
      <c r="B711" s="240"/>
      <c r="C711" s="223"/>
      <c r="D711" s="231"/>
      <c r="E711" s="3"/>
      <c r="F711" s="3"/>
      <c r="G711" s="3"/>
      <c r="H711" s="3"/>
      <c r="J711" s="226"/>
      <c r="K711" s="3"/>
      <c r="L711" s="3"/>
      <c r="O711" s="227"/>
      <c r="Q711" s="94"/>
      <c r="R711" s="94"/>
      <c r="S711" s="94"/>
      <c r="T711" s="94"/>
    </row>
    <row r="712" ht="15.75" customHeight="1">
      <c r="A712" s="234"/>
      <c r="B712" s="240"/>
      <c r="C712" s="223"/>
      <c r="D712" s="231"/>
      <c r="E712" s="3"/>
      <c r="F712" s="3"/>
      <c r="G712" s="3"/>
      <c r="H712" s="3"/>
      <c r="J712" s="226"/>
      <c r="K712" s="3"/>
      <c r="L712" s="3"/>
      <c r="O712" s="227"/>
      <c r="Q712" s="94"/>
      <c r="R712" s="94"/>
      <c r="S712" s="94"/>
      <c r="T712" s="94"/>
    </row>
    <row r="713" ht="15.75" customHeight="1">
      <c r="A713" s="234"/>
      <c r="B713" s="240"/>
      <c r="C713" s="223"/>
      <c r="D713" s="231"/>
      <c r="E713" s="3"/>
      <c r="F713" s="3"/>
      <c r="G713" s="3"/>
      <c r="H713" s="3"/>
      <c r="J713" s="226"/>
      <c r="K713" s="3"/>
      <c r="L713" s="3"/>
      <c r="O713" s="227"/>
      <c r="Q713" s="94"/>
      <c r="R713" s="94"/>
      <c r="S713" s="94"/>
      <c r="T713" s="94"/>
    </row>
    <row r="714" ht="15.75" customHeight="1">
      <c r="A714" s="234"/>
      <c r="B714" s="240"/>
      <c r="C714" s="223"/>
      <c r="D714" s="231"/>
      <c r="E714" s="3"/>
      <c r="F714" s="3"/>
      <c r="G714" s="3"/>
      <c r="H714" s="3"/>
      <c r="J714" s="226"/>
      <c r="K714" s="3"/>
      <c r="L714" s="3"/>
      <c r="O714" s="227"/>
      <c r="Q714" s="94"/>
      <c r="R714" s="94"/>
      <c r="S714" s="94"/>
      <c r="T714" s="94"/>
    </row>
    <row r="715" ht="15.75" customHeight="1">
      <c r="A715" s="234"/>
      <c r="B715" s="240"/>
      <c r="C715" s="223"/>
      <c r="D715" s="231"/>
      <c r="E715" s="3"/>
      <c r="F715" s="3"/>
      <c r="G715" s="3"/>
      <c r="H715" s="3"/>
      <c r="J715" s="226"/>
      <c r="K715" s="3"/>
      <c r="L715" s="3"/>
      <c r="O715" s="227"/>
      <c r="Q715" s="94"/>
      <c r="R715" s="94"/>
      <c r="S715" s="94"/>
      <c r="T715" s="94"/>
    </row>
    <row r="716" ht="15.75" customHeight="1">
      <c r="A716" s="234"/>
      <c r="B716" s="240"/>
      <c r="C716" s="223"/>
      <c r="D716" s="231"/>
      <c r="E716" s="3"/>
      <c r="F716" s="3"/>
      <c r="G716" s="3"/>
      <c r="H716" s="3"/>
      <c r="J716" s="226"/>
      <c r="K716" s="3"/>
      <c r="L716" s="3"/>
      <c r="O716" s="227"/>
      <c r="Q716" s="94"/>
      <c r="R716" s="94"/>
      <c r="S716" s="94"/>
      <c r="T716" s="94"/>
    </row>
    <row r="717" ht="15.75" customHeight="1">
      <c r="A717" s="234"/>
      <c r="B717" s="240"/>
      <c r="C717" s="223"/>
      <c r="D717" s="231"/>
      <c r="E717" s="3"/>
      <c r="F717" s="3"/>
      <c r="G717" s="3"/>
      <c r="H717" s="3"/>
      <c r="J717" s="226"/>
      <c r="K717" s="3"/>
      <c r="L717" s="3"/>
      <c r="O717" s="227"/>
      <c r="Q717" s="94"/>
      <c r="R717" s="94"/>
      <c r="S717" s="94"/>
      <c r="T717" s="94"/>
    </row>
    <row r="718" ht="15.75" customHeight="1">
      <c r="A718" s="234"/>
      <c r="B718" s="240"/>
      <c r="C718" s="223"/>
      <c r="D718" s="231"/>
      <c r="E718" s="3"/>
      <c r="F718" s="3"/>
      <c r="G718" s="3"/>
      <c r="H718" s="3"/>
      <c r="J718" s="226"/>
      <c r="K718" s="3"/>
      <c r="L718" s="3"/>
      <c r="O718" s="227"/>
      <c r="Q718" s="94"/>
      <c r="R718" s="94"/>
      <c r="S718" s="94"/>
      <c r="T718" s="94"/>
    </row>
    <row r="719" ht="15.75" customHeight="1">
      <c r="A719" s="234"/>
      <c r="B719" s="240"/>
      <c r="C719" s="223"/>
      <c r="D719" s="231"/>
      <c r="E719" s="3"/>
      <c r="F719" s="3"/>
      <c r="G719" s="3"/>
      <c r="H719" s="3"/>
      <c r="J719" s="226"/>
      <c r="K719" s="3"/>
      <c r="L719" s="3"/>
      <c r="O719" s="227"/>
      <c r="Q719" s="94"/>
      <c r="R719" s="94"/>
      <c r="S719" s="94"/>
      <c r="T719" s="94"/>
    </row>
    <row r="720" ht="15.75" customHeight="1">
      <c r="A720" s="234"/>
      <c r="B720" s="240"/>
      <c r="C720" s="223"/>
      <c r="D720" s="231"/>
      <c r="E720" s="3"/>
      <c r="F720" s="3"/>
      <c r="G720" s="3"/>
      <c r="H720" s="3"/>
      <c r="J720" s="226"/>
      <c r="K720" s="3"/>
      <c r="L720" s="3"/>
      <c r="O720" s="227"/>
      <c r="Q720" s="94"/>
      <c r="R720" s="94"/>
      <c r="S720" s="94"/>
      <c r="T720" s="94"/>
    </row>
    <row r="721" ht="15.75" customHeight="1">
      <c r="A721" s="234"/>
      <c r="B721" s="240"/>
      <c r="C721" s="223"/>
      <c r="D721" s="231"/>
      <c r="E721" s="3"/>
      <c r="F721" s="3"/>
      <c r="G721" s="3"/>
      <c r="H721" s="3"/>
      <c r="J721" s="226"/>
      <c r="K721" s="3"/>
      <c r="L721" s="3"/>
      <c r="O721" s="227"/>
      <c r="Q721" s="94"/>
      <c r="R721" s="94"/>
      <c r="S721" s="94"/>
      <c r="T721" s="94"/>
    </row>
    <row r="722" ht="15.75" customHeight="1">
      <c r="A722" s="234"/>
      <c r="B722" s="240"/>
      <c r="C722" s="223"/>
      <c r="D722" s="231"/>
      <c r="E722" s="3"/>
      <c r="F722" s="3"/>
      <c r="G722" s="3"/>
      <c r="H722" s="3"/>
      <c r="J722" s="226"/>
      <c r="K722" s="3"/>
      <c r="L722" s="3"/>
      <c r="O722" s="227"/>
      <c r="Q722" s="94"/>
      <c r="R722" s="94"/>
      <c r="S722" s="94"/>
      <c r="T722" s="94"/>
    </row>
    <row r="723" ht="15.75" customHeight="1">
      <c r="A723" s="234"/>
      <c r="B723" s="240"/>
      <c r="C723" s="223"/>
      <c r="D723" s="231"/>
      <c r="E723" s="3"/>
      <c r="F723" s="3"/>
      <c r="G723" s="3"/>
      <c r="H723" s="3"/>
      <c r="J723" s="226"/>
      <c r="K723" s="3"/>
      <c r="L723" s="3"/>
      <c r="O723" s="227"/>
      <c r="Q723" s="94"/>
      <c r="R723" s="94"/>
      <c r="S723" s="94"/>
      <c r="T723" s="94"/>
    </row>
    <row r="724" ht="15.75" customHeight="1">
      <c r="A724" s="234"/>
      <c r="B724" s="240"/>
      <c r="C724" s="223"/>
      <c r="D724" s="231"/>
      <c r="E724" s="3"/>
      <c r="F724" s="3"/>
      <c r="G724" s="3"/>
      <c r="H724" s="3"/>
      <c r="J724" s="226"/>
      <c r="K724" s="3"/>
      <c r="L724" s="3"/>
      <c r="O724" s="227"/>
      <c r="Q724" s="94"/>
      <c r="R724" s="94"/>
      <c r="S724" s="94"/>
      <c r="T724" s="94"/>
    </row>
    <row r="725" ht="15.75" customHeight="1">
      <c r="A725" s="234"/>
      <c r="B725" s="240"/>
      <c r="C725" s="223"/>
      <c r="D725" s="231"/>
      <c r="E725" s="3"/>
      <c r="F725" s="3"/>
      <c r="G725" s="3"/>
      <c r="H725" s="3"/>
      <c r="J725" s="226"/>
      <c r="K725" s="3"/>
      <c r="L725" s="3"/>
      <c r="O725" s="227"/>
      <c r="Q725" s="94"/>
      <c r="R725" s="94"/>
      <c r="S725" s="94"/>
      <c r="T725" s="94"/>
    </row>
    <row r="726" ht="15.75" customHeight="1">
      <c r="A726" s="234"/>
      <c r="B726" s="240"/>
      <c r="C726" s="223"/>
      <c r="D726" s="231"/>
      <c r="E726" s="3"/>
      <c r="F726" s="3"/>
      <c r="G726" s="3"/>
      <c r="H726" s="3"/>
      <c r="J726" s="226"/>
      <c r="K726" s="3"/>
      <c r="L726" s="3"/>
      <c r="O726" s="227"/>
      <c r="Q726" s="94"/>
      <c r="R726" s="94"/>
      <c r="S726" s="94"/>
      <c r="T726" s="94"/>
    </row>
    <row r="727" ht="15.75" customHeight="1">
      <c r="A727" s="234"/>
      <c r="B727" s="240"/>
      <c r="C727" s="223"/>
      <c r="D727" s="231"/>
      <c r="E727" s="3"/>
      <c r="F727" s="3"/>
      <c r="G727" s="3"/>
      <c r="H727" s="3"/>
      <c r="J727" s="226"/>
      <c r="K727" s="3"/>
      <c r="L727" s="3"/>
      <c r="O727" s="227"/>
      <c r="Q727" s="94"/>
      <c r="R727" s="94"/>
      <c r="S727" s="94"/>
      <c r="T727" s="94"/>
    </row>
    <row r="728" ht="15.75" customHeight="1">
      <c r="A728" s="234"/>
      <c r="B728" s="240"/>
      <c r="C728" s="223"/>
      <c r="D728" s="231"/>
      <c r="E728" s="3"/>
      <c r="F728" s="3"/>
      <c r="G728" s="3"/>
      <c r="H728" s="3"/>
      <c r="J728" s="226"/>
      <c r="K728" s="3"/>
      <c r="L728" s="3"/>
      <c r="O728" s="227"/>
      <c r="Q728" s="94"/>
      <c r="R728" s="94"/>
      <c r="S728" s="94"/>
      <c r="T728" s="94"/>
    </row>
    <row r="729" ht="15.75" customHeight="1">
      <c r="A729" s="234"/>
      <c r="B729" s="240"/>
      <c r="C729" s="223"/>
      <c r="D729" s="231"/>
      <c r="E729" s="3"/>
      <c r="F729" s="3"/>
      <c r="G729" s="3"/>
      <c r="H729" s="3"/>
      <c r="J729" s="226"/>
      <c r="K729" s="3"/>
      <c r="L729" s="3"/>
      <c r="O729" s="227"/>
      <c r="Q729" s="94"/>
      <c r="R729" s="94"/>
      <c r="S729" s="94"/>
      <c r="T729" s="94"/>
    </row>
    <row r="730" ht="15.75" customHeight="1">
      <c r="A730" s="204"/>
      <c r="B730" s="240"/>
      <c r="C730" s="223"/>
      <c r="D730" s="231"/>
      <c r="E730" s="3"/>
      <c r="F730" s="3"/>
      <c r="G730" s="3"/>
      <c r="H730" s="3"/>
      <c r="J730" s="226"/>
      <c r="K730" s="3"/>
      <c r="L730" s="3"/>
      <c r="O730" s="227"/>
      <c r="Q730" s="94"/>
      <c r="R730" s="94"/>
      <c r="S730" s="94"/>
      <c r="T730" s="94"/>
    </row>
    <row r="731" ht="15.75" customHeight="1">
      <c r="A731" s="204"/>
      <c r="B731" s="240"/>
      <c r="C731" s="223"/>
      <c r="D731" s="231"/>
      <c r="E731" s="3"/>
      <c r="F731" s="3"/>
      <c r="G731" s="3"/>
      <c r="H731" s="3"/>
      <c r="J731" s="226"/>
      <c r="K731" s="3"/>
      <c r="L731" s="3"/>
      <c r="O731" s="227"/>
      <c r="Q731" s="94"/>
      <c r="R731" s="94"/>
      <c r="S731" s="94"/>
      <c r="T731" s="94"/>
    </row>
    <row r="732" ht="15.75" customHeight="1">
      <c r="A732" s="204"/>
      <c r="B732" s="240"/>
      <c r="C732" s="223"/>
      <c r="D732" s="231"/>
      <c r="E732" s="3"/>
      <c r="F732" s="3"/>
      <c r="G732" s="3"/>
      <c r="H732" s="3"/>
      <c r="J732" s="226"/>
      <c r="K732" s="3"/>
      <c r="L732" s="3"/>
      <c r="O732" s="227"/>
      <c r="Q732" s="94"/>
      <c r="R732" s="94"/>
      <c r="S732" s="94"/>
      <c r="T732" s="94"/>
    </row>
    <row r="733" ht="15.75" customHeight="1">
      <c r="A733" s="234"/>
      <c r="B733" s="240"/>
      <c r="C733" s="223"/>
      <c r="D733" s="231"/>
      <c r="E733" s="3"/>
      <c r="F733" s="3"/>
      <c r="G733" s="3"/>
      <c r="H733" s="3"/>
      <c r="J733" s="226"/>
      <c r="K733" s="3"/>
      <c r="L733" s="3"/>
      <c r="O733" s="227"/>
      <c r="Q733" s="94"/>
      <c r="R733" s="94"/>
      <c r="S733" s="94"/>
      <c r="T733" s="94"/>
    </row>
    <row r="734" ht="15.75" customHeight="1">
      <c r="A734" s="234"/>
      <c r="B734" s="240"/>
      <c r="C734" s="223"/>
      <c r="D734" s="231"/>
      <c r="E734" s="3"/>
      <c r="F734" s="3"/>
      <c r="G734" s="3"/>
      <c r="H734" s="3"/>
      <c r="J734" s="226"/>
      <c r="K734" s="3"/>
      <c r="L734" s="3"/>
      <c r="O734" s="227"/>
      <c r="Q734" s="94"/>
      <c r="R734" s="94"/>
      <c r="S734" s="94"/>
      <c r="T734" s="94"/>
    </row>
    <row r="735" ht="15.75" customHeight="1">
      <c r="A735" s="204"/>
      <c r="B735" s="240"/>
      <c r="C735" s="223"/>
      <c r="D735" s="231"/>
      <c r="E735" s="3"/>
      <c r="F735" s="3"/>
      <c r="G735" s="3"/>
      <c r="H735" s="3"/>
      <c r="J735" s="226"/>
      <c r="K735" s="3"/>
      <c r="L735" s="3"/>
      <c r="O735" s="227"/>
      <c r="Q735" s="94"/>
      <c r="R735" s="94"/>
      <c r="S735" s="94"/>
      <c r="T735" s="94"/>
    </row>
    <row r="736" ht="15.75" customHeight="1">
      <c r="A736" s="204"/>
      <c r="B736" s="240"/>
      <c r="C736" s="223"/>
      <c r="D736" s="231"/>
      <c r="E736" s="3"/>
      <c r="F736" s="3"/>
      <c r="G736" s="3"/>
      <c r="H736" s="3"/>
      <c r="J736" s="226"/>
      <c r="K736" s="3"/>
      <c r="L736" s="3"/>
      <c r="O736" s="227"/>
      <c r="Q736" s="94"/>
      <c r="R736" s="94"/>
      <c r="S736" s="94"/>
      <c r="T736" s="94"/>
    </row>
    <row r="737" ht="15.75" customHeight="1">
      <c r="A737" s="234"/>
      <c r="B737" s="240"/>
      <c r="C737" s="223"/>
      <c r="D737" s="231"/>
      <c r="E737" s="3"/>
      <c r="F737" s="3"/>
      <c r="G737" s="3"/>
      <c r="H737" s="3"/>
      <c r="J737" s="226"/>
      <c r="K737" s="3"/>
      <c r="L737" s="3"/>
      <c r="O737" s="227"/>
      <c r="Q737" s="94"/>
      <c r="R737" s="94"/>
      <c r="S737" s="94"/>
      <c r="T737" s="94"/>
    </row>
    <row r="738" ht="15.75" customHeight="1">
      <c r="A738" s="234"/>
      <c r="B738" s="240"/>
      <c r="C738" s="223"/>
      <c r="D738" s="231"/>
      <c r="E738" s="3"/>
      <c r="F738" s="3"/>
      <c r="G738" s="3"/>
      <c r="H738" s="3"/>
      <c r="J738" s="226"/>
      <c r="K738" s="3"/>
      <c r="L738" s="3"/>
      <c r="O738" s="227"/>
      <c r="Q738" s="94"/>
      <c r="R738" s="94"/>
      <c r="S738" s="94"/>
      <c r="T738" s="94"/>
    </row>
    <row r="739" ht="15.75" customHeight="1">
      <c r="A739" s="234"/>
      <c r="B739" s="240"/>
      <c r="C739" s="223"/>
      <c r="D739" s="231"/>
      <c r="E739" s="3"/>
      <c r="F739" s="3"/>
      <c r="G739" s="3"/>
      <c r="H739" s="3"/>
      <c r="J739" s="226"/>
      <c r="K739" s="3"/>
      <c r="L739" s="3"/>
      <c r="O739" s="227"/>
      <c r="Q739" s="94"/>
      <c r="R739" s="94"/>
      <c r="S739" s="94"/>
      <c r="T739" s="94"/>
    </row>
    <row r="740" ht="15.75" customHeight="1">
      <c r="A740" s="234"/>
      <c r="B740" s="240"/>
      <c r="C740" s="223"/>
      <c r="D740" s="231"/>
      <c r="E740" s="3"/>
      <c r="F740" s="3"/>
      <c r="G740" s="3"/>
      <c r="H740" s="3"/>
      <c r="J740" s="226"/>
      <c r="K740" s="3"/>
      <c r="L740" s="3"/>
      <c r="O740" s="227"/>
      <c r="Q740" s="94"/>
      <c r="R740" s="94"/>
      <c r="S740" s="94"/>
      <c r="T740" s="94"/>
    </row>
    <row r="741" ht="15.75" customHeight="1">
      <c r="A741" s="234"/>
      <c r="B741" s="240"/>
      <c r="C741" s="223"/>
      <c r="D741" s="231"/>
      <c r="E741" s="3"/>
      <c r="F741" s="3"/>
      <c r="G741" s="3"/>
      <c r="H741" s="3"/>
      <c r="J741" s="226"/>
      <c r="K741" s="3"/>
      <c r="L741" s="3"/>
      <c r="O741" s="227"/>
      <c r="Q741" s="94"/>
      <c r="R741" s="94"/>
      <c r="S741" s="94"/>
      <c r="T741" s="94"/>
    </row>
    <row r="742" ht="15.75" customHeight="1">
      <c r="A742" s="234"/>
      <c r="B742" s="240"/>
      <c r="C742" s="223"/>
      <c r="D742" s="231"/>
      <c r="E742" s="3"/>
      <c r="F742" s="3"/>
      <c r="G742" s="3"/>
      <c r="H742" s="3"/>
      <c r="J742" s="226"/>
      <c r="K742" s="3"/>
      <c r="L742" s="3"/>
      <c r="O742" s="227"/>
      <c r="Q742" s="94"/>
      <c r="R742" s="94"/>
      <c r="S742" s="94"/>
      <c r="T742" s="94"/>
    </row>
    <row r="743" ht="15.75" customHeight="1">
      <c r="A743" s="234"/>
      <c r="B743" s="240"/>
      <c r="C743" s="223"/>
      <c r="D743" s="231"/>
      <c r="E743" s="3"/>
      <c r="F743" s="3"/>
      <c r="G743" s="3"/>
      <c r="H743" s="3"/>
      <c r="J743" s="226"/>
      <c r="K743" s="3"/>
      <c r="L743" s="3"/>
      <c r="O743" s="227"/>
      <c r="Q743" s="94"/>
      <c r="R743" s="94"/>
      <c r="S743" s="94"/>
      <c r="T743" s="94"/>
    </row>
    <row r="744" ht="15.75" customHeight="1">
      <c r="A744" s="234"/>
      <c r="B744" s="240"/>
      <c r="C744" s="223"/>
      <c r="D744" s="231"/>
      <c r="E744" s="3"/>
      <c r="F744" s="3"/>
      <c r="G744" s="3"/>
      <c r="H744" s="3"/>
      <c r="J744" s="226"/>
      <c r="K744" s="3"/>
      <c r="L744" s="3"/>
      <c r="O744" s="227"/>
      <c r="Q744" s="94"/>
      <c r="R744" s="94"/>
      <c r="S744" s="94"/>
      <c r="T744" s="94"/>
    </row>
    <row r="745" ht="15.75" customHeight="1">
      <c r="A745" s="234"/>
      <c r="B745" s="240"/>
      <c r="C745" s="223"/>
      <c r="D745" s="231"/>
      <c r="E745" s="3"/>
      <c r="F745" s="3"/>
      <c r="G745" s="3"/>
      <c r="H745" s="3"/>
      <c r="J745" s="226"/>
      <c r="K745" s="3"/>
      <c r="L745" s="3"/>
      <c r="O745" s="227"/>
      <c r="Q745" s="94"/>
      <c r="R745" s="94"/>
      <c r="S745" s="94"/>
      <c r="T745" s="94"/>
    </row>
    <row r="746" ht="15.75" customHeight="1">
      <c r="A746" s="234"/>
      <c r="B746" s="240"/>
      <c r="C746" s="223"/>
      <c r="D746" s="231"/>
      <c r="E746" s="3"/>
      <c r="F746" s="3"/>
      <c r="G746" s="3"/>
      <c r="H746" s="3"/>
      <c r="J746" s="226"/>
      <c r="K746" s="3"/>
      <c r="L746" s="3"/>
      <c r="O746" s="227"/>
      <c r="Q746" s="94"/>
      <c r="R746" s="94"/>
      <c r="S746" s="94"/>
      <c r="T746" s="94"/>
    </row>
    <row r="747" ht="15.75" customHeight="1">
      <c r="A747" s="234"/>
      <c r="B747" s="240"/>
      <c r="C747" s="223"/>
      <c r="D747" s="231"/>
      <c r="E747" s="3"/>
      <c r="F747" s="3"/>
      <c r="G747" s="3"/>
      <c r="H747" s="3"/>
      <c r="J747" s="226"/>
      <c r="K747" s="3"/>
      <c r="L747" s="3"/>
      <c r="O747" s="227"/>
      <c r="Q747" s="94"/>
      <c r="R747" s="94"/>
      <c r="S747" s="94"/>
      <c r="T747" s="94"/>
    </row>
    <row r="748" ht="15.75" customHeight="1">
      <c r="A748" s="234"/>
      <c r="B748" s="240"/>
      <c r="C748" s="223"/>
      <c r="D748" s="231"/>
      <c r="E748" s="3"/>
      <c r="F748" s="3"/>
      <c r="G748" s="3"/>
      <c r="H748" s="3"/>
      <c r="J748" s="226"/>
      <c r="K748" s="3"/>
      <c r="L748" s="3"/>
      <c r="O748" s="227"/>
      <c r="Q748" s="94"/>
      <c r="R748" s="94"/>
      <c r="S748" s="94"/>
      <c r="T748" s="94"/>
    </row>
    <row r="749" ht="15.75" customHeight="1">
      <c r="A749" s="234"/>
      <c r="B749" s="240"/>
      <c r="C749" s="223"/>
      <c r="D749" s="231"/>
      <c r="E749" s="3"/>
      <c r="F749" s="3"/>
      <c r="G749" s="3"/>
      <c r="H749" s="3"/>
      <c r="J749" s="226"/>
      <c r="K749" s="3"/>
      <c r="L749" s="3"/>
      <c r="O749" s="227"/>
      <c r="Q749" s="94"/>
      <c r="R749" s="94"/>
      <c r="S749" s="94"/>
      <c r="T749" s="94"/>
    </row>
    <row r="750" ht="15.75" customHeight="1">
      <c r="A750" s="234"/>
      <c r="B750" s="240"/>
      <c r="C750" s="206"/>
      <c r="D750" s="231"/>
      <c r="E750" s="3"/>
      <c r="F750" s="3"/>
      <c r="G750" s="3"/>
      <c r="H750" s="3"/>
      <c r="J750" s="226"/>
      <c r="K750" s="3"/>
      <c r="L750" s="3"/>
      <c r="O750" s="227"/>
      <c r="Q750" s="94"/>
      <c r="R750" s="94"/>
      <c r="S750" s="94"/>
      <c r="T750" s="94"/>
    </row>
    <row r="751" ht="15.75" customHeight="1">
      <c r="A751" s="234"/>
      <c r="B751" s="240"/>
      <c r="C751" s="206"/>
      <c r="D751" s="231"/>
      <c r="E751" s="3"/>
      <c r="F751" s="3"/>
      <c r="G751" s="3"/>
      <c r="H751" s="3"/>
      <c r="J751" s="226"/>
      <c r="K751" s="3"/>
      <c r="L751" s="3"/>
      <c r="O751" s="227"/>
      <c r="Q751" s="94"/>
      <c r="R751" s="94"/>
      <c r="S751" s="94"/>
      <c r="T751" s="94"/>
    </row>
    <row r="752" ht="15.75" customHeight="1">
      <c r="A752" s="234"/>
      <c r="B752" s="240"/>
      <c r="C752" s="206"/>
      <c r="D752" s="231"/>
      <c r="E752" s="3"/>
      <c r="F752" s="3"/>
      <c r="G752" s="3"/>
      <c r="H752" s="3"/>
      <c r="J752" s="226"/>
      <c r="K752" s="3"/>
      <c r="L752" s="3"/>
      <c r="O752" s="227"/>
      <c r="Q752" s="94"/>
      <c r="R752" s="94"/>
      <c r="S752" s="94"/>
      <c r="T752" s="94"/>
    </row>
    <row r="753" ht="15.75" customHeight="1">
      <c r="A753" s="234"/>
      <c r="B753" s="240"/>
      <c r="C753" s="206"/>
      <c r="D753" s="231"/>
      <c r="E753" s="3"/>
      <c r="F753" s="3"/>
      <c r="G753" s="3"/>
      <c r="H753" s="3"/>
      <c r="J753" s="226"/>
      <c r="K753" s="3"/>
      <c r="L753" s="3"/>
      <c r="O753" s="227"/>
      <c r="Q753" s="94"/>
      <c r="R753" s="94"/>
      <c r="S753" s="94"/>
      <c r="T753" s="94"/>
    </row>
    <row r="754" ht="15.75" customHeight="1">
      <c r="A754" s="234"/>
      <c r="B754" s="240"/>
      <c r="C754" s="206"/>
      <c r="D754" s="231"/>
      <c r="E754" s="3"/>
      <c r="F754" s="3"/>
      <c r="G754" s="3"/>
      <c r="H754" s="3"/>
      <c r="J754" s="226"/>
      <c r="K754" s="3"/>
      <c r="L754" s="3"/>
      <c r="O754" s="227"/>
      <c r="Q754" s="94"/>
      <c r="R754" s="94"/>
      <c r="S754" s="94"/>
      <c r="T754" s="94"/>
    </row>
    <row r="755" ht="15.75" customHeight="1">
      <c r="A755" s="234"/>
      <c r="B755" s="240"/>
      <c r="C755" s="206"/>
      <c r="D755" s="231"/>
      <c r="E755" s="3"/>
      <c r="F755" s="3"/>
      <c r="G755" s="3"/>
      <c r="H755" s="3"/>
      <c r="J755" s="226"/>
      <c r="K755" s="3"/>
      <c r="L755" s="3"/>
      <c r="O755" s="227"/>
      <c r="Q755" s="94"/>
      <c r="R755" s="94"/>
      <c r="S755" s="94"/>
      <c r="T755" s="94"/>
    </row>
    <row r="756" ht="15.75" customHeight="1">
      <c r="A756" s="234"/>
      <c r="B756" s="240"/>
      <c r="C756" s="206"/>
      <c r="D756" s="231"/>
      <c r="E756" s="3"/>
      <c r="F756" s="3"/>
      <c r="G756" s="3"/>
      <c r="H756" s="3"/>
      <c r="J756" s="226"/>
      <c r="K756" s="3"/>
      <c r="L756" s="3"/>
      <c r="O756" s="227"/>
      <c r="Q756" s="94"/>
      <c r="R756" s="94"/>
      <c r="S756" s="94"/>
      <c r="T756" s="94"/>
    </row>
    <row r="757" ht="15.75" customHeight="1">
      <c r="A757" s="234"/>
      <c r="B757" s="240"/>
      <c r="C757" s="206"/>
      <c r="D757" s="231"/>
      <c r="E757" s="3"/>
      <c r="F757" s="3"/>
      <c r="G757" s="3"/>
      <c r="H757" s="3"/>
      <c r="J757" s="226"/>
      <c r="K757" s="3"/>
      <c r="L757" s="3"/>
      <c r="O757" s="227"/>
      <c r="Q757" s="94"/>
      <c r="R757" s="94"/>
      <c r="S757" s="94"/>
      <c r="T757" s="94"/>
    </row>
    <row r="758" ht="15.75" customHeight="1">
      <c r="A758" s="234"/>
      <c r="B758" s="240"/>
      <c r="C758" s="206"/>
      <c r="D758" s="231"/>
      <c r="E758" s="3"/>
      <c r="F758" s="3"/>
      <c r="G758" s="3"/>
      <c r="H758" s="3"/>
      <c r="J758" s="226"/>
      <c r="K758" s="3"/>
      <c r="L758" s="3"/>
      <c r="O758" s="227"/>
      <c r="Q758" s="94"/>
      <c r="R758" s="94"/>
      <c r="S758" s="94"/>
      <c r="T758" s="94"/>
    </row>
    <row r="759" ht="15.75" customHeight="1">
      <c r="A759" s="234"/>
      <c r="B759" s="240"/>
      <c r="C759" s="206"/>
      <c r="D759" s="231"/>
      <c r="E759" s="3"/>
      <c r="F759" s="3"/>
      <c r="G759" s="3"/>
      <c r="H759" s="3"/>
      <c r="J759" s="226"/>
      <c r="K759" s="3"/>
      <c r="L759" s="3"/>
      <c r="O759" s="227"/>
      <c r="Q759" s="94"/>
      <c r="R759" s="94"/>
      <c r="S759" s="94"/>
      <c r="T759" s="94"/>
    </row>
    <row r="760" ht="15.75" customHeight="1">
      <c r="A760" s="234"/>
      <c r="B760" s="240"/>
      <c r="C760" s="206"/>
      <c r="D760" s="231"/>
      <c r="E760" s="3"/>
      <c r="F760" s="3"/>
      <c r="G760" s="3"/>
      <c r="H760" s="3"/>
      <c r="J760" s="226"/>
      <c r="K760" s="3"/>
      <c r="L760" s="3"/>
      <c r="O760" s="227"/>
      <c r="Q760" s="94"/>
      <c r="R760" s="94"/>
      <c r="S760" s="94"/>
      <c r="T760" s="94"/>
    </row>
    <row r="761" ht="15.75" customHeight="1">
      <c r="A761" s="234"/>
      <c r="B761" s="240"/>
      <c r="C761" s="206"/>
      <c r="D761" s="231"/>
      <c r="E761" s="3"/>
      <c r="F761" s="3"/>
      <c r="G761" s="3"/>
      <c r="H761" s="3"/>
      <c r="J761" s="226"/>
      <c r="K761" s="3"/>
      <c r="L761" s="3"/>
      <c r="O761" s="227"/>
      <c r="Q761" s="94"/>
      <c r="R761" s="94"/>
      <c r="S761" s="94"/>
      <c r="T761" s="94"/>
    </row>
    <row r="762" ht="15.75" customHeight="1">
      <c r="A762" s="234"/>
      <c r="B762" s="240"/>
      <c r="C762" s="206"/>
      <c r="D762" s="231"/>
      <c r="E762" s="3"/>
      <c r="F762" s="3"/>
      <c r="G762" s="3"/>
      <c r="H762" s="3"/>
      <c r="J762" s="226"/>
      <c r="K762" s="3"/>
      <c r="L762" s="3"/>
      <c r="O762" s="227"/>
      <c r="Q762" s="94"/>
      <c r="R762" s="94"/>
      <c r="S762" s="94"/>
      <c r="T762" s="94"/>
    </row>
    <row r="763" ht="15.75" customHeight="1">
      <c r="A763" s="234"/>
      <c r="B763" s="240"/>
      <c r="C763" s="206"/>
      <c r="D763" s="231"/>
      <c r="E763" s="3"/>
      <c r="F763" s="3"/>
      <c r="G763" s="3"/>
      <c r="H763" s="3"/>
      <c r="J763" s="226"/>
      <c r="K763" s="3"/>
      <c r="L763" s="3"/>
      <c r="O763" s="227"/>
      <c r="Q763" s="94"/>
      <c r="R763" s="94"/>
      <c r="S763" s="94"/>
      <c r="T763" s="94"/>
    </row>
    <row r="764" ht="15.75" customHeight="1">
      <c r="A764" s="234"/>
      <c r="B764" s="240"/>
      <c r="C764" s="206"/>
      <c r="D764" s="231"/>
      <c r="E764" s="3"/>
      <c r="F764" s="3"/>
      <c r="G764" s="3"/>
      <c r="H764" s="3"/>
      <c r="J764" s="226"/>
      <c r="K764" s="3"/>
      <c r="L764" s="3"/>
      <c r="O764" s="227"/>
      <c r="Q764" s="94"/>
      <c r="R764" s="94"/>
      <c r="S764" s="94"/>
      <c r="T764" s="94"/>
    </row>
    <row r="765" ht="15.75" customHeight="1">
      <c r="A765" s="234"/>
      <c r="B765" s="240"/>
      <c r="C765" s="206"/>
      <c r="D765" s="231"/>
      <c r="E765" s="3"/>
      <c r="F765" s="3"/>
      <c r="G765" s="3"/>
      <c r="H765" s="3"/>
      <c r="J765" s="226"/>
      <c r="K765" s="3"/>
      <c r="L765" s="3"/>
      <c r="O765" s="227"/>
      <c r="Q765" s="94"/>
      <c r="R765" s="94"/>
      <c r="S765" s="94"/>
      <c r="T765" s="94"/>
    </row>
    <row r="766" ht="15.75" customHeight="1">
      <c r="A766" s="234"/>
      <c r="B766" s="240"/>
      <c r="C766" s="206"/>
      <c r="D766" s="231"/>
      <c r="E766" s="3"/>
      <c r="F766" s="3"/>
      <c r="G766" s="3"/>
      <c r="H766" s="3"/>
      <c r="J766" s="226"/>
      <c r="K766" s="3"/>
      <c r="L766" s="3"/>
      <c r="O766" s="227"/>
      <c r="Q766" s="94"/>
      <c r="R766" s="94"/>
      <c r="S766" s="94"/>
      <c r="T766" s="94"/>
    </row>
    <row r="767" ht="15.75" customHeight="1">
      <c r="A767" s="234"/>
      <c r="B767" s="240"/>
      <c r="C767" s="206"/>
      <c r="D767" s="231"/>
      <c r="E767" s="3"/>
      <c r="F767" s="3"/>
      <c r="G767" s="3"/>
      <c r="H767" s="3"/>
      <c r="J767" s="226"/>
      <c r="K767" s="3"/>
      <c r="L767" s="3"/>
      <c r="O767" s="227"/>
      <c r="Q767" s="94"/>
      <c r="R767" s="94"/>
      <c r="S767" s="94"/>
      <c r="T767" s="94"/>
    </row>
    <row r="768" ht="15.75" customHeight="1">
      <c r="A768" s="234"/>
      <c r="B768" s="240"/>
      <c r="C768" s="206"/>
      <c r="D768" s="231"/>
      <c r="E768" s="3"/>
      <c r="F768" s="3"/>
      <c r="G768" s="3"/>
      <c r="H768" s="3"/>
      <c r="J768" s="226"/>
      <c r="K768" s="3"/>
      <c r="L768" s="3"/>
      <c r="O768" s="227"/>
      <c r="Q768" s="94"/>
      <c r="R768" s="94"/>
      <c r="S768" s="94"/>
      <c r="T768" s="94"/>
    </row>
    <row r="769" ht="15.75" customHeight="1">
      <c r="A769" s="234"/>
      <c r="B769" s="240"/>
      <c r="C769" s="206"/>
      <c r="D769" s="231"/>
      <c r="E769" s="3"/>
      <c r="F769" s="3"/>
      <c r="G769" s="3"/>
      <c r="H769" s="3"/>
      <c r="J769" s="226"/>
      <c r="K769" s="3"/>
      <c r="L769" s="3"/>
      <c r="O769" s="227"/>
      <c r="Q769" s="94"/>
      <c r="R769" s="94"/>
      <c r="S769" s="94"/>
      <c r="T769" s="94"/>
    </row>
    <row r="770" ht="15.75" customHeight="1">
      <c r="A770" s="234"/>
      <c r="B770" s="240"/>
      <c r="C770" s="206"/>
      <c r="D770" s="231"/>
      <c r="E770" s="3"/>
      <c r="F770" s="3"/>
      <c r="G770" s="3"/>
      <c r="H770" s="3"/>
      <c r="J770" s="226"/>
      <c r="K770" s="3"/>
      <c r="L770" s="3"/>
      <c r="O770" s="227"/>
      <c r="Q770" s="94"/>
      <c r="R770" s="94"/>
      <c r="S770" s="94"/>
      <c r="T770" s="94"/>
    </row>
    <row r="771" ht="15.75" customHeight="1">
      <c r="A771" s="234"/>
      <c r="B771" s="240"/>
      <c r="C771" s="206"/>
      <c r="D771" s="231"/>
      <c r="E771" s="3"/>
      <c r="F771" s="3"/>
      <c r="G771" s="3"/>
      <c r="H771" s="3"/>
      <c r="J771" s="226"/>
      <c r="K771" s="3"/>
      <c r="L771" s="3"/>
      <c r="O771" s="227"/>
      <c r="Q771" s="94"/>
      <c r="R771" s="94"/>
      <c r="S771" s="94"/>
      <c r="T771" s="94"/>
    </row>
    <row r="772" ht="15.75" customHeight="1">
      <c r="A772" s="234"/>
      <c r="B772" s="240"/>
      <c r="C772" s="206"/>
      <c r="D772" s="231"/>
      <c r="E772" s="3"/>
      <c r="F772" s="3"/>
      <c r="G772" s="3"/>
      <c r="H772" s="3"/>
      <c r="J772" s="226"/>
      <c r="K772" s="3"/>
      <c r="L772" s="3"/>
      <c r="O772" s="227"/>
      <c r="Q772" s="94"/>
      <c r="R772" s="94"/>
      <c r="S772" s="94"/>
      <c r="T772" s="94"/>
    </row>
    <row r="773" ht="15.75" customHeight="1">
      <c r="A773" s="234"/>
      <c r="B773" s="240"/>
      <c r="C773" s="206"/>
      <c r="D773" s="231"/>
      <c r="E773" s="3"/>
      <c r="F773" s="3"/>
      <c r="G773" s="3"/>
      <c r="H773" s="3"/>
      <c r="J773" s="226"/>
      <c r="K773" s="3"/>
      <c r="L773" s="3"/>
      <c r="O773" s="227"/>
      <c r="Q773" s="94"/>
      <c r="R773" s="94"/>
      <c r="S773" s="94"/>
      <c r="T773" s="94"/>
    </row>
    <row r="774" ht="15.75" customHeight="1">
      <c r="A774" s="234"/>
      <c r="B774" s="240"/>
      <c r="C774" s="206"/>
      <c r="D774" s="231"/>
      <c r="E774" s="3"/>
      <c r="F774" s="3"/>
      <c r="G774" s="3"/>
      <c r="H774" s="3"/>
      <c r="J774" s="226"/>
      <c r="K774" s="3"/>
      <c r="L774" s="3"/>
      <c r="O774" s="227"/>
      <c r="Q774" s="94"/>
      <c r="R774" s="94"/>
      <c r="S774" s="94"/>
      <c r="T774" s="94"/>
    </row>
    <row r="775" ht="15.75" customHeight="1">
      <c r="A775" s="234"/>
      <c r="B775" s="240"/>
      <c r="C775" s="206"/>
      <c r="D775" s="231"/>
      <c r="E775" s="3"/>
      <c r="F775" s="3"/>
      <c r="G775" s="3"/>
      <c r="H775" s="3"/>
      <c r="J775" s="226"/>
      <c r="K775" s="3"/>
      <c r="L775" s="3"/>
      <c r="O775" s="227"/>
      <c r="Q775" s="94"/>
      <c r="R775" s="94"/>
      <c r="S775" s="94"/>
      <c r="T775" s="94"/>
    </row>
    <row r="776" ht="15.75" customHeight="1">
      <c r="A776" s="234"/>
      <c r="B776" s="240"/>
      <c r="C776" s="206"/>
      <c r="D776" s="231"/>
      <c r="E776" s="3"/>
      <c r="F776" s="3"/>
      <c r="G776" s="3"/>
      <c r="H776" s="3"/>
      <c r="J776" s="226"/>
      <c r="K776" s="3"/>
      <c r="L776" s="3"/>
      <c r="O776" s="227"/>
      <c r="Q776" s="94"/>
      <c r="R776" s="94"/>
      <c r="S776" s="94"/>
      <c r="T776" s="94"/>
    </row>
    <row r="777" ht="15.75" customHeight="1">
      <c r="A777" s="234"/>
      <c r="B777" s="240"/>
      <c r="C777" s="206"/>
      <c r="D777" s="231"/>
      <c r="E777" s="3"/>
      <c r="F777" s="3"/>
      <c r="G777" s="3"/>
      <c r="H777" s="3"/>
      <c r="J777" s="226"/>
      <c r="K777" s="3"/>
      <c r="L777" s="3"/>
      <c r="O777" s="227"/>
      <c r="Q777" s="94"/>
      <c r="R777" s="94"/>
      <c r="S777" s="94"/>
      <c r="T777" s="94"/>
    </row>
    <row r="778" ht="15.75" customHeight="1">
      <c r="A778" s="234"/>
      <c r="B778" s="240"/>
      <c r="C778" s="206"/>
      <c r="D778" s="231"/>
      <c r="E778" s="3"/>
      <c r="F778" s="3"/>
      <c r="G778" s="3"/>
      <c r="H778" s="3"/>
      <c r="J778" s="226"/>
      <c r="K778" s="3"/>
      <c r="L778" s="3"/>
      <c r="O778" s="227"/>
      <c r="Q778" s="94"/>
      <c r="R778" s="94"/>
      <c r="S778" s="94"/>
      <c r="T778" s="94"/>
    </row>
    <row r="779" ht="15.75" customHeight="1">
      <c r="A779" s="234"/>
      <c r="B779" s="240"/>
      <c r="C779" s="206"/>
      <c r="D779" s="231"/>
      <c r="E779" s="3"/>
      <c r="F779" s="3"/>
      <c r="G779" s="3"/>
      <c r="H779" s="3"/>
      <c r="J779" s="226"/>
      <c r="K779" s="3"/>
      <c r="L779" s="3"/>
      <c r="O779" s="227"/>
      <c r="Q779" s="94"/>
      <c r="R779" s="94"/>
      <c r="S779" s="94"/>
      <c r="T779" s="94"/>
    </row>
    <row r="780" ht="15.75" customHeight="1">
      <c r="A780" s="234"/>
      <c r="B780" s="240"/>
      <c r="C780" s="206"/>
      <c r="D780" s="231"/>
      <c r="E780" s="3"/>
      <c r="F780" s="3"/>
      <c r="G780" s="3"/>
      <c r="H780" s="3"/>
      <c r="J780" s="226"/>
      <c r="K780" s="3"/>
      <c r="L780" s="3"/>
      <c r="O780" s="227"/>
      <c r="Q780" s="94"/>
      <c r="R780" s="94"/>
      <c r="S780" s="94"/>
      <c r="T780" s="94"/>
    </row>
    <row r="781" ht="15.75" customHeight="1">
      <c r="A781" s="234"/>
      <c r="B781" s="240"/>
      <c r="C781" s="206"/>
      <c r="D781" s="231"/>
      <c r="E781" s="3"/>
      <c r="F781" s="3"/>
      <c r="G781" s="3"/>
      <c r="H781" s="3"/>
      <c r="J781" s="226"/>
      <c r="K781" s="3"/>
      <c r="L781" s="3"/>
      <c r="O781" s="227"/>
      <c r="Q781" s="94"/>
      <c r="R781" s="94"/>
      <c r="S781" s="94"/>
      <c r="T781" s="94"/>
    </row>
    <row r="782" ht="15.75" customHeight="1">
      <c r="A782" s="234"/>
      <c r="B782" s="240"/>
      <c r="C782" s="206"/>
      <c r="D782" s="231"/>
      <c r="E782" s="3"/>
      <c r="F782" s="3"/>
      <c r="G782" s="3"/>
      <c r="H782" s="3"/>
      <c r="J782" s="226"/>
      <c r="K782" s="3"/>
      <c r="L782" s="3"/>
      <c r="O782" s="227"/>
      <c r="Q782" s="94"/>
      <c r="R782" s="94"/>
      <c r="S782" s="94"/>
      <c r="T782" s="94"/>
    </row>
    <row r="783" ht="15.75" customHeight="1">
      <c r="A783" s="234"/>
      <c r="B783" s="240"/>
      <c r="C783" s="206"/>
      <c r="D783" s="231"/>
      <c r="E783" s="3"/>
      <c r="F783" s="3"/>
      <c r="G783" s="3"/>
      <c r="H783" s="3"/>
      <c r="J783" s="226"/>
      <c r="K783" s="3"/>
      <c r="L783" s="3"/>
      <c r="O783" s="227"/>
      <c r="Q783" s="94"/>
      <c r="R783" s="94"/>
      <c r="S783" s="94"/>
      <c r="T783" s="94"/>
    </row>
    <row r="784" ht="15.75" customHeight="1">
      <c r="A784" s="234"/>
      <c r="B784" s="240"/>
      <c r="C784" s="206"/>
      <c r="D784" s="231"/>
      <c r="E784" s="3"/>
      <c r="F784" s="3"/>
      <c r="G784" s="3"/>
      <c r="H784" s="3"/>
      <c r="J784" s="226"/>
      <c r="K784" s="3"/>
      <c r="L784" s="3"/>
      <c r="O784" s="227"/>
      <c r="Q784" s="94"/>
      <c r="R784" s="94"/>
      <c r="S784" s="94"/>
      <c r="T784" s="94"/>
    </row>
    <row r="785" ht="15.75" customHeight="1">
      <c r="A785" s="234"/>
      <c r="B785" s="240"/>
      <c r="C785" s="206"/>
      <c r="D785" s="231"/>
      <c r="E785" s="3"/>
      <c r="F785" s="3"/>
      <c r="G785" s="3"/>
      <c r="H785" s="3"/>
      <c r="J785" s="226"/>
      <c r="K785" s="3"/>
      <c r="L785" s="3"/>
      <c r="O785" s="227"/>
      <c r="Q785" s="94"/>
      <c r="R785" s="94"/>
      <c r="S785" s="94"/>
      <c r="T785" s="94"/>
    </row>
    <row r="786" ht="15.75" customHeight="1">
      <c r="A786" s="234"/>
      <c r="B786" s="240"/>
      <c r="C786" s="206"/>
      <c r="D786" s="231"/>
      <c r="E786" s="3"/>
      <c r="F786" s="3"/>
      <c r="G786" s="3"/>
      <c r="H786" s="3"/>
      <c r="J786" s="226"/>
      <c r="K786" s="3"/>
      <c r="L786" s="3"/>
      <c r="O786" s="227"/>
      <c r="Q786" s="94"/>
      <c r="R786" s="94"/>
      <c r="S786" s="94"/>
      <c r="T786" s="94"/>
    </row>
    <row r="787" ht="15.75" customHeight="1">
      <c r="A787" s="234"/>
      <c r="B787" s="240"/>
      <c r="C787" s="206"/>
      <c r="D787" s="231"/>
      <c r="E787" s="3"/>
      <c r="F787" s="3"/>
      <c r="G787" s="3"/>
      <c r="H787" s="3"/>
      <c r="J787" s="226"/>
      <c r="K787" s="3"/>
      <c r="L787" s="3"/>
      <c r="O787" s="227"/>
      <c r="Q787" s="94"/>
      <c r="R787" s="94"/>
      <c r="S787" s="94"/>
      <c r="T787" s="94"/>
    </row>
    <row r="788" ht="15.75" customHeight="1">
      <c r="A788" s="234"/>
      <c r="B788" s="240"/>
      <c r="C788" s="206"/>
      <c r="D788" s="231"/>
      <c r="E788" s="3"/>
      <c r="F788" s="3"/>
      <c r="G788" s="3"/>
      <c r="H788" s="3"/>
      <c r="J788" s="226"/>
      <c r="K788" s="3"/>
      <c r="L788" s="3"/>
      <c r="O788" s="227"/>
      <c r="Q788" s="94"/>
      <c r="R788" s="94"/>
      <c r="S788" s="94"/>
      <c r="T788" s="94"/>
    </row>
    <row r="789" ht="15.75" customHeight="1">
      <c r="A789" s="234"/>
      <c r="B789" s="240"/>
      <c r="C789" s="206"/>
      <c r="D789" s="231"/>
      <c r="E789" s="3"/>
      <c r="F789" s="3"/>
      <c r="G789" s="3"/>
      <c r="H789" s="3"/>
      <c r="J789" s="226"/>
      <c r="K789" s="3"/>
      <c r="L789" s="3"/>
      <c r="O789" s="227"/>
      <c r="Q789" s="94"/>
      <c r="R789" s="94"/>
      <c r="S789" s="94"/>
      <c r="T789" s="94"/>
    </row>
    <row r="790" ht="15.75" customHeight="1">
      <c r="A790" s="234"/>
      <c r="B790" s="240"/>
      <c r="C790" s="206"/>
      <c r="D790" s="231"/>
      <c r="E790" s="3"/>
      <c r="F790" s="3"/>
      <c r="G790" s="3"/>
      <c r="H790" s="3"/>
      <c r="J790" s="226"/>
      <c r="K790" s="3"/>
      <c r="L790" s="3"/>
      <c r="O790" s="227"/>
      <c r="Q790" s="94"/>
      <c r="R790" s="94"/>
      <c r="S790" s="94"/>
      <c r="T790" s="94"/>
    </row>
    <row r="791" ht="15.75" customHeight="1">
      <c r="A791" s="234"/>
      <c r="B791" s="240"/>
      <c r="C791" s="206"/>
      <c r="D791" s="231"/>
      <c r="E791" s="3"/>
      <c r="F791" s="3"/>
      <c r="G791" s="3"/>
      <c r="H791" s="3"/>
      <c r="J791" s="226"/>
      <c r="K791" s="3"/>
      <c r="L791" s="3"/>
      <c r="O791" s="227"/>
      <c r="Q791" s="94"/>
      <c r="R791" s="94"/>
      <c r="S791" s="94"/>
      <c r="T791" s="94"/>
    </row>
    <row r="792" ht="15.75" customHeight="1">
      <c r="A792" s="234"/>
      <c r="B792" s="240"/>
      <c r="C792" s="206"/>
      <c r="D792" s="231"/>
      <c r="E792" s="3"/>
      <c r="F792" s="3"/>
      <c r="G792" s="3"/>
      <c r="H792" s="3"/>
      <c r="J792" s="226"/>
      <c r="K792" s="3"/>
      <c r="L792" s="3"/>
      <c r="O792" s="227"/>
      <c r="Q792" s="94"/>
      <c r="R792" s="94"/>
      <c r="S792" s="94"/>
      <c r="T792" s="94"/>
    </row>
    <row r="793" ht="15.75" customHeight="1">
      <c r="A793" s="234"/>
      <c r="B793" s="240"/>
      <c r="C793" s="206"/>
      <c r="D793" s="231"/>
      <c r="E793" s="3"/>
      <c r="F793" s="3"/>
      <c r="G793" s="3"/>
      <c r="H793" s="3"/>
      <c r="J793" s="226"/>
      <c r="K793" s="3"/>
      <c r="L793" s="3"/>
      <c r="O793" s="227"/>
      <c r="Q793" s="94"/>
      <c r="R793" s="94"/>
      <c r="S793" s="94"/>
      <c r="T793" s="94"/>
    </row>
    <row r="794" ht="15.75" customHeight="1">
      <c r="A794" s="234"/>
      <c r="B794" s="240"/>
      <c r="C794" s="206"/>
      <c r="D794" s="231"/>
      <c r="E794" s="3"/>
      <c r="F794" s="3"/>
      <c r="G794" s="3"/>
      <c r="H794" s="3"/>
      <c r="J794" s="226"/>
      <c r="K794" s="3"/>
      <c r="L794" s="3"/>
      <c r="O794" s="227"/>
      <c r="Q794" s="94"/>
      <c r="R794" s="94"/>
      <c r="S794" s="94"/>
      <c r="T794" s="94"/>
    </row>
    <row r="795" ht="15.75" customHeight="1">
      <c r="A795" s="234"/>
      <c r="B795" s="240"/>
      <c r="C795" s="206"/>
      <c r="D795" s="231"/>
      <c r="E795" s="3"/>
      <c r="F795" s="3"/>
      <c r="G795" s="3"/>
      <c r="H795" s="3"/>
      <c r="J795" s="226"/>
      <c r="K795" s="3"/>
      <c r="L795" s="3"/>
      <c r="O795" s="227"/>
      <c r="Q795" s="94"/>
      <c r="R795" s="94"/>
      <c r="S795" s="94"/>
      <c r="T795" s="94"/>
    </row>
    <row r="796" ht="15.75" customHeight="1">
      <c r="A796" s="234"/>
      <c r="B796" s="240"/>
      <c r="C796" s="206"/>
      <c r="D796" s="231"/>
      <c r="E796" s="3"/>
      <c r="F796" s="3"/>
      <c r="G796" s="3"/>
      <c r="H796" s="3"/>
      <c r="J796" s="226"/>
      <c r="K796" s="3"/>
      <c r="L796" s="3"/>
      <c r="O796" s="227"/>
      <c r="Q796" s="94"/>
      <c r="R796" s="94"/>
      <c r="S796" s="94"/>
      <c r="T796" s="94"/>
    </row>
    <row r="797" ht="15.75" customHeight="1">
      <c r="A797" s="234"/>
      <c r="B797" s="240"/>
      <c r="C797" s="206"/>
      <c r="D797" s="231"/>
      <c r="E797" s="3"/>
      <c r="F797" s="3"/>
      <c r="G797" s="3"/>
      <c r="H797" s="3"/>
      <c r="J797" s="226"/>
      <c r="K797" s="3"/>
      <c r="L797" s="3"/>
      <c r="O797" s="227"/>
      <c r="Q797" s="94"/>
      <c r="R797" s="94"/>
      <c r="S797" s="94"/>
      <c r="T797" s="94"/>
    </row>
    <row r="798" ht="15.75" customHeight="1">
      <c r="A798" s="234"/>
      <c r="B798" s="240"/>
      <c r="C798" s="206"/>
      <c r="D798" s="231"/>
      <c r="E798" s="3"/>
      <c r="F798" s="3"/>
      <c r="G798" s="3"/>
      <c r="H798" s="3"/>
      <c r="J798" s="226"/>
      <c r="K798" s="3"/>
      <c r="L798" s="3"/>
      <c r="O798" s="227"/>
      <c r="Q798" s="94"/>
      <c r="R798" s="94"/>
      <c r="S798" s="94"/>
      <c r="T798" s="94"/>
    </row>
    <row r="799" ht="15.75" customHeight="1">
      <c r="A799" s="234"/>
      <c r="B799" s="240"/>
      <c r="C799" s="206"/>
      <c r="D799" s="231"/>
      <c r="E799" s="3"/>
      <c r="F799" s="3"/>
      <c r="G799" s="3"/>
      <c r="H799" s="3"/>
      <c r="J799" s="226"/>
      <c r="K799" s="3"/>
      <c r="L799" s="3"/>
      <c r="O799" s="227"/>
      <c r="Q799" s="94"/>
      <c r="R799" s="94"/>
      <c r="S799" s="94"/>
      <c r="T799" s="94"/>
    </row>
    <row r="800" ht="15.75" customHeight="1">
      <c r="A800" s="234"/>
      <c r="B800" s="240"/>
      <c r="C800" s="206"/>
      <c r="D800" s="231"/>
      <c r="E800" s="3"/>
      <c r="F800" s="3"/>
      <c r="G800" s="3"/>
      <c r="H800" s="3"/>
      <c r="J800" s="226"/>
      <c r="K800" s="3"/>
      <c r="L800" s="3"/>
      <c r="O800" s="227"/>
      <c r="Q800" s="94"/>
      <c r="R800" s="94"/>
      <c r="S800" s="94"/>
      <c r="T800" s="94"/>
    </row>
    <row r="801" ht="15.75" customHeight="1">
      <c r="A801" s="234"/>
      <c r="B801" s="240"/>
      <c r="C801" s="206"/>
      <c r="D801" s="231"/>
      <c r="E801" s="3"/>
      <c r="F801" s="3"/>
      <c r="G801" s="3"/>
      <c r="H801" s="3"/>
      <c r="J801" s="226"/>
      <c r="K801" s="3"/>
      <c r="L801" s="3"/>
      <c r="O801" s="227"/>
      <c r="Q801" s="94"/>
      <c r="R801" s="94"/>
      <c r="S801" s="94"/>
      <c r="T801" s="94"/>
    </row>
    <row r="802" ht="15.75" customHeight="1">
      <c r="A802" s="234"/>
      <c r="B802" s="240"/>
      <c r="C802" s="206"/>
      <c r="D802" s="231"/>
      <c r="E802" s="3"/>
      <c r="F802" s="3"/>
      <c r="G802" s="3"/>
      <c r="H802" s="3"/>
      <c r="J802" s="226"/>
      <c r="K802" s="3"/>
      <c r="L802" s="3"/>
      <c r="O802" s="227"/>
      <c r="Q802" s="94"/>
      <c r="R802" s="94"/>
      <c r="S802" s="94"/>
      <c r="T802" s="94"/>
    </row>
    <row r="803" ht="15.75" customHeight="1">
      <c r="A803" s="234"/>
      <c r="B803" s="240"/>
      <c r="C803" s="206"/>
      <c r="D803" s="231"/>
      <c r="E803" s="3"/>
      <c r="F803" s="3"/>
      <c r="G803" s="3"/>
      <c r="H803" s="3"/>
      <c r="J803" s="226"/>
      <c r="K803" s="3"/>
      <c r="L803" s="3"/>
      <c r="O803" s="227"/>
      <c r="Q803" s="94"/>
      <c r="R803" s="94"/>
      <c r="S803" s="94"/>
      <c r="T803" s="94"/>
    </row>
    <row r="804" ht="15.75" customHeight="1">
      <c r="A804" s="234"/>
      <c r="B804" s="240"/>
      <c r="C804" s="206"/>
      <c r="D804" s="231"/>
      <c r="E804" s="3"/>
      <c r="F804" s="3"/>
      <c r="G804" s="3"/>
      <c r="H804" s="3"/>
      <c r="J804" s="226"/>
      <c r="K804" s="3"/>
      <c r="L804" s="3"/>
      <c r="O804" s="227"/>
      <c r="Q804" s="94"/>
      <c r="R804" s="94"/>
      <c r="S804" s="94"/>
      <c r="T804" s="94"/>
    </row>
    <row r="805" ht="15.75" customHeight="1">
      <c r="A805" s="234"/>
      <c r="B805" s="240"/>
      <c r="C805" s="206"/>
      <c r="D805" s="231"/>
      <c r="E805" s="3"/>
      <c r="F805" s="3"/>
      <c r="G805" s="3"/>
      <c r="H805" s="3"/>
      <c r="J805" s="226"/>
      <c r="K805" s="3"/>
      <c r="L805" s="3"/>
      <c r="O805" s="227"/>
      <c r="Q805" s="94"/>
      <c r="R805" s="94"/>
      <c r="S805" s="94"/>
      <c r="T805" s="94"/>
    </row>
    <row r="806" ht="15.75" customHeight="1">
      <c r="A806" s="234"/>
      <c r="B806" s="240"/>
      <c r="C806" s="206"/>
      <c r="D806" s="231"/>
      <c r="E806" s="3"/>
      <c r="F806" s="3"/>
      <c r="G806" s="3"/>
      <c r="H806" s="3"/>
      <c r="J806" s="226"/>
      <c r="K806" s="3"/>
      <c r="L806" s="3"/>
      <c r="O806" s="227"/>
      <c r="Q806" s="94"/>
      <c r="R806" s="94"/>
      <c r="S806" s="94"/>
      <c r="T806" s="94"/>
    </row>
    <row r="807" ht="15.75" customHeight="1">
      <c r="A807" s="234"/>
      <c r="B807" s="240"/>
      <c r="C807" s="206"/>
      <c r="D807" s="231"/>
      <c r="E807" s="3"/>
      <c r="F807" s="3"/>
      <c r="G807" s="3"/>
      <c r="H807" s="3"/>
      <c r="J807" s="226"/>
      <c r="K807" s="3"/>
      <c r="L807" s="3"/>
      <c r="O807" s="227"/>
      <c r="Q807" s="94"/>
      <c r="R807" s="94"/>
      <c r="S807" s="94"/>
      <c r="T807" s="94"/>
    </row>
    <row r="808" ht="15.75" customHeight="1">
      <c r="A808" s="234"/>
      <c r="B808" s="240"/>
      <c r="C808" s="206"/>
      <c r="D808" s="231"/>
      <c r="E808" s="3"/>
      <c r="F808" s="3"/>
      <c r="G808" s="3"/>
      <c r="H808" s="3"/>
      <c r="J808" s="226"/>
      <c r="K808" s="3"/>
      <c r="L808" s="3"/>
      <c r="O808" s="227"/>
      <c r="Q808" s="94"/>
      <c r="R808" s="94"/>
      <c r="S808" s="94"/>
      <c r="T808" s="94"/>
    </row>
    <row r="809" ht="15.75" customHeight="1">
      <c r="A809" s="234"/>
      <c r="B809" s="240"/>
      <c r="C809" s="206"/>
      <c r="D809" s="231"/>
      <c r="E809" s="3"/>
      <c r="F809" s="3"/>
      <c r="G809" s="3"/>
      <c r="H809" s="3"/>
      <c r="J809" s="226"/>
      <c r="K809" s="3"/>
      <c r="L809" s="3"/>
      <c r="O809" s="227"/>
      <c r="Q809" s="94"/>
      <c r="R809" s="94"/>
      <c r="S809" s="94"/>
      <c r="T809" s="94"/>
    </row>
    <row r="810" ht="15.75" customHeight="1">
      <c r="A810" s="234"/>
      <c r="B810" s="240"/>
      <c r="C810" s="206"/>
      <c r="D810" s="231"/>
      <c r="E810" s="3"/>
      <c r="F810" s="3"/>
      <c r="G810" s="3"/>
      <c r="H810" s="3"/>
      <c r="J810" s="226"/>
      <c r="K810" s="3"/>
      <c r="L810" s="3"/>
      <c r="O810" s="227"/>
      <c r="Q810" s="94"/>
      <c r="R810" s="94"/>
      <c r="S810" s="94"/>
      <c r="T810" s="94"/>
    </row>
    <row r="811" ht="15.75" customHeight="1">
      <c r="A811" s="234"/>
      <c r="B811" s="240"/>
      <c r="C811" s="206"/>
      <c r="D811" s="231"/>
      <c r="E811" s="3"/>
      <c r="F811" s="3"/>
      <c r="G811" s="3"/>
      <c r="H811" s="3"/>
      <c r="J811" s="226"/>
      <c r="K811" s="3"/>
      <c r="L811" s="3"/>
      <c r="O811" s="227"/>
      <c r="Q811" s="94"/>
      <c r="R811" s="94"/>
      <c r="S811" s="94"/>
      <c r="T811" s="94"/>
    </row>
    <row r="812" ht="15.75" customHeight="1">
      <c r="A812" s="234"/>
      <c r="B812" s="240"/>
      <c r="C812" s="206"/>
      <c r="D812" s="231"/>
      <c r="E812" s="3"/>
      <c r="F812" s="3"/>
      <c r="G812" s="3"/>
      <c r="H812" s="3"/>
      <c r="J812" s="226"/>
      <c r="K812" s="3"/>
      <c r="L812" s="3"/>
      <c r="O812" s="227"/>
      <c r="Q812" s="94"/>
      <c r="R812" s="94"/>
      <c r="S812" s="94"/>
      <c r="T812" s="94"/>
    </row>
    <row r="813" ht="15.75" customHeight="1">
      <c r="A813" s="234"/>
      <c r="B813" s="240"/>
      <c r="C813" s="206"/>
      <c r="D813" s="231"/>
      <c r="E813" s="3"/>
      <c r="F813" s="3"/>
      <c r="G813" s="3"/>
      <c r="H813" s="3"/>
      <c r="J813" s="226"/>
      <c r="K813" s="3"/>
      <c r="L813" s="3"/>
      <c r="O813" s="227"/>
      <c r="Q813" s="94"/>
      <c r="R813" s="94"/>
      <c r="S813" s="94"/>
      <c r="T813" s="94"/>
    </row>
    <row r="814" ht="15.75" customHeight="1">
      <c r="A814" s="234"/>
      <c r="B814" s="240"/>
      <c r="C814" s="206"/>
      <c r="D814" s="231"/>
      <c r="E814" s="3"/>
      <c r="F814" s="3"/>
      <c r="G814" s="3"/>
      <c r="H814" s="3"/>
      <c r="J814" s="226"/>
      <c r="K814" s="3"/>
      <c r="L814" s="3"/>
      <c r="O814" s="227"/>
      <c r="Q814" s="94"/>
      <c r="R814" s="94"/>
      <c r="S814" s="94"/>
      <c r="T814" s="94"/>
    </row>
    <row r="815" ht="15.75" customHeight="1">
      <c r="A815" s="234"/>
      <c r="B815" s="240"/>
      <c r="C815" s="206"/>
      <c r="D815" s="231"/>
      <c r="E815" s="3"/>
      <c r="F815" s="3"/>
      <c r="G815" s="3"/>
      <c r="H815" s="3"/>
      <c r="J815" s="226"/>
      <c r="K815" s="3"/>
      <c r="L815" s="3"/>
      <c r="O815" s="227"/>
      <c r="Q815" s="94"/>
      <c r="R815" s="94"/>
      <c r="S815" s="94"/>
      <c r="T815" s="94"/>
    </row>
    <row r="816" ht="15.75" customHeight="1">
      <c r="A816" s="234"/>
      <c r="B816" s="240"/>
      <c r="C816" s="206"/>
      <c r="D816" s="231"/>
      <c r="E816" s="3"/>
      <c r="F816" s="3"/>
      <c r="G816" s="3"/>
      <c r="H816" s="3"/>
      <c r="J816" s="226"/>
      <c r="K816" s="3"/>
      <c r="L816" s="3"/>
      <c r="O816" s="227"/>
      <c r="Q816" s="94"/>
      <c r="R816" s="94"/>
      <c r="S816" s="94"/>
      <c r="T816" s="94"/>
    </row>
    <row r="817" ht="15.75" customHeight="1">
      <c r="A817" s="234"/>
      <c r="B817" s="240"/>
      <c r="C817" s="206"/>
      <c r="D817" s="231"/>
      <c r="E817" s="3"/>
      <c r="F817" s="3"/>
      <c r="G817" s="3"/>
      <c r="H817" s="3"/>
      <c r="J817" s="226"/>
      <c r="K817" s="3"/>
      <c r="L817" s="3"/>
      <c r="O817" s="227"/>
      <c r="Q817" s="94"/>
      <c r="R817" s="94"/>
      <c r="S817" s="94"/>
      <c r="T817" s="94"/>
    </row>
    <row r="818" ht="15.75" customHeight="1">
      <c r="A818" s="234"/>
      <c r="B818" s="240"/>
      <c r="C818" s="206"/>
      <c r="D818" s="231"/>
      <c r="E818" s="3"/>
      <c r="F818" s="3"/>
      <c r="G818" s="3"/>
      <c r="H818" s="3"/>
      <c r="J818" s="226"/>
      <c r="K818" s="3"/>
      <c r="L818" s="3"/>
      <c r="O818" s="227"/>
      <c r="Q818" s="94"/>
      <c r="R818" s="94"/>
      <c r="S818" s="94"/>
      <c r="T818" s="94"/>
    </row>
    <row r="819" ht="15.75" customHeight="1">
      <c r="A819" s="234"/>
      <c r="B819" s="240"/>
      <c r="C819" s="206"/>
      <c r="D819" s="231"/>
      <c r="E819" s="3"/>
      <c r="F819" s="3"/>
      <c r="G819" s="3"/>
      <c r="H819" s="3"/>
      <c r="J819" s="226"/>
      <c r="K819" s="3"/>
      <c r="L819" s="3"/>
      <c r="O819" s="227"/>
      <c r="Q819" s="94"/>
      <c r="R819" s="94"/>
      <c r="S819" s="94"/>
      <c r="T819" s="94"/>
    </row>
    <row r="820" ht="15.75" customHeight="1">
      <c r="A820" s="234"/>
      <c r="B820" s="240"/>
      <c r="C820" s="206"/>
      <c r="D820" s="231"/>
      <c r="E820" s="3"/>
      <c r="F820" s="3"/>
      <c r="G820" s="3"/>
      <c r="H820" s="3"/>
      <c r="J820" s="226"/>
      <c r="K820" s="3"/>
      <c r="L820" s="3"/>
      <c r="O820" s="227"/>
      <c r="Q820" s="94"/>
      <c r="R820" s="94"/>
      <c r="S820" s="94"/>
      <c r="T820" s="94"/>
    </row>
    <row r="821" ht="15.75" customHeight="1">
      <c r="A821" s="234"/>
      <c r="B821" s="240"/>
      <c r="C821" s="206"/>
      <c r="D821" s="207"/>
      <c r="E821" s="3"/>
      <c r="F821" s="3"/>
      <c r="G821" s="3"/>
      <c r="H821" s="3"/>
      <c r="J821" s="226"/>
      <c r="K821" s="3"/>
      <c r="L821" s="3"/>
      <c r="O821" s="227"/>
      <c r="Q821" s="94"/>
      <c r="R821" s="94"/>
      <c r="S821" s="94"/>
      <c r="T821" s="94"/>
    </row>
    <row r="822" ht="15.75" customHeight="1">
      <c r="A822" s="234"/>
      <c r="B822" s="240"/>
      <c r="C822" s="206"/>
      <c r="D822" s="207"/>
      <c r="E822" s="3"/>
      <c r="F822" s="3"/>
      <c r="G822" s="3"/>
      <c r="H822" s="3"/>
      <c r="J822" s="226"/>
      <c r="K822" s="3"/>
      <c r="L822" s="3"/>
      <c r="O822" s="227"/>
      <c r="Q822" s="94"/>
      <c r="R822" s="94"/>
      <c r="S822" s="94"/>
      <c r="T822" s="94"/>
    </row>
    <row r="823" ht="15.75" customHeight="1">
      <c r="A823" s="234"/>
      <c r="B823" s="240"/>
      <c r="C823" s="206"/>
      <c r="D823" s="207"/>
      <c r="E823" s="3"/>
      <c r="F823" s="3"/>
      <c r="G823" s="3"/>
      <c r="H823" s="3"/>
      <c r="J823" s="226"/>
      <c r="K823" s="3"/>
      <c r="L823" s="3"/>
      <c r="O823" s="227"/>
      <c r="Q823" s="94"/>
      <c r="R823" s="94"/>
      <c r="S823" s="94"/>
      <c r="T823" s="94"/>
    </row>
    <row r="824" ht="15.75" customHeight="1">
      <c r="A824" s="234"/>
      <c r="B824" s="240"/>
      <c r="C824" s="206"/>
      <c r="D824" s="207"/>
      <c r="E824" s="3"/>
      <c r="F824" s="3"/>
      <c r="G824" s="3"/>
      <c r="H824" s="3"/>
      <c r="J824" s="226"/>
      <c r="K824" s="3"/>
      <c r="L824" s="3"/>
      <c r="O824" s="227"/>
      <c r="Q824" s="94"/>
      <c r="R824" s="94"/>
      <c r="S824" s="94"/>
      <c r="T824" s="94"/>
    </row>
    <row r="825" ht="15.75" customHeight="1">
      <c r="A825" s="234"/>
      <c r="B825" s="240"/>
      <c r="C825" s="206"/>
      <c r="D825" s="207"/>
      <c r="E825" s="3"/>
      <c r="F825" s="3"/>
      <c r="G825" s="3"/>
      <c r="H825" s="3"/>
      <c r="J825" s="226"/>
      <c r="K825" s="3"/>
      <c r="L825" s="3"/>
      <c r="O825" s="227"/>
      <c r="Q825" s="94"/>
      <c r="R825" s="94"/>
      <c r="S825" s="94"/>
      <c r="T825" s="94"/>
    </row>
    <row r="826" ht="15.75" customHeight="1">
      <c r="A826" s="234"/>
      <c r="B826" s="240"/>
      <c r="C826" s="206"/>
      <c r="D826" s="207"/>
      <c r="E826" s="3"/>
      <c r="F826" s="3"/>
      <c r="G826" s="3"/>
      <c r="H826" s="3"/>
      <c r="J826" s="226"/>
      <c r="K826" s="3"/>
      <c r="L826" s="3"/>
      <c r="O826" s="227"/>
      <c r="Q826" s="94"/>
      <c r="R826" s="94"/>
      <c r="S826" s="94"/>
      <c r="T826" s="94"/>
    </row>
    <row r="827" ht="15.75" customHeight="1">
      <c r="A827" s="234"/>
      <c r="B827" s="240"/>
      <c r="C827" s="206"/>
      <c r="D827" s="207"/>
      <c r="E827" s="3"/>
      <c r="F827" s="3"/>
      <c r="G827" s="3"/>
      <c r="H827" s="3"/>
      <c r="J827" s="226"/>
      <c r="K827" s="3"/>
      <c r="L827" s="3"/>
      <c r="O827" s="227"/>
      <c r="Q827" s="94"/>
      <c r="R827" s="94"/>
      <c r="S827" s="94"/>
      <c r="T827" s="94"/>
    </row>
    <row r="828" ht="15.75" customHeight="1">
      <c r="A828" s="234"/>
      <c r="B828" s="240"/>
      <c r="C828" s="206"/>
      <c r="D828" s="207"/>
      <c r="E828" s="3"/>
      <c r="F828" s="3"/>
      <c r="G828" s="3"/>
      <c r="H828" s="3"/>
      <c r="J828" s="226"/>
      <c r="K828" s="3"/>
      <c r="L828" s="3"/>
      <c r="O828" s="227"/>
      <c r="Q828" s="94"/>
      <c r="R828" s="94"/>
      <c r="S828" s="94"/>
      <c r="T828" s="94"/>
    </row>
    <row r="829" ht="15.75" customHeight="1">
      <c r="A829" s="234"/>
      <c r="B829" s="240"/>
      <c r="C829" s="206"/>
      <c r="D829" s="207"/>
      <c r="E829" s="3"/>
      <c r="F829" s="3"/>
      <c r="G829" s="3"/>
      <c r="H829" s="3"/>
      <c r="J829" s="226"/>
      <c r="K829" s="3"/>
      <c r="L829" s="3"/>
      <c r="O829" s="227"/>
      <c r="Q829" s="94"/>
      <c r="R829" s="94"/>
      <c r="S829" s="94"/>
      <c r="T829" s="94"/>
    </row>
    <row r="830" ht="15.75" customHeight="1">
      <c r="A830" s="234"/>
      <c r="B830" s="240"/>
      <c r="C830" s="206"/>
      <c r="D830" s="207"/>
      <c r="E830" s="3"/>
      <c r="F830" s="3"/>
      <c r="G830" s="3"/>
      <c r="H830" s="3"/>
      <c r="J830" s="226"/>
      <c r="K830" s="3"/>
      <c r="L830" s="3"/>
      <c r="O830" s="227"/>
      <c r="Q830" s="94"/>
      <c r="R830" s="94"/>
      <c r="S830" s="94"/>
      <c r="T830" s="94"/>
    </row>
    <row r="831" ht="15.75" customHeight="1">
      <c r="A831" s="234"/>
      <c r="B831" s="240"/>
      <c r="C831" s="206"/>
      <c r="D831" s="207"/>
      <c r="E831" s="3"/>
      <c r="F831" s="3"/>
      <c r="G831" s="3"/>
      <c r="H831" s="3"/>
      <c r="J831" s="226"/>
      <c r="K831" s="3"/>
      <c r="L831" s="3"/>
      <c r="O831" s="227"/>
      <c r="Q831" s="94"/>
      <c r="R831" s="94"/>
      <c r="S831" s="94"/>
      <c r="T831" s="94"/>
    </row>
    <row r="832" ht="15.75" customHeight="1">
      <c r="A832" s="234"/>
      <c r="B832" s="240"/>
      <c r="C832" s="206"/>
      <c r="D832" s="207"/>
      <c r="E832" s="3"/>
      <c r="F832" s="3"/>
      <c r="G832" s="3"/>
      <c r="H832" s="3"/>
      <c r="J832" s="226"/>
      <c r="K832" s="3"/>
      <c r="L832" s="3"/>
      <c r="O832" s="227"/>
      <c r="Q832" s="94"/>
      <c r="R832" s="94"/>
      <c r="S832" s="94"/>
      <c r="T832" s="94"/>
    </row>
    <row r="833" ht="15.75" customHeight="1">
      <c r="A833" s="234"/>
      <c r="B833" s="240"/>
      <c r="C833" s="206"/>
      <c r="D833" s="207"/>
      <c r="E833" s="3"/>
      <c r="F833" s="3"/>
      <c r="G833" s="3"/>
      <c r="H833" s="3"/>
      <c r="J833" s="226"/>
      <c r="K833" s="3"/>
      <c r="L833" s="3"/>
      <c r="O833" s="227"/>
      <c r="Q833" s="94"/>
      <c r="R833" s="94"/>
      <c r="S833" s="94"/>
      <c r="T833" s="94"/>
    </row>
    <row r="834" ht="15.75" customHeight="1">
      <c r="A834" s="234"/>
      <c r="B834" s="240"/>
      <c r="C834" s="206"/>
      <c r="D834" s="207"/>
      <c r="E834" s="3"/>
      <c r="F834" s="3"/>
      <c r="G834" s="3"/>
      <c r="H834" s="3"/>
      <c r="J834" s="226"/>
      <c r="K834" s="3"/>
      <c r="L834" s="3"/>
      <c r="O834" s="227"/>
      <c r="Q834" s="94"/>
      <c r="R834" s="94"/>
      <c r="S834" s="94"/>
      <c r="T834" s="94"/>
    </row>
    <row r="835" ht="15.75" customHeight="1">
      <c r="A835" s="234"/>
      <c r="B835" s="240"/>
      <c r="C835" s="206"/>
      <c r="D835" s="207"/>
      <c r="E835" s="3"/>
      <c r="F835" s="3"/>
      <c r="G835" s="3"/>
      <c r="H835" s="3"/>
      <c r="J835" s="226"/>
      <c r="K835" s="3"/>
      <c r="L835" s="3"/>
      <c r="O835" s="227"/>
      <c r="Q835" s="94"/>
      <c r="R835" s="94"/>
      <c r="S835" s="94"/>
      <c r="T835" s="94"/>
    </row>
    <row r="836" ht="15.75" customHeight="1">
      <c r="A836" s="234"/>
      <c r="B836" s="240"/>
      <c r="C836" s="206"/>
      <c r="D836" s="207"/>
      <c r="E836" s="3"/>
      <c r="F836" s="3"/>
      <c r="G836" s="3"/>
      <c r="H836" s="3"/>
      <c r="J836" s="226"/>
      <c r="K836" s="3"/>
      <c r="L836" s="3"/>
      <c r="O836" s="227"/>
      <c r="Q836" s="94"/>
      <c r="R836" s="94"/>
      <c r="S836" s="94"/>
      <c r="T836" s="94"/>
    </row>
    <row r="837" ht="15.75" customHeight="1">
      <c r="A837" s="234"/>
      <c r="B837" s="240"/>
      <c r="C837" s="206"/>
      <c r="D837" s="207"/>
      <c r="E837" s="3"/>
      <c r="F837" s="3"/>
      <c r="G837" s="3"/>
      <c r="H837" s="3"/>
      <c r="J837" s="226"/>
      <c r="K837" s="3"/>
      <c r="L837" s="3"/>
      <c r="O837" s="227"/>
      <c r="Q837" s="94"/>
      <c r="R837" s="94"/>
      <c r="S837" s="94"/>
      <c r="T837" s="94"/>
    </row>
    <row r="838" ht="15.75" customHeight="1">
      <c r="A838" s="234"/>
      <c r="B838" s="240"/>
      <c r="C838" s="206"/>
      <c r="D838" s="207"/>
      <c r="E838" s="3"/>
      <c r="F838" s="3"/>
      <c r="G838" s="3"/>
      <c r="H838" s="3"/>
      <c r="J838" s="226"/>
      <c r="K838" s="3"/>
      <c r="L838" s="3"/>
      <c r="O838" s="227"/>
      <c r="Q838" s="94"/>
      <c r="R838" s="94"/>
      <c r="S838" s="94"/>
      <c r="T838" s="94"/>
    </row>
    <row r="839" ht="15.75" customHeight="1">
      <c r="A839" s="234"/>
      <c r="B839" s="240"/>
      <c r="C839" s="206"/>
      <c r="D839" s="207"/>
      <c r="E839" s="3"/>
      <c r="F839" s="3"/>
      <c r="G839" s="3"/>
      <c r="H839" s="3"/>
      <c r="J839" s="226"/>
      <c r="K839" s="3"/>
      <c r="L839" s="3"/>
      <c r="O839" s="227"/>
      <c r="Q839" s="94"/>
      <c r="R839" s="94"/>
      <c r="S839" s="94"/>
      <c r="T839" s="94"/>
    </row>
    <row r="840" ht="15.75" customHeight="1">
      <c r="A840" s="234"/>
      <c r="B840" s="240"/>
      <c r="C840" s="206"/>
      <c r="D840" s="207"/>
      <c r="E840" s="3"/>
      <c r="F840" s="3"/>
      <c r="G840" s="3"/>
      <c r="H840" s="3"/>
      <c r="J840" s="226"/>
      <c r="K840" s="3"/>
      <c r="L840" s="3"/>
      <c r="O840" s="227"/>
      <c r="Q840" s="94"/>
      <c r="R840" s="94"/>
      <c r="S840" s="94"/>
      <c r="T840" s="94"/>
    </row>
    <row r="841" ht="15.75" customHeight="1">
      <c r="A841" s="234"/>
      <c r="B841" s="240"/>
      <c r="C841" s="206"/>
      <c r="D841" s="207"/>
      <c r="E841" s="3"/>
      <c r="F841" s="3"/>
      <c r="G841" s="3"/>
      <c r="H841" s="3"/>
      <c r="J841" s="226"/>
      <c r="K841" s="3"/>
      <c r="L841" s="3"/>
      <c r="O841" s="227"/>
      <c r="Q841" s="94"/>
      <c r="R841" s="94"/>
      <c r="S841" s="94"/>
      <c r="T841" s="94"/>
    </row>
    <row r="842" ht="15.75" customHeight="1">
      <c r="A842" s="234"/>
      <c r="B842" s="240"/>
      <c r="C842" s="206"/>
      <c r="D842" s="207"/>
      <c r="E842" s="3"/>
      <c r="F842" s="3"/>
      <c r="G842" s="3"/>
      <c r="H842" s="3"/>
      <c r="J842" s="226"/>
      <c r="K842" s="3"/>
      <c r="L842" s="3"/>
      <c r="O842" s="227"/>
      <c r="Q842" s="94"/>
      <c r="R842" s="94"/>
      <c r="S842" s="94"/>
      <c r="T842" s="94"/>
    </row>
    <row r="843" ht="15.75" customHeight="1">
      <c r="A843" s="234"/>
      <c r="B843" s="240"/>
      <c r="C843" s="206"/>
      <c r="D843" s="207"/>
      <c r="E843" s="3"/>
      <c r="F843" s="3"/>
      <c r="G843" s="3"/>
      <c r="H843" s="3"/>
      <c r="J843" s="226"/>
      <c r="K843" s="3"/>
      <c r="L843" s="3"/>
      <c r="O843" s="227"/>
      <c r="Q843" s="94"/>
      <c r="R843" s="94"/>
      <c r="S843" s="94"/>
      <c r="T843" s="94"/>
    </row>
    <row r="844" ht="15.75" customHeight="1">
      <c r="A844" s="234"/>
      <c r="B844" s="240"/>
      <c r="C844" s="206"/>
      <c r="D844" s="207"/>
      <c r="E844" s="3"/>
      <c r="F844" s="3"/>
      <c r="G844" s="3"/>
      <c r="H844" s="3"/>
      <c r="J844" s="226"/>
      <c r="K844" s="3"/>
      <c r="L844" s="3"/>
      <c r="O844" s="227"/>
      <c r="Q844" s="94"/>
      <c r="R844" s="94"/>
      <c r="S844" s="94"/>
      <c r="T844" s="94"/>
    </row>
    <row r="845" ht="15.75" customHeight="1">
      <c r="A845" s="234"/>
      <c r="B845" s="240"/>
      <c r="C845" s="206"/>
      <c r="D845" s="207"/>
      <c r="E845" s="3"/>
      <c r="F845" s="3"/>
      <c r="G845" s="3"/>
      <c r="H845" s="3"/>
      <c r="J845" s="226"/>
      <c r="K845" s="3"/>
      <c r="L845" s="3"/>
      <c r="O845" s="227"/>
      <c r="Q845" s="94"/>
      <c r="R845" s="94"/>
      <c r="S845" s="94"/>
      <c r="T845" s="94"/>
    </row>
    <row r="846" ht="15.75" customHeight="1">
      <c r="A846" s="234"/>
      <c r="B846" s="240"/>
      <c r="C846" s="206"/>
      <c r="D846" s="207"/>
      <c r="E846" s="3"/>
      <c r="F846" s="3"/>
      <c r="G846" s="3"/>
      <c r="H846" s="3"/>
      <c r="J846" s="226"/>
      <c r="K846" s="3"/>
      <c r="L846" s="3"/>
      <c r="O846" s="227"/>
      <c r="Q846" s="94"/>
      <c r="R846" s="94"/>
      <c r="S846" s="94"/>
      <c r="T846" s="94"/>
    </row>
    <row r="847" ht="15.75" customHeight="1">
      <c r="A847" s="234"/>
      <c r="B847" s="240"/>
      <c r="C847" s="206"/>
      <c r="D847" s="207"/>
      <c r="E847" s="3"/>
      <c r="F847" s="3"/>
      <c r="G847" s="3"/>
      <c r="H847" s="3"/>
      <c r="J847" s="226"/>
      <c r="K847" s="3"/>
      <c r="L847" s="3"/>
      <c r="O847" s="227"/>
      <c r="Q847" s="94"/>
      <c r="R847" s="94"/>
      <c r="S847" s="94"/>
      <c r="T847" s="94"/>
    </row>
    <row r="848" ht="15.75" customHeight="1">
      <c r="A848" s="234"/>
      <c r="B848" s="240"/>
      <c r="C848" s="206"/>
      <c r="D848" s="207"/>
      <c r="E848" s="3"/>
      <c r="F848" s="3"/>
      <c r="G848" s="3"/>
      <c r="H848" s="3"/>
      <c r="J848" s="226"/>
      <c r="K848" s="3"/>
      <c r="L848" s="3"/>
      <c r="O848" s="227"/>
      <c r="Q848" s="94"/>
      <c r="R848" s="94"/>
      <c r="S848" s="94"/>
      <c r="T848" s="94"/>
    </row>
    <row r="849" ht="15.75" customHeight="1">
      <c r="A849" s="234"/>
      <c r="B849" s="240"/>
      <c r="C849" s="206"/>
      <c r="D849" s="207"/>
      <c r="E849" s="3"/>
      <c r="F849" s="3"/>
      <c r="G849" s="3"/>
      <c r="H849" s="3"/>
      <c r="J849" s="226"/>
      <c r="K849" s="3"/>
      <c r="L849" s="3"/>
      <c r="O849" s="227"/>
      <c r="Q849" s="94"/>
      <c r="R849" s="94"/>
      <c r="S849" s="94"/>
      <c r="T849" s="94"/>
    </row>
    <row r="850" ht="15.75" customHeight="1">
      <c r="A850" s="234"/>
      <c r="B850" s="240"/>
      <c r="C850" s="206"/>
      <c r="D850" s="207"/>
      <c r="E850" s="3"/>
      <c r="F850" s="3"/>
      <c r="G850" s="3"/>
      <c r="H850" s="3"/>
      <c r="J850" s="226"/>
      <c r="K850" s="3"/>
      <c r="L850" s="3"/>
      <c r="O850" s="227"/>
      <c r="Q850" s="94"/>
      <c r="R850" s="94"/>
      <c r="S850" s="94"/>
      <c r="T850" s="94"/>
    </row>
    <row r="851" ht="15.75" customHeight="1">
      <c r="A851" s="234"/>
      <c r="B851" s="240"/>
      <c r="C851" s="206"/>
      <c r="D851" s="207"/>
      <c r="E851" s="3"/>
      <c r="F851" s="3"/>
      <c r="G851" s="3"/>
      <c r="H851" s="3"/>
      <c r="J851" s="226"/>
      <c r="K851" s="3"/>
      <c r="L851" s="3"/>
      <c r="O851" s="227"/>
      <c r="Q851" s="94"/>
      <c r="R851" s="94"/>
      <c r="S851" s="94"/>
      <c r="T851" s="94"/>
    </row>
    <row r="852" ht="15.75" customHeight="1">
      <c r="A852" s="234"/>
      <c r="B852" s="240"/>
      <c r="C852" s="206"/>
      <c r="D852" s="207"/>
      <c r="E852" s="3"/>
      <c r="F852" s="3"/>
      <c r="G852" s="3"/>
      <c r="H852" s="3"/>
      <c r="J852" s="226"/>
      <c r="K852" s="3"/>
      <c r="L852" s="3"/>
      <c r="O852" s="227"/>
      <c r="Q852" s="94"/>
      <c r="R852" s="94"/>
      <c r="S852" s="94"/>
      <c r="T852" s="94"/>
    </row>
    <row r="853" ht="15.75" customHeight="1">
      <c r="A853" s="234"/>
      <c r="B853" s="240"/>
      <c r="C853" s="206"/>
      <c r="D853" s="207"/>
      <c r="E853" s="3"/>
      <c r="F853" s="3"/>
      <c r="G853" s="3"/>
      <c r="H853" s="3"/>
      <c r="J853" s="226"/>
      <c r="K853" s="3"/>
      <c r="L853" s="3"/>
      <c r="O853" s="227"/>
      <c r="Q853" s="94"/>
      <c r="R853" s="94"/>
      <c r="S853" s="94"/>
      <c r="T853" s="94"/>
    </row>
    <row r="854" ht="15.75" customHeight="1">
      <c r="A854" s="234"/>
      <c r="B854" s="240"/>
      <c r="C854" s="206"/>
      <c r="D854" s="207"/>
      <c r="E854" s="3"/>
      <c r="F854" s="3"/>
      <c r="G854" s="3"/>
      <c r="H854" s="3"/>
      <c r="J854" s="226"/>
      <c r="K854" s="3"/>
      <c r="L854" s="3"/>
      <c r="O854" s="227"/>
      <c r="Q854" s="94"/>
      <c r="R854" s="94"/>
      <c r="S854" s="94"/>
      <c r="T854" s="94"/>
    </row>
    <row r="855" ht="15.75" customHeight="1">
      <c r="A855" s="234"/>
      <c r="B855" s="240"/>
      <c r="C855" s="206"/>
      <c r="D855" s="207"/>
      <c r="E855" s="3"/>
      <c r="F855" s="3"/>
      <c r="G855" s="3"/>
      <c r="H855" s="3"/>
      <c r="J855" s="226"/>
      <c r="K855" s="3"/>
      <c r="L855" s="3"/>
      <c r="O855" s="227"/>
      <c r="Q855" s="94"/>
      <c r="R855" s="94"/>
      <c r="S855" s="94"/>
      <c r="T855" s="94"/>
    </row>
    <row r="856" ht="15.75" customHeight="1">
      <c r="A856" s="234"/>
      <c r="B856" s="240"/>
      <c r="C856" s="206"/>
      <c r="D856" s="207"/>
      <c r="E856" s="3"/>
      <c r="F856" s="3"/>
      <c r="G856" s="3"/>
      <c r="H856" s="3"/>
      <c r="J856" s="226"/>
      <c r="K856" s="3"/>
      <c r="L856" s="3"/>
      <c r="O856" s="227"/>
      <c r="Q856" s="94"/>
      <c r="R856" s="94"/>
      <c r="S856" s="94"/>
      <c r="T856" s="94"/>
    </row>
    <row r="857" ht="15.75" customHeight="1">
      <c r="A857" s="234"/>
      <c r="B857" s="240"/>
      <c r="C857" s="206"/>
      <c r="D857" s="207"/>
      <c r="E857" s="3"/>
      <c r="F857" s="3"/>
      <c r="G857" s="3"/>
      <c r="H857" s="3"/>
      <c r="J857" s="226"/>
      <c r="K857" s="3"/>
      <c r="L857" s="3"/>
      <c r="O857" s="227"/>
      <c r="Q857" s="94"/>
      <c r="R857" s="94"/>
      <c r="S857" s="94"/>
      <c r="T857" s="94"/>
    </row>
    <row r="858" ht="15.75" customHeight="1">
      <c r="A858" s="234"/>
      <c r="B858" s="240"/>
      <c r="C858" s="206"/>
      <c r="D858" s="207"/>
      <c r="E858" s="3"/>
      <c r="F858" s="3"/>
      <c r="G858" s="3"/>
      <c r="H858" s="3"/>
      <c r="J858" s="226"/>
      <c r="K858" s="3"/>
      <c r="L858" s="3"/>
      <c r="O858" s="227"/>
      <c r="Q858" s="94"/>
      <c r="R858" s="94"/>
      <c r="S858" s="94"/>
      <c r="T858" s="94"/>
    </row>
    <row r="859" ht="15.75" customHeight="1">
      <c r="A859" s="234"/>
      <c r="B859" s="240"/>
      <c r="C859" s="206"/>
      <c r="D859" s="207"/>
      <c r="E859" s="3"/>
      <c r="F859" s="3"/>
      <c r="G859" s="3"/>
      <c r="H859" s="3"/>
      <c r="J859" s="226"/>
      <c r="K859" s="3"/>
      <c r="L859" s="3"/>
      <c r="O859" s="227"/>
      <c r="Q859" s="94"/>
      <c r="R859" s="94"/>
      <c r="S859" s="94"/>
      <c r="T859" s="94"/>
    </row>
    <row r="860" ht="15.75" customHeight="1">
      <c r="A860" s="234"/>
      <c r="B860" s="240"/>
      <c r="C860" s="206"/>
      <c r="D860" s="207"/>
      <c r="E860" s="3"/>
      <c r="F860" s="3"/>
      <c r="G860" s="3"/>
      <c r="H860" s="3"/>
      <c r="J860" s="226"/>
      <c r="K860" s="3"/>
      <c r="L860" s="3"/>
      <c r="O860" s="227"/>
      <c r="Q860" s="94"/>
      <c r="R860" s="94"/>
      <c r="S860" s="94"/>
      <c r="T860" s="94"/>
    </row>
    <row r="861" ht="15.75" customHeight="1">
      <c r="A861" s="234"/>
      <c r="B861" s="240"/>
      <c r="C861" s="206"/>
      <c r="D861" s="207"/>
      <c r="E861" s="3"/>
      <c r="F861" s="3"/>
      <c r="G861" s="3"/>
      <c r="H861" s="3"/>
      <c r="J861" s="226"/>
      <c r="K861" s="3"/>
      <c r="L861" s="3"/>
      <c r="O861" s="227"/>
      <c r="Q861" s="94"/>
      <c r="R861" s="94"/>
      <c r="S861" s="94"/>
      <c r="T861" s="94"/>
    </row>
    <row r="862" ht="15.75" customHeight="1">
      <c r="A862" s="234"/>
      <c r="B862" s="240"/>
      <c r="C862" s="206"/>
      <c r="D862" s="207"/>
      <c r="E862" s="3"/>
      <c r="F862" s="3"/>
      <c r="G862" s="3"/>
      <c r="H862" s="3"/>
      <c r="J862" s="226"/>
      <c r="K862" s="3"/>
      <c r="L862" s="3"/>
      <c r="O862" s="227"/>
      <c r="Q862" s="94"/>
      <c r="R862" s="94"/>
      <c r="S862" s="94"/>
      <c r="T862" s="94"/>
    </row>
    <row r="863" ht="15.75" customHeight="1">
      <c r="A863" s="234"/>
      <c r="B863" s="240"/>
      <c r="C863" s="206"/>
      <c r="D863" s="207"/>
      <c r="E863" s="3"/>
      <c r="F863" s="3"/>
      <c r="G863" s="3"/>
      <c r="H863" s="3"/>
      <c r="J863" s="226"/>
      <c r="K863" s="3"/>
      <c r="L863" s="3"/>
      <c r="O863" s="227"/>
      <c r="Q863" s="94"/>
      <c r="R863" s="94"/>
      <c r="S863" s="94"/>
      <c r="T863" s="94"/>
    </row>
    <row r="864" ht="15.75" customHeight="1">
      <c r="A864" s="234"/>
      <c r="B864" s="240"/>
      <c r="C864" s="206"/>
      <c r="D864" s="207"/>
      <c r="E864" s="3"/>
      <c r="F864" s="3"/>
      <c r="G864" s="3"/>
      <c r="H864" s="3"/>
      <c r="J864" s="226"/>
      <c r="K864" s="3"/>
      <c r="L864" s="3"/>
      <c r="O864" s="227"/>
      <c r="Q864" s="94"/>
      <c r="R864" s="94"/>
      <c r="S864" s="94"/>
      <c r="T864" s="94"/>
    </row>
    <row r="865" ht="15.75" customHeight="1">
      <c r="A865" s="234"/>
      <c r="B865" s="240"/>
      <c r="C865" s="206"/>
      <c r="D865" s="207"/>
      <c r="E865" s="3"/>
      <c r="F865" s="3"/>
      <c r="G865" s="3"/>
      <c r="H865" s="3"/>
      <c r="J865" s="226"/>
      <c r="K865" s="3"/>
      <c r="L865" s="3"/>
      <c r="O865" s="227"/>
      <c r="Q865" s="94"/>
      <c r="R865" s="94"/>
      <c r="S865" s="94"/>
      <c r="T865" s="94"/>
    </row>
    <row r="866" ht="15.75" customHeight="1">
      <c r="A866" s="234"/>
      <c r="B866" s="240"/>
      <c r="C866" s="206"/>
      <c r="D866" s="207"/>
      <c r="E866" s="3"/>
      <c r="F866" s="3"/>
      <c r="G866" s="3"/>
      <c r="H866" s="3"/>
      <c r="J866" s="226"/>
      <c r="K866" s="3"/>
      <c r="L866" s="3"/>
      <c r="O866" s="227"/>
      <c r="Q866" s="94"/>
      <c r="R866" s="94"/>
      <c r="S866" s="94"/>
      <c r="T866" s="94"/>
    </row>
    <row r="867" ht="15.75" customHeight="1">
      <c r="A867" s="234"/>
      <c r="B867" s="240"/>
      <c r="C867" s="206"/>
      <c r="D867" s="207"/>
      <c r="E867" s="3"/>
      <c r="F867" s="3"/>
      <c r="G867" s="3"/>
      <c r="H867" s="3"/>
      <c r="J867" s="226"/>
      <c r="K867" s="3"/>
      <c r="L867" s="3"/>
      <c r="O867" s="227"/>
      <c r="Q867" s="94"/>
      <c r="R867" s="94"/>
      <c r="S867" s="94"/>
      <c r="T867" s="94"/>
    </row>
    <row r="868" ht="15.75" customHeight="1">
      <c r="A868" s="234"/>
      <c r="B868" s="240"/>
      <c r="C868" s="206"/>
      <c r="D868" s="229"/>
      <c r="E868" s="3"/>
      <c r="F868" s="3"/>
      <c r="G868" s="3"/>
      <c r="H868" s="3"/>
      <c r="J868" s="226"/>
      <c r="K868" s="3"/>
      <c r="L868" s="3"/>
      <c r="O868" s="227"/>
      <c r="Q868" s="94"/>
      <c r="R868" s="94"/>
      <c r="S868" s="94"/>
      <c r="T868" s="94"/>
    </row>
    <row r="869" ht="15.75" customHeight="1">
      <c r="A869" s="234"/>
      <c r="B869" s="240"/>
      <c r="C869" s="206"/>
      <c r="D869" s="229"/>
      <c r="E869" s="3"/>
      <c r="F869" s="3"/>
      <c r="G869" s="3"/>
      <c r="H869" s="3"/>
      <c r="J869" s="226"/>
      <c r="K869" s="3"/>
      <c r="L869" s="3"/>
      <c r="O869" s="227"/>
      <c r="Q869" s="94"/>
      <c r="R869" s="94"/>
      <c r="S869" s="94"/>
      <c r="T869" s="94"/>
    </row>
    <row r="870" ht="15.75" customHeight="1">
      <c r="A870" s="234"/>
      <c r="B870" s="240"/>
      <c r="C870" s="206"/>
      <c r="D870" s="207"/>
      <c r="E870" s="3"/>
      <c r="F870" s="3"/>
      <c r="G870" s="3"/>
      <c r="H870" s="3"/>
      <c r="J870" s="226"/>
      <c r="K870" s="3"/>
      <c r="L870" s="3"/>
      <c r="O870" s="227"/>
      <c r="Q870" s="94"/>
      <c r="R870" s="94"/>
      <c r="S870" s="94"/>
      <c r="T870" s="94"/>
    </row>
    <row r="871" ht="15.75" customHeight="1">
      <c r="A871" s="234"/>
      <c r="B871" s="240"/>
      <c r="C871" s="206"/>
      <c r="D871" s="229"/>
      <c r="E871" s="3"/>
      <c r="F871" s="3"/>
      <c r="G871" s="3"/>
      <c r="H871" s="3"/>
      <c r="J871" s="226"/>
      <c r="K871" s="3"/>
      <c r="L871" s="3"/>
      <c r="O871" s="227"/>
      <c r="Q871" s="94"/>
      <c r="R871" s="94"/>
      <c r="S871" s="94"/>
      <c r="T871" s="94"/>
    </row>
    <row r="872" ht="15.75" customHeight="1">
      <c r="A872" s="234"/>
      <c r="B872" s="240"/>
      <c r="C872" s="206"/>
      <c r="D872" s="229"/>
      <c r="E872" s="3"/>
      <c r="F872" s="3"/>
      <c r="G872" s="3"/>
      <c r="H872" s="3"/>
      <c r="J872" s="226"/>
      <c r="K872" s="3"/>
      <c r="L872" s="3"/>
      <c r="O872" s="227"/>
      <c r="Q872" s="94"/>
      <c r="R872" s="94"/>
      <c r="S872" s="94"/>
      <c r="T872" s="94"/>
    </row>
    <row r="873" ht="15.75" customHeight="1">
      <c r="A873" s="234"/>
      <c r="B873" s="240"/>
      <c r="C873" s="206"/>
      <c r="D873" s="229"/>
      <c r="E873" s="3"/>
      <c r="F873" s="3"/>
      <c r="G873" s="3"/>
      <c r="H873" s="3"/>
      <c r="J873" s="226"/>
      <c r="K873" s="3"/>
      <c r="L873" s="3"/>
      <c r="O873" s="227"/>
      <c r="Q873" s="94"/>
      <c r="R873" s="94"/>
      <c r="S873" s="94"/>
      <c r="T873" s="94"/>
    </row>
    <row r="874" ht="15.75" customHeight="1">
      <c r="A874" s="234"/>
      <c r="B874" s="240"/>
      <c r="C874" s="206"/>
      <c r="D874" s="229"/>
      <c r="E874" s="3"/>
      <c r="F874" s="3"/>
      <c r="G874" s="3"/>
      <c r="H874" s="3"/>
      <c r="J874" s="226"/>
      <c r="K874" s="3"/>
      <c r="L874" s="3"/>
      <c r="O874" s="227"/>
      <c r="Q874" s="94"/>
      <c r="R874" s="94"/>
      <c r="S874" s="94"/>
      <c r="T874" s="94"/>
    </row>
    <row r="875" ht="15.75" customHeight="1">
      <c r="A875" s="234"/>
      <c r="B875" s="240"/>
      <c r="C875" s="206"/>
      <c r="D875" s="229"/>
      <c r="E875" s="3"/>
      <c r="F875" s="3"/>
      <c r="G875" s="3"/>
      <c r="H875" s="3"/>
      <c r="J875" s="226"/>
      <c r="K875" s="3"/>
      <c r="L875" s="3"/>
      <c r="O875" s="227"/>
      <c r="Q875" s="94"/>
      <c r="R875" s="94"/>
      <c r="S875" s="94"/>
      <c r="T875" s="94"/>
    </row>
    <row r="876" ht="15.75" customHeight="1">
      <c r="A876" s="234"/>
      <c r="B876" s="240"/>
      <c r="C876" s="206"/>
      <c r="D876" s="229"/>
      <c r="E876" s="3"/>
      <c r="F876" s="3"/>
      <c r="G876" s="3"/>
      <c r="H876" s="3"/>
      <c r="J876" s="226"/>
      <c r="K876" s="3"/>
      <c r="L876" s="3"/>
      <c r="O876" s="227"/>
      <c r="Q876" s="94"/>
      <c r="R876" s="94"/>
      <c r="S876" s="94"/>
      <c r="T876" s="94"/>
    </row>
    <row r="877" ht="15.75" customHeight="1">
      <c r="A877" s="204"/>
      <c r="B877" s="240"/>
      <c r="C877" s="206"/>
      <c r="D877" s="229"/>
      <c r="E877" s="3"/>
      <c r="F877" s="3"/>
      <c r="G877" s="3"/>
      <c r="H877" s="3"/>
      <c r="J877" s="226"/>
      <c r="K877" s="3"/>
      <c r="L877" s="3"/>
      <c r="O877" s="227"/>
      <c r="Q877" s="94"/>
      <c r="R877" s="94"/>
      <c r="S877" s="94"/>
      <c r="T877" s="94"/>
    </row>
    <row r="878" ht="15.75" customHeight="1">
      <c r="A878" s="204"/>
      <c r="B878" s="240"/>
      <c r="C878" s="206"/>
      <c r="D878" s="229"/>
      <c r="E878" s="3"/>
      <c r="F878" s="3"/>
      <c r="G878" s="3"/>
      <c r="H878" s="3"/>
      <c r="J878" s="226"/>
      <c r="K878" s="3"/>
      <c r="L878" s="3"/>
      <c r="O878" s="227"/>
      <c r="Q878" s="94"/>
      <c r="R878" s="94"/>
      <c r="S878" s="94"/>
      <c r="T878" s="94"/>
    </row>
    <row r="879" ht="15.75" customHeight="1">
      <c r="A879" s="204"/>
      <c r="B879" s="240"/>
      <c r="C879" s="206"/>
      <c r="D879" s="229"/>
      <c r="E879" s="3"/>
      <c r="F879" s="3"/>
      <c r="G879" s="3"/>
      <c r="H879" s="3"/>
      <c r="J879" s="226"/>
      <c r="K879" s="3"/>
      <c r="L879" s="3"/>
      <c r="O879" s="227"/>
      <c r="Q879" s="94"/>
      <c r="R879" s="94"/>
      <c r="S879" s="94"/>
      <c r="T879" s="94"/>
    </row>
    <row r="880" ht="15.75" customHeight="1">
      <c r="A880" s="204"/>
      <c r="B880" s="240"/>
      <c r="C880" s="206"/>
      <c r="D880" s="229"/>
      <c r="E880" s="3"/>
      <c r="F880" s="3"/>
      <c r="G880" s="3"/>
      <c r="H880" s="3"/>
      <c r="J880" s="226"/>
      <c r="K880" s="3"/>
      <c r="L880" s="3"/>
      <c r="O880" s="227"/>
      <c r="Q880" s="94"/>
      <c r="R880" s="94"/>
      <c r="S880" s="94"/>
      <c r="T880" s="94"/>
    </row>
    <row r="881" ht="15.75" customHeight="1">
      <c r="A881" s="204"/>
      <c r="B881" s="240"/>
      <c r="C881" s="206"/>
      <c r="D881" s="229"/>
      <c r="E881" s="3"/>
      <c r="F881" s="3"/>
      <c r="G881" s="3"/>
      <c r="H881" s="3"/>
      <c r="J881" s="226"/>
      <c r="K881" s="3"/>
      <c r="L881" s="3"/>
      <c r="O881" s="227"/>
      <c r="Q881" s="94"/>
      <c r="R881" s="94"/>
      <c r="S881" s="94"/>
      <c r="T881" s="94"/>
    </row>
    <row r="882" ht="15.75" customHeight="1">
      <c r="A882" s="204"/>
      <c r="B882" s="240"/>
      <c r="C882" s="206"/>
      <c r="D882" s="229"/>
      <c r="E882" s="3"/>
      <c r="F882" s="3"/>
      <c r="G882" s="3"/>
      <c r="H882" s="3"/>
      <c r="J882" s="226"/>
      <c r="K882" s="3"/>
      <c r="L882" s="3"/>
      <c r="O882" s="227"/>
      <c r="Q882" s="94"/>
      <c r="R882" s="94"/>
      <c r="S882" s="94"/>
      <c r="T882" s="94"/>
    </row>
    <row r="883" ht="15.75" customHeight="1">
      <c r="A883" s="204"/>
      <c r="B883" s="240"/>
      <c r="C883" s="206"/>
      <c r="D883" s="229"/>
      <c r="E883" s="3"/>
      <c r="F883" s="3"/>
      <c r="G883" s="3"/>
      <c r="H883" s="3"/>
      <c r="J883" s="226"/>
      <c r="K883" s="3"/>
      <c r="L883" s="3"/>
      <c r="O883" s="227"/>
      <c r="Q883" s="94"/>
      <c r="R883" s="94"/>
      <c r="S883" s="94"/>
      <c r="T883" s="94"/>
    </row>
    <row r="884" ht="15.75" customHeight="1">
      <c r="A884" s="204"/>
      <c r="B884" s="240"/>
      <c r="C884" s="206"/>
      <c r="D884" s="229"/>
      <c r="E884" s="3"/>
      <c r="F884" s="3"/>
      <c r="G884" s="3"/>
      <c r="H884" s="3"/>
      <c r="J884" s="226"/>
      <c r="K884" s="3"/>
      <c r="L884" s="3"/>
      <c r="O884" s="227"/>
      <c r="Q884" s="94"/>
      <c r="R884" s="94"/>
      <c r="S884" s="94"/>
      <c r="T884" s="94"/>
    </row>
    <row r="885" ht="15.75" customHeight="1">
      <c r="A885" s="204"/>
      <c r="B885" s="240"/>
      <c r="C885" s="206"/>
      <c r="D885" s="229"/>
      <c r="E885" s="3"/>
      <c r="F885" s="3"/>
      <c r="G885" s="3"/>
      <c r="H885" s="3"/>
      <c r="J885" s="226"/>
      <c r="K885" s="3"/>
      <c r="L885" s="3"/>
      <c r="O885" s="227"/>
      <c r="Q885" s="94"/>
      <c r="R885" s="94"/>
      <c r="S885" s="94"/>
      <c r="T885" s="94"/>
    </row>
    <row r="886" ht="15.75" customHeight="1">
      <c r="A886" s="204"/>
      <c r="B886" s="240"/>
      <c r="C886" s="206"/>
      <c r="D886" s="229"/>
      <c r="E886" s="3"/>
      <c r="F886" s="3"/>
      <c r="G886" s="3"/>
      <c r="H886" s="3"/>
      <c r="J886" s="226"/>
      <c r="K886" s="3"/>
      <c r="L886" s="3"/>
      <c r="O886" s="227"/>
      <c r="Q886" s="94"/>
      <c r="R886" s="94"/>
      <c r="S886" s="94"/>
      <c r="T886" s="94"/>
    </row>
    <row r="887" ht="15.75" customHeight="1">
      <c r="A887" s="204"/>
      <c r="B887" s="240"/>
      <c r="C887" s="206"/>
      <c r="D887" s="229"/>
      <c r="E887" s="3"/>
      <c r="F887" s="3"/>
      <c r="G887" s="3"/>
      <c r="H887" s="3"/>
      <c r="J887" s="226"/>
      <c r="K887" s="3"/>
      <c r="L887" s="3"/>
      <c r="O887" s="227"/>
      <c r="Q887" s="94"/>
      <c r="R887" s="94"/>
      <c r="S887" s="94"/>
      <c r="T887" s="94"/>
    </row>
    <row r="888" ht="15.75" customHeight="1">
      <c r="A888" s="204"/>
      <c r="B888" s="240"/>
      <c r="C888" s="206"/>
      <c r="D888" s="229"/>
      <c r="E888" s="3"/>
      <c r="F888" s="3"/>
      <c r="G888" s="3"/>
      <c r="H888" s="3"/>
      <c r="J888" s="226"/>
      <c r="K888" s="3"/>
      <c r="L888" s="3"/>
      <c r="O888" s="227"/>
      <c r="Q888" s="94"/>
      <c r="R888" s="94"/>
      <c r="S888" s="94"/>
      <c r="T888" s="94"/>
    </row>
    <row r="889" ht="15.75" customHeight="1">
      <c r="A889" s="204"/>
      <c r="B889" s="240"/>
      <c r="C889" s="206"/>
      <c r="D889" s="229"/>
      <c r="E889" s="3"/>
      <c r="F889" s="3"/>
      <c r="G889" s="3"/>
      <c r="H889" s="3"/>
      <c r="J889" s="226"/>
      <c r="K889" s="3"/>
      <c r="L889" s="3"/>
      <c r="O889" s="227"/>
      <c r="Q889" s="94"/>
      <c r="R889" s="94"/>
      <c r="S889" s="94"/>
      <c r="T889" s="94"/>
    </row>
    <row r="890" ht="15.75" customHeight="1">
      <c r="A890" s="204"/>
      <c r="B890" s="240"/>
      <c r="C890" s="206"/>
      <c r="D890" s="229"/>
      <c r="E890" s="3"/>
      <c r="F890" s="3"/>
      <c r="G890" s="3"/>
      <c r="H890" s="3"/>
      <c r="J890" s="226"/>
      <c r="K890" s="3"/>
      <c r="L890" s="3"/>
      <c r="O890" s="227"/>
      <c r="Q890" s="94"/>
      <c r="R890" s="94"/>
      <c r="S890" s="94"/>
      <c r="T890" s="94"/>
    </row>
    <row r="891" ht="15.75" customHeight="1">
      <c r="A891" s="204"/>
      <c r="B891" s="240"/>
      <c r="C891" s="206"/>
      <c r="D891" s="229"/>
      <c r="E891" s="3"/>
      <c r="F891" s="3"/>
      <c r="G891" s="3"/>
      <c r="H891" s="3"/>
      <c r="J891" s="226"/>
      <c r="K891" s="3"/>
      <c r="L891" s="3"/>
      <c r="O891" s="227"/>
      <c r="Q891" s="94"/>
      <c r="R891" s="94"/>
      <c r="S891" s="94"/>
      <c r="T891" s="94"/>
    </row>
    <row r="892" ht="15.75" customHeight="1">
      <c r="A892" s="204"/>
      <c r="B892" s="240"/>
      <c r="C892" s="206"/>
      <c r="D892" s="229"/>
      <c r="E892" s="3"/>
      <c r="F892" s="3"/>
      <c r="G892" s="3"/>
      <c r="H892" s="3"/>
      <c r="J892" s="226"/>
      <c r="K892" s="3"/>
      <c r="L892" s="3"/>
      <c r="O892" s="227"/>
      <c r="Q892" s="94"/>
      <c r="R892" s="94"/>
      <c r="S892" s="94"/>
      <c r="T892" s="94"/>
    </row>
    <row r="893" ht="15.75" customHeight="1">
      <c r="A893" s="204"/>
      <c r="B893" s="240"/>
      <c r="C893" s="206"/>
      <c r="D893" s="229"/>
      <c r="E893" s="3"/>
      <c r="F893" s="3"/>
      <c r="G893" s="3"/>
      <c r="H893" s="3"/>
      <c r="J893" s="226"/>
      <c r="K893" s="3"/>
      <c r="L893" s="3"/>
      <c r="O893" s="227"/>
      <c r="Q893" s="94"/>
      <c r="R893" s="94"/>
      <c r="S893" s="94"/>
      <c r="T893" s="94"/>
    </row>
    <row r="894" ht="15.75" customHeight="1">
      <c r="A894" s="204"/>
      <c r="B894" s="240"/>
      <c r="C894" s="206"/>
      <c r="D894" s="229"/>
      <c r="E894" s="3"/>
      <c r="F894" s="3"/>
      <c r="G894" s="3"/>
      <c r="H894" s="3"/>
      <c r="J894" s="226"/>
      <c r="K894" s="3"/>
      <c r="L894" s="3"/>
      <c r="O894" s="227"/>
      <c r="Q894" s="94"/>
      <c r="R894" s="94"/>
      <c r="S894" s="94"/>
      <c r="T894" s="94"/>
    </row>
    <row r="895" ht="15.75" customHeight="1">
      <c r="A895" s="204"/>
      <c r="B895" s="240"/>
      <c r="C895" s="206"/>
      <c r="D895" s="229"/>
      <c r="E895" s="3"/>
      <c r="F895" s="3"/>
      <c r="G895" s="3"/>
      <c r="H895" s="3"/>
      <c r="J895" s="226"/>
      <c r="K895" s="3"/>
      <c r="L895" s="3"/>
      <c r="O895" s="227"/>
      <c r="Q895" s="94"/>
      <c r="R895" s="94"/>
      <c r="S895" s="94"/>
      <c r="T895" s="94"/>
    </row>
    <row r="896" ht="15.75" customHeight="1">
      <c r="A896" s="204"/>
      <c r="B896" s="240"/>
      <c r="C896" s="206"/>
      <c r="D896" s="229"/>
      <c r="E896" s="3"/>
      <c r="F896" s="3"/>
      <c r="G896" s="3"/>
      <c r="H896" s="3"/>
      <c r="J896" s="226"/>
      <c r="K896" s="3"/>
      <c r="L896" s="3"/>
      <c r="O896" s="227"/>
      <c r="Q896" s="94"/>
      <c r="R896" s="94"/>
      <c r="S896" s="94"/>
      <c r="T896" s="94"/>
    </row>
    <row r="897" ht="15.75" customHeight="1">
      <c r="A897" s="204"/>
      <c r="B897" s="240"/>
      <c r="C897" s="206"/>
      <c r="D897" s="229"/>
      <c r="E897" s="3"/>
      <c r="F897" s="3"/>
      <c r="G897" s="3"/>
      <c r="H897" s="3"/>
      <c r="J897" s="226"/>
      <c r="K897" s="3"/>
      <c r="L897" s="3"/>
      <c r="O897" s="227"/>
      <c r="Q897" s="94"/>
      <c r="R897" s="94"/>
      <c r="S897" s="94"/>
      <c r="T897" s="94"/>
    </row>
    <row r="898" ht="15.75" customHeight="1">
      <c r="A898" s="204"/>
      <c r="B898" s="240"/>
      <c r="C898" s="206"/>
      <c r="D898" s="229"/>
      <c r="E898" s="3"/>
      <c r="F898" s="3"/>
      <c r="G898" s="3"/>
      <c r="H898" s="3"/>
      <c r="J898" s="226"/>
      <c r="K898" s="3"/>
      <c r="L898" s="3"/>
      <c r="O898" s="227"/>
      <c r="Q898" s="94"/>
      <c r="R898" s="94"/>
      <c r="S898" s="94"/>
      <c r="T898" s="94"/>
    </row>
    <row r="899" ht="15.75" customHeight="1">
      <c r="A899" s="204"/>
      <c r="B899" s="240"/>
      <c r="C899" s="206"/>
      <c r="D899" s="229"/>
      <c r="E899" s="3"/>
      <c r="F899" s="3"/>
      <c r="G899" s="3"/>
      <c r="H899" s="3"/>
      <c r="J899" s="226"/>
      <c r="K899" s="3"/>
      <c r="L899" s="3"/>
      <c r="O899" s="227"/>
      <c r="Q899" s="94"/>
      <c r="R899" s="94"/>
      <c r="S899" s="94"/>
      <c r="T899" s="94"/>
    </row>
    <row r="900" ht="15.75" customHeight="1">
      <c r="A900" s="204"/>
      <c r="B900" s="240"/>
      <c r="C900" s="206"/>
      <c r="D900" s="229"/>
      <c r="E900" s="3"/>
      <c r="F900" s="3"/>
      <c r="G900" s="3"/>
      <c r="H900" s="3"/>
      <c r="J900" s="226"/>
      <c r="K900" s="3"/>
      <c r="L900" s="3"/>
      <c r="O900" s="227"/>
      <c r="Q900" s="94"/>
      <c r="R900" s="94"/>
      <c r="S900" s="94"/>
      <c r="T900" s="94"/>
    </row>
    <row r="901" ht="15.75" customHeight="1">
      <c r="A901" s="204"/>
      <c r="B901" s="240"/>
      <c r="C901" s="206"/>
      <c r="D901" s="229"/>
      <c r="E901" s="3"/>
      <c r="F901" s="3"/>
      <c r="G901" s="3"/>
      <c r="H901" s="3"/>
      <c r="J901" s="226"/>
      <c r="K901" s="3"/>
      <c r="L901" s="3"/>
      <c r="O901" s="227"/>
      <c r="Q901" s="94"/>
      <c r="R901" s="94"/>
      <c r="S901" s="94"/>
      <c r="T901" s="94"/>
    </row>
    <row r="902" ht="15.75" customHeight="1">
      <c r="A902" s="204"/>
      <c r="B902" s="240"/>
      <c r="C902" s="206"/>
      <c r="D902" s="229"/>
      <c r="E902" s="3"/>
      <c r="F902" s="3"/>
      <c r="G902" s="3"/>
      <c r="H902" s="3"/>
      <c r="J902" s="226"/>
      <c r="K902" s="3"/>
      <c r="L902" s="3"/>
      <c r="O902" s="227"/>
      <c r="Q902" s="94"/>
      <c r="R902" s="94"/>
      <c r="S902" s="94"/>
      <c r="T902" s="94"/>
    </row>
    <row r="903" ht="15.75" customHeight="1">
      <c r="A903" s="204"/>
      <c r="B903" s="240"/>
      <c r="C903" s="206"/>
      <c r="D903" s="229"/>
      <c r="E903" s="3"/>
      <c r="F903" s="3"/>
      <c r="G903" s="3"/>
      <c r="H903" s="3"/>
      <c r="J903" s="226"/>
      <c r="K903" s="3"/>
      <c r="L903" s="3"/>
      <c r="O903" s="227"/>
      <c r="Q903" s="94"/>
      <c r="R903" s="94"/>
      <c r="S903" s="94"/>
      <c r="T903" s="94"/>
    </row>
    <row r="904" ht="15.75" customHeight="1">
      <c r="A904" s="204"/>
      <c r="B904" s="240"/>
      <c r="C904" s="206"/>
      <c r="D904" s="229"/>
      <c r="E904" s="3"/>
      <c r="F904" s="3"/>
      <c r="G904" s="3"/>
      <c r="H904" s="3"/>
      <c r="J904" s="226"/>
      <c r="K904" s="3"/>
      <c r="L904" s="3"/>
      <c r="O904" s="227"/>
      <c r="Q904" s="94"/>
      <c r="R904" s="94"/>
      <c r="S904" s="94"/>
      <c r="T904" s="94"/>
    </row>
    <row r="905" ht="15.75" customHeight="1">
      <c r="A905" s="204"/>
      <c r="B905" s="240"/>
      <c r="C905" s="206"/>
      <c r="D905" s="229"/>
      <c r="E905" s="3"/>
      <c r="F905" s="3"/>
      <c r="G905" s="3"/>
      <c r="H905" s="3"/>
      <c r="J905" s="226"/>
      <c r="K905" s="3"/>
      <c r="L905" s="3"/>
      <c r="O905" s="227"/>
      <c r="Q905" s="94"/>
      <c r="R905" s="94"/>
      <c r="S905" s="94"/>
      <c r="T905" s="94"/>
    </row>
    <row r="906" ht="15.75" customHeight="1">
      <c r="A906" s="204"/>
      <c r="B906" s="240"/>
      <c r="C906" s="206"/>
      <c r="D906" s="229"/>
      <c r="E906" s="3"/>
      <c r="F906" s="3"/>
      <c r="G906" s="3"/>
      <c r="H906" s="3"/>
      <c r="J906" s="226"/>
      <c r="K906" s="3"/>
      <c r="L906" s="3"/>
      <c r="O906" s="227"/>
      <c r="Q906" s="94"/>
      <c r="R906" s="94"/>
      <c r="S906" s="94"/>
      <c r="T906" s="94"/>
    </row>
    <row r="907" ht="15.75" customHeight="1">
      <c r="A907" s="204"/>
      <c r="B907" s="240"/>
      <c r="C907" s="206"/>
      <c r="D907" s="229"/>
      <c r="E907" s="3"/>
      <c r="F907" s="3"/>
      <c r="G907" s="3"/>
      <c r="H907" s="3"/>
      <c r="J907" s="226"/>
      <c r="K907" s="3"/>
      <c r="L907" s="3"/>
      <c r="O907" s="227"/>
      <c r="Q907" s="94"/>
      <c r="R907" s="94"/>
      <c r="S907" s="94"/>
      <c r="T907" s="94"/>
    </row>
    <row r="908" ht="15.75" customHeight="1">
      <c r="A908" s="204"/>
      <c r="B908" s="240"/>
      <c r="C908" s="206"/>
      <c r="D908" s="229"/>
      <c r="E908" s="3"/>
      <c r="F908" s="3"/>
      <c r="G908" s="3"/>
      <c r="H908" s="3"/>
      <c r="J908" s="226"/>
      <c r="K908" s="3"/>
      <c r="L908" s="3"/>
      <c r="O908" s="227"/>
      <c r="Q908" s="94"/>
      <c r="R908" s="94"/>
      <c r="S908" s="94"/>
      <c r="T908" s="94"/>
    </row>
    <row r="909" ht="15.75" customHeight="1">
      <c r="A909" s="204"/>
      <c r="B909" s="240"/>
      <c r="C909" s="206"/>
      <c r="D909" s="229"/>
      <c r="E909" s="3"/>
      <c r="F909" s="3"/>
      <c r="G909" s="3"/>
      <c r="H909" s="3"/>
      <c r="J909" s="226"/>
      <c r="K909" s="3"/>
      <c r="L909" s="3"/>
      <c r="O909" s="227"/>
      <c r="Q909" s="94"/>
      <c r="R909" s="94"/>
      <c r="S909" s="94"/>
      <c r="T909" s="94"/>
    </row>
    <row r="910" ht="15.75" customHeight="1">
      <c r="A910" s="204"/>
      <c r="B910" s="240"/>
      <c r="C910" s="206"/>
      <c r="D910" s="229"/>
      <c r="E910" s="3"/>
      <c r="F910" s="3"/>
      <c r="G910" s="3"/>
      <c r="H910" s="3"/>
      <c r="J910" s="226"/>
      <c r="K910" s="3"/>
      <c r="L910" s="3"/>
      <c r="O910" s="227"/>
      <c r="Q910" s="94"/>
      <c r="R910" s="94"/>
      <c r="S910" s="94"/>
      <c r="T910" s="94"/>
    </row>
    <row r="911" ht="15.75" customHeight="1">
      <c r="A911" s="204"/>
      <c r="B911" s="240"/>
      <c r="C911" s="206"/>
      <c r="D911" s="229"/>
      <c r="E911" s="3"/>
      <c r="F911" s="3"/>
      <c r="G911" s="3"/>
      <c r="H911" s="3"/>
      <c r="J911" s="226"/>
      <c r="K911" s="3"/>
      <c r="L911" s="3"/>
      <c r="O911" s="227"/>
      <c r="Q911" s="94"/>
      <c r="R911" s="94"/>
      <c r="S911" s="94"/>
      <c r="T911" s="94"/>
    </row>
    <row r="912" ht="15.75" customHeight="1">
      <c r="A912" s="204"/>
      <c r="B912" s="240"/>
      <c r="C912" s="206"/>
      <c r="D912" s="229"/>
      <c r="E912" s="3"/>
      <c r="F912" s="3"/>
      <c r="G912" s="3"/>
      <c r="H912" s="3"/>
      <c r="J912" s="226"/>
      <c r="K912" s="3"/>
      <c r="L912" s="3"/>
      <c r="O912" s="227"/>
      <c r="Q912" s="94"/>
      <c r="R912" s="94"/>
      <c r="S912" s="94"/>
      <c r="T912" s="94"/>
    </row>
    <row r="913" ht="15.75" customHeight="1">
      <c r="A913" s="204"/>
      <c r="B913" s="240"/>
      <c r="C913" s="206"/>
      <c r="D913" s="229"/>
      <c r="E913" s="3"/>
      <c r="F913" s="3"/>
      <c r="G913" s="3"/>
      <c r="H913" s="3"/>
      <c r="J913" s="226"/>
      <c r="K913" s="3"/>
      <c r="L913" s="3"/>
      <c r="O913" s="227"/>
      <c r="Q913" s="94"/>
      <c r="R913" s="94"/>
      <c r="S913" s="94"/>
      <c r="T913" s="94"/>
    </row>
    <row r="914" ht="15.75" customHeight="1">
      <c r="A914" s="204"/>
      <c r="B914" s="240"/>
      <c r="C914" s="206"/>
      <c r="D914" s="229"/>
      <c r="E914" s="3"/>
      <c r="F914" s="3"/>
      <c r="G914" s="3"/>
      <c r="H914" s="3"/>
      <c r="J914" s="226"/>
      <c r="K914" s="3"/>
      <c r="L914" s="3"/>
      <c r="O914" s="227"/>
      <c r="Q914" s="94"/>
      <c r="R914" s="94"/>
      <c r="S914" s="94"/>
      <c r="T914" s="94"/>
    </row>
    <row r="915" ht="15.75" customHeight="1">
      <c r="A915" s="204"/>
      <c r="B915" s="240"/>
      <c r="C915" s="206"/>
      <c r="D915" s="229"/>
      <c r="E915" s="3"/>
      <c r="F915" s="3"/>
      <c r="G915" s="3"/>
      <c r="H915" s="3"/>
      <c r="J915" s="226"/>
      <c r="K915" s="3"/>
      <c r="L915" s="3"/>
      <c r="O915" s="227"/>
      <c r="Q915" s="94"/>
      <c r="R915" s="94"/>
      <c r="S915" s="94"/>
      <c r="T915" s="94"/>
    </row>
    <row r="916" ht="15.75" customHeight="1">
      <c r="A916" s="204"/>
      <c r="B916" s="240"/>
      <c r="C916" s="206"/>
      <c r="D916" s="229"/>
      <c r="E916" s="3"/>
      <c r="F916" s="3"/>
      <c r="G916" s="3"/>
      <c r="H916" s="3"/>
      <c r="J916" s="226"/>
      <c r="K916" s="3"/>
      <c r="L916" s="3"/>
      <c r="O916" s="227"/>
      <c r="Q916" s="94"/>
      <c r="R916" s="94"/>
      <c r="S916" s="94"/>
      <c r="T916" s="94"/>
    </row>
    <row r="917" ht="15.75" customHeight="1">
      <c r="A917" s="204"/>
      <c r="B917" s="240"/>
      <c r="C917" s="206"/>
      <c r="D917" s="229"/>
      <c r="E917" s="3"/>
      <c r="F917" s="3"/>
      <c r="G917" s="3"/>
      <c r="H917" s="3"/>
      <c r="J917" s="226"/>
      <c r="K917" s="3"/>
      <c r="L917" s="3"/>
      <c r="O917" s="227"/>
      <c r="Q917" s="94"/>
      <c r="R917" s="94"/>
      <c r="S917" s="94"/>
      <c r="T917" s="94"/>
    </row>
    <row r="918" ht="15.75" customHeight="1">
      <c r="A918" s="204"/>
      <c r="B918" s="240"/>
      <c r="C918" s="206"/>
      <c r="D918" s="229"/>
      <c r="E918" s="3"/>
      <c r="F918" s="3"/>
      <c r="G918" s="3"/>
      <c r="H918" s="3"/>
      <c r="J918" s="226"/>
      <c r="K918" s="3"/>
      <c r="L918" s="3"/>
      <c r="O918" s="227"/>
      <c r="Q918" s="94"/>
      <c r="R918" s="94"/>
      <c r="S918" s="94"/>
      <c r="T918" s="94"/>
    </row>
    <row r="919" ht="15.75" customHeight="1">
      <c r="A919" s="204"/>
      <c r="B919" s="240"/>
      <c r="C919" s="206"/>
      <c r="D919" s="229"/>
      <c r="E919" s="3"/>
      <c r="F919" s="3"/>
      <c r="G919" s="3"/>
      <c r="H919" s="3"/>
      <c r="J919" s="226"/>
      <c r="K919" s="3"/>
      <c r="L919" s="3"/>
      <c r="O919" s="227"/>
      <c r="Q919" s="94"/>
      <c r="R919" s="94"/>
      <c r="S919" s="94"/>
      <c r="T919" s="94"/>
    </row>
    <row r="920" ht="15.75" customHeight="1">
      <c r="A920" s="204"/>
      <c r="B920" s="240"/>
      <c r="C920" s="206"/>
      <c r="D920" s="229"/>
      <c r="E920" s="3"/>
      <c r="F920" s="3"/>
      <c r="G920" s="3"/>
      <c r="H920" s="3"/>
      <c r="J920" s="226"/>
      <c r="K920" s="3"/>
      <c r="L920" s="3"/>
      <c r="O920" s="227"/>
      <c r="Q920" s="94"/>
      <c r="R920" s="94"/>
      <c r="S920" s="94"/>
      <c r="T920" s="94"/>
    </row>
    <row r="921" ht="15.75" customHeight="1">
      <c r="A921" s="204"/>
      <c r="B921" s="240"/>
      <c r="C921" s="206"/>
      <c r="D921" s="229"/>
      <c r="E921" s="3"/>
      <c r="F921" s="3"/>
      <c r="G921" s="3"/>
      <c r="H921" s="3"/>
      <c r="J921" s="226"/>
      <c r="K921" s="3"/>
      <c r="L921" s="3"/>
      <c r="O921" s="227"/>
      <c r="Q921" s="94"/>
      <c r="R921" s="94"/>
      <c r="S921" s="94"/>
      <c r="T921" s="94"/>
    </row>
    <row r="922" ht="15.75" customHeight="1">
      <c r="A922" s="204"/>
      <c r="B922" s="240"/>
      <c r="C922" s="206"/>
      <c r="D922" s="229"/>
      <c r="E922" s="3"/>
      <c r="F922" s="3"/>
      <c r="G922" s="3"/>
      <c r="H922" s="3"/>
      <c r="J922" s="226"/>
      <c r="K922" s="3"/>
      <c r="L922" s="3"/>
      <c r="O922" s="227"/>
      <c r="Q922" s="94"/>
      <c r="R922" s="94"/>
      <c r="S922" s="94"/>
      <c r="T922" s="94"/>
    </row>
    <row r="923" ht="15.75" customHeight="1">
      <c r="A923" s="204"/>
      <c r="B923" s="240"/>
      <c r="C923" s="206"/>
      <c r="D923" s="229"/>
      <c r="E923" s="3"/>
      <c r="F923" s="3"/>
      <c r="G923" s="3"/>
      <c r="H923" s="3"/>
      <c r="J923" s="226"/>
      <c r="K923" s="3"/>
      <c r="L923" s="3"/>
      <c r="O923" s="227"/>
      <c r="Q923" s="94"/>
      <c r="R923" s="94"/>
      <c r="S923" s="94"/>
      <c r="T923" s="94"/>
    </row>
    <row r="924" ht="15.75" customHeight="1">
      <c r="A924" s="204"/>
      <c r="B924" s="240"/>
      <c r="C924" s="206"/>
      <c r="D924" s="229"/>
      <c r="E924" s="3"/>
      <c r="F924" s="3"/>
      <c r="G924" s="3"/>
      <c r="H924" s="3"/>
      <c r="J924" s="226"/>
      <c r="K924" s="3"/>
      <c r="L924" s="3"/>
      <c r="O924" s="227"/>
      <c r="Q924" s="94"/>
      <c r="R924" s="94"/>
      <c r="S924" s="94"/>
      <c r="T924" s="94"/>
    </row>
    <row r="925" ht="15.75" customHeight="1">
      <c r="A925" s="204"/>
      <c r="B925" s="240"/>
      <c r="C925" s="206"/>
      <c r="D925" s="229"/>
      <c r="E925" s="3"/>
      <c r="F925" s="3"/>
      <c r="G925" s="3"/>
      <c r="H925" s="3"/>
      <c r="J925" s="226"/>
      <c r="K925" s="3"/>
      <c r="L925" s="3"/>
      <c r="O925" s="227"/>
      <c r="Q925" s="94"/>
      <c r="R925" s="94"/>
      <c r="S925" s="94"/>
      <c r="T925" s="94"/>
    </row>
    <row r="926" ht="15.75" customHeight="1">
      <c r="A926" s="204"/>
      <c r="B926" s="240"/>
      <c r="C926" s="206"/>
      <c r="D926" s="229"/>
      <c r="E926" s="3"/>
      <c r="F926" s="3"/>
      <c r="G926" s="3"/>
      <c r="H926" s="3"/>
      <c r="J926" s="226"/>
      <c r="K926" s="3"/>
      <c r="L926" s="3"/>
      <c r="O926" s="227"/>
      <c r="Q926" s="94"/>
      <c r="R926" s="94"/>
      <c r="S926" s="94"/>
      <c r="T926" s="94"/>
    </row>
    <row r="927" ht="15.75" customHeight="1">
      <c r="A927" s="204"/>
      <c r="B927" s="240"/>
      <c r="C927" s="206"/>
      <c r="D927" s="229"/>
      <c r="E927" s="3"/>
      <c r="F927" s="3"/>
      <c r="G927" s="3"/>
      <c r="H927" s="3"/>
      <c r="J927" s="226"/>
      <c r="K927" s="3"/>
      <c r="L927" s="3"/>
      <c r="O927" s="227"/>
      <c r="Q927" s="94"/>
      <c r="R927" s="94"/>
      <c r="S927" s="94"/>
      <c r="T927" s="94"/>
    </row>
    <row r="928" ht="15.75" customHeight="1">
      <c r="A928" s="204"/>
      <c r="B928" s="240"/>
      <c r="C928" s="206"/>
      <c r="D928" s="229"/>
      <c r="E928" s="3"/>
      <c r="F928" s="3"/>
      <c r="G928" s="3"/>
      <c r="H928" s="3"/>
      <c r="J928" s="226"/>
      <c r="K928" s="3"/>
      <c r="L928" s="3"/>
      <c r="O928" s="227"/>
      <c r="Q928" s="94"/>
      <c r="R928" s="94"/>
      <c r="S928" s="94"/>
      <c r="T928" s="94"/>
    </row>
    <row r="929" ht="15.75" customHeight="1">
      <c r="A929" s="204"/>
      <c r="B929" s="240"/>
      <c r="C929" s="206"/>
      <c r="D929" s="229"/>
      <c r="E929" s="3"/>
      <c r="F929" s="3"/>
      <c r="G929" s="3"/>
      <c r="H929" s="3"/>
      <c r="J929" s="226"/>
      <c r="K929" s="3"/>
      <c r="L929" s="3"/>
      <c r="O929" s="227"/>
      <c r="Q929" s="94"/>
      <c r="R929" s="94"/>
      <c r="S929" s="94"/>
      <c r="T929" s="94"/>
    </row>
    <row r="930" ht="15.75" customHeight="1">
      <c r="A930" s="204"/>
      <c r="B930" s="240"/>
      <c r="C930" s="206"/>
      <c r="D930" s="229"/>
      <c r="E930" s="3"/>
      <c r="F930" s="3"/>
      <c r="G930" s="3"/>
      <c r="H930" s="3"/>
      <c r="J930" s="226"/>
      <c r="K930" s="3"/>
      <c r="L930" s="3"/>
      <c r="O930" s="227"/>
      <c r="Q930" s="94"/>
      <c r="R930" s="94"/>
      <c r="S930" s="94"/>
      <c r="T930" s="94"/>
    </row>
    <row r="931" ht="15.75" customHeight="1">
      <c r="A931" s="204"/>
      <c r="B931" s="240"/>
      <c r="C931" s="206"/>
      <c r="D931" s="229"/>
      <c r="E931" s="3"/>
      <c r="F931" s="3"/>
      <c r="G931" s="3"/>
      <c r="H931" s="3"/>
      <c r="J931" s="226"/>
      <c r="K931" s="3"/>
      <c r="L931" s="3"/>
      <c r="O931" s="227"/>
      <c r="Q931" s="94"/>
      <c r="R931" s="94"/>
      <c r="S931" s="94"/>
      <c r="T931" s="94"/>
    </row>
    <row r="932" ht="15.75" customHeight="1">
      <c r="A932" s="204"/>
      <c r="B932" s="240"/>
      <c r="C932" s="206"/>
      <c r="D932" s="229"/>
      <c r="E932" s="3"/>
      <c r="F932" s="3"/>
      <c r="G932" s="3"/>
      <c r="H932" s="3"/>
      <c r="J932" s="226"/>
      <c r="K932" s="3"/>
      <c r="L932" s="3"/>
      <c r="O932" s="227"/>
      <c r="Q932" s="94"/>
      <c r="R932" s="94"/>
      <c r="S932" s="94"/>
      <c r="T932" s="94"/>
    </row>
    <row r="933" ht="15.75" customHeight="1">
      <c r="A933" s="204"/>
      <c r="B933" s="240"/>
      <c r="C933" s="206"/>
      <c r="D933" s="229"/>
      <c r="E933" s="3"/>
      <c r="F933" s="3"/>
      <c r="G933" s="3"/>
      <c r="H933" s="3"/>
      <c r="J933" s="226"/>
      <c r="K933" s="3"/>
      <c r="L933" s="3"/>
      <c r="O933" s="227"/>
      <c r="Q933" s="94"/>
      <c r="R933" s="94"/>
      <c r="S933" s="94"/>
      <c r="T933" s="94"/>
    </row>
    <row r="934" ht="15.75" customHeight="1">
      <c r="A934" s="204"/>
      <c r="B934" s="240"/>
      <c r="C934" s="206"/>
      <c r="D934" s="229"/>
      <c r="E934" s="3"/>
      <c r="F934" s="3"/>
      <c r="G934" s="3"/>
      <c r="H934" s="3"/>
      <c r="J934" s="226"/>
      <c r="K934" s="3"/>
      <c r="L934" s="3"/>
      <c r="O934" s="227"/>
      <c r="Q934" s="94"/>
      <c r="R934" s="94"/>
      <c r="S934" s="94"/>
      <c r="T934" s="94"/>
    </row>
    <row r="935" ht="15.75" customHeight="1">
      <c r="A935" s="204"/>
      <c r="B935" s="240"/>
      <c r="C935" s="206"/>
      <c r="D935" s="229"/>
      <c r="E935" s="3"/>
      <c r="F935" s="3"/>
      <c r="G935" s="3"/>
      <c r="H935" s="3"/>
      <c r="J935" s="226"/>
      <c r="K935" s="3"/>
      <c r="L935" s="3"/>
      <c r="O935" s="227"/>
      <c r="Q935" s="94"/>
      <c r="R935" s="94"/>
      <c r="S935" s="94"/>
      <c r="T935" s="94"/>
    </row>
    <row r="936" ht="15.75" customHeight="1">
      <c r="A936" s="204"/>
      <c r="B936" s="240"/>
      <c r="C936" s="206"/>
      <c r="D936" s="229"/>
      <c r="E936" s="3"/>
      <c r="F936" s="3"/>
      <c r="G936" s="3"/>
      <c r="H936" s="3"/>
      <c r="J936" s="226"/>
      <c r="K936" s="3"/>
      <c r="L936" s="3"/>
      <c r="O936" s="227"/>
      <c r="Q936" s="94"/>
      <c r="R936" s="94"/>
      <c r="S936" s="94"/>
      <c r="T936" s="94"/>
    </row>
    <row r="937" ht="15.75" customHeight="1">
      <c r="A937" s="204"/>
      <c r="B937" s="240"/>
      <c r="C937" s="206"/>
      <c r="D937" s="229"/>
      <c r="E937" s="3"/>
      <c r="F937" s="3"/>
      <c r="G937" s="3"/>
      <c r="H937" s="3"/>
      <c r="J937" s="226"/>
      <c r="K937" s="3"/>
      <c r="L937" s="3"/>
      <c r="O937" s="227"/>
      <c r="Q937" s="94"/>
      <c r="R937" s="94"/>
      <c r="S937" s="94"/>
      <c r="T937" s="94"/>
    </row>
    <row r="938" ht="15.75" customHeight="1">
      <c r="A938" s="204"/>
      <c r="B938" s="240"/>
      <c r="C938" s="206"/>
      <c r="D938" s="229"/>
      <c r="E938" s="3"/>
      <c r="F938" s="3"/>
      <c r="G938" s="3"/>
      <c r="H938" s="3"/>
      <c r="J938" s="226"/>
      <c r="K938" s="3"/>
      <c r="L938" s="3"/>
      <c r="O938" s="227"/>
      <c r="Q938" s="94"/>
      <c r="R938" s="94"/>
      <c r="S938" s="94"/>
      <c r="T938" s="94"/>
    </row>
    <row r="939" ht="15.75" customHeight="1">
      <c r="A939" s="204"/>
      <c r="B939" s="240"/>
      <c r="C939" s="206"/>
      <c r="D939" s="229"/>
      <c r="E939" s="3"/>
      <c r="F939" s="3"/>
      <c r="G939" s="3"/>
      <c r="H939" s="3"/>
      <c r="J939" s="226"/>
      <c r="K939" s="3"/>
      <c r="L939" s="3"/>
      <c r="O939" s="227"/>
      <c r="Q939" s="94"/>
      <c r="R939" s="94"/>
      <c r="S939" s="94"/>
      <c r="T939" s="94"/>
    </row>
    <row r="940" ht="15.75" customHeight="1">
      <c r="A940" s="204"/>
      <c r="B940" s="240"/>
      <c r="C940" s="206"/>
      <c r="D940" s="229"/>
      <c r="E940" s="3"/>
      <c r="F940" s="3"/>
      <c r="G940" s="3"/>
      <c r="H940" s="3"/>
      <c r="J940" s="226"/>
      <c r="K940" s="3"/>
      <c r="L940" s="3"/>
      <c r="O940" s="227"/>
      <c r="Q940" s="94"/>
      <c r="R940" s="94"/>
      <c r="S940" s="94"/>
      <c r="T940" s="94"/>
    </row>
    <row r="941" ht="15.75" customHeight="1">
      <c r="A941" s="204"/>
      <c r="B941" s="240"/>
      <c r="C941" s="206"/>
      <c r="D941" s="229"/>
      <c r="E941" s="3"/>
      <c r="F941" s="3"/>
      <c r="G941" s="3"/>
      <c r="H941" s="3"/>
      <c r="J941" s="226"/>
      <c r="K941" s="3"/>
      <c r="L941" s="3"/>
      <c r="O941" s="227"/>
      <c r="Q941" s="94"/>
      <c r="R941" s="94"/>
      <c r="S941" s="94"/>
      <c r="T941" s="94"/>
    </row>
    <row r="942" ht="15.75" customHeight="1">
      <c r="A942" s="204"/>
      <c r="B942" s="240"/>
      <c r="C942" s="206"/>
      <c r="D942" s="229"/>
      <c r="E942" s="3"/>
      <c r="F942" s="3"/>
      <c r="G942" s="3"/>
      <c r="H942" s="3"/>
      <c r="J942" s="226"/>
      <c r="K942" s="3"/>
      <c r="L942" s="3"/>
      <c r="O942" s="227"/>
      <c r="Q942" s="94"/>
      <c r="R942" s="94"/>
      <c r="S942" s="94"/>
      <c r="T942" s="94"/>
    </row>
    <row r="943" ht="15.75" customHeight="1">
      <c r="A943" s="204"/>
      <c r="B943" s="240"/>
      <c r="C943" s="206"/>
      <c r="D943" s="229"/>
      <c r="E943" s="3"/>
      <c r="F943" s="3"/>
      <c r="G943" s="3"/>
      <c r="H943" s="3"/>
      <c r="J943" s="226"/>
      <c r="K943" s="3"/>
      <c r="L943" s="3"/>
      <c r="O943" s="227"/>
      <c r="Q943" s="94"/>
      <c r="R943" s="94"/>
      <c r="S943" s="94"/>
      <c r="T943" s="94"/>
    </row>
    <row r="944" ht="15.75" customHeight="1">
      <c r="A944" s="204"/>
      <c r="B944" s="240"/>
      <c r="C944" s="206"/>
      <c r="D944" s="229"/>
      <c r="E944" s="3"/>
      <c r="F944" s="3"/>
      <c r="G944" s="3"/>
      <c r="H944" s="3"/>
      <c r="J944" s="226"/>
      <c r="K944" s="3"/>
      <c r="L944" s="3"/>
      <c r="O944" s="227"/>
      <c r="Q944" s="94"/>
      <c r="R944" s="94"/>
      <c r="S944" s="94"/>
      <c r="T944" s="94"/>
    </row>
    <row r="945" ht="15.75" customHeight="1">
      <c r="A945" s="204"/>
      <c r="B945" s="240"/>
      <c r="C945" s="206"/>
      <c r="D945" s="229"/>
      <c r="E945" s="3"/>
      <c r="F945" s="3"/>
      <c r="G945" s="3"/>
      <c r="H945" s="3"/>
      <c r="J945" s="226"/>
      <c r="K945" s="3"/>
      <c r="L945" s="3"/>
      <c r="O945" s="227"/>
      <c r="Q945" s="94"/>
      <c r="R945" s="94"/>
      <c r="S945" s="94"/>
      <c r="T945" s="94"/>
    </row>
    <row r="946" ht="15.75" customHeight="1">
      <c r="A946" s="204"/>
      <c r="B946" s="240"/>
      <c r="C946" s="206"/>
      <c r="D946" s="229"/>
      <c r="E946" s="3"/>
      <c r="F946" s="3"/>
      <c r="G946" s="3"/>
      <c r="H946" s="3"/>
      <c r="J946" s="226"/>
      <c r="K946" s="3"/>
      <c r="L946" s="3"/>
      <c r="O946" s="227"/>
      <c r="Q946" s="94"/>
      <c r="R946" s="94"/>
      <c r="S946" s="94"/>
      <c r="T946" s="94"/>
    </row>
    <row r="947" ht="15.75" customHeight="1">
      <c r="A947" s="204"/>
      <c r="B947" s="240"/>
      <c r="C947" s="206"/>
      <c r="D947" s="229"/>
      <c r="E947" s="3"/>
      <c r="F947" s="3"/>
      <c r="G947" s="3"/>
      <c r="H947" s="3"/>
      <c r="J947" s="226"/>
      <c r="K947" s="3"/>
      <c r="L947" s="3"/>
      <c r="O947" s="227"/>
      <c r="Q947" s="94"/>
      <c r="R947" s="94"/>
      <c r="S947" s="94"/>
      <c r="T947" s="94"/>
    </row>
    <row r="948" ht="15.75" customHeight="1">
      <c r="A948" s="204"/>
      <c r="B948" s="240"/>
      <c r="C948" s="206"/>
      <c r="D948" s="229"/>
      <c r="E948" s="3"/>
      <c r="F948" s="3"/>
      <c r="G948" s="3"/>
      <c r="H948" s="3"/>
      <c r="J948" s="226"/>
      <c r="K948" s="3"/>
      <c r="L948" s="3"/>
      <c r="O948" s="227"/>
      <c r="Q948" s="94"/>
      <c r="R948" s="94"/>
      <c r="S948" s="94"/>
      <c r="T948" s="94"/>
    </row>
    <row r="949" ht="15.75" customHeight="1">
      <c r="A949" s="204"/>
      <c r="B949" s="240"/>
      <c r="C949" s="206"/>
      <c r="D949" s="229"/>
      <c r="E949" s="3"/>
      <c r="F949" s="3"/>
      <c r="G949" s="3"/>
      <c r="H949" s="3"/>
      <c r="J949" s="226"/>
      <c r="K949" s="3"/>
      <c r="L949" s="3"/>
      <c r="O949" s="227"/>
      <c r="Q949" s="94"/>
      <c r="R949" s="94"/>
      <c r="S949" s="94"/>
      <c r="T949" s="94"/>
    </row>
    <row r="950" ht="15.75" customHeight="1">
      <c r="A950" s="204"/>
      <c r="B950" s="240"/>
      <c r="C950" s="206"/>
      <c r="D950" s="229"/>
      <c r="E950" s="3"/>
      <c r="F950" s="3"/>
      <c r="G950" s="3"/>
      <c r="H950" s="3"/>
      <c r="J950" s="226"/>
      <c r="K950" s="3"/>
      <c r="L950" s="3"/>
      <c r="O950" s="227"/>
      <c r="Q950" s="94"/>
      <c r="R950" s="94"/>
      <c r="S950" s="94"/>
      <c r="T950" s="94"/>
    </row>
    <row r="951" ht="15.75" customHeight="1">
      <c r="A951" s="204"/>
      <c r="B951" s="240"/>
      <c r="C951" s="206"/>
      <c r="D951" s="229"/>
      <c r="E951" s="3"/>
      <c r="F951" s="3"/>
      <c r="G951" s="3"/>
      <c r="H951" s="3"/>
      <c r="J951" s="226"/>
      <c r="K951" s="3"/>
      <c r="L951" s="3"/>
      <c r="O951" s="227"/>
      <c r="Q951" s="94"/>
      <c r="R951" s="94"/>
      <c r="S951" s="94"/>
      <c r="T951" s="94"/>
    </row>
    <row r="952" ht="15.75" customHeight="1">
      <c r="A952" s="204"/>
      <c r="B952" s="240"/>
      <c r="C952" s="206"/>
      <c r="D952" s="229"/>
      <c r="E952" s="3"/>
      <c r="F952" s="3"/>
      <c r="G952" s="3"/>
      <c r="H952" s="3"/>
      <c r="J952" s="226"/>
      <c r="K952" s="3"/>
      <c r="L952" s="3"/>
      <c r="O952" s="227"/>
      <c r="Q952" s="94"/>
      <c r="R952" s="94"/>
      <c r="S952" s="94"/>
      <c r="T952" s="94"/>
    </row>
    <row r="953" ht="15.75" customHeight="1">
      <c r="A953" s="204"/>
      <c r="B953" s="240"/>
      <c r="C953" s="206"/>
      <c r="D953" s="229"/>
      <c r="E953" s="3"/>
      <c r="F953" s="3"/>
      <c r="G953" s="3"/>
      <c r="H953" s="3"/>
      <c r="J953" s="226"/>
      <c r="K953" s="3"/>
      <c r="L953" s="3"/>
      <c r="O953" s="227"/>
      <c r="Q953" s="94"/>
      <c r="R953" s="94"/>
      <c r="S953" s="94"/>
      <c r="T953" s="94"/>
    </row>
    <row r="954" ht="15.75" customHeight="1">
      <c r="A954" s="204"/>
      <c r="B954" s="240"/>
      <c r="C954" s="206"/>
      <c r="D954" s="229"/>
      <c r="E954" s="3"/>
      <c r="F954" s="3"/>
      <c r="G954" s="3"/>
      <c r="H954" s="3"/>
      <c r="J954" s="226"/>
      <c r="K954" s="3"/>
      <c r="L954" s="3"/>
      <c r="O954" s="227"/>
      <c r="Q954" s="94"/>
      <c r="R954" s="94"/>
      <c r="S954" s="94"/>
      <c r="T954" s="94"/>
    </row>
    <row r="955" ht="15.75" customHeight="1">
      <c r="A955" s="204"/>
      <c r="B955" s="240"/>
      <c r="C955" s="206"/>
      <c r="D955" s="229"/>
      <c r="E955" s="3"/>
      <c r="F955" s="3"/>
      <c r="G955" s="3"/>
      <c r="H955" s="3"/>
      <c r="J955" s="226"/>
      <c r="K955" s="3"/>
      <c r="L955" s="3"/>
      <c r="O955" s="227"/>
      <c r="Q955" s="94"/>
      <c r="R955" s="94"/>
      <c r="S955" s="94"/>
      <c r="T955" s="94"/>
    </row>
    <row r="956" ht="15.75" customHeight="1">
      <c r="A956" s="204"/>
      <c r="B956" s="240"/>
      <c r="C956" s="206"/>
      <c r="D956" s="229"/>
      <c r="E956" s="3"/>
      <c r="F956" s="3"/>
      <c r="G956" s="3"/>
      <c r="H956" s="3"/>
      <c r="J956" s="226"/>
      <c r="K956" s="3"/>
      <c r="L956" s="3"/>
      <c r="O956" s="227"/>
      <c r="Q956" s="94"/>
      <c r="R956" s="94"/>
      <c r="S956" s="94"/>
      <c r="T956" s="94"/>
    </row>
    <row r="957" ht="15.75" customHeight="1">
      <c r="A957" s="204"/>
      <c r="B957" s="240"/>
      <c r="C957" s="206"/>
      <c r="D957" s="229"/>
      <c r="E957" s="3"/>
      <c r="F957" s="3"/>
      <c r="G957" s="3"/>
      <c r="H957" s="3"/>
      <c r="J957" s="226"/>
      <c r="K957" s="3"/>
      <c r="L957" s="3"/>
      <c r="O957" s="227"/>
      <c r="Q957" s="94"/>
      <c r="R957" s="94"/>
      <c r="S957" s="94"/>
      <c r="T957" s="94"/>
    </row>
    <row r="958" ht="15.75" customHeight="1">
      <c r="A958" s="204"/>
      <c r="B958" s="240"/>
      <c r="C958" s="206"/>
      <c r="D958" s="229"/>
      <c r="E958" s="3"/>
      <c r="F958" s="3"/>
      <c r="G958" s="3"/>
      <c r="H958" s="3"/>
      <c r="J958" s="226"/>
      <c r="K958" s="3"/>
      <c r="L958" s="3"/>
      <c r="O958" s="227"/>
      <c r="Q958" s="94"/>
      <c r="R958" s="94"/>
      <c r="S958" s="94"/>
      <c r="T958" s="94"/>
    </row>
    <row r="959" ht="15.75" customHeight="1">
      <c r="A959" s="204"/>
      <c r="B959" s="240"/>
      <c r="C959" s="206"/>
      <c r="D959" s="229"/>
      <c r="E959" s="3"/>
      <c r="F959" s="3"/>
      <c r="G959" s="3"/>
      <c r="H959" s="3"/>
      <c r="J959" s="226"/>
      <c r="K959" s="3"/>
      <c r="L959" s="3"/>
      <c r="O959" s="227"/>
      <c r="Q959" s="94"/>
      <c r="R959" s="94"/>
      <c r="S959" s="94"/>
      <c r="T959" s="94"/>
    </row>
    <row r="960" ht="15.75" customHeight="1">
      <c r="A960" s="204"/>
      <c r="B960" s="240"/>
      <c r="C960" s="206"/>
      <c r="D960" s="229"/>
      <c r="E960" s="3"/>
      <c r="F960" s="3"/>
      <c r="G960" s="3"/>
      <c r="H960" s="3"/>
      <c r="J960" s="226"/>
      <c r="K960" s="3"/>
      <c r="L960" s="3"/>
      <c r="O960" s="227"/>
      <c r="Q960" s="94"/>
      <c r="R960" s="94"/>
      <c r="S960" s="94"/>
      <c r="T960" s="94"/>
    </row>
    <row r="961" ht="15.75" customHeight="1">
      <c r="A961" s="204"/>
      <c r="B961" s="240"/>
      <c r="C961" s="206"/>
      <c r="D961" s="229"/>
      <c r="E961" s="3"/>
      <c r="F961" s="3"/>
      <c r="G961" s="3"/>
      <c r="H961" s="3"/>
      <c r="J961" s="226"/>
      <c r="K961" s="3"/>
      <c r="L961" s="3"/>
      <c r="O961" s="227"/>
      <c r="Q961" s="94"/>
      <c r="R961" s="94"/>
      <c r="S961" s="94"/>
      <c r="T961" s="94"/>
    </row>
    <row r="962" ht="15.75" customHeight="1">
      <c r="A962" s="204"/>
      <c r="B962" s="240"/>
      <c r="C962" s="206"/>
      <c r="D962" s="229"/>
      <c r="E962" s="3"/>
      <c r="F962" s="3"/>
      <c r="G962" s="3"/>
      <c r="H962" s="3"/>
      <c r="J962" s="226"/>
      <c r="K962" s="3"/>
      <c r="L962" s="3"/>
      <c r="O962" s="227"/>
      <c r="Q962" s="94"/>
      <c r="R962" s="94"/>
      <c r="S962" s="94"/>
      <c r="T962" s="94"/>
    </row>
    <row r="963" ht="15.75" customHeight="1">
      <c r="A963" s="204"/>
      <c r="B963" s="240"/>
      <c r="C963" s="206"/>
      <c r="D963" s="229"/>
      <c r="E963" s="3"/>
      <c r="F963" s="3"/>
      <c r="G963" s="3"/>
      <c r="H963" s="3"/>
      <c r="J963" s="226"/>
      <c r="K963" s="3"/>
      <c r="L963" s="3"/>
      <c r="O963" s="227"/>
      <c r="Q963" s="94"/>
      <c r="R963" s="94"/>
      <c r="S963" s="94"/>
      <c r="T963" s="94"/>
    </row>
    <row r="964" ht="15.75" customHeight="1">
      <c r="A964" s="204"/>
      <c r="B964" s="240"/>
      <c r="C964" s="206"/>
      <c r="D964" s="229"/>
      <c r="E964" s="3"/>
      <c r="F964" s="3"/>
      <c r="G964" s="3"/>
      <c r="H964" s="3"/>
      <c r="J964" s="226"/>
      <c r="K964" s="3"/>
      <c r="L964" s="3"/>
      <c r="O964" s="227"/>
      <c r="Q964" s="94"/>
      <c r="R964" s="94"/>
      <c r="S964" s="94"/>
      <c r="T964" s="94"/>
    </row>
    <row r="965" ht="15.75" customHeight="1">
      <c r="A965" s="204"/>
      <c r="B965" s="240"/>
      <c r="C965" s="206"/>
      <c r="D965" s="229"/>
      <c r="E965" s="3"/>
      <c r="F965" s="3"/>
      <c r="G965" s="3"/>
      <c r="H965" s="3"/>
      <c r="J965" s="226"/>
      <c r="K965" s="3"/>
      <c r="L965" s="3"/>
      <c r="O965" s="227"/>
      <c r="Q965" s="94"/>
      <c r="R965" s="94"/>
      <c r="S965" s="94"/>
      <c r="T965" s="94"/>
    </row>
    <row r="966" ht="15.75" customHeight="1">
      <c r="A966" s="204"/>
      <c r="B966" s="240"/>
      <c r="C966" s="206"/>
      <c r="D966" s="229"/>
      <c r="E966" s="3"/>
      <c r="F966" s="3"/>
      <c r="G966" s="3"/>
      <c r="H966" s="3"/>
      <c r="J966" s="226"/>
      <c r="K966" s="3"/>
      <c r="L966" s="3"/>
      <c r="O966" s="227"/>
      <c r="Q966" s="94"/>
      <c r="R966" s="94"/>
      <c r="S966" s="94"/>
      <c r="T966" s="94"/>
    </row>
    <row r="967" ht="15.75" customHeight="1">
      <c r="A967" s="204"/>
      <c r="B967" s="240"/>
      <c r="C967" s="206"/>
      <c r="D967" s="229"/>
      <c r="E967" s="3"/>
      <c r="F967" s="3"/>
      <c r="G967" s="3"/>
      <c r="H967" s="3"/>
      <c r="J967" s="226"/>
      <c r="K967" s="3"/>
      <c r="L967" s="3"/>
      <c r="O967" s="227"/>
      <c r="Q967" s="94"/>
      <c r="R967" s="94"/>
      <c r="S967" s="94"/>
      <c r="T967" s="94"/>
    </row>
    <row r="968" ht="15.75" customHeight="1">
      <c r="A968" s="204"/>
      <c r="B968" s="240"/>
      <c r="C968" s="206"/>
      <c r="D968" s="229"/>
      <c r="E968" s="3"/>
      <c r="F968" s="3"/>
      <c r="G968" s="3"/>
      <c r="H968" s="3"/>
      <c r="J968" s="226"/>
      <c r="K968" s="3"/>
      <c r="L968" s="3"/>
      <c r="O968" s="227"/>
      <c r="Q968" s="94"/>
      <c r="R968" s="94"/>
      <c r="S968" s="94"/>
      <c r="T968" s="94"/>
    </row>
    <row r="969" ht="15.75" customHeight="1">
      <c r="A969" s="204"/>
      <c r="B969" s="240"/>
      <c r="C969" s="206"/>
      <c r="D969" s="229"/>
      <c r="E969" s="3"/>
      <c r="F969" s="3"/>
      <c r="G969" s="3"/>
      <c r="H969" s="3"/>
      <c r="J969" s="226"/>
      <c r="K969" s="3"/>
      <c r="L969" s="3"/>
      <c r="O969" s="227"/>
      <c r="Q969" s="94"/>
      <c r="R969" s="94"/>
      <c r="S969" s="94"/>
      <c r="T969" s="94"/>
    </row>
    <row r="970" ht="15.75" customHeight="1">
      <c r="A970" s="204"/>
      <c r="B970" s="240"/>
      <c r="C970" s="206"/>
      <c r="D970" s="229"/>
      <c r="E970" s="3"/>
      <c r="F970" s="3"/>
      <c r="G970" s="3"/>
      <c r="H970" s="3"/>
      <c r="J970" s="226"/>
      <c r="K970" s="3"/>
      <c r="L970" s="3"/>
      <c r="O970" s="227"/>
      <c r="Q970" s="94"/>
      <c r="R970" s="94"/>
      <c r="S970" s="94"/>
      <c r="T970" s="94"/>
    </row>
    <row r="971" ht="15.75" customHeight="1">
      <c r="A971" s="204"/>
      <c r="B971" s="240"/>
      <c r="C971" s="206"/>
      <c r="D971" s="229"/>
      <c r="E971" s="3"/>
      <c r="F971" s="3"/>
      <c r="G971" s="3"/>
      <c r="H971" s="3"/>
      <c r="J971" s="226"/>
      <c r="K971" s="3"/>
      <c r="L971" s="3"/>
      <c r="O971" s="227"/>
      <c r="Q971" s="94"/>
      <c r="R971" s="94"/>
      <c r="S971" s="94"/>
      <c r="T971" s="94"/>
    </row>
    <row r="972" ht="15.75" customHeight="1">
      <c r="A972" s="204"/>
      <c r="B972" s="240"/>
      <c r="C972" s="206"/>
      <c r="D972" s="229"/>
      <c r="E972" s="3"/>
      <c r="F972" s="3"/>
      <c r="G972" s="3"/>
      <c r="H972" s="3"/>
      <c r="J972" s="226"/>
      <c r="K972" s="3"/>
      <c r="L972" s="3"/>
      <c r="O972" s="227"/>
      <c r="Q972" s="94"/>
      <c r="R972" s="94"/>
      <c r="S972" s="94"/>
      <c r="T972" s="94"/>
    </row>
    <row r="973" ht="15.75" customHeight="1">
      <c r="A973" s="204"/>
      <c r="B973" s="240"/>
      <c r="C973" s="206"/>
      <c r="D973" s="229"/>
      <c r="E973" s="3"/>
      <c r="F973" s="3"/>
      <c r="G973" s="3"/>
      <c r="H973" s="3"/>
      <c r="J973" s="226"/>
      <c r="K973" s="3"/>
      <c r="L973" s="3"/>
      <c r="O973" s="227"/>
      <c r="Q973" s="94"/>
      <c r="R973" s="94"/>
      <c r="S973" s="94"/>
      <c r="T973" s="94"/>
    </row>
    <row r="974" ht="15.75" customHeight="1">
      <c r="A974" s="204"/>
      <c r="B974" s="240"/>
      <c r="C974" s="206"/>
      <c r="D974" s="229"/>
      <c r="E974" s="3"/>
      <c r="F974" s="3"/>
      <c r="G974" s="3"/>
      <c r="H974" s="3"/>
      <c r="J974" s="226"/>
      <c r="K974" s="3"/>
      <c r="L974" s="3"/>
      <c r="O974" s="227"/>
      <c r="Q974" s="94"/>
      <c r="R974" s="94"/>
      <c r="S974" s="94"/>
      <c r="T974" s="94"/>
    </row>
    <row r="975" ht="15.75" customHeight="1">
      <c r="A975" s="204"/>
      <c r="B975" s="240"/>
      <c r="C975" s="206"/>
      <c r="D975" s="229"/>
      <c r="E975" s="3"/>
      <c r="F975" s="3"/>
      <c r="G975" s="3"/>
      <c r="H975" s="3"/>
      <c r="J975" s="226"/>
      <c r="K975" s="3"/>
      <c r="L975" s="3"/>
      <c r="O975" s="227"/>
      <c r="Q975" s="94"/>
      <c r="R975" s="94"/>
      <c r="S975" s="94"/>
      <c r="T975" s="94"/>
    </row>
    <row r="976" ht="15.75" customHeight="1">
      <c r="A976" s="204"/>
      <c r="B976" s="240"/>
      <c r="C976" s="206"/>
      <c r="D976" s="229"/>
      <c r="E976" s="3"/>
      <c r="F976" s="3"/>
      <c r="G976" s="3"/>
      <c r="H976" s="3"/>
      <c r="J976" s="226"/>
      <c r="K976" s="3"/>
      <c r="L976" s="3"/>
      <c r="O976" s="227"/>
      <c r="Q976" s="94"/>
      <c r="R976" s="94"/>
      <c r="S976" s="94"/>
      <c r="T976" s="94"/>
    </row>
    <row r="977" ht="15.75" customHeight="1">
      <c r="A977" s="204"/>
      <c r="B977" s="240"/>
      <c r="C977" s="206"/>
      <c r="D977" s="229"/>
      <c r="E977" s="3"/>
      <c r="F977" s="3"/>
      <c r="G977" s="3"/>
      <c r="H977" s="3"/>
      <c r="J977" s="226"/>
      <c r="K977" s="3"/>
      <c r="L977" s="3"/>
      <c r="O977" s="227"/>
      <c r="Q977" s="94"/>
      <c r="R977" s="94"/>
      <c r="S977" s="94"/>
      <c r="T977" s="94"/>
    </row>
    <row r="978" ht="15.75" customHeight="1">
      <c r="A978" s="204"/>
      <c r="B978" s="240"/>
      <c r="C978" s="206"/>
      <c r="D978" s="229"/>
      <c r="E978" s="3"/>
      <c r="F978" s="3"/>
      <c r="G978" s="3"/>
      <c r="H978" s="3"/>
      <c r="J978" s="226"/>
      <c r="K978" s="3"/>
      <c r="L978" s="3"/>
      <c r="O978" s="227"/>
      <c r="Q978" s="94"/>
      <c r="R978" s="94"/>
      <c r="S978" s="94"/>
      <c r="T978" s="94"/>
    </row>
    <row r="979" ht="15.75" customHeight="1">
      <c r="A979" s="204"/>
      <c r="B979" s="240"/>
      <c r="C979" s="206"/>
      <c r="D979" s="229"/>
      <c r="E979" s="3"/>
      <c r="F979" s="3"/>
      <c r="G979" s="3"/>
      <c r="H979" s="3"/>
      <c r="J979" s="226"/>
      <c r="K979" s="3"/>
      <c r="L979" s="3"/>
      <c r="O979" s="227"/>
      <c r="Q979" s="94"/>
      <c r="R979" s="94"/>
      <c r="S979" s="94"/>
      <c r="T979" s="94"/>
    </row>
    <row r="980" ht="15.75" customHeight="1">
      <c r="A980" s="204"/>
      <c r="B980" s="240"/>
      <c r="C980" s="206"/>
      <c r="D980" s="229"/>
      <c r="E980" s="3"/>
      <c r="F980" s="3"/>
      <c r="G980" s="3"/>
      <c r="H980" s="3"/>
      <c r="J980" s="226"/>
      <c r="K980" s="3"/>
      <c r="L980" s="3"/>
      <c r="O980" s="227"/>
      <c r="Q980" s="94"/>
      <c r="R980" s="94"/>
      <c r="S980" s="94"/>
      <c r="T980" s="94"/>
    </row>
    <row r="981" ht="15.75" customHeight="1">
      <c r="A981" s="204"/>
      <c r="B981" s="240"/>
      <c r="C981" s="206"/>
      <c r="D981" s="229"/>
      <c r="E981" s="3"/>
      <c r="F981" s="3"/>
      <c r="G981" s="3"/>
      <c r="H981" s="3"/>
      <c r="J981" s="226"/>
      <c r="K981" s="3"/>
      <c r="L981" s="3"/>
      <c r="O981" s="227"/>
      <c r="Q981" s="94"/>
      <c r="R981" s="94"/>
      <c r="S981" s="94"/>
      <c r="T981" s="94"/>
    </row>
    <row r="982" ht="15.75" customHeight="1">
      <c r="A982" s="204"/>
      <c r="B982" s="240"/>
      <c r="C982" s="206"/>
      <c r="D982" s="229"/>
      <c r="E982" s="3"/>
      <c r="F982" s="3"/>
      <c r="G982" s="3"/>
      <c r="H982" s="3"/>
      <c r="J982" s="226"/>
      <c r="K982" s="3"/>
      <c r="L982" s="3"/>
      <c r="O982" s="227"/>
      <c r="Q982" s="94"/>
      <c r="R982" s="94"/>
      <c r="S982" s="94"/>
      <c r="T982" s="94"/>
    </row>
    <row r="983" ht="15.75" customHeight="1">
      <c r="A983" s="204"/>
      <c r="B983" s="240"/>
      <c r="C983" s="206"/>
      <c r="D983" s="229"/>
      <c r="E983" s="3"/>
      <c r="F983" s="3"/>
      <c r="G983" s="3"/>
      <c r="H983" s="3"/>
      <c r="J983" s="226"/>
      <c r="K983" s="3"/>
      <c r="L983" s="3"/>
      <c r="O983" s="227"/>
      <c r="Q983" s="94"/>
      <c r="R983" s="94"/>
      <c r="S983" s="94"/>
      <c r="T983" s="94"/>
    </row>
    <row r="984" ht="15.75" customHeight="1">
      <c r="A984" s="204"/>
      <c r="B984" s="240"/>
      <c r="C984" s="206"/>
      <c r="D984" s="229"/>
      <c r="E984" s="3"/>
      <c r="F984" s="3"/>
      <c r="G984" s="3"/>
      <c r="H984" s="3"/>
      <c r="J984" s="226"/>
      <c r="K984" s="3"/>
      <c r="L984" s="3"/>
      <c r="O984" s="227"/>
      <c r="Q984" s="94"/>
      <c r="R984" s="94"/>
      <c r="S984" s="94"/>
      <c r="T984" s="94"/>
    </row>
    <row r="985" ht="15.75" customHeight="1">
      <c r="A985" s="204"/>
      <c r="B985" s="240"/>
      <c r="C985" s="206"/>
      <c r="D985" s="229"/>
      <c r="E985" s="3"/>
      <c r="F985" s="3"/>
      <c r="G985" s="3"/>
      <c r="H985" s="3"/>
      <c r="J985" s="226"/>
      <c r="K985" s="3"/>
      <c r="L985" s="3"/>
      <c r="O985" s="227"/>
      <c r="Q985" s="94"/>
      <c r="R985" s="94"/>
      <c r="S985" s="94"/>
      <c r="T985" s="94"/>
    </row>
    <row r="986" ht="15.75" customHeight="1">
      <c r="A986" s="204"/>
      <c r="B986" s="240"/>
      <c r="C986" s="206"/>
      <c r="D986" s="229"/>
      <c r="E986" s="3"/>
      <c r="F986" s="3"/>
      <c r="G986" s="3"/>
      <c r="H986" s="3"/>
      <c r="J986" s="226"/>
      <c r="K986" s="3"/>
      <c r="L986" s="3"/>
      <c r="O986" s="227"/>
      <c r="Q986" s="94"/>
      <c r="R986" s="94"/>
      <c r="S986" s="94"/>
      <c r="T986" s="94"/>
    </row>
    <row r="987" ht="15.75" customHeight="1">
      <c r="A987" s="204"/>
      <c r="B987" s="240"/>
      <c r="C987" s="206"/>
      <c r="D987" s="229"/>
      <c r="E987" s="3"/>
      <c r="F987" s="3"/>
      <c r="G987" s="3"/>
      <c r="H987" s="3"/>
      <c r="J987" s="226"/>
      <c r="K987" s="3"/>
      <c r="L987" s="3"/>
      <c r="O987" s="227"/>
      <c r="Q987" s="94"/>
      <c r="R987" s="94"/>
      <c r="S987" s="94"/>
      <c r="T987" s="94"/>
    </row>
    <row r="988" ht="15.75" customHeight="1">
      <c r="A988" s="204"/>
      <c r="B988" s="240"/>
      <c r="C988" s="206"/>
      <c r="D988" s="229"/>
      <c r="E988" s="3"/>
      <c r="F988" s="3"/>
      <c r="G988" s="3"/>
      <c r="H988" s="3"/>
      <c r="J988" s="226"/>
      <c r="K988" s="3"/>
      <c r="L988" s="3"/>
      <c r="O988" s="227"/>
      <c r="Q988" s="94"/>
      <c r="R988" s="94"/>
      <c r="S988" s="94"/>
      <c r="T988" s="94"/>
    </row>
    <row r="989" ht="15.75" customHeight="1">
      <c r="A989" s="204"/>
      <c r="B989" s="240"/>
      <c r="C989" s="206"/>
      <c r="D989" s="229"/>
      <c r="E989" s="3"/>
      <c r="F989" s="3"/>
      <c r="G989" s="3"/>
      <c r="H989" s="3"/>
      <c r="J989" s="226"/>
      <c r="K989" s="3"/>
      <c r="L989" s="3"/>
      <c r="O989" s="227"/>
      <c r="Q989" s="94"/>
      <c r="R989" s="94"/>
      <c r="S989" s="94"/>
      <c r="T989" s="94"/>
    </row>
    <row r="990" ht="15.75" customHeight="1">
      <c r="A990" s="204"/>
      <c r="B990" s="240"/>
      <c r="C990" s="206"/>
      <c r="D990" s="229"/>
      <c r="E990" s="3"/>
      <c r="F990" s="3"/>
      <c r="G990" s="3"/>
      <c r="H990" s="3"/>
      <c r="J990" s="226"/>
      <c r="K990" s="3"/>
      <c r="L990" s="3"/>
      <c r="O990" s="227"/>
      <c r="Q990" s="94"/>
      <c r="R990" s="94"/>
      <c r="S990" s="94"/>
      <c r="T990" s="94"/>
    </row>
    <row r="991" ht="15.75" customHeight="1">
      <c r="A991" s="204"/>
      <c r="B991" s="240"/>
      <c r="C991" s="206"/>
      <c r="D991" s="229"/>
      <c r="E991" s="3"/>
      <c r="F991" s="3"/>
      <c r="G991" s="3"/>
      <c r="H991" s="3"/>
      <c r="J991" s="226"/>
      <c r="K991" s="3"/>
      <c r="L991" s="3"/>
      <c r="O991" s="227"/>
      <c r="Q991" s="94"/>
      <c r="R991" s="94"/>
      <c r="S991" s="94"/>
      <c r="T991" s="94"/>
    </row>
    <row r="992" ht="15.75" customHeight="1">
      <c r="A992" s="204"/>
      <c r="B992" s="240"/>
      <c r="C992" s="206"/>
      <c r="D992" s="229"/>
      <c r="E992" s="3"/>
      <c r="F992" s="3"/>
      <c r="G992" s="3"/>
      <c r="H992" s="3"/>
      <c r="J992" s="226"/>
      <c r="K992" s="3"/>
      <c r="L992" s="3"/>
      <c r="O992" s="227"/>
      <c r="Q992" s="94"/>
      <c r="R992" s="94"/>
      <c r="S992" s="94"/>
      <c r="T992" s="94"/>
    </row>
    <row r="993" ht="15.75" customHeight="1">
      <c r="A993" s="204"/>
      <c r="B993" s="240"/>
      <c r="C993" s="206"/>
      <c r="D993" s="229"/>
      <c r="E993" s="3"/>
      <c r="F993" s="3"/>
      <c r="G993" s="3"/>
      <c r="H993" s="3"/>
      <c r="J993" s="226"/>
      <c r="K993" s="3"/>
      <c r="L993" s="3"/>
      <c r="O993" s="227"/>
      <c r="Q993" s="94"/>
      <c r="R993" s="94"/>
      <c r="S993" s="94"/>
      <c r="T993" s="94"/>
    </row>
    <row r="994" ht="15.75" customHeight="1">
      <c r="A994" s="204"/>
      <c r="B994" s="240"/>
      <c r="C994" s="206"/>
      <c r="D994" s="229"/>
      <c r="E994" s="3"/>
      <c r="F994" s="3"/>
      <c r="G994" s="3"/>
      <c r="H994" s="3"/>
      <c r="J994" s="226"/>
      <c r="K994" s="3"/>
      <c r="L994" s="3"/>
      <c r="O994" s="227"/>
      <c r="Q994" s="94"/>
      <c r="R994" s="94"/>
      <c r="S994" s="94"/>
      <c r="T994" s="94"/>
    </row>
    <row r="995" ht="15.75" customHeight="1">
      <c r="A995" s="204"/>
      <c r="B995" s="240"/>
      <c r="C995" s="206"/>
      <c r="D995" s="229"/>
      <c r="E995" s="3"/>
      <c r="F995" s="3"/>
      <c r="G995" s="3"/>
      <c r="H995" s="3"/>
      <c r="J995" s="226"/>
      <c r="K995" s="3"/>
      <c r="L995" s="3"/>
      <c r="O995" s="227"/>
      <c r="Q995" s="94"/>
      <c r="R995" s="94"/>
      <c r="S995" s="94"/>
      <c r="T995" s="94"/>
    </row>
    <row r="996" ht="15.75" customHeight="1">
      <c r="A996" s="204"/>
      <c r="B996" s="240"/>
      <c r="C996" s="206"/>
      <c r="D996" s="229"/>
      <c r="E996" s="3"/>
      <c r="F996" s="3"/>
      <c r="G996" s="3"/>
      <c r="H996" s="3"/>
      <c r="J996" s="226"/>
      <c r="K996" s="3"/>
      <c r="L996" s="3"/>
      <c r="O996" s="227"/>
      <c r="Q996" s="94"/>
      <c r="R996" s="94"/>
      <c r="S996" s="94"/>
      <c r="T996" s="94"/>
    </row>
    <row r="997" ht="15.75" customHeight="1">
      <c r="A997" s="204"/>
      <c r="B997" s="240"/>
      <c r="C997" s="206"/>
      <c r="D997" s="229"/>
      <c r="E997" s="3"/>
      <c r="F997" s="3"/>
      <c r="G997" s="3"/>
      <c r="H997" s="3"/>
      <c r="J997" s="226"/>
      <c r="K997" s="3"/>
      <c r="L997" s="3"/>
      <c r="O997" s="227"/>
      <c r="Q997" s="94"/>
      <c r="R997" s="94"/>
      <c r="S997" s="94"/>
      <c r="T997" s="94"/>
    </row>
    <row r="998" ht="15.75" customHeight="1">
      <c r="A998" s="204"/>
      <c r="B998" s="240"/>
      <c r="C998" s="206"/>
      <c r="D998" s="229"/>
      <c r="E998" s="3"/>
      <c r="F998" s="3"/>
      <c r="G998" s="3"/>
      <c r="H998" s="3"/>
      <c r="J998" s="226"/>
      <c r="K998" s="3"/>
      <c r="L998" s="3"/>
      <c r="O998" s="227"/>
      <c r="Q998" s="94"/>
      <c r="R998" s="94"/>
      <c r="S998" s="94"/>
      <c r="T998" s="94"/>
    </row>
    <row r="999" ht="15.75" customHeight="1">
      <c r="A999" s="204"/>
      <c r="B999" s="240"/>
      <c r="C999" s="206"/>
      <c r="D999" s="229"/>
      <c r="E999" s="3"/>
      <c r="F999" s="3"/>
      <c r="G999" s="3"/>
      <c r="H999" s="3"/>
      <c r="J999" s="226"/>
      <c r="K999" s="3"/>
      <c r="L999" s="3"/>
      <c r="O999" s="227"/>
      <c r="Q999" s="94"/>
      <c r="R999" s="94"/>
      <c r="S999" s="94"/>
      <c r="T999" s="94"/>
    </row>
    <row r="1000" ht="15.75" customHeight="1">
      <c r="A1000" s="204"/>
      <c r="B1000" s="240"/>
      <c r="C1000" s="206"/>
      <c r="D1000" s="229"/>
      <c r="J1000" s="226"/>
      <c r="K1000" s="3"/>
      <c r="L1000" s="3"/>
      <c r="O1000" s="227"/>
      <c r="Q1000" s="94"/>
      <c r="R1000" s="94"/>
      <c r="S1000" s="94"/>
      <c r="T1000" s="94"/>
    </row>
    <row r="1001" ht="15.75" customHeight="1">
      <c r="A1001" s="204"/>
      <c r="B1001" s="240"/>
      <c r="C1001" s="206"/>
      <c r="D1001" s="229"/>
      <c r="J1001" s="226"/>
      <c r="K1001" s="3"/>
      <c r="L1001" s="3"/>
      <c r="O1001" s="227"/>
      <c r="Q1001" s="94"/>
      <c r="R1001" s="94"/>
      <c r="S1001" s="94"/>
      <c r="T1001" s="94"/>
    </row>
    <row r="1002" ht="15.75" customHeight="1">
      <c r="A1002" s="204"/>
      <c r="B1002" s="240"/>
      <c r="C1002" s="206"/>
      <c r="D1002" s="229"/>
      <c r="J1002" s="226"/>
      <c r="K1002" s="3"/>
      <c r="L1002" s="3"/>
      <c r="O1002" s="227"/>
      <c r="Q1002" s="94"/>
      <c r="R1002" s="94"/>
      <c r="S1002" s="94"/>
      <c r="T1002" s="94"/>
    </row>
    <row r="1003" ht="15.75" customHeight="1">
      <c r="A1003" s="204"/>
      <c r="B1003" s="240"/>
      <c r="C1003" s="206"/>
      <c r="D1003" s="229"/>
      <c r="J1003" s="226"/>
      <c r="K1003" s="3"/>
      <c r="L1003" s="3"/>
      <c r="O1003" s="227"/>
      <c r="Q1003" s="94"/>
      <c r="R1003" s="94"/>
      <c r="S1003" s="94"/>
      <c r="T1003" s="94"/>
    </row>
    <row r="1004" ht="15.75" customHeight="1">
      <c r="A1004" s="204"/>
      <c r="B1004" s="240"/>
      <c r="C1004" s="206"/>
      <c r="D1004" s="229"/>
      <c r="J1004" s="226"/>
      <c r="K1004" s="3"/>
      <c r="L1004" s="3"/>
      <c r="O1004" s="227"/>
      <c r="Q1004" s="94"/>
      <c r="R1004" s="94"/>
      <c r="S1004" s="94"/>
      <c r="T1004" s="94"/>
    </row>
    <row r="1005" ht="15.75" customHeight="1">
      <c r="A1005" s="204"/>
      <c r="B1005" s="240"/>
      <c r="C1005" s="206"/>
      <c r="D1005" s="229"/>
      <c r="J1005" s="226"/>
      <c r="K1005" s="3"/>
      <c r="L1005" s="3"/>
      <c r="O1005" s="227"/>
      <c r="Q1005" s="94"/>
      <c r="R1005" s="94"/>
      <c r="S1005" s="94"/>
      <c r="T1005" s="94"/>
    </row>
    <row r="1006" ht="15.75" customHeight="1">
      <c r="A1006" s="204"/>
      <c r="B1006" s="240"/>
      <c r="C1006" s="206"/>
      <c r="D1006" s="229"/>
      <c r="J1006" s="226"/>
      <c r="K1006" s="3"/>
      <c r="L1006" s="3"/>
      <c r="O1006" s="227"/>
      <c r="Q1006" s="94"/>
      <c r="R1006" s="94"/>
      <c r="S1006" s="94"/>
      <c r="T1006" s="94"/>
    </row>
    <row r="1007" ht="15.75" customHeight="1">
      <c r="A1007" s="204"/>
      <c r="B1007" s="240"/>
      <c r="C1007" s="206"/>
      <c r="D1007" s="229"/>
      <c r="J1007" s="226"/>
      <c r="K1007" s="3"/>
      <c r="L1007" s="3"/>
      <c r="O1007" s="227"/>
      <c r="Q1007" s="94"/>
      <c r="R1007" s="94"/>
      <c r="S1007" s="94"/>
      <c r="T1007" s="94"/>
    </row>
    <row r="1008" ht="15.75" customHeight="1">
      <c r="A1008" s="204"/>
      <c r="B1008" s="240"/>
      <c r="C1008" s="206"/>
      <c r="D1008" s="229"/>
      <c r="J1008" s="226"/>
      <c r="K1008" s="3"/>
      <c r="L1008" s="3"/>
      <c r="O1008" s="227"/>
      <c r="Q1008" s="94"/>
      <c r="R1008" s="94"/>
      <c r="S1008" s="94"/>
      <c r="T1008" s="94"/>
    </row>
    <row r="1009" ht="15.75" customHeight="1">
      <c r="A1009" s="204"/>
      <c r="B1009" s="240"/>
      <c r="C1009" s="206"/>
      <c r="D1009" s="229"/>
      <c r="J1009" s="226"/>
      <c r="K1009" s="3"/>
      <c r="L1009" s="3"/>
      <c r="O1009" s="227"/>
      <c r="Q1009" s="94"/>
      <c r="R1009" s="94"/>
      <c r="S1009" s="94"/>
      <c r="T1009" s="94"/>
    </row>
    <row r="1010" ht="15.75" customHeight="1">
      <c r="A1010" s="204"/>
      <c r="B1010" s="240"/>
      <c r="C1010" s="206"/>
      <c r="D1010" s="229"/>
      <c r="J1010" s="226"/>
      <c r="K1010" s="3"/>
      <c r="L1010" s="3"/>
      <c r="O1010" s="227"/>
      <c r="Q1010" s="94"/>
      <c r="R1010" s="94"/>
      <c r="S1010" s="94"/>
      <c r="T1010" s="94"/>
    </row>
    <row r="1011" ht="15.75" customHeight="1">
      <c r="A1011" s="204"/>
      <c r="B1011" s="240"/>
      <c r="C1011" s="206"/>
      <c r="D1011" s="229"/>
      <c r="J1011" s="226"/>
      <c r="K1011" s="3"/>
      <c r="L1011" s="3"/>
      <c r="O1011" s="227"/>
      <c r="Q1011" s="94"/>
      <c r="R1011" s="94"/>
      <c r="S1011" s="94"/>
      <c r="T1011" s="94"/>
    </row>
    <row r="1012" ht="15.75" customHeight="1">
      <c r="A1012" s="204"/>
      <c r="B1012" s="240"/>
      <c r="C1012" s="206"/>
      <c r="D1012" s="229"/>
      <c r="J1012" s="226"/>
      <c r="K1012" s="3"/>
      <c r="L1012" s="3"/>
      <c r="O1012" s="227"/>
      <c r="Q1012" s="94"/>
      <c r="R1012" s="94"/>
      <c r="S1012" s="94"/>
      <c r="T1012" s="94"/>
    </row>
    <row r="1013" ht="15.75" customHeight="1">
      <c r="A1013" s="204"/>
      <c r="B1013" s="240"/>
      <c r="C1013" s="206"/>
      <c r="D1013" s="229"/>
      <c r="J1013" s="226"/>
      <c r="K1013" s="3"/>
      <c r="L1013" s="3"/>
      <c r="O1013" s="227"/>
      <c r="Q1013" s="94"/>
      <c r="R1013" s="94"/>
      <c r="S1013" s="94"/>
      <c r="T1013" s="94"/>
    </row>
    <row r="1014" ht="15.75" customHeight="1">
      <c r="A1014" s="204"/>
      <c r="B1014" s="240"/>
      <c r="C1014" s="206"/>
      <c r="D1014" s="229"/>
      <c r="J1014" s="226"/>
      <c r="K1014" s="3"/>
      <c r="L1014" s="3"/>
      <c r="O1014" s="227"/>
      <c r="Q1014" s="94"/>
      <c r="R1014" s="94"/>
      <c r="S1014" s="94"/>
      <c r="T1014" s="94"/>
    </row>
    <row r="1015" ht="15.75" customHeight="1">
      <c r="A1015" s="204"/>
      <c r="B1015" s="240"/>
      <c r="C1015" s="206"/>
      <c r="D1015" s="229"/>
      <c r="J1015" s="226"/>
      <c r="K1015" s="3"/>
      <c r="L1015" s="3"/>
      <c r="O1015" s="227"/>
      <c r="Q1015" s="94"/>
      <c r="R1015" s="94"/>
      <c r="S1015" s="94"/>
      <c r="T1015" s="94"/>
    </row>
    <row r="1016" ht="15.75" customHeight="1">
      <c r="A1016" s="204"/>
      <c r="B1016" s="240"/>
      <c r="C1016" s="206"/>
      <c r="D1016" s="229"/>
      <c r="J1016" s="226"/>
      <c r="K1016" s="3"/>
      <c r="L1016" s="3"/>
      <c r="O1016" s="227"/>
      <c r="Q1016" s="94"/>
      <c r="R1016" s="94"/>
      <c r="S1016" s="94"/>
      <c r="T1016" s="94"/>
    </row>
    <row r="1017" ht="15.75" customHeight="1">
      <c r="A1017" s="204"/>
      <c r="B1017" s="240"/>
      <c r="C1017" s="206"/>
      <c r="D1017" s="229"/>
      <c r="J1017" s="226"/>
      <c r="K1017" s="3"/>
      <c r="L1017" s="3"/>
      <c r="O1017" s="227"/>
      <c r="Q1017" s="94"/>
      <c r="R1017" s="94"/>
      <c r="S1017" s="94"/>
      <c r="T1017" s="94"/>
    </row>
    <row r="1018" ht="15.75" customHeight="1">
      <c r="A1018" s="204"/>
      <c r="B1018" s="240"/>
      <c r="C1018" s="206"/>
      <c r="D1018" s="229"/>
      <c r="J1018" s="226"/>
      <c r="K1018" s="3"/>
      <c r="L1018" s="3"/>
      <c r="O1018" s="227"/>
      <c r="Q1018" s="94"/>
      <c r="R1018" s="94"/>
      <c r="S1018" s="94"/>
      <c r="T1018" s="94"/>
    </row>
    <row r="1019" ht="15.75" customHeight="1">
      <c r="A1019" s="204"/>
      <c r="B1019" s="240"/>
      <c r="C1019" s="206"/>
      <c r="D1019" s="229"/>
      <c r="J1019" s="226"/>
      <c r="K1019" s="3"/>
      <c r="L1019" s="3"/>
      <c r="O1019" s="227"/>
      <c r="Q1019" s="94"/>
      <c r="R1019" s="94"/>
      <c r="S1019" s="94"/>
      <c r="T1019" s="94"/>
    </row>
    <row r="1020" ht="15.75" customHeight="1">
      <c r="A1020" s="204"/>
      <c r="B1020" s="240"/>
      <c r="C1020" s="206"/>
      <c r="D1020" s="229"/>
      <c r="J1020" s="226"/>
      <c r="K1020" s="3"/>
      <c r="L1020" s="3"/>
      <c r="O1020" s="227"/>
      <c r="Q1020" s="94"/>
      <c r="R1020" s="94"/>
      <c r="S1020" s="94"/>
      <c r="T1020" s="94"/>
    </row>
    <row r="1021" ht="15.75" customHeight="1">
      <c r="A1021" s="204"/>
      <c r="B1021" s="240"/>
      <c r="C1021" s="206"/>
      <c r="D1021" s="229"/>
      <c r="J1021" s="226"/>
      <c r="K1021" s="3"/>
      <c r="L1021" s="3"/>
      <c r="O1021" s="227"/>
      <c r="Q1021" s="94"/>
      <c r="R1021" s="94"/>
      <c r="S1021" s="94"/>
      <c r="T1021" s="94"/>
    </row>
    <row r="1022" ht="15.75" customHeight="1">
      <c r="A1022" s="204"/>
      <c r="B1022" s="240"/>
      <c r="C1022" s="206"/>
      <c r="D1022" s="229"/>
      <c r="J1022" s="226"/>
      <c r="K1022" s="3"/>
      <c r="L1022" s="3"/>
      <c r="O1022" s="227"/>
      <c r="Q1022" s="94"/>
      <c r="R1022" s="94"/>
      <c r="S1022" s="94"/>
      <c r="T1022" s="94"/>
    </row>
    <row r="1023" ht="15.75" customHeight="1">
      <c r="A1023" s="204"/>
      <c r="B1023" s="240"/>
      <c r="C1023" s="206"/>
      <c r="D1023" s="229"/>
      <c r="J1023" s="226"/>
      <c r="K1023" s="3"/>
      <c r="L1023" s="3"/>
      <c r="O1023" s="227"/>
      <c r="Q1023" s="94"/>
      <c r="R1023" s="94"/>
      <c r="S1023" s="94"/>
      <c r="T1023" s="94"/>
    </row>
    <row r="1024" ht="15.75" customHeight="1">
      <c r="A1024" s="204"/>
      <c r="B1024" s="240"/>
      <c r="C1024" s="206"/>
      <c r="D1024" s="229"/>
      <c r="J1024" s="226"/>
      <c r="K1024" s="3"/>
      <c r="L1024" s="3"/>
      <c r="O1024" s="227"/>
      <c r="Q1024" s="94"/>
      <c r="R1024" s="94"/>
      <c r="S1024" s="94"/>
      <c r="T1024" s="94"/>
    </row>
    <row r="1025" ht="15.75" customHeight="1">
      <c r="A1025" s="204"/>
      <c r="B1025" s="240"/>
      <c r="C1025" s="206"/>
      <c r="D1025" s="229"/>
      <c r="J1025" s="226"/>
      <c r="K1025" s="3"/>
      <c r="L1025" s="3"/>
      <c r="O1025" s="227"/>
      <c r="Q1025" s="94"/>
      <c r="R1025" s="94"/>
      <c r="S1025" s="94"/>
      <c r="T1025" s="94"/>
    </row>
    <row r="1026" ht="15.75" customHeight="1">
      <c r="A1026" s="204"/>
      <c r="B1026" s="240"/>
      <c r="C1026" s="206"/>
      <c r="D1026" s="229"/>
      <c r="J1026" s="226"/>
      <c r="K1026" s="3"/>
      <c r="L1026" s="3"/>
      <c r="O1026" s="227"/>
      <c r="Q1026" s="94"/>
      <c r="R1026" s="94"/>
      <c r="S1026" s="94"/>
      <c r="T1026" s="94"/>
    </row>
    <row r="1027" ht="15.75" customHeight="1">
      <c r="A1027" s="204"/>
      <c r="B1027" s="240"/>
      <c r="C1027" s="206"/>
      <c r="D1027" s="229"/>
      <c r="J1027" s="226"/>
      <c r="K1027" s="3"/>
      <c r="L1027" s="3"/>
      <c r="O1027" s="227"/>
      <c r="Q1027" s="94"/>
      <c r="R1027" s="94"/>
      <c r="S1027" s="94"/>
      <c r="T1027" s="94"/>
    </row>
    <row r="1028" ht="15.75" customHeight="1">
      <c r="A1028" s="204"/>
      <c r="B1028" s="240"/>
      <c r="C1028" s="206"/>
      <c r="D1028" s="229"/>
      <c r="J1028" s="226"/>
      <c r="K1028" s="3"/>
      <c r="L1028" s="3"/>
      <c r="O1028" s="227"/>
      <c r="Q1028" s="94"/>
      <c r="R1028" s="94"/>
      <c r="S1028" s="94"/>
      <c r="T1028" s="94"/>
    </row>
    <row r="1029" ht="15.75" customHeight="1">
      <c r="A1029" s="204"/>
      <c r="B1029" s="240"/>
      <c r="C1029" s="206"/>
      <c r="D1029" s="229"/>
      <c r="J1029" s="226"/>
      <c r="K1029" s="3"/>
      <c r="L1029" s="3"/>
      <c r="O1029" s="227"/>
      <c r="Q1029" s="94"/>
      <c r="R1029" s="94"/>
      <c r="S1029" s="94"/>
      <c r="T1029" s="94"/>
    </row>
    <row r="1030" ht="15.75" customHeight="1">
      <c r="A1030" s="204"/>
      <c r="B1030" s="240"/>
      <c r="C1030" s="206"/>
      <c r="D1030" s="229"/>
      <c r="J1030" s="226"/>
      <c r="K1030" s="3"/>
      <c r="L1030" s="3"/>
      <c r="O1030" s="227"/>
      <c r="Q1030" s="94"/>
      <c r="R1030" s="94"/>
      <c r="S1030" s="94"/>
      <c r="T1030" s="94"/>
    </row>
    <row r="1031" ht="15.75" customHeight="1">
      <c r="A1031" s="204"/>
      <c r="B1031" s="240"/>
      <c r="C1031" s="206"/>
      <c r="D1031" s="229"/>
      <c r="J1031" s="226"/>
      <c r="K1031" s="3"/>
      <c r="L1031" s="3"/>
      <c r="O1031" s="227"/>
      <c r="Q1031" s="94"/>
      <c r="R1031" s="94"/>
      <c r="S1031" s="94"/>
      <c r="T1031" s="94"/>
    </row>
    <row r="1032" ht="15.75" customHeight="1">
      <c r="A1032" s="204"/>
      <c r="B1032" s="240"/>
      <c r="C1032" s="206"/>
      <c r="D1032" s="229"/>
      <c r="J1032" s="226"/>
      <c r="K1032" s="3"/>
      <c r="L1032" s="3"/>
      <c r="O1032" s="227"/>
      <c r="Q1032" s="94"/>
      <c r="R1032" s="94"/>
      <c r="S1032" s="94"/>
      <c r="T1032" s="94"/>
    </row>
    <row r="1033" ht="15.75" customHeight="1">
      <c r="A1033" s="204"/>
      <c r="B1033" s="240"/>
      <c r="C1033" s="206"/>
      <c r="D1033" s="229"/>
      <c r="J1033" s="226"/>
      <c r="K1033" s="3"/>
      <c r="L1033" s="3"/>
      <c r="O1033" s="227"/>
      <c r="Q1033" s="94"/>
      <c r="R1033" s="94"/>
      <c r="S1033" s="94"/>
      <c r="T1033" s="94"/>
    </row>
    <row r="1034" ht="15.75" customHeight="1">
      <c r="A1034" s="204"/>
      <c r="B1034" s="240"/>
      <c r="C1034" s="206"/>
      <c r="D1034" s="229"/>
      <c r="J1034" s="226"/>
      <c r="K1034" s="3"/>
      <c r="L1034" s="3"/>
      <c r="O1034" s="227"/>
      <c r="Q1034" s="94"/>
      <c r="R1034" s="94"/>
      <c r="S1034" s="94"/>
      <c r="T1034" s="94"/>
    </row>
    <row r="1035" ht="15.75" customHeight="1">
      <c r="A1035" s="204"/>
      <c r="B1035" s="240"/>
      <c r="C1035" s="206"/>
      <c r="D1035" s="229"/>
      <c r="J1035" s="226"/>
      <c r="K1035" s="3"/>
      <c r="L1035" s="3"/>
      <c r="O1035" s="227"/>
      <c r="Q1035" s="94"/>
      <c r="R1035" s="94"/>
      <c r="S1035" s="94"/>
      <c r="T1035" s="94"/>
    </row>
    <row r="1036" ht="15.75" customHeight="1">
      <c r="A1036" s="204"/>
      <c r="B1036" s="240"/>
      <c r="C1036" s="206"/>
      <c r="D1036" s="229"/>
      <c r="J1036" s="226"/>
      <c r="K1036" s="3"/>
      <c r="L1036" s="3"/>
      <c r="O1036" s="227"/>
      <c r="Q1036" s="94"/>
      <c r="R1036" s="94"/>
      <c r="S1036" s="94"/>
      <c r="T1036" s="94"/>
    </row>
    <row r="1037" ht="15.75" customHeight="1">
      <c r="A1037" s="204"/>
      <c r="B1037" s="240"/>
      <c r="C1037" s="206"/>
      <c r="D1037" s="229"/>
      <c r="J1037" s="226"/>
      <c r="K1037" s="3"/>
      <c r="L1037" s="3"/>
      <c r="O1037" s="227"/>
      <c r="Q1037" s="94"/>
      <c r="R1037" s="94"/>
      <c r="S1037" s="94"/>
      <c r="T1037" s="94"/>
    </row>
    <row r="1038" ht="15.75" customHeight="1">
      <c r="A1038" s="204"/>
      <c r="B1038" s="240"/>
      <c r="C1038" s="206"/>
      <c r="D1038" s="229"/>
      <c r="J1038" s="226"/>
      <c r="K1038" s="3"/>
      <c r="L1038" s="3"/>
      <c r="O1038" s="227"/>
      <c r="Q1038" s="94"/>
      <c r="R1038" s="94"/>
      <c r="S1038" s="94"/>
      <c r="T1038" s="94"/>
    </row>
    <row r="1039" ht="15.75" customHeight="1">
      <c r="A1039" s="204"/>
      <c r="B1039" s="240"/>
      <c r="C1039" s="206"/>
      <c r="D1039" s="229"/>
      <c r="J1039" s="226"/>
      <c r="K1039" s="3"/>
      <c r="L1039" s="3"/>
      <c r="O1039" s="227"/>
      <c r="Q1039" s="94"/>
      <c r="R1039" s="94"/>
      <c r="S1039" s="94"/>
      <c r="T1039" s="94"/>
    </row>
    <row r="1040" ht="15.75" customHeight="1">
      <c r="A1040" s="204"/>
      <c r="B1040" s="240"/>
      <c r="C1040" s="206"/>
      <c r="D1040" s="229"/>
      <c r="J1040" s="226"/>
      <c r="K1040" s="3"/>
      <c r="L1040" s="3"/>
      <c r="O1040" s="227"/>
      <c r="Q1040" s="94"/>
      <c r="R1040" s="94"/>
      <c r="S1040" s="94"/>
      <c r="T1040" s="94"/>
    </row>
    <row r="1041" ht="15.75" customHeight="1">
      <c r="A1041" s="204"/>
      <c r="B1041" s="240"/>
      <c r="C1041" s="206"/>
      <c r="D1041" s="229"/>
      <c r="J1041" s="226"/>
      <c r="K1041" s="3"/>
      <c r="L1041" s="3"/>
      <c r="O1041" s="227"/>
      <c r="Q1041" s="94"/>
      <c r="R1041" s="94"/>
      <c r="S1041" s="94"/>
      <c r="T1041" s="94"/>
    </row>
    <row r="1042" ht="15.75" customHeight="1">
      <c r="A1042" s="204"/>
      <c r="B1042" s="240"/>
      <c r="C1042" s="206"/>
      <c r="D1042" s="229"/>
      <c r="J1042" s="226"/>
      <c r="K1042" s="3"/>
      <c r="L1042" s="3"/>
      <c r="O1042" s="227"/>
      <c r="Q1042" s="94"/>
      <c r="R1042" s="94"/>
      <c r="S1042" s="94"/>
      <c r="T1042" s="94"/>
    </row>
    <row r="1043" ht="15.75" customHeight="1">
      <c r="A1043" s="204"/>
      <c r="B1043" s="240"/>
      <c r="C1043" s="206"/>
      <c r="D1043" s="229"/>
      <c r="J1043" s="226"/>
      <c r="K1043" s="3"/>
      <c r="L1043" s="3"/>
      <c r="O1043" s="227"/>
      <c r="Q1043" s="94"/>
      <c r="R1043" s="94"/>
      <c r="S1043" s="94"/>
      <c r="T1043" s="94"/>
    </row>
    <row r="1044" ht="15.75" customHeight="1">
      <c r="A1044" s="204"/>
      <c r="B1044" s="240"/>
      <c r="C1044" s="206"/>
      <c r="D1044" s="229"/>
      <c r="J1044" s="226"/>
      <c r="K1044" s="3"/>
      <c r="L1044" s="3"/>
      <c r="O1044" s="227"/>
      <c r="Q1044" s="94"/>
      <c r="R1044" s="94"/>
      <c r="S1044" s="94"/>
      <c r="T1044" s="94"/>
    </row>
    <row r="1045" ht="15.75" customHeight="1">
      <c r="A1045" s="204"/>
      <c r="B1045" s="240"/>
      <c r="C1045" s="206"/>
      <c r="D1045" s="229"/>
      <c r="J1045" s="226"/>
      <c r="K1045" s="3"/>
      <c r="L1045" s="3"/>
      <c r="O1045" s="227"/>
      <c r="Q1045" s="94"/>
      <c r="R1045" s="94"/>
      <c r="S1045" s="94"/>
      <c r="T1045" s="94"/>
    </row>
    <row r="1046" ht="15.75" customHeight="1">
      <c r="A1046" s="204"/>
      <c r="B1046" s="240"/>
      <c r="C1046" s="206"/>
      <c r="D1046" s="229"/>
      <c r="J1046" s="226"/>
      <c r="K1046" s="3"/>
      <c r="L1046" s="3"/>
      <c r="O1046" s="227"/>
      <c r="Q1046" s="94"/>
      <c r="R1046" s="94"/>
      <c r="S1046" s="94"/>
      <c r="T1046" s="94"/>
    </row>
    <row r="1047" ht="15.75" customHeight="1">
      <c r="A1047" s="204"/>
      <c r="B1047" s="240"/>
      <c r="C1047" s="206"/>
      <c r="D1047" s="229"/>
      <c r="J1047" s="226"/>
      <c r="K1047" s="3"/>
      <c r="L1047" s="3"/>
      <c r="O1047" s="227"/>
      <c r="Q1047" s="94"/>
      <c r="R1047" s="94"/>
      <c r="S1047" s="94"/>
      <c r="T1047" s="94"/>
    </row>
    <row r="1048" ht="15.75" customHeight="1">
      <c r="A1048" s="204"/>
      <c r="B1048" s="240"/>
      <c r="C1048" s="206"/>
      <c r="D1048" s="229"/>
      <c r="J1048" s="226"/>
      <c r="K1048" s="3"/>
      <c r="L1048" s="3"/>
      <c r="O1048" s="227"/>
      <c r="Q1048" s="94"/>
      <c r="R1048" s="94"/>
      <c r="S1048" s="94"/>
      <c r="T1048" s="94"/>
    </row>
    <row r="1049" ht="15.75" customHeight="1">
      <c r="A1049" s="204"/>
      <c r="B1049" s="240"/>
      <c r="C1049" s="206"/>
      <c r="D1049" s="229"/>
      <c r="J1049" s="226"/>
      <c r="K1049" s="3"/>
      <c r="L1049" s="3"/>
      <c r="O1049" s="227"/>
      <c r="Q1049" s="94"/>
      <c r="R1049" s="94"/>
      <c r="S1049" s="94"/>
      <c r="T1049" s="94"/>
    </row>
    <row r="1050" ht="15.75" customHeight="1">
      <c r="A1050" s="204"/>
      <c r="B1050" s="240"/>
      <c r="C1050" s="206"/>
      <c r="D1050" s="229"/>
      <c r="J1050" s="226"/>
      <c r="K1050" s="3"/>
      <c r="L1050" s="3"/>
      <c r="O1050" s="227"/>
      <c r="Q1050" s="94"/>
      <c r="R1050" s="94"/>
      <c r="S1050" s="94"/>
      <c r="T1050" s="94"/>
    </row>
    <row r="1051" ht="15.75" customHeight="1">
      <c r="A1051" s="204"/>
      <c r="B1051" s="240"/>
      <c r="C1051" s="206"/>
      <c r="D1051" s="229"/>
      <c r="J1051" s="226"/>
      <c r="K1051" s="3"/>
      <c r="L1051" s="3"/>
      <c r="O1051" s="227"/>
      <c r="Q1051" s="94"/>
      <c r="R1051" s="94"/>
      <c r="S1051" s="94"/>
      <c r="T1051" s="94"/>
    </row>
    <row r="1052" ht="15.75" customHeight="1">
      <c r="A1052" s="204"/>
      <c r="B1052" s="240"/>
      <c r="C1052" s="206"/>
      <c r="D1052" s="229"/>
      <c r="J1052" s="226"/>
      <c r="K1052" s="3"/>
      <c r="L1052" s="3"/>
      <c r="O1052" s="227"/>
      <c r="Q1052" s="94"/>
      <c r="R1052" s="94"/>
      <c r="S1052" s="94"/>
      <c r="T1052" s="94"/>
    </row>
    <row r="1053" ht="15.75" customHeight="1">
      <c r="A1053" s="204"/>
      <c r="B1053" s="240"/>
      <c r="C1053" s="206"/>
      <c r="D1053" s="229"/>
      <c r="J1053" s="226"/>
      <c r="K1053" s="3"/>
      <c r="L1053" s="3"/>
      <c r="O1053" s="227"/>
      <c r="Q1053" s="94"/>
      <c r="R1053" s="94"/>
      <c r="S1053" s="94"/>
      <c r="T1053" s="94"/>
    </row>
    <row r="1054" ht="15.75" customHeight="1">
      <c r="A1054" s="204"/>
      <c r="B1054" s="240"/>
      <c r="C1054" s="206"/>
      <c r="D1054" s="229"/>
      <c r="J1054" s="226"/>
      <c r="K1054" s="3"/>
      <c r="L1054" s="3"/>
      <c r="O1054" s="227"/>
      <c r="Q1054" s="94"/>
      <c r="R1054" s="94"/>
      <c r="S1054" s="94"/>
      <c r="T1054" s="94"/>
    </row>
    <row r="1055" ht="15.75" customHeight="1">
      <c r="A1055" s="204"/>
      <c r="B1055" s="240"/>
      <c r="C1055" s="206"/>
      <c r="D1055" s="229"/>
      <c r="J1055" s="226"/>
      <c r="K1055" s="3"/>
      <c r="L1055" s="3"/>
      <c r="O1055" s="227"/>
      <c r="Q1055" s="94"/>
      <c r="R1055" s="94"/>
      <c r="S1055" s="94"/>
      <c r="T1055" s="94"/>
    </row>
    <row r="1056" ht="15.75" customHeight="1">
      <c r="A1056" s="204"/>
      <c r="B1056" s="240"/>
      <c r="C1056" s="206"/>
      <c r="D1056" s="229"/>
      <c r="J1056" s="226"/>
      <c r="K1056" s="3"/>
      <c r="L1056" s="3"/>
      <c r="O1056" s="227"/>
      <c r="Q1056" s="94"/>
      <c r="R1056" s="94"/>
      <c r="S1056" s="94"/>
      <c r="T1056" s="94"/>
    </row>
    <row r="1057" ht="15.75" customHeight="1">
      <c r="A1057" s="204"/>
      <c r="B1057" s="240"/>
      <c r="C1057" s="206"/>
      <c r="D1057" s="229"/>
      <c r="J1057" s="226"/>
      <c r="K1057" s="3"/>
      <c r="L1057" s="3"/>
      <c r="O1057" s="227"/>
      <c r="Q1057" s="94"/>
      <c r="R1057" s="94"/>
      <c r="S1057" s="94"/>
      <c r="T1057" s="94"/>
    </row>
    <row r="1058" ht="15.75" customHeight="1">
      <c r="A1058" s="204"/>
      <c r="B1058" s="240"/>
      <c r="C1058" s="206"/>
      <c r="D1058" s="229"/>
      <c r="J1058" s="226"/>
      <c r="K1058" s="3"/>
      <c r="L1058" s="3"/>
      <c r="O1058" s="227"/>
      <c r="Q1058" s="94"/>
      <c r="R1058" s="94"/>
      <c r="S1058" s="94"/>
      <c r="T1058" s="94"/>
    </row>
    <row r="1059" ht="15.75" customHeight="1">
      <c r="A1059" s="204"/>
      <c r="B1059" s="240"/>
      <c r="C1059" s="206"/>
      <c r="D1059" s="229"/>
      <c r="J1059" s="226"/>
      <c r="K1059" s="3"/>
      <c r="L1059" s="3"/>
      <c r="O1059" s="227"/>
      <c r="Q1059" s="94"/>
      <c r="R1059" s="94"/>
      <c r="S1059" s="94"/>
      <c r="T1059" s="94"/>
    </row>
    <row r="1060" ht="15.75" customHeight="1">
      <c r="A1060" s="204"/>
      <c r="B1060" s="240"/>
      <c r="C1060" s="206"/>
      <c r="D1060" s="229"/>
      <c r="J1060" s="226"/>
      <c r="K1060" s="3"/>
      <c r="L1060" s="3"/>
      <c r="O1060" s="227"/>
      <c r="Q1060" s="94"/>
      <c r="R1060" s="94"/>
      <c r="S1060" s="94"/>
      <c r="T1060" s="94"/>
    </row>
    <row r="1061" ht="15.75" customHeight="1">
      <c r="A1061" s="204"/>
      <c r="B1061" s="240"/>
      <c r="C1061" s="206"/>
      <c r="D1061" s="229"/>
      <c r="J1061" s="226"/>
      <c r="K1061" s="3"/>
      <c r="L1061" s="3"/>
      <c r="O1061" s="227"/>
      <c r="Q1061" s="94"/>
      <c r="R1061" s="94"/>
      <c r="S1061" s="94"/>
      <c r="T1061" s="94"/>
    </row>
    <row r="1062" ht="15.75" customHeight="1">
      <c r="A1062" s="204"/>
      <c r="B1062" s="240"/>
      <c r="C1062" s="206"/>
      <c r="D1062" s="229"/>
      <c r="J1062" s="226"/>
      <c r="K1062" s="3"/>
      <c r="L1062" s="3"/>
      <c r="O1062" s="227"/>
      <c r="Q1062" s="94"/>
      <c r="R1062" s="94"/>
      <c r="S1062" s="94"/>
      <c r="T1062" s="94"/>
    </row>
    <row r="1063" ht="15.75" customHeight="1">
      <c r="A1063" s="204"/>
      <c r="B1063" s="240"/>
      <c r="C1063" s="206"/>
      <c r="D1063" s="229"/>
      <c r="J1063" s="226"/>
      <c r="K1063" s="3"/>
      <c r="L1063" s="3"/>
      <c r="O1063" s="227"/>
      <c r="Q1063" s="94"/>
      <c r="R1063" s="94"/>
      <c r="S1063" s="94"/>
      <c r="T1063" s="94"/>
    </row>
    <row r="1064" ht="15.75" customHeight="1">
      <c r="A1064" s="204"/>
      <c r="B1064" s="240"/>
      <c r="C1064" s="206"/>
      <c r="D1064" s="229"/>
      <c r="J1064" s="226"/>
      <c r="K1064" s="3"/>
      <c r="L1064" s="3"/>
      <c r="O1064" s="227"/>
      <c r="Q1064" s="94"/>
      <c r="R1064" s="94"/>
      <c r="S1064" s="94"/>
      <c r="T1064" s="94"/>
    </row>
    <row r="1065" ht="15.75" customHeight="1">
      <c r="A1065" s="204"/>
      <c r="B1065" s="240"/>
      <c r="C1065" s="206"/>
      <c r="D1065" s="229"/>
      <c r="J1065" s="226"/>
      <c r="K1065" s="3"/>
      <c r="L1065" s="3"/>
      <c r="O1065" s="227"/>
      <c r="Q1065" s="94"/>
      <c r="R1065" s="94"/>
      <c r="S1065" s="94"/>
      <c r="T1065" s="94"/>
    </row>
    <row r="1066" ht="15.75" customHeight="1">
      <c r="A1066" s="204"/>
      <c r="B1066" s="240"/>
      <c r="C1066" s="206"/>
      <c r="D1066" s="229"/>
      <c r="J1066" s="226"/>
      <c r="K1066" s="3"/>
      <c r="L1066" s="3"/>
      <c r="O1066" s="227"/>
      <c r="Q1066" s="94"/>
      <c r="R1066" s="94"/>
      <c r="S1066" s="94"/>
      <c r="T1066" s="94"/>
    </row>
    <row r="1067" ht="15.75" customHeight="1">
      <c r="A1067" s="204"/>
      <c r="B1067" s="240"/>
      <c r="C1067" s="206"/>
      <c r="D1067" s="229"/>
      <c r="J1067" s="226"/>
      <c r="K1067" s="3"/>
      <c r="L1067" s="3"/>
      <c r="O1067" s="227"/>
      <c r="Q1067" s="94"/>
      <c r="R1067" s="94"/>
      <c r="S1067" s="94"/>
      <c r="T1067" s="94"/>
    </row>
    <row r="1068" ht="15.75" customHeight="1">
      <c r="A1068" s="204"/>
      <c r="B1068" s="240"/>
      <c r="C1068" s="206"/>
      <c r="D1068" s="229"/>
      <c r="J1068" s="226"/>
      <c r="K1068" s="3"/>
      <c r="L1068" s="3"/>
      <c r="O1068" s="227"/>
      <c r="Q1068" s="94"/>
      <c r="R1068" s="94"/>
      <c r="S1068" s="94"/>
      <c r="T1068" s="94"/>
    </row>
    <row r="1069" ht="15.75" customHeight="1">
      <c r="A1069" s="204"/>
      <c r="B1069" s="240"/>
      <c r="C1069" s="206"/>
      <c r="D1069" s="229"/>
      <c r="J1069" s="226"/>
      <c r="K1069" s="3"/>
      <c r="L1069" s="3"/>
      <c r="O1069" s="227"/>
      <c r="Q1069" s="94"/>
      <c r="R1069" s="94"/>
      <c r="S1069" s="94"/>
      <c r="T1069" s="94"/>
    </row>
    <row r="1070" ht="15.75" customHeight="1">
      <c r="A1070" s="204"/>
      <c r="B1070" s="240"/>
      <c r="C1070" s="206"/>
      <c r="D1070" s="229"/>
      <c r="J1070" s="226"/>
      <c r="K1070" s="3"/>
      <c r="L1070" s="3"/>
      <c r="O1070" s="227"/>
      <c r="Q1070" s="94"/>
      <c r="R1070" s="94"/>
      <c r="S1070" s="94"/>
      <c r="T1070" s="94"/>
    </row>
    <row r="1071" ht="15.75" customHeight="1">
      <c r="A1071" s="204"/>
      <c r="B1071" s="240"/>
      <c r="C1071" s="206"/>
      <c r="D1071" s="229"/>
      <c r="J1071" s="226"/>
      <c r="K1071" s="3"/>
      <c r="L1071" s="3"/>
      <c r="O1071" s="227"/>
      <c r="Q1071" s="94"/>
      <c r="R1071" s="94"/>
      <c r="S1071" s="94"/>
      <c r="T1071" s="94"/>
    </row>
    <row r="1072" ht="15.75" customHeight="1">
      <c r="A1072" s="204"/>
      <c r="B1072" s="240"/>
      <c r="C1072" s="206"/>
      <c r="D1072" s="229"/>
      <c r="J1072" s="226"/>
      <c r="K1072" s="3"/>
      <c r="L1072" s="3"/>
      <c r="O1072" s="227"/>
      <c r="Q1072" s="94"/>
      <c r="R1072" s="94"/>
      <c r="S1072" s="94"/>
      <c r="T1072" s="94"/>
    </row>
    <row r="1073" ht="15.75" customHeight="1">
      <c r="A1073" s="204"/>
      <c r="B1073" s="240"/>
      <c r="C1073" s="206"/>
      <c r="D1073" s="229"/>
      <c r="J1073" s="226"/>
      <c r="K1073" s="3"/>
      <c r="L1073" s="3"/>
      <c r="O1073" s="227"/>
      <c r="Q1073" s="94"/>
      <c r="R1073" s="94"/>
      <c r="S1073" s="94"/>
      <c r="T1073" s="94"/>
    </row>
    <row r="1074" ht="15.75" customHeight="1">
      <c r="A1074" s="204"/>
      <c r="B1074" s="240"/>
      <c r="C1074" s="206"/>
      <c r="D1074" s="229"/>
      <c r="J1074" s="226"/>
      <c r="K1074" s="3"/>
      <c r="L1074" s="3"/>
      <c r="O1074" s="227"/>
      <c r="Q1074" s="94"/>
      <c r="R1074" s="94"/>
      <c r="S1074" s="94"/>
      <c r="T1074" s="94"/>
    </row>
    <row r="1075" ht="15.75" customHeight="1">
      <c r="A1075" s="204"/>
      <c r="B1075" s="240"/>
      <c r="C1075" s="206"/>
      <c r="D1075" s="229"/>
      <c r="J1075" s="226"/>
      <c r="K1075" s="3"/>
      <c r="L1075" s="3"/>
      <c r="O1075" s="227"/>
      <c r="Q1075" s="94"/>
      <c r="R1075" s="94"/>
      <c r="S1075" s="94"/>
      <c r="T1075" s="94"/>
    </row>
    <row r="1076" ht="15.75" customHeight="1">
      <c r="A1076" s="204"/>
      <c r="B1076" s="240"/>
      <c r="C1076" s="206"/>
      <c r="D1076" s="229"/>
      <c r="J1076" s="226"/>
      <c r="K1076" s="3"/>
      <c r="L1076" s="3"/>
      <c r="O1076" s="227"/>
      <c r="Q1076" s="94"/>
      <c r="R1076" s="94"/>
      <c r="S1076" s="94"/>
      <c r="T1076" s="94"/>
    </row>
    <row r="1077" ht="15.75" customHeight="1">
      <c r="A1077" s="204"/>
      <c r="B1077" s="240"/>
      <c r="C1077" s="206"/>
      <c r="D1077" s="229"/>
      <c r="J1077" s="226"/>
      <c r="K1077" s="3"/>
      <c r="L1077" s="3"/>
      <c r="O1077" s="227"/>
      <c r="Q1077" s="94"/>
      <c r="R1077" s="94"/>
      <c r="S1077" s="94"/>
      <c r="T1077" s="94"/>
    </row>
    <row r="1078" ht="15.75" customHeight="1">
      <c r="A1078" s="204"/>
      <c r="B1078" s="240"/>
      <c r="C1078" s="206"/>
      <c r="D1078" s="229"/>
      <c r="J1078" s="226"/>
      <c r="K1078" s="3"/>
      <c r="L1078" s="3"/>
      <c r="O1078" s="227"/>
      <c r="Q1078" s="94"/>
      <c r="R1078" s="94"/>
      <c r="S1078" s="94"/>
      <c r="T1078" s="94"/>
    </row>
    <row r="1079" ht="15.75" customHeight="1">
      <c r="A1079" s="204"/>
      <c r="B1079" s="240"/>
      <c r="C1079" s="206"/>
      <c r="D1079" s="229"/>
      <c r="J1079" s="226"/>
      <c r="K1079" s="3"/>
      <c r="L1079" s="3"/>
      <c r="O1079" s="227"/>
      <c r="Q1079" s="94"/>
      <c r="R1079" s="94"/>
      <c r="S1079" s="94"/>
      <c r="T1079" s="94"/>
    </row>
    <row r="1080" ht="15.75" customHeight="1">
      <c r="A1080" s="204"/>
      <c r="B1080" s="240"/>
      <c r="C1080" s="206"/>
      <c r="D1080" s="229"/>
      <c r="J1080" s="226"/>
      <c r="K1080" s="3"/>
      <c r="L1080" s="3"/>
      <c r="O1080" s="227"/>
      <c r="Q1080" s="94"/>
      <c r="R1080" s="94"/>
      <c r="S1080" s="94"/>
      <c r="T1080" s="94"/>
    </row>
    <row r="1081" ht="15.75" customHeight="1">
      <c r="A1081" s="204"/>
      <c r="B1081" s="240"/>
      <c r="C1081" s="206"/>
      <c r="D1081" s="229"/>
      <c r="J1081" s="226"/>
      <c r="K1081" s="3"/>
      <c r="L1081" s="3"/>
      <c r="O1081" s="227"/>
      <c r="Q1081" s="94"/>
      <c r="R1081" s="94"/>
      <c r="S1081" s="94"/>
      <c r="T1081" s="94"/>
    </row>
    <row r="1082" ht="15.75" customHeight="1">
      <c r="A1082" s="204"/>
      <c r="B1082" s="240"/>
      <c r="C1082" s="206"/>
      <c r="D1082" s="229"/>
      <c r="J1082" s="226"/>
      <c r="K1082" s="3"/>
      <c r="L1082" s="3"/>
      <c r="O1082" s="227"/>
      <c r="Q1082" s="94"/>
      <c r="R1082" s="94"/>
      <c r="S1082" s="94"/>
      <c r="T1082" s="94"/>
    </row>
    <row r="1083" ht="15.75" customHeight="1">
      <c r="A1083" s="204"/>
      <c r="B1083" s="240"/>
      <c r="C1083" s="206"/>
      <c r="D1083" s="229"/>
      <c r="J1083" s="226"/>
      <c r="K1083" s="3"/>
      <c r="L1083" s="3"/>
      <c r="O1083" s="227"/>
      <c r="Q1083" s="94"/>
      <c r="R1083" s="94"/>
      <c r="S1083" s="94"/>
      <c r="T1083" s="94"/>
    </row>
    <row r="1084" ht="15.75" customHeight="1">
      <c r="A1084" s="204"/>
      <c r="B1084" s="240"/>
      <c r="C1084" s="206"/>
      <c r="D1084" s="229"/>
      <c r="J1084" s="226"/>
      <c r="K1084" s="3"/>
      <c r="L1084" s="3"/>
      <c r="O1084" s="227"/>
      <c r="Q1084" s="94"/>
      <c r="R1084" s="94"/>
      <c r="S1084" s="94"/>
      <c r="T1084" s="94"/>
    </row>
    <row r="1085" ht="15.75" customHeight="1">
      <c r="A1085" s="204"/>
      <c r="B1085" s="240"/>
      <c r="C1085" s="206"/>
      <c r="D1085" s="229"/>
      <c r="J1085" s="226"/>
      <c r="K1085" s="3"/>
      <c r="L1085" s="3"/>
      <c r="O1085" s="227"/>
      <c r="Q1085" s="94"/>
      <c r="R1085" s="94"/>
      <c r="S1085" s="94"/>
      <c r="T1085" s="94"/>
    </row>
    <row r="1086" ht="15.75" customHeight="1">
      <c r="A1086" s="204"/>
      <c r="B1086" s="240"/>
      <c r="C1086" s="206"/>
      <c r="D1086" s="229"/>
      <c r="J1086" s="226"/>
      <c r="K1086" s="3"/>
      <c r="L1086" s="3"/>
      <c r="O1086" s="227"/>
      <c r="Q1086" s="94"/>
      <c r="R1086" s="94"/>
      <c r="S1086" s="94"/>
      <c r="T1086" s="94"/>
    </row>
    <row r="1087" ht="15.75" customHeight="1">
      <c r="A1087" s="204"/>
      <c r="B1087" s="240"/>
      <c r="C1087" s="206"/>
      <c r="D1087" s="229"/>
      <c r="J1087" s="226"/>
      <c r="K1087" s="3"/>
      <c r="L1087" s="3"/>
      <c r="O1087" s="227"/>
      <c r="Q1087" s="94"/>
      <c r="R1087" s="94"/>
      <c r="S1087" s="94"/>
      <c r="T1087" s="94"/>
    </row>
    <row r="1088" ht="15.75" customHeight="1">
      <c r="A1088" s="204"/>
      <c r="B1088" s="240"/>
      <c r="C1088" s="206"/>
      <c r="D1088" s="229"/>
      <c r="J1088" s="226"/>
      <c r="K1088" s="3"/>
      <c r="L1088" s="3"/>
      <c r="O1088" s="227"/>
      <c r="Q1088" s="94"/>
      <c r="R1088" s="94"/>
      <c r="S1088" s="94"/>
      <c r="T1088" s="94"/>
    </row>
    <row r="1089" ht="15.75" customHeight="1">
      <c r="A1089" s="204"/>
      <c r="B1089" s="240"/>
      <c r="C1089" s="206"/>
      <c r="D1089" s="229"/>
      <c r="J1089" s="226"/>
      <c r="K1089" s="3"/>
      <c r="L1089" s="3"/>
      <c r="O1089" s="227"/>
      <c r="Q1089" s="94"/>
      <c r="R1089" s="94"/>
      <c r="S1089" s="94"/>
      <c r="T1089" s="94"/>
    </row>
    <row r="1090" ht="15.75" customHeight="1">
      <c r="A1090" s="204"/>
      <c r="B1090" s="240"/>
      <c r="C1090" s="206"/>
      <c r="D1090" s="229"/>
      <c r="J1090" s="226"/>
      <c r="K1090" s="3"/>
      <c r="L1090" s="3"/>
      <c r="O1090" s="227"/>
      <c r="Q1090" s="94"/>
      <c r="R1090" s="94"/>
      <c r="S1090" s="94"/>
      <c r="T1090" s="94"/>
    </row>
    <row r="1091" ht="15.75" customHeight="1">
      <c r="A1091" s="204"/>
      <c r="B1091" s="240"/>
      <c r="C1091" s="206"/>
      <c r="D1091" s="229"/>
      <c r="J1091" s="226"/>
      <c r="K1091" s="3"/>
      <c r="L1091" s="3"/>
      <c r="O1091" s="227"/>
      <c r="Q1091" s="94"/>
      <c r="R1091" s="94"/>
      <c r="S1091" s="94"/>
      <c r="T1091" s="94"/>
    </row>
    <row r="1092" ht="15.75" customHeight="1">
      <c r="A1092" s="204"/>
      <c r="B1092" s="240"/>
      <c r="C1092" s="206"/>
      <c r="D1092" s="229"/>
      <c r="J1092" s="226"/>
      <c r="K1092" s="3"/>
      <c r="L1092" s="3"/>
      <c r="O1092" s="227"/>
      <c r="Q1092" s="94"/>
      <c r="R1092" s="94"/>
      <c r="S1092" s="94"/>
      <c r="T1092" s="94"/>
    </row>
    <row r="1093" ht="15.75" customHeight="1">
      <c r="A1093" s="204"/>
      <c r="B1093" s="240"/>
      <c r="C1093" s="206"/>
      <c r="D1093" s="229"/>
      <c r="J1093" s="226"/>
      <c r="K1093" s="3"/>
      <c r="L1093" s="3"/>
      <c r="O1093" s="227"/>
      <c r="Q1093" s="94"/>
      <c r="R1093" s="94"/>
      <c r="S1093" s="94"/>
      <c r="T1093" s="94"/>
    </row>
    <row r="1094" ht="15.75" customHeight="1">
      <c r="A1094" s="204"/>
      <c r="B1094" s="240"/>
      <c r="C1094" s="206"/>
      <c r="D1094" s="229"/>
      <c r="J1094" s="226"/>
      <c r="K1094" s="3"/>
      <c r="L1094" s="3"/>
      <c r="O1094" s="227"/>
      <c r="Q1094" s="94"/>
      <c r="R1094" s="94"/>
      <c r="S1094" s="94"/>
      <c r="T1094" s="94"/>
    </row>
    <row r="1095" ht="15.75" customHeight="1">
      <c r="A1095" s="204"/>
      <c r="B1095" s="240"/>
      <c r="C1095" s="206"/>
      <c r="D1095" s="229"/>
      <c r="J1095" s="226"/>
      <c r="K1095" s="3"/>
      <c r="L1095" s="3"/>
      <c r="O1095" s="227"/>
      <c r="Q1095" s="94"/>
      <c r="R1095" s="94"/>
      <c r="S1095" s="94"/>
      <c r="T1095" s="94"/>
    </row>
    <row r="1096" ht="15.75" customHeight="1">
      <c r="A1096" s="204"/>
      <c r="B1096" s="240"/>
      <c r="C1096" s="206"/>
      <c r="D1096" s="229"/>
      <c r="J1096" s="226"/>
      <c r="K1096" s="3"/>
      <c r="L1096" s="3"/>
      <c r="O1096" s="227"/>
      <c r="Q1096" s="94"/>
      <c r="R1096" s="94"/>
      <c r="S1096" s="94"/>
      <c r="T1096" s="94"/>
    </row>
    <row r="1097" ht="15.75" customHeight="1">
      <c r="A1097" s="204"/>
      <c r="B1097" s="240"/>
      <c r="C1097" s="206"/>
      <c r="D1097" s="229"/>
      <c r="J1097" s="226"/>
      <c r="K1097" s="3"/>
      <c r="L1097" s="3"/>
      <c r="O1097" s="227"/>
      <c r="Q1097" s="94"/>
      <c r="R1097" s="94"/>
      <c r="S1097" s="94"/>
      <c r="T1097" s="94"/>
    </row>
    <row r="1098" ht="15.75" customHeight="1">
      <c r="A1098" s="204"/>
      <c r="B1098" s="240"/>
      <c r="C1098" s="206"/>
      <c r="D1098" s="229"/>
      <c r="J1098" s="226"/>
      <c r="K1098" s="3"/>
      <c r="L1098" s="3"/>
      <c r="O1098" s="227"/>
      <c r="Q1098" s="94"/>
      <c r="R1098" s="94"/>
      <c r="S1098" s="94"/>
      <c r="T1098" s="94"/>
    </row>
    <row r="1099" ht="15.75" customHeight="1">
      <c r="A1099" s="204"/>
      <c r="B1099" s="240"/>
      <c r="C1099" s="223"/>
      <c r="D1099" s="223"/>
      <c r="J1099" s="226"/>
      <c r="K1099" s="3"/>
      <c r="L1099" s="3"/>
      <c r="O1099" s="227"/>
      <c r="Q1099" s="94"/>
      <c r="R1099" s="94"/>
      <c r="S1099" s="94"/>
      <c r="T1099" s="94"/>
    </row>
    <row r="1100" ht="15.75" customHeight="1">
      <c r="A1100" s="204"/>
      <c r="B1100" s="240"/>
      <c r="C1100" s="206"/>
      <c r="D1100" s="229"/>
      <c r="J1100" s="226"/>
      <c r="K1100" s="3"/>
      <c r="L1100" s="3"/>
      <c r="O1100" s="227"/>
      <c r="Q1100" s="94"/>
      <c r="R1100" s="94"/>
      <c r="S1100" s="94"/>
      <c r="T1100" s="94"/>
    </row>
    <row r="1101" ht="15.75" customHeight="1">
      <c r="A1101" s="204"/>
      <c r="B1101" s="240"/>
      <c r="C1101" s="206"/>
      <c r="D1101" s="229"/>
      <c r="J1101" s="226"/>
      <c r="K1101" s="3"/>
      <c r="L1101" s="3"/>
      <c r="O1101" s="227"/>
      <c r="Q1101" s="94"/>
      <c r="R1101" s="94"/>
      <c r="S1101" s="94"/>
      <c r="T1101" s="94"/>
    </row>
    <row r="1102" ht="15.75" customHeight="1">
      <c r="A1102" s="204"/>
      <c r="B1102" s="240"/>
      <c r="C1102" s="206"/>
      <c r="D1102" s="229"/>
      <c r="J1102" s="226"/>
      <c r="K1102" s="3"/>
      <c r="L1102" s="3"/>
      <c r="O1102" s="227"/>
      <c r="Q1102" s="94"/>
      <c r="R1102" s="94"/>
      <c r="S1102" s="94"/>
      <c r="T1102" s="94"/>
    </row>
    <row r="1103" ht="15.75" customHeight="1">
      <c r="A1103" s="204"/>
      <c r="B1103" s="240"/>
      <c r="C1103" s="206"/>
      <c r="D1103" s="229"/>
      <c r="J1103" s="226"/>
      <c r="K1103" s="3"/>
      <c r="L1103" s="3"/>
      <c r="O1103" s="227"/>
      <c r="Q1103" s="94"/>
      <c r="R1103" s="94"/>
      <c r="S1103" s="94"/>
      <c r="T1103" s="94"/>
    </row>
    <row r="1104" ht="15.75" customHeight="1">
      <c r="A1104" s="204"/>
      <c r="B1104" s="240"/>
      <c r="C1104" s="206"/>
      <c r="D1104" s="229"/>
      <c r="J1104" s="226"/>
      <c r="K1104" s="3"/>
      <c r="L1104" s="3"/>
      <c r="O1104" s="227"/>
      <c r="Q1104" s="94"/>
      <c r="R1104" s="94"/>
      <c r="S1104" s="94"/>
      <c r="T1104" s="94"/>
    </row>
    <row r="1105" ht="15.75" customHeight="1">
      <c r="A1105" s="204"/>
      <c r="B1105" s="240"/>
      <c r="C1105" s="206"/>
      <c r="D1105" s="229"/>
      <c r="J1105" s="226"/>
      <c r="K1105" s="3"/>
      <c r="L1105" s="3"/>
      <c r="O1105" s="227"/>
      <c r="Q1105" s="94"/>
      <c r="R1105" s="94"/>
      <c r="S1105" s="94"/>
      <c r="T1105" s="94"/>
    </row>
    <row r="1106" ht="15.75" customHeight="1">
      <c r="A1106" s="204"/>
      <c r="B1106" s="240"/>
      <c r="C1106" s="206"/>
      <c r="D1106" s="229"/>
      <c r="J1106" s="226"/>
      <c r="K1106" s="3"/>
      <c r="L1106" s="3"/>
      <c r="O1106" s="227"/>
      <c r="Q1106" s="94"/>
      <c r="R1106" s="94"/>
      <c r="S1106" s="94"/>
      <c r="T1106" s="94"/>
    </row>
    <row r="1107" ht="15.75" customHeight="1">
      <c r="A1107" s="204"/>
      <c r="B1107" s="240"/>
      <c r="C1107" s="206"/>
      <c r="D1107" s="229"/>
      <c r="J1107" s="226"/>
      <c r="K1107" s="3"/>
      <c r="L1107" s="3"/>
      <c r="O1107" s="227"/>
      <c r="Q1107" s="94"/>
      <c r="R1107" s="94"/>
      <c r="S1107" s="94"/>
      <c r="T1107" s="94"/>
    </row>
    <row r="1108" ht="15.75" customHeight="1">
      <c r="A1108" s="204"/>
      <c r="B1108" s="240"/>
      <c r="C1108" s="206"/>
      <c r="D1108" s="229"/>
      <c r="J1108" s="226"/>
      <c r="K1108" s="3"/>
      <c r="L1108" s="3"/>
      <c r="O1108" s="227"/>
      <c r="Q1108" s="94"/>
      <c r="R1108" s="94"/>
      <c r="S1108" s="94"/>
      <c r="T1108" s="94"/>
    </row>
    <row r="1109" ht="15.75" customHeight="1">
      <c r="A1109" s="204"/>
      <c r="B1109" s="240"/>
      <c r="C1109" s="206"/>
      <c r="D1109" s="229"/>
      <c r="J1109" s="226"/>
      <c r="K1109" s="3"/>
      <c r="L1109" s="3"/>
      <c r="O1109" s="227"/>
      <c r="Q1109" s="94"/>
      <c r="R1109" s="94"/>
      <c r="S1109" s="94"/>
      <c r="T1109" s="94"/>
    </row>
    <row r="1110" ht="15.75" customHeight="1">
      <c r="A1110" s="204"/>
      <c r="B1110" s="240"/>
      <c r="C1110" s="206"/>
      <c r="D1110" s="229"/>
      <c r="J1110" s="226"/>
      <c r="K1110" s="3"/>
      <c r="L1110" s="3"/>
      <c r="O1110" s="227"/>
      <c r="Q1110" s="94"/>
      <c r="R1110" s="94"/>
      <c r="S1110" s="94"/>
      <c r="T1110" s="94"/>
    </row>
    <row r="1111" ht="15.75" customHeight="1">
      <c r="A1111" s="204"/>
      <c r="B1111" s="240"/>
      <c r="C1111" s="206"/>
      <c r="D1111" s="229"/>
      <c r="J1111" s="226"/>
      <c r="K1111" s="3"/>
      <c r="L1111" s="3"/>
      <c r="O1111" s="227"/>
      <c r="Q1111" s="94"/>
      <c r="R1111" s="94"/>
      <c r="S1111" s="94"/>
      <c r="T1111" s="94"/>
    </row>
    <row r="1112" ht="15.75" customHeight="1">
      <c r="A1112" s="204"/>
      <c r="B1112" s="240"/>
      <c r="C1112" s="206"/>
      <c r="D1112" s="229"/>
      <c r="J1112" s="226"/>
      <c r="K1112" s="3"/>
      <c r="L1112" s="3"/>
      <c r="O1112" s="227"/>
      <c r="Q1112" s="94"/>
      <c r="R1112" s="94"/>
      <c r="S1112" s="94"/>
      <c r="T1112" s="94"/>
    </row>
    <row r="1113" ht="15.75" customHeight="1">
      <c r="A1113" s="204"/>
      <c r="B1113" s="240"/>
      <c r="C1113" s="206"/>
      <c r="D1113" s="229"/>
      <c r="J1113" s="226"/>
      <c r="K1113" s="3"/>
      <c r="L1113" s="3"/>
      <c r="O1113" s="227"/>
      <c r="Q1113" s="94"/>
      <c r="R1113" s="94"/>
      <c r="S1113" s="94"/>
      <c r="T1113" s="94"/>
    </row>
    <row r="1114" ht="15.75" customHeight="1">
      <c r="A1114" s="204"/>
      <c r="B1114" s="240"/>
      <c r="C1114" s="206"/>
      <c r="D1114" s="229"/>
      <c r="J1114" s="226"/>
      <c r="K1114" s="3"/>
      <c r="L1114" s="3"/>
      <c r="O1114" s="227"/>
      <c r="Q1114" s="94"/>
      <c r="R1114" s="94"/>
      <c r="S1114" s="94"/>
      <c r="T1114" s="94"/>
    </row>
    <row r="1115" ht="15.75" customHeight="1">
      <c r="A1115" s="204"/>
      <c r="B1115" s="240"/>
      <c r="C1115" s="206"/>
      <c r="D1115" s="229"/>
      <c r="J1115" s="226"/>
      <c r="K1115" s="3"/>
      <c r="L1115" s="3"/>
      <c r="O1115" s="227"/>
      <c r="Q1115" s="94"/>
      <c r="R1115" s="94"/>
      <c r="S1115" s="94"/>
      <c r="T1115" s="94"/>
    </row>
    <row r="1116" ht="15.75" customHeight="1">
      <c r="A1116" s="204"/>
      <c r="B1116" s="240"/>
      <c r="C1116" s="206"/>
      <c r="D1116" s="229"/>
      <c r="J1116" s="226"/>
      <c r="K1116" s="3"/>
      <c r="L1116" s="3"/>
      <c r="O1116" s="227"/>
      <c r="Q1116" s="94"/>
      <c r="R1116" s="94"/>
      <c r="S1116" s="94"/>
      <c r="T1116" s="94"/>
    </row>
    <row r="1117" ht="15.75" customHeight="1">
      <c r="A1117" s="204"/>
      <c r="B1117" s="240"/>
      <c r="C1117" s="206"/>
      <c r="D1117" s="229"/>
      <c r="J1117" s="226"/>
      <c r="K1117" s="3"/>
      <c r="L1117" s="3"/>
      <c r="O1117" s="227"/>
      <c r="Q1117" s="94"/>
      <c r="R1117" s="94"/>
      <c r="S1117" s="94"/>
      <c r="T1117" s="94"/>
    </row>
    <row r="1118" ht="15.75" customHeight="1">
      <c r="A1118" s="204"/>
      <c r="B1118" s="240"/>
      <c r="C1118" s="206"/>
      <c r="D1118" s="229"/>
      <c r="J1118" s="226"/>
      <c r="K1118" s="3"/>
      <c r="L1118" s="3"/>
      <c r="O1118" s="227"/>
      <c r="Q1118" s="94"/>
      <c r="R1118" s="94"/>
      <c r="S1118" s="94"/>
      <c r="T1118" s="94"/>
    </row>
    <row r="1119" ht="15.75" customHeight="1">
      <c r="A1119" s="204"/>
      <c r="B1119" s="240"/>
      <c r="C1119" s="206"/>
      <c r="D1119" s="229"/>
      <c r="J1119" s="226"/>
      <c r="K1119" s="3"/>
      <c r="L1119" s="3"/>
      <c r="O1119" s="227"/>
      <c r="Q1119" s="94"/>
      <c r="R1119" s="94"/>
      <c r="S1119" s="94"/>
      <c r="T1119" s="94"/>
    </row>
    <row r="1120" ht="15.75" customHeight="1">
      <c r="A1120" s="204"/>
      <c r="B1120" s="240"/>
      <c r="C1120" s="206"/>
      <c r="D1120" s="229"/>
      <c r="J1120" s="226"/>
      <c r="K1120" s="3"/>
      <c r="L1120" s="3"/>
      <c r="O1120" s="227"/>
      <c r="Q1120" s="94"/>
      <c r="R1120" s="94"/>
      <c r="S1120" s="94"/>
      <c r="T1120" s="94"/>
    </row>
    <row r="1121" ht="15.75" customHeight="1">
      <c r="A1121" s="204"/>
      <c r="B1121" s="240"/>
      <c r="C1121" s="206"/>
      <c r="D1121" s="229"/>
      <c r="J1121" s="226"/>
      <c r="K1121" s="3"/>
      <c r="L1121" s="3"/>
      <c r="O1121" s="227"/>
      <c r="Q1121" s="94"/>
      <c r="R1121" s="94"/>
      <c r="S1121" s="94"/>
      <c r="T1121" s="94"/>
    </row>
    <row r="1122" ht="15.75" customHeight="1">
      <c r="A1122" s="204"/>
      <c r="B1122" s="240"/>
      <c r="C1122" s="206"/>
      <c r="D1122" s="229"/>
      <c r="J1122" s="226"/>
      <c r="K1122" s="3"/>
      <c r="L1122" s="3"/>
      <c r="O1122" s="227"/>
      <c r="Q1122" s="94"/>
      <c r="R1122" s="94"/>
      <c r="S1122" s="94"/>
      <c r="T1122" s="94"/>
    </row>
    <row r="1123" ht="15.75" customHeight="1">
      <c r="A1123" s="204"/>
      <c r="B1123" s="240"/>
      <c r="C1123" s="206"/>
      <c r="D1123" s="229"/>
      <c r="J1123" s="226"/>
      <c r="K1123" s="3"/>
      <c r="L1123" s="3"/>
      <c r="O1123" s="227"/>
      <c r="Q1123" s="94"/>
      <c r="R1123" s="94"/>
      <c r="S1123" s="94"/>
      <c r="T1123" s="94"/>
    </row>
    <row r="1124" ht="15.75" customHeight="1">
      <c r="A1124" s="204"/>
      <c r="B1124" s="240"/>
      <c r="C1124" s="206"/>
      <c r="D1124" s="229"/>
      <c r="J1124" s="226"/>
      <c r="K1124" s="3"/>
      <c r="L1124" s="3"/>
      <c r="O1124" s="227"/>
      <c r="Q1124" s="94"/>
      <c r="R1124" s="94"/>
      <c r="S1124" s="94"/>
      <c r="T1124" s="94"/>
    </row>
    <row r="1125" ht="15.75" customHeight="1">
      <c r="A1125" s="204"/>
      <c r="B1125" s="240"/>
      <c r="C1125" s="206"/>
      <c r="D1125" s="229"/>
      <c r="J1125" s="226"/>
      <c r="K1125" s="3"/>
      <c r="L1125" s="3"/>
      <c r="O1125" s="227"/>
      <c r="Q1125" s="94"/>
      <c r="R1125" s="94"/>
      <c r="S1125" s="94"/>
      <c r="T1125" s="94"/>
    </row>
    <row r="1126" ht="15.75" customHeight="1">
      <c r="A1126" s="204"/>
      <c r="B1126" s="240"/>
      <c r="C1126" s="206"/>
      <c r="D1126" s="229"/>
      <c r="J1126" s="226"/>
      <c r="K1126" s="3"/>
      <c r="L1126" s="3"/>
      <c r="O1126" s="227"/>
      <c r="Q1126" s="94"/>
      <c r="R1126" s="94"/>
      <c r="S1126" s="94"/>
      <c r="T1126" s="94"/>
    </row>
    <row r="1127" ht="15.75" customHeight="1">
      <c r="A1127" s="204"/>
      <c r="B1127" s="240"/>
      <c r="C1127" s="206"/>
      <c r="D1127" s="229"/>
      <c r="J1127" s="226"/>
      <c r="K1127" s="3"/>
      <c r="L1127" s="3"/>
      <c r="O1127" s="227"/>
      <c r="Q1127" s="94"/>
      <c r="R1127" s="94"/>
      <c r="S1127" s="94"/>
      <c r="T1127" s="94"/>
    </row>
    <row r="1128" ht="15.75" customHeight="1">
      <c r="A1128" s="204"/>
      <c r="B1128" s="240"/>
      <c r="C1128" s="206"/>
      <c r="D1128" s="229"/>
      <c r="J1128" s="226"/>
      <c r="K1128" s="3"/>
      <c r="L1128" s="3"/>
      <c r="O1128" s="227"/>
      <c r="Q1128" s="94"/>
      <c r="R1128" s="94"/>
      <c r="S1128" s="94"/>
      <c r="T1128" s="94"/>
    </row>
    <row r="1129" ht="15.75" customHeight="1">
      <c r="A1129" s="204"/>
      <c r="B1129" s="240"/>
      <c r="C1129" s="206"/>
      <c r="D1129" s="229"/>
      <c r="J1129" s="226"/>
      <c r="K1129" s="3"/>
      <c r="L1129" s="3"/>
      <c r="O1129" s="227"/>
      <c r="Q1129" s="94"/>
      <c r="R1129" s="94"/>
      <c r="S1129" s="94"/>
      <c r="T1129" s="94"/>
    </row>
    <row r="1130" ht="15.75" customHeight="1">
      <c r="A1130" s="204"/>
      <c r="B1130" s="240"/>
      <c r="C1130" s="206"/>
      <c r="D1130" s="229"/>
      <c r="J1130" s="226"/>
      <c r="K1130" s="3"/>
      <c r="L1130" s="3"/>
      <c r="O1130" s="227"/>
      <c r="Q1130" s="94"/>
      <c r="R1130" s="94"/>
      <c r="S1130" s="94"/>
      <c r="T1130" s="94"/>
    </row>
    <row r="1131" ht="15.75" customHeight="1">
      <c r="A1131" s="204"/>
      <c r="B1131" s="240"/>
      <c r="C1131" s="206"/>
      <c r="D1131" s="229"/>
      <c r="J1131" s="226"/>
      <c r="K1131" s="3"/>
      <c r="L1131" s="3"/>
      <c r="O1131" s="227"/>
      <c r="Q1131" s="94"/>
      <c r="R1131" s="94"/>
      <c r="S1131" s="94"/>
      <c r="T1131" s="94"/>
    </row>
    <row r="1132" ht="15.75" customHeight="1">
      <c r="A1132" s="204"/>
      <c r="B1132" s="240"/>
      <c r="C1132" s="206"/>
      <c r="D1132" s="229"/>
      <c r="J1132" s="226"/>
      <c r="K1132" s="3"/>
      <c r="L1132" s="3"/>
      <c r="O1132" s="227"/>
      <c r="Q1132" s="94"/>
      <c r="R1132" s="94"/>
      <c r="S1132" s="94"/>
      <c r="T1132" s="94"/>
    </row>
    <row r="1133" ht="15.75" customHeight="1">
      <c r="A1133" s="204"/>
      <c r="B1133" s="240"/>
      <c r="C1133" s="206"/>
      <c r="D1133" s="229"/>
      <c r="J1133" s="226"/>
      <c r="K1133" s="3"/>
      <c r="L1133" s="3"/>
      <c r="O1133" s="227"/>
      <c r="Q1133" s="94"/>
      <c r="R1133" s="94"/>
      <c r="S1133" s="94"/>
      <c r="T1133" s="94"/>
    </row>
    <row r="1134" ht="15.75" customHeight="1">
      <c r="A1134" s="204"/>
      <c r="B1134" s="240"/>
      <c r="C1134" s="206"/>
      <c r="D1134" s="229"/>
      <c r="J1134" s="226"/>
      <c r="K1134" s="3"/>
      <c r="L1134" s="3"/>
      <c r="O1134" s="227"/>
      <c r="Q1134" s="94"/>
      <c r="R1134" s="94"/>
      <c r="S1134" s="94"/>
      <c r="T1134" s="94"/>
    </row>
    <row r="1135" ht="15.75" customHeight="1">
      <c r="A1135" s="204"/>
      <c r="B1135" s="240"/>
      <c r="C1135" s="206"/>
      <c r="D1135" s="229"/>
      <c r="J1135" s="226"/>
      <c r="K1135" s="3"/>
      <c r="L1135" s="3"/>
      <c r="O1135" s="227"/>
      <c r="Q1135" s="94"/>
      <c r="R1135" s="94"/>
      <c r="S1135" s="94"/>
      <c r="T1135" s="94"/>
    </row>
    <row r="1136" ht="15.75" customHeight="1">
      <c r="A1136" s="204"/>
      <c r="B1136" s="240"/>
      <c r="C1136" s="206"/>
      <c r="D1136" s="229"/>
      <c r="J1136" s="226"/>
      <c r="K1136" s="3"/>
      <c r="L1136" s="3"/>
      <c r="O1136" s="227"/>
      <c r="Q1136" s="94"/>
      <c r="R1136" s="94"/>
      <c r="S1136" s="94"/>
      <c r="T1136" s="94"/>
    </row>
    <row r="1137" ht="15.75" customHeight="1">
      <c r="A1137" s="204"/>
      <c r="B1137" s="240"/>
      <c r="C1137" s="206"/>
      <c r="D1137" s="229"/>
      <c r="J1137" s="226"/>
      <c r="K1137" s="3"/>
      <c r="L1137" s="3"/>
      <c r="O1137" s="227"/>
      <c r="Q1137" s="94"/>
      <c r="R1137" s="94"/>
      <c r="S1137" s="94"/>
      <c r="T1137" s="94"/>
    </row>
    <row r="1138" ht="15.75" customHeight="1">
      <c r="A1138" s="204"/>
      <c r="B1138" s="240"/>
      <c r="C1138" s="206"/>
      <c r="D1138" s="229"/>
      <c r="J1138" s="226"/>
      <c r="K1138" s="3"/>
      <c r="L1138" s="3"/>
      <c r="O1138" s="227"/>
      <c r="Q1138" s="94"/>
      <c r="R1138" s="94"/>
      <c r="S1138" s="94"/>
      <c r="T1138" s="94"/>
    </row>
    <row r="1139" ht="15.75" customHeight="1">
      <c r="A1139" s="204"/>
      <c r="B1139" s="240"/>
      <c r="C1139" s="206"/>
      <c r="D1139" s="229"/>
      <c r="J1139" s="226"/>
      <c r="K1139" s="3"/>
      <c r="L1139" s="3"/>
      <c r="O1139" s="227"/>
      <c r="Q1139" s="94"/>
      <c r="R1139" s="94"/>
      <c r="S1139" s="94"/>
      <c r="T1139" s="94"/>
    </row>
    <row r="1140" ht="15.75" customHeight="1">
      <c r="A1140" s="204"/>
      <c r="B1140" s="240"/>
      <c r="C1140" s="206"/>
      <c r="D1140" s="229"/>
      <c r="J1140" s="226"/>
      <c r="K1140" s="3"/>
      <c r="L1140" s="3"/>
      <c r="O1140" s="227"/>
      <c r="Q1140" s="94"/>
      <c r="R1140" s="94"/>
      <c r="S1140" s="94"/>
      <c r="T1140" s="94"/>
    </row>
    <row r="1141" ht="15.75" customHeight="1">
      <c r="A1141" s="204"/>
      <c r="B1141" s="240"/>
      <c r="C1141" s="206"/>
      <c r="D1141" s="229"/>
      <c r="J1141" s="226"/>
      <c r="K1141" s="3"/>
      <c r="L1141" s="3"/>
      <c r="O1141" s="227"/>
      <c r="Q1141" s="94"/>
      <c r="R1141" s="94"/>
      <c r="S1141" s="94"/>
      <c r="T1141" s="94"/>
    </row>
    <row r="1142" ht="15.75" customHeight="1">
      <c r="A1142" s="204"/>
      <c r="B1142" s="240"/>
      <c r="C1142" s="206"/>
      <c r="D1142" s="229"/>
      <c r="J1142" s="226"/>
      <c r="K1142" s="3"/>
      <c r="L1142" s="3"/>
      <c r="O1142" s="227"/>
      <c r="Q1142" s="94"/>
      <c r="R1142" s="94"/>
      <c r="S1142" s="94"/>
      <c r="T1142" s="94"/>
    </row>
    <row r="1143" ht="15.75" customHeight="1">
      <c r="A1143" s="204"/>
      <c r="B1143" s="240"/>
      <c r="C1143" s="206"/>
      <c r="D1143" s="229"/>
      <c r="J1143" s="226"/>
      <c r="K1143" s="3"/>
      <c r="L1143" s="3"/>
      <c r="O1143" s="227"/>
      <c r="Q1143" s="94"/>
      <c r="R1143" s="94"/>
      <c r="S1143" s="94"/>
      <c r="T1143" s="94"/>
    </row>
    <row r="1144" ht="15.75" customHeight="1">
      <c r="A1144" s="204"/>
      <c r="B1144" s="240"/>
      <c r="C1144" s="206"/>
      <c r="D1144" s="229"/>
      <c r="J1144" s="226"/>
      <c r="K1144" s="3"/>
      <c r="L1144" s="3"/>
      <c r="O1144" s="227"/>
      <c r="Q1144" s="94"/>
      <c r="R1144" s="94"/>
      <c r="S1144" s="94"/>
      <c r="T1144" s="94"/>
    </row>
    <row r="1145" ht="15.75" customHeight="1">
      <c r="A1145" s="204"/>
      <c r="B1145" s="240"/>
      <c r="C1145" s="206"/>
      <c r="D1145" s="229"/>
      <c r="J1145" s="226"/>
      <c r="K1145" s="3"/>
      <c r="L1145" s="3"/>
      <c r="O1145" s="227"/>
      <c r="Q1145" s="94"/>
      <c r="R1145" s="94"/>
      <c r="S1145" s="94"/>
      <c r="T1145" s="94"/>
    </row>
    <row r="1146" ht="15.75" customHeight="1">
      <c r="A1146" s="204"/>
      <c r="B1146" s="240"/>
      <c r="C1146" s="206"/>
      <c r="D1146" s="229"/>
      <c r="J1146" s="226"/>
      <c r="K1146" s="3"/>
      <c r="L1146" s="3"/>
      <c r="O1146" s="227"/>
      <c r="Q1146" s="94"/>
      <c r="R1146" s="94"/>
      <c r="S1146" s="94"/>
      <c r="T1146" s="94"/>
    </row>
    <row r="1147" ht="15.75" customHeight="1">
      <c r="A1147" s="204"/>
      <c r="B1147" s="240"/>
      <c r="C1147" s="206"/>
      <c r="D1147" s="229"/>
      <c r="J1147" s="226"/>
      <c r="K1147" s="3"/>
      <c r="L1147" s="3"/>
      <c r="O1147" s="227"/>
      <c r="Q1147" s="94"/>
      <c r="R1147" s="94"/>
      <c r="S1147" s="94"/>
      <c r="T1147" s="94"/>
    </row>
    <row r="1148" ht="15.75" customHeight="1">
      <c r="A1148" s="204"/>
      <c r="B1148" s="240"/>
      <c r="C1148" s="206"/>
      <c r="D1148" s="229"/>
      <c r="J1148" s="226"/>
      <c r="K1148" s="3"/>
      <c r="L1148" s="3"/>
      <c r="O1148" s="227"/>
      <c r="Q1148" s="94"/>
      <c r="R1148" s="94"/>
      <c r="S1148" s="94"/>
      <c r="T1148" s="94"/>
    </row>
    <row r="1149" ht="15.75" customHeight="1">
      <c r="A1149" s="204"/>
      <c r="B1149" s="240"/>
      <c r="C1149" s="206"/>
      <c r="D1149" s="229"/>
      <c r="J1149" s="226"/>
      <c r="K1149" s="3"/>
      <c r="L1149" s="3"/>
      <c r="O1149" s="227"/>
      <c r="Q1149" s="94"/>
      <c r="R1149" s="94"/>
      <c r="S1149" s="94"/>
      <c r="T1149" s="94"/>
    </row>
    <row r="1150" ht="15.75" customHeight="1">
      <c r="A1150" s="204"/>
      <c r="B1150" s="240"/>
      <c r="C1150" s="206"/>
      <c r="D1150" s="229"/>
      <c r="J1150" s="226"/>
      <c r="K1150" s="3"/>
      <c r="L1150" s="3"/>
      <c r="O1150" s="227"/>
      <c r="Q1150" s="94"/>
      <c r="R1150" s="94"/>
      <c r="S1150" s="94"/>
      <c r="T1150" s="94"/>
    </row>
    <row r="1151" ht="15.75" customHeight="1">
      <c r="A1151" s="204"/>
      <c r="B1151" s="240"/>
      <c r="C1151" s="206"/>
      <c r="D1151" s="229"/>
      <c r="J1151" s="226"/>
      <c r="K1151" s="3"/>
      <c r="L1151" s="3"/>
      <c r="O1151" s="227"/>
      <c r="Q1151" s="94"/>
      <c r="R1151" s="94"/>
      <c r="S1151" s="94"/>
      <c r="T1151" s="94"/>
    </row>
    <row r="1152" ht="15.75" customHeight="1">
      <c r="A1152" s="204"/>
      <c r="B1152" s="240"/>
      <c r="C1152" s="206"/>
      <c r="D1152" s="229"/>
      <c r="J1152" s="226"/>
      <c r="K1152" s="3"/>
      <c r="L1152" s="3"/>
      <c r="O1152" s="227"/>
      <c r="Q1152" s="94"/>
      <c r="R1152" s="94"/>
      <c r="S1152" s="94"/>
      <c r="T1152" s="94"/>
    </row>
    <row r="1153" ht="15.75" customHeight="1">
      <c r="A1153" s="204"/>
      <c r="B1153" s="240"/>
      <c r="C1153" s="206"/>
      <c r="D1153" s="229"/>
      <c r="J1153" s="226"/>
      <c r="K1153" s="3"/>
      <c r="L1153" s="3"/>
      <c r="O1153" s="227"/>
      <c r="Q1153" s="94"/>
      <c r="R1153" s="94"/>
      <c r="S1153" s="94"/>
      <c r="T1153" s="94"/>
    </row>
    <row r="1154" ht="15.75" customHeight="1">
      <c r="A1154" s="204"/>
      <c r="B1154" s="240"/>
      <c r="C1154" s="206"/>
      <c r="D1154" s="229"/>
      <c r="J1154" s="226"/>
      <c r="K1154" s="3"/>
      <c r="L1154" s="3"/>
      <c r="O1154" s="227"/>
      <c r="Q1154" s="94"/>
      <c r="R1154" s="94"/>
      <c r="S1154" s="94"/>
      <c r="T1154" s="94"/>
    </row>
    <row r="1155" ht="15.75" customHeight="1">
      <c r="A1155" s="204"/>
      <c r="B1155" s="240"/>
      <c r="C1155" s="206"/>
      <c r="D1155" s="229"/>
      <c r="J1155" s="226"/>
      <c r="K1155" s="3"/>
      <c r="L1155" s="3"/>
      <c r="O1155" s="227"/>
      <c r="Q1155" s="94"/>
      <c r="R1155" s="94"/>
      <c r="S1155" s="94"/>
      <c r="T1155" s="94"/>
    </row>
    <row r="1156" ht="15.75" customHeight="1">
      <c r="A1156" s="204"/>
      <c r="B1156" s="240"/>
      <c r="C1156" s="206"/>
      <c r="D1156" s="229"/>
      <c r="J1156" s="226"/>
      <c r="K1156" s="3"/>
      <c r="L1156" s="3"/>
      <c r="O1156" s="227"/>
      <c r="Q1156" s="94"/>
      <c r="R1156" s="94"/>
      <c r="S1156" s="94"/>
      <c r="T1156" s="94"/>
    </row>
    <row r="1157" ht="15.75" customHeight="1">
      <c r="A1157" s="204"/>
      <c r="B1157" s="240"/>
      <c r="C1157" s="206"/>
      <c r="D1157" s="229"/>
      <c r="J1157" s="226"/>
      <c r="K1157" s="3"/>
      <c r="L1157" s="3"/>
      <c r="O1157" s="227"/>
      <c r="Q1157" s="94"/>
      <c r="R1157" s="94"/>
      <c r="S1157" s="94"/>
      <c r="T1157" s="94"/>
    </row>
    <row r="1158" ht="15.75" customHeight="1">
      <c r="A1158" s="204"/>
      <c r="B1158" s="240"/>
      <c r="C1158" s="206"/>
      <c r="D1158" s="229"/>
      <c r="J1158" s="226"/>
      <c r="K1158" s="3"/>
      <c r="L1158" s="3"/>
      <c r="O1158" s="227"/>
      <c r="Q1158" s="94"/>
      <c r="R1158" s="94"/>
      <c r="S1158" s="94"/>
      <c r="T1158" s="94"/>
    </row>
    <row r="1159" ht="15.75" customHeight="1">
      <c r="A1159" s="204"/>
      <c r="B1159" s="240"/>
      <c r="C1159" s="206"/>
      <c r="D1159" s="229"/>
      <c r="J1159" s="226"/>
      <c r="K1159" s="3"/>
      <c r="L1159" s="3"/>
      <c r="O1159" s="227"/>
      <c r="Q1159" s="94"/>
      <c r="R1159" s="94"/>
      <c r="S1159" s="94"/>
      <c r="T1159" s="94"/>
    </row>
    <row r="1160" ht="15.75" customHeight="1">
      <c r="A1160" s="204"/>
      <c r="B1160" s="240"/>
      <c r="C1160" s="206"/>
      <c r="D1160" s="229"/>
      <c r="J1160" s="226"/>
      <c r="K1160" s="3"/>
      <c r="L1160" s="3"/>
      <c r="O1160" s="227"/>
      <c r="Q1160" s="94"/>
      <c r="R1160" s="94"/>
      <c r="S1160" s="94"/>
      <c r="T1160" s="94"/>
    </row>
    <row r="1161" ht="15.75" customHeight="1">
      <c r="A1161" s="204"/>
      <c r="B1161" s="240"/>
      <c r="C1161" s="206"/>
      <c r="D1161" s="229"/>
      <c r="J1161" s="226"/>
      <c r="K1161" s="3"/>
      <c r="L1161" s="3"/>
      <c r="O1161" s="227"/>
      <c r="Q1161" s="94"/>
      <c r="R1161" s="94"/>
      <c r="S1161" s="94"/>
      <c r="T1161" s="94"/>
    </row>
    <row r="1162" ht="15.75" customHeight="1">
      <c r="A1162" s="204"/>
      <c r="B1162" s="240"/>
      <c r="C1162" s="206"/>
      <c r="D1162" s="229"/>
      <c r="J1162" s="226"/>
      <c r="K1162" s="3"/>
      <c r="L1162" s="3"/>
      <c r="O1162" s="227"/>
      <c r="Q1162" s="94"/>
      <c r="R1162" s="94"/>
      <c r="S1162" s="94"/>
      <c r="T1162" s="94"/>
    </row>
    <row r="1163" ht="15.75" customHeight="1">
      <c r="A1163" s="204"/>
      <c r="B1163" s="240"/>
      <c r="C1163" s="206"/>
      <c r="D1163" s="229"/>
      <c r="J1163" s="226"/>
      <c r="K1163" s="3"/>
      <c r="L1163" s="3"/>
      <c r="O1163" s="227"/>
      <c r="Q1163" s="94"/>
      <c r="R1163" s="94"/>
      <c r="S1163" s="94"/>
      <c r="T1163" s="94"/>
    </row>
    <row r="1164" ht="15.75" customHeight="1">
      <c r="A1164" s="204"/>
      <c r="B1164" s="240"/>
      <c r="C1164" s="206"/>
      <c r="D1164" s="229"/>
      <c r="J1164" s="226"/>
      <c r="K1164" s="3"/>
      <c r="L1164" s="3"/>
      <c r="O1164" s="227"/>
      <c r="Q1164" s="94"/>
      <c r="R1164" s="94"/>
      <c r="S1164" s="94"/>
      <c r="T1164" s="94"/>
    </row>
    <row r="1165" ht="15.75" customHeight="1">
      <c r="A1165" s="204"/>
      <c r="B1165" s="240"/>
      <c r="C1165" s="206"/>
      <c r="D1165" s="229"/>
      <c r="J1165" s="226"/>
      <c r="K1165" s="3"/>
      <c r="L1165" s="3"/>
      <c r="O1165" s="227"/>
      <c r="Q1165" s="94"/>
      <c r="R1165" s="94"/>
      <c r="S1165" s="94"/>
      <c r="T1165" s="94"/>
    </row>
    <row r="1166" ht="15.75" customHeight="1">
      <c r="A1166" s="204"/>
      <c r="B1166" s="240"/>
      <c r="C1166" s="206"/>
      <c r="D1166" s="229"/>
      <c r="J1166" s="226"/>
      <c r="K1166" s="3"/>
      <c r="L1166" s="3"/>
      <c r="O1166" s="227"/>
      <c r="Q1166" s="94"/>
      <c r="R1166" s="94"/>
      <c r="S1166" s="94"/>
      <c r="T1166" s="94"/>
    </row>
    <row r="1167" ht="15.75" customHeight="1">
      <c r="A1167" s="204"/>
      <c r="B1167" s="240"/>
      <c r="C1167" s="206"/>
      <c r="D1167" s="229"/>
      <c r="J1167" s="226"/>
      <c r="K1167" s="3"/>
      <c r="L1167" s="3"/>
      <c r="O1167" s="227"/>
      <c r="Q1167" s="94"/>
      <c r="R1167" s="94"/>
      <c r="S1167" s="94"/>
      <c r="T1167" s="94"/>
    </row>
    <row r="1168" ht="15.75" customHeight="1">
      <c r="A1168" s="204"/>
      <c r="B1168" s="240"/>
      <c r="C1168" s="206"/>
      <c r="D1168" s="229"/>
      <c r="J1168" s="226"/>
      <c r="K1168" s="3"/>
      <c r="L1168" s="3"/>
      <c r="O1168" s="227"/>
      <c r="Q1168" s="94"/>
      <c r="R1168" s="94"/>
      <c r="S1168" s="94"/>
      <c r="T1168" s="94"/>
    </row>
    <row r="1169" ht="15.75" customHeight="1">
      <c r="A1169" s="204"/>
      <c r="B1169" s="240"/>
      <c r="C1169" s="206"/>
      <c r="D1169" s="229"/>
      <c r="J1169" s="226"/>
      <c r="K1169" s="3"/>
      <c r="L1169" s="3"/>
      <c r="O1169" s="227"/>
      <c r="Q1169" s="94"/>
      <c r="R1169" s="94"/>
      <c r="S1169" s="94"/>
      <c r="T1169" s="94"/>
    </row>
    <row r="1170" ht="15.75" customHeight="1">
      <c r="A1170" s="204"/>
      <c r="B1170" s="240"/>
      <c r="C1170" s="206"/>
      <c r="D1170" s="229"/>
      <c r="J1170" s="226"/>
      <c r="K1170" s="3"/>
      <c r="L1170" s="3"/>
      <c r="O1170" s="227"/>
      <c r="Q1170" s="94"/>
      <c r="R1170" s="94"/>
      <c r="S1170" s="94"/>
      <c r="T1170" s="94"/>
    </row>
    <row r="1171" ht="15.75" customHeight="1">
      <c r="A1171" s="204"/>
      <c r="B1171" s="240"/>
      <c r="C1171" s="206"/>
      <c r="D1171" s="229"/>
      <c r="J1171" s="226"/>
      <c r="K1171" s="3"/>
      <c r="L1171" s="3"/>
      <c r="O1171" s="227"/>
      <c r="Q1171" s="94"/>
      <c r="R1171" s="94"/>
      <c r="S1171" s="94"/>
      <c r="T1171" s="94"/>
    </row>
    <row r="1172" ht="15.75" customHeight="1">
      <c r="A1172" s="204"/>
      <c r="B1172" s="240"/>
      <c r="C1172" s="206"/>
      <c r="D1172" s="229"/>
      <c r="J1172" s="226"/>
      <c r="K1172" s="3"/>
      <c r="L1172" s="3"/>
      <c r="O1172" s="227"/>
      <c r="Q1172" s="94"/>
      <c r="R1172" s="94"/>
      <c r="S1172" s="94"/>
      <c r="T1172" s="94"/>
    </row>
    <row r="1173" ht="15.75" customHeight="1">
      <c r="A1173" s="204"/>
      <c r="B1173" s="240"/>
      <c r="C1173" s="206"/>
      <c r="D1173" s="229"/>
      <c r="J1173" s="226"/>
      <c r="K1173" s="3"/>
      <c r="L1173" s="3"/>
      <c r="O1173" s="227"/>
      <c r="Q1173" s="94"/>
      <c r="R1173" s="94"/>
      <c r="S1173" s="94"/>
      <c r="T1173" s="94"/>
    </row>
    <row r="1174" ht="15.75" customHeight="1">
      <c r="A1174" s="204"/>
      <c r="B1174" s="240"/>
      <c r="C1174" s="206"/>
      <c r="D1174" s="229"/>
      <c r="J1174" s="226"/>
      <c r="K1174" s="3"/>
      <c r="L1174" s="3"/>
      <c r="O1174" s="227"/>
      <c r="Q1174" s="94"/>
      <c r="R1174" s="94"/>
      <c r="S1174" s="94"/>
      <c r="T1174" s="94"/>
    </row>
    <row r="1175" ht="15.75" customHeight="1">
      <c r="A1175" s="204"/>
      <c r="B1175" s="240"/>
      <c r="C1175" s="206"/>
      <c r="D1175" s="229"/>
      <c r="J1175" s="226"/>
      <c r="K1175" s="3"/>
      <c r="L1175" s="3"/>
      <c r="O1175" s="227"/>
      <c r="Q1175" s="94"/>
      <c r="R1175" s="94"/>
      <c r="S1175" s="94"/>
      <c r="T1175" s="94"/>
    </row>
    <row r="1176" ht="15.75" customHeight="1">
      <c r="A1176" s="204"/>
      <c r="B1176" s="240"/>
      <c r="C1176" s="206"/>
      <c r="D1176" s="229"/>
      <c r="J1176" s="226"/>
      <c r="K1176" s="3"/>
      <c r="L1176" s="3"/>
      <c r="O1176" s="227"/>
      <c r="Q1176" s="94"/>
      <c r="R1176" s="94"/>
      <c r="S1176" s="94"/>
      <c r="T1176" s="94"/>
    </row>
    <row r="1177" ht="15.75" customHeight="1">
      <c r="A1177" s="204"/>
      <c r="B1177" s="240"/>
      <c r="C1177" s="206"/>
      <c r="D1177" s="229"/>
      <c r="J1177" s="226"/>
      <c r="K1177" s="3"/>
      <c r="L1177" s="3"/>
      <c r="O1177" s="227"/>
      <c r="Q1177" s="94"/>
      <c r="R1177" s="94"/>
      <c r="S1177" s="94"/>
      <c r="T1177" s="94"/>
    </row>
    <row r="1178" ht="15.75" customHeight="1">
      <c r="A1178" s="204"/>
      <c r="B1178" s="240"/>
      <c r="C1178" s="206"/>
      <c r="D1178" s="229"/>
      <c r="J1178" s="226"/>
      <c r="K1178" s="3"/>
      <c r="L1178" s="3"/>
      <c r="O1178" s="227"/>
      <c r="Q1178" s="94"/>
      <c r="R1178" s="94"/>
      <c r="S1178" s="94"/>
      <c r="T1178" s="94"/>
    </row>
    <row r="1179" ht="15.75" customHeight="1">
      <c r="A1179" s="204"/>
      <c r="B1179" s="240"/>
      <c r="C1179" s="206"/>
      <c r="D1179" s="229"/>
      <c r="J1179" s="226"/>
      <c r="K1179" s="3"/>
      <c r="L1179" s="3"/>
      <c r="O1179" s="227"/>
      <c r="Q1179" s="94"/>
      <c r="R1179" s="94"/>
      <c r="S1179" s="94"/>
      <c r="T1179" s="94"/>
    </row>
    <row r="1180" ht="15.75" customHeight="1">
      <c r="A1180" s="204"/>
      <c r="B1180" s="240"/>
      <c r="C1180" s="206"/>
      <c r="D1180" s="229"/>
      <c r="J1180" s="226"/>
      <c r="K1180" s="3"/>
      <c r="L1180" s="3"/>
      <c r="O1180" s="227"/>
      <c r="Q1180" s="94"/>
      <c r="R1180" s="94"/>
      <c r="S1180" s="94"/>
      <c r="T1180" s="94"/>
    </row>
    <row r="1181" ht="15.75" customHeight="1">
      <c r="A1181" s="204"/>
      <c r="B1181" s="240"/>
      <c r="C1181" s="206"/>
      <c r="D1181" s="229"/>
      <c r="J1181" s="226"/>
      <c r="K1181" s="3"/>
      <c r="L1181" s="3"/>
      <c r="O1181" s="227"/>
      <c r="Q1181" s="94"/>
      <c r="R1181" s="94"/>
      <c r="S1181" s="94"/>
      <c r="T1181" s="94"/>
    </row>
    <row r="1182" ht="15.75" customHeight="1">
      <c r="A1182" s="204"/>
      <c r="B1182" s="240"/>
      <c r="C1182" s="206"/>
      <c r="D1182" s="229"/>
      <c r="J1182" s="226"/>
      <c r="K1182" s="3"/>
      <c r="L1182" s="3"/>
      <c r="O1182" s="227"/>
      <c r="Q1182" s="94"/>
      <c r="R1182" s="94"/>
      <c r="S1182" s="94"/>
      <c r="T1182" s="94"/>
    </row>
    <row r="1183" ht="15.75" customHeight="1">
      <c r="A1183" s="204"/>
      <c r="B1183" s="240"/>
      <c r="C1183" s="206"/>
      <c r="D1183" s="229"/>
      <c r="J1183" s="226"/>
      <c r="K1183" s="3"/>
      <c r="L1183" s="3"/>
      <c r="O1183" s="227"/>
      <c r="Q1183" s="94"/>
      <c r="R1183" s="94"/>
      <c r="S1183" s="94"/>
      <c r="T1183" s="94"/>
    </row>
    <row r="1184" ht="15.75" customHeight="1">
      <c r="A1184" s="204"/>
      <c r="B1184" s="240"/>
      <c r="C1184" s="206"/>
      <c r="D1184" s="229"/>
      <c r="J1184" s="226"/>
      <c r="K1184" s="3"/>
      <c r="L1184" s="3"/>
      <c r="O1184" s="227"/>
      <c r="Q1184" s="94"/>
      <c r="R1184" s="94"/>
      <c r="S1184" s="94"/>
      <c r="T1184" s="94"/>
    </row>
    <row r="1185" ht="15.75" customHeight="1">
      <c r="A1185" s="204"/>
      <c r="B1185" s="240"/>
      <c r="C1185" s="206"/>
      <c r="D1185" s="229"/>
      <c r="J1185" s="226"/>
      <c r="K1185" s="3"/>
      <c r="L1185" s="3"/>
      <c r="O1185" s="227"/>
      <c r="Q1185" s="94"/>
      <c r="R1185" s="94"/>
      <c r="S1185" s="94"/>
      <c r="T1185" s="94"/>
    </row>
    <row r="1186" ht="15.75" customHeight="1">
      <c r="A1186" s="204"/>
      <c r="B1186" s="240"/>
      <c r="C1186" s="206"/>
      <c r="D1186" s="229"/>
      <c r="J1186" s="226"/>
      <c r="K1186" s="3"/>
      <c r="L1186" s="3"/>
      <c r="O1186" s="227"/>
      <c r="Q1186" s="94"/>
      <c r="R1186" s="94"/>
      <c r="S1186" s="94"/>
      <c r="T1186" s="94"/>
    </row>
    <row r="1187" ht="15.75" customHeight="1">
      <c r="A1187" s="204"/>
      <c r="B1187" s="240"/>
      <c r="C1187" s="206"/>
      <c r="D1187" s="229"/>
      <c r="J1187" s="226"/>
      <c r="K1187" s="3"/>
      <c r="L1187" s="3"/>
      <c r="O1187" s="227"/>
      <c r="Q1187" s="94"/>
      <c r="R1187" s="94"/>
      <c r="S1187" s="94"/>
      <c r="T1187" s="94"/>
    </row>
    <row r="1188" ht="15.75" customHeight="1">
      <c r="A1188" s="204"/>
      <c r="B1188" s="240"/>
      <c r="C1188" s="206"/>
      <c r="D1188" s="229"/>
      <c r="J1188" s="226"/>
      <c r="K1188" s="3"/>
      <c r="L1188" s="3"/>
      <c r="O1188" s="227"/>
      <c r="Q1188" s="94"/>
      <c r="R1188" s="94"/>
      <c r="S1188" s="94"/>
      <c r="T1188" s="94"/>
    </row>
    <row r="1189" ht="15.75" customHeight="1">
      <c r="A1189" s="204"/>
      <c r="B1189" s="240"/>
      <c r="C1189" s="206"/>
      <c r="D1189" s="229"/>
      <c r="J1189" s="226"/>
      <c r="K1189" s="3"/>
      <c r="L1189" s="3"/>
      <c r="O1189" s="227"/>
      <c r="Q1189" s="94"/>
      <c r="R1189" s="94"/>
      <c r="S1189" s="94"/>
      <c r="T1189" s="94"/>
    </row>
    <row r="1190" ht="15.75" customHeight="1">
      <c r="A1190" s="204"/>
      <c r="B1190" s="240"/>
      <c r="C1190" s="206"/>
      <c r="D1190" s="229"/>
      <c r="J1190" s="226"/>
      <c r="K1190" s="3"/>
      <c r="L1190" s="3"/>
      <c r="O1190" s="227"/>
      <c r="Q1190" s="94"/>
      <c r="R1190" s="94"/>
      <c r="S1190" s="94"/>
      <c r="T1190" s="94"/>
    </row>
    <row r="1191" ht="15.75" customHeight="1">
      <c r="A1191" s="204"/>
      <c r="B1191" s="240"/>
      <c r="C1191" s="206"/>
      <c r="D1191" s="229"/>
      <c r="J1191" s="226"/>
      <c r="K1191" s="3"/>
      <c r="L1191" s="3"/>
      <c r="O1191" s="227"/>
      <c r="Q1191" s="94"/>
      <c r="R1191" s="94"/>
      <c r="S1191" s="94"/>
      <c r="T1191" s="94"/>
    </row>
    <row r="1192" ht="15.75" customHeight="1">
      <c r="A1192" s="204"/>
      <c r="B1192" s="240"/>
      <c r="C1192" s="206"/>
      <c r="D1192" s="229"/>
      <c r="J1192" s="226"/>
      <c r="K1192" s="3"/>
      <c r="L1192" s="3"/>
      <c r="O1192" s="227"/>
      <c r="Q1192" s="94"/>
      <c r="R1192" s="94"/>
      <c r="S1192" s="94"/>
      <c r="T1192" s="94"/>
    </row>
    <row r="1193" ht="15.75" customHeight="1">
      <c r="A1193" s="204"/>
      <c r="B1193" s="240"/>
      <c r="C1193" s="206"/>
      <c r="D1193" s="229"/>
      <c r="J1193" s="226"/>
      <c r="K1193" s="3"/>
      <c r="L1193" s="3"/>
      <c r="O1193" s="227"/>
      <c r="Q1193" s="94"/>
      <c r="R1193" s="94"/>
      <c r="S1193" s="94"/>
      <c r="T1193" s="94"/>
    </row>
    <row r="1194" ht="15.75" customHeight="1">
      <c r="A1194" s="204"/>
      <c r="B1194" s="240"/>
      <c r="C1194" s="206"/>
      <c r="D1194" s="229"/>
      <c r="J1194" s="226"/>
      <c r="K1194" s="3"/>
      <c r="L1194" s="3"/>
      <c r="O1194" s="227"/>
      <c r="Q1194" s="94"/>
      <c r="R1194" s="94"/>
      <c r="S1194" s="94"/>
      <c r="T1194" s="94"/>
    </row>
    <row r="1195" ht="15.75" customHeight="1">
      <c r="A1195" s="204"/>
      <c r="B1195" s="240"/>
      <c r="C1195" s="206"/>
      <c r="D1195" s="229"/>
      <c r="J1195" s="226"/>
      <c r="K1195" s="3"/>
      <c r="L1195" s="3"/>
      <c r="O1195" s="227"/>
      <c r="Q1195" s="94"/>
      <c r="R1195" s="94"/>
      <c r="S1195" s="94"/>
      <c r="T1195" s="94"/>
    </row>
    <row r="1196" ht="15.75" customHeight="1">
      <c r="A1196" s="204"/>
      <c r="B1196" s="240"/>
      <c r="C1196" s="206"/>
      <c r="D1196" s="229"/>
      <c r="J1196" s="226"/>
      <c r="K1196" s="3"/>
      <c r="L1196" s="3"/>
      <c r="O1196" s="227"/>
      <c r="Q1196" s="94"/>
      <c r="R1196" s="94"/>
      <c r="S1196" s="94"/>
      <c r="T1196" s="94"/>
    </row>
    <row r="1197" ht="15.75" customHeight="1">
      <c r="A1197" s="204"/>
      <c r="B1197" s="240"/>
      <c r="C1197" s="206"/>
      <c r="D1197" s="229"/>
      <c r="J1197" s="226"/>
      <c r="K1197" s="3"/>
      <c r="L1197" s="3"/>
      <c r="O1197" s="227"/>
      <c r="Q1197" s="94"/>
      <c r="R1197" s="94"/>
      <c r="S1197" s="94"/>
      <c r="T1197" s="94"/>
    </row>
    <row r="1198" ht="15.75" customHeight="1">
      <c r="A1198" s="204"/>
      <c r="B1198" s="240"/>
      <c r="C1198" s="206"/>
      <c r="D1198" s="229"/>
      <c r="J1198" s="226"/>
      <c r="K1198" s="3"/>
      <c r="L1198" s="3"/>
      <c r="O1198" s="227"/>
      <c r="Q1198" s="94"/>
      <c r="R1198" s="94"/>
      <c r="S1198" s="94"/>
      <c r="T1198" s="94"/>
    </row>
    <row r="1199" ht="15.75" customHeight="1">
      <c r="A1199" s="204"/>
      <c r="B1199" s="240"/>
      <c r="C1199" s="206"/>
      <c r="D1199" s="229"/>
      <c r="J1199" s="226"/>
      <c r="K1199" s="3"/>
      <c r="L1199" s="3"/>
      <c r="O1199" s="227"/>
      <c r="Q1199" s="94"/>
      <c r="R1199" s="94"/>
      <c r="S1199" s="94"/>
      <c r="T1199" s="94"/>
    </row>
    <row r="1200" ht="15.75" customHeight="1">
      <c r="A1200" s="204"/>
      <c r="B1200" s="240"/>
      <c r="C1200" s="206"/>
      <c r="D1200" s="229"/>
      <c r="J1200" s="226"/>
      <c r="K1200" s="3"/>
      <c r="L1200" s="3"/>
      <c r="O1200" s="227"/>
      <c r="Q1200" s="94"/>
      <c r="R1200" s="94"/>
      <c r="S1200" s="94"/>
      <c r="T1200" s="94"/>
    </row>
    <row r="1201" ht="15.75" customHeight="1">
      <c r="A1201" s="204"/>
      <c r="B1201" s="240"/>
      <c r="C1201" s="206"/>
      <c r="D1201" s="229"/>
      <c r="J1201" s="226"/>
      <c r="K1201" s="3"/>
      <c r="L1201" s="3"/>
      <c r="O1201" s="227"/>
      <c r="Q1201" s="94"/>
      <c r="R1201" s="94"/>
      <c r="S1201" s="94"/>
      <c r="T1201" s="94"/>
    </row>
    <row r="1202" ht="15.75" customHeight="1">
      <c r="A1202" s="204"/>
      <c r="B1202" s="240"/>
      <c r="C1202" s="206"/>
      <c r="D1202" s="229"/>
      <c r="J1202" s="226"/>
      <c r="K1202" s="3"/>
      <c r="L1202" s="3"/>
      <c r="O1202" s="227"/>
      <c r="Q1202" s="94"/>
      <c r="R1202" s="94"/>
      <c r="S1202" s="94"/>
      <c r="T1202" s="94"/>
    </row>
    <row r="1203" ht="15.75" customHeight="1">
      <c r="A1203" s="204"/>
      <c r="B1203" s="240"/>
      <c r="C1203" s="206"/>
      <c r="D1203" s="229"/>
      <c r="J1203" s="226"/>
      <c r="K1203" s="3"/>
      <c r="L1203" s="3"/>
      <c r="O1203" s="227"/>
      <c r="Q1203" s="94"/>
      <c r="R1203" s="94"/>
      <c r="S1203" s="94"/>
      <c r="T1203" s="94"/>
    </row>
    <row r="1204" ht="15.75" customHeight="1">
      <c r="A1204" s="204"/>
      <c r="B1204" s="240"/>
      <c r="C1204" s="206"/>
      <c r="D1204" s="229"/>
      <c r="J1204" s="226"/>
      <c r="K1204" s="3"/>
      <c r="L1204" s="3"/>
      <c r="O1204" s="227"/>
      <c r="Q1204" s="94"/>
      <c r="R1204" s="94"/>
      <c r="S1204" s="94"/>
      <c r="T1204" s="94"/>
    </row>
    <row r="1205" ht="15.75" customHeight="1">
      <c r="A1205" s="204"/>
      <c r="B1205" s="240"/>
      <c r="C1205" s="206"/>
      <c r="D1205" s="229"/>
      <c r="J1205" s="226"/>
      <c r="K1205" s="3"/>
      <c r="L1205" s="3"/>
      <c r="O1205" s="227"/>
      <c r="Q1205" s="94"/>
      <c r="R1205" s="94"/>
      <c r="S1205" s="94"/>
      <c r="T1205" s="94"/>
    </row>
    <row r="1206" ht="15.75" customHeight="1">
      <c r="A1206" s="204"/>
      <c r="B1206" s="240"/>
      <c r="C1206" s="206"/>
      <c r="D1206" s="229"/>
      <c r="J1206" s="226"/>
      <c r="K1206" s="3"/>
      <c r="L1206" s="3"/>
      <c r="O1206" s="227"/>
      <c r="Q1206" s="94"/>
      <c r="R1206" s="94"/>
      <c r="S1206" s="94"/>
      <c r="T1206" s="94"/>
    </row>
    <row r="1207" ht="15.75" customHeight="1">
      <c r="A1207" s="204"/>
      <c r="B1207" s="240"/>
      <c r="C1207" s="206"/>
      <c r="D1207" s="229"/>
      <c r="J1207" s="226"/>
      <c r="K1207" s="3"/>
      <c r="L1207" s="3"/>
      <c r="O1207" s="227"/>
      <c r="Q1207" s="94"/>
      <c r="R1207" s="94"/>
      <c r="S1207" s="94"/>
      <c r="T1207" s="94"/>
    </row>
    <row r="1208" ht="15.75" customHeight="1">
      <c r="A1208" s="204"/>
      <c r="B1208" s="240"/>
      <c r="C1208" s="206"/>
      <c r="D1208" s="229"/>
      <c r="J1208" s="226"/>
      <c r="K1208" s="3"/>
      <c r="L1208" s="3"/>
      <c r="O1208" s="227"/>
      <c r="Q1208" s="94"/>
      <c r="R1208" s="94"/>
      <c r="S1208" s="94"/>
      <c r="T1208" s="94"/>
    </row>
    <row r="1209" ht="15.75" customHeight="1">
      <c r="A1209" s="204"/>
      <c r="B1209" s="240"/>
      <c r="C1209" s="206"/>
      <c r="D1209" s="229"/>
      <c r="J1209" s="226"/>
      <c r="K1209" s="3"/>
      <c r="L1209" s="3"/>
      <c r="O1209" s="227"/>
      <c r="Q1209" s="94"/>
      <c r="R1209" s="94"/>
      <c r="S1209" s="94"/>
      <c r="T1209" s="94"/>
    </row>
    <row r="1210" ht="15.75" customHeight="1">
      <c r="A1210" s="204"/>
      <c r="B1210" s="240"/>
      <c r="C1210" s="206"/>
      <c r="D1210" s="229"/>
      <c r="J1210" s="226"/>
      <c r="K1210" s="3"/>
      <c r="L1210" s="3"/>
      <c r="O1210" s="227"/>
      <c r="Q1210" s="94"/>
      <c r="R1210" s="94"/>
      <c r="S1210" s="94"/>
      <c r="T1210" s="94"/>
    </row>
    <row r="1211" ht="15.75" customHeight="1">
      <c r="A1211" s="204"/>
      <c r="B1211" s="240"/>
      <c r="C1211" s="206"/>
      <c r="D1211" s="229"/>
      <c r="J1211" s="226"/>
      <c r="K1211" s="3"/>
      <c r="L1211" s="3"/>
      <c r="O1211" s="227"/>
      <c r="Q1211" s="94"/>
      <c r="R1211" s="94"/>
      <c r="S1211" s="94"/>
      <c r="T1211" s="94"/>
    </row>
    <row r="1212" ht="15.75" customHeight="1">
      <c r="A1212" s="204"/>
      <c r="B1212" s="240"/>
      <c r="C1212" s="206"/>
      <c r="D1212" s="229"/>
      <c r="J1212" s="226"/>
      <c r="K1212" s="3"/>
      <c r="L1212" s="3"/>
      <c r="O1212" s="227"/>
      <c r="Q1212" s="94"/>
      <c r="R1212" s="94"/>
      <c r="S1212" s="94"/>
      <c r="T1212" s="94"/>
    </row>
    <row r="1213" ht="15.75" customHeight="1">
      <c r="A1213" s="204"/>
      <c r="B1213" s="240"/>
      <c r="C1213" s="206"/>
      <c r="D1213" s="229"/>
      <c r="J1213" s="226"/>
      <c r="K1213" s="3"/>
      <c r="L1213" s="3"/>
      <c r="O1213" s="227"/>
      <c r="Q1213" s="94"/>
      <c r="R1213" s="94"/>
      <c r="S1213" s="94"/>
      <c r="T1213" s="94"/>
    </row>
    <row r="1214" ht="15.75" customHeight="1">
      <c r="A1214" s="204"/>
      <c r="B1214" s="240"/>
      <c r="C1214" s="206"/>
      <c r="D1214" s="229"/>
      <c r="J1214" s="226"/>
      <c r="K1214" s="3"/>
      <c r="L1214" s="3"/>
      <c r="O1214" s="227"/>
      <c r="Q1214" s="94"/>
      <c r="R1214" s="94"/>
      <c r="S1214" s="94"/>
      <c r="T1214" s="94"/>
    </row>
    <row r="1215" ht="15.75" customHeight="1">
      <c r="A1215" s="204"/>
      <c r="B1215" s="240"/>
      <c r="C1215" s="206"/>
      <c r="D1215" s="229"/>
      <c r="J1215" s="226"/>
      <c r="K1215" s="3"/>
      <c r="L1215" s="3"/>
      <c r="O1215" s="227"/>
      <c r="Q1215" s="94"/>
      <c r="R1215" s="94"/>
      <c r="S1215" s="94"/>
      <c r="T1215" s="94"/>
    </row>
    <row r="1216" ht="15.75" customHeight="1">
      <c r="A1216" s="204"/>
      <c r="B1216" s="240"/>
      <c r="C1216" s="206"/>
      <c r="D1216" s="229"/>
      <c r="J1216" s="226"/>
      <c r="K1216" s="3"/>
      <c r="L1216" s="3"/>
      <c r="O1216" s="227"/>
      <c r="Q1216" s="94"/>
      <c r="R1216" s="94"/>
      <c r="S1216" s="94"/>
      <c r="T1216" s="94"/>
    </row>
    <row r="1217" ht="15.75" customHeight="1">
      <c r="A1217" s="204"/>
      <c r="B1217" s="240"/>
      <c r="C1217" s="206"/>
      <c r="D1217" s="229"/>
      <c r="J1217" s="226"/>
      <c r="K1217" s="3"/>
      <c r="L1217" s="3"/>
      <c r="O1217" s="227"/>
      <c r="Q1217" s="94"/>
      <c r="R1217" s="94"/>
      <c r="S1217" s="94"/>
      <c r="T1217" s="94"/>
    </row>
    <row r="1218" ht="15.75" customHeight="1">
      <c r="A1218" s="204"/>
      <c r="B1218" s="240"/>
      <c r="C1218" s="206"/>
      <c r="D1218" s="229"/>
      <c r="J1218" s="226"/>
      <c r="K1218" s="3"/>
      <c r="L1218" s="3"/>
      <c r="O1218" s="227"/>
      <c r="Q1218" s="94"/>
      <c r="R1218" s="94"/>
      <c r="S1218" s="94"/>
      <c r="T1218" s="94"/>
    </row>
    <row r="1219" ht="15.75" customHeight="1">
      <c r="A1219" s="204"/>
      <c r="B1219" s="240"/>
      <c r="C1219" s="206"/>
      <c r="D1219" s="229"/>
      <c r="J1219" s="226"/>
      <c r="K1219" s="3"/>
      <c r="L1219" s="3"/>
      <c r="O1219" s="227"/>
      <c r="Q1219" s="94"/>
      <c r="R1219" s="94"/>
      <c r="S1219" s="94"/>
      <c r="T1219" s="94"/>
    </row>
    <row r="1220" ht="15.75" customHeight="1">
      <c r="A1220" s="204"/>
      <c r="B1220" s="240"/>
      <c r="C1220" s="206"/>
      <c r="D1220" s="229"/>
      <c r="J1220" s="226"/>
      <c r="K1220" s="3"/>
      <c r="L1220" s="3"/>
      <c r="O1220" s="227"/>
      <c r="Q1220" s="94"/>
      <c r="R1220" s="94"/>
      <c r="S1220" s="94"/>
      <c r="T1220" s="94"/>
    </row>
    <row r="1221" ht="15.75" customHeight="1">
      <c r="A1221" s="204"/>
      <c r="B1221" s="240"/>
      <c r="C1221" s="206"/>
      <c r="D1221" s="229"/>
      <c r="J1221" s="226"/>
      <c r="K1221" s="3"/>
      <c r="L1221" s="3"/>
      <c r="O1221" s="227"/>
      <c r="Q1221" s="94"/>
      <c r="R1221" s="94"/>
      <c r="S1221" s="94"/>
      <c r="T1221" s="94"/>
    </row>
    <row r="1222" ht="15.75" customHeight="1">
      <c r="A1222" s="204"/>
      <c r="B1222" s="240"/>
      <c r="C1222" s="206"/>
      <c r="D1222" s="229"/>
      <c r="J1222" s="226"/>
      <c r="K1222" s="3"/>
      <c r="L1222" s="3"/>
      <c r="O1222" s="227"/>
      <c r="Q1222" s="94"/>
      <c r="R1222" s="94"/>
      <c r="S1222" s="94"/>
      <c r="T1222" s="94"/>
    </row>
    <row r="1223" ht="15.75" customHeight="1">
      <c r="A1223" s="204"/>
      <c r="B1223" s="240"/>
      <c r="C1223" s="206"/>
      <c r="D1223" s="229"/>
      <c r="J1223" s="226"/>
      <c r="K1223" s="3"/>
      <c r="L1223" s="3"/>
      <c r="O1223" s="227"/>
      <c r="Q1223" s="94"/>
      <c r="R1223" s="94"/>
      <c r="S1223" s="94"/>
      <c r="T1223" s="94"/>
    </row>
    <row r="1224" ht="15.75" customHeight="1">
      <c r="A1224" s="204"/>
      <c r="B1224" s="240"/>
      <c r="C1224" s="206"/>
      <c r="D1224" s="229"/>
      <c r="J1224" s="226"/>
      <c r="K1224" s="3"/>
      <c r="L1224" s="3"/>
      <c r="O1224" s="227"/>
      <c r="Q1224" s="94"/>
      <c r="R1224" s="94"/>
      <c r="S1224" s="94"/>
      <c r="T1224" s="94"/>
    </row>
    <row r="1225" ht="15.75" customHeight="1">
      <c r="A1225" s="204"/>
      <c r="B1225" s="240"/>
      <c r="C1225" s="206"/>
      <c r="D1225" s="229"/>
      <c r="J1225" s="226"/>
      <c r="K1225" s="3"/>
      <c r="L1225" s="3"/>
      <c r="O1225" s="227"/>
      <c r="Q1225" s="94"/>
      <c r="R1225" s="94"/>
      <c r="S1225" s="94"/>
      <c r="T1225" s="94"/>
    </row>
    <row r="1226" ht="15.75" customHeight="1">
      <c r="A1226" s="204"/>
      <c r="B1226" s="240"/>
      <c r="C1226" s="206"/>
      <c r="D1226" s="229"/>
      <c r="J1226" s="226"/>
      <c r="K1226" s="3"/>
      <c r="L1226" s="3"/>
      <c r="O1226" s="227"/>
      <c r="Q1226" s="94"/>
      <c r="R1226" s="94"/>
      <c r="S1226" s="94"/>
      <c r="T1226" s="94"/>
    </row>
    <row r="1227" ht="15.75" customHeight="1">
      <c r="A1227" s="204"/>
      <c r="B1227" s="240"/>
      <c r="C1227" s="206"/>
      <c r="D1227" s="229"/>
      <c r="J1227" s="226"/>
      <c r="K1227" s="3"/>
      <c r="L1227" s="3"/>
      <c r="O1227" s="227"/>
      <c r="Q1227" s="94"/>
      <c r="R1227" s="94"/>
      <c r="S1227" s="94"/>
      <c r="T1227" s="94"/>
    </row>
    <row r="1228" ht="15.75" customHeight="1">
      <c r="A1228" s="204"/>
      <c r="B1228" s="240"/>
      <c r="C1228" s="206"/>
      <c r="D1228" s="229"/>
      <c r="J1228" s="226"/>
      <c r="K1228" s="3"/>
      <c r="L1228" s="3"/>
      <c r="O1228" s="227"/>
      <c r="Q1228" s="94"/>
      <c r="R1228" s="94"/>
      <c r="S1228" s="94"/>
      <c r="T1228" s="94"/>
    </row>
    <row r="1229" ht="15.75" customHeight="1">
      <c r="A1229" s="204"/>
      <c r="B1229" s="240"/>
      <c r="C1229" s="206"/>
      <c r="D1229" s="229"/>
      <c r="J1229" s="226"/>
      <c r="K1229" s="3"/>
      <c r="L1229" s="3"/>
      <c r="O1229" s="227"/>
      <c r="Q1229" s="94"/>
      <c r="R1229" s="94"/>
      <c r="S1229" s="94"/>
      <c r="T1229" s="94"/>
    </row>
    <row r="1230" ht="15.75" customHeight="1">
      <c r="A1230" s="204"/>
      <c r="B1230" s="240"/>
      <c r="C1230" s="206"/>
      <c r="D1230" s="229"/>
      <c r="J1230" s="226"/>
      <c r="K1230" s="3"/>
      <c r="L1230" s="3"/>
      <c r="O1230" s="227"/>
      <c r="Q1230" s="94"/>
      <c r="R1230" s="94"/>
      <c r="S1230" s="94"/>
      <c r="T1230" s="94"/>
    </row>
    <row r="1231" ht="15.75" customHeight="1">
      <c r="A1231" s="204"/>
      <c r="B1231" s="240"/>
      <c r="C1231" s="206"/>
      <c r="D1231" s="229"/>
      <c r="J1231" s="226"/>
      <c r="K1231" s="3"/>
      <c r="L1231" s="3"/>
      <c r="O1231" s="227"/>
      <c r="Q1231" s="94"/>
      <c r="R1231" s="94"/>
      <c r="S1231" s="94"/>
      <c r="T1231" s="94"/>
    </row>
    <row r="1232" ht="15.75" customHeight="1">
      <c r="A1232" s="204"/>
      <c r="B1232" s="240"/>
      <c r="C1232" s="206"/>
      <c r="D1232" s="229"/>
      <c r="J1232" s="226"/>
      <c r="K1232" s="3"/>
      <c r="L1232" s="3"/>
      <c r="O1232" s="227"/>
      <c r="Q1232" s="94"/>
      <c r="R1232" s="94"/>
      <c r="S1232" s="94"/>
      <c r="T1232" s="94"/>
    </row>
    <row r="1233" ht="15.75" customHeight="1">
      <c r="A1233" s="204"/>
      <c r="B1233" s="240"/>
      <c r="C1233" s="206"/>
      <c r="D1233" s="229"/>
      <c r="J1233" s="226"/>
      <c r="K1233" s="3"/>
      <c r="L1233" s="3"/>
      <c r="O1233" s="227"/>
      <c r="Q1233" s="94"/>
      <c r="R1233" s="94"/>
      <c r="S1233" s="94"/>
      <c r="T1233" s="94"/>
    </row>
    <row r="1234" ht="15.75" customHeight="1">
      <c r="A1234" s="204"/>
      <c r="B1234" s="240"/>
      <c r="C1234" s="206"/>
      <c r="D1234" s="229"/>
      <c r="J1234" s="226"/>
      <c r="K1234" s="3"/>
      <c r="L1234" s="3"/>
      <c r="O1234" s="227"/>
      <c r="Q1234" s="94"/>
      <c r="R1234" s="94"/>
      <c r="S1234" s="94"/>
      <c r="T1234" s="94"/>
    </row>
    <row r="1235" ht="15.75" customHeight="1">
      <c r="A1235" s="204"/>
      <c r="B1235" s="240"/>
      <c r="C1235" s="206"/>
      <c r="D1235" s="229"/>
      <c r="J1235" s="226"/>
      <c r="K1235" s="3"/>
      <c r="L1235" s="3"/>
      <c r="O1235" s="227"/>
      <c r="Q1235" s="94"/>
      <c r="R1235" s="94"/>
      <c r="S1235" s="94"/>
      <c r="T1235" s="94"/>
    </row>
    <row r="1236" ht="15.75" customHeight="1">
      <c r="A1236" s="204"/>
      <c r="B1236" s="240"/>
      <c r="C1236" s="206"/>
      <c r="D1236" s="229"/>
      <c r="J1236" s="226"/>
      <c r="K1236" s="3"/>
      <c r="L1236" s="3"/>
      <c r="O1236" s="227"/>
      <c r="Q1236" s="94"/>
      <c r="R1236" s="94"/>
      <c r="S1236" s="94"/>
      <c r="T1236" s="94"/>
    </row>
    <row r="1237" ht="15.75" customHeight="1">
      <c r="A1237" s="204"/>
      <c r="B1237" s="240"/>
      <c r="C1237" s="206"/>
      <c r="D1237" s="229"/>
      <c r="J1237" s="226"/>
      <c r="K1237" s="3"/>
      <c r="L1237" s="3"/>
      <c r="O1237" s="227"/>
      <c r="Q1237" s="94"/>
      <c r="R1237" s="94"/>
      <c r="S1237" s="94"/>
      <c r="T1237" s="94"/>
    </row>
    <row r="1238" ht="15.75" customHeight="1">
      <c r="A1238" s="204"/>
      <c r="B1238" s="240"/>
      <c r="C1238" s="206"/>
      <c r="D1238" s="229"/>
      <c r="J1238" s="226"/>
      <c r="K1238" s="3"/>
      <c r="L1238" s="3"/>
      <c r="O1238" s="227"/>
      <c r="Q1238" s="94"/>
      <c r="R1238" s="94"/>
      <c r="S1238" s="94"/>
      <c r="T1238" s="94"/>
    </row>
    <row r="1239" ht="15.75" customHeight="1">
      <c r="A1239" s="204"/>
      <c r="B1239" s="240"/>
      <c r="C1239" s="206"/>
      <c r="D1239" s="229"/>
      <c r="J1239" s="226"/>
      <c r="K1239" s="3"/>
      <c r="L1239" s="3"/>
      <c r="O1239" s="227"/>
      <c r="Q1239" s="94"/>
      <c r="R1239" s="94"/>
      <c r="S1239" s="94"/>
      <c r="T1239" s="94"/>
    </row>
    <row r="1240" ht="15.75" customHeight="1">
      <c r="A1240" s="204"/>
      <c r="B1240" s="240"/>
      <c r="C1240" s="206"/>
      <c r="D1240" s="229"/>
      <c r="J1240" s="226"/>
      <c r="K1240" s="3"/>
      <c r="L1240" s="3"/>
      <c r="O1240" s="227"/>
      <c r="Q1240" s="94"/>
      <c r="R1240" s="94"/>
      <c r="S1240" s="94"/>
      <c r="T1240" s="94"/>
    </row>
    <row r="1241" ht="15.75" customHeight="1">
      <c r="A1241" s="204"/>
      <c r="B1241" s="240"/>
      <c r="C1241" s="206"/>
      <c r="D1241" s="229"/>
      <c r="J1241" s="226"/>
      <c r="K1241" s="3"/>
      <c r="L1241" s="3"/>
      <c r="O1241" s="227"/>
      <c r="Q1241" s="94"/>
      <c r="R1241" s="94"/>
      <c r="S1241" s="94"/>
      <c r="T1241" s="94"/>
    </row>
    <row r="1242" ht="15.75" customHeight="1">
      <c r="A1242" s="204"/>
      <c r="B1242" s="240"/>
      <c r="C1242" s="206"/>
      <c r="D1242" s="229"/>
      <c r="J1242" s="226"/>
      <c r="K1242" s="3"/>
      <c r="L1242" s="3"/>
      <c r="O1242" s="227"/>
      <c r="Q1242" s="94"/>
      <c r="R1242" s="94"/>
      <c r="S1242" s="94"/>
      <c r="T1242" s="94"/>
    </row>
    <row r="1243" ht="15.75" customHeight="1">
      <c r="A1243" s="204"/>
      <c r="B1243" s="240"/>
      <c r="C1243" s="206"/>
      <c r="D1243" s="248"/>
      <c r="J1243" s="226"/>
      <c r="K1243" s="3"/>
      <c r="L1243" s="3"/>
      <c r="O1243" s="227"/>
      <c r="Q1243" s="94"/>
      <c r="R1243" s="94"/>
      <c r="S1243" s="94"/>
      <c r="T1243" s="94"/>
    </row>
    <row r="1244" ht="15.75" customHeight="1">
      <c r="A1244" s="204"/>
      <c r="B1244" s="240"/>
      <c r="C1244" s="206"/>
      <c r="D1244" s="248"/>
      <c r="J1244" s="226"/>
      <c r="K1244" s="3"/>
      <c r="L1244" s="3"/>
      <c r="O1244" s="227"/>
      <c r="Q1244" s="94"/>
      <c r="R1244" s="94"/>
      <c r="S1244" s="94"/>
      <c r="T1244" s="94"/>
    </row>
    <row r="1245" ht="15.75" customHeight="1">
      <c r="A1245" s="204"/>
      <c r="B1245" s="240"/>
      <c r="C1245" s="206"/>
      <c r="D1245" s="248"/>
      <c r="J1245" s="226"/>
      <c r="K1245" s="3"/>
      <c r="L1245" s="3"/>
      <c r="O1245" s="227"/>
      <c r="Q1245" s="94"/>
      <c r="R1245" s="94"/>
      <c r="S1245" s="94"/>
      <c r="T1245" s="94"/>
    </row>
    <row r="1246" ht="15.75" customHeight="1">
      <c r="A1246" s="204"/>
      <c r="B1246" s="240"/>
      <c r="C1246" s="206"/>
      <c r="D1246" s="248"/>
      <c r="J1246" s="226"/>
      <c r="K1246" s="3"/>
      <c r="L1246" s="3"/>
      <c r="O1246" s="227"/>
      <c r="Q1246" s="94"/>
      <c r="R1246" s="94"/>
      <c r="S1246" s="94"/>
      <c r="T1246" s="94"/>
    </row>
    <row r="1247" ht="15.75" customHeight="1">
      <c r="A1247" s="204"/>
      <c r="B1247" s="240"/>
      <c r="C1247" s="206"/>
      <c r="D1247" s="248"/>
      <c r="J1247" s="226"/>
      <c r="K1247" s="3"/>
      <c r="L1247" s="3"/>
      <c r="O1247" s="227"/>
      <c r="Q1247" s="94"/>
      <c r="R1247" s="94"/>
      <c r="S1247" s="94"/>
      <c r="T1247" s="94"/>
    </row>
    <row r="1248" ht="15.75" customHeight="1">
      <c r="A1248" s="204"/>
      <c r="B1248" s="240"/>
      <c r="C1248" s="206"/>
      <c r="D1248" s="248"/>
      <c r="J1248" s="226"/>
      <c r="K1248" s="3"/>
      <c r="L1248" s="3"/>
      <c r="O1248" s="227"/>
      <c r="Q1248" s="94"/>
      <c r="R1248" s="94"/>
      <c r="S1248" s="94"/>
      <c r="T1248" s="94"/>
    </row>
    <row r="1249" ht="15.75" customHeight="1">
      <c r="A1249" s="204"/>
      <c r="B1249" s="240"/>
      <c r="C1249" s="206"/>
      <c r="D1249" s="248"/>
      <c r="J1249" s="226"/>
      <c r="K1249" s="3"/>
      <c r="L1249" s="3"/>
      <c r="O1249" s="227"/>
      <c r="Q1249" s="94"/>
      <c r="R1249" s="94"/>
      <c r="S1249" s="94"/>
      <c r="T1249" s="94"/>
    </row>
    <row r="1250" ht="15.75" customHeight="1">
      <c r="A1250" s="204"/>
      <c r="B1250" s="240"/>
      <c r="C1250" s="206"/>
      <c r="D1250" s="248"/>
      <c r="J1250" s="226"/>
      <c r="K1250" s="3"/>
      <c r="L1250" s="3"/>
      <c r="O1250" s="227"/>
      <c r="Q1250" s="94"/>
      <c r="R1250" s="94"/>
      <c r="S1250" s="94"/>
      <c r="T1250" s="94"/>
    </row>
    <row r="1251" ht="15.75" customHeight="1">
      <c r="A1251" s="204"/>
      <c r="B1251" s="240"/>
      <c r="C1251" s="206"/>
      <c r="D1251" s="248"/>
      <c r="J1251" s="226"/>
      <c r="K1251" s="3"/>
      <c r="L1251" s="3"/>
      <c r="O1251" s="227"/>
      <c r="Q1251" s="94"/>
      <c r="R1251" s="94"/>
      <c r="S1251" s="94"/>
      <c r="T1251" s="94"/>
    </row>
    <row r="1252" ht="15.75" customHeight="1">
      <c r="A1252" s="204"/>
      <c r="B1252" s="240"/>
      <c r="C1252" s="206"/>
      <c r="D1252" s="248"/>
      <c r="J1252" s="226"/>
      <c r="K1252" s="3"/>
      <c r="L1252" s="3"/>
      <c r="O1252" s="227"/>
      <c r="Q1252" s="94"/>
      <c r="R1252" s="94"/>
      <c r="S1252" s="94"/>
      <c r="T1252" s="94"/>
    </row>
    <row r="1253" ht="15.75" customHeight="1">
      <c r="A1253" s="204"/>
      <c r="B1253" s="240"/>
      <c r="C1253" s="206"/>
      <c r="D1253" s="248"/>
      <c r="J1253" s="226"/>
      <c r="K1253" s="3"/>
      <c r="L1253" s="3"/>
      <c r="O1253" s="227"/>
      <c r="Q1253" s="94"/>
      <c r="R1253" s="94"/>
      <c r="S1253" s="94"/>
      <c r="T1253" s="94"/>
    </row>
    <row r="1254" ht="15.75" customHeight="1">
      <c r="A1254" s="204"/>
      <c r="B1254" s="240"/>
      <c r="C1254" s="206"/>
      <c r="D1254" s="248"/>
      <c r="J1254" s="226"/>
      <c r="K1254" s="3"/>
      <c r="L1254" s="3"/>
      <c r="O1254" s="227"/>
      <c r="Q1254" s="94"/>
      <c r="R1254" s="94"/>
      <c r="S1254" s="94"/>
      <c r="T1254" s="94"/>
    </row>
    <row r="1255" ht="15.75" customHeight="1">
      <c r="A1255" s="204"/>
      <c r="B1255" s="240"/>
      <c r="C1255" s="206"/>
      <c r="D1255" s="248"/>
      <c r="J1255" s="226"/>
      <c r="K1255" s="3"/>
      <c r="L1255" s="3"/>
      <c r="O1255" s="227"/>
      <c r="Q1255" s="94"/>
      <c r="R1255" s="94"/>
      <c r="S1255" s="94"/>
      <c r="T1255" s="94"/>
    </row>
    <row r="1256" ht="15.75" customHeight="1">
      <c r="A1256" s="204"/>
      <c r="B1256" s="240"/>
      <c r="C1256" s="206"/>
      <c r="D1256" s="248"/>
      <c r="J1256" s="226"/>
      <c r="K1256" s="3"/>
      <c r="L1256" s="3"/>
      <c r="O1256" s="227"/>
      <c r="Q1256" s="94"/>
      <c r="R1256" s="94"/>
      <c r="S1256" s="94"/>
      <c r="T1256" s="94"/>
    </row>
    <row r="1257" ht="15.75" customHeight="1">
      <c r="A1257" s="204"/>
      <c r="B1257" s="240"/>
      <c r="C1257" s="206"/>
      <c r="D1257" s="248"/>
      <c r="J1257" s="226"/>
      <c r="K1257" s="3"/>
      <c r="L1257" s="3"/>
      <c r="O1257" s="227"/>
      <c r="Q1257" s="94"/>
      <c r="R1257" s="94"/>
      <c r="S1257" s="94"/>
      <c r="T1257" s="94"/>
    </row>
    <row r="1258" ht="15.75" customHeight="1">
      <c r="A1258" s="204"/>
      <c r="B1258" s="240"/>
      <c r="C1258" s="206"/>
      <c r="D1258" s="248"/>
      <c r="J1258" s="226"/>
      <c r="K1258" s="3"/>
      <c r="L1258" s="3"/>
      <c r="O1258" s="227"/>
      <c r="Q1258" s="94"/>
      <c r="R1258" s="94"/>
      <c r="S1258" s="94"/>
      <c r="T1258" s="94"/>
    </row>
    <row r="1259" ht="15.75" customHeight="1">
      <c r="A1259" s="204"/>
      <c r="B1259" s="240"/>
      <c r="C1259" s="206"/>
      <c r="D1259" s="248"/>
      <c r="J1259" s="226"/>
      <c r="K1259" s="3"/>
      <c r="L1259" s="3"/>
      <c r="O1259" s="227"/>
      <c r="Q1259" s="94"/>
      <c r="R1259" s="94"/>
      <c r="S1259" s="94"/>
      <c r="T1259" s="94"/>
    </row>
    <row r="1260" ht="15.75" customHeight="1">
      <c r="A1260" s="204"/>
      <c r="B1260" s="240"/>
      <c r="C1260" s="206"/>
      <c r="D1260" s="248"/>
      <c r="J1260" s="226"/>
      <c r="K1260" s="3"/>
      <c r="L1260" s="3"/>
      <c r="O1260" s="227"/>
      <c r="Q1260" s="94"/>
      <c r="R1260" s="94"/>
      <c r="S1260" s="94"/>
      <c r="T1260" s="94"/>
    </row>
    <row r="1261" ht="15.75" customHeight="1">
      <c r="A1261" s="204"/>
      <c r="B1261" s="240"/>
      <c r="C1261" s="206"/>
      <c r="D1261" s="248"/>
      <c r="J1261" s="226"/>
      <c r="K1261" s="3"/>
      <c r="L1261" s="3"/>
      <c r="O1261" s="227"/>
      <c r="Q1261" s="94"/>
      <c r="R1261" s="94"/>
      <c r="S1261" s="94"/>
      <c r="T1261" s="94"/>
    </row>
    <row r="1262" ht="15.75" customHeight="1">
      <c r="A1262" s="204"/>
      <c r="B1262" s="240"/>
      <c r="C1262" s="206"/>
      <c r="D1262" s="248"/>
      <c r="J1262" s="226"/>
      <c r="K1262" s="3"/>
      <c r="L1262" s="3"/>
      <c r="O1262" s="227"/>
      <c r="Q1262" s="94"/>
      <c r="R1262" s="94"/>
      <c r="S1262" s="94"/>
      <c r="T1262" s="94"/>
    </row>
    <row r="1263" ht="15.75" customHeight="1">
      <c r="A1263" s="204"/>
      <c r="B1263" s="240"/>
      <c r="C1263" s="206"/>
      <c r="D1263" s="248"/>
      <c r="J1263" s="226"/>
      <c r="K1263" s="3"/>
      <c r="L1263" s="3"/>
      <c r="O1263" s="227"/>
      <c r="Q1263" s="94"/>
      <c r="R1263" s="94"/>
      <c r="S1263" s="94"/>
      <c r="T1263" s="94"/>
    </row>
    <row r="1264" ht="15.75" customHeight="1">
      <c r="A1264" s="204"/>
      <c r="B1264" s="240"/>
      <c r="C1264" s="206"/>
      <c r="D1264" s="248"/>
      <c r="J1264" s="226"/>
      <c r="K1264" s="3"/>
      <c r="L1264" s="3"/>
      <c r="O1264" s="227"/>
      <c r="Q1264" s="94"/>
      <c r="R1264" s="94"/>
      <c r="S1264" s="94"/>
      <c r="T1264" s="94"/>
    </row>
    <row r="1265" ht="15.75" customHeight="1">
      <c r="A1265" s="204"/>
      <c r="B1265" s="240"/>
      <c r="C1265" s="206"/>
      <c r="D1265" s="248"/>
      <c r="J1265" s="226"/>
      <c r="K1265" s="3"/>
      <c r="L1265" s="3"/>
      <c r="O1265" s="227"/>
      <c r="Q1265" s="94"/>
      <c r="R1265" s="94"/>
      <c r="S1265" s="94"/>
      <c r="T1265" s="94"/>
    </row>
    <row r="1266" ht="15.75" customHeight="1">
      <c r="A1266" s="204"/>
      <c r="B1266" s="240"/>
      <c r="C1266" s="206"/>
      <c r="D1266" s="248"/>
      <c r="J1266" s="226"/>
      <c r="K1266" s="3"/>
      <c r="L1266" s="3"/>
      <c r="O1266" s="227"/>
      <c r="Q1266" s="94"/>
      <c r="R1266" s="94"/>
      <c r="S1266" s="94"/>
      <c r="T1266" s="94"/>
    </row>
    <row r="1267" ht="15.75" customHeight="1">
      <c r="A1267" s="204"/>
      <c r="B1267" s="240"/>
      <c r="C1267" s="206"/>
      <c r="D1267" s="248"/>
      <c r="J1267" s="226"/>
      <c r="K1267" s="3"/>
      <c r="L1267" s="3"/>
      <c r="O1267" s="227"/>
      <c r="Q1267" s="94"/>
      <c r="R1267" s="94"/>
      <c r="S1267" s="94"/>
      <c r="T1267" s="94"/>
    </row>
    <row r="1268" ht="15.75" customHeight="1">
      <c r="A1268" s="204"/>
      <c r="B1268" s="240"/>
      <c r="C1268" s="206"/>
      <c r="D1268" s="248"/>
      <c r="J1268" s="226"/>
      <c r="K1268" s="3"/>
      <c r="L1268" s="3"/>
      <c r="O1268" s="227"/>
      <c r="Q1268" s="94"/>
      <c r="R1268" s="94"/>
      <c r="S1268" s="94"/>
      <c r="T1268" s="94"/>
    </row>
    <row r="1269" ht="15.75" customHeight="1">
      <c r="A1269" s="204"/>
      <c r="B1269" s="240"/>
      <c r="C1269" s="206"/>
      <c r="D1269" s="248"/>
      <c r="J1269" s="226"/>
      <c r="K1269" s="3"/>
      <c r="L1269" s="3"/>
      <c r="O1269" s="227"/>
      <c r="Q1269" s="94"/>
      <c r="R1269" s="94"/>
      <c r="S1269" s="94"/>
      <c r="T1269" s="94"/>
    </row>
    <row r="1270" ht="15.75" customHeight="1">
      <c r="A1270" s="204"/>
      <c r="B1270" s="240"/>
      <c r="C1270" s="206"/>
      <c r="D1270" s="248"/>
      <c r="J1270" s="226"/>
      <c r="K1270" s="3"/>
      <c r="L1270" s="3"/>
      <c r="O1270" s="227"/>
      <c r="Q1270" s="94"/>
      <c r="R1270" s="94"/>
      <c r="S1270" s="94"/>
      <c r="T1270" s="94"/>
    </row>
    <row r="1271" ht="15.75" customHeight="1">
      <c r="A1271" s="204"/>
      <c r="B1271" s="240"/>
      <c r="C1271" s="206"/>
      <c r="D1271" s="248"/>
      <c r="J1271" s="226"/>
      <c r="K1271" s="3"/>
      <c r="L1271" s="3"/>
      <c r="O1271" s="227"/>
      <c r="Q1271" s="94"/>
      <c r="R1271" s="94"/>
      <c r="S1271" s="94"/>
      <c r="T1271" s="94"/>
    </row>
    <row r="1272" ht="15.75" customHeight="1">
      <c r="A1272" s="204"/>
      <c r="B1272" s="240"/>
      <c r="C1272" s="206"/>
      <c r="D1272" s="248"/>
      <c r="J1272" s="226"/>
      <c r="K1272" s="3"/>
      <c r="L1272" s="3"/>
      <c r="O1272" s="227"/>
      <c r="Q1272" s="94"/>
      <c r="R1272" s="94"/>
      <c r="S1272" s="94"/>
      <c r="T1272" s="94"/>
    </row>
    <row r="1273" ht="15.75" customHeight="1">
      <c r="A1273" s="204"/>
      <c r="B1273" s="240"/>
      <c r="C1273" s="206"/>
      <c r="D1273" s="248"/>
      <c r="J1273" s="226"/>
      <c r="K1273" s="3"/>
      <c r="L1273" s="3"/>
      <c r="O1273" s="227"/>
      <c r="Q1273" s="94"/>
      <c r="R1273" s="94"/>
      <c r="S1273" s="94"/>
      <c r="T1273" s="94"/>
    </row>
    <row r="1274" ht="15.75" customHeight="1">
      <c r="A1274" s="204"/>
      <c r="B1274" s="240"/>
      <c r="C1274" s="206"/>
      <c r="D1274" s="248"/>
      <c r="J1274" s="226"/>
      <c r="K1274" s="3"/>
      <c r="L1274" s="3"/>
      <c r="O1274" s="227"/>
      <c r="Q1274" s="94"/>
      <c r="R1274" s="94"/>
      <c r="S1274" s="94"/>
      <c r="T1274" s="94"/>
    </row>
    <row r="1275" ht="15.75" customHeight="1">
      <c r="A1275" s="204"/>
      <c r="B1275" s="240"/>
      <c r="C1275" s="206"/>
      <c r="D1275" s="248"/>
      <c r="J1275" s="226"/>
      <c r="K1275" s="3"/>
      <c r="L1275" s="3"/>
      <c r="O1275" s="227"/>
      <c r="Q1275" s="94"/>
      <c r="R1275" s="94"/>
      <c r="S1275" s="94"/>
      <c r="T1275" s="94"/>
    </row>
    <row r="1276" ht="15.75" customHeight="1">
      <c r="A1276" s="204"/>
      <c r="B1276" s="240"/>
      <c r="C1276" s="206"/>
      <c r="D1276" s="248"/>
      <c r="J1276" s="226"/>
      <c r="K1276" s="3"/>
      <c r="L1276" s="3"/>
      <c r="O1276" s="227"/>
      <c r="Q1276" s="94"/>
      <c r="R1276" s="94"/>
      <c r="S1276" s="94"/>
      <c r="T1276" s="94"/>
    </row>
    <row r="1277" ht="15.75" customHeight="1">
      <c r="A1277" s="204"/>
      <c r="B1277" s="240"/>
      <c r="C1277" s="206"/>
      <c r="D1277" s="248"/>
      <c r="J1277" s="226"/>
      <c r="K1277" s="3"/>
      <c r="L1277" s="3"/>
      <c r="O1277" s="227"/>
      <c r="Q1277" s="94"/>
      <c r="R1277" s="94"/>
      <c r="S1277" s="94"/>
      <c r="T1277" s="94"/>
    </row>
    <row r="1278" ht="15.75" customHeight="1">
      <c r="A1278" s="204"/>
      <c r="B1278" s="240"/>
      <c r="C1278" s="206"/>
      <c r="D1278" s="248"/>
      <c r="J1278" s="226"/>
      <c r="K1278" s="3"/>
      <c r="L1278" s="3"/>
      <c r="O1278" s="227"/>
      <c r="Q1278" s="94"/>
      <c r="R1278" s="94"/>
      <c r="S1278" s="94"/>
      <c r="T1278" s="94"/>
    </row>
    <row r="1279" ht="15.75" customHeight="1">
      <c r="A1279" s="204"/>
      <c r="B1279" s="240"/>
      <c r="C1279" s="206"/>
      <c r="D1279" s="248"/>
      <c r="J1279" s="226"/>
      <c r="K1279" s="3"/>
      <c r="L1279" s="3"/>
      <c r="O1279" s="227"/>
      <c r="Q1279" s="94"/>
      <c r="R1279" s="94"/>
      <c r="S1279" s="94"/>
      <c r="T1279" s="94"/>
    </row>
    <row r="1280" ht="15.75" customHeight="1">
      <c r="A1280" s="204"/>
      <c r="B1280" s="240"/>
      <c r="C1280" s="206"/>
      <c r="D1280" s="248"/>
      <c r="J1280" s="226"/>
      <c r="K1280" s="3"/>
      <c r="L1280" s="3"/>
      <c r="O1280" s="227"/>
      <c r="Q1280" s="94"/>
      <c r="R1280" s="94"/>
      <c r="S1280" s="94"/>
      <c r="T1280" s="94"/>
    </row>
    <row r="1281" ht="15.75" customHeight="1">
      <c r="A1281" s="204"/>
      <c r="B1281" s="240"/>
      <c r="C1281" s="206"/>
      <c r="D1281" s="248"/>
      <c r="J1281" s="226"/>
      <c r="K1281" s="3"/>
      <c r="L1281" s="3"/>
      <c r="O1281" s="227"/>
      <c r="Q1281" s="94"/>
      <c r="R1281" s="94"/>
      <c r="S1281" s="94"/>
      <c r="T1281" s="94"/>
    </row>
    <row r="1282" ht="15.75" customHeight="1">
      <c r="A1282" s="204"/>
      <c r="B1282" s="240"/>
      <c r="C1282" s="206"/>
      <c r="D1282" s="248"/>
      <c r="J1282" s="226"/>
      <c r="K1282" s="3"/>
      <c r="L1282" s="3"/>
      <c r="O1282" s="227"/>
      <c r="Q1282" s="94"/>
      <c r="R1282" s="94"/>
      <c r="S1282" s="94"/>
      <c r="T1282" s="94"/>
    </row>
    <row r="1283" ht="15.75" customHeight="1">
      <c r="A1283" s="204"/>
      <c r="B1283" s="240"/>
      <c r="C1283" s="206"/>
      <c r="D1283" s="248"/>
      <c r="J1283" s="226"/>
      <c r="K1283" s="3"/>
      <c r="L1283" s="3"/>
      <c r="O1283" s="227"/>
      <c r="Q1283" s="94"/>
      <c r="R1283" s="94"/>
      <c r="S1283" s="94"/>
      <c r="T1283" s="94"/>
    </row>
    <row r="1284" ht="15.75" customHeight="1">
      <c r="A1284" s="204"/>
      <c r="B1284" s="240"/>
      <c r="C1284" s="206"/>
      <c r="D1284" s="248"/>
      <c r="J1284" s="226"/>
      <c r="K1284" s="3"/>
      <c r="L1284" s="3"/>
      <c r="O1284" s="227"/>
      <c r="Q1284" s="94"/>
      <c r="R1284" s="94"/>
      <c r="S1284" s="94"/>
      <c r="T1284" s="94"/>
    </row>
    <row r="1285" ht="15.75" customHeight="1">
      <c r="A1285" s="204"/>
      <c r="B1285" s="240"/>
      <c r="C1285" s="206"/>
      <c r="D1285" s="248"/>
      <c r="J1285" s="226"/>
      <c r="K1285" s="3"/>
      <c r="L1285" s="3"/>
      <c r="O1285" s="227"/>
      <c r="Q1285" s="94"/>
      <c r="R1285" s="94"/>
      <c r="S1285" s="94"/>
      <c r="T1285" s="94"/>
    </row>
    <row r="1286" ht="15.75" customHeight="1">
      <c r="A1286" s="204"/>
      <c r="B1286" s="240"/>
      <c r="C1286" s="206"/>
      <c r="D1286" s="248"/>
      <c r="J1286" s="226"/>
      <c r="K1286" s="3"/>
      <c r="L1286" s="3"/>
      <c r="O1286" s="227"/>
      <c r="Q1286" s="94"/>
      <c r="R1286" s="94"/>
      <c r="S1286" s="94"/>
      <c r="T1286" s="94"/>
    </row>
    <row r="1287" ht="15.75" customHeight="1">
      <c r="A1287" s="204"/>
      <c r="B1287" s="240"/>
      <c r="C1287" s="206"/>
      <c r="D1287" s="248"/>
      <c r="J1287" s="226"/>
      <c r="K1287" s="3"/>
      <c r="L1287" s="3"/>
      <c r="O1287" s="227"/>
      <c r="Q1287" s="94"/>
      <c r="R1287" s="94"/>
      <c r="S1287" s="94"/>
      <c r="T1287" s="94"/>
    </row>
    <row r="1288" ht="15.75" customHeight="1">
      <c r="A1288" s="204"/>
      <c r="B1288" s="240"/>
      <c r="C1288" s="206"/>
      <c r="D1288" s="248"/>
      <c r="J1288" s="226"/>
      <c r="K1288" s="3"/>
      <c r="L1288" s="3"/>
      <c r="O1288" s="227"/>
      <c r="Q1288" s="94"/>
      <c r="R1288" s="94"/>
      <c r="S1288" s="94"/>
      <c r="T1288" s="94"/>
    </row>
    <row r="1289" ht="15.75" customHeight="1">
      <c r="A1289" s="204"/>
      <c r="B1289" s="240"/>
      <c r="C1289" s="206"/>
      <c r="D1289" s="248"/>
      <c r="J1289" s="226"/>
      <c r="K1289" s="3"/>
      <c r="L1289" s="3"/>
      <c r="O1289" s="227"/>
      <c r="Q1289" s="94"/>
      <c r="R1289" s="94"/>
      <c r="S1289" s="94"/>
      <c r="T1289" s="94"/>
    </row>
    <row r="1290" ht="15.75" customHeight="1">
      <c r="A1290" s="204"/>
      <c r="B1290" s="240"/>
      <c r="C1290" s="206"/>
      <c r="D1290" s="248"/>
      <c r="J1290" s="226"/>
      <c r="K1290" s="3"/>
      <c r="L1290" s="3"/>
      <c r="O1290" s="227"/>
      <c r="Q1290" s="94"/>
      <c r="R1290" s="94"/>
      <c r="S1290" s="94"/>
      <c r="T1290" s="94"/>
    </row>
    <row r="1291" ht="15.75" customHeight="1">
      <c r="A1291" s="204"/>
      <c r="B1291" s="240"/>
      <c r="C1291" s="206"/>
      <c r="D1291" s="248"/>
      <c r="J1291" s="226"/>
      <c r="K1291" s="3"/>
      <c r="L1291" s="3"/>
      <c r="O1291" s="227"/>
      <c r="Q1291" s="94"/>
      <c r="R1291" s="94"/>
      <c r="S1291" s="94"/>
      <c r="T1291" s="94"/>
    </row>
    <row r="1292" ht="15.75" customHeight="1">
      <c r="A1292" s="204"/>
      <c r="B1292" s="240"/>
      <c r="C1292" s="206"/>
      <c r="D1292" s="248"/>
      <c r="J1292" s="226"/>
      <c r="K1292" s="3"/>
      <c r="L1292" s="3"/>
      <c r="O1292" s="227"/>
      <c r="Q1292" s="94"/>
      <c r="R1292" s="94"/>
      <c r="S1292" s="94"/>
      <c r="T1292" s="94"/>
    </row>
    <row r="1293" ht="15.75" customHeight="1">
      <c r="A1293" s="204"/>
      <c r="B1293" s="240"/>
      <c r="C1293" s="206"/>
      <c r="D1293" s="248"/>
      <c r="J1293" s="226"/>
      <c r="K1293" s="3"/>
      <c r="L1293" s="3"/>
      <c r="O1293" s="227"/>
      <c r="Q1293" s="94"/>
      <c r="R1293" s="94"/>
      <c r="S1293" s="94"/>
      <c r="T1293" s="94"/>
    </row>
    <row r="1294" ht="15.75" customHeight="1">
      <c r="A1294" s="204"/>
      <c r="B1294" s="240"/>
      <c r="C1294" s="206"/>
      <c r="D1294" s="229"/>
      <c r="J1294" s="226"/>
      <c r="K1294" s="3"/>
      <c r="L1294" s="3"/>
      <c r="O1294" s="227"/>
      <c r="Q1294" s="94"/>
      <c r="R1294" s="94"/>
      <c r="S1294" s="94"/>
      <c r="T1294" s="94"/>
    </row>
    <row r="1295" ht="15.75" customHeight="1">
      <c r="A1295" s="204"/>
      <c r="B1295" s="240"/>
      <c r="C1295" s="206"/>
      <c r="D1295" s="229"/>
      <c r="J1295" s="226"/>
      <c r="K1295" s="3"/>
      <c r="L1295" s="3"/>
      <c r="O1295" s="227"/>
      <c r="Q1295" s="94"/>
      <c r="R1295" s="94"/>
      <c r="S1295" s="94"/>
      <c r="T1295" s="94"/>
    </row>
    <row r="1296" ht="15.75" customHeight="1">
      <c r="A1296" s="204"/>
      <c r="B1296" s="240"/>
      <c r="C1296" s="206"/>
      <c r="D1296" s="229"/>
      <c r="J1296" s="226"/>
      <c r="K1296" s="3"/>
      <c r="L1296" s="3"/>
      <c r="O1296" s="227"/>
      <c r="Q1296" s="94"/>
      <c r="R1296" s="94"/>
      <c r="S1296" s="94"/>
      <c r="T1296" s="94"/>
    </row>
    <row r="1297" ht="15.75" customHeight="1">
      <c r="A1297" s="204"/>
      <c r="B1297" s="240"/>
      <c r="C1297" s="206"/>
      <c r="D1297" s="229"/>
      <c r="J1297" s="226"/>
      <c r="K1297" s="3"/>
      <c r="L1297" s="3"/>
      <c r="O1297" s="227"/>
      <c r="Q1297" s="94"/>
      <c r="R1297" s="94"/>
      <c r="S1297" s="94"/>
      <c r="T1297" s="94"/>
    </row>
    <row r="1298" ht="15.75" customHeight="1">
      <c r="A1298" s="204"/>
      <c r="B1298" s="240"/>
      <c r="C1298" s="206"/>
      <c r="D1298" s="229"/>
      <c r="J1298" s="226"/>
      <c r="K1298" s="3"/>
      <c r="L1298" s="3"/>
      <c r="O1298" s="227"/>
      <c r="Q1298" s="94"/>
      <c r="R1298" s="94"/>
      <c r="S1298" s="94"/>
      <c r="T1298" s="94"/>
    </row>
    <row r="1299" ht="15.75" customHeight="1">
      <c r="A1299" s="204"/>
      <c r="B1299" s="240"/>
      <c r="C1299" s="206"/>
      <c r="D1299" s="229"/>
      <c r="J1299" s="226"/>
      <c r="K1299" s="3"/>
      <c r="L1299" s="3"/>
      <c r="O1299" s="227"/>
      <c r="Q1299" s="94"/>
      <c r="R1299" s="94"/>
      <c r="S1299" s="94"/>
      <c r="T1299" s="94"/>
    </row>
    <row r="1300" ht="15.75" customHeight="1">
      <c r="A1300" s="204"/>
      <c r="B1300" s="240"/>
      <c r="C1300" s="206"/>
      <c r="D1300" s="229"/>
      <c r="J1300" s="226"/>
      <c r="K1300" s="3"/>
      <c r="L1300" s="3"/>
      <c r="O1300" s="227"/>
      <c r="Q1300" s="94"/>
      <c r="R1300" s="94"/>
      <c r="S1300" s="94"/>
      <c r="T1300" s="94"/>
    </row>
    <row r="1301" ht="15.75" customHeight="1">
      <c r="A1301" s="204"/>
      <c r="B1301" s="240"/>
      <c r="C1301" s="206"/>
      <c r="D1301" s="229"/>
      <c r="J1301" s="226"/>
      <c r="K1301" s="3"/>
      <c r="L1301" s="3"/>
      <c r="O1301" s="227"/>
      <c r="Q1301" s="94"/>
      <c r="R1301" s="94"/>
      <c r="S1301" s="94"/>
      <c r="T1301" s="94"/>
    </row>
    <row r="1302" ht="15.75" customHeight="1">
      <c r="A1302" s="204"/>
      <c r="B1302" s="240"/>
      <c r="C1302" s="206"/>
      <c r="D1302" s="229"/>
      <c r="J1302" s="226"/>
      <c r="K1302" s="3"/>
      <c r="L1302" s="3"/>
      <c r="O1302" s="227"/>
      <c r="Q1302" s="94"/>
      <c r="R1302" s="94"/>
      <c r="S1302" s="94"/>
      <c r="T1302" s="94"/>
    </row>
    <row r="1303" ht="15.75" customHeight="1">
      <c r="A1303" s="204"/>
      <c r="B1303" s="240"/>
      <c r="C1303" s="206"/>
      <c r="D1303" s="229"/>
      <c r="J1303" s="226"/>
      <c r="K1303" s="3"/>
      <c r="L1303" s="3"/>
      <c r="O1303" s="227"/>
      <c r="Q1303" s="94"/>
      <c r="R1303" s="94"/>
      <c r="S1303" s="94"/>
      <c r="T1303" s="94"/>
    </row>
    <row r="1304" ht="15.75" customHeight="1">
      <c r="A1304" s="204"/>
      <c r="B1304" s="240"/>
      <c r="C1304" s="206"/>
      <c r="D1304" s="229"/>
      <c r="J1304" s="226"/>
      <c r="K1304" s="3"/>
      <c r="L1304" s="3"/>
      <c r="O1304" s="227"/>
      <c r="Q1304" s="94"/>
      <c r="R1304" s="94"/>
      <c r="S1304" s="94"/>
      <c r="T1304" s="94"/>
    </row>
    <row r="1305" ht="15.75" customHeight="1">
      <c r="A1305" s="204"/>
      <c r="B1305" s="240"/>
      <c r="C1305" s="206"/>
      <c r="D1305" s="229"/>
      <c r="J1305" s="226"/>
      <c r="K1305" s="3"/>
      <c r="L1305" s="3"/>
      <c r="O1305" s="227"/>
      <c r="Q1305" s="94"/>
      <c r="R1305" s="94"/>
      <c r="S1305" s="94"/>
      <c r="T1305" s="94"/>
    </row>
    <row r="1306" ht="15.75" customHeight="1">
      <c r="A1306" s="204"/>
      <c r="B1306" s="240"/>
      <c r="C1306" s="206"/>
      <c r="D1306" s="229"/>
      <c r="J1306" s="226"/>
      <c r="K1306" s="3"/>
      <c r="L1306" s="3"/>
      <c r="O1306" s="227"/>
      <c r="Q1306" s="94"/>
      <c r="R1306" s="94"/>
      <c r="S1306" s="94"/>
      <c r="T1306" s="94"/>
    </row>
    <row r="1307" ht="15.75" customHeight="1">
      <c r="A1307" s="204"/>
      <c r="B1307" s="240"/>
      <c r="C1307" s="206"/>
      <c r="D1307" s="229"/>
      <c r="J1307" s="226"/>
      <c r="K1307" s="3"/>
      <c r="L1307" s="3"/>
      <c r="O1307" s="227"/>
      <c r="Q1307" s="94"/>
      <c r="R1307" s="94"/>
      <c r="S1307" s="94"/>
      <c r="T1307" s="94"/>
    </row>
    <row r="1308" ht="15.75" customHeight="1">
      <c r="A1308" s="204"/>
      <c r="B1308" s="240"/>
      <c r="C1308" s="206"/>
      <c r="D1308" s="229"/>
      <c r="J1308" s="226"/>
      <c r="K1308" s="3"/>
      <c r="L1308" s="3"/>
      <c r="O1308" s="227"/>
      <c r="Q1308" s="94"/>
      <c r="R1308" s="94"/>
      <c r="S1308" s="94"/>
      <c r="T1308" s="94"/>
    </row>
    <row r="1309" ht="15.75" customHeight="1">
      <c r="A1309" s="204"/>
      <c r="B1309" s="240"/>
      <c r="C1309" s="206"/>
      <c r="D1309" s="229"/>
      <c r="J1309" s="226"/>
      <c r="K1309" s="3"/>
      <c r="L1309" s="3"/>
      <c r="O1309" s="227"/>
      <c r="Q1309" s="94"/>
      <c r="R1309" s="94"/>
      <c r="S1309" s="94"/>
      <c r="T1309" s="94"/>
    </row>
    <row r="1310" ht="15.75" customHeight="1">
      <c r="A1310" s="204"/>
      <c r="B1310" s="240"/>
      <c r="C1310" s="206"/>
      <c r="D1310" s="229"/>
      <c r="J1310" s="226"/>
      <c r="K1310" s="3"/>
      <c r="L1310" s="3"/>
      <c r="O1310" s="227"/>
      <c r="Q1310" s="94"/>
      <c r="R1310" s="94"/>
      <c r="S1310" s="94"/>
      <c r="T1310" s="94"/>
    </row>
    <row r="1311" ht="15.75" customHeight="1">
      <c r="A1311" s="204"/>
      <c r="B1311" s="240"/>
      <c r="C1311" s="206"/>
      <c r="D1311" s="229"/>
      <c r="J1311" s="226"/>
      <c r="K1311" s="3"/>
      <c r="L1311" s="3"/>
      <c r="O1311" s="227"/>
      <c r="Q1311" s="94"/>
      <c r="R1311" s="94"/>
      <c r="S1311" s="94"/>
      <c r="T1311" s="94"/>
    </row>
    <row r="1312" ht="15.75" customHeight="1">
      <c r="A1312" s="204"/>
      <c r="B1312" s="240"/>
      <c r="C1312" s="206"/>
      <c r="D1312" s="229"/>
      <c r="J1312" s="226"/>
      <c r="K1312" s="3"/>
      <c r="L1312" s="3"/>
      <c r="O1312" s="227"/>
      <c r="Q1312" s="94"/>
      <c r="R1312" s="94"/>
      <c r="S1312" s="94"/>
      <c r="T1312" s="94"/>
    </row>
    <row r="1313" ht="15.75" customHeight="1">
      <c r="A1313" s="204"/>
      <c r="B1313" s="240"/>
      <c r="C1313" s="206"/>
      <c r="D1313" s="229"/>
      <c r="J1313" s="226"/>
      <c r="K1313" s="3"/>
      <c r="L1313" s="3"/>
      <c r="O1313" s="227"/>
      <c r="Q1313" s="94"/>
      <c r="R1313" s="94"/>
      <c r="S1313" s="94"/>
      <c r="T1313" s="94"/>
    </row>
    <row r="1314" ht="15.75" customHeight="1">
      <c r="A1314" s="204"/>
      <c r="B1314" s="240"/>
      <c r="C1314" s="206"/>
      <c r="D1314" s="229"/>
      <c r="J1314" s="226"/>
      <c r="K1314" s="3"/>
      <c r="L1314" s="3"/>
      <c r="O1314" s="227"/>
      <c r="Q1314" s="94"/>
      <c r="R1314" s="94"/>
      <c r="S1314" s="94"/>
      <c r="T1314" s="94"/>
    </row>
    <row r="1315" ht="15.75" customHeight="1">
      <c r="A1315" s="204"/>
      <c r="B1315" s="240"/>
      <c r="C1315" s="206"/>
      <c r="D1315" s="229"/>
      <c r="J1315" s="226"/>
      <c r="K1315" s="3"/>
      <c r="L1315" s="3"/>
      <c r="O1315" s="227"/>
      <c r="Q1315" s="94"/>
      <c r="R1315" s="94"/>
      <c r="S1315" s="94"/>
      <c r="T1315" s="94"/>
    </row>
    <row r="1316" ht="15.75" customHeight="1">
      <c r="A1316" s="204"/>
      <c r="B1316" s="240"/>
      <c r="C1316" s="206"/>
      <c r="D1316" s="248"/>
      <c r="J1316" s="226"/>
      <c r="K1316" s="3"/>
      <c r="L1316" s="3"/>
      <c r="O1316" s="227"/>
      <c r="Q1316" s="94"/>
      <c r="R1316" s="94"/>
      <c r="S1316" s="94"/>
      <c r="T1316" s="94"/>
    </row>
    <row r="1317" ht="15.75" customHeight="1">
      <c r="A1317" s="204"/>
      <c r="B1317" s="240"/>
      <c r="C1317" s="206"/>
      <c r="D1317" s="248"/>
      <c r="J1317" s="226"/>
      <c r="K1317" s="3"/>
      <c r="L1317" s="3"/>
      <c r="O1317" s="227"/>
      <c r="Q1317" s="94"/>
      <c r="R1317" s="94"/>
      <c r="S1317" s="94"/>
      <c r="T1317" s="94"/>
    </row>
    <row r="1318" ht="15.75" customHeight="1">
      <c r="A1318" s="204"/>
      <c r="B1318" s="240"/>
      <c r="C1318" s="206"/>
      <c r="D1318" s="248"/>
      <c r="J1318" s="226"/>
      <c r="K1318" s="3"/>
      <c r="L1318" s="3"/>
      <c r="O1318" s="227"/>
      <c r="Q1318" s="94"/>
      <c r="R1318" s="94"/>
      <c r="S1318" s="94"/>
      <c r="T1318" s="94"/>
    </row>
    <row r="1319" ht="15.75" customHeight="1">
      <c r="A1319" s="204"/>
      <c r="B1319" s="240"/>
      <c r="C1319" s="206"/>
      <c r="D1319" s="248"/>
      <c r="J1319" s="226"/>
      <c r="K1319" s="3"/>
      <c r="L1319" s="3"/>
      <c r="O1319" s="227"/>
      <c r="Q1319" s="94"/>
      <c r="R1319" s="94"/>
      <c r="S1319" s="94"/>
      <c r="T1319" s="94"/>
    </row>
    <row r="1320" ht="15.75" customHeight="1">
      <c r="A1320" s="204"/>
      <c r="B1320" s="240"/>
      <c r="C1320" s="206"/>
      <c r="D1320" s="248"/>
      <c r="J1320" s="226"/>
      <c r="K1320" s="3"/>
      <c r="L1320" s="3"/>
      <c r="O1320" s="227"/>
      <c r="Q1320" s="94"/>
      <c r="R1320" s="94"/>
      <c r="S1320" s="94"/>
      <c r="T1320" s="94"/>
    </row>
    <row r="1321" ht="15.75" customHeight="1">
      <c r="A1321" s="204"/>
      <c r="B1321" s="240"/>
      <c r="C1321" s="206"/>
      <c r="D1321" s="248"/>
      <c r="J1321" s="226"/>
      <c r="K1321" s="3"/>
      <c r="L1321" s="3"/>
      <c r="O1321" s="227"/>
      <c r="Q1321" s="94"/>
      <c r="R1321" s="94"/>
      <c r="S1321" s="94"/>
      <c r="T1321" s="94"/>
    </row>
    <row r="1322" ht="15.75" customHeight="1">
      <c r="A1322" s="204"/>
      <c r="B1322" s="240"/>
      <c r="C1322" s="206"/>
      <c r="D1322" s="248"/>
      <c r="J1322" s="226"/>
      <c r="K1322" s="3"/>
      <c r="L1322" s="3"/>
      <c r="O1322" s="227"/>
      <c r="Q1322" s="94"/>
      <c r="R1322" s="94"/>
      <c r="S1322" s="94"/>
      <c r="T1322" s="94"/>
    </row>
    <row r="1323" ht="15.75" customHeight="1">
      <c r="A1323" s="204"/>
      <c r="B1323" s="240"/>
      <c r="C1323" s="206"/>
      <c r="D1323" s="248"/>
      <c r="J1323" s="226"/>
      <c r="K1323" s="3"/>
      <c r="L1323" s="3"/>
      <c r="O1323" s="227"/>
      <c r="Q1323" s="94"/>
      <c r="R1323" s="94"/>
      <c r="S1323" s="94"/>
      <c r="T1323" s="94"/>
    </row>
    <row r="1324" ht="15.75" customHeight="1">
      <c r="A1324" s="204"/>
      <c r="B1324" s="240"/>
      <c r="C1324" s="206"/>
      <c r="D1324" s="248"/>
      <c r="J1324" s="226"/>
      <c r="K1324" s="3"/>
      <c r="L1324" s="3"/>
      <c r="O1324" s="227"/>
      <c r="Q1324" s="94"/>
      <c r="R1324" s="94"/>
      <c r="S1324" s="94"/>
      <c r="T1324" s="94"/>
    </row>
    <row r="1325" ht="15.75" customHeight="1">
      <c r="A1325" s="204"/>
      <c r="B1325" s="240"/>
      <c r="C1325" s="206"/>
      <c r="D1325" s="248"/>
      <c r="J1325" s="226"/>
      <c r="K1325" s="3"/>
      <c r="L1325" s="3"/>
      <c r="O1325" s="227"/>
      <c r="Q1325" s="94"/>
      <c r="R1325" s="94"/>
      <c r="S1325" s="94"/>
      <c r="T1325" s="94"/>
    </row>
    <row r="1326" ht="15.75" customHeight="1">
      <c r="A1326" s="204"/>
      <c r="B1326" s="240"/>
      <c r="C1326" s="206"/>
      <c r="D1326" s="248"/>
      <c r="J1326" s="226"/>
      <c r="K1326" s="3"/>
      <c r="L1326" s="3"/>
      <c r="O1326" s="227"/>
      <c r="Q1326" s="94"/>
      <c r="R1326" s="94"/>
      <c r="S1326" s="94"/>
      <c r="T1326" s="94"/>
    </row>
    <row r="1327" ht="15.75" customHeight="1">
      <c r="A1327" s="204"/>
      <c r="B1327" s="240"/>
      <c r="C1327" s="206"/>
      <c r="D1327" s="248"/>
      <c r="J1327" s="226"/>
      <c r="K1327" s="3"/>
      <c r="L1327" s="3"/>
      <c r="O1327" s="227"/>
      <c r="Q1327" s="94"/>
      <c r="R1327" s="94"/>
      <c r="S1327" s="94"/>
      <c r="T1327" s="94"/>
    </row>
    <row r="1328" ht="15.75" customHeight="1">
      <c r="A1328" s="204"/>
      <c r="B1328" s="240"/>
      <c r="C1328" s="206"/>
      <c r="D1328" s="248"/>
      <c r="J1328" s="226"/>
      <c r="K1328" s="3"/>
      <c r="L1328" s="3"/>
      <c r="O1328" s="227"/>
      <c r="Q1328" s="94"/>
      <c r="R1328" s="94"/>
      <c r="S1328" s="94"/>
      <c r="T1328" s="94"/>
    </row>
    <row r="1329" ht="15.75" customHeight="1">
      <c r="A1329" s="204"/>
      <c r="B1329" s="240"/>
      <c r="C1329" s="206"/>
      <c r="D1329" s="248"/>
      <c r="J1329" s="226"/>
      <c r="K1329" s="3"/>
      <c r="L1329" s="3"/>
      <c r="O1329" s="227"/>
      <c r="Q1329" s="94"/>
      <c r="R1329" s="94"/>
      <c r="S1329" s="94"/>
      <c r="T1329" s="94"/>
    </row>
    <row r="1330" ht="15.75" customHeight="1">
      <c r="A1330" s="204"/>
      <c r="B1330" s="240"/>
      <c r="C1330" s="206"/>
      <c r="D1330" s="248"/>
      <c r="J1330" s="226"/>
      <c r="K1330" s="3"/>
      <c r="L1330" s="3"/>
      <c r="O1330" s="227"/>
      <c r="Q1330" s="94"/>
      <c r="R1330" s="94"/>
      <c r="S1330" s="94"/>
      <c r="T1330" s="94"/>
    </row>
    <row r="1331" ht="15.75" customHeight="1">
      <c r="A1331" s="204"/>
      <c r="B1331" s="240"/>
      <c r="C1331" s="206"/>
      <c r="D1331" s="248"/>
      <c r="J1331" s="226"/>
      <c r="K1331" s="3"/>
      <c r="L1331" s="3"/>
      <c r="O1331" s="227"/>
      <c r="Q1331" s="94"/>
      <c r="R1331" s="94"/>
      <c r="S1331" s="94"/>
      <c r="T1331" s="94"/>
    </row>
    <row r="1332" ht="15.75" customHeight="1">
      <c r="A1332" s="204"/>
      <c r="B1332" s="240"/>
      <c r="C1332" s="206"/>
      <c r="D1332" s="248"/>
      <c r="J1332" s="226"/>
      <c r="K1332" s="3"/>
      <c r="L1332" s="3"/>
      <c r="O1332" s="227"/>
      <c r="Q1332" s="94"/>
      <c r="R1332" s="94"/>
      <c r="S1332" s="94"/>
      <c r="T1332" s="94"/>
    </row>
    <row r="1333" ht="15.75" customHeight="1">
      <c r="A1333" s="204"/>
      <c r="B1333" s="240"/>
      <c r="C1333" s="206"/>
      <c r="D1333" s="248"/>
      <c r="J1333" s="226"/>
      <c r="K1333" s="3"/>
      <c r="L1333" s="3"/>
      <c r="O1333" s="227"/>
      <c r="Q1333" s="94"/>
      <c r="R1333" s="94"/>
      <c r="S1333" s="94"/>
      <c r="T1333" s="94"/>
    </row>
    <row r="1334" ht="15.75" customHeight="1">
      <c r="A1334" s="204"/>
      <c r="B1334" s="240"/>
      <c r="C1334" s="206"/>
      <c r="D1334" s="248"/>
      <c r="J1334" s="226"/>
      <c r="K1334" s="3"/>
      <c r="L1334" s="3"/>
      <c r="O1334" s="227"/>
      <c r="Q1334" s="94"/>
      <c r="R1334" s="94"/>
      <c r="S1334" s="94"/>
      <c r="T1334" s="94"/>
    </row>
    <row r="1335" ht="15.75" customHeight="1">
      <c r="A1335" s="204"/>
      <c r="B1335" s="240"/>
      <c r="C1335" s="206"/>
      <c r="D1335" s="248"/>
      <c r="J1335" s="226"/>
      <c r="K1335" s="3"/>
      <c r="L1335" s="3"/>
      <c r="O1335" s="227"/>
      <c r="Q1335" s="94"/>
      <c r="R1335" s="94"/>
      <c r="S1335" s="94"/>
      <c r="T1335" s="94"/>
    </row>
    <row r="1336" ht="15.75" customHeight="1">
      <c r="A1336" s="204"/>
      <c r="B1336" s="240"/>
      <c r="C1336" s="206"/>
      <c r="D1336" s="248"/>
      <c r="J1336" s="226"/>
      <c r="K1336" s="3"/>
      <c r="L1336" s="3"/>
      <c r="O1336" s="227"/>
      <c r="Q1336" s="94"/>
      <c r="R1336" s="94"/>
      <c r="S1336" s="94"/>
      <c r="T1336" s="94"/>
    </row>
    <row r="1337" ht="15.75" customHeight="1">
      <c r="A1337" s="204"/>
      <c r="B1337" s="240"/>
      <c r="C1337" s="206"/>
      <c r="D1337" s="248"/>
      <c r="J1337" s="226"/>
      <c r="K1337" s="3"/>
      <c r="L1337" s="3"/>
      <c r="O1337" s="227"/>
      <c r="Q1337" s="94"/>
      <c r="R1337" s="94"/>
      <c r="S1337" s="94"/>
      <c r="T1337" s="94"/>
    </row>
    <row r="1338" ht="15.75" customHeight="1">
      <c r="A1338" s="204"/>
      <c r="B1338" s="240"/>
      <c r="C1338" s="206"/>
      <c r="D1338" s="248"/>
      <c r="J1338" s="226"/>
      <c r="K1338" s="3"/>
      <c r="L1338" s="3"/>
      <c r="O1338" s="227"/>
      <c r="Q1338" s="94"/>
      <c r="R1338" s="94"/>
      <c r="S1338" s="94"/>
      <c r="T1338" s="94"/>
    </row>
    <row r="1339" ht="15.75" customHeight="1">
      <c r="A1339" s="204"/>
      <c r="B1339" s="240"/>
      <c r="C1339" s="206"/>
      <c r="D1339" s="248"/>
      <c r="J1339" s="226"/>
      <c r="K1339" s="3"/>
      <c r="L1339" s="3"/>
      <c r="O1339" s="227"/>
      <c r="Q1339" s="94"/>
      <c r="R1339" s="94"/>
      <c r="S1339" s="94"/>
      <c r="T1339" s="94"/>
    </row>
    <row r="1340" ht="15.75" customHeight="1">
      <c r="A1340" s="204"/>
      <c r="B1340" s="240"/>
      <c r="C1340" s="206"/>
      <c r="D1340" s="248"/>
      <c r="J1340" s="226"/>
      <c r="K1340" s="3"/>
      <c r="L1340" s="3"/>
      <c r="O1340" s="227"/>
      <c r="Q1340" s="94"/>
      <c r="R1340" s="94"/>
      <c r="S1340" s="94"/>
      <c r="T1340" s="94"/>
    </row>
    <row r="1341" ht="15.75" customHeight="1">
      <c r="A1341" s="204"/>
      <c r="B1341" s="240"/>
      <c r="C1341" s="206"/>
      <c r="D1341" s="248"/>
      <c r="J1341" s="226"/>
      <c r="K1341" s="3"/>
      <c r="L1341" s="3"/>
      <c r="O1341" s="227"/>
      <c r="Q1341" s="94"/>
      <c r="R1341" s="94"/>
      <c r="S1341" s="94"/>
      <c r="T1341" s="94"/>
    </row>
    <row r="1342" ht="15.75" customHeight="1">
      <c r="A1342" s="204"/>
      <c r="B1342" s="240"/>
      <c r="C1342" s="206"/>
      <c r="D1342" s="248"/>
      <c r="J1342" s="226"/>
      <c r="K1342" s="3"/>
      <c r="L1342" s="3"/>
      <c r="O1342" s="227"/>
      <c r="Q1342" s="94"/>
      <c r="R1342" s="94"/>
      <c r="S1342" s="94"/>
      <c r="T1342" s="94"/>
    </row>
    <row r="1343" ht="15.75" customHeight="1">
      <c r="A1343" s="204"/>
      <c r="B1343" s="240"/>
      <c r="C1343" s="206"/>
      <c r="D1343" s="248"/>
      <c r="J1343" s="226"/>
      <c r="K1343" s="3"/>
      <c r="L1343" s="3"/>
      <c r="O1343" s="227"/>
      <c r="Q1343" s="94"/>
      <c r="R1343" s="94"/>
      <c r="S1343" s="94"/>
      <c r="T1343" s="94"/>
    </row>
    <row r="1344" ht="15.75" customHeight="1">
      <c r="A1344" s="204"/>
      <c r="B1344" s="240"/>
      <c r="C1344" s="206"/>
      <c r="D1344" s="248"/>
      <c r="J1344" s="226"/>
      <c r="K1344" s="3"/>
      <c r="L1344" s="3"/>
      <c r="O1344" s="227"/>
      <c r="Q1344" s="94"/>
      <c r="R1344" s="94"/>
      <c r="S1344" s="94"/>
      <c r="T1344" s="94"/>
    </row>
    <row r="1345" ht="15.75" customHeight="1">
      <c r="A1345" s="204"/>
      <c r="B1345" s="240"/>
      <c r="C1345" s="206"/>
      <c r="D1345" s="248"/>
      <c r="J1345" s="226"/>
      <c r="K1345" s="3"/>
      <c r="L1345" s="3"/>
      <c r="O1345" s="227"/>
      <c r="Q1345" s="94"/>
      <c r="R1345" s="94"/>
      <c r="S1345" s="94"/>
      <c r="T1345" s="94"/>
    </row>
    <row r="1346" ht="15.75" customHeight="1">
      <c r="A1346" s="204"/>
      <c r="B1346" s="240"/>
      <c r="C1346" s="206"/>
      <c r="D1346" s="248"/>
      <c r="J1346" s="226"/>
      <c r="K1346" s="3"/>
      <c r="L1346" s="3"/>
      <c r="O1346" s="227"/>
      <c r="Q1346" s="94"/>
      <c r="R1346" s="94"/>
      <c r="S1346" s="94"/>
      <c r="T1346" s="94"/>
    </row>
    <row r="1347" ht="15.75" customHeight="1">
      <c r="A1347" s="204"/>
      <c r="B1347" s="240"/>
      <c r="C1347" s="206"/>
      <c r="D1347" s="248"/>
      <c r="J1347" s="226"/>
      <c r="K1347" s="3"/>
      <c r="L1347" s="3"/>
      <c r="O1347" s="227"/>
      <c r="Q1347" s="94"/>
      <c r="R1347" s="94"/>
      <c r="S1347" s="94"/>
      <c r="T1347" s="94"/>
    </row>
    <row r="1348" ht="15.75" customHeight="1">
      <c r="A1348" s="204"/>
      <c r="B1348" s="240"/>
      <c r="C1348" s="206"/>
      <c r="D1348" s="248"/>
      <c r="J1348" s="226"/>
      <c r="K1348" s="3"/>
      <c r="L1348" s="3"/>
      <c r="O1348" s="227"/>
      <c r="Q1348" s="94"/>
      <c r="R1348" s="94"/>
      <c r="S1348" s="94"/>
      <c r="T1348" s="94"/>
    </row>
    <row r="1349" ht="15.75" customHeight="1">
      <c r="A1349" s="204"/>
      <c r="B1349" s="240"/>
      <c r="C1349" s="206"/>
      <c r="D1349" s="248"/>
      <c r="J1349" s="226"/>
      <c r="K1349" s="3"/>
      <c r="L1349" s="3"/>
      <c r="O1349" s="227"/>
      <c r="Q1349" s="94"/>
      <c r="R1349" s="94"/>
      <c r="S1349" s="94"/>
      <c r="T1349" s="94"/>
    </row>
    <row r="1350" ht="15.75" customHeight="1">
      <c r="A1350" s="204"/>
      <c r="B1350" s="240"/>
      <c r="C1350" s="206"/>
      <c r="D1350" s="248"/>
      <c r="J1350" s="226"/>
      <c r="K1350" s="3"/>
      <c r="L1350" s="3"/>
      <c r="O1350" s="227"/>
      <c r="Q1350" s="94"/>
      <c r="R1350" s="94"/>
      <c r="S1350" s="94"/>
      <c r="T1350" s="94"/>
    </row>
    <row r="1351" ht="15.75" customHeight="1">
      <c r="A1351" s="204"/>
      <c r="B1351" s="240"/>
      <c r="C1351" s="206"/>
      <c r="D1351" s="248"/>
      <c r="J1351" s="226"/>
      <c r="K1351" s="3"/>
      <c r="L1351" s="3"/>
      <c r="O1351" s="227"/>
      <c r="Q1351" s="94"/>
      <c r="R1351" s="94"/>
      <c r="S1351" s="94"/>
      <c r="T1351" s="94"/>
    </row>
    <row r="1352" ht="15.75" customHeight="1">
      <c r="A1352" s="204"/>
      <c r="B1352" s="240"/>
      <c r="C1352" s="206"/>
      <c r="D1352" s="248"/>
      <c r="J1352" s="226"/>
      <c r="K1352" s="3"/>
      <c r="L1352" s="3"/>
      <c r="O1352" s="227"/>
      <c r="Q1352" s="94"/>
      <c r="R1352" s="94"/>
      <c r="S1352" s="94"/>
      <c r="T1352" s="94"/>
    </row>
    <row r="1353" ht="15.75" customHeight="1">
      <c r="A1353" s="204"/>
      <c r="B1353" s="240"/>
      <c r="C1353" s="206"/>
      <c r="D1353" s="248"/>
      <c r="J1353" s="226"/>
      <c r="K1353" s="3"/>
      <c r="L1353" s="3"/>
      <c r="O1353" s="227"/>
      <c r="Q1353" s="94"/>
      <c r="R1353" s="94"/>
      <c r="S1353" s="94"/>
      <c r="T1353" s="94"/>
    </row>
    <row r="1354" ht="15.75" customHeight="1">
      <c r="A1354" s="204"/>
      <c r="B1354" s="240"/>
      <c r="C1354" s="206"/>
      <c r="D1354" s="248"/>
      <c r="J1354" s="226"/>
      <c r="K1354" s="3"/>
      <c r="L1354" s="3"/>
      <c r="O1354" s="227"/>
      <c r="Q1354" s="94"/>
      <c r="R1354" s="94"/>
      <c r="S1354" s="94"/>
      <c r="T1354" s="94"/>
    </row>
    <row r="1355" ht="15.75" customHeight="1">
      <c r="A1355" s="204"/>
      <c r="B1355" s="240"/>
      <c r="C1355" s="206"/>
      <c r="D1355" s="248"/>
      <c r="J1355" s="226"/>
      <c r="K1355" s="3"/>
      <c r="L1355" s="3"/>
      <c r="O1355" s="227"/>
      <c r="Q1355" s="94"/>
      <c r="R1355" s="94"/>
      <c r="S1355" s="94"/>
      <c r="T1355" s="94"/>
    </row>
    <row r="1356" ht="15.75" customHeight="1">
      <c r="A1356" s="204"/>
      <c r="B1356" s="240"/>
      <c r="C1356" s="206"/>
      <c r="D1356" s="248"/>
      <c r="J1356" s="226"/>
      <c r="K1356" s="3"/>
      <c r="L1356" s="3"/>
      <c r="O1356" s="227"/>
      <c r="Q1356" s="94"/>
      <c r="R1356" s="94"/>
      <c r="S1356" s="94"/>
      <c r="T1356" s="94"/>
    </row>
    <row r="1357" ht="15.75" customHeight="1">
      <c r="A1357" s="204"/>
      <c r="B1357" s="240"/>
      <c r="C1357" s="206"/>
      <c r="D1357" s="248"/>
      <c r="J1357" s="226"/>
      <c r="K1357" s="3"/>
      <c r="L1357" s="3"/>
      <c r="O1357" s="227"/>
      <c r="Q1357" s="94"/>
      <c r="R1357" s="94"/>
      <c r="S1357" s="94"/>
      <c r="T1357" s="94"/>
    </row>
    <row r="1358" ht="15.75" customHeight="1">
      <c r="A1358" s="204"/>
      <c r="B1358" s="240"/>
      <c r="C1358" s="206"/>
      <c r="D1358" s="248"/>
      <c r="J1358" s="226"/>
      <c r="K1358" s="3"/>
      <c r="L1358" s="3"/>
      <c r="O1358" s="227"/>
      <c r="Q1358" s="94"/>
      <c r="R1358" s="94"/>
      <c r="S1358" s="94"/>
      <c r="T1358" s="94"/>
    </row>
    <row r="1359" ht="15.75" customHeight="1">
      <c r="A1359" s="204"/>
      <c r="B1359" s="240"/>
      <c r="C1359" s="206"/>
      <c r="D1359" s="248"/>
      <c r="J1359" s="226"/>
      <c r="K1359" s="3"/>
      <c r="L1359" s="3"/>
      <c r="O1359" s="227"/>
      <c r="Q1359" s="94"/>
      <c r="R1359" s="94"/>
      <c r="S1359" s="94"/>
      <c r="T1359" s="94"/>
    </row>
    <row r="1360" ht="15.75" customHeight="1">
      <c r="A1360" s="204"/>
      <c r="B1360" s="240"/>
      <c r="C1360" s="206"/>
      <c r="D1360" s="248"/>
      <c r="J1360" s="226"/>
      <c r="K1360" s="3"/>
      <c r="L1360" s="3"/>
      <c r="O1360" s="227"/>
      <c r="Q1360" s="94"/>
      <c r="R1360" s="94"/>
      <c r="S1360" s="94"/>
      <c r="T1360" s="94"/>
    </row>
    <row r="1361" ht="15.75" customHeight="1">
      <c r="A1361" s="204"/>
      <c r="B1361" s="240"/>
      <c r="C1361" s="206"/>
      <c r="D1361" s="248"/>
      <c r="J1361" s="226"/>
      <c r="K1361" s="3"/>
      <c r="L1361" s="3"/>
      <c r="O1361" s="227"/>
      <c r="Q1361" s="94"/>
      <c r="R1361" s="94"/>
      <c r="S1361" s="94"/>
      <c r="T1361" s="94"/>
    </row>
    <row r="1362" ht="15.75" customHeight="1">
      <c r="A1362" s="204"/>
      <c r="B1362" s="240"/>
      <c r="C1362" s="206"/>
      <c r="D1362" s="248"/>
      <c r="J1362" s="226"/>
      <c r="K1362" s="3"/>
      <c r="L1362" s="3"/>
      <c r="O1362" s="227"/>
      <c r="Q1362" s="94"/>
      <c r="R1362" s="94"/>
      <c r="S1362" s="94"/>
      <c r="T1362" s="94"/>
    </row>
    <row r="1363" ht="15.75" customHeight="1">
      <c r="A1363" s="204"/>
      <c r="B1363" s="240"/>
      <c r="C1363" s="206"/>
      <c r="D1363" s="248"/>
      <c r="J1363" s="226"/>
      <c r="K1363" s="3"/>
      <c r="L1363" s="3"/>
      <c r="O1363" s="227"/>
      <c r="Q1363" s="94"/>
      <c r="R1363" s="94"/>
      <c r="S1363" s="94"/>
      <c r="T1363" s="94"/>
    </row>
    <row r="1364" ht="15.75" customHeight="1">
      <c r="A1364" s="204"/>
      <c r="B1364" s="240"/>
      <c r="C1364" s="206"/>
      <c r="D1364" s="248"/>
      <c r="J1364" s="226"/>
      <c r="K1364" s="3"/>
      <c r="L1364" s="3"/>
      <c r="O1364" s="227"/>
      <c r="Q1364" s="94"/>
      <c r="R1364" s="94"/>
      <c r="S1364" s="94"/>
      <c r="T1364" s="94"/>
    </row>
    <row r="1365" ht="15.75" customHeight="1">
      <c r="A1365" s="204"/>
      <c r="B1365" s="240"/>
      <c r="C1365" s="206"/>
      <c r="D1365" s="248"/>
      <c r="J1365" s="226"/>
      <c r="K1365" s="3"/>
      <c r="L1365" s="3"/>
      <c r="O1365" s="227"/>
      <c r="Q1365" s="94"/>
      <c r="R1365" s="94"/>
      <c r="S1365" s="94"/>
      <c r="T1365" s="94"/>
    </row>
    <row r="1366" ht="15.75" customHeight="1">
      <c r="A1366" s="204"/>
      <c r="B1366" s="240"/>
      <c r="C1366" s="206"/>
      <c r="D1366" s="248"/>
      <c r="J1366" s="226"/>
      <c r="K1366" s="3"/>
      <c r="L1366" s="3"/>
      <c r="O1366" s="227"/>
      <c r="Q1366" s="94"/>
      <c r="R1366" s="94"/>
      <c r="S1366" s="94"/>
      <c r="T1366" s="94"/>
    </row>
    <row r="1367" ht="15.75" customHeight="1">
      <c r="A1367" s="204"/>
      <c r="B1367" s="240"/>
      <c r="C1367" s="206"/>
      <c r="D1367" s="248"/>
      <c r="J1367" s="226"/>
      <c r="K1367" s="3"/>
      <c r="L1367" s="3"/>
      <c r="O1367" s="227"/>
      <c r="Q1367" s="94"/>
      <c r="R1367" s="94"/>
      <c r="S1367" s="94"/>
      <c r="T1367" s="94"/>
    </row>
    <row r="1368" ht="15.75" customHeight="1">
      <c r="A1368" s="204"/>
      <c r="B1368" s="240"/>
      <c r="C1368" s="206"/>
      <c r="D1368" s="229"/>
      <c r="J1368" s="226"/>
      <c r="K1368" s="3"/>
      <c r="L1368" s="3"/>
      <c r="O1368" s="227"/>
      <c r="Q1368" s="94"/>
      <c r="R1368" s="94"/>
      <c r="S1368" s="94"/>
      <c r="T1368" s="94"/>
    </row>
    <row r="1369" ht="15.75" customHeight="1">
      <c r="A1369" s="204"/>
      <c r="B1369" s="240"/>
      <c r="C1369" s="206"/>
      <c r="D1369" s="229"/>
      <c r="J1369" s="226"/>
      <c r="K1369" s="3"/>
      <c r="L1369" s="3"/>
      <c r="O1369" s="227"/>
      <c r="Q1369" s="94"/>
      <c r="R1369" s="94"/>
      <c r="S1369" s="94"/>
      <c r="T1369" s="94"/>
    </row>
    <row r="1370" ht="15.75" customHeight="1">
      <c r="A1370" s="204"/>
      <c r="B1370" s="240"/>
      <c r="C1370" s="206"/>
      <c r="D1370" s="229"/>
      <c r="J1370" s="226"/>
      <c r="K1370" s="3"/>
      <c r="L1370" s="3"/>
      <c r="O1370" s="227"/>
      <c r="Q1370" s="94"/>
      <c r="R1370" s="94"/>
      <c r="S1370" s="94"/>
      <c r="T1370" s="94"/>
    </row>
    <row r="1371" ht="15.75" customHeight="1">
      <c r="A1371" s="204"/>
      <c r="B1371" s="240"/>
      <c r="C1371" s="206"/>
      <c r="D1371" s="229"/>
      <c r="J1371" s="226"/>
      <c r="K1371" s="3"/>
      <c r="L1371" s="3"/>
      <c r="O1371" s="227"/>
      <c r="Q1371" s="94"/>
      <c r="R1371" s="94"/>
      <c r="S1371" s="94"/>
      <c r="T1371" s="94"/>
    </row>
    <row r="1372" ht="15.75" customHeight="1">
      <c r="A1372" s="204"/>
      <c r="B1372" s="240"/>
      <c r="C1372" s="206"/>
      <c r="D1372" s="229"/>
      <c r="J1372" s="226"/>
      <c r="K1372" s="3"/>
      <c r="L1372" s="3"/>
      <c r="O1372" s="227"/>
      <c r="Q1372" s="94"/>
      <c r="R1372" s="94"/>
      <c r="S1372" s="94"/>
      <c r="T1372" s="94"/>
    </row>
    <row r="1373" ht="15.75" customHeight="1">
      <c r="A1373" s="204"/>
      <c r="B1373" s="240"/>
      <c r="C1373" s="206"/>
      <c r="D1373" s="229"/>
      <c r="J1373" s="226"/>
      <c r="K1373" s="3"/>
      <c r="L1373" s="3"/>
      <c r="O1373" s="227"/>
      <c r="Q1373" s="94"/>
      <c r="R1373" s="94"/>
      <c r="S1373" s="94"/>
      <c r="T1373" s="94"/>
    </row>
    <row r="1374" ht="15.75" customHeight="1">
      <c r="A1374" s="204"/>
      <c r="B1374" s="240"/>
      <c r="C1374" s="206"/>
      <c r="D1374" s="229"/>
      <c r="J1374" s="226"/>
      <c r="K1374" s="3"/>
      <c r="L1374" s="3"/>
      <c r="O1374" s="227"/>
      <c r="Q1374" s="94"/>
      <c r="R1374" s="94"/>
      <c r="S1374" s="94"/>
      <c r="T1374" s="94"/>
    </row>
    <row r="1375" ht="15.75" customHeight="1">
      <c r="A1375" s="204"/>
      <c r="B1375" s="240"/>
      <c r="C1375" s="206"/>
      <c r="D1375" s="229"/>
      <c r="J1375" s="226"/>
      <c r="K1375" s="3"/>
      <c r="L1375" s="3"/>
      <c r="O1375" s="227"/>
      <c r="Q1375" s="94"/>
      <c r="R1375" s="94"/>
      <c r="S1375" s="94"/>
      <c r="T1375" s="94"/>
    </row>
    <row r="1376" ht="15.75" customHeight="1">
      <c r="A1376" s="204"/>
      <c r="B1376" s="240"/>
      <c r="C1376" s="206"/>
      <c r="D1376" s="229"/>
      <c r="J1376" s="226"/>
      <c r="K1376" s="3"/>
      <c r="L1376" s="3"/>
      <c r="O1376" s="227"/>
      <c r="Q1376" s="94"/>
      <c r="R1376" s="94"/>
      <c r="S1376" s="94"/>
      <c r="T1376" s="94"/>
    </row>
    <row r="1377" ht="15.75" customHeight="1">
      <c r="A1377" s="204"/>
      <c r="B1377" s="240"/>
      <c r="C1377" s="206"/>
      <c r="D1377" s="229"/>
      <c r="J1377" s="226"/>
      <c r="K1377" s="3"/>
      <c r="L1377" s="3"/>
      <c r="O1377" s="227"/>
      <c r="Q1377" s="94"/>
      <c r="R1377" s="94"/>
      <c r="S1377" s="94"/>
      <c r="T1377" s="94"/>
    </row>
    <row r="1378" ht="15.75" customHeight="1">
      <c r="A1378" s="204"/>
      <c r="B1378" s="240"/>
      <c r="C1378" s="206"/>
      <c r="D1378" s="229"/>
      <c r="J1378" s="226"/>
      <c r="K1378" s="3"/>
      <c r="L1378" s="3"/>
      <c r="O1378" s="227"/>
      <c r="Q1378" s="94"/>
      <c r="R1378" s="94"/>
      <c r="S1378" s="94"/>
      <c r="T1378" s="94"/>
    </row>
    <row r="1379" ht="15.75" customHeight="1">
      <c r="A1379" s="204"/>
      <c r="B1379" s="240"/>
      <c r="C1379" s="206"/>
      <c r="D1379" s="229"/>
      <c r="J1379" s="226"/>
      <c r="K1379" s="3"/>
      <c r="L1379" s="3"/>
      <c r="O1379" s="227"/>
      <c r="Q1379" s="94"/>
      <c r="R1379" s="94"/>
      <c r="S1379" s="94"/>
      <c r="T1379" s="94"/>
    </row>
    <row r="1380" ht="15.75" customHeight="1">
      <c r="A1380" s="204"/>
      <c r="B1380" s="240"/>
      <c r="C1380" s="206"/>
      <c r="D1380" s="229"/>
      <c r="J1380" s="226"/>
      <c r="K1380" s="3"/>
      <c r="L1380" s="3"/>
      <c r="O1380" s="227"/>
      <c r="Q1380" s="94"/>
      <c r="R1380" s="94"/>
      <c r="S1380" s="94"/>
      <c r="T1380" s="94"/>
    </row>
    <row r="1381" ht="15.75" customHeight="1">
      <c r="A1381" s="204"/>
      <c r="B1381" s="240"/>
      <c r="C1381" s="206"/>
      <c r="D1381" s="229"/>
      <c r="J1381" s="226"/>
      <c r="K1381" s="3"/>
      <c r="L1381" s="3"/>
      <c r="O1381" s="227"/>
      <c r="Q1381" s="94"/>
      <c r="R1381" s="94"/>
      <c r="S1381" s="94"/>
      <c r="T1381" s="94"/>
    </row>
    <row r="1382" ht="15.75" customHeight="1">
      <c r="A1382" s="204"/>
      <c r="B1382" s="240"/>
      <c r="C1382" s="206"/>
      <c r="D1382" s="229"/>
      <c r="J1382" s="226"/>
      <c r="K1382" s="3"/>
      <c r="L1382" s="3"/>
      <c r="O1382" s="227"/>
      <c r="Q1382" s="94"/>
      <c r="R1382" s="94"/>
      <c r="S1382" s="94"/>
      <c r="T1382" s="94"/>
    </row>
    <row r="1383" ht="15.75" customHeight="1">
      <c r="A1383" s="204"/>
      <c r="B1383" s="240"/>
      <c r="C1383" s="206"/>
      <c r="D1383" s="229"/>
      <c r="J1383" s="226"/>
      <c r="K1383" s="3"/>
      <c r="L1383" s="3"/>
      <c r="O1383" s="227"/>
      <c r="Q1383" s="94"/>
      <c r="R1383" s="94"/>
      <c r="S1383" s="94"/>
      <c r="T1383" s="94"/>
    </row>
    <row r="1384" ht="15.75" customHeight="1">
      <c r="A1384" s="204"/>
      <c r="B1384" s="240"/>
      <c r="C1384" s="206"/>
      <c r="D1384" s="229"/>
      <c r="J1384" s="226"/>
      <c r="K1384" s="3"/>
      <c r="L1384" s="3"/>
      <c r="O1384" s="227"/>
      <c r="Q1384" s="94"/>
      <c r="R1384" s="94"/>
      <c r="S1384" s="94"/>
      <c r="T1384" s="94"/>
    </row>
    <row r="1385" ht="15.75" customHeight="1">
      <c r="A1385" s="204"/>
      <c r="B1385" s="240"/>
      <c r="C1385" s="206"/>
      <c r="D1385" s="229"/>
      <c r="J1385" s="226"/>
      <c r="K1385" s="3"/>
      <c r="L1385" s="3"/>
      <c r="O1385" s="227"/>
      <c r="Q1385" s="94"/>
      <c r="R1385" s="94"/>
      <c r="S1385" s="94"/>
      <c r="T1385" s="94"/>
    </row>
    <row r="1386" ht="15.75" customHeight="1">
      <c r="A1386" s="204"/>
      <c r="B1386" s="240"/>
      <c r="C1386" s="206"/>
      <c r="D1386" s="229"/>
      <c r="J1386" s="226"/>
      <c r="K1386" s="3"/>
      <c r="L1386" s="3"/>
      <c r="O1386" s="227"/>
      <c r="Q1386" s="94"/>
      <c r="R1386" s="94"/>
      <c r="S1386" s="94"/>
      <c r="T1386" s="94"/>
    </row>
    <row r="1387" ht="15.75" customHeight="1">
      <c r="A1387" s="204"/>
      <c r="B1387" s="240"/>
      <c r="C1387" s="206"/>
      <c r="D1387" s="229"/>
      <c r="J1387" s="226"/>
      <c r="K1387" s="3"/>
      <c r="L1387" s="3"/>
      <c r="O1387" s="227"/>
      <c r="Q1387" s="94"/>
      <c r="R1387" s="94"/>
      <c r="S1387" s="94"/>
      <c r="T1387" s="94"/>
    </row>
    <row r="1388" ht="15.75" customHeight="1">
      <c r="A1388" s="204"/>
      <c r="B1388" s="240"/>
      <c r="C1388" s="206"/>
      <c r="D1388" s="229"/>
      <c r="J1388" s="226"/>
      <c r="K1388" s="3"/>
      <c r="L1388" s="3"/>
      <c r="O1388" s="227"/>
      <c r="Q1388" s="94"/>
      <c r="R1388" s="94"/>
      <c r="S1388" s="94"/>
      <c r="T1388" s="94"/>
    </row>
    <row r="1389" ht="15.75" customHeight="1">
      <c r="A1389" s="204"/>
      <c r="B1389" s="240"/>
      <c r="C1389" s="206"/>
      <c r="D1389" s="229"/>
      <c r="J1389" s="226"/>
      <c r="K1389" s="3"/>
      <c r="L1389" s="3"/>
      <c r="O1389" s="227"/>
      <c r="Q1389" s="94"/>
      <c r="R1389" s="94"/>
      <c r="S1389" s="94"/>
      <c r="T1389" s="94"/>
    </row>
    <row r="1390" ht="15.75" customHeight="1">
      <c r="A1390" s="204"/>
      <c r="B1390" s="240"/>
      <c r="C1390" s="206"/>
      <c r="D1390" s="229"/>
      <c r="J1390" s="226"/>
      <c r="K1390" s="3"/>
      <c r="L1390" s="3"/>
      <c r="O1390" s="227"/>
      <c r="Q1390" s="94"/>
      <c r="R1390" s="94"/>
      <c r="S1390" s="94"/>
      <c r="T1390" s="94"/>
    </row>
    <row r="1391" ht="15.75" customHeight="1">
      <c r="A1391" s="204"/>
      <c r="B1391" s="240"/>
      <c r="C1391" s="206"/>
      <c r="D1391" s="229"/>
      <c r="J1391" s="226"/>
      <c r="K1391" s="3"/>
      <c r="L1391" s="3"/>
      <c r="O1391" s="227"/>
      <c r="Q1391" s="94"/>
      <c r="R1391" s="94"/>
      <c r="S1391" s="94"/>
      <c r="T1391" s="94"/>
    </row>
    <row r="1392" ht="15.75" customHeight="1">
      <c r="A1392" s="204"/>
      <c r="B1392" s="240"/>
      <c r="C1392" s="206"/>
      <c r="D1392" s="229"/>
      <c r="J1392" s="226"/>
      <c r="K1392" s="3"/>
      <c r="L1392" s="3"/>
      <c r="O1392" s="227"/>
      <c r="Q1392" s="94"/>
      <c r="R1392" s="94"/>
      <c r="S1392" s="94"/>
      <c r="T1392" s="94"/>
    </row>
    <row r="1393" ht="15.75" customHeight="1">
      <c r="A1393" s="204"/>
      <c r="B1393" s="240"/>
      <c r="C1393" s="206"/>
      <c r="D1393" s="248"/>
      <c r="J1393" s="226"/>
      <c r="K1393" s="3"/>
      <c r="L1393" s="3"/>
      <c r="O1393" s="227"/>
      <c r="Q1393" s="94"/>
      <c r="R1393" s="94"/>
      <c r="S1393" s="94"/>
      <c r="T1393" s="94"/>
    </row>
    <row r="1394" ht="15.75" customHeight="1">
      <c r="A1394" s="204"/>
      <c r="B1394" s="240"/>
      <c r="C1394" s="206"/>
      <c r="D1394" s="248"/>
      <c r="J1394" s="226"/>
      <c r="K1394" s="3"/>
      <c r="L1394" s="3"/>
      <c r="O1394" s="227"/>
      <c r="Q1394" s="94"/>
      <c r="R1394" s="94"/>
      <c r="S1394" s="94"/>
      <c r="T1394" s="94"/>
    </row>
    <row r="1395" ht="15.75" customHeight="1">
      <c r="A1395" s="204"/>
      <c r="B1395" s="240"/>
      <c r="C1395" s="206"/>
      <c r="D1395" s="248"/>
      <c r="J1395" s="226"/>
      <c r="K1395" s="3"/>
      <c r="L1395" s="3"/>
      <c r="O1395" s="227"/>
      <c r="Q1395" s="94"/>
      <c r="R1395" s="94"/>
      <c r="S1395" s="94"/>
      <c r="T1395" s="94"/>
    </row>
    <row r="1396" ht="15.75" customHeight="1">
      <c r="A1396" s="204"/>
      <c r="B1396" s="240"/>
      <c r="C1396" s="206"/>
      <c r="D1396" s="248"/>
      <c r="J1396" s="226"/>
      <c r="K1396" s="3"/>
      <c r="L1396" s="3"/>
      <c r="O1396" s="227"/>
      <c r="Q1396" s="94"/>
      <c r="R1396" s="94"/>
      <c r="S1396" s="94"/>
      <c r="T1396" s="94"/>
    </row>
    <row r="1397" ht="15.75" customHeight="1">
      <c r="A1397" s="204"/>
      <c r="B1397" s="240"/>
      <c r="C1397" s="206"/>
      <c r="D1397" s="248"/>
      <c r="J1397" s="226"/>
      <c r="K1397" s="3"/>
      <c r="L1397" s="3"/>
      <c r="O1397" s="227"/>
      <c r="Q1397" s="94"/>
      <c r="R1397" s="94"/>
      <c r="S1397" s="94"/>
      <c r="T1397" s="94"/>
    </row>
    <row r="1398" ht="15.75" customHeight="1">
      <c r="A1398" s="204"/>
      <c r="B1398" s="240"/>
      <c r="C1398" s="206"/>
      <c r="D1398" s="248"/>
      <c r="J1398" s="226"/>
      <c r="K1398" s="3"/>
      <c r="L1398" s="3"/>
      <c r="O1398" s="227"/>
      <c r="Q1398" s="94"/>
      <c r="R1398" s="94"/>
      <c r="S1398" s="94"/>
      <c r="T1398" s="94"/>
    </row>
    <row r="1399" ht="15.75" customHeight="1">
      <c r="A1399" s="204"/>
      <c r="B1399" s="240"/>
      <c r="C1399" s="206"/>
      <c r="D1399" s="248"/>
      <c r="J1399" s="226"/>
      <c r="K1399" s="3"/>
      <c r="L1399" s="3"/>
      <c r="O1399" s="227"/>
      <c r="Q1399" s="94"/>
      <c r="R1399" s="94"/>
      <c r="S1399" s="94"/>
      <c r="T1399" s="94"/>
    </row>
    <row r="1400" ht="15.75" customHeight="1">
      <c r="A1400" s="204"/>
      <c r="B1400" s="240"/>
      <c r="C1400" s="206"/>
      <c r="D1400" s="248"/>
      <c r="J1400" s="226"/>
      <c r="K1400" s="3"/>
      <c r="L1400" s="3"/>
      <c r="O1400" s="227"/>
      <c r="Q1400" s="94"/>
      <c r="R1400" s="94"/>
      <c r="S1400" s="94"/>
      <c r="T1400" s="94"/>
    </row>
    <row r="1401" ht="15.75" customHeight="1">
      <c r="A1401" s="204"/>
      <c r="B1401" s="240"/>
      <c r="C1401" s="206"/>
      <c r="D1401" s="248"/>
      <c r="J1401" s="226"/>
      <c r="K1401" s="3"/>
      <c r="L1401" s="3"/>
      <c r="O1401" s="227"/>
      <c r="Q1401" s="94"/>
      <c r="R1401" s="94"/>
      <c r="S1401" s="94"/>
      <c r="T1401" s="94"/>
    </row>
    <row r="1402" ht="15.75" customHeight="1">
      <c r="A1402" s="204"/>
      <c r="B1402" s="240"/>
      <c r="C1402" s="206"/>
      <c r="D1402" s="248"/>
      <c r="J1402" s="226"/>
      <c r="K1402" s="3"/>
      <c r="L1402" s="3"/>
      <c r="O1402" s="227"/>
      <c r="Q1402" s="94"/>
      <c r="R1402" s="94"/>
      <c r="S1402" s="94"/>
      <c r="T1402" s="94"/>
    </row>
    <row r="1403" ht="15.75" customHeight="1">
      <c r="A1403" s="204"/>
      <c r="B1403" s="240"/>
      <c r="C1403" s="206"/>
      <c r="D1403" s="248"/>
      <c r="J1403" s="226"/>
      <c r="K1403" s="3"/>
      <c r="L1403" s="3"/>
      <c r="O1403" s="227"/>
      <c r="Q1403" s="94"/>
      <c r="R1403" s="94"/>
      <c r="S1403" s="94"/>
      <c r="T1403" s="94"/>
    </row>
    <row r="1404" ht="15.75" customHeight="1">
      <c r="A1404" s="204"/>
      <c r="B1404" s="240"/>
      <c r="C1404" s="206"/>
      <c r="D1404" s="248"/>
      <c r="J1404" s="226"/>
      <c r="K1404" s="3"/>
      <c r="L1404" s="3"/>
      <c r="O1404" s="227"/>
      <c r="Q1404" s="94"/>
      <c r="R1404" s="94"/>
      <c r="S1404" s="94"/>
      <c r="T1404" s="94"/>
    </row>
    <row r="1405" ht="15.75" customHeight="1">
      <c r="A1405" s="204"/>
      <c r="B1405" s="240"/>
      <c r="C1405" s="206"/>
      <c r="D1405" s="248"/>
      <c r="J1405" s="226"/>
      <c r="K1405" s="3"/>
      <c r="L1405" s="3"/>
      <c r="O1405" s="227"/>
      <c r="Q1405" s="94"/>
      <c r="R1405" s="94"/>
      <c r="S1405" s="94"/>
      <c r="T1405" s="94"/>
    </row>
    <row r="1406" ht="15.75" customHeight="1">
      <c r="A1406" s="204"/>
      <c r="B1406" s="240"/>
      <c r="C1406" s="206"/>
      <c r="D1406" s="248"/>
      <c r="J1406" s="226"/>
      <c r="K1406" s="3"/>
      <c r="L1406" s="3"/>
      <c r="O1406" s="227"/>
      <c r="Q1406" s="94"/>
      <c r="R1406" s="94"/>
      <c r="S1406" s="94"/>
      <c r="T1406" s="94"/>
    </row>
    <row r="1407" ht="15.75" customHeight="1">
      <c r="A1407" s="204"/>
      <c r="B1407" s="240"/>
      <c r="C1407" s="206"/>
      <c r="D1407" s="248"/>
      <c r="J1407" s="226"/>
      <c r="K1407" s="3"/>
      <c r="L1407" s="3"/>
      <c r="O1407" s="227"/>
      <c r="Q1407" s="94"/>
      <c r="R1407" s="94"/>
      <c r="S1407" s="94"/>
      <c r="T1407" s="94"/>
    </row>
    <row r="1408" ht="15.75" customHeight="1">
      <c r="A1408" s="204"/>
      <c r="B1408" s="240"/>
      <c r="C1408" s="206"/>
      <c r="D1408" s="248"/>
      <c r="J1408" s="226"/>
      <c r="K1408" s="3"/>
      <c r="L1408" s="3"/>
      <c r="O1408" s="227"/>
      <c r="Q1408" s="94"/>
      <c r="R1408" s="94"/>
      <c r="S1408" s="94"/>
      <c r="T1408" s="94"/>
    </row>
    <row r="1409" ht="15.75" customHeight="1">
      <c r="A1409" s="204"/>
      <c r="B1409" s="240"/>
      <c r="C1409" s="206"/>
      <c r="D1409" s="248"/>
      <c r="J1409" s="226"/>
      <c r="K1409" s="3"/>
      <c r="L1409" s="3"/>
      <c r="O1409" s="227"/>
      <c r="Q1409" s="94"/>
      <c r="R1409" s="94"/>
      <c r="S1409" s="94"/>
      <c r="T1409" s="94"/>
    </row>
    <row r="1410" ht="15.75" customHeight="1">
      <c r="A1410" s="204"/>
      <c r="B1410" s="240"/>
      <c r="C1410" s="206"/>
      <c r="D1410" s="248"/>
      <c r="J1410" s="226"/>
      <c r="K1410" s="3"/>
      <c r="L1410" s="3"/>
      <c r="O1410" s="227"/>
      <c r="Q1410" s="94"/>
      <c r="R1410" s="94"/>
      <c r="S1410" s="94"/>
      <c r="T1410" s="94"/>
    </row>
    <row r="1411" ht="15.75" customHeight="1">
      <c r="A1411" s="204"/>
      <c r="B1411" s="240"/>
      <c r="C1411" s="206"/>
      <c r="D1411" s="248"/>
      <c r="J1411" s="226"/>
      <c r="K1411" s="3"/>
      <c r="L1411" s="3"/>
      <c r="O1411" s="227"/>
      <c r="Q1411" s="94"/>
      <c r="R1411" s="94"/>
      <c r="S1411" s="94"/>
      <c r="T1411" s="94"/>
    </row>
    <row r="1412" ht="15.75" customHeight="1">
      <c r="A1412" s="204"/>
      <c r="B1412" s="240"/>
      <c r="C1412" s="206"/>
      <c r="D1412" s="248"/>
      <c r="J1412" s="226"/>
      <c r="K1412" s="3"/>
      <c r="L1412" s="3"/>
      <c r="O1412" s="227"/>
      <c r="Q1412" s="94"/>
      <c r="R1412" s="94"/>
      <c r="S1412" s="94"/>
      <c r="T1412" s="94"/>
    </row>
    <row r="1413" ht="15.75" customHeight="1">
      <c r="A1413" s="204"/>
      <c r="B1413" s="240"/>
      <c r="C1413" s="206"/>
      <c r="D1413" s="248"/>
      <c r="J1413" s="226"/>
      <c r="K1413" s="3"/>
      <c r="L1413" s="3"/>
      <c r="O1413" s="227"/>
      <c r="Q1413" s="94"/>
      <c r="R1413" s="94"/>
      <c r="S1413" s="94"/>
      <c r="T1413" s="94"/>
    </row>
    <row r="1414" ht="15.75" customHeight="1">
      <c r="A1414" s="204"/>
      <c r="B1414" s="240"/>
      <c r="C1414" s="206"/>
      <c r="D1414" s="248"/>
      <c r="J1414" s="226"/>
      <c r="K1414" s="3"/>
      <c r="L1414" s="3"/>
      <c r="O1414" s="227"/>
      <c r="Q1414" s="94"/>
      <c r="R1414" s="94"/>
      <c r="S1414" s="94"/>
      <c r="T1414" s="94"/>
    </row>
    <row r="1415" ht="15.75" customHeight="1">
      <c r="A1415" s="204"/>
      <c r="B1415" s="240"/>
      <c r="C1415" s="206"/>
      <c r="D1415" s="248"/>
      <c r="J1415" s="226"/>
      <c r="K1415" s="3"/>
      <c r="L1415" s="3"/>
      <c r="O1415" s="227"/>
      <c r="Q1415" s="94"/>
      <c r="R1415" s="94"/>
      <c r="S1415" s="94"/>
      <c r="T1415" s="94"/>
    </row>
    <row r="1416" ht="15.75" customHeight="1">
      <c r="A1416" s="204"/>
      <c r="B1416" s="240"/>
      <c r="C1416" s="206"/>
      <c r="D1416" s="248"/>
      <c r="J1416" s="226"/>
      <c r="K1416" s="3"/>
      <c r="L1416" s="3"/>
      <c r="O1416" s="227"/>
      <c r="Q1416" s="94"/>
      <c r="R1416" s="94"/>
      <c r="S1416" s="94"/>
      <c r="T1416" s="94"/>
    </row>
    <row r="1417" ht="15.75" customHeight="1">
      <c r="A1417" s="204"/>
      <c r="B1417" s="240"/>
      <c r="C1417" s="206"/>
      <c r="D1417" s="248"/>
      <c r="J1417" s="226"/>
      <c r="K1417" s="3"/>
      <c r="L1417" s="3"/>
      <c r="O1417" s="227"/>
      <c r="Q1417" s="94"/>
      <c r="R1417" s="94"/>
      <c r="S1417" s="94"/>
      <c r="T1417" s="94"/>
    </row>
    <row r="1418" ht="15.75" customHeight="1">
      <c r="A1418" s="204"/>
      <c r="B1418" s="240"/>
      <c r="C1418" s="206"/>
      <c r="D1418" s="248"/>
      <c r="J1418" s="226"/>
      <c r="K1418" s="3"/>
      <c r="L1418" s="3"/>
      <c r="O1418" s="227"/>
      <c r="Q1418" s="94"/>
      <c r="R1418" s="94"/>
      <c r="S1418" s="94"/>
      <c r="T1418" s="94"/>
    </row>
    <row r="1419" ht="15.75" customHeight="1">
      <c r="A1419" s="204"/>
      <c r="B1419" s="240"/>
      <c r="C1419" s="206"/>
      <c r="D1419" s="248"/>
      <c r="J1419" s="226"/>
      <c r="K1419" s="3"/>
      <c r="L1419" s="3"/>
      <c r="O1419" s="227"/>
      <c r="Q1419" s="94"/>
      <c r="R1419" s="94"/>
      <c r="S1419" s="94"/>
      <c r="T1419" s="94"/>
    </row>
    <row r="1420" ht="15.75" customHeight="1">
      <c r="A1420" s="204"/>
      <c r="B1420" s="240"/>
      <c r="C1420" s="206"/>
      <c r="D1420" s="248"/>
      <c r="J1420" s="226"/>
      <c r="K1420" s="3"/>
      <c r="L1420" s="3"/>
      <c r="O1420" s="227"/>
      <c r="Q1420" s="94"/>
      <c r="R1420" s="94"/>
      <c r="S1420" s="94"/>
      <c r="T1420" s="94"/>
    </row>
    <row r="1421" ht="15.75" customHeight="1">
      <c r="A1421" s="204"/>
      <c r="B1421" s="240"/>
      <c r="C1421" s="206"/>
      <c r="D1421" s="248"/>
      <c r="J1421" s="226"/>
      <c r="K1421" s="3"/>
      <c r="L1421" s="3"/>
      <c r="O1421" s="227"/>
      <c r="Q1421" s="94"/>
      <c r="R1421" s="94"/>
      <c r="S1421" s="94"/>
      <c r="T1421" s="94"/>
    </row>
    <row r="1422" ht="15.75" customHeight="1">
      <c r="A1422" s="204"/>
      <c r="B1422" s="240"/>
      <c r="C1422" s="206"/>
      <c r="D1422" s="248"/>
      <c r="J1422" s="226"/>
      <c r="K1422" s="3"/>
      <c r="L1422" s="3"/>
      <c r="O1422" s="227"/>
      <c r="Q1422" s="94"/>
      <c r="R1422" s="94"/>
      <c r="S1422" s="94"/>
      <c r="T1422" s="94"/>
    </row>
    <row r="1423" ht="15.75" customHeight="1">
      <c r="A1423" s="204"/>
      <c r="B1423" s="240"/>
      <c r="C1423" s="206"/>
      <c r="D1423" s="248"/>
      <c r="J1423" s="226"/>
      <c r="K1423" s="3"/>
      <c r="L1423" s="3"/>
      <c r="O1423" s="227"/>
      <c r="Q1423" s="94"/>
      <c r="R1423" s="94"/>
      <c r="S1423" s="94"/>
      <c r="T1423" s="94"/>
    </row>
    <row r="1424" ht="15.75" customHeight="1">
      <c r="A1424" s="204"/>
      <c r="B1424" s="240"/>
      <c r="C1424" s="206"/>
      <c r="D1424" s="248"/>
      <c r="J1424" s="226"/>
      <c r="K1424" s="3"/>
      <c r="L1424" s="3"/>
      <c r="O1424" s="227"/>
      <c r="Q1424" s="94"/>
      <c r="R1424" s="94"/>
      <c r="S1424" s="94"/>
      <c r="T1424" s="94"/>
    </row>
    <row r="1425" ht="15.75" customHeight="1">
      <c r="A1425" s="204"/>
      <c r="B1425" s="240"/>
      <c r="C1425" s="206"/>
      <c r="D1425" s="248"/>
      <c r="J1425" s="226"/>
      <c r="K1425" s="3"/>
      <c r="L1425" s="3"/>
      <c r="O1425" s="227"/>
      <c r="Q1425" s="94"/>
      <c r="R1425" s="94"/>
      <c r="S1425" s="94"/>
      <c r="T1425" s="94"/>
    </row>
    <row r="1426" ht="15.75" customHeight="1">
      <c r="A1426" s="204"/>
      <c r="B1426" s="240"/>
      <c r="C1426" s="206"/>
      <c r="D1426" s="248"/>
      <c r="J1426" s="226"/>
      <c r="K1426" s="3"/>
      <c r="L1426" s="3"/>
      <c r="O1426" s="227"/>
      <c r="Q1426" s="94"/>
      <c r="R1426" s="94"/>
      <c r="S1426" s="94"/>
      <c r="T1426" s="94"/>
    </row>
    <row r="1427" ht="15.75" customHeight="1">
      <c r="A1427" s="204"/>
      <c r="B1427" s="240"/>
      <c r="C1427" s="206"/>
      <c r="D1427" s="248"/>
      <c r="J1427" s="226"/>
      <c r="K1427" s="3"/>
      <c r="L1427" s="3"/>
      <c r="O1427" s="227"/>
      <c r="Q1427" s="94"/>
      <c r="R1427" s="94"/>
      <c r="S1427" s="94"/>
      <c r="T1427" s="94"/>
    </row>
    <row r="1428" ht="15.75" customHeight="1">
      <c r="A1428" s="204"/>
      <c r="B1428" s="240"/>
      <c r="C1428" s="206"/>
      <c r="D1428" s="248"/>
      <c r="J1428" s="226"/>
      <c r="K1428" s="3"/>
      <c r="L1428" s="3"/>
      <c r="O1428" s="227"/>
      <c r="Q1428" s="94"/>
      <c r="R1428" s="94"/>
      <c r="S1428" s="94"/>
      <c r="T1428" s="94"/>
    </row>
    <row r="1429" ht="15.75" customHeight="1">
      <c r="A1429" s="204"/>
      <c r="B1429" s="240"/>
      <c r="C1429" s="206"/>
      <c r="D1429" s="248"/>
      <c r="J1429" s="226"/>
      <c r="K1429" s="3"/>
      <c r="L1429" s="3"/>
      <c r="O1429" s="227"/>
      <c r="Q1429" s="94"/>
      <c r="R1429" s="94"/>
      <c r="S1429" s="94"/>
      <c r="T1429" s="94"/>
    </row>
    <row r="1430" ht="15.75" customHeight="1">
      <c r="A1430" s="204"/>
      <c r="B1430" s="240"/>
      <c r="C1430" s="206"/>
      <c r="D1430" s="248"/>
      <c r="J1430" s="226"/>
      <c r="K1430" s="3"/>
      <c r="L1430" s="3"/>
      <c r="O1430" s="227"/>
      <c r="Q1430" s="94"/>
      <c r="R1430" s="94"/>
      <c r="S1430" s="94"/>
      <c r="T1430" s="94"/>
    </row>
    <row r="1431" ht="15.75" customHeight="1">
      <c r="A1431" s="204"/>
      <c r="B1431" s="240"/>
      <c r="C1431" s="206"/>
      <c r="D1431" s="248"/>
      <c r="J1431" s="226"/>
      <c r="K1431" s="3"/>
      <c r="L1431" s="3"/>
      <c r="O1431" s="227"/>
      <c r="Q1431" s="94"/>
      <c r="R1431" s="94"/>
      <c r="S1431" s="94"/>
      <c r="T1431" s="94"/>
    </row>
    <row r="1432" ht="15.75" customHeight="1">
      <c r="A1432" s="204"/>
      <c r="B1432" s="240"/>
      <c r="C1432" s="206"/>
      <c r="D1432" s="248"/>
      <c r="J1432" s="226"/>
      <c r="K1432" s="3"/>
      <c r="L1432" s="3"/>
      <c r="O1432" s="227"/>
      <c r="Q1432" s="94"/>
      <c r="R1432" s="94"/>
      <c r="S1432" s="94"/>
      <c r="T1432" s="94"/>
    </row>
    <row r="1433" ht="15.75" customHeight="1">
      <c r="A1433" s="204"/>
      <c r="B1433" s="240"/>
      <c r="C1433" s="206"/>
      <c r="D1433" s="248"/>
      <c r="J1433" s="226"/>
      <c r="K1433" s="3"/>
      <c r="L1433" s="3"/>
      <c r="O1433" s="227"/>
      <c r="Q1433" s="94"/>
      <c r="R1433" s="94"/>
      <c r="S1433" s="94"/>
      <c r="T1433" s="94"/>
    </row>
    <row r="1434" ht="15.75" customHeight="1">
      <c r="A1434" s="204"/>
      <c r="B1434" s="240"/>
      <c r="C1434" s="206"/>
      <c r="D1434" s="248"/>
      <c r="J1434" s="226"/>
      <c r="K1434" s="3"/>
      <c r="L1434" s="3"/>
      <c r="O1434" s="227"/>
      <c r="Q1434" s="94"/>
      <c r="R1434" s="94"/>
      <c r="S1434" s="94"/>
      <c r="T1434" s="94"/>
    </row>
    <row r="1435" ht="15.75" customHeight="1">
      <c r="A1435" s="204"/>
      <c r="B1435" s="240"/>
      <c r="C1435" s="206"/>
      <c r="D1435" s="248"/>
      <c r="J1435" s="226"/>
      <c r="K1435" s="3"/>
      <c r="L1435" s="3"/>
      <c r="O1435" s="227"/>
      <c r="Q1435" s="94"/>
      <c r="R1435" s="94"/>
      <c r="S1435" s="94"/>
      <c r="T1435" s="94"/>
    </row>
    <row r="1436" ht="15.75" customHeight="1">
      <c r="A1436" s="204"/>
      <c r="B1436" s="240"/>
      <c r="C1436" s="206"/>
      <c r="D1436" s="248"/>
      <c r="J1436" s="226"/>
      <c r="K1436" s="3"/>
      <c r="L1436" s="3"/>
      <c r="O1436" s="227"/>
      <c r="Q1436" s="94"/>
      <c r="R1436" s="94"/>
      <c r="S1436" s="94"/>
      <c r="T1436" s="94"/>
    </row>
    <row r="1437" ht="15.75" customHeight="1">
      <c r="A1437" s="204"/>
      <c r="B1437" s="240"/>
      <c r="C1437" s="206"/>
      <c r="D1437" s="248"/>
      <c r="J1437" s="226"/>
      <c r="K1437" s="3"/>
      <c r="L1437" s="3"/>
      <c r="O1437" s="227"/>
      <c r="Q1437" s="94"/>
      <c r="R1437" s="94"/>
      <c r="S1437" s="94"/>
      <c r="T1437" s="94"/>
    </row>
    <row r="1438" ht="15.75" customHeight="1">
      <c r="A1438" s="204"/>
      <c r="B1438" s="240"/>
      <c r="C1438" s="206"/>
      <c r="D1438" s="248"/>
      <c r="J1438" s="226"/>
      <c r="K1438" s="3"/>
      <c r="L1438" s="3"/>
      <c r="O1438" s="227"/>
      <c r="Q1438" s="94"/>
      <c r="R1438" s="94"/>
      <c r="S1438" s="94"/>
      <c r="T1438" s="94"/>
    </row>
    <row r="1439" ht="15.75" customHeight="1">
      <c r="A1439" s="204"/>
      <c r="B1439" s="240"/>
      <c r="C1439" s="206"/>
      <c r="D1439" s="248"/>
      <c r="J1439" s="226"/>
      <c r="K1439" s="3"/>
      <c r="L1439" s="3"/>
      <c r="O1439" s="227"/>
      <c r="Q1439" s="94"/>
      <c r="R1439" s="94"/>
      <c r="S1439" s="94"/>
      <c r="T1439" s="94"/>
    </row>
    <row r="1440" ht="15.75" customHeight="1">
      <c r="A1440" s="204"/>
      <c r="B1440" s="240"/>
      <c r="C1440" s="206"/>
      <c r="D1440" s="248"/>
      <c r="J1440" s="226"/>
      <c r="K1440" s="3"/>
      <c r="L1440" s="3"/>
      <c r="O1440" s="227"/>
      <c r="Q1440" s="94"/>
      <c r="R1440" s="94"/>
      <c r="S1440" s="94"/>
      <c r="T1440" s="94"/>
    </row>
    <row r="1441" ht="15.75" customHeight="1">
      <c r="A1441" s="204"/>
      <c r="B1441" s="240"/>
      <c r="C1441" s="206"/>
      <c r="D1441" s="248"/>
      <c r="J1441" s="226"/>
      <c r="K1441" s="3"/>
      <c r="L1441" s="3"/>
      <c r="O1441" s="227"/>
      <c r="Q1441" s="94"/>
      <c r="R1441" s="94"/>
      <c r="S1441" s="94"/>
      <c r="T1441" s="94"/>
    </row>
    <row r="1442" ht="15.75" customHeight="1">
      <c r="A1442" s="204"/>
      <c r="B1442" s="240"/>
      <c r="C1442" s="206"/>
      <c r="D1442" s="248"/>
      <c r="J1442" s="226"/>
      <c r="K1442" s="3"/>
      <c r="L1442" s="3"/>
      <c r="O1442" s="227"/>
      <c r="Q1442" s="94"/>
      <c r="R1442" s="94"/>
      <c r="S1442" s="94"/>
      <c r="T1442" s="94"/>
    </row>
    <row r="1443" ht="15.75" customHeight="1">
      <c r="A1443" s="204"/>
      <c r="B1443" s="240"/>
      <c r="C1443" s="206"/>
      <c r="D1443" s="248"/>
      <c r="J1443" s="226"/>
      <c r="K1443" s="3"/>
      <c r="L1443" s="3"/>
      <c r="O1443" s="227"/>
      <c r="Q1443" s="94"/>
      <c r="R1443" s="94"/>
      <c r="S1443" s="94"/>
      <c r="T1443" s="94"/>
    </row>
    <row r="1444" ht="15.75" customHeight="1">
      <c r="A1444" s="204"/>
      <c r="B1444" s="240"/>
      <c r="C1444" s="206"/>
      <c r="D1444" s="248"/>
      <c r="J1444" s="226"/>
      <c r="K1444" s="3"/>
      <c r="L1444" s="3"/>
      <c r="O1444" s="227"/>
      <c r="Q1444" s="94"/>
      <c r="R1444" s="94"/>
      <c r="S1444" s="94"/>
      <c r="T1444" s="94"/>
    </row>
    <row r="1445" ht="15.75" customHeight="1">
      <c r="A1445" s="204"/>
      <c r="B1445" s="240"/>
      <c r="C1445" s="206"/>
      <c r="D1445" s="248"/>
      <c r="J1445" s="226"/>
      <c r="K1445" s="3"/>
      <c r="L1445" s="3"/>
      <c r="O1445" s="227"/>
      <c r="Q1445" s="94"/>
      <c r="R1445" s="94"/>
      <c r="S1445" s="94"/>
      <c r="T1445" s="94"/>
    </row>
    <row r="1446" ht="15.75" customHeight="1">
      <c r="A1446" s="204"/>
      <c r="B1446" s="240"/>
      <c r="C1446" s="206"/>
      <c r="D1446" s="248"/>
      <c r="J1446" s="226"/>
      <c r="K1446" s="3"/>
      <c r="L1446" s="3"/>
      <c r="O1446" s="227"/>
      <c r="Q1446" s="94"/>
      <c r="R1446" s="94"/>
      <c r="S1446" s="94"/>
      <c r="T1446" s="94"/>
    </row>
    <row r="1447" ht="15.75" customHeight="1">
      <c r="A1447" s="204"/>
      <c r="B1447" s="240"/>
      <c r="C1447" s="206"/>
      <c r="D1447" s="248"/>
      <c r="J1447" s="226"/>
      <c r="K1447" s="3"/>
      <c r="L1447" s="3"/>
      <c r="O1447" s="227"/>
      <c r="Q1447" s="94"/>
      <c r="R1447" s="94"/>
      <c r="S1447" s="94"/>
      <c r="T1447" s="94"/>
    </row>
    <row r="1448" ht="15.75" customHeight="1">
      <c r="A1448" s="204"/>
      <c r="B1448" s="240"/>
      <c r="C1448" s="206"/>
      <c r="D1448" s="248"/>
      <c r="J1448" s="226"/>
      <c r="K1448" s="3"/>
      <c r="L1448" s="3"/>
      <c r="O1448" s="227"/>
      <c r="Q1448" s="94"/>
      <c r="R1448" s="94"/>
      <c r="S1448" s="94"/>
      <c r="T1448" s="94"/>
    </row>
    <row r="1449" ht="15.75" customHeight="1">
      <c r="A1449" s="204"/>
      <c r="B1449" s="240"/>
      <c r="C1449" s="206"/>
      <c r="D1449" s="248"/>
      <c r="J1449" s="226"/>
      <c r="K1449" s="3"/>
      <c r="L1449" s="3"/>
      <c r="O1449" s="227"/>
      <c r="Q1449" s="94"/>
      <c r="R1449" s="94"/>
      <c r="S1449" s="94"/>
      <c r="T1449" s="94"/>
    </row>
    <row r="1450" ht="15.75" customHeight="1">
      <c r="A1450" s="204"/>
      <c r="B1450" s="240"/>
      <c r="C1450" s="206"/>
      <c r="D1450" s="248"/>
      <c r="J1450" s="226"/>
      <c r="K1450" s="3"/>
      <c r="L1450" s="3"/>
      <c r="O1450" s="227"/>
      <c r="Q1450" s="94"/>
      <c r="R1450" s="94"/>
      <c r="S1450" s="94"/>
      <c r="T1450" s="94"/>
    </row>
    <row r="1451" ht="15.75" customHeight="1">
      <c r="A1451" s="204"/>
      <c r="B1451" s="240"/>
      <c r="C1451" s="206"/>
      <c r="D1451" s="229"/>
      <c r="J1451" s="226"/>
      <c r="K1451" s="3"/>
      <c r="L1451" s="3"/>
      <c r="O1451" s="227"/>
      <c r="Q1451" s="94"/>
      <c r="R1451" s="94"/>
      <c r="S1451" s="94"/>
      <c r="T1451" s="94"/>
    </row>
    <row r="1452" ht="15.75" customHeight="1">
      <c r="A1452" s="204"/>
      <c r="B1452" s="240"/>
      <c r="C1452" s="206"/>
      <c r="D1452" s="229"/>
      <c r="J1452" s="226"/>
      <c r="K1452" s="3"/>
      <c r="L1452" s="3"/>
      <c r="O1452" s="227"/>
      <c r="Q1452" s="94"/>
      <c r="R1452" s="94"/>
      <c r="S1452" s="94"/>
      <c r="T1452" s="94"/>
    </row>
    <row r="1453" ht="15.75" customHeight="1">
      <c r="A1453" s="204"/>
      <c r="B1453" s="240"/>
      <c r="C1453" s="206"/>
      <c r="D1453" s="229"/>
      <c r="J1453" s="226"/>
      <c r="K1453" s="3"/>
      <c r="L1453" s="3"/>
      <c r="O1453" s="227"/>
      <c r="Q1453" s="94"/>
      <c r="R1453" s="94"/>
      <c r="S1453" s="94"/>
      <c r="T1453" s="94"/>
    </row>
    <row r="1454" ht="15.75" customHeight="1">
      <c r="A1454" s="204"/>
      <c r="B1454" s="240"/>
      <c r="C1454" s="206"/>
      <c r="D1454" s="229"/>
      <c r="J1454" s="226"/>
      <c r="K1454" s="3"/>
      <c r="L1454" s="3"/>
      <c r="O1454" s="227"/>
      <c r="Q1454" s="94"/>
      <c r="R1454" s="94"/>
      <c r="S1454" s="94"/>
      <c r="T1454" s="94"/>
    </row>
    <row r="1455" ht="15.75" customHeight="1">
      <c r="A1455" s="204"/>
      <c r="B1455" s="240"/>
      <c r="C1455" s="206"/>
      <c r="D1455" s="229"/>
      <c r="J1455" s="226"/>
      <c r="K1455" s="3"/>
      <c r="L1455" s="3"/>
      <c r="O1455" s="227"/>
      <c r="Q1455" s="94"/>
      <c r="R1455" s="94"/>
      <c r="S1455" s="94"/>
      <c r="T1455" s="94"/>
    </row>
    <row r="1456" ht="15.75" customHeight="1">
      <c r="A1456" s="204"/>
      <c r="B1456" s="240"/>
      <c r="C1456" s="206"/>
      <c r="D1456" s="229"/>
      <c r="J1456" s="226"/>
      <c r="K1456" s="3"/>
      <c r="L1456" s="3"/>
      <c r="O1456" s="227"/>
      <c r="Q1456" s="94"/>
      <c r="R1456" s="94"/>
      <c r="S1456" s="94"/>
      <c r="T1456" s="94"/>
    </row>
    <row r="1457" ht="15.75" customHeight="1">
      <c r="A1457" s="204"/>
      <c r="B1457" s="240"/>
      <c r="C1457" s="206"/>
      <c r="D1457" s="229"/>
      <c r="J1457" s="226"/>
      <c r="K1457" s="3"/>
      <c r="L1457" s="3"/>
      <c r="O1457" s="227"/>
      <c r="Q1457" s="94"/>
      <c r="R1457" s="94"/>
      <c r="S1457" s="94"/>
      <c r="T1457" s="94"/>
    </row>
    <row r="1458" ht="15.75" customHeight="1">
      <c r="A1458" s="204"/>
      <c r="B1458" s="240"/>
      <c r="C1458" s="206"/>
      <c r="D1458" s="229"/>
      <c r="J1458" s="226"/>
      <c r="K1458" s="3"/>
      <c r="L1458" s="3"/>
      <c r="O1458" s="227"/>
      <c r="Q1458" s="94"/>
      <c r="R1458" s="94"/>
      <c r="S1458" s="94"/>
      <c r="T1458" s="94"/>
    </row>
    <row r="1459" ht="15.75" customHeight="1">
      <c r="A1459" s="204"/>
      <c r="B1459" s="240"/>
      <c r="C1459" s="206"/>
      <c r="D1459" s="229"/>
      <c r="J1459" s="226"/>
      <c r="K1459" s="3"/>
      <c r="L1459" s="3"/>
      <c r="O1459" s="227"/>
      <c r="Q1459" s="94"/>
      <c r="R1459" s="94"/>
      <c r="S1459" s="94"/>
      <c r="T1459" s="94"/>
    </row>
    <row r="1460" ht="15.75" customHeight="1">
      <c r="A1460" s="204"/>
      <c r="B1460" s="240"/>
      <c r="C1460" s="206"/>
      <c r="D1460" s="229"/>
      <c r="J1460" s="226"/>
      <c r="K1460" s="3"/>
      <c r="L1460" s="3"/>
      <c r="O1460" s="227"/>
      <c r="Q1460" s="94"/>
      <c r="R1460" s="94"/>
      <c r="S1460" s="94"/>
      <c r="T1460" s="94"/>
    </row>
    <row r="1461" ht="15.75" customHeight="1">
      <c r="A1461" s="204"/>
      <c r="B1461" s="240"/>
      <c r="C1461" s="206"/>
      <c r="D1461" s="229"/>
      <c r="J1461" s="226"/>
      <c r="K1461" s="3"/>
      <c r="L1461" s="3"/>
      <c r="O1461" s="227"/>
      <c r="Q1461" s="94"/>
      <c r="R1461" s="94"/>
      <c r="S1461" s="94"/>
      <c r="T1461" s="94"/>
    </row>
    <row r="1462" ht="15.75" customHeight="1">
      <c r="A1462" s="204"/>
      <c r="B1462" s="240"/>
      <c r="C1462" s="206"/>
      <c r="D1462" s="229"/>
      <c r="J1462" s="226"/>
      <c r="K1462" s="3"/>
      <c r="L1462" s="3"/>
      <c r="O1462" s="227"/>
      <c r="Q1462" s="94"/>
      <c r="R1462" s="94"/>
      <c r="S1462" s="94"/>
      <c r="T1462" s="94"/>
    </row>
    <row r="1463" ht="15.75" customHeight="1">
      <c r="A1463" s="204"/>
      <c r="B1463" s="240"/>
      <c r="C1463" s="206"/>
      <c r="D1463" s="229"/>
      <c r="J1463" s="226"/>
      <c r="K1463" s="3"/>
      <c r="L1463" s="3"/>
      <c r="O1463" s="227"/>
      <c r="Q1463" s="94"/>
      <c r="R1463" s="94"/>
      <c r="S1463" s="94"/>
      <c r="T1463" s="94"/>
    </row>
    <row r="1464" ht="15.75" customHeight="1">
      <c r="A1464" s="204"/>
      <c r="B1464" s="240"/>
      <c r="C1464" s="206"/>
      <c r="D1464" s="229"/>
      <c r="J1464" s="226"/>
      <c r="K1464" s="3"/>
      <c r="L1464" s="3"/>
      <c r="O1464" s="227"/>
      <c r="Q1464" s="94"/>
      <c r="R1464" s="94"/>
      <c r="S1464" s="94"/>
      <c r="T1464" s="94"/>
    </row>
    <row r="1465" ht="15.75" customHeight="1">
      <c r="A1465" s="204"/>
      <c r="B1465" s="240"/>
      <c r="C1465" s="206"/>
      <c r="D1465" s="229"/>
      <c r="J1465" s="226"/>
      <c r="K1465" s="3"/>
      <c r="L1465" s="3"/>
      <c r="O1465" s="227"/>
      <c r="Q1465" s="94"/>
      <c r="R1465" s="94"/>
      <c r="S1465" s="94"/>
      <c r="T1465" s="94"/>
    </row>
    <row r="1466" ht="15.75" customHeight="1">
      <c r="A1466" s="204"/>
      <c r="B1466" s="240"/>
      <c r="C1466" s="206"/>
      <c r="D1466" s="229"/>
      <c r="J1466" s="226"/>
      <c r="K1466" s="3"/>
      <c r="L1466" s="3"/>
      <c r="O1466" s="227"/>
      <c r="Q1466" s="94"/>
      <c r="R1466" s="94"/>
      <c r="S1466" s="94"/>
      <c r="T1466" s="94"/>
    </row>
    <row r="1467" ht="15.75" customHeight="1">
      <c r="A1467" s="204"/>
      <c r="B1467" s="240"/>
      <c r="C1467" s="206"/>
      <c r="D1467" s="229"/>
      <c r="J1467" s="226"/>
      <c r="K1467" s="3"/>
      <c r="L1467" s="3"/>
      <c r="O1467" s="227"/>
      <c r="Q1467" s="94"/>
      <c r="R1467" s="94"/>
      <c r="S1467" s="94"/>
      <c r="T1467" s="94"/>
    </row>
    <row r="1468" ht="15.75" customHeight="1">
      <c r="A1468" s="204"/>
      <c r="B1468" s="240"/>
      <c r="C1468" s="206"/>
      <c r="D1468" s="229"/>
      <c r="J1468" s="226"/>
      <c r="K1468" s="3"/>
      <c r="L1468" s="3"/>
      <c r="O1468" s="227"/>
      <c r="Q1468" s="94"/>
      <c r="R1468" s="94"/>
      <c r="S1468" s="94"/>
      <c r="T1468" s="94"/>
    </row>
    <row r="1469" ht="15.75" customHeight="1">
      <c r="A1469" s="204"/>
      <c r="B1469" s="240"/>
      <c r="C1469" s="206"/>
      <c r="D1469" s="229"/>
      <c r="J1469" s="226"/>
      <c r="K1469" s="3"/>
      <c r="L1469" s="3"/>
      <c r="O1469" s="227"/>
      <c r="Q1469" s="94"/>
      <c r="R1469" s="94"/>
      <c r="S1469" s="94"/>
      <c r="T1469" s="94"/>
    </row>
    <row r="1470" ht="15.75" customHeight="1">
      <c r="A1470" s="204"/>
      <c r="B1470" s="240"/>
      <c r="C1470" s="206"/>
      <c r="D1470" s="229"/>
      <c r="J1470" s="226"/>
      <c r="K1470" s="3"/>
      <c r="L1470" s="3"/>
      <c r="O1470" s="227"/>
      <c r="Q1470" s="94"/>
      <c r="R1470" s="94"/>
      <c r="S1470" s="94"/>
      <c r="T1470" s="94"/>
    </row>
    <row r="1471" ht="15.75" customHeight="1">
      <c r="A1471" s="204"/>
      <c r="B1471" s="240"/>
      <c r="C1471" s="206"/>
      <c r="D1471" s="229"/>
      <c r="J1471" s="226"/>
      <c r="K1471" s="3"/>
      <c r="L1471" s="3"/>
      <c r="O1471" s="227"/>
      <c r="Q1471" s="94"/>
      <c r="R1471" s="94"/>
      <c r="S1471" s="94"/>
      <c r="T1471" s="94"/>
    </row>
    <row r="1472" ht="15.75" customHeight="1">
      <c r="A1472" s="204"/>
      <c r="B1472" s="240"/>
      <c r="C1472" s="206"/>
      <c r="D1472" s="229"/>
      <c r="J1472" s="226"/>
      <c r="K1472" s="3"/>
      <c r="L1472" s="3"/>
      <c r="O1472" s="227"/>
      <c r="Q1472" s="94"/>
      <c r="R1472" s="94"/>
      <c r="S1472" s="94"/>
      <c r="T1472" s="94"/>
    </row>
    <row r="1473" ht="15.75" customHeight="1">
      <c r="A1473" s="204"/>
      <c r="B1473" s="240"/>
      <c r="C1473" s="206"/>
      <c r="D1473" s="229"/>
      <c r="J1473" s="226"/>
      <c r="K1473" s="3"/>
      <c r="L1473" s="3"/>
      <c r="O1473" s="227"/>
      <c r="Q1473" s="94"/>
      <c r="R1473" s="94"/>
      <c r="S1473" s="94"/>
      <c r="T1473" s="94"/>
    </row>
    <row r="1474" ht="15.75" customHeight="1">
      <c r="A1474" s="204"/>
      <c r="B1474" s="240"/>
      <c r="C1474" s="206"/>
      <c r="D1474" s="229"/>
      <c r="J1474" s="226"/>
      <c r="K1474" s="3"/>
      <c r="L1474" s="3"/>
      <c r="O1474" s="227"/>
      <c r="Q1474" s="94"/>
      <c r="R1474" s="94"/>
      <c r="S1474" s="94"/>
      <c r="T1474" s="94"/>
    </row>
    <row r="1475" ht="15.75" customHeight="1">
      <c r="A1475" s="204"/>
      <c r="B1475" s="240"/>
      <c r="C1475" s="206"/>
      <c r="D1475" s="229"/>
      <c r="J1475" s="226"/>
      <c r="K1475" s="3"/>
      <c r="L1475" s="3"/>
      <c r="O1475" s="227"/>
      <c r="Q1475" s="94"/>
      <c r="R1475" s="94"/>
      <c r="S1475" s="94"/>
      <c r="T1475" s="94"/>
    </row>
    <row r="1476" ht="15.75" customHeight="1">
      <c r="A1476" s="204"/>
      <c r="B1476" s="240"/>
      <c r="C1476" s="206"/>
      <c r="D1476" s="229"/>
      <c r="J1476" s="226"/>
      <c r="K1476" s="3"/>
      <c r="L1476" s="3"/>
      <c r="O1476" s="227"/>
      <c r="Q1476" s="94"/>
      <c r="R1476" s="94"/>
      <c r="S1476" s="94"/>
      <c r="T1476" s="94"/>
    </row>
    <row r="1477" ht="15.75" customHeight="1">
      <c r="A1477" s="204"/>
      <c r="B1477" s="240"/>
      <c r="C1477" s="206"/>
      <c r="D1477" s="229"/>
      <c r="J1477" s="226"/>
      <c r="K1477" s="3"/>
      <c r="L1477" s="3"/>
      <c r="O1477" s="227"/>
      <c r="Q1477" s="94"/>
      <c r="R1477" s="94"/>
      <c r="S1477" s="94"/>
      <c r="T1477" s="94"/>
    </row>
    <row r="1478" ht="15.75" customHeight="1">
      <c r="A1478" s="204"/>
      <c r="B1478" s="240"/>
      <c r="C1478" s="206"/>
      <c r="D1478" s="229"/>
      <c r="J1478" s="226"/>
      <c r="K1478" s="3"/>
      <c r="L1478" s="3"/>
      <c r="O1478" s="227"/>
      <c r="Q1478" s="94"/>
      <c r="R1478" s="94"/>
      <c r="S1478" s="94"/>
      <c r="T1478" s="94"/>
    </row>
    <row r="1479" ht="15.75" customHeight="1">
      <c r="A1479" s="204"/>
      <c r="B1479" s="240"/>
      <c r="C1479" s="206"/>
      <c r="D1479" s="229"/>
      <c r="J1479" s="226"/>
      <c r="K1479" s="3"/>
      <c r="L1479" s="3"/>
      <c r="O1479" s="227"/>
      <c r="Q1479" s="94"/>
      <c r="R1479" s="94"/>
      <c r="S1479" s="94"/>
      <c r="T1479" s="94"/>
    </row>
    <row r="1480" ht="15.75" customHeight="1">
      <c r="A1480" s="204"/>
      <c r="B1480" s="240"/>
      <c r="C1480" s="223"/>
      <c r="D1480" s="223"/>
      <c r="J1480" s="226"/>
      <c r="K1480" s="3"/>
      <c r="L1480" s="3"/>
      <c r="O1480" s="227"/>
      <c r="Q1480" s="94"/>
      <c r="R1480" s="94"/>
      <c r="S1480" s="94"/>
      <c r="T1480" s="94"/>
    </row>
    <row r="1481" ht="15.75" customHeight="1">
      <c r="A1481" s="204"/>
      <c r="B1481" s="240"/>
      <c r="C1481" s="206"/>
      <c r="D1481" s="229"/>
      <c r="J1481" s="226"/>
      <c r="K1481" s="3"/>
      <c r="L1481" s="3"/>
      <c r="O1481" s="227"/>
      <c r="Q1481" s="94"/>
      <c r="R1481" s="94"/>
      <c r="S1481" s="94"/>
      <c r="T1481" s="94"/>
    </row>
    <row r="1482" ht="15.75" customHeight="1">
      <c r="A1482" s="204"/>
      <c r="B1482" s="240"/>
      <c r="C1482" s="206"/>
      <c r="D1482" s="229"/>
      <c r="J1482" s="226"/>
      <c r="K1482" s="3"/>
      <c r="L1482" s="3"/>
      <c r="O1482" s="227"/>
      <c r="Q1482" s="94"/>
      <c r="R1482" s="94"/>
      <c r="S1482" s="94"/>
      <c r="T1482" s="94"/>
    </row>
    <row r="1483" ht="15.75" customHeight="1">
      <c r="A1483" s="204"/>
      <c r="B1483" s="240"/>
      <c r="C1483" s="206"/>
      <c r="D1483" s="229"/>
      <c r="J1483" s="226"/>
      <c r="K1483" s="3"/>
      <c r="L1483" s="3"/>
      <c r="O1483" s="227"/>
      <c r="Q1483" s="94"/>
      <c r="R1483" s="94"/>
      <c r="S1483" s="94"/>
      <c r="T1483" s="94"/>
    </row>
    <row r="1484" ht="15.75" customHeight="1">
      <c r="A1484" s="204"/>
      <c r="B1484" s="240"/>
      <c r="C1484" s="206"/>
      <c r="D1484" s="229"/>
      <c r="J1484" s="226"/>
      <c r="K1484" s="3"/>
      <c r="L1484" s="3"/>
      <c r="O1484" s="227"/>
      <c r="Q1484" s="94"/>
      <c r="R1484" s="94"/>
      <c r="S1484" s="94"/>
      <c r="T1484" s="94"/>
    </row>
    <row r="1485" ht="15.75" customHeight="1">
      <c r="A1485" s="204"/>
      <c r="B1485" s="240"/>
      <c r="C1485" s="206"/>
      <c r="D1485" s="229"/>
      <c r="J1485" s="226"/>
      <c r="K1485" s="3"/>
      <c r="L1485" s="3"/>
      <c r="O1485" s="227"/>
      <c r="Q1485" s="94"/>
      <c r="R1485" s="94"/>
      <c r="S1485" s="94"/>
      <c r="T1485" s="94"/>
    </row>
    <row r="1486" ht="15.75" customHeight="1">
      <c r="A1486" s="204"/>
      <c r="B1486" s="240"/>
      <c r="C1486" s="206"/>
      <c r="D1486" s="229"/>
      <c r="J1486" s="226"/>
      <c r="K1486" s="3"/>
      <c r="L1486" s="3"/>
      <c r="O1486" s="227"/>
      <c r="Q1486" s="94"/>
      <c r="R1486" s="94"/>
      <c r="S1486" s="94"/>
      <c r="T1486" s="94"/>
    </row>
    <row r="1487" ht="15.75" customHeight="1">
      <c r="A1487" s="204"/>
      <c r="B1487" s="240"/>
      <c r="C1487" s="206"/>
      <c r="D1487" s="229"/>
      <c r="J1487" s="226"/>
      <c r="K1487" s="3"/>
      <c r="L1487" s="3"/>
      <c r="O1487" s="227"/>
      <c r="Q1487" s="94"/>
      <c r="R1487" s="94"/>
      <c r="S1487" s="94"/>
      <c r="T1487" s="94"/>
    </row>
    <row r="1488" ht="15.75" customHeight="1">
      <c r="A1488" s="204"/>
      <c r="B1488" s="240"/>
      <c r="C1488" s="206"/>
      <c r="D1488" s="229"/>
      <c r="J1488" s="226"/>
      <c r="K1488" s="3"/>
      <c r="L1488" s="3"/>
      <c r="O1488" s="227"/>
      <c r="Q1488" s="94"/>
      <c r="R1488" s="94"/>
      <c r="S1488" s="94"/>
      <c r="T1488" s="94"/>
    </row>
    <row r="1489" ht="15.75" customHeight="1">
      <c r="A1489" s="204"/>
      <c r="B1489" s="240"/>
      <c r="C1489" s="206"/>
      <c r="D1489" s="229"/>
      <c r="J1489" s="226"/>
      <c r="K1489" s="3"/>
      <c r="L1489" s="3"/>
      <c r="O1489" s="227"/>
      <c r="Q1489" s="94"/>
      <c r="R1489" s="94"/>
      <c r="S1489" s="94"/>
      <c r="T1489" s="94"/>
    </row>
    <row r="1490" ht="15.75" customHeight="1">
      <c r="A1490" s="204"/>
      <c r="B1490" s="240"/>
      <c r="C1490" s="206"/>
      <c r="D1490" s="229"/>
      <c r="J1490" s="226"/>
      <c r="K1490" s="3"/>
      <c r="L1490" s="3"/>
      <c r="O1490" s="227"/>
      <c r="Q1490" s="94"/>
      <c r="R1490" s="94"/>
      <c r="S1490" s="94"/>
      <c r="T1490" s="94"/>
    </row>
    <row r="1491" ht="15.75" customHeight="1">
      <c r="A1491" s="204"/>
      <c r="B1491" s="240"/>
      <c r="C1491" s="206"/>
      <c r="D1491" s="229"/>
      <c r="J1491" s="226"/>
      <c r="K1491" s="3"/>
      <c r="L1491" s="3"/>
      <c r="O1491" s="227"/>
      <c r="Q1491" s="94"/>
      <c r="R1491" s="94"/>
      <c r="S1491" s="94"/>
      <c r="T1491" s="94"/>
    </row>
    <row r="1492" ht="15.75" customHeight="1">
      <c r="A1492" s="204"/>
      <c r="B1492" s="240"/>
      <c r="C1492" s="206"/>
      <c r="D1492" s="229"/>
      <c r="J1492" s="226"/>
      <c r="K1492" s="3"/>
      <c r="L1492" s="3"/>
      <c r="O1492" s="227"/>
      <c r="Q1492" s="94"/>
      <c r="R1492" s="94"/>
      <c r="S1492" s="94"/>
      <c r="T1492" s="94"/>
    </row>
    <row r="1493" ht="15.75" customHeight="1">
      <c r="A1493" s="204"/>
      <c r="B1493" s="240"/>
      <c r="C1493" s="206"/>
      <c r="D1493" s="229"/>
      <c r="J1493" s="226"/>
      <c r="K1493" s="3"/>
      <c r="L1493" s="3"/>
      <c r="O1493" s="227"/>
      <c r="Q1493" s="94"/>
      <c r="R1493" s="94"/>
      <c r="S1493" s="94"/>
      <c r="T1493" s="94"/>
    </row>
    <row r="1494" ht="15.75" customHeight="1">
      <c r="A1494" s="204"/>
      <c r="B1494" s="240"/>
      <c r="C1494" s="206"/>
      <c r="D1494" s="229"/>
      <c r="J1494" s="226"/>
      <c r="K1494" s="3"/>
      <c r="L1494" s="3"/>
      <c r="O1494" s="227"/>
      <c r="Q1494" s="94"/>
      <c r="R1494" s="94"/>
      <c r="S1494" s="94"/>
      <c r="T1494" s="94"/>
    </row>
    <row r="1495" ht="15.75" customHeight="1">
      <c r="A1495" s="204"/>
      <c r="B1495" s="240"/>
      <c r="C1495" s="206"/>
      <c r="D1495" s="229"/>
      <c r="J1495" s="226"/>
      <c r="K1495" s="3"/>
      <c r="L1495" s="3"/>
      <c r="O1495" s="227"/>
      <c r="Q1495" s="94"/>
      <c r="R1495" s="94"/>
      <c r="S1495" s="94"/>
      <c r="T1495" s="94"/>
    </row>
    <row r="1496" ht="15.75" customHeight="1">
      <c r="A1496" s="204"/>
      <c r="B1496" s="240"/>
      <c r="C1496" s="206"/>
      <c r="D1496" s="229"/>
      <c r="J1496" s="226"/>
      <c r="K1496" s="3"/>
      <c r="L1496" s="3"/>
      <c r="O1496" s="227"/>
      <c r="Q1496" s="94"/>
      <c r="R1496" s="94"/>
      <c r="S1496" s="94"/>
      <c r="T1496" s="94"/>
    </row>
    <row r="1497" ht="15.75" customHeight="1">
      <c r="A1497" s="204"/>
      <c r="B1497" s="240"/>
      <c r="C1497" s="206"/>
      <c r="D1497" s="229"/>
      <c r="J1497" s="226"/>
      <c r="K1497" s="3"/>
      <c r="L1497" s="3"/>
      <c r="O1497" s="227"/>
      <c r="Q1497" s="94"/>
      <c r="R1497" s="94"/>
      <c r="S1497" s="94"/>
      <c r="T1497" s="94"/>
    </row>
    <row r="1498" ht="15.75" customHeight="1">
      <c r="A1498" s="204"/>
      <c r="B1498" s="240"/>
      <c r="C1498" s="206"/>
      <c r="D1498" s="229"/>
      <c r="J1498" s="226"/>
      <c r="K1498" s="3"/>
      <c r="L1498" s="3"/>
      <c r="O1498" s="227"/>
      <c r="Q1498" s="94"/>
      <c r="R1498" s="94"/>
      <c r="S1498" s="94"/>
      <c r="T1498" s="94"/>
    </row>
    <row r="1499" ht="15.75" customHeight="1">
      <c r="A1499" s="204"/>
      <c r="B1499" s="240"/>
      <c r="C1499" s="206"/>
      <c r="D1499" s="229"/>
      <c r="J1499" s="226"/>
      <c r="K1499" s="3"/>
      <c r="L1499" s="3"/>
      <c r="O1499" s="227"/>
      <c r="Q1499" s="94"/>
      <c r="R1499" s="94"/>
      <c r="S1499" s="94"/>
      <c r="T1499" s="94"/>
    </row>
    <row r="1500" ht="15.75" customHeight="1">
      <c r="A1500" s="204"/>
      <c r="B1500" s="240"/>
      <c r="C1500" s="206"/>
      <c r="D1500" s="229"/>
      <c r="J1500" s="226"/>
      <c r="K1500" s="3"/>
      <c r="L1500" s="3"/>
      <c r="O1500" s="227"/>
      <c r="Q1500" s="94"/>
      <c r="R1500" s="94"/>
      <c r="S1500" s="94"/>
      <c r="T1500" s="94"/>
    </row>
    <row r="1501" ht="15.75" customHeight="1">
      <c r="A1501" s="204"/>
      <c r="B1501" s="240"/>
      <c r="C1501" s="206"/>
      <c r="D1501" s="229"/>
      <c r="J1501" s="226"/>
      <c r="K1501" s="3"/>
      <c r="L1501" s="3"/>
      <c r="O1501" s="227"/>
      <c r="Q1501" s="94"/>
      <c r="R1501" s="94"/>
      <c r="S1501" s="94"/>
      <c r="T1501" s="94"/>
    </row>
    <row r="1502" ht="15.75" customHeight="1">
      <c r="A1502" s="204"/>
      <c r="B1502" s="240"/>
      <c r="C1502" s="206"/>
      <c r="D1502" s="229"/>
      <c r="J1502" s="226"/>
      <c r="K1502" s="3"/>
      <c r="L1502" s="3"/>
      <c r="O1502" s="227"/>
      <c r="Q1502" s="94"/>
      <c r="R1502" s="94"/>
      <c r="S1502" s="94"/>
      <c r="T1502" s="94"/>
    </row>
    <row r="1503" ht="15.75" customHeight="1">
      <c r="A1503" s="204"/>
      <c r="B1503" s="240"/>
      <c r="C1503" s="206"/>
      <c r="D1503" s="229"/>
      <c r="J1503" s="226"/>
      <c r="K1503" s="3"/>
      <c r="L1503" s="3"/>
      <c r="O1503" s="227"/>
      <c r="Q1503" s="94"/>
      <c r="R1503" s="94"/>
      <c r="S1503" s="94"/>
      <c r="T1503" s="94"/>
    </row>
    <row r="1504" ht="15.75" customHeight="1">
      <c r="A1504" s="204"/>
      <c r="B1504" s="240"/>
      <c r="C1504" s="206"/>
      <c r="D1504" s="229"/>
      <c r="J1504" s="226"/>
      <c r="K1504" s="3"/>
      <c r="L1504" s="3"/>
      <c r="O1504" s="227"/>
      <c r="Q1504" s="94"/>
      <c r="R1504" s="94"/>
      <c r="S1504" s="94"/>
      <c r="T1504" s="94"/>
    </row>
    <row r="1505" ht="15.75" customHeight="1">
      <c r="A1505" s="204"/>
      <c r="B1505" s="240"/>
      <c r="C1505" s="206"/>
      <c r="D1505" s="229"/>
      <c r="J1505" s="226"/>
      <c r="K1505" s="3"/>
      <c r="L1505" s="3"/>
      <c r="O1505" s="227"/>
      <c r="Q1505" s="94"/>
      <c r="R1505" s="94"/>
      <c r="S1505" s="94"/>
      <c r="T1505" s="94"/>
    </row>
    <row r="1506" ht="15.75" customHeight="1">
      <c r="A1506" s="204"/>
      <c r="B1506" s="240"/>
      <c r="C1506" s="206"/>
      <c r="D1506" s="229"/>
      <c r="J1506" s="226"/>
      <c r="K1506" s="3"/>
      <c r="L1506" s="3"/>
      <c r="O1506" s="227"/>
      <c r="Q1506" s="94"/>
      <c r="R1506" s="94"/>
      <c r="S1506" s="94"/>
      <c r="T1506" s="94"/>
    </row>
    <row r="1507" ht="15.75" customHeight="1">
      <c r="A1507" s="204"/>
      <c r="B1507" s="240"/>
      <c r="C1507" s="206"/>
      <c r="D1507" s="229"/>
      <c r="J1507" s="226"/>
      <c r="K1507" s="3"/>
      <c r="L1507" s="3"/>
      <c r="O1507" s="227"/>
      <c r="Q1507" s="94"/>
      <c r="R1507" s="94"/>
      <c r="S1507" s="94"/>
      <c r="T1507" s="94"/>
    </row>
    <row r="1508" ht="15.75" customHeight="1">
      <c r="A1508" s="204"/>
      <c r="B1508" s="240"/>
      <c r="C1508" s="206"/>
      <c r="D1508" s="229"/>
      <c r="J1508" s="226"/>
      <c r="K1508" s="3"/>
      <c r="L1508" s="3"/>
      <c r="O1508" s="227"/>
      <c r="Q1508" s="94"/>
      <c r="R1508" s="94"/>
      <c r="S1508" s="94"/>
      <c r="T1508" s="94"/>
    </row>
    <row r="1509" ht="15.75" customHeight="1">
      <c r="A1509" s="204"/>
      <c r="B1509" s="240"/>
      <c r="C1509" s="206"/>
      <c r="D1509" s="229"/>
      <c r="J1509" s="226"/>
      <c r="K1509" s="3"/>
      <c r="L1509" s="3"/>
      <c r="O1509" s="227"/>
      <c r="Q1509" s="94"/>
      <c r="R1509" s="94"/>
      <c r="S1509" s="94"/>
      <c r="T1509" s="94"/>
    </row>
    <row r="1510" ht="15.75" customHeight="1">
      <c r="A1510" s="204"/>
      <c r="B1510" s="240"/>
      <c r="C1510" s="206"/>
      <c r="D1510" s="229"/>
      <c r="J1510" s="226"/>
      <c r="K1510" s="3"/>
      <c r="L1510" s="3"/>
      <c r="O1510" s="227"/>
      <c r="Q1510" s="94"/>
      <c r="R1510" s="94"/>
      <c r="S1510" s="94"/>
      <c r="T1510" s="94"/>
    </row>
    <row r="1511" ht="15.75" customHeight="1">
      <c r="A1511" s="204"/>
      <c r="B1511" s="240"/>
      <c r="C1511" s="206"/>
      <c r="D1511" s="229"/>
      <c r="J1511" s="226"/>
      <c r="K1511" s="3"/>
      <c r="L1511" s="3"/>
      <c r="O1511" s="227"/>
      <c r="Q1511" s="94"/>
      <c r="R1511" s="94"/>
      <c r="S1511" s="94"/>
      <c r="T1511" s="94"/>
    </row>
    <row r="1512" ht="15.75" customHeight="1">
      <c r="A1512" s="204"/>
      <c r="B1512" s="240"/>
      <c r="C1512" s="206"/>
      <c r="D1512" s="229"/>
      <c r="J1512" s="226"/>
      <c r="K1512" s="3"/>
      <c r="L1512" s="3"/>
      <c r="O1512" s="227"/>
      <c r="Q1512" s="94"/>
      <c r="R1512" s="94"/>
      <c r="S1512" s="94"/>
      <c r="T1512" s="94"/>
    </row>
    <row r="1513" ht="15.75" customHeight="1">
      <c r="A1513" s="204"/>
      <c r="B1513" s="240"/>
      <c r="C1513" s="206"/>
      <c r="D1513" s="229"/>
      <c r="J1513" s="226"/>
      <c r="K1513" s="3"/>
      <c r="L1513" s="3"/>
      <c r="O1513" s="227"/>
      <c r="Q1513" s="94"/>
      <c r="R1513" s="94"/>
      <c r="S1513" s="94"/>
      <c r="T1513" s="94"/>
    </row>
    <row r="1514" ht="15.75" customHeight="1">
      <c r="A1514" s="204"/>
      <c r="B1514" s="240"/>
      <c r="C1514" s="206"/>
      <c r="D1514" s="229"/>
      <c r="J1514" s="226"/>
      <c r="K1514" s="3"/>
      <c r="L1514" s="3"/>
      <c r="O1514" s="227"/>
      <c r="Q1514" s="94"/>
      <c r="R1514" s="94"/>
      <c r="S1514" s="94"/>
      <c r="T1514" s="94"/>
    </row>
    <row r="1515" ht="15.75" customHeight="1">
      <c r="A1515" s="204"/>
      <c r="B1515" s="240"/>
      <c r="C1515" s="206"/>
      <c r="D1515" s="229"/>
      <c r="J1515" s="226"/>
      <c r="K1515" s="3"/>
      <c r="L1515" s="3"/>
      <c r="O1515" s="227"/>
      <c r="Q1515" s="94"/>
      <c r="R1515" s="94"/>
      <c r="S1515" s="94"/>
      <c r="T1515" s="94"/>
    </row>
    <row r="1516" ht="15.75" customHeight="1">
      <c r="A1516" s="204"/>
      <c r="B1516" s="240"/>
      <c r="C1516" s="206"/>
      <c r="D1516" s="229"/>
      <c r="J1516" s="226"/>
      <c r="K1516" s="3"/>
      <c r="L1516" s="3"/>
      <c r="O1516" s="227"/>
      <c r="Q1516" s="94"/>
      <c r="R1516" s="94"/>
      <c r="S1516" s="94"/>
      <c r="T1516" s="94"/>
    </row>
    <row r="1517" ht="15.75" customHeight="1">
      <c r="A1517" s="204"/>
      <c r="B1517" s="240"/>
      <c r="C1517" s="206"/>
      <c r="D1517" s="229"/>
      <c r="J1517" s="226"/>
      <c r="K1517" s="3"/>
      <c r="L1517" s="3"/>
      <c r="O1517" s="227"/>
      <c r="Q1517" s="94"/>
      <c r="R1517" s="94"/>
      <c r="S1517" s="94"/>
      <c r="T1517" s="94"/>
    </row>
    <row r="1518" ht="15.75" customHeight="1">
      <c r="A1518" s="204"/>
      <c r="B1518" s="240"/>
      <c r="C1518" s="206"/>
      <c r="D1518" s="229"/>
      <c r="J1518" s="226"/>
      <c r="K1518" s="3"/>
      <c r="L1518" s="3"/>
      <c r="O1518" s="227"/>
      <c r="Q1518" s="94"/>
      <c r="R1518" s="94"/>
      <c r="S1518" s="94"/>
      <c r="T1518" s="94"/>
    </row>
    <row r="1519" ht="15.75" customHeight="1">
      <c r="A1519" s="204"/>
      <c r="B1519" s="240"/>
      <c r="C1519" s="206"/>
      <c r="D1519" s="229"/>
      <c r="J1519" s="226"/>
      <c r="K1519" s="3"/>
      <c r="L1519" s="3"/>
      <c r="O1519" s="227"/>
      <c r="Q1519" s="94"/>
      <c r="R1519" s="94"/>
      <c r="S1519" s="94"/>
      <c r="T1519" s="94"/>
    </row>
    <row r="1520" ht="15.75" customHeight="1">
      <c r="A1520" s="204"/>
      <c r="B1520" s="240"/>
      <c r="C1520" s="206"/>
      <c r="D1520" s="229"/>
      <c r="J1520" s="226"/>
      <c r="K1520" s="3"/>
      <c r="L1520" s="3"/>
      <c r="O1520" s="227"/>
      <c r="Q1520" s="94"/>
      <c r="R1520" s="94"/>
      <c r="S1520" s="94"/>
      <c r="T1520" s="94"/>
    </row>
    <row r="1521" ht="15.75" customHeight="1">
      <c r="A1521" s="204"/>
      <c r="B1521" s="240"/>
      <c r="C1521" s="206"/>
      <c r="D1521" s="229"/>
      <c r="J1521" s="226"/>
      <c r="K1521" s="3"/>
      <c r="L1521" s="3"/>
      <c r="O1521" s="227"/>
      <c r="Q1521" s="94"/>
      <c r="R1521" s="94"/>
      <c r="S1521" s="94"/>
      <c r="T1521" s="94"/>
    </row>
    <row r="1522" ht="15.75" customHeight="1">
      <c r="A1522" s="204"/>
      <c r="B1522" s="240"/>
      <c r="C1522" s="206"/>
      <c r="D1522" s="229"/>
      <c r="J1522" s="226"/>
      <c r="K1522" s="3"/>
      <c r="L1522" s="3"/>
      <c r="O1522" s="227"/>
      <c r="Q1522" s="94"/>
      <c r="R1522" s="94"/>
      <c r="S1522" s="94"/>
      <c r="T1522" s="94"/>
    </row>
    <row r="1523" ht="15.75" customHeight="1">
      <c r="A1523" s="204"/>
      <c r="B1523" s="240"/>
      <c r="C1523" s="206"/>
      <c r="D1523" s="229"/>
      <c r="J1523" s="226"/>
      <c r="K1523" s="3"/>
      <c r="L1523" s="3"/>
      <c r="O1523" s="227"/>
      <c r="Q1523" s="94"/>
      <c r="R1523" s="94"/>
      <c r="S1523" s="94"/>
      <c r="T1523" s="94"/>
    </row>
    <row r="1524" ht="15.75" customHeight="1">
      <c r="A1524" s="204"/>
      <c r="B1524" s="240"/>
      <c r="C1524" s="206"/>
      <c r="D1524" s="229"/>
      <c r="J1524" s="226"/>
      <c r="K1524" s="3"/>
      <c r="L1524" s="3"/>
      <c r="O1524" s="227"/>
      <c r="Q1524" s="94"/>
      <c r="R1524" s="94"/>
      <c r="S1524" s="94"/>
      <c r="T1524" s="94"/>
    </row>
    <row r="1525" ht="15.75" customHeight="1">
      <c r="A1525" s="204"/>
      <c r="B1525" s="240"/>
      <c r="C1525" s="206"/>
      <c r="D1525" s="229"/>
      <c r="J1525" s="226"/>
      <c r="K1525" s="3"/>
      <c r="L1525" s="3"/>
      <c r="O1525" s="227"/>
      <c r="Q1525" s="94"/>
      <c r="R1525" s="94"/>
      <c r="S1525" s="94"/>
      <c r="T1525" s="94"/>
    </row>
    <row r="1526" ht="15.75" customHeight="1">
      <c r="A1526" s="204"/>
      <c r="B1526" s="240"/>
      <c r="C1526" s="206"/>
      <c r="D1526" s="229"/>
      <c r="J1526" s="226"/>
      <c r="K1526" s="3"/>
      <c r="L1526" s="3"/>
      <c r="O1526" s="227"/>
      <c r="Q1526" s="94"/>
      <c r="R1526" s="94"/>
      <c r="S1526" s="94"/>
      <c r="T1526" s="94"/>
    </row>
    <row r="1527" ht="15.75" customHeight="1">
      <c r="A1527" s="204"/>
      <c r="B1527" s="240"/>
      <c r="C1527" s="206"/>
      <c r="D1527" s="229"/>
      <c r="J1527" s="226"/>
      <c r="K1527" s="3"/>
      <c r="L1527" s="3"/>
      <c r="O1527" s="227"/>
      <c r="Q1527" s="94"/>
      <c r="R1527" s="94"/>
      <c r="S1527" s="94"/>
      <c r="T1527" s="94"/>
    </row>
    <row r="1528" ht="15.75" customHeight="1">
      <c r="A1528" s="204"/>
      <c r="B1528" s="240"/>
      <c r="C1528" s="206"/>
      <c r="D1528" s="229"/>
      <c r="J1528" s="226"/>
      <c r="K1528" s="3"/>
      <c r="L1528" s="3"/>
      <c r="O1528" s="227"/>
      <c r="Q1528" s="94"/>
      <c r="R1528" s="94"/>
      <c r="S1528" s="94"/>
      <c r="T1528" s="94"/>
    </row>
    <row r="1529" ht="15.75" customHeight="1">
      <c r="A1529" s="204"/>
      <c r="B1529" s="240"/>
      <c r="C1529" s="206"/>
      <c r="D1529" s="229"/>
      <c r="J1529" s="226"/>
      <c r="K1529" s="3"/>
      <c r="L1529" s="3"/>
      <c r="O1529" s="227"/>
      <c r="Q1529" s="94"/>
      <c r="R1529" s="94"/>
      <c r="S1529" s="94"/>
      <c r="T1529" s="94"/>
    </row>
    <row r="1530" ht="15.75" customHeight="1">
      <c r="A1530" s="204"/>
      <c r="B1530" s="240"/>
      <c r="C1530" s="206"/>
      <c r="D1530" s="229"/>
      <c r="J1530" s="226"/>
      <c r="K1530" s="3"/>
      <c r="L1530" s="3"/>
      <c r="O1530" s="227"/>
      <c r="Q1530" s="94"/>
      <c r="R1530" s="94"/>
      <c r="S1530" s="94"/>
      <c r="T1530" s="94"/>
    </row>
    <row r="1531" ht="15.75" customHeight="1">
      <c r="A1531" s="204"/>
      <c r="B1531" s="240"/>
      <c r="C1531" s="206"/>
      <c r="D1531" s="229"/>
      <c r="J1531" s="226"/>
      <c r="K1531" s="3"/>
      <c r="L1531" s="3"/>
      <c r="O1531" s="227"/>
      <c r="Q1531" s="94"/>
      <c r="R1531" s="94"/>
      <c r="S1531" s="94"/>
      <c r="T1531" s="94"/>
    </row>
    <row r="1532" ht="15.75" customHeight="1">
      <c r="A1532" s="204"/>
      <c r="B1532" s="240"/>
      <c r="C1532" s="206"/>
      <c r="D1532" s="229"/>
      <c r="J1532" s="226"/>
      <c r="K1532" s="3"/>
      <c r="L1532" s="3"/>
      <c r="O1532" s="227"/>
      <c r="Q1532" s="94"/>
      <c r="R1532" s="94"/>
      <c r="S1532" s="94"/>
      <c r="T1532" s="94"/>
    </row>
    <row r="1533" ht="15.75" customHeight="1">
      <c r="A1533" s="204"/>
      <c r="B1533" s="240"/>
      <c r="C1533" s="206"/>
      <c r="D1533" s="229"/>
      <c r="J1533" s="226"/>
      <c r="K1533" s="3"/>
      <c r="L1533" s="3"/>
      <c r="O1533" s="227"/>
      <c r="Q1533" s="94"/>
      <c r="R1533" s="94"/>
      <c r="S1533" s="94"/>
      <c r="T1533" s="94"/>
    </row>
    <row r="1534" ht="15.75" customHeight="1">
      <c r="A1534" s="204"/>
      <c r="B1534" s="240"/>
      <c r="C1534" s="206"/>
      <c r="D1534" s="229"/>
      <c r="J1534" s="226"/>
      <c r="K1534" s="3"/>
      <c r="L1534" s="3"/>
      <c r="O1534" s="227"/>
      <c r="Q1534" s="94"/>
      <c r="R1534" s="94"/>
      <c r="S1534" s="94"/>
      <c r="T1534" s="94"/>
    </row>
    <row r="1535" ht="15.75" customHeight="1">
      <c r="A1535" s="204"/>
      <c r="B1535" s="240"/>
      <c r="C1535" s="206"/>
      <c r="D1535" s="229"/>
      <c r="J1535" s="226"/>
      <c r="K1535" s="3"/>
      <c r="L1535" s="3"/>
      <c r="O1535" s="227"/>
      <c r="Q1535" s="94"/>
      <c r="R1535" s="94"/>
      <c r="S1535" s="94"/>
      <c r="T1535" s="94"/>
    </row>
    <row r="1536" ht="15.75" customHeight="1">
      <c r="A1536" s="204"/>
      <c r="B1536" s="240"/>
      <c r="C1536" s="206"/>
      <c r="D1536" s="229"/>
      <c r="J1536" s="226"/>
      <c r="K1536" s="3"/>
      <c r="L1536" s="3"/>
      <c r="O1536" s="227"/>
      <c r="Q1536" s="94"/>
      <c r="R1536" s="94"/>
      <c r="S1536" s="94"/>
      <c r="T1536" s="94"/>
    </row>
    <row r="1537" ht="15.75" customHeight="1">
      <c r="A1537" s="204"/>
      <c r="B1537" s="240"/>
      <c r="C1537" s="206"/>
      <c r="D1537" s="229"/>
      <c r="J1537" s="226"/>
      <c r="K1537" s="3"/>
      <c r="L1537" s="3"/>
      <c r="O1537" s="227"/>
      <c r="Q1537" s="94"/>
      <c r="R1537" s="94"/>
      <c r="S1537" s="94"/>
      <c r="T1537" s="94"/>
    </row>
    <row r="1538" ht="15.75" customHeight="1">
      <c r="A1538" s="204"/>
      <c r="B1538" s="240"/>
      <c r="C1538" s="206"/>
      <c r="D1538" s="229"/>
      <c r="J1538" s="226"/>
      <c r="K1538" s="3"/>
      <c r="L1538" s="3"/>
      <c r="O1538" s="227"/>
      <c r="Q1538" s="94"/>
      <c r="R1538" s="94"/>
      <c r="S1538" s="94"/>
      <c r="T1538" s="94"/>
    </row>
    <row r="1539" ht="15.75" customHeight="1">
      <c r="A1539" s="204"/>
      <c r="B1539" s="240"/>
      <c r="C1539" s="206"/>
      <c r="D1539" s="229"/>
      <c r="J1539" s="226"/>
      <c r="K1539" s="3"/>
      <c r="L1539" s="3"/>
      <c r="O1539" s="227"/>
      <c r="Q1539" s="94"/>
      <c r="R1539" s="94"/>
      <c r="S1539" s="94"/>
      <c r="T1539" s="94"/>
    </row>
    <row r="1540" ht="15.75" customHeight="1">
      <c r="A1540" s="204"/>
      <c r="B1540" s="240"/>
      <c r="C1540" s="206"/>
      <c r="D1540" s="229"/>
      <c r="J1540" s="226"/>
      <c r="K1540" s="3"/>
      <c r="L1540" s="3"/>
      <c r="O1540" s="227"/>
      <c r="Q1540" s="94"/>
      <c r="R1540" s="94"/>
      <c r="S1540" s="94"/>
      <c r="T1540" s="94"/>
    </row>
    <row r="1541" ht="15.75" customHeight="1">
      <c r="A1541" s="204"/>
      <c r="B1541" s="240"/>
      <c r="C1541" s="206"/>
      <c r="D1541" s="229"/>
      <c r="J1541" s="226"/>
      <c r="K1541" s="3"/>
      <c r="L1541" s="3"/>
      <c r="O1541" s="227"/>
      <c r="Q1541" s="94"/>
      <c r="R1541" s="94"/>
      <c r="S1541" s="94"/>
      <c r="T1541" s="94"/>
    </row>
    <row r="1542" ht="15.75" customHeight="1">
      <c r="A1542" s="204"/>
      <c r="B1542" s="240"/>
      <c r="C1542" s="206"/>
      <c r="D1542" s="229"/>
      <c r="J1542" s="226"/>
      <c r="K1542" s="3"/>
      <c r="L1542" s="3"/>
      <c r="O1542" s="227"/>
      <c r="Q1542" s="94"/>
      <c r="R1542" s="94"/>
      <c r="S1542" s="94"/>
      <c r="T1542" s="94"/>
    </row>
    <row r="1543" ht="15.75" customHeight="1">
      <c r="A1543" s="204"/>
      <c r="B1543" s="240"/>
      <c r="C1543" s="206"/>
      <c r="D1543" s="229"/>
      <c r="J1543" s="226"/>
      <c r="K1543" s="3"/>
      <c r="L1543" s="3"/>
      <c r="O1543" s="227"/>
      <c r="Q1543" s="94"/>
      <c r="R1543" s="94"/>
      <c r="S1543" s="94"/>
      <c r="T1543" s="94"/>
    </row>
    <row r="1544" ht="15.75" customHeight="1">
      <c r="A1544" s="204"/>
      <c r="B1544" s="240"/>
      <c r="C1544" s="206"/>
      <c r="D1544" s="229"/>
      <c r="J1544" s="226"/>
      <c r="K1544" s="3"/>
      <c r="L1544" s="3"/>
      <c r="O1544" s="227"/>
      <c r="Q1544" s="94"/>
      <c r="R1544" s="94"/>
      <c r="S1544" s="94"/>
      <c r="T1544" s="94"/>
    </row>
    <row r="1545" ht="15.75" customHeight="1">
      <c r="A1545" s="204"/>
      <c r="B1545" s="240"/>
      <c r="C1545" s="206"/>
      <c r="D1545" s="229"/>
      <c r="J1545" s="226"/>
      <c r="K1545" s="3"/>
      <c r="L1545" s="3"/>
      <c r="O1545" s="227"/>
      <c r="Q1545" s="94"/>
      <c r="R1545" s="94"/>
      <c r="S1545" s="94"/>
      <c r="T1545" s="94"/>
    </row>
    <row r="1546" ht="15.75" customHeight="1">
      <c r="A1546" s="204"/>
      <c r="B1546" s="240"/>
      <c r="C1546" s="206"/>
      <c r="D1546" s="229"/>
      <c r="J1546" s="226"/>
      <c r="K1546" s="3"/>
      <c r="L1546" s="3"/>
      <c r="O1546" s="227"/>
      <c r="Q1546" s="94"/>
      <c r="R1546" s="94"/>
      <c r="S1546" s="94"/>
      <c r="T1546" s="94"/>
    </row>
    <row r="1547" ht="15.75" customHeight="1">
      <c r="A1547" s="204"/>
      <c r="B1547" s="240"/>
      <c r="C1547" s="206"/>
      <c r="D1547" s="229"/>
      <c r="J1547" s="226"/>
      <c r="K1547" s="3"/>
      <c r="L1547" s="3"/>
      <c r="O1547" s="227"/>
      <c r="Q1547" s="94"/>
      <c r="R1547" s="94"/>
      <c r="S1547" s="94"/>
      <c r="T1547" s="94"/>
    </row>
    <row r="1548" ht="15.75" customHeight="1">
      <c r="A1548" s="204"/>
      <c r="B1548" s="240"/>
      <c r="C1548" s="206"/>
      <c r="D1548" s="229"/>
      <c r="J1548" s="226"/>
      <c r="K1548" s="3"/>
      <c r="L1548" s="3"/>
      <c r="O1548" s="227"/>
      <c r="Q1548" s="94"/>
      <c r="R1548" s="94"/>
      <c r="S1548" s="94"/>
      <c r="T1548" s="94"/>
    </row>
    <row r="1549" ht="15.75" customHeight="1">
      <c r="A1549" s="204"/>
      <c r="B1549" s="240"/>
      <c r="C1549" s="206"/>
      <c r="D1549" s="229"/>
      <c r="J1549" s="226"/>
      <c r="K1549" s="3"/>
      <c r="L1549" s="3"/>
      <c r="O1549" s="227"/>
      <c r="Q1549" s="94"/>
      <c r="R1549" s="94"/>
      <c r="S1549" s="94"/>
      <c r="T1549" s="94"/>
    </row>
    <row r="1550" ht="15.75" customHeight="1">
      <c r="A1550" s="204"/>
      <c r="B1550" s="240"/>
      <c r="C1550" s="206"/>
      <c r="D1550" s="229"/>
      <c r="J1550" s="226"/>
      <c r="K1550" s="3"/>
      <c r="L1550" s="3"/>
      <c r="O1550" s="227"/>
      <c r="Q1550" s="94"/>
      <c r="R1550" s="94"/>
      <c r="S1550" s="94"/>
      <c r="T1550" s="94"/>
    </row>
    <row r="1551" ht="15.75" customHeight="1">
      <c r="A1551" s="204"/>
      <c r="B1551" s="240"/>
      <c r="C1551" s="206"/>
      <c r="D1551" s="229"/>
      <c r="J1551" s="226"/>
      <c r="K1551" s="3"/>
      <c r="L1551" s="3"/>
      <c r="O1551" s="227"/>
      <c r="Q1551" s="94"/>
      <c r="R1551" s="94"/>
      <c r="S1551" s="94"/>
      <c r="T1551" s="94"/>
    </row>
    <row r="1552" ht="15.75" customHeight="1">
      <c r="A1552" s="204"/>
      <c r="B1552" s="240"/>
      <c r="C1552" s="206"/>
      <c r="D1552" s="229"/>
      <c r="J1552" s="226"/>
      <c r="K1552" s="3"/>
      <c r="L1552" s="3"/>
      <c r="O1552" s="227"/>
      <c r="Q1552" s="94"/>
      <c r="R1552" s="94"/>
      <c r="S1552" s="94"/>
      <c r="T1552" s="94"/>
    </row>
    <row r="1553" ht="15.75" customHeight="1">
      <c r="A1553" s="204"/>
      <c r="B1553" s="240"/>
      <c r="C1553" s="206"/>
      <c r="D1553" s="229"/>
      <c r="J1553" s="226"/>
      <c r="K1553" s="3"/>
      <c r="L1553" s="3"/>
      <c r="O1553" s="227"/>
      <c r="Q1553" s="94"/>
      <c r="R1553" s="94"/>
      <c r="S1553" s="94"/>
      <c r="T1553" s="94"/>
    </row>
    <row r="1554" ht="15.75" customHeight="1">
      <c r="A1554" s="204"/>
      <c r="B1554" s="240"/>
      <c r="C1554" s="206"/>
      <c r="D1554" s="229"/>
      <c r="J1554" s="226"/>
      <c r="K1554" s="3"/>
      <c r="L1554" s="3"/>
      <c r="O1554" s="227"/>
      <c r="Q1554" s="94"/>
      <c r="R1554" s="94"/>
      <c r="S1554" s="94"/>
      <c r="T1554" s="94"/>
    </row>
    <row r="1555" ht="15.75" customHeight="1">
      <c r="A1555" s="204"/>
      <c r="B1555" s="240"/>
      <c r="C1555" s="206"/>
      <c r="D1555" s="229"/>
      <c r="J1555" s="226"/>
      <c r="K1555" s="3"/>
      <c r="L1555" s="3"/>
      <c r="O1555" s="227"/>
      <c r="Q1555" s="94"/>
      <c r="R1555" s="94"/>
      <c r="S1555" s="94"/>
      <c r="T1555" s="94"/>
    </row>
    <row r="1556" ht="15.75" customHeight="1">
      <c r="A1556" s="204"/>
      <c r="B1556" s="240"/>
      <c r="C1556" s="206"/>
      <c r="D1556" s="229"/>
      <c r="J1556" s="226"/>
      <c r="K1556" s="3"/>
      <c r="L1556" s="3"/>
      <c r="O1556" s="227"/>
      <c r="Q1556" s="94"/>
      <c r="R1556" s="94"/>
      <c r="S1556" s="94"/>
      <c r="T1556" s="94"/>
    </row>
    <row r="1557" ht="15.75" customHeight="1">
      <c r="A1557" s="204"/>
      <c r="B1557" s="240"/>
      <c r="C1557" s="206"/>
      <c r="D1557" s="229"/>
      <c r="J1557" s="226"/>
      <c r="K1557" s="3"/>
      <c r="L1557" s="3"/>
      <c r="O1557" s="227"/>
      <c r="Q1557" s="94"/>
      <c r="R1557" s="94"/>
      <c r="S1557" s="94"/>
      <c r="T1557" s="94"/>
    </row>
    <row r="1558" ht="15.75" customHeight="1">
      <c r="A1558" s="204"/>
      <c r="B1558" s="240"/>
      <c r="C1558" s="206"/>
      <c r="D1558" s="229"/>
      <c r="J1558" s="226"/>
      <c r="K1558" s="3"/>
      <c r="L1558" s="3"/>
      <c r="O1558" s="227"/>
      <c r="Q1558" s="94"/>
      <c r="R1558" s="94"/>
      <c r="S1558" s="94"/>
      <c r="T1558" s="94"/>
    </row>
    <row r="1559" ht="15.75" customHeight="1">
      <c r="A1559" s="204"/>
      <c r="B1559" s="240"/>
      <c r="C1559" s="206"/>
      <c r="D1559" s="229"/>
      <c r="J1559" s="226"/>
      <c r="K1559" s="3"/>
      <c r="L1559" s="3"/>
      <c r="O1559" s="227"/>
      <c r="Q1559" s="94"/>
      <c r="R1559" s="94"/>
      <c r="S1559" s="94"/>
      <c r="T1559" s="94"/>
    </row>
    <row r="1560" ht="15.75" customHeight="1">
      <c r="A1560" s="204"/>
      <c r="B1560" s="240"/>
      <c r="C1560" s="206"/>
      <c r="D1560" s="229"/>
      <c r="J1560" s="226"/>
      <c r="K1560" s="3"/>
      <c r="L1560" s="3"/>
      <c r="O1560" s="227"/>
      <c r="Q1560" s="94"/>
      <c r="R1560" s="94"/>
      <c r="S1560" s="94"/>
      <c r="T1560" s="94"/>
    </row>
    <row r="1561" ht="15.75" customHeight="1">
      <c r="A1561" s="204"/>
      <c r="B1561" s="240"/>
      <c r="C1561" s="206"/>
      <c r="D1561" s="229"/>
      <c r="J1561" s="226"/>
      <c r="K1561" s="3"/>
      <c r="L1561" s="3"/>
      <c r="O1561" s="227"/>
      <c r="Q1561" s="94"/>
      <c r="R1561" s="94"/>
      <c r="S1561" s="94"/>
      <c r="T1561" s="94"/>
    </row>
    <row r="1562" ht="15.75" customHeight="1">
      <c r="A1562" s="204"/>
      <c r="B1562" s="240"/>
      <c r="C1562" s="206"/>
      <c r="D1562" s="229"/>
      <c r="J1562" s="226"/>
      <c r="K1562" s="3"/>
      <c r="L1562" s="3"/>
      <c r="O1562" s="227"/>
      <c r="Q1562" s="94"/>
      <c r="R1562" s="94"/>
      <c r="S1562" s="94"/>
      <c r="T1562" s="94"/>
    </row>
    <row r="1563" ht="15.75" customHeight="1">
      <c r="A1563" s="204"/>
      <c r="B1563" s="240"/>
      <c r="C1563" s="206"/>
      <c r="D1563" s="229"/>
      <c r="J1563" s="226"/>
      <c r="K1563" s="3"/>
      <c r="L1563" s="3"/>
      <c r="O1563" s="227"/>
      <c r="Q1563" s="94"/>
      <c r="R1563" s="94"/>
      <c r="S1563" s="94"/>
      <c r="T1563" s="94"/>
    </row>
    <row r="1564" ht="15.75" customHeight="1">
      <c r="A1564" s="204"/>
      <c r="B1564" s="240"/>
      <c r="C1564" s="206"/>
      <c r="D1564" s="229"/>
      <c r="J1564" s="226"/>
      <c r="K1564" s="3"/>
      <c r="L1564" s="3"/>
      <c r="O1564" s="227"/>
      <c r="Q1564" s="94"/>
      <c r="R1564" s="94"/>
      <c r="S1564" s="94"/>
      <c r="T1564" s="94"/>
    </row>
    <row r="1565" ht="15.75" customHeight="1">
      <c r="A1565" s="204"/>
      <c r="B1565" s="240"/>
      <c r="C1565" s="206"/>
      <c r="D1565" s="229"/>
      <c r="J1565" s="226"/>
      <c r="K1565" s="3"/>
      <c r="L1565" s="3"/>
      <c r="O1565" s="227"/>
      <c r="Q1565" s="94"/>
      <c r="R1565" s="94"/>
      <c r="S1565" s="94"/>
      <c r="T1565" s="94"/>
    </row>
    <row r="1566" ht="15.75" customHeight="1">
      <c r="A1566" s="204"/>
      <c r="B1566" s="240"/>
      <c r="C1566" s="206"/>
      <c r="D1566" s="229"/>
      <c r="J1566" s="226"/>
      <c r="K1566" s="3"/>
      <c r="L1566" s="3"/>
      <c r="O1566" s="227"/>
      <c r="Q1566" s="94"/>
      <c r="R1566" s="94"/>
      <c r="S1566" s="94"/>
      <c r="T1566" s="94"/>
    </row>
    <row r="1567" ht="15.75" customHeight="1">
      <c r="A1567" s="204"/>
      <c r="B1567" s="240"/>
      <c r="C1567" s="206"/>
      <c r="D1567" s="229"/>
      <c r="J1567" s="226"/>
      <c r="K1567" s="3"/>
      <c r="L1567" s="3"/>
      <c r="O1567" s="227"/>
      <c r="Q1567" s="94"/>
      <c r="R1567" s="94"/>
      <c r="S1567" s="94"/>
      <c r="T1567" s="94"/>
    </row>
    <row r="1568" ht="15.75" customHeight="1">
      <c r="A1568" s="204"/>
      <c r="B1568" s="240"/>
      <c r="C1568" s="206"/>
      <c r="D1568" s="229"/>
      <c r="J1568" s="226"/>
      <c r="K1568" s="3"/>
      <c r="L1568" s="3"/>
      <c r="O1568" s="227"/>
      <c r="Q1568" s="94"/>
      <c r="R1568" s="94"/>
      <c r="S1568" s="94"/>
      <c r="T1568" s="94"/>
    </row>
    <row r="1569" ht="15.75" customHeight="1">
      <c r="A1569" s="204"/>
      <c r="B1569" s="240"/>
      <c r="C1569" s="206"/>
      <c r="D1569" s="229"/>
      <c r="J1569" s="226"/>
      <c r="K1569" s="3"/>
      <c r="L1569" s="3"/>
      <c r="O1569" s="227"/>
      <c r="Q1569" s="94"/>
      <c r="R1569" s="94"/>
      <c r="S1569" s="94"/>
      <c r="T1569" s="94"/>
    </row>
    <row r="1570" ht="15.75" customHeight="1">
      <c r="A1570" s="204"/>
      <c r="B1570" s="240"/>
      <c r="C1570" s="206"/>
      <c r="D1570" s="229"/>
      <c r="J1570" s="226"/>
      <c r="K1570" s="3"/>
      <c r="L1570" s="3"/>
      <c r="O1570" s="227"/>
      <c r="Q1570" s="94"/>
      <c r="R1570" s="94"/>
      <c r="S1570" s="94"/>
      <c r="T1570" s="94"/>
    </row>
    <row r="1571" ht="15.75" customHeight="1">
      <c r="A1571" s="204"/>
      <c r="B1571" s="240"/>
      <c r="C1571" s="206"/>
      <c r="D1571" s="229"/>
      <c r="J1571" s="226"/>
      <c r="K1571" s="3"/>
      <c r="L1571" s="3"/>
      <c r="O1571" s="227"/>
      <c r="Q1571" s="94"/>
      <c r="R1571" s="94"/>
      <c r="S1571" s="94"/>
      <c r="T1571" s="94"/>
    </row>
    <row r="1572" ht="15.75" customHeight="1">
      <c r="A1572" s="204"/>
      <c r="B1572" s="240"/>
      <c r="C1572" s="206"/>
      <c r="D1572" s="229"/>
      <c r="J1572" s="226"/>
      <c r="K1572" s="3"/>
      <c r="L1572" s="3"/>
      <c r="O1572" s="227"/>
      <c r="Q1572" s="94"/>
      <c r="R1572" s="94"/>
      <c r="S1572" s="94"/>
      <c r="T1572" s="94"/>
    </row>
    <row r="1573" ht="15.75" customHeight="1">
      <c r="A1573" s="204"/>
      <c r="B1573" s="240"/>
      <c r="C1573" s="206"/>
      <c r="D1573" s="229"/>
      <c r="J1573" s="226"/>
      <c r="K1573" s="3"/>
      <c r="L1573" s="3"/>
      <c r="O1573" s="227"/>
      <c r="Q1573" s="94"/>
      <c r="R1573" s="94"/>
      <c r="S1573" s="94"/>
      <c r="T1573" s="94"/>
    </row>
    <row r="1574" ht="15.75" customHeight="1">
      <c r="A1574" s="204"/>
      <c r="B1574" s="240"/>
      <c r="C1574" s="206"/>
      <c r="D1574" s="229"/>
      <c r="J1574" s="226"/>
      <c r="K1574" s="3"/>
      <c r="L1574" s="3"/>
      <c r="O1574" s="227"/>
      <c r="Q1574" s="94"/>
      <c r="R1574" s="94"/>
      <c r="S1574" s="94"/>
      <c r="T1574" s="94"/>
    </row>
    <row r="1575" ht="15.75" customHeight="1">
      <c r="A1575" s="204"/>
      <c r="B1575" s="240"/>
      <c r="C1575" s="206"/>
      <c r="D1575" s="229"/>
      <c r="J1575" s="226"/>
      <c r="K1575" s="3"/>
      <c r="L1575" s="3"/>
      <c r="O1575" s="227"/>
      <c r="Q1575" s="94"/>
      <c r="R1575" s="94"/>
      <c r="S1575" s="94"/>
      <c r="T1575" s="94"/>
    </row>
    <row r="1576" ht="15.75" customHeight="1">
      <c r="A1576" s="204"/>
      <c r="B1576" s="240"/>
      <c r="C1576" s="206"/>
      <c r="D1576" s="229"/>
      <c r="J1576" s="226"/>
      <c r="K1576" s="3"/>
      <c r="L1576" s="3"/>
      <c r="O1576" s="227"/>
      <c r="Q1576" s="94"/>
      <c r="R1576" s="94"/>
      <c r="S1576" s="94"/>
      <c r="T1576" s="94"/>
    </row>
    <row r="1577" ht="15.75" customHeight="1">
      <c r="A1577" s="204"/>
      <c r="B1577" s="240"/>
      <c r="C1577" s="206"/>
      <c r="D1577" s="229"/>
      <c r="J1577" s="226"/>
      <c r="K1577" s="3"/>
      <c r="L1577" s="3"/>
      <c r="O1577" s="227"/>
      <c r="Q1577" s="94"/>
      <c r="R1577" s="94"/>
      <c r="S1577" s="94"/>
      <c r="T1577" s="94"/>
    </row>
    <row r="1578" ht="15.75" customHeight="1">
      <c r="A1578" s="204"/>
      <c r="B1578" s="240"/>
      <c r="C1578" s="206"/>
      <c r="D1578" s="229"/>
      <c r="J1578" s="226"/>
      <c r="K1578" s="3"/>
      <c r="L1578" s="3"/>
      <c r="O1578" s="227"/>
      <c r="Q1578" s="94"/>
      <c r="R1578" s="94"/>
      <c r="S1578" s="94"/>
      <c r="T1578" s="94"/>
    </row>
    <row r="1579" ht="15.75" customHeight="1">
      <c r="A1579" s="204"/>
      <c r="B1579" s="240"/>
      <c r="C1579" s="206"/>
      <c r="D1579" s="229"/>
      <c r="J1579" s="226"/>
      <c r="K1579" s="3"/>
      <c r="L1579" s="3"/>
      <c r="O1579" s="227"/>
      <c r="Q1579" s="94"/>
      <c r="R1579" s="94"/>
      <c r="S1579" s="94"/>
      <c r="T1579" s="94"/>
    </row>
    <row r="1580" ht="15.75" customHeight="1">
      <c r="A1580" s="204"/>
      <c r="B1580" s="240"/>
      <c r="C1580" s="206"/>
      <c r="D1580" s="229"/>
      <c r="J1580" s="226"/>
      <c r="K1580" s="3"/>
      <c r="L1580" s="3"/>
      <c r="O1580" s="227"/>
      <c r="Q1580" s="94"/>
      <c r="R1580" s="94"/>
      <c r="S1580" s="94"/>
      <c r="T1580" s="94"/>
    </row>
    <row r="1581" ht="15.75" customHeight="1">
      <c r="A1581" s="204"/>
      <c r="B1581" s="240"/>
      <c r="C1581" s="206"/>
      <c r="D1581" s="229"/>
      <c r="J1581" s="226"/>
      <c r="K1581" s="3"/>
      <c r="L1581" s="3"/>
      <c r="O1581" s="227"/>
      <c r="Q1581" s="94"/>
      <c r="R1581" s="94"/>
      <c r="S1581" s="94"/>
      <c r="T1581" s="94"/>
    </row>
    <row r="1582" ht="15.75" customHeight="1">
      <c r="A1582" s="204"/>
      <c r="B1582" s="240"/>
      <c r="C1582" s="206"/>
      <c r="D1582" s="229"/>
      <c r="J1582" s="226"/>
      <c r="K1582" s="3"/>
      <c r="L1582" s="3"/>
      <c r="O1582" s="227"/>
      <c r="Q1582" s="94"/>
      <c r="R1582" s="94"/>
      <c r="S1582" s="94"/>
      <c r="T1582" s="94"/>
    </row>
    <row r="1583" ht="15.75" customHeight="1">
      <c r="A1583" s="204"/>
      <c r="B1583" s="240"/>
      <c r="C1583" s="206"/>
      <c r="D1583" s="229"/>
      <c r="J1583" s="226"/>
      <c r="K1583" s="3"/>
      <c r="L1583" s="3"/>
      <c r="O1583" s="227"/>
      <c r="Q1583" s="94"/>
      <c r="R1583" s="94"/>
      <c r="S1583" s="94"/>
      <c r="T1583" s="94"/>
    </row>
    <row r="1584" ht="15.75" customHeight="1">
      <c r="A1584" s="204"/>
      <c r="B1584" s="240"/>
      <c r="C1584" s="206"/>
      <c r="D1584" s="229"/>
      <c r="J1584" s="226"/>
      <c r="K1584" s="3"/>
      <c r="L1584" s="3"/>
      <c r="O1584" s="227"/>
      <c r="Q1584" s="94"/>
      <c r="R1584" s="94"/>
      <c r="S1584" s="94"/>
      <c r="T1584" s="94"/>
    </row>
    <row r="1585" ht="15.75" customHeight="1">
      <c r="A1585" s="204"/>
      <c r="B1585" s="240"/>
      <c r="C1585" s="206"/>
      <c r="D1585" s="229"/>
      <c r="J1585" s="226"/>
      <c r="K1585" s="3"/>
      <c r="L1585" s="3"/>
      <c r="O1585" s="227"/>
      <c r="Q1585" s="94"/>
      <c r="R1585" s="94"/>
      <c r="S1585" s="94"/>
      <c r="T1585" s="94"/>
    </row>
    <row r="1586" ht="15.75" customHeight="1">
      <c r="A1586" s="204"/>
      <c r="B1586" s="240"/>
      <c r="C1586" s="206"/>
      <c r="D1586" s="229"/>
      <c r="J1586" s="226"/>
      <c r="K1586" s="3"/>
      <c r="L1586" s="3"/>
      <c r="O1586" s="227"/>
      <c r="Q1586" s="94"/>
      <c r="R1586" s="94"/>
      <c r="S1586" s="94"/>
      <c r="T1586" s="94"/>
    </row>
    <row r="1587" ht="15.75" customHeight="1">
      <c r="A1587" s="204"/>
      <c r="B1587" s="240"/>
      <c r="C1587" s="206"/>
      <c r="D1587" s="229"/>
      <c r="J1587" s="226"/>
      <c r="K1587" s="3"/>
      <c r="L1587" s="3"/>
      <c r="O1587" s="227"/>
      <c r="Q1587" s="94"/>
      <c r="R1587" s="94"/>
      <c r="S1587" s="94"/>
      <c r="T1587" s="94"/>
    </row>
    <row r="1588" ht="15.75" customHeight="1">
      <c r="A1588" s="204"/>
      <c r="B1588" s="240"/>
      <c r="C1588" s="206"/>
      <c r="D1588" s="229"/>
      <c r="J1588" s="226"/>
      <c r="K1588" s="3"/>
      <c r="L1588" s="3"/>
      <c r="O1588" s="227"/>
      <c r="Q1588" s="94"/>
      <c r="R1588" s="94"/>
      <c r="S1588" s="94"/>
      <c r="T1588" s="94"/>
    </row>
    <row r="1589" ht="15.75" customHeight="1">
      <c r="A1589" s="204"/>
      <c r="B1589" s="240"/>
      <c r="C1589" s="206"/>
      <c r="D1589" s="229"/>
      <c r="J1589" s="226"/>
      <c r="K1589" s="3"/>
      <c r="L1589" s="3"/>
      <c r="O1589" s="227"/>
      <c r="Q1589" s="94"/>
      <c r="R1589" s="94"/>
      <c r="S1589" s="94"/>
      <c r="T1589" s="94"/>
    </row>
    <row r="1590" ht="15.75" customHeight="1">
      <c r="A1590" s="204"/>
      <c r="B1590" s="240"/>
      <c r="C1590" s="206"/>
      <c r="D1590" s="229"/>
      <c r="J1590" s="226"/>
      <c r="K1590" s="3"/>
      <c r="L1590" s="3"/>
      <c r="O1590" s="227"/>
      <c r="Q1590" s="94"/>
      <c r="R1590" s="94"/>
      <c r="S1590" s="94"/>
      <c r="T1590" s="94"/>
    </row>
    <row r="1591" ht="15.75" customHeight="1">
      <c r="A1591" s="204"/>
      <c r="B1591" s="240"/>
      <c r="C1591" s="206"/>
      <c r="D1591" s="229"/>
      <c r="J1591" s="226"/>
      <c r="K1591" s="3"/>
      <c r="L1591" s="3"/>
      <c r="O1591" s="227"/>
      <c r="Q1591" s="94"/>
      <c r="R1591" s="94"/>
      <c r="S1591" s="94"/>
      <c r="T1591" s="94"/>
    </row>
    <row r="1592" ht="15.75" customHeight="1">
      <c r="A1592" s="204"/>
      <c r="B1592" s="240"/>
      <c r="C1592" s="206"/>
      <c r="D1592" s="229"/>
      <c r="J1592" s="226"/>
      <c r="K1592" s="3"/>
      <c r="L1592" s="3"/>
      <c r="O1592" s="227"/>
      <c r="Q1592" s="94"/>
      <c r="R1592" s="94"/>
      <c r="S1592" s="94"/>
      <c r="T1592" s="94"/>
    </row>
    <row r="1593" ht="15.75" customHeight="1">
      <c r="A1593" s="204"/>
      <c r="B1593" s="240"/>
      <c r="C1593" s="206"/>
      <c r="D1593" s="229"/>
      <c r="J1593" s="226"/>
      <c r="K1593" s="3"/>
      <c r="L1593" s="3"/>
      <c r="O1593" s="227"/>
      <c r="Q1593" s="94"/>
      <c r="R1593" s="94"/>
      <c r="S1593" s="94"/>
      <c r="T1593" s="94"/>
    </row>
    <row r="1594" ht="15.75" customHeight="1">
      <c r="A1594" s="204"/>
      <c r="B1594" s="240"/>
      <c r="C1594" s="206"/>
      <c r="D1594" s="229"/>
      <c r="J1594" s="226"/>
      <c r="K1594" s="3"/>
      <c r="L1594" s="3"/>
      <c r="O1594" s="227"/>
      <c r="Q1594" s="94"/>
      <c r="R1594" s="94"/>
      <c r="S1594" s="94"/>
      <c r="T1594" s="94"/>
    </row>
    <row r="1595" ht="15.75" customHeight="1">
      <c r="A1595" s="204"/>
      <c r="B1595" s="240"/>
      <c r="C1595" s="206"/>
      <c r="D1595" s="229"/>
      <c r="J1595" s="226"/>
      <c r="K1595" s="3"/>
      <c r="L1595" s="3"/>
      <c r="O1595" s="227"/>
      <c r="Q1595" s="94"/>
      <c r="R1595" s="94"/>
      <c r="S1595" s="94"/>
      <c r="T1595" s="94"/>
    </row>
    <row r="1596" ht="15.75" customHeight="1">
      <c r="A1596" s="204"/>
      <c r="B1596" s="240"/>
      <c r="C1596" s="206"/>
      <c r="D1596" s="229"/>
      <c r="J1596" s="226"/>
      <c r="K1596" s="3"/>
      <c r="L1596" s="3"/>
      <c r="O1596" s="227"/>
      <c r="Q1596" s="94"/>
      <c r="R1596" s="94"/>
      <c r="S1596" s="94"/>
      <c r="T1596" s="94"/>
    </row>
    <row r="1597" ht="15.75" customHeight="1">
      <c r="A1597" s="204"/>
      <c r="B1597" s="240"/>
      <c r="C1597" s="206"/>
      <c r="D1597" s="229"/>
      <c r="J1597" s="226"/>
      <c r="K1597" s="3"/>
      <c r="L1597" s="3"/>
      <c r="O1597" s="227"/>
      <c r="Q1597" s="94"/>
      <c r="R1597" s="94"/>
      <c r="S1597" s="94"/>
      <c r="T1597" s="94"/>
    </row>
    <row r="1598" ht="15.75" customHeight="1">
      <c r="A1598" s="204"/>
      <c r="B1598" s="240"/>
      <c r="C1598" s="206"/>
      <c r="D1598" s="229"/>
      <c r="J1598" s="226"/>
      <c r="K1598" s="3"/>
      <c r="L1598" s="3"/>
      <c r="O1598" s="227"/>
      <c r="Q1598" s="94"/>
      <c r="R1598" s="94"/>
      <c r="S1598" s="94"/>
      <c r="T1598" s="94"/>
    </row>
    <row r="1599" ht="15.75" customHeight="1">
      <c r="A1599" s="204"/>
      <c r="B1599" s="240"/>
      <c r="C1599" s="206"/>
      <c r="D1599" s="229"/>
      <c r="J1599" s="226"/>
      <c r="K1599" s="3"/>
      <c r="L1599" s="3"/>
      <c r="O1599" s="227"/>
      <c r="Q1599" s="94"/>
      <c r="R1599" s="94"/>
      <c r="S1599" s="94"/>
      <c r="T1599" s="94"/>
    </row>
    <row r="1600" ht="15.75" customHeight="1">
      <c r="A1600" s="204"/>
      <c r="B1600" s="240"/>
      <c r="C1600" s="206"/>
      <c r="D1600" s="229"/>
      <c r="J1600" s="226"/>
      <c r="K1600" s="3"/>
      <c r="L1600" s="3"/>
      <c r="O1600" s="227"/>
      <c r="Q1600" s="94"/>
      <c r="R1600" s="94"/>
      <c r="S1600" s="94"/>
      <c r="T1600" s="94"/>
    </row>
    <row r="1601" ht="15.75" customHeight="1">
      <c r="A1601" s="204"/>
      <c r="B1601" s="240"/>
      <c r="C1601" s="206"/>
      <c r="D1601" s="229"/>
      <c r="J1601" s="226"/>
      <c r="K1601" s="3"/>
      <c r="L1601" s="3"/>
      <c r="O1601" s="227"/>
      <c r="Q1601" s="94"/>
      <c r="R1601" s="94"/>
      <c r="S1601" s="94"/>
      <c r="T1601" s="94"/>
    </row>
    <row r="1602" ht="15.75" customHeight="1">
      <c r="A1602" s="204"/>
      <c r="B1602" s="240"/>
      <c r="C1602" s="206"/>
      <c r="D1602" s="229"/>
      <c r="J1602" s="226"/>
      <c r="K1602" s="3"/>
      <c r="L1602" s="3"/>
      <c r="O1602" s="227"/>
      <c r="Q1602" s="94"/>
      <c r="R1602" s="94"/>
      <c r="S1602" s="94"/>
      <c r="T1602" s="94"/>
    </row>
    <row r="1603" ht="15.75" customHeight="1">
      <c r="A1603" s="204"/>
      <c r="B1603" s="240"/>
      <c r="C1603" s="206"/>
      <c r="D1603" s="229"/>
      <c r="J1603" s="226"/>
      <c r="K1603" s="3"/>
      <c r="L1603" s="3"/>
      <c r="O1603" s="227"/>
      <c r="Q1603" s="94"/>
      <c r="R1603" s="94"/>
      <c r="S1603" s="94"/>
      <c r="T1603" s="94"/>
    </row>
    <row r="1604" ht="15.75" customHeight="1">
      <c r="A1604" s="204"/>
      <c r="B1604" s="240"/>
      <c r="C1604" s="206"/>
      <c r="D1604" s="229"/>
      <c r="J1604" s="226"/>
      <c r="K1604" s="3"/>
      <c r="L1604" s="3"/>
      <c r="O1604" s="227"/>
      <c r="Q1604" s="94"/>
      <c r="R1604" s="94"/>
      <c r="S1604" s="94"/>
      <c r="T1604" s="94"/>
    </row>
    <row r="1605" ht="15.75" customHeight="1">
      <c r="A1605" s="204"/>
      <c r="B1605" s="240"/>
      <c r="C1605" s="206"/>
      <c r="D1605" s="229"/>
      <c r="J1605" s="226"/>
      <c r="K1605" s="3"/>
      <c r="L1605" s="3"/>
      <c r="O1605" s="227"/>
      <c r="Q1605" s="94"/>
      <c r="R1605" s="94"/>
      <c r="S1605" s="94"/>
      <c r="T1605" s="94"/>
    </row>
    <row r="1606" ht="15.75" customHeight="1">
      <c r="A1606" s="204"/>
      <c r="B1606" s="240"/>
      <c r="C1606" s="206"/>
      <c r="D1606" s="229"/>
      <c r="J1606" s="226"/>
      <c r="K1606" s="3"/>
      <c r="L1606" s="3"/>
      <c r="O1606" s="227"/>
      <c r="Q1606" s="94"/>
      <c r="R1606" s="94"/>
      <c r="S1606" s="94"/>
      <c r="T1606" s="94"/>
    </row>
    <row r="1607" ht="15.75" customHeight="1">
      <c r="A1607" s="204"/>
      <c r="B1607" s="240"/>
      <c r="C1607" s="206"/>
      <c r="D1607" s="229"/>
      <c r="J1607" s="226"/>
      <c r="K1607" s="3"/>
      <c r="L1607" s="3"/>
      <c r="O1607" s="227"/>
      <c r="Q1607" s="94"/>
      <c r="R1607" s="94"/>
      <c r="S1607" s="94"/>
      <c r="T1607" s="94"/>
    </row>
    <row r="1608" ht="15.75" customHeight="1">
      <c r="A1608" s="204"/>
      <c r="B1608" s="240"/>
      <c r="C1608" s="206"/>
      <c r="D1608" s="229"/>
      <c r="J1608" s="226"/>
      <c r="K1608" s="3"/>
      <c r="L1608" s="3"/>
      <c r="O1608" s="227"/>
      <c r="Q1608" s="94"/>
      <c r="R1608" s="94"/>
      <c r="S1608" s="94"/>
      <c r="T1608" s="94"/>
    </row>
    <row r="1609" ht="15.75" customHeight="1">
      <c r="A1609" s="204"/>
      <c r="B1609" s="240"/>
      <c r="C1609" s="206"/>
      <c r="D1609" s="229"/>
      <c r="J1609" s="226"/>
      <c r="K1609" s="3"/>
      <c r="L1609" s="3"/>
      <c r="O1609" s="227"/>
      <c r="Q1609" s="94"/>
      <c r="R1609" s="94"/>
      <c r="S1609" s="94"/>
      <c r="T1609" s="94"/>
    </row>
    <row r="1610" ht="15.75" customHeight="1">
      <c r="A1610" s="204"/>
      <c r="B1610" s="240"/>
      <c r="C1610" s="206"/>
      <c r="D1610" s="229"/>
      <c r="J1610" s="226"/>
      <c r="K1610" s="3"/>
      <c r="L1610" s="3"/>
      <c r="O1610" s="227"/>
      <c r="Q1610" s="94"/>
      <c r="R1610" s="94"/>
      <c r="S1610" s="94"/>
      <c r="T1610" s="94"/>
    </row>
    <row r="1611" ht="15.75" customHeight="1">
      <c r="A1611" s="204"/>
      <c r="B1611" s="240"/>
      <c r="C1611" s="223"/>
      <c r="D1611" s="249"/>
      <c r="J1611" s="226"/>
      <c r="K1611" s="3"/>
      <c r="L1611" s="3"/>
      <c r="O1611" s="227"/>
      <c r="Q1611" s="94"/>
      <c r="R1611" s="94"/>
      <c r="S1611" s="94"/>
      <c r="T1611" s="94"/>
    </row>
    <row r="1612" ht="15.75" customHeight="1">
      <c r="A1612" s="204"/>
      <c r="B1612" s="240"/>
      <c r="C1612" s="223"/>
      <c r="D1612" s="231"/>
      <c r="J1612" s="226"/>
      <c r="K1612" s="3"/>
      <c r="L1612" s="3"/>
      <c r="O1612" s="227"/>
      <c r="Q1612" s="94"/>
      <c r="R1612" s="94"/>
      <c r="S1612" s="94"/>
      <c r="T1612" s="94"/>
    </row>
    <row r="1613" ht="15.75" customHeight="1">
      <c r="A1613" s="204"/>
      <c r="B1613" s="240"/>
      <c r="C1613" s="223"/>
      <c r="D1613" s="231"/>
      <c r="J1613" s="226"/>
      <c r="K1613" s="3"/>
      <c r="L1613" s="3"/>
      <c r="O1613" s="227"/>
      <c r="Q1613" s="94"/>
      <c r="R1613" s="94"/>
      <c r="S1613" s="94"/>
      <c r="T1613" s="94"/>
    </row>
    <row r="1614" ht="15.75" customHeight="1">
      <c r="A1614" s="242"/>
      <c r="B1614" s="240"/>
      <c r="C1614" s="223"/>
      <c r="D1614" s="231"/>
      <c r="J1614" s="226"/>
      <c r="K1614" s="3"/>
      <c r="L1614" s="3"/>
      <c r="O1614" s="227"/>
      <c r="Q1614" s="94"/>
      <c r="R1614" s="94"/>
      <c r="S1614" s="94"/>
      <c r="T1614" s="94"/>
    </row>
    <row r="1615" ht="15.75" customHeight="1">
      <c r="A1615" s="234"/>
      <c r="B1615" s="240"/>
      <c r="C1615" s="223"/>
      <c r="D1615" s="231"/>
      <c r="J1615" s="226"/>
      <c r="K1615" s="3"/>
      <c r="L1615" s="3"/>
      <c r="O1615" s="227"/>
      <c r="Q1615" s="94"/>
      <c r="R1615" s="94"/>
      <c r="S1615" s="94"/>
      <c r="T1615" s="94"/>
    </row>
    <row r="1616" ht="15.75" customHeight="1">
      <c r="A1616" s="234"/>
      <c r="B1616" s="240"/>
      <c r="C1616" s="223"/>
      <c r="D1616" s="231"/>
      <c r="J1616" s="226"/>
      <c r="K1616" s="3"/>
      <c r="L1616" s="3"/>
      <c r="O1616" s="227"/>
      <c r="Q1616" s="94"/>
      <c r="R1616" s="94"/>
      <c r="S1616" s="94"/>
      <c r="T1616" s="94"/>
    </row>
    <row r="1617" ht="15.75" customHeight="1">
      <c r="A1617" s="234"/>
      <c r="B1617" s="240"/>
      <c r="C1617" s="223"/>
      <c r="D1617" s="231"/>
      <c r="J1617" s="226"/>
      <c r="K1617" s="3"/>
      <c r="L1617" s="3"/>
      <c r="O1617" s="227"/>
      <c r="Q1617" s="94"/>
      <c r="R1617" s="94"/>
      <c r="S1617" s="94"/>
      <c r="T1617" s="94"/>
    </row>
    <row r="1618" ht="15.75" customHeight="1">
      <c r="A1618" s="234"/>
      <c r="B1618" s="240"/>
      <c r="C1618" s="223"/>
      <c r="D1618" s="231"/>
      <c r="J1618" s="226"/>
      <c r="K1618" s="3"/>
      <c r="L1618" s="3"/>
      <c r="O1618" s="227"/>
      <c r="Q1618" s="94"/>
      <c r="R1618" s="94"/>
      <c r="S1618" s="94"/>
      <c r="T1618" s="94"/>
    </row>
    <row r="1619" ht="15.75" customHeight="1">
      <c r="A1619" s="234"/>
      <c r="B1619" s="240"/>
      <c r="C1619" s="223"/>
      <c r="D1619" s="231"/>
      <c r="J1619" s="226"/>
      <c r="K1619" s="3"/>
      <c r="L1619" s="3"/>
      <c r="O1619" s="227"/>
      <c r="Q1619" s="94"/>
      <c r="R1619" s="94"/>
      <c r="S1619" s="94"/>
      <c r="T1619" s="94"/>
    </row>
    <row r="1620" ht="15.75" customHeight="1">
      <c r="A1620" s="234"/>
      <c r="B1620" s="240"/>
      <c r="C1620" s="223"/>
      <c r="D1620" s="231"/>
      <c r="J1620" s="226"/>
      <c r="K1620" s="3"/>
      <c r="L1620" s="3"/>
      <c r="O1620" s="227"/>
      <c r="Q1620" s="94"/>
      <c r="R1620" s="94"/>
      <c r="S1620" s="94"/>
      <c r="T1620" s="94"/>
    </row>
    <row r="1621" ht="15.75" customHeight="1">
      <c r="A1621" s="234"/>
      <c r="B1621" s="240"/>
      <c r="C1621" s="223"/>
      <c r="D1621" s="231"/>
      <c r="J1621" s="226"/>
      <c r="K1621" s="3"/>
      <c r="L1621" s="3"/>
      <c r="O1621" s="227"/>
      <c r="Q1621" s="94"/>
      <c r="R1621" s="94"/>
      <c r="S1621" s="94"/>
      <c r="T1621" s="94"/>
    </row>
    <row r="1622" ht="15.75" customHeight="1">
      <c r="A1622" s="234"/>
      <c r="B1622" s="240"/>
      <c r="C1622" s="223"/>
      <c r="D1622" s="231"/>
      <c r="J1622" s="226"/>
      <c r="K1622" s="3"/>
      <c r="L1622" s="3"/>
      <c r="O1622" s="227"/>
      <c r="Q1622" s="94"/>
      <c r="R1622" s="94"/>
      <c r="S1622" s="94"/>
      <c r="T1622" s="94"/>
    </row>
    <row r="1623" ht="15.75" customHeight="1">
      <c r="A1623" s="234"/>
      <c r="B1623" s="240"/>
      <c r="C1623" s="223"/>
      <c r="D1623" s="231"/>
      <c r="J1623" s="226"/>
      <c r="K1623" s="3"/>
      <c r="L1623" s="3"/>
      <c r="O1623" s="227"/>
      <c r="Q1623" s="94"/>
      <c r="R1623" s="94"/>
      <c r="S1623" s="94"/>
      <c r="T1623" s="94"/>
    </row>
    <row r="1624" ht="15.75" customHeight="1">
      <c r="A1624" s="234"/>
      <c r="B1624" s="240"/>
      <c r="C1624" s="223"/>
      <c r="D1624" s="231"/>
      <c r="J1624" s="226"/>
      <c r="K1624" s="3"/>
      <c r="L1624" s="3"/>
      <c r="O1624" s="227"/>
      <c r="Q1624" s="94"/>
      <c r="R1624" s="94"/>
      <c r="S1624" s="94"/>
      <c r="T1624" s="94"/>
    </row>
    <row r="1625" ht="15.75" customHeight="1">
      <c r="A1625" s="234"/>
      <c r="B1625" s="240"/>
      <c r="C1625" s="223"/>
      <c r="D1625" s="231"/>
      <c r="J1625" s="226"/>
      <c r="K1625" s="3"/>
      <c r="L1625" s="3"/>
      <c r="O1625" s="227"/>
      <c r="Q1625" s="94"/>
      <c r="R1625" s="94"/>
      <c r="S1625" s="94"/>
      <c r="T1625" s="94"/>
    </row>
    <row r="1626" ht="15.75" customHeight="1">
      <c r="A1626" s="234"/>
      <c r="B1626" s="240"/>
      <c r="C1626" s="223"/>
      <c r="D1626" s="231"/>
      <c r="J1626" s="226"/>
      <c r="K1626" s="3"/>
      <c r="L1626" s="3"/>
      <c r="O1626" s="227"/>
      <c r="Q1626" s="94"/>
      <c r="R1626" s="94"/>
      <c r="S1626" s="94"/>
      <c r="T1626" s="94"/>
    </row>
    <row r="1627" ht="15.75" customHeight="1">
      <c r="A1627" s="234"/>
      <c r="B1627" s="240"/>
      <c r="C1627" s="223"/>
      <c r="D1627" s="231"/>
      <c r="J1627" s="226"/>
      <c r="K1627" s="3"/>
      <c r="L1627" s="3"/>
      <c r="O1627" s="227"/>
      <c r="Q1627" s="94"/>
      <c r="R1627" s="94"/>
      <c r="S1627" s="94"/>
      <c r="T1627" s="94"/>
    </row>
    <row r="1628" ht="15.75" customHeight="1">
      <c r="A1628" s="234"/>
      <c r="B1628" s="240"/>
      <c r="C1628" s="223"/>
      <c r="D1628" s="231"/>
      <c r="J1628" s="226"/>
      <c r="K1628" s="3"/>
      <c r="L1628" s="3"/>
      <c r="O1628" s="227"/>
      <c r="Q1628" s="94"/>
      <c r="R1628" s="94"/>
      <c r="S1628" s="94"/>
      <c r="T1628" s="94"/>
    </row>
    <row r="1629" ht="15.75" customHeight="1">
      <c r="A1629" s="234"/>
      <c r="B1629" s="240"/>
      <c r="C1629" s="223"/>
      <c r="D1629" s="231"/>
      <c r="J1629" s="226"/>
      <c r="K1629" s="3"/>
      <c r="L1629" s="3"/>
      <c r="O1629" s="227"/>
      <c r="Q1629" s="94"/>
      <c r="R1629" s="94"/>
      <c r="S1629" s="94"/>
      <c r="T1629" s="94"/>
    </row>
    <row r="1630" ht="15.75" customHeight="1">
      <c r="A1630" s="234"/>
      <c r="B1630" s="240"/>
      <c r="C1630" s="223"/>
      <c r="D1630" s="231"/>
      <c r="J1630" s="226"/>
      <c r="K1630" s="3"/>
      <c r="L1630" s="3"/>
      <c r="O1630" s="227"/>
      <c r="Q1630" s="94"/>
      <c r="R1630" s="94"/>
      <c r="S1630" s="94"/>
      <c r="T1630" s="94"/>
    </row>
    <row r="1631" ht="15.75" customHeight="1">
      <c r="A1631" s="234"/>
      <c r="B1631" s="240"/>
      <c r="C1631" s="223"/>
      <c r="D1631" s="231"/>
      <c r="J1631" s="226"/>
      <c r="K1631" s="3"/>
      <c r="L1631" s="3"/>
      <c r="O1631" s="227"/>
      <c r="Q1631" s="94"/>
      <c r="R1631" s="94"/>
      <c r="S1631" s="94"/>
      <c r="T1631" s="94"/>
    </row>
    <row r="1632" ht="15.75" customHeight="1">
      <c r="A1632" s="234"/>
      <c r="B1632" s="240"/>
      <c r="C1632" s="223"/>
      <c r="D1632" s="231"/>
      <c r="J1632" s="226"/>
      <c r="K1632" s="3"/>
      <c r="L1632" s="3"/>
      <c r="O1632" s="227"/>
      <c r="Q1632" s="94"/>
      <c r="R1632" s="94"/>
      <c r="S1632" s="94"/>
      <c r="T1632" s="94"/>
    </row>
    <row r="1633" ht="15.75" customHeight="1">
      <c r="A1633" s="234"/>
      <c r="B1633" s="240"/>
      <c r="C1633" s="223"/>
      <c r="D1633" s="231"/>
      <c r="J1633" s="226"/>
      <c r="K1633" s="3"/>
      <c r="L1633" s="3"/>
      <c r="O1633" s="227"/>
      <c r="Q1633" s="94"/>
      <c r="R1633" s="94"/>
      <c r="S1633" s="94"/>
      <c r="T1633" s="94"/>
    </row>
    <row r="1634" ht="15.75" customHeight="1">
      <c r="A1634" s="234"/>
      <c r="B1634" s="240"/>
      <c r="C1634" s="223"/>
      <c r="D1634" s="231"/>
      <c r="J1634" s="226"/>
      <c r="K1634" s="3"/>
      <c r="L1634" s="3"/>
      <c r="O1634" s="227"/>
      <c r="Q1634" s="94"/>
      <c r="R1634" s="94"/>
      <c r="S1634" s="94"/>
      <c r="T1634" s="94"/>
    </row>
    <row r="1635" ht="15.75" customHeight="1">
      <c r="A1635" s="234"/>
      <c r="B1635" s="240"/>
      <c r="C1635" s="223"/>
      <c r="D1635" s="231"/>
      <c r="J1635" s="226"/>
      <c r="K1635" s="3"/>
      <c r="L1635" s="3"/>
      <c r="O1635" s="227"/>
      <c r="Q1635" s="94"/>
      <c r="R1635" s="94"/>
      <c r="S1635" s="94"/>
      <c r="T1635" s="94"/>
    </row>
    <row r="1636" ht="15.75" customHeight="1">
      <c r="A1636" s="234"/>
      <c r="B1636" s="240"/>
      <c r="C1636" s="223"/>
      <c r="D1636" s="231"/>
      <c r="J1636" s="226"/>
      <c r="K1636" s="3"/>
      <c r="L1636" s="3"/>
      <c r="O1636" s="227"/>
      <c r="Q1636" s="94"/>
      <c r="R1636" s="94"/>
      <c r="S1636" s="94"/>
      <c r="T1636" s="94"/>
    </row>
    <row r="1637" ht="15.75" customHeight="1">
      <c r="A1637" s="204"/>
      <c r="B1637" s="240"/>
      <c r="C1637" s="223"/>
      <c r="D1637" s="231"/>
      <c r="J1637" s="226"/>
      <c r="K1637" s="3"/>
      <c r="L1637" s="3"/>
      <c r="O1637" s="227"/>
      <c r="Q1637" s="94"/>
      <c r="R1637" s="94"/>
      <c r="S1637" s="94"/>
      <c r="T1637" s="94"/>
    </row>
    <row r="1638" ht="15.75" customHeight="1">
      <c r="A1638" s="204"/>
      <c r="B1638" s="240"/>
      <c r="C1638" s="223"/>
      <c r="D1638" s="231"/>
      <c r="J1638" s="226"/>
      <c r="K1638" s="3"/>
      <c r="L1638" s="3"/>
      <c r="O1638" s="227"/>
      <c r="Q1638" s="94"/>
      <c r="R1638" s="94"/>
      <c r="S1638" s="94"/>
      <c r="T1638" s="94"/>
    </row>
    <row r="1639" ht="15.75" customHeight="1">
      <c r="A1639" s="234"/>
      <c r="B1639" s="240"/>
      <c r="C1639" s="223"/>
      <c r="D1639" s="231"/>
      <c r="J1639" s="226"/>
      <c r="K1639" s="3"/>
      <c r="L1639" s="3"/>
      <c r="O1639" s="227"/>
      <c r="Q1639" s="94"/>
      <c r="R1639" s="94"/>
      <c r="S1639" s="94"/>
      <c r="T1639" s="94"/>
    </row>
    <row r="1640" ht="15.75" customHeight="1">
      <c r="A1640" s="234"/>
      <c r="B1640" s="240"/>
      <c r="C1640" s="223"/>
      <c r="D1640" s="231"/>
      <c r="J1640" s="226"/>
      <c r="K1640" s="3"/>
      <c r="L1640" s="3"/>
      <c r="O1640" s="227"/>
      <c r="Q1640" s="94"/>
      <c r="R1640" s="94"/>
      <c r="S1640" s="94"/>
      <c r="T1640" s="94"/>
    </row>
    <row r="1641" ht="15.75" customHeight="1">
      <c r="A1641" s="234"/>
      <c r="B1641" s="240"/>
      <c r="C1641" s="223"/>
      <c r="D1641" s="231"/>
      <c r="J1641" s="226"/>
      <c r="K1641" s="3"/>
      <c r="L1641" s="3"/>
      <c r="O1641" s="227"/>
      <c r="Q1641" s="94"/>
      <c r="R1641" s="94"/>
      <c r="S1641" s="94"/>
      <c r="T1641" s="94"/>
    </row>
    <row r="1642" ht="15.75" customHeight="1">
      <c r="A1642" s="234"/>
      <c r="B1642" s="240"/>
      <c r="C1642" s="223"/>
      <c r="D1642" s="231"/>
      <c r="J1642" s="226"/>
      <c r="K1642" s="3"/>
      <c r="L1642" s="3"/>
      <c r="O1642" s="227"/>
      <c r="Q1642" s="94"/>
      <c r="R1642" s="94"/>
      <c r="S1642" s="94"/>
      <c r="T1642" s="94"/>
    </row>
    <row r="1643" ht="15.75" customHeight="1">
      <c r="A1643" s="234"/>
      <c r="B1643" s="240"/>
      <c r="C1643" s="223"/>
      <c r="D1643" s="231"/>
      <c r="J1643" s="226"/>
      <c r="K1643" s="3"/>
      <c r="L1643" s="3"/>
      <c r="O1643" s="227"/>
      <c r="Q1643" s="94"/>
      <c r="R1643" s="94"/>
      <c r="S1643" s="94"/>
      <c r="T1643" s="94"/>
    </row>
    <row r="1644" ht="15.75" customHeight="1">
      <c r="A1644" s="234"/>
      <c r="B1644" s="240"/>
      <c r="C1644" s="223"/>
      <c r="D1644" s="231"/>
      <c r="J1644" s="226"/>
      <c r="K1644" s="3"/>
      <c r="L1644" s="3"/>
      <c r="O1644" s="227"/>
      <c r="Q1644" s="94"/>
      <c r="R1644" s="94"/>
      <c r="S1644" s="94"/>
      <c r="T1644" s="94"/>
    </row>
    <row r="1645" ht="15.75" customHeight="1">
      <c r="A1645" s="234"/>
      <c r="B1645" s="240"/>
      <c r="C1645" s="223"/>
      <c r="D1645" s="231"/>
      <c r="J1645" s="226"/>
      <c r="K1645" s="3"/>
      <c r="L1645" s="3"/>
      <c r="O1645" s="227"/>
      <c r="Q1645" s="94"/>
      <c r="R1645" s="94"/>
      <c r="S1645" s="94"/>
      <c r="T1645" s="94"/>
    </row>
    <row r="1646" ht="15.75" customHeight="1">
      <c r="A1646" s="234"/>
      <c r="B1646" s="240"/>
      <c r="C1646" s="223"/>
      <c r="D1646" s="231"/>
      <c r="J1646" s="226"/>
      <c r="K1646" s="3"/>
      <c r="L1646" s="3"/>
      <c r="O1646" s="227"/>
      <c r="Q1646" s="94"/>
      <c r="R1646" s="94"/>
      <c r="S1646" s="94"/>
      <c r="T1646" s="94"/>
    </row>
    <row r="1647" ht="15.75" customHeight="1">
      <c r="A1647" s="234"/>
      <c r="B1647" s="240"/>
      <c r="C1647" s="206"/>
      <c r="D1647" s="231"/>
      <c r="J1647" s="226"/>
      <c r="K1647" s="3"/>
      <c r="L1647" s="3"/>
      <c r="O1647" s="227"/>
      <c r="Q1647" s="94"/>
      <c r="R1647" s="94"/>
      <c r="S1647" s="94"/>
      <c r="T1647" s="94"/>
    </row>
    <row r="1648" ht="15.75" customHeight="1">
      <c r="A1648" s="234"/>
      <c r="B1648" s="240"/>
      <c r="C1648" s="206"/>
      <c r="D1648" s="231"/>
      <c r="J1648" s="226"/>
      <c r="K1648" s="3"/>
      <c r="L1648" s="3"/>
      <c r="O1648" s="227"/>
      <c r="Q1648" s="94"/>
      <c r="R1648" s="94"/>
      <c r="S1648" s="94"/>
      <c r="T1648" s="94"/>
    </row>
    <row r="1649" ht="15.75" customHeight="1">
      <c r="A1649" s="234"/>
      <c r="B1649" s="240"/>
      <c r="C1649" s="206"/>
      <c r="D1649" s="231"/>
      <c r="J1649" s="226"/>
      <c r="K1649" s="3"/>
      <c r="L1649" s="3"/>
      <c r="O1649" s="227"/>
      <c r="Q1649" s="94"/>
      <c r="R1649" s="94"/>
      <c r="S1649" s="94"/>
      <c r="T1649" s="94"/>
    </row>
    <row r="1650" ht="15.75" customHeight="1">
      <c r="A1650" s="234"/>
      <c r="B1650" s="240"/>
      <c r="C1650" s="206"/>
      <c r="D1650" s="207"/>
      <c r="J1650" s="226"/>
      <c r="K1650" s="3"/>
      <c r="L1650" s="3"/>
      <c r="O1650" s="227"/>
      <c r="Q1650" s="94"/>
      <c r="R1650" s="94"/>
      <c r="S1650" s="94"/>
      <c r="T1650" s="94"/>
    </row>
    <row r="1651" ht="15.75" customHeight="1">
      <c r="A1651" s="234"/>
      <c r="B1651" s="240"/>
      <c r="C1651" s="206"/>
      <c r="D1651" s="207"/>
      <c r="J1651" s="226"/>
      <c r="K1651" s="3"/>
      <c r="L1651" s="3"/>
      <c r="O1651" s="227"/>
      <c r="Q1651" s="94"/>
      <c r="R1651" s="94"/>
      <c r="S1651" s="94"/>
      <c r="T1651" s="94"/>
    </row>
    <row r="1652" ht="15.75" customHeight="1">
      <c r="A1652" s="234"/>
      <c r="B1652" s="240"/>
      <c r="C1652" s="206"/>
      <c r="D1652" s="207"/>
      <c r="J1652" s="226"/>
      <c r="K1652" s="3"/>
      <c r="L1652" s="3"/>
      <c r="O1652" s="227"/>
      <c r="Q1652" s="94"/>
      <c r="R1652" s="94"/>
      <c r="S1652" s="94"/>
      <c r="T1652" s="94"/>
    </row>
    <row r="1653" ht="15.75" customHeight="1">
      <c r="A1653" s="204"/>
      <c r="B1653" s="240"/>
      <c r="C1653" s="206"/>
      <c r="D1653" s="229"/>
      <c r="J1653" s="226"/>
      <c r="K1653" s="3"/>
      <c r="L1653" s="3"/>
      <c r="O1653" s="227"/>
      <c r="Q1653" s="94"/>
      <c r="R1653" s="94"/>
      <c r="S1653" s="94"/>
      <c r="T1653" s="94"/>
    </row>
    <row r="1654" ht="15.75" customHeight="1">
      <c r="A1654" s="204"/>
      <c r="B1654" s="240"/>
      <c r="C1654" s="206"/>
      <c r="D1654" s="229"/>
      <c r="J1654" s="226"/>
      <c r="K1654" s="3"/>
      <c r="L1654" s="3"/>
      <c r="O1654" s="227"/>
      <c r="Q1654" s="94"/>
      <c r="R1654" s="94"/>
      <c r="S1654" s="94"/>
      <c r="T1654" s="94"/>
    </row>
    <row r="1655" ht="15.75" customHeight="1">
      <c r="A1655" s="234"/>
      <c r="B1655" s="240"/>
      <c r="C1655" s="223"/>
      <c r="D1655" s="231"/>
      <c r="J1655" s="226"/>
      <c r="K1655" s="3"/>
      <c r="L1655" s="3"/>
      <c r="O1655" s="227"/>
      <c r="Q1655" s="94"/>
      <c r="R1655" s="94"/>
      <c r="S1655" s="94"/>
      <c r="T1655" s="94"/>
    </row>
    <row r="1656" ht="15.75" customHeight="1">
      <c r="A1656" s="234"/>
      <c r="B1656" s="240"/>
      <c r="C1656" s="223"/>
      <c r="D1656" s="231"/>
      <c r="J1656" s="226"/>
      <c r="K1656" s="3"/>
      <c r="L1656" s="3"/>
      <c r="O1656" s="227"/>
      <c r="Q1656" s="94"/>
      <c r="R1656" s="94"/>
      <c r="S1656" s="94"/>
      <c r="T1656" s="94"/>
    </row>
    <row r="1657" ht="15.75" customHeight="1">
      <c r="A1657" s="234"/>
      <c r="B1657" s="240"/>
      <c r="C1657" s="223"/>
      <c r="D1657" s="231"/>
      <c r="J1657" s="226"/>
      <c r="K1657" s="3"/>
      <c r="L1657" s="3"/>
      <c r="O1657" s="227"/>
      <c r="Q1657" s="94"/>
      <c r="R1657" s="94"/>
      <c r="S1657" s="94"/>
      <c r="T1657" s="94"/>
    </row>
    <row r="1658" ht="15.75" customHeight="1">
      <c r="A1658" s="204"/>
      <c r="B1658" s="240"/>
      <c r="C1658" s="223"/>
      <c r="D1658" s="231"/>
      <c r="J1658" s="226"/>
      <c r="K1658" s="3"/>
      <c r="L1658" s="3"/>
      <c r="O1658" s="227"/>
      <c r="Q1658" s="94"/>
      <c r="R1658" s="94"/>
      <c r="S1658" s="94"/>
      <c r="T1658" s="94"/>
    </row>
    <row r="1659" ht="15.75" customHeight="1">
      <c r="A1659" s="204"/>
      <c r="B1659" s="240"/>
      <c r="C1659" s="223"/>
      <c r="D1659" s="231"/>
      <c r="J1659" s="226"/>
      <c r="K1659" s="3"/>
      <c r="L1659" s="3"/>
      <c r="O1659" s="227"/>
      <c r="Q1659" s="94"/>
      <c r="R1659" s="94"/>
      <c r="S1659" s="94"/>
      <c r="T1659" s="94"/>
    </row>
    <row r="1660" ht="15.75" customHeight="1">
      <c r="A1660" s="204"/>
      <c r="B1660" s="240"/>
      <c r="C1660" s="223"/>
      <c r="D1660" s="231"/>
      <c r="J1660" s="226"/>
      <c r="K1660" s="3"/>
      <c r="L1660" s="3"/>
      <c r="O1660" s="227"/>
      <c r="Q1660" s="94"/>
      <c r="R1660" s="94"/>
      <c r="S1660" s="94"/>
      <c r="T1660" s="94"/>
    </row>
    <row r="1661" ht="15.75" customHeight="1">
      <c r="A1661" s="204"/>
      <c r="B1661" s="240"/>
      <c r="C1661" s="223"/>
      <c r="D1661" s="231"/>
      <c r="J1661" s="226"/>
      <c r="K1661" s="3"/>
      <c r="L1661" s="3"/>
      <c r="O1661" s="227"/>
      <c r="Q1661" s="94"/>
      <c r="R1661" s="94"/>
      <c r="S1661" s="94"/>
      <c r="T1661" s="94"/>
    </row>
    <row r="1662" ht="15.75" customHeight="1">
      <c r="A1662" s="234"/>
      <c r="B1662" s="240"/>
      <c r="C1662" s="223"/>
      <c r="D1662" s="231"/>
      <c r="J1662" s="226"/>
      <c r="K1662" s="3"/>
      <c r="L1662" s="3"/>
      <c r="O1662" s="227"/>
      <c r="Q1662" s="94"/>
      <c r="R1662" s="94"/>
      <c r="S1662" s="94"/>
      <c r="T1662" s="94"/>
    </row>
    <row r="1663" ht="15.75" customHeight="1">
      <c r="A1663" s="228"/>
      <c r="B1663" s="240"/>
      <c r="C1663" s="223"/>
      <c r="D1663" s="231"/>
      <c r="J1663" s="226"/>
      <c r="K1663" s="3"/>
      <c r="L1663" s="3"/>
      <c r="O1663" s="227"/>
      <c r="Q1663" s="94"/>
      <c r="R1663" s="94"/>
      <c r="S1663" s="94"/>
      <c r="T1663" s="94"/>
    </row>
    <row r="1664" ht="15.75" customHeight="1">
      <c r="A1664" s="204"/>
      <c r="B1664" s="240"/>
      <c r="C1664" s="223"/>
      <c r="D1664" s="223"/>
      <c r="J1664" s="226"/>
      <c r="K1664" s="3"/>
      <c r="L1664" s="3"/>
      <c r="O1664" s="227"/>
      <c r="Q1664" s="94"/>
      <c r="R1664" s="94"/>
      <c r="S1664" s="94"/>
      <c r="T1664" s="94"/>
    </row>
    <row r="1665" ht="15.75" customHeight="1">
      <c r="A1665" s="234"/>
      <c r="B1665" s="240"/>
      <c r="C1665" s="223"/>
      <c r="D1665" s="231"/>
      <c r="J1665" s="226"/>
      <c r="K1665" s="3"/>
      <c r="L1665" s="3"/>
      <c r="O1665" s="227"/>
      <c r="Q1665" s="94"/>
      <c r="R1665" s="94"/>
      <c r="S1665" s="94"/>
      <c r="T1665" s="94"/>
    </row>
    <row r="1666" ht="15.75" customHeight="1">
      <c r="A1666" s="204"/>
      <c r="B1666" s="240"/>
      <c r="C1666" s="223"/>
      <c r="D1666" s="231"/>
      <c r="J1666" s="226"/>
      <c r="K1666" s="3"/>
      <c r="L1666" s="3"/>
      <c r="O1666" s="227"/>
      <c r="Q1666" s="94"/>
      <c r="R1666" s="94"/>
      <c r="S1666" s="94"/>
      <c r="T1666" s="94"/>
    </row>
    <row r="1667" ht="15.75" customHeight="1">
      <c r="A1667" s="204"/>
      <c r="B1667" s="240"/>
      <c r="C1667" s="223"/>
      <c r="D1667" s="231"/>
      <c r="J1667" s="226"/>
      <c r="K1667" s="3"/>
      <c r="L1667" s="3"/>
      <c r="O1667" s="227"/>
      <c r="Q1667" s="94"/>
      <c r="R1667" s="94"/>
      <c r="S1667" s="94"/>
      <c r="T1667" s="94"/>
    </row>
    <row r="1668" ht="15.75" customHeight="1">
      <c r="A1668" s="204"/>
      <c r="B1668" s="240"/>
      <c r="C1668" s="223"/>
      <c r="D1668" s="231"/>
      <c r="J1668" s="226"/>
      <c r="K1668" s="3"/>
      <c r="L1668" s="3"/>
      <c r="O1668" s="227"/>
      <c r="Q1668" s="94"/>
      <c r="R1668" s="94"/>
      <c r="S1668" s="94"/>
      <c r="T1668" s="94"/>
    </row>
    <row r="1669" ht="15.75" customHeight="1">
      <c r="A1669" s="234"/>
      <c r="B1669" s="240"/>
      <c r="C1669" s="223"/>
      <c r="D1669" s="231"/>
      <c r="J1669" s="226"/>
      <c r="K1669" s="3"/>
      <c r="L1669" s="3"/>
      <c r="O1669" s="227"/>
      <c r="Q1669" s="94"/>
      <c r="R1669" s="94"/>
      <c r="S1669" s="94"/>
      <c r="T1669" s="94"/>
    </row>
    <row r="1670" ht="15.75" customHeight="1">
      <c r="A1670" s="204"/>
      <c r="B1670" s="240"/>
      <c r="C1670" s="223"/>
      <c r="D1670" s="231"/>
      <c r="J1670" s="226"/>
      <c r="K1670" s="3"/>
      <c r="L1670" s="3"/>
      <c r="O1670" s="227"/>
      <c r="Q1670" s="94"/>
      <c r="R1670" s="94"/>
      <c r="S1670" s="94"/>
      <c r="T1670" s="94"/>
    </row>
    <row r="1671" ht="15.75" customHeight="1">
      <c r="A1671" s="204"/>
      <c r="B1671" s="240"/>
      <c r="C1671" s="223"/>
      <c r="D1671" s="231"/>
      <c r="J1671" s="226"/>
      <c r="K1671" s="3"/>
      <c r="L1671" s="3"/>
      <c r="O1671" s="227"/>
      <c r="Q1671" s="94"/>
      <c r="R1671" s="94"/>
      <c r="S1671" s="94"/>
      <c r="T1671" s="94"/>
    </row>
    <row r="1672" ht="15.75" customHeight="1">
      <c r="A1672" s="204"/>
      <c r="B1672" s="240"/>
      <c r="C1672" s="223"/>
      <c r="D1672" s="231"/>
      <c r="J1672" s="226"/>
      <c r="K1672" s="3"/>
      <c r="L1672" s="3"/>
      <c r="O1672" s="227"/>
      <c r="Q1672" s="94"/>
      <c r="R1672" s="94"/>
      <c r="S1672" s="94"/>
      <c r="T1672" s="94"/>
    </row>
    <row r="1673" ht="15.75" customHeight="1">
      <c r="A1673" s="204"/>
      <c r="B1673" s="240"/>
      <c r="C1673" s="223"/>
      <c r="D1673" s="231"/>
      <c r="J1673" s="226"/>
      <c r="K1673" s="3"/>
      <c r="L1673" s="3"/>
      <c r="O1673" s="227"/>
      <c r="Q1673" s="94"/>
      <c r="R1673" s="94"/>
      <c r="S1673" s="94"/>
      <c r="T1673" s="94"/>
    </row>
    <row r="1674" ht="15.75" customHeight="1">
      <c r="A1674" s="234"/>
      <c r="B1674" s="240"/>
      <c r="C1674" s="223"/>
      <c r="D1674" s="231"/>
      <c r="J1674" s="226"/>
      <c r="K1674" s="3"/>
      <c r="L1674" s="3"/>
      <c r="O1674" s="227"/>
      <c r="Q1674" s="94"/>
      <c r="R1674" s="94"/>
      <c r="S1674" s="94"/>
      <c r="T1674" s="94"/>
    </row>
    <row r="1675" ht="15.75" customHeight="1">
      <c r="A1675" s="234"/>
      <c r="B1675" s="240"/>
      <c r="C1675" s="223"/>
      <c r="D1675" s="231"/>
      <c r="J1675" s="226"/>
      <c r="K1675" s="3"/>
      <c r="L1675" s="3"/>
      <c r="O1675" s="227"/>
      <c r="Q1675" s="94"/>
      <c r="R1675" s="94"/>
      <c r="S1675" s="94"/>
      <c r="T1675" s="94"/>
    </row>
    <row r="1676" ht="15.75" customHeight="1">
      <c r="A1676" s="204"/>
      <c r="B1676" s="240"/>
      <c r="C1676" s="223"/>
      <c r="D1676" s="231"/>
      <c r="J1676" s="226"/>
      <c r="K1676" s="3"/>
      <c r="L1676" s="3"/>
      <c r="O1676" s="227"/>
      <c r="Q1676" s="94"/>
      <c r="R1676" s="94"/>
      <c r="S1676" s="94"/>
      <c r="T1676" s="94"/>
    </row>
    <row r="1677" ht="15.75" customHeight="1">
      <c r="A1677" s="234"/>
      <c r="B1677" s="240"/>
      <c r="C1677" s="223"/>
      <c r="D1677" s="231"/>
      <c r="J1677" s="226"/>
      <c r="K1677" s="3"/>
      <c r="L1677" s="3"/>
      <c r="O1677" s="227"/>
      <c r="Q1677" s="94"/>
      <c r="R1677" s="94"/>
      <c r="S1677" s="94"/>
      <c r="T1677" s="94"/>
    </row>
    <row r="1678" ht="15.75" customHeight="1">
      <c r="A1678" s="204"/>
      <c r="B1678" s="240"/>
      <c r="C1678" s="223"/>
      <c r="D1678" s="231"/>
      <c r="J1678" s="226"/>
      <c r="K1678" s="3"/>
      <c r="L1678" s="3"/>
      <c r="O1678" s="227"/>
      <c r="Q1678" s="94"/>
      <c r="R1678" s="94"/>
      <c r="S1678" s="94"/>
      <c r="T1678" s="94"/>
    </row>
    <row r="1679" ht="15.75" customHeight="1">
      <c r="A1679" s="234"/>
      <c r="B1679" s="240"/>
      <c r="C1679" s="223"/>
      <c r="D1679" s="231"/>
      <c r="J1679" s="226"/>
      <c r="K1679" s="3"/>
      <c r="L1679" s="3"/>
      <c r="O1679" s="227"/>
      <c r="Q1679" s="94"/>
      <c r="R1679" s="94"/>
      <c r="S1679" s="94"/>
      <c r="T1679" s="94"/>
    </row>
    <row r="1680" ht="15.75" customHeight="1">
      <c r="A1680" s="204"/>
      <c r="B1680" s="240"/>
      <c r="C1680" s="223"/>
      <c r="D1680" s="231"/>
      <c r="J1680" s="226"/>
      <c r="K1680" s="3"/>
      <c r="L1680" s="3"/>
      <c r="O1680" s="227"/>
      <c r="Q1680" s="94"/>
      <c r="R1680" s="94"/>
      <c r="S1680" s="94"/>
      <c r="T1680" s="94"/>
    </row>
    <row r="1681" ht="15.75" customHeight="1">
      <c r="A1681" s="234"/>
      <c r="B1681" s="240"/>
      <c r="C1681" s="223"/>
      <c r="D1681" s="231"/>
      <c r="J1681" s="226"/>
      <c r="K1681" s="3"/>
      <c r="L1681" s="3"/>
      <c r="O1681" s="227"/>
      <c r="Q1681" s="94"/>
      <c r="R1681" s="94"/>
      <c r="S1681" s="94"/>
      <c r="T1681" s="94"/>
    </row>
    <row r="1682" ht="15.75" customHeight="1">
      <c r="A1682" s="204"/>
      <c r="B1682" s="240"/>
      <c r="C1682" s="223"/>
      <c r="D1682" s="231"/>
      <c r="J1682" s="226"/>
      <c r="K1682" s="3"/>
      <c r="L1682" s="3"/>
      <c r="O1682" s="227"/>
      <c r="Q1682" s="94"/>
      <c r="R1682" s="94"/>
      <c r="S1682" s="94"/>
      <c r="T1682" s="94"/>
    </row>
    <row r="1683" ht="15.75" customHeight="1">
      <c r="A1683" s="204"/>
      <c r="B1683" s="240"/>
      <c r="C1683" s="223"/>
      <c r="D1683" s="231"/>
      <c r="J1683" s="226"/>
      <c r="K1683" s="3"/>
      <c r="L1683" s="3"/>
      <c r="O1683" s="227"/>
      <c r="Q1683" s="94"/>
      <c r="R1683" s="94"/>
      <c r="S1683" s="94"/>
      <c r="T1683" s="94"/>
    </row>
    <row r="1684" ht="15.75" customHeight="1">
      <c r="A1684" s="204"/>
      <c r="B1684" s="240"/>
      <c r="C1684" s="223"/>
      <c r="D1684" s="231"/>
      <c r="J1684" s="226"/>
      <c r="K1684" s="3"/>
      <c r="L1684" s="3"/>
      <c r="O1684" s="227"/>
      <c r="Q1684" s="94"/>
      <c r="R1684" s="94"/>
      <c r="S1684" s="94"/>
      <c r="T1684" s="94"/>
    </row>
    <row r="1685" ht="15.75" customHeight="1">
      <c r="A1685" s="234"/>
      <c r="B1685" s="240"/>
      <c r="C1685" s="223"/>
      <c r="D1685" s="231"/>
      <c r="J1685" s="226"/>
      <c r="K1685" s="3"/>
      <c r="L1685" s="3"/>
      <c r="O1685" s="227"/>
      <c r="Q1685" s="94"/>
      <c r="R1685" s="94"/>
      <c r="S1685" s="94"/>
      <c r="T1685" s="94"/>
    </row>
    <row r="1686" ht="15.75" customHeight="1">
      <c r="A1686" s="234"/>
      <c r="B1686" s="240"/>
      <c r="C1686" s="223"/>
      <c r="D1686" s="231"/>
      <c r="J1686" s="226"/>
      <c r="K1686" s="3"/>
      <c r="L1686" s="3"/>
      <c r="O1686" s="227"/>
      <c r="Q1686" s="94"/>
      <c r="R1686" s="94"/>
      <c r="S1686" s="94"/>
      <c r="T1686" s="94"/>
    </row>
    <row r="1687" ht="15.75" customHeight="1">
      <c r="A1687" s="234"/>
      <c r="B1687" s="240"/>
      <c r="C1687" s="223"/>
      <c r="D1687" s="231"/>
      <c r="J1687" s="226"/>
      <c r="K1687" s="3"/>
      <c r="L1687" s="3"/>
      <c r="O1687" s="227"/>
      <c r="Q1687" s="94"/>
      <c r="R1687" s="94"/>
      <c r="S1687" s="94"/>
      <c r="T1687" s="94"/>
    </row>
    <row r="1688" ht="15.75" customHeight="1">
      <c r="A1688" s="204"/>
      <c r="B1688" s="240"/>
      <c r="C1688" s="223"/>
      <c r="D1688" s="231"/>
      <c r="J1688" s="226"/>
      <c r="K1688" s="3"/>
      <c r="L1688" s="3"/>
      <c r="O1688" s="227"/>
      <c r="Q1688" s="94"/>
      <c r="R1688" s="94"/>
      <c r="S1688" s="94"/>
      <c r="T1688" s="94"/>
    </row>
    <row r="1689" ht="15.75" customHeight="1">
      <c r="A1689" s="204"/>
      <c r="B1689" s="240"/>
      <c r="C1689" s="223"/>
      <c r="D1689" s="231"/>
      <c r="J1689" s="226"/>
      <c r="K1689" s="3"/>
      <c r="L1689" s="3"/>
      <c r="O1689" s="227"/>
      <c r="Q1689" s="94"/>
      <c r="R1689" s="94"/>
      <c r="S1689" s="94"/>
      <c r="T1689" s="94"/>
    </row>
    <row r="1690" ht="15.75" customHeight="1">
      <c r="A1690" s="234"/>
      <c r="B1690" s="240"/>
      <c r="C1690" s="223"/>
      <c r="D1690" s="231"/>
      <c r="J1690" s="226"/>
      <c r="K1690" s="3"/>
      <c r="L1690" s="3"/>
      <c r="O1690" s="227"/>
      <c r="Q1690" s="94"/>
      <c r="R1690" s="94"/>
      <c r="S1690" s="94"/>
      <c r="T1690" s="94"/>
    </row>
    <row r="1691" ht="15.75" customHeight="1">
      <c r="A1691" s="234"/>
      <c r="B1691" s="240"/>
      <c r="C1691" s="223"/>
      <c r="D1691" s="231"/>
      <c r="J1691" s="226"/>
      <c r="K1691" s="3"/>
      <c r="L1691" s="3"/>
      <c r="O1691" s="227"/>
      <c r="Q1691" s="94"/>
      <c r="R1691" s="94"/>
      <c r="S1691" s="94"/>
      <c r="T1691" s="94"/>
    </row>
    <row r="1692" ht="15.75" customHeight="1">
      <c r="A1692" s="234"/>
      <c r="B1692" s="240"/>
      <c r="C1692" s="223"/>
      <c r="D1692" s="231"/>
      <c r="J1692" s="226"/>
      <c r="K1692" s="3"/>
      <c r="L1692" s="3"/>
      <c r="O1692" s="227"/>
      <c r="Q1692" s="94"/>
      <c r="R1692" s="94"/>
      <c r="S1692" s="94"/>
      <c r="T1692" s="94"/>
    </row>
    <row r="1693" ht="15.75" customHeight="1">
      <c r="A1693" s="204"/>
      <c r="B1693" s="240"/>
      <c r="C1693" s="223"/>
      <c r="D1693" s="231"/>
      <c r="J1693" s="226"/>
      <c r="K1693" s="3"/>
      <c r="L1693" s="3"/>
      <c r="O1693" s="227"/>
      <c r="Q1693" s="94"/>
      <c r="R1693" s="94"/>
      <c r="S1693" s="94"/>
      <c r="T1693" s="94"/>
    </row>
    <row r="1694" ht="15.75" customHeight="1">
      <c r="A1694" s="204"/>
      <c r="B1694" s="240"/>
      <c r="C1694" s="223"/>
      <c r="D1694" s="231"/>
      <c r="J1694" s="226"/>
      <c r="K1694" s="3"/>
      <c r="L1694" s="3"/>
      <c r="O1694" s="227"/>
      <c r="Q1694" s="94"/>
      <c r="R1694" s="94"/>
      <c r="S1694" s="94"/>
      <c r="T1694" s="94"/>
    </row>
    <row r="1695" ht="15.75" customHeight="1">
      <c r="A1695" s="204"/>
      <c r="B1695" s="240"/>
      <c r="C1695" s="223"/>
      <c r="D1695" s="231"/>
      <c r="J1695" s="226"/>
      <c r="K1695" s="3"/>
      <c r="L1695" s="3"/>
      <c r="O1695" s="227"/>
      <c r="Q1695" s="94"/>
      <c r="R1695" s="94"/>
      <c r="S1695" s="94"/>
      <c r="T1695" s="94"/>
    </row>
    <row r="1696" ht="15.75" customHeight="1">
      <c r="A1696" s="234"/>
      <c r="B1696" s="240"/>
      <c r="C1696" s="223"/>
      <c r="D1696" s="231"/>
      <c r="J1696" s="226"/>
      <c r="K1696" s="3"/>
      <c r="L1696" s="3"/>
      <c r="O1696" s="227"/>
      <c r="Q1696" s="94"/>
      <c r="R1696" s="94"/>
      <c r="S1696" s="94"/>
      <c r="T1696" s="94"/>
    </row>
    <row r="1697" ht="15.75" customHeight="1">
      <c r="A1697" s="234"/>
      <c r="B1697" s="240"/>
      <c r="C1697" s="223"/>
      <c r="D1697" s="231"/>
      <c r="J1697" s="226"/>
      <c r="K1697" s="3"/>
      <c r="L1697" s="3"/>
      <c r="O1697" s="227"/>
      <c r="Q1697" s="94"/>
      <c r="R1697" s="94"/>
      <c r="S1697" s="94"/>
      <c r="T1697" s="94"/>
    </row>
    <row r="1698" ht="15.75" customHeight="1">
      <c r="A1698" s="234"/>
      <c r="B1698" s="240"/>
      <c r="C1698" s="223"/>
      <c r="D1698" s="231"/>
      <c r="J1698" s="226"/>
      <c r="K1698" s="3"/>
      <c r="L1698" s="3"/>
      <c r="O1698" s="227"/>
      <c r="Q1698" s="94"/>
      <c r="R1698" s="94"/>
      <c r="S1698" s="94"/>
      <c r="T1698" s="94"/>
    </row>
    <row r="1699" ht="15.75" customHeight="1">
      <c r="A1699" s="234"/>
      <c r="B1699" s="240"/>
      <c r="C1699" s="223"/>
      <c r="D1699" s="231"/>
      <c r="J1699" s="226"/>
      <c r="K1699" s="3"/>
      <c r="L1699" s="3"/>
      <c r="O1699" s="227"/>
      <c r="Q1699" s="94"/>
      <c r="R1699" s="94"/>
      <c r="S1699" s="94"/>
      <c r="T1699" s="94"/>
    </row>
    <row r="1700" ht="15.75" customHeight="1">
      <c r="A1700" s="234"/>
      <c r="B1700" s="240"/>
      <c r="C1700" s="223"/>
      <c r="D1700" s="231"/>
      <c r="J1700" s="226"/>
      <c r="K1700" s="3"/>
      <c r="L1700" s="3"/>
      <c r="O1700" s="227"/>
      <c r="Q1700" s="94"/>
      <c r="R1700" s="94"/>
      <c r="S1700" s="94"/>
      <c r="T1700" s="94"/>
    </row>
    <row r="1701" ht="15.75" customHeight="1">
      <c r="A1701" s="234"/>
      <c r="B1701" s="240"/>
      <c r="C1701" s="223"/>
      <c r="D1701" s="231"/>
      <c r="J1701" s="226"/>
      <c r="K1701" s="3"/>
      <c r="L1701" s="3"/>
      <c r="O1701" s="227"/>
      <c r="Q1701" s="94"/>
      <c r="R1701" s="94"/>
      <c r="S1701" s="94"/>
      <c r="T1701" s="94"/>
    </row>
    <row r="1702" ht="15.75" customHeight="1">
      <c r="A1702" s="234"/>
      <c r="B1702" s="240"/>
      <c r="C1702" s="223"/>
      <c r="D1702" s="231"/>
      <c r="J1702" s="226"/>
      <c r="K1702" s="3"/>
      <c r="L1702" s="3"/>
      <c r="O1702" s="227"/>
      <c r="Q1702" s="94"/>
      <c r="R1702" s="94"/>
      <c r="S1702" s="94"/>
      <c r="T1702" s="94"/>
    </row>
    <row r="1703" ht="15.75" customHeight="1">
      <c r="A1703" s="234"/>
      <c r="B1703" s="240"/>
      <c r="C1703" s="223"/>
      <c r="D1703" s="231"/>
      <c r="J1703" s="226"/>
      <c r="K1703" s="3"/>
      <c r="L1703" s="3"/>
      <c r="O1703" s="227"/>
      <c r="Q1703" s="94"/>
      <c r="R1703" s="94"/>
      <c r="S1703" s="94"/>
      <c r="T1703" s="94"/>
    </row>
    <row r="1704" ht="15.75" customHeight="1">
      <c r="A1704" s="234"/>
      <c r="B1704" s="240"/>
      <c r="C1704" s="223"/>
      <c r="D1704" s="231"/>
      <c r="J1704" s="226"/>
      <c r="K1704" s="3"/>
      <c r="L1704" s="3"/>
      <c r="O1704" s="227"/>
      <c r="Q1704" s="94"/>
      <c r="R1704" s="94"/>
      <c r="S1704" s="94"/>
      <c r="T1704" s="94"/>
    </row>
    <row r="1705" ht="15.75" customHeight="1">
      <c r="A1705" s="234"/>
      <c r="B1705" s="240"/>
      <c r="C1705" s="223"/>
      <c r="D1705" s="231"/>
      <c r="J1705" s="226"/>
      <c r="K1705" s="3"/>
      <c r="L1705" s="3"/>
      <c r="O1705" s="227"/>
      <c r="Q1705" s="94"/>
      <c r="R1705" s="94"/>
      <c r="S1705" s="94"/>
      <c r="T1705" s="94"/>
    </row>
    <row r="1706" ht="15.75" customHeight="1">
      <c r="A1706" s="234"/>
      <c r="B1706" s="240"/>
      <c r="C1706" s="223"/>
      <c r="D1706" s="231"/>
      <c r="J1706" s="226"/>
      <c r="K1706" s="3"/>
      <c r="L1706" s="3"/>
      <c r="O1706" s="227"/>
      <c r="Q1706" s="94"/>
      <c r="R1706" s="94"/>
      <c r="S1706" s="94"/>
      <c r="T1706" s="94"/>
    </row>
    <row r="1707" ht="15.75" customHeight="1">
      <c r="A1707" s="234"/>
      <c r="B1707" s="240"/>
      <c r="C1707" s="223"/>
      <c r="D1707" s="231"/>
      <c r="J1707" s="226"/>
      <c r="K1707" s="3"/>
      <c r="L1707" s="3"/>
      <c r="O1707" s="227"/>
      <c r="Q1707" s="94"/>
      <c r="R1707" s="94"/>
      <c r="S1707" s="94"/>
      <c r="T1707" s="94"/>
    </row>
    <row r="1708" ht="15.75" customHeight="1">
      <c r="A1708" s="204"/>
      <c r="B1708" s="240"/>
      <c r="C1708" s="223"/>
      <c r="D1708" s="231"/>
      <c r="J1708" s="226"/>
      <c r="K1708" s="3"/>
      <c r="L1708" s="3"/>
      <c r="O1708" s="227"/>
      <c r="Q1708" s="94"/>
      <c r="R1708" s="94"/>
      <c r="S1708" s="94"/>
      <c r="T1708" s="94"/>
    </row>
    <row r="1709" ht="15.75" customHeight="1">
      <c r="A1709" s="234"/>
      <c r="B1709" s="240"/>
      <c r="C1709" s="223"/>
      <c r="D1709" s="231"/>
      <c r="J1709" s="226"/>
      <c r="K1709" s="3"/>
      <c r="L1709" s="3"/>
      <c r="O1709" s="227"/>
      <c r="Q1709" s="94"/>
      <c r="R1709" s="94"/>
      <c r="S1709" s="94"/>
      <c r="T1709" s="94"/>
    </row>
    <row r="1710" ht="15.75" customHeight="1">
      <c r="A1710" s="234"/>
      <c r="B1710" s="240"/>
      <c r="C1710" s="223"/>
      <c r="D1710" s="231"/>
      <c r="J1710" s="226"/>
      <c r="K1710" s="3"/>
      <c r="L1710" s="3"/>
      <c r="O1710" s="227"/>
      <c r="Q1710" s="94"/>
      <c r="R1710" s="94"/>
      <c r="S1710" s="94"/>
      <c r="T1710" s="94"/>
    </row>
    <row r="1711" ht="15.75" customHeight="1">
      <c r="A1711" s="234"/>
      <c r="B1711" s="240"/>
      <c r="C1711" s="223"/>
      <c r="D1711" s="231"/>
      <c r="J1711" s="226"/>
      <c r="K1711" s="3"/>
      <c r="L1711" s="3"/>
      <c r="O1711" s="227"/>
      <c r="Q1711" s="94"/>
      <c r="R1711" s="94"/>
      <c r="S1711" s="94"/>
      <c r="T1711" s="94"/>
    </row>
    <row r="1712" ht="15.75" customHeight="1">
      <c r="A1712" s="234"/>
      <c r="B1712" s="240"/>
      <c r="C1712" s="223"/>
      <c r="D1712" s="231"/>
      <c r="J1712" s="226"/>
      <c r="K1712" s="3"/>
      <c r="L1712" s="3"/>
      <c r="O1712" s="227"/>
      <c r="Q1712" s="94"/>
      <c r="R1712" s="94"/>
      <c r="S1712" s="94"/>
      <c r="T1712" s="94"/>
    </row>
    <row r="1713" ht="15.75" customHeight="1">
      <c r="A1713" s="234"/>
      <c r="B1713" s="240"/>
      <c r="C1713" s="206"/>
      <c r="D1713" s="231"/>
      <c r="J1713" s="226"/>
      <c r="K1713" s="3"/>
      <c r="L1713" s="3"/>
      <c r="O1713" s="227"/>
      <c r="Q1713" s="94"/>
      <c r="R1713" s="94"/>
      <c r="S1713" s="94"/>
      <c r="T1713" s="94"/>
    </row>
    <row r="1714" ht="15.75" customHeight="1">
      <c r="A1714" s="234"/>
      <c r="B1714" s="240"/>
      <c r="C1714" s="206"/>
      <c r="D1714" s="231"/>
      <c r="J1714" s="226"/>
      <c r="K1714" s="3"/>
      <c r="L1714" s="3"/>
      <c r="O1714" s="227"/>
      <c r="Q1714" s="94"/>
      <c r="R1714" s="94"/>
      <c r="S1714" s="94"/>
      <c r="T1714" s="94"/>
    </row>
    <row r="1715" ht="15.75" customHeight="1">
      <c r="A1715" s="234"/>
      <c r="B1715" s="240"/>
      <c r="C1715" s="206"/>
      <c r="D1715" s="231"/>
      <c r="J1715" s="226"/>
      <c r="K1715" s="3"/>
      <c r="L1715" s="3"/>
      <c r="O1715" s="227"/>
      <c r="Q1715" s="94"/>
      <c r="R1715" s="94"/>
      <c r="S1715" s="94"/>
      <c r="T1715" s="94"/>
    </row>
    <row r="1716" ht="15.75" customHeight="1">
      <c r="A1716" s="234"/>
      <c r="B1716" s="240"/>
      <c r="C1716" s="206"/>
      <c r="D1716" s="231"/>
      <c r="J1716" s="226"/>
      <c r="K1716" s="3"/>
      <c r="L1716" s="3"/>
      <c r="O1716" s="227"/>
      <c r="Q1716" s="94"/>
      <c r="R1716" s="94"/>
      <c r="S1716" s="94"/>
      <c r="T1716" s="94"/>
    </row>
    <row r="1717" ht="15.75" customHeight="1">
      <c r="A1717" s="234"/>
      <c r="B1717" s="240"/>
      <c r="C1717" s="206"/>
      <c r="D1717" s="231"/>
      <c r="J1717" s="226"/>
      <c r="K1717" s="3"/>
      <c r="L1717" s="3"/>
      <c r="O1717" s="227"/>
      <c r="Q1717" s="94"/>
      <c r="R1717" s="94"/>
      <c r="S1717" s="94"/>
      <c r="T1717" s="94"/>
    </row>
    <row r="1718" ht="15.75" customHeight="1">
      <c r="A1718" s="234"/>
      <c r="B1718" s="240"/>
      <c r="C1718" s="206"/>
      <c r="D1718" s="231"/>
      <c r="J1718" s="226"/>
      <c r="K1718" s="3"/>
      <c r="L1718" s="3"/>
      <c r="O1718" s="227"/>
      <c r="Q1718" s="94"/>
      <c r="R1718" s="94"/>
      <c r="S1718" s="94"/>
      <c r="T1718" s="94"/>
    </row>
    <row r="1719" ht="15.75" customHeight="1">
      <c r="A1719" s="234"/>
      <c r="B1719" s="240"/>
      <c r="C1719" s="206"/>
      <c r="D1719" s="231"/>
      <c r="J1719" s="226"/>
      <c r="K1719" s="3"/>
      <c r="L1719" s="3"/>
      <c r="O1719" s="227"/>
      <c r="Q1719" s="94"/>
      <c r="R1719" s="94"/>
      <c r="S1719" s="94"/>
      <c r="T1719" s="94"/>
    </row>
    <row r="1720" ht="15.75" customHeight="1">
      <c r="A1720" s="234"/>
      <c r="B1720" s="240"/>
      <c r="C1720" s="206"/>
      <c r="D1720" s="231"/>
      <c r="J1720" s="226"/>
      <c r="K1720" s="3"/>
      <c r="L1720" s="3"/>
      <c r="O1720" s="227"/>
      <c r="Q1720" s="94"/>
      <c r="R1720" s="94"/>
      <c r="S1720" s="94"/>
      <c r="T1720" s="94"/>
    </row>
    <row r="1721" ht="15.75" customHeight="1">
      <c r="A1721" s="234"/>
      <c r="B1721" s="240"/>
      <c r="C1721" s="206"/>
      <c r="D1721" s="231"/>
      <c r="J1721" s="226"/>
      <c r="K1721" s="3"/>
      <c r="L1721" s="3"/>
      <c r="O1721" s="227"/>
      <c r="Q1721" s="94"/>
      <c r="R1721" s="94"/>
      <c r="S1721" s="94"/>
      <c r="T1721" s="94"/>
    </row>
    <row r="1722" ht="15.75" customHeight="1">
      <c r="A1722" s="234"/>
      <c r="B1722" s="240"/>
      <c r="C1722" s="206"/>
      <c r="D1722" s="231"/>
      <c r="J1722" s="226"/>
      <c r="K1722" s="3"/>
      <c r="L1722" s="3"/>
      <c r="O1722" s="227"/>
      <c r="Q1722" s="94"/>
      <c r="R1722" s="94"/>
      <c r="S1722" s="94"/>
      <c r="T1722" s="94"/>
    </row>
    <row r="1723" ht="15.75" customHeight="1">
      <c r="A1723" s="234"/>
      <c r="B1723" s="240"/>
      <c r="C1723" s="206"/>
      <c r="D1723" s="231"/>
      <c r="J1723" s="226"/>
      <c r="K1723" s="3"/>
      <c r="L1723" s="3"/>
      <c r="O1723" s="227"/>
      <c r="Q1723" s="94"/>
      <c r="R1723" s="94"/>
      <c r="S1723" s="94"/>
      <c r="T1723" s="94"/>
    </row>
    <row r="1724" ht="15.75" customHeight="1">
      <c r="A1724" s="234"/>
      <c r="B1724" s="240"/>
      <c r="C1724" s="206"/>
      <c r="D1724" s="231"/>
      <c r="J1724" s="226"/>
      <c r="K1724" s="3"/>
      <c r="L1724" s="3"/>
      <c r="O1724" s="227"/>
      <c r="Q1724" s="94"/>
      <c r="R1724" s="94"/>
      <c r="S1724" s="94"/>
      <c r="T1724" s="94"/>
    </row>
    <row r="1725" ht="15.75" customHeight="1">
      <c r="A1725" s="234"/>
      <c r="B1725" s="240"/>
      <c r="C1725" s="206"/>
      <c r="D1725" s="231"/>
      <c r="J1725" s="226"/>
      <c r="K1725" s="3"/>
      <c r="L1725" s="3"/>
      <c r="O1725" s="227"/>
      <c r="Q1725" s="94"/>
      <c r="R1725" s="94"/>
      <c r="S1725" s="94"/>
      <c r="T1725" s="94"/>
    </row>
    <row r="1726" ht="15.75" customHeight="1">
      <c r="A1726" s="234"/>
      <c r="B1726" s="240"/>
      <c r="C1726" s="206"/>
      <c r="D1726" s="231"/>
      <c r="J1726" s="226"/>
      <c r="K1726" s="3"/>
      <c r="L1726" s="3"/>
      <c r="O1726" s="227"/>
      <c r="Q1726" s="94"/>
      <c r="R1726" s="94"/>
      <c r="S1726" s="94"/>
      <c r="T1726" s="94"/>
    </row>
    <row r="1727" ht="15.75" customHeight="1">
      <c r="A1727" s="234"/>
      <c r="B1727" s="240"/>
      <c r="C1727" s="206"/>
      <c r="D1727" s="231"/>
      <c r="J1727" s="226"/>
      <c r="K1727" s="3"/>
      <c r="L1727" s="3"/>
      <c r="O1727" s="227"/>
      <c r="Q1727" s="94"/>
      <c r="R1727" s="94"/>
      <c r="S1727" s="94"/>
      <c r="T1727" s="94"/>
    </row>
    <row r="1728" ht="15.75" customHeight="1">
      <c r="A1728" s="234"/>
      <c r="B1728" s="240"/>
      <c r="C1728" s="206"/>
      <c r="D1728" s="231"/>
      <c r="J1728" s="226"/>
      <c r="K1728" s="3"/>
      <c r="L1728" s="3"/>
      <c r="O1728" s="227"/>
      <c r="Q1728" s="94"/>
      <c r="R1728" s="94"/>
      <c r="S1728" s="94"/>
      <c r="T1728" s="94"/>
    </row>
    <row r="1729" ht="15.75" customHeight="1">
      <c r="A1729" s="234"/>
      <c r="B1729" s="240"/>
      <c r="C1729" s="206"/>
      <c r="D1729" s="231"/>
      <c r="J1729" s="226"/>
      <c r="K1729" s="3"/>
      <c r="L1729" s="3"/>
      <c r="O1729" s="227"/>
      <c r="Q1729" s="94"/>
      <c r="R1729" s="94"/>
      <c r="S1729" s="94"/>
      <c r="T1729" s="94"/>
    </row>
    <row r="1730" ht="15.75" customHeight="1">
      <c r="A1730" s="234"/>
      <c r="B1730" s="240"/>
      <c r="C1730" s="206"/>
      <c r="D1730" s="231"/>
      <c r="J1730" s="226"/>
      <c r="K1730" s="3"/>
      <c r="L1730" s="3"/>
      <c r="O1730" s="227"/>
      <c r="Q1730" s="94"/>
      <c r="R1730" s="94"/>
      <c r="S1730" s="94"/>
      <c r="T1730" s="94"/>
    </row>
    <row r="1731" ht="15.75" customHeight="1">
      <c r="A1731" s="234"/>
      <c r="B1731" s="240"/>
      <c r="C1731" s="206"/>
      <c r="D1731" s="231"/>
      <c r="J1731" s="226"/>
      <c r="K1731" s="3"/>
      <c r="L1731" s="3"/>
      <c r="O1731" s="227"/>
      <c r="Q1731" s="94"/>
      <c r="R1731" s="94"/>
      <c r="S1731" s="94"/>
      <c r="T1731" s="94"/>
    </row>
    <row r="1732" ht="15.75" customHeight="1">
      <c r="A1732" s="234"/>
      <c r="B1732" s="240"/>
      <c r="C1732" s="206"/>
      <c r="D1732" s="231"/>
      <c r="J1732" s="226"/>
      <c r="K1732" s="3"/>
      <c r="L1732" s="3"/>
      <c r="O1732" s="227"/>
      <c r="Q1732" s="94"/>
      <c r="R1732" s="94"/>
      <c r="S1732" s="94"/>
      <c r="T1732" s="94"/>
    </row>
    <row r="1733" ht="15.75" customHeight="1">
      <c r="A1733" s="234"/>
      <c r="B1733" s="240"/>
      <c r="C1733" s="206"/>
      <c r="D1733" s="231"/>
      <c r="J1733" s="226"/>
      <c r="K1733" s="3"/>
      <c r="L1733" s="3"/>
      <c r="O1733" s="227"/>
      <c r="Q1733" s="94"/>
      <c r="R1733" s="94"/>
      <c r="S1733" s="94"/>
      <c r="T1733" s="94"/>
    </row>
    <row r="1734" ht="15.75" customHeight="1">
      <c r="A1734" s="234"/>
      <c r="B1734" s="240"/>
      <c r="C1734" s="206"/>
      <c r="D1734" s="231"/>
      <c r="J1734" s="226"/>
      <c r="K1734" s="3"/>
      <c r="L1734" s="3"/>
      <c r="O1734" s="227"/>
      <c r="Q1734" s="94"/>
      <c r="R1734" s="94"/>
      <c r="S1734" s="94"/>
      <c r="T1734" s="94"/>
    </row>
    <row r="1735" ht="15.75" customHeight="1">
      <c r="A1735" s="234"/>
      <c r="B1735" s="240"/>
      <c r="C1735" s="206"/>
      <c r="D1735" s="231"/>
      <c r="J1735" s="226"/>
      <c r="K1735" s="3"/>
      <c r="L1735" s="3"/>
      <c r="O1735" s="227"/>
      <c r="Q1735" s="94"/>
      <c r="R1735" s="94"/>
      <c r="S1735" s="94"/>
      <c r="T1735" s="94"/>
    </row>
    <row r="1736" ht="15.75" customHeight="1">
      <c r="A1736" s="234"/>
      <c r="B1736" s="240"/>
      <c r="C1736" s="206"/>
      <c r="D1736" s="231"/>
      <c r="J1736" s="226"/>
      <c r="K1736" s="3"/>
      <c r="L1736" s="3"/>
      <c r="O1736" s="227"/>
      <c r="Q1736" s="94"/>
      <c r="R1736" s="94"/>
      <c r="S1736" s="94"/>
      <c r="T1736" s="94"/>
    </row>
    <row r="1737" ht="15.75" customHeight="1">
      <c r="A1737" s="234"/>
      <c r="B1737" s="240"/>
      <c r="C1737" s="206"/>
      <c r="D1737" s="231"/>
      <c r="J1737" s="226"/>
      <c r="K1737" s="3"/>
      <c r="L1737" s="3"/>
      <c r="O1737" s="227"/>
      <c r="Q1737" s="94"/>
      <c r="R1737" s="94"/>
      <c r="S1737" s="94"/>
      <c r="T1737" s="94"/>
    </row>
    <row r="1738" ht="15.75" customHeight="1">
      <c r="A1738" s="234"/>
      <c r="B1738" s="240"/>
      <c r="C1738" s="206"/>
      <c r="D1738" s="207"/>
      <c r="J1738" s="226"/>
      <c r="K1738" s="3"/>
      <c r="L1738" s="3"/>
      <c r="O1738" s="227"/>
      <c r="Q1738" s="94"/>
      <c r="R1738" s="94"/>
      <c r="S1738" s="94"/>
      <c r="T1738" s="94"/>
    </row>
    <row r="1739" ht="15.75" customHeight="1">
      <c r="A1739" s="234"/>
      <c r="B1739" s="240"/>
      <c r="C1739" s="206"/>
      <c r="D1739" s="207"/>
      <c r="J1739" s="226"/>
      <c r="K1739" s="3"/>
      <c r="L1739" s="3"/>
      <c r="O1739" s="227"/>
      <c r="Q1739" s="94"/>
      <c r="R1739" s="94"/>
      <c r="S1739" s="94"/>
      <c r="T1739" s="94"/>
    </row>
    <row r="1740" ht="15.75" customHeight="1">
      <c r="A1740" s="234"/>
      <c r="B1740" s="240"/>
      <c r="C1740" s="206"/>
      <c r="D1740" s="207"/>
      <c r="J1740" s="226"/>
      <c r="K1740" s="3"/>
      <c r="L1740" s="3"/>
      <c r="O1740" s="227"/>
      <c r="Q1740" s="94"/>
      <c r="R1740" s="94"/>
      <c r="S1740" s="94"/>
      <c r="T1740" s="94"/>
    </row>
    <row r="1741" ht="15.75" customHeight="1">
      <c r="A1741" s="234"/>
      <c r="B1741" s="240"/>
      <c r="C1741" s="206"/>
      <c r="D1741" s="207"/>
      <c r="J1741" s="226"/>
      <c r="K1741" s="3"/>
      <c r="L1741" s="3"/>
      <c r="O1741" s="227"/>
      <c r="Q1741" s="94"/>
      <c r="R1741" s="94"/>
      <c r="S1741" s="94"/>
      <c r="T1741" s="94"/>
    </row>
    <row r="1742" ht="15.75" customHeight="1">
      <c r="A1742" s="234"/>
      <c r="B1742" s="240"/>
      <c r="C1742" s="206"/>
      <c r="D1742" s="207"/>
      <c r="J1742" s="226"/>
      <c r="K1742" s="3"/>
      <c r="L1742" s="3"/>
      <c r="O1742" s="227"/>
      <c r="Q1742" s="94"/>
      <c r="R1742" s="94"/>
      <c r="S1742" s="94"/>
      <c r="T1742" s="94"/>
    </row>
    <row r="1743" ht="15.75" customHeight="1">
      <c r="A1743" s="234"/>
      <c r="B1743" s="240"/>
      <c r="C1743" s="206"/>
      <c r="D1743" s="207"/>
      <c r="J1743" s="226"/>
      <c r="K1743" s="3"/>
      <c r="L1743" s="3"/>
      <c r="O1743" s="227"/>
      <c r="Q1743" s="94"/>
      <c r="R1743" s="94"/>
      <c r="S1743" s="94"/>
      <c r="T1743" s="94"/>
    </row>
    <row r="1744" ht="15.75" customHeight="1">
      <c r="A1744" s="234"/>
      <c r="B1744" s="240"/>
      <c r="C1744" s="206"/>
      <c r="D1744" s="207"/>
      <c r="J1744" s="226"/>
      <c r="K1744" s="3"/>
      <c r="L1744" s="3"/>
      <c r="O1744" s="227"/>
      <c r="Q1744" s="94"/>
      <c r="R1744" s="94"/>
      <c r="S1744" s="94"/>
      <c r="T1744" s="94"/>
    </row>
    <row r="1745" ht="15.75" customHeight="1">
      <c r="A1745" s="234"/>
      <c r="B1745" s="240"/>
      <c r="C1745" s="206"/>
      <c r="D1745" s="207"/>
      <c r="J1745" s="226"/>
      <c r="K1745" s="3"/>
      <c r="L1745" s="3"/>
      <c r="O1745" s="227"/>
      <c r="Q1745" s="94"/>
      <c r="R1745" s="94"/>
      <c r="S1745" s="94"/>
      <c r="T1745" s="94"/>
    </row>
    <row r="1746" ht="15.75" customHeight="1">
      <c r="A1746" s="234"/>
      <c r="B1746" s="240"/>
      <c r="C1746" s="206"/>
      <c r="D1746" s="207"/>
      <c r="J1746" s="226"/>
      <c r="K1746" s="3"/>
      <c r="L1746" s="3"/>
      <c r="O1746" s="227"/>
      <c r="Q1746" s="94"/>
      <c r="R1746" s="94"/>
      <c r="S1746" s="94"/>
      <c r="T1746" s="94"/>
    </row>
    <row r="1747" ht="15.75" customHeight="1">
      <c r="A1747" s="234"/>
      <c r="B1747" s="240"/>
      <c r="C1747" s="206"/>
      <c r="D1747" s="207"/>
      <c r="J1747" s="226"/>
      <c r="K1747" s="3"/>
      <c r="L1747" s="3"/>
      <c r="O1747" s="227"/>
      <c r="Q1747" s="94"/>
      <c r="R1747" s="94"/>
      <c r="S1747" s="94"/>
      <c r="T1747" s="94"/>
    </row>
    <row r="1748" ht="15.75" customHeight="1">
      <c r="A1748" s="234"/>
      <c r="B1748" s="240"/>
      <c r="C1748" s="206"/>
      <c r="D1748" s="207"/>
      <c r="J1748" s="226"/>
      <c r="K1748" s="3"/>
      <c r="L1748" s="3"/>
      <c r="O1748" s="227"/>
      <c r="Q1748" s="94"/>
      <c r="R1748" s="94"/>
      <c r="S1748" s="94"/>
      <c r="T1748" s="94"/>
    </row>
    <row r="1749" ht="15.75" customHeight="1">
      <c r="A1749" s="234"/>
      <c r="B1749" s="240"/>
      <c r="C1749" s="206"/>
      <c r="D1749" s="207"/>
      <c r="J1749" s="226"/>
      <c r="K1749" s="3"/>
      <c r="L1749" s="3"/>
      <c r="O1749" s="227"/>
      <c r="Q1749" s="94"/>
      <c r="R1749" s="94"/>
      <c r="S1749" s="94"/>
      <c r="T1749" s="94"/>
    </row>
    <row r="1750" ht="15.75" customHeight="1">
      <c r="A1750" s="234"/>
      <c r="B1750" s="240"/>
      <c r="C1750" s="206"/>
      <c r="D1750" s="207"/>
      <c r="J1750" s="226"/>
      <c r="K1750" s="3"/>
      <c r="L1750" s="3"/>
      <c r="O1750" s="227"/>
      <c r="Q1750" s="94"/>
      <c r="R1750" s="94"/>
      <c r="S1750" s="94"/>
      <c r="T1750" s="94"/>
    </row>
    <row r="1751" ht="15.75" customHeight="1">
      <c r="A1751" s="234"/>
      <c r="B1751" s="240"/>
      <c r="C1751" s="206"/>
      <c r="D1751" s="207"/>
      <c r="J1751" s="226"/>
      <c r="K1751" s="3"/>
      <c r="L1751" s="3"/>
      <c r="O1751" s="227"/>
      <c r="Q1751" s="94"/>
      <c r="R1751" s="94"/>
      <c r="S1751" s="94"/>
      <c r="T1751" s="94"/>
    </row>
    <row r="1752" ht="15.75" customHeight="1">
      <c r="A1752" s="234"/>
      <c r="B1752" s="240"/>
      <c r="C1752" s="206"/>
      <c r="D1752" s="207"/>
      <c r="J1752" s="226"/>
      <c r="K1752" s="3"/>
      <c r="L1752" s="3"/>
      <c r="O1752" s="227"/>
      <c r="Q1752" s="94"/>
      <c r="R1752" s="94"/>
      <c r="S1752" s="94"/>
      <c r="T1752" s="94"/>
    </row>
    <row r="1753" ht="15.75" customHeight="1">
      <c r="A1753" s="234"/>
      <c r="B1753" s="240"/>
      <c r="C1753" s="206"/>
      <c r="D1753" s="207"/>
      <c r="J1753" s="226"/>
      <c r="K1753" s="3"/>
      <c r="L1753" s="3"/>
      <c r="O1753" s="227"/>
      <c r="Q1753" s="94"/>
      <c r="R1753" s="94"/>
      <c r="S1753" s="94"/>
      <c r="T1753" s="94"/>
    </row>
    <row r="1754" ht="15.75" customHeight="1">
      <c r="A1754" s="234"/>
      <c r="B1754" s="240"/>
      <c r="C1754" s="206"/>
      <c r="D1754" s="207"/>
      <c r="J1754" s="226"/>
      <c r="K1754" s="3"/>
      <c r="L1754" s="3"/>
      <c r="O1754" s="227"/>
      <c r="Q1754" s="94"/>
      <c r="R1754" s="94"/>
      <c r="S1754" s="94"/>
      <c r="T1754" s="94"/>
    </row>
    <row r="1755" ht="15.75" customHeight="1">
      <c r="A1755" s="234"/>
      <c r="B1755" s="240"/>
      <c r="C1755" s="206"/>
      <c r="D1755" s="207"/>
      <c r="J1755" s="226"/>
      <c r="K1755" s="3"/>
      <c r="L1755" s="3"/>
      <c r="O1755" s="227"/>
      <c r="Q1755" s="94"/>
      <c r="R1755" s="94"/>
      <c r="S1755" s="94"/>
      <c r="T1755" s="94"/>
    </row>
    <row r="1756" ht="15.75" customHeight="1">
      <c r="A1756" s="234"/>
      <c r="B1756" s="240"/>
      <c r="C1756" s="206"/>
      <c r="D1756" s="207"/>
      <c r="J1756" s="226"/>
      <c r="K1756" s="3"/>
      <c r="L1756" s="3"/>
      <c r="O1756" s="227"/>
      <c r="Q1756" s="94"/>
      <c r="R1756" s="94"/>
      <c r="S1756" s="94"/>
      <c r="T1756" s="94"/>
    </row>
    <row r="1757" ht="15.75" customHeight="1">
      <c r="A1757" s="204"/>
      <c r="B1757" s="240"/>
      <c r="C1757" s="206"/>
      <c r="D1757" s="229"/>
      <c r="J1757" s="226"/>
      <c r="K1757" s="3"/>
      <c r="L1757" s="3"/>
      <c r="O1757" s="227"/>
      <c r="Q1757" s="94"/>
      <c r="R1757" s="94"/>
      <c r="S1757" s="94"/>
      <c r="T1757" s="94"/>
    </row>
    <row r="1758" ht="15.75" customHeight="1">
      <c r="A1758" s="204"/>
      <c r="B1758" s="240"/>
      <c r="C1758" s="206"/>
      <c r="D1758" s="229"/>
      <c r="J1758" s="226"/>
      <c r="K1758" s="3"/>
      <c r="L1758" s="3"/>
      <c r="O1758" s="227"/>
      <c r="Q1758" s="94"/>
      <c r="R1758" s="94"/>
      <c r="S1758" s="94"/>
      <c r="T1758" s="94"/>
    </row>
    <row r="1759" ht="15.75" customHeight="1">
      <c r="A1759" s="204"/>
      <c r="B1759" s="240"/>
      <c r="C1759" s="206"/>
      <c r="D1759" s="229"/>
      <c r="J1759" s="226"/>
      <c r="K1759" s="3"/>
      <c r="L1759" s="3"/>
      <c r="O1759" s="227"/>
      <c r="Q1759" s="94"/>
      <c r="R1759" s="94"/>
      <c r="S1759" s="94"/>
      <c r="T1759" s="94"/>
    </row>
    <row r="1760" ht="15.75" customHeight="1">
      <c r="A1760" s="204"/>
      <c r="B1760" s="240"/>
      <c r="C1760" s="206"/>
      <c r="D1760" s="229"/>
      <c r="J1760" s="226"/>
      <c r="K1760" s="3"/>
      <c r="L1760" s="3"/>
      <c r="O1760" s="227"/>
      <c r="Q1760" s="94"/>
      <c r="R1760" s="94"/>
      <c r="S1760" s="94"/>
      <c r="T1760" s="94"/>
    </row>
    <row r="1761" ht="15.75" customHeight="1">
      <c r="A1761" s="204"/>
      <c r="B1761" s="240"/>
      <c r="C1761" s="206"/>
      <c r="D1761" s="229"/>
      <c r="J1761" s="226"/>
      <c r="K1761" s="3"/>
      <c r="L1761" s="3"/>
      <c r="O1761" s="227"/>
      <c r="Q1761" s="94"/>
      <c r="R1761" s="94"/>
      <c r="S1761" s="94"/>
      <c r="T1761" s="94"/>
    </row>
    <row r="1762" ht="15.75" customHeight="1">
      <c r="A1762" s="204"/>
      <c r="B1762" s="240"/>
      <c r="C1762" s="206"/>
      <c r="D1762" s="229"/>
      <c r="J1762" s="226"/>
      <c r="K1762" s="3"/>
      <c r="L1762" s="3"/>
      <c r="O1762" s="227"/>
      <c r="Q1762" s="94"/>
      <c r="R1762" s="94"/>
      <c r="S1762" s="94"/>
      <c r="T1762" s="94"/>
    </row>
    <row r="1763" ht="15.75" customHeight="1">
      <c r="A1763" s="204"/>
      <c r="B1763" s="240"/>
      <c r="C1763" s="206"/>
      <c r="D1763" s="229"/>
      <c r="J1763" s="226"/>
      <c r="K1763" s="3"/>
      <c r="L1763" s="3"/>
      <c r="O1763" s="227"/>
      <c r="Q1763" s="94"/>
      <c r="R1763" s="94"/>
      <c r="S1763" s="94"/>
      <c r="T1763" s="94"/>
    </row>
    <row r="1764" ht="15.75" customHeight="1">
      <c r="A1764" s="204"/>
      <c r="B1764" s="240"/>
      <c r="C1764" s="206"/>
      <c r="D1764" s="229"/>
      <c r="J1764" s="226"/>
      <c r="K1764" s="3"/>
      <c r="L1764" s="3"/>
      <c r="O1764" s="227"/>
      <c r="Q1764" s="94"/>
      <c r="R1764" s="94"/>
      <c r="S1764" s="94"/>
      <c r="T1764" s="94"/>
    </row>
    <row r="1765" ht="15.75" customHeight="1">
      <c r="A1765" s="204"/>
      <c r="B1765" s="240"/>
      <c r="C1765" s="206"/>
      <c r="D1765" s="229"/>
      <c r="J1765" s="226"/>
      <c r="K1765" s="3"/>
      <c r="L1765" s="3"/>
      <c r="O1765" s="227"/>
      <c r="Q1765" s="94"/>
      <c r="R1765" s="94"/>
      <c r="S1765" s="94"/>
      <c r="T1765" s="94"/>
    </row>
    <row r="1766" ht="15.75" customHeight="1">
      <c r="A1766" s="204"/>
      <c r="B1766" s="240"/>
      <c r="C1766" s="206"/>
      <c r="D1766" s="229"/>
      <c r="J1766" s="226"/>
      <c r="K1766" s="3"/>
      <c r="L1766" s="3"/>
      <c r="O1766" s="227"/>
      <c r="Q1766" s="94"/>
      <c r="R1766" s="94"/>
      <c r="S1766" s="94"/>
      <c r="T1766" s="94"/>
    </row>
    <row r="1767" ht="15.75" customHeight="1">
      <c r="A1767" s="204"/>
      <c r="B1767" s="240"/>
      <c r="C1767" s="206"/>
      <c r="D1767" s="229"/>
      <c r="J1767" s="226"/>
      <c r="K1767" s="3"/>
      <c r="L1767" s="3"/>
      <c r="O1767" s="227"/>
      <c r="Q1767" s="94"/>
      <c r="R1767" s="94"/>
      <c r="S1767" s="94"/>
      <c r="T1767" s="94"/>
    </row>
    <row r="1768" ht="15.75" customHeight="1">
      <c r="A1768" s="204"/>
      <c r="B1768" s="240"/>
      <c r="C1768" s="206"/>
      <c r="D1768" s="229"/>
      <c r="J1768" s="226"/>
      <c r="K1768" s="3"/>
      <c r="L1768" s="3"/>
      <c r="O1768" s="227"/>
      <c r="Q1768" s="94"/>
      <c r="R1768" s="94"/>
      <c r="S1768" s="94"/>
      <c r="T1768" s="94"/>
    </row>
    <row r="1769" ht="15.75" customHeight="1">
      <c r="A1769" s="204"/>
      <c r="B1769" s="240"/>
      <c r="C1769" s="206"/>
      <c r="D1769" s="229"/>
      <c r="J1769" s="226"/>
      <c r="K1769" s="3"/>
      <c r="L1769" s="3"/>
      <c r="O1769" s="227"/>
      <c r="Q1769" s="94"/>
      <c r="R1769" s="94"/>
      <c r="S1769" s="94"/>
      <c r="T1769" s="94"/>
    </row>
    <row r="1770" ht="15.75" customHeight="1">
      <c r="A1770" s="204"/>
      <c r="B1770" s="240"/>
      <c r="C1770" s="206"/>
      <c r="D1770" s="229"/>
      <c r="J1770" s="226"/>
      <c r="K1770" s="3"/>
      <c r="L1770" s="3"/>
      <c r="O1770" s="227"/>
      <c r="Q1770" s="94"/>
      <c r="R1770" s="94"/>
      <c r="S1770" s="94"/>
      <c r="T1770" s="94"/>
    </row>
    <row r="1771" ht="15.75" customHeight="1">
      <c r="A1771" s="204"/>
      <c r="B1771" s="240"/>
      <c r="C1771" s="206"/>
      <c r="D1771" s="229"/>
      <c r="J1771" s="226"/>
      <c r="K1771" s="3"/>
      <c r="L1771" s="3"/>
      <c r="O1771" s="227"/>
      <c r="Q1771" s="94"/>
      <c r="R1771" s="94"/>
      <c r="S1771" s="94"/>
      <c r="T1771" s="94"/>
    </row>
    <row r="1772" ht="15.75" customHeight="1">
      <c r="A1772" s="204"/>
      <c r="B1772" s="240"/>
      <c r="C1772" s="206"/>
      <c r="D1772" s="229"/>
      <c r="J1772" s="226"/>
      <c r="K1772" s="3"/>
      <c r="L1772" s="3"/>
      <c r="O1772" s="227"/>
      <c r="Q1772" s="94"/>
      <c r="R1772" s="94"/>
      <c r="S1772" s="94"/>
      <c r="T1772" s="94"/>
    </row>
    <row r="1773" ht="15.75" customHeight="1">
      <c r="A1773" s="204"/>
      <c r="B1773" s="240"/>
      <c r="C1773" s="206"/>
      <c r="D1773" s="229"/>
      <c r="J1773" s="226"/>
      <c r="K1773" s="3"/>
      <c r="L1773" s="3"/>
      <c r="O1773" s="227"/>
      <c r="Q1773" s="94"/>
      <c r="R1773" s="94"/>
      <c r="S1773" s="94"/>
      <c r="T1773" s="94"/>
    </row>
    <row r="1774" ht="15.75" customHeight="1">
      <c r="A1774" s="204"/>
      <c r="B1774" s="240"/>
      <c r="C1774" s="206"/>
      <c r="D1774" s="229"/>
      <c r="J1774" s="226"/>
      <c r="K1774" s="3"/>
      <c r="L1774" s="3"/>
      <c r="O1774" s="227"/>
      <c r="Q1774" s="94"/>
      <c r="R1774" s="94"/>
      <c r="S1774" s="94"/>
      <c r="T1774" s="94"/>
    </row>
    <row r="1775" ht="15.75" customHeight="1">
      <c r="A1775" s="204"/>
      <c r="B1775" s="240"/>
      <c r="C1775" s="206"/>
      <c r="D1775" s="229"/>
      <c r="J1775" s="226"/>
      <c r="K1775" s="3"/>
      <c r="L1775" s="3"/>
      <c r="O1775" s="227"/>
      <c r="Q1775" s="94"/>
      <c r="R1775" s="94"/>
      <c r="S1775" s="94"/>
      <c r="T1775" s="94"/>
    </row>
    <row r="1776" ht="15.75" customHeight="1">
      <c r="A1776" s="204"/>
      <c r="B1776" s="240"/>
      <c r="C1776" s="206"/>
      <c r="D1776" s="229"/>
      <c r="J1776" s="226"/>
      <c r="K1776" s="3"/>
      <c r="L1776" s="3"/>
      <c r="O1776" s="227"/>
      <c r="Q1776" s="94"/>
      <c r="R1776" s="94"/>
      <c r="S1776" s="94"/>
      <c r="T1776" s="94"/>
    </row>
    <row r="1777" ht="15.75" customHeight="1">
      <c r="A1777" s="204"/>
      <c r="B1777" s="240"/>
      <c r="C1777" s="206"/>
      <c r="D1777" s="229"/>
      <c r="J1777" s="226"/>
      <c r="K1777" s="3"/>
      <c r="L1777" s="3"/>
      <c r="O1777" s="227"/>
      <c r="Q1777" s="94"/>
      <c r="R1777" s="94"/>
      <c r="S1777" s="94"/>
      <c r="T1777" s="94"/>
    </row>
    <row r="1778" ht="15.75" customHeight="1">
      <c r="A1778" s="204"/>
      <c r="B1778" s="240"/>
      <c r="C1778" s="206"/>
      <c r="D1778" s="229"/>
      <c r="J1778" s="226"/>
      <c r="K1778" s="3"/>
      <c r="L1778" s="3"/>
      <c r="O1778" s="227"/>
      <c r="Q1778" s="94"/>
      <c r="R1778" s="94"/>
      <c r="S1778" s="94"/>
      <c r="T1778" s="94"/>
    </row>
    <row r="1779" ht="15.75" customHeight="1">
      <c r="A1779" s="204"/>
      <c r="B1779" s="240"/>
      <c r="C1779" s="206"/>
      <c r="D1779" s="229"/>
      <c r="J1779" s="226"/>
      <c r="K1779" s="3"/>
      <c r="L1779" s="3"/>
      <c r="O1779" s="227"/>
      <c r="Q1779" s="94"/>
      <c r="R1779" s="94"/>
      <c r="S1779" s="94"/>
      <c r="T1779" s="94"/>
    </row>
    <row r="1780" ht="15.75" customHeight="1">
      <c r="A1780" s="204"/>
      <c r="B1780" s="240"/>
      <c r="C1780" s="206"/>
      <c r="D1780" s="229"/>
      <c r="J1780" s="226"/>
      <c r="K1780" s="3"/>
      <c r="L1780" s="3"/>
      <c r="O1780" s="227"/>
      <c r="Q1780" s="94"/>
      <c r="R1780" s="94"/>
      <c r="S1780" s="94"/>
      <c r="T1780" s="94"/>
    </row>
    <row r="1781" ht="15.75" customHeight="1">
      <c r="A1781" s="204"/>
      <c r="B1781" s="240"/>
      <c r="C1781" s="206"/>
      <c r="D1781" s="229"/>
      <c r="J1781" s="226"/>
      <c r="K1781" s="3"/>
      <c r="L1781" s="3"/>
      <c r="O1781" s="227"/>
      <c r="Q1781" s="94"/>
      <c r="R1781" s="94"/>
      <c r="S1781" s="94"/>
      <c r="T1781" s="94"/>
    </row>
    <row r="1782" ht="15.75" customHeight="1">
      <c r="A1782" s="204"/>
      <c r="B1782" s="240"/>
      <c r="C1782" s="206"/>
      <c r="D1782" s="229"/>
      <c r="J1782" s="226"/>
      <c r="K1782" s="3"/>
      <c r="L1782" s="3"/>
      <c r="O1782" s="227"/>
      <c r="Q1782" s="94"/>
      <c r="R1782" s="94"/>
      <c r="S1782" s="94"/>
      <c r="T1782" s="94"/>
    </row>
    <row r="1783" ht="15.75" customHeight="1">
      <c r="A1783" s="204"/>
      <c r="B1783" s="240"/>
      <c r="C1783" s="206"/>
      <c r="D1783" s="229"/>
      <c r="J1783" s="226"/>
      <c r="K1783" s="3"/>
      <c r="L1783" s="3"/>
      <c r="O1783" s="227"/>
      <c r="Q1783" s="94"/>
      <c r="R1783" s="94"/>
      <c r="S1783" s="94"/>
      <c r="T1783" s="94"/>
    </row>
    <row r="1784" ht="15.75" customHeight="1">
      <c r="A1784" s="204"/>
      <c r="B1784" s="240"/>
      <c r="C1784" s="206"/>
      <c r="D1784" s="229"/>
      <c r="J1784" s="226"/>
      <c r="K1784" s="3"/>
      <c r="L1784" s="3"/>
      <c r="O1784" s="227"/>
      <c r="Q1784" s="94"/>
      <c r="R1784" s="94"/>
      <c r="S1784" s="94"/>
      <c r="T1784" s="94"/>
    </row>
    <row r="1785" ht="15.75" customHeight="1">
      <c r="A1785" s="204"/>
      <c r="B1785" s="240"/>
      <c r="C1785" s="206"/>
      <c r="D1785" s="229"/>
      <c r="J1785" s="226"/>
      <c r="K1785" s="3"/>
      <c r="L1785" s="3"/>
      <c r="O1785" s="227"/>
      <c r="Q1785" s="94"/>
      <c r="R1785" s="94"/>
      <c r="S1785" s="94"/>
      <c r="T1785" s="94"/>
    </row>
    <row r="1786" ht="15.75" customHeight="1">
      <c r="A1786" s="204"/>
      <c r="B1786" s="240"/>
      <c r="C1786" s="206"/>
      <c r="D1786" s="229"/>
      <c r="J1786" s="226"/>
      <c r="K1786" s="3"/>
      <c r="L1786" s="3"/>
      <c r="O1786" s="227"/>
      <c r="Q1786" s="94"/>
      <c r="R1786" s="94"/>
      <c r="S1786" s="94"/>
      <c r="T1786" s="94"/>
    </row>
    <row r="1787" ht="15.75" customHeight="1">
      <c r="A1787" s="204"/>
      <c r="B1787" s="240"/>
      <c r="C1787" s="206"/>
      <c r="D1787" s="229"/>
      <c r="J1787" s="226"/>
      <c r="K1787" s="3"/>
      <c r="L1787" s="3"/>
      <c r="O1787" s="227"/>
      <c r="Q1787" s="94"/>
      <c r="R1787" s="94"/>
      <c r="S1787" s="94"/>
      <c r="T1787" s="94"/>
    </row>
    <row r="1788" ht="15.75" customHeight="1">
      <c r="A1788" s="204"/>
      <c r="B1788" s="240"/>
      <c r="C1788" s="206"/>
      <c r="D1788" s="229"/>
      <c r="J1788" s="226"/>
      <c r="K1788" s="3"/>
      <c r="L1788" s="3"/>
      <c r="O1788" s="227"/>
      <c r="Q1788" s="94"/>
      <c r="R1788" s="94"/>
      <c r="S1788" s="94"/>
      <c r="T1788" s="94"/>
    </row>
    <row r="1789" ht="15.75" customHeight="1">
      <c r="A1789" s="204"/>
      <c r="B1789" s="240"/>
      <c r="C1789" s="206"/>
      <c r="D1789" s="229"/>
      <c r="J1789" s="226"/>
      <c r="K1789" s="3"/>
      <c r="L1789" s="3"/>
      <c r="O1789" s="227"/>
      <c r="Q1789" s="94"/>
      <c r="R1789" s="94"/>
      <c r="S1789" s="94"/>
      <c r="T1789" s="94"/>
    </row>
    <row r="1790" ht="15.75" customHeight="1">
      <c r="A1790" s="204"/>
      <c r="B1790" s="240"/>
      <c r="C1790" s="206"/>
      <c r="D1790" s="229"/>
      <c r="J1790" s="226"/>
      <c r="K1790" s="3"/>
      <c r="L1790" s="3"/>
      <c r="O1790" s="227"/>
      <c r="Q1790" s="94"/>
      <c r="R1790" s="94"/>
      <c r="S1790" s="94"/>
      <c r="T1790" s="94"/>
    </row>
    <row r="1791" ht="15.75" customHeight="1">
      <c r="A1791" s="204"/>
      <c r="B1791" s="240"/>
      <c r="C1791" s="206"/>
      <c r="D1791" s="229"/>
      <c r="J1791" s="226"/>
      <c r="K1791" s="3"/>
      <c r="L1791" s="3"/>
      <c r="O1791" s="227"/>
      <c r="Q1791" s="94"/>
      <c r="R1791" s="94"/>
      <c r="S1791" s="94"/>
      <c r="T1791" s="94"/>
    </row>
    <row r="1792" ht="15.75" customHeight="1">
      <c r="A1792" s="204"/>
      <c r="B1792" s="240"/>
      <c r="C1792" s="206"/>
      <c r="D1792" s="229"/>
      <c r="J1792" s="226"/>
      <c r="K1792" s="3"/>
      <c r="L1792" s="3"/>
      <c r="O1792" s="227"/>
      <c r="Q1792" s="94"/>
      <c r="R1792" s="94"/>
      <c r="S1792" s="94"/>
      <c r="T1792" s="94"/>
    </row>
    <row r="1793" ht="15.75" customHeight="1">
      <c r="A1793" s="204"/>
      <c r="B1793" s="240"/>
      <c r="C1793" s="206"/>
      <c r="D1793" s="229"/>
      <c r="J1793" s="226"/>
      <c r="K1793" s="3"/>
      <c r="L1793" s="3"/>
      <c r="O1793" s="227"/>
      <c r="Q1793" s="94"/>
      <c r="R1793" s="94"/>
      <c r="S1793" s="94"/>
      <c r="T1793" s="94"/>
    </row>
    <row r="1794" ht="15.75" customHeight="1">
      <c r="A1794" s="204"/>
      <c r="B1794" s="240"/>
      <c r="C1794" s="206"/>
      <c r="D1794" s="229"/>
      <c r="J1794" s="226"/>
      <c r="K1794" s="3"/>
      <c r="L1794" s="3"/>
      <c r="O1794" s="227"/>
      <c r="Q1794" s="94"/>
      <c r="R1794" s="94"/>
      <c r="S1794" s="94"/>
      <c r="T1794" s="94"/>
    </row>
    <row r="1795" ht="15.75" customHeight="1">
      <c r="A1795" s="204"/>
      <c r="B1795" s="240"/>
      <c r="C1795" s="206"/>
      <c r="D1795" s="229"/>
      <c r="J1795" s="226"/>
      <c r="K1795" s="3"/>
      <c r="L1795" s="3"/>
      <c r="O1795" s="227"/>
      <c r="Q1795" s="94"/>
      <c r="R1795" s="94"/>
      <c r="S1795" s="94"/>
      <c r="T1795" s="94"/>
    </row>
    <row r="1796" ht="15.75" customHeight="1">
      <c r="A1796" s="204"/>
      <c r="B1796" s="240"/>
      <c r="C1796" s="206"/>
      <c r="D1796" s="229"/>
      <c r="J1796" s="226"/>
      <c r="K1796" s="3"/>
      <c r="L1796" s="3"/>
      <c r="O1796" s="227"/>
      <c r="Q1796" s="94"/>
      <c r="R1796" s="94"/>
      <c r="S1796" s="94"/>
      <c r="T1796" s="94"/>
    </row>
    <row r="1797" ht="15.75" customHeight="1">
      <c r="A1797" s="204"/>
      <c r="B1797" s="240"/>
      <c r="C1797" s="206"/>
      <c r="D1797" s="229"/>
      <c r="J1797" s="226"/>
      <c r="K1797" s="3"/>
      <c r="L1797" s="3"/>
      <c r="O1797" s="227"/>
      <c r="Q1797" s="94"/>
      <c r="R1797" s="94"/>
      <c r="S1797" s="94"/>
      <c r="T1797" s="94"/>
    </row>
    <row r="1798" ht="15.75" customHeight="1">
      <c r="A1798" s="204"/>
      <c r="B1798" s="240"/>
      <c r="C1798" s="206"/>
      <c r="D1798" s="229"/>
      <c r="J1798" s="226"/>
      <c r="K1798" s="3"/>
      <c r="L1798" s="3"/>
      <c r="O1798" s="227"/>
      <c r="Q1798" s="94"/>
      <c r="R1798" s="94"/>
      <c r="S1798" s="94"/>
      <c r="T1798" s="94"/>
    </row>
    <row r="1799" ht="15.75" customHeight="1">
      <c r="A1799" s="204"/>
      <c r="B1799" s="240"/>
      <c r="C1799" s="206"/>
      <c r="D1799" s="229"/>
      <c r="J1799" s="226"/>
      <c r="K1799" s="3"/>
      <c r="L1799" s="3"/>
      <c r="O1799" s="227"/>
      <c r="Q1799" s="94"/>
      <c r="R1799" s="94"/>
      <c r="S1799" s="94"/>
      <c r="T1799" s="94"/>
    </row>
    <row r="1800" ht="15.75" customHeight="1">
      <c r="A1800" s="204"/>
      <c r="B1800" s="240"/>
      <c r="C1800" s="206"/>
      <c r="D1800" s="229"/>
      <c r="J1800" s="226"/>
      <c r="K1800" s="3"/>
      <c r="L1800" s="3"/>
      <c r="O1800" s="227"/>
      <c r="Q1800" s="94"/>
      <c r="R1800" s="94"/>
      <c r="S1800" s="94"/>
      <c r="T1800" s="94"/>
    </row>
    <row r="1801" ht="15.75" customHeight="1">
      <c r="A1801" s="204"/>
      <c r="B1801" s="240"/>
      <c r="C1801" s="206"/>
      <c r="D1801" s="229"/>
      <c r="J1801" s="226"/>
      <c r="K1801" s="3"/>
      <c r="L1801" s="3"/>
      <c r="O1801" s="227"/>
      <c r="Q1801" s="94"/>
      <c r="R1801" s="94"/>
      <c r="S1801" s="94"/>
      <c r="T1801" s="94"/>
    </row>
    <row r="1802" ht="15.75" customHeight="1">
      <c r="A1802" s="204"/>
      <c r="B1802" s="240"/>
      <c r="C1802" s="206"/>
      <c r="D1802" s="229"/>
      <c r="J1802" s="226"/>
      <c r="K1802" s="3"/>
      <c r="L1802" s="3"/>
      <c r="O1802" s="227"/>
      <c r="Q1802" s="94"/>
      <c r="R1802" s="94"/>
      <c r="S1802" s="94"/>
      <c r="T1802" s="94"/>
    </row>
    <row r="1803" ht="15.75" customHeight="1">
      <c r="A1803" s="204"/>
      <c r="B1803" s="240"/>
      <c r="C1803" s="206"/>
      <c r="D1803" s="229"/>
      <c r="J1803" s="226"/>
      <c r="K1803" s="3"/>
      <c r="L1803" s="3"/>
      <c r="O1803" s="227"/>
      <c r="Q1803" s="94"/>
      <c r="R1803" s="94"/>
      <c r="S1803" s="94"/>
      <c r="T1803" s="94"/>
    </row>
    <row r="1804" ht="15.75" customHeight="1">
      <c r="A1804" s="204"/>
      <c r="B1804" s="240"/>
      <c r="C1804" s="206"/>
      <c r="D1804" s="229"/>
      <c r="J1804" s="226"/>
      <c r="K1804" s="3"/>
      <c r="L1804" s="3"/>
      <c r="O1804" s="227"/>
      <c r="Q1804" s="94"/>
      <c r="R1804" s="94"/>
      <c r="S1804" s="94"/>
      <c r="T1804" s="94"/>
    </row>
    <row r="1805" ht="15.75" customHeight="1">
      <c r="A1805" s="204"/>
      <c r="B1805" s="240"/>
      <c r="C1805" s="206"/>
      <c r="D1805" s="229"/>
      <c r="J1805" s="226"/>
      <c r="K1805" s="3"/>
      <c r="L1805" s="3"/>
      <c r="O1805" s="227"/>
      <c r="Q1805" s="94"/>
      <c r="R1805" s="94"/>
      <c r="S1805" s="94"/>
      <c r="T1805" s="94"/>
    </row>
    <row r="1806" ht="15.75" customHeight="1">
      <c r="A1806" s="204"/>
      <c r="B1806" s="240"/>
      <c r="C1806" s="206"/>
      <c r="D1806" s="229"/>
      <c r="J1806" s="226"/>
      <c r="K1806" s="3"/>
      <c r="L1806" s="3"/>
      <c r="O1806" s="227"/>
      <c r="Q1806" s="94"/>
      <c r="R1806" s="94"/>
      <c r="S1806" s="94"/>
      <c r="T1806" s="94"/>
    </row>
    <row r="1807" ht="15.75" customHeight="1">
      <c r="A1807" s="204"/>
      <c r="B1807" s="240"/>
      <c r="C1807" s="206"/>
      <c r="D1807" s="229"/>
      <c r="J1807" s="226"/>
      <c r="K1807" s="3"/>
      <c r="L1807" s="3"/>
      <c r="O1807" s="227"/>
      <c r="Q1807" s="94"/>
      <c r="R1807" s="94"/>
      <c r="S1807" s="94"/>
      <c r="T1807" s="94"/>
    </row>
    <row r="1808" ht="15.75" customHeight="1">
      <c r="A1808" s="204"/>
      <c r="B1808" s="240"/>
      <c r="C1808" s="206"/>
      <c r="D1808" s="229"/>
      <c r="J1808" s="226"/>
      <c r="K1808" s="3"/>
      <c r="L1808" s="3"/>
      <c r="O1808" s="227"/>
      <c r="Q1808" s="94"/>
      <c r="R1808" s="94"/>
      <c r="S1808" s="94"/>
      <c r="T1808" s="94"/>
    </row>
    <row r="1809" ht="15.75" customHeight="1">
      <c r="A1809" s="204"/>
      <c r="B1809" s="240"/>
      <c r="C1809" s="206"/>
      <c r="D1809" s="229"/>
      <c r="J1809" s="226"/>
      <c r="K1809" s="3"/>
      <c r="L1809" s="3"/>
      <c r="O1809" s="227"/>
      <c r="Q1809" s="94"/>
      <c r="R1809" s="94"/>
      <c r="S1809" s="94"/>
      <c r="T1809" s="94"/>
    </row>
    <row r="1810" ht="15.75" customHeight="1">
      <c r="A1810" s="204"/>
      <c r="B1810" s="240"/>
      <c r="C1810" s="206"/>
      <c r="D1810" s="229"/>
      <c r="J1810" s="226"/>
      <c r="K1810" s="3"/>
      <c r="L1810" s="3"/>
      <c r="O1810" s="227"/>
      <c r="Q1810" s="94"/>
      <c r="R1810" s="94"/>
      <c r="S1810" s="94"/>
      <c r="T1810" s="94"/>
    </row>
    <row r="1811" ht="15.75" customHeight="1">
      <c r="A1811" s="204"/>
      <c r="B1811" s="240"/>
      <c r="C1811" s="206"/>
      <c r="D1811" s="229"/>
      <c r="J1811" s="226"/>
      <c r="K1811" s="3"/>
      <c r="L1811" s="3"/>
      <c r="O1811" s="227"/>
      <c r="Q1811" s="94"/>
      <c r="R1811" s="94"/>
      <c r="S1811" s="94"/>
      <c r="T1811" s="94"/>
    </row>
    <row r="1812" ht="15.75" customHeight="1">
      <c r="A1812" s="204"/>
      <c r="B1812" s="240"/>
      <c r="C1812" s="206"/>
      <c r="D1812" s="229"/>
      <c r="J1812" s="226"/>
      <c r="K1812" s="3"/>
      <c r="L1812" s="3"/>
      <c r="O1812" s="227"/>
      <c r="Q1812" s="94"/>
      <c r="R1812" s="94"/>
      <c r="S1812" s="94"/>
      <c r="T1812" s="94"/>
    </row>
    <row r="1813" ht="15.75" customHeight="1">
      <c r="A1813" s="204"/>
      <c r="B1813" s="240"/>
      <c r="C1813" s="206"/>
      <c r="D1813" s="229"/>
      <c r="J1813" s="226"/>
      <c r="K1813" s="3"/>
      <c r="L1813" s="3"/>
      <c r="O1813" s="227"/>
      <c r="Q1813" s="94"/>
      <c r="R1813" s="94"/>
      <c r="S1813" s="94"/>
      <c r="T1813" s="94"/>
    </row>
    <row r="1814" ht="15.75" customHeight="1">
      <c r="A1814" s="204"/>
      <c r="B1814" s="240"/>
      <c r="C1814" s="206"/>
      <c r="D1814" s="229"/>
      <c r="J1814" s="226"/>
      <c r="K1814" s="3"/>
      <c r="L1814" s="3"/>
      <c r="O1814" s="227"/>
      <c r="Q1814" s="94"/>
      <c r="R1814" s="94"/>
      <c r="S1814" s="94"/>
      <c r="T1814" s="94"/>
    </row>
    <row r="1815" ht="15.75" customHeight="1">
      <c r="A1815" s="204"/>
      <c r="B1815" s="240"/>
      <c r="C1815" s="206"/>
      <c r="D1815" s="229"/>
      <c r="J1815" s="226"/>
      <c r="K1815" s="3"/>
      <c r="L1815" s="3"/>
      <c r="O1815" s="227"/>
      <c r="Q1815" s="94"/>
      <c r="R1815" s="94"/>
      <c r="S1815" s="94"/>
      <c r="T1815" s="94"/>
    </row>
    <row r="1816" ht="15.75" customHeight="1">
      <c r="A1816" s="204"/>
      <c r="B1816" s="240"/>
      <c r="C1816" s="206"/>
      <c r="D1816" s="229"/>
      <c r="J1816" s="226"/>
      <c r="K1816" s="3"/>
      <c r="L1816" s="3"/>
      <c r="O1816" s="227"/>
      <c r="Q1816" s="94"/>
      <c r="R1816" s="94"/>
      <c r="S1816" s="94"/>
      <c r="T1816" s="94"/>
    </row>
    <row r="1817" ht="15.75" customHeight="1">
      <c r="A1817" s="204"/>
      <c r="B1817" s="240"/>
      <c r="C1817" s="206"/>
      <c r="D1817" s="229"/>
      <c r="J1817" s="226"/>
      <c r="K1817" s="3"/>
      <c r="L1817" s="3"/>
      <c r="O1817" s="227"/>
      <c r="Q1817" s="94"/>
      <c r="R1817" s="94"/>
      <c r="S1817" s="94"/>
      <c r="T1817" s="94"/>
    </row>
    <row r="1818" ht="15.75" customHeight="1">
      <c r="A1818" s="204"/>
      <c r="B1818" s="240"/>
      <c r="C1818" s="206"/>
      <c r="D1818" s="229"/>
      <c r="J1818" s="226"/>
      <c r="K1818" s="3"/>
      <c r="L1818" s="3"/>
      <c r="O1818" s="227"/>
      <c r="Q1818" s="94"/>
      <c r="R1818" s="94"/>
      <c r="S1818" s="94"/>
      <c r="T1818" s="94"/>
    </row>
    <row r="1819" ht="15.75" customHeight="1">
      <c r="A1819" s="204"/>
      <c r="B1819" s="240"/>
      <c r="C1819" s="206"/>
      <c r="D1819" s="229"/>
      <c r="J1819" s="226"/>
      <c r="K1819" s="3"/>
      <c r="L1819" s="3"/>
      <c r="O1819" s="227"/>
      <c r="Q1819" s="94"/>
      <c r="R1819" s="94"/>
      <c r="S1819" s="94"/>
      <c r="T1819" s="94"/>
    </row>
    <row r="1820" ht="15.75" customHeight="1">
      <c r="A1820" s="204"/>
      <c r="B1820" s="240"/>
      <c r="C1820" s="206"/>
      <c r="D1820" s="229"/>
      <c r="J1820" s="226"/>
      <c r="K1820" s="3"/>
      <c r="L1820" s="3"/>
      <c r="O1820" s="227"/>
      <c r="Q1820" s="94"/>
      <c r="R1820" s="94"/>
      <c r="S1820" s="94"/>
      <c r="T1820" s="94"/>
    </row>
    <row r="1821" ht="15.75" customHeight="1">
      <c r="A1821" s="204"/>
      <c r="B1821" s="240"/>
      <c r="C1821" s="206"/>
      <c r="D1821" s="229"/>
      <c r="J1821" s="226"/>
      <c r="K1821" s="3"/>
      <c r="L1821" s="3"/>
      <c r="O1821" s="227"/>
      <c r="Q1821" s="94"/>
      <c r="R1821" s="94"/>
      <c r="S1821" s="94"/>
      <c r="T1821" s="94"/>
    </row>
    <row r="1822" ht="15.75" customHeight="1">
      <c r="A1822" s="204"/>
      <c r="B1822" s="240"/>
      <c r="C1822" s="206"/>
      <c r="D1822" s="229"/>
      <c r="J1822" s="226"/>
      <c r="K1822" s="3"/>
      <c r="L1822" s="3"/>
      <c r="O1822" s="227"/>
      <c r="Q1822" s="94"/>
      <c r="R1822" s="94"/>
      <c r="S1822" s="94"/>
      <c r="T1822" s="94"/>
    </row>
    <row r="1823" ht="15.75" customHeight="1">
      <c r="A1823" s="204"/>
      <c r="B1823" s="240"/>
      <c r="C1823" s="206"/>
      <c r="D1823" s="229"/>
      <c r="J1823" s="226"/>
      <c r="K1823" s="3"/>
      <c r="L1823" s="3"/>
      <c r="O1823" s="227"/>
      <c r="Q1823" s="94"/>
      <c r="R1823" s="94"/>
      <c r="S1823" s="94"/>
      <c r="T1823" s="94"/>
    </row>
    <row r="1824" ht="15.75" customHeight="1">
      <c r="A1824" s="204"/>
      <c r="B1824" s="240"/>
      <c r="C1824" s="206"/>
      <c r="D1824" s="229"/>
      <c r="J1824" s="226"/>
      <c r="K1824" s="3"/>
      <c r="L1824" s="3"/>
      <c r="O1824" s="227"/>
      <c r="Q1824" s="94"/>
      <c r="R1824" s="94"/>
      <c r="S1824" s="94"/>
      <c r="T1824" s="94"/>
    </row>
    <row r="1825" ht="15.75" customHeight="1">
      <c r="A1825" s="204"/>
      <c r="B1825" s="240"/>
      <c r="C1825" s="206"/>
      <c r="D1825" s="229"/>
      <c r="J1825" s="226"/>
      <c r="K1825" s="3"/>
      <c r="L1825" s="3"/>
      <c r="O1825" s="227"/>
      <c r="Q1825" s="94"/>
      <c r="R1825" s="94"/>
      <c r="S1825" s="94"/>
      <c r="T1825" s="94"/>
    </row>
    <row r="1826" ht="15.75" customHeight="1">
      <c r="A1826" s="204"/>
      <c r="B1826" s="240"/>
      <c r="C1826" s="206"/>
      <c r="D1826" s="229"/>
      <c r="J1826" s="226"/>
      <c r="K1826" s="3"/>
      <c r="L1826" s="3"/>
      <c r="O1826" s="227"/>
      <c r="Q1826" s="94"/>
      <c r="R1826" s="94"/>
      <c r="S1826" s="94"/>
      <c r="T1826" s="94"/>
    </row>
    <row r="1827" ht="15.75" customHeight="1">
      <c r="A1827" s="204"/>
      <c r="B1827" s="240"/>
      <c r="C1827" s="206"/>
      <c r="D1827" s="229"/>
      <c r="J1827" s="226"/>
      <c r="K1827" s="3"/>
      <c r="L1827" s="3"/>
      <c r="O1827" s="227"/>
      <c r="Q1827" s="94"/>
      <c r="R1827" s="94"/>
      <c r="S1827" s="94"/>
      <c r="T1827" s="94"/>
    </row>
    <row r="1828" ht="15.75" customHeight="1">
      <c r="A1828" s="204"/>
      <c r="B1828" s="240"/>
      <c r="C1828" s="206"/>
      <c r="D1828" s="229"/>
      <c r="J1828" s="226"/>
      <c r="K1828" s="3"/>
      <c r="L1828" s="3"/>
      <c r="O1828" s="227"/>
      <c r="Q1828" s="94"/>
      <c r="R1828" s="94"/>
      <c r="S1828" s="94"/>
      <c r="T1828" s="94"/>
    </row>
    <row r="1829" ht="15.75" customHeight="1">
      <c r="A1829" s="204"/>
      <c r="B1829" s="240"/>
      <c r="C1829" s="206"/>
      <c r="D1829" s="229"/>
      <c r="J1829" s="226"/>
      <c r="K1829" s="3"/>
      <c r="L1829" s="3"/>
      <c r="O1829" s="227"/>
      <c r="Q1829" s="94"/>
      <c r="R1829" s="94"/>
      <c r="S1829" s="94"/>
      <c r="T1829" s="94"/>
    </row>
    <row r="1830" ht="15.75" customHeight="1">
      <c r="A1830" s="204"/>
      <c r="B1830" s="240"/>
      <c r="C1830" s="206"/>
      <c r="D1830" s="229"/>
      <c r="J1830" s="226"/>
      <c r="K1830" s="3"/>
      <c r="L1830" s="3"/>
      <c r="O1830" s="227"/>
      <c r="Q1830" s="94"/>
      <c r="R1830" s="94"/>
      <c r="S1830" s="94"/>
      <c r="T1830" s="94"/>
    </row>
    <row r="1831" ht="15.75" customHeight="1">
      <c r="A1831" s="204"/>
      <c r="B1831" s="240"/>
      <c r="C1831" s="206"/>
      <c r="D1831" s="229"/>
      <c r="J1831" s="226"/>
      <c r="K1831" s="3"/>
      <c r="L1831" s="3"/>
      <c r="O1831" s="227"/>
      <c r="Q1831" s="94"/>
      <c r="R1831" s="94"/>
      <c r="S1831" s="94"/>
      <c r="T1831" s="94"/>
    </row>
    <row r="1832" ht="15.75" customHeight="1">
      <c r="A1832" s="204"/>
      <c r="B1832" s="240"/>
      <c r="C1832" s="206"/>
      <c r="D1832" s="229"/>
      <c r="J1832" s="226"/>
      <c r="K1832" s="3"/>
      <c r="L1832" s="3"/>
      <c r="O1832" s="227"/>
      <c r="Q1832" s="94"/>
      <c r="R1832" s="94"/>
      <c r="S1832" s="94"/>
      <c r="T1832" s="94"/>
    </row>
    <row r="1833" ht="15.75" customHeight="1">
      <c r="A1833" s="204"/>
      <c r="B1833" s="240"/>
      <c r="C1833" s="206"/>
      <c r="D1833" s="229"/>
      <c r="J1833" s="226"/>
      <c r="K1833" s="3"/>
      <c r="L1833" s="3"/>
      <c r="O1833" s="227"/>
      <c r="Q1833" s="94"/>
      <c r="R1833" s="94"/>
      <c r="S1833" s="94"/>
      <c r="T1833" s="94"/>
    </row>
    <row r="1834" ht="15.75" customHeight="1">
      <c r="A1834" s="204"/>
      <c r="B1834" s="240"/>
      <c r="C1834" s="206"/>
      <c r="D1834" s="229"/>
      <c r="J1834" s="226"/>
      <c r="K1834" s="3"/>
      <c r="L1834" s="3"/>
      <c r="O1834" s="227"/>
      <c r="Q1834" s="94"/>
      <c r="R1834" s="94"/>
      <c r="S1834" s="94"/>
      <c r="T1834" s="94"/>
    </row>
    <row r="1835" ht="15.75" customHeight="1">
      <c r="A1835" s="204"/>
      <c r="B1835" s="240"/>
      <c r="C1835" s="206"/>
      <c r="D1835" s="229"/>
      <c r="J1835" s="226"/>
      <c r="K1835" s="3"/>
      <c r="L1835" s="3"/>
      <c r="O1835" s="227"/>
      <c r="Q1835" s="94"/>
      <c r="R1835" s="94"/>
      <c r="S1835" s="94"/>
      <c r="T1835" s="94"/>
    </row>
    <row r="1836" ht="15.75" customHeight="1">
      <c r="A1836" s="204"/>
      <c r="B1836" s="240"/>
      <c r="C1836" s="206"/>
      <c r="D1836" s="229"/>
      <c r="J1836" s="226"/>
      <c r="K1836" s="3"/>
      <c r="L1836" s="3"/>
      <c r="O1836" s="227"/>
      <c r="Q1836" s="94"/>
      <c r="R1836" s="94"/>
      <c r="S1836" s="94"/>
      <c r="T1836" s="94"/>
    </row>
    <row r="1837" ht="15.75" customHeight="1">
      <c r="A1837" s="204"/>
      <c r="B1837" s="240"/>
      <c r="C1837" s="206"/>
      <c r="D1837" s="229"/>
      <c r="J1837" s="226"/>
      <c r="K1837" s="3"/>
      <c r="L1837" s="3"/>
      <c r="O1837" s="227"/>
      <c r="Q1837" s="94"/>
      <c r="R1837" s="94"/>
      <c r="S1837" s="94"/>
      <c r="T1837" s="94"/>
    </row>
    <row r="1838" ht="15.75" customHeight="1">
      <c r="A1838" s="204"/>
      <c r="B1838" s="240"/>
      <c r="C1838" s="206"/>
      <c r="D1838" s="229"/>
      <c r="J1838" s="226"/>
      <c r="K1838" s="3"/>
      <c r="L1838" s="3"/>
      <c r="O1838" s="227"/>
      <c r="Q1838" s="94"/>
      <c r="R1838" s="94"/>
      <c r="S1838" s="94"/>
      <c r="T1838" s="94"/>
    </row>
    <row r="1839" ht="15.75" customHeight="1">
      <c r="A1839" s="204"/>
      <c r="B1839" s="240"/>
      <c r="C1839" s="206"/>
      <c r="D1839" s="229"/>
      <c r="J1839" s="226"/>
      <c r="K1839" s="3"/>
      <c r="L1839" s="3"/>
      <c r="O1839" s="227"/>
      <c r="Q1839" s="94"/>
      <c r="R1839" s="94"/>
      <c r="S1839" s="94"/>
      <c r="T1839" s="94"/>
    </row>
    <row r="1840" ht="15.75" customHeight="1">
      <c r="A1840" s="204"/>
      <c r="B1840" s="240"/>
      <c r="C1840" s="206"/>
      <c r="D1840" s="229"/>
      <c r="J1840" s="226"/>
      <c r="K1840" s="3"/>
      <c r="L1840" s="3"/>
      <c r="O1840" s="227"/>
      <c r="Q1840" s="94"/>
      <c r="R1840" s="94"/>
      <c r="S1840" s="94"/>
      <c r="T1840" s="94"/>
    </row>
    <row r="1841" ht="15.75" customHeight="1">
      <c r="A1841" s="204"/>
      <c r="B1841" s="240"/>
      <c r="C1841" s="206"/>
      <c r="D1841" s="229"/>
      <c r="J1841" s="226"/>
      <c r="K1841" s="3"/>
      <c r="L1841" s="3"/>
      <c r="O1841" s="227"/>
      <c r="Q1841" s="94"/>
      <c r="R1841" s="94"/>
      <c r="S1841" s="94"/>
      <c r="T1841" s="94"/>
    </row>
    <row r="1842" ht="15.75" customHeight="1">
      <c r="A1842" s="204"/>
      <c r="B1842" s="240"/>
      <c r="C1842" s="206"/>
      <c r="D1842" s="229"/>
      <c r="J1842" s="226"/>
      <c r="K1842" s="3"/>
      <c r="L1842" s="3"/>
      <c r="O1842" s="227"/>
      <c r="Q1842" s="94"/>
      <c r="R1842" s="94"/>
      <c r="S1842" s="94"/>
      <c r="T1842" s="94"/>
    </row>
    <row r="1843" ht="15.75" customHeight="1">
      <c r="A1843" s="204"/>
      <c r="B1843" s="240"/>
      <c r="C1843" s="206"/>
      <c r="D1843" s="229"/>
      <c r="J1843" s="226"/>
      <c r="K1843" s="3"/>
      <c r="L1843" s="3"/>
      <c r="O1843" s="227"/>
      <c r="Q1843" s="94"/>
      <c r="R1843" s="94"/>
      <c r="S1843" s="94"/>
      <c r="T1843" s="94"/>
    </row>
    <row r="1844" ht="15.75" customHeight="1">
      <c r="A1844" s="204"/>
      <c r="B1844" s="240"/>
      <c r="C1844" s="206"/>
      <c r="D1844" s="229"/>
      <c r="J1844" s="226"/>
      <c r="K1844" s="3"/>
      <c r="L1844" s="3"/>
      <c r="O1844" s="227"/>
      <c r="Q1844" s="94"/>
      <c r="R1844" s="94"/>
      <c r="S1844" s="94"/>
      <c r="T1844" s="94"/>
    </row>
    <row r="1845" ht="15.75" customHeight="1">
      <c r="A1845" s="204"/>
      <c r="B1845" s="240"/>
      <c r="C1845" s="206"/>
      <c r="D1845" s="229"/>
      <c r="J1845" s="226"/>
      <c r="K1845" s="3"/>
      <c r="L1845" s="3"/>
      <c r="O1845" s="227"/>
      <c r="Q1845" s="94"/>
      <c r="R1845" s="94"/>
      <c r="S1845" s="94"/>
      <c r="T1845" s="94"/>
    </row>
    <row r="1846" ht="15.75" customHeight="1">
      <c r="A1846" s="204"/>
      <c r="B1846" s="240"/>
      <c r="C1846" s="206"/>
      <c r="D1846" s="229"/>
      <c r="J1846" s="226"/>
      <c r="K1846" s="3"/>
      <c r="L1846" s="3"/>
      <c r="O1846" s="227"/>
      <c r="Q1846" s="94"/>
      <c r="R1846" s="94"/>
      <c r="S1846" s="94"/>
      <c r="T1846" s="94"/>
    </row>
    <row r="1847" ht="15.75" customHeight="1">
      <c r="A1847" s="204"/>
      <c r="B1847" s="240"/>
      <c r="C1847" s="206"/>
      <c r="D1847" s="229"/>
      <c r="J1847" s="226"/>
      <c r="K1847" s="3"/>
      <c r="L1847" s="3"/>
      <c r="O1847" s="227"/>
      <c r="Q1847" s="94"/>
      <c r="R1847" s="94"/>
      <c r="S1847" s="94"/>
      <c r="T1847" s="94"/>
    </row>
    <row r="1848" ht="15.75" customHeight="1">
      <c r="A1848" s="204"/>
      <c r="B1848" s="240"/>
      <c r="C1848" s="206"/>
      <c r="D1848" s="229"/>
      <c r="J1848" s="226"/>
      <c r="K1848" s="3"/>
      <c r="L1848" s="3"/>
      <c r="O1848" s="227"/>
      <c r="Q1848" s="94"/>
      <c r="R1848" s="94"/>
      <c r="S1848" s="94"/>
      <c r="T1848" s="94"/>
    </row>
    <row r="1849" ht="15.75" customHeight="1">
      <c r="A1849" s="204"/>
      <c r="B1849" s="240"/>
      <c r="C1849" s="206"/>
      <c r="D1849" s="229"/>
      <c r="J1849" s="226"/>
      <c r="K1849" s="3"/>
      <c r="L1849" s="3"/>
      <c r="O1849" s="227"/>
      <c r="Q1849" s="94"/>
      <c r="R1849" s="94"/>
      <c r="S1849" s="94"/>
      <c r="T1849" s="94"/>
    </row>
    <row r="1850" ht="15.75" customHeight="1">
      <c r="A1850" s="204"/>
      <c r="B1850" s="240"/>
      <c r="C1850" s="206"/>
      <c r="D1850" s="229"/>
      <c r="J1850" s="226"/>
      <c r="K1850" s="3"/>
      <c r="L1850" s="3"/>
      <c r="O1850" s="227"/>
      <c r="Q1850" s="94"/>
      <c r="R1850" s="94"/>
      <c r="S1850" s="94"/>
      <c r="T1850" s="94"/>
    </row>
    <row r="1851" ht="15.75" customHeight="1">
      <c r="A1851" s="204"/>
      <c r="B1851" s="240"/>
      <c r="C1851" s="206"/>
      <c r="D1851" s="229"/>
      <c r="J1851" s="226"/>
      <c r="K1851" s="3"/>
      <c r="L1851" s="3"/>
      <c r="O1851" s="227"/>
      <c r="Q1851" s="94"/>
      <c r="R1851" s="94"/>
      <c r="S1851" s="94"/>
      <c r="T1851" s="94"/>
    </row>
    <row r="1852" ht="15.75" customHeight="1">
      <c r="A1852" s="204"/>
      <c r="B1852" s="240"/>
      <c r="C1852" s="206"/>
      <c r="D1852" s="229"/>
      <c r="J1852" s="226"/>
      <c r="K1852" s="3"/>
      <c r="L1852" s="3"/>
      <c r="O1852" s="227"/>
      <c r="Q1852" s="94"/>
      <c r="R1852" s="94"/>
      <c r="S1852" s="94"/>
      <c r="T1852" s="94"/>
    </row>
    <row r="1853" ht="15.75" customHeight="1">
      <c r="A1853" s="204"/>
      <c r="B1853" s="240"/>
      <c r="C1853" s="206"/>
      <c r="D1853" s="229"/>
      <c r="J1853" s="226"/>
      <c r="K1853" s="3"/>
      <c r="L1853" s="3"/>
      <c r="O1853" s="227"/>
      <c r="Q1853" s="94"/>
      <c r="R1853" s="94"/>
      <c r="S1853" s="94"/>
      <c r="T1853" s="94"/>
    </row>
    <row r="1854" ht="15.75" customHeight="1">
      <c r="A1854" s="204"/>
      <c r="B1854" s="240"/>
      <c r="C1854" s="206"/>
      <c r="D1854" s="229"/>
      <c r="J1854" s="226"/>
      <c r="K1854" s="3"/>
      <c r="L1854" s="3"/>
      <c r="O1854" s="227"/>
      <c r="Q1854" s="94"/>
      <c r="R1854" s="94"/>
      <c r="S1854" s="94"/>
      <c r="T1854" s="94"/>
    </row>
    <row r="1855" ht="15.75" customHeight="1">
      <c r="A1855" s="204"/>
      <c r="B1855" s="240"/>
      <c r="C1855" s="206"/>
      <c r="D1855" s="229"/>
      <c r="J1855" s="226"/>
      <c r="K1855" s="3"/>
      <c r="L1855" s="3"/>
      <c r="O1855" s="227"/>
      <c r="Q1855" s="94"/>
      <c r="R1855" s="94"/>
      <c r="S1855" s="94"/>
      <c r="T1855" s="94"/>
    </row>
    <row r="1856" ht="15.75" customHeight="1">
      <c r="A1856" s="204"/>
      <c r="B1856" s="240"/>
      <c r="C1856" s="206"/>
      <c r="D1856" s="229"/>
      <c r="J1856" s="226"/>
      <c r="K1856" s="3"/>
      <c r="L1856" s="3"/>
      <c r="O1856" s="227"/>
      <c r="Q1856" s="94"/>
      <c r="R1856" s="94"/>
      <c r="S1856" s="94"/>
      <c r="T1856" s="94"/>
    </row>
    <row r="1857" ht="15.75" customHeight="1">
      <c r="A1857" s="204"/>
      <c r="B1857" s="240"/>
      <c r="C1857" s="206"/>
      <c r="D1857" s="229"/>
      <c r="J1857" s="226"/>
      <c r="K1857" s="3"/>
      <c r="L1857" s="3"/>
      <c r="O1857" s="227"/>
      <c r="Q1857" s="94"/>
      <c r="R1857" s="94"/>
      <c r="S1857" s="94"/>
      <c r="T1857" s="94"/>
    </row>
    <row r="1858" ht="15.75" customHeight="1">
      <c r="A1858" s="204"/>
      <c r="B1858" s="240"/>
      <c r="C1858" s="206"/>
      <c r="D1858" s="229"/>
      <c r="J1858" s="226"/>
      <c r="K1858" s="3"/>
      <c r="L1858" s="3"/>
      <c r="O1858" s="227"/>
      <c r="Q1858" s="94"/>
      <c r="R1858" s="94"/>
      <c r="S1858" s="94"/>
      <c r="T1858" s="94"/>
    </row>
    <row r="1859" ht="15.75" customHeight="1">
      <c r="A1859" s="204"/>
      <c r="B1859" s="240"/>
      <c r="C1859" s="206"/>
      <c r="D1859" s="229"/>
      <c r="J1859" s="226"/>
      <c r="K1859" s="3"/>
      <c r="L1859" s="3"/>
      <c r="O1859" s="227"/>
      <c r="Q1859" s="94"/>
      <c r="R1859" s="94"/>
      <c r="S1859" s="94"/>
      <c r="T1859" s="94"/>
    </row>
    <row r="1860" ht="15.75" customHeight="1">
      <c r="A1860" s="204"/>
      <c r="B1860" s="240"/>
      <c r="C1860" s="206"/>
      <c r="D1860" s="229"/>
      <c r="J1860" s="226"/>
      <c r="K1860" s="3"/>
      <c r="L1860" s="3"/>
      <c r="O1860" s="227"/>
      <c r="Q1860" s="94"/>
      <c r="R1860" s="94"/>
      <c r="S1860" s="94"/>
      <c r="T1860" s="94"/>
    </row>
    <row r="1861" ht="15.75" customHeight="1">
      <c r="A1861" s="204"/>
      <c r="B1861" s="240"/>
      <c r="C1861" s="206"/>
      <c r="D1861" s="229"/>
      <c r="J1861" s="226"/>
      <c r="K1861" s="3"/>
      <c r="L1861" s="3"/>
      <c r="O1861" s="227"/>
      <c r="Q1861" s="94"/>
      <c r="R1861" s="94"/>
      <c r="S1861" s="94"/>
      <c r="T1861" s="94"/>
    </row>
    <row r="1862" ht="15.75" customHeight="1">
      <c r="A1862" s="204"/>
      <c r="B1862" s="240"/>
      <c r="C1862" s="206"/>
      <c r="D1862" s="229"/>
      <c r="J1862" s="226"/>
      <c r="K1862" s="3"/>
      <c r="L1862" s="3"/>
      <c r="O1862" s="227"/>
      <c r="Q1862" s="94"/>
      <c r="R1862" s="94"/>
      <c r="S1862" s="94"/>
      <c r="T1862" s="94"/>
    </row>
    <row r="1863" ht="15.75" customHeight="1">
      <c r="A1863" s="204"/>
      <c r="B1863" s="240"/>
      <c r="C1863" s="206"/>
      <c r="D1863" s="229"/>
      <c r="J1863" s="226"/>
      <c r="K1863" s="3"/>
      <c r="L1863" s="3"/>
      <c r="O1863" s="227"/>
      <c r="Q1863" s="94"/>
      <c r="R1863" s="94"/>
      <c r="S1863" s="94"/>
      <c r="T1863" s="94"/>
    </row>
    <row r="1864" ht="15.75" customHeight="1">
      <c r="A1864" s="204"/>
      <c r="B1864" s="240"/>
      <c r="C1864" s="206"/>
      <c r="D1864" s="229"/>
      <c r="J1864" s="226"/>
      <c r="K1864" s="3"/>
      <c r="L1864" s="3"/>
      <c r="O1864" s="227"/>
      <c r="Q1864" s="94"/>
      <c r="R1864" s="94"/>
      <c r="S1864" s="94"/>
      <c r="T1864" s="94"/>
    </row>
    <row r="1865" ht="15.75" customHeight="1">
      <c r="A1865" s="204"/>
      <c r="B1865" s="240"/>
      <c r="C1865" s="206"/>
      <c r="D1865" s="229"/>
      <c r="J1865" s="226"/>
      <c r="K1865" s="3"/>
      <c r="L1865" s="3"/>
      <c r="O1865" s="227"/>
      <c r="Q1865" s="94"/>
      <c r="R1865" s="94"/>
      <c r="S1865" s="94"/>
      <c r="T1865" s="94"/>
    </row>
    <row r="1866" ht="15.75" customHeight="1">
      <c r="A1866" s="204"/>
      <c r="B1866" s="240"/>
      <c r="C1866" s="206"/>
      <c r="D1866" s="229"/>
      <c r="J1866" s="226"/>
      <c r="K1866" s="3"/>
      <c r="L1866" s="3"/>
      <c r="O1866" s="227"/>
      <c r="Q1866" s="94"/>
      <c r="R1866" s="94"/>
      <c r="S1866" s="94"/>
      <c r="T1866" s="94"/>
    </row>
    <row r="1867" ht="15.75" customHeight="1">
      <c r="A1867" s="204"/>
      <c r="B1867" s="240"/>
      <c r="C1867" s="206"/>
      <c r="D1867" s="229"/>
      <c r="J1867" s="226"/>
      <c r="K1867" s="3"/>
      <c r="L1867" s="3"/>
      <c r="O1867" s="227"/>
      <c r="Q1867" s="94"/>
      <c r="R1867" s="94"/>
      <c r="S1867" s="94"/>
      <c r="T1867" s="94"/>
    </row>
    <row r="1868" ht="15.75" customHeight="1">
      <c r="A1868" s="204"/>
      <c r="B1868" s="240"/>
      <c r="C1868" s="206"/>
      <c r="D1868" s="229"/>
      <c r="J1868" s="226"/>
      <c r="K1868" s="3"/>
      <c r="L1868" s="3"/>
      <c r="O1868" s="227"/>
      <c r="Q1868" s="94"/>
      <c r="R1868" s="94"/>
      <c r="S1868" s="94"/>
      <c r="T1868" s="94"/>
    </row>
    <row r="1869" ht="15.75" customHeight="1">
      <c r="A1869" s="204"/>
      <c r="B1869" s="240"/>
      <c r="C1869" s="206"/>
      <c r="D1869" s="229"/>
      <c r="J1869" s="226"/>
      <c r="K1869" s="3"/>
      <c r="L1869" s="3"/>
      <c r="O1869" s="227"/>
      <c r="Q1869" s="94"/>
      <c r="R1869" s="94"/>
      <c r="S1869" s="94"/>
      <c r="T1869" s="94"/>
    </row>
    <row r="1870" ht="15.75" customHeight="1">
      <c r="A1870" s="204"/>
      <c r="B1870" s="240"/>
      <c r="C1870" s="206"/>
      <c r="D1870" s="248"/>
      <c r="J1870" s="226"/>
      <c r="K1870" s="3"/>
      <c r="L1870" s="3"/>
      <c r="O1870" s="227"/>
      <c r="Q1870" s="94"/>
      <c r="R1870" s="94"/>
      <c r="S1870" s="94"/>
      <c r="T1870" s="94"/>
    </row>
    <row r="1871" ht="15.75" customHeight="1">
      <c r="A1871" s="204"/>
      <c r="B1871" s="240"/>
      <c r="C1871" s="206"/>
      <c r="D1871" s="248"/>
      <c r="J1871" s="226"/>
      <c r="K1871" s="3"/>
      <c r="L1871" s="3"/>
      <c r="O1871" s="227"/>
      <c r="Q1871" s="94"/>
      <c r="R1871" s="94"/>
      <c r="S1871" s="94"/>
      <c r="T1871" s="94"/>
    </row>
    <row r="1872" ht="15.75" customHeight="1">
      <c r="A1872" s="204"/>
      <c r="B1872" s="240"/>
      <c r="C1872" s="206"/>
      <c r="D1872" s="248"/>
      <c r="J1872" s="226"/>
      <c r="K1872" s="3"/>
      <c r="L1872" s="3"/>
      <c r="O1872" s="227"/>
      <c r="Q1872" s="94"/>
      <c r="R1872" s="94"/>
      <c r="S1872" s="94"/>
      <c r="T1872" s="94"/>
    </row>
    <row r="1873" ht="15.75" customHeight="1">
      <c r="A1873" s="204"/>
      <c r="B1873" s="240"/>
      <c r="C1873" s="206"/>
      <c r="D1873" s="248"/>
      <c r="J1873" s="226"/>
      <c r="K1873" s="3"/>
      <c r="L1873" s="3"/>
      <c r="O1873" s="227"/>
      <c r="Q1873" s="94"/>
      <c r="R1873" s="94"/>
      <c r="S1873" s="94"/>
      <c r="T1873" s="94"/>
    </row>
    <row r="1874" ht="15.75" customHeight="1">
      <c r="A1874" s="204"/>
      <c r="B1874" s="240"/>
      <c r="C1874" s="206"/>
      <c r="D1874" s="248"/>
      <c r="J1874" s="226"/>
      <c r="K1874" s="3"/>
      <c r="L1874" s="3"/>
      <c r="O1874" s="227"/>
      <c r="Q1874" s="94"/>
      <c r="R1874" s="94"/>
      <c r="S1874" s="94"/>
      <c r="T1874" s="94"/>
    </row>
    <row r="1875" ht="15.75" customHeight="1">
      <c r="A1875" s="204"/>
      <c r="B1875" s="240"/>
      <c r="C1875" s="206"/>
      <c r="D1875" s="248"/>
      <c r="J1875" s="226"/>
      <c r="K1875" s="3"/>
      <c r="L1875" s="3"/>
      <c r="O1875" s="227"/>
      <c r="Q1875" s="94"/>
      <c r="R1875" s="94"/>
      <c r="S1875" s="94"/>
      <c r="T1875" s="94"/>
    </row>
    <row r="1876" ht="15.75" customHeight="1">
      <c r="A1876" s="204"/>
      <c r="B1876" s="240"/>
      <c r="C1876" s="206"/>
      <c r="D1876" s="248"/>
      <c r="J1876" s="226"/>
      <c r="K1876" s="3"/>
      <c r="L1876" s="3"/>
      <c r="O1876" s="227"/>
      <c r="Q1876" s="94"/>
      <c r="R1876" s="94"/>
      <c r="S1876" s="94"/>
      <c r="T1876" s="94"/>
    </row>
    <row r="1877" ht="15.75" customHeight="1">
      <c r="A1877" s="204"/>
      <c r="B1877" s="240"/>
      <c r="C1877" s="206"/>
      <c r="D1877" s="248"/>
      <c r="J1877" s="226"/>
      <c r="K1877" s="3"/>
      <c r="L1877" s="3"/>
      <c r="O1877" s="227"/>
      <c r="Q1877" s="94"/>
      <c r="R1877" s="94"/>
      <c r="S1877" s="94"/>
      <c r="T1877" s="94"/>
    </row>
    <row r="1878" ht="15.75" customHeight="1">
      <c r="A1878" s="204"/>
      <c r="B1878" s="240"/>
      <c r="C1878" s="206"/>
      <c r="D1878" s="248"/>
      <c r="J1878" s="226"/>
      <c r="K1878" s="3"/>
      <c r="L1878" s="3"/>
      <c r="O1878" s="227"/>
      <c r="Q1878" s="94"/>
      <c r="R1878" s="94"/>
      <c r="S1878" s="94"/>
      <c r="T1878" s="94"/>
    </row>
    <row r="1879" ht="15.75" customHeight="1">
      <c r="A1879" s="204"/>
      <c r="B1879" s="240"/>
      <c r="C1879" s="206"/>
      <c r="D1879" s="248"/>
      <c r="J1879" s="226"/>
      <c r="K1879" s="3"/>
      <c r="L1879" s="3"/>
      <c r="O1879" s="227"/>
      <c r="Q1879" s="94"/>
      <c r="R1879" s="94"/>
      <c r="S1879" s="94"/>
      <c r="T1879" s="94"/>
    </row>
    <row r="1880" ht="15.75" customHeight="1">
      <c r="A1880" s="204"/>
      <c r="B1880" s="240"/>
      <c r="C1880" s="206"/>
      <c r="D1880" s="248"/>
      <c r="J1880" s="226"/>
      <c r="K1880" s="3"/>
      <c r="L1880" s="3"/>
      <c r="O1880" s="227"/>
      <c r="Q1880" s="94"/>
      <c r="R1880" s="94"/>
      <c r="S1880" s="94"/>
      <c r="T1880" s="94"/>
    </row>
    <row r="1881" ht="15.75" customHeight="1">
      <c r="A1881" s="204"/>
      <c r="B1881" s="240"/>
      <c r="C1881" s="206"/>
      <c r="D1881" s="248"/>
      <c r="J1881" s="226"/>
      <c r="K1881" s="3"/>
      <c r="L1881" s="3"/>
      <c r="O1881" s="227"/>
      <c r="Q1881" s="94"/>
      <c r="R1881" s="94"/>
      <c r="S1881" s="94"/>
      <c r="T1881" s="94"/>
    </row>
    <row r="1882" ht="15.75" customHeight="1">
      <c r="A1882" s="204"/>
      <c r="B1882" s="240"/>
      <c r="C1882" s="206"/>
      <c r="D1882" s="229"/>
      <c r="J1882" s="226"/>
      <c r="K1882" s="3"/>
      <c r="L1882" s="3"/>
      <c r="O1882" s="227"/>
      <c r="Q1882" s="94"/>
      <c r="R1882" s="94"/>
      <c r="S1882" s="94"/>
      <c r="T1882" s="94"/>
    </row>
    <row r="1883" ht="15.75" customHeight="1">
      <c r="A1883" s="204"/>
      <c r="B1883" s="240"/>
      <c r="C1883" s="206"/>
      <c r="D1883" s="229"/>
      <c r="J1883" s="226"/>
      <c r="K1883" s="3"/>
      <c r="L1883" s="3"/>
      <c r="O1883" s="227"/>
      <c r="Q1883" s="94"/>
      <c r="R1883" s="94"/>
      <c r="S1883" s="94"/>
      <c r="T1883" s="94"/>
    </row>
    <row r="1884" ht="15.75" customHeight="1">
      <c r="A1884" s="204"/>
      <c r="B1884" s="240"/>
      <c r="C1884" s="206"/>
      <c r="D1884" s="229"/>
      <c r="J1884" s="226"/>
      <c r="K1884" s="3"/>
      <c r="L1884" s="3"/>
      <c r="O1884" s="227"/>
      <c r="Q1884" s="94"/>
      <c r="R1884" s="94"/>
      <c r="S1884" s="94"/>
      <c r="T1884" s="94"/>
    </row>
    <row r="1885" ht="15.75" customHeight="1">
      <c r="A1885" s="204"/>
      <c r="B1885" s="240"/>
      <c r="C1885" s="206"/>
      <c r="D1885" s="229"/>
      <c r="J1885" s="226"/>
      <c r="K1885" s="3"/>
      <c r="L1885" s="3"/>
      <c r="O1885" s="227"/>
      <c r="Q1885" s="94"/>
      <c r="R1885" s="94"/>
      <c r="S1885" s="94"/>
      <c r="T1885" s="94"/>
    </row>
    <row r="1886" ht="15.75" customHeight="1">
      <c r="A1886" s="204"/>
      <c r="B1886" s="240"/>
      <c r="C1886" s="206"/>
      <c r="D1886" s="229"/>
      <c r="J1886" s="226"/>
      <c r="K1886" s="3"/>
      <c r="L1886" s="3"/>
      <c r="O1886" s="227"/>
      <c r="Q1886" s="94"/>
      <c r="R1886" s="94"/>
      <c r="S1886" s="94"/>
      <c r="T1886" s="94"/>
    </row>
    <row r="1887" ht="15.75" customHeight="1">
      <c r="A1887" s="204"/>
      <c r="B1887" s="240"/>
      <c r="C1887" s="206"/>
      <c r="D1887" s="248"/>
      <c r="J1887" s="226"/>
      <c r="K1887" s="3"/>
      <c r="L1887" s="3"/>
      <c r="O1887" s="227"/>
      <c r="Q1887" s="94"/>
      <c r="R1887" s="94"/>
      <c r="S1887" s="94"/>
      <c r="T1887" s="94"/>
    </row>
    <row r="1888" ht="15.75" customHeight="1">
      <c r="A1888" s="204"/>
      <c r="B1888" s="240"/>
      <c r="C1888" s="206"/>
      <c r="D1888" s="248"/>
      <c r="J1888" s="226"/>
      <c r="K1888" s="3"/>
      <c r="L1888" s="3"/>
      <c r="O1888" s="227"/>
      <c r="Q1888" s="94"/>
      <c r="R1888" s="94"/>
      <c r="S1888" s="94"/>
      <c r="T1888" s="94"/>
    </row>
    <row r="1889" ht="15.75" customHeight="1">
      <c r="A1889" s="204"/>
      <c r="B1889" s="240"/>
      <c r="C1889" s="206"/>
      <c r="D1889" s="248"/>
      <c r="J1889" s="226"/>
      <c r="K1889" s="3"/>
      <c r="L1889" s="3"/>
      <c r="O1889" s="227"/>
      <c r="Q1889" s="94"/>
      <c r="R1889" s="94"/>
      <c r="S1889" s="94"/>
      <c r="T1889" s="94"/>
    </row>
    <row r="1890" ht="15.75" customHeight="1">
      <c r="A1890" s="204"/>
      <c r="B1890" s="240"/>
      <c r="C1890" s="206"/>
      <c r="D1890" s="248"/>
      <c r="J1890" s="226"/>
      <c r="K1890" s="3"/>
      <c r="L1890" s="3"/>
      <c r="O1890" s="227"/>
      <c r="Q1890" s="94"/>
      <c r="R1890" s="94"/>
      <c r="S1890" s="94"/>
      <c r="T1890" s="94"/>
    </row>
    <row r="1891" ht="15.75" customHeight="1">
      <c r="A1891" s="204"/>
      <c r="B1891" s="240"/>
      <c r="C1891" s="206"/>
      <c r="D1891" s="248"/>
      <c r="J1891" s="226"/>
      <c r="K1891" s="3"/>
      <c r="L1891" s="3"/>
      <c r="O1891" s="227"/>
      <c r="Q1891" s="94"/>
      <c r="R1891" s="94"/>
      <c r="S1891" s="94"/>
      <c r="T1891" s="94"/>
    </row>
    <row r="1892" ht="15.75" customHeight="1">
      <c r="A1892" s="204"/>
      <c r="B1892" s="240"/>
      <c r="C1892" s="206"/>
      <c r="D1892" s="248"/>
      <c r="J1892" s="226"/>
      <c r="K1892" s="3"/>
      <c r="L1892" s="3"/>
      <c r="O1892" s="227"/>
      <c r="Q1892" s="94"/>
      <c r="R1892" s="94"/>
      <c r="S1892" s="94"/>
      <c r="T1892" s="94"/>
    </row>
    <row r="1893" ht="15.75" customHeight="1">
      <c r="A1893" s="204"/>
      <c r="B1893" s="240"/>
      <c r="C1893" s="206"/>
      <c r="D1893" s="248"/>
      <c r="J1893" s="226"/>
      <c r="K1893" s="3"/>
      <c r="L1893" s="3"/>
      <c r="O1893" s="227"/>
      <c r="Q1893" s="94"/>
      <c r="R1893" s="94"/>
      <c r="S1893" s="94"/>
      <c r="T1893" s="94"/>
    </row>
    <row r="1894" ht="15.75" customHeight="1">
      <c r="A1894" s="204"/>
      <c r="B1894" s="240"/>
      <c r="C1894" s="206"/>
      <c r="D1894" s="248"/>
      <c r="J1894" s="226"/>
      <c r="K1894" s="3"/>
      <c r="L1894" s="3"/>
      <c r="O1894" s="227"/>
      <c r="Q1894" s="94"/>
      <c r="R1894" s="94"/>
      <c r="S1894" s="94"/>
      <c r="T1894" s="94"/>
    </row>
    <row r="1895" ht="15.75" customHeight="1">
      <c r="A1895" s="204"/>
      <c r="B1895" s="240"/>
      <c r="C1895" s="206"/>
      <c r="D1895" s="248"/>
      <c r="J1895" s="226"/>
      <c r="K1895" s="3"/>
      <c r="L1895" s="3"/>
      <c r="O1895" s="227"/>
      <c r="Q1895" s="94"/>
      <c r="R1895" s="94"/>
      <c r="S1895" s="94"/>
      <c r="T1895" s="94"/>
    </row>
    <row r="1896" ht="15.75" customHeight="1">
      <c r="A1896" s="204"/>
      <c r="B1896" s="240"/>
      <c r="C1896" s="206"/>
      <c r="D1896" s="248"/>
      <c r="J1896" s="226"/>
      <c r="K1896" s="3"/>
      <c r="L1896" s="3"/>
      <c r="O1896" s="227"/>
      <c r="Q1896" s="94"/>
      <c r="R1896" s="94"/>
      <c r="S1896" s="94"/>
      <c r="T1896" s="94"/>
    </row>
    <row r="1897" ht="15.75" customHeight="1">
      <c r="A1897" s="204"/>
      <c r="B1897" s="240"/>
      <c r="C1897" s="206"/>
      <c r="D1897" s="248"/>
      <c r="J1897" s="226"/>
      <c r="K1897" s="3"/>
      <c r="L1897" s="3"/>
      <c r="O1897" s="227"/>
      <c r="Q1897" s="94"/>
      <c r="R1897" s="94"/>
      <c r="S1897" s="94"/>
      <c r="T1897" s="94"/>
    </row>
    <row r="1898" ht="15.75" customHeight="1">
      <c r="A1898" s="204"/>
      <c r="B1898" s="240"/>
      <c r="C1898" s="206"/>
      <c r="D1898" s="248"/>
      <c r="J1898" s="226"/>
      <c r="K1898" s="3"/>
      <c r="L1898" s="3"/>
      <c r="O1898" s="227"/>
      <c r="Q1898" s="94"/>
      <c r="R1898" s="94"/>
      <c r="S1898" s="94"/>
      <c r="T1898" s="94"/>
    </row>
    <row r="1899" ht="15.75" customHeight="1">
      <c r="A1899" s="204"/>
      <c r="B1899" s="240"/>
      <c r="C1899" s="206"/>
      <c r="D1899" s="229"/>
      <c r="J1899" s="226"/>
      <c r="K1899" s="3"/>
      <c r="L1899" s="3"/>
      <c r="O1899" s="227"/>
      <c r="Q1899" s="94"/>
      <c r="R1899" s="94"/>
      <c r="S1899" s="94"/>
      <c r="T1899" s="94"/>
    </row>
    <row r="1900" ht="15.75" customHeight="1">
      <c r="A1900" s="204"/>
      <c r="B1900" s="240"/>
      <c r="C1900" s="206"/>
      <c r="D1900" s="229"/>
      <c r="J1900" s="226"/>
      <c r="K1900" s="3"/>
      <c r="L1900" s="3"/>
      <c r="O1900" s="227"/>
      <c r="Q1900" s="94"/>
      <c r="R1900" s="94"/>
      <c r="S1900" s="94"/>
      <c r="T1900" s="94"/>
    </row>
    <row r="1901" ht="15.75" customHeight="1">
      <c r="A1901" s="204"/>
      <c r="B1901" s="240"/>
      <c r="C1901" s="206"/>
      <c r="D1901" s="248"/>
      <c r="J1901" s="226"/>
      <c r="K1901" s="3"/>
      <c r="L1901" s="3"/>
      <c r="O1901" s="227"/>
      <c r="Q1901" s="94"/>
      <c r="R1901" s="94"/>
      <c r="S1901" s="94"/>
      <c r="T1901" s="94"/>
    </row>
    <row r="1902" ht="15.75" customHeight="1">
      <c r="A1902" s="204"/>
      <c r="B1902" s="240"/>
      <c r="C1902" s="206"/>
      <c r="D1902" s="248"/>
      <c r="J1902" s="226"/>
      <c r="K1902" s="3"/>
      <c r="L1902" s="3"/>
      <c r="O1902" s="227"/>
      <c r="Q1902" s="94"/>
      <c r="R1902" s="94"/>
      <c r="S1902" s="94"/>
      <c r="T1902" s="94"/>
    </row>
    <row r="1903" ht="15.75" customHeight="1">
      <c r="A1903" s="204"/>
      <c r="B1903" s="240"/>
      <c r="C1903" s="206"/>
      <c r="D1903" s="248"/>
      <c r="J1903" s="226"/>
      <c r="K1903" s="3"/>
      <c r="L1903" s="3"/>
      <c r="O1903" s="227"/>
      <c r="Q1903" s="94"/>
      <c r="R1903" s="94"/>
      <c r="S1903" s="94"/>
      <c r="T1903" s="94"/>
    </row>
    <row r="1904" ht="15.75" customHeight="1">
      <c r="A1904" s="204"/>
      <c r="B1904" s="240"/>
      <c r="C1904" s="206"/>
      <c r="D1904" s="248"/>
      <c r="J1904" s="226"/>
      <c r="K1904" s="3"/>
      <c r="L1904" s="3"/>
      <c r="O1904" s="227"/>
      <c r="Q1904" s="94"/>
      <c r="R1904" s="94"/>
      <c r="S1904" s="94"/>
      <c r="T1904" s="94"/>
    </row>
    <row r="1905" ht="15.75" customHeight="1">
      <c r="A1905" s="204"/>
      <c r="B1905" s="240"/>
      <c r="C1905" s="206"/>
      <c r="D1905" s="248"/>
      <c r="J1905" s="226"/>
      <c r="K1905" s="3"/>
      <c r="L1905" s="3"/>
      <c r="O1905" s="227"/>
      <c r="Q1905" s="94"/>
      <c r="R1905" s="94"/>
      <c r="S1905" s="94"/>
      <c r="T1905" s="94"/>
    </row>
    <row r="1906" ht="15.75" customHeight="1">
      <c r="A1906" s="204"/>
      <c r="B1906" s="240"/>
      <c r="C1906" s="206"/>
      <c r="D1906" s="248"/>
      <c r="J1906" s="226"/>
      <c r="K1906" s="3"/>
      <c r="L1906" s="3"/>
      <c r="O1906" s="227"/>
      <c r="Q1906" s="94"/>
      <c r="R1906" s="94"/>
      <c r="S1906" s="94"/>
      <c r="T1906" s="94"/>
    </row>
    <row r="1907" ht="15.75" customHeight="1">
      <c r="A1907" s="204"/>
      <c r="B1907" s="240"/>
      <c r="C1907" s="206"/>
      <c r="D1907" s="248"/>
      <c r="J1907" s="226"/>
      <c r="K1907" s="3"/>
      <c r="L1907" s="3"/>
      <c r="O1907" s="227"/>
      <c r="Q1907" s="94"/>
      <c r="R1907" s="94"/>
      <c r="S1907" s="94"/>
      <c r="T1907" s="94"/>
    </row>
    <row r="1908" ht="15.75" customHeight="1">
      <c r="A1908" s="204"/>
      <c r="B1908" s="240"/>
      <c r="C1908" s="206"/>
      <c r="D1908" s="229"/>
      <c r="J1908" s="226"/>
      <c r="K1908" s="3"/>
      <c r="L1908" s="3"/>
      <c r="O1908" s="227"/>
      <c r="Q1908" s="94"/>
      <c r="R1908" s="94"/>
      <c r="S1908" s="94"/>
      <c r="T1908" s="94"/>
    </row>
    <row r="1909" ht="15.75" customHeight="1">
      <c r="A1909" s="204"/>
      <c r="B1909" s="240"/>
      <c r="C1909" s="206"/>
      <c r="D1909" s="229"/>
      <c r="J1909" s="226"/>
      <c r="K1909" s="3"/>
      <c r="L1909" s="3"/>
      <c r="O1909" s="227"/>
      <c r="Q1909" s="94"/>
      <c r="R1909" s="94"/>
      <c r="S1909" s="94"/>
      <c r="T1909" s="94"/>
    </row>
    <row r="1910" ht="15.75" customHeight="1">
      <c r="A1910" s="204"/>
      <c r="B1910" s="240"/>
      <c r="C1910" s="206"/>
      <c r="D1910" s="229"/>
      <c r="J1910" s="226"/>
      <c r="K1910" s="3"/>
      <c r="L1910" s="3"/>
      <c r="O1910" s="227"/>
      <c r="Q1910" s="94"/>
      <c r="R1910" s="94"/>
      <c r="S1910" s="94"/>
      <c r="T1910" s="94"/>
    </row>
    <row r="1911" ht="15.75" customHeight="1">
      <c r="A1911" s="204"/>
      <c r="B1911" s="240"/>
      <c r="C1911" s="206"/>
      <c r="D1911" s="229"/>
      <c r="J1911" s="226"/>
      <c r="K1911" s="3"/>
      <c r="L1911" s="3"/>
      <c r="O1911" s="227"/>
      <c r="Q1911" s="94"/>
      <c r="R1911" s="94"/>
      <c r="S1911" s="94"/>
      <c r="T1911" s="94"/>
    </row>
    <row r="1912" ht="15.75" customHeight="1">
      <c r="A1912" s="204"/>
      <c r="B1912" s="240"/>
      <c r="C1912" s="206"/>
      <c r="D1912" s="229"/>
      <c r="J1912" s="226"/>
      <c r="K1912" s="3"/>
      <c r="L1912" s="3"/>
      <c r="O1912" s="227"/>
      <c r="Q1912" s="94"/>
      <c r="R1912" s="94"/>
      <c r="S1912" s="94"/>
      <c r="T1912" s="94"/>
    </row>
    <row r="1913" ht="15.75" customHeight="1">
      <c r="A1913" s="204"/>
      <c r="B1913" s="240"/>
      <c r="C1913" s="206"/>
      <c r="D1913" s="229"/>
      <c r="J1913" s="226"/>
      <c r="K1913" s="3"/>
      <c r="L1913" s="3"/>
      <c r="O1913" s="227"/>
      <c r="Q1913" s="94"/>
      <c r="R1913" s="94"/>
      <c r="S1913" s="94"/>
      <c r="T1913" s="94"/>
    </row>
    <row r="1914" ht="15.75" customHeight="1">
      <c r="A1914" s="204"/>
      <c r="B1914" s="240"/>
      <c r="C1914" s="206"/>
      <c r="D1914" s="229"/>
      <c r="J1914" s="226"/>
      <c r="K1914" s="3"/>
      <c r="L1914" s="3"/>
      <c r="O1914" s="227"/>
      <c r="Q1914" s="94"/>
      <c r="R1914" s="94"/>
      <c r="S1914" s="94"/>
      <c r="T1914" s="94"/>
    </row>
    <row r="1915" ht="15.75" customHeight="1">
      <c r="A1915" s="204"/>
      <c r="B1915" s="240"/>
      <c r="C1915" s="206"/>
      <c r="D1915" s="229"/>
      <c r="J1915" s="226"/>
      <c r="K1915" s="3"/>
      <c r="L1915" s="3"/>
      <c r="O1915" s="227"/>
      <c r="Q1915" s="94"/>
      <c r="R1915" s="94"/>
      <c r="S1915" s="94"/>
      <c r="T1915" s="94"/>
    </row>
    <row r="1916" ht="15.75" customHeight="1">
      <c r="A1916" s="204"/>
      <c r="B1916" s="240"/>
      <c r="C1916" s="206"/>
      <c r="D1916" s="229"/>
      <c r="J1916" s="226"/>
      <c r="K1916" s="3"/>
      <c r="L1916" s="3"/>
      <c r="O1916" s="227"/>
      <c r="Q1916" s="94"/>
      <c r="R1916" s="94"/>
      <c r="S1916" s="94"/>
      <c r="T1916" s="94"/>
    </row>
    <row r="1917" ht="15.75" customHeight="1">
      <c r="A1917" s="204"/>
      <c r="B1917" s="240"/>
      <c r="C1917" s="206"/>
      <c r="D1917" s="229"/>
      <c r="J1917" s="226"/>
      <c r="K1917" s="3"/>
      <c r="L1917" s="3"/>
      <c r="O1917" s="227"/>
      <c r="Q1917" s="94"/>
      <c r="R1917" s="94"/>
      <c r="S1917" s="94"/>
      <c r="T1917" s="94"/>
    </row>
    <row r="1918" ht="15.75" customHeight="1">
      <c r="A1918" s="204"/>
      <c r="B1918" s="240"/>
      <c r="C1918" s="206"/>
      <c r="D1918" s="229"/>
      <c r="J1918" s="226"/>
      <c r="K1918" s="3"/>
      <c r="L1918" s="3"/>
      <c r="O1918" s="227"/>
      <c r="Q1918" s="94"/>
      <c r="R1918" s="94"/>
      <c r="S1918" s="94"/>
      <c r="T1918" s="94"/>
    </row>
    <row r="1919" ht="15.75" customHeight="1">
      <c r="A1919" s="204"/>
      <c r="B1919" s="240"/>
      <c r="C1919" s="206"/>
      <c r="D1919" s="229"/>
      <c r="J1919" s="226"/>
      <c r="K1919" s="3"/>
      <c r="L1919" s="3"/>
      <c r="O1919" s="227"/>
      <c r="Q1919" s="94"/>
      <c r="R1919" s="94"/>
      <c r="S1919" s="94"/>
      <c r="T1919" s="94"/>
    </row>
    <row r="1920" ht="15.75" customHeight="1">
      <c r="A1920" s="204"/>
      <c r="B1920" s="240"/>
      <c r="C1920" s="206"/>
      <c r="D1920" s="229"/>
      <c r="J1920" s="226"/>
      <c r="K1920" s="3"/>
      <c r="L1920" s="3"/>
      <c r="O1920" s="227"/>
      <c r="Q1920" s="94"/>
      <c r="R1920" s="94"/>
      <c r="S1920" s="94"/>
      <c r="T1920" s="94"/>
    </row>
    <row r="1921" ht="15.75" customHeight="1">
      <c r="A1921" s="204"/>
      <c r="B1921" s="240"/>
      <c r="C1921" s="206"/>
      <c r="D1921" s="229"/>
      <c r="J1921" s="226"/>
      <c r="K1921" s="3"/>
      <c r="L1921" s="3"/>
      <c r="O1921" s="227"/>
      <c r="Q1921" s="94"/>
      <c r="R1921" s="94"/>
      <c r="S1921" s="94"/>
      <c r="T1921" s="94"/>
    </row>
    <row r="1922" ht="15.75" customHeight="1">
      <c r="A1922" s="204"/>
      <c r="B1922" s="240"/>
      <c r="C1922" s="223"/>
      <c r="D1922" s="223"/>
      <c r="J1922" s="226"/>
      <c r="K1922" s="3"/>
      <c r="L1922" s="3"/>
      <c r="O1922" s="227"/>
      <c r="Q1922" s="94"/>
      <c r="R1922" s="94"/>
      <c r="S1922" s="94"/>
      <c r="T1922" s="94"/>
    </row>
    <row r="1923" ht="15.75" customHeight="1">
      <c r="A1923" s="204"/>
      <c r="B1923" s="240"/>
      <c r="C1923" s="223"/>
      <c r="D1923" s="223"/>
      <c r="J1923" s="226"/>
      <c r="K1923" s="3"/>
      <c r="L1923" s="3"/>
      <c r="O1923" s="227"/>
      <c r="Q1923" s="94"/>
      <c r="R1923" s="94"/>
      <c r="S1923" s="94"/>
      <c r="T1923" s="94"/>
    </row>
    <row r="1924" ht="15.75" customHeight="1">
      <c r="A1924" s="204"/>
      <c r="B1924" s="240"/>
      <c r="C1924" s="223"/>
      <c r="D1924" s="223"/>
      <c r="J1924" s="226"/>
      <c r="K1924" s="3"/>
      <c r="L1924" s="3"/>
      <c r="O1924" s="227"/>
      <c r="Q1924" s="94"/>
      <c r="R1924" s="94"/>
      <c r="S1924" s="94"/>
      <c r="T1924" s="94"/>
    </row>
    <row r="1925" ht="15.75" customHeight="1">
      <c r="A1925" s="204"/>
      <c r="B1925" s="240"/>
      <c r="C1925" s="223"/>
      <c r="D1925" s="223"/>
      <c r="J1925" s="226"/>
      <c r="K1925" s="3"/>
      <c r="L1925" s="3"/>
      <c r="O1925" s="227"/>
      <c r="Q1925" s="94"/>
      <c r="R1925" s="94"/>
      <c r="S1925" s="94"/>
      <c r="T1925" s="94"/>
    </row>
    <row r="1926" ht="15.75" customHeight="1">
      <c r="A1926" s="204"/>
      <c r="B1926" s="240"/>
      <c r="C1926" s="223"/>
      <c r="D1926" s="223"/>
      <c r="J1926" s="226"/>
      <c r="K1926" s="3"/>
      <c r="L1926" s="3"/>
      <c r="O1926" s="227"/>
      <c r="Q1926" s="94"/>
      <c r="R1926" s="94"/>
      <c r="S1926" s="94"/>
      <c r="T1926" s="94"/>
    </row>
    <row r="1927" ht="15.75" customHeight="1">
      <c r="A1927" s="204"/>
      <c r="B1927" s="240"/>
      <c r="C1927" s="223"/>
      <c r="D1927" s="223"/>
      <c r="J1927" s="226"/>
      <c r="K1927" s="3"/>
      <c r="L1927" s="3"/>
      <c r="O1927" s="227"/>
      <c r="Q1927" s="94"/>
      <c r="R1927" s="94"/>
      <c r="S1927" s="94"/>
      <c r="T1927" s="94"/>
    </row>
    <row r="1928" ht="15.75" customHeight="1">
      <c r="A1928" s="204"/>
      <c r="B1928" s="240"/>
      <c r="C1928" s="223"/>
      <c r="D1928" s="223"/>
      <c r="J1928" s="226"/>
      <c r="K1928" s="3"/>
      <c r="L1928" s="3"/>
      <c r="O1928" s="227"/>
      <c r="Q1928" s="94"/>
      <c r="R1928" s="94"/>
      <c r="S1928" s="94"/>
      <c r="T1928" s="94"/>
    </row>
    <row r="1929" ht="15.75" customHeight="1">
      <c r="A1929" s="204"/>
      <c r="B1929" s="240"/>
      <c r="C1929" s="223"/>
      <c r="D1929" s="223"/>
      <c r="J1929" s="226"/>
      <c r="K1929" s="3"/>
      <c r="L1929" s="3"/>
      <c r="O1929" s="227"/>
      <c r="Q1929" s="94"/>
      <c r="R1929" s="94"/>
      <c r="S1929" s="94"/>
      <c r="T1929" s="94"/>
    </row>
    <row r="1930" ht="15.75" customHeight="1">
      <c r="A1930" s="204"/>
      <c r="B1930" s="240"/>
      <c r="C1930" s="223"/>
      <c r="D1930" s="223"/>
      <c r="J1930" s="226"/>
      <c r="K1930" s="3"/>
      <c r="L1930" s="3"/>
      <c r="O1930" s="227"/>
      <c r="Q1930" s="94"/>
      <c r="R1930" s="94"/>
      <c r="S1930" s="94"/>
      <c r="T1930" s="94"/>
    </row>
    <row r="1931" ht="15.75" customHeight="1">
      <c r="A1931" s="204"/>
      <c r="B1931" s="240"/>
      <c r="C1931" s="223"/>
      <c r="D1931" s="223"/>
      <c r="J1931" s="226"/>
      <c r="K1931" s="3"/>
      <c r="L1931" s="3"/>
      <c r="O1931" s="227"/>
      <c r="Q1931" s="94"/>
      <c r="R1931" s="94"/>
      <c r="S1931" s="94"/>
      <c r="T1931" s="94"/>
    </row>
    <row r="1932" ht="15.75" customHeight="1">
      <c r="A1932" s="204"/>
      <c r="B1932" s="240"/>
      <c r="C1932" s="223"/>
      <c r="D1932" s="223"/>
      <c r="J1932" s="226"/>
      <c r="K1932" s="3"/>
      <c r="L1932" s="3"/>
      <c r="O1932" s="227"/>
      <c r="Q1932" s="94"/>
      <c r="R1932" s="94"/>
      <c r="S1932" s="94"/>
      <c r="T1932" s="94"/>
    </row>
    <row r="1933" ht="15.75" customHeight="1">
      <c r="A1933" s="204"/>
      <c r="B1933" s="240"/>
      <c r="C1933" s="223"/>
      <c r="D1933" s="223"/>
      <c r="J1933" s="226"/>
      <c r="K1933" s="3"/>
      <c r="L1933" s="3"/>
      <c r="O1933" s="227"/>
      <c r="Q1933" s="94"/>
      <c r="R1933" s="94"/>
      <c r="S1933" s="94"/>
      <c r="T1933" s="94"/>
    </row>
    <row r="1934" ht="15.75" customHeight="1">
      <c r="A1934" s="204"/>
      <c r="B1934" s="240"/>
      <c r="C1934" s="223"/>
      <c r="D1934" s="223"/>
      <c r="J1934" s="226"/>
      <c r="K1934" s="3"/>
      <c r="L1934" s="3"/>
      <c r="O1934" s="227"/>
      <c r="Q1934" s="94"/>
      <c r="R1934" s="94"/>
      <c r="S1934" s="94"/>
      <c r="T1934" s="94"/>
    </row>
    <row r="1935" ht="15.75" customHeight="1">
      <c r="A1935" s="204"/>
      <c r="B1935" s="240"/>
      <c r="C1935" s="223"/>
      <c r="D1935" s="223"/>
      <c r="J1935" s="226"/>
      <c r="K1935" s="3"/>
      <c r="L1935" s="3"/>
      <c r="O1935" s="227"/>
      <c r="Q1935" s="94"/>
      <c r="R1935" s="94"/>
      <c r="S1935" s="94"/>
      <c r="T1935" s="94"/>
    </row>
    <row r="1936" ht="15.75" customHeight="1">
      <c r="A1936" s="204"/>
      <c r="B1936" s="240"/>
      <c r="C1936" s="223"/>
      <c r="D1936" s="223"/>
      <c r="J1936" s="226"/>
      <c r="K1936" s="3"/>
      <c r="L1936" s="3"/>
      <c r="O1936" s="227"/>
      <c r="Q1936" s="94"/>
      <c r="R1936" s="94"/>
      <c r="S1936" s="94"/>
      <c r="T1936" s="94"/>
    </row>
    <row r="1937" ht="15.75" customHeight="1">
      <c r="A1937" s="204"/>
      <c r="B1937" s="240"/>
      <c r="C1937" s="223"/>
      <c r="D1937" s="223"/>
      <c r="J1937" s="226"/>
      <c r="K1937" s="3"/>
      <c r="L1937" s="3"/>
      <c r="O1937" s="227"/>
      <c r="Q1937" s="94"/>
      <c r="R1937" s="94"/>
      <c r="S1937" s="94"/>
      <c r="T1937" s="94"/>
    </row>
    <row r="1938" ht="15.75" customHeight="1">
      <c r="A1938" s="204"/>
      <c r="B1938" s="240"/>
      <c r="C1938" s="223"/>
      <c r="D1938" s="223"/>
      <c r="J1938" s="226"/>
      <c r="K1938" s="3"/>
      <c r="L1938" s="3"/>
      <c r="O1938" s="227"/>
      <c r="Q1938" s="94"/>
      <c r="R1938" s="94"/>
      <c r="S1938" s="94"/>
      <c r="T1938" s="94"/>
    </row>
    <row r="1939" ht="15.75" customHeight="1">
      <c r="A1939" s="204"/>
      <c r="B1939" s="240"/>
      <c r="C1939" s="223"/>
      <c r="D1939" s="223"/>
      <c r="J1939" s="226"/>
      <c r="K1939" s="3"/>
      <c r="L1939" s="3"/>
      <c r="O1939" s="227"/>
      <c r="Q1939" s="94"/>
      <c r="R1939" s="94"/>
      <c r="S1939" s="94"/>
      <c r="T1939" s="94"/>
    </row>
    <row r="1940" ht="15.75" customHeight="1">
      <c r="A1940" s="204"/>
      <c r="B1940" s="240"/>
      <c r="C1940" s="223"/>
      <c r="D1940" s="223"/>
      <c r="J1940" s="226"/>
      <c r="K1940" s="3"/>
      <c r="L1940" s="3"/>
      <c r="O1940" s="227"/>
      <c r="Q1940" s="94"/>
      <c r="R1940" s="94"/>
      <c r="S1940" s="94"/>
      <c r="T1940" s="94"/>
    </row>
    <row r="1941" ht="15.75" customHeight="1">
      <c r="A1941" s="204"/>
      <c r="B1941" s="240"/>
      <c r="C1941" s="223"/>
      <c r="D1941" s="223"/>
      <c r="J1941" s="226"/>
      <c r="K1941" s="3"/>
      <c r="L1941" s="3"/>
      <c r="O1941" s="227"/>
      <c r="Q1941" s="94"/>
      <c r="R1941" s="94"/>
      <c r="S1941" s="94"/>
      <c r="T1941" s="94"/>
    </row>
    <row r="1942" ht="15.75" customHeight="1">
      <c r="A1942" s="204"/>
      <c r="B1942" s="240"/>
      <c r="C1942" s="223"/>
      <c r="D1942" s="223"/>
      <c r="J1942" s="226"/>
      <c r="K1942" s="3"/>
      <c r="L1942" s="3"/>
      <c r="O1942" s="227"/>
      <c r="Q1942" s="94"/>
      <c r="R1942" s="94"/>
      <c r="S1942" s="94"/>
      <c r="T1942" s="94"/>
    </row>
    <row r="1943" ht="15.75" customHeight="1">
      <c r="A1943" s="204"/>
      <c r="B1943" s="240"/>
      <c r="C1943" s="223"/>
      <c r="D1943" s="223"/>
      <c r="J1943" s="226"/>
      <c r="K1943" s="3"/>
      <c r="L1943" s="3"/>
      <c r="O1943" s="227"/>
      <c r="Q1943" s="94"/>
      <c r="R1943" s="94"/>
      <c r="S1943" s="94"/>
      <c r="T1943" s="94"/>
    </row>
    <row r="1944" ht="15.75" customHeight="1">
      <c r="A1944" s="204"/>
      <c r="B1944" s="240"/>
      <c r="C1944" s="223"/>
      <c r="D1944" s="223"/>
      <c r="J1944" s="226"/>
      <c r="K1944" s="3"/>
      <c r="L1944" s="3"/>
      <c r="O1944" s="227"/>
      <c r="Q1944" s="94"/>
      <c r="R1944" s="94"/>
      <c r="S1944" s="94"/>
      <c r="T1944" s="94"/>
    </row>
    <row r="1945" ht="15.75" customHeight="1">
      <c r="A1945" s="204"/>
      <c r="B1945" s="240"/>
      <c r="C1945" s="223"/>
      <c r="D1945" s="223"/>
      <c r="J1945" s="226"/>
      <c r="K1945" s="3"/>
      <c r="L1945" s="3"/>
      <c r="O1945" s="227"/>
      <c r="Q1945" s="94"/>
      <c r="R1945" s="94"/>
      <c r="S1945" s="94"/>
      <c r="T1945" s="94"/>
    </row>
    <row r="1946" ht="15.75" customHeight="1">
      <c r="A1946" s="204"/>
      <c r="B1946" s="240"/>
      <c r="C1946" s="223"/>
      <c r="D1946" s="223"/>
      <c r="J1946" s="226"/>
      <c r="K1946" s="3"/>
      <c r="L1946" s="3"/>
      <c r="O1946" s="227"/>
      <c r="Q1946" s="94"/>
      <c r="R1946" s="94"/>
      <c r="S1946" s="94"/>
      <c r="T1946" s="94"/>
    </row>
    <row r="1947" ht="15.75" customHeight="1">
      <c r="A1947" s="204"/>
      <c r="B1947" s="240"/>
      <c r="C1947" s="223"/>
      <c r="D1947" s="223"/>
      <c r="J1947" s="226"/>
      <c r="K1947" s="3"/>
      <c r="L1947" s="3"/>
      <c r="O1947" s="227"/>
      <c r="Q1947" s="94"/>
      <c r="R1947" s="94"/>
      <c r="S1947" s="94"/>
      <c r="T1947" s="94"/>
    </row>
    <row r="1948" ht="15.75" customHeight="1">
      <c r="A1948" s="204"/>
      <c r="B1948" s="240"/>
      <c r="C1948" s="223"/>
      <c r="D1948" s="223"/>
      <c r="J1948" s="226"/>
      <c r="K1948" s="3"/>
      <c r="L1948" s="3"/>
      <c r="O1948" s="227"/>
      <c r="Q1948" s="94"/>
      <c r="R1948" s="94"/>
      <c r="S1948" s="94"/>
      <c r="T1948" s="94"/>
    </row>
    <row r="1949" ht="15.75" customHeight="1">
      <c r="A1949" s="204"/>
      <c r="B1949" s="240"/>
      <c r="C1949" s="223"/>
      <c r="D1949" s="223"/>
      <c r="J1949" s="226"/>
      <c r="K1949" s="3"/>
      <c r="L1949" s="3"/>
      <c r="O1949" s="227"/>
      <c r="Q1949" s="94"/>
      <c r="R1949" s="94"/>
      <c r="S1949" s="94"/>
      <c r="T1949" s="94"/>
    </row>
    <row r="1950" ht="15.75" customHeight="1">
      <c r="A1950" s="204"/>
      <c r="B1950" s="240"/>
      <c r="C1950" s="223"/>
      <c r="D1950" s="223"/>
      <c r="J1950" s="226"/>
      <c r="K1950" s="3"/>
      <c r="L1950" s="3"/>
      <c r="O1950" s="227"/>
      <c r="Q1950" s="94"/>
      <c r="R1950" s="94"/>
      <c r="S1950" s="94"/>
      <c r="T1950" s="94"/>
    </row>
    <row r="1951" ht="15.75" customHeight="1">
      <c r="A1951" s="204"/>
      <c r="B1951" s="240"/>
      <c r="C1951" s="223"/>
      <c r="D1951" s="223"/>
      <c r="J1951" s="226"/>
      <c r="K1951" s="3"/>
      <c r="L1951" s="3"/>
      <c r="O1951" s="227"/>
      <c r="Q1951" s="94"/>
      <c r="R1951" s="94"/>
      <c r="S1951" s="94"/>
      <c r="T1951" s="94"/>
    </row>
    <row r="1952" ht="15.75" customHeight="1">
      <c r="A1952" s="204"/>
      <c r="B1952" s="240"/>
      <c r="C1952" s="223"/>
      <c r="D1952" s="223"/>
      <c r="J1952" s="226"/>
      <c r="K1952" s="3"/>
      <c r="L1952" s="3"/>
      <c r="O1952" s="227"/>
      <c r="Q1952" s="94"/>
      <c r="R1952" s="94"/>
      <c r="S1952" s="94"/>
      <c r="T1952" s="94"/>
    </row>
    <row r="1953" ht="15.75" customHeight="1">
      <c r="A1953" s="204"/>
      <c r="B1953" s="240"/>
      <c r="C1953" s="223"/>
      <c r="D1953" s="223"/>
      <c r="J1953" s="226"/>
      <c r="K1953" s="3"/>
      <c r="L1953" s="3"/>
      <c r="O1953" s="227"/>
      <c r="Q1953" s="94"/>
      <c r="R1953" s="94"/>
      <c r="S1953" s="94"/>
      <c r="T1953" s="94"/>
    </row>
    <row r="1954" ht="15.75" customHeight="1">
      <c r="A1954" s="204"/>
      <c r="B1954" s="240"/>
      <c r="C1954" s="223"/>
      <c r="D1954" s="223"/>
      <c r="J1954" s="226"/>
      <c r="K1954" s="3"/>
      <c r="L1954" s="3"/>
      <c r="O1954" s="227"/>
      <c r="Q1954" s="94"/>
      <c r="R1954" s="94"/>
      <c r="S1954" s="94"/>
      <c r="T1954" s="94"/>
    </row>
    <row r="1955" ht="15.75" customHeight="1">
      <c r="A1955" s="204"/>
      <c r="B1955" s="240"/>
      <c r="C1955" s="223"/>
      <c r="D1955" s="223"/>
      <c r="J1955" s="226"/>
      <c r="K1955" s="3"/>
      <c r="L1955" s="3"/>
      <c r="O1955" s="227"/>
      <c r="Q1955" s="94"/>
      <c r="R1955" s="94"/>
      <c r="S1955" s="94"/>
      <c r="T1955" s="94"/>
    </row>
    <row r="1956" ht="15.75" customHeight="1">
      <c r="A1956" s="204"/>
      <c r="B1956" s="240"/>
      <c r="C1956" s="223"/>
      <c r="D1956" s="223"/>
      <c r="J1956" s="226"/>
      <c r="K1956" s="3"/>
      <c r="L1956" s="3"/>
      <c r="O1956" s="227"/>
      <c r="Q1956" s="94"/>
      <c r="R1956" s="94"/>
      <c r="S1956" s="94"/>
      <c r="T1956" s="94"/>
    </row>
    <row r="1957" ht="15.75" customHeight="1">
      <c r="A1957" s="204"/>
      <c r="B1957" s="240"/>
      <c r="C1957" s="223"/>
      <c r="D1957" s="223"/>
      <c r="J1957" s="226"/>
      <c r="K1957" s="3"/>
      <c r="L1957" s="3"/>
      <c r="O1957" s="227"/>
      <c r="Q1957" s="94"/>
      <c r="R1957" s="94"/>
      <c r="S1957" s="94"/>
      <c r="T1957" s="94"/>
    </row>
    <row r="1958" ht="15.75" customHeight="1">
      <c r="A1958" s="204"/>
      <c r="B1958" s="240"/>
      <c r="C1958" s="223"/>
      <c r="D1958" s="223"/>
      <c r="J1958" s="226"/>
      <c r="K1958" s="3"/>
      <c r="L1958" s="3"/>
      <c r="O1958" s="227"/>
      <c r="Q1958" s="94"/>
      <c r="R1958" s="94"/>
      <c r="S1958" s="94"/>
      <c r="T1958" s="94"/>
    </row>
    <row r="1959" ht="15.75" customHeight="1">
      <c r="A1959" s="204"/>
      <c r="B1959" s="240"/>
      <c r="C1959" s="223"/>
      <c r="D1959" s="223"/>
      <c r="J1959" s="226"/>
      <c r="K1959" s="3"/>
      <c r="L1959" s="3"/>
      <c r="O1959" s="227"/>
      <c r="Q1959" s="94"/>
      <c r="R1959" s="94"/>
      <c r="S1959" s="94"/>
      <c r="T1959" s="94"/>
    </row>
    <row r="1960" ht="15.75" customHeight="1">
      <c r="A1960" s="204"/>
      <c r="B1960" s="240"/>
      <c r="C1960" s="223"/>
      <c r="D1960" s="223"/>
      <c r="J1960" s="226"/>
      <c r="K1960" s="3"/>
      <c r="L1960" s="3"/>
      <c r="O1960" s="227"/>
      <c r="Q1960" s="94"/>
      <c r="R1960" s="94"/>
      <c r="S1960" s="94"/>
      <c r="T1960" s="94"/>
    </row>
    <row r="1961" ht="15.75" customHeight="1">
      <c r="A1961" s="204"/>
      <c r="B1961" s="240"/>
      <c r="C1961" s="223"/>
      <c r="D1961" s="223"/>
      <c r="J1961" s="226"/>
      <c r="K1961" s="3"/>
      <c r="L1961" s="3"/>
      <c r="O1961" s="227"/>
      <c r="Q1961" s="94"/>
      <c r="R1961" s="94"/>
      <c r="S1961" s="94"/>
      <c r="T1961" s="94"/>
    </row>
    <row r="1962" ht="15.75" customHeight="1">
      <c r="A1962" s="204"/>
      <c r="B1962" s="240"/>
      <c r="C1962" s="223"/>
      <c r="D1962" s="223"/>
      <c r="J1962" s="226"/>
      <c r="K1962" s="3"/>
      <c r="L1962" s="3"/>
      <c r="O1962" s="227"/>
      <c r="Q1962" s="94"/>
      <c r="R1962" s="94"/>
      <c r="S1962" s="94"/>
      <c r="T1962" s="94"/>
    </row>
    <row r="1963" ht="15.75" customHeight="1">
      <c r="A1963" s="204"/>
      <c r="B1963" s="240"/>
      <c r="C1963" s="223"/>
      <c r="D1963" s="223"/>
      <c r="J1963" s="226"/>
      <c r="K1963" s="3"/>
      <c r="L1963" s="3"/>
      <c r="O1963" s="227"/>
      <c r="Q1963" s="94"/>
      <c r="R1963" s="94"/>
      <c r="S1963" s="94"/>
      <c r="T1963" s="94"/>
    </row>
    <row r="1964" ht="15.75" customHeight="1">
      <c r="A1964" s="204"/>
      <c r="B1964" s="240"/>
      <c r="C1964" s="223"/>
      <c r="D1964" s="223"/>
      <c r="J1964" s="226"/>
      <c r="K1964" s="3"/>
      <c r="L1964" s="3"/>
      <c r="O1964" s="227"/>
      <c r="Q1964" s="94"/>
      <c r="R1964" s="94"/>
      <c r="S1964" s="94"/>
      <c r="T1964" s="94"/>
    </row>
    <row r="1965" ht="15.75" customHeight="1">
      <c r="A1965" s="204"/>
      <c r="B1965" s="240"/>
      <c r="C1965" s="223"/>
      <c r="D1965" s="223"/>
      <c r="J1965" s="226"/>
      <c r="K1965" s="3"/>
      <c r="L1965" s="3"/>
      <c r="O1965" s="227"/>
      <c r="Q1965" s="94"/>
      <c r="R1965" s="94"/>
      <c r="S1965" s="94"/>
      <c r="T1965" s="94"/>
    </row>
    <row r="1966" ht="15.75" customHeight="1">
      <c r="A1966" s="204"/>
      <c r="B1966" s="240"/>
      <c r="C1966" s="223"/>
      <c r="D1966" s="223"/>
      <c r="J1966" s="226"/>
      <c r="K1966" s="3"/>
      <c r="L1966" s="3"/>
      <c r="O1966" s="227"/>
      <c r="Q1966" s="94"/>
      <c r="R1966" s="94"/>
      <c r="S1966" s="94"/>
      <c r="T1966" s="94"/>
    </row>
    <row r="1967" ht="15.75" customHeight="1">
      <c r="A1967" s="204"/>
      <c r="B1967" s="240"/>
      <c r="C1967" s="223"/>
      <c r="D1967" s="223"/>
      <c r="J1967" s="226"/>
      <c r="K1967" s="3"/>
      <c r="L1967" s="3"/>
      <c r="O1967" s="227"/>
      <c r="Q1967" s="94"/>
      <c r="R1967" s="94"/>
      <c r="S1967" s="94"/>
      <c r="T1967" s="94"/>
    </row>
    <row r="1968" ht="15.75" customHeight="1">
      <c r="A1968" s="204"/>
      <c r="B1968" s="240"/>
      <c r="C1968" s="223"/>
      <c r="D1968" s="223"/>
      <c r="J1968" s="226"/>
      <c r="K1968" s="3"/>
      <c r="L1968" s="3"/>
      <c r="O1968" s="227"/>
      <c r="Q1968" s="94"/>
      <c r="R1968" s="94"/>
      <c r="S1968" s="94"/>
      <c r="T1968" s="94"/>
    </row>
    <row r="1969" ht="15.75" customHeight="1">
      <c r="A1969" s="204"/>
      <c r="B1969" s="240"/>
      <c r="C1969" s="223"/>
      <c r="D1969" s="223"/>
      <c r="J1969" s="226"/>
      <c r="K1969" s="3"/>
      <c r="L1969" s="3"/>
      <c r="O1969" s="227"/>
      <c r="Q1969" s="94"/>
      <c r="R1969" s="94"/>
      <c r="S1969" s="94"/>
      <c r="T1969" s="94"/>
    </row>
    <row r="1970" ht="15.75" customHeight="1">
      <c r="A1970" s="204"/>
      <c r="B1970" s="240"/>
      <c r="C1970" s="223"/>
      <c r="D1970" s="223"/>
      <c r="J1970" s="226"/>
      <c r="K1970" s="3"/>
      <c r="L1970" s="3"/>
      <c r="O1970" s="227"/>
      <c r="Q1970" s="94"/>
      <c r="R1970" s="94"/>
      <c r="S1970" s="94"/>
      <c r="T1970" s="94"/>
    </row>
    <row r="1971" ht="15.75" customHeight="1">
      <c r="A1971" s="204"/>
      <c r="B1971" s="240"/>
      <c r="C1971" s="223"/>
      <c r="D1971" s="223"/>
      <c r="J1971" s="226"/>
      <c r="K1971" s="3"/>
      <c r="L1971" s="3"/>
      <c r="O1971" s="227"/>
      <c r="Q1971" s="94"/>
      <c r="R1971" s="94"/>
      <c r="S1971" s="94"/>
      <c r="T1971" s="94"/>
    </row>
    <row r="1972" ht="15.75" customHeight="1">
      <c r="A1972" s="204"/>
      <c r="B1972" s="240"/>
      <c r="C1972" s="223"/>
      <c r="D1972" s="223"/>
      <c r="J1972" s="226"/>
      <c r="K1972" s="3"/>
      <c r="L1972" s="3"/>
      <c r="O1972" s="227"/>
      <c r="Q1972" s="94"/>
      <c r="R1972" s="94"/>
      <c r="S1972" s="94"/>
      <c r="T1972" s="94"/>
    </row>
    <row r="1973" ht="15.75" customHeight="1">
      <c r="A1973" s="204"/>
      <c r="B1973" s="240"/>
      <c r="C1973" s="223"/>
      <c r="D1973" s="223"/>
      <c r="J1973" s="226"/>
      <c r="K1973" s="3"/>
      <c r="L1973" s="3"/>
      <c r="O1973" s="227"/>
      <c r="Q1973" s="94"/>
      <c r="R1973" s="94"/>
      <c r="S1973" s="94"/>
      <c r="T1973" s="94"/>
    </row>
    <row r="1974" ht="15.75" customHeight="1">
      <c r="A1974" s="204"/>
      <c r="B1974" s="240"/>
      <c r="C1974" s="223"/>
      <c r="D1974" s="223"/>
      <c r="J1974" s="226"/>
      <c r="K1974" s="3"/>
      <c r="L1974" s="3"/>
      <c r="O1974" s="227"/>
      <c r="Q1974" s="94"/>
      <c r="R1974" s="94"/>
      <c r="S1974" s="94"/>
      <c r="T1974" s="94"/>
    </row>
    <row r="1975" ht="15.75" customHeight="1">
      <c r="A1975" s="204"/>
      <c r="B1975" s="240"/>
      <c r="C1975" s="223"/>
      <c r="D1975" s="223"/>
      <c r="J1975" s="226"/>
      <c r="K1975" s="3"/>
      <c r="L1975" s="3"/>
      <c r="O1975" s="227"/>
      <c r="Q1975" s="94"/>
      <c r="R1975" s="94"/>
      <c r="S1975" s="94"/>
      <c r="T1975" s="94"/>
    </row>
    <row r="1976" ht="15.75" customHeight="1">
      <c r="A1976" s="204"/>
      <c r="B1976" s="240"/>
      <c r="C1976" s="223"/>
      <c r="D1976" s="223"/>
      <c r="J1976" s="226"/>
      <c r="K1976" s="3"/>
      <c r="L1976" s="3"/>
      <c r="O1976" s="227"/>
      <c r="Q1976" s="94"/>
      <c r="R1976" s="94"/>
      <c r="S1976" s="94"/>
      <c r="T1976" s="94"/>
    </row>
    <row r="1977" ht="15.75" customHeight="1">
      <c r="A1977" s="204"/>
      <c r="B1977" s="240"/>
      <c r="C1977" s="223"/>
      <c r="D1977" s="223"/>
      <c r="J1977" s="226"/>
      <c r="K1977" s="3"/>
      <c r="L1977" s="3"/>
      <c r="O1977" s="227"/>
      <c r="Q1977" s="94"/>
      <c r="R1977" s="94"/>
      <c r="S1977" s="94"/>
      <c r="T1977" s="94"/>
    </row>
    <row r="1978" ht="15.75" customHeight="1">
      <c r="A1978" s="204"/>
      <c r="B1978" s="240"/>
      <c r="C1978" s="223"/>
      <c r="D1978" s="223"/>
      <c r="J1978" s="226"/>
      <c r="K1978" s="3"/>
      <c r="L1978" s="3"/>
      <c r="O1978" s="227"/>
      <c r="Q1978" s="94"/>
      <c r="R1978" s="94"/>
      <c r="S1978" s="94"/>
      <c r="T1978" s="94"/>
    </row>
    <row r="1979" ht="15.75" customHeight="1">
      <c r="A1979" s="204"/>
      <c r="B1979" s="240"/>
      <c r="C1979" s="223"/>
      <c r="D1979" s="223"/>
      <c r="J1979" s="226"/>
      <c r="K1979" s="3"/>
      <c r="L1979" s="3"/>
      <c r="O1979" s="227"/>
      <c r="Q1979" s="94"/>
      <c r="R1979" s="94"/>
      <c r="S1979" s="94"/>
      <c r="T1979" s="94"/>
    </row>
    <row r="1980" ht="15.75" customHeight="1">
      <c r="A1980" s="204"/>
      <c r="B1980" s="240"/>
      <c r="C1980" s="223"/>
      <c r="D1980" s="223"/>
      <c r="J1980" s="226"/>
      <c r="K1980" s="3"/>
      <c r="L1980" s="3"/>
      <c r="O1980" s="227"/>
      <c r="Q1980" s="94"/>
      <c r="R1980" s="94"/>
      <c r="S1980" s="94"/>
      <c r="T1980" s="94"/>
    </row>
    <row r="1981" ht="15.75" customHeight="1">
      <c r="A1981" s="204"/>
      <c r="B1981" s="240"/>
      <c r="C1981" s="223"/>
      <c r="D1981" s="223"/>
      <c r="J1981" s="226"/>
      <c r="K1981" s="3"/>
      <c r="L1981" s="3"/>
      <c r="O1981" s="227"/>
      <c r="Q1981" s="94"/>
      <c r="R1981" s="94"/>
      <c r="S1981" s="94"/>
      <c r="T1981" s="94"/>
    </row>
    <row r="1982" ht="15.75" customHeight="1">
      <c r="A1982" s="204"/>
      <c r="B1982" s="240"/>
      <c r="C1982" s="223"/>
      <c r="D1982" s="223"/>
      <c r="J1982" s="226"/>
      <c r="K1982" s="3"/>
      <c r="L1982" s="3"/>
      <c r="O1982" s="227"/>
      <c r="Q1982" s="94"/>
      <c r="R1982" s="94"/>
      <c r="S1982" s="94"/>
      <c r="T1982" s="94"/>
    </row>
    <row r="1983" ht="15.75" customHeight="1">
      <c r="A1983" s="204"/>
      <c r="B1983" s="240"/>
      <c r="C1983" s="223"/>
      <c r="D1983" s="223"/>
      <c r="J1983" s="226"/>
      <c r="K1983" s="3"/>
      <c r="L1983" s="3"/>
      <c r="O1983" s="227"/>
      <c r="Q1983" s="94"/>
      <c r="R1983" s="94"/>
      <c r="S1983" s="94"/>
      <c r="T1983" s="94"/>
    </row>
    <row r="1984" ht="15.75" customHeight="1">
      <c r="A1984" s="204"/>
      <c r="B1984" s="240"/>
      <c r="C1984" s="223"/>
      <c r="D1984" s="223"/>
      <c r="J1984" s="226"/>
      <c r="K1984" s="3"/>
      <c r="L1984" s="3"/>
      <c r="O1984" s="227"/>
      <c r="Q1984" s="94"/>
      <c r="R1984" s="94"/>
      <c r="S1984" s="94"/>
      <c r="T1984" s="94"/>
    </row>
    <row r="1985" ht="15.75" customHeight="1">
      <c r="A1985" s="204"/>
      <c r="B1985" s="240"/>
      <c r="C1985" s="223"/>
      <c r="D1985" s="223"/>
      <c r="J1985" s="226"/>
      <c r="K1985" s="3"/>
      <c r="L1985" s="3"/>
      <c r="O1985" s="227"/>
      <c r="Q1985" s="94"/>
      <c r="R1985" s="94"/>
      <c r="S1985" s="94"/>
      <c r="T1985" s="94"/>
    </row>
    <row r="1986" ht="15.75" customHeight="1">
      <c r="A1986" s="204"/>
      <c r="B1986" s="240"/>
      <c r="C1986" s="223"/>
      <c r="D1986" s="223"/>
      <c r="J1986" s="226"/>
      <c r="K1986" s="3"/>
      <c r="L1986" s="3"/>
      <c r="O1986" s="227"/>
      <c r="Q1986" s="94"/>
      <c r="R1986" s="94"/>
      <c r="S1986" s="94"/>
      <c r="T1986" s="94"/>
    </row>
    <row r="1987" ht="15.75" customHeight="1">
      <c r="A1987" s="204"/>
      <c r="B1987" s="240"/>
      <c r="C1987" s="223"/>
      <c r="D1987" s="223"/>
      <c r="J1987" s="226"/>
      <c r="K1987" s="3"/>
      <c r="L1987" s="3"/>
      <c r="O1987" s="227"/>
      <c r="Q1987" s="94"/>
      <c r="R1987" s="94"/>
      <c r="S1987" s="94"/>
      <c r="T1987" s="94"/>
    </row>
    <row r="1988" ht="15.75" customHeight="1">
      <c r="A1988" s="204"/>
      <c r="B1988" s="240"/>
      <c r="C1988" s="223"/>
      <c r="D1988" s="223"/>
      <c r="J1988" s="226"/>
      <c r="K1988" s="3"/>
      <c r="L1988" s="3"/>
      <c r="O1988" s="227"/>
      <c r="Q1988" s="94"/>
      <c r="R1988" s="94"/>
      <c r="S1988" s="94"/>
      <c r="T1988" s="94"/>
    </row>
    <row r="1989" ht="15.75" customHeight="1">
      <c r="A1989" s="204"/>
      <c r="B1989" s="240"/>
      <c r="C1989" s="223"/>
      <c r="D1989" s="223"/>
      <c r="J1989" s="226"/>
      <c r="K1989" s="3"/>
      <c r="L1989" s="3"/>
      <c r="O1989" s="227"/>
      <c r="Q1989" s="94"/>
      <c r="R1989" s="94"/>
      <c r="S1989" s="94"/>
      <c r="T1989" s="94"/>
    </row>
    <row r="1990" ht="15.75" customHeight="1">
      <c r="A1990" s="204"/>
      <c r="B1990" s="240"/>
      <c r="C1990" s="223"/>
      <c r="D1990" s="223"/>
      <c r="J1990" s="226"/>
      <c r="K1990" s="3"/>
      <c r="L1990" s="3"/>
      <c r="O1990" s="227"/>
      <c r="Q1990" s="94"/>
      <c r="R1990" s="94"/>
      <c r="S1990" s="94"/>
      <c r="T1990" s="94"/>
    </row>
    <row r="1991" ht="15.75" customHeight="1">
      <c r="A1991" s="204"/>
      <c r="B1991" s="240"/>
      <c r="C1991" s="223"/>
      <c r="D1991" s="223"/>
      <c r="J1991" s="226"/>
      <c r="K1991" s="3"/>
      <c r="L1991" s="3"/>
      <c r="O1991" s="227"/>
      <c r="Q1991" s="94"/>
      <c r="R1991" s="94"/>
      <c r="S1991" s="94"/>
      <c r="T1991" s="94"/>
    </row>
    <row r="1992" ht="15.75" customHeight="1">
      <c r="A1992" s="204"/>
      <c r="B1992" s="240"/>
      <c r="C1992" s="223"/>
      <c r="D1992" s="223"/>
      <c r="J1992" s="226"/>
      <c r="K1992" s="3"/>
      <c r="L1992" s="3"/>
      <c r="O1992" s="227"/>
      <c r="Q1992" s="94"/>
      <c r="R1992" s="94"/>
      <c r="S1992" s="94"/>
      <c r="T1992" s="94"/>
    </row>
    <row r="1993" ht="15.75" customHeight="1">
      <c r="A1993" s="204"/>
      <c r="B1993" s="240"/>
      <c r="C1993" s="223"/>
      <c r="D1993" s="223"/>
      <c r="J1993" s="226"/>
      <c r="K1993" s="3"/>
      <c r="L1993" s="3"/>
      <c r="O1993" s="227"/>
      <c r="Q1993" s="94"/>
      <c r="R1993" s="94"/>
      <c r="S1993" s="94"/>
      <c r="T1993" s="94"/>
    </row>
    <row r="1994" ht="15.75" customHeight="1">
      <c r="A1994" s="204"/>
      <c r="B1994" s="240"/>
      <c r="C1994" s="223"/>
      <c r="D1994" s="223"/>
      <c r="J1994" s="226"/>
      <c r="K1994" s="3"/>
      <c r="L1994" s="3"/>
      <c r="O1994" s="227"/>
      <c r="Q1994" s="94"/>
      <c r="R1994" s="94"/>
      <c r="S1994" s="94"/>
      <c r="T1994" s="94"/>
    </row>
    <row r="1995" ht="15.75" customHeight="1">
      <c r="A1995" s="204"/>
      <c r="B1995" s="240"/>
      <c r="C1995" s="223"/>
      <c r="D1995" s="223"/>
      <c r="J1995" s="226"/>
      <c r="K1995" s="3"/>
      <c r="L1995" s="3"/>
      <c r="O1995" s="227"/>
      <c r="Q1995" s="94"/>
      <c r="R1995" s="94"/>
      <c r="S1995" s="94"/>
      <c r="T1995" s="94"/>
    </row>
    <row r="1996" ht="15.75" customHeight="1">
      <c r="A1996" s="204"/>
      <c r="B1996" s="240"/>
      <c r="C1996" s="223"/>
      <c r="D1996" s="223"/>
      <c r="J1996" s="226"/>
      <c r="K1996" s="3"/>
      <c r="L1996" s="3"/>
      <c r="O1996" s="227"/>
      <c r="Q1996" s="94"/>
      <c r="R1996" s="94"/>
      <c r="S1996" s="94"/>
      <c r="T1996" s="94"/>
    </row>
    <row r="1997" ht="15.75" customHeight="1">
      <c r="A1997" s="204"/>
      <c r="B1997" s="240"/>
      <c r="C1997" s="223"/>
      <c r="D1997" s="223"/>
      <c r="J1997" s="226"/>
      <c r="K1997" s="3"/>
      <c r="L1997" s="3"/>
      <c r="O1997" s="227"/>
      <c r="Q1997" s="94"/>
      <c r="R1997" s="94"/>
      <c r="S1997" s="94"/>
      <c r="T1997" s="94"/>
    </row>
    <row r="1998" ht="15.75" customHeight="1">
      <c r="A1998" s="204"/>
      <c r="B1998" s="240"/>
      <c r="C1998" s="223"/>
      <c r="D1998" s="223"/>
      <c r="J1998" s="226"/>
      <c r="K1998" s="3"/>
      <c r="L1998" s="3"/>
      <c r="O1998" s="227"/>
      <c r="Q1998" s="94"/>
      <c r="R1998" s="94"/>
      <c r="S1998" s="94"/>
      <c r="T1998" s="94"/>
    </row>
    <row r="1999" ht="15.75" customHeight="1">
      <c r="A1999" s="204"/>
      <c r="B1999" s="240"/>
      <c r="C1999" s="223"/>
      <c r="D1999" s="223"/>
      <c r="J1999" s="226"/>
      <c r="K1999" s="3"/>
      <c r="L1999" s="3"/>
      <c r="O1999" s="227"/>
      <c r="Q1999" s="94"/>
      <c r="R1999" s="94"/>
      <c r="S1999" s="94"/>
      <c r="T1999" s="94"/>
    </row>
    <row r="2000" ht="15.75" customHeight="1">
      <c r="A2000" s="204"/>
      <c r="B2000" s="240"/>
      <c r="C2000" s="223"/>
      <c r="D2000" s="223"/>
      <c r="J2000" s="226"/>
      <c r="K2000" s="3"/>
      <c r="L2000" s="3"/>
      <c r="O2000" s="227"/>
      <c r="Q2000" s="94"/>
      <c r="R2000" s="94"/>
      <c r="S2000" s="94"/>
      <c r="T2000" s="94"/>
    </row>
    <row r="2001" ht="15.75" customHeight="1">
      <c r="A2001" s="204"/>
      <c r="B2001" s="240"/>
      <c r="C2001" s="223"/>
      <c r="D2001" s="223"/>
      <c r="J2001" s="226"/>
      <c r="K2001" s="3"/>
      <c r="L2001" s="3"/>
      <c r="O2001" s="227"/>
      <c r="Q2001" s="94"/>
      <c r="R2001" s="94"/>
      <c r="S2001" s="94"/>
      <c r="T2001" s="94"/>
    </row>
    <row r="2002" ht="15.75" customHeight="1">
      <c r="A2002" s="204"/>
      <c r="B2002" s="240"/>
      <c r="C2002" s="223"/>
      <c r="D2002" s="223"/>
      <c r="J2002" s="226"/>
      <c r="K2002" s="3"/>
      <c r="L2002" s="3"/>
      <c r="O2002" s="227"/>
      <c r="Q2002" s="94"/>
      <c r="R2002" s="94"/>
      <c r="S2002" s="94"/>
      <c r="T2002" s="94"/>
    </row>
    <row r="2003" ht="15.75" customHeight="1">
      <c r="A2003" s="204"/>
      <c r="B2003" s="240"/>
      <c r="C2003" s="223"/>
      <c r="D2003" s="223"/>
      <c r="J2003" s="226"/>
      <c r="K2003" s="3"/>
      <c r="L2003" s="3"/>
      <c r="O2003" s="227"/>
      <c r="Q2003" s="94"/>
      <c r="R2003" s="94"/>
      <c r="S2003" s="94"/>
      <c r="T2003" s="94"/>
    </row>
    <row r="2004" ht="15.75" customHeight="1">
      <c r="A2004" s="204"/>
      <c r="B2004" s="240"/>
      <c r="C2004" s="223"/>
      <c r="D2004" s="223"/>
      <c r="J2004" s="226"/>
      <c r="K2004" s="3"/>
      <c r="L2004" s="3"/>
      <c r="O2004" s="227"/>
      <c r="Q2004" s="94"/>
      <c r="R2004" s="94"/>
      <c r="S2004" s="94"/>
      <c r="T2004" s="94"/>
    </row>
    <row r="2005" ht="15.75" customHeight="1">
      <c r="A2005" s="204"/>
      <c r="B2005" s="240"/>
      <c r="C2005" s="223"/>
      <c r="D2005" s="223"/>
      <c r="J2005" s="226"/>
      <c r="K2005" s="3"/>
      <c r="L2005" s="3"/>
      <c r="O2005" s="227"/>
      <c r="Q2005" s="94"/>
      <c r="R2005" s="94"/>
      <c r="S2005" s="94"/>
      <c r="T2005" s="94"/>
    </row>
    <row r="2006" ht="15.75" customHeight="1">
      <c r="A2006" s="204"/>
      <c r="B2006" s="240"/>
      <c r="C2006" s="223"/>
      <c r="D2006" s="223"/>
      <c r="J2006" s="226"/>
      <c r="K2006" s="3"/>
      <c r="L2006" s="3"/>
      <c r="O2006" s="227"/>
      <c r="Q2006" s="94"/>
      <c r="R2006" s="94"/>
      <c r="S2006" s="94"/>
      <c r="T2006" s="94"/>
    </row>
    <row r="2007" ht="15.75" customHeight="1">
      <c r="A2007" s="204"/>
      <c r="B2007" s="240"/>
      <c r="C2007" s="223"/>
      <c r="D2007" s="223"/>
      <c r="J2007" s="226"/>
      <c r="K2007" s="3"/>
      <c r="L2007" s="3"/>
      <c r="O2007" s="227"/>
      <c r="Q2007" s="94"/>
      <c r="R2007" s="94"/>
      <c r="S2007" s="94"/>
      <c r="T2007" s="94"/>
    </row>
    <row r="2008" ht="15.75" customHeight="1">
      <c r="A2008" s="204"/>
      <c r="B2008" s="240"/>
      <c r="C2008" s="223"/>
      <c r="D2008" s="223"/>
      <c r="J2008" s="226"/>
      <c r="K2008" s="3"/>
      <c r="L2008" s="3"/>
      <c r="O2008" s="227"/>
      <c r="Q2008" s="94"/>
      <c r="R2008" s="94"/>
      <c r="S2008" s="94"/>
      <c r="T2008" s="94"/>
    </row>
    <row r="2009" ht="15.75" customHeight="1">
      <c r="A2009" s="204"/>
      <c r="B2009" s="240"/>
      <c r="C2009" s="223"/>
      <c r="D2009" s="223"/>
      <c r="J2009" s="226"/>
      <c r="K2009" s="3"/>
      <c r="L2009" s="3"/>
      <c r="O2009" s="227"/>
      <c r="Q2009" s="94"/>
      <c r="R2009" s="94"/>
      <c r="S2009" s="94"/>
      <c r="T2009" s="94"/>
    </row>
    <row r="2010" ht="15.75" customHeight="1">
      <c r="A2010" s="204"/>
      <c r="B2010" s="240"/>
      <c r="C2010" s="223"/>
      <c r="D2010" s="223"/>
      <c r="J2010" s="226"/>
      <c r="K2010" s="3"/>
      <c r="L2010" s="3"/>
      <c r="O2010" s="227"/>
      <c r="Q2010" s="94"/>
      <c r="R2010" s="94"/>
      <c r="S2010" s="94"/>
      <c r="T2010" s="94"/>
    </row>
    <row r="2011" ht="15.75" customHeight="1">
      <c r="A2011" s="204"/>
      <c r="B2011" s="240"/>
      <c r="C2011" s="223"/>
      <c r="D2011" s="223"/>
      <c r="J2011" s="226"/>
      <c r="K2011" s="3"/>
      <c r="L2011" s="3"/>
      <c r="O2011" s="227"/>
      <c r="Q2011" s="94"/>
      <c r="R2011" s="94"/>
      <c r="S2011" s="94"/>
      <c r="T2011" s="94"/>
    </row>
    <row r="2012" ht="15.75" customHeight="1">
      <c r="A2012" s="204"/>
      <c r="B2012" s="240"/>
      <c r="C2012" s="223"/>
      <c r="D2012" s="223"/>
      <c r="J2012" s="226"/>
      <c r="K2012" s="3"/>
      <c r="L2012" s="3"/>
      <c r="O2012" s="227"/>
      <c r="Q2012" s="94"/>
      <c r="R2012" s="94"/>
      <c r="S2012" s="94"/>
      <c r="T2012" s="94"/>
    </row>
    <row r="2013" ht="15.75" customHeight="1">
      <c r="A2013" s="204"/>
      <c r="B2013" s="240"/>
      <c r="C2013" s="223"/>
      <c r="D2013" s="223"/>
      <c r="J2013" s="226"/>
      <c r="K2013" s="3"/>
      <c r="L2013" s="3"/>
      <c r="O2013" s="227"/>
      <c r="Q2013" s="94"/>
      <c r="R2013" s="94"/>
      <c r="S2013" s="94"/>
      <c r="T2013" s="94"/>
    </row>
    <row r="2014" ht="15.75" customHeight="1">
      <c r="A2014" s="204"/>
      <c r="B2014" s="240"/>
      <c r="C2014" s="223"/>
      <c r="D2014" s="223"/>
      <c r="J2014" s="226"/>
      <c r="K2014" s="3"/>
      <c r="L2014" s="3"/>
      <c r="O2014" s="227"/>
      <c r="Q2014" s="94"/>
      <c r="R2014" s="94"/>
      <c r="S2014" s="94"/>
      <c r="T2014" s="94"/>
    </row>
    <row r="2015" ht="15.75" customHeight="1">
      <c r="A2015" s="204"/>
      <c r="B2015" s="240"/>
      <c r="C2015" s="223"/>
      <c r="D2015" s="223"/>
      <c r="J2015" s="226"/>
      <c r="K2015" s="3"/>
      <c r="L2015" s="3"/>
      <c r="O2015" s="227"/>
      <c r="Q2015" s="94"/>
      <c r="R2015" s="94"/>
      <c r="S2015" s="94"/>
      <c r="T2015" s="94"/>
    </row>
    <row r="2016" ht="15.75" customHeight="1">
      <c r="A2016" s="204"/>
      <c r="B2016" s="240"/>
      <c r="C2016" s="223"/>
      <c r="D2016" s="223"/>
      <c r="J2016" s="226"/>
      <c r="K2016" s="3"/>
      <c r="L2016" s="3"/>
      <c r="O2016" s="227"/>
      <c r="Q2016" s="94"/>
      <c r="R2016" s="94"/>
      <c r="S2016" s="94"/>
      <c r="T2016" s="94"/>
    </row>
    <row r="2017" ht="15.75" customHeight="1">
      <c r="A2017" s="204"/>
      <c r="B2017" s="240"/>
      <c r="C2017" s="223"/>
      <c r="D2017" s="223"/>
      <c r="J2017" s="226"/>
      <c r="K2017" s="3"/>
      <c r="L2017" s="3"/>
      <c r="O2017" s="227"/>
      <c r="Q2017" s="94"/>
      <c r="R2017" s="94"/>
      <c r="S2017" s="94"/>
      <c r="T2017" s="94"/>
    </row>
    <row r="2018" ht="15.75" customHeight="1">
      <c r="A2018" s="204"/>
      <c r="B2018" s="240"/>
      <c r="C2018" s="223"/>
      <c r="D2018" s="223"/>
      <c r="J2018" s="226"/>
      <c r="K2018" s="3"/>
      <c r="L2018" s="3"/>
      <c r="O2018" s="227"/>
      <c r="Q2018" s="94"/>
      <c r="R2018" s="94"/>
      <c r="S2018" s="94"/>
      <c r="T2018" s="94"/>
    </row>
    <row r="2019" ht="15.75" customHeight="1">
      <c r="A2019" s="204"/>
      <c r="B2019" s="240"/>
      <c r="C2019" s="223"/>
      <c r="D2019" s="223"/>
      <c r="J2019" s="226"/>
      <c r="K2019" s="3"/>
      <c r="L2019" s="3"/>
      <c r="O2019" s="227"/>
      <c r="Q2019" s="94"/>
      <c r="R2019" s="94"/>
      <c r="S2019" s="94"/>
      <c r="T2019" s="94"/>
    </row>
    <row r="2020" ht="15.75" customHeight="1">
      <c r="A2020" s="204"/>
      <c r="B2020" s="240"/>
      <c r="C2020" s="223"/>
      <c r="D2020" s="223"/>
      <c r="J2020" s="226"/>
      <c r="K2020" s="3"/>
      <c r="L2020" s="3"/>
      <c r="O2020" s="227"/>
      <c r="Q2020" s="94"/>
      <c r="R2020" s="94"/>
      <c r="S2020" s="94"/>
      <c r="T2020" s="94"/>
    </row>
    <row r="2021" ht="15.75" customHeight="1">
      <c r="A2021" s="204"/>
      <c r="B2021" s="240"/>
      <c r="C2021" s="223"/>
      <c r="D2021" s="223"/>
      <c r="J2021" s="226"/>
      <c r="K2021" s="3"/>
      <c r="L2021" s="3"/>
      <c r="O2021" s="227"/>
      <c r="Q2021" s="94"/>
      <c r="R2021" s="94"/>
      <c r="S2021" s="94"/>
      <c r="T2021" s="94"/>
    </row>
    <row r="2022" ht="15.75" customHeight="1">
      <c r="A2022" s="204"/>
      <c r="B2022" s="240"/>
      <c r="C2022" s="223"/>
      <c r="D2022" s="223"/>
      <c r="J2022" s="226"/>
      <c r="K2022" s="3"/>
      <c r="L2022" s="3"/>
      <c r="O2022" s="227"/>
      <c r="Q2022" s="94"/>
      <c r="R2022" s="94"/>
      <c r="S2022" s="94"/>
      <c r="T2022" s="94"/>
    </row>
    <row r="2023" ht="15.75" customHeight="1">
      <c r="A2023" s="204"/>
      <c r="B2023" s="240"/>
      <c r="C2023" s="223"/>
      <c r="D2023" s="223"/>
      <c r="J2023" s="226"/>
      <c r="K2023" s="3"/>
      <c r="L2023" s="3"/>
      <c r="O2023" s="227"/>
      <c r="Q2023" s="94"/>
      <c r="R2023" s="94"/>
      <c r="S2023" s="94"/>
      <c r="T2023" s="94"/>
    </row>
    <row r="2024" ht="15.75" customHeight="1">
      <c r="A2024" s="204"/>
      <c r="B2024" s="240"/>
      <c r="C2024" s="223"/>
      <c r="D2024" s="223"/>
      <c r="J2024" s="226"/>
      <c r="K2024" s="3"/>
      <c r="L2024" s="3"/>
      <c r="O2024" s="227"/>
      <c r="Q2024" s="94"/>
      <c r="R2024" s="94"/>
      <c r="S2024" s="94"/>
      <c r="T2024" s="94"/>
    </row>
    <row r="2025" ht="15.75" customHeight="1">
      <c r="A2025" s="204"/>
      <c r="B2025" s="240"/>
      <c r="C2025" s="223"/>
      <c r="D2025" s="223"/>
      <c r="J2025" s="226"/>
      <c r="K2025" s="3"/>
      <c r="L2025" s="3"/>
      <c r="O2025" s="227"/>
      <c r="Q2025" s="94"/>
      <c r="R2025" s="94"/>
      <c r="S2025" s="94"/>
      <c r="T2025" s="94"/>
    </row>
    <row r="2026" ht="15.75" customHeight="1">
      <c r="A2026" s="204"/>
      <c r="B2026" s="240"/>
      <c r="C2026" s="223"/>
      <c r="D2026" s="223"/>
      <c r="J2026" s="226"/>
      <c r="K2026" s="3"/>
      <c r="L2026" s="3"/>
      <c r="O2026" s="227"/>
      <c r="Q2026" s="94"/>
      <c r="R2026" s="94"/>
      <c r="S2026" s="94"/>
      <c r="T2026" s="94"/>
    </row>
    <row r="2027" ht="15.75" customHeight="1">
      <c r="A2027" s="204"/>
      <c r="B2027" s="240"/>
      <c r="C2027" s="223"/>
      <c r="D2027" s="223"/>
      <c r="J2027" s="226"/>
      <c r="K2027" s="3"/>
      <c r="L2027" s="3"/>
      <c r="O2027" s="227"/>
      <c r="Q2027" s="94"/>
      <c r="R2027" s="94"/>
      <c r="S2027" s="94"/>
      <c r="T2027" s="94"/>
    </row>
    <row r="2028" ht="15.75" customHeight="1">
      <c r="A2028" s="204"/>
      <c r="B2028" s="240"/>
      <c r="C2028" s="223"/>
      <c r="D2028" s="223"/>
      <c r="J2028" s="226"/>
      <c r="K2028" s="3"/>
      <c r="L2028" s="3"/>
      <c r="O2028" s="227"/>
      <c r="Q2028" s="94"/>
      <c r="R2028" s="94"/>
      <c r="S2028" s="94"/>
      <c r="T2028" s="94"/>
    </row>
    <row r="2029" ht="15.75" customHeight="1">
      <c r="A2029" s="204"/>
      <c r="B2029" s="240"/>
      <c r="C2029" s="223"/>
      <c r="D2029" s="223"/>
      <c r="J2029" s="226"/>
      <c r="K2029" s="3"/>
      <c r="L2029" s="3"/>
      <c r="O2029" s="227"/>
      <c r="Q2029" s="94"/>
      <c r="R2029" s="94"/>
      <c r="S2029" s="94"/>
      <c r="T2029" s="94"/>
    </row>
    <row r="2030" ht="15.75" customHeight="1">
      <c r="A2030" s="204"/>
      <c r="B2030" s="240"/>
      <c r="C2030" s="223"/>
      <c r="D2030" s="223"/>
      <c r="J2030" s="226"/>
      <c r="K2030" s="3"/>
      <c r="L2030" s="3"/>
      <c r="O2030" s="227"/>
      <c r="Q2030" s="94"/>
      <c r="R2030" s="94"/>
      <c r="S2030" s="94"/>
      <c r="T2030" s="94"/>
    </row>
    <row r="2031" ht="15.75" customHeight="1">
      <c r="A2031" s="204"/>
      <c r="B2031" s="240"/>
      <c r="C2031" s="223"/>
      <c r="D2031" s="223"/>
      <c r="J2031" s="226"/>
      <c r="K2031" s="3"/>
      <c r="L2031" s="3"/>
      <c r="O2031" s="227"/>
      <c r="Q2031" s="94"/>
      <c r="R2031" s="94"/>
      <c r="S2031" s="94"/>
      <c r="T2031" s="94"/>
    </row>
    <row r="2032" ht="15.75" customHeight="1">
      <c r="A2032" s="204"/>
      <c r="B2032" s="240"/>
      <c r="C2032" s="223"/>
      <c r="D2032" s="223"/>
      <c r="J2032" s="226"/>
      <c r="K2032" s="3"/>
      <c r="L2032" s="3"/>
      <c r="O2032" s="227"/>
      <c r="Q2032" s="94"/>
      <c r="R2032" s="94"/>
      <c r="S2032" s="94"/>
      <c r="T2032" s="94"/>
    </row>
    <row r="2033" ht="15.75" customHeight="1">
      <c r="A2033" s="204"/>
      <c r="B2033" s="240"/>
      <c r="C2033" s="223"/>
      <c r="D2033" s="223"/>
      <c r="J2033" s="226"/>
      <c r="K2033" s="3"/>
      <c r="L2033" s="3"/>
      <c r="O2033" s="227"/>
      <c r="Q2033" s="94"/>
      <c r="R2033" s="94"/>
      <c r="S2033" s="94"/>
      <c r="T2033" s="94"/>
    </row>
    <row r="2034" ht="15.75" customHeight="1">
      <c r="A2034" s="204"/>
      <c r="B2034" s="240"/>
      <c r="C2034" s="223"/>
      <c r="D2034" s="223"/>
      <c r="J2034" s="226"/>
      <c r="K2034" s="3"/>
      <c r="L2034" s="3"/>
      <c r="O2034" s="227"/>
      <c r="Q2034" s="94"/>
      <c r="R2034" s="94"/>
      <c r="S2034" s="94"/>
      <c r="T2034" s="94"/>
    </row>
    <row r="2035" ht="15.75" customHeight="1">
      <c r="A2035" s="204"/>
      <c r="B2035" s="240"/>
      <c r="C2035" s="223"/>
      <c r="D2035" s="223"/>
      <c r="J2035" s="226"/>
      <c r="K2035" s="3"/>
      <c r="L2035" s="3"/>
      <c r="O2035" s="227"/>
      <c r="Q2035" s="94"/>
      <c r="R2035" s="94"/>
      <c r="S2035" s="94"/>
      <c r="T2035" s="94"/>
    </row>
    <row r="2036" ht="15.75" customHeight="1">
      <c r="A2036" s="204"/>
      <c r="B2036" s="240"/>
      <c r="C2036" s="223"/>
      <c r="D2036" s="223"/>
      <c r="J2036" s="226"/>
      <c r="K2036" s="3"/>
      <c r="L2036" s="3"/>
      <c r="O2036" s="227"/>
      <c r="Q2036" s="94"/>
      <c r="R2036" s="94"/>
      <c r="S2036" s="94"/>
      <c r="T2036" s="94"/>
    </row>
    <row r="2037" ht="15.75" customHeight="1">
      <c r="A2037" s="204"/>
      <c r="B2037" s="240"/>
      <c r="C2037" s="223"/>
      <c r="D2037" s="223"/>
      <c r="J2037" s="226"/>
      <c r="K2037" s="3"/>
      <c r="L2037" s="3"/>
      <c r="O2037" s="227"/>
      <c r="Q2037" s="94"/>
      <c r="R2037" s="94"/>
      <c r="S2037" s="94"/>
      <c r="T2037" s="94"/>
    </row>
    <row r="2038" ht="15.75" customHeight="1">
      <c r="A2038" s="204"/>
      <c r="B2038" s="240"/>
      <c r="C2038" s="223"/>
      <c r="D2038" s="223"/>
      <c r="J2038" s="226"/>
      <c r="K2038" s="3"/>
      <c r="L2038" s="3"/>
      <c r="O2038" s="227"/>
      <c r="Q2038" s="94"/>
      <c r="R2038" s="94"/>
      <c r="S2038" s="94"/>
      <c r="T2038" s="94"/>
    </row>
    <row r="2039" ht="15.75" customHeight="1">
      <c r="A2039" s="204"/>
      <c r="B2039" s="240"/>
      <c r="C2039" s="223"/>
      <c r="D2039" s="223"/>
      <c r="J2039" s="226"/>
      <c r="K2039" s="3"/>
      <c r="L2039" s="3"/>
      <c r="O2039" s="227"/>
      <c r="Q2039" s="94"/>
      <c r="R2039" s="94"/>
      <c r="S2039" s="94"/>
      <c r="T2039" s="94"/>
    </row>
    <row r="2040" ht="15.75" customHeight="1">
      <c r="A2040" s="204"/>
      <c r="B2040" s="240"/>
      <c r="C2040" s="223"/>
      <c r="D2040" s="223"/>
      <c r="J2040" s="226"/>
      <c r="K2040" s="3"/>
      <c r="L2040" s="3"/>
      <c r="O2040" s="227"/>
      <c r="Q2040" s="94"/>
      <c r="R2040" s="94"/>
      <c r="S2040" s="94"/>
      <c r="T2040" s="94"/>
    </row>
    <row r="2041" ht="15.75" customHeight="1">
      <c r="A2041" s="204"/>
      <c r="B2041" s="240"/>
      <c r="C2041" s="223"/>
      <c r="D2041" s="223"/>
      <c r="J2041" s="226"/>
      <c r="K2041" s="3"/>
      <c r="L2041" s="3"/>
      <c r="O2041" s="227"/>
      <c r="Q2041" s="94"/>
      <c r="R2041" s="94"/>
      <c r="S2041" s="94"/>
      <c r="T2041" s="94"/>
    </row>
    <row r="2042" ht="15.75" customHeight="1">
      <c r="A2042" s="204"/>
      <c r="B2042" s="240"/>
      <c r="C2042" s="223"/>
      <c r="D2042" s="223"/>
      <c r="J2042" s="226"/>
      <c r="K2042" s="3"/>
      <c r="L2042" s="3"/>
      <c r="O2042" s="227"/>
      <c r="Q2042" s="94"/>
      <c r="R2042" s="94"/>
      <c r="S2042" s="94"/>
      <c r="T2042" s="94"/>
    </row>
    <row r="2043" ht="15.75" customHeight="1">
      <c r="A2043" s="204"/>
      <c r="B2043" s="240"/>
      <c r="C2043" s="223"/>
      <c r="D2043" s="223"/>
      <c r="J2043" s="226"/>
      <c r="K2043" s="3"/>
      <c r="L2043" s="3"/>
      <c r="O2043" s="227"/>
      <c r="Q2043" s="94"/>
      <c r="R2043" s="94"/>
      <c r="S2043" s="94"/>
      <c r="T2043" s="94"/>
    </row>
    <row r="2044" ht="15.75" customHeight="1">
      <c r="A2044" s="204"/>
      <c r="B2044" s="240"/>
      <c r="C2044" s="223"/>
      <c r="D2044" s="223"/>
      <c r="J2044" s="226"/>
      <c r="K2044" s="3"/>
      <c r="L2044" s="3"/>
      <c r="O2044" s="227"/>
      <c r="Q2044" s="94"/>
      <c r="R2044" s="94"/>
      <c r="S2044" s="94"/>
      <c r="T2044" s="94"/>
    </row>
    <row r="2045" ht="15.75" customHeight="1">
      <c r="A2045" s="204"/>
      <c r="B2045" s="240"/>
      <c r="C2045" s="223"/>
      <c r="D2045" s="223"/>
      <c r="J2045" s="226"/>
      <c r="K2045" s="3"/>
      <c r="L2045" s="3"/>
      <c r="O2045" s="227"/>
      <c r="Q2045" s="94"/>
      <c r="R2045" s="94"/>
      <c r="S2045" s="94"/>
      <c r="T2045" s="94"/>
    </row>
    <row r="2046" ht="15.75" customHeight="1">
      <c r="A2046" s="204"/>
      <c r="B2046" s="240"/>
      <c r="C2046" s="223"/>
      <c r="D2046" s="223"/>
      <c r="J2046" s="226"/>
      <c r="K2046" s="3"/>
      <c r="L2046" s="3"/>
      <c r="O2046" s="227"/>
      <c r="Q2046" s="94"/>
      <c r="R2046" s="94"/>
      <c r="S2046" s="94"/>
      <c r="T2046" s="94"/>
    </row>
    <row r="2047" ht="15.75" customHeight="1">
      <c r="A2047" s="204"/>
      <c r="B2047" s="240"/>
      <c r="C2047" s="223"/>
      <c r="D2047" s="223"/>
      <c r="J2047" s="226"/>
      <c r="K2047" s="3"/>
      <c r="L2047" s="3"/>
      <c r="O2047" s="227"/>
      <c r="Q2047" s="94"/>
      <c r="R2047" s="94"/>
      <c r="S2047" s="94"/>
      <c r="T2047" s="94"/>
    </row>
    <row r="2048" ht="15.75" customHeight="1">
      <c r="A2048" s="204"/>
      <c r="B2048" s="240"/>
      <c r="C2048" s="223"/>
      <c r="D2048" s="223"/>
      <c r="J2048" s="226"/>
      <c r="K2048" s="3"/>
      <c r="L2048" s="3"/>
      <c r="O2048" s="227"/>
      <c r="Q2048" s="94"/>
      <c r="R2048" s="94"/>
      <c r="S2048" s="94"/>
      <c r="T2048" s="94"/>
    </row>
    <row r="2049" ht="15.75" customHeight="1">
      <c r="A2049" s="204"/>
      <c r="B2049" s="240"/>
      <c r="C2049" s="223"/>
      <c r="D2049" s="223"/>
      <c r="J2049" s="226"/>
      <c r="K2049" s="3"/>
      <c r="L2049" s="3"/>
      <c r="O2049" s="227"/>
      <c r="Q2049" s="94"/>
      <c r="R2049" s="94"/>
      <c r="S2049" s="94"/>
      <c r="T2049" s="94"/>
    </row>
    <row r="2050" ht="15.75" customHeight="1">
      <c r="A2050" s="204"/>
      <c r="B2050" s="240"/>
      <c r="C2050" s="223"/>
      <c r="D2050" s="223"/>
      <c r="J2050" s="226"/>
      <c r="K2050" s="3"/>
      <c r="L2050" s="3"/>
      <c r="O2050" s="227"/>
      <c r="Q2050" s="94"/>
      <c r="R2050" s="94"/>
      <c r="S2050" s="94"/>
      <c r="T2050" s="94"/>
    </row>
    <row r="2051" ht="15.75" customHeight="1">
      <c r="A2051" s="204"/>
      <c r="B2051" s="240"/>
      <c r="C2051" s="223"/>
      <c r="D2051" s="223"/>
      <c r="J2051" s="226"/>
      <c r="K2051" s="3"/>
      <c r="L2051" s="3"/>
      <c r="O2051" s="227"/>
      <c r="Q2051" s="94"/>
      <c r="R2051" s="94"/>
      <c r="S2051" s="94"/>
      <c r="T2051" s="94"/>
    </row>
    <row r="2052" ht="15.75" customHeight="1">
      <c r="A2052" s="204"/>
      <c r="B2052" s="240"/>
      <c r="C2052" s="223"/>
      <c r="D2052" s="223"/>
      <c r="J2052" s="226"/>
      <c r="K2052" s="3"/>
      <c r="L2052" s="3"/>
      <c r="O2052" s="227"/>
      <c r="Q2052" s="94"/>
      <c r="R2052" s="94"/>
      <c r="S2052" s="94"/>
      <c r="T2052" s="94"/>
    </row>
    <row r="2053" ht="15.75" customHeight="1">
      <c r="A2053" s="204"/>
      <c r="B2053" s="240"/>
      <c r="C2053" s="223"/>
      <c r="D2053" s="223"/>
      <c r="J2053" s="226"/>
      <c r="K2053" s="3"/>
      <c r="L2053" s="3"/>
      <c r="O2053" s="227"/>
      <c r="Q2053" s="94"/>
      <c r="R2053" s="94"/>
      <c r="S2053" s="94"/>
      <c r="T2053" s="94"/>
    </row>
    <row r="2054" ht="15.75" customHeight="1">
      <c r="A2054" s="204"/>
      <c r="B2054" s="240"/>
      <c r="C2054" s="223"/>
      <c r="D2054" s="223"/>
      <c r="J2054" s="226"/>
      <c r="K2054" s="3"/>
      <c r="L2054" s="3"/>
      <c r="O2054" s="227"/>
      <c r="Q2054" s="94"/>
      <c r="R2054" s="94"/>
      <c r="S2054" s="94"/>
      <c r="T2054" s="94"/>
    </row>
    <row r="2055" ht="15.75" customHeight="1">
      <c r="A2055" s="204"/>
      <c r="B2055" s="240"/>
      <c r="C2055" s="223"/>
      <c r="D2055" s="223"/>
      <c r="J2055" s="226"/>
      <c r="K2055" s="3"/>
      <c r="L2055" s="3"/>
      <c r="O2055" s="227"/>
      <c r="Q2055" s="94"/>
      <c r="R2055" s="94"/>
      <c r="S2055" s="94"/>
      <c r="T2055" s="94"/>
    </row>
    <row r="2056" ht="15.75" customHeight="1">
      <c r="A2056" s="204"/>
      <c r="B2056" s="240"/>
      <c r="C2056" s="223"/>
      <c r="D2056" s="223"/>
      <c r="J2056" s="226"/>
      <c r="K2056" s="3"/>
      <c r="L2056" s="3"/>
      <c r="O2056" s="227"/>
      <c r="Q2056" s="94"/>
      <c r="R2056" s="94"/>
      <c r="S2056" s="94"/>
      <c r="T2056" s="94"/>
    </row>
    <row r="2057" ht="15.75" customHeight="1">
      <c r="A2057" s="204"/>
      <c r="B2057" s="240"/>
      <c r="C2057" s="223"/>
      <c r="D2057" s="223"/>
      <c r="J2057" s="226"/>
      <c r="K2057" s="3"/>
      <c r="L2057" s="3"/>
      <c r="O2057" s="227"/>
      <c r="Q2057" s="94"/>
      <c r="R2057" s="94"/>
      <c r="S2057" s="94"/>
      <c r="T2057" s="94"/>
    </row>
    <row r="2058" ht="15.75" customHeight="1">
      <c r="A2058" s="204"/>
      <c r="B2058" s="240"/>
      <c r="C2058" s="223"/>
      <c r="D2058" s="223"/>
      <c r="J2058" s="226"/>
      <c r="K2058" s="3"/>
      <c r="L2058" s="3"/>
      <c r="O2058" s="227"/>
      <c r="Q2058" s="94"/>
      <c r="R2058" s="94"/>
      <c r="S2058" s="94"/>
      <c r="T2058" s="94"/>
    </row>
    <row r="2059" ht="15.75" customHeight="1">
      <c r="A2059" s="204"/>
      <c r="B2059" s="240"/>
      <c r="C2059" s="223"/>
      <c r="D2059" s="223"/>
      <c r="J2059" s="226"/>
      <c r="K2059" s="3"/>
      <c r="L2059" s="3"/>
      <c r="O2059" s="227"/>
      <c r="Q2059" s="94"/>
      <c r="R2059" s="94"/>
      <c r="S2059" s="94"/>
      <c r="T2059" s="94"/>
    </row>
    <row r="2060" ht="15.75" customHeight="1">
      <c r="A2060" s="204"/>
      <c r="B2060" s="240"/>
      <c r="C2060" s="223"/>
      <c r="D2060" s="223"/>
      <c r="J2060" s="226"/>
      <c r="K2060" s="3"/>
      <c r="L2060" s="3"/>
      <c r="O2060" s="227"/>
      <c r="Q2060" s="94"/>
      <c r="R2060" s="94"/>
      <c r="S2060" s="94"/>
      <c r="T2060" s="94"/>
    </row>
    <row r="2061" ht="15.75" customHeight="1">
      <c r="A2061" s="204"/>
      <c r="B2061" s="240"/>
      <c r="C2061" s="223"/>
      <c r="D2061" s="223"/>
      <c r="J2061" s="226"/>
      <c r="K2061" s="3"/>
      <c r="L2061" s="3"/>
      <c r="O2061" s="227"/>
      <c r="Q2061" s="94"/>
      <c r="R2061" s="94"/>
      <c r="S2061" s="94"/>
      <c r="T2061" s="94"/>
    </row>
    <row r="2062" ht="15.75" customHeight="1">
      <c r="A2062" s="204"/>
      <c r="B2062" s="240"/>
      <c r="C2062" s="223"/>
      <c r="D2062" s="223"/>
      <c r="J2062" s="226"/>
      <c r="K2062" s="3"/>
      <c r="L2062" s="3"/>
      <c r="O2062" s="227"/>
      <c r="Q2062" s="94"/>
      <c r="R2062" s="94"/>
      <c r="S2062" s="94"/>
      <c r="T2062" s="94"/>
    </row>
    <row r="2063" ht="15.75" customHeight="1">
      <c r="A2063" s="204"/>
      <c r="B2063" s="240"/>
      <c r="C2063" s="223"/>
      <c r="D2063" s="223"/>
      <c r="J2063" s="226"/>
      <c r="K2063" s="3"/>
      <c r="L2063" s="3"/>
      <c r="O2063" s="227"/>
      <c r="Q2063" s="94"/>
      <c r="R2063" s="94"/>
      <c r="S2063" s="94"/>
      <c r="T2063" s="94"/>
    </row>
    <row r="2064" ht="15.75" customHeight="1">
      <c r="A2064" s="204"/>
      <c r="B2064" s="240"/>
      <c r="C2064" s="223"/>
      <c r="D2064" s="223"/>
      <c r="J2064" s="226"/>
      <c r="K2064" s="3"/>
      <c r="L2064" s="3"/>
      <c r="O2064" s="227"/>
      <c r="Q2064" s="94"/>
      <c r="R2064" s="94"/>
      <c r="S2064" s="94"/>
      <c r="T2064" s="94"/>
    </row>
    <row r="2065" ht="15.75" customHeight="1">
      <c r="A2065" s="204"/>
      <c r="B2065" s="240"/>
      <c r="C2065" s="223"/>
      <c r="D2065" s="223"/>
      <c r="J2065" s="226"/>
      <c r="K2065" s="3"/>
      <c r="L2065" s="3"/>
      <c r="O2065" s="227"/>
      <c r="Q2065" s="94"/>
      <c r="R2065" s="94"/>
      <c r="S2065" s="94"/>
      <c r="T2065" s="94"/>
    </row>
    <row r="2066" ht="15.75" customHeight="1">
      <c r="A2066" s="204"/>
      <c r="B2066" s="240"/>
      <c r="C2066" s="223"/>
      <c r="D2066" s="223"/>
      <c r="J2066" s="226"/>
      <c r="K2066" s="3"/>
      <c r="L2066" s="3"/>
      <c r="O2066" s="227"/>
      <c r="Q2066" s="94"/>
      <c r="R2066" s="94"/>
      <c r="S2066" s="94"/>
      <c r="T2066" s="94"/>
    </row>
    <row r="2067" ht="15.75" customHeight="1">
      <c r="A2067" s="204"/>
      <c r="B2067" s="240"/>
      <c r="C2067" s="223"/>
      <c r="D2067" s="223"/>
      <c r="J2067" s="226"/>
      <c r="K2067" s="3"/>
      <c r="L2067" s="3"/>
      <c r="O2067" s="227"/>
      <c r="Q2067" s="94"/>
      <c r="R2067" s="94"/>
      <c r="S2067" s="94"/>
      <c r="T2067" s="94"/>
    </row>
    <row r="2068" ht="15.75" customHeight="1">
      <c r="A2068" s="204"/>
      <c r="B2068" s="240"/>
      <c r="C2068" s="223"/>
      <c r="D2068" s="223"/>
      <c r="J2068" s="226"/>
      <c r="K2068" s="3"/>
      <c r="L2068" s="3"/>
      <c r="O2068" s="227"/>
      <c r="Q2068" s="94"/>
      <c r="R2068" s="94"/>
      <c r="S2068" s="94"/>
      <c r="T2068" s="94"/>
    </row>
    <row r="2069" ht="15.75" customHeight="1">
      <c r="A2069" s="204"/>
      <c r="B2069" s="240"/>
      <c r="C2069" s="223"/>
      <c r="D2069" s="223"/>
      <c r="J2069" s="226"/>
      <c r="K2069" s="3"/>
      <c r="L2069" s="3"/>
      <c r="O2069" s="227"/>
      <c r="Q2069" s="94"/>
      <c r="R2069" s="94"/>
      <c r="S2069" s="94"/>
      <c r="T2069" s="94"/>
    </row>
    <row r="2070" ht="15.75" customHeight="1">
      <c r="A2070" s="204"/>
      <c r="B2070" s="240"/>
      <c r="C2070" s="223"/>
      <c r="D2070" s="223"/>
      <c r="J2070" s="226"/>
      <c r="K2070" s="3"/>
      <c r="L2070" s="3"/>
      <c r="O2070" s="227"/>
      <c r="Q2070" s="94"/>
      <c r="R2070" s="94"/>
      <c r="S2070" s="94"/>
      <c r="T2070" s="94"/>
    </row>
    <row r="2071" ht="15.75" customHeight="1">
      <c r="A2071" s="204"/>
      <c r="B2071" s="240"/>
      <c r="C2071" s="223"/>
      <c r="D2071" s="223"/>
      <c r="J2071" s="226"/>
      <c r="K2071" s="3"/>
      <c r="L2071" s="3"/>
      <c r="O2071" s="227"/>
      <c r="Q2071" s="94"/>
      <c r="R2071" s="94"/>
      <c r="S2071" s="94"/>
      <c r="T2071" s="94"/>
    </row>
    <row r="2072" ht="15.75" customHeight="1">
      <c r="A2072" s="204"/>
      <c r="B2072" s="240"/>
      <c r="C2072" s="223"/>
      <c r="D2072" s="223"/>
      <c r="J2072" s="226"/>
      <c r="K2072" s="3"/>
      <c r="L2072" s="3"/>
      <c r="O2072" s="227"/>
      <c r="Q2072" s="94"/>
      <c r="R2072" s="94"/>
      <c r="S2072" s="94"/>
      <c r="T2072" s="94"/>
    </row>
    <row r="2073" ht="15.75" customHeight="1">
      <c r="A2073" s="204"/>
      <c r="B2073" s="240"/>
      <c r="C2073" s="223"/>
      <c r="D2073" s="223"/>
      <c r="J2073" s="226"/>
      <c r="K2073" s="3"/>
      <c r="L2073" s="3"/>
      <c r="O2073" s="227"/>
      <c r="Q2073" s="94"/>
      <c r="R2073" s="94"/>
      <c r="S2073" s="94"/>
      <c r="T2073" s="94"/>
    </row>
    <row r="2074" ht="15.75" customHeight="1">
      <c r="A2074" s="204"/>
      <c r="B2074" s="240"/>
      <c r="C2074" s="223"/>
      <c r="D2074" s="223"/>
      <c r="J2074" s="226"/>
      <c r="K2074" s="3"/>
      <c r="L2074" s="3"/>
      <c r="O2074" s="227"/>
      <c r="Q2074" s="94"/>
      <c r="R2074" s="94"/>
      <c r="S2074" s="94"/>
      <c r="T2074" s="94"/>
    </row>
    <row r="2075" ht="15.75" customHeight="1">
      <c r="A2075" s="204"/>
      <c r="B2075" s="240"/>
      <c r="C2075" s="223"/>
      <c r="D2075" s="223"/>
      <c r="J2075" s="226"/>
      <c r="K2075" s="3"/>
      <c r="L2075" s="3"/>
      <c r="O2075" s="227"/>
      <c r="Q2075" s="94"/>
      <c r="R2075" s="94"/>
      <c r="S2075" s="94"/>
      <c r="T2075" s="94"/>
    </row>
    <row r="2076" ht="15.75" customHeight="1">
      <c r="A2076" s="204"/>
      <c r="B2076" s="240"/>
      <c r="C2076" s="223"/>
      <c r="D2076" s="223"/>
      <c r="J2076" s="226"/>
      <c r="K2076" s="3"/>
      <c r="L2076" s="3"/>
      <c r="O2076" s="227"/>
      <c r="Q2076" s="94"/>
      <c r="R2076" s="94"/>
      <c r="S2076" s="94"/>
      <c r="T2076" s="94"/>
    </row>
    <row r="2077" ht="15.75" customHeight="1">
      <c r="A2077" s="204"/>
      <c r="B2077" s="240"/>
      <c r="C2077" s="223"/>
      <c r="D2077" s="223"/>
      <c r="J2077" s="226"/>
      <c r="K2077" s="3"/>
      <c r="L2077" s="3"/>
      <c r="O2077" s="227"/>
      <c r="Q2077" s="94"/>
      <c r="R2077" s="94"/>
      <c r="S2077" s="94"/>
      <c r="T2077" s="94"/>
    </row>
    <row r="2078" ht="15.75" customHeight="1">
      <c r="A2078" s="204"/>
      <c r="B2078" s="240"/>
      <c r="C2078" s="223"/>
      <c r="D2078" s="223"/>
      <c r="J2078" s="226"/>
      <c r="K2078" s="3"/>
      <c r="L2078" s="3"/>
      <c r="O2078" s="227"/>
      <c r="Q2078" s="94"/>
      <c r="R2078" s="94"/>
      <c r="S2078" s="94"/>
      <c r="T2078" s="94"/>
    </row>
    <row r="2079" ht="15.75" customHeight="1">
      <c r="A2079" s="204"/>
      <c r="B2079" s="240"/>
      <c r="C2079" s="223"/>
      <c r="D2079" s="223"/>
      <c r="J2079" s="226"/>
      <c r="K2079" s="3"/>
      <c r="L2079" s="3"/>
      <c r="O2079" s="227"/>
      <c r="Q2079" s="94"/>
      <c r="R2079" s="94"/>
      <c r="S2079" s="94"/>
      <c r="T2079" s="94"/>
    </row>
    <row r="2080" ht="15.75" customHeight="1">
      <c r="A2080" s="204"/>
      <c r="B2080" s="240"/>
      <c r="C2080" s="223"/>
      <c r="D2080" s="223"/>
      <c r="J2080" s="226"/>
      <c r="K2080" s="3"/>
      <c r="L2080" s="3"/>
      <c r="O2080" s="227"/>
      <c r="Q2080" s="94"/>
      <c r="R2080" s="94"/>
      <c r="S2080" s="94"/>
      <c r="T2080" s="94"/>
    </row>
    <row r="2081" ht="15.75" customHeight="1">
      <c r="A2081" s="204"/>
      <c r="B2081" s="240"/>
      <c r="C2081" s="223"/>
      <c r="D2081" s="223"/>
      <c r="J2081" s="226"/>
      <c r="K2081" s="3"/>
      <c r="L2081" s="3"/>
      <c r="O2081" s="227"/>
      <c r="Q2081" s="94"/>
      <c r="R2081" s="94"/>
      <c r="S2081" s="94"/>
      <c r="T2081" s="94"/>
    </row>
    <row r="2082" ht="15.75" customHeight="1">
      <c r="A2082" s="204"/>
      <c r="B2082" s="240"/>
      <c r="C2082" s="223"/>
      <c r="D2082" s="223"/>
      <c r="J2082" s="226"/>
      <c r="K2082" s="3"/>
      <c r="L2082" s="3"/>
      <c r="O2082" s="227"/>
      <c r="Q2082" s="94"/>
      <c r="R2082" s="94"/>
      <c r="S2082" s="94"/>
      <c r="T2082" s="94"/>
    </row>
    <row r="2083" ht="15.75" customHeight="1">
      <c r="A2083" s="204"/>
      <c r="B2083" s="240"/>
      <c r="C2083" s="223"/>
      <c r="D2083" s="223"/>
      <c r="J2083" s="226"/>
      <c r="K2083" s="3"/>
      <c r="L2083" s="3"/>
      <c r="O2083" s="227"/>
      <c r="Q2083" s="94"/>
      <c r="R2083" s="94"/>
      <c r="S2083" s="94"/>
      <c r="T2083" s="94"/>
    </row>
    <row r="2084" ht="15.75" customHeight="1">
      <c r="A2084" s="204"/>
      <c r="B2084" s="240"/>
      <c r="C2084" s="223"/>
      <c r="D2084" s="223"/>
      <c r="J2084" s="226"/>
      <c r="K2084" s="3"/>
      <c r="L2084" s="3"/>
      <c r="O2084" s="227"/>
      <c r="Q2084" s="94"/>
      <c r="R2084" s="94"/>
      <c r="S2084" s="94"/>
      <c r="T2084" s="94"/>
    </row>
    <row r="2085" ht="15.75" customHeight="1">
      <c r="A2085" s="204"/>
      <c r="B2085" s="240"/>
      <c r="C2085" s="223"/>
      <c r="D2085" s="223"/>
      <c r="J2085" s="226"/>
      <c r="K2085" s="3"/>
      <c r="L2085" s="3"/>
      <c r="O2085" s="227"/>
      <c r="Q2085" s="94"/>
      <c r="R2085" s="94"/>
      <c r="S2085" s="94"/>
      <c r="T2085" s="94"/>
    </row>
    <row r="2086" ht="15.75" customHeight="1">
      <c r="A2086" s="204"/>
      <c r="B2086" s="240"/>
      <c r="C2086" s="223"/>
      <c r="D2086" s="223"/>
      <c r="J2086" s="226"/>
      <c r="K2086" s="3"/>
      <c r="L2086" s="3"/>
      <c r="O2086" s="227"/>
      <c r="Q2086" s="94"/>
      <c r="R2086" s="94"/>
      <c r="S2086" s="94"/>
      <c r="T2086" s="94"/>
    </row>
    <row r="2087" ht="15.75" customHeight="1">
      <c r="A2087" s="204"/>
      <c r="B2087" s="240"/>
      <c r="C2087" s="223"/>
      <c r="D2087" s="223"/>
      <c r="J2087" s="226"/>
      <c r="K2087" s="3"/>
      <c r="L2087" s="3"/>
      <c r="O2087" s="227"/>
      <c r="Q2087" s="94"/>
      <c r="R2087" s="94"/>
      <c r="S2087" s="94"/>
      <c r="T2087" s="94"/>
    </row>
    <row r="2088" ht="15.75" customHeight="1">
      <c r="A2088" s="204"/>
      <c r="B2088" s="240"/>
      <c r="C2088" s="223"/>
      <c r="D2088" s="223"/>
      <c r="J2088" s="226"/>
      <c r="K2088" s="3"/>
      <c r="L2088" s="3"/>
      <c r="O2088" s="227"/>
      <c r="Q2088" s="94"/>
      <c r="R2088" s="94"/>
      <c r="S2088" s="94"/>
      <c r="T2088" s="94"/>
    </row>
    <row r="2089" ht="15.75" customHeight="1">
      <c r="A2089" s="204"/>
      <c r="B2089" s="240"/>
      <c r="C2089" s="223"/>
      <c r="D2089" s="223"/>
      <c r="J2089" s="226"/>
      <c r="K2089" s="3"/>
      <c r="L2089" s="3"/>
      <c r="O2089" s="227"/>
      <c r="Q2089" s="94"/>
      <c r="R2089" s="94"/>
      <c r="S2089" s="94"/>
      <c r="T2089" s="94"/>
    </row>
    <row r="2090" ht="15.75" customHeight="1">
      <c r="A2090" s="204"/>
      <c r="B2090" s="240"/>
      <c r="C2090" s="223"/>
      <c r="D2090" s="223"/>
      <c r="J2090" s="226"/>
      <c r="K2090" s="3"/>
      <c r="L2090" s="3"/>
      <c r="O2090" s="227"/>
      <c r="Q2090" s="94"/>
      <c r="R2090" s="94"/>
      <c r="S2090" s="94"/>
      <c r="T2090" s="94"/>
    </row>
    <row r="2091" ht="15.75" customHeight="1">
      <c r="A2091" s="204"/>
      <c r="B2091" s="240"/>
      <c r="C2091" s="223"/>
      <c r="D2091" s="223"/>
      <c r="J2091" s="226"/>
      <c r="K2091" s="3"/>
      <c r="L2091" s="3"/>
      <c r="O2091" s="227"/>
      <c r="Q2091" s="94"/>
      <c r="R2091" s="94"/>
      <c r="S2091" s="94"/>
      <c r="T2091" s="94"/>
    </row>
    <row r="2092" ht="15.75" customHeight="1">
      <c r="A2092" s="204"/>
      <c r="B2092" s="240"/>
      <c r="C2092" s="223"/>
      <c r="D2092" s="223"/>
      <c r="J2092" s="226"/>
      <c r="K2092" s="3"/>
      <c r="L2092" s="3"/>
      <c r="O2092" s="227"/>
      <c r="Q2092" s="94"/>
      <c r="R2092" s="94"/>
      <c r="S2092" s="94"/>
      <c r="T2092" s="94"/>
    </row>
    <row r="2093" ht="15.75" customHeight="1">
      <c r="A2093" s="204"/>
      <c r="B2093" s="240"/>
      <c r="C2093" s="223"/>
      <c r="D2093" s="223"/>
      <c r="J2093" s="226"/>
      <c r="K2093" s="3"/>
      <c r="L2093" s="3"/>
      <c r="O2093" s="227"/>
      <c r="Q2093" s="94"/>
      <c r="R2093" s="94"/>
      <c r="S2093" s="94"/>
      <c r="T2093" s="94"/>
    </row>
    <row r="2094" ht="15.75" customHeight="1">
      <c r="A2094" s="204"/>
      <c r="B2094" s="240"/>
      <c r="C2094" s="223"/>
      <c r="D2094" s="223"/>
      <c r="J2094" s="226"/>
      <c r="K2094" s="3"/>
      <c r="L2094" s="3"/>
      <c r="O2094" s="227"/>
      <c r="Q2094" s="94"/>
      <c r="R2094" s="94"/>
      <c r="S2094" s="94"/>
      <c r="T2094" s="94"/>
    </row>
    <row r="2095" ht="15.75" customHeight="1">
      <c r="A2095" s="204"/>
      <c r="B2095" s="240"/>
      <c r="C2095" s="223"/>
      <c r="D2095" s="223"/>
      <c r="J2095" s="226"/>
      <c r="K2095" s="3"/>
      <c r="L2095" s="3"/>
      <c r="O2095" s="227"/>
      <c r="Q2095" s="94"/>
      <c r="R2095" s="94"/>
      <c r="S2095" s="94"/>
      <c r="T2095" s="94"/>
    </row>
    <row r="2096" ht="15.75" customHeight="1">
      <c r="A2096" s="204"/>
      <c r="B2096" s="240"/>
      <c r="C2096" s="223"/>
      <c r="D2096" s="223"/>
      <c r="J2096" s="226"/>
      <c r="K2096" s="3"/>
      <c r="L2096" s="3"/>
      <c r="O2096" s="227"/>
      <c r="Q2096" s="94"/>
      <c r="R2096" s="94"/>
      <c r="S2096" s="94"/>
      <c r="T2096" s="94"/>
    </row>
    <row r="2097" ht="15.75" customHeight="1">
      <c r="A2097" s="204"/>
      <c r="B2097" s="240"/>
      <c r="C2097" s="223"/>
      <c r="D2097" s="223"/>
      <c r="J2097" s="226"/>
      <c r="K2097" s="3"/>
      <c r="L2097" s="3"/>
      <c r="O2097" s="227"/>
      <c r="Q2097" s="94"/>
      <c r="R2097" s="94"/>
      <c r="S2097" s="94"/>
      <c r="T2097" s="94"/>
    </row>
    <row r="2098" ht="15.75" customHeight="1">
      <c r="A2098" s="204"/>
      <c r="B2098" s="240"/>
      <c r="C2098" s="223"/>
      <c r="D2098" s="223"/>
      <c r="J2098" s="226"/>
      <c r="K2098" s="3"/>
      <c r="L2098" s="3"/>
      <c r="O2098" s="227"/>
      <c r="Q2098" s="94"/>
      <c r="R2098" s="94"/>
      <c r="S2098" s="94"/>
      <c r="T2098" s="94"/>
    </row>
    <row r="2099" ht="15.75" customHeight="1">
      <c r="A2099" s="204"/>
      <c r="B2099" s="240"/>
      <c r="C2099" s="223"/>
      <c r="D2099" s="223"/>
      <c r="J2099" s="226"/>
      <c r="K2099" s="3"/>
      <c r="L2099" s="3"/>
      <c r="O2099" s="227"/>
      <c r="Q2099" s="94"/>
      <c r="R2099" s="94"/>
      <c r="S2099" s="94"/>
      <c r="T2099" s="94"/>
    </row>
    <row r="2100" ht="15.75" customHeight="1">
      <c r="A2100" s="204"/>
      <c r="B2100" s="240"/>
      <c r="C2100" s="223"/>
      <c r="D2100" s="223"/>
      <c r="J2100" s="226"/>
      <c r="K2100" s="3"/>
      <c r="L2100" s="3"/>
      <c r="O2100" s="227"/>
      <c r="Q2100" s="94"/>
      <c r="R2100" s="94"/>
      <c r="S2100" s="94"/>
      <c r="T2100" s="94"/>
    </row>
    <row r="2101" ht="15.75" customHeight="1">
      <c r="A2101" s="204"/>
      <c r="B2101" s="240"/>
      <c r="C2101" s="223"/>
      <c r="D2101" s="223"/>
      <c r="J2101" s="226"/>
      <c r="K2101" s="3"/>
      <c r="L2101" s="3"/>
      <c r="O2101" s="227"/>
      <c r="Q2101" s="94"/>
      <c r="R2101" s="94"/>
      <c r="S2101" s="94"/>
      <c r="T2101" s="94"/>
    </row>
    <row r="2102" ht="15.75" customHeight="1">
      <c r="A2102" s="204"/>
      <c r="B2102" s="240"/>
      <c r="C2102" s="223"/>
      <c r="D2102" s="223"/>
      <c r="J2102" s="226"/>
      <c r="K2102" s="3"/>
      <c r="L2102" s="3"/>
      <c r="O2102" s="227"/>
      <c r="Q2102" s="94"/>
      <c r="R2102" s="94"/>
      <c r="S2102" s="94"/>
      <c r="T2102" s="94"/>
    </row>
    <row r="2103" ht="15.75" customHeight="1">
      <c r="A2103" s="204"/>
      <c r="B2103" s="240"/>
      <c r="C2103" s="223"/>
      <c r="D2103" s="223"/>
      <c r="J2103" s="226"/>
      <c r="K2103" s="3"/>
      <c r="L2103" s="3"/>
      <c r="O2103" s="227"/>
      <c r="Q2103" s="94"/>
      <c r="R2103" s="94"/>
      <c r="S2103" s="94"/>
      <c r="T2103" s="94"/>
    </row>
    <row r="2104" ht="15.75" customHeight="1">
      <c r="A2104" s="204"/>
      <c r="B2104" s="240"/>
      <c r="C2104" s="223"/>
      <c r="D2104" s="223"/>
      <c r="J2104" s="226"/>
      <c r="K2104" s="3"/>
      <c r="L2104" s="3"/>
      <c r="O2104" s="227"/>
      <c r="Q2104" s="94"/>
      <c r="R2104" s="94"/>
      <c r="S2104" s="94"/>
      <c r="T2104" s="94"/>
    </row>
    <row r="2105" ht="15.75" customHeight="1">
      <c r="A2105" s="204"/>
      <c r="B2105" s="240"/>
      <c r="C2105" s="223"/>
      <c r="D2105" s="223"/>
      <c r="J2105" s="226"/>
      <c r="K2105" s="3"/>
      <c r="L2105" s="3"/>
      <c r="O2105" s="227"/>
      <c r="Q2105" s="94"/>
      <c r="R2105" s="94"/>
      <c r="S2105" s="94"/>
      <c r="T2105" s="94"/>
    </row>
    <row r="2106" ht="15.75" customHeight="1">
      <c r="A2106" s="204"/>
      <c r="B2106" s="240"/>
      <c r="C2106" s="223"/>
      <c r="D2106" s="223"/>
      <c r="J2106" s="226"/>
      <c r="K2106" s="3"/>
      <c r="L2106" s="3"/>
      <c r="O2106" s="227"/>
      <c r="Q2106" s="94"/>
      <c r="R2106" s="94"/>
      <c r="S2106" s="94"/>
      <c r="T2106" s="94"/>
    </row>
    <row r="2107" ht="15.75" customHeight="1">
      <c r="A2107" s="204"/>
      <c r="B2107" s="240"/>
      <c r="C2107" s="223"/>
      <c r="D2107" s="223"/>
      <c r="J2107" s="226"/>
      <c r="K2107" s="3"/>
      <c r="L2107" s="3"/>
      <c r="O2107" s="227"/>
      <c r="Q2107" s="94"/>
      <c r="R2107" s="94"/>
      <c r="S2107" s="94"/>
      <c r="T2107" s="94"/>
    </row>
    <row r="2108" ht="15.75" customHeight="1">
      <c r="A2108" s="204"/>
      <c r="B2108" s="240"/>
      <c r="C2108" s="223"/>
      <c r="D2108" s="223"/>
      <c r="J2108" s="226"/>
      <c r="K2108" s="3"/>
      <c r="L2108" s="3"/>
      <c r="O2108" s="227"/>
      <c r="Q2108" s="94"/>
      <c r="R2108" s="94"/>
      <c r="S2108" s="94"/>
      <c r="T2108" s="94"/>
    </row>
    <row r="2109" ht="15.75" customHeight="1">
      <c r="A2109" s="204"/>
      <c r="B2109" s="240"/>
      <c r="C2109" s="223"/>
      <c r="D2109" s="223"/>
      <c r="J2109" s="226"/>
      <c r="K2109" s="3"/>
      <c r="L2109" s="3"/>
      <c r="O2109" s="227"/>
      <c r="Q2109" s="94"/>
      <c r="R2109" s="94"/>
      <c r="S2109" s="94"/>
      <c r="T2109" s="94"/>
    </row>
    <row r="2110" ht="15.75" customHeight="1">
      <c r="A2110" s="204"/>
      <c r="B2110" s="240"/>
      <c r="C2110" s="223"/>
      <c r="D2110" s="223"/>
      <c r="J2110" s="226"/>
      <c r="K2110" s="3"/>
      <c r="L2110" s="3"/>
      <c r="O2110" s="227"/>
      <c r="Q2110" s="94"/>
      <c r="R2110" s="94"/>
      <c r="S2110" s="94"/>
      <c r="T2110" s="94"/>
    </row>
    <row r="2111" ht="15.75" customHeight="1">
      <c r="A2111" s="204"/>
      <c r="B2111" s="240"/>
      <c r="C2111" s="223"/>
      <c r="D2111" s="223"/>
      <c r="J2111" s="226"/>
      <c r="K2111" s="3"/>
      <c r="L2111" s="3"/>
      <c r="O2111" s="227"/>
      <c r="Q2111" s="94"/>
      <c r="R2111" s="94"/>
      <c r="S2111" s="94"/>
      <c r="T2111" s="94"/>
    </row>
    <row r="2112" ht="15.75" customHeight="1">
      <c r="A2112" s="204"/>
      <c r="B2112" s="240"/>
      <c r="C2112" s="223"/>
      <c r="D2112" s="223"/>
      <c r="J2112" s="226"/>
      <c r="K2112" s="3"/>
      <c r="L2112" s="3"/>
      <c r="O2112" s="227"/>
      <c r="Q2112" s="94"/>
      <c r="R2112" s="94"/>
      <c r="S2112" s="94"/>
      <c r="T2112" s="94"/>
    </row>
    <row r="2113" ht="15.75" customHeight="1">
      <c r="A2113" s="204"/>
      <c r="B2113" s="240"/>
      <c r="C2113" s="223"/>
      <c r="D2113" s="223"/>
      <c r="J2113" s="226"/>
      <c r="K2113" s="3"/>
      <c r="L2113" s="3"/>
      <c r="O2113" s="227"/>
      <c r="Q2113" s="94"/>
      <c r="R2113" s="94"/>
      <c r="S2113" s="94"/>
      <c r="T2113" s="94"/>
    </row>
    <row r="2114" ht="15.75" customHeight="1">
      <c r="A2114" s="204"/>
      <c r="B2114" s="240"/>
      <c r="C2114" s="223"/>
      <c r="D2114" s="223"/>
      <c r="J2114" s="226"/>
      <c r="K2114" s="3"/>
      <c r="L2114" s="3"/>
      <c r="O2114" s="227"/>
      <c r="Q2114" s="94"/>
      <c r="R2114" s="94"/>
      <c r="S2114" s="94"/>
      <c r="T2114" s="94"/>
    </row>
    <row r="2115" ht="15.75" customHeight="1">
      <c r="A2115" s="204"/>
      <c r="B2115" s="240"/>
      <c r="C2115" s="223"/>
      <c r="D2115" s="223"/>
      <c r="J2115" s="226"/>
      <c r="K2115" s="3"/>
      <c r="L2115" s="3"/>
      <c r="O2115" s="227"/>
      <c r="Q2115" s="94"/>
      <c r="R2115" s="94"/>
      <c r="S2115" s="94"/>
      <c r="T2115" s="94"/>
    </row>
    <row r="2116" ht="15.75" customHeight="1">
      <c r="A2116" s="204"/>
      <c r="B2116" s="240"/>
      <c r="C2116" s="223"/>
      <c r="D2116" s="223"/>
      <c r="J2116" s="226"/>
      <c r="K2116" s="3"/>
      <c r="L2116" s="3"/>
      <c r="O2116" s="227"/>
      <c r="Q2116" s="94"/>
      <c r="R2116" s="94"/>
      <c r="S2116" s="94"/>
      <c r="T2116" s="94"/>
    </row>
    <row r="2117" ht="15.75" customHeight="1">
      <c r="A2117" s="204"/>
      <c r="B2117" s="240"/>
      <c r="C2117" s="223"/>
      <c r="D2117" s="223"/>
      <c r="J2117" s="226"/>
      <c r="K2117" s="3"/>
      <c r="L2117" s="3"/>
      <c r="O2117" s="227"/>
      <c r="Q2117" s="94"/>
      <c r="R2117" s="94"/>
      <c r="S2117" s="94"/>
      <c r="T2117" s="94"/>
    </row>
    <row r="2118" ht="15.75" customHeight="1">
      <c r="A2118" s="204"/>
      <c r="B2118" s="240"/>
      <c r="C2118" s="223"/>
      <c r="D2118" s="223"/>
      <c r="J2118" s="226"/>
      <c r="K2118" s="3"/>
      <c r="L2118" s="3"/>
      <c r="O2118" s="227"/>
      <c r="Q2118" s="94"/>
      <c r="R2118" s="94"/>
      <c r="S2118" s="94"/>
      <c r="T2118" s="94"/>
    </row>
    <row r="2119" ht="15.75" customHeight="1">
      <c r="A2119" s="204"/>
      <c r="B2119" s="240"/>
      <c r="C2119" s="223"/>
      <c r="D2119" s="223"/>
      <c r="J2119" s="226"/>
      <c r="K2119" s="3"/>
      <c r="L2119" s="3"/>
      <c r="O2119" s="227"/>
      <c r="Q2119" s="94"/>
      <c r="R2119" s="94"/>
      <c r="S2119" s="94"/>
      <c r="T2119" s="94"/>
    </row>
    <row r="2120" ht="15.75" customHeight="1">
      <c r="A2120" s="204"/>
      <c r="B2120" s="240"/>
      <c r="C2120" s="223"/>
      <c r="D2120" s="223"/>
      <c r="J2120" s="226"/>
      <c r="K2120" s="3"/>
      <c r="L2120" s="3"/>
      <c r="O2120" s="227"/>
      <c r="Q2120" s="94"/>
      <c r="R2120" s="94"/>
      <c r="S2120" s="94"/>
      <c r="T2120" s="94"/>
    </row>
    <row r="2121" ht="15.75" customHeight="1">
      <c r="A2121" s="204"/>
      <c r="B2121" s="240"/>
      <c r="C2121" s="223"/>
      <c r="D2121" s="223"/>
      <c r="J2121" s="226"/>
      <c r="K2121" s="3"/>
      <c r="L2121" s="3"/>
      <c r="O2121" s="227"/>
      <c r="Q2121" s="94"/>
      <c r="R2121" s="94"/>
      <c r="S2121" s="94"/>
      <c r="T2121" s="94"/>
    </row>
    <row r="2122" ht="15.75" customHeight="1">
      <c r="A2122" s="204"/>
      <c r="B2122" s="240"/>
      <c r="C2122" s="223"/>
      <c r="D2122" s="223"/>
      <c r="J2122" s="226"/>
      <c r="K2122" s="3"/>
      <c r="L2122" s="3"/>
      <c r="O2122" s="227"/>
      <c r="Q2122" s="94"/>
      <c r="R2122" s="94"/>
      <c r="S2122" s="94"/>
      <c r="T2122" s="94"/>
    </row>
    <row r="2123" ht="15.75" customHeight="1">
      <c r="A2123" s="204"/>
      <c r="B2123" s="240"/>
      <c r="C2123" s="223"/>
      <c r="D2123" s="223"/>
      <c r="J2123" s="226"/>
      <c r="K2123" s="3"/>
      <c r="L2123" s="3"/>
      <c r="O2123" s="227"/>
      <c r="Q2123" s="94"/>
      <c r="R2123" s="94"/>
      <c r="S2123" s="94"/>
      <c r="T2123" s="94"/>
    </row>
    <row r="2124" ht="15.75" customHeight="1">
      <c r="A2124" s="204"/>
      <c r="B2124" s="240"/>
      <c r="C2124" s="223"/>
      <c r="D2124" s="223"/>
      <c r="J2124" s="226"/>
      <c r="K2124" s="3"/>
      <c r="L2124" s="3"/>
      <c r="O2124" s="227"/>
      <c r="Q2124" s="94"/>
      <c r="R2124" s="94"/>
      <c r="S2124" s="94"/>
      <c r="T2124" s="94"/>
    </row>
    <row r="2125" ht="15.75" customHeight="1">
      <c r="A2125" s="204"/>
      <c r="B2125" s="240"/>
      <c r="C2125" s="223"/>
      <c r="D2125" s="223"/>
      <c r="J2125" s="226"/>
      <c r="K2125" s="3"/>
      <c r="L2125" s="3"/>
      <c r="O2125" s="227"/>
      <c r="Q2125" s="94"/>
      <c r="R2125" s="94"/>
      <c r="S2125" s="94"/>
      <c r="T2125" s="94"/>
    </row>
    <row r="2126" ht="15.75" customHeight="1">
      <c r="A2126" s="204"/>
      <c r="B2126" s="240"/>
      <c r="C2126" s="223"/>
      <c r="D2126" s="223"/>
      <c r="J2126" s="226"/>
      <c r="K2126" s="3"/>
      <c r="L2126" s="3"/>
      <c r="O2126" s="227"/>
      <c r="Q2126" s="94"/>
      <c r="R2126" s="94"/>
      <c r="S2126" s="94"/>
      <c r="T2126" s="94"/>
    </row>
    <row r="2127" ht="15.75" customHeight="1">
      <c r="A2127" s="204"/>
      <c r="B2127" s="240"/>
      <c r="C2127" s="223"/>
      <c r="D2127" s="223"/>
      <c r="J2127" s="226"/>
      <c r="K2127" s="3"/>
      <c r="L2127" s="3"/>
      <c r="O2127" s="227"/>
      <c r="Q2127" s="94"/>
      <c r="R2127" s="94"/>
      <c r="S2127" s="94"/>
      <c r="T2127" s="94"/>
    </row>
    <row r="2128" ht="15.75" customHeight="1">
      <c r="A2128" s="204"/>
      <c r="B2128" s="240"/>
      <c r="C2128" s="223"/>
      <c r="D2128" s="223"/>
      <c r="J2128" s="226"/>
      <c r="K2128" s="3"/>
      <c r="L2128" s="3"/>
      <c r="O2128" s="227"/>
      <c r="Q2128" s="94"/>
      <c r="R2128" s="94"/>
      <c r="S2128" s="94"/>
      <c r="T2128" s="94"/>
    </row>
    <row r="2129" ht="15.75" customHeight="1">
      <c r="A2129" s="204"/>
      <c r="B2129" s="240"/>
      <c r="C2129" s="223"/>
      <c r="D2129" s="223"/>
      <c r="J2129" s="226"/>
      <c r="K2129" s="3"/>
      <c r="L2129" s="3"/>
      <c r="O2129" s="227"/>
      <c r="Q2129" s="94"/>
      <c r="R2129" s="94"/>
      <c r="S2129" s="94"/>
      <c r="T2129" s="94"/>
    </row>
    <row r="2130" ht="15.75" customHeight="1">
      <c r="A2130" s="204"/>
      <c r="B2130" s="240"/>
      <c r="C2130" s="223"/>
      <c r="D2130" s="223"/>
      <c r="J2130" s="226"/>
      <c r="K2130" s="3"/>
      <c r="L2130" s="3"/>
      <c r="O2130" s="227"/>
      <c r="Q2130" s="94"/>
      <c r="R2130" s="94"/>
      <c r="S2130" s="94"/>
      <c r="T2130" s="94"/>
    </row>
    <row r="2131" ht="15.75" customHeight="1">
      <c r="A2131" s="204"/>
      <c r="B2131" s="240"/>
      <c r="C2131" s="223"/>
      <c r="D2131" s="223"/>
      <c r="J2131" s="226"/>
      <c r="K2131" s="3"/>
      <c r="L2131" s="3"/>
      <c r="O2131" s="227"/>
      <c r="Q2131" s="94"/>
      <c r="R2131" s="94"/>
      <c r="S2131" s="94"/>
      <c r="T2131" s="94"/>
    </row>
    <row r="2132" ht="15.75" customHeight="1">
      <c r="A2132" s="204"/>
      <c r="B2132" s="240"/>
      <c r="C2132" s="223"/>
      <c r="D2132" s="223"/>
      <c r="J2132" s="226"/>
      <c r="K2132" s="3"/>
      <c r="L2132" s="3"/>
      <c r="O2132" s="227"/>
      <c r="Q2132" s="94"/>
      <c r="R2132" s="94"/>
      <c r="S2132" s="94"/>
      <c r="T2132" s="94"/>
    </row>
    <row r="2133" ht="15.75" customHeight="1">
      <c r="A2133" s="204"/>
      <c r="B2133" s="240"/>
      <c r="C2133" s="223"/>
      <c r="D2133" s="223"/>
      <c r="J2133" s="226"/>
      <c r="K2133" s="3"/>
      <c r="L2133" s="3"/>
      <c r="O2133" s="227"/>
      <c r="Q2133" s="94"/>
      <c r="R2133" s="94"/>
      <c r="S2133" s="94"/>
      <c r="T2133" s="94"/>
    </row>
    <row r="2134" ht="15.75" customHeight="1">
      <c r="A2134" s="204"/>
      <c r="B2134" s="240"/>
      <c r="C2134" s="223"/>
      <c r="D2134" s="223"/>
      <c r="J2134" s="226"/>
      <c r="K2134" s="3"/>
      <c r="L2134" s="3"/>
      <c r="O2134" s="227"/>
      <c r="Q2134" s="94"/>
      <c r="R2134" s="94"/>
      <c r="S2134" s="94"/>
      <c r="T2134" s="94"/>
    </row>
    <row r="2135" ht="15.75" customHeight="1">
      <c r="A2135" s="204"/>
      <c r="B2135" s="240"/>
      <c r="C2135" s="223"/>
      <c r="D2135" s="223"/>
      <c r="J2135" s="226"/>
      <c r="K2135" s="3"/>
      <c r="L2135" s="3"/>
      <c r="O2135" s="227"/>
      <c r="Q2135" s="94"/>
      <c r="R2135" s="94"/>
      <c r="S2135" s="94"/>
      <c r="T2135" s="94"/>
    </row>
    <row r="2136" ht="15.75" customHeight="1">
      <c r="A2136" s="204"/>
      <c r="B2136" s="240"/>
      <c r="C2136" s="223"/>
      <c r="D2136" s="223"/>
      <c r="J2136" s="226"/>
      <c r="K2136" s="3"/>
      <c r="L2136" s="3"/>
      <c r="O2136" s="227"/>
      <c r="Q2136" s="94"/>
      <c r="R2136" s="94"/>
      <c r="S2136" s="94"/>
      <c r="T2136" s="94"/>
    </row>
    <row r="2137" ht="15.75" customHeight="1">
      <c r="A2137" s="204"/>
      <c r="B2137" s="240"/>
      <c r="C2137" s="223"/>
      <c r="D2137" s="223"/>
      <c r="J2137" s="226"/>
      <c r="K2137" s="3"/>
      <c r="L2137" s="3"/>
      <c r="O2137" s="227"/>
      <c r="Q2137" s="94"/>
      <c r="R2137" s="94"/>
      <c r="S2137" s="94"/>
      <c r="T2137" s="94"/>
    </row>
    <row r="2138" ht="15.75" customHeight="1">
      <c r="A2138" s="204"/>
      <c r="B2138" s="240"/>
      <c r="C2138" s="223"/>
      <c r="D2138" s="223"/>
      <c r="J2138" s="226"/>
      <c r="K2138" s="3"/>
      <c r="L2138" s="3"/>
      <c r="O2138" s="227"/>
      <c r="Q2138" s="94"/>
      <c r="R2138" s="94"/>
      <c r="S2138" s="94"/>
      <c r="T2138" s="94"/>
    </row>
    <row r="2139" ht="15.75" customHeight="1">
      <c r="A2139" s="204"/>
      <c r="B2139" s="240"/>
      <c r="C2139" s="223"/>
      <c r="D2139" s="223"/>
      <c r="J2139" s="226"/>
      <c r="K2139" s="3"/>
      <c r="L2139" s="3"/>
      <c r="O2139" s="227"/>
      <c r="Q2139" s="94"/>
      <c r="R2139" s="94"/>
      <c r="S2139" s="94"/>
      <c r="T2139" s="94"/>
    </row>
    <row r="2140" ht="15.75" customHeight="1">
      <c r="A2140" s="204"/>
      <c r="B2140" s="240"/>
      <c r="C2140" s="223"/>
      <c r="D2140" s="223"/>
      <c r="J2140" s="226"/>
      <c r="K2140" s="3"/>
      <c r="L2140" s="3"/>
      <c r="O2140" s="227"/>
      <c r="Q2140" s="94"/>
      <c r="R2140" s="94"/>
      <c r="S2140" s="94"/>
      <c r="T2140" s="94"/>
    </row>
    <row r="2141" ht="15.75" customHeight="1">
      <c r="A2141" s="204"/>
      <c r="B2141" s="240"/>
      <c r="C2141" s="223"/>
      <c r="D2141" s="223"/>
      <c r="J2141" s="226"/>
      <c r="K2141" s="3"/>
      <c r="L2141" s="3"/>
      <c r="O2141" s="227"/>
      <c r="Q2141" s="94"/>
      <c r="R2141" s="94"/>
      <c r="S2141" s="94"/>
      <c r="T2141" s="94"/>
    </row>
    <row r="2142" ht="15.75" customHeight="1">
      <c r="A2142" s="204"/>
      <c r="B2142" s="240"/>
      <c r="C2142" s="223"/>
      <c r="D2142" s="223"/>
      <c r="J2142" s="226"/>
      <c r="K2142" s="3"/>
      <c r="L2142" s="3"/>
      <c r="O2142" s="227"/>
      <c r="Q2142" s="94"/>
      <c r="R2142" s="94"/>
      <c r="S2142" s="94"/>
      <c r="T2142" s="94"/>
    </row>
    <row r="2143" ht="15.75" customHeight="1">
      <c r="A2143" s="204"/>
      <c r="B2143" s="240"/>
      <c r="C2143" s="223"/>
      <c r="D2143" s="223"/>
      <c r="J2143" s="226"/>
      <c r="K2143" s="3"/>
      <c r="L2143" s="3"/>
      <c r="O2143" s="227"/>
      <c r="Q2143" s="94"/>
      <c r="R2143" s="94"/>
      <c r="S2143" s="94"/>
      <c r="T2143" s="94"/>
    </row>
    <row r="2144" ht="15.75" customHeight="1">
      <c r="A2144" s="204"/>
      <c r="B2144" s="240"/>
      <c r="C2144" s="223"/>
      <c r="D2144" s="223"/>
      <c r="J2144" s="226"/>
      <c r="K2144" s="3"/>
      <c r="L2144" s="3"/>
      <c r="O2144" s="227"/>
      <c r="Q2144" s="94"/>
      <c r="R2144" s="94"/>
      <c r="S2144" s="94"/>
      <c r="T2144" s="94"/>
    </row>
    <row r="2145" ht="15.75" customHeight="1">
      <c r="A2145" s="204"/>
      <c r="B2145" s="240"/>
      <c r="C2145" s="223"/>
      <c r="D2145" s="223"/>
      <c r="J2145" s="226"/>
      <c r="K2145" s="3"/>
      <c r="L2145" s="3"/>
      <c r="O2145" s="227"/>
      <c r="Q2145" s="94"/>
      <c r="R2145" s="94"/>
      <c r="S2145" s="94"/>
      <c r="T2145" s="94"/>
    </row>
    <row r="2146" ht="15.75" customHeight="1">
      <c r="A2146" s="204"/>
      <c r="B2146" s="240"/>
      <c r="C2146" s="223"/>
      <c r="D2146" s="223"/>
      <c r="J2146" s="226"/>
      <c r="K2146" s="3"/>
      <c r="L2146" s="3"/>
      <c r="O2146" s="227"/>
      <c r="Q2146" s="94"/>
      <c r="R2146" s="94"/>
      <c r="S2146" s="94"/>
      <c r="T2146" s="94"/>
    </row>
    <row r="2147" ht="15.75" customHeight="1">
      <c r="A2147" s="204"/>
      <c r="B2147" s="240"/>
      <c r="C2147" s="223"/>
      <c r="D2147" s="223"/>
      <c r="J2147" s="226"/>
      <c r="K2147" s="3"/>
      <c r="L2147" s="3"/>
      <c r="O2147" s="227"/>
      <c r="Q2147" s="94"/>
      <c r="R2147" s="94"/>
      <c r="S2147" s="94"/>
      <c r="T2147" s="94"/>
    </row>
    <row r="2148" ht="15.75" customHeight="1">
      <c r="A2148" s="204"/>
      <c r="B2148" s="240"/>
      <c r="C2148" s="223"/>
      <c r="D2148" s="223"/>
      <c r="J2148" s="226"/>
      <c r="K2148" s="3"/>
      <c r="L2148" s="3"/>
      <c r="O2148" s="227"/>
      <c r="Q2148" s="94"/>
      <c r="R2148" s="94"/>
      <c r="S2148" s="94"/>
      <c r="T2148" s="94"/>
    </row>
    <row r="2149" ht="15.75" customHeight="1">
      <c r="A2149" s="204"/>
      <c r="B2149" s="240"/>
      <c r="C2149" s="223"/>
      <c r="D2149" s="223"/>
      <c r="J2149" s="226"/>
      <c r="K2149" s="3"/>
      <c r="L2149" s="3"/>
      <c r="O2149" s="227"/>
      <c r="Q2149" s="94"/>
      <c r="R2149" s="94"/>
      <c r="S2149" s="94"/>
      <c r="T2149" s="94"/>
    </row>
    <row r="2150" ht="15.75" customHeight="1">
      <c r="A2150" s="204"/>
      <c r="B2150" s="240"/>
      <c r="C2150" s="223"/>
      <c r="D2150" s="223"/>
      <c r="J2150" s="226"/>
      <c r="K2150" s="3"/>
      <c r="L2150" s="3"/>
      <c r="O2150" s="227"/>
      <c r="Q2150" s="94"/>
      <c r="R2150" s="94"/>
      <c r="S2150" s="94"/>
      <c r="T2150" s="94"/>
    </row>
    <row r="2151" ht="15.75" customHeight="1">
      <c r="A2151" s="204"/>
      <c r="B2151" s="240"/>
      <c r="C2151" s="223"/>
      <c r="D2151" s="223"/>
      <c r="J2151" s="226"/>
      <c r="K2151" s="3"/>
      <c r="L2151" s="3"/>
      <c r="O2151" s="227"/>
      <c r="Q2151" s="94"/>
      <c r="R2151" s="94"/>
      <c r="S2151" s="94"/>
      <c r="T2151" s="94"/>
    </row>
    <row r="2152" ht="15.75" customHeight="1">
      <c r="A2152" s="204"/>
      <c r="B2152" s="240"/>
      <c r="C2152" s="223"/>
      <c r="D2152" s="223"/>
      <c r="J2152" s="226"/>
      <c r="K2152" s="3"/>
      <c r="L2152" s="3"/>
      <c r="O2152" s="227"/>
      <c r="Q2152" s="94"/>
      <c r="R2152" s="94"/>
      <c r="S2152" s="94"/>
      <c r="T2152" s="94"/>
    </row>
    <row r="2153" ht="15.75" customHeight="1">
      <c r="A2153" s="204"/>
      <c r="B2153" s="240"/>
      <c r="C2153" s="223"/>
      <c r="D2153" s="223"/>
      <c r="J2153" s="226"/>
      <c r="K2153" s="3"/>
      <c r="L2153" s="3"/>
      <c r="O2153" s="227"/>
      <c r="Q2153" s="94"/>
      <c r="R2153" s="94"/>
      <c r="S2153" s="94"/>
      <c r="T2153" s="94"/>
    </row>
    <row r="2154" ht="15.75" customHeight="1">
      <c r="A2154" s="204"/>
      <c r="B2154" s="240"/>
      <c r="C2154" s="223"/>
      <c r="D2154" s="223"/>
      <c r="J2154" s="226"/>
      <c r="K2154" s="3"/>
      <c r="L2154" s="3"/>
      <c r="O2154" s="227"/>
      <c r="Q2154" s="94"/>
      <c r="R2154" s="94"/>
      <c r="S2154" s="94"/>
      <c r="T2154" s="94"/>
    </row>
    <row r="2155" ht="15.75" customHeight="1">
      <c r="A2155" s="204"/>
      <c r="B2155" s="240"/>
      <c r="C2155" s="223"/>
      <c r="D2155" s="223"/>
      <c r="J2155" s="226"/>
      <c r="K2155" s="3"/>
      <c r="L2155" s="3"/>
      <c r="O2155" s="227"/>
      <c r="Q2155" s="94"/>
      <c r="R2155" s="94"/>
      <c r="S2155" s="94"/>
      <c r="T2155" s="94"/>
    </row>
    <row r="2156" ht="15.75" customHeight="1">
      <c r="A2156" s="204"/>
      <c r="B2156" s="240"/>
      <c r="C2156" s="223"/>
      <c r="D2156" s="223"/>
      <c r="J2156" s="226"/>
      <c r="K2156" s="3"/>
      <c r="L2156" s="3"/>
      <c r="O2156" s="227"/>
      <c r="Q2156" s="94"/>
      <c r="R2156" s="94"/>
      <c r="S2156" s="94"/>
      <c r="T2156" s="94"/>
    </row>
    <row r="2157" ht="15.75" customHeight="1">
      <c r="A2157" s="204"/>
      <c r="B2157" s="240"/>
      <c r="C2157" s="223"/>
      <c r="D2157" s="223"/>
      <c r="J2157" s="226"/>
      <c r="K2157" s="3"/>
      <c r="L2157" s="3"/>
      <c r="O2157" s="227"/>
      <c r="Q2157" s="94"/>
      <c r="R2157" s="94"/>
      <c r="S2157" s="94"/>
      <c r="T2157" s="94"/>
    </row>
    <row r="2158" ht="15.75" customHeight="1">
      <c r="A2158" s="204"/>
      <c r="B2158" s="240"/>
      <c r="C2158" s="223"/>
      <c r="D2158" s="223"/>
      <c r="J2158" s="226"/>
      <c r="K2158" s="3"/>
      <c r="L2158" s="3"/>
      <c r="O2158" s="227"/>
      <c r="Q2158" s="94"/>
      <c r="R2158" s="94"/>
      <c r="S2158" s="94"/>
      <c r="T2158" s="94"/>
    </row>
    <row r="2159" ht="15.75" customHeight="1">
      <c r="A2159" s="204"/>
      <c r="B2159" s="240"/>
      <c r="C2159" s="223"/>
      <c r="D2159" s="223"/>
      <c r="J2159" s="226"/>
      <c r="K2159" s="3"/>
      <c r="L2159" s="3"/>
      <c r="O2159" s="227"/>
      <c r="Q2159" s="94"/>
      <c r="R2159" s="94"/>
      <c r="S2159" s="94"/>
      <c r="T2159" s="94"/>
    </row>
    <row r="2160" ht="15.75" customHeight="1">
      <c r="A2160" s="204"/>
      <c r="B2160" s="240"/>
      <c r="C2160" s="223"/>
      <c r="D2160" s="223"/>
      <c r="J2160" s="226"/>
      <c r="K2160" s="3"/>
      <c r="L2160" s="3"/>
      <c r="O2160" s="227"/>
      <c r="Q2160" s="94"/>
      <c r="R2160" s="94"/>
      <c r="S2160" s="94"/>
      <c r="T2160" s="94"/>
    </row>
    <row r="2161" ht="15.75" customHeight="1">
      <c r="A2161" s="204"/>
      <c r="B2161" s="240"/>
      <c r="C2161" s="223"/>
      <c r="D2161" s="223"/>
      <c r="J2161" s="226"/>
      <c r="K2161" s="3"/>
      <c r="L2161" s="3"/>
      <c r="O2161" s="227"/>
      <c r="Q2161" s="94"/>
      <c r="R2161" s="94"/>
      <c r="S2161" s="94"/>
      <c r="T2161" s="94"/>
    </row>
    <row r="2162" ht="15.75" customHeight="1">
      <c r="A2162" s="204"/>
      <c r="B2162" s="240"/>
      <c r="C2162" s="223"/>
      <c r="D2162" s="223"/>
      <c r="J2162" s="226"/>
      <c r="K2162" s="3"/>
      <c r="L2162" s="3"/>
      <c r="O2162" s="227"/>
      <c r="Q2162" s="94"/>
      <c r="R2162" s="94"/>
      <c r="S2162" s="94"/>
      <c r="T2162" s="94"/>
    </row>
    <row r="2163" ht="15.75" customHeight="1">
      <c r="A2163" s="204"/>
      <c r="B2163" s="240"/>
      <c r="C2163" s="223"/>
      <c r="D2163" s="223"/>
      <c r="J2163" s="226"/>
      <c r="K2163" s="3"/>
      <c r="L2163" s="3"/>
      <c r="O2163" s="227"/>
      <c r="Q2163" s="94"/>
      <c r="R2163" s="94"/>
      <c r="S2163" s="94"/>
      <c r="T2163" s="94"/>
    </row>
    <row r="2164" ht="15.75" customHeight="1">
      <c r="A2164" s="204"/>
      <c r="B2164" s="240"/>
      <c r="C2164" s="223"/>
      <c r="D2164" s="223"/>
      <c r="J2164" s="226"/>
      <c r="K2164" s="3"/>
      <c r="L2164" s="3"/>
      <c r="O2164" s="227"/>
      <c r="Q2164" s="94"/>
      <c r="R2164" s="94"/>
      <c r="S2164" s="94"/>
      <c r="T2164" s="94"/>
    </row>
    <row r="2165" ht="15.75" customHeight="1">
      <c r="A2165" s="204"/>
      <c r="B2165" s="240"/>
      <c r="C2165" s="223"/>
      <c r="D2165" s="223"/>
      <c r="J2165" s="226"/>
      <c r="K2165" s="3"/>
      <c r="L2165" s="3"/>
      <c r="O2165" s="227"/>
      <c r="Q2165" s="94"/>
      <c r="R2165" s="94"/>
      <c r="S2165" s="94"/>
      <c r="T2165" s="94"/>
    </row>
    <row r="2166" ht="15.75" customHeight="1">
      <c r="A2166" s="204"/>
      <c r="B2166" s="240"/>
      <c r="C2166" s="223"/>
      <c r="D2166" s="223"/>
      <c r="J2166" s="226"/>
      <c r="K2166" s="3"/>
      <c r="L2166" s="3"/>
      <c r="O2166" s="227"/>
      <c r="Q2166" s="94"/>
      <c r="R2166" s="94"/>
      <c r="S2166" s="94"/>
      <c r="T2166" s="94"/>
    </row>
    <row r="2167" ht="15.75" customHeight="1">
      <c r="A2167" s="204"/>
      <c r="B2167" s="240"/>
      <c r="C2167" s="223"/>
      <c r="D2167" s="223"/>
      <c r="J2167" s="226"/>
      <c r="K2167" s="3"/>
      <c r="L2167" s="3"/>
      <c r="O2167" s="227"/>
      <c r="Q2167" s="94"/>
      <c r="R2167" s="94"/>
      <c r="S2167" s="94"/>
      <c r="T2167" s="94"/>
    </row>
    <row r="2168" ht="15.75" customHeight="1">
      <c r="A2168" s="204"/>
      <c r="B2168" s="240"/>
      <c r="C2168" s="223"/>
      <c r="D2168" s="223"/>
      <c r="J2168" s="226"/>
      <c r="K2168" s="3"/>
      <c r="L2168" s="3"/>
      <c r="O2168" s="227"/>
      <c r="Q2168" s="94"/>
      <c r="R2168" s="94"/>
      <c r="S2168" s="94"/>
      <c r="T2168" s="94"/>
    </row>
    <row r="2169" ht="15.75" customHeight="1">
      <c r="A2169" s="204"/>
      <c r="B2169" s="240"/>
      <c r="C2169" s="223"/>
      <c r="D2169" s="223"/>
      <c r="J2169" s="226"/>
      <c r="K2169" s="3"/>
      <c r="L2169" s="3"/>
      <c r="O2169" s="227"/>
      <c r="Q2169" s="94"/>
      <c r="R2169" s="94"/>
      <c r="S2169" s="94"/>
      <c r="T2169" s="94"/>
    </row>
    <row r="2170" ht="15.75" customHeight="1">
      <c r="A2170" s="204"/>
      <c r="B2170" s="240"/>
      <c r="C2170" s="223"/>
      <c r="D2170" s="223"/>
      <c r="J2170" s="226"/>
      <c r="K2170" s="3"/>
      <c r="L2170" s="3"/>
      <c r="O2170" s="227"/>
      <c r="Q2170" s="94"/>
      <c r="R2170" s="94"/>
      <c r="S2170" s="94"/>
      <c r="T2170" s="94"/>
    </row>
    <row r="2171" ht="15.75" customHeight="1">
      <c r="A2171" s="204"/>
      <c r="B2171" s="240"/>
      <c r="C2171" s="223"/>
      <c r="D2171" s="223"/>
      <c r="J2171" s="226"/>
      <c r="K2171" s="3"/>
      <c r="L2171" s="3"/>
      <c r="O2171" s="227"/>
      <c r="Q2171" s="94"/>
      <c r="R2171" s="94"/>
      <c r="S2171" s="94"/>
      <c r="T2171" s="94"/>
    </row>
    <row r="2172" ht="15.75" customHeight="1">
      <c r="A2172" s="204"/>
      <c r="B2172" s="240"/>
      <c r="C2172" s="223"/>
      <c r="D2172" s="223"/>
      <c r="J2172" s="226"/>
      <c r="K2172" s="3"/>
      <c r="L2172" s="3"/>
      <c r="O2172" s="227"/>
      <c r="Q2172" s="94"/>
      <c r="R2172" s="94"/>
      <c r="S2172" s="94"/>
      <c r="T2172" s="94"/>
    </row>
    <row r="2173" ht="15.75" customHeight="1">
      <c r="A2173" s="204"/>
      <c r="B2173" s="240"/>
      <c r="C2173" s="223"/>
      <c r="D2173" s="223"/>
      <c r="J2173" s="226"/>
      <c r="K2173" s="3"/>
      <c r="L2173" s="3"/>
      <c r="O2173" s="227"/>
      <c r="Q2173" s="94"/>
      <c r="R2173" s="94"/>
      <c r="S2173" s="94"/>
      <c r="T2173" s="94"/>
    </row>
    <row r="2174" ht="15.75" customHeight="1">
      <c r="A2174" s="204"/>
      <c r="B2174" s="240"/>
      <c r="C2174" s="223"/>
      <c r="D2174" s="223"/>
      <c r="J2174" s="226"/>
      <c r="K2174" s="3"/>
      <c r="L2174" s="3"/>
      <c r="O2174" s="227"/>
      <c r="Q2174" s="94"/>
      <c r="R2174" s="94"/>
      <c r="S2174" s="94"/>
      <c r="T2174" s="94"/>
    </row>
    <row r="2175" ht="15.75" customHeight="1">
      <c r="A2175" s="204"/>
      <c r="B2175" s="240"/>
      <c r="C2175" s="223"/>
      <c r="D2175" s="223"/>
      <c r="J2175" s="226"/>
      <c r="K2175" s="3"/>
      <c r="L2175" s="3"/>
      <c r="O2175" s="227"/>
      <c r="Q2175" s="94"/>
      <c r="R2175" s="94"/>
      <c r="S2175" s="94"/>
      <c r="T2175" s="94"/>
    </row>
    <row r="2176" ht="15.75" customHeight="1">
      <c r="A2176" s="204"/>
      <c r="B2176" s="240"/>
      <c r="C2176" s="223"/>
      <c r="D2176" s="223"/>
      <c r="J2176" s="226"/>
      <c r="K2176" s="3"/>
      <c r="L2176" s="3"/>
      <c r="O2176" s="227"/>
      <c r="Q2176" s="94"/>
      <c r="R2176" s="94"/>
      <c r="S2176" s="94"/>
      <c r="T2176" s="94"/>
    </row>
    <row r="2177" ht="15.75" customHeight="1">
      <c r="A2177" s="204"/>
      <c r="B2177" s="240"/>
      <c r="C2177" s="223"/>
      <c r="D2177" s="223"/>
      <c r="J2177" s="226"/>
      <c r="K2177" s="3"/>
      <c r="L2177" s="3"/>
      <c r="O2177" s="227"/>
      <c r="Q2177" s="94"/>
      <c r="R2177" s="94"/>
      <c r="S2177" s="94"/>
      <c r="T2177" s="94"/>
    </row>
    <row r="2178" ht="15.75" customHeight="1">
      <c r="A2178" s="204"/>
      <c r="B2178" s="240"/>
      <c r="C2178" s="223"/>
      <c r="D2178" s="223"/>
      <c r="J2178" s="226"/>
      <c r="K2178" s="3"/>
      <c r="L2178" s="3"/>
      <c r="O2178" s="227"/>
      <c r="Q2178" s="94"/>
      <c r="R2178" s="94"/>
      <c r="S2178" s="94"/>
      <c r="T2178" s="94"/>
    </row>
    <row r="2179" ht="15.75" customHeight="1">
      <c r="A2179" s="204"/>
      <c r="B2179" s="240"/>
      <c r="C2179" s="223"/>
      <c r="D2179" s="223"/>
      <c r="J2179" s="226"/>
      <c r="K2179" s="3"/>
      <c r="L2179" s="3"/>
      <c r="O2179" s="227"/>
      <c r="Q2179" s="94"/>
      <c r="R2179" s="94"/>
      <c r="S2179" s="94"/>
      <c r="T2179" s="94"/>
    </row>
    <row r="2180" ht="15.75" customHeight="1">
      <c r="A2180" s="204"/>
      <c r="B2180" s="240"/>
      <c r="C2180" s="223"/>
      <c r="D2180" s="223"/>
      <c r="J2180" s="226"/>
      <c r="K2180" s="3"/>
      <c r="L2180" s="3"/>
      <c r="O2180" s="227"/>
      <c r="Q2180" s="94"/>
      <c r="R2180" s="94"/>
      <c r="S2180" s="94"/>
      <c r="T2180" s="94"/>
    </row>
    <row r="2181" ht="15.75" customHeight="1">
      <c r="A2181" s="204"/>
      <c r="B2181" s="240"/>
      <c r="C2181" s="223"/>
      <c r="D2181" s="223"/>
      <c r="J2181" s="226"/>
      <c r="K2181" s="3"/>
      <c r="L2181" s="3"/>
      <c r="O2181" s="227"/>
      <c r="Q2181" s="94"/>
      <c r="R2181" s="94"/>
      <c r="S2181" s="94"/>
      <c r="T2181" s="94"/>
    </row>
    <row r="2182" ht="15.75" customHeight="1">
      <c r="A2182" s="204"/>
      <c r="B2182" s="240"/>
      <c r="C2182" s="223"/>
      <c r="D2182" s="223"/>
      <c r="J2182" s="226"/>
      <c r="K2182" s="3"/>
      <c r="L2182" s="3"/>
      <c r="O2182" s="227"/>
      <c r="Q2182" s="94"/>
      <c r="R2182" s="94"/>
      <c r="S2182" s="94"/>
      <c r="T2182" s="94"/>
    </row>
    <row r="2183" ht="15.75" customHeight="1">
      <c r="A2183" s="204"/>
      <c r="B2183" s="240"/>
      <c r="C2183" s="223"/>
      <c r="D2183" s="223"/>
      <c r="J2183" s="226"/>
      <c r="K2183" s="3"/>
      <c r="L2183" s="3"/>
      <c r="O2183" s="227"/>
      <c r="Q2183" s="94"/>
      <c r="R2183" s="94"/>
      <c r="S2183" s="94"/>
      <c r="T2183" s="94"/>
    </row>
    <row r="2184" ht="15.75" customHeight="1">
      <c r="A2184" s="204"/>
      <c r="B2184" s="240"/>
      <c r="C2184" s="223"/>
      <c r="D2184" s="223"/>
      <c r="J2184" s="226"/>
      <c r="K2184" s="3"/>
      <c r="L2184" s="3"/>
      <c r="O2184" s="227"/>
      <c r="Q2184" s="94"/>
      <c r="R2184" s="94"/>
      <c r="S2184" s="94"/>
      <c r="T2184" s="94"/>
    </row>
    <row r="2185" ht="15.75" customHeight="1">
      <c r="A2185" s="204"/>
      <c r="B2185" s="240"/>
      <c r="C2185" s="223"/>
      <c r="D2185" s="223"/>
      <c r="J2185" s="226"/>
      <c r="K2185" s="3"/>
      <c r="L2185" s="3"/>
      <c r="O2185" s="227"/>
      <c r="Q2185" s="94"/>
      <c r="R2185" s="94"/>
      <c r="S2185" s="94"/>
      <c r="T2185" s="94"/>
    </row>
    <row r="2186" ht="15.75" customHeight="1">
      <c r="A2186" s="204"/>
      <c r="B2186" s="240"/>
      <c r="C2186" s="223"/>
      <c r="D2186" s="223"/>
      <c r="J2186" s="226"/>
      <c r="K2186" s="3"/>
      <c r="L2186" s="3"/>
      <c r="O2186" s="227"/>
      <c r="Q2186" s="94"/>
      <c r="R2186" s="94"/>
      <c r="S2186" s="94"/>
      <c r="T2186" s="94"/>
    </row>
    <row r="2187" ht="15.75" customHeight="1">
      <c r="A2187" s="204"/>
      <c r="B2187" s="240"/>
      <c r="C2187" s="223"/>
      <c r="D2187" s="223"/>
      <c r="J2187" s="226"/>
      <c r="K2187" s="3"/>
      <c r="L2187" s="3"/>
      <c r="O2187" s="227"/>
      <c r="Q2187" s="94"/>
      <c r="R2187" s="94"/>
      <c r="S2187" s="94"/>
      <c r="T2187" s="94"/>
    </row>
    <row r="2188" ht="15.75" customHeight="1">
      <c r="A2188" s="204"/>
      <c r="B2188" s="240"/>
      <c r="C2188" s="223"/>
      <c r="D2188" s="223"/>
      <c r="J2188" s="226"/>
      <c r="K2188" s="3"/>
      <c r="L2188" s="3"/>
      <c r="O2188" s="227"/>
      <c r="Q2188" s="94"/>
      <c r="R2188" s="94"/>
      <c r="S2188" s="94"/>
      <c r="T2188" s="94"/>
    </row>
    <row r="2189" ht="15.75" customHeight="1">
      <c r="A2189" s="204"/>
      <c r="B2189" s="240"/>
      <c r="C2189" s="223"/>
      <c r="D2189" s="223"/>
      <c r="J2189" s="226"/>
      <c r="K2189" s="3"/>
      <c r="L2189" s="3"/>
      <c r="O2189" s="227"/>
      <c r="Q2189" s="94"/>
      <c r="R2189" s="94"/>
      <c r="S2189" s="94"/>
      <c r="T2189" s="94"/>
    </row>
    <row r="2190" ht="15.75" customHeight="1">
      <c r="A2190" s="204"/>
      <c r="B2190" s="240"/>
      <c r="C2190" s="223"/>
      <c r="D2190" s="223"/>
      <c r="J2190" s="226"/>
      <c r="K2190" s="3"/>
      <c r="L2190" s="3"/>
      <c r="O2190" s="227"/>
      <c r="Q2190" s="94"/>
      <c r="R2190" s="94"/>
      <c r="S2190" s="94"/>
      <c r="T2190" s="94"/>
    </row>
    <row r="2191" ht="15.75" customHeight="1">
      <c r="A2191" s="204"/>
      <c r="B2191" s="240"/>
      <c r="C2191" s="223"/>
      <c r="D2191" s="223"/>
      <c r="J2191" s="226"/>
      <c r="K2191" s="3"/>
      <c r="L2191" s="3"/>
      <c r="O2191" s="227"/>
      <c r="Q2191" s="94"/>
      <c r="R2191" s="94"/>
      <c r="S2191" s="94"/>
      <c r="T2191" s="94"/>
    </row>
    <row r="2192" ht="15.75" customHeight="1">
      <c r="A2192" s="204"/>
      <c r="B2192" s="240"/>
      <c r="C2192" s="223"/>
      <c r="D2192" s="223"/>
      <c r="J2192" s="226"/>
      <c r="K2192" s="3"/>
      <c r="L2192" s="3"/>
      <c r="O2192" s="227"/>
      <c r="Q2192" s="94"/>
      <c r="R2192" s="94"/>
      <c r="S2192" s="94"/>
      <c r="T2192" s="94"/>
    </row>
    <row r="2193" ht="15.75" customHeight="1">
      <c r="A2193" s="204"/>
      <c r="B2193" s="240"/>
      <c r="C2193" s="223"/>
      <c r="D2193" s="223"/>
      <c r="J2193" s="226"/>
      <c r="K2193" s="3"/>
      <c r="L2193" s="3"/>
      <c r="O2193" s="227"/>
      <c r="Q2193" s="94"/>
      <c r="R2193" s="94"/>
      <c r="S2193" s="94"/>
      <c r="T2193" s="94"/>
    </row>
    <row r="2194" ht="15.75" customHeight="1">
      <c r="A2194" s="204"/>
      <c r="B2194" s="240"/>
      <c r="C2194" s="223"/>
      <c r="D2194" s="223"/>
      <c r="J2194" s="226"/>
      <c r="K2194" s="3"/>
      <c r="L2194" s="3"/>
      <c r="O2194" s="227"/>
      <c r="Q2194" s="94"/>
      <c r="R2194" s="94"/>
      <c r="S2194" s="94"/>
      <c r="T2194" s="94"/>
    </row>
    <row r="2195" ht="15.75" customHeight="1">
      <c r="A2195" s="204"/>
      <c r="B2195" s="240"/>
      <c r="C2195" s="223"/>
      <c r="D2195" s="223"/>
      <c r="J2195" s="226"/>
      <c r="K2195" s="3"/>
      <c r="L2195" s="3"/>
      <c r="O2195" s="227"/>
      <c r="Q2195" s="94"/>
      <c r="R2195" s="94"/>
      <c r="S2195" s="94"/>
      <c r="T2195" s="94"/>
    </row>
    <row r="2196" ht="15.75" customHeight="1">
      <c r="A2196" s="204"/>
      <c r="B2196" s="240"/>
      <c r="C2196" s="223"/>
      <c r="D2196" s="223"/>
      <c r="J2196" s="226"/>
      <c r="K2196" s="3"/>
      <c r="L2196" s="3"/>
      <c r="O2196" s="227"/>
      <c r="Q2196" s="94"/>
      <c r="R2196" s="94"/>
      <c r="S2196" s="94"/>
      <c r="T2196" s="94"/>
    </row>
    <row r="2197" ht="15.75" customHeight="1">
      <c r="A2197" s="204"/>
      <c r="B2197" s="240"/>
      <c r="C2197" s="223"/>
      <c r="D2197" s="223"/>
      <c r="J2197" s="226"/>
      <c r="K2197" s="3"/>
      <c r="L2197" s="3"/>
      <c r="O2197" s="227"/>
      <c r="Q2197" s="94"/>
      <c r="R2197" s="94"/>
      <c r="S2197" s="94"/>
      <c r="T2197" s="94"/>
    </row>
    <row r="2198" ht="15.75" customHeight="1">
      <c r="A2198" s="204"/>
      <c r="B2198" s="240"/>
      <c r="C2198" s="223"/>
      <c r="D2198" s="223"/>
      <c r="J2198" s="226"/>
      <c r="K2198" s="3"/>
      <c r="L2198" s="3"/>
      <c r="O2198" s="227"/>
      <c r="Q2198" s="94"/>
      <c r="R2198" s="94"/>
      <c r="S2198" s="94"/>
      <c r="T2198" s="94"/>
    </row>
    <row r="2199" ht="15.75" customHeight="1">
      <c r="A2199" s="204"/>
      <c r="B2199" s="240"/>
      <c r="C2199" s="223"/>
      <c r="D2199" s="223"/>
      <c r="J2199" s="226"/>
      <c r="K2199" s="3"/>
      <c r="L2199" s="3"/>
      <c r="O2199" s="227"/>
      <c r="Q2199" s="94"/>
      <c r="R2199" s="94"/>
      <c r="S2199" s="94"/>
      <c r="T2199" s="94"/>
    </row>
    <row r="2200" ht="15.75" customHeight="1">
      <c r="A2200" s="204"/>
      <c r="B2200" s="240"/>
      <c r="C2200" s="223"/>
      <c r="D2200" s="223"/>
      <c r="J2200" s="226"/>
      <c r="K2200" s="3"/>
      <c r="L2200" s="3"/>
      <c r="O2200" s="227"/>
      <c r="Q2200" s="94"/>
      <c r="R2200" s="94"/>
      <c r="S2200" s="94"/>
      <c r="T2200" s="94"/>
    </row>
    <row r="2201" ht="15.75" customHeight="1">
      <c r="A2201" s="204"/>
      <c r="B2201" s="240"/>
      <c r="C2201" s="223"/>
      <c r="D2201" s="223"/>
      <c r="J2201" s="226"/>
      <c r="K2201" s="3"/>
      <c r="L2201" s="3"/>
      <c r="O2201" s="227"/>
      <c r="Q2201" s="94"/>
      <c r="R2201" s="94"/>
      <c r="S2201" s="94"/>
      <c r="T2201" s="94"/>
    </row>
    <row r="2202" ht="15.75" customHeight="1">
      <c r="A2202" s="204"/>
      <c r="B2202" s="240"/>
      <c r="C2202" s="223"/>
      <c r="D2202" s="223"/>
      <c r="J2202" s="226"/>
      <c r="K2202" s="3"/>
      <c r="L2202" s="3"/>
      <c r="O2202" s="227"/>
      <c r="Q2202" s="94"/>
      <c r="R2202" s="94"/>
      <c r="S2202" s="94"/>
      <c r="T2202" s="94"/>
    </row>
    <row r="2203" ht="15.75" customHeight="1">
      <c r="A2203" s="204"/>
      <c r="B2203" s="240"/>
      <c r="C2203" s="223"/>
      <c r="D2203" s="223"/>
      <c r="J2203" s="226"/>
      <c r="K2203" s="3"/>
      <c r="L2203" s="3"/>
      <c r="O2203" s="227"/>
      <c r="Q2203" s="94"/>
      <c r="R2203" s="94"/>
      <c r="S2203" s="94"/>
      <c r="T2203" s="94"/>
    </row>
    <row r="2204" ht="15.75" customHeight="1">
      <c r="A2204" s="204"/>
      <c r="B2204" s="240"/>
      <c r="C2204" s="223"/>
      <c r="D2204" s="223"/>
      <c r="J2204" s="226"/>
      <c r="K2204" s="3"/>
      <c r="L2204" s="3"/>
      <c r="O2204" s="227"/>
      <c r="Q2204" s="94"/>
      <c r="R2204" s="94"/>
      <c r="S2204" s="94"/>
      <c r="T2204" s="94"/>
    </row>
    <row r="2205" ht="15.75" customHeight="1">
      <c r="A2205" s="204"/>
      <c r="B2205" s="240"/>
      <c r="C2205" s="223"/>
      <c r="D2205" s="223"/>
      <c r="J2205" s="226"/>
      <c r="K2205" s="3"/>
      <c r="L2205" s="3"/>
      <c r="O2205" s="227"/>
      <c r="Q2205" s="94"/>
      <c r="R2205" s="94"/>
      <c r="S2205" s="94"/>
      <c r="T2205" s="94"/>
    </row>
    <row r="2206" ht="15.75" customHeight="1">
      <c r="A2206" s="204"/>
      <c r="B2206" s="240"/>
      <c r="C2206" s="223"/>
      <c r="D2206" s="223"/>
      <c r="J2206" s="226"/>
      <c r="K2206" s="3"/>
      <c r="L2206" s="3"/>
      <c r="O2206" s="227"/>
      <c r="Q2206" s="94"/>
      <c r="R2206" s="94"/>
      <c r="S2206" s="94"/>
      <c r="T2206" s="94"/>
    </row>
    <row r="2207" ht="15.75" customHeight="1">
      <c r="A2207" s="204"/>
      <c r="B2207" s="240"/>
      <c r="C2207" s="223"/>
      <c r="D2207" s="223"/>
      <c r="J2207" s="226"/>
      <c r="K2207" s="3"/>
      <c r="L2207" s="3"/>
      <c r="O2207" s="227"/>
      <c r="Q2207" s="94"/>
      <c r="R2207" s="94"/>
      <c r="S2207" s="94"/>
      <c r="T2207" s="94"/>
    </row>
    <row r="2208" ht="15.75" customHeight="1">
      <c r="A2208" s="204"/>
      <c r="B2208" s="240"/>
      <c r="C2208" s="223"/>
      <c r="D2208" s="223"/>
      <c r="J2208" s="226"/>
      <c r="K2208" s="3"/>
      <c r="L2208" s="3"/>
      <c r="O2208" s="227"/>
      <c r="Q2208" s="94"/>
      <c r="R2208" s="94"/>
      <c r="S2208" s="94"/>
      <c r="T2208" s="94"/>
    </row>
    <row r="2209" ht="15.75" customHeight="1">
      <c r="A2209" s="204"/>
      <c r="B2209" s="240"/>
      <c r="C2209" s="223"/>
      <c r="D2209" s="223"/>
      <c r="J2209" s="226"/>
      <c r="K2209" s="3"/>
      <c r="L2209" s="3"/>
      <c r="O2209" s="227"/>
      <c r="Q2209" s="94"/>
      <c r="R2209" s="94"/>
      <c r="S2209" s="94"/>
      <c r="T2209" s="94"/>
    </row>
    <row r="2210" ht="15.75" customHeight="1">
      <c r="A2210" s="204"/>
      <c r="B2210" s="240"/>
      <c r="C2210" s="223"/>
      <c r="D2210" s="223"/>
      <c r="J2210" s="226"/>
      <c r="K2210" s="3"/>
      <c r="L2210" s="3"/>
      <c r="O2210" s="227"/>
      <c r="Q2210" s="94"/>
      <c r="R2210" s="94"/>
      <c r="S2210" s="94"/>
      <c r="T2210" s="94"/>
    </row>
    <row r="2211" ht="15.75" customHeight="1">
      <c r="A2211" s="204"/>
      <c r="B2211" s="240"/>
      <c r="C2211" s="223"/>
      <c r="D2211" s="223"/>
      <c r="J2211" s="226"/>
      <c r="K2211" s="3"/>
      <c r="L2211" s="3"/>
      <c r="O2211" s="227"/>
      <c r="Q2211" s="94"/>
      <c r="R2211" s="94"/>
      <c r="S2211" s="94"/>
      <c r="T2211" s="94"/>
    </row>
    <row r="2212" ht="15.75" customHeight="1">
      <c r="A2212" s="204"/>
      <c r="B2212" s="240"/>
      <c r="C2212" s="223"/>
      <c r="D2212" s="223"/>
      <c r="J2212" s="226"/>
      <c r="K2212" s="3"/>
      <c r="L2212" s="3"/>
      <c r="O2212" s="227"/>
      <c r="Q2212" s="94"/>
      <c r="R2212" s="94"/>
      <c r="S2212" s="94"/>
      <c r="T2212" s="94"/>
    </row>
    <row r="2213" ht="15.75" customHeight="1">
      <c r="A2213" s="204"/>
      <c r="B2213" s="240"/>
      <c r="C2213" s="223"/>
      <c r="D2213" s="223"/>
      <c r="J2213" s="226"/>
      <c r="K2213" s="3"/>
      <c r="L2213" s="3"/>
      <c r="O2213" s="227"/>
      <c r="Q2213" s="94"/>
      <c r="R2213" s="94"/>
      <c r="S2213" s="94"/>
      <c r="T2213" s="94"/>
    </row>
    <row r="2214" ht="15.75" customHeight="1">
      <c r="A2214" s="204"/>
      <c r="B2214" s="240"/>
      <c r="C2214" s="223"/>
      <c r="D2214" s="223"/>
      <c r="J2214" s="226"/>
      <c r="K2214" s="3"/>
      <c r="L2214" s="3"/>
      <c r="O2214" s="227"/>
      <c r="Q2214" s="94"/>
      <c r="R2214" s="94"/>
      <c r="S2214" s="94"/>
      <c r="T2214" s="94"/>
    </row>
    <row r="2215" ht="15.75" customHeight="1">
      <c r="A2215" s="204"/>
      <c r="B2215" s="240"/>
      <c r="C2215" s="223"/>
      <c r="D2215" s="223"/>
      <c r="J2215" s="226"/>
      <c r="K2215" s="3"/>
      <c r="L2215" s="3"/>
      <c r="O2215" s="227"/>
      <c r="Q2215" s="94"/>
      <c r="R2215" s="94"/>
      <c r="S2215" s="94"/>
      <c r="T2215" s="94"/>
    </row>
    <row r="2216" ht="15.75" customHeight="1">
      <c r="A2216" s="204"/>
      <c r="B2216" s="240"/>
      <c r="C2216" s="223"/>
      <c r="D2216" s="223"/>
      <c r="J2216" s="226"/>
      <c r="K2216" s="3"/>
      <c r="L2216" s="3"/>
      <c r="O2216" s="227"/>
      <c r="Q2216" s="94"/>
      <c r="R2216" s="94"/>
      <c r="S2216" s="94"/>
      <c r="T2216" s="94"/>
    </row>
    <row r="2217" ht="15.75" customHeight="1">
      <c r="A2217" s="204"/>
      <c r="B2217" s="240"/>
      <c r="C2217" s="223"/>
      <c r="D2217" s="223"/>
      <c r="J2217" s="226"/>
      <c r="K2217" s="3"/>
      <c r="L2217" s="3"/>
      <c r="O2217" s="227"/>
      <c r="Q2217" s="94"/>
      <c r="R2217" s="94"/>
      <c r="S2217" s="94"/>
      <c r="T2217" s="94"/>
    </row>
    <row r="2218" ht="15.75" customHeight="1">
      <c r="A2218" s="204"/>
      <c r="B2218" s="240"/>
      <c r="C2218" s="223"/>
      <c r="D2218" s="223"/>
      <c r="J2218" s="226"/>
      <c r="K2218" s="3"/>
      <c r="L2218" s="3"/>
      <c r="O2218" s="227"/>
      <c r="Q2218" s="94"/>
      <c r="R2218" s="94"/>
      <c r="S2218" s="94"/>
      <c r="T2218" s="94"/>
    </row>
    <row r="2219" ht="15.75" customHeight="1">
      <c r="A2219" s="204"/>
      <c r="B2219" s="240"/>
      <c r="C2219" s="223"/>
      <c r="D2219" s="223"/>
      <c r="J2219" s="226"/>
      <c r="K2219" s="3"/>
      <c r="L2219" s="3"/>
      <c r="O2219" s="227"/>
      <c r="Q2219" s="94"/>
      <c r="R2219" s="94"/>
      <c r="S2219" s="94"/>
      <c r="T2219" s="94"/>
    </row>
    <row r="2220" ht="15.75" customHeight="1">
      <c r="A2220" s="204"/>
      <c r="B2220" s="240"/>
      <c r="C2220" s="223"/>
      <c r="D2220" s="223"/>
      <c r="J2220" s="226"/>
      <c r="K2220" s="3"/>
      <c r="L2220" s="3"/>
      <c r="O2220" s="227"/>
      <c r="Q2220" s="94"/>
      <c r="R2220" s="94"/>
      <c r="S2220" s="94"/>
      <c r="T2220" s="94"/>
    </row>
    <row r="2221" ht="15.75" customHeight="1">
      <c r="A2221" s="204"/>
      <c r="B2221" s="240"/>
      <c r="C2221" s="223"/>
      <c r="D2221" s="223"/>
      <c r="J2221" s="226"/>
      <c r="K2221" s="3"/>
      <c r="L2221" s="3"/>
      <c r="O2221" s="227"/>
      <c r="Q2221" s="94"/>
      <c r="R2221" s="94"/>
      <c r="S2221" s="94"/>
      <c r="T2221" s="94"/>
    </row>
    <row r="2222" ht="15.75" customHeight="1">
      <c r="A2222" s="204"/>
      <c r="B2222" s="240"/>
      <c r="C2222" s="223"/>
      <c r="D2222" s="223"/>
      <c r="J2222" s="226"/>
      <c r="K2222" s="3"/>
      <c r="L2222" s="3"/>
      <c r="O2222" s="227"/>
      <c r="Q2222" s="94"/>
      <c r="R2222" s="94"/>
      <c r="S2222" s="94"/>
      <c r="T2222" s="94"/>
    </row>
    <row r="2223" ht="15.75" customHeight="1">
      <c r="A2223" s="204"/>
      <c r="B2223" s="240"/>
      <c r="C2223" s="223"/>
      <c r="D2223" s="223"/>
      <c r="J2223" s="226"/>
      <c r="K2223" s="3"/>
      <c r="L2223" s="3"/>
      <c r="O2223" s="227"/>
      <c r="Q2223" s="94"/>
      <c r="R2223" s="94"/>
      <c r="S2223" s="94"/>
      <c r="T2223" s="94"/>
    </row>
    <row r="2224" ht="15.75" customHeight="1">
      <c r="A2224" s="204"/>
      <c r="B2224" s="240"/>
      <c r="C2224" s="223"/>
      <c r="D2224" s="223"/>
      <c r="J2224" s="226"/>
      <c r="K2224" s="3"/>
      <c r="L2224" s="3"/>
      <c r="O2224" s="227"/>
      <c r="Q2224" s="94"/>
      <c r="R2224" s="94"/>
      <c r="S2224" s="94"/>
      <c r="T2224" s="94"/>
    </row>
    <row r="2225" ht="15.75" customHeight="1">
      <c r="A2225" s="204"/>
      <c r="B2225" s="240"/>
      <c r="C2225" s="223"/>
      <c r="D2225" s="223"/>
      <c r="J2225" s="226"/>
      <c r="K2225" s="3"/>
      <c r="L2225" s="3"/>
      <c r="O2225" s="227"/>
      <c r="Q2225" s="94"/>
      <c r="R2225" s="94"/>
      <c r="S2225" s="94"/>
      <c r="T2225" s="94"/>
    </row>
    <row r="2226" ht="15.75" customHeight="1">
      <c r="A2226" s="204"/>
      <c r="B2226" s="240"/>
      <c r="C2226" s="223"/>
      <c r="D2226" s="223"/>
      <c r="J2226" s="226"/>
      <c r="K2226" s="3"/>
      <c r="L2226" s="3"/>
      <c r="O2226" s="227"/>
      <c r="Q2226" s="94"/>
      <c r="R2226" s="94"/>
      <c r="S2226" s="94"/>
      <c r="T2226" s="94"/>
    </row>
    <row r="2227" ht="15.75" customHeight="1">
      <c r="A2227" s="204"/>
      <c r="B2227" s="240"/>
      <c r="C2227" s="223"/>
      <c r="D2227" s="223"/>
      <c r="J2227" s="226"/>
      <c r="K2227" s="3"/>
      <c r="L2227" s="3"/>
      <c r="O2227" s="227"/>
      <c r="Q2227" s="94"/>
      <c r="R2227" s="94"/>
      <c r="S2227" s="94"/>
      <c r="T2227" s="94"/>
    </row>
    <row r="2228" ht="15.75" customHeight="1">
      <c r="A2228" s="204"/>
      <c r="B2228" s="240"/>
      <c r="C2228" s="223"/>
      <c r="D2228" s="223"/>
      <c r="J2228" s="226"/>
      <c r="K2228" s="3"/>
      <c r="L2228" s="3"/>
      <c r="O2228" s="227"/>
      <c r="Q2228" s="94"/>
      <c r="R2228" s="94"/>
      <c r="S2228" s="94"/>
      <c r="T2228" s="94"/>
    </row>
    <row r="2229" ht="15.75" customHeight="1">
      <c r="A2229" s="204"/>
      <c r="B2229" s="240"/>
      <c r="C2229" s="223"/>
      <c r="D2229" s="223"/>
      <c r="J2229" s="226"/>
      <c r="K2229" s="3"/>
      <c r="L2229" s="3"/>
      <c r="O2229" s="227"/>
      <c r="Q2229" s="94"/>
      <c r="R2229" s="94"/>
      <c r="S2229" s="94"/>
      <c r="T2229" s="94"/>
    </row>
    <row r="2230" ht="15.75" customHeight="1">
      <c r="A2230" s="204"/>
      <c r="B2230" s="240"/>
      <c r="C2230" s="223"/>
      <c r="D2230" s="223"/>
      <c r="J2230" s="226"/>
      <c r="K2230" s="3"/>
      <c r="L2230" s="3"/>
      <c r="O2230" s="227"/>
      <c r="Q2230" s="94"/>
      <c r="R2230" s="94"/>
      <c r="S2230" s="94"/>
      <c r="T2230" s="94"/>
    </row>
    <row r="2231" ht="15.75" customHeight="1">
      <c r="A2231" s="204"/>
      <c r="B2231" s="240"/>
      <c r="C2231" s="223"/>
      <c r="D2231" s="223"/>
      <c r="J2231" s="226"/>
      <c r="K2231" s="3"/>
      <c r="L2231" s="3"/>
      <c r="O2231" s="227"/>
      <c r="Q2231" s="94"/>
      <c r="R2231" s="94"/>
      <c r="S2231" s="94"/>
      <c r="T2231" s="94"/>
    </row>
    <row r="2232" ht="15.75" customHeight="1">
      <c r="A2232" s="204"/>
      <c r="B2232" s="240"/>
      <c r="C2232" s="223"/>
      <c r="D2232" s="223"/>
      <c r="J2232" s="226"/>
      <c r="K2232" s="3"/>
      <c r="L2232" s="3"/>
      <c r="O2232" s="227"/>
      <c r="Q2232" s="94"/>
      <c r="R2232" s="94"/>
      <c r="S2232" s="94"/>
      <c r="T2232" s="94"/>
    </row>
    <row r="2233" ht="15.75" customHeight="1">
      <c r="A2233" s="204"/>
      <c r="B2233" s="240"/>
      <c r="C2233" s="223"/>
      <c r="D2233" s="223"/>
      <c r="J2233" s="226"/>
      <c r="K2233" s="3"/>
      <c r="L2233" s="3"/>
      <c r="O2233" s="227"/>
      <c r="Q2233" s="94"/>
      <c r="R2233" s="94"/>
      <c r="S2233" s="94"/>
      <c r="T2233" s="94"/>
    </row>
    <row r="2234" ht="15.75" customHeight="1">
      <c r="A2234" s="204"/>
      <c r="B2234" s="240"/>
      <c r="C2234" s="223"/>
      <c r="D2234" s="223"/>
      <c r="J2234" s="226"/>
      <c r="K2234" s="3"/>
      <c r="L2234" s="3"/>
      <c r="O2234" s="227"/>
      <c r="Q2234" s="94"/>
      <c r="R2234" s="94"/>
      <c r="S2234" s="94"/>
      <c r="T2234" s="94"/>
    </row>
    <row r="2235" ht="15.75" customHeight="1">
      <c r="A2235" s="204"/>
      <c r="B2235" s="240"/>
      <c r="C2235" s="223"/>
      <c r="D2235" s="223"/>
      <c r="J2235" s="226"/>
      <c r="K2235" s="3"/>
      <c r="L2235" s="3"/>
      <c r="O2235" s="227"/>
      <c r="Q2235" s="94"/>
      <c r="R2235" s="94"/>
      <c r="S2235" s="94"/>
      <c r="T2235" s="94"/>
    </row>
    <row r="2236" ht="15.75" customHeight="1">
      <c r="A2236" s="204"/>
      <c r="B2236" s="240"/>
      <c r="C2236" s="223"/>
      <c r="D2236" s="223"/>
      <c r="J2236" s="226"/>
      <c r="K2236" s="3"/>
      <c r="L2236" s="3"/>
      <c r="O2236" s="227"/>
      <c r="Q2236" s="94"/>
      <c r="R2236" s="94"/>
      <c r="S2236" s="94"/>
      <c r="T2236" s="94"/>
    </row>
    <row r="2237" ht="15.75" customHeight="1">
      <c r="A2237" s="204"/>
      <c r="B2237" s="240"/>
      <c r="C2237" s="223"/>
      <c r="D2237" s="223"/>
      <c r="J2237" s="226"/>
      <c r="K2237" s="3"/>
      <c r="L2237" s="3"/>
      <c r="O2237" s="227"/>
      <c r="Q2237" s="94"/>
      <c r="R2237" s="94"/>
      <c r="S2237" s="94"/>
      <c r="T2237" s="94"/>
    </row>
    <row r="2238" ht="15.75" customHeight="1">
      <c r="A2238" s="204"/>
      <c r="B2238" s="240"/>
      <c r="C2238" s="223"/>
      <c r="D2238" s="223"/>
      <c r="J2238" s="226"/>
      <c r="K2238" s="3"/>
      <c r="L2238" s="3"/>
      <c r="O2238" s="227"/>
      <c r="Q2238" s="94"/>
      <c r="R2238" s="94"/>
      <c r="S2238" s="94"/>
      <c r="T2238" s="94"/>
    </row>
    <row r="2239" ht="15.75" customHeight="1">
      <c r="A2239" s="204"/>
      <c r="B2239" s="240"/>
      <c r="C2239" s="223"/>
      <c r="D2239" s="223"/>
      <c r="J2239" s="226"/>
      <c r="K2239" s="3"/>
      <c r="L2239" s="3"/>
      <c r="O2239" s="227"/>
      <c r="Q2239" s="94"/>
      <c r="R2239" s="94"/>
      <c r="S2239" s="94"/>
      <c r="T2239" s="94"/>
    </row>
    <row r="2240" ht="15.75" customHeight="1">
      <c r="A2240" s="204"/>
      <c r="B2240" s="240"/>
      <c r="C2240" s="223"/>
      <c r="D2240" s="223"/>
      <c r="J2240" s="226"/>
      <c r="K2240" s="3"/>
      <c r="L2240" s="3"/>
      <c r="O2240" s="227"/>
      <c r="Q2240" s="94"/>
      <c r="R2240" s="94"/>
      <c r="S2240" s="94"/>
      <c r="T2240" s="94"/>
    </row>
    <row r="2241" ht="15.75" customHeight="1">
      <c r="A2241" s="204"/>
      <c r="B2241" s="240"/>
      <c r="C2241" s="223"/>
      <c r="D2241" s="223"/>
      <c r="J2241" s="226"/>
      <c r="K2241" s="3"/>
      <c r="L2241" s="3"/>
      <c r="O2241" s="227"/>
      <c r="Q2241" s="94"/>
      <c r="R2241" s="94"/>
      <c r="S2241" s="94"/>
      <c r="T2241" s="94"/>
    </row>
    <row r="2242" ht="15.75" customHeight="1">
      <c r="A2242" s="204"/>
      <c r="B2242" s="240"/>
      <c r="C2242" s="223"/>
      <c r="D2242" s="223"/>
      <c r="J2242" s="226"/>
      <c r="K2242" s="3"/>
      <c r="L2242" s="3"/>
      <c r="O2242" s="227"/>
      <c r="Q2242" s="94"/>
      <c r="R2242" s="94"/>
      <c r="S2242" s="94"/>
      <c r="T2242" s="94"/>
    </row>
    <row r="2243" ht="15.75" customHeight="1">
      <c r="A2243" s="204"/>
      <c r="B2243" s="240"/>
      <c r="C2243" s="223"/>
      <c r="D2243" s="223"/>
      <c r="J2243" s="226"/>
      <c r="K2243" s="3"/>
      <c r="L2243" s="3"/>
      <c r="O2243" s="227"/>
      <c r="Q2243" s="94"/>
      <c r="R2243" s="94"/>
      <c r="S2243" s="94"/>
      <c r="T2243" s="94"/>
    </row>
    <row r="2244" ht="15.75" customHeight="1">
      <c r="A2244" s="204"/>
      <c r="B2244" s="240"/>
      <c r="C2244" s="223"/>
      <c r="D2244" s="223"/>
      <c r="J2244" s="226"/>
      <c r="K2244" s="3"/>
      <c r="L2244" s="3"/>
      <c r="O2244" s="227"/>
      <c r="Q2244" s="94"/>
      <c r="R2244" s="94"/>
      <c r="S2244" s="94"/>
      <c r="T2244" s="94"/>
    </row>
    <row r="2245" ht="15.75" customHeight="1">
      <c r="A2245" s="204"/>
      <c r="B2245" s="240"/>
      <c r="C2245" s="223"/>
      <c r="D2245" s="223"/>
      <c r="J2245" s="226"/>
      <c r="K2245" s="3"/>
      <c r="L2245" s="3"/>
      <c r="O2245" s="227"/>
      <c r="Q2245" s="94"/>
      <c r="R2245" s="94"/>
      <c r="S2245" s="94"/>
      <c r="T2245" s="94"/>
    </row>
    <row r="2246" ht="15.75" customHeight="1">
      <c r="A2246" s="204"/>
      <c r="B2246" s="240"/>
      <c r="C2246" s="223"/>
      <c r="D2246" s="223"/>
      <c r="J2246" s="226"/>
      <c r="K2246" s="3"/>
      <c r="L2246" s="3"/>
      <c r="O2246" s="227"/>
      <c r="Q2246" s="94"/>
      <c r="R2246" s="94"/>
      <c r="S2246" s="94"/>
      <c r="T2246" s="94"/>
    </row>
    <row r="2247" ht="15.75" customHeight="1">
      <c r="A2247" s="204"/>
      <c r="B2247" s="240"/>
      <c r="C2247" s="223"/>
      <c r="D2247" s="223"/>
      <c r="J2247" s="226"/>
      <c r="K2247" s="3"/>
      <c r="L2247" s="3"/>
      <c r="O2247" s="227"/>
      <c r="Q2247" s="94"/>
      <c r="R2247" s="94"/>
      <c r="S2247" s="94"/>
      <c r="T2247" s="94"/>
    </row>
    <row r="2248" ht="15.75" customHeight="1">
      <c r="A2248" s="204"/>
      <c r="B2248" s="240"/>
      <c r="C2248" s="223"/>
      <c r="D2248" s="223"/>
      <c r="J2248" s="226"/>
      <c r="K2248" s="3"/>
      <c r="L2248" s="3"/>
      <c r="O2248" s="227"/>
      <c r="Q2248" s="94"/>
      <c r="R2248" s="94"/>
      <c r="S2248" s="94"/>
      <c r="T2248" s="94"/>
    </row>
    <row r="2249" ht="15.75" customHeight="1">
      <c r="A2249" s="204"/>
      <c r="B2249" s="240"/>
      <c r="C2249" s="223"/>
      <c r="D2249" s="223"/>
      <c r="J2249" s="226"/>
      <c r="K2249" s="3"/>
      <c r="L2249" s="3"/>
      <c r="O2249" s="227"/>
      <c r="Q2249" s="94"/>
      <c r="R2249" s="94"/>
      <c r="S2249" s="94"/>
      <c r="T2249" s="94"/>
    </row>
    <row r="2250" ht="15.75" customHeight="1">
      <c r="A2250" s="204"/>
      <c r="B2250" s="240"/>
      <c r="C2250" s="223"/>
      <c r="D2250" s="223"/>
      <c r="J2250" s="226"/>
      <c r="K2250" s="3"/>
      <c r="L2250" s="3"/>
      <c r="O2250" s="227"/>
      <c r="Q2250" s="94"/>
      <c r="R2250" s="94"/>
      <c r="S2250" s="94"/>
      <c r="T2250" s="94"/>
    </row>
    <row r="2251" ht="15.75" customHeight="1">
      <c r="A2251" s="204"/>
      <c r="B2251" s="240"/>
      <c r="C2251" s="223"/>
      <c r="D2251" s="223"/>
      <c r="J2251" s="226"/>
      <c r="K2251" s="3"/>
      <c r="L2251" s="3"/>
      <c r="O2251" s="227"/>
      <c r="Q2251" s="94"/>
      <c r="R2251" s="94"/>
      <c r="S2251" s="94"/>
      <c r="T2251" s="94"/>
    </row>
    <row r="2252" ht="15.75" customHeight="1">
      <c r="A2252" s="204"/>
      <c r="B2252" s="240"/>
      <c r="C2252" s="223"/>
      <c r="D2252" s="223"/>
      <c r="J2252" s="226"/>
      <c r="K2252" s="3"/>
      <c r="L2252" s="3"/>
      <c r="O2252" s="227"/>
      <c r="Q2252" s="94"/>
      <c r="R2252" s="94"/>
      <c r="S2252" s="94"/>
      <c r="T2252" s="94"/>
    </row>
    <row r="2253" ht="15.75" customHeight="1">
      <c r="A2253" s="204"/>
      <c r="B2253" s="240"/>
      <c r="C2253" s="223"/>
      <c r="D2253" s="223"/>
      <c r="J2253" s="226"/>
      <c r="K2253" s="3"/>
      <c r="L2253" s="3"/>
      <c r="O2253" s="227"/>
      <c r="Q2253" s="94"/>
      <c r="R2253" s="94"/>
      <c r="S2253" s="94"/>
      <c r="T2253" s="94"/>
    </row>
    <row r="2254" ht="15.75" customHeight="1">
      <c r="A2254" s="204"/>
      <c r="B2254" s="240"/>
      <c r="C2254" s="223"/>
      <c r="D2254" s="223"/>
      <c r="J2254" s="226"/>
      <c r="K2254" s="3"/>
      <c r="L2254" s="3"/>
      <c r="O2254" s="227"/>
      <c r="Q2254" s="94"/>
      <c r="R2254" s="94"/>
      <c r="S2254" s="94"/>
      <c r="T2254" s="94"/>
    </row>
    <row r="2255" ht="15.75" customHeight="1">
      <c r="A2255" s="204"/>
      <c r="B2255" s="240"/>
      <c r="C2255" s="223"/>
      <c r="D2255" s="223"/>
      <c r="J2255" s="226"/>
      <c r="K2255" s="3"/>
      <c r="L2255" s="3"/>
      <c r="O2255" s="227"/>
      <c r="Q2255" s="94"/>
      <c r="R2255" s="94"/>
      <c r="S2255" s="94"/>
      <c r="T2255" s="94"/>
    </row>
    <row r="2256" ht="15.75" customHeight="1">
      <c r="A2256" s="204"/>
      <c r="B2256" s="240"/>
      <c r="C2256" s="223"/>
      <c r="D2256" s="223"/>
      <c r="J2256" s="226"/>
      <c r="K2256" s="3"/>
      <c r="L2256" s="3"/>
      <c r="O2256" s="227"/>
      <c r="Q2256" s="94"/>
      <c r="R2256" s="94"/>
      <c r="S2256" s="94"/>
      <c r="T2256" s="94"/>
    </row>
    <row r="2257" ht="15.75" customHeight="1">
      <c r="A2257" s="204"/>
      <c r="B2257" s="240"/>
      <c r="C2257" s="223"/>
      <c r="D2257" s="223"/>
      <c r="J2257" s="226"/>
      <c r="K2257" s="3"/>
      <c r="L2257" s="3"/>
      <c r="O2257" s="227"/>
      <c r="Q2257" s="94"/>
      <c r="R2257" s="94"/>
      <c r="S2257" s="94"/>
      <c r="T2257" s="94"/>
    </row>
    <row r="2258" ht="15.75" customHeight="1">
      <c r="A2258" s="204"/>
      <c r="B2258" s="240"/>
      <c r="C2258" s="223"/>
      <c r="D2258" s="223"/>
      <c r="J2258" s="226"/>
      <c r="K2258" s="3"/>
      <c r="L2258" s="3"/>
      <c r="O2258" s="227"/>
      <c r="Q2258" s="94"/>
      <c r="R2258" s="94"/>
      <c r="S2258" s="94"/>
      <c r="T2258" s="94"/>
    </row>
    <row r="2259" ht="15.75" customHeight="1">
      <c r="A2259" s="204"/>
      <c r="B2259" s="240"/>
      <c r="C2259" s="223"/>
      <c r="D2259" s="223"/>
      <c r="J2259" s="226"/>
      <c r="K2259" s="3"/>
      <c r="L2259" s="3"/>
      <c r="O2259" s="227"/>
      <c r="Q2259" s="94"/>
      <c r="R2259" s="94"/>
      <c r="S2259" s="94"/>
      <c r="T2259" s="94"/>
    </row>
    <row r="2260" ht="15.75" customHeight="1">
      <c r="A2260" s="204"/>
      <c r="B2260" s="240"/>
      <c r="C2260" s="223"/>
      <c r="D2260" s="223"/>
      <c r="J2260" s="226"/>
      <c r="K2260" s="3"/>
      <c r="L2260" s="3"/>
      <c r="O2260" s="227"/>
      <c r="Q2260" s="94"/>
      <c r="R2260" s="94"/>
      <c r="S2260" s="94"/>
      <c r="T2260" s="94"/>
    </row>
    <row r="2261" ht="15.75" customHeight="1">
      <c r="A2261" s="204"/>
      <c r="B2261" s="240"/>
      <c r="C2261" s="223"/>
      <c r="D2261" s="223"/>
      <c r="J2261" s="226"/>
      <c r="K2261" s="3"/>
      <c r="L2261" s="3"/>
      <c r="O2261" s="227"/>
      <c r="Q2261" s="94"/>
      <c r="R2261" s="94"/>
      <c r="S2261" s="94"/>
      <c r="T2261" s="94"/>
    </row>
    <row r="2262" ht="15.75" customHeight="1">
      <c r="A2262" s="204"/>
      <c r="B2262" s="240"/>
      <c r="C2262" s="223"/>
      <c r="D2262" s="223"/>
      <c r="J2262" s="226"/>
      <c r="K2262" s="3"/>
      <c r="L2262" s="3"/>
      <c r="O2262" s="227"/>
      <c r="Q2262" s="94"/>
      <c r="R2262" s="94"/>
      <c r="S2262" s="94"/>
      <c r="T2262" s="94"/>
    </row>
    <row r="2263" ht="15.75" customHeight="1">
      <c r="A2263" s="204"/>
      <c r="B2263" s="240"/>
      <c r="C2263" s="223"/>
      <c r="D2263" s="223"/>
      <c r="J2263" s="226"/>
      <c r="K2263" s="3"/>
      <c r="L2263" s="3"/>
      <c r="O2263" s="227"/>
      <c r="Q2263" s="94"/>
      <c r="R2263" s="94"/>
      <c r="S2263" s="94"/>
      <c r="T2263" s="94"/>
    </row>
    <row r="2264" ht="15.75" customHeight="1">
      <c r="A2264" s="204"/>
      <c r="B2264" s="240"/>
      <c r="C2264" s="223"/>
      <c r="D2264" s="223"/>
      <c r="J2264" s="226"/>
      <c r="K2264" s="3"/>
      <c r="L2264" s="3"/>
      <c r="O2264" s="227"/>
      <c r="Q2264" s="94"/>
      <c r="R2264" s="94"/>
      <c r="S2264" s="94"/>
      <c r="T2264" s="94"/>
    </row>
    <row r="2265" ht="15.75" customHeight="1">
      <c r="A2265" s="204"/>
      <c r="B2265" s="240"/>
      <c r="C2265" s="223"/>
      <c r="D2265" s="223"/>
      <c r="J2265" s="226"/>
      <c r="K2265" s="3"/>
      <c r="L2265" s="3"/>
      <c r="O2265" s="227"/>
      <c r="Q2265" s="94"/>
      <c r="R2265" s="94"/>
      <c r="S2265" s="94"/>
      <c r="T2265" s="94"/>
    </row>
    <row r="2266" ht="15.75" customHeight="1">
      <c r="A2266" s="204"/>
      <c r="B2266" s="240"/>
      <c r="C2266" s="223"/>
      <c r="D2266" s="223"/>
      <c r="J2266" s="226"/>
      <c r="K2266" s="3"/>
      <c r="L2266" s="3"/>
      <c r="O2266" s="227"/>
      <c r="Q2266" s="94"/>
      <c r="R2266" s="94"/>
      <c r="S2266" s="94"/>
      <c r="T2266" s="94"/>
    </row>
    <row r="2267" ht="15.75" customHeight="1">
      <c r="A2267" s="204"/>
      <c r="B2267" s="240"/>
      <c r="C2267" s="223"/>
      <c r="D2267" s="223"/>
      <c r="J2267" s="226"/>
      <c r="K2267" s="3"/>
      <c r="L2267" s="3"/>
      <c r="O2267" s="227"/>
      <c r="Q2267" s="94"/>
      <c r="R2267" s="94"/>
      <c r="S2267" s="94"/>
      <c r="T2267" s="94"/>
    </row>
    <row r="2268" ht="15.75" customHeight="1">
      <c r="A2268" s="204"/>
      <c r="B2268" s="240"/>
      <c r="C2268" s="223"/>
      <c r="D2268" s="223"/>
      <c r="J2268" s="226"/>
      <c r="K2268" s="3"/>
      <c r="L2268" s="3"/>
      <c r="O2268" s="227"/>
      <c r="Q2268" s="94"/>
      <c r="R2268" s="94"/>
      <c r="S2268" s="94"/>
      <c r="T2268" s="94"/>
    </row>
    <row r="2269" ht="15.75" customHeight="1">
      <c r="A2269" s="204"/>
      <c r="B2269" s="240"/>
      <c r="C2269" s="223"/>
      <c r="D2269" s="223"/>
      <c r="J2269" s="226"/>
      <c r="K2269" s="3"/>
      <c r="L2269" s="3"/>
      <c r="O2269" s="227"/>
      <c r="Q2269" s="94"/>
      <c r="R2269" s="94"/>
      <c r="S2269" s="94"/>
      <c r="T2269" s="94"/>
    </row>
    <row r="2270" ht="15.75" customHeight="1">
      <c r="A2270" s="204"/>
      <c r="B2270" s="240"/>
      <c r="C2270" s="223"/>
      <c r="D2270" s="223"/>
      <c r="J2270" s="226"/>
      <c r="K2270" s="3"/>
      <c r="L2270" s="3"/>
      <c r="O2270" s="227"/>
      <c r="Q2270" s="94"/>
      <c r="R2270" s="94"/>
      <c r="S2270" s="94"/>
      <c r="T2270" s="94"/>
    </row>
    <row r="2271" ht="15.75" customHeight="1">
      <c r="A2271" s="204"/>
      <c r="B2271" s="240"/>
      <c r="C2271" s="223"/>
      <c r="D2271" s="223"/>
      <c r="J2271" s="226"/>
      <c r="K2271" s="3"/>
      <c r="L2271" s="3"/>
      <c r="O2271" s="227"/>
      <c r="Q2271" s="94"/>
      <c r="R2271" s="94"/>
      <c r="S2271" s="94"/>
      <c r="T2271" s="94"/>
    </row>
    <row r="2272" ht="15.75" customHeight="1">
      <c r="A2272" s="204"/>
      <c r="B2272" s="240"/>
      <c r="C2272" s="223"/>
      <c r="D2272" s="223"/>
      <c r="J2272" s="226"/>
      <c r="K2272" s="3"/>
      <c r="L2272" s="3"/>
      <c r="O2272" s="227"/>
      <c r="Q2272" s="94"/>
      <c r="R2272" s="94"/>
      <c r="S2272" s="94"/>
      <c r="T2272" s="94"/>
    </row>
    <row r="2273" ht="15.75" customHeight="1">
      <c r="A2273" s="204"/>
      <c r="B2273" s="240"/>
      <c r="C2273" s="223"/>
      <c r="D2273" s="223"/>
      <c r="J2273" s="226"/>
      <c r="K2273" s="3"/>
      <c r="L2273" s="3"/>
      <c r="O2273" s="227"/>
      <c r="Q2273" s="94"/>
      <c r="R2273" s="94"/>
      <c r="S2273" s="94"/>
      <c r="T2273" s="94"/>
    </row>
    <row r="2274" ht="15.75" customHeight="1">
      <c r="A2274" s="204"/>
      <c r="B2274" s="240"/>
      <c r="C2274" s="223"/>
      <c r="D2274" s="223"/>
      <c r="J2274" s="226"/>
      <c r="K2274" s="3"/>
      <c r="L2274" s="3"/>
      <c r="O2274" s="227"/>
      <c r="Q2274" s="94"/>
      <c r="R2274" s="94"/>
      <c r="S2274" s="94"/>
      <c r="T2274" s="94"/>
    </row>
    <row r="2275" ht="15.75" customHeight="1">
      <c r="A2275" s="204"/>
      <c r="B2275" s="240"/>
      <c r="C2275" s="223"/>
      <c r="D2275" s="223"/>
      <c r="J2275" s="226"/>
      <c r="K2275" s="3"/>
      <c r="L2275" s="3"/>
      <c r="O2275" s="227"/>
      <c r="Q2275" s="94"/>
      <c r="R2275" s="94"/>
      <c r="S2275" s="94"/>
      <c r="T2275" s="94"/>
    </row>
    <row r="2276" ht="15.75" customHeight="1">
      <c r="A2276" s="204"/>
      <c r="B2276" s="240"/>
      <c r="C2276" s="223"/>
      <c r="D2276" s="223"/>
      <c r="J2276" s="226"/>
      <c r="K2276" s="3"/>
      <c r="L2276" s="3"/>
      <c r="O2276" s="227"/>
      <c r="Q2276" s="94"/>
      <c r="R2276" s="94"/>
      <c r="S2276" s="94"/>
      <c r="T2276" s="94"/>
    </row>
    <row r="2277" ht="15.75" customHeight="1">
      <c r="A2277" s="204"/>
      <c r="B2277" s="240"/>
      <c r="C2277" s="223"/>
      <c r="D2277" s="223"/>
      <c r="J2277" s="226"/>
      <c r="K2277" s="3"/>
      <c r="L2277" s="3"/>
      <c r="O2277" s="227"/>
      <c r="Q2277" s="94"/>
      <c r="R2277" s="94"/>
      <c r="S2277" s="94"/>
      <c r="T2277" s="94"/>
    </row>
    <row r="2278" ht="15.75" customHeight="1">
      <c r="A2278" s="204"/>
      <c r="B2278" s="240"/>
      <c r="C2278" s="223"/>
      <c r="D2278" s="223"/>
      <c r="J2278" s="226"/>
      <c r="K2278" s="3"/>
      <c r="L2278" s="3"/>
      <c r="O2278" s="227"/>
      <c r="Q2278" s="94"/>
      <c r="R2278" s="94"/>
      <c r="S2278" s="94"/>
      <c r="T2278" s="94"/>
    </row>
    <row r="2279" ht="15.75" customHeight="1">
      <c r="A2279" s="204"/>
      <c r="B2279" s="240"/>
      <c r="C2279" s="223"/>
      <c r="D2279" s="223"/>
      <c r="J2279" s="226"/>
      <c r="K2279" s="3"/>
      <c r="L2279" s="3"/>
      <c r="O2279" s="227"/>
      <c r="Q2279" s="94"/>
      <c r="R2279" s="94"/>
      <c r="S2279" s="94"/>
      <c r="T2279" s="94"/>
    </row>
    <row r="2280" ht="15.75" customHeight="1">
      <c r="A2280" s="204"/>
      <c r="B2280" s="240"/>
      <c r="C2280" s="223"/>
      <c r="D2280" s="223"/>
      <c r="J2280" s="226"/>
      <c r="K2280" s="3"/>
      <c r="L2280" s="3"/>
      <c r="O2280" s="227"/>
      <c r="Q2280" s="94"/>
      <c r="R2280" s="94"/>
      <c r="S2280" s="94"/>
      <c r="T2280" s="94"/>
    </row>
    <row r="2281" ht="15.75" customHeight="1">
      <c r="A2281" s="204"/>
      <c r="B2281" s="240"/>
      <c r="C2281" s="223"/>
      <c r="D2281" s="223"/>
      <c r="J2281" s="226"/>
      <c r="K2281" s="3"/>
      <c r="L2281" s="3"/>
      <c r="O2281" s="227"/>
      <c r="Q2281" s="94"/>
      <c r="R2281" s="94"/>
      <c r="S2281" s="94"/>
      <c r="T2281" s="94"/>
    </row>
    <row r="2282" ht="15.75" customHeight="1">
      <c r="A2282" s="204"/>
      <c r="B2282" s="240"/>
      <c r="C2282" s="223"/>
      <c r="D2282" s="223"/>
      <c r="J2282" s="226"/>
      <c r="K2282" s="3"/>
      <c r="L2282" s="3"/>
      <c r="O2282" s="227"/>
      <c r="Q2282" s="94"/>
      <c r="R2282" s="94"/>
      <c r="S2282" s="94"/>
      <c r="T2282" s="94"/>
    </row>
    <row r="2283" ht="15.75" customHeight="1">
      <c r="A2283" s="204"/>
      <c r="B2283" s="240"/>
      <c r="C2283" s="223"/>
      <c r="D2283" s="223"/>
      <c r="J2283" s="226"/>
      <c r="K2283" s="3"/>
      <c r="L2283" s="3"/>
      <c r="O2283" s="227"/>
      <c r="Q2283" s="94"/>
      <c r="R2283" s="94"/>
      <c r="S2283" s="94"/>
      <c r="T2283" s="94"/>
    </row>
    <row r="2284" ht="15.75" customHeight="1">
      <c r="A2284" s="204"/>
      <c r="B2284" s="240"/>
      <c r="C2284" s="223"/>
      <c r="D2284" s="223"/>
      <c r="J2284" s="226"/>
      <c r="K2284" s="3"/>
      <c r="L2284" s="3"/>
      <c r="O2284" s="227"/>
      <c r="Q2284" s="94"/>
      <c r="R2284" s="94"/>
      <c r="S2284" s="94"/>
      <c r="T2284" s="94"/>
    </row>
    <row r="2285" ht="15.75" customHeight="1">
      <c r="A2285" s="204"/>
      <c r="B2285" s="240"/>
      <c r="C2285" s="223"/>
      <c r="D2285" s="223"/>
      <c r="J2285" s="226"/>
      <c r="K2285" s="3"/>
      <c r="L2285" s="3"/>
      <c r="O2285" s="227"/>
      <c r="Q2285" s="94"/>
      <c r="R2285" s="94"/>
      <c r="S2285" s="94"/>
      <c r="T2285" s="94"/>
    </row>
    <row r="2286" ht="15.75" customHeight="1">
      <c r="A2286" s="204"/>
      <c r="B2286" s="240"/>
      <c r="C2286" s="223"/>
      <c r="D2286" s="223"/>
      <c r="J2286" s="226"/>
      <c r="K2286" s="3"/>
      <c r="L2286" s="3"/>
      <c r="O2286" s="227"/>
      <c r="Q2286" s="94"/>
      <c r="R2286" s="94"/>
      <c r="S2286" s="94"/>
      <c r="T2286" s="94"/>
    </row>
    <row r="2287" ht="15.75" customHeight="1">
      <c r="A2287" s="204"/>
      <c r="B2287" s="240"/>
      <c r="C2287" s="223"/>
      <c r="D2287" s="223"/>
      <c r="J2287" s="226"/>
      <c r="K2287" s="3"/>
      <c r="L2287" s="3"/>
      <c r="O2287" s="227"/>
      <c r="Q2287" s="94"/>
      <c r="R2287" s="94"/>
      <c r="S2287" s="94"/>
      <c r="T2287" s="94"/>
    </row>
    <row r="2288" ht="15.75" customHeight="1">
      <c r="A2288" s="204"/>
      <c r="B2288" s="240"/>
      <c r="C2288" s="223"/>
      <c r="D2288" s="223"/>
      <c r="J2288" s="226"/>
      <c r="K2288" s="3"/>
      <c r="L2288" s="3"/>
      <c r="O2288" s="227"/>
      <c r="Q2288" s="94"/>
      <c r="R2288" s="94"/>
      <c r="S2288" s="94"/>
      <c r="T2288" s="94"/>
    </row>
    <row r="2289" ht="15.75" customHeight="1">
      <c r="A2289" s="204"/>
      <c r="B2289" s="240"/>
      <c r="C2289" s="223"/>
      <c r="D2289" s="223"/>
      <c r="J2289" s="226"/>
      <c r="K2289" s="3"/>
      <c r="L2289" s="3"/>
      <c r="O2289" s="227"/>
      <c r="Q2289" s="94"/>
      <c r="R2289" s="94"/>
      <c r="S2289" s="94"/>
      <c r="T2289" s="94"/>
    </row>
    <row r="2290" ht="15.75" customHeight="1">
      <c r="A2290" s="204"/>
      <c r="B2290" s="240"/>
      <c r="C2290" s="223"/>
      <c r="D2290" s="223"/>
      <c r="J2290" s="226"/>
      <c r="K2290" s="3"/>
      <c r="L2290" s="3"/>
      <c r="O2290" s="227"/>
      <c r="Q2290" s="94"/>
      <c r="R2290" s="94"/>
      <c r="S2290" s="94"/>
      <c r="T2290" s="94"/>
    </row>
    <row r="2291" ht="15.75" customHeight="1">
      <c r="A2291" s="204"/>
      <c r="B2291" s="240"/>
      <c r="C2291" s="223"/>
      <c r="D2291" s="223"/>
      <c r="J2291" s="226"/>
      <c r="K2291" s="3"/>
      <c r="L2291" s="3"/>
      <c r="O2291" s="227"/>
      <c r="Q2291" s="94"/>
      <c r="R2291" s="94"/>
      <c r="S2291" s="94"/>
      <c r="T2291" s="94"/>
    </row>
    <row r="2292" ht="15.75" customHeight="1">
      <c r="A2292" s="204"/>
      <c r="B2292" s="240"/>
      <c r="C2292" s="223"/>
      <c r="D2292" s="223"/>
      <c r="J2292" s="226"/>
      <c r="K2292" s="3"/>
      <c r="L2292" s="3"/>
      <c r="O2292" s="227"/>
      <c r="Q2292" s="94"/>
      <c r="R2292" s="94"/>
      <c r="S2292" s="94"/>
      <c r="T2292" s="94"/>
    </row>
    <row r="2293" ht="15.75" customHeight="1">
      <c r="A2293" s="204"/>
      <c r="B2293" s="240"/>
      <c r="C2293" s="223"/>
      <c r="D2293" s="223"/>
      <c r="J2293" s="226"/>
      <c r="K2293" s="3"/>
      <c r="L2293" s="3"/>
      <c r="O2293" s="227"/>
      <c r="Q2293" s="94"/>
      <c r="R2293" s="94"/>
      <c r="S2293" s="94"/>
      <c r="T2293" s="94"/>
    </row>
    <row r="2294" ht="15.75" customHeight="1">
      <c r="A2294" s="204"/>
      <c r="B2294" s="240"/>
      <c r="C2294" s="223"/>
      <c r="D2294" s="223"/>
      <c r="J2294" s="226"/>
      <c r="K2294" s="3"/>
      <c r="L2294" s="3"/>
      <c r="O2294" s="227"/>
      <c r="Q2294" s="94"/>
      <c r="R2294" s="94"/>
      <c r="S2294" s="94"/>
      <c r="T2294" s="94"/>
    </row>
    <row r="2295" ht="15.75" customHeight="1">
      <c r="A2295" s="204"/>
      <c r="B2295" s="240"/>
      <c r="C2295" s="223"/>
      <c r="D2295" s="223"/>
      <c r="J2295" s="226"/>
      <c r="K2295" s="3"/>
      <c r="L2295" s="3"/>
      <c r="O2295" s="227"/>
      <c r="Q2295" s="94"/>
      <c r="R2295" s="94"/>
      <c r="S2295" s="94"/>
      <c r="T2295" s="94"/>
    </row>
    <row r="2296" ht="15.75" customHeight="1">
      <c r="A2296" s="204"/>
      <c r="B2296" s="240"/>
      <c r="C2296" s="223"/>
      <c r="D2296" s="223"/>
      <c r="J2296" s="226"/>
      <c r="K2296" s="3"/>
      <c r="L2296" s="3"/>
      <c r="O2296" s="227"/>
      <c r="Q2296" s="94"/>
      <c r="R2296" s="94"/>
      <c r="S2296" s="94"/>
      <c r="T2296" s="94"/>
    </row>
    <row r="2297" ht="15.75" customHeight="1">
      <c r="A2297" s="204"/>
      <c r="B2297" s="240"/>
      <c r="C2297" s="223"/>
      <c r="D2297" s="223"/>
      <c r="J2297" s="226"/>
      <c r="K2297" s="3"/>
      <c r="L2297" s="3"/>
      <c r="O2297" s="227"/>
      <c r="Q2297" s="94"/>
      <c r="R2297" s="94"/>
      <c r="S2297" s="94"/>
      <c r="T2297" s="94"/>
    </row>
    <row r="2298" ht="15.75" customHeight="1">
      <c r="A2298" s="204"/>
      <c r="B2298" s="240"/>
      <c r="C2298" s="223"/>
      <c r="D2298" s="223"/>
      <c r="J2298" s="226"/>
      <c r="K2298" s="3"/>
      <c r="L2298" s="3"/>
      <c r="O2298" s="227"/>
      <c r="Q2298" s="94"/>
      <c r="R2298" s="94"/>
      <c r="S2298" s="94"/>
      <c r="T2298" s="94"/>
    </row>
    <row r="2299" ht="15.75" customHeight="1">
      <c r="A2299" s="204"/>
      <c r="B2299" s="240"/>
      <c r="C2299" s="223"/>
      <c r="D2299" s="223"/>
      <c r="J2299" s="226"/>
      <c r="K2299" s="3"/>
      <c r="L2299" s="3"/>
      <c r="O2299" s="227"/>
      <c r="Q2299" s="94"/>
      <c r="R2299" s="94"/>
      <c r="S2299" s="94"/>
      <c r="T2299" s="94"/>
    </row>
    <row r="2300" ht="15.75" customHeight="1">
      <c r="A2300" s="204"/>
      <c r="B2300" s="240"/>
      <c r="C2300" s="223"/>
      <c r="D2300" s="223"/>
      <c r="J2300" s="226"/>
      <c r="K2300" s="3"/>
      <c r="L2300" s="3"/>
      <c r="O2300" s="227"/>
      <c r="Q2300" s="94"/>
      <c r="R2300" s="94"/>
      <c r="S2300" s="94"/>
      <c r="T2300" s="94"/>
    </row>
    <row r="2301" ht="15.75" customHeight="1">
      <c r="A2301" s="204"/>
      <c r="B2301" s="240"/>
      <c r="C2301" s="223"/>
      <c r="D2301" s="223"/>
      <c r="J2301" s="226"/>
      <c r="K2301" s="3"/>
      <c r="L2301" s="3"/>
      <c r="O2301" s="227"/>
      <c r="Q2301" s="94"/>
      <c r="R2301" s="94"/>
      <c r="S2301" s="94"/>
      <c r="T2301" s="94"/>
    </row>
    <row r="2302" ht="15.75" customHeight="1">
      <c r="A2302" s="204"/>
      <c r="B2302" s="240"/>
      <c r="C2302" s="223"/>
      <c r="D2302" s="223"/>
      <c r="J2302" s="226"/>
      <c r="K2302" s="3"/>
      <c r="L2302" s="3"/>
      <c r="O2302" s="227"/>
      <c r="Q2302" s="94"/>
      <c r="R2302" s="94"/>
      <c r="S2302" s="94"/>
      <c r="T2302" s="94"/>
    </row>
    <row r="2303" ht="15.75" customHeight="1">
      <c r="A2303" s="204"/>
      <c r="B2303" s="240"/>
      <c r="C2303" s="223"/>
      <c r="D2303" s="223"/>
      <c r="J2303" s="226"/>
      <c r="K2303" s="3"/>
      <c r="L2303" s="3"/>
      <c r="O2303" s="227"/>
      <c r="Q2303" s="94"/>
      <c r="R2303" s="94"/>
      <c r="S2303" s="94"/>
      <c r="T2303" s="94"/>
    </row>
    <row r="2304" ht="15.75" customHeight="1">
      <c r="A2304" s="204"/>
      <c r="B2304" s="240"/>
      <c r="C2304" s="223"/>
      <c r="D2304" s="223"/>
      <c r="J2304" s="226"/>
      <c r="K2304" s="3"/>
      <c r="L2304" s="3"/>
      <c r="O2304" s="227"/>
      <c r="Q2304" s="94"/>
      <c r="R2304" s="94"/>
      <c r="S2304" s="94"/>
      <c r="T2304" s="94"/>
    </row>
    <row r="2305" ht="15.75" customHeight="1">
      <c r="A2305" s="204"/>
      <c r="B2305" s="240"/>
      <c r="C2305" s="223"/>
      <c r="D2305" s="223"/>
      <c r="J2305" s="226"/>
      <c r="K2305" s="3"/>
      <c r="L2305" s="3"/>
      <c r="O2305" s="227"/>
      <c r="Q2305" s="94"/>
      <c r="R2305" s="94"/>
      <c r="S2305" s="94"/>
      <c r="T2305" s="94"/>
    </row>
    <row r="2306" ht="15.75" customHeight="1">
      <c r="A2306" s="204"/>
      <c r="B2306" s="240"/>
      <c r="C2306" s="223"/>
      <c r="D2306" s="223"/>
      <c r="J2306" s="226"/>
      <c r="K2306" s="3"/>
      <c r="L2306" s="3"/>
      <c r="O2306" s="227"/>
      <c r="Q2306" s="94"/>
      <c r="R2306" s="94"/>
      <c r="S2306" s="94"/>
      <c r="T2306" s="94"/>
    </row>
    <row r="2307" ht="15.75" customHeight="1">
      <c r="A2307" s="204"/>
      <c r="B2307" s="240"/>
      <c r="C2307" s="223"/>
      <c r="D2307" s="223"/>
      <c r="J2307" s="226"/>
      <c r="K2307" s="3"/>
      <c r="L2307" s="3"/>
      <c r="O2307" s="227"/>
      <c r="Q2307" s="94"/>
      <c r="R2307" s="94"/>
      <c r="S2307" s="94"/>
      <c r="T2307" s="94"/>
    </row>
    <row r="2308" ht="15.75" customHeight="1">
      <c r="A2308" s="204"/>
      <c r="B2308" s="240"/>
      <c r="C2308" s="223"/>
      <c r="D2308" s="223"/>
      <c r="J2308" s="226"/>
      <c r="K2308" s="3"/>
      <c r="L2308" s="3"/>
      <c r="O2308" s="227"/>
      <c r="Q2308" s="94"/>
      <c r="R2308" s="94"/>
      <c r="S2308" s="94"/>
      <c r="T2308" s="94"/>
    </row>
    <row r="2309" ht="15.75" customHeight="1">
      <c r="A2309" s="204"/>
      <c r="B2309" s="240"/>
      <c r="C2309" s="223"/>
      <c r="D2309" s="223"/>
      <c r="J2309" s="226"/>
      <c r="K2309" s="3"/>
      <c r="L2309" s="3"/>
      <c r="O2309" s="227"/>
      <c r="Q2309" s="94"/>
      <c r="R2309" s="94"/>
      <c r="S2309" s="94"/>
      <c r="T2309" s="94"/>
    </row>
    <row r="2310" ht="15.75" customHeight="1">
      <c r="A2310" s="204"/>
      <c r="B2310" s="240"/>
      <c r="C2310" s="223"/>
      <c r="D2310" s="223"/>
      <c r="J2310" s="226"/>
      <c r="K2310" s="3"/>
      <c r="L2310" s="3"/>
      <c r="O2310" s="227"/>
      <c r="Q2310" s="94"/>
      <c r="R2310" s="94"/>
      <c r="S2310" s="94"/>
      <c r="T2310" s="94"/>
    </row>
    <row r="2311" ht="15.75" customHeight="1">
      <c r="A2311" s="204"/>
      <c r="B2311" s="240"/>
      <c r="C2311" s="223"/>
      <c r="D2311" s="223"/>
      <c r="J2311" s="226"/>
      <c r="K2311" s="3"/>
      <c r="L2311" s="3"/>
      <c r="O2311" s="227"/>
      <c r="Q2311" s="94"/>
      <c r="R2311" s="94"/>
      <c r="S2311" s="94"/>
      <c r="T2311" s="94"/>
    </row>
    <row r="2312" ht="15.75" customHeight="1">
      <c r="A2312" s="204"/>
      <c r="B2312" s="240"/>
      <c r="C2312" s="223"/>
      <c r="D2312" s="223"/>
      <c r="J2312" s="226"/>
      <c r="K2312" s="3"/>
      <c r="L2312" s="3"/>
      <c r="O2312" s="227"/>
      <c r="Q2312" s="94"/>
      <c r="R2312" s="94"/>
      <c r="S2312" s="94"/>
      <c r="T2312" s="94"/>
    </row>
    <row r="2313" ht="15.75" customHeight="1">
      <c r="A2313" s="204"/>
      <c r="B2313" s="240"/>
      <c r="C2313" s="223"/>
      <c r="D2313" s="223"/>
      <c r="J2313" s="226"/>
      <c r="K2313" s="3"/>
      <c r="L2313" s="3"/>
      <c r="O2313" s="227"/>
      <c r="Q2313" s="94"/>
      <c r="R2313" s="94"/>
      <c r="S2313" s="94"/>
      <c r="T2313" s="94"/>
    </row>
    <row r="2314" ht="15.75" customHeight="1">
      <c r="A2314" s="204"/>
      <c r="B2314" s="240"/>
      <c r="C2314" s="223"/>
      <c r="D2314" s="223"/>
      <c r="J2314" s="226"/>
      <c r="K2314" s="3"/>
      <c r="L2314" s="3"/>
      <c r="O2314" s="227"/>
      <c r="Q2314" s="94"/>
      <c r="R2314" s="94"/>
      <c r="S2314" s="94"/>
      <c r="T2314" s="94"/>
    </row>
    <row r="2315" ht="15.75" customHeight="1">
      <c r="A2315" s="204"/>
      <c r="B2315" s="240"/>
      <c r="C2315" s="223"/>
      <c r="D2315" s="223"/>
      <c r="J2315" s="226"/>
      <c r="K2315" s="3"/>
      <c r="L2315" s="3"/>
      <c r="O2315" s="227"/>
      <c r="Q2315" s="94"/>
      <c r="R2315" s="94"/>
      <c r="S2315" s="94"/>
      <c r="T2315" s="94"/>
    </row>
    <row r="2316" ht="15.75" customHeight="1">
      <c r="A2316" s="204"/>
      <c r="B2316" s="240"/>
      <c r="C2316" s="223"/>
      <c r="D2316" s="223"/>
      <c r="J2316" s="226"/>
      <c r="K2316" s="3"/>
      <c r="L2316" s="3"/>
      <c r="O2316" s="227"/>
      <c r="Q2316" s="94"/>
      <c r="R2316" s="94"/>
      <c r="S2316" s="94"/>
      <c r="T2316" s="94"/>
    </row>
    <row r="2317" ht="15.75" customHeight="1">
      <c r="A2317" s="204"/>
      <c r="B2317" s="240"/>
      <c r="C2317" s="223"/>
      <c r="D2317" s="223"/>
      <c r="J2317" s="226"/>
      <c r="K2317" s="3"/>
      <c r="L2317" s="3"/>
      <c r="O2317" s="227"/>
      <c r="Q2317" s="94"/>
      <c r="R2317" s="94"/>
      <c r="S2317" s="94"/>
      <c r="T2317" s="94"/>
    </row>
    <row r="2318" ht="15.75" customHeight="1">
      <c r="A2318" s="204"/>
      <c r="B2318" s="240"/>
      <c r="C2318" s="223"/>
      <c r="D2318" s="223"/>
      <c r="J2318" s="226"/>
      <c r="K2318" s="3"/>
      <c r="L2318" s="3"/>
      <c r="O2318" s="227"/>
      <c r="Q2318" s="94"/>
      <c r="R2318" s="94"/>
      <c r="S2318" s="94"/>
      <c r="T2318" s="94"/>
    </row>
    <row r="2319" ht="15.75" customHeight="1">
      <c r="A2319" s="204"/>
      <c r="B2319" s="240"/>
      <c r="C2319" s="223"/>
      <c r="D2319" s="223"/>
      <c r="J2319" s="226"/>
      <c r="K2319" s="3"/>
      <c r="L2319" s="3"/>
      <c r="O2319" s="227"/>
      <c r="Q2319" s="94"/>
      <c r="R2319" s="94"/>
      <c r="S2319" s="94"/>
      <c r="T2319" s="94"/>
    </row>
    <row r="2320" ht="15.75" customHeight="1">
      <c r="A2320" s="204"/>
      <c r="B2320" s="240"/>
      <c r="C2320" s="223"/>
      <c r="D2320" s="223"/>
      <c r="J2320" s="226"/>
      <c r="K2320" s="3"/>
      <c r="L2320" s="3"/>
      <c r="O2320" s="227"/>
      <c r="Q2320" s="94"/>
      <c r="R2320" s="94"/>
      <c r="S2320" s="94"/>
      <c r="T2320" s="94"/>
    </row>
    <row r="2321" ht="15.75" customHeight="1">
      <c r="A2321" s="204"/>
      <c r="B2321" s="240"/>
      <c r="C2321" s="223"/>
      <c r="D2321" s="223"/>
      <c r="J2321" s="226"/>
      <c r="K2321" s="3"/>
      <c r="L2321" s="3"/>
      <c r="O2321" s="227"/>
      <c r="Q2321" s="94"/>
      <c r="R2321" s="94"/>
      <c r="S2321" s="94"/>
      <c r="T2321" s="94"/>
    </row>
    <row r="2322" ht="15.75" customHeight="1">
      <c r="A2322" s="204"/>
      <c r="B2322" s="240"/>
      <c r="C2322" s="223"/>
      <c r="D2322" s="223"/>
      <c r="J2322" s="226"/>
      <c r="K2322" s="3"/>
      <c r="L2322" s="3"/>
      <c r="O2322" s="227"/>
      <c r="Q2322" s="94"/>
      <c r="R2322" s="94"/>
      <c r="S2322" s="94"/>
      <c r="T2322" s="94"/>
    </row>
    <row r="2323" ht="15.75" customHeight="1">
      <c r="A2323" s="204"/>
      <c r="B2323" s="240"/>
      <c r="C2323" s="223"/>
      <c r="D2323" s="223"/>
      <c r="J2323" s="226"/>
      <c r="K2323" s="3"/>
      <c r="L2323" s="3"/>
      <c r="O2323" s="227"/>
      <c r="Q2323" s="94"/>
      <c r="R2323" s="94"/>
      <c r="S2323" s="94"/>
      <c r="T2323" s="94"/>
    </row>
    <row r="2324" ht="15.75" customHeight="1">
      <c r="A2324" s="204"/>
      <c r="B2324" s="240"/>
      <c r="C2324" s="223"/>
      <c r="D2324" s="223"/>
      <c r="J2324" s="226"/>
      <c r="K2324" s="3"/>
      <c r="L2324" s="3"/>
      <c r="O2324" s="227"/>
      <c r="Q2324" s="94"/>
      <c r="R2324" s="94"/>
      <c r="S2324" s="94"/>
      <c r="T2324" s="94"/>
    </row>
    <row r="2325" ht="15.75" customHeight="1">
      <c r="A2325" s="204"/>
      <c r="B2325" s="240"/>
      <c r="C2325" s="223"/>
      <c r="D2325" s="223"/>
      <c r="J2325" s="226"/>
      <c r="K2325" s="3"/>
      <c r="L2325" s="3"/>
      <c r="O2325" s="227"/>
      <c r="Q2325" s="94"/>
      <c r="R2325" s="94"/>
      <c r="S2325" s="94"/>
      <c r="T2325" s="94"/>
    </row>
    <row r="2326" ht="15.75" customHeight="1">
      <c r="A2326" s="204"/>
      <c r="B2326" s="240"/>
      <c r="C2326" s="223"/>
      <c r="D2326" s="223"/>
      <c r="J2326" s="226"/>
      <c r="K2326" s="3"/>
      <c r="L2326" s="3"/>
      <c r="O2326" s="227"/>
      <c r="Q2326" s="94"/>
      <c r="R2326" s="94"/>
      <c r="S2326" s="94"/>
      <c r="T2326" s="94"/>
    </row>
    <row r="2327" ht="15.75" customHeight="1">
      <c r="A2327" s="204"/>
      <c r="B2327" s="240"/>
      <c r="C2327" s="223"/>
      <c r="D2327" s="223"/>
      <c r="J2327" s="226"/>
      <c r="K2327" s="3"/>
      <c r="L2327" s="3"/>
      <c r="O2327" s="227"/>
      <c r="Q2327" s="94"/>
      <c r="R2327" s="94"/>
      <c r="S2327" s="94"/>
      <c r="T2327" s="94"/>
    </row>
    <row r="2328" ht="15.75" customHeight="1">
      <c r="A2328" s="204"/>
      <c r="B2328" s="240"/>
      <c r="C2328" s="223"/>
      <c r="D2328" s="223"/>
      <c r="J2328" s="226"/>
      <c r="K2328" s="3"/>
      <c r="L2328" s="3"/>
      <c r="O2328" s="227"/>
      <c r="Q2328" s="94"/>
      <c r="R2328" s="94"/>
      <c r="S2328" s="94"/>
      <c r="T2328" s="94"/>
    </row>
    <row r="2329" ht="15.75" customHeight="1">
      <c r="A2329" s="204"/>
      <c r="B2329" s="240"/>
      <c r="C2329" s="223"/>
      <c r="D2329" s="223"/>
      <c r="J2329" s="226"/>
      <c r="K2329" s="3"/>
      <c r="L2329" s="3"/>
      <c r="O2329" s="227"/>
      <c r="Q2329" s="94"/>
      <c r="R2329" s="94"/>
      <c r="S2329" s="94"/>
      <c r="T2329" s="94"/>
    </row>
    <row r="2330" ht="15.75" customHeight="1">
      <c r="A2330" s="204"/>
      <c r="B2330" s="240"/>
      <c r="C2330" s="223"/>
      <c r="D2330" s="223"/>
      <c r="J2330" s="226"/>
      <c r="K2330" s="3"/>
      <c r="L2330" s="3"/>
      <c r="O2330" s="227"/>
      <c r="Q2330" s="94"/>
      <c r="R2330" s="94"/>
      <c r="S2330" s="94"/>
      <c r="T2330" s="94"/>
    </row>
    <row r="2331" ht="15.75" customHeight="1">
      <c r="A2331" s="204"/>
      <c r="B2331" s="240"/>
      <c r="C2331" s="223"/>
      <c r="D2331" s="223"/>
      <c r="J2331" s="226"/>
      <c r="K2331" s="3"/>
      <c r="L2331" s="3"/>
      <c r="O2331" s="227"/>
      <c r="Q2331" s="94"/>
      <c r="R2331" s="94"/>
      <c r="S2331" s="94"/>
      <c r="T2331" s="94"/>
    </row>
    <row r="2332" ht="15.75" customHeight="1">
      <c r="A2332" s="204"/>
      <c r="B2332" s="240"/>
      <c r="C2332" s="223"/>
      <c r="D2332" s="223"/>
      <c r="J2332" s="226"/>
      <c r="K2332" s="3"/>
      <c r="L2332" s="3"/>
      <c r="O2332" s="227"/>
      <c r="Q2332" s="94"/>
      <c r="R2332" s="94"/>
      <c r="S2332" s="94"/>
      <c r="T2332" s="94"/>
    </row>
    <row r="2333" ht="15.75" customHeight="1">
      <c r="A2333" s="204"/>
      <c r="B2333" s="240"/>
      <c r="C2333" s="223"/>
      <c r="D2333" s="223"/>
      <c r="J2333" s="226"/>
      <c r="K2333" s="3"/>
      <c r="L2333" s="3"/>
      <c r="O2333" s="227"/>
      <c r="Q2333" s="94"/>
      <c r="R2333" s="94"/>
      <c r="S2333" s="94"/>
      <c r="T2333" s="94"/>
    </row>
    <row r="2334" ht="15.75" customHeight="1">
      <c r="A2334" s="204"/>
      <c r="B2334" s="240"/>
      <c r="C2334" s="223"/>
      <c r="D2334" s="223"/>
      <c r="J2334" s="226"/>
      <c r="K2334" s="3"/>
      <c r="L2334" s="3"/>
      <c r="O2334" s="227"/>
      <c r="Q2334" s="94"/>
      <c r="R2334" s="94"/>
      <c r="S2334" s="94"/>
      <c r="T2334" s="94"/>
    </row>
    <row r="2335" ht="15.75" customHeight="1">
      <c r="A2335" s="204"/>
      <c r="B2335" s="240"/>
      <c r="C2335" s="223"/>
      <c r="D2335" s="223"/>
      <c r="J2335" s="226"/>
      <c r="K2335" s="3"/>
      <c r="L2335" s="3"/>
      <c r="O2335" s="227"/>
      <c r="Q2335" s="94"/>
      <c r="R2335" s="94"/>
      <c r="S2335" s="94"/>
      <c r="T2335" s="94"/>
    </row>
    <row r="2336" ht="15.75" customHeight="1">
      <c r="A2336" s="204"/>
      <c r="B2336" s="240"/>
      <c r="C2336" s="223"/>
      <c r="D2336" s="223"/>
      <c r="J2336" s="226"/>
      <c r="K2336" s="3"/>
      <c r="L2336" s="3"/>
      <c r="O2336" s="227"/>
      <c r="Q2336" s="94"/>
      <c r="R2336" s="94"/>
      <c r="S2336" s="94"/>
      <c r="T2336" s="94"/>
    </row>
    <row r="2337" ht="15.75" customHeight="1">
      <c r="A2337" s="204"/>
      <c r="B2337" s="240"/>
      <c r="C2337" s="223"/>
      <c r="D2337" s="223"/>
      <c r="J2337" s="226"/>
      <c r="K2337" s="3"/>
      <c r="L2337" s="3"/>
      <c r="O2337" s="227"/>
      <c r="Q2337" s="94"/>
      <c r="R2337" s="94"/>
      <c r="S2337" s="94"/>
      <c r="T2337" s="94"/>
    </row>
    <row r="2338" ht="15.75" customHeight="1">
      <c r="A2338" s="204"/>
      <c r="B2338" s="240"/>
      <c r="C2338" s="223"/>
      <c r="D2338" s="223"/>
      <c r="J2338" s="226"/>
      <c r="K2338" s="3"/>
      <c r="L2338" s="3"/>
      <c r="O2338" s="227"/>
      <c r="Q2338" s="94"/>
      <c r="R2338" s="94"/>
      <c r="S2338" s="94"/>
      <c r="T2338" s="94"/>
    </row>
    <row r="2339" ht="15.75" customHeight="1">
      <c r="A2339" s="204"/>
      <c r="B2339" s="240"/>
      <c r="C2339" s="223"/>
      <c r="D2339" s="223"/>
      <c r="J2339" s="226"/>
      <c r="K2339" s="3"/>
      <c r="L2339" s="3"/>
      <c r="O2339" s="227"/>
      <c r="Q2339" s="94"/>
      <c r="R2339" s="94"/>
      <c r="S2339" s="94"/>
      <c r="T2339" s="94"/>
    </row>
    <row r="2340" ht="15.75" customHeight="1">
      <c r="A2340" s="204"/>
      <c r="B2340" s="240"/>
      <c r="C2340" s="223"/>
      <c r="D2340" s="223"/>
      <c r="J2340" s="226"/>
      <c r="K2340" s="3"/>
      <c r="L2340" s="3"/>
      <c r="O2340" s="227"/>
      <c r="Q2340" s="94"/>
      <c r="R2340" s="94"/>
      <c r="S2340" s="94"/>
      <c r="T2340" s="94"/>
    </row>
    <row r="2341" ht="15.75" customHeight="1">
      <c r="A2341" s="204"/>
      <c r="B2341" s="240"/>
      <c r="C2341" s="223"/>
      <c r="D2341" s="223"/>
      <c r="J2341" s="226"/>
      <c r="K2341" s="3"/>
      <c r="L2341" s="3"/>
      <c r="O2341" s="227"/>
      <c r="Q2341" s="94"/>
      <c r="R2341" s="94"/>
      <c r="S2341" s="94"/>
      <c r="T2341" s="94"/>
    </row>
    <row r="2342" ht="15.75" customHeight="1">
      <c r="A2342" s="204"/>
      <c r="B2342" s="240"/>
      <c r="C2342" s="223"/>
      <c r="D2342" s="223"/>
      <c r="J2342" s="226"/>
      <c r="K2342" s="3"/>
      <c r="L2342" s="3"/>
      <c r="O2342" s="227"/>
      <c r="Q2342" s="94"/>
      <c r="R2342" s="94"/>
      <c r="S2342" s="94"/>
      <c r="T2342" s="94"/>
    </row>
    <row r="2343" ht="15.75" customHeight="1">
      <c r="A2343" s="204"/>
      <c r="B2343" s="240"/>
      <c r="C2343" s="223"/>
      <c r="D2343" s="223"/>
      <c r="J2343" s="226"/>
      <c r="K2343" s="3"/>
      <c r="L2343" s="3"/>
      <c r="O2343" s="227"/>
      <c r="Q2343" s="94"/>
      <c r="R2343" s="94"/>
      <c r="S2343" s="94"/>
      <c r="T2343" s="94"/>
    </row>
    <row r="2344" ht="15.75" customHeight="1">
      <c r="A2344" s="204"/>
      <c r="B2344" s="240"/>
      <c r="C2344" s="223"/>
      <c r="D2344" s="223"/>
      <c r="J2344" s="226"/>
      <c r="K2344" s="3"/>
      <c r="L2344" s="3"/>
      <c r="O2344" s="227"/>
      <c r="Q2344" s="94"/>
      <c r="R2344" s="94"/>
      <c r="S2344" s="94"/>
      <c r="T2344" s="94"/>
    </row>
    <row r="2345" ht="15.75" customHeight="1">
      <c r="A2345" s="204"/>
      <c r="B2345" s="240"/>
      <c r="C2345" s="223"/>
      <c r="D2345" s="223"/>
      <c r="J2345" s="226"/>
      <c r="K2345" s="3"/>
      <c r="L2345" s="3"/>
      <c r="O2345" s="227"/>
      <c r="Q2345" s="94"/>
      <c r="R2345" s="94"/>
      <c r="S2345" s="94"/>
      <c r="T2345" s="94"/>
    </row>
    <row r="2346" ht="15.75" customHeight="1">
      <c r="A2346" s="204"/>
      <c r="B2346" s="240"/>
      <c r="C2346" s="223"/>
      <c r="D2346" s="223"/>
      <c r="J2346" s="226"/>
      <c r="K2346" s="3"/>
      <c r="L2346" s="3"/>
      <c r="O2346" s="227"/>
      <c r="Q2346" s="94"/>
      <c r="R2346" s="94"/>
      <c r="S2346" s="94"/>
      <c r="T2346" s="94"/>
    </row>
    <row r="2347" ht="15.75" customHeight="1">
      <c r="A2347" s="204"/>
      <c r="B2347" s="240"/>
      <c r="C2347" s="223"/>
      <c r="D2347" s="223"/>
      <c r="J2347" s="226"/>
      <c r="K2347" s="3"/>
      <c r="L2347" s="3"/>
      <c r="O2347" s="227"/>
      <c r="Q2347" s="94"/>
      <c r="R2347" s="94"/>
      <c r="S2347" s="94"/>
      <c r="T2347" s="94"/>
    </row>
    <row r="2348" ht="15.75" customHeight="1">
      <c r="A2348" s="204"/>
      <c r="B2348" s="240"/>
      <c r="C2348" s="223"/>
      <c r="D2348" s="223"/>
      <c r="J2348" s="226"/>
      <c r="K2348" s="3"/>
      <c r="L2348" s="3"/>
      <c r="O2348" s="227"/>
      <c r="Q2348" s="94"/>
      <c r="R2348" s="94"/>
      <c r="S2348" s="94"/>
      <c r="T2348" s="94"/>
    </row>
    <row r="2349" ht="15.75" customHeight="1">
      <c r="A2349" s="204"/>
      <c r="B2349" s="240"/>
      <c r="C2349" s="223"/>
      <c r="D2349" s="223"/>
      <c r="J2349" s="226"/>
      <c r="K2349" s="3"/>
      <c r="L2349" s="3"/>
      <c r="O2349" s="227"/>
      <c r="Q2349" s="94"/>
      <c r="R2349" s="94"/>
      <c r="S2349" s="94"/>
      <c r="T2349" s="94"/>
    </row>
    <row r="2350" ht="15.75" customHeight="1">
      <c r="A2350" s="204"/>
      <c r="B2350" s="240"/>
      <c r="C2350" s="223"/>
      <c r="D2350" s="223"/>
      <c r="J2350" s="226"/>
      <c r="K2350" s="3"/>
      <c r="L2350" s="3"/>
      <c r="O2350" s="227"/>
      <c r="Q2350" s="94"/>
      <c r="R2350" s="94"/>
      <c r="S2350" s="94"/>
      <c r="T2350" s="94"/>
    </row>
    <row r="2351" ht="15.75" customHeight="1">
      <c r="A2351" s="204"/>
      <c r="B2351" s="240"/>
      <c r="C2351" s="223"/>
      <c r="D2351" s="223"/>
      <c r="J2351" s="226"/>
      <c r="K2351" s="3"/>
      <c r="L2351" s="3"/>
      <c r="O2351" s="227"/>
      <c r="Q2351" s="94"/>
      <c r="R2351" s="94"/>
      <c r="S2351" s="94"/>
      <c r="T2351" s="94"/>
    </row>
    <row r="2352" ht="15.75" customHeight="1">
      <c r="A2352" s="204"/>
      <c r="B2352" s="240"/>
      <c r="C2352" s="223"/>
      <c r="D2352" s="223"/>
      <c r="J2352" s="226"/>
      <c r="K2352" s="3"/>
      <c r="L2352" s="3"/>
      <c r="O2352" s="227"/>
      <c r="Q2352" s="94"/>
      <c r="R2352" s="94"/>
      <c r="S2352" s="94"/>
      <c r="T2352" s="94"/>
    </row>
    <row r="2353" ht="15.75" customHeight="1">
      <c r="A2353" s="204"/>
      <c r="B2353" s="240"/>
      <c r="C2353" s="223"/>
      <c r="D2353" s="223"/>
      <c r="J2353" s="226"/>
      <c r="K2353" s="3"/>
      <c r="L2353" s="3"/>
      <c r="O2353" s="227"/>
      <c r="Q2353" s="94"/>
      <c r="R2353" s="94"/>
      <c r="S2353" s="94"/>
      <c r="T2353" s="94"/>
    </row>
    <row r="2354" ht="15.75" customHeight="1">
      <c r="A2354" s="204"/>
      <c r="B2354" s="240"/>
      <c r="C2354" s="223"/>
      <c r="D2354" s="223"/>
      <c r="J2354" s="226"/>
      <c r="K2354" s="3"/>
      <c r="L2354" s="3"/>
      <c r="O2354" s="227"/>
      <c r="Q2354" s="94"/>
      <c r="R2354" s="94"/>
      <c r="S2354" s="94"/>
      <c r="T2354" s="94"/>
    </row>
    <row r="2355" ht="15.75" customHeight="1">
      <c r="A2355" s="204"/>
      <c r="B2355" s="240"/>
      <c r="C2355" s="223"/>
      <c r="D2355" s="223"/>
      <c r="J2355" s="226"/>
      <c r="K2355" s="3"/>
      <c r="L2355" s="3"/>
      <c r="O2355" s="227"/>
      <c r="Q2355" s="94"/>
      <c r="R2355" s="94"/>
      <c r="S2355" s="94"/>
      <c r="T2355" s="94"/>
    </row>
    <row r="2356" ht="15.75" customHeight="1">
      <c r="A2356" s="204"/>
      <c r="B2356" s="240"/>
      <c r="C2356" s="223"/>
      <c r="D2356" s="223"/>
      <c r="J2356" s="226"/>
      <c r="K2356" s="3"/>
      <c r="L2356" s="3"/>
      <c r="O2356" s="227"/>
      <c r="Q2356" s="94"/>
      <c r="R2356" s="94"/>
      <c r="S2356" s="94"/>
      <c r="T2356" s="94"/>
    </row>
    <row r="2357" ht="15.75" customHeight="1">
      <c r="A2357" s="204"/>
      <c r="B2357" s="240"/>
      <c r="C2357" s="223"/>
      <c r="D2357" s="223"/>
      <c r="J2357" s="226"/>
      <c r="K2357" s="3"/>
      <c r="L2357" s="3"/>
      <c r="O2357" s="227"/>
      <c r="Q2357" s="94"/>
      <c r="R2357" s="94"/>
      <c r="S2357" s="94"/>
      <c r="T2357" s="94"/>
    </row>
    <row r="2358" ht="15.75" customHeight="1">
      <c r="A2358" s="204"/>
      <c r="B2358" s="240"/>
      <c r="C2358" s="223"/>
      <c r="D2358" s="223"/>
      <c r="J2358" s="226"/>
      <c r="K2358" s="3"/>
      <c r="L2358" s="3"/>
      <c r="O2358" s="227"/>
      <c r="Q2358" s="94"/>
      <c r="R2358" s="94"/>
      <c r="S2358" s="94"/>
      <c r="T2358" s="94"/>
    </row>
    <row r="2359" ht="15.75" customHeight="1">
      <c r="A2359" s="204"/>
      <c r="B2359" s="240"/>
      <c r="C2359" s="223"/>
      <c r="D2359" s="223"/>
      <c r="J2359" s="226"/>
      <c r="K2359" s="3"/>
      <c r="L2359" s="3"/>
      <c r="O2359" s="227"/>
      <c r="Q2359" s="94"/>
      <c r="R2359" s="94"/>
      <c r="S2359" s="94"/>
      <c r="T2359" s="94"/>
    </row>
    <row r="2360" ht="15.75" customHeight="1">
      <c r="A2360" s="204"/>
      <c r="B2360" s="240"/>
      <c r="C2360" s="223"/>
      <c r="D2360" s="223"/>
      <c r="J2360" s="226"/>
      <c r="K2360" s="3"/>
      <c r="L2360" s="3"/>
      <c r="O2360" s="227"/>
      <c r="Q2360" s="94"/>
      <c r="R2360" s="94"/>
      <c r="S2360" s="94"/>
      <c r="T2360" s="94"/>
    </row>
    <row r="2361" ht="15.75" customHeight="1">
      <c r="A2361" s="204"/>
      <c r="B2361" s="240"/>
      <c r="C2361" s="223"/>
      <c r="D2361" s="223"/>
      <c r="J2361" s="226"/>
      <c r="K2361" s="3"/>
      <c r="L2361" s="3"/>
      <c r="O2361" s="227"/>
      <c r="Q2361" s="94"/>
      <c r="R2361" s="94"/>
      <c r="S2361" s="94"/>
      <c r="T2361" s="94"/>
    </row>
    <row r="2362" ht="15.75" customHeight="1">
      <c r="A2362" s="204"/>
      <c r="B2362" s="240"/>
      <c r="C2362" s="223"/>
      <c r="D2362" s="223"/>
      <c r="J2362" s="226"/>
      <c r="K2362" s="3"/>
      <c r="L2362" s="3"/>
      <c r="O2362" s="227"/>
      <c r="Q2362" s="94"/>
      <c r="R2362" s="94"/>
      <c r="S2362" s="94"/>
      <c r="T2362" s="94"/>
    </row>
    <row r="2363" ht="15.75" customHeight="1">
      <c r="A2363" s="204"/>
      <c r="B2363" s="240"/>
      <c r="C2363" s="223"/>
      <c r="D2363" s="223"/>
      <c r="J2363" s="226"/>
      <c r="K2363" s="3"/>
      <c r="L2363" s="3"/>
      <c r="O2363" s="227"/>
      <c r="Q2363" s="94"/>
      <c r="R2363" s="94"/>
      <c r="S2363" s="94"/>
      <c r="T2363" s="94"/>
    </row>
    <row r="2364" ht="15.75" customHeight="1">
      <c r="A2364" s="204"/>
      <c r="B2364" s="240"/>
      <c r="C2364" s="223"/>
      <c r="D2364" s="223"/>
      <c r="J2364" s="226"/>
      <c r="K2364" s="3"/>
      <c r="L2364" s="3"/>
      <c r="O2364" s="227"/>
      <c r="Q2364" s="94"/>
      <c r="R2364" s="94"/>
      <c r="S2364" s="94"/>
      <c r="T2364" s="94"/>
    </row>
    <row r="2365" ht="15.75" customHeight="1">
      <c r="A2365" s="204"/>
      <c r="B2365" s="240"/>
      <c r="C2365" s="223"/>
      <c r="D2365" s="223"/>
      <c r="J2365" s="226"/>
      <c r="K2365" s="3"/>
      <c r="L2365" s="3"/>
      <c r="O2365" s="227"/>
      <c r="Q2365" s="94"/>
      <c r="R2365" s="94"/>
      <c r="S2365" s="94"/>
      <c r="T2365" s="94"/>
    </row>
    <row r="2366" ht="15.75" customHeight="1">
      <c r="A2366" s="204"/>
      <c r="B2366" s="240"/>
      <c r="C2366" s="223"/>
      <c r="D2366" s="223"/>
      <c r="J2366" s="226"/>
      <c r="K2366" s="3"/>
      <c r="L2366" s="3"/>
      <c r="O2366" s="227"/>
      <c r="Q2366" s="94"/>
      <c r="R2366" s="94"/>
      <c r="S2366" s="94"/>
      <c r="T2366" s="94"/>
    </row>
    <row r="2367" ht="15.75" customHeight="1">
      <c r="A2367" s="204"/>
      <c r="B2367" s="240"/>
      <c r="C2367" s="223"/>
      <c r="D2367" s="223"/>
      <c r="J2367" s="226"/>
      <c r="K2367" s="3"/>
      <c r="L2367" s="3"/>
      <c r="O2367" s="227"/>
      <c r="Q2367" s="94"/>
      <c r="R2367" s="94"/>
      <c r="S2367" s="94"/>
      <c r="T2367" s="94"/>
    </row>
    <row r="2368" ht="15.75" customHeight="1">
      <c r="A2368" s="204"/>
      <c r="B2368" s="240"/>
      <c r="C2368" s="223"/>
      <c r="D2368" s="223"/>
      <c r="J2368" s="226"/>
      <c r="K2368" s="3"/>
      <c r="L2368" s="3"/>
      <c r="O2368" s="227"/>
      <c r="Q2368" s="94"/>
      <c r="R2368" s="94"/>
      <c r="S2368" s="94"/>
      <c r="T2368" s="94"/>
    </row>
    <row r="2369" ht="15.75" customHeight="1">
      <c r="A2369" s="204"/>
      <c r="B2369" s="240"/>
      <c r="C2369" s="223"/>
      <c r="D2369" s="223"/>
      <c r="J2369" s="226"/>
      <c r="K2369" s="3"/>
      <c r="L2369" s="3"/>
      <c r="O2369" s="227"/>
      <c r="Q2369" s="94"/>
      <c r="R2369" s="94"/>
      <c r="S2369" s="94"/>
      <c r="T2369" s="94"/>
    </row>
    <row r="2370" ht="15.75" customHeight="1">
      <c r="A2370" s="204"/>
      <c r="B2370" s="240"/>
      <c r="C2370" s="223"/>
      <c r="D2370" s="223"/>
      <c r="J2370" s="226"/>
      <c r="K2370" s="3"/>
      <c r="L2370" s="3"/>
      <c r="O2370" s="227"/>
      <c r="Q2370" s="94"/>
      <c r="R2370" s="94"/>
      <c r="S2370" s="94"/>
      <c r="T2370" s="94"/>
    </row>
    <row r="2371" ht="15.75" customHeight="1">
      <c r="A2371" s="204"/>
      <c r="B2371" s="240"/>
      <c r="C2371" s="223"/>
      <c r="D2371" s="223"/>
      <c r="J2371" s="226"/>
      <c r="K2371" s="3"/>
      <c r="L2371" s="3"/>
      <c r="O2371" s="227"/>
      <c r="Q2371" s="94"/>
      <c r="R2371" s="94"/>
      <c r="S2371" s="94"/>
      <c r="T2371" s="94"/>
    </row>
    <row r="2372" ht="15.75" customHeight="1">
      <c r="A2372" s="204"/>
      <c r="B2372" s="240"/>
      <c r="C2372" s="223"/>
      <c r="D2372" s="223"/>
      <c r="J2372" s="226"/>
      <c r="K2372" s="3"/>
      <c r="L2372" s="3"/>
      <c r="O2372" s="227"/>
      <c r="Q2372" s="94"/>
      <c r="R2372" s="94"/>
      <c r="S2372" s="94"/>
      <c r="T2372" s="94"/>
    </row>
    <row r="2373" ht="15.75" customHeight="1">
      <c r="A2373" s="204"/>
      <c r="B2373" s="240"/>
      <c r="C2373" s="223"/>
      <c r="D2373" s="223"/>
      <c r="J2373" s="226"/>
      <c r="K2373" s="3"/>
      <c r="L2373" s="3"/>
      <c r="O2373" s="227"/>
      <c r="Q2373" s="94"/>
      <c r="R2373" s="94"/>
      <c r="S2373" s="94"/>
      <c r="T2373" s="94"/>
    </row>
    <row r="2374" ht="15.75" customHeight="1">
      <c r="A2374" s="204"/>
      <c r="B2374" s="240"/>
      <c r="C2374" s="223"/>
      <c r="D2374" s="223"/>
      <c r="J2374" s="226"/>
      <c r="K2374" s="3"/>
      <c r="L2374" s="3"/>
      <c r="O2374" s="227"/>
      <c r="Q2374" s="94"/>
      <c r="R2374" s="94"/>
      <c r="S2374" s="94"/>
      <c r="T2374" s="94"/>
    </row>
    <row r="2375" ht="15.75" customHeight="1">
      <c r="A2375" s="204"/>
      <c r="B2375" s="240"/>
      <c r="C2375" s="223"/>
      <c r="D2375" s="223"/>
      <c r="J2375" s="226"/>
      <c r="K2375" s="3"/>
      <c r="L2375" s="3"/>
      <c r="O2375" s="227"/>
      <c r="Q2375" s="94"/>
      <c r="R2375" s="94"/>
      <c r="S2375" s="94"/>
      <c r="T2375" s="94"/>
    </row>
    <row r="2376" ht="15.75" customHeight="1">
      <c r="A2376" s="204"/>
      <c r="B2376" s="240"/>
      <c r="C2376" s="223"/>
      <c r="D2376" s="223"/>
      <c r="J2376" s="226"/>
      <c r="K2376" s="3"/>
      <c r="L2376" s="3"/>
      <c r="O2376" s="227"/>
      <c r="Q2376" s="94"/>
      <c r="R2376" s="94"/>
      <c r="S2376" s="94"/>
      <c r="T2376" s="94"/>
    </row>
    <row r="2377" ht="15.75" customHeight="1">
      <c r="A2377" s="204"/>
      <c r="B2377" s="240"/>
      <c r="C2377" s="223"/>
      <c r="D2377" s="223"/>
      <c r="J2377" s="226"/>
      <c r="K2377" s="3"/>
      <c r="L2377" s="3"/>
      <c r="O2377" s="227"/>
      <c r="Q2377" s="94"/>
      <c r="R2377" s="94"/>
      <c r="S2377" s="94"/>
      <c r="T2377" s="94"/>
    </row>
    <row r="2378" ht="15.75" customHeight="1">
      <c r="A2378" s="204"/>
      <c r="B2378" s="240"/>
      <c r="C2378" s="223"/>
      <c r="D2378" s="223"/>
      <c r="J2378" s="226"/>
      <c r="K2378" s="3"/>
      <c r="L2378" s="3"/>
      <c r="O2378" s="227"/>
      <c r="Q2378" s="94"/>
      <c r="R2378" s="94"/>
      <c r="S2378" s="94"/>
      <c r="T2378" s="94"/>
    </row>
    <row r="2379" ht="15.75" customHeight="1">
      <c r="A2379" s="204"/>
      <c r="B2379" s="240"/>
      <c r="C2379" s="223"/>
      <c r="D2379" s="223"/>
      <c r="J2379" s="226"/>
      <c r="K2379" s="3"/>
      <c r="L2379" s="3"/>
      <c r="O2379" s="227"/>
      <c r="Q2379" s="94"/>
      <c r="R2379" s="94"/>
      <c r="S2379" s="94"/>
      <c r="T2379" s="94"/>
    </row>
    <row r="2380" ht="15.75" customHeight="1">
      <c r="A2380" s="204"/>
      <c r="B2380" s="240"/>
      <c r="C2380" s="223"/>
      <c r="D2380" s="223"/>
      <c r="J2380" s="226"/>
      <c r="K2380" s="3"/>
      <c r="L2380" s="3"/>
      <c r="O2380" s="227"/>
      <c r="Q2380" s="94"/>
      <c r="R2380" s="94"/>
      <c r="S2380" s="94"/>
      <c r="T2380" s="94"/>
    </row>
    <row r="2381" ht="15.75" customHeight="1">
      <c r="A2381" s="204"/>
      <c r="B2381" s="240"/>
      <c r="C2381" s="223"/>
      <c r="D2381" s="223"/>
      <c r="J2381" s="226"/>
      <c r="K2381" s="3"/>
      <c r="L2381" s="3"/>
      <c r="O2381" s="227"/>
      <c r="Q2381" s="94"/>
      <c r="R2381" s="94"/>
      <c r="S2381" s="94"/>
      <c r="T2381" s="94"/>
    </row>
    <row r="2382" ht="15.75" customHeight="1">
      <c r="A2382" s="204"/>
      <c r="B2382" s="240"/>
      <c r="C2382" s="223"/>
      <c r="D2382" s="223"/>
      <c r="J2382" s="226"/>
      <c r="K2382" s="3"/>
      <c r="L2382" s="3"/>
      <c r="O2382" s="227"/>
      <c r="Q2382" s="94"/>
      <c r="R2382" s="94"/>
      <c r="S2382" s="94"/>
      <c r="T2382" s="94"/>
    </row>
    <row r="2383" ht="15.75" customHeight="1">
      <c r="A2383" s="204"/>
      <c r="B2383" s="240"/>
      <c r="C2383" s="223"/>
      <c r="D2383" s="223"/>
      <c r="J2383" s="226"/>
      <c r="K2383" s="3"/>
      <c r="L2383" s="3"/>
      <c r="O2383" s="227"/>
      <c r="Q2383" s="94"/>
      <c r="R2383" s="94"/>
      <c r="S2383" s="94"/>
      <c r="T2383" s="94"/>
    </row>
    <row r="2384" ht="15.75" customHeight="1">
      <c r="A2384" s="204"/>
      <c r="B2384" s="240"/>
      <c r="C2384" s="223"/>
      <c r="D2384" s="223"/>
      <c r="J2384" s="226"/>
      <c r="K2384" s="3"/>
      <c r="L2384" s="3"/>
      <c r="O2384" s="227"/>
      <c r="Q2384" s="94"/>
      <c r="R2384" s="94"/>
      <c r="S2384" s="94"/>
      <c r="T2384" s="94"/>
    </row>
    <row r="2385" ht="15.75" customHeight="1">
      <c r="A2385" s="204"/>
      <c r="B2385" s="240"/>
      <c r="C2385" s="223"/>
      <c r="D2385" s="223"/>
      <c r="J2385" s="226"/>
      <c r="K2385" s="3"/>
      <c r="L2385" s="3"/>
      <c r="O2385" s="227"/>
      <c r="Q2385" s="94"/>
      <c r="R2385" s="94"/>
      <c r="S2385" s="94"/>
      <c r="T2385" s="94"/>
    </row>
    <row r="2386" ht="15.75" customHeight="1">
      <c r="A2386" s="204"/>
      <c r="B2386" s="240"/>
      <c r="C2386" s="223"/>
      <c r="D2386" s="223"/>
      <c r="J2386" s="226"/>
      <c r="K2386" s="3"/>
      <c r="L2386" s="3"/>
      <c r="O2386" s="227"/>
      <c r="Q2386" s="94"/>
      <c r="R2386" s="94"/>
      <c r="S2386" s="94"/>
      <c r="T2386" s="94"/>
    </row>
    <row r="2387" ht="15.75" customHeight="1">
      <c r="A2387" s="204"/>
      <c r="B2387" s="240"/>
      <c r="C2387" s="223"/>
      <c r="D2387" s="223"/>
      <c r="J2387" s="226"/>
      <c r="K2387" s="3"/>
      <c r="L2387" s="3"/>
      <c r="O2387" s="227"/>
      <c r="Q2387" s="94"/>
      <c r="R2387" s="94"/>
      <c r="S2387" s="94"/>
      <c r="T2387" s="94"/>
    </row>
    <row r="2388" ht="15.75" customHeight="1">
      <c r="A2388" s="204"/>
      <c r="B2388" s="240"/>
      <c r="C2388" s="223"/>
      <c r="D2388" s="223"/>
      <c r="J2388" s="226"/>
      <c r="K2388" s="3"/>
      <c r="L2388" s="3"/>
      <c r="O2388" s="227"/>
      <c r="Q2388" s="94"/>
      <c r="R2388" s="94"/>
      <c r="S2388" s="94"/>
      <c r="T2388" s="94"/>
    </row>
    <row r="2389" ht="15.75" customHeight="1">
      <c r="A2389" s="204"/>
      <c r="B2389" s="240"/>
      <c r="C2389" s="223"/>
      <c r="D2389" s="223"/>
      <c r="J2389" s="226"/>
      <c r="K2389" s="3"/>
      <c r="L2389" s="3"/>
      <c r="O2389" s="227"/>
      <c r="Q2389" s="94"/>
      <c r="R2389" s="94"/>
      <c r="S2389" s="94"/>
      <c r="T2389" s="94"/>
    </row>
    <row r="2390" ht="15.75" customHeight="1">
      <c r="A2390" s="204"/>
      <c r="B2390" s="240"/>
      <c r="C2390" s="223"/>
      <c r="D2390" s="223"/>
      <c r="J2390" s="226"/>
      <c r="K2390" s="3"/>
      <c r="L2390" s="3"/>
      <c r="O2390" s="227"/>
      <c r="Q2390" s="94"/>
      <c r="R2390" s="94"/>
      <c r="S2390" s="94"/>
      <c r="T2390" s="94"/>
    </row>
    <row r="2391" ht="15.75" customHeight="1">
      <c r="A2391" s="204"/>
      <c r="B2391" s="240"/>
      <c r="C2391" s="223"/>
      <c r="D2391" s="223"/>
      <c r="J2391" s="226"/>
      <c r="K2391" s="3"/>
      <c r="L2391" s="3"/>
      <c r="O2391" s="227"/>
      <c r="Q2391" s="94"/>
      <c r="R2391" s="94"/>
      <c r="S2391" s="94"/>
      <c r="T2391" s="94"/>
    </row>
    <row r="2392" ht="15.75" customHeight="1">
      <c r="A2392" s="204"/>
      <c r="B2392" s="240"/>
      <c r="C2392" s="223"/>
      <c r="D2392" s="223"/>
      <c r="J2392" s="226"/>
      <c r="K2392" s="3"/>
      <c r="L2392" s="3"/>
      <c r="O2392" s="227"/>
      <c r="Q2392" s="94"/>
      <c r="R2392" s="94"/>
      <c r="S2392" s="94"/>
      <c r="T2392" s="94"/>
    </row>
    <row r="2393" ht="15.75" customHeight="1">
      <c r="A2393" s="204"/>
      <c r="B2393" s="240"/>
      <c r="C2393" s="223"/>
      <c r="D2393" s="223"/>
      <c r="J2393" s="226"/>
      <c r="K2393" s="3"/>
      <c r="L2393" s="3"/>
      <c r="O2393" s="227"/>
      <c r="Q2393" s="94"/>
      <c r="R2393" s="94"/>
      <c r="S2393" s="94"/>
      <c r="T2393" s="94"/>
    </row>
    <row r="2394" ht="15.75" customHeight="1">
      <c r="A2394" s="204"/>
      <c r="B2394" s="240"/>
      <c r="C2394" s="223"/>
      <c r="D2394" s="223"/>
      <c r="J2394" s="226"/>
      <c r="K2394" s="3"/>
      <c r="L2394" s="3"/>
      <c r="O2394" s="227"/>
      <c r="Q2394" s="94"/>
      <c r="R2394" s="94"/>
      <c r="S2394" s="94"/>
      <c r="T2394" s="94"/>
    </row>
    <row r="2395" ht="15.75" customHeight="1">
      <c r="A2395" s="204"/>
      <c r="B2395" s="240"/>
      <c r="C2395" s="223"/>
      <c r="D2395" s="223"/>
      <c r="J2395" s="226"/>
      <c r="K2395" s="3"/>
      <c r="L2395" s="3"/>
      <c r="O2395" s="227"/>
      <c r="Q2395" s="94"/>
      <c r="R2395" s="94"/>
      <c r="S2395" s="94"/>
      <c r="T2395" s="94"/>
    </row>
    <row r="2396" ht="15.75" customHeight="1">
      <c r="A2396" s="204"/>
      <c r="B2396" s="240"/>
      <c r="C2396" s="223"/>
      <c r="D2396" s="223"/>
      <c r="J2396" s="226"/>
      <c r="K2396" s="3"/>
      <c r="L2396" s="3"/>
      <c r="O2396" s="227"/>
      <c r="Q2396" s="94"/>
      <c r="R2396" s="94"/>
      <c r="S2396" s="94"/>
      <c r="T2396" s="94"/>
    </row>
    <row r="2397" ht="15.75" customHeight="1">
      <c r="A2397" s="204"/>
      <c r="B2397" s="240"/>
      <c r="C2397" s="223"/>
      <c r="D2397" s="223"/>
      <c r="J2397" s="226"/>
      <c r="K2397" s="3"/>
      <c r="L2397" s="3"/>
      <c r="O2397" s="227"/>
      <c r="Q2397" s="94"/>
      <c r="R2397" s="94"/>
      <c r="S2397" s="94"/>
      <c r="T2397" s="94"/>
    </row>
    <row r="2398" ht="15.75" customHeight="1">
      <c r="A2398" s="204"/>
      <c r="B2398" s="240"/>
      <c r="C2398" s="223"/>
      <c r="D2398" s="223"/>
      <c r="J2398" s="226"/>
      <c r="K2398" s="3"/>
      <c r="L2398" s="3"/>
      <c r="O2398" s="227"/>
      <c r="Q2398" s="94"/>
      <c r="R2398" s="94"/>
      <c r="S2398" s="94"/>
      <c r="T2398" s="94"/>
    </row>
    <row r="2399" ht="15.75" customHeight="1">
      <c r="A2399" s="204"/>
      <c r="B2399" s="240"/>
      <c r="C2399" s="223"/>
      <c r="D2399" s="223"/>
      <c r="J2399" s="226"/>
      <c r="K2399" s="3"/>
      <c r="L2399" s="3"/>
      <c r="O2399" s="227"/>
      <c r="Q2399" s="94"/>
      <c r="R2399" s="94"/>
      <c r="S2399" s="94"/>
      <c r="T2399" s="94"/>
    </row>
    <row r="2400" ht="15.75" customHeight="1">
      <c r="A2400" s="204"/>
      <c r="B2400" s="240"/>
      <c r="C2400" s="223"/>
      <c r="D2400" s="223"/>
      <c r="J2400" s="226"/>
      <c r="K2400" s="3"/>
      <c r="L2400" s="3"/>
      <c r="O2400" s="227"/>
      <c r="Q2400" s="94"/>
      <c r="R2400" s="94"/>
      <c r="S2400" s="94"/>
      <c r="T2400" s="94"/>
    </row>
    <row r="2401" ht="15.75" customHeight="1">
      <c r="A2401" s="204"/>
      <c r="B2401" s="240"/>
      <c r="C2401" s="223"/>
      <c r="D2401" s="223"/>
      <c r="J2401" s="226"/>
      <c r="K2401" s="3"/>
      <c r="L2401" s="3"/>
      <c r="O2401" s="227"/>
      <c r="Q2401" s="94"/>
      <c r="R2401" s="94"/>
      <c r="S2401" s="94"/>
      <c r="T2401" s="94"/>
    </row>
    <row r="2402" ht="15.75" customHeight="1">
      <c r="A2402" s="204"/>
      <c r="B2402" s="240"/>
      <c r="C2402" s="223"/>
      <c r="D2402" s="223"/>
      <c r="J2402" s="226"/>
      <c r="K2402" s="3"/>
      <c r="L2402" s="3"/>
      <c r="O2402" s="227"/>
      <c r="Q2402" s="94"/>
      <c r="R2402" s="94"/>
      <c r="S2402" s="94"/>
      <c r="T2402" s="94"/>
    </row>
    <row r="2403" ht="15.75" customHeight="1">
      <c r="A2403" s="204"/>
      <c r="B2403" s="240"/>
      <c r="C2403" s="223"/>
      <c r="D2403" s="223"/>
      <c r="J2403" s="226"/>
      <c r="K2403" s="3"/>
      <c r="L2403" s="3"/>
      <c r="O2403" s="227"/>
      <c r="Q2403" s="94"/>
      <c r="R2403" s="94"/>
      <c r="S2403" s="94"/>
      <c r="T2403" s="94"/>
    </row>
    <row r="2404" ht="15.75" customHeight="1">
      <c r="A2404" s="204"/>
      <c r="B2404" s="240"/>
      <c r="C2404" s="223"/>
      <c r="D2404" s="223"/>
      <c r="J2404" s="226"/>
      <c r="K2404" s="3"/>
      <c r="L2404" s="3"/>
      <c r="O2404" s="227"/>
      <c r="Q2404" s="94"/>
      <c r="R2404" s="94"/>
      <c r="S2404" s="94"/>
      <c r="T2404" s="94"/>
    </row>
    <row r="2405" ht="15.75" customHeight="1">
      <c r="A2405" s="204"/>
      <c r="B2405" s="240"/>
      <c r="C2405" s="223"/>
      <c r="D2405" s="223"/>
      <c r="J2405" s="226"/>
      <c r="K2405" s="3"/>
      <c r="L2405" s="3"/>
      <c r="O2405" s="227"/>
      <c r="Q2405" s="94"/>
      <c r="R2405" s="94"/>
      <c r="S2405" s="94"/>
      <c r="T2405" s="94"/>
    </row>
    <row r="2406" ht="15.75" customHeight="1">
      <c r="A2406" s="204"/>
      <c r="B2406" s="240"/>
      <c r="C2406" s="223"/>
      <c r="D2406" s="223"/>
      <c r="J2406" s="226"/>
      <c r="K2406" s="3"/>
      <c r="L2406" s="3"/>
      <c r="O2406" s="227"/>
      <c r="Q2406" s="94"/>
      <c r="R2406" s="94"/>
      <c r="S2406" s="94"/>
      <c r="T2406" s="94"/>
    </row>
    <row r="2407" ht="15.75" customHeight="1">
      <c r="A2407" s="204"/>
      <c r="B2407" s="240"/>
      <c r="C2407" s="223"/>
      <c r="D2407" s="223"/>
      <c r="J2407" s="226"/>
      <c r="K2407" s="3"/>
      <c r="L2407" s="3"/>
      <c r="O2407" s="227"/>
      <c r="Q2407" s="94"/>
      <c r="R2407" s="94"/>
      <c r="S2407" s="94"/>
      <c r="T2407" s="94"/>
    </row>
    <row r="2408" ht="15.75" customHeight="1">
      <c r="A2408" s="204"/>
      <c r="B2408" s="240"/>
      <c r="C2408" s="223"/>
      <c r="D2408" s="223"/>
      <c r="J2408" s="226"/>
      <c r="K2408" s="3"/>
      <c r="L2408" s="3"/>
      <c r="O2408" s="227"/>
      <c r="Q2408" s="94"/>
      <c r="R2408" s="94"/>
      <c r="S2408" s="94"/>
      <c r="T2408" s="94"/>
    </row>
    <row r="2409" ht="15.75" customHeight="1">
      <c r="A2409" s="204"/>
      <c r="B2409" s="240"/>
      <c r="C2409" s="223"/>
      <c r="D2409" s="223"/>
      <c r="J2409" s="226"/>
      <c r="K2409" s="3"/>
      <c r="L2409" s="3"/>
      <c r="O2409" s="227"/>
      <c r="Q2409" s="94"/>
      <c r="R2409" s="94"/>
      <c r="S2409" s="94"/>
      <c r="T2409" s="94"/>
    </row>
    <row r="2410" ht="15.75" customHeight="1">
      <c r="A2410" s="204"/>
      <c r="B2410" s="240"/>
      <c r="C2410" s="223"/>
      <c r="D2410" s="223"/>
      <c r="J2410" s="226"/>
      <c r="K2410" s="3"/>
      <c r="L2410" s="3"/>
      <c r="O2410" s="227"/>
      <c r="Q2410" s="94"/>
      <c r="R2410" s="94"/>
      <c r="S2410" s="94"/>
      <c r="T2410" s="94"/>
    </row>
    <row r="2411" ht="15.75" customHeight="1">
      <c r="A2411" s="204"/>
      <c r="B2411" s="240"/>
      <c r="C2411" s="223"/>
      <c r="D2411" s="223"/>
      <c r="J2411" s="226"/>
      <c r="K2411" s="3"/>
      <c r="L2411" s="3"/>
      <c r="O2411" s="227"/>
      <c r="Q2411" s="94"/>
      <c r="R2411" s="94"/>
      <c r="S2411" s="94"/>
      <c r="T2411" s="94"/>
    </row>
    <row r="2412" ht="15.75" customHeight="1">
      <c r="A2412" s="204"/>
      <c r="B2412" s="240"/>
      <c r="C2412" s="223"/>
      <c r="D2412" s="223"/>
      <c r="J2412" s="226"/>
      <c r="K2412" s="3"/>
      <c r="L2412" s="3"/>
      <c r="O2412" s="227"/>
      <c r="Q2412" s="94"/>
      <c r="R2412" s="94"/>
      <c r="S2412" s="94"/>
      <c r="T2412" s="94"/>
    </row>
    <row r="2413" ht="15.75" customHeight="1">
      <c r="A2413" s="204"/>
      <c r="B2413" s="240"/>
      <c r="C2413" s="223"/>
      <c r="D2413" s="223"/>
      <c r="J2413" s="226"/>
      <c r="K2413" s="3"/>
      <c r="L2413" s="3"/>
      <c r="O2413" s="227"/>
      <c r="Q2413" s="94"/>
      <c r="R2413" s="94"/>
      <c r="S2413" s="94"/>
      <c r="T2413" s="94"/>
    </row>
    <row r="2414" ht="15.75" customHeight="1">
      <c r="A2414" s="204"/>
      <c r="B2414" s="240"/>
      <c r="C2414" s="223"/>
      <c r="D2414" s="223"/>
      <c r="J2414" s="226"/>
      <c r="K2414" s="3"/>
      <c r="L2414" s="3"/>
      <c r="O2414" s="227"/>
      <c r="Q2414" s="94"/>
      <c r="R2414" s="94"/>
      <c r="S2414" s="94"/>
      <c r="T2414" s="94"/>
    </row>
    <row r="2415" ht="15.75" customHeight="1">
      <c r="A2415" s="204"/>
      <c r="B2415" s="240"/>
      <c r="C2415" s="223"/>
      <c r="D2415" s="223"/>
      <c r="J2415" s="226"/>
      <c r="K2415" s="3"/>
      <c r="L2415" s="3"/>
      <c r="O2415" s="227"/>
      <c r="Q2415" s="94"/>
      <c r="R2415" s="94"/>
      <c r="S2415" s="94"/>
      <c r="T2415" s="94"/>
    </row>
    <row r="2416" ht="15.75" customHeight="1">
      <c r="A2416" s="204"/>
      <c r="B2416" s="240"/>
      <c r="C2416" s="223"/>
      <c r="D2416" s="223"/>
      <c r="J2416" s="226"/>
      <c r="K2416" s="3"/>
      <c r="L2416" s="3"/>
      <c r="O2416" s="227"/>
      <c r="Q2416" s="94"/>
      <c r="R2416" s="94"/>
      <c r="S2416" s="94"/>
      <c r="T2416" s="94"/>
    </row>
    <row r="2417" ht="15.75" customHeight="1">
      <c r="A2417" s="204"/>
      <c r="B2417" s="240"/>
      <c r="C2417" s="223"/>
      <c r="D2417" s="223"/>
      <c r="J2417" s="226"/>
      <c r="K2417" s="3"/>
      <c r="L2417" s="3"/>
      <c r="O2417" s="227"/>
      <c r="Q2417" s="94"/>
      <c r="R2417" s="94"/>
      <c r="S2417" s="94"/>
      <c r="T2417" s="94"/>
    </row>
    <row r="2418" ht="15.75" customHeight="1">
      <c r="A2418" s="204"/>
      <c r="B2418" s="240"/>
      <c r="C2418" s="223"/>
      <c r="D2418" s="223"/>
      <c r="J2418" s="226"/>
      <c r="K2418" s="3"/>
      <c r="L2418" s="3"/>
      <c r="O2418" s="227"/>
      <c r="Q2418" s="94"/>
      <c r="R2418" s="94"/>
      <c r="S2418" s="94"/>
      <c r="T2418" s="94"/>
    </row>
    <row r="2419" ht="15.75" customHeight="1">
      <c r="A2419" s="204"/>
      <c r="B2419" s="240"/>
      <c r="C2419" s="223"/>
      <c r="D2419" s="223"/>
      <c r="J2419" s="226"/>
      <c r="K2419" s="3"/>
      <c r="L2419" s="3"/>
      <c r="O2419" s="227"/>
      <c r="Q2419" s="94"/>
      <c r="R2419" s="94"/>
      <c r="S2419" s="94"/>
      <c r="T2419" s="94"/>
    </row>
    <row r="2420" ht="15.75" customHeight="1">
      <c r="A2420" s="204"/>
      <c r="B2420" s="240"/>
      <c r="C2420" s="223"/>
      <c r="D2420" s="223"/>
      <c r="J2420" s="226"/>
      <c r="K2420" s="3"/>
      <c r="L2420" s="3"/>
      <c r="O2420" s="227"/>
      <c r="Q2420" s="94"/>
      <c r="R2420" s="94"/>
      <c r="S2420" s="94"/>
      <c r="T2420" s="94"/>
    </row>
    <row r="2421" ht="15.75" customHeight="1">
      <c r="A2421" s="204"/>
      <c r="B2421" s="240"/>
      <c r="C2421" s="223"/>
      <c r="D2421" s="223"/>
      <c r="J2421" s="226"/>
      <c r="K2421" s="3"/>
      <c r="L2421" s="3"/>
      <c r="O2421" s="227"/>
      <c r="Q2421" s="94"/>
      <c r="R2421" s="94"/>
      <c r="S2421" s="94"/>
      <c r="T2421" s="94"/>
    </row>
    <row r="2422" ht="15.75" customHeight="1">
      <c r="A2422" s="204"/>
      <c r="B2422" s="240"/>
      <c r="C2422" s="223"/>
      <c r="D2422" s="223"/>
      <c r="J2422" s="226"/>
      <c r="K2422" s="3"/>
      <c r="L2422" s="3"/>
      <c r="O2422" s="227"/>
      <c r="Q2422" s="94"/>
      <c r="R2422" s="94"/>
      <c r="S2422" s="94"/>
      <c r="T2422" s="94"/>
    </row>
    <row r="2423" ht="15.75" customHeight="1">
      <c r="A2423" s="204"/>
      <c r="B2423" s="240"/>
      <c r="C2423" s="223"/>
      <c r="D2423" s="223"/>
      <c r="J2423" s="226"/>
      <c r="K2423" s="3"/>
      <c r="L2423" s="3"/>
      <c r="O2423" s="227"/>
      <c r="Q2423" s="94"/>
      <c r="R2423" s="94"/>
      <c r="S2423" s="94"/>
      <c r="T2423" s="94"/>
    </row>
    <row r="2424" ht="15.75" customHeight="1">
      <c r="A2424" s="204"/>
      <c r="B2424" s="240"/>
      <c r="C2424" s="223"/>
      <c r="D2424" s="223"/>
      <c r="J2424" s="226"/>
      <c r="K2424" s="3"/>
      <c r="L2424" s="3"/>
      <c r="O2424" s="227"/>
      <c r="Q2424" s="94"/>
      <c r="R2424" s="94"/>
      <c r="S2424" s="94"/>
      <c r="T2424" s="94"/>
    </row>
    <row r="2425" ht="15.75" customHeight="1">
      <c r="A2425" s="204"/>
      <c r="B2425" s="240"/>
      <c r="C2425" s="223"/>
      <c r="D2425" s="223"/>
      <c r="J2425" s="226"/>
      <c r="K2425" s="3"/>
      <c r="L2425" s="3"/>
      <c r="O2425" s="227"/>
      <c r="Q2425" s="94"/>
      <c r="R2425" s="94"/>
      <c r="S2425" s="94"/>
      <c r="T2425" s="94"/>
    </row>
    <row r="2426" ht="15.75" customHeight="1">
      <c r="A2426" s="204"/>
      <c r="B2426" s="240"/>
      <c r="C2426" s="223"/>
      <c r="D2426" s="223"/>
      <c r="J2426" s="226"/>
      <c r="K2426" s="3"/>
      <c r="L2426" s="3"/>
      <c r="O2426" s="227"/>
      <c r="Q2426" s="94"/>
      <c r="R2426" s="94"/>
      <c r="S2426" s="94"/>
      <c r="T2426" s="94"/>
    </row>
    <row r="2427" ht="15.75" customHeight="1">
      <c r="A2427" s="204"/>
      <c r="B2427" s="240"/>
      <c r="C2427" s="223"/>
      <c r="D2427" s="223"/>
      <c r="J2427" s="226"/>
      <c r="K2427" s="3"/>
      <c r="L2427" s="3"/>
      <c r="O2427" s="227"/>
      <c r="Q2427" s="94"/>
      <c r="R2427" s="94"/>
      <c r="S2427" s="94"/>
      <c r="T2427" s="94"/>
    </row>
    <row r="2428" ht="15.75" customHeight="1">
      <c r="A2428" s="204"/>
      <c r="B2428" s="240"/>
      <c r="C2428" s="223"/>
      <c r="D2428" s="223"/>
      <c r="J2428" s="226"/>
      <c r="K2428" s="3"/>
      <c r="L2428" s="3"/>
      <c r="O2428" s="227"/>
      <c r="Q2428" s="94"/>
      <c r="R2428" s="94"/>
      <c r="S2428" s="94"/>
      <c r="T2428" s="94"/>
    </row>
    <row r="2429" ht="15.75" customHeight="1">
      <c r="A2429" s="204"/>
      <c r="B2429" s="240"/>
      <c r="C2429" s="223"/>
      <c r="D2429" s="223"/>
      <c r="J2429" s="226"/>
      <c r="K2429" s="3"/>
      <c r="L2429" s="3"/>
      <c r="O2429" s="227"/>
      <c r="Q2429" s="94"/>
      <c r="R2429" s="94"/>
      <c r="S2429" s="94"/>
      <c r="T2429" s="94"/>
    </row>
    <row r="2430" ht="15.75" customHeight="1">
      <c r="A2430" s="204"/>
      <c r="B2430" s="240"/>
      <c r="C2430" s="223"/>
      <c r="D2430" s="223"/>
      <c r="J2430" s="226"/>
      <c r="K2430" s="3"/>
      <c r="L2430" s="3"/>
      <c r="O2430" s="227"/>
      <c r="Q2430" s="94"/>
      <c r="R2430" s="94"/>
      <c r="S2430" s="94"/>
      <c r="T2430" s="94"/>
    </row>
    <row r="2431" ht="15.75" customHeight="1">
      <c r="A2431" s="204"/>
      <c r="B2431" s="240"/>
      <c r="C2431" s="223"/>
      <c r="D2431" s="223"/>
      <c r="J2431" s="226"/>
      <c r="K2431" s="3"/>
      <c r="L2431" s="3"/>
      <c r="O2431" s="227"/>
      <c r="Q2431" s="94"/>
      <c r="R2431" s="94"/>
      <c r="S2431" s="94"/>
      <c r="T2431" s="94"/>
    </row>
    <row r="2432" ht="15.75" customHeight="1">
      <c r="A2432" s="204"/>
      <c r="B2432" s="240"/>
      <c r="C2432" s="223"/>
      <c r="D2432" s="223"/>
      <c r="J2432" s="226"/>
      <c r="K2432" s="3"/>
      <c r="L2432" s="3"/>
      <c r="O2432" s="227"/>
      <c r="Q2432" s="94"/>
      <c r="R2432" s="94"/>
      <c r="S2432" s="94"/>
      <c r="T2432" s="94"/>
    </row>
    <row r="2433" ht="15.75" customHeight="1">
      <c r="A2433" s="204"/>
      <c r="B2433" s="240"/>
      <c r="C2433" s="223"/>
      <c r="D2433" s="223"/>
      <c r="J2433" s="226"/>
      <c r="K2433" s="3"/>
      <c r="L2433" s="3"/>
      <c r="O2433" s="227"/>
      <c r="Q2433" s="94"/>
      <c r="R2433" s="94"/>
      <c r="S2433" s="94"/>
      <c r="T2433" s="94"/>
    </row>
    <row r="2434" ht="15.75" customHeight="1">
      <c r="A2434" s="204"/>
      <c r="B2434" s="240"/>
      <c r="C2434" s="223"/>
      <c r="D2434" s="223"/>
      <c r="J2434" s="226"/>
      <c r="K2434" s="3"/>
      <c r="L2434" s="3"/>
      <c r="O2434" s="227"/>
      <c r="Q2434" s="94"/>
      <c r="R2434" s="94"/>
      <c r="S2434" s="94"/>
      <c r="T2434" s="94"/>
    </row>
    <row r="2435" ht="15.75" customHeight="1">
      <c r="A2435" s="204"/>
      <c r="B2435" s="240"/>
      <c r="C2435" s="223"/>
      <c r="D2435" s="223"/>
      <c r="J2435" s="226"/>
      <c r="K2435" s="3"/>
      <c r="L2435" s="3"/>
      <c r="O2435" s="227"/>
      <c r="Q2435" s="94"/>
      <c r="R2435" s="94"/>
      <c r="S2435" s="94"/>
      <c r="T2435" s="94"/>
    </row>
    <row r="2436" ht="15.75" customHeight="1">
      <c r="A2436" s="204"/>
      <c r="B2436" s="240"/>
      <c r="C2436" s="223"/>
      <c r="D2436" s="223"/>
      <c r="J2436" s="226"/>
      <c r="K2436" s="3"/>
      <c r="L2436" s="3"/>
      <c r="O2436" s="227"/>
      <c r="Q2436" s="94"/>
      <c r="R2436" s="94"/>
      <c r="S2436" s="94"/>
      <c r="T2436" s="94"/>
    </row>
    <row r="2437" ht="15.75" customHeight="1">
      <c r="A2437" s="204"/>
      <c r="B2437" s="240"/>
      <c r="C2437" s="223"/>
      <c r="D2437" s="223"/>
      <c r="J2437" s="226"/>
      <c r="K2437" s="3"/>
      <c r="L2437" s="3"/>
      <c r="O2437" s="227"/>
      <c r="Q2437" s="94"/>
      <c r="R2437" s="94"/>
      <c r="S2437" s="94"/>
      <c r="T2437" s="94"/>
    </row>
    <row r="2438" ht="15.75" customHeight="1">
      <c r="A2438" s="204"/>
      <c r="B2438" s="240"/>
      <c r="C2438" s="223"/>
      <c r="D2438" s="223"/>
      <c r="J2438" s="226"/>
      <c r="K2438" s="3"/>
      <c r="L2438" s="3"/>
      <c r="O2438" s="227"/>
      <c r="Q2438" s="94"/>
      <c r="R2438" s="94"/>
      <c r="S2438" s="94"/>
      <c r="T2438" s="94"/>
    </row>
    <row r="2439" ht="15.75" customHeight="1">
      <c r="A2439" s="204"/>
      <c r="B2439" s="240"/>
      <c r="C2439" s="223"/>
      <c r="D2439" s="223"/>
      <c r="J2439" s="226"/>
      <c r="K2439" s="3"/>
      <c r="L2439" s="3"/>
      <c r="O2439" s="227"/>
      <c r="Q2439" s="94"/>
      <c r="R2439" s="94"/>
      <c r="S2439" s="94"/>
      <c r="T2439" s="94"/>
    </row>
    <row r="2440" ht="15.75" customHeight="1">
      <c r="A2440" s="204"/>
      <c r="B2440" s="240"/>
      <c r="C2440" s="223"/>
      <c r="D2440" s="223"/>
      <c r="J2440" s="226"/>
      <c r="K2440" s="3"/>
      <c r="L2440" s="3"/>
      <c r="O2440" s="227"/>
      <c r="Q2440" s="94"/>
      <c r="R2440" s="94"/>
      <c r="S2440" s="94"/>
      <c r="T2440" s="94"/>
    </row>
    <row r="2441" ht="15.75" customHeight="1">
      <c r="A2441" s="204"/>
      <c r="B2441" s="240"/>
      <c r="C2441" s="223"/>
      <c r="D2441" s="223"/>
      <c r="J2441" s="226"/>
      <c r="K2441" s="3"/>
      <c r="L2441" s="3"/>
      <c r="O2441" s="227"/>
      <c r="Q2441" s="94"/>
      <c r="R2441" s="94"/>
      <c r="S2441" s="94"/>
      <c r="T2441" s="94"/>
    </row>
    <row r="2442" ht="15.75" customHeight="1">
      <c r="A2442" s="204"/>
      <c r="B2442" s="240"/>
      <c r="C2442" s="223"/>
      <c r="D2442" s="223"/>
      <c r="J2442" s="226"/>
      <c r="K2442" s="3"/>
      <c r="L2442" s="3"/>
      <c r="O2442" s="227"/>
      <c r="Q2442" s="94"/>
      <c r="R2442" s="94"/>
      <c r="S2442" s="94"/>
      <c r="T2442" s="94"/>
    </row>
    <row r="2443" ht="15.75" customHeight="1">
      <c r="A2443" s="204"/>
      <c r="B2443" s="240"/>
      <c r="C2443" s="223"/>
      <c r="D2443" s="223"/>
      <c r="J2443" s="226"/>
      <c r="K2443" s="3"/>
      <c r="L2443" s="3"/>
      <c r="O2443" s="227"/>
      <c r="Q2443" s="94"/>
      <c r="R2443" s="94"/>
      <c r="S2443" s="94"/>
      <c r="T2443" s="94"/>
    </row>
    <row r="2444" ht="15.75" customHeight="1">
      <c r="A2444" s="204"/>
      <c r="B2444" s="240"/>
      <c r="C2444" s="223"/>
      <c r="D2444" s="223"/>
      <c r="J2444" s="226"/>
      <c r="K2444" s="3"/>
      <c r="L2444" s="3"/>
      <c r="O2444" s="227"/>
      <c r="Q2444" s="94"/>
      <c r="R2444" s="94"/>
      <c r="S2444" s="94"/>
      <c r="T2444" s="94"/>
    </row>
    <row r="2445" ht="15.75" customHeight="1">
      <c r="A2445" s="204"/>
      <c r="B2445" s="240"/>
      <c r="C2445" s="223"/>
      <c r="D2445" s="223"/>
      <c r="J2445" s="226"/>
      <c r="K2445" s="3"/>
      <c r="L2445" s="3"/>
      <c r="O2445" s="227"/>
      <c r="Q2445" s="94"/>
      <c r="R2445" s="94"/>
      <c r="S2445" s="94"/>
      <c r="T2445" s="94"/>
    </row>
    <row r="2446" ht="15.75" customHeight="1">
      <c r="A2446" s="204"/>
      <c r="B2446" s="240"/>
      <c r="C2446" s="223"/>
      <c r="D2446" s="223"/>
      <c r="J2446" s="226"/>
      <c r="K2446" s="3"/>
      <c r="L2446" s="3"/>
      <c r="O2446" s="227"/>
      <c r="Q2446" s="94"/>
      <c r="R2446" s="94"/>
      <c r="S2446" s="94"/>
      <c r="T2446" s="94"/>
    </row>
    <row r="2447" ht="15.75" customHeight="1">
      <c r="A2447" s="204"/>
      <c r="B2447" s="240"/>
      <c r="C2447" s="223"/>
      <c r="D2447" s="223"/>
      <c r="J2447" s="226"/>
      <c r="K2447" s="3"/>
      <c r="L2447" s="3"/>
      <c r="O2447" s="227"/>
      <c r="Q2447" s="94"/>
      <c r="R2447" s="94"/>
      <c r="S2447" s="94"/>
      <c r="T2447" s="94"/>
    </row>
    <row r="2448" ht="15.75" customHeight="1">
      <c r="A2448" s="204"/>
      <c r="B2448" s="240"/>
      <c r="C2448" s="223"/>
      <c r="D2448" s="223"/>
      <c r="J2448" s="226"/>
      <c r="K2448" s="3"/>
      <c r="L2448" s="3"/>
      <c r="O2448" s="227"/>
      <c r="Q2448" s="94"/>
      <c r="R2448" s="94"/>
      <c r="S2448" s="94"/>
      <c r="T2448" s="94"/>
    </row>
    <row r="2449" ht="15.75" customHeight="1">
      <c r="A2449" s="204"/>
      <c r="B2449" s="240"/>
      <c r="C2449" s="223"/>
      <c r="D2449" s="223"/>
      <c r="J2449" s="226"/>
      <c r="K2449" s="3"/>
      <c r="L2449" s="3"/>
      <c r="O2449" s="227"/>
      <c r="Q2449" s="94"/>
      <c r="R2449" s="94"/>
      <c r="S2449" s="94"/>
      <c r="T2449" s="94"/>
    </row>
    <row r="2450" ht="15.75" customHeight="1">
      <c r="A2450" s="204"/>
      <c r="B2450" s="240"/>
      <c r="C2450" s="223"/>
      <c r="D2450" s="223"/>
      <c r="J2450" s="226"/>
      <c r="K2450" s="3"/>
      <c r="L2450" s="3"/>
      <c r="O2450" s="227"/>
      <c r="Q2450" s="94"/>
      <c r="R2450" s="94"/>
      <c r="S2450" s="94"/>
      <c r="T2450" s="94"/>
    </row>
    <row r="2451" ht="15.75" customHeight="1">
      <c r="A2451" s="204"/>
      <c r="B2451" s="240"/>
      <c r="C2451" s="223"/>
      <c r="D2451" s="223"/>
      <c r="J2451" s="226"/>
      <c r="K2451" s="3"/>
      <c r="L2451" s="3"/>
      <c r="O2451" s="227"/>
      <c r="Q2451" s="94"/>
      <c r="R2451" s="94"/>
      <c r="S2451" s="94"/>
      <c r="T2451" s="94"/>
    </row>
    <row r="2452" ht="15.75" customHeight="1">
      <c r="A2452" s="204"/>
      <c r="B2452" s="240"/>
      <c r="C2452" s="223"/>
      <c r="D2452" s="223"/>
      <c r="J2452" s="226"/>
      <c r="K2452" s="3"/>
      <c r="L2452" s="3"/>
      <c r="O2452" s="227"/>
      <c r="Q2452" s="94"/>
      <c r="R2452" s="94"/>
      <c r="S2452" s="94"/>
      <c r="T2452" s="94"/>
    </row>
    <row r="2453" ht="15.75" customHeight="1">
      <c r="A2453" s="204"/>
      <c r="B2453" s="240"/>
      <c r="C2453" s="223"/>
      <c r="D2453" s="223"/>
      <c r="J2453" s="226"/>
      <c r="K2453" s="3"/>
      <c r="L2453" s="3"/>
      <c r="O2453" s="227"/>
      <c r="Q2453" s="94"/>
      <c r="R2453" s="94"/>
      <c r="S2453" s="94"/>
      <c r="T2453" s="94"/>
    </row>
    <row r="2454" ht="15.75" customHeight="1">
      <c r="A2454" s="204"/>
      <c r="B2454" s="240"/>
      <c r="C2454" s="223"/>
      <c r="D2454" s="223"/>
      <c r="J2454" s="226"/>
      <c r="K2454" s="3"/>
      <c r="L2454" s="3"/>
      <c r="O2454" s="227"/>
      <c r="Q2454" s="94"/>
      <c r="R2454" s="94"/>
      <c r="S2454" s="94"/>
      <c r="T2454" s="94"/>
    </row>
    <row r="2455" ht="15.75" customHeight="1">
      <c r="A2455" s="204"/>
      <c r="B2455" s="240"/>
      <c r="C2455" s="223"/>
      <c r="D2455" s="223"/>
      <c r="J2455" s="226"/>
      <c r="K2455" s="3"/>
      <c r="L2455" s="3"/>
      <c r="O2455" s="227"/>
      <c r="Q2455" s="94"/>
      <c r="R2455" s="94"/>
      <c r="S2455" s="94"/>
      <c r="T2455" s="94"/>
    </row>
    <row r="2456" ht="15.75" customHeight="1">
      <c r="A2456" s="204"/>
      <c r="B2456" s="240"/>
      <c r="C2456" s="223"/>
      <c r="D2456" s="223"/>
      <c r="J2456" s="226"/>
      <c r="K2456" s="3"/>
      <c r="L2456" s="3"/>
      <c r="O2456" s="227"/>
      <c r="Q2456" s="94"/>
      <c r="R2456" s="94"/>
      <c r="S2456" s="94"/>
      <c r="T2456" s="94"/>
    </row>
    <row r="2457" ht="15.75" customHeight="1">
      <c r="A2457" s="204"/>
      <c r="B2457" s="240"/>
      <c r="C2457" s="223"/>
      <c r="D2457" s="223"/>
      <c r="J2457" s="226"/>
      <c r="K2457" s="3"/>
      <c r="L2457" s="3"/>
      <c r="O2457" s="227"/>
      <c r="Q2457" s="94"/>
      <c r="R2457" s="94"/>
      <c r="S2457" s="94"/>
      <c r="T2457" s="94"/>
    </row>
    <row r="2458" ht="15.75" customHeight="1">
      <c r="A2458" s="204"/>
      <c r="B2458" s="240"/>
      <c r="C2458" s="223"/>
      <c r="D2458" s="223"/>
      <c r="J2458" s="226"/>
      <c r="K2458" s="3"/>
      <c r="L2458" s="3"/>
      <c r="O2458" s="227"/>
      <c r="Q2458" s="94"/>
      <c r="R2458" s="94"/>
      <c r="S2458" s="94"/>
      <c r="T2458" s="94"/>
    </row>
    <row r="2459" ht="15.75" customHeight="1">
      <c r="A2459" s="204"/>
      <c r="B2459" s="240"/>
      <c r="C2459" s="223"/>
      <c r="D2459" s="223"/>
      <c r="J2459" s="226"/>
      <c r="K2459" s="3"/>
      <c r="L2459" s="3"/>
      <c r="O2459" s="227"/>
      <c r="Q2459" s="94"/>
      <c r="R2459" s="94"/>
      <c r="S2459" s="94"/>
      <c r="T2459" s="94"/>
    </row>
    <row r="2460" ht="15.75" customHeight="1">
      <c r="A2460" s="204"/>
      <c r="B2460" s="240"/>
      <c r="C2460" s="223"/>
      <c r="D2460" s="223"/>
      <c r="J2460" s="226"/>
      <c r="K2460" s="3"/>
      <c r="L2460" s="3"/>
      <c r="O2460" s="227"/>
      <c r="Q2460" s="94"/>
      <c r="R2460" s="94"/>
      <c r="S2460" s="94"/>
      <c r="T2460" s="94"/>
    </row>
    <row r="2461" ht="15.75" customHeight="1">
      <c r="A2461" s="204"/>
      <c r="B2461" s="240"/>
      <c r="C2461" s="223"/>
      <c r="D2461" s="223"/>
      <c r="J2461" s="226"/>
      <c r="K2461" s="3"/>
      <c r="L2461" s="3"/>
      <c r="O2461" s="227"/>
      <c r="Q2461" s="94"/>
      <c r="R2461" s="94"/>
      <c r="S2461" s="94"/>
      <c r="T2461" s="94"/>
    </row>
    <row r="2462" ht="15.75" customHeight="1">
      <c r="A2462" s="204"/>
      <c r="B2462" s="240"/>
      <c r="C2462" s="223"/>
      <c r="D2462" s="223"/>
      <c r="J2462" s="226"/>
      <c r="K2462" s="3"/>
      <c r="L2462" s="3"/>
      <c r="O2462" s="227"/>
      <c r="Q2462" s="94"/>
      <c r="R2462" s="94"/>
      <c r="S2462" s="94"/>
      <c r="T2462" s="94"/>
    </row>
    <row r="2463" ht="15.75" customHeight="1">
      <c r="A2463" s="204"/>
      <c r="B2463" s="240"/>
      <c r="C2463" s="223"/>
      <c r="D2463" s="223"/>
      <c r="J2463" s="226"/>
      <c r="K2463" s="3"/>
      <c r="L2463" s="3"/>
      <c r="O2463" s="227"/>
      <c r="Q2463" s="94"/>
      <c r="R2463" s="94"/>
      <c r="S2463" s="94"/>
      <c r="T2463" s="94"/>
    </row>
    <row r="2464" ht="15.75" customHeight="1">
      <c r="A2464" s="204"/>
      <c r="B2464" s="240"/>
      <c r="C2464" s="223"/>
      <c r="D2464" s="223"/>
      <c r="J2464" s="226"/>
      <c r="K2464" s="3"/>
      <c r="L2464" s="3"/>
      <c r="O2464" s="227"/>
      <c r="Q2464" s="94"/>
      <c r="R2464" s="94"/>
      <c r="S2464" s="94"/>
      <c r="T2464" s="94"/>
    </row>
    <row r="2465" ht="15.75" customHeight="1">
      <c r="A2465" s="204"/>
      <c r="B2465" s="240"/>
      <c r="C2465" s="223"/>
      <c r="D2465" s="223"/>
      <c r="J2465" s="226"/>
      <c r="K2465" s="3"/>
      <c r="L2465" s="3"/>
      <c r="O2465" s="227"/>
      <c r="Q2465" s="94"/>
      <c r="R2465" s="94"/>
      <c r="S2465" s="94"/>
      <c r="T2465" s="94"/>
    </row>
    <row r="2466" ht="15.75" customHeight="1">
      <c r="A2466" s="204"/>
      <c r="B2466" s="240"/>
      <c r="C2466" s="223"/>
      <c r="D2466" s="223"/>
      <c r="J2466" s="226"/>
      <c r="K2466" s="3"/>
      <c r="L2466" s="3"/>
      <c r="O2466" s="227"/>
      <c r="Q2466" s="94"/>
      <c r="R2466" s="94"/>
      <c r="S2466" s="94"/>
      <c r="T2466" s="94"/>
    </row>
    <row r="2467" ht="15.75" customHeight="1">
      <c r="A2467" s="204"/>
      <c r="B2467" s="240"/>
      <c r="C2467" s="223"/>
      <c r="D2467" s="223"/>
      <c r="J2467" s="226"/>
      <c r="K2467" s="3"/>
      <c r="L2467" s="3"/>
      <c r="O2467" s="227"/>
      <c r="Q2467" s="94"/>
      <c r="R2467" s="94"/>
      <c r="S2467" s="94"/>
      <c r="T2467" s="94"/>
    </row>
    <row r="2468" ht="15.75" customHeight="1">
      <c r="A2468" s="204"/>
      <c r="B2468" s="240"/>
      <c r="C2468" s="223"/>
      <c r="D2468" s="223"/>
      <c r="J2468" s="226"/>
      <c r="K2468" s="3"/>
      <c r="L2468" s="3"/>
      <c r="O2468" s="227"/>
      <c r="Q2468" s="94"/>
      <c r="R2468" s="94"/>
      <c r="S2468" s="94"/>
      <c r="T2468" s="94"/>
    </row>
    <row r="2469" ht="15.75" customHeight="1">
      <c r="A2469" s="204"/>
      <c r="B2469" s="240"/>
      <c r="C2469" s="223"/>
      <c r="D2469" s="223"/>
      <c r="J2469" s="226"/>
      <c r="K2469" s="3"/>
      <c r="L2469" s="3"/>
      <c r="O2469" s="227"/>
      <c r="Q2469" s="94"/>
      <c r="R2469" s="94"/>
      <c r="S2469" s="94"/>
      <c r="T2469" s="94"/>
    </row>
    <row r="2470" ht="15.75" customHeight="1">
      <c r="A2470" s="204"/>
      <c r="B2470" s="240"/>
      <c r="C2470" s="223"/>
      <c r="D2470" s="223"/>
      <c r="J2470" s="226"/>
      <c r="K2470" s="3"/>
      <c r="L2470" s="3"/>
      <c r="O2470" s="227"/>
      <c r="Q2470" s="94"/>
      <c r="R2470" s="94"/>
      <c r="S2470" s="94"/>
      <c r="T2470" s="94"/>
    </row>
    <row r="2471" ht="15.75" customHeight="1">
      <c r="A2471" s="204"/>
      <c r="B2471" s="240"/>
      <c r="C2471" s="223"/>
      <c r="D2471" s="223"/>
      <c r="J2471" s="226"/>
      <c r="K2471" s="3"/>
      <c r="L2471" s="3"/>
      <c r="O2471" s="227"/>
      <c r="Q2471" s="94"/>
      <c r="R2471" s="94"/>
      <c r="S2471" s="94"/>
      <c r="T2471" s="94"/>
    </row>
    <row r="2472" ht="15.75" customHeight="1">
      <c r="A2472" s="204"/>
      <c r="B2472" s="240"/>
      <c r="C2472" s="223"/>
      <c r="D2472" s="223"/>
      <c r="J2472" s="226"/>
      <c r="K2472" s="3"/>
      <c r="L2472" s="3"/>
      <c r="O2472" s="227"/>
      <c r="Q2472" s="94"/>
      <c r="R2472" s="94"/>
      <c r="S2472" s="94"/>
      <c r="T2472" s="94"/>
    </row>
    <row r="2473" ht="15.75" customHeight="1">
      <c r="A2473" s="204"/>
      <c r="B2473" s="240"/>
      <c r="C2473" s="223"/>
      <c r="D2473" s="223"/>
      <c r="J2473" s="226"/>
      <c r="K2473" s="3"/>
      <c r="L2473" s="3"/>
      <c r="O2473" s="227"/>
      <c r="Q2473" s="94"/>
      <c r="R2473" s="94"/>
      <c r="S2473" s="94"/>
      <c r="T2473" s="94"/>
    </row>
    <row r="2474" ht="15.75" customHeight="1">
      <c r="A2474" s="204"/>
      <c r="B2474" s="240"/>
      <c r="C2474" s="223"/>
      <c r="D2474" s="223"/>
      <c r="J2474" s="226"/>
      <c r="K2474" s="3"/>
      <c r="L2474" s="3"/>
      <c r="O2474" s="227"/>
      <c r="Q2474" s="94"/>
      <c r="R2474" s="94"/>
      <c r="S2474" s="94"/>
      <c r="T2474" s="94"/>
    </row>
    <row r="2475" ht="15.75" customHeight="1">
      <c r="A2475" s="204"/>
      <c r="B2475" s="240"/>
      <c r="C2475" s="223"/>
      <c r="D2475" s="223"/>
      <c r="J2475" s="226"/>
      <c r="K2475" s="3"/>
      <c r="L2475" s="3"/>
      <c r="O2475" s="227"/>
      <c r="Q2475" s="94"/>
      <c r="R2475" s="94"/>
      <c r="S2475" s="94"/>
      <c r="T2475" s="94"/>
    </row>
    <row r="2476" ht="15.75" customHeight="1">
      <c r="A2476" s="204"/>
      <c r="B2476" s="240"/>
      <c r="C2476" s="223"/>
      <c r="D2476" s="223"/>
      <c r="J2476" s="226"/>
      <c r="K2476" s="3"/>
      <c r="L2476" s="3"/>
      <c r="O2476" s="227"/>
      <c r="Q2476" s="94"/>
      <c r="R2476" s="94"/>
      <c r="S2476" s="94"/>
      <c r="T2476" s="94"/>
    </row>
    <row r="2477" ht="15.75" customHeight="1">
      <c r="A2477" s="204"/>
      <c r="B2477" s="240"/>
      <c r="C2477" s="223"/>
      <c r="D2477" s="223"/>
      <c r="J2477" s="226"/>
      <c r="K2477" s="3"/>
      <c r="L2477" s="3"/>
      <c r="O2477" s="227"/>
      <c r="Q2477" s="94"/>
      <c r="R2477" s="94"/>
      <c r="S2477" s="94"/>
      <c r="T2477" s="94"/>
    </row>
    <row r="2478" ht="15.75" customHeight="1">
      <c r="A2478" s="204"/>
      <c r="B2478" s="240"/>
      <c r="C2478" s="223"/>
      <c r="D2478" s="223"/>
      <c r="J2478" s="226"/>
      <c r="K2478" s="3"/>
      <c r="L2478" s="3"/>
      <c r="O2478" s="227"/>
      <c r="Q2478" s="94"/>
      <c r="R2478" s="94"/>
      <c r="S2478" s="94"/>
      <c r="T2478" s="94"/>
    </row>
    <row r="2479" ht="15.75" customHeight="1">
      <c r="A2479" s="204"/>
      <c r="B2479" s="240"/>
      <c r="C2479" s="223"/>
      <c r="D2479" s="223"/>
      <c r="J2479" s="226"/>
      <c r="K2479" s="3"/>
      <c r="L2479" s="3"/>
      <c r="O2479" s="227"/>
      <c r="Q2479" s="94"/>
      <c r="R2479" s="94"/>
      <c r="S2479" s="94"/>
      <c r="T2479" s="94"/>
    </row>
    <row r="2480" ht="15.75" customHeight="1">
      <c r="A2480" s="204"/>
      <c r="B2480" s="240"/>
      <c r="C2480" s="223"/>
      <c r="D2480" s="223"/>
      <c r="J2480" s="226"/>
      <c r="K2480" s="3"/>
      <c r="L2480" s="3"/>
      <c r="O2480" s="227"/>
      <c r="Q2480" s="94"/>
      <c r="R2480" s="94"/>
      <c r="S2480" s="94"/>
      <c r="T2480" s="94"/>
    </row>
    <row r="2481" ht="15.75" customHeight="1">
      <c r="A2481" s="204"/>
      <c r="B2481" s="240"/>
      <c r="C2481" s="223"/>
      <c r="D2481" s="223"/>
      <c r="J2481" s="226"/>
      <c r="K2481" s="3"/>
      <c r="L2481" s="3"/>
      <c r="O2481" s="227"/>
      <c r="Q2481" s="94"/>
      <c r="R2481" s="94"/>
      <c r="S2481" s="94"/>
      <c r="T2481" s="94"/>
    </row>
    <row r="2482" ht="15.75" customHeight="1">
      <c r="A2482" s="204"/>
      <c r="B2482" s="240"/>
      <c r="C2482" s="223"/>
      <c r="D2482" s="223"/>
      <c r="J2482" s="226"/>
      <c r="K2482" s="3"/>
      <c r="L2482" s="3"/>
      <c r="O2482" s="227"/>
      <c r="Q2482" s="94"/>
      <c r="R2482" s="94"/>
      <c r="S2482" s="94"/>
      <c r="T2482" s="94"/>
    </row>
    <row r="2483" ht="15.75" customHeight="1">
      <c r="A2483" s="204"/>
      <c r="B2483" s="240"/>
      <c r="C2483" s="223"/>
      <c r="D2483" s="223"/>
      <c r="J2483" s="226"/>
      <c r="K2483" s="3"/>
      <c r="L2483" s="3"/>
      <c r="O2483" s="227"/>
      <c r="Q2483" s="94"/>
      <c r="R2483" s="94"/>
      <c r="S2483" s="94"/>
      <c r="T2483" s="94"/>
    </row>
    <row r="2484" ht="15.75" customHeight="1">
      <c r="A2484" s="204"/>
      <c r="B2484" s="240"/>
      <c r="C2484" s="223"/>
      <c r="D2484" s="223"/>
      <c r="J2484" s="226"/>
      <c r="K2484" s="3"/>
      <c r="L2484" s="3"/>
      <c r="O2484" s="227"/>
      <c r="Q2484" s="94"/>
      <c r="R2484" s="94"/>
      <c r="S2484" s="94"/>
      <c r="T2484" s="94"/>
    </row>
    <row r="2485" ht="15.75" customHeight="1">
      <c r="A2485" s="204"/>
      <c r="B2485" s="240"/>
      <c r="C2485" s="223"/>
      <c r="D2485" s="223"/>
      <c r="J2485" s="226"/>
      <c r="K2485" s="3"/>
      <c r="L2485" s="3"/>
      <c r="O2485" s="227"/>
      <c r="Q2485" s="94"/>
      <c r="R2485" s="94"/>
      <c r="S2485" s="94"/>
      <c r="T2485" s="94"/>
    </row>
    <row r="2486" ht="15.75" customHeight="1">
      <c r="A2486" s="204"/>
      <c r="B2486" s="240"/>
      <c r="C2486" s="223"/>
      <c r="D2486" s="223"/>
      <c r="J2486" s="226"/>
      <c r="K2486" s="3"/>
      <c r="L2486" s="3"/>
      <c r="O2486" s="227"/>
      <c r="Q2486" s="94"/>
      <c r="R2486" s="94"/>
      <c r="S2486" s="94"/>
      <c r="T2486" s="94"/>
    </row>
    <row r="2487" ht="15.75" customHeight="1">
      <c r="A2487" s="204"/>
      <c r="B2487" s="240"/>
      <c r="C2487" s="223"/>
      <c r="D2487" s="223"/>
      <c r="J2487" s="226"/>
      <c r="K2487" s="3"/>
      <c r="L2487" s="3"/>
      <c r="O2487" s="227"/>
      <c r="Q2487" s="94"/>
      <c r="R2487" s="94"/>
      <c r="S2487" s="94"/>
      <c r="T2487" s="94"/>
    </row>
    <row r="2488" ht="15.75" customHeight="1">
      <c r="A2488" s="204"/>
      <c r="B2488" s="240"/>
      <c r="C2488" s="223"/>
      <c r="D2488" s="223"/>
      <c r="J2488" s="226"/>
      <c r="K2488" s="3"/>
      <c r="L2488" s="3"/>
      <c r="O2488" s="227"/>
      <c r="Q2488" s="94"/>
      <c r="R2488" s="94"/>
      <c r="S2488" s="94"/>
      <c r="T2488" s="94"/>
    </row>
    <row r="2489" ht="15.75" customHeight="1">
      <c r="A2489" s="204"/>
      <c r="B2489" s="240"/>
      <c r="C2489" s="223"/>
      <c r="D2489" s="223"/>
      <c r="J2489" s="226"/>
      <c r="K2489" s="3"/>
      <c r="L2489" s="3"/>
      <c r="O2489" s="227"/>
      <c r="Q2489" s="94"/>
      <c r="R2489" s="94"/>
      <c r="S2489" s="94"/>
      <c r="T2489" s="94"/>
    </row>
    <row r="2490" ht="15.75" customHeight="1">
      <c r="A2490" s="204"/>
      <c r="B2490" s="240"/>
      <c r="C2490" s="223"/>
      <c r="D2490" s="223"/>
      <c r="J2490" s="226"/>
      <c r="K2490" s="3"/>
      <c r="L2490" s="3"/>
      <c r="O2490" s="227"/>
      <c r="Q2490" s="94"/>
      <c r="R2490" s="94"/>
      <c r="S2490" s="94"/>
      <c r="T2490" s="94"/>
    </row>
    <row r="2491" ht="15.75" customHeight="1">
      <c r="A2491" s="204"/>
      <c r="B2491" s="240"/>
      <c r="C2491" s="223"/>
      <c r="D2491" s="223"/>
      <c r="J2491" s="226"/>
      <c r="K2491" s="3"/>
      <c r="L2491" s="3"/>
      <c r="O2491" s="227"/>
      <c r="Q2491" s="94"/>
      <c r="R2491" s="94"/>
      <c r="S2491" s="94"/>
      <c r="T2491" s="94"/>
    </row>
    <row r="2492" ht="15.75" customHeight="1">
      <c r="A2492" s="204"/>
      <c r="B2492" s="240"/>
      <c r="C2492" s="223"/>
      <c r="D2492" s="223"/>
      <c r="J2492" s="226"/>
      <c r="K2492" s="3"/>
      <c r="L2492" s="3"/>
      <c r="O2492" s="227"/>
      <c r="Q2492" s="94"/>
      <c r="R2492" s="94"/>
      <c r="S2492" s="94"/>
      <c r="T2492" s="94"/>
    </row>
    <row r="2493" ht="15.75" customHeight="1">
      <c r="A2493" s="204"/>
      <c r="B2493" s="240"/>
      <c r="C2493" s="223"/>
      <c r="D2493" s="223"/>
      <c r="J2493" s="226"/>
      <c r="K2493" s="3"/>
      <c r="L2493" s="3"/>
      <c r="O2493" s="227"/>
      <c r="Q2493" s="94"/>
      <c r="R2493" s="94"/>
      <c r="S2493" s="94"/>
      <c r="T2493" s="94"/>
    </row>
    <row r="2494" ht="15.75" customHeight="1">
      <c r="A2494" s="204"/>
      <c r="B2494" s="240"/>
      <c r="C2494" s="223"/>
      <c r="D2494" s="223"/>
      <c r="J2494" s="226"/>
      <c r="K2494" s="3"/>
      <c r="L2494" s="3"/>
      <c r="O2494" s="227"/>
      <c r="Q2494" s="94"/>
      <c r="R2494" s="94"/>
      <c r="S2494" s="94"/>
      <c r="T2494" s="94"/>
    </row>
    <row r="2495" ht="15.75" customHeight="1">
      <c r="A2495" s="204"/>
      <c r="B2495" s="240"/>
      <c r="C2495" s="223"/>
      <c r="D2495" s="223"/>
      <c r="J2495" s="226"/>
      <c r="K2495" s="3"/>
      <c r="L2495" s="3"/>
      <c r="O2495" s="227"/>
      <c r="Q2495" s="94"/>
      <c r="R2495" s="94"/>
      <c r="S2495" s="94"/>
      <c r="T2495" s="94"/>
    </row>
    <row r="2496" ht="15.75" customHeight="1">
      <c r="A2496" s="204"/>
      <c r="B2496" s="240"/>
      <c r="C2496" s="223"/>
      <c r="D2496" s="223"/>
      <c r="J2496" s="226"/>
      <c r="K2496" s="3"/>
      <c r="L2496" s="3"/>
      <c r="O2496" s="227"/>
      <c r="Q2496" s="94"/>
      <c r="R2496" s="94"/>
      <c r="S2496" s="94"/>
      <c r="T2496" s="94"/>
    </row>
    <row r="2497" ht="15.75" customHeight="1">
      <c r="A2497" s="204"/>
      <c r="B2497" s="240"/>
      <c r="C2497" s="223"/>
      <c r="D2497" s="223"/>
      <c r="J2497" s="226"/>
      <c r="K2497" s="3"/>
      <c r="L2497" s="3"/>
      <c r="O2497" s="227"/>
      <c r="Q2497" s="94"/>
      <c r="R2497" s="94"/>
      <c r="S2497" s="94"/>
      <c r="T2497" s="94"/>
    </row>
    <row r="2498" ht="15.75" customHeight="1">
      <c r="A2498" s="204"/>
      <c r="B2498" s="240"/>
      <c r="C2498" s="223"/>
      <c r="D2498" s="223"/>
      <c r="J2498" s="226"/>
      <c r="K2498" s="3"/>
      <c r="L2498" s="3"/>
      <c r="O2498" s="227"/>
      <c r="Q2498" s="94"/>
      <c r="R2498" s="94"/>
      <c r="S2498" s="94"/>
      <c r="T2498" s="94"/>
    </row>
    <row r="2499" ht="15.75" customHeight="1">
      <c r="A2499" s="204"/>
      <c r="B2499" s="240"/>
      <c r="C2499" s="223"/>
      <c r="D2499" s="223"/>
      <c r="J2499" s="226"/>
      <c r="K2499" s="3"/>
      <c r="L2499" s="3"/>
      <c r="O2499" s="227"/>
      <c r="Q2499" s="94"/>
      <c r="R2499" s="94"/>
      <c r="S2499" s="94"/>
      <c r="T2499" s="94"/>
    </row>
    <row r="2500" ht="15.75" customHeight="1">
      <c r="A2500" s="204"/>
      <c r="B2500" s="240"/>
      <c r="C2500" s="223"/>
      <c r="D2500" s="223"/>
      <c r="J2500" s="226"/>
      <c r="K2500" s="3"/>
      <c r="L2500" s="3"/>
      <c r="O2500" s="227"/>
      <c r="Q2500" s="94"/>
      <c r="R2500" s="94"/>
      <c r="S2500" s="94"/>
      <c r="T2500" s="94"/>
    </row>
    <row r="2501" ht="15.75" customHeight="1">
      <c r="A2501" s="204"/>
      <c r="B2501" s="240"/>
      <c r="C2501" s="223"/>
      <c r="D2501" s="223"/>
      <c r="J2501" s="226"/>
      <c r="K2501" s="3"/>
      <c r="L2501" s="3"/>
      <c r="O2501" s="227"/>
      <c r="Q2501" s="94"/>
      <c r="R2501" s="94"/>
      <c r="S2501" s="94"/>
      <c r="T2501" s="94"/>
    </row>
    <row r="2502" ht="15.75" customHeight="1">
      <c r="A2502" s="204"/>
      <c r="B2502" s="240"/>
      <c r="C2502" s="223"/>
      <c r="D2502" s="223"/>
      <c r="J2502" s="226"/>
      <c r="K2502" s="3"/>
      <c r="L2502" s="3"/>
      <c r="O2502" s="227"/>
      <c r="Q2502" s="94"/>
      <c r="R2502" s="94"/>
      <c r="S2502" s="94"/>
      <c r="T2502" s="94"/>
    </row>
    <row r="2503" ht="15.75" customHeight="1">
      <c r="A2503" s="204"/>
      <c r="B2503" s="240"/>
      <c r="C2503" s="223"/>
      <c r="D2503" s="223"/>
      <c r="J2503" s="226"/>
      <c r="K2503" s="3"/>
      <c r="L2503" s="3"/>
      <c r="O2503" s="227"/>
      <c r="Q2503" s="94"/>
      <c r="R2503" s="94"/>
      <c r="S2503" s="94"/>
      <c r="T2503" s="94"/>
    </row>
    <row r="2504" ht="15.75" customHeight="1">
      <c r="A2504" s="204"/>
      <c r="B2504" s="240"/>
      <c r="C2504" s="223"/>
      <c r="D2504" s="223"/>
      <c r="J2504" s="226"/>
      <c r="K2504" s="3"/>
      <c r="L2504" s="3"/>
      <c r="O2504" s="227"/>
      <c r="Q2504" s="94"/>
      <c r="R2504" s="94"/>
      <c r="S2504" s="94"/>
      <c r="T2504" s="94"/>
    </row>
    <row r="2505" ht="15.75" customHeight="1">
      <c r="A2505" s="204"/>
      <c r="B2505" s="240"/>
      <c r="C2505" s="223"/>
      <c r="D2505" s="223"/>
      <c r="J2505" s="226"/>
      <c r="K2505" s="3"/>
      <c r="L2505" s="3"/>
      <c r="O2505" s="227"/>
      <c r="Q2505" s="94"/>
      <c r="R2505" s="94"/>
      <c r="S2505" s="94"/>
      <c r="T2505" s="94"/>
    </row>
    <row r="2506" ht="15.75" customHeight="1">
      <c r="A2506" s="204"/>
      <c r="B2506" s="240"/>
      <c r="C2506" s="223"/>
      <c r="D2506" s="223"/>
      <c r="J2506" s="226"/>
      <c r="K2506" s="3"/>
      <c r="L2506" s="3"/>
      <c r="O2506" s="227"/>
      <c r="Q2506" s="94"/>
      <c r="R2506" s="94"/>
      <c r="S2506" s="94"/>
      <c r="T2506" s="94"/>
    </row>
    <row r="2507" ht="15.75" customHeight="1">
      <c r="A2507" s="204"/>
      <c r="B2507" s="240"/>
      <c r="C2507" s="223"/>
      <c r="D2507" s="223"/>
      <c r="J2507" s="226"/>
      <c r="K2507" s="3"/>
      <c r="L2507" s="3"/>
      <c r="O2507" s="227"/>
      <c r="Q2507" s="94"/>
      <c r="R2507" s="94"/>
      <c r="S2507" s="94"/>
      <c r="T2507" s="94"/>
    </row>
    <row r="2508" ht="15.75" customHeight="1">
      <c r="A2508" s="204"/>
      <c r="B2508" s="240"/>
      <c r="C2508" s="223"/>
      <c r="D2508" s="223"/>
      <c r="J2508" s="226"/>
      <c r="K2508" s="3"/>
      <c r="L2508" s="3"/>
      <c r="O2508" s="227"/>
      <c r="Q2508" s="94"/>
      <c r="R2508" s="94"/>
      <c r="S2508" s="94"/>
      <c r="T2508" s="94"/>
    </row>
    <row r="2509" ht="15.75" customHeight="1">
      <c r="A2509" s="204"/>
      <c r="B2509" s="240"/>
      <c r="C2509" s="223"/>
      <c r="D2509" s="223"/>
      <c r="J2509" s="226"/>
      <c r="K2509" s="3"/>
      <c r="L2509" s="3"/>
      <c r="O2509" s="227"/>
      <c r="Q2509" s="94"/>
      <c r="R2509" s="94"/>
      <c r="S2509" s="94"/>
      <c r="T2509" s="94"/>
    </row>
    <row r="2510" ht="15.75" customHeight="1">
      <c r="A2510" s="204"/>
      <c r="B2510" s="240"/>
      <c r="C2510" s="223"/>
      <c r="D2510" s="223"/>
      <c r="J2510" s="226"/>
      <c r="K2510" s="3"/>
      <c r="L2510" s="3"/>
      <c r="O2510" s="227"/>
      <c r="Q2510" s="94"/>
      <c r="R2510" s="94"/>
      <c r="S2510" s="94"/>
      <c r="T2510" s="94"/>
    </row>
    <row r="2511" ht="15.75" customHeight="1">
      <c r="A2511" s="204"/>
      <c r="B2511" s="240"/>
      <c r="C2511" s="223"/>
      <c r="D2511" s="223"/>
      <c r="J2511" s="226"/>
      <c r="K2511" s="3"/>
      <c r="L2511" s="3"/>
      <c r="O2511" s="227"/>
      <c r="Q2511" s="94"/>
      <c r="R2511" s="94"/>
      <c r="S2511" s="94"/>
      <c r="T2511" s="94"/>
    </row>
    <row r="2512" ht="15.75" customHeight="1">
      <c r="A2512" s="204"/>
      <c r="B2512" s="240"/>
      <c r="C2512" s="223"/>
      <c r="D2512" s="223"/>
      <c r="J2512" s="226"/>
      <c r="K2512" s="3"/>
      <c r="L2512" s="3"/>
      <c r="O2512" s="227"/>
      <c r="Q2512" s="94"/>
      <c r="R2512" s="94"/>
      <c r="S2512" s="94"/>
      <c r="T2512" s="94"/>
    </row>
    <row r="2513" ht="15.75" customHeight="1">
      <c r="A2513" s="204"/>
      <c r="B2513" s="240"/>
      <c r="C2513" s="223"/>
      <c r="D2513" s="223"/>
      <c r="J2513" s="226"/>
      <c r="K2513" s="3"/>
      <c r="L2513" s="3"/>
      <c r="O2513" s="227"/>
      <c r="Q2513" s="94"/>
      <c r="R2513" s="94"/>
      <c r="S2513" s="94"/>
      <c r="T2513" s="94"/>
    </row>
    <row r="2514" ht="15.75" customHeight="1">
      <c r="A2514" s="204"/>
      <c r="B2514" s="240"/>
      <c r="C2514" s="223"/>
      <c r="D2514" s="223"/>
      <c r="J2514" s="226"/>
      <c r="K2514" s="3"/>
      <c r="L2514" s="3"/>
      <c r="O2514" s="227"/>
      <c r="Q2514" s="94"/>
      <c r="R2514" s="94"/>
      <c r="S2514" s="94"/>
      <c r="T2514" s="94"/>
    </row>
    <row r="2515" ht="15.75" customHeight="1">
      <c r="A2515" s="204"/>
      <c r="B2515" s="240"/>
      <c r="C2515" s="223"/>
      <c r="D2515" s="223"/>
      <c r="J2515" s="226"/>
      <c r="K2515" s="3"/>
      <c r="L2515" s="3"/>
      <c r="O2515" s="227"/>
      <c r="Q2515" s="94"/>
      <c r="R2515" s="94"/>
      <c r="S2515" s="94"/>
      <c r="T2515" s="94"/>
    </row>
    <row r="2516" ht="15.75" customHeight="1">
      <c r="A2516" s="204"/>
      <c r="B2516" s="240"/>
      <c r="C2516" s="223"/>
      <c r="D2516" s="223"/>
      <c r="J2516" s="226"/>
      <c r="K2516" s="3"/>
      <c r="L2516" s="3"/>
      <c r="O2516" s="227"/>
      <c r="Q2516" s="94"/>
      <c r="R2516" s="94"/>
      <c r="S2516" s="94"/>
      <c r="T2516" s="94"/>
    </row>
    <row r="2517" ht="15.75" customHeight="1">
      <c r="A2517" s="204"/>
      <c r="B2517" s="240"/>
      <c r="C2517" s="223"/>
      <c r="D2517" s="223"/>
      <c r="J2517" s="226"/>
      <c r="K2517" s="3"/>
      <c r="L2517" s="3"/>
      <c r="O2517" s="227"/>
      <c r="Q2517" s="94"/>
      <c r="R2517" s="94"/>
      <c r="S2517" s="94"/>
      <c r="T2517" s="94"/>
    </row>
    <row r="2518" ht="15.75" customHeight="1">
      <c r="A2518" s="204"/>
      <c r="B2518" s="240"/>
      <c r="C2518" s="223"/>
      <c r="D2518" s="223"/>
      <c r="J2518" s="226"/>
      <c r="K2518" s="3"/>
      <c r="L2518" s="3"/>
      <c r="O2518" s="227"/>
      <c r="Q2518" s="94"/>
      <c r="R2518" s="94"/>
      <c r="S2518" s="94"/>
      <c r="T2518" s="94"/>
    </row>
    <row r="2519" ht="15.75" customHeight="1">
      <c r="A2519" s="204"/>
      <c r="B2519" s="240"/>
      <c r="C2519" s="223"/>
      <c r="D2519" s="223"/>
      <c r="J2519" s="226"/>
      <c r="K2519" s="3"/>
      <c r="L2519" s="3"/>
      <c r="O2519" s="227"/>
      <c r="Q2519" s="94"/>
      <c r="R2519" s="94"/>
      <c r="S2519" s="94"/>
      <c r="T2519" s="94"/>
    </row>
    <row r="2520" ht="15.75" customHeight="1">
      <c r="A2520" s="204"/>
      <c r="B2520" s="240"/>
      <c r="C2520" s="223"/>
      <c r="D2520" s="223"/>
      <c r="J2520" s="226"/>
      <c r="K2520" s="3"/>
      <c r="L2520" s="3"/>
      <c r="O2520" s="227"/>
      <c r="Q2520" s="94"/>
      <c r="R2520" s="94"/>
      <c r="S2520" s="94"/>
      <c r="T2520" s="94"/>
    </row>
    <row r="2521" ht="15.75" customHeight="1">
      <c r="A2521" s="204"/>
      <c r="B2521" s="240"/>
      <c r="C2521" s="223"/>
      <c r="D2521" s="223"/>
      <c r="J2521" s="226"/>
      <c r="K2521" s="3"/>
      <c r="L2521" s="3"/>
      <c r="O2521" s="227"/>
      <c r="Q2521" s="94"/>
      <c r="R2521" s="94"/>
      <c r="S2521" s="94"/>
      <c r="T2521" s="94"/>
    </row>
    <row r="2522" ht="15.75" customHeight="1">
      <c r="A2522" s="204"/>
      <c r="B2522" s="240"/>
      <c r="C2522" s="223"/>
      <c r="D2522" s="223"/>
      <c r="J2522" s="226"/>
      <c r="K2522" s="3"/>
      <c r="L2522" s="3"/>
      <c r="O2522" s="227"/>
      <c r="Q2522" s="94"/>
      <c r="R2522" s="94"/>
      <c r="S2522" s="94"/>
      <c r="T2522" s="94"/>
    </row>
    <row r="2523" ht="15.75" customHeight="1">
      <c r="A2523" s="204"/>
      <c r="B2523" s="240"/>
      <c r="C2523" s="223"/>
      <c r="D2523" s="223"/>
      <c r="J2523" s="226"/>
      <c r="K2523" s="3"/>
      <c r="L2523" s="3"/>
      <c r="O2523" s="227"/>
      <c r="Q2523" s="94"/>
      <c r="R2523" s="94"/>
      <c r="S2523" s="94"/>
      <c r="T2523" s="94"/>
    </row>
    <row r="2524" ht="15.75" customHeight="1">
      <c r="A2524" s="204"/>
      <c r="B2524" s="240"/>
      <c r="C2524" s="223"/>
      <c r="D2524" s="223"/>
      <c r="J2524" s="226"/>
      <c r="K2524" s="3"/>
      <c r="L2524" s="3"/>
      <c r="O2524" s="227"/>
      <c r="Q2524" s="94"/>
      <c r="R2524" s="94"/>
      <c r="S2524" s="94"/>
      <c r="T2524" s="94"/>
    </row>
    <row r="2525" ht="15.75" customHeight="1">
      <c r="A2525" s="204"/>
      <c r="B2525" s="240"/>
      <c r="C2525" s="223"/>
      <c r="D2525" s="223"/>
      <c r="J2525" s="226"/>
      <c r="K2525" s="3"/>
      <c r="L2525" s="3"/>
      <c r="O2525" s="227"/>
      <c r="Q2525" s="94"/>
      <c r="R2525" s="94"/>
      <c r="S2525" s="94"/>
      <c r="T2525" s="94"/>
    </row>
    <row r="2526" ht="15.75" customHeight="1">
      <c r="A2526" s="204"/>
      <c r="B2526" s="240"/>
      <c r="C2526" s="223"/>
      <c r="D2526" s="223"/>
      <c r="J2526" s="226"/>
      <c r="K2526" s="3"/>
      <c r="L2526" s="3"/>
      <c r="O2526" s="227"/>
      <c r="Q2526" s="94"/>
      <c r="R2526" s="94"/>
      <c r="S2526" s="94"/>
      <c r="T2526" s="94"/>
    </row>
    <row r="2527" ht="15.75" customHeight="1">
      <c r="A2527" s="204"/>
      <c r="B2527" s="240"/>
      <c r="C2527" s="223"/>
      <c r="D2527" s="223"/>
      <c r="J2527" s="226"/>
      <c r="K2527" s="3"/>
      <c r="L2527" s="3"/>
      <c r="O2527" s="227"/>
      <c r="Q2527" s="94"/>
      <c r="R2527" s="94"/>
      <c r="S2527" s="94"/>
      <c r="T2527" s="94"/>
    </row>
    <row r="2528" ht="15.75" customHeight="1">
      <c r="A2528" s="204"/>
      <c r="B2528" s="240"/>
      <c r="C2528" s="223"/>
      <c r="D2528" s="223"/>
      <c r="J2528" s="226"/>
      <c r="K2528" s="3"/>
      <c r="L2528" s="3"/>
      <c r="O2528" s="227"/>
      <c r="Q2528" s="94"/>
      <c r="R2528" s="94"/>
      <c r="S2528" s="94"/>
      <c r="T2528" s="94"/>
    </row>
    <row r="2529" ht="15.75" customHeight="1">
      <c r="A2529" s="204"/>
      <c r="B2529" s="240"/>
      <c r="C2529" s="223"/>
      <c r="D2529" s="223"/>
      <c r="J2529" s="226"/>
      <c r="K2529" s="3"/>
      <c r="L2529" s="3"/>
      <c r="O2529" s="227"/>
      <c r="Q2529" s="94"/>
      <c r="R2529" s="94"/>
      <c r="S2529" s="94"/>
      <c r="T2529" s="94"/>
    </row>
    <row r="2530" ht="15.75" customHeight="1">
      <c r="A2530" s="204"/>
      <c r="B2530" s="240"/>
      <c r="C2530" s="223"/>
      <c r="D2530" s="223"/>
      <c r="J2530" s="226"/>
      <c r="K2530" s="3"/>
      <c r="L2530" s="3"/>
      <c r="O2530" s="227"/>
      <c r="Q2530" s="94"/>
      <c r="R2530" s="94"/>
      <c r="S2530" s="94"/>
      <c r="T2530" s="94"/>
    </row>
    <row r="2531" ht="15.75" customHeight="1">
      <c r="A2531" s="204"/>
      <c r="B2531" s="240"/>
      <c r="C2531" s="223"/>
      <c r="D2531" s="223"/>
      <c r="J2531" s="226"/>
      <c r="K2531" s="3"/>
      <c r="L2531" s="3"/>
      <c r="O2531" s="227"/>
      <c r="Q2531" s="94"/>
      <c r="R2531" s="94"/>
      <c r="S2531" s="94"/>
      <c r="T2531" s="94"/>
    </row>
    <row r="2532" ht="15.75" customHeight="1">
      <c r="A2532" s="204"/>
      <c r="B2532" s="240"/>
      <c r="C2532" s="223"/>
      <c r="D2532" s="223"/>
      <c r="J2532" s="226"/>
      <c r="K2532" s="3"/>
      <c r="L2532" s="3"/>
      <c r="O2532" s="227"/>
      <c r="Q2532" s="94"/>
      <c r="R2532" s="94"/>
      <c r="S2532" s="94"/>
      <c r="T2532" s="94"/>
    </row>
    <row r="2533" ht="15.75" customHeight="1">
      <c r="A2533" s="204"/>
      <c r="B2533" s="240"/>
      <c r="C2533" s="223"/>
      <c r="D2533" s="223"/>
      <c r="J2533" s="226"/>
      <c r="K2533" s="3"/>
      <c r="L2533" s="3"/>
      <c r="O2533" s="227"/>
      <c r="Q2533" s="94"/>
      <c r="R2533" s="94"/>
      <c r="S2533" s="94"/>
      <c r="T2533" s="94"/>
    </row>
    <row r="2534" ht="15.75" customHeight="1">
      <c r="A2534" s="204"/>
      <c r="B2534" s="240"/>
      <c r="C2534" s="223"/>
      <c r="D2534" s="223"/>
      <c r="J2534" s="226"/>
      <c r="K2534" s="3"/>
      <c r="L2534" s="3"/>
      <c r="O2534" s="227"/>
      <c r="Q2534" s="94"/>
      <c r="R2534" s="94"/>
      <c r="S2534" s="94"/>
      <c r="T2534" s="94"/>
    </row>
    <row r="2535" ht="15.75" customHeight="1">
      <c r="A2535" s="204"/>
      <c r="B2535" s="240"/>
      <c r="C2535" s="223"/>
      <c r="D2535" s="223"/>
      <c r="J2535" s="226"/>
      <c r="K2535" s="3"/>
      <c r="L2535" s="3"/>
      <c r="O2535" s="227"/>
      <c r="Q2535" s="94"/>
      <c r="R2535" s="94"/>
      <c r="S2535" s="94"/>
      <c r="T2535" s="94"/>
    </row>
    <row r="2536" ht="15.75" customHeight="1">
      <c r="A2536" s="204"/>
      <c r="B2536" s="240"/>
      <c r="C2536" s="223"/>
      <c r="D2536" s="223"/>
      <c r="J2536" s="226"/>
      <c r="K2536" s="3"/>
      <c r="L2536" s="3"/>
      <c r="O2536" s="227"/>
      <c r="Q2536" s="94"/>
      <c r="R2536" s="94"/>
      <c r="S2536" s="94"/>
      <c r="T2536" s="94"/>
    </row>
    <row r="2537" ht="15.75" customHeight="1">
      <c r="A2537" s="204"/>
      <c r="B2537" s="240"/>
      <c r="C2537" s="223"/>
      <c r="D2537" s="223"/>
      <c r="J2537" s="226"/>
      <c r="K2537" s="3"/>
      <c r="L2537" s="3"/>
      <c r="O2537" s="227"/>
      <c r="Q2537" s="94"/>
      <c r="R2537" s="94"/>
      <c r="S2537" s="94"/>
      <c r="T2537" s="94"/>
    </row>
    <row r="2538" ht="15.75" customHeight="1">
      <c r="A2538" s="204"/>
      <c r="B2538" s="240"/>
      <c r="C2538" s="223"/>
      <c r="D2538" s="223"/>
      <c r="J2538" s="226"/>
      <c r="K2538" s="3"/>
      <c r="L2538" s="3"/>
      <c r="O2538" s="227"/>
      <c r="Q2538" s="94"/>
      <c r="R2538" s="94"/>
      <c r="S2538" s="94"/>
      <c r="T2538" s="94"/>
    </row>
    <row r="2539" ht="15.75" customHeight="1">
      <c r="A2539" s="204"/>
      <c r="B2539" s="240"/>
      <c r="C2539" s="223"/>
      <c r="D2539" s="223"/>
      <c r="J2539" s="226"/>
      <c r="K2539" s="3"/>
      <c r="L2539" s="3"/>
      <c r="O2539" s="227"/>
      <c r="Q2539" s="94"/>
      <c r="R2539" s="94"/>
      <c r="S2539" s="94"/>
      <c r="T2539" s="94"/>
    </row>
    <row r="2540" ht="15.75" customHeight="1">
      <c r="A2540" s="204"/>
      <c r="B2540" s="240"/>
      <c r="C2540" s="223"/>
      <c r="D2540" s="223"/>
      <c r="J2540" s="226"/>
      <c r="K2540" s="3"/>
      <c r="L2540" s="3"/>
      <c r="O2540" s="227"/>
      <c r="Q2540" s="94"/>
      <c r="R2540" s="94"/>
      <c r="S2540" s="94"/>
      <c r="T2540" s="94"/>
    </row>
    <row r="2541" ht="15.75" customHeight="1">
      <c r="A2541" s="204"/>
      <c r="B2541" s="240"/>
      <c r="C2541" s="223"/>
      <c r="D2541" s="223"/>
      <c r="J2541" s="226"/>
      <c r="K2541" s="3"/>
      <c r="L2541" s="3"/>
      <c r="O2541" s="227"/>
      <c r="Q2541" s="94"/>
      <c r="R2541" s="94"/>
      <c r="S2541" s="94"/>
      <c r="T2541" s="94"/>
    </row>
    <row r="2542" ht="15.75" customHeight="1">
      <c r="A2542" s="204"/>
      <c r="B2542" s="240"/>
      <c r="C2542" s="223"/>
      <c r="D2542" s="223"/>
      <c r="J2542" s="226"/>
      <c r="K2542" s="3"/>
      <c r="L2542" s="3"/>
      <c r="O2542" s="227"/>
      <c r="Q2542" s="94"/>
      <c r="R2542" s="94"/>
      <c r="S2542" s="94"/>
      <c r="T2542" s="94"/>
    </row>
    <row r="2543" ht="15.75" customHeight="1">
      <c r="A2543" s="204"/>
      <c r="B2543" s="240"/>
      <c r="C2543" s="223"/>
      <c r="D2543" s="223"/>
      <c r="J2543" s="226"/>
      <c r="K2543" s="3"/>
      <c r="L2543" s="3"/>
      <c r="O2543" s="227"/>
      <c r="Q2543" s="94"/>
      <c r="R2543" s="94"/>
      <c r="S2543" s="94"/>
      <c r="T2543" s="94"/>
    </row>
    <row r="2544" ht="15.75" customHeight="1">
      <c r="A2544" s="204"/>
      <c r="B2544" s="240"/>
      <c r="C2544" s="223"/>
      <c r="D2544" s="223"/>
      <c r="J2544" s="226"/>
      <c r="K2544" s="3"/>
      <c r="L2544" s="3"/>
      <c r="O2544" s="227"/>
      <c r="Q2544" s="94"/>
      <c r="R2544" s="94"/>
      <c r="S2544" s="94"/>
      <c r="T2544" s="94"/>
    </row>
    <row r="2545" ht="15.75" customHeight="1">
      <c r="A2545" s="204"/>
      <c r="B2545" s="240"/>
      <c r="C2545" s="223"/>
      <c r="D2545" s="223"/>
      <c r="J2545" s="226"/>
      <c r="K2545" s="3"/>
      <c r="L2545" s="3"/>
      <c r="O2545" s="227"/>
      <c r="Q2545" s="94"/>
      <c r="R2545" s="94"/>
      <c r="S2545" s="94"/>
      <c r="T2545" s="94"/>
    </row>
    <row r="2546" ht="15.75" customHeight="1">
      <c r="A2546" s="204"/>
      <c r="B2546" s="240"/>
      <c r="C2546" s="223"/>
      <c r="D2546" s="223"/>
      <c r="J2546" s="226"/>
      <c r="K2546" s="3"/>
      <c r="L2546" s="3"/>
      <c r="O2546" s="227"/>
      <c r="Q2546" s="94"/>
      <c r="R2546" s="94"/>
      <c r="S2546" s="94"/>
      <c r="T2546" s="94"/>
    </row>
    <row r="2547" ht="15.75" customHeight="1">
      <c r="A2547" s="204"/>
      <c r="B2547" s="240"/>
      <c r="C2547" s="223"/>
      <c r="D2547" s="223"/>
      <c r="J2547" s="226"/>
      <c r="K2547" s="3"/>
      <c r="L2547" s="3"/>
      <c r="O2547" s="227"/>
      <c r="Q2547" s="94"/>
      <c r="R2547" s="94"/>
      <c r="S2547" s="94"/>
      <c r="T2547" s="94"/>
    </row>
    <row r="2548" ht="15.75" customHeight="1">
      <c r="A2548" s="204"/>
      <c r="B2548" s="240"/>
      <c r="C2548" s="223"/>
      <c r="D2548" s="223"/>
      <c r="J2548" s="226"/>
      <c r="K2548" s="3"/>
      <c r="L2548" s="3"/>
      <c r="O2548" s="227"/>
      <c r="Q2548" s="94"/>
      <c r="R2548" s="94"/>
      <c r="S2548" s="94"/>
      <c r="T2548" s="94"/>
    </row>
    <row r="2549" ht="15.75" customHeight="1">
      <c r="A2549" s="204"/>
      <c r="B2549" s="240"/>
      <c r="C2549" s="223"/>
      <c r="D2549" s="223"/>
      <c r="J2549" s="226"/>
      <c r="K2549" s="3"/>
      <c r="L2549" s="3"/>
      <c r="O2549" s="227"/>
      <c r="Q2549" s="94"/>
      <c r="R2549" s="94"/>
      <c r="S2549" s="94"/>
      <c r="T2549" s="94"/>
    </row>
    <row r="2550" ht="15.75" customHeight="1">
      <c r="A2550" s="204"/>
      <c r="B2550" s="240"/>
      <c r="C2550" s="223"/>
      <c r="D2550" s="223"/>
      <c r="J2550" s="226"/>
      <c r="K2550" s="3"/>
      <c r="L2550" s="3"/>
      <c r="O2550" s="227"/>
      <c r="Q2550" s="94"/>
      <c r="R2550" s="94"/>
      <c r="S2550" s="94"/>
      <c r="T2550" s="94"/>
    </row>
    <row r="2551" ht="15.75" customHeight="1">
      <c r="A2551" s="204"/>
      <c r="B2551" s="240"/>
      <c r="C2551" s="223"/>
      <c r="D2551" s="223"/>
      <c r="J2551" s="226"/>
      <c r="K2551" s="3"/>
      <c r="L2551" s="3"/>
      <c r="O2551" s="227"/>
      <c r="Q2551" s="94"/>
      <c r="R2551" s="94"/>
      <c r="S2551" s="94"/>
      <c r="T2551" s="94"/>
    </row>
    <row r="2552" ht="15.75" customHeight="1">
      <c r="A2552" s="204"/>
      <c r="B2552" s="240"/>
      <c r="C2552" s="223"/>
      <c r="D2552" s="223"/>
      <c r="J2552" s="226"/>
      <c r="K2552" s="3"/>
      <c r="L2552" s="3"/>
      <c r="O2552" s="227"/>
      <c r="Q2552" s="94"/>
      <c r="R2552" s="94"/>
      <c r="S2552" s="94"/>
      <c r="T2552" s="94"/>
    </row>
    <row r="2553" ht="15.75" customHeight="1">
      <c r="A2553" s="204"/>
      <c r="B2553" s="240"/>
      <c r="C2553" s="223"/>
      <c r="D2553" s="223"/>
      <c r="J2553" s="226"/>
      <c r="K2553" s="3"/>
      <c r="L2553" s="3"/>
      <c r="O2553" s="227"/>
      <c r="Q2553" s="94"/>
      <c r="R2553" s="94"/>
      <c r="S2553" s="94"/>
      <c r="T2553" s="94"/>
    </row>
    <row r="2554" ht="15.75" customHeight="1">
      <c r="A2554" s="204"/>
      <c r="B2554" s="240"/>
      <c r="C2554" s="223"/>
      <c r="D2554" s="223"/>
      <c r="J2554" s="226"/>
      <c r="K2554" s="3"/>
      <c r="L2554" s="3"/>
      <c r="O2554" s="227"/>
      <c r="Q2554" s="94"/>
      <c r="R2554" s="94"/>
      <c r="S2554" s="94"/>
      <c r="T2554" s="94"/>
    </row>
    <row r="2555" ht="15.75" customHeight="1">
      <c r="A2555" s="204"/>
      <c r="B2555" s="240"/>
      <c r="C2555" s="223"/>
      <c r="D2555" s="223"/>
      <c r="J2555" s="226"/>
      <c r="K2555" s="3"/>
      <c r="L2555" s="3"/>
      <c r="O2555" s="227"/>
      <c r="Q2555" s="94"/>
      <c r="R2555" s="94"/>
      <c r="S2555" s="94"/>
      <c r="T2555" s="94"/>
    </row>
    <row r="2556" ht="15.75" customHeight="1">
      <c r="A2556" s="204"/>
      <c r="B2556" s="240"/>
      <c r="C2556" s="223"/>
      <c r="D2556" s="223"/>
      <c r="J2556" s="226"/>
      <c r="K2556" s="3"/>
      <c r="L2556" s="3"/>
      <c r="O2556" s="227"/>
      <c r="Q2556" s="94"/>
      <c r="R2556" s="94"/>
      <c r="S2556" s="94"/>
      <c r="T2556" s="94"/>
    </row>
    <row r="2557" ht="15.75" customHeight="1">
      <c r="A2557" s="204"/>
      <c r="B2557" s="240"/>
      <c r="C2557" s="223"/>
      <c r="D2557" s="223"/>
      <c r="J2557" s="226"/>
      <c r="K2557" s="3"/>
      <c r="L2557" s="3"/>
      <c r="O2557" s="227"/>
      <c r="Q2557" s="94"/>
      <c r="R2557" s="94"/>
      <c r="S2557" s="94"/>
      <c r="T2557" s="94"/>
    </row>
    <row r="2558" ht="15.75" customHeight="1">
      <c r="A2558" s="204"/>
      <c r="B2558" s="240"/>
      <c r="C2558" s="223"/>
      <c r="D2558" s="223"/>
      <c r="J2558" s="226"/>
      <c r="K2558" s="3"/>
      <c r="L2558" s="3"/>
      <c r="O2558" s="227"/>
      <c r="Q2558" s="94"/>
      <c r="R2558" s="94"/>
      <c r="S2558" s="94"/>
      <c r="T2558" s="94"/>
    </row>
    <row r="2559" ht="15.75" customHeight="1">
      <c r="A2559" s="204"/>
      <c r="B2559" s="240"/>
      <c r="C2559" s="223"/>
      <c r="D2559" s="223"/>
      <c r="J2559" s="226"/>
      <c r="K2559" s="3"/>
      <c r="L2559" s="3"/>
      <c r="O2559" s="227"/>
      <c r="Q2559" s="94"/>
      <c r="R2559" s="94"/>
      <c r="S2559" s="94"/>
      <c r="T2559" s="94"/>
    </row>
    <row r="2560" ht="15.75" customHeight="1">
      <c r="A2560" s="204"/>
      <c r="B2560" s="240"/>
      <c r="C2560" s="223"/>
      <c r="D2560" s="223"/>
      <c r="J2560" s="226"/>
      <c r="K2560" s="3"/>
      <c r="L2560" s="3"/>
      <c r="O2560" s="227"/>
      <c r="Q2560" s="94"/>
      <c r="R2560" s="94"/>
      <c r="S2560" s="94"/>
      <c r="T2560" s="94"/>
    </row>
    <row r="2561" ht="15.75" customHeight="1">
      <c r="A2561" s="204"/>
      <c r="B2561" s="240"/>
      <c r="C2561" s="223"/>
      <c r="D2561" s="223"/>
      <c r="J2561" s="226"/>
      <c r="K2561" s="3"/>
      <c r="L2561" s="3"/>
      <c r="O2561" s="227"/>
      <c r="Q2561" s="94"/>
      <c r="R2561" s="94"/>
      <c r="S2561" s="94"/>
      <c r="T2561" s="94"/>
    </row>
    <row r="2562" ht="15.75" customHeight="1">
      <c r="A2562" s="204"/>
      <c r="B2562" s="240"/>
      <c r="C2562" s="223"/>
      <c r="D2562" s="223"/>
      <c r="J2562" s="226"/>
      <c r="K2562" s="3"/>
      <c r="L2562" s="3"/>
      <c r="O2562" s="227"/>
      <c r="Q2562" s="94"/>
      <c r="R2562" s="94"/>
      <c r="S2562" s="94"/>
      <c r="T2562" s="94"/>
    </row>
    <row r="2563" ht="15.75" customHeight="1">
      <c r="A2563" s="204"/>
      <c r="B2563" s="240"/>
      <c r="C2563" s="223"/>
      <c r="D2563" s="223"/>
      <c r="J2563" s="226"/>
      <c r="K2563" s="3"/>
      <c r="L2563" s="3"/>
      <c r="O2563" s="227"/>
      <c r="Q2563" s="94"/>
      <c r="R2563" s="94"/>
      <c r="S2563" s="94"/>
      <c r="T2563" s="94"/>
    </row>
    <row r="2564" ht="15.75" customHeight="1">
      <c r="A2564" s="204"/>
      <c r="B2564" s="240"/>
      <c r="C2564" s="223"/>
      <c r="D2564" s="223"/>
      <c r="J2564" s="226"/>
      <c r="K2564" s="3"/>
      <c r="L2564" s="3"/>
      <c r="O2564" s="227"/>
      <c r="Q2564" s="94"/>
      <c r="R2564" s="94"/>
      <c r="S2564" s="94"/>
      <c r="T2564" s="94"/>
    </row>
    <row r="2565" ht="15.75" customHeight="1">
      <c r="A2565" s="204"/>
      <c r="B2565" s="240"/>
      <c r="C2565" s="223"/>
      <c r="D2565" s="223"/>
      <c r="J2565" s="226"/>
      <c r="K2565" s="3"/>
      <c r="L2565" s="3"/>
      <c r="O2565" s="227"/>
      <c r="Q2565" s="94"/>
      <c r="R2565" s="94"/>
      <c r="S2565" s="94"/>
      <c r="T2565" s="94"/>
    </row>
    <row r="2566" ht="15.75" customHeight="1">
      <c r="A2566" s="204"/>
      <c r="B2566" s="240"/>
      <c r="C2566" s="223"/>
      <c r="D2566" s="223"/>
      <c r="J2566" s="226"/>
      <c r="K2566" s="3"/>
      <c r="L2566" s="3"/>
      <c r="O2566" s="227"/>
      <c r="Q2566" s="94"/>
      <c r="R2566" s="94"/>
      <c r="S2566" s="94"/>
      <c r="T2566" s="94"/>
    </row>
    <row r="2567" ht="15.75" customHeight="1">
      <c r="A2567" s="204"/>
      <c r="B2567" s="240"/>
      <c r="C2567" s="223"/>
      <c r="D2567" s="223"/>
      <c r="J2567" s="226"/>
      <c r="K2567" s="3"/>
      <c r="L2567" s="3"/>
      <c r="O2567" s="227"/>
      <c r="Q2567" s="94"/>
      <c r="R2567" s="94"/>
      <c r="S2567" s="94"/>
      <c r="T2567" s="94"/>
    </row>
    <row r="2568" ht="15.75" customHeight="1">
      <c r="A2568" s="204"/>
      <c r="B2568" s="240"/>
      <c r="C2568" s="223"/>
      <c r="D2568" s="223"/>
      <c r="J2568" s="226"/>
      <c r="K2568" s="3"/>
      <c r="L2568" s="3"/>
      <c r="O2568" s="227"/>
      <c r="Q2568" s="94"/>
      <c r="R2568" s="94"/>
      <c r="S2568" s="94"/>
      <c r="T2568" s="94"/>
    </row>
    <row r="2569" ht="15.75" customHeight="1">
      <c r="A2569" s="204"/>
      <c r="B2569" s="240"/>
      <c r="C2569" s="223"/>
      <c r="D2569" s="223"/>
      <c r="J2569" s="226"/>
      <c r="K2569" s="3"/>
      <c r="L2569" s="3"/>
      <c r="O2569" s="227"/>
      <c r="Q2569" s="94"/>
      <c r="R2569" s="94"/>
      <c r="S2569" s="94"/>
      <c r="T2569" s="94"/>
    </row>
    <row r="2570" ht="15.75" customHeight="1">
      <c r="A2570" s="204"/>
      <c r="B2570" s="240"/>
      <c r="C2570" s="223"/>
      <c r="D2570" s="223"/>
      <c r="J2570" s="226"/>
      <c r="K2570" s="3"/>
      <c r="L2570" s="3"/>
      <c r="O2570" s="227"/>
      <c r="Q2570" s="94"/>
      <c r="R2570" s="94"/>
      <c r="S2570" s="94"/>
      <c r="T2570" s="94"/>
    </row>
    <row r="2571" ht="15.75" customHeight="1">
      <c r="A2571" s="204"/>
      <c r="B2571" s="240"/>
      <c r="C2571" s="223"/>
      <c r="D2571" s="223"/>
      <c r="J2571" s="226"/>
      <c r="K2571" s="3"/>
      <c r="L2571" s="3"/>
      <c r="O2571" s="227"/>
      <c r="Q2571" s="94"/>
      <c r="R2571" s="94"/>
      <c r="S2571" s="94"/>
      <c r="T2571" s="94"/>
    </row>
    <row r="2572" ht="15.75" customHeight="1">
      <c r="A2572" s="204"/>
      <c r="B2572" s="240"/>
      <c r="C2572" s="223"/>
      <c r="D2572" s="223"/>
      <c r="J2572" s="226"/>
      <c r="K2572" s="3"/>
      <c r="L2572" s="3"/>
      <c r="O2572" s="227"/>
      <c r="Q2572" s="94"/>
      <c r="R2572" s="94"/>
      <c r="S2572" s="94"/>
      <c r="T2572" s="94"/>
    </row>
    <row r="2573" ht="15.75" customHeight="1">
      <c r="A2573" s="204"/>
      <c r="B2573" s="240"/>
      <c r="C2573" s="223"/>
      <c r="D2573" s="223"/>
      <c r="J2573" s="226"/>
      <c r="K2573" s="3"/>
      <c r="L2573" s="3"/>
      <c r="O2573" s="227"/>
      <c r="Q2573" s="94"/>
      <c r="R2573" s="94"/>
      <c r="S2573" s="94"/>
      <c r="T2573" s="94"/>
    </row>
    <row r="2574" ht="15.75" customHeight="1">
      <c r="A2574" s="204"/>
      <c r="B2574" s="240"/>
      <c r="C2574" s="223"/>
      <c r="D2574" s="223"/>
      <c r="J2574" s="226"/>
      <c r="K2574" s="3"/>
      <c r="L2574" s="3"/>
      <c r="O2574" s="227"/>
      <c r="Q2574" s="94"/>
      <c r="R2574" s="94"/>
      <c r="S2574" s="94"/>
      <c r="T2574" s="94"/>
    </row>
    <row r="2575" ht="15.75" customHeight="1">
      <c r="A2575" s="204"/>
      <c r="B2575" s="240"/>
      <c r="C2575" s="223"/>
      <c r="D2575" s="223"/>
      <c r="J2575" s="226"/>
      <c r="K2575" s="3"/>
      <c r="L2575" s="3"/>
      <c r="O2575" s="227"/>
      <c r="Q2575" s="94"/>
      <c r="R2575" s="94"/>
      <c r="S2575" s="94"/>
      <c r="T2575" s="94"/>
    </row>
    <row r="2576" ht="15.75" customHeight="1">
      <c r="A2576" s="204"/>
      <c r="B2576" s="240"/>
      <c r="C2576" s="223"/>
      <c r="D2576" s="223"/>
      <c r="J2576" s="226"/>
      <c r="K2576" s="3"/>
      <c r="L2576" s="3"/>
      <c r="O2576" s="227"/>
      <c r="Q2576" s="94"/>
      <c r="R2576" s="94"/>
      <c r="S2576" s="94"/>
      <c r="T2576" s="94"/>
    </row>
    <row r="2577" ht="15.75" customHeight="1">
      <c r="A2577" s="204"/>
      <c r="B2577" s="240"/>
      <c r="C2577" s="223"/>
      <c r="D2577" s="223"/>
      <c r="J2577" s="226"/>
      <c r="K2577" s="3"/>
      <c r="L2577" s="3"/>
      <c r="O2577" s="227"/>
      <c r="Q2577" s="94"/>
      <c r="R2577" s="94"/>
      <c r="S2577" s="94"/>
      <c r="T2577" s="94"/>
    </row>
    <row r="2578" ht="15.75" customHeight="1">
      <c r="A2578" s="204"/>
      <c r="B2578" s="240"/>
      <c r="C2578" s="223"/>
      <c r="D2578" s="223"/>
      <c r="J2578" s="226"/>
      <c r="K2578" s="3"/>
      <c r="L2578" s="3"/>
      <c r="O2578" s="227"/>
      <c r="Q2578" s="94"/>
      <c r="R2578" s="94"/>
      <c r="S2578" s="94"/>
      <c r="T2578" s="94"/>
    </row>
    <row r="2579" ht="15.75" customHeight="1">
      <c r="A2579" s="204"/>
      <c r="B2579" s="240"/>
      <c r="C2579" s="223"/>
      <c r="D2579" s="223"/>
      <c r="J2579" s="226"/>
      <c r="K2579" s="3"/>
      <c r="L2579" s="3"/>
      <c r="O2579" s="227"/>
      <c r="Q2579" s="94"/>
      <c r="R2579" s="94"/>
      <c r="S2579" s="94"/>
      <c r="T2579" s="94"/>
    </row>
    <row r="2580" ht="15.75" customHeight="1">
      <c r="A2580" s="204"/>
      <c r="B2580" s="240"/>
      <c r="C2580" s="223"/>
      <c r="D2580" s="223"/>
      <c r="J2580" s="226"/>
      <c r="K2580" s="3"/>
      <c r="L2580" s="3"/>
      <c r="O2580" s="227"/>
      <c r="Q2580" s="94"/>
      <c r="R2580" s="94"/>
      <c r="S2580" s="94"/>
      <c r="T2580" s="94"/>
    </row>
    <row r="2581" ht="15.75" customHeight="1">
      <c r="A2581" s="204"/>
      <c r="B2581" s="240"/>
      <c r="C2581" s="223"/>
      <c r="D2581" s="223"/>
      <c r="J2581" s="226"/>
      <c r="K2581" s="3"/>
      <c r="L2581" s="3"/>
      <c r="O2581" s="227"/>
      <c r="Q2581" s="94"/>
      <c r="R2581" s="94"/>
      <c r="S2581" s="94"/>
      <c r="T2581" s="94"/>
    </row>
    <row r="2582" ht="15.75" customHeight="1">
      <c r="A2582" s="204"/>
      <c r="B2582" s="240"/>
      <c r="C2582" s="223"/>
      <c r="D2582" s="223"/>
      <c r="J2582" s="226"/>
      <c r="K2582" s="3"/>
      <c r="L2582" s="3"/>
      <c r="O2582" s="227"/>
      <c r="Q2582" s="94"/>
      <c r="R2582" s="94"/>
      <c r="S2582" s="94"/>
      <c r="T2582" s="94"/>
    </row>
    <row r="2583" ht="15.75" customHeight="1">
      <c r="A2583" s="204"/>
      <c r="B2583" s="240"/>
      <c r="C2583" s="223"/>
      <c r="D2583" s="223"/>
      <c r="J2583" s="226"/>
      <c r="K2583" s="3"/>
      <c r="L2583" s="3"/>
      <c r="O2583" s="227"/>
      <c r="Q2583" s="94"/>
      <c r="R2583" s="94"/>
      <c r="S2583" s="94"/>
      <c r="T2583" s="94"/>
    </row>
    <row r="2584" ht="15.75" customHeight="1">
      <c r="A2584" s="204"/>
      <c r="B2584" s="240"/>
      <c r="C2584" s="223"/>
      <c r="D2584" s="223"/>
      <c r="J2584" s="226"/>
      <c r="K2584" s="3"/>
      <c r="L2584" s="3"/>
      <c r="O2584" s="227"/>
      <c r="Q2584" s="94"/>
      <c r="R2584" s="94"/>
      <c r="S2584" s="94"/>
      <c r="T2584" s="94"/>
    </row>
    <row r="2585" ht="15.75" customHeight="1">
      <c r="A2585" s="204"/>
      <c r="B2585" s="240"/>
      <c r="C2585" s="223"/>
      <c r="D2585" s="223"/>
      <c r="J2585" s="226"/>
      <c r="K2585" s="3"/>
      <c r="L2585" s="3"/>
      <c r="O2585" s="227"/>
      <c r="Q2585" s="94"/>
      <c r="R2585" s="94"/>
      <c r="S2585" s="94"/>
      <c r="T2585" s="94"/>
    </row>
    <row r="2586" ht="15.75" customHeight="1">
      <c r="A2586" s="204"/>
      <c r="B2586" s="240"/>
      <c r="C2586" s="223"/>
      <c r="D2586" s="223"/>
      <c r="J2586" s="226"/>
      <c r="K2586" s="3"/>
      <c r="L2586" s="3"/>
      <c r="O2586" s="227"/>
      <c r="Q2586" s="94"/>
      <c r="R2586" s="94"/>
      <c r="S2586" s="94"/>
      <c r="T2586" s="94"/>
    </row>
    <row r="2587" ht="15.75" customHeight="1">
      <c r="A2587" s="204"/>
      <c r="B2587" s="240"/>
      <c r="C2587" s="223"/>
      <c r="D2587" s="223"/>
      <c r="J2587" s="226"/>
      <c r="K2587" s="3"/>
      <c r="L2587" s="3"/>
      <c r="O2587" s="227"/>
      <c r="Q2587" s="94"/>
      <c r="R2587" s="94"/>
      <c r="S2587" s="94"/>
      <c r="T2587" s="94"/>
    </row>
    <row r="2588" ht="15.75" customHeight="1">
      <c r="A2588" s="204"/>
      <c r="B2588" s="240"/>
      <c r="C2588" s="223"/>
      <c r="D2588" s="223"/>
      <c r="J2588" s="226"/>
      <c r="K2588" s="3"/>
      <c r="L2588" s="3"/>
      <c r="O2588" s="227"/>
      <c r="Q2588" s="94"/>
      <c r="R2588" s="94"/>
      <c r="S2588" s="94"/>
      <c r="T2588" s="94"/>
    </row>
    <row r="2589" ht="15.75" customHeight="1">
      <c r="A2589" s="204"/>
      <c r="B2589" s="240"/>
      <c r="C2589" s="223"/>
      <c r="D2589" s="223"/>
      <c r="J2589" s="226"/>
      <c r="K2589" s="3"/>
      <c r="L2589" s="3"/>
      <c r="O2589" s="227"/>
      <c r="Q2589" s="94"/>
      <c r="R2589" s="94"/>
      <c r="S2589" s="94"/>
      <c r="T2589" s="94"/>
    </row>
    <row r="2590" ht="15.75" customHeight="1">
      <c r="A2590" s="204"/>
      <c r="B2590" s="240"/>
      <c r="C2590" s="223"/>
      <c r="D2590" s="223"/>
      <c r="J2590" s="226"/>
      <c r="K2590" s="3"/>
      <c r="L2590" s="3"/>
      <c r="O2590" s="227"/>
      <c r="Q2590" s="94"/>
      <c r="R2590" s="94"/>
      <c r="S2590" s="94"/>
      <c r="T2590" s="94"/>
    </row>
    <row r="2591" ht="15.75" customHeight="1">
      <c r="A2591" s="204"/>
      <c r="B2591" s="240"/>
      <c r="C2591" s="223"/>
      <c r="D2591" s="223"/>
      <c r="J2591" s="226"/>
      <c r="K2591" s="3"/>
      <c r="L2591" s="3"/>
      <c r="O2591" s="227"/>
      <c r="Q2591" s="94"/>
      <c r="R2591" s="94"/>
      <c r="S2591" s="94"/>
      <c r="T2591" s="94"/>
    </row>
    <row r="2592" ht="15.75" customHeight="1">
      <c r="A2592" s="204"/>
      <c r="B2592" s="240"/>
      <c r="C2592" s="223"/>
      <c r="D2592" s="223"/>
      <c r="J2592" s="226"/>
      <c r="K2592" s="3"/>
      <c r="L2592" s="3"/>
      <c r="O2592" s="227"/>
      <c r="Q2592" s="94"/>
      <c r="R2592" s="94"/>
      <c r="S2592" s="94"/>
      <c r="T2592" s="94"/>
    </row>
    <row r="2593" ht="15.75" customHeight="1">
      <c r="A2593" s="204"/>
      <c r="B2593" s="240"/>
      <c r="C2593" s="223"/>
      <c r="D2593" s="223"/>
      <c r="J2593" s="226"/>
      <c r="K2593" s="3"/>
      <c r="L2593" s="3"/>
      <c r="O2593" s="227"/>
      <c r="Q2593" s="94"/>
      <c r="R2593" s="94"/>
      <c r="S2593" s="94"/>
      <c r="T2593" s="94"/>
    </row>
    <row r="2594" ht="15.75" customHeight="1">
      <c r="A2594" s="204"/>
      <c r="B2594" s="240"/>
      <c r="C2594" s="223"/>
      <c r="D2594" s="223"/>
      <c r="J2594" s="226"/>
      <c r="K2594" s="3"/>
      <c r="L2594" s="3"/>
      <c r="O2594" s="227"/>
      <c r="Q2594" s="94"/>
      <c r="R2594" s="94"/>
      <c r="S2594" s="94"/>
      <c r="T2594" s="94"/>
    </row>
    <row r="2595" ht="15.75" customHeight="1">
      <c r="A2595" s="204"/>
      <c r="B2595" s="240"/>
      <c r="C2595" s="223"/>
      <c r="D2595" s="223"/>
      <c r="J2595" s="226"/>
      <c r="K2595" s="3"/>
      <c r="L2595" s="3"/>
      <c r="O2595" s="227"/>
      <c r="Q2595" s="94"/>
      <c r="R2595" s="94"/>
      <c r="S2595" s="94"/>
      <c r="T2595" s="94"/>
    </row>
    <row r="2596" ht="15.75" customHeight="1">
      <c r="A2596" s="204"/>
      <c r="B2596" s="240"/>
      <c r="C2596" s="223"/>
      <c r="D2596" s="223"/>
      <c r="J2596" s="226"/>
      <c r="K2596" s="3"/>
      <c r="L2596" s="3"/>
      <c r="O2596" s="227"/>
      <c r="Q2596" s="94"/>
      <c r="R2596" s="94"/>
      <c r="S2596" s="94"/>
      <c r="T2596" s="94"/>
    </row>
    <row r="2597" ht="15.75" customHeight="1">
      <c r="A2597" s="204"/>
      <c r="B2597" s="240"/>
      <c r="C2597" s="223"/>
      <c r="D2597" s="223"/>
      <c r="J2597" s="226"/>
      <c r="K2597" s="3"/>
      <c r="L2597" s="3"/>
      <c r="O2597" s="227"/>
      <c r="Q2597" s="94"/>
      <c r="R2597" s="94"/>
      <c r="S2597" s="94"/>
      <c r="T2597" s="94"/>
    </row>
    <row r="2598" ht="15.75" customHeight="1">
      <c r="A2598" s="204"/>
      <c r="B2598" s="240"/>
      <c r="C2598" s="223"/>
      <c r="D2598" s="223"/>
      <c r="J2598" s="226"/>
      <c r="K2598" s="3"/>
      <c r="L2598" s="3"/>
      <c r="O2598" s="227"/>
      <c r="Q2598" s="94"/>
      <c r="R2598" s="94"/>
      <c r="S2598" s="94"/>
      <c r="T2598" s="94"/>
    </row>
    <row r="2599" ht="15.75" customHeight="1">
      <c r="A2599" s="204"/>
      <c r="B2599" s="240"/>
      <c r="C2599" s="223"/>
      <c r="D2599" s="223"/>
      <c r="J2599" s="226"/>
      <c r="K2599" s="3"/>
      <c r="L2599" s="3"/>
      <c r="O2599" s="227"/>
      <c r="Q2599" s="94"/>
      <c r="R2599" s="94"/>
      <c r="S2599" s="94"/>
      <c r="T2599" s="94"/>
    </row>
    <row r="2600" ht="15.75" customHeight="1">
      <c r="A2600" s="204"/>
      <c r="B2600" s="240"/>
      <c r="C2600" s="223"/>
      <c r="D2600" s="223"/>
      <c r="J2600" s="226"/>
      <c r="K2600" s="3"/>
      <c r="L2600" s="3"/>
      <c r="O2600" s="227"/>
      <c r="Q2600" s="94"/>
      <c r="R2600" s="94"/>
      <c r="S2600" s="94"/>
      <c r="T2600" s="94"/>
    </row>
    <row r="2601" ht="15.75" customHeight="1">
      <c r="A2601" s="204"/>
      <c r="B2601" s="240"/>
      <c r="C2601" s="223"/>
      <c r="D2601" s="223"/>
      <c r="J2601" s="226"/>
      <c r="K2601" s="3"/>
      <c r="L2601" s="3"/>
      <c r="O2601" s="227"/>
      <c r="Q2601" s="94"/>
      <c r="R2601" s="94"/>
      <c r="S2601" s="94"/>
      <c r="T2601" s="94"/>
    </row>
    <row r="2602" ht="15.75" customHeight="1">
      <c r="A2602" s="204"/>
      <c r="B2602" s="240"/>
      <c r="C2602" s="223"/>
      <c r="D2602" s="223"/>
      <c r="J2602" s="226"/>
      <c r="K2602" s="3"/>
      <c r="L2602" s="3"/>
      <c r="O2602" s="227"/>
      <c r="Q2602" s="94"/>
      <c r="R2602" s="94"/>
      <c r="S2602" s="94"/>
      <c r="T2602" s="94"/>
    </row>
    <row r="2603" ht="15.75" customHeight="1">
      <c r="A2603" s="204"/>
      <c r="B2603" s="240"/>
      <c r="C2603" s="223"/>
      <c r="D2603" s="223"/>
      <c r="J2603" s="226"/>
      <c r="K2603" s="3"/>
      <c r="L2603" s="3"/>
      <c r="O2603" s="227"/>
      <c r="Q2603" s="94"/>
      <c r="R2603" s="94"/>
      <c r="S2603" s="94"/>
      <c r="T2603" s="94"/>
    </row>
    <row r="2604" ht="15.75" customHeight="1">
      <c r="A2604" s="204"/>
      <c r="B2604" s="240"/>
      <c r="C2604" s="223"/>
      <c r="D2604" s="223"/>
      <c r="J2604" s="226"/>
      <c r="K2604" s="3"/>
      <c r="L2604" s="3"/>
      <c r="O2604" s="227"/>
      <c r="Q2604" s="94"/>
      <c r="R2604" s="94"/>
      <c r="S2604" s="94"/>
      <c r="T2604" s="94"/>
    </row>
    <row r="2605" ht="15.75" customHeight="1">
      <c r="A2605" s="204"/>
      <c r="B2605" s="240"/>
      <c r="C2605" s="223"/>
      <c r="D2605" s="223"/>
      <c r="J2605" s="226"/>
      <c r="K2605" s="3"/>
      <c r="L2605" s="3"/>
      <c r="O2605" s="227"/>
      <c r="Q2605" s="94"/>
      <c r="R2605" s="94"/>
      <c r="S2605" s="94"/>
      <c r="T2605" s="94"/>
    </row>
    <row r="2606" ht="15.75" customHeight="1">
      <c r="A2606" s="204"/>
      <c r="B2606" s="240"/>
      <c r="C2606" s="223"/>
      <c r="D2606" s="223"/>
      <c r="J2606" s="226"/>
      <c r="K2606" s="3"/>
      <c r="L2606" s="3"/>
      <c r="O2606" s="227"/>
      <c r="Q2606" s="94"/>
      <c r="R2606" s="94"/>
      <c r="S2606" s="94"/>
      <c r="T2606" s="94"/>
    </row>
    <row r="2607" ht="15.75" customHeight="1">
      <c r="A2607" s="204"/>
      <c r="B2607" s="240"/>
      <c r="C2607" s="223"/>
      <c r="D2607" s="223"/>
      <c r="J2607" s="226"/>
      <c r="K2607" s="3"/>
      <c r="L2607" s="3"/>
      <c r="O2607" s="227"/>
      <c r="Q2607" s="94"/>
      <c r="R2607" s="94"/>
      <c r="S2607" s="94"/>
      <c r="T2607" s="94"/>
    </row>
    <row r="2608" ht="15.75" customHeight="1">
      <c r="A2608" s="204"/>
      <c r="B2608" s="240"/>
      <c r="C2608" s="223"/>
      <c r="D2608" s="223"/>
      <c r="J2608" s="226"/>
      <c r="K2608" s="3"/>
      <c r="L2608" s="3"/>
      <c r="O2608" s="227"/>
      <c r="Q2608" s="94"/>
      <c r="R2608" s="94"/>
      <c r="S2608" s="94"/>
      <c r="T2608" s="94"/>
    </row>
    <row r="2609" ht="15.75" customHeight="1">
      <c r="A2609" s="204"/>
      <c r="B2609" s="240"/>
      <c r="C2609" s="223"/>
      <c r="D2609" s="223"/>
      <c r="J2609" s="226"/>
      <c r="K2609" s="3"/>
      <c r="L2609" s="3"/>
      <c r="O2609" s="227"/>
      <c r="Q2609" s="94"/>
      <c r="R2609" s="94"/>
      <c r="S2609" s="94"/>
      <c r="T2609" s="94"/>
    </row>
    <row r="2610" ht="15.75" customHeight="1">
      <c r="A2610" s="204"/>
      <c r="B2610" s="240"/>
      <c r="C2610" s="223"/>
      <c r="D2610" s="223"/>
      <c r="J2610" s="226"/>
      <c r="K2610" s="3"/>
      <c r="L2610" s="3"/>
      <c r="O2610" s="227"/>
      <c r="Q2610" s="94"/>
      <c r="R2610" s="94"/>
      <c r="S2610" s="94"/>
      <c r="T2610" s="94"/>
    </row>
    <row r="2611" ht="15.75" customHeight="1">
      <c r="A2611" s="204"/>
      <c r="B2611" s="240"/>
      <c r="C2611" s="223"/>
      <c r="D2611" s="223"/>
      <c r="J2611" s="226"/>
      <c r="K2611" s="3"/>
      <c r="L2611" s="3"/>
      <c r="O2611" s="227"/>
      <c r="Q2611" s="94"/>
      <c r="R2611" s="94"/>
      <c r="S2611" s="94"/>
      <c r="T2611" s="94"/>
    </row>
    <row r="2612" ht="15.75" customHeight="1">
      <c r="A2612" s="204"/>
      <c r="B2612" s="240"/>
      <c r="C2612" s="223"/>
      <c r="D2612" s="223"/>
      <c r="J2612" s="226"/>
      <c r="K2612" s="3"/>
      <c r="L2612" s="3"/>
      <c r="O2612" s="227"/>
      <c r="Q2612" s="94"/>
      <c r="R2612" s="94"/>
      <c r="S2612" s="94"/>
      <c r="T2612" s="94"/>
    </row>
    <row r="2613" ht="15.75" customHeight="1">
      <c r="A2613" s="204"/>
      <c r="B2613" s="240"/>
      <c r="C2613" s="223"/>
      <c r="D2613" s="223"/>
      <c r="J2613" s="226"/>
      <c r="K2613" s="3"/>
      <c r="L2613" s="3"/>
      <c r="O2613" s="227"/>
      <c r="Q2613" s="94"/>
      <c r="R2613" s="94"/>
      <c r="S2613" s="94"/>
      <c r="T2613" s="94"/>
    </row>
    <row r="2614" ht="15.75" customHeight="1">
      <c r="A2614" s="204"/>
      <c r="B2614" s="240"/>
      <c r="C2614" s="223"/>
      <c r="D2614" s="223"/>
      <c r="J2614" s="226"/>
      <c r="K2614" s="3"/>
      <c r="L2614" s="3"/>
      <c r="O2614" s="227"/>
      <c r="Q2614" s="94"/>
      <c r="R2614" s="94"/>
      <c r="S2614" s="94"/>
      <c r="T2614" s="94"/>
    </row>
    <row r="2615" ht="15.75" customHeight="1">
      <c r="A2615" s="204"/>
      <c r="B2615" s="240"/>
      <c r="C2615" s="223"/>
      <c r="D2615" s="223"/>
      <c r="J2615" s="226"/>
      <c r="K2615" s="3"/>
      <c r="L2615" s="3"/>
      <c r="O2615" s="227"/>
      <c r="Q2615" s="94"/>
      <c r="R2615" s="94"/>
      <c r="S2615" s="94"/>
      <c r="T2615" s="94"/>
    </row>
    <row r="2616" ht="15.75" customHeight="1">
      <c r="A2616" s="204"/>
      <c r="B2616" s="240"/>
      <c r="C2616" s="223"/>
      <c r="D2616" s="223"/>
      <c r="J2616" s="226"/>
      <c r="K2616" s="3"/>
      <c r="L2616" s="3"/>
      <c r="O2616" s="227"/>
      <c r="Q2616" s="94"/>
      <c r="R2616" s="94"/>
      <c r="S2616" s="94"/>
      <c r="T2616" s="94"/>
    </row>
    <row r="2617" ht="15.75" customHeight="1">
      <c r="A2617" s="204"/>
      <c r="B2617" s="240"/>
      <c r="C2617" s="223"/>
      <c r="D2617" s="223"/>
      <c r="J2617" s="226"/>
      <c r="K2617" s="3"/>
      <c r="L2617" s="3"/>
      <c r="O2617" s="227"/>
      <c r="Q2617" s="94"/>
      <c r="R2617" s="94"/>
      <c r="S2617" s="94"/>
      <c r="T2617" s="94"/>
    </row>
    <row r="2618" ht="15.75" customHeight="1">
      <c r="A2618" s="204"/>
      <c r="B2618" s="240"/>
      <c r="C2618" s="223"/>
      <c r="D2618" s="223"/>
      <c r="J2618" s="226"/>
      <c r="K2618" s="3"/>
      <c r="L2618" s="3"/>
      <c r="O2618" s="227"/>
      <c r="Q2618" s="94"/>
      <c r="R2618" s="94"/>
      <c r="S2618" s="94"/>
      <c r="T2618" s="94"/>
    </row>
    <row r="2619" ht="15.75" customHeight="1">
      <c r="A2619" s="204"/>
      <c r="B2619" s="240"/>
      <c r="C2619" s="223"/>
      <c r="D2619" s="223"/>
      <c r="J2619" s="226"/>
      <c r="K2619" s="3"/>
      <c r="L2619" s="3"/>
      <c r="O2619" s="227"/>
      <c r="Q2619" s="94"/>
      <c r="R2619" s="94"/>
      <c r="S2619" s="94"/>
      <c r="T2619" s="94"/>
    </row>
    <row r="2620" ht="15.75" customHeight="1">
      <c r="A2620" s="204"/>
      <c r="B2620" s="240"/>
      <c r="C2620" s="223"/>
      <c r="D2620" s="223"/>
      <c r="J2620" s="226"/>
      <c r="K2620" s="3"/>
      <c r="L2620" s="3"/>
      <c r="O2620" s="227"/>
      <c r="Q2620" s="94"/>
      <c r="R2620" s="94"/>
      <c r="S2620" s="94"/>
      <c r="T2620" s="94"/>
    </row>
    <row r="2621" ht="15.75" customHeight="1">
      <c r="A2621" s="204"/>
      <c r="B2621" s="240"/>
      <c r="C2621" s="223"/>
      <c r="D2621" s="223"/>
      <c r="J2621" s="226"/>
      <c r="K2621" s="3"/>
      <c r="L2621" s="3"/>
      <c r="O2621" s="227"/>
      <c r="Q2621" s="94"/>
      <c r="R2621" s="94"/>
      <c r="S2621" s="94"/>
      <c r="T2621" s="94"/>
    </row>
    <row r="2622" ht="15.75" customHeight="1">
      <c r="A2622" s="204"/>
      <c r="B2622" s="240"/>
      <c r="C2622" s="223"/>
      <c r="D2622" s="223"/>
      <c r="J2622" s="226"/>
      <c r="K2622" s="3"/>
      <c r="L2622" s="3"/>
      <c r="O2622" s="227"/>
      <c r="Q2622" s="94"/>
      <c r="R2622" s="94"/>
      <c r="S2622" s="94"/>
      <c r="T2622" s="94"/>
    </row>
    <row r="2623" ht="15.75" customHeight="1">
      <c r="A2623" s="204"/>
      <c r="B2623" s="240"/>
      <c r="C2623" s="223"/>
      <c r="D2623" s="223"/>
      <c r="J2623" s="226"/>
      <c r="K2623" s="3"/>
      <c r="L2623" s="3"/>
      <c r="O2623" s="227"/>
      <c r="Q2623" s="94"/>
      <c r="R2623" s="94"/>
      <c r="S2623" s="94"/>
      <c r="T2623" s="94"/>
    </row>
    <row r="2624" ht="15.75" customHeight="1">
      <c r="A2624" s="204"/>
      <c r="B2624" s="240"/>
      <c r="C2624" s="223"/>
      <c r="D2624" s="223"/>
      <c r="J2624" s="226"/>
      <c r="K2624" s="3"/>
      <c r="L2624" s="3"/>
      <c r="O2624" s="227"/>
      <c r="Q2624" s="94"/>
      <c r="R2624" s="94"/>
      <c r="S2624" s="94"/>
      <c r="T2624" s="94"/>
    </row>
    <row r="2625" ht="15.75" customHeight="1">
      <c r="A2625" s="204"/>
      <c r="B2625" s="240"/>
      <c r="C2625" s="223"/>
      <c r="D2625" s="223"/>
      <c r="J2625" s="226"/>
      <c r="K2625" s="3"/>
      <c r="L2625" s="3"/>
      <c r="O2625" s="227"/>
      <c r="Q2625" s="94"/>
      <c r="R2625" s="94"/>
      <c r="S2625" s="94"/>
      <c r="T2625" s="94"/>
    </row>
    <row r="2626" ht="15.75" customHeight="1">
      <c r="A2626" s="204"/>
      <c r="B2626" s="240"/>
      <c r="C2626" s="223"/>
      <c r="D2626" s="223"/>
      <c r="J2626" s="226"/>
      <c r="K2626" s="3"/>
      <c r="L2626" s="3"/>
      <c r="O2626" s="227"/>
      <c r="Q2626" s="94"/>
      <c r="R2626" s="94"/>
      <c r="S2626" s="94"/>
      <c r="T2626" s="94"/>
    </row>
    <row r="2627" ht="15.75" customHeight="1">
      <c r="A2627" s="204"/>
      <c r="B2627" s="240"/>
      <c r="C2627" s="223"/>
      <c r="D2627" s="223"/>
      <c r="J2627" s="226"/>
      <c r="K2627" s="3"/>
      <c r="L2627" s="3"/>
      <c r="O2627" s="227"/>
      <c r="Q2627" s="94"/>
      <c r="R2627" s="94"/>
      <c r="S2627" s="94"/>
      <c r="T2627" s="94"/>
    </row>
    <row r="2628" ht="15.75" customHeight="1">
      <c r="A2628" s="204"/>
      <c r="B2628" s="240"/>
      <c r="C2628" s="223"/>
      <c r="D2628" s="223"/>
      <c r="J2628" s="226"/>
      <c r="K2628" s="3"/>
      <c r="L2628" s="3"/>
      <c r="O2628" s="227"/>
      <c r="Q2628" s="94"/>
      <c r="R2628" s="94"/>
      <c r="S2628" s="94"/>
      <c r="T2628" s="94"/>
    </row>
    <row r="2629" ht="15.75" customHeight="1">
      <c r="A2629" s="204"/>
      <c r="B2629" s="240"/>
      <c r="C2629" s="223"/>
      <c r="D2629" s="223"/>
      <c r="J2629" s="226"/>
      <c r="K2629" s="3"/>
      <c r="L2629" s="3"/>
      <c r="O2629" s="227"/>
      <c r="Q2629" s="94"/>
      <c r="R2629" s="94"/>
      <c r="S2629" s="94"/>
      <c r="T2629" s="94"/>
    </row>
    <row r="2630" ht="15.75" customHeight="1">
      <c r="A2630" s="204"/>
      <c r="B2630" s="240"/>
      <c r="C2630" s="223"/>
      <c r="D2630" s="223"/>
      <c r="J2630" s="226"/>
      <c r="K2630" s="3"/>
      <c r="L2630" s="3"/>
      <c r="O2630" s="227"/>
      <c r="Q2630" s="94"/>
      <c r="R2630" s="94"/>
      <c r="S2630" s="94"/>
      <c r="T2630" s="94"/>
    </row>
    <row r="2631" ht="15.75" customHeight="1">
      <c r="A2631" s="204"/>
      <c r="B2631" s="240"/>
      <c r="C2631" s="223"/>
      <c r="D2631" s="223"/>
      <c r="J2631" s="226"/>
      <c r="K2631" s="3"/>
      <c r="L2631" s="3"/>
      <c r="O2631" s="227"/>
      <c r="Q2631" s="94"/>
      <c r="R2631" s="94"/>
      <c r="S2631" s="94"/>
      <c r="T2631" s="94"/>
    </row>
    <row r="2632" ht="15.75" customHeight="1">
      <c r="A2632" s="204"/>
      <c r="B2632" s="240"/>
      <c r="C2632" s="223"/>
      <c r="D2632" s="223"/>
      <c r="J2632" s="226"/>
      <c r="K2632" s="3"/>
      <c r="L2632" s="3"/>
      <c r="O2632" s="227"/>
      <c r="Q2632" s="94"/>
      <c r="R2632" s="94"/>
      <c r="S2632" s="94"/>
      <c r="T2632" s="94"/>
    </row>
    <row r="2633" ht="15.75" customHeight="1">
      <c r="A2633" s="204"/>
      <c r="B2633" s="240"/>
      <c r="C2633" s="223"/>
      <c r="D2633" s="223"/>
      <c r="J2633" s="226"/>
      <c r="K2633" s="3"/>
      <c r="L2633" s="3"/>
      <c r="O2633" s="227"/>
      <c r="Q2633" s="94"/>
      <c r="R2633" s="94"/>
      <c r="S2633" s="94"/>
      <c r="T2633" s="94"/>
    </row>
    <row r="2634" ht="15.75" customHeight="1">
      <c r="A2634" s="204"/>
      <c r="B2634" s="240"/>
      <c r="C2634" s="223"/>
      <c r="D2634" s="223"/>
      <c r="J2634" s="226"/>
      <c r="K2634" s="3"/>
      <c r="L2634" s="3"/>
      <c r="O2634" s="227"/>
      <c r="Q2634" s="94"/>
      <c r="R2634" s="94"/>
      <c r="S2634" s="94"/>
      <c r="T2634" s="94"/>
    </row>
    <row r="2635" ht="15.75" customHeight="1">
      <c r="A2635" s="204"/>
      <c r="B2635" s="240"/>
      <c r="C2635" s="223"/>
      <c r="D2635" s="223"/>
      <c r="J2635" s="226"/>
      <c r="K2635" s="3"/>
      <c r="L2635" s="3"/>
      <c r="O2635" s="227"/>
      <c r="Q2635" s="94"/>
      <c r="R2635" s="94"/>
      <c r="S2635" s="94"/>
      <c r="T2635" s="94"/>
    </row>
    <row r="2636" ht="15.75" customHeight="1">
      <c r="A2636" s="204"/>
      <c r="B2636" s="240"/>
      <c r="C2636" s="223"/>
      <c r="D2636" s="223"/>
      <c r="J2636" s="226"/>
      <c r="K2636" s="3"/>
      <c r="L2636" s="3"/>
      <c r="O2636" s="227"/>
      <c r="Q2636" s="94"/>
      <c r="R2636" s="94"/>
      <c r="S2636" s="94"/>
      <c r="T2636" s="94"/>
    </row>
    <row r="2637" ht="15.75" customHeight="1">
      <c r="A2637" s="204"/>
      <c r="B2637" s="240"/>
      <c r="C2637" s="223"/>
      <c r="D2637" s="223"/>
      <c r="J2637" s="226"/>
      <c r="K2637" s="3"/>
      <c r="L2637" s="3"/>
      <c r="O2637" s="227"/>
      <c r="Q2637" s="94"/>
      <c r="R2637" s="94"/>
      <c r="S2637" s="94"/>
      <c r="T2637" s="94"/>
    </row>
    <row r="2638" ht="15.75" customHeight="1">
      <c r="A2638" s="204"/>
      <c r="B2638" s="240"/>
      <c r="C2638" s="223"/>
      <c r="D2638" s="223"/>
      <c r="J2638" s="226"/>
      <c r="K2638" s="3"/>
      <c r="L2638" s="3"/>
      <c r="O2638" s="227"/>
      <c r="Q2638" s="94"/>
      <c r="R2638" s="94"/>
      <c r="S2638" s="94"/>
      <c r="T2638" s="94"/>
    </row>
    <row r="2639" ht="15.75" customHeight="1">
      <c r="A2639" s="204"/>
      <c r="B2639" s="240"/>
      <c r="C2639" s="223"/>
      <c r="D2639" s="223"/>
      <c r="J2639" s="226"/>
      <c r="K2639" s="3"/>
      <c r="L2639" s="3"/>
      <c r="O2639" s="227"/>
      <c r="Q2639" s="94"/>
      <c r="R2639" s="94"/>
      <c r="S2639" s="94"/>
      <c r="T2639" s="94"/>
    </row>
    <row r="2640" ht="15.75" customHeight="1">
      <c r="A2640" s="204"/>
      <c r="B2640" s="240"/>
      <c r="C2640" s="223"/>
      <c r="D2640" s="223"/>
      <c r="J2640" s="226"/>
      <c r="K2640" s="3"/>
      <c r="L2640" s="3"/>
      <c r="O2640" s="227"/>
      <c r="Q2640" s="94"/>
      <c r="R2640" s="94"/>
      <c r="S2640" s="94"/>
      <c r="T2640" s="94"/>
    </row>
    <row r="2641" ht="15.75" customHeight="1">
      <c r="A2641" s="204"/>
      <c r="B2641" s="240"/>
      <c r="C2641" s="223"/>
      <c r="D2641" s="223"/>
      <c r="J2641" s="226"/>
      <c r="K2641" s="3"/>
      <c r="L2641" s="3"/>
      <c r="O2641" s="227"/>
      <c r="Q2641" s="94"/>
      <c r="R2641" s="94"/>
      <c r="S2641" s="94"/>
      <c r="T2641" s="94"/>
    </row>
    <row r="2642" ht="15.75" customHeight="1">
      <c r="A2642" s="204"/>
      <c r="B2642" s="240"/>
      <c r="C2642" s="223"/>
      <c r="D2642" s="223"/>
      <c r="J2642" s="226"/>
      <c r="K2642" s="3"/>
      <c r="L2642" s="3"/>
      <c r="O2642" s="227"/>
      <c r="Q2642" s="94"/>
      <c r="R2642" s="94"/>
      <c r="S2642" s="94"/>
      <c r="T2642" s="94"/>
    </row>
    <row r="2643" ht="15.75" customHeight="1">
      <c r="A2643" s="204"/>
      <c r="B2643" s="240"/>
      <c r="C2643" s="223"/>
      <c r="D2643" s="223"/>
      <c r="J2643" s="226"/>
      <c r="K2643" s="3"/>
      <c r="L2643" s="3"/>
      <c r="O2643" s="227"/>
      <c r="Q2643" s="94"/>
      <c r="R2643" s="94"/>
      <c r="S2643" s="94"/>
      <c r="T2643" s="94"/>
    </row>
    <row r="2644" ht="15.75" customHeight="1">
      <c r="A2644" s="204"/>
      <c r="B2644" s="240"/>
      <c r="C2644" s="223"/>
      <c r="D2644" s="223"/>
      <c r="J2644" s="226"/>
      <c r="K2644" s="3"/>
      <c r="L2644" s="3"/>
      <c r="O2644" s="227"/>
      <c r="Q2644" s="94"/>
      <c r="R2644" s="94"/>
      <c r="S2644" s="94"/>
      <c r="T2644" s="94"/>
    </row>
    <row r="2645" ht="15.75" customHeight="1">
      <c r="A2645" s="204"/>
      <c r="B2645" s="240"/>
      <c r="C2645" s="223"/>
      <c r="D2645" s="223"/>
      <c r="J2645" s="226"/>
      <c r="K2645" s="3"/>
      <c r="L2645" s="3"/>
      <c r="O2645" s="227"/>
      <c r="Q2645" s="94"/>
      <c r="R2645" s="94"/>
      <c r="S2645" s="94"/>
      <c r="T2645" s="94"/>
    </row>
    <row r="2646" ht="15.75" customHeight="1">
      <c r="A2646" s="204"/>
      <c r="B2646" s="240"/>
      <c r="C2646" s="223"/>
      <c r="D2646" s="223"/>
      <c r="J2646" s="226"/>
      <c r="K2646" s="3"/>
      <c r="L2646" s="3"/>
      <c r="O2646" s="227"/>
      <c r="Q2646" s="94"/>
      <c r="R2646" s="94"/>
      <c r="S2646" s="94"/>
      <c r="T2646" s="94"/>
    </row>
    <row r="2647" ht="15.75" customHeight="1">
      <c r="A2647" s="204"/>
      <c r="B2647" s="240"/>
      <c r="C2647" s="223"/>
      <c r="D2647" s="223"/>
      <c r="J2647" s="226"/>
      <c r="K2647" s="3"/>
      <c r="L2647" s="3"/>
      <c r="O2647" s="227"/>
      <c r="Q2647" s="94"/>
      <c r="R2647" s="94"/>
      <c r="S2647" s="94"/>
      <c r="T2647" s="94"/>
    </row>
    <row r="2648" ht="15.75" customHeight="1">
      <c r="A2648" s="204"/>
      <c r="B2648" s="240"/>
      <c r="C2648" s="223"/>
      <c r="D2648" s="223"/>
      <c r="J2648" s="226"/>
      <c r="K2648" s="3"/>
      <c r="L2648" s="3"/>
      <c r="O2648" s="227"/>
      <c r="Q2648" s="94"/>
      <c r="R2648" s="94"/>
      <c r="S2648" s="94"/>
      <c r="T2648" s="94"/>
    </row>
    <row r="2649" ht="15.75" customHeight="1">
      <c r="A2649" s="204"/>
      <c r="B2649" s="240"/>
      <c r="C2649" s="223"/>
      <c r="D2649" s="223"/>
      <c r="J2649" s="226"/>
      <c r="K2649" s="3"/>
      <c r="L2649" s="3"/>
      <c r="O2649" s="227"/>
      <c r="Q2649" s="94"/>
      <c r="R2649" s="94"/>
      <c r="S2649" s="94"/>
      <c r="T2649" s="94"/>
    </row>
    <row r="2650" ht="15.75" customHeight="1">
      <c r="A2650" s="204"/>
      <c r="B2650" s="240"/>
      <c r="C2650" s="223"/>
      <c r="D2650" s="223"/>
      <c r="J2650" s="226"/>
      <c r="K2650" s="3"/>
      <c r="L2650" s="3"/>
      <c r="O2650" s="227"/>
      <c r="Q2650" s="94"/>
      <c r="R2650" s="94"/>
      <c r="S2650" s="94"/>
      <c r="T2650" s="94"/>
    </row>
    <row r="2651" ht="15.75" customHeight="1">
      <c r="A2651" s="204"/>
      <c r="B2651" s="240"/>
      <c r="C2651" s="223"/>
      <c r="D2651" s="223"/>
      <c r="J2651" s="226"/>
      <c r="K2651" s="3"/>
      <c r="L2651" s="3"/>
      <c r="O2651" s="227"/>
      <c r="Q2651" s="94"/>
      <c r="R2651" s="94"/>
      <c r="S2651" s="94"/>
      <c r="T2651" s="94"/>
    </row>
    <row r="2652" ht="15.75" customHeight="1">
      <c r="A2652" s="204"/>
      <c r="B2652" s="240"/>
      <c r="C2652" s="223"/>
      <c r="D2652" s="223"/>
      <c r="J2652" s="226"/>
      <c r="K2652" s="3"/>
      <c r="L2652" s="3"/>
      <c r="O2652" s="227"/>
      <c r="Q2652" s="94"/>
      <c r="R2652" s="94"/>
      <c r="S2652" s="94"/>
      <c r="T2652" s="94"/>
    </row>
    <row r="2653" ht="15.75" customHeight="1">
      <c r="A2653" s="204"/>
      <c r="B2653" s="240"/>
      <c r="C2653" s="223"/>
      <c r="D2653" s="223"/>
      <c r="J2653" s="226"/>
      <c r="K2653" s="3"/>
      <c r="L2653" s="3"/>
      <c r="O2653" s="227"/>
      <c r="Q2653" s="94"/>
      <c r="R2653" s="94"/>
      <c r="S2653" s="94"/>
      <c r="T2653" s="94"/>
    </row>
    <row r="2654" ht="15.75" customHeight="1">
      <c r="A2654" s="204"/>
      <c r="B2654" s="240"/>
      <c r="C2654" s="223"/>
      <c r="D2654" s="223"/>
      <c r="J2654" s="226"/>
      <c r="K2654" s="3"/>
      <c r="L2654" s="3"/>
      <c r="O2654" s="227"/>
      <c r="Q2654" s="94"/>
      <c r="R2654" s="94"/>
      <c r="S2654" s="94"/>
      <c r="T2654" s="94"/>
    </row>
    <row r="2655" ht="15.75" customHeight="1">
      <c r="A2655" s="204"/>
      <c r="B2655" s="240"/>
      <c r="C2655" s="223"/>
      <c r="D2655" s="223"/>
      <c r="J2655" s="226"/>
      <c r="K2655" s="3"/>
      <c r="L2655" s="3"/>
      <c r="O2655" s="227"/>
      <c r="Q2655" s="94"/>
      <c r="R2655" s="94"/>
      <c r="S2655" s="94"/>
      <c r="T2655" s="94"/>
    </row>
    <row r="2656" ht="15.75" customHeight="1">
      <c r="A2656" s="204"/>
      <c r="B2656" s="240"/>
      <c r="C2656" s="223"/>
      <c r="D2656" s="223"/>
      <c r="J2656" s="226"/>
      <c r="K2656" s="3"/>
      <c r="L2656" s="3"/>
      <c r="O2656" s="227"/>
      <c r="Q2656" s="94"/>
      <c r="R2656" s="94"/>
      <c r="S2656" s="94"/>
      <c r="T2656" s="94"/>
    </row>
    <row r="2657" ht="15.75" customHeight="1">
      <c r="A2657" s="204"/>
      <c r="B2657" s="240"/>
      <c r="C2657" s="223"/>
      <c r="D2657" s="223"/>
      <c r="J2657" s="226"/>
      <c r="K2657" s="3"/>
      <c r="L2657" s="3"/>
      <c r="O2657" s="227"/>
      <c r="Q2657" s="94"/>
      <c r="R2657" s="94"/>
      <c r="S2657" s="94"/>
      <c r="T2657" s="94"/>
    </row>
    <row r="2658" ht="15.75" customHeight="1">
      <c r="A2658" s="204"/>
      <c r="B2658" s="240"/>
      <c r="C2658" s="223"/>
      <c r="D2658" s="223"/>
      <c r="J2658" s="226"/>
      <c r="K2658" s="3"/>
      <c r="L2658" s="3"/>
      <c r="O2658" s="227"/>
      <c r="Q2658" s="94"/>
      <c r="R2658" s="94"/>
      <c r="S2658" s="94"/>
      <c r="T2658" s="94"/>
    </row>
    <row r="2659" ht="15.75" customHeight="1">
      <c r="A2659" s="204"/>
      <c r="B2659" s="240"/>
      <c r="C2659" s="223"/>
      <c r="D2659" s="223"/>
      <c r="J2659" s="226"/>
      <c r="K2659" s="3"/>
      <c r="L2659" s="3"/>
      <c r="O2659" s="227"/>
      <c r="Q2659" s="94"/>
      <c r="R2659" s="94"/>
      <c r="S2659" s="94"/>
      <c r="T2659" s="94"/>
    </row>
    <row r="2660" ht="15.75" customHeight="1">
      <c r="A2660" s="204"/>
      <c r="B2660" s="240"/>
      <c r="C2660" s="223"/>
      <c r="D2660" s="223"/>
      <c r="J2660" s="226"/>
      <c r="K2660" s="3"/>
      <c r="L2660" s="3"/>
      <c r="O2660" s="227"/>
      <c r="Q2660" s="94"/>
      <c r="R2660" s="94"/>
      <c r="S2660" s="94"/>
      <c r="T2660" s="94"/>
    </row>
    <row r="2661" ht="15.75" customHeight="1">
      <c r="A2661" s="204"/>
      <c r="B2661" s="240"/>
      <c r="C2661" s="223"/>
      <c r="D2661" s="223"/>
      <c r="J2661" s="226"/>
      <c r="K2661" s="3"/>
      <c r="L2661" s="3"/>
      <c r="O2661" s="227"/>
      <c r="Q2661" s="94"/>
      <c r="R2661" s="94"/>
      <c r="S2661" s="94"/>
      <c r="T2661" s="94"/>
    </row>
    <row r="2662" ht="15.75" customHeight="1">
      <c r="A2662" s="204"/>
      <c r="B2662" s="240"/>
      <c r="C2662" s="223"/>
      <c r="D2662" s="223"/>
      <c r="J2662" s="226"/>
      <c r="K2662" s="3"/>
      <c r="L2662" s="3"/>
      <c r="O2662" s="227"/>
      <c r="Q2662" s="94"/>
      <c r="R2662" s="94"/>
      <c r="S2662" s="94"/>
      <c r="T2662" s="94"/>
    </row>
    <row r="2663" ht="15.75" customHeight="1">
      <c r="A2663" s="204"/>
      <c r="B2663" s="240"/>
      <c r="C2663" s="223"/>
      <c r="D2663" s="223"/>
      <c r="J2663" s="226"/>
      <c r="K2663" s="3"/>
      <c r="L2663" s="3"/>
      <c r="O2663" s="227"/>
      <c r="Q2663" s="94"/>
      <c r="R2663" s="94"/>
      <c r="S2663" s="94"/>
      <c r="T2663" s="94"/>
    </row>
    <row r="2664" ht="15.75" customHeight="1">
      <c r="A2664" s="204"/>
      <c r="B2664" s="240"/>
      <c r="C2664" s="223"/>
      <c r="D2664" s="223"/>
      <c r="J2664" s="226"/>
      <c r="K2664" s="3"/>
      <c r="L2664" s="3"/>
      <c r="O2664" s="227"/>
      <c r="Q2664" s="94"/>
      <c r="R2664" s="94"/>
      <c r="S2664" s="94"/>
      <c r="T2664" s="94"/>
    </row>
    <row r="2665" ht="15.75" customHeight="1">
      <c r="A2665" s="204"/>
      <c r="B2665" s="240"/>
      <c r="C2665" s="223"/>
      <c r="D2665" s="223"/>
      <c r="J2665" s="226"/>
      <c r="K2665" s="3"/>
      <c r="L2665" s="3"/>
      <c r="O2665" s="227"/>
      <c r="Q2665" s="94"/>
      <c r="R2665" s="94"/>
      <c r="S2665" s="94"/>
      <c r="T2665" s="94"/>
    </row>
    <row r="2666" ht="15.75" customHeight="1">
      <c r="A2666" s="204"/>
      <c r="B2666" s="240"/>
      <c r="C2666" s="223"/>
      <c r="D2666" s="223"/>
      <c r="J2666" s="226"/>
      <c r="K2666" s="3"/>
      <c r="L2666" s="3"/>
      <c r="O2666" s="227"/>
      <c r="Q2666" s="94"/>
      <c r="R2666" s="94"/>
      <c r="S2666" s="94"/>
      <c r="T2666" s="94"/>
    </row>
    <row r="2667" ht="15.75" customHeight="1">
      <c r="A2667" s="204"/>
      <c r="B2667" s="240"/>
      <c r="C2667" s="223"/>
      <c r="D2667" s="223"/>
      <c r="J2667" s="226"/>
      <c r="K2667" s="3"/>
      <c r="L2667" s="3"/>
      <c r="O2667" s="227"/>
      <c r="Q2667" s="94"/>
      <c r="R2667" s="94"/>
      <c r="S2667" s="94"/>
      <c r="T2667" s="94"/>
    </row>
    <row r="2668" ht="15.75" customHeight="1">
      <c r="A2668" s="204"/>
      <c r="B2668" s="240"/>
      <c r="C2668" s="223"/>
      <c r="D2668" s="223"/>
      <c r="J2668" s="226"/>
      <c r="K2668" s="3"/>
      <c r="L2668" s="3"/>
      <c r="O2668" s="227"/>
      <c r="Q2668" s="94"/>
      <c r="R2668" s="94"/>
      <c r="S2668" s="94"/>
      <c r="T2668" s="94"/>
    </row>
    <row r="2669" ht="15.75" customHeight="1">
      <c r="A2669" s="204"/>
      <c r="B2669" s="240"/>
      <c r="C2669" s="223"/>
      <c r="D2669" s="223"/>
      <c r="J2669" s="226"/>
      <c r="K2669" s="3"/>
      <c r="L2669" s="3"/>
      <c r="O2669" s="227"/>
      <c r="Q2669" s="94"/>
      <c r="R2669" s="94"/>
      <c r="S2669" s="94"/>
      <c r="T2669" s="94"/>
    </row>
    <row r="2670" ht="15.75" customHeight="1">
      <c r="A2670" s="204"/>
      <c r="B2670" s="240"/>
      <c r="C2670" s="223"/>
      <c r="D2670" s="223"/>
      <c r="J2670" s="226"/>
      <c r="K2670" s="3"/>
      <c r="L2670" s="3"/>
      <c r="O2670" s="227"/>
      <c r="Q2670" s="94"/>
      <c r="R2670" s="94"/>
      <c r="S2670" s="94"/>
      <c r="T2670" s="94"/>
    </row>
    <row r="2671" ht="15.75" customHeight="1">
      <c r="A2671" s="204"/>
      <c r="B2671" s="240"/>
      <c r="C2671" s="223"/>
      <c r="D2671" s="223"/>
      <c r="J2671" s="226"/>
      <c r="K2671" s="3"/>
      <c r="L2671" s="3"/>
      <c r="O2671" s="227"/>
      <c r="Q2671" s="94"/>
      <c r="R2671" s="94"/>
      <c r="S2671" s="94"/>
      <c r="T2671" s="94"/>
    </row>
    <row r="2672" ht="15.75" customHeight="1">
      <c r="A2672" s="204"/>
      <c r="B2672" s="240"/>
      <c r="C2672" s="223"/>
      <c r="D2672" s="223"/>
      <c r="J2672" s="226"/>
      <c r="K2672" s="3"/>
      <c r="L2672" s="3"/>
      <c r="O2672" s="227"/>
      <c r="Q2672" s="94"/>
      <c r="R2672" s="94"/>
      <c r="S2672" s="94"/>
      <c r="T2672" s="94"/>
    </row>
    <row r="2673" ht="15.75" customHeight="1">
      <c r="A2673" s="204"/>
      <c r="B2673" s="240"/>
      <c r="C2673" s="223"/>
      <c r="D2673" s="223"/>
      <c r="J2673" s="226"/>
      <c r="K2673" s="3"/>
      <c r="L2673" s="3"/>
      <c r="O2673" s="227"/>
      <c r="Q2673" s="94"/>
      <c r="R2673" s="94"/>
      <c r="S2673" s="94"/>
      <c r="T2673" s="94"/>
    </row>
    <row r="2674" ht="15.75" customHeight="1">
      <c r="A2674" s="204"/>
      <c r="B2674" s="240"/>
      <c r="C2674" s="223"/>
      <c r="D2674" s="223"/>
      <c r="J2674" s="226"/>
      <c r="K2674" s="3"/>
      <c r="L2674" s="3"/>
      <c r="O2674" s="227"/>
      <c r="Q2674" s="94"/>
      <c r="R2674" s="94"/>
      <c r="S2674" s="94"/>
      <c r="T2674" s="94"/>
    </row>
    <row r="2675" ht="15.75" customHeight="1">
      <c r="A2675" s="204"/>
      <c r="B2675" s="240"/>
      <c r="C2675" s="223"/>
      <c r="D2675" s="223"/>
      <c r="J2675" s="226"/>
      <c r="K2675" s="3"/>
      <c r="L2675" s="3"/>
      <c r="O2675" s="227"/>
      <c r="Q2675" s="94"/>
      <c r="R2675" s="94"/>
      <c r="S2675" s="94"/>
      <c r="T2675" s="94"/>
    </row>
    <row r="2676" ht="15.75" customHeight="1">
      <c r="A2676" s="204"/>
      <c r="B2676" s="240"/>
      <c r="C2676" s="223"/>
      <c r="D2676" s="223"/>
      <c r="J2676" s="226"/>
      <c r="K2676" s="3"/>
      <c r="L2676" s="3"/>
      <c r="O2676" s="227"/>
      <c r="Q2676" s="94"/>
      <c r="R2676" s="94"/>
      <c r="S2676" s="94"/>
      <c r="T2676" s="94"/>
    </row>
    <row r="2677" ht="15.75" customHeight="1">
      <c r="A2677" s="204"/>
      <c r="B2677" s="240"/>
      <c r="C2677" s="223"/>
      <c r="D2677" s="223"/>
      <c r="J2677" s="226"/>
      <c r="K2677" s="3"/>
      <c r="L2677" s="3"/>
      <c r="O2677" s="227"/>
      <c r="Q2677" s="94"/>
      <c r="R2677" s="94"/>
      <c r="S2677" s="94"/>
      <c r="T2677" s="94"/>
    </row>
    <row r="2678" ht="15.75" customHeight="1">
      <c r="A2678" s="204"/>
      <c r="B2678" s="240"/>
      <c r="C2678" s="223"/>
      <c r="D2678" s="223"/>
      <c r="J2678" s="226"/>
      <c r="K2678" s="3"/>
      <c r="L2678" s="3"/>
      <c r="O2678" s="227"/>
      <c r="Q2678" s="94"/>
      <c r="R2678" s="94"/>
      <c r="S2678" s="94"/>
      <c r="T2678" s="94"/>
    </row>
    <row r="2679" ht="15.75" customHeight="1">
      <c r="A2679" s="204"/>
      <c r="B2679" s="240"/>
      <c r="C2679" s="223"/>
      <c r="D2679" s="223"/>
      <c r="J2679" s="226"/>
      <c r="K2679" s="3"/>
      <c r="L2679" s="3"/>
      <c r="O2679" s="227"/>
      <c r="Q2679" s="94"/>
      <c r="R2679" s="94"/>
      <c r="S2679" s="94"/>
      <c r="T2679" s="94"/>
    </row>
    <row r="2680" ht="15.75" customHeight="1">
      <c r="A2680" s="204"/>
      <c r="B2680" s="240"/>
      <c r="C2680" s="223"/>
      <c r="D2680" s="223"/>
      <c r="J2680" s="226"/>
      <c r="K2680" s="3"/>
      <c r="L2680" s="3"/>
      <c r="O2680" s="227"/>
      <c r="Q2680" s="94"/>
      <c r="R2680" s="94"/>
      <c r="S2680" s="94"/>
      <c r="T2680" s="94"/>
    </row>
    <row r="2681" ht="15.75" customHeight="1">
      <c r="A2681" s="204"/>
      <c r="B2681" s="240"/>
      <c r="C2681" s="223"/>
      <c r="D2681" s="223"/>
      <c r="J2681" s="226"/>
      <c r="K2681" s="3"/>
      <c r="L2681" s="3"/>
      <c r="O2681" s="227"/>
      <c r="Q2681" s="94"/>
      <c r="R2681" s="94"/>
      <c r="S2681" s="94"/>
      <c r="T2681" s="94"/>
    </row>
    <row r="2682" ht="15.75" customHeight="1">
      <c r="A2682" s="204"/>
      <c r="B2682" s="240"/>
      <c r="C2682" s="223"/>
      <c r="D2682" s="223"/>
      <c r="J2682" s="226"/>
      <c r="K2682" s="3"/>
      <c r="L2682" s="3"/>
      <c r="O2682" s="227"/>
      <c r="Q2682" s="94"/>
      <c r="R2682" s="94"/>
      <c r="S2682" s="94"/>
      <c r="T2682" s="94"/>
    </row>
    <row r="2683" ht="15.75" customHeight="1">
      <c r="A2683" s="204"/>
      <c r="B2683" s="240"/>
      <c r="C2683" s="223"/>
      <c r="D2683" s="223"/>
      <c r="J2683" s="226"/>
      <c r="K2683" s="3"/>
      <c r="L2683" s="3"/>
      <c r="O2683" s="227"/>
      <c r="Q2683" s="94"/>
      <c r="R2683" s="94"/>
      <c r="S2683" s="94"/>
      <c r="T2683" s="94"/>
    </row>
    <row r="2684" ht="15.75" customHeight="1">
      <c r="A2684" s="204"/>
      <c r="B2684" s="240"/>
      <c r="C2684" s="223"/>
      <c r="D2684" s="223"/>
      <c r="J2684" s="226"/>
      <c r="K2684" s="3"/>
      <c r="L2684" s="3"/>
      <c r="O2684" s="227"/>
      <c r="Q2684" s="94"/>
      <c r="R2684" s="94"/>
      <c r="S2684" s="94"/>
      <c r="T2684" s="94"/>
    </row>
    <row r="2685" ht="15.75" customHeight="1">
      <c r="A2685" s="204"/>
      <c r="B2685" s="240"/>
      <c r="C2685" s="223"/>
      <c r="D2685" s="223"/>
      <c r="J2685" s="226"/>
      <c r="K2685" s="3"/>
      <c r="L2685" s="3"/>
      <c r="O2685" s="227"/>
      <c r="Q2685" s="94"/>
      <c r="R2685" s="94"/>
      <c r="S2685" s="94"/>
      <c r="T2685" s="94"/>
    </row>
    <row r="2686" ht="15.75" customHeight="1">
      <c r="A2686" s="204"/>
      <c r="B2686" s="240"/>
      <c r="C2686" s="223"/>
      <c r="D2686" s="223"/>
      <c r="J2686" s="226"/>
      <c r="K2686" s="3"/>
      <c r="L2686" s="3"/>
      <c r="O2686" s="227"/>
      <c r="Q2686" s="94"/>
      <c r="R2686" s="94"/>
      <c r="S2686" s="94"/>
      <c r="T2686" s="94"/>
    </row>
    <row r="2687" ht="15.75" customHeight="1">
      <c r="A2687" s="204"/>
      <c r="B2687" s="240"/>
      <c r="C2687" s="223"/>
      <c r="D2687" s="223"/>
      <c r="J2687" s="226"/>
      <c r="K2687" s="3"/>
      <c r="L2687" s="3"/>
      <c r="O2687" s="227"/>
      <c r="Q2687" s="94"/>
      <c r="R2687" s="94"/>
      <c r="S2687" s="94"/>
      <c r="T2687" s="94"/>
    </row>
    <row r="2688" ht="15.75" customHeight="1">
      <c r="A2688" s="204"/>
      <c r="B2688" s="240"/>
      <c r="C2688" s="223"/>
      <c r="D2688" s="223"/>
      <c r="J2688" s="226"/>
      <c r="K2688" s="3"/>
      <c r="L2688" s="3"/>
      <c r="O2688" s="227"/>
      <c r="Q2688" s="94"/>
      <c r="R2688" s="94"/>
      <c r="S2688" s="94"/>
      <c r="T2688" s="94"/>
    </row>
    <row r="2689" ht="15.75" customHeight="1">
      <c r="A2689" s="204"/>
      <c r="B2689" s="240"/>
      <c r="C2689" s="223"/>
      <c r="D2689" s="223"/>
      <c r="J2689" s="226"/>
      <c r="K2689" s="3"/>
      <c r="L2689" s="3"/>
      <c r="O2689" s="227"/>
      <c r="Q2689" s="94"/>
      <c r="R2689" s="94"/>
      <c r="S2689" s="94"/>
      <c r="T2689" s="94"/>
    </row>
    <row r="2690" ht="15.75" customHeight="1">
      <c r="A2690" s="204"/>
      <c r="B2690" s="240"/>
      <c r="C2690" s="223"/>
      <c r="D2690" s="223"/>
      <c r="J2690" s="226"/>
      <c r="K2690" s="3"/>
      <c r="L2690" s="3"/>
      <c r="O2690" s="227"/>
      <c r="Q2690" s="94"/>
      <c r="R2690" s="94"/>
      <c r="S2690" s="94"/>
      <c r="T2690" s="94"/>
    </row>
    <row r="2691" ht="15.75" customHeight="1">
      <c r="A2691" s="204"/>
      <c r="B2691" s="240"/>
      <c r="C2691" s="223"/>
      <c r="D2691" s="223"/>
      <c r="J2691" s="226"/>
      <c r="K2691" s="3"/>
      <c r="L2691" s="3"/>
      <c r="O2691" s="227"/>
      <c r="Q2691" s="94"/>
      <c r="R2691" s="94"/>
      <c r="S2691" s="94"/>
      <c r="T2691" s="94"/>
    </row>
    <row r="2692" ht="15.75" customHeight="1">
      <c r="A2692" s="204"/>
      <c r="B2692" s="240"/>
      <c r="C2692" s="223"/>
      <c r="D2692" s="223"/>
      <c r="J2692" s="226"/>
      <c r="K2692" s="3"/>
      <c r="L2692" s="3"/>
      <c r="O2692" s="227"/>
      <c r="Q2692" s="94"/>
      <c r="R2692" s="94"/>
      <c r="S2692" s="94"/>
      <c r="T2692" s="94"/>
    </row>
    <row r="2693" ht="15.75" customHeight="1">
      <c r="A2693" s="204"/>
      <c r="B2693" s="240"/>
      <c r="C2693" s="223"/>
      <c r="D2693" s="223"/>
      <c r="J2693" s="226"/>
      <c r="K2693" s="3"/>
      <c r="L2693" s="3"/>
      <c r="O2693" s="227"/>
      <c r="Q2693" s="94"/>
      <c r="R2693" s="94"/>
      <c r="S2693" s="94"/>
      <c r="T2693" s="94"/>
    </row>
    <row r="2694" ht="15.75" customHeight="1">
      <c r="A2694" s="204"/>
      <c r="B2694" s="240"/>
      <c r="C2694" s="223"/>
      <c r="D2694" s="223"/>
      <c r="J2694" s="226"/>
      <c r="K2694" s="3"/>
      <c r="L2694" s="3"/>
      <c r="O2694" s="227"/>
      <c r="Q2694" s="94"/>
      <c r="R2694" s="94"/>
      <c r="S2694" s="94"/>
      <c r="T2694" s="94"/>
    </row>
    <row r="2695" ht="15.75" customHeight="1">
      <c r="A2695" s="204"/>
      <c r="B2695" s="240"/>
      <c r="C2695" s="223"/>
      <c r="D2695" s="223"/>
      <c r="J2695" s="226"/>
      <c r="K2695" s="3"/>
      <c r="L2695" s="3"/>
      <c r="O2695" s="227"/>
      <c r="Q2695" s="94"/>
      <c r="R2695" s="94"/>
      <c r="S2695" s="94"/>
      <c r="T2695" s="94"/>
    </row>
    <row r="2696" ht="15.75" customHeight="1">
      <c r="A2696" s="204"/>
      <c r="B2696" s="240"/>
      <c r="C2696" s="223"/>
      <c r="D2696" s="223"/>
      <c r="J2696" s="226"/>
      <c r="K2696" s="3"/>
      <c r="L2696" s="3"/>
      <c r="O2696" s="227"/>
      <c r="Q2696" s="94"/>
      <c r="R2696" s="94"/>
      <c r="S2696" s="94"/>
      <c r="T2696" s="94"/>
    </row>
    <row r="2697" ht="15.75" customHeight="1">
      <c r="A2697" s="204"/>
      <c r="B2697" s="240"/>
      <c r="C2697" s="223"/>
      <c r="D2697" s="223"/>
      <c r="J2697" s="226"/>
      <c r="K2697" s="3"/>
      <c r="L2697" s="3"/>
      <c r="O2697" s="227"/>
      <c r="Q2697" s="94"/>
      <c r="R2697" s="94"/>
      <c r="S2697" s="94"/>
      <c r="T2697" s="94"/>
    </row>
    <row r="2698" ht="15.75" customHeight="1">
      <c r="A2698" s="204"/>
      <c r="B2698" s="240"/>
      <c r="C2698" s="223"/>
      <c r="D2698" s="223"/>
      <c r="J2698" s="226"/>
      <c r="K2698" s="3"/>
      <c r="L2698" s="3"/>
      <c r="O2698" s="227"/>
      <c r="Q2698" s="94"/>
      <c r="R2698" s="94"/>
      <c r="S2698" s="94"/>
      <c r="T2698" s="94"/>
    </row>
    <row r="2699" ht="15.75" customHeight="1">
      <c r="A2699" s="204"/>
      <c r="B2699" s="240"/>
      <c r="C2699" s="223"/>
      <c r="D2699" s="223"/>
      <c r="J2699" s="226"/>
      <c r="K2699" s="3"/>
      <c r="L2699" s="3"/>
      <c r="O2699" s="227"/>
      <c r="Q2699" s="94"/>
      <c r="R2699" s="94"/>
      <c r="S2699" s="94"/>
      <c r="T2699" s="94"/>
    </row>
    <row r="2700" ht="15.75" customHeight="1">
      <c r="A2700" s="204"/>
      <c r="B2700" s="240"/>
      <c r="C2700" s="223"/>
      <c r="D2700" s="223"/>
      <c r="J2700" s="226"/>
      <c r="K2700" s="3"/>
      <c r="L2700" s="3"/>
      <c r="O2700" s="227"/>
      <c r="Q2700" s="94"/>
      <c r="R2700" s="94"/>
      <c r="S2700" s="94"/>
      <c r="T2700" s="94"/>
    </row>
    <row r="2701" ht="15.75" customHeight="1">
      <c r="A2701" s="204"/>
      <c r="B2701" s="240"/>
      <c r="C2701" s="223"/>
      <c r="D2701" s="223"/>
      <c r="J2701" s="226"/>
      <c r="K2701" s="3"/>
      <c r="L2701" s="3"/>
      <c r="O2701" s="227"/>
      <c r="Q2701" s="94"/>
      <c r="R2701" s="94"/>
      <c r="S2701" s="94"/>
      <c r="T2701" s="94"/>
    </row>
    <row r="2702" ht="15.75" customHeight="1">
      <c r="A2702" s="204"/>
      <c r="B2702" s="240"/>
      <c r="C2702" s="223"/>
      <c r="D2702" s="223"/>
      <c r="J2702" s="226"/>
      <c r="K2702" s="3"/>
      <c r="L2702" s="3"/>
      <c r="O2702" s="227"/>
      <c r="Q2702" s="94"/>
      <c r="R2702" s="94"/>
      <c r="S2702" s="94"/>
      <c r="T2702" s="94"/>
    </row>
    <row r="2703" ht="15.75" customHeight="1">
      <c r="A2703" s="204"/>
      <c r="B2703" s="240"/>
      <c r="C2703" s="223"/>
      <c r="D2703" s="223"/>
      <c r="J2703" s="226"/>
      <c r="K2703" s="3"/>
      <c r="L2703" s="3"/>
      <c r="O2703" s="227"/>
      <c r="Q2703" s="94"/>
      <c r="R2703" s="94"/>
      <c r="S2703" s="94"/>
      <c r="T2703" s="94"/>
    </row>
    <row r="2704" ht="15.75" customHeight="1">
      <c r="A2704" s="204"/>
      <c r="B2704" s="240"/>
      <c r="C2704" s="223"/>
      <c r="D2704" s="223"/>
      <c r="J2704" s="226"/>
      <c r="K2704" s="3"/>
      <c r="L2704" s="3"/>
      <c r="O2704" s="227"/>
      <c r="Q2704" s="94"/>
      <c r="R2704" s="94"/>
      <c r="S2704" s="94"/>
      <c r="T2704" s="94"/>
    </row>
    <row r="2705" ht="15.75" customHeight="1">
      <c r="A2705" s="204"/>
      <c r="B2705" s="240"/>
      <c r="C2705" s="223"/>
      <c r="D2705" s="223"/>
      <c r="J2705" s="226"/>
      <c r="K2705" s="3"/>
      <c r="L2705" s="3"/>
      <c r="O2705" s="227"/>
      <c r="Q2705" s="94"/>
      <c r="R2705" s="94"/>
      <c r="S2705" s="94"/>
      <c r="T2705" s="94"/>
    </row>
    <row r="2706" ht="15.75" customHeight="1">
      <c r="A2706" s="204"/>
      <c r="B2706" s="240"/>
      <c r="C2706" s="223"/>
      <c r="D2706" s="223"/>
      <c r="J2706" s="226"/>
      <c r="K2706" s="3"/>
      <c r="L2706" s="3"/>
      <c r="O2706" s="227"/>
      <c r="Q2706" s="94"/>
      <c r="R2706" s="94"/>
      <c r="S2706" s="94"/>
      <c r="T2706" s="94"/>
    </row>
    <row r="2707" ht="15.75" customHeight="1">
      <c r="A2707" s="204"/>
      <c r="B2707" s="240"/>
      <c r="C2707" s="223"/>
      <c r="D2707" s="223"/>
      <c r="J2707" s="226"/>
      <c r="K2707" s="3"/>
      <c r="L2707" s="3"/>
      <c r="O2707" s="227"/>
      <c r="Q2707" s="94"/>
      <c r="R2707" s="94"/>
      <c r="S2707" s="94"/>
      <c r="T2707" s="94"/>
    </row>
    <row r="2708" ht="15.75" customHeight="1">
      <c r="A2708" s="204"/>
      <c r="B2708" s="240"/>
      <c r="C2708" s="223"/>
      <c r="D2708" s="223"/>
      <c r="J2708" s="226"/>
      <c r="K2708" s="3"/>
      <c r="L2708" s="3"/>
      <c r="O2708" s="227"/>
      <c r="Q2708" s="94"/>
      <c r="R2708" s="94"/>
      <c r="S2708" s="94"/>
      <c r="T2708" s="94"/>
    </row>
    <row r="2709" ht="15.75" customHeight="1">
      <c r="A2709" s="204"/>
      <c r="B2709" s="240"/>
      <c r="C2709" s="223"/>
      <c r="D2709" s="223"/>
      <c r="J2709" s="226"/>
      <c r="K2709" s="3"/>
      <c r="L2709" s="3"/>
      <c r="O2709" s="227"/>
      <c r="Q2709" s="94"/>
      <c r="R2709" s="94"/>
      <c r="S2709" s="94"/>
      <c r="T2709" s="94"/>
    </row>
    <row r="2710" ht="15.75" customHeight="1">
      <c r="A2710" s="204"/>
      <c r="B2710" s="240"/>
      <c r="C2710" s="223"/>
      <c r="D2710" s="223"/>
      <c r="J2710" s="226"/>
      <c r="K2710" s="3"/>
      <c r="L2710" s="3"/>
      <c r="O2710" s="227"/>
      <c r="Q2710" s="94"/>
      <c r="R2710" s="94"/>
      <c r="S2710" s="94"/>
      <c r="T2710" s="94"/>
    </row>
    <row r="2711" ht="15.75" customHeight="1">
      <c r="A2711" s="204"/>
      <c r="B2711" s="240"/>
      <c r="C2711" s="223"/>
      <c r="D2711" s="223"/>
      <c r="J2711" s="226"/>
      <c r="K2711" s="3"/>
      <c r="L2711" s="3"/>
      <c r="O2711" s="227"/>
      <c r="Q2711" s="94"/>
      <c r="R2711" s="94"/>
      <c r="S2711" s="94"/>
      <c r="T2711" s="94"/>
    </row>
    <row r="2712" ht="15.75" customHeight="1">
      <c r="A2712" s="204"/>
      <c r="B2712" s="240"/>
      <c r="C2712" s="223"/>
      <c r="D2712" s="223"/>
      <c r="J2712" s="226"/>
      <c r="K2712" s="3"/>
      <c r="L2712" s="3"/>
      <c r="O2712" s="227"/>
      <c r="Q2712" s="94"/>
      <c r="R2712" s="94"/>
      <c r="S2712" s="94"/>
      <c r="T2712" s="94"/>
    </row>
    <row r="2713" ht="15.75" customHeight="1">
      <c r="A2713" s="204"/>
      <c r="B2713" s="240"/>
      <c r="C2713" s="223"/>
      <c r="D2713" s="223"/>
      <c r="J2713" s="226"/>
      <c r="K2713" s="3"/>
      <c r="L2713" s="3"/>
      <c r="O2713" s="227"/>
      <c r="Q2713" s="94"/>
      <c r="R2713" s="94"/>
      <c r="S2713" s="94"/>
      <c r="T2713" s="94"/>
    </row>
    <row r="2714" ht="15.75" customHeight="1">
      <c r="A2714" s="204"/>
      <c r="B2714" s="240"/>
      <c r="C2714" s="223"/>
      <c r="D2714" s="223"/>
      <c r="J2714" s="226"/>
      <c r="K2714" s="3"/>
      <c r="L2714" s="3"/>
      <c r="O2714" s="227"/>
      <c r="Q2714" s="94"/>
      <c r="R2714" s="94"/>
      <c r="S2714" s="94"/>
      <c r="T2714" s="94"/>
    </row>
    <row r="2715" ht="15.75" customHeight="1">
      <c r="A2715" s="204"/>
      <c r="B2715" s="240"/>
      <c r="C2715" s="223"/>
      <c r="D2715" s="223"/>
      <c r="J2715" s="226"/>
      <c r="K2715" s="3"/>
      <c r="L2715" s="3"/>
      <c r="O2715" s="227"/>
      <c r="Q2715" s="94"/>
      <c r="R2715" s="94"/>
      <c r="S2715" s="94"/>
      <c r="T2715" s="94"/>
    </row>
    <row r="2716" ht="15.75" customHeight="1">
      <c r="A2716" s="204"/>
      <c r="B2716" s="240"/>
      <c r="C2716" s="223"/>
      <c r="D2716" s="223"/>
      <c r="J2716" s="226"/>
      <c r="K2716" s="3"/>
      <c r="L2716" s="3"/>
      <c r="O2716" s="227"/>
      <c r="Q2716" s="94"/>
      <c r="R2716" s="94"/>
      <c r="S2716" s="94"/>
      <c r="T2716" s="94"/>
    </row>
    <row r="2717" ht="15.75" customHeight="1">
      <c r="A2717" s="204"/>
      <c r="B2717" s="240"/>
      <c r="C2717" s="223"/>
      <c r="D2717" s="223"/>
      <c r="J2717" s="226"/>
      <c r="K2717" s="3"/>
      <c r="L2717" s="3"/>
      <c r="O2717" s="227"/>
      <c r="Q2717" s="94"/>
      <c r="R2717" s="94"/>
      <c r="S2717" s="94"/>
      <c r="T2717" s="94"/>
    </row>
    <row r="2718" ht="15.75" customHeight="1">
      <c r="A2718" s="204"/>
      <c r="B2718" s="240"/>
      <c r="C2718" s="223"/>
      <c r="D2718" s="223"/>
      <c r="J2718" s="226"/>
      <c r="K2718" s="3"/>
      <c r="L2718" s="3"/>
      <c r="O2718" s="227"/>
      <c r="Q2718" s="94"/>
      <c r="R2718" s="94"/>
      <c r="S2718" s="94"/>
      <c r="T2718" s="94"/>
    </row>
    <row r="2719" ht="15.75" customHeight="1">
      <c r="A2719" s="204"/>
      <c r="B2719" s="240"/>
      <c r="C2719" s="223"/>
      <c r="D2719" s="223"/>
      <c r="J2719" s="226"/>
      <c r="K2719" s="3"/>
      <c r="L2719" s="3"/>
      <c r="O2719" s="227"/>
      <c r="Q2719" s="94"/>
      <c r="R2719" s="94"/>
      <c r="S2719" s="94"/>
      <c r="T2719" s="94"/>
    </row>
    <row r="2720" ht="15.75" customHeight="1">
      <c r="A2720" s="204"/>
      <c r="B2720" s="240"/>
      <c r="C2720" s="223"/>
      <c r="D2720" s="223"/>
      <c r="J2720" s="226"/>
      <c r="K2720" s="3"/>
      <c r="L2720" s="3"/>
      <c r="O2720" s="227"/>
      <c r="Q2720" s="94"/>
      <c r="R2720" s="94"/>
      <c r="S2720" s="94"/>
      <c r="T2720" s="94"/>
    </row>
    <row r="2721" ht="15.75" customHeight="1">
      <c r="A2721" s="204"/>
      <c r="B2721" s="240"/>
      <c r="C2721" s="223"/>
      <c r="D2721" s="223"/>
      <c r="J2721" s="226"/>
      <c r="K2721" s="3"/>
      <c r="L2721" s="3"/>
      <c r="O2721" s="227"/>
      <c r="Q2721" s="94"/>
      <c r="R2721" s="94"/>
      <c r="S2721" s="94"/>
      <c r="T2721" s="94"/>
    </row>
    <row r="2722" ht="15.75" customHeight="1">
      <c r="A2722" s="204"/>
      <c r="B2722" s="240"/>
      <c r="C2722" s="223"/>
      <c r="D2722" s="223"/>
      <c r="J2722" s="226"/>
      <c r="K2722" s="3"/>
      <c r="L2722" s="3"/>
      <c r="O2722" s="227"/>
      <c r="Q2722" s="94"/>
      <c r="R2722" s="94"/>
      <c r="S2722" s="94"/>
      <c r="T2722" s="94"/>
    </row>
    <row r="2723" ht="15.75" customHeight="1">
      <c r="A2723" s="204"/>
      <c r="B2723" s="240"/>
      <c r="C2723" s="223"/>
      <c r="D2723" s="223"/>
      <c r="J2723" s="226"/>
      <c r="K2723" s="3"/>
      <c r="L2723" s="3"/>
      <c r="O2723" s="227"/>
      <c r="Q2723" s="94"/>
      <c r="R2723" s="94"/>
      <c r="S2723" s="94"/>
      <c r="T2723" s="94"/>
    </row>
    <row r="2724" ht="15.75" customHeight="1">
      <c r="A2724" s="204"/>
      <c r="B2724" s="240"/>
      <c r="C2724" s="223"/>
      <c r="D2724" s="223"/>
      <c r="J2724" s="226"/>
      <c r="K2724" s="3"/>
      <c r="L2724" s="3"/>
      <c r="O2724" s="227"/>
      <c r="Q2724" s="94"/>
      <c r="R2724" s="94"/>
      <c r="S2724" s="94"/>
      <c r="T2724" s="94"/>
    </row>
    <row r="2725" ht="15.75" customHeight="1">
      <c r="A2725" s="204"/>
      <c r="B2725" s="240"/>
      <c r="C2725" s="223"/>
      <c r="D2725" s="223"/>
      <c r="J2725" s="226"/>
      <c r="K2725" s="3"/>
      <c r="L2725" s="3"/>
      <c r="O2725" s="227"/>
      <c r="Q2725" s="94"/>
      <c r="R2725" s="94"/>
      <c r="S2725" s="94"/>
      <c r="T2725" s="94"/>
    </row>
    <row r="2726" ht="15.75" customHeight="1">
      <c r="A2726" s="204"/>
      <c r="B2726" s="240"/>
      <c r="C2726" s="223"/>
      <c r="D2726" s="223"/>
      <c r="J2726" s="226"/>
      <c r="K2726" s="3"/>
      <c r="L2726" s="3"/>
      <c r="O2726" s="227"/>
      <c r="Q2726" s="94"/>
      <c r="R2726" s="94"/>
      <c r="S2726" s="94"/>
      <c r="T2726" s="94"/>
    </row>
    <row r="2727" ht="15.75" customHeight="1">
      <c r="A2727" s="204"/>
      <c r="B2727" s="240"/>
      <c r="C2727" s="223"/>
      <c r="D2727" s="223"/>
      <c r="J2727" s="226"/>
      <c r="K2727" s="3"/>
      <c r="L2727" s="3"/>
      <c r="O2727" s="227"/>
      <c r="Q2727" s="94"/>
      <c r="R2727" s="94"/>
      <c r="S2727" s="94"/>
      <c r="T2727" s="94"/>
    </row>
    <row r="2728" ht="15.75" customHeight="1">
      <c r="A2728" s="204"/>
      <c r="B2728" s="240"/>
      <c r="C2728" s="223"/>
      <c r="D2728" s="223"/>
      <c r="J2728" s="226"/>
      <c r="K2728" s="3"/>
      <c r="L2728" s="3"/>
      <c r="O2728" s="227"/>
      <c r="Q2728" s="94"/>
      <c r="R2728" s="94"/>
      <c r="S2728" s="94"/>
      <c r="T2728" s="94"/>
    </row>
    <row r="2729" ht="15.75" customHeight="1">
      <c r="A2729" s="204"/>
      <c r="B2729" s="240"/>
      <c r="C2729" s="223"/>
      <c r="D2729" s="223"/>
      <c r="J2729" s="226"/>
      <c r="K2729" s="3"/>
      <c r="L2729" s="3"/>
      <c r="O2729" s="227"/>
      <c r="Q2729" s="94"/>
      <c r="R2729" s="94"/>
      <c r="S2729" s="94"/>
      <c r="T2729" s="94"/>
    </row>
    <row r="2730" ht="15.75" customHeight="1">
      <c r="A2730" s="204"/>
      <c r="B2730" s="240"/>
      <c r="C2730" s="223"/>
      <c r="D2730" s="223"/>
      <c r="J2730" s="226"/>
      <c r="K2730" s="3"/>
      <c r="L2730" s="3"/>
      <c r="O2730" s="227"/>
      <c r="Q2730" s="94"/>
      <c r="R2730" s="94"/>
      <c r="S2730" s="94"/>
      <c r="T2730" s="94"/>
    </row>
    <row r="2731" ht="15.75" customHeight="1">
      <c r="A2731" s="204"/>
      <c r="B2731" s="240"/>
      <c r="C2731" s="223"/>
      <c r="D2731" s="223"/>
      <c r="J2731" s="226"/>
      <c r="K2731" s="3"/>
      <c r="L2731" s="3"/>
      <c r="O2731" s="227"/>
      <c r="Q2731" s="94"/>
      <c r="R2731" s="94"/>
      <c r="S2731" s="94"/>
      <c r="T2731" s="94"/>
    </row>
    <row r="2732" ht="15.75" customHeight="1">
      <c r="A2732" s="204"/>
      <c r="B2732" s="240"/>
      <c r="C2732" s="223"/>
      <c r="D2732" s="223"/>
      <c r="J2732" s="226"/>
      <c r="K2732" s="3"/>
      <c r="L2732" s="3"/>
      <c r="O2732" s="227"/>
      <c r="Q2732" s="94"/>
      <c r="R2732" s="94"/>
      <c r="S2732" s="94"/>
      <c r="T2732" s="94"/>
    </row>
    <row r="2733" ht="15.75" customHeight="1">
      <c r="A2733" s="204"/>
      <c r="B2733" s="240"/>
      <c r="C2733" s="223"/>
      <c r="D2733" s="223"/>
      <c r="J2733" s="226"/>
      <c r="K2733" s="3"/>
      <c r="L2733" s="3"/>
      <c r="O2733" s="227"/>
      <c r="Q2733" s="94"/>
      <c r="R2733" s="94"/>
      <c r="S2733" s="94"/>
      <c r="T2733" s="94"/>
    </row>
    <row r="2734" ht="15.75" customHeight="1">
      <c r="A2734" s="204"/>
      <c r="B2734" s="240"/>
      <c r="C2734" s="223"/>
      <c r="D2734" s="223"/>
      <c r="J2734" s="226"/>
      <c r="K2734" s="3"/>
      <c r="L2734" s="3"/>
      <c r="O2734" s="227"/>
      <c r="Q2734" s="94"/>
      <c r="R2734" s="94"/>
      <c r="S2734" s="94"/>
      <c r="T2734" s="94"/>
    </row>
    <row r="2735" ht="15.75" customHeight="1">
      <c r="A2735" s="204"/>
      <c r="B2735" s="240"/>
      <c r="C2735" s="223"/>
      <c r="D2735" s="223"/>
      <c r="J2735" s="226"/>
      <c r="K2735" s="3"/>
      <c r="L2735" s="3"/>
      <c r="O2735" s="227"/>
      <c r="Q2735" s="94"/>
      <c r="R2735" s="94"/>
      <c r="S2735" s="94"/>
      <c r="T2735" s="94"/>
    </row>
    <row r="2736" ht="15.75" customHeight="1">
      <c r="A2736" s="204"/>
      <c r="B2736" s="240"/>
      <c r="C2736" s="223"/>
      <c r="D2736" s="223"/>
      <c r="J2736" s="226"/>
      <c r="K2736" s="3"/>
      <c r="L2736" s="3"/>
      <c r="O2736" s="227"/>
      <c r="Q2736" s="94"/>
      <c r="R2736" s="94"/>
      <c r="S2736" s="94"/>
      <c r="T2736" s="94"/>
    </row>
    <row r="2737" ht="15.75" customHeight="1">
      <c r="A2737" s="204"/>
      <c r="B2737" s="240"/>
      <c r="C2737" s="223"/>
      <c r="D2737" s="223"/>
      <c r="J2737" s="226"/>
      <c r="K2737" s="3"/>
      <c r="L2737" s="3"/>
      <c r="O2737" s="227"/>
      <c r="Q2737" s="94"/>
      <c r="R2737" s="94"/>
      <c r="S2737" s="94"/>
      <c r="T2737" s="94"/>
    </row>
    <row r="2738" ht="15.75" customHeight="1">
      <c r="A2738" s="204"/>
      <c r="B2738" s="240"/>
      <c r="C2738" s="223"/>
      <c r="D2738" s="223"/>
      <c r="J2738" s="226"/>
      <c r="K2738" s="3"/>
      <c r="L2738" s="3"/>
      <c r="O2738" s="227"/>
      <c r="Q2738" s="94"/>
      <c r="R2738" s="94"/>
      <c r="S2738" s="94"/>
      <c r="T2738" s="94"/>
    </row>
    <row r="2739" ht="15.75" customHeight="1">
      <c r="A2739" s="204"/>
      <c r="B2739" s="240"/>
      <c r="C2739" s="223"/>
      <c r="D2739" s="223"/>
      <c r="J2739" s="226"/>
      <c r="K2739" s="3"/>
      <c r="L2739" s="3"/>
      <c r="O2739" s="227"/>
      <c r="Q2739" s="94"/>
      <c r="R2739" s="94"/>
      <c r="S2739" s="94"/>
      <c r="T2739" s="94"/>
    </row>
    <row r="2740" ht="15.75" customHeight="1">
      <c r="A2740" s="204"/>
      <c r="B2740" s="240"/>
      <c r="C2740" s="223"/>
      <c r="D2740" s="223"/>
      <c r="J2740" s="226"/>
      <c r="K2740" s="3"/>
      <c r="L2740" s="3"/>
      <c r="O2740" s="227"/>
      <c r="Q2740" s="94"/>
      <c r="R2740" s="94"/>
      <c r="S2740" s="94"/>
      <c r="T2740" s="94"/>
    </row>
    <row r="2741" ht="15.75" customHeight="1">
      <c r="A2741" s="204"/>
      <c r="B2741" s="240"/>
      <c r="C2741" s="223"/>
      <c r="D2741" s="223"/>
      <c r="J2741" s="226"/>
      <c r="K2741" s="3"/>
      <c r="L2741" s="3"/>
      <c r="O2741" s="227"/>
      <c r="Q2741" s="94"/>
      <c r="R2741" s="94"/>
      <c r="S2741" s="94"/>
      <c r="T2741" s="94"/>
    </row>
    <row r="2742" ht="15.75" customHeight="1">
      <c r="A2742" s="204"/>
      <c r="B2742" s="240"/>
      <c r="C2742" s="223"/>
      <c r="D2742" s="223"/>
      <c r="J2742" s="226"/>
      <c r="K2742" s="3"/>
      <c r="L2742" s="3"/>
      <c r="O2742" s="227"/>
      <c r="Q2742" s="94"/>
      <c r="R2742" s="94"/>
      <c r="S2742" s="94"/>
      <c r="T2742" s="94"/>
    </row>
    <row r="2743" ht="15.75" customHeight="1">
      <c r="A2743" s="204"/>
      <c r="B2743" s="240"/>
      <c r="C2743" s="223"/>
      <c r="D2743" s="223"/>
      <c r="J2743" s="226"/>
      <c r="K2743" s="3"/>
      <c r="L2743" s="3"/>
      <c r="O2743" s="227"/>
      <c r="Q2743" s="94"/>
      <c r="R2743" s="94"/>
      <c r="S2743" s="94"/>
      <c r="T2743" s="94"/>
    </row>
    <row r="2744" ht="15.75" customHeight="1">
      <c r="A2744" s="204"/>
      <c r="B2744" s="240"/>
      <c r="C2744" s="223"/>
      <c r="D2744" s="223"/>
      <c r="J2744" s="226"/>
      <c r="K2744" s="3"/>
      <c r="L2744" s="3"/>
      <c r="O2744" s="227"/>
      <c r="Q2744" s="94"/>
      <c r="R2744" s="94"/>
      <c r="S2744" s="94"/>
      <c r="T2744" s="94"/>
    </row>
    <row r="2745" ht="15.75" customHeight="1">
      <c r="A2745" s="204"/>
      <c r="B2745" s="240"/>
      <c r="C2745" s="223"/>
      <c r="D2745" s="223"/>
      <c r="J2745" s="226"/>
      <c r="K2745" s="3"/>
      <c r="L2745" s="3"/>
      <c r="O2745" s="227"/>
      <c r="Q2745" s="94"/>
      <c r="R2745" s="94"/>
      <c r="S2745" s="94"/>
      <c r="T2745" s="94"/>
    </row>
    <row r="2746" ht="15.75" customHeight="1">
      <c r="A2746" s="204"/>
      <c r="B2746" s="240"/>
      <c r="C2746" s="223"/>
      <c r="D2746" s="223"/>
      <c r="J2746" s="226"/>
      <c r="K2746" s="3"/>
      <c r="L2746" s="3"/>
      <c r="O2746" s="227"/>
      <c r="Q2746" s="94"/>
      <c r="R2746" s="94"/>
      <c r="S2746" s="94"/>
      <c r="T2746" s="94"/>
    </row>
    <row r="2747" ht="15.75" customHeight="1">
      <c r="A2747" s="204"/>
      <c r="B2747" s="240"/>
      <c r="C2747" s="223"/>
      <c r="D2747" s="223"/>
      <c r="J2747" s="226"/>
      <c r="K2747" s="3"/>
      <c r="L2747" s="3"/>
      <c r="O2747" s="227"/>
      <c r="Q2747" s="94"/>
      <c r="R2747" s="94"/>
      <c r="S2747" s="94"/>
      <c r="T2747" s="94"/>
    </row>
    <row r="2748" ht="15.75" customHeight="1">
      <c r="A2748" s="204"/>
      <c r="B2748" s="240"/>
      <c r="C2748" s="223"/>
      <c r="D2748" s="223"/>
      <c r="J2748" s="226"/>
      <c r="K2748" s="3"/>
      <c r="L2748" s="3"/>
      <c r="O2748" s="227"/>
      <c r="Q2748" s="94"/>
      <c r="R2748" s="94"/>
      <c r="S2748" s="94"/>
      <c r="T2748" s="94"/>
    </row>
    <row r="2749" ht="15.75" customHeight="1">
      <c r="A2749" s="204"/>
      <c r="B2749" s="240"/>
      <c r="C2749" s="223"/>
      <c r="D2749" s="223"/>
      <c r="J2749" s="226"/>
      <c r="K2749" s="3"/>
      <c r="L2749" s="3"/>
      <c r="O2749" s="227"/>
      <c r="Q2749" s="94"/>
      <c r="R2749" s="94"/>
      <c r="S2749" s="94"/>
      <c r="T2749" s="94"/>
    </row>
    <row r="2750" ht="15.75" customHeight="1">
      <c r="A2750" s="204"/>
      <c r="B2750" s="240"/>
      <c r="C2750" s="223"/>
      <c r="D2750" s="223"/>
      <c r="J2750" s="226"/>
      <c r="K2750" s="3"/>
      <c r="L2750" s="3"/>
      <c r="O2750" s="227"/>
      <c r="Q2750" s="94"/>
      <c r="R2750" s="94"/>
      <c r="S2750" s="94"/>
      <c r="T2750" s="94"/>
    </row>
    <row r="2751" ht="15.75" customHeight="1">
      <c r="A2751" s="204"/>
      <c r="B2751" s="240"/>
      <c r="C2751" s="223"/>
      <c r="D2751" s="223"/>
      <c r="J2751" s="226"/>
      <c r="K2751" s="3"/>
      <c r="L2751" s="3"/>
      <c r="O2751" s="227"/>
      <c r="Q2751" s="94"/>
      <c r="R2751" s="94"/>
      <c r="S2751" s="94"/>
      <c r="T2751" s="94"/>
    </row>
    <row r="2752" ht="15.75" customHeight="1">
      <c r="A2752" s="204"/>
      <c r="B2752" s="240"/>
      <c r="C2752" s="223"/>
      <c r="D2752" s="223"/>
      <c r="J2752" s="226"/>
      <c r="K2752" s="3"/>
      <c r="L2752" s="3"/>
      <c r="O2752" s="227"/>
      <c r="Q2752" s="94"/>
      <c r="R2752" s="94"/>
      <c r="S2752" s="94"/>
      <c r="T2752" s="94"/>
    </row>
    <row r="2753" ht="15.75" customHeight="1">
      <c r="A2753" s="204"/>
      <c r="B2753" s="240"/>
      <c r="C2753" s="223"/>
      <c r="D2753" s="223"/>
      <c r="J2753" s="226"/>
      <c r="K2753" s="3"/>
      <c r="L2753" s="3"/>
      <c r="O2753" s="227"/>
      <c r="Q2753" s="94"/>
      <c r="R2753" s="94"/>
      <c r="S2753" s="94"/>
      <c r="T2753" s="94"/>
    </row>
    <row r="2754" ht="15.75" customHeight="1">
      <c r="A2754" s="204"/>
      <c r="B2754" s="240"/>
      <c r="C2754" s="223"/>
      <c r="D2754" s="223"/>
      <c r="J2754" s="226"/>
      <c r="K2754" s="3"/>
      <c r="L2754" s="3"/>
      <c r="O2754" s="227"/>
      <c r="Q2754" s="94"/>
      <c r="R2754" s="94"/>
      <c r="S2754" s="94"/>
      <c r="T2754" s="94"/>
    </row>
    <row r="2755" ht="15.75" customHeight="1">
      <c r="A2755" s="204"/>
      <c r="B2755" s="240"/>
      <c r="C2755" s="223"/>
      <c r="D2755" s="223"/>
      <c r="J2755" s="226"/>
      <c r="K2755" s="3"/>
      <c r="L2755" s="3"/>
      <c r="O2755" s="227"/>
      <c r="Q2755" s="94"/>
      <c r="R2755" s="94"/>
      <c r="S2755" s="94"/>
      <c r="T2755" s="94"/>
    </row>
    <row r="2756" ht="15.75" customHeight="1">
      <c r="A2756" s="204"/>
      <c r="B2756" s="240"/>
      <c r="C2756" s="223"/>
      <c r="D2756" s="223"/>
      <c r="J2756" s="226"/>
      <c r="K2756" s="3"/>
      <c r="L2756" s="3"/>
      <c r="O2756" s="227"/>
      <c r="Q2756" s="94"/>
      <c r="R2756" s="94"/>
      <c r="S2756" s="94"/>
      <c r="T2756" s="94"/>
    </row>
    <row r="2757" ht="15.75" customHeight="1">
      <c r="A2757" s="204"/>
      <c r="B2757" s="240"/>
      <c r="C2757" s="223"/>
      <c r="D2757" s="223"/>
      <c r="J2757" s="226"/>
      <c r="K2757" s="3"/>
      <c r="L2757" s="3"/>
      <c r="O2757" s="227"/>
      <c r="Q2757" s="94"/>
      <c r="R2757" s="94"/>
      <c r="S2757" s="94"/>
      <c r="T2757" s="94"/>
    </row>
    <row r="2758" ht="15.75" customHeight="1">
      <c r="A2758" s="204"/>
      <c r="B2758" s="240"/>
      <c r="C2758" s="223"/>
      <c r="D2758" s="223"/>
      <c r="J2758" s="226"/>
      <c r="K2758" s="3"/>
      <c r="L2758" s="3"/>
      <c r="O2758" s="227"/>
      <c r="Q2758" s="94"/>
      <c r="R2758" s="94"/>
      <c r="S2758" s="94"/>
      <c r="T2758" s="94"/>
    </row>
    <row r="2759" ht="15.75" customHeight="1">
      <c r="A2759" s="204"/>
      <c r="B2759" s="240"/>
      <c r="C2759" s="223"/>
      <c r="D2759" s="223"/>
      <c r="J2759" s="226"/>
      <c r="K2759" s="3"/>
      <c r="L2759" s="3"/>
      <c r="O2759" s="227"/>
      <c r="Q2759" s="94"/>
      <c r="R2759" s="94"/>
      <c r="S2759" s="94"/>
      <c r="T2759" s="94"/>
    </row>
    <row r="2760" ht="15.75" customHeight="1">
      <c r="A2760" s="204"/>
      <c r="B2760" s="240"/>
      <c r="C2760" s="223"/>
      <c r="D2760" s="223"/>
      <c r="J2760" s="226"/>
      <c r="K2760" s="3"/>
      <c r="L2760" s="3"/>
      <c r="O2760" s="227"/>
      <c r="Q2760" s="94"/>
      <c r="R2760" s="94"/>
      <c r="S2760" s="94"/>
      <c r="T2760" s="94"/>
    </row>
    <row r="2761" ht="15.75" customHeight="1">
      <c r="A2761" s="204"/>
      <c r="B2761" s="240"/>
      <c r="C2761" s="223"/>
      <c r="D2761" s="223"/>
      <c r="J2761" s="226"/>
      <c r="K2761" s="3"/>
      <c r="L2761" s="3"/>
      <c r="O2761" s="227"/>
      <c r="Q2761" s="94"/>
      <c r="R2761" s="94"/>
      <c r="S2761" s="94"/>
      <c r="T2761" s="94"/>
    </row>
    <row r="2762" ht="15.75" customHeight="1">
      <c r="A2762" s="204"/>
      <c r="B2762" s="240"/>
      <c r="C2762" s="223"/>
      <c r="D2762" s="223"/>
      <c r="J2762" s="226"/>
      <c r="K2762" s="3"/>
      <c r="L2762" s="3"/>
      <c r="O2762" s="227"/>
      <c r="Q2762" s="94"/>
      <c r="R2762" s="94"/>
      <c r="S2762" s="94"/>
      <c r="T2762" s="94"/>
    </row>
    <row r="2763" ht="15.75" customHeight="1">
      <c r="A2763" s="204"/>
      <c r="B2763" s="240"/>
      <c r="C2763" s="223"/>
      <c r="D2763" s="223"/>
      <c r="J2763" s="226"/>
      <c r="K2763" s="3"/>
      <c r="L2763" s="3"/>
      <c r="O2763" s="227"/>
      <c r="Q2763" s="94"/>
      <c r="R2763" s="94"/>
      <c r="S2763" s="94"/>
      <c r="T2763" s="94"/>
    </row>
    <row r="2764" ht="15.75" customHeight="1">
      <c r="A2764" s="204"/>
      <c r="B2764" s="240"/>
      <c r="C2764" s="223"/>
      <c r="D2764" s="223"/>
      <c r="J2764" s="226"/>
      <c r="K2764" s="3"/>
      <c r="L2764" s="3"/>
      <c r="O2764" s="227"/>
      <c r="Q2764" s="94"/>
      <c r="R2764" s="94"/>
      <c r="S2764" s="94"/>
      <c r="T2764" s="94"/>
    </row>
    <row r="2765" ht="15.75" customHeight="1">
      <c r="A2765" s="204"/>
      <c r="B2765" s="240"/>
      <c r="C2765" s="223"/>
      <c r="D2765" s="223"/>
      <c r="J2765" s="226"/>
      <c r="K2765" s="3"/>
      <c r="L2765" s="3"/>
      <c r="O2765" s="227"/>
      <c r="Q2765" s="94"/>
      <c r="R2765" s="94"/>
      <c r="S2765" s="94"/>
      <c r="T2765" s="94"/>
    </row>
    <row r="2766" ht="15.75" customHeight="1">
      <c r="A2766" s="204"/>
      <c r="B2766" s="240"/>
      <c r="C2766" s="223"/>
      <c r="D2766" s="223"/>
      <c r="J2766" s="226"/>
      <c r="K2766" s="3"/>
      <c r="L2766" s="3"/>
      <c r="O2766" s="227"/>
      <c r="Q2766" s="94"/>
      <c r="R2766" s="94"/>
      <c r="S2766" s="94"/>
      <c r="T2766" s="94"/>
    </row>
    <row r="2767" ht="15.75" customHeight="1">
      <c r="A2767" s="204"/>
      <c r="B2767" s="240"/>
      <c r="C2767" s="223"/>
      <c r="D2767" s="223"/>
      <c r="J2767" s="226"/>
      <c r="K2767" s="3"/>
      <c r="L2767" s="3"/>
      <c r="O2767" s="227"/>
      <c r="Q2767" s="94"/>
      <c r="R2767" s="94"/>
      <c r="S2767" s="94"/>
      <c r="T2767" s="94"/>
    </row>
    <row r="2768" ht="15.75" customHeight="1">
      <c r="A2768" s="204"/>
      <c r="B2768" s="240"/>
      <c r="C2768" s="223"/>
      <c r="D2768" s="223"/>
      <c r="J2768" s="226"/>
      <c r="K2768" s="3"/>
      <c r="L2768" s="3"/>
      <c r="O2768" s="227"/>
      <c r="Q2768" s="94"/>
      <c r="R2768" s="94"/>
      <c r="S2768" s="94"/>
      <c r="T2768" s="94"/>
    </row>
    <row r="2769" ht="15.75" customHeight="1">
      <c r="A2769" s="204"/>
      <c r="B2769" s="240"/>
      <c r="C2769" s="223"/>
      <c r="D2769" s="223"/>
      <c r="J2769" s="226"/>
      <c r="K2769" s="3"/>
      <c r="L2769" s="3"/>
      <c r="O2769" s="227"/>
      <c r="Q2769" s="94"/>
      <c r="R2769" s="94"/>
      <c r="S2769" s="94"/>
      <c r="T2769" s="94"/>
    </row>
    <row r="2770" ht="15.75" customHeight="1">
      <c r="A2770" s="204"/>
      <c r="B2770" s="240"/>
      <c r="C2770" s="223"/>
      <c r="D2770" s="223"/>
      <c r="J2770" s="226"/>
      <c r="K2770" s="3"/>
      <c r="L2770" s="3"/>
      <c r="O2770" s="227"/>
      <c r="Q2770" s="94"/>
      <c r="R2770" s="94"/>
      <c r="S2770" s="94"/>
      <c r="T2770" s="94"/>
    </row>
    <row r="2771" ht="15.75" customHeight="1">
      <c r="A2771" s="204"/>
      <c r="B2771" s="240"/>
      <c r="C2771" s="223"/>
      <c r="D2771" s="223"/>
      <c r="J2771" s="226"/>
      <c r="K2771" s="3"/>
      <c r="L2771" s="3"/>
      <c r="O2771" s="227"/>
      <c r="Q2771" s="94"/>
      <c r="R2771" s="94"/>
      <c r="S2771" s="94"/>
      <c r="T2771" s="94"/>
    </row>
    <row r="2772" ht="15.75" customHeight="1">
      <c r="A2772" s="204"/>
      <c r="B2772" s="240"/>
      <c r="C2772" s="223"/>
      <c r="D2772" s="223"/>
      <c r="J2772" s="226"/>
      <c r="K2772" s="3"/>
      <c r="L2772" s="3"/>
      <c r="O2772" s="227"/>
      <c r="Q2772" s="94"/>
      <c r="R2772" s="94"/>
      <c r="S2772" s="94"/>
      <c r="T2772" s="94"/>
    </row>
    <row r="2773" ht="15.75" customHeight="1">
      <c r="A2773" s="204"/>
      <c r="B2773" s="240"/>
      <c r="C2773" s="223"/>
      <c r="D2773" s="223"/>
      <c r="J2773" s="226"/>
      <c r="K2773" s="3"/>
      <c r="L2773" s="3"/>
      <c r="O2773" s="227"/>
      <c r="Q2773" s="94"/>
      <c r="R2773" s="94"/>
      <c r="S2773" s="94"/>
      <c r="T2773" s="94"/>
    </row>
    <row r="2774" ht="15.75" customHeight="1">
      <c r="A2774" s="204"/>
      <c r="B2774" s="240"/>
      <c r="C2774" s="223"/>
      <c r="D2774" s="223"/>
      <c r="J2774" s="226"/>
      <c r="K2774" s="3"/>
      <c r="L2774" s="3"/>
      <c r="O2774" s="227"/>
      <c r="Q2774" s="94"/>
      <c r="R2774" s="94"/>
      <c r="S2774" s="94"/>
      <c r="T2774" s="94"/>
    </row>
    <row r="2775" ht="15.75" customHeight="1">
      <c r="A2775" s="204"/>
      <c r="B2775" s="240"/>
      <c r="C2775" s="223"/>
      <c r="D2775" s="223"/>
      <c r="J2775" s="226"/>
      <c r="K2775" s="3"/>
      <c r="L2775" s="3"/>
      <c r="O2775" s="227"/>
      <c r="Q2775" s="94"/>
      <c r="R2775" s="94"/>
      <c r="S2775" s="94"/>
      <c r="T2775" s="94"/>
    </row>
    <row r="2776" ht="15.75" customHeight="1">
      <c r="A2776" s="204"/>
      <c r="B2776" s="240"/>
      <c r="C2776" s="223"/>
      <c r="D2776" s="223"/>
      <c r="J2776" s="226"/>
      <c r="K2776" s="3"/>
      <c r="L2776" s="3"/>
      <c r="O2776" s="227"/>
      <c r="Q2776" s="94"/>
      <c r="R2776" s="94"/>
      <c r="S2776" s="94"/>
      <c r="T2776" s="94"/>
    </row>
    <row r="2777" ht="15.75" customHeight="1">
      <c r="A2777" s="204"/>
      <c r="B2777" s="240"/>
      <c r="C2777" s="223"/>
      <c r="D2777" s="223"/>
      <c r="J2777" s="226"/>
      <c r="K2777" s="3"/>
      <c r="L2777" s="3"/>
      <c r="O2777" s="227"/>
      <c r="Q2777" s="94"/>
      <c r="R2777" s="94"/>
      <c r="S2777" s="94"/>
      <c r="T2777" s="94"/>
    </row>
    <row r="2778" ht="15.75" customHeight="1">
      <c r="A2778" s="204"/>
      <c r="B2778" s="240"/>
      <c r="C2778" s="223"/>
      <c r="D2778" s="223"/>
      <c r="J2778" s="226"/>
      <c r="K2778" s="3"/>
      <c r="L2778" s="3"/>
      <c r="O2778" s="227"/>
      <c r="Q2778" s="94"/>
      <c r="R2778" s="94"/>
      <c r="S2778" s="94"/>
      <c r="T2778" s="94"/>
    </row>
    <row r="2779" ht="15.75" customHeight="1">
      <c r="A2779" s="204"/>
      <c r="B2779" s="240"/>
      <c r="C2779" s="223"/>
      <c r="D2779" s="223"/>
      <c r="J2779" s="226"/>
      <c r="K2779" s="3"/>
      <c r="L2779" s="3"/>
      <c r="O2779" s="227"/>
      <c r="Q2779" s="94"/>
      <c r="R2779" s="94"/>
      <c r="S2779" s="94"/>
      <c r="T2779" s="94"/>
    </row>
    <row r="2780" ht="15.75" customHeight="1">
      <c r="A2780" s="204"/>
      <c r="B2780" s="240"/>
      <c r="C2780" s="223"/>
      <c r="D2780" s="223"/>
      <c r="J2780" s="226"/>
      <c r="K2780" s="3"/>
      <c r="L2780" s="3"/>
      <c r="O2780" s="227"/>
      <c r="Q2780" s="94"/>
      <c r="R2780" s="94"/>
      <c r="S2780" s="94"/>
      <c r="T2780" s="94"/>
    </row>
    <row r="2781" ht="15.75" customHeight="1">
      <c r="A2781" s="204"/>
      <c r="B2781" s="240"/>
      <c r="C2781" s="223"/>
      <c r="D2781" s="223"/>
      <c r="J2781" s="226"/>
      <c r="K2781" s="3"/>
      <c r="L2781" s="3"/>
      <c r="O2781" s="227"/>
      <c r="Q2781" s="94"/>
      <c r="R2781" s="94"/>
      <c r="S2781" s="94"/>
      <c r="T2781" s="94"/>
    </row>
    <row r="2782" ht="15.75" customHeight="1">
      <c r="A2782" s="204"/>
      <c r="B2782" s="240"/>
      <c r="C2782" s="223"/>
      <c r="D2782" s="223"/>
      <c r="J2782" s="226"/>
      <c r="K2782" s="3"/>
      <c r="L2782" s="3"/>
      <c r="O2782" s="227"/>
      <c r="Q2782" s="94"/>
      <c r="R2782" s="94"/>
      <c r="S2782" s="94"/>
      <c r="T2782" s="94"/>
    </row>
    <row r="2783" ht="15.75" customHeight="1">
      <c r="A2783" s="204"/>
      <c r="B2783" s="240"/>
      <c r="C2783" s="223"/>
      <c r="D2783" s="223"/>
      <c r="J2783" s="226"/>
      <c r="K2783" s="3"/>
      <c r="L2783" s="3"/>
      <c r="O2783" s="227"/>
      <c r="Q2783" s="94"/>
      <c r="R2783" s="94"/>
      <c r="S2783" s="94"/>
      <c r="T2783" s="94"/>
    </row>
    <row r="2784" ht="15.75" customHeight="1">
      <c r="A2784" s="204"/>
      <c r="B2784" s="240"/>
      <c r="C2784" s="223"/>
      <c r="D2784" s="223"/>
      <c r="J2784" s="226"/>
      <c r="K2784" s="3"/>
      <c r="L2784" s="3"/>
      <c r="O2784" s="227"/>
      <c r="Q2784" s="94"/>
      <c r="R2784" s="94"/>
      <c r="S2784" s="94"/>
      <c r="T2784" s="94"/>
    </row>
    <row r="2785" ht="15.75" customHeight="1">
      <c r="A2785" s="204"/>
      <c r="B2785" s="240"/>
      <c r="C2785" s="223"/>
      <c r="D2785" s="223"/>
      <c r="J2785" s="226"/>
      <c r="K2785" s="3"/>
      <c r="L2785" s="3"/>
      <c r="O2785" s="227"/>
      <c r="Q2785" s="94"/>
      <c r="R2785" s="94"/>
      <c r="S2785" s="94"/>
      <c r="T2785" s="94"/>
    </row>
    <row r="2786" ht="15.75" customHeight="1">
      <c r="A2786" s="204"/>
      <c r="B2786" s="240"/>
      <c r="C2786" s="223"/>
      <c r="D2786" s="223"/>
      <c r="J2786" s="226"/>
      <c r="K2786" s="3"/>
      <c r="L2786" s="3"/>
      <c r="O2786" s="227"/>
      <c r="Q2786" s="94"/>
      <c r="R2786" s="94"/>
      <c r="S2786" s="94"/>
      <c r="T2786" s="94"/>
    </row>
    <row r="2787" ht="15.75" customHeight="1">
      <c r="A2787" s="204"/>
      <c r="B2787" s="240"/>
      <c r="C2787" s="223"/>
      <c r="D2787" s="223"/>
      <c r="J2787" s="226"/>
      <c r="K2787" s="3"/>
      <c r="L2787" s="3"/>
      <c r="O2787" s="227"/>
      <c r="Q2787" s="94"/>
      <c r="R2787" s="94"/>
      <c r="S2787" s="94"/>
      <c r="T2787" s="94"/>
    </row>
    <row r="2788" ht="15.75" customHeight="1">
      <c r="A2788" s="204"/>
      <c r="B2788" s="240"/>
      <c r="C2788" s="223"/>
      <c r="D2788" s="223"/>
      <c r="J2788" s="226"/>
      <c r="K2788" s="3"/>
      <c r="L2788" s="3"/>
      <c r="O2788" s="227"/>
      <c r="Q2788" s="94"/>
      <c r="R2788" s="94"/>
      <c r="S2788" s="94"/>
      <c r="T2788" s="94"/>
    </row>
    <row r="2789" ht="15.75" customHeight="1">
      <c r="A2789" s="204"/>
      <c r="B2789" s="240"/>
      <c r="C2789" s="223"/>
      <c r="D2789" s="223"/>
      <c r="J2789" s="226"/>
      <c r="K2789" s="3"/>
      <c r="L2789" s="3"/>
      <c r="O2789" s="227"/>
      <c r="Q2789" s="94"/>
      <c r="R2789" s="94"/>
      <c r="S2789" s="94"/>
      <c r="T2789" s="94"/>
    </row>
    <row r="2790" ht="15.75" customHeight="1">
      <c r="A2790" s="204"/>
      <c r="B2790" s="240"/>
      <c r="C2790" s="223"/>
      <c r="D2790" s="223"/>
      <c r="J2790" s="226"/>
      <c r="K2790" s="3"/>
      <c r="L2790" s="3"/>
      <c r="O2790" s="227"/>
      <c r="Q2790" s="94"/>
      <c r="R2790" s="94"/>
      <c r="S2790" s="94"/>
      <c r="T2790" s="94"/>
    </row>
    <row r="2791" ht="15.75" customHeight="1">
      <c r="A2791" s="204"/>
      <c r="B2791" s="240"/>
      <c r="C2791" s="223"/>
      <c r="D2791" s="223"/>
      <c r="J2791" s="226"/>
      <c r="K2791" s="3"/>
      <c r="L2791" s="3"/>
      <c r="O2791" s="227"/>
      <c r="Q2791" s="94"/>
      <c r="R2791" s="94"/>
      <c r="S2791" s="94"/>
      <c r="T2791" s="94"/>
    </row>
    <row r="2792" ht="15.75" customHeight="1">
      <c r="A2792" s="204"/>
      <c r="B2792" s="240"/>
      <c r="C2792" s="223"/>
      <c r="D2792" s="223"/>
      <c r="J2792" s="226"/>
      <c r="K2792" s="3"/>
      <c r="L2792" s="3"/>
      <c r="O2792" s="227"/>
      <c r="Q2792" s="94"/>
      <c r="R2792" s="94"/>
      <c r="S2792" s="94"/>
      <c r="T2792" s="94"/>
    </row>
    <row r="2793" ht="15.75" customHeight="1">
      <c r="A2793" s="204"/>
      <c r="B2793" s="240"/>
      <c r="C2793" s="223"/>
      <c r="D2793" s="223"/>
      <c r="J2793" s="226"/>
      <c r="K2793" s="3"/>
      <c r="L2793" s="3"/>
      <c r="O2793" s="227"/>
      <c r="Q2793" s="94"/>
      <c r="R2793" s="94"/>
      <c r="S2793" s="94"/>
      <c r="T2793" s="94"/>
    </row>
    <row r="2794" ht="15.75" customHeight="1">
      <c r="A2794" s="204"/>
      <c r="B2794" s="240"/>
      <c r="C2794" s="223"/>
      <c r="D2794" s="223"/>
      <c r="J2794" s="226"/>
      <c r="K2794" s="3"/>
      <c r="L2794" s="3"/>
      <c r="O2794" s="227"/>
      <c r="Q2794" s="94"/>
      <c r="R2794" s="94"/>
      <c r="S2794" s="94"/>
      <c r="T2794" s="94"/>
    </row>
    <row r="2795" ht="15.75" customHeight="1">
      <c r="A2795" s="204"/>
      <c r="B2795" s="240"/>
      <c r="C2795" s="223"/>
      <c r="D2795" s="223"/>
      <c r="J2795" s="226"/>
      <c r="K2795" s="3"/>
      <c r="L2795" s="3"/>
      <c r="O2795" s="227"/>
      <c r="Q2795" s="94"/>
      <c r="R2795" s="94"/>
      <c r="S2795" s="94"/>
      <c r="T2795" s="94"/>
    </row>
    <row r="2796" ht="15.75" customHeight="1">
      <c r="A2796" s="204"/>
      <c r="B2796" s="240"/>
      <c r="C2796" s="223"/>
      <c r="D2796" s="223"/>
      <c r="J2796" s="226"/>
      <c r="K2796" s="3"/>
      <c r="L2796" s="3"/>
      <c r="O2796" s="227"/>
      <c r="Q2796" s="94"/>
      <c r="R2796" s="94"/>
      <c r="S2796" s="94"/>
      <c r="T2796" s="94"/>
    </row>
    <row r="2797" ht="15.75" customHeight="1">
      <c r="A2797" s="204"/>
      <c r="B2797" s="240"/>
      <c r="C2797" s="223"/>
      <c r="D2797" s="223"/>
      <c r="J2797" s="226"/>
      <c r="K2797" s="3"/>
      <c r="L2797" s="3"/>
      <c r="O2797" s="227"/>
      <c r="Q2797" s="94"/>
      <c r="R2797" s="94"/>
      <c r="S2797" s="94"/>
      <c r="T2797" s="94"/>
    </row>
    <row r="2798" ht="15.75" customHeight="1">
      <c r="A2798" s="204"/>
      <c r="B2798" s="240"/>
      <c r="C2798" s="223"/>
      <c r="D2798" s="223"/>
      <c r="J2798" s="226"/>
      <c r="K2798" s="3"/>
      <c r="L2798" s="3"/>
      <c r="O2798" s="227"/>
      <c r="Q2798" s="94"/>
      <c r="R2798" s="94"/>
      <c r="S2798" s="94"/>
      <c r="T2798" s="94"/>
    </row>
    <row r="2799" ht="15.75" customHeight="1">
      <c r="A2799" s="204"/>
      <c r="B2799" s="240"/>
      <c r="C2799" s="223"/>
      <c r="D2799" s="223"/>
      <c r="J2799" s="226"/>
      <c r="K2799" s="3"/>
      <c r="L2799" s="3"/>
      <c r="O2799" s="227"/>
      <c r="Q2799" s="94"/>
      <c r="R2799" s="94"/>
      <c r="S2799" s="94"/>
      <c r="T2799" s="94"/>
    </row>
    <row r="2800" ht="15.75" customHeight="1">
      <c r="A2800" s="204"/>
      <c r="B2800" s="240"/>
      <c r="C2800" s="223"/>
      <c r="D2800" s="223"/>
      <c r="J2800" s="226"/>
      <c r="K2800" s="3"/>
      <c r="L2800" s="3"/>
      <c r="O2800" s="227"/>
      <c r="Q2800" s="94"/>
      <c r="R2800" s="94"/>
      <c r="S2800" s="94"/>
      <c r="T2800" s="94"/>
    </row>
    <row r="2801" ht="15.75" customHeight="1">
      <c r="A2801" s="204"/>
      <c r="B2801" s="240"/>
      <c r="C2801" s="223"/>
      <c r="D2801" s="223"/>
      <c r="J2801" s="226"/>
      <c r="K2801" s="3"/>
      <c r="L2801" s="3"/>
      <c r="O2801" s="227"/>
      <c r="Q2801" s="94"/>
      <c r="R2801" s="94"/>
      <c r="S2801" s="94"/>
      <c r="T2801" s="94"/>
    </row>
    <row r="2802" ht="15.75" customHeight="1">
      <c r="A2802" s="204"/>
      <c r="B2802" s="240"/>
      <c r="C2802" s="223"/>
      <c r="D2802" s="223"/>
      <c r="J2802" s="226"/>
      <c r="K2802" s="3"/>
      <c r="L2802" s="3"/>
      <c r="O2802" s="227"/>
      <c r="Q2802" s="94"/>
      <c r="R2802" s="94"/>
      <c r="S2802" s="94"/>
      <c r="T2802" s="94"/>
    </row>
    <row r="2803" ht="15.75" customHeight="1">
      <c r="A2803" s="204"/>
      <c r="B2803" s="240"/>
      <c r="C2803" s="223"/>
      <c r="D2803" s="223"/>
      <c r="J2803" s="226"/>
      <c r="K2803" s="3"/>
      <c r="L2803" s="3"/>
      <c r="O2803" s="227"/>
      <c r="Q2803" s="94"/>
      <c r="R2803" s="94"/>
      <c r="S2803" s="94"/>
      <c r="T2803" s="94"/>
    </row>
    <row r="2804" ht="15.75" customHeight="1">
      <c r="A2804" s="204"/>
      <c r="B2804" s="240"/>
      <c r="C2804" s="223"/>
      <c r="D2804" s="223"/>
      <c r="J2804" s="226"/>
      <c r="K2804" s="3"/>
      <c r="L2804" s="3"/>
      <c r="O2804" s="227"/>
      <c r="Q2804" s="94"/>
      <c r="R2804" s="94"/>
      <c r="S2804" s="94"/>
      <c r="T2804" s="94"/>
    </row>
    <row r="2805" ht="15.75" customHeight="1">
      <c r="A2805" s="204"/>
      <c r="B2805" s="240"/>
      <c r="C2805" s="223"/>
      <c r="D2805" s="223"/>
      <c r="J2805" s="226"/>
      <c r="K2805" s="3"/>
      <c r="L2805" s="3"/>
      <c r="O2805" s="227"/>
      <c r="Q2805" s="94"/>
      <c r="R2805" s="94"/>
      <c r="S2805" s="94"/>
      <c r="T2805" s="94"/>
    </row>
    <row r="2806" ht="15.75" customHeight="1">
      <c r="A2806" s="204"/>
      <c r="B2806" s="240"/>
      <c r="C2806" s="223"/>
      <c r="D2806" s="223"/>
      <c r="J2806" s="226"/>
      <c r="K2806" s="3"/>
      <c r="L2806" s="3"/>
      <c r="O2806" s="227"/>
      <c r="Q2806" s="94"/>
      <c r="R2806" s="94"/>
      <c r="S2806" s="94"/>
      <c r="T2806" s="94"/>
    </row>
    <row r="2807" ht="15.75" customHeight="1">
      <c r="A2807" s="204"/>
      <c r="B2807" s="240"/>
      <c r="C2807" s="223"/>
      <c r="D2807" s="223"/>
      <c r="J2807" s="226"/>
      <c r="K2807" s="3"/>
      <c r="L2807" s="3"/>
      <c r="O2807" s="227"/>
      <c r="Q2807" s="94"/>
      <c r="R2807" s="94"/>
      <c r="S2807" s="94"/>
      <c r="T2807" s="94"/>
    </row>
    <row r="2808" ht="15.75" customHeight="1">
      <c r="A2808" s="204"/>
      <c r="B2808" s="240"/>
      <c r="C2808" s="223"/>
      <c r="D2808" s="223"/>
      <c r="J2808" s="226"/>
      <c r="K2808" s="3"/>
      <c r="L2808" s="3"/>
      <c r="O2808" s="227"/>
      <c r="Q2808" s="94"/>
      <c r="R2808" s="94"/>
      <c r="S2808" s="94"/>
      <c r="T2808" s="94"/>
    </row>
    <row r="2809" ht="15.75" customHeight="1">
      <c r="A2809" s="204"/>
      <c r="B2809" s="240"/>
      <c r="C2809" s="223"/>
      <c r="D2809" s="223"/>
      <c r="J2809" s="226"/>
      <c r="K2809" s="3"/>
      <c r="L2809" s="3"/>
      <c r="O2809" s="227"/>
      <c r="Q2809" s="94"/>
      <c r="R2809" s="94"/>
      <c r="S2809" s="94"/>
      <c r="T2809" s="94"/>
    </row>
    <row r="2810" ht="15.75" customHeight="1">
      <c r="A2810" s="204"/>
      <c r="B2810" s="240"/>
      <c r="C2810" s="223"/>
      <c r="D2810" s="223"/>
      <c r="J2810" s="226"/>
      <c r="K2810" s="3"/>
      <c r="L2810" s="3"/>
      <c r="O2810" s="227"/>
      <c r="Q2810" s="94"/>
      <c r="R2810" s="94"/>
      <c r="S2810" s="94"/>
      <c r="T2810" s="94"/>
    </row>
    <row r="2811" ht="15.75" customHeight="1">
      <c r="A2811" s="204"/>
      <c r="B2811" s="240"/>
      <c r="C2811" s="223"/>
      <c r="D2811" s="223"/>
      <c r="J2811" s="226"/>
      <c r="K2811" s="3"/>
      <c r="L2811" s="3"/>
      <c r="O2811" s="227"/>
      <c r="Q2811" s="94"/>
      <c r="R2811" s="94"/>
      <c r="S2811" s="94"/>
      <c r="T2811" s="94"/>
    </row>
    <row r="2812" ht="15.75" customHeight="1">
      <c r="A2812" s="204"/>
      <c r="B2812" s="240"/>
      <c r="C2812" s="223"/>
      <c r="D2812" s="223"/>
      <c r="J2812" s="226"/>
      <c r="K2812" s="3"/>
      <c r="L2812" s="3"/>
      <c r="O2812" s="227"/>
      <c r="Q2812" s="94"/>
      <c r="R2812" s="94"/>
      <c r="S2812" s="94"/>
      <c r="T2812" s="94"/>
    </row>
    <row r="2813" ht="15.75" customHeight="1">
      <c r="A2813" s="204"/>
      <c r="B2813" s="240"/>
      <c r="C2813" s="223"/>
      <c r="D2813" s="223"/>
      <c r="J2813" s="226"/>
      <c r="K2813" s="3"/>
      <c r="L2813" s="3"/>
      <c r="O2813" s="227"/>
      <c r="Q2813" s="94"/>
      <c r="R2813" s="94"/>
      <c r="S2813" s="94"/>
      <c r="T2813" s="94"/>
    </row>
    <row r="2814" ht="15.75" customHeight="1">
      <c r="A2814" s="204"/>
      <c r="B2814" s="240"/>
      <c r="C2814" s="223"/>
      <c r="D2814" s="223"/>
      <c r="J2814" s="226"/>
      <c r="K2814" s="3"/>
      <c r="L2814" s="3"/>
      <c r="O2814" s="227"/>
      <c r="Q2814" s="94"/>
      <c r="R2814" s="94"/>
      <c r="S2814" s="94"/>
      <c r="T2814" s="94"/>
    </row>
    <row r="2815" ht="15.75" customHeight="1">
      <c r="A2815" s="204"/>
      <c r="B2815" s="240"/>
      <c r="C2815" s="223"/>
      <c r="D2815" s="223"/>
      <c r="J2815" s="226"/>
      <c r="K2815" s="3"/>
      <c r="L2815" s="3"/>
      <c r="O2815" s="227"/>
      <c r="Q2815" s="94"/>
      <c r="R2815" s="94"/>
      <c r="S2815" s="94"/>
      <c r="T2815" s="94"/>
    </row>
    <row r="2816" ht="15.75" customHeight="1">
      <c r="A2816" s="204"/>
      <c r="B2816" s="240"/>
      <c r="C2816" s="223"/>
      <c r="D2816" s="223"/>
      <c r="J2816" s="226"/>
      <c r="K2816" s="3"/>
      <c r="L2816" s="3"/>
      <c r="O2816" s="227"/>
      <c r="Q2816" s="94"/>
      <c r="R2816" s="94"/>
      <c r="S2816" s="94"/>
      <c r="T2816" s="94"/>
    </row>
    <row r="2817" ht="15.75" customHeight="1">
      <c r="A2817" s="204"/>
      <c r="B2817" s="240"/>
      <c r="C2817" s="223"/>
      <c r="D2817" s="223"/>
      <c r="J2817" s="226"/>
      <c r="K2817" s="3"/>
      <c r="L2817" s="3"/>
      <c r="O2817" s="227"/>
      <c r="Q2817" s="94"/>
      <c r="R2817" s="94"/>
      <c r="S2817" s="94"/>
      <c r="T2817" s="94"/>
    </row>
    <row r="2818" ht="15.75" customHeight="1">
      <c r="A2818" s="204"/>
      <c r="B2818" s="240"/>
      <c r="C2818" s="223"/>
      <c r="D2818" s="223"/>
      <c r="J2818" s="226"/>
      <c r="K2818" s="3"/>
      <c r="L2818" s="3"/>
      <c r="O2818" s="227"/>
      <c r="Q2818" s="94"/>
      <c r="R2818" s="94"/>
      <c r="S2818" s="94"/>
      <c r="T2818" s="94"/>
    </row>
    <row r="2819" ht="15.75" customHeight="1">
      <c r="A2819" s="204"/>
      <c r="B2819" s="240"/>
      <c r="C2819" s="223"/>
      <c r="D2819" s="223"/>
      <c r="J2819" s="226"/>
      <c r="K2819" s="3"/>
      <c r="L2819" s="3"/>
      <c r="O2819" s="227"/>
      <c r="Q2819" s="94"/>
      <c r="R2819" s="94"/>
      <c r="S2819" s="94"/>
      <c r="T2819" s="94"/>
    </row>
    <row r="2820" ht="15.75" customHeight="1">
      <c r="A2820" s="204"/>
      <c r="B2820" s="240"/>
      <c r="C2820" s="223"/>
      <c r="D2820" s="223"/>
      <c r="J2820" s="226"/>
      <c r="K2820" s="3"/>
      <c r="L2820" s="3"/>
      <c r="O2820" s="227"/>
      <c r="Q2820" s="94"/>
      <c r="R2820" s="94"/>
      <c r="S2820" s="94"/>
      <c r="T2820" s="94"/>
    </row>
    <row r="2821" ht="15.75" customHeight="1">
      <c r="A2821" s="204"/>
      <c r="B2821" s="240"/>
      <c r="C2821" s="223"/>
      <c r="D2821" s="223"/>
      <c r="J2821" s="226"/>
      <c r="K2821" s="3"/>
      <c r="L2821" s="3"/>
      <c r="O2821" s="227"/>
      <c r="Q2821" s="94"/>
      <c r="R2821" s="94"/>
      <c r="S2821" s="94"/>
      <c r="T2821" s="94"/>
    </row>
    <row r="2822" ht="15.75" customHeight="1">
      <c r="A2822" s="204"/>
      <c r="B2822" s="240"/>
      <c r="C2822" s="223"/>
      <c r="D2822" s="223"/>
      <c r="J2822" s="226"/>
      <c r="K2822" s="3"/>
      <c r="L2822" s="3"/>
      <c r="O2822" s="227"/>
      <c r="Q2822" s="94"/>
      <c r="R2822" s="94"/>
      <c r="S2822" s="94"/>
      <c r="T2822" s="94"/>
    </row>
    <row r="2823" ht="15.75" customHeight="1">
      <c r="A2823" s="204"/>
      <c r="B2823" s="240"/>
      <c r="C2823" s="223"/>
      <c r="D2823" s="223"/>
      <c r="J2823" s="226"/>
      <c r="K2823" s="3"/>
      <c r="L2823" s="3"/>
      <c r="O2823" s="227"/>
      <c r="Q2823" s="94"/>
      <c r="R2823" s="94"/>
      <c r="S2823" s="94"/>
      <c r="T2823" s="94"/>
    </row>
    <row r="2824" ht="15.75" customHeight="1">
      <c r="A2824" s="204"/>
      <c r="B2824" s="240"/>
      <c r="C2824" s="223"/>
      <c r="D2824" s="223"/>
      <c r="J2824" s="226"/>
      <c r="K2824" s="3"/>
      <c r="L2824" s="3"/>
      <c r="O2824" s="227"/>
      <c r="Q2824" s="94"/>
      <c r="R2824" s="94"/>
      <c r="S2824" s="94"/>
      <c r="T2824" s="94"/>
    </row>
    <row r="2825" ht="15.75" customHeight="1">
      <c r="A2825" s="204"/>
      <c r="B2825" s="240"/>
      <c r="C2825" s="223"/>
      <c r="D2825" s="223"/>
      <c r="J2825" s="226"/>
      <c r="K2825" s="3"/>
      <c r="L2825" s="3"/>
      <c r="O2825" s="227"/>
      <c r="Q2825" s="94"/>
      <c r="R2825" s="94"/>
      <c r="S2825" s="94"/>
      <c r="T2825" s="94"/>
    </row>
    <row r="2826" ht="15.75" customHeight="1">
      <c r="A2826" s="204"/>
      <c r="B2826" s="240"/>
      <c r="C2826" s="223"/>
      <c r="D2826" s="223"/>
      <c r="J2826" s="226"/>
      <c r="K2826" s="3"/>
      <c r="L2826" s="3"/>
      <c r="O2826" s="227"/>
      <c r="Q2826" s="94"/>
      <c r="R2826" s="94"/>
      <c r="S2826" s="94"/>
      <c r="T2826" s="94"/>
    </row>
    <row r="2827" ht="15.75" customHeight="1">
      <c r="A2827" s="204"/>
      <c r="B2827" s="240"/>
      <c r="C2827" s="223"/>
      <c r="D2827" s="223"/>
      <c r="J2827" s="226"/>
      <c r="K2827" s="3"/>
      <c r="L2827" s="3"/>
      <c r="O2827" s="227"/>
      <c r="Q2827" s="94"/>
      <c r="R2827" s="94"/>
      <c r="S2827" s="94"/>
      <c r="T2827" s="94"/>
    </row>
    <row r="2828" ht="15.75" customHeight="1">
      <c r="A2828" s="204"/>
      <c r="B2828" s="240"/>
      <c r="C2828" s="223"/>
      <c r="D2828" s="223"/>
      <c r="J2828" s="226"/>
      <c r="K2828" s="3"/>
      <c r="L2828" s="3"/>
      <c r="O2828" s="227"/>
      <c r="Q2828" s="94"/>
      <c r="R2828" s="94"/>
      <c r="S2828" s="94"/>
      <c r="T2828" s="94"/>
    </row>
    <row r="2829" ht="15.75" customHeight="1">
      <c r="A2829" s="204"/>
      <c r="B2829" s="240"/>
      <c r="C2829" s="223"/>
      <c r="D2829" s="223"/>
      <c r="J2829" s="226"/>
      <c r="K2829" s="3"/>
      <c r="L2829" s="3"/>
      <c r="O2829" s="227"/>
      <c r="Q2829" s="94"/>
      <c r="R2829" s="94"/>
      <c r="S2829" s="94"/>
      <c r="T2829" s="94"/>
    </row>
    <row r="2830" ht="15.75" customHeight="1">
      <c r="A2830" s="204"/>
      <c r="B2830" s="240"/>
      <c r="C2830" s="223"/>
      <c r="D2830" s="223"/>
      <c r="J2830" s="226"/>
      <c r="K2830" s="3"/>
      <c r="L2830" s="3"/>
      <c r="O2830" s="227"/>
      <c r="Q2830" s="94"/>
      <c r="R2830" s="94"/>
      <c r="S2830" s="94"/>
      <c r="T2830" s="94"/>
    </row>
    <row r="2831" ht="15.75" customHeight="1">
      <c r="A2831" s="204"/>
      <c r="B2831" s="240"/>
      <c r="C2831" s="223"/>
      <c r="D2831" s="223"/>
      <c r="J2831" s="226"/>
      <c r="K2831" s="3"/>
      <c r="L2831" s="3"/>
      <c r="O2831" s="227"/>
      <c r="Q2831" s="94"/>
      <c r="R2831" s="94"/>
      <c r="S2831" s="94"/>
      <c r="T2831" s="94"/>
    </row>
    <row r="2832" ht="15.75" customHeight="1">
      <c r="A2832" s="204"/>
      <c r="B2832" s="240"/>
      <c r="C2832" s="223"/>
      <c r="D2832" s="223"/>
      <c r="J2832" s="226"/>
      <c r="K2832" s="3"/>
      <c r="L2832" s="3"/>
      <c r="O2832" s="227"/>
      <c r="Q2832" s="94"/>
      <c r="R2832" s="94"/>
      <c r="S2832" s="94"/>
      <c r="T2832" s="94"/>
    </row>
    <row r="2833" ht="15.75" customHeight="1">
      <c r="A2833" s="204"/>
      <c r="B2833" s="240"/>
      <c r="C2833" s="223"/>
      <c r="D2833" s="223"/>
      <c r="J2833" s="226"/>
      <c r="K2833" s="3"/>
      <c r="L2833" s="3"/>
      <c r="O2833" s="227"/>
      <c r="Q2833" s="94"/>
      <c r="R2833" s="94"/>
      <c r="S2833" s="94"/>
      <c r="T2833" s="94"/>
    </row>
    <row r="2834" ht="15.75" customHeight="1">
      <c r="A2834" s="204"/>
      <c r="B2834" s="240"/>
      <c r="C2834" s="223"/>
      <c r="D2834" s="223"/>
      <c r="J2834" s="226"/>
      <c r="K2834" s="3"/>
      <c r="L2834" s="3"/>
      <c r="O2834" s="227"/>
      <c r="Q2834" s="94"/>
      <c r="R2834" s="94"/>
      <c r="S2834" s="94"/>
      <c r="T2834" s="94"/>
    </row>
    <row r="2835" ht="15.75" customHeight="1">
      <c r="A2835" s="204"/>
      <c r="B2835" s="240"/>
      <c r="C2835" s="223"/>
      <c r="D2835" s="223"/>
      <c r="J2835" s="226"/>
      <c r="K2835" s="3"/>
      <c r="L2835" s="3"/>
      <c r="O2835" s="227"/>
      <c r="Q2835" s="94"/>
      <c r="R2835" s="94"/>
      <c r="S2835" s="94"/>
      <c r="T2835" s="94"/>
    </row>
    <row r="2836" ht="15.75" customHeight="1">
      <c r="A2836" s="204"/>
      <c r="B2836" s="240"/>
      <c r="C2836" s="223"/>
      <c r="D2836" s="223"/>
      <c r="J2836" s="226"/>
      <c r="K2836" s="3"/>
      <c r="L2836" s="3"/>
      <c r="O2836" s="227"/>
      <c r="Q2836" s="94"/>
      <c r="R2836" s="94"/>
      <c r="S2836" s="94"/>
      <c r="T2836" s="94"/>
    </row>
    <row r="2837" ht="15.75" customHeight="1">
      <c r="A2837" s="204"/>
      <c r="B2837" s="240"/>
      <c r="C2837" s="223"/>
      <c r="D2837" s="223"/>
      <c r="J2837" s="226"/>
      <c r="K2837" s="3"/>
      <c r="L2837" s="3"/>
      <c r="O2837" s="227"/>
      <c r="Q2837" s="94"/>
      <c r="R2837" s="94"/>
      <c r="S2837" s="94"/>
      <c r="T2837" s="94"/>
    </row>
    <row r="2838" ht="15.75" customHeight="1">
      <c r="A2838" s="204"/>
      <c r="B2838" s="240"/>
      <c r="C2838" s="223"/>
      <c r="D2838" s="223"/>
      <c r="J2838" s="226"/>
      <c r="K2838" s="3"/>
      <c r="L2838" s="3"/>
      <c r="O2838" s="227"/>
      <c r="Q2838" s="94"/>
      <c r="R2838" s="94"/>
      <c r="S2838" s="94"/>
      <c r="T2838" s="94"/>
    </row>
    <row r="2839" ht="15.75" customHeight="1">
      <c r="A2839" s="204"/>
      <c r="B2839" s="240"/>
      <c r="C2839" s="223"/>
      <c r="D2839" s="223"/>
      <c r="J2839" s="226"/>
      <c r="K2839" s="3"/>
      <c r="L2839" s="3"/>
      <c r="O2839" s="227"/>
      <c r="Q2839" s="94"/>
      <c r="R2839" s="94"/>
      <c r="S2839" s="94"/>
      <c r="T2839" s="94"/>
    </row>
    <row r="2840" ht="15.75" customHeight="1">
      <c r="A2840" s="204"/>
      <c r="B2840" s="240"/>
      <c r="C2840" s="223"/>
      <c r="D2840" s="223"/>
      <c r="J2840" s="226"/>
      <c r="K2840" s="3"/>
      <c r="L2840" s="3"/>
      <c r="O2840" s="227"/>
      <c r="Q2840" s="94"/>
      <c r="R2840" s="94"/>
      <c r="S2840" s="94"/>
      <c r="T2840" s="94"/>
    </row>
    <row r="2841" ht="15.75" customHeight="1">
      <c r="A2841" s="204"/>
      <c r="B2841" s="240"/>
      <c r="C2841" s="223"/>
      <c r="D2841" s="223"/>
      <c r="J2841" s="226"/>
      <c r="K2841" s="3"/>
      <c r="L2841" s="3"/>
      <c r="O2841" s="227"/>
      <c r="Q2841" s="94"/>
      <c r="R2841" s="94"/>
      <c r="S2841" s="94"/>
      <c r="T2841" s="94"/>
    </row>
    <row r="2842" ht="15.75" customHeight="1">
      <c r="A2842" s="204"/>
      <c r="B2842" s="240"/>
      <c r="C2842" s="223"/>
      <c r="D2842" s="223"/>
      <c r="J2842" s="226"/>
      <c r="K2842" s="3"/>
      <c r="L2842" s="3"/>
      <c r="O2842" s="227"/>
      <c r="Q2842" s="94"/>
      <c r="R2842" s="94"/>
      <c r="S2842" s="94"/>
      <c r="T2842" s="94"/>
    </row>
    <row r="2843" ht="15.75" customHeight="1">
      <c r="A2843" s="204"/>
      <c r="B2843" s="240"/>
      <c r="C2843" s="223"/>
      <c r="D2843" s="223"/>
      <c r="J2843" s="226"/>
      <c r="K2843" s="3"/>
      <c r="L2843" s="3"/>
      <c r="O2843" s="227"/>
      <c r="Q2843" s="94"/>
      <c r="R2843" s="94"/>
      <c r="S2843" s="94"/>
      <c r="T2843" s="94"/>
    </row>
    <row r="2844" ht="15.75" customHeight="1">
      <c r="A2844" s="204"/>
      <c r="B2844" s="240"/>
      <c r="C2844" s="223"/>
      <c r="D2844" s="223"/>
      <c r="J2844" s="226"/>
      <c r="K2844" s="3"/>
      <c r="L2844" s="3"/>
      <c r="O2844" s="227"/>
      <c r="Q2844" s="94"/>
      <c r="R2844" s="94"/>
      <c r="S2844" s="94"/>
      <c r="T2844" s="94"/>
    </row>
    <row r="2845" ht="15.75" customHeight="1">
      <c r="A2845" s="204"/>
      <c r="B2845" s="240"/>
      <c r="C2845" s="223"/>
      <c r="D2845" s="223"/>
      <c r="J2845" s="226"/>
      <c r="K2845" s="3"/>
      <c r="L2845" s="3"/>
      <c r="O2845" s="227"/>
      <c r="Q2845" s="94"/>
      <c r="R2845" s="94"/>
      <c r="S2845" s="94"/>
      <c r="T2845" s="94"/>
    </row>
    <row r="2846" ht="15.75" customHeight="1">
      <c r="A2846" s="204"/>
      <c r="B2846" s="240"/>
      <c r="C2846" s="223"/>
      <c r="D2846" s="223"/>
      <c r="J2846" s="226"/>
      <c r="K2846" s="3"/>
      <c r="L2846" s="3"/>
      <c r="O2846" s="227"/>
      <c r="Q2846" s="94"/>
      <c r="R2846" s="94"/>
      <c r="S2846" s="94"/>
      <c r="T2846" s="94"/>
    </row>
    <row r="2847" ht="15.75" customHeight="1">
      <c r="A2847" s="204"/>
      <c r="B2847" s="240"/>
      <c r="C2847" s="223"/>
      <c r="D2847" s="223"/>
      <c r="J2847" s="226"/>
      <c r="K2847" s="3"/>
      <c r="L2847" s="3"/>
      <c r="O2847" s="227"/>
      <c r="Q2847" s="94"/>
      <c r="R2847" s="94"/>
      <c r="S2847" s="94"/>
      <c r="T2847" s="94"/>
    </row>
    <row r="2848" ht="15.75" customHeight="1">
      <c r="A2848" s="204"/>
      <c r="B2848" s="240"/>
      <c r="C2848" s="223"/>
      <c r="D2848" s="223"/>
      <c r="J2848" s="226"/>
      <c r="K2848" s="3"/>
      <c r="L2848" s="3"/>
      <c r="O2848" s="227"/>
      <c r="Q2848" s="94"/>
      <c r="R2848" s="94"/>
      <c r="S2848" s="94"/>
      <c r="T2848" s="94"/>
    </row>
    <row r="2849" ht="15.75" customHeight="1">
      <c r="A2849" s="204"/>
      <c r="B2849" s="240"/>
      <c r="C2849" s="223"/>
      <c r="D2849" s="223"/>
      <c r="J2849" s="226"/>
      <c r="K2849" s="3"/>
      <c r="L2849" s="3"/>
      <c r="O2849" s="227"/>
      <c r="Q2849" s="94"/>
      <c r="R2849" s="94"/>
      <c r="S2849" s="94"/>
      <c r="T2849" s="94"/>
    </row>
    <row r="2850" ht="15.75" customHeight="1">
      <c r="A2850" s="204"/>
      <c r="B2850" s="240"/>
      <c r="C2850" s="223"/>
      <c r="D2850" s="223"/>
      <c r="J2850" s="226"/>
      <c r="K2850" s="3"/>
      <c r="L2850" s="3"/>
      <c r="O2850" s="227"/>
      <c r="Q2850" s="94"/>
      <c r="R2850" s="94"/>
      <c r="S2850" s="94"/>
      <c r="T2850" s="94"/>
    </row>
    <row r="2851" ht="15.75" customHeight="1">
      <c r="A2851" s="204"/>
      <c r="B2851" s="240"/>
      <c r="C2851" s="223"/>
      <c r="D2851" s="223"/>
      <c r="J2851" s="226"/>
      <c r="K2851" s="3"/>
      <c r="L2851" s="3"/>
      <c r="O2851" s="227"/>
      <c r="Q2851" s="94"/>
      <c r="R2851" s="94"/>
      <c r="S2851" s="94"/>
      <c r="T2851" s="94"/>
    </row>
    <row r="2852" ht="15.75" customHeight="1">
      <c r="A2852" s="204"/>
      <c r="B2852" s="240"/>
      <c r="C2852" s="223"/>
      <c r="D2852" s="223"/>
      <c r="J2852" s="226"/>
      <c r="K2852" s="3"/>
      <c r="L2852" s="3"/>
      <c r="O2852" s="227"/>
      <c r="Q2852" s="94"/>
      <c r="R2852" s="94"/>
      <c r="S2852" s="94"/>
      <c r="T2852" s="94"/>
    </row>
    <row r="2853" ht="15.75" customHeight="1">
      <c r="A2853" s="204"/>
      <c r="B2853" s="240"/>
      <c r="C2853" s="223"/>
      <c r="D2853" s="223"/>
      <c r="J2853" s="226"/>
      <c r="K2853" s="3"/>
      <c r="L2853" s="3"/>
      <c r="O2853" s="227"/>
      <c r="Q2853" s="94"/>
      <c r="R2853" s="94"/>
      <c r="S2853" s="94"/>
      <c r="T2853" s="94"/>
    </row>
    <row r="2854" ht="15.75" customHeight="1">
      <c r="A2854" s="204"/>
      <c r="B2854" s="240"/>
      <c r="C2854" s="223"/>
      <c r="D2854" s="223"/>
      <c r="J2854" s="226"/>
      <c r="K2854" s="3"/>
      <c r="L2854" s="3"/>
      <c r="O2854" s="227"/>
      <c r="Q2854" s="94"/>
      <c r="R2854" s="94"/>
      <c r="S2854" s="94"/>
      <c r="T2854" s="94"/>
    </row>
    <row r="2855" ht="15.75" customHeight="1">
      <c r="A2855" s="204"/>
      <c r="B2855" s="240"/>
      <c r="C2855" s="223"/>
      <c r="D2855" s="223"/>
      <c r="J2855" s="226"/>
      <c r="K2855" s="3"/>
      <c r="L2855" s="3"/>
      <c r="O2855" s="227"/>
      <c r="Q2855" s="94"/>
      <c r="R2855" s="94"/>
      <c r="S2855" s="94"/>
      <c r="T2855" s="94"/>
    </row>
    <row r="2856" ht="15.75" customHeight="1">
      <c r="A2856" s="204"/>
      <c r="B2856" s="240"/>
      <c r="C2856" s="223"/>
      <c r="D2856" s="223"/>
      <c r="J2856" s="226"/>
      <c r="K2856" s="3"/>
      <c r="L2856" s="3"/>
      <c r="O2856" s="227"/>
      <c r="Q2856" s="94"/>
      <c r="R2856" s="94"/>
      <c r="S2856" s="94"/>
      <c r="T2856" s="94"/>
    </row>
    <row r="2857" ht="15.75" customHeight="1">
      <c r="A2857" s="204"/>
      <c r="B2857" s="240"/>
      <c r="C2857" s="223"/>
      <c r="D2857" s="223"/>
      <c r="J2857" s="226"/>
      <c r="K2857" s="3"/>
      <c r="L2857" s="3"/>
      <c r="O2857" s="227"/>
      <c r="Q2857" s="94"/>
      <c r="R2857" s="94"/>
      <c r="S2857" s="94"/>
      <c r="T2857" s="94"/>
    </row>
    <row r="2858" ht="15.75" customHeight="1">
      <c r="A2858" s="204"/>
      <c r="B2858" s="240"/>
      <c r="C2858" s="223"/>
      <c r="D2858" s="223"/>
      <c r="J2858" s="226"/>
      <c r="K2858" s="3"/>
      <c r="L2858" s="3"/>
      <c r="O2858" s="227"/>
      <c r="Q2858" s="94"/>
      <c r="R2858" s="94"/>
      <c r="S2858" s="94"/>
      <c r="T2858" s="94"/>
    </row>
    <row r="2859" ht="15.75" customHeight="1">
      <c r="A2859" s="204"/>
      <c r="B2859" s="240"/>
      <c r="C2859" s="223"/>
      <c r="D2859" s="223"/>
      <c r="J2859" s="226"/>
      <c r="K2859" s="3"/>
      <c r="L2859" s="3"/>
      <c r="O2859" s="227"/>
      <c r="Q2859" s="94"/>
      <c r="R2859" s="94"/>
      <c r="S2859" s="94"/>
      <c r="T2859" s="94"/>
    </row>
    <row r="2860" ht="15.75" customHeight="1">
      <c r="A2860" s="204"/>
      <c r="B2860" s="240"/>
      <c r="C2860" s="223"/>
      <c r="D2860" s="223"/>
      <c r="J2860" s="226"/>
      <c r="K2860" s="3"/>
      <c r="L2860" s="3"/>
      <c r="O2860" s="227"/>
      <c r="Q2860" s="94"/>
      <c r="R2860" s="94"/>
      <c r="S2860" s="94"/>
      <c r="T2860" s="94"/>
    </row>
    <row r="2861" ht="15.75" customHeight="1">
      <c r="A2861" s="204"/>
      <c r="B2861" s="240"/>
      <c r="C2861" s="223"/>
      <c r="D2861" s="223"/>
      <c r="J2861" s="226"/>
      <c r="K2861" s="3"/>
      <c r="L2861" s="3"/>
      <c r="O2861" s="227"/>
      <c r="Q2861" s="94"/>
      <c r="R2861" s="94"/>
      <c r="S2861" s="94"/>
      <c r="T2861" s="94"/>
    </row>
    <row r="2862" ht="15.75" customHeight="1">
      <c r="A2862" s="204"/>
      <c r="B2862" s="240"/>
      <c r="C2862" s="223"/>
      <c r="D2862" s="223"/>
      <c r="J2862" s="226"/>
      <c r="K2862" s="3"/>
      <c r="L2862" s="3"/>
      <c r="O2862" s="227"/>
      <c r="Q2862" s="94"/>
      <c r="R2862" s="94"/>
      <c r="S2862" s="94"/>
      <c r="T2862" s="94"/>
    </row>
    <row r="2863" ht="15.75" customHeight="1">
      <c r="A2863" s="204"/>
      <c r="B2863" s="240"/>
      <c r="C2863" s="223"/>
      <c r="D2863" s="223"/>
      <c r="J2863" s="226"/>
      <c r="K2863" s="3"/>
      <c r="L2863" s="3"/>
      <c r="O2863" s="227"/>
      <c r="Q2863" s="94"/>
      <c r="R2863" s="94"/>
      <c r="S2863" s="94"/>
      <c r="T2863" s="94"/>
    </row>
    <row r="2864" ht="15.75" customHeight="1">
      <c r="A2864" s="204"/>
      <c r="B2864" s="240"/>
      <c r="C2864" s="223"/>
      <c r="D2864" s="223"/>
      <c r="J2864" s="226"/>
      <c r="K2864" s="3"/>
      <c r="L2864" s="3"/>
      <c r="O2864" s="227"/>
      <c r="Q2864" s="94"/>
      <c r="R2864" s="94"/>
      <c r="S2864" s="94"/>
      <c r="T2864" s="94"/>
    </row>
    <row r="2865" ht="15.75" customHeight="1">
      <c r="A2865" s="204"/>
      <c r="B2865" s="240"/>
      <c r="C2865" s="223"/>
      <c r="D2865" s="223"/>
      <c r="J2865" s="226"/>
      <c r="K2865" s="3"/>
      <c r="L2865" s="3"/>
      <c r="O2865" s="227"/>
      <c r="Q2865" s="94"/>
      <c r="R2865" s="94"/>
      <c r="S2865" s="94"/>
      <c r="T2865" s="94"/>
    </row>
    <row r="2866" ht="15.75" customHeight="1">
      <c r="A2866" s="204"/>
      <c r="B2866" s="240"/>
      <c r="C2866" s="223"/>
      <c r="D2866" s="223"/>
      <c r="J2866" s="226"/>
      <c r="K2866" s="3"/>
      <c r="L2866" s="3"/>
      <c r="O2866" s="227"/>
      <c r="Q2866" s="94"/>
      <c r="R2866" s="94"/>
      <c r="S2866" s="94"/>
      <c r="T2866" s="94"/>
    </row>
    <row r="2867" ht="15.75" customHeight="1">
      <c r="A2867" s="204"/>
      <c r="B2867" s="240"/>
      <c r="C2867" s="223"/>
      <c r="D2867" s="223"/>
      <c r="J2867" s="226"/>
      <c r="K2867" s="3"/>
      <c r="L2867" s="3"/>
      <c r="O2867" s="227"/>
      <c r="Q2867" s="94"/>
      <c r="R2867" s="94"/>
      <c r="S2867" s="94"/>
      <c r="T2867" s="94"/>
    </row>
    <row r="2868" ht="15.75" customHeight="1">
      <c r="A2868" s="204"/>
      <c r="B2868" s="240"/>
      <c r="C2868" s="223"/>
      <c r="D2868" s="223"/>
      <c r="J2868" s="226"/>
      <c r="K2868" s="3"/>
      <c r="L2868" s="3"/>
      <c r="O2868" s="227"/>
      <c r="Q2868" s="94"/>
      <c r="R2868" s="94"/>
      <c r="S2868" s="94"/>
      <c r="T2868" s="94"/>
    </row>
    <row r="2869" ht="15.75" customHeight="1">
      <c r="A2869" s="204"/>
      <c r="B2869" s="240"/>
      <c r="C2869" s="223"/>
      <c r="D2869" s="223"/>
      <c r="J2869" s="226"/>
      <c r="K2869" s="3"/>
      <c r="L2869" s="3"/>
      <c r="O2869" s="227"/>
      <c r="Q2869" s="94"/>
      <c r="R2869" s="94"/>
      <c r="S2869" s="94"/>
      <c r="T2869" s="94"/>
    </row>
    <row r="2870" ht="15.75" customHeight="1">
      <c r="A2870" s="204"/>
      <c r="B2870" s="240"/>
      <c r="C2870" s="223"/>
      <c r="D2870" s="223"/>
      <c r="J2870" s="226"/>
      <c r="K2870" s="3"/>
      <c r="L2870" s="3"/>
      <c r="O2870" s="227"/>
      <c r="Q2870" s="94"/>
      <c r="R2870" s="94"/>
      <c r="S2870" s="94"/>
      <c r="T2870" s="94"/>
    </row>
    <row r="2871" ht="15.75" customHeight="1">
      <c r="A2871" s="204"/>
      <c r="B2871" s="240"/>
      <c r="C2871" s="223"/>
      <c r="D2871" s="223"/>
      <c r="J2871" s="226"/>
      <c r="K2871" s="3"/>
      <c r="L2871" s="3"/>
      <c r="O2871" s="227"/>
      <c r="Q2871" s="94"/>
      <c r="R2871" s="94"/>
      <c r="S2871" s="94"/>
      <c r="T2871" s="94"/>
    </row>
    <row r="2872" ht="15.75" customHeight="1">
      <c r="A2872" s="204"/>
      <c r="B2872" s="240"/>
      <c r="C2872" s="223"/>
      <c r="D2872" s="223"/>
      <c r="J2872" s="226"/>
      <c r="K2872" s="3"/>
      <c r="L2872" s="3"/>
      <c r="O2872" s="227"/>
      <c r="Q2872" s="94"/>
      <c r="R2872" s="94"/>
      <c r="S2872" s="94"/>
      <c r="T2872" s="94"/>
    </row>
    <row r="2873" ht="15.75" customHeight="1">
      <c r="A2873" s="204"/>
      <c r="B2873" s="240"/>
      <c r="C2873" s="223"/>
      <c r="D2873" s="223"/>
      <c r="J2873" s="226"/>
      <c r="K2873" s="3"/>
      <c r="L2873" s="3"/>
      <c r="O2873" s="227"/>
      <c r="Q2873" s="94"/>
      <c r="R2873" s="94"/>
      <c r="S2873" s="94"/>
      <c r="T2873" s="94"/>
    </row>
    <row r="2874" ht="15.75" customHeight="1">
      <c r="A2874" s="204"/>
      <c r="B2874" s="240"/>
      <c r="C2874" s="223"/>
      <c r="D2874" s="223"/>
      <c r="J2874" s="226"/>
      <c r="K2874" s="3"/>
      <c r="L2874" s="3"/>
      <c r="O2874" s="227"/>
      <c r="Q2874" s="94"/>
      <c r="R2874" s="94"/>
      <c r="S2874" s="94"/>
      <c r="T2874" s="94"/>
    </row>
    <row r="2875" ht="15.75" customHeight="1">
      <c r="A2875" s="204"/>
      <c r="B2875" s="240"/>
      <c r="C2875" s="223"/>
      <c r="D2875" s="223"/>
      <c r="J2875" s="226"/>
      <c r="K2875" s="3"/>
      <c r="L2875" s="3"/>
      <c r="O2875" s="227"/>
      <c r="Q2875" s="94"/>
      <c r="R2875" s="94"/>
      <c r="S2875" s="94"/>
      <c r="T2875" s="94"/>
    </row>
    <row r="2876" ht="15.75" customHeight="1">
      <c r="A2876" s="204"/>
      <c r="B2876" s="240"/>
      <c r="C2876" s="223"/>
      <c r="D2876" s="223"/>
      <c r="J2876" s="226"/>
      <c r="K2876" s="3"/>
      <c r="L2876" s="3"/>
      <c r="O2876" s="227"/>
      <c r="Q2876" s="94"/>
      <c r="R2876" s="94"/>
      <c r="S2876" s="94"/>
      <c r="T2876" s="94"/>
    </row>
    <row r="2877" ht="15.75" customHeight="1">
      <c r="A2877" s="204"/>
      <c r="B2877" s="240"/>
      <c r="C2877" s="223"/>
      <c r="D2877" s="223"/>
      <c r="J2877" s="226"/>
      <c r="K2877" s="3"/>
      <c r="L2877" s="3"/>
      <c r="O2877" s="227"/>
      <c r="Q2877" s="94"/>
      <c r="R2877" s="94"/>
      <c r="S2877" s="94"/>
      <c r="T2877" s="94"/>
    </row>
    <row r="2878" ht="15.75" customHeight="1">
      <c r="A2878" s="204"/>
      <c r="B2878" s="240"/>
      <c r="C2878" s="223"/>
      <c r="D2878" s="223"/>
      <c r="J2878" s="226"/>
      <c r="K2878" s="3"/>
      <c r="L2878" s="3"/>
      <c r="O2878" s="227"/>
      <c r="Q2878" s="94"/>
      <c r="R2878" s="94"/>
      <c r="S2878" s="94"/>
      <c r="T2878" s="94"/>
    </row>
    <row r="2879" ht="15.75" customHeight="1">
      <c r="A2879" s="204"/>
      <c r="B2879" s="240"/>
      <c r="C2879" s="223"/>
      <c r="D2879" s="223"/>
      <c r="J2879" s="226"/>
      <c r="K2879" s="3"/>
      <c r="L2879" s="3"/>
      <c r="O2879" s="227"/>
      <c r="Q2879" s="94"/>
      <c r="R2879" s="94"/>
      <c r="S2879" s="94"/>
      <c r="T2879" s="94"/>
    </row>
    <row r="2880" ht="15.75" customHeight="1">
      <c r="A2880" s="204"/>
      <c r="B2880" s="240"/>
      <c r="C2880" s="223"/>
      <c r="D2880" s="223"/>
      <c r="J2880" s="226"/>
      <c r="K2880" s="3"/>
      <c r="L2880" s="3"/>
      <c r="O2880" s="227"/>
      <c r="Q2880" s="94"/>
      <c r="R2880" s="94"/>
      <c r="S2880" s="94"/>
      <c r="T2880" s="94"/>
    </row>
    <row r="2881" ht="15.75" customHeight="1">
      <c r="A2881" s="204"/>
      <c r="B2881" s="240"/>
      <c r="C2881" s="223"/>
      <c r="D2881" s="223"/>
      <c r="J2881" s="226"/>
      <c r="K2881" s="3"/>
      <c r="L2881" s="3"/>
      <c r="O2881" s="227"/>
      <c r="Q2881" s="94"/>
      <c r="R2881" s="94"/>
      <c r="S2881" s="94"/>
      <c r="T2881" s="94"/>
    </row>
    <row r="2882" ht="15.75" customHeight="1">
      <c r="A2882" s="204"/>
      <c r="B2882" s="240"/>
      <c r="C2882" s="223"/>
      <c r="D2882" s="223"/>
      <c r="J2882" s="226"/>
      <c r="K2882" s="3"/>
      <c r="L2882" s="3"/>
      <c r="O2882" s="227"/>
      <c r="Q2882" s="94"/>
      <c r="R2882" s="94"/>
      <c r="S2882" s="94"/>
      <c r="T2882" s="94"/>
    </row>
    <row r="2883" ht="15.75" customHeight="1">
      <c r="A2883" s="204"/>
      <c r="B2883" s="240"/>
      <c r="C2883" s="223"/>
      <c r="D2883" s="223"/>
      <c r="J2883" s="226"/>
      <c r="K2883" s="3"/>
      <c r="L2883" s="3"/>
      <c r="O2883" s="227"/>
      <c r="Q2883" s="94"/>
      <c r="R2883" s="94"/>
      <c r="S2883" s="94"/>
      <c r="T2883" s="94"/>
    </row>
    <row r="2884" ht="15.75" customHeight="1">
      <c r="A2884" s="204"/>
      <c r="B2884" s="240"/>
      <c r="C2884" s="223"/>
      <c r="D2884" s="223"/>
      <c r="J2884" s="226"/>
      <c r="K2884" s="3"/>
      <c r="L2884" s="3"/>
      <c r="O2884" s="227"/>
      <c r="Q2884" s="94"/>
      <c r="R2884" s="94"/>
      <c r="S2884" s="94"/>
      <c r="T2884" s="94"/>
    </row>
    <row r="2885" ht="15.75" customHeight="1">
      <c r="A2885" s="204"/>
      <c r="B2885" s="240"/>
      <c r="C2885" s="223"/>
      <c r="D2885" s="223"/>
      <c r="J2885" s="226"/>
      <c r="K2885" s="3"/>
      <c r="L2885" s="3"/>
      <c r="O2885" s="227"/>
      <c r="Q2885" s="94"/>
      <c r="R2885" s="94"/>
      <c r="S2885" s="94"/>
      <c r="T2885" s="94"/>
    </row>
    <row r="2886" ht="15.75" customHeight="1">
      <c r="A2886" s="204"/>
      <c r="B2886" s="240"/>
      <c r="C2886" s="223"/>
      <c r="D2886" s="223"/>
      <c r="J2886" s="226"/>
      <c r="K2886" s="3"/>
      <c r="L2886" s="3"/>
      <c r="O2886" s="227"/>
      <c r="Q2886" s="94"/>
      <c r="R2886" s="94"/>
      <c r="S2886" s="94"/>
      <c r="T2886" s="94"/>
    </row>
    <row r="2887" ht="15.75" customHeight="1">
      <c r="A2887" s="204"/>
      <c r="B2887" s="240"/>
      <c r="C2887" s="223"/>
      <c r="D2887" s="223"/>
      <c r="J2887" s="226"/>
      <c r="K2887" s="3"/>
      <c r="L2887" s="3"/>
      <c r="O2887" s="227"/>
      <c r="Q2887" s="94"/>
      <c r="R2887" s="94"/>
      <c r="S2887" s="94"/>
      <c r="T2887" s="94"/>
    </row>
    <row r="2888" ht="15.75" customHeight="1">
      <c r="A2888" s="204"/>
      <c r="B2888" s="240"/>
      <c r="C2888" s="223"/>
      <c r="D2888" s="223"/>
      <c r="J2888" s="226"/>
      <c r="K2888" s="3"/>
      <c r="L2888" s="3"/>
      <c r="O2888" s="227"/>
      <c r="Q2888" s="94"/>
      <c r="R2888" s="94"/>
      <c r="S2888" s="94"/>
      <c r="T2888" s="94"/>
    </row>
    <row r="2889" ht="15.75" customHeight="1">
      <c r="A2889" s="204"/>
      <c r="B2889" s="240"/>
      <c r="C2889" s="223"/>
      <c r="D2889" s="223"/>
      <c r="J2889" s="226"/>
      <c r="K2889" s="3"/>
      <c r="L2889" s="3"/>
      <c r="O2889" s="227"/>
      <c r="Q2889" s="94"/>
      <c r="R2889" s="94"/>
      <c r="S2889" s="94"/>
      <c r="T2889" s="94"/>
    </row>
    <row r="2890" ht="15.75" customHeight="1">
      <c r="A2890" s="204"/>
      <c r="B2890" s="240"/>
      <c r="C2890" s="223"/>
      <c r="D2890" s="223"/>
      <c r="J2890" s="226"/>
      <c r="K2890" s="3"/>
      <c r="L2890" s="3"/>
      <c r="O2890" s="227"/>
      <c r="Q2890" s="94"/>
      <c r="R2890" s="94"/>
      <c r="S2890" s="94"/>
      <c r="T2890" s="94"/>
    </row>
    <row r="2891" ht="15.75" customHeight="1">
      <c r="A2891" s="204"/>
      <c r="B2891" s="240"/>
      <c r="C2891" s="223"/>
      <c r="D2891" s="223"/>
      <c r="J2891" s="226"/>
      <c r="K2891" s="3"/>
      <c r="L2891" s="3"/>
      <c r="O2891" s="227"/>
      <c r="Q2891" s="94"/>
      <c r="R2891" s="94"/>
      <c r="S2891" s="94"/>
      <c r="T2891" s="94"/>
    </row>
    <row r="2892" ht="15.75" customHeight="1">
      <c r="A2892" s="204"/>
      <c r="B2892" s="240"/>
      <c r="C2892" s="223"/>
      <c r="D2892" s="223"/>
      <c r="J2892" s="226"/>
      <c r="K2892" s="3"/>
      <c r="L2892" s="3"/>
      <c r="O2892" s="227"/>
      <c r="Q2892" s="94"/>
      <c r="R2892" s="94"/>
      <c r="S2892" s="94"/>
      <c r="T2892" s="94"/>
    </row>
    <row r="2893" ht="15.75" customHeight="1">
      <c r="A2893" s="204"/>
      <c r="B2893" s="240"/>
      <c r="C2893" s="223"/>
      <c r="D2893" s="223"/>
      <c r="J2893" s="226"/>
      <c r="K2893" s="3"/>
      <c r="L2893" s="3"/>
      <c r="O2893" s="227"/>
      <c r="Q2893" s="94"/>
      <c r="R2893" s="94"/>
      <c r="S2893" s="94"/>
      <c r="T2893" s="94"/>
    </row>
    <row r="2894" ht="15.75" customHeight="1">
      <c r="A2894" s="204"/>
      <c r="B2894" s="240"/>
      <c r="C2894" s="223"/>
      <c r="D2894" s="223"/>
      <c r="J2894" s="226"/>
      <c r="K2894" s="3"/>
      <c r="L2894" s="3"/>
      <c r="O2894" s="227"/>
      <c r="Q2894" s="94"/>
      <c r="R2894" s="94"/>
      <c r="S2894" s="94"/>
      <c r="T2894" s="94"/>
    </row>
    <row r="2895" ht="15.75" customHeight="1">
      <c r="A2895" s="204"/>
      <c r="B2895" s="240"/>
      <c r="C2895" s="223"/>
      <c r="D2895" s="223"/>
      <c r="J2895" s="226"/>
      <c r="K2895" s="3"/>
      <c r="L2895" s="3"/>
      <c r="O2895" s="227"/>
      <c r="Q2895" s="94"/>
      <c r="R2895" s="94"/>
      <c r="S2895" s="94"/>
      <c r="T2895" s="94"/>
    </row>
    <row r="2896" ht="15.75" customHeight="1">
      <c r="A2896" s="204"/>
      <c r="B2896" s="240"/>
      <c r="C2896" s="223"/>
      <c r="D2896" s="223"/>
      <c r="J2896" s="226"/>
      <c r="K2896" s="3"/>
      <c r="L2896" s="3"/>
      <c r="O2896" s="227"/>
      <c r="Q2896" s="94"/>
      <c r="R2896" s="94"/>
      <c r="S2896" s="94"/>
      <c r="T2896" s="94"/>
    </row>
    <row r="2897" ht="15.75" customHeight="1">
      <c r="A2897" s="204"/>
      <c r="B2897" s="240"/>
      <c r="C2897" s="223"/>
      <c r="D2897" s="223"/>
      <c r="J2897" s="226"/>
      <c r="K2897" s="3"/>
      <c r="L2897" s="3"/>
      <c r="O2897" s="227"/>
      <c r="Q2897" s="94"/>
      <c r="R2897" s="94"/>
      <c r="S2897" s="94"/>
      <c r="T2897" s="94"/>
    </row>
    <row r="2898" ht="15.75" customHeight="1">
      <c r="A2898" s="204"/>
      <c r="B2898" s="240"/>
      <c r="C2898" s="223"/>
      <c r="D2898" s="223"/>
      <c r="J2898" s="226"/>
      <c r="K2898" s="3"/>
      <c r="L2898" s="3"/>
      <c r="O2898" s="227"/>
      <c r="Q2898" s="94"/>
      <c r="R2898" s="94"/>
      <c r="S2898" s="94"/>
      <c r="T2898" s="94"/>
    </row>
    <row r="2899" ht="15.75" customHeight="1">
      <c r="A2899" s="204"/>
      <c r="B2899" s="240"/>
      <c r="C2899" s="223"/>
      <c r="D2899" s="223"/>
      <c r="J2899" s="226"/>
      <c r="K2899" s="3"/>
      <c r="L2899" s="3"/>
      <c r="O2899" s="227"/>
      <c r="Q2899" s="94"/>
      <c r="R2899" s="94"/>
      <c r="S2899" s="94"/>
      <c r="T2899" s="94"/>
    </row>
    <row r="2900" ht="15.75" customHeight="1">
      <c r="A2900" s="204"/>
      <c r="B2900" s="240"/>
      <c r="C2900" s="223"/>
      <c r="D2900" s="223"/>
      <c r="J2900" s="226"/>
      <c r="K2900" s="3"/>
      <c r="L2900" s="3"/>
      <c r="O2900" s="227"/>
      <c r="Q2900" s="94"/>
      <c r="R2900" s="94"/>
      <c r="S2900" s="94"/>
      <c r="T2900" s="94"/>
    </row>
    <row r="2901" ht="15.75" customHeight="1">
      <c r="A2901" s="204"/>
      <c r="B2901" s="240"/>
      <c r="C2901" s="223"/>
      <c r="D2901" s="223"/>
      <c r="J2901" s="226"/>
      <c r="K2901" s="3"/>
      <c r="L2901" s="3"/>
      <c r="O2901" s="227"/>
      <c r="Q2901" s="94"/>
      <c r="R2901" s="94"/>
      <c r="S2901" s="94"/>
      <c r="T2901" s="94"/>
    </row>
    <row r="2902" ht="15.75" customHeight="1">
      <c r="A2902" s="204"/>
      <c r="B2902" s="240"/>
      <c r="C2902" s="223"/>
      <c r="D2902" s="223"/>
      <c r="J2902" s="226"/>
      <c r="K2902" s="3"/>
      <c r="L2902" s="3"/>
      <c r="O2902" s="227"/>
      <c r="Q2902" s="94"/>
      <c r="R2902" s="94"/>
      <c r="S2902" s="94"/>
      <c r="T2902" s="94"/>
    </row>
    <row r="2903" ht="15.75" customHeight="1">
      <c r="A2903" s="204"/>
      <c r="B2903" s="240"/>
      <c r="C2903" s="223"/>
      <c r="D2903" s="223"/>
      <c r="J2903" s="226"/>
      <c r="K2903" s="3"/>
      <c r="L2903" s="3"/>
      <c r="O2903" s="227"/>
      <c r="Q2903" s="94"/>
      <c r="R2903" s="94"/>
      <c r="S2903" s="94"/>
      <c r="T2903" s="94"/>
    </row>
    <row r="2904" ht="15.75" customHeight="1">
      <c r="A2904" s="204"/>
      <c r="B2904" s="240"/>
      <c r="C2904" s="223"/>
      <c r="D2904" s="223"/>
      <c r="J2904" s="226"/>
      <c r="K2904" s="3"/>
      <c r="L2904" s="3"/>
      <c r="O2904" s="227"/>
      <c r="Q2904" s="94"/>
      <c r="R2904" s="94"/>
      <c r="S2904" s="94"/>
      <c r="T2904" s="94"/>
    </row>
    <row r="2905" ht="15.75" customHeight="1">
      <c r="A2905" s="204"/>
      <c r="B2905" s="240"/>
      <c r="C2905" s="223"/>
      <c r="D2905" s="223"/>
      <c r="J2905" s="226"/>
      <c r="K2905" s="3"/>
      <c r="L2905" s="3"/>
      <c r="O2905" s="227"/>
      <c r="Q2905" s="94"/>
      <c r="R2905" s="94"/>
      <c r="S2905" s="94"/>
      <c r="T2905" s="94"/>
    </row>
    <row r="2906" ht="15.75" customHeight="1">
      <c r="A2906" s="204"/>
      <c r="B2906" s="240"/>
      <c r="C2906" s="223"/>
      <c r="D2906" s="223"/>
      <c r="J2906" s="226"/>
      <c r="K2906" s="3"/>
      <c r="L2906" s="3"/>
      <c r="O2906" s="227"/>
      <c r="Q2906" s="94"/>
      <c r="R2906" s="94"/>
      <c r="S2906" s="94"/>
      <c r="T2906" s="94"/>
    </row>
    <row r="2907" ht="15.75" customHeight="1">
      <c r="A2907" s="204"/>
      <c r="B2907" s="240"/>
      <c r="C2907" s="223"/>
      <c r="D2907" s="223"/>
      <c r="J2907" s="226"/>
      <c r="K2907" s="3"/>
      <c r="L2907" s="3"/>
      <c r="O2907" s="227"/>
      <c r="Q2907" s="94"/>
      <c r="R2907" s="94"/>
      <c r="S2907" s="94"/>
      <c r="T2907" s="94"/>
    </row>
    <row r="2908" ht="15.75" customHeight="1">
      <c r="A2908" s="204"/>
      <c r="B2908" s="240"/>
      <c r="C2908" s="223"/>
      <c r="D2908" s="223"/>
      <c r="J2908" s="226"/>
      <c r="K2908" s="3"/>
      <c r="L2908" s="3"/>
      <c r="O2908" s="227"/>
      <c r="Q2908" s="94"/>
      <c r="R2908" s="94"/>
      <c r="S2908" s="94"/>
      <c r="T2908" s="94"/>
    </row>
    <row r="2909" ht="15.75" customHeight="1">
      <c r="A2909" s="204"/>
      <c r="B2909" s="240"/>
      <c r="C2909" s="223"/>
      <c r="D2909" s="223"/>
      <c r="J2909" s="226"/>
      <c r="K2909" s="3"/>
      <c r="L2909" s="3"/>
      <c r="O2909" s="227"/>
      <c r="Q2909" s="94"/>
      <c r="R2909" s="94"/>
      <c r="S2909" s="94"/>
      <c r="T2909" s="94"/>
    </row>
    <row r="2910" ht="15.75" customHeight="1">
      <c r="A2910" s="204"/>
      <c r="B2910" s="240"/>
      <c r="C2910" s="223"/>
      <c r="D2910" s="223"/>
      <c r="J2910" s="226"/>
      <c r="K2910" s="3"/>
      <c r="L2910" s="3"/>
      <c r="O2910" s="227"/>
      <c r="Q2910" s="94"/>
      <c r="R2910" s="94"/>
      <c r="S2910" s="94"/>
      <c r="T2910" s="94"/>
    </row>
    <row r="2911" ht="15.75" customHeight="1">
      <c r="A2911" s="204"/>
      <c r="B2911" s="240"/>
      <c r="C2911" s="223"/>
      <c r="D2911" s="223"/>
      <c r="J2911" s="226"/>
      <c r="K2911" s="3"/>
      <c r="L2911" s="3"/>
      <c r="O2911" s="227"/>
      <c r="Q2911" s="94"/>
      <c r="R2911" s="94"/>
      <c r="S2911" s="94"/>
      <c r="T2911" s="94"/>
    </row>
    <row r="2912" ht="15.75" customHeight="1">
      <c r="A2912" s="204"/>
      <c r="B2912" s="240"/>
      <c r="C2912" s="223"/>
      <c r="D2912" s="223"/>
      <c r="J2912" s="226"/>
      <c r="K2912" s="3"/>
      <c r="L2912" s="3"/>
      <c r="O2912" s="227"/>
      <c r="Q2912" s="94"/>
      <c r="R2912" s="94"/>
      <c r="S2912" s="94"/>
      <c r="T2912" s="94"/>
    </row>
    <row r="2913" ht="15.75" customHeight="1">
      <c r="A2913" s="204"/>
      <c r="B2913" s="240"/>
      <c r="C2913" s="223"/>
      <c r="D2913" s="223"/>
      <c r="J2913" s="226"/>
      <c r="K2913" s="3"/>
      <c r="L2913" s="3"/>
      <c r="O2913" s="227"/>
      <c r="Q2913" s="94"/>
      <c r="R2913" s="94"/>
      <c r="S2913" s="94"/>
      <c r="T2913" s="94"/>
    </row>
    <row r="2914" ht="15.75" customHeight="1">
      <c r="A2914" s="204"/>
      <c r="B2914" s="240"/>
      <c r="C2914" s="223"/>
      <c r="D2914" s="223"/>
      <c r="J2914" s="226"/>
      <c r="K2914" s="3"/>
      <c r="L2914" s="3"/>
      <c r="O2914" s="227"/>
      <c r="Q2914" s="94"/>
      <c r="R2914" s="94"/>
      <c r="S2914" s="94"/>
      <c r="T2914" s="94"/>
    </row>
    <row r="2915" ht="15.75" customHeight="1">
      <c r="A2915" s="204"/>
      <c r="B2915" s="240"/>
      <c r="C2915" s="223"/>
      <c r="D2915" s="223"/>
      <c r="J2915" s="226"/>
      <c r="K2915" s="3"/>
      <c r="L2915" s="3"/>
      <c r="O2915" s="227"/>
      <c r="Q2915" s="94"/>
      <c r="R2915" s="94"/>
      <c r="S2915" s="94"/>
      <c r="T2915" s="94"/>
    </row>
    <row r="2916" ht="15.75" customHeight="1">
      <c r="A2916" s="204"/>
      <c r="B2916" s="240"/>
      <c r="C2916" s="223"/>
      <c r="D2916" s="223"/>
      <c r="J2916" s="226"/>
      <c r="K2916" s="3"/>
      <c r="L2916" s="3"/>
      <c r="O2916" s="227"/>
      <c r="Q2916" s="94"/>
      <c r="R2916" s="94"/>
      <c r="S2916" s="94"/>
      <c r="T2916" s="94"/>
    </row>
    <row r="2917" ht="15.75" customHeight="1">
      <c r="A2917" s="204"/>
      <c r="B2917" s="240"/>
      <c r="C2917" s="223"/>
      <c r="D2917" s="223"/>
      <c r="J2917" s="226"/>
      <c r="K2917" s="3"/>
      <c r="L2917" s="3"/>
      <c r="O2917" s="227"/>
      <c r="Q2917" s="94"/>
      <c r="R2917" s="94"/>
      <c r="S2917" s="94"/>
      <c r="T2917" s="94"/>
    </row>
    <row r="2918" ht="15.75" customHeight="1">
      <c r="A2918" s="204"/>
      <c r="B2918" s="240"/>
      <c r="C2918" s="223"/>
      <c r="D2918" s="223"/>
      <c r="J2918" s="226"/>
      <c r="K2918" s="3"/>
      <c r="L2918" s="3"/>
      <c r="O2918" s="227"/>
      <c r="Q2918" s="94"/>
      <c r="R2918" s="94"/>
      <c r="S2918" s="94"/>
      <c r="T2918" s="94"/>
    </row>
    <row r="2919" ht="15.75" customHeight="1">
      <c r="A2919" s="204"/>
      <c r="B2919" s="240"/>
      <c r="C2919" s="223"/>
      <c r="D2919" s="223"/>
      <c r="J2919" s="226"/>
      <c r="K2919" s="3"/>
      <c r="L2919" s="3"/>
      <c r="O2919" s="227"/>
      <c r="Q2919" s="94"/>
      <c r="R2919" s="94"/>
      <c r="S2919" s="94"/>
      <c r="T2919" s="94"/>
    </row>
    <row r="2920" ht="15.75" customHeight="1">
      <c r="A2920" s="204"/>
      <c r="B2920" s="240"/>
      <c r="C2920" s="223"/>
      <c r="D2920" s="223"/>
      <c r="J2920" s="226"/>
      <c r="K2920" s="3"/>
      <c r="L2920" s="3"/>
      <c r="O2920" s="227"/>
      <c r="Q2920" s="94"/>
      <c r="R2920" s="94"/>
      <c r="S2920" s="94"/>
      <c r="T2920" s="94"/>
    </row>
    <row r="2921" ht="15.75" customHeight="1">
      <c r="A2921" s="204"/>
      <c r="B2921" s="240"/>
      <c r="C2921" s="223"/>
      <c r="D2921" s="223"/>
      <c r="J2921" s="226"/>
      <c r="K2921" s="3"/>
      <c r="L2921" s="3"/>
      <c r="O2921" s="227"/>
      <c r="Q2921" s="94"/>
      <c r="R2921" s="94"/>
      <c r="S2921" s="94"/>
      <c r="T2921" s="94"/>
    </row>
    <row r="2922" ht="15.75" customHeight="1">
      <c r="A2922" s="204"/>
      <c r="B2922" s="240"/>
      <c r="C2922" s="223"/>
      <c r="D2922" s="223"/>
      <c r="J2922" s="226"/>
      <c r="K2922" s="3"/>
      <c r="L2922" s="3"/>
      <c r="O2922" s="227"/>
      <c r="Q2922" s="94"/>
      <c r="R2922" s="94"/>
      <c r="S2922" s="94"/>
      <c r="T2922" s="94"/>
    </row>
    <row r="2923" ht="15.75" customHeight="1">
      <c r="A2923" s="204"/>
      <c r="B2923" s="240"/>
      <c r="C2923" s="223"/>
      <c r="D2923" s="223"/>
      <c r="J2923" s="226"/>
      <c r="K2923" s="3"/>
      <c r="L2923" s="3"/>
      <c r="O2923" s="227"/>
      <c r="Q2923" s="94"/>
      <c r="R2923" s="94"/>
      <c r="S2923" s="94"/>
      <c r="T2923" s="94"/>
    </row>
    <row r="2924" ht="15.75" customHeight="1">
      <c r="A2924" s="204"/>
      <c r="B2924" s="240"/>
      <c r="C2924" s="223"/>
      <c r="D2924" s="223"/>
      <c r="J2924" s="226"/>
      <c r="K2924" s="3"/>
      <c r="L2924" s="3"/>
      <c r="O2924" s="227"/>
      <c r="Q2924" s="94"/>
      <c r="R2924" s="94"/>
      <c r="S2924" s="94"/>
      <c r="T2924" s="94"/>
    </row>
    <row r="2925" ht="15.75" customHeight="1">
      <c r="A2925" s="204"/>
      <c r="B2925" s="240"/>
      <c r="C2925" s="223"/>
      <c r="D2925" s="223"/>
      <c r="J2925" s="226"/>
      <c r="K2925" s="3"/>
      <c r="L2925" s="3"/>
      <c r="O2925" s="227"/>
      <c r="Q2925" s="94"/>
      <c r="R2925" s="94"/>
      <c r="S2925" s="94"/>
      <c r="T2925" s="94"/>
    </row>
    <row r="2926" ht="15.75" customHeight="1">
      <c r="A2926" s="204"/>
      <c r="B2926" s="240"/>
      <c r="C2926" s="223"/>
      <c r="D2926" s="223"/>
      <c r="J2926" s="226"/>
      <c r="K2926" s="3"/>
      <c r="L2926" s="3"/>
      <c r="O2926" s="227"/>
      <c r="Q2926" s="94"/>
      <c r="R2926" s="94"/>
      <c r="S2926" s="94"/>
      <c r="T2926" s="94"/>
    </row>
    <row r="2927" ht="15.75" customHeight="1">
      <c r="A2927" s="204"/>
      <c r="B2927" s="240"/>
      <c r="C2927" s="223"/>
      <c r="D2927" s="223"/>
      <c r="J2927" s="226"/>
      <c r="K2927" s="3"/>
      <c r="L2927" s="3"/>
      <c r="O2927" s="227"/>
      <c r="Q2927" s="94"/>
      <c r="R2927" s="94"/>
      <c r="S2927" s="94"/>
      <c r="T2927" s="94"/>
    </row>
    <row r="2928" ht="15.75" customHeight="1">
      <c r="A2928" s="204"/>
      <c r="B2928" s="240"/>
      <c r="C2928" s="223"/>
      <c r="D2928" s="223"/>
      <c r="J2928" s="226"/>
      <c r="K2928" s="3"/>
      <c r="L2928" s="3"/>
      <c r="O2928" s="227"/>
      <c r="Q2928" s="94"/>
      <c r="R2928" s="94"/>
      <c r="S2928" s="94"/>
      <c r="T2928" s="94"/>
    </row>
    <row r="2929" ht="15.75" customHeight="1">
      <c r="A2929" s="204"/>
      <c r="B2929" s="240"/>
      <c r="C2929" s="223"/>
      <c r="D2929" s="223"/>
      <c r="J2929" s="226"/>
      <c r="K2929" s="3"/>
      <c r="L2929" s="3"/>
      <c r="O2929" s="227"/>
      <c r="Q2929" s="94"/>
      <c r="R2929" s="94"/>
      <c r="S2929" s="94"/>
      <c r="T2929" s="94"/>
    </row>
    <row r="2930" ht="15.75" customHeight="1">
      <c r="A2930" s="204"/>
      <c r="B2930" s="240"/>
      <c r="C2930" s="223"/>
      <c r="D2930" s="223"/>
      <c r="J2930" s="226"/>
      <c r="K2930" s="3"/>
      <c r="L2930" s="3"/>
      <c r="O2930" s="227"/>
      <c r="Q2930" s="94"/>
      <c r="R2930" s="94"/>
      <c r="S2930" s="94"/>
      <c r="T2930" s="94"/>
    </row>
    <row r="2931" ht="15.75" customHeight="1">
      <c r="A2931" s="204"/>
      <c r="B2931" s="240"/>
      <c r="C2931" s="223"/>
      <c r="D2931" s="223"/>
      <c r="J2931" s="226"/>
      <c r="K2931" s="3"/>
      <c r="L2931" s="3"/>
      <c r="O2931" s="227"/>
      <c r="Q2931" s="94"/>
      <c r="R2931" s="94"/>
      <c r="S2931" s="94"/>
      <c r="T2931" s="94"/>
    </row>
    <row r="2932" ht="15.75" customHeight="1">
      <c r="A2932" s="204"/>
      <c r="B2932" s="240"/>
      <c r="C2932" s="223"/>
      <c r="D2932" s="223"/>
      <c r="J2932" s="226"/>
      <c r="K2932" s="3"/>
      <c r="L2932" s="3"/>
      <c r="O2932" s="227"/>
      <c r="Q2932" s="94"/>
      <c r="R2932" s="94"/>
      <c r="S2932" s="94"/>
      <c r="T2932" s="94"/>
    </row>
    <row r="2933" ht="15.75" customHeight="1">
      <c r="A2933" s="204"/>
      <c r="B2933" s="240"/>
      <c r="C2933" s="223"/>
      <c r="D2933" s="223"/>
      <c r="J2933" s="226"/>
      <c r="K2933" s="3"/>
      <c r="L2933" s="3"/>
      <c r="O2933" s="227"/>
      <c r="Q2933" s="94"/>
      <c r="R2933" s="94"/>
      <c r="S2933" s="94"/>
      <c r="T2933" s="94"/>
    </row>
    <row r="2934" ht="15.75" customHeight="1">
      <c r="A2934" s="204"/>
      <c r="B2934" s="240"/>
      <c r="C2934" s="223"/>
      <c r="D2934" s="223"/>
      <c r="J2934" s="226"/>
      <c r="K2934" s="3"/>
      <c r="L2934" s="3"/>
      <c r="O2934" s="227"/>
      <c r="Q2934" s="94"/>
      <c r="R2934" s="94"/>
      <c r="S2934" s="94"/>
      <c r="T2934" s="94"/>
    </row>
    <row r="2935" ht="15.75" customHeight="1">
      <c r="A2935" s="204"/>
      <c r="B2935" s="240"/>
      <c r="C2935" s="223"/>
      <c r="D2935" s="223"/>
      <c r="J2935" s="226"/>
      <c r="K2935" s="3"/>
      <c r="L2935" s="3"/>
      <c r="O2935" s="227"/>
      <c r="Q2935" s="94"/>
      <c r="R2935" s="94"/>
      <c r="S2935" s="94"/>
      <c r="T2935" s="94"/>
    </row>
    <row r="2936" ht="15.75" customHeight="1">
      <c r="A2936" s="204"/>
      <c r="B2936" s="240"/>
      <c r="C2936" s="223"/>
      <c r="D2936" s="223"/>
      <c r="J2936" s="226"/>
      <c r="K2936" s="3"/>
      <c r="L2936" s="3"/>
      <c r="O2936" s="227"/>
      <c r="Q2936" s="94"/>
      <c r="R2936" s="94"/>
      <c r="S2936" s="94"/>
      <c r="T2936" s="94"/>
    </row>
    <row r="2937" ht="15.75" customHeight="1">
      <c r="A2937" s="204"/>
      <c r="B2937" s="240"/>
      <c r="C2937" s="223"/>
      <c r="D2937" s="223"/>
      <c r="J2937" s="226"/>
      <c r="K2937" s="3"/>
      <c r="L2937" s="3"/>
      <c r="O2937" s="227"/>
      <c r="Q2937" s="94"/>
      <c r="R2937" s="94"/>
      <c r="S2937" s="94"/>
      <c r="T2937" s="94"/>
    </row>
    <row r="2938" ht="15.75" customHeight="1">
      <c r="A2938" s="204"/>
      <c r="B2938" s="240"/>
      <c r="C2938" s="223"/>
      <c r="D2938" s="223"/>
      <c r="J2938" s="226"/>
      <c r="K2938" s="3"/>
      <c r="L2938" s="3"/>
      <c r="O2938" s="227"/>
      <c r="Q2938" s="94"/>
      <c r="R2938" s="94"/>
      <c r="S2938" s="94"/>
      <c r="T2938" s="94"/>
    </row>
    <row r="2939" ht="15.75" customHeight="1">
      <c r="A2939" s="204"/>
      <c r="B2939" s="240"/>
      <c r="C2939" s="223"/>
      <c r="D2939" s="223"/>
      <c r="J2939" s="226"/>
      <c r="K2939" s="3"/>
      <c r="L2939" s="3"/>
      <c r="O2939" s="227"/>
      <c r="Q2939" s="94"/>
      <c r="R2939" s="94"/>
      <c r="S2939" s="94"/>
      <c r="T2939" s="94"/>
    </row>
    <row r="2940" ht="15.75" customHeight="1">
      <c r="A2940" s="204"/>
      <c r="B2940" s="240"/>
      <c r="C2940" s="223"/>
      <c r="D2940" s="223"/>
      <c r="J2940" s="226"/>
      <c r="K2940" s="3"/>
      <c r="L2940" s="3"/>
      <c r="O2940" s="227"/>
      <c r="Q2940" s="94"/>
      <c r="R2940" s="94"/>
      <c r="S2940" s="94"/>
      <c r="T2940" s="94"/>
    </row>
    <row r="2941" ht="15.75" customHeight="1">
      <c r="A2941" s="204"/>
      <c r="B2941" s="240"/>
      <c r="C2941" s="223"/>
      <c r="D2941" s="223"/>
      <c r="J2941" s="226"/>
      <c r="K2941" s="3"/>
      <c r="L2941" s="3"/>
      <c r="O2941" s="227"/>
      <c r="Q2941" s="94"/>
      <c r="R2941" s="94"/>
      <c r="S2941" s="94"/>
      <c r="T2941" s="94"/>
    </row>
    <row r="2942" ht="15.75" customHeight="1">
      <c r="A2942" s="204"/>
      <c r="B2942" s="240"/>
      <c r="C2942" s="223"/>
      <c r="D2942" s="223"/>
      <c r="J2942" s="226"/>
      <c r="K2942" s="3"/>
      <c r="L2942" s="3"/>
      <c r="O2942" s="227"/>
      <c r="Q2942" s="94"/>
      <c r="R2942" s="94"/>
      <c r="S2942" s="94"/>
      <c r="T2942" s="94"/>
    </row>
    <row r="2943" ht="15.75" customHeight="1">
      <c r="A2943" s="204"/>
      <c r="B2943" s="240"/>
      <c r="C2943" s="223"/>
      <c r="D2943" s="223"/>
      <c r="J2943" s="226"/>
      <c r="K2943" s="3"/>
      <c r="L2943" s="3"/>
      <c r="O2943" s="227"/>
      <c r="Q2943" s="94"/>
      <c r="R2943" s="94"/>
      <c r="S2943" s="94"/>
      <c r="T2943" s="94"/>
    </row>
    <row r="2944" ht="15.75" customHeight="1">
      <c r="A2944" s="204"/>
      <c r="B2944" s="240"/>
      <c r="C2944" s="223"/>
      <c r="D2944" s="223"/>
      <c r="J2944" s="226"/>
      <c r="K2944" s="3"/>
      <c r="L2944" s="3"/>
      <c r="O2944" s="227"/>
      <c r="Q2944" s="94"/>
      <c r="R2944" s="94"/>
      <c r="S2944" s="94"/>
      <c r="T2944" s="94"/>
    </row>
    <row r="2945" ht="15.75" customHeight="1">
      <c r="A2945" s="204"/>
      <c r="B2945" s="240"/>
      <c r="C2945" s="223"/>
      <c r="D2945" s="223"/>
      <c r="J2945" s="226"/>
      <c r="K2945" s="3"/>
      <c r="L2945" s="3"/>
      <c r="O2945" s="227"/>
      <c r="Q2945" s="94"/>
      <c r="R2945" s="94"/>
      <c r="S2945" s="94"/>
      <c r="T2945" s="94"/>
    </row>
    <row r="2946" ht="15.75" customHeight="1">
      <c r="A2946" s="204"/>
      <c r="B2946" s="240"/>
      <c r="C2946" s="223"/>
      <c r="D2946" s="223"/>
      <c r="J2946" s="226"/>
      <c r="K2946" s="3"/>
      <c r="L2946" s="3"/>
      <c r="O2946" s="227"/>
      <c r="Q2946" s="94"/>
      <c r="R2946" s="94"/>
      <c r="S2946" s="94"/>
      <c r="T2946" s="94"/>
    </row>
    <row r="2947" ht="15.75" customHeight="1">
      <c r="A2947" s="204"/>
      <c r="B2947" s="240"/>
      <c r="C2947" s="223"/>
      <c r="D2947" s="223"/>
      <c r="J2947" s="226"/>
      <c r="K2947" s="3"/>
      <c r="L2947" s="3"/>
      <c r="O2947" s="227"/>
      <c r="Q2947" s="94"/>
      <c r="R2947" s="94"/>
      <c r="S2947" s="94"/>
      <c r="T2947" s="94"/>
    </row>
    <row r="2948" ht="15.75" customHeight="1">
      <c r="A2948" s="204"/>
      <c r="B2948" s="240"/>
      <c r="C2948" s="223"/>
      <c r="D2948" s="223"/>
      <c r="J2948" s="226"/>
      <c r="K2948" s="3"/>
      <c r="L2948" s="3"/>
      <c r="O2948" s="227"/>
      <c r="Q2948" s="94"/>
      <c r="R2948" s="94"/>
      <c r="S2948" s="94"/>
      <c r="T2948" s="94"/>
    </row>
    <row r="2949" ht="15.75" customHeight="1">
      <c r="A2949" s="204"/>
      <c r="B2949" s="240"/>
      <c r="C2949" s="223"/>
      <c r="D2949" s="223"/>
      <c r="J2949" s="226"/>
      <c r="K2949" s="3"/>
      <c r="L2949" s="3"/>
      <c r="O2949" s="227"/>
      <c r="Q2949" s="94"/>
      <c r="R2949" s="94"/>
      <c r="S2949" s="94"/>
      <c r="T2949" s="94"/>
    </row>
    <row r="2950" ht="15.75" customHeight="1">
      <c r="A2950" s="204"/>
      <c r="B2950" s="240"/>
      <c r="C2950" s="223"/>
      <c r="D2950" s="223"/>
      <c r="J2950" s="226"/>
      <c r="K2950" s="3"/>
      <c r="L2950" s="3"/>
      <c r="O2950" s="227"/>
      <c r="Q2950" s="94"/>
      <c r="R2950" s="94"/>
      <c r="S2950" s="94"/>
      <c r="T2950" s="94"/>
    </row>
    <row r="2951" ht="15.75" customHeight="1">
      <c r="A2951" s="204"/>
      <c r="B2951" s="240"/>
      <c r="C2951" s="223"/>
      <c r="D2951" s="223"/>
      <c r="J2951" s="226"/>
      <c r="K2951" s="3"/>
      <c r="L2951" s="3"/>
      <c r="O2951" s="227"/>
      <c r="Q2951" s="94"/>
      <c r="R2951" s="94"/>
      <c r="S2951" s="94"/>
      <c r="T2951" s="94"/>
    </row>
    <row r="2952" ht="15.75" customHeight="1">
      <c r="A2952" s="204"/>
      <c r="B2952" s="240"/>
      <c r="C2952" s="223"/>
      <c r="D2952" s="223"/>
      <c r="J2952" s="226"/>
      <c r="K2952" s="3"/>
      <c r="L2952" s="3"/>
      <c r="O2952" s="227"/>
      <c r="Q2952" s="94"/>
      <c r="R2952" s="94"/>
      <c r="S2952" s="94"/>
      <c r="T2952" s="94"/>
    </row>
    <row r="2953" ht="15.75" customHeight="1">
      <c r="A2953" s="204"/>
      <c r="B2953" s="240"/>
      <c r="C2953" s="223"/>
      <c r="D2953" s="223"/>
      <c r="J2953" s="226"/>
      <c r="K2953" s="3"/>
      <c r="L2953" s="3"/>
      <c r="O2953" s="227"/>
      <c r="Q2953" s="94"/>
      <c r="R2953" s="94"/>
      <c r="S2953" s="94"/>
      <c r="T2953" s="94"/>
    </row>
    <row r="2954" ht="15.75" customHeight="1">
      <c r="A2954" s="204"/>
      <c r="B2954" s="240"/>
      <c r="C2954" s="223"/>
      <c r="D2954" s="223"/>
      <c r="J2954" s="226"/>
      <c r="K2954" s="3"/>
      <c r="L2954" s="3"/>
      <c r="O2954" s="227"/>
      <c r="Q2954" s="94"/>
      <c r="R2954" s="94"/>
      <c r="S2954" s="94"/>
      <c r="T2954" s="94"/>
    </row>
    <row r="2955" ht="15.75" customHeight="1">
      <c r="A2955" s="204"/>
      <c r="B2955" s="240"/>
      <c r="C2955" s="223"/>
      <c r="D2955" s="223"/>
      <c r="J2955" s="226"/>
      <c r="K2955" s="3"/>
      <c r="L2955" s="3"/>
      <c r="O2955" s="227"/>
      <c r="Q2955" s="94"/>
      <c r="R2955" s="94"/>
      <c r="S2955" s="94"/>
      <c r="T2955" s="94"/>
    </row>
    <row r="2956" ht="15.75" customHeight="1">
      <c r="A2956" s="204"/>
      <c r="B2956" s="240"/>
      <c r="C2956" s="223"/>
      <c r="D2956" s="223"/>
      <c r="J2956" s="226"/>
      <c r="K2956" s="3"/>
      <c r="L2956" s="3"/>
      <c r="O2956" s="227"/>
      <c r="Q2956" s="94"/>
      <c r="R2956" s="94"/>
      <c r="S2956" s="94"/>
      <c r="T2956" s="94"/>
    </row>
    <row r="2957" ht="15.75" customHeight="1">
      <c r="A2957" s="204"/>
      <c r="B2957" s="240"/>
      <c r="C2957" s="223"/>
      <c r="D2957" s="223"/>
      <c r="J2957" s="226"/>
      <c r="K2957" s="3"/>
      <c r="L2957" s="3"/>
      <c r="O2957" s="227"/>
      <c r="Q2957" s="94"/>
      <c r="R2957" s="94"/>
      <c r="S2957" s="94"/>
      <c r="T2957" s="94"/>
    </row>
    <row r="2958" ht="15.75" customHeight="1">
      <c r="A2958" s="204"/>
      <c r="B2958" s="240"/>
      <c r="C2958" s="223"/>
      <c r="D2958" s="223"/>
      <c r="J2958" s="226"/>
      <c r="K2958" s="3"/>
      <c r="L2958" s="3"/>
      <c r="O2958" s="227"/>
      <c r="Q2958" s="94"/>
      <c r="R2958" s="94"/>
      <c r="S2958" s="94"/>
      <c r="T2958" s="94"/>
    </row>
    <row r="2959" ht="15.75" customHeight="1">
      <c r="A2959" s="204"/>
      <c r="B2959" s="240"/>
      <c r="C2959" s="223"/>
      <c r="D2959" s="223"/>
      <c r="J2959" s="226"/>
      <c r="K2959" s="3"/>
      <c r="L2959" s="3"/>
      <c r="O2959" s="227"/>
      <c r="Q2959" s="94"/>
      <c r="R2959" s="94"/>
      <c r="S2959" s="94"/>
      <c r="T2959" s="94"/>
    </row>
    <row r="2960" ht="15.75" customHeight="1">
      <c r="A2960" s="204"/>
      <c r="B2960" s="240"/>
      <c r="C2960" s="223"/>
      <c r="D2960" s="223"/>
      <c r="J2960" s="226"/>
      <c r="K2960" s="3"/>
      <c r="L2960" s="3"/>
      <c r="O2960" s="227"/>
      <c r="Q2960" s="94"/>
      <c r="R2960" s="94"/>
      <c r="S2960" s="94"/>
      <c r="T2960" s="94"/>
    </row>
    <row r="2961" ht="15.75" customHeight="1">
      <c r="A2961" s="204"/>
      <c r="B2961" s="240"/>
      <c r="C2961" s="223"/>
      <c r="D2961" s="223"/>
      <c r="J2961" s="226"/>
      <c r="K2961" s="3"/>
      <c r="L2961" s="3"/>
      <c r="O2961" s="227"/>
      <c r="Q2961" s="94"/>
      <c r="R2961" s="94"/>
      <c r="S2961" s="94"/>
      <c r="T2961" s="94"/>
    </row>
    <row r="2962" ht="15.75" customHeight="1">
      <c r="A2962" s="204"/>
      <c r="B2962" s="240"/>
      <c r="C2962" s="223"/>
      <c r="D2962" s="223"/>
      <c r="J2962" s="226"/>
      <c r="K2962" s="3"/>
      <c r="L2962" s="3"/>
      <c r="O2962" s="227"/>
      <c r="Q2962" s="94"/>
      <c r="R2962" s="94"/>
      <c r="S2962" s="94"/>
      <c r="T2962" s="94"/>
    </row>
    <row r="2963" ht="15.75" customHeight="1">
      <c r="A2963" s="204"/>
      <c r="B2963" s="240"/>
      <c r="C2963" s="223"/>
      <c r="D2963" s="223"/>
      <c r="J2963" s="226"/>
      <c r="K2963" s="3"/>
      <c r="L2963" s="3"/>
      <c r="O2963" s="227"/>
      <c r="Q2963" s="94"/>
      <c r="R2963" s="94"/>
      <c r="S2963" s="94"/>
      <c r="T2963" s="94"/>
    </row>
    <row r="2964" ht="15.75" customHeight="1">
      <c r="A2964" s="204"/>
      <c r="B2964" s="240"/>
      <c r="C2964" s="223"/>
      <c r="D2964" s="223"/>
      <c r="J2964" s="226"/>
      <c r="K2964" s="3"/>
      <c r="L2964" s="3"/>
      <c r="O2964" s="227"/>
      <c r="Q2964" s="94"/>
      <c r="R2964" s="94"/>
      <c r="S2964" s="94"/>
      <c r="T2964" s="94"/>
    </row>
    <row r="2965" ht="15.75" customHeight="1">
      <c r="A2965" s="204"/>
      <c r="B2965" s="240"/>
      <c r="C2965" s="223"/>
      <c r="D2965" s="223"/>
      <c r="J2965" s="226"/>
      <c r="K2965" s="3"/>
      <c r="L2965" s="3"/>
      <c r="O2965" s="227"/>
      <c r="Q2965" s="94"/>
      <c r="R2965" s="94"/>
      <c r="S2965" s="94"/>
      <c r="T2965" s="94"/>
    </row>
    <row r="2966" ht="15.75" customHeight="1">
      <c r="A2966" s="204"/>
      <c r="B2966" s="240"/>
      <c r="C2966" s="223"/>
      <c r="D2966" s="223"/>
      <c r="J2966" s="226"/>
      <c r="K2966" s="3"/>
      <c r="L2966" s="3"/>
      <c r="O2966" s="227"/>
      <c r="Q2966" s="94"/>
      <c r="R2966" s="94"/>
      <c r="S2966" s="94"/>
      <c r="T2966" s="94"/>
    </row>
    <row r="2967" ht="15.75" customHeight="1">
      <c r="A2967" s="204"/>
      <c r="B2967" s="240"/>
      <c r="C2967" s="223"/>
      <c r="D2967" s="223"/>
      <c r="J2967" s="226"/>
      <c r="K2967" s="3"/>
      <c r="L2967" s="3"/>
      <c r="O2967" s="227"/>
      <c r="Q2967" s="94"/>
      <c r="R2967" s="94"/>
      <c r="S2967" s="94"/>
      <c r="T2967" s="94"/>
    </row>
    <row r="2968" ht="15.75" customHeight="1">
      <c r="A2968" s="204"/>
      <c r="B2968" s="240"/>
      <c r="C2968" s="223"/>
      <c r="D2968" s="223"/>
      <c r="J2968" s="226"/>
      <c r="K2968" s="3"/>
      <c r="L2968" s="3"/>
      <c r="O2968" s="227"/>
      <c r="Q2968" s="94"/>
      <c r="R2968" s="94"/>
      <c r="S2968" s="94"/>
      <c r="T2968" s="94"/>
    </row>
    <row r="2969" ht="15.75" customHeight="1">
      <c r="A2969" s="204"/>
      <c r="B2969" s="240"/>
      <c r="C2969" s="223"/>
      <c r="D2969" s="223"/>
      <c r="J2969" s="226"/>
      <c r="K2969" s="3"/>
      <c r="L2969" s="3"/>
      <c r="O2969" s="227"/>
      <c r="Q2969" s="94"/>
      <c r="R2969" s="94"/>
      <c r="S2969" s="94"/>
      <c r="T2969" s="94"/>
    </row>
    <row r="2970" ht="15.75" customHeight="1">
      <c r="A2970" s="204"/>
      <c r="B2970" s="240"/>
      <c r="C2970" s="223"/>
      <c r="D2970" s="223"/>
      <c r="J2970" s="226"/>
      <c r="K2970" s="3"/>
      <c r="L2970" s="3"/>
      <c r="O2970" s="227"/>
      <c r="Q2970" s="94"/>
      <c r="R2970" s="94"/>
      <c r="S2970" s="94"/>
      <c r="T2970" s="94"/>
    </row>
    <row r="2971" ht="15.75" customHeight="1">
      <c r="A2971" s="204"/>
      <c r="B2971" s="240"/>
      <c r="C2971" s="223"/>
      <c r="D2971" s="223"/>
      <c r="J2971" s="226"/>
      <c r="K2971" s="3"/>
      <c r="L2971" s="3"/>
      <c r="O2971" s="227"/>
      <c r="Q2971" s="94"/>
      <c r="R2971" s="94"/>
      <c r="S2971" s="94"/>
      <c r="T2971" s="94"/>
    </row>
    <row r="2972" ht="15.75" customHeight="1">
      <c r="A2972" s="204"/>
      <c r="B2972" s="240"/>
      <c r="C2972" s="223"/>
      <c r="D2972" s="223"/>
      <c r="J2972" s="226"/>
      <c r="K2972" s="3"/>
      <c r="L2972" s="3"/>
      <c r="O2972" s="227"/>
      <c r="Q2972" s="94"/>
      <c r="R2972" s="94"/>
      <c r="S2972" s="94"/>
      <c r="T2972" s="94"/>
    </row>
    <row r="2973" ht="15.75" customHeight="1">
      <c r="A2973" s="204"/>
      <c r="B2973" s="240"/>
      <c r="C2973" s="223"/>
      <c r="D2973" s="223"/>
      <c r="J2973" s="226"/>
      <c r="K2973" s="3"/>
      <c r="L2973" s="3"/>
      <c r="O2973" s="227"/>
      <c r="Q2973" s="94"/>
      <c r="R2973" s="94"/>
      <c r="S2973" s="94"/>
      <c r="T2973" s="94"/>
    </row>
    <row r="2974" ht="15.75" customHeight="1">
      <c r="A2974" s="204"/>
      <c r="B2974" s="240"/>
      <c r="C2974" s="223"/>
      <c r="D2974" s="223"/>
      <c r="J2974" s="226"/>
      <c r="K2974" s="3"/>
      <c r="L2974" s="3"/>
      <c r="O2974" s="227"/>
      <c r="Q2974" s="94"/>
      <c r="R2974" s="94"/>
      <c r="S2974" s="94"/>
      <c r="T2974" s="94"/>
    </row>
    <row r="2975" ht="15.75" customHeight="1">
      <c r="A2975" s="204"/>
      <c r="B2975" s="240"/>
      <c r="C2975" s="223"/>
      <c r="D2975" s="223"/>
      <c r="J2975" s="226"/>
      <c r="K2975" s="3"/>
      <c r="L2975" s="3"/>
      <c r="O2975" s="227"/>
      <c r="Q2975" s="94"/>
      <c r="R2975" s="94"/>
      <c r="S2975" s="94"/>
      <c r="T2975" s="94"/>
    </row>
    <row r="2976" ht="15.75" customHeight="1">
      <c r="A2976" s="204"/>
      <c r="B2976" s="240"/>
      <c r="C2976" s="223"/>
      <c r="D2976" s="223"/>
      <c r="J2976" s="226"/>
      <c r="K2976" s="3"/>
      <c r="L2976" s="3"/>
      <c r="O2976" s="227"/>
      <c r="Q2976" s="94"/>
      <c r="R2976" s="94"/>
      <c r="S2976" s="94"/>
      <c r="T2976" s="94"/>
    </row>
    <row r="2977" ht="15.75" customHeight="1">
      <c r="A2977" s="204"/>
      <c r="B2977" s="240"/>
      <c r="C2977" s="223"/>
      <c r="D2977" s="223"/>
      <c r="J2977" s="226"/>
      <c r="K2977" s="3"/>
      <c r="L2977" s="3"/>
      <c r="O2977" s="227"/>
      <c r="Q2977" s="94"/>
      <c r="R2977" s="94"/>
      <c r="S2977" s="94"/>
      <c r="T2977" s="94"/>
    </row>
    <row r="2978" ht="15.75" customHeight="1">
      <c r="A2978" s="204"/>
      <c r="B2978" s="240"/>
      <c r="C2978" s="223"/>
      <c r="D2978" s="223"/>
      <c r="J2978" s="226"/>
      <c r="K2978" s="3"/>
      <c r="L2978" s="3"/>
      <c r="O2978" s="227"/>
      <c r="Q2978" s="94"/>
      <c r="R2978" s="94"/>
      <c r="S2978" s="94"/>
      <c r="T2978" s="94"/>
    </row>
    <row r="2979" ht="15.75" customHeight="1">
      <c r="A2979" s="204"/>
      <c r="B2979" s="240"/>
      <c r="C2979" s="223"/>
      <c r="D2979" s="223"/>
      <c r="J2979" s="226"/>
      <c r="K2979" s="3"/>
      <c r="L2979" s="3"/>
      <c r="O2979" s="227"/>
      <c r="Q2979" s="94"/>
      <c r="R2979" s="94"/>
      <c r="S2979" s="94"/>
      <c r="T2979" s="94"/>
    </row>
    <row r="2980" ht="15.75" customHeight="1">
      <c r="A2980" s="204"/>
      <c r="B2980" s="240"/>
      <c r="C2980" s="223"/>
      <c r="D2980" s="223"/>
      <c r="J2980" s="226"/>
      <c r="K2980" s="3"/>
      <c r="L2980" s="3"/>
      <c r="O2980" s="227"/>
      <c r="Q2980" s="94"/>
      <c r="R2980" s="94"/>
      <c r="S2980" s="94"/>
      <c r="T2980" s="94"/>
    </row>
    <row r="2981" ht="15.75" customHeight="1">
      <c r="A2981" s="204"/>
      <c r="B2981" s="240"/>
      <c r="C2981" s="223"/>
      <c r="D2981" s="223"/>
      <c r="J2981" s="226"/>
      <c r="K2981" s="3"/>
      <c r="L2981" s="3"/>
      <c r="O2981" s="227"/>
      <c r="Q2981" s="94"/>
      <c r="R2981" s="94"/>
      <c r="S2981" s="94"/>
      <c r="T2981" s="94"/>
    </row>
    <row r="2982" ht="15.75" customHeight="1">
      <c r="A2982" s="204"/>
      <c r="B2982" s="240"/>
      <c r="C2982" s="223"/>
      <c r="D2982" s="223"/>
      <c r="J2982" s="226"/>
      <c r="K2982" s="3"/>
      <c r="L2982" s="3"/>
      <c r="O2982" s="227"/>
      <c r="Q2982" s="94"/>
      <c r="R2982" s="94"/>
      <c r="S2982" s="94"/>
      <c r="T2982" s="94"/>
    </row>
    <row r="2983" ht="15.75" customHeight="1">
      <c r="A2983" s="204"/>
      <c r="B2983" s="240"/>
      <c r="C2983" s="223"/>
      <c r="D2983" s="223"/>
      <c r="J2983" s="226"/>
      <c r="K2983" s="3"/>
      <c r="L2983" s="3"/>
      <c r="O2983" s="227"/>
      <c r="Q2983" s="94"/>
      <c r="R2983" s="94"/>
      <c r="S2983" s="94"/>
      <c r="T2983" s="94"/>
    </row>
    <row r="2984" ht="15.75" customHeight="1">
      <c r="A2984" s="204"/>
      <c r="B2984" s="240"/>
      <c r="C2984" s="223"/>
      <c r="D2984" s="223"/>
      <c r="J2984" s="226"/>
      <c r="K2984" s="3"/>
      <c r="L2984" s="3"/>
      <c r="O2984" s="227"/>
      <c r="Q2984" s="94"/>
      <c r="R2984" s="94"/>
      <c r="S2984" s="94"/>
      <c r="T2984" s="94"/>
    </row>
    <row r="2985" ht="15.75" customHeight="1">
      <c r="A2985" s="204"/>
      <c r="B2985" s="240"/>
      <c r="C2985" s="223"/>
      <c r="D2985" s="223"/>
      <c r="J2985" s="226"/>
      <c r="K2985" s="3"/>
      <c r="L2985" s="3"/>
      <c r="O2985" s="227"/>
      <c r="Q2985" s="94"/>
      <c r="R2985" s="94"/>
      <c r="S2985" s="94"/>
      <c r="T2985" s="94"/>
    </row>
    <row r="2986" ht="15.75" customHeight="1">
      <c r="A2986" s="204"/>
      <c r="B2986" s="240"/>
      <c r="C2986" s="223"/>
      <c r="D2986" s="223"/>
      <c r="J2986" s="226"/>
      <c r="K2986" s="3"/>
      <c r="L2986" s="3"/>
      <c r="O2986" s="227"/>
      <c r="Q2986" s="94"/>
      <c r="R2986" s="94"/>
      <c r="S2986" s="94"/>
      <c r="T2986" s="94"/>
    </row>
    <row r="2987" ht="15.75" customHeight="1">
      <c r="A2987" s="204"/>
      <c r="B2987" s="240"/>
      <c r="C2987" s="223"/>
      <c r="D2987" s="223"/>
      <c r="J2987" s="226"/>
      <c r="K2987" s="3"/>
      <c r="L2987" s="3"/>
      <c r="O2987" s="227"/>
      <c r="Q2987" s="94"/>
      <c r="R2987" s="94"/>
      <c r="S2987" s="94"/>
      <c r="T2987" s="94"/>
    </row>
    <row r="2988" ht="15.75" customHeight="1">
      <c r="A2988" s="204"/>
      <c r="B2988" s="240"/>
      <c r="C2988" s="223"/>
      <c r="D2988" s="223"/>
      <c r="J2988" s="226"/>
      <c r="K2988" s="3"/>
      <c r="L2988" s="3"/>
      <c r="O2988" s="227"/>
      <c r="Q2988" s="94"/>
      <c r="R2988" s="94"/>
      <c r="S2988" s="94"/>
      <c r="T2988" s="94"/>
    </row>
    <row r="2989" ht="15.75" customHeight="1">
      <c r="A2989" s="204"/>
      <c r="B2989" s="240"/>
      <c r="C2989" s="223"/>
      <c r="D2989" s="223"/>
      <c r="J2989" s="226"/>
      <c r="K2989" s="3"/>
      <c r="L2989" s="3"/>
      <c r="O2989" s="227"/>
      <c r="Q2989" s="94"/>
      <c r="R2989" s="94"/>
      <c r="S2989" s="94"/>
      <c r="T2989" s="94"/>
    </row>
    <row r="2990" ht="15.75" customHeight="1">
      <c r="A2990" s="204"/>
      <c r="B2990" s="240"/>
      <c r="C2990" s="223"/>
      <c r="D2990" s="223"/>
      <c r="J2990" s="226"/>
      <c r="K2990" s="3"/>
      <c r="L2990" s="3"/>
      <c r="O2990" s="227"/>
      <c r="Q2990" s="94"/>
      <c r="R2990" s="94"/>
      <c r="S2990" s="94"/>
      <c r="T2990" s="94"/>
    </row>
    <row r="2991" ht="15.75" customHeight="1">
      <c r="A2991" s="204"/>
      <c r="B2991" s="240"/>
      <c r="C2991" s="223"/>
      <c r="D2991" s="223"/>
      <c r="J2991" s="226"/>
      <c r="K2991" s="3"/>
      <c r="L2991" s="3"/>
      <c r="O2991" s="227"/>
      <c r="Q2991" s="94"/>
      <c r="R2991" s="94"/>
      <c r="S2991" s="94"/>
      <c r="T2991" s="94"/>
    </row>
    <row r="2992" ht="15.75" customHeight="1">
      <c r="A2992" s="204"/>
      <c r="B2992" s="240"/>
      <c r="C2992" s="223"/>
      <c r="D2992" s="223"/>
      <c r="J2992" s="226"/>
      <c r="K2992" s="3"/>
      <c r="L2992" s="3"/>
      <c r="O2992" s="227"/>
      <c r="Q2992" s="94"/>
      <c r="R2992" s="94"/>
      <c r="S2992" s="94"/>
      <c r="T2992" s="94"/>
    </row>
    <row r="2993" ht="15.75" customHeight="1">
      <c r="A2993" s="204"/>
      <c r="B2993" s="240"/>
      <c r="C2993" s="223"/>
      <c r="D2993" s="223"/>
      <c r="J2993" s="226"/>
      <c r="K2993" s="3"/>
      <c r="L2993" s="3"/>
      <c r="O2993" s="227"/>
      <c r="Q2993" s="94"/>
      <c r="R2993" s="94"/>
      <c r="S2993" s="94"/>
      <c r="T2993" s="94"/>
    </row>
    <row r="2994" ht="15.75" customHeight="1">
      <c r="A2994" s="204"/>
      <c r="B2994" s="240"/>
      <c r="C2994" s="223"/>
      <c r="D2994" s="223"/>
      <c r="J2994" s="226"/>
      <c r="K2994" s="3"/>
      <c r="L2994" s="3"/>
      <c r="O2994" s="227"/>
      <c r="Q2994" s="94"/>
      <c r="R2994" s="94"/>
      <c r="S2994" s="94"/>
      <c r="T2994" s="94"/>
    </row>
    <row r="2995" ht="15.75" customHeight="1">
      <c r="A2995" s="204"/>
      <c r="B2995" s="240"/>
      <c r="C2995" s="223"/>
      <c r="D2995" s="223"/>
      <c r="J2995" s="226"/>
      <c r="K2995" s="3"/>
      <c r="L2995" s="3"/>
      <c r="O2995" s="227"/>
      <c r="Q2995" s="94"/>
      <c r="R2995" s="94"/>
      <c r="S2995" s="94"/>
      <c r="T2995" s="94"/>
    </row>
    <row r="2996" ht="15.75" customHeight="1">
      <c r="A2996" s="204"/>
      <c r="B2996" s="240"/>
      <c r="C2996" s="223"/>
      <c r="D2996" s="223"/>
      <c r="J2996" s="226"/>
      <c r="K2996" s="3"/>
      <c r="L2996" s="3"/>
      <c r="O2996" s="227"/>
      <c r="Q2996" s="94"/>
      <c r="R2996" s="94"/>
      <c r="S2996" s="94"/>
      <c r="T2996" s="94"/>
    </row>
    <row r="2997" ht="15.75" customHeight="1">
      <c r="A2997" s="204"/>
      <c r="B2997" s="240"/>
      <c r="C2997" s="223"/>
      <c r="D2997" s="223"/>
      <c r="J2997" s="226"/>
      <c r="K2997" s="3"/>
      <c r="L2997" s="3"/>
      <c r="O2997" s="227"/>
      <c r="Q2997" s="94"/>
      <c r="R2997" s="94"/>
      <c r="S2997" s="94"/>
      <c r="T2997" s="94"/>
    </row>
    <row r="2998" ht="15.75" customHeight="1">
      <c r="A2998" s="204"/>
      <c r="B2998" s="240"/>
      <c r="C2998" s="223"/>
      <c r="D2998" s="223"/>
      <c r="J2998" s="226"/>
      <c r="K2998" s="3"/>
      <c r="L2998" s="3"/>
      <c r="O2998" s="227"/>
      <c r="Q2998" s="94"/>
      <c r="R2998" s="94"/>
      <c r="S2998" s="94"/>
      <c r="T2998" s="94"/>
    </row>
    <row r="2999" ht="15.75" customHeight="1">
      <c r="A2999" s="204"/>
      <c r="B2999" s="240"/>
      <c r="C2999" s="223"/>
      <c r="D2999" s="223"/>
      <c r="J2999" s="226"/>
      <c r="K2999" s="3"/>
      <c r="L2999" s="3"/>
      <c r="O2999" s="227"/>
      <c r="Q2999" s="94"/>
      <c r="R2999" s="94"/>
      <c r="S2999" s="94"/>
      <c r="T2999" s="94"/>
    </row>
    <row r="3000" ht="15.75" customHeight="1">
      <c r="A3000" s="204"/>
      <c r="B3000" s="240"/>
      <c r="C3000" s="223"/>
      <c r="D3000" s="223"/>
      <c r="J3000" s="226"/>
      <c r="K3000" s="3"/>
      <c r="L3000" s="3"/>
      <c r="O3000" s="227"/>
      <c r="Q3000" s="94"/>
      <c r="R3000" s="94"/>
      <c r="S3000" s="94"/>
      <c r="T3000" s="94"/>
    </row>
    <row r="3001" ht="15.75" customHeight="1">
      <c r="A3001" s="204"/>
      <c r="B3001" s="240"/>
      <c r="C3001" s="223"/>
      <c r="D3001" s="223"/>
      <c r="J3001" s="226"/>
      <c r="K3001" s="3"/>
      <c r="L3001" s="3"/>
      <c r="O3001" s="227"/>
      <c r="Q3001" s="94"/>
      <c r="R3001" s="94"/>
      <c r="S3001" s="94"/>
      <c r="T3001" s="94"/>
    </row>
    <row r="3002" ht="15.75" customHeight="1">
      <c r="A3002" s="204"/>
      <c r="B3002" s="240"/>
      <c r="C3002" s="223"/>
      <c r="D3002" s="223"/>
      <c r="J3002" s="226"/>
      <c r="K3002" s="3"/>
      <c r="L3002" s="3"/>
      <c r="O3002" s="227"/>
      <c r="Q3002" s="94"/>
      <c r="R3002" s="94"/>
      <c r="S3002" s="94"/>
      <c r="T3002" s="94"/>
    </row>
    <row r="3003" ht="15.75" customHeight="1">
      <c r="A3003" s="204"/>
      <c r="B3003" s="240"/>
      <c r="C3003" s="223"/>
      <c r="D3003" s="223"/>
      <c r="J3003" s="226"/>
      <c r="K3003" s="3"/>
      <c r="L3003" s="3"/>
      <c r="O3003" s="227"/>
      <c r="Q3003" s="94"/>
      <c r="R3003" s="94"/>
      <c r="S3003" s="94"/>
      <c r="T3003" s="94"/>
    </row>
    <row r="3004" ht="15.75" customHeight="1">
      <c r="A3004" s="204"/>
      <c r="B3004" s="240"/>
      <c r="C3004" s="223"/>
      <c r="D3004" s="223"/>
      <c r="J3004" s="226"/>
      <c r="K3004" s="3"/>
      <c r="L3004" s="3"/>
      <c r="O3004" s="227"/>
      <c r="Q3004" s="94"/>
      <c r="R3004" s="94"/>
      <c r="S3004" s="94"/>
      <c r="T3004" s="94"/>
    </row>
    <row r="3005" ht="15.75" customHeight="1">
      <c r="A3005" s="204"/>
      <c r="B3005" s="240"/>
      <c r="C3005" s="223"/>
      <c r="D3005" s="223"/>
      <c r="J3005" s="226"/>
      <c r="K3005" s="3"/>
      <c r="L3005" s="3"/>
      <c r="O3005" s="227"/>
      <c r="Q3005" s="94"/>
      <c r="R3005" s="94"/>
      <c r="S3005" s="94"/>
      <c r="T3005" s="94"/>
    </row>
    <row r="3006" ht="15.75" customHeight="1">
      <c r="A3006" s="204"/>
      <c r="B3006" s="240"/>
      <c r="C3006" s="223"/>
      <c r="D3006" s="223"/>
      <c r="J3006" s="226"/>
      <c r="K3006" s="3"/>
      <c r="L3006" s="3"/>
      <c r="O3006" s="227"/>
      <c r="Q3006" s="94"/>
      <c r="R3006" s="94"/>
      <c r="S3006" s="94"/>
      <c r="T3006" s="94"/>
    </row>
    <row r="3007" ht="15.75" customHeight="1">
      <c r="A3007" s="204"/>
      <c r="B3007" s="240"/>
      <c r="C3007" s="223"/>
      <c r="D3007" s="223"/>
      <c r="J3007" s="226"/>
      <c r="K3007" s="3"/>
      <c r="L3007" s="3"/>
      <c r="O3007" s="227"/>
      <c r="Q3007" s="94"/>
      <c r="R3007" s="94"/>
      <c r="S3007" s="94"/>
      <c r="T3007" s="94"/>
    </row>
    <row r="3008" ht="15.75" customHeight="1">
      <c r="A3008" s="204"/>
      <c r="B3008" s="240"/>
      <c r="C3008" s="223"/>
      <c r="D3008" s="223"/>
      <c r="J3008" s="226"/>
      <c r="K3008" s="3"/>
      <c r="L3008" s="3"/>
      <c r="O3008" s="227"/>
      <c r="Q3008" s="94"/>
      <c r="R3008" s="94"/>
      <c r="S3008" s="94"/>
      <c r="T3008" s="94"/>
    </row>
    <row r="3009" ht="15.75" customHeight="1">
      <c r="A3009" s="204"/>
      <c r="B3009" s="240"/>
      <c r="C3009" s="223"/>
      <c r="D3009" s="223"/>
      <c r="J3009" s="226"/>
      <c r="K3009" s="3"/>
      <c r="L3009" s="3"/>
      <c r="O3009" s="227"/>
      <c r="Q3009" s="94"/>
      <c r="R3009" s="94"/>
      <c r="S3009" s="94"/>
      <c r="T3009" s="94"/>
    </row>
    <row r="3010" ht="15.75" customHeight="1">
      <c r="A3010" s="204"/>
      <c r="B3010" s="240"/>
      <c r="C3010" s="223"/>
      <c r="D3010" s="223"/>
      <c r="J3010" s="226"/>
      <c r="K3010" s="3"/>
      <c r="L3010" s="3"/>
      <c r="O3010" s="227"/>
      <c r="Q3010" s="94"/>
      <c r="R3010" s="94"/>
      <c r="S3010" s="94"/>
      <c r="T3010" s="94"/>
    </row>
    <row r="3011" ht="15.75" customHeight="1">
      <c r="A3011" s="204"/>
      <c r="B3011" s="240"/>
      <c r="C3011" s="223"/>
      <c r="D3011" s="223"/>
      <c r="J3011" s="226"/>
      <c r="K3011" s="3"/>
      <c r="L3011" s="3"/>
      <c r="O3011" s="227"/>
      <c r="Q3011" s="94"/>
      <c r="R3011" s="94"/>
      <c r="S3011" s="94"/>
      <c r="T3011" s="94"/>
    </row>
    <row r="3012" ht="15.75" customHeight="1">
      <c r="A3012" s="204"/>
      <c r="B3012" s="240"/>
      <c r="C3012" s="223"/>
      <c r="D3012" s="223"/>
      <c r="J3012" s="226"/>
      <c r="K3012" s="3"/>
      <c r="L3012" s="3"/>
      <c r="O3012" s="227"/>
      <c r="Q3012" s="94"/>
      <c r="R3012" s="94"/>
      <c r="S3012" s="94"/>
      <c r="T3012" s="94"/>
    </row>
    <row r="3013" ht="15.75" customHeight="1">
      <c r="A3013" s="204"/>
      <c r="B3013" s="240"/>
      <c r="C3013" s="223"/>
      <c r="D3013" s="223"/>
      <c r="J3013" s="226"/>
      <c r="K3013" s="3"/>
      <c r="L3013" s="3"/>
      <c r="O3013" s="227"/>
      <c r="Q3013" s="94"/>
      <c r="R3013" s="94"/>
      <c r="S3013" s="94"/>
      <c r="T3013" s="94"/>
    </row>
    <row r="3014" ht="15.75" customHeight="1">
      <c r="A3014" s="204"/>
      <c r="B3014" s="240"/>
      <c r="C3014" s="223"/>
      <c r="D3014" s="223"/>
      <c r="J3014" s="226"/>
      <c r="K3014" s="3"/>
      <c r="L3014" s="3"/>
      <c r="O3014" s="227"/>
      <c r="Q3014" s="94"/>
      <c r="R3014" s="94"/>
      <c r="S3014" s="94"/>
      <c r="T3014" s="94"/>
    </row>
    <row r="3015" ht="15.75" customHeight="1">
      <c r="A3015" s="204"/>
      <c r="B3015" s="240"/>
      <c r="C3015" s="223"/>
      <c r="D3015" s="223"/>
      <c r="J3015" s="226"/>
      <c r="K3015" s="3"/>
      <c r="L3015" s="3"/>
      <c r="O3015" s="227"/>
      <c r="Q3015" s="94"/>
      <c r="R3015" s="94"/>
      <c r="S3015" s="94"/>
      <c r="T3015" s="94"/>
    </row>
    <row r="3016" ht="15.75" customHeight="1">
      <c r="A3016" s="204"/>
      <c r="B3016" s="240"/>
      <c r="C3016" s="223"/>
      <c r="D3016" s="223"/>
      <c r="J3016" s="226"/>
      <c r="K3016" s="3"/>
      <c r="L3016" s="3"/>
      <c r="O3016" s="227"/>
      <c r="Q3016" s="94"/>
      <c r="R3016" s="94"/>
      <c r="S3016" s="94"/>
      <c r="T3016" s="94"/>
    </row>
    <row r="3017" ht="15.75" customHeight="1">
      <c r="A3017" s="204"/>
      <c r="B3017" s="240"/>
      <c r="C3017" s="223"/>
      <c r="D3017" s="223"/>
      <c r="J3017" s="226"/>
      <c r="K3017" s="3"/>
      <c r="L3017" s="3"/>
      <c r="O3017" s="227"/>
      <c r="Q3017" s="94"/>
      <c r="R3017" s="94"/>
      <c r="S3017" s="94"/>
      <c r="T3017" s="94"/>
    </row>
    <row r="3018" ht="15.75" customHeight="1">
      <c r="A3018" s="204"/>
      <c r="B3018" s="240"/>
      <c r="C3018" s="223"/>
      <c r="D3018" s="223"/>
      <c r="J3018" s="226"/>
      <c r="K3018" s="3"/>
      <c r="L3018" s="3"/>
      <c r="O3018" s="227"/>
      <c r="Q3018" s="94"/>
      <c r="R3018" s="94"/>
      <c r="S3018" s="94"/>
      <c r="T3018" s="94"/>
    </row>
    <row r="3019" ht="15.75" customHeight="1">
      <c r="A3019" s="204"/>
      <c r="B3019" s="240"/>
      <c r="C3019" s="223"/>
      <c r="D3019" s="223"/>
      <c r="J3019" s="226"/>
      <c r="K3019" s="3"/>
      <c r="L3019" s="3"/>
      <c r="O3019" s="227"/>
      <c r="Q3019" s="94"/>
      <c r="R3019" s="94"/>
      <c r="S3019" s="94"/>
      <c r="T3019" s="94"/>
    </row>
    <row r="3020" ht="15.75" customHeight="1">
      <c r="A3020" s="204"/>
      <c r="B3020" s="240"/>
      <c r="C3020" s="223"/>
      <c r="D3020" s="223"/>
      <c r="J3020" s="226"/>
      <c r="K3020" s="3"/>
      <c r="L3020" s="3"/>
      <c r="O3020" s="227"/>
      <c r="Q3020" s="94"/>
      <c r="R3020" s="94"/>
      <c r="S3020" s="94"/>
      <c r="T3020" s="94"/>
    </row>
    <row r="3021" ht="15.75" customHeight="1">
      <c r="A3021" s="204"/>
      <c r="B3021" s="240"/>
      <c r="C3021" s="223"/>
      <c r="D3021" s="223"/>
      <c r="J3021" s="226"/>
      <c r="K3021" s="3"/>
      <c r="L3021" s="3"/>
      <c r="O3021" s="227"/>
      <c r="Q3021" s="94"/>
      <c r="R3021" s="94"/>
      <c r="S3021" s="94"/>
      <c r="T3021" s="94"/>
    </row>
    <row r="3022" ht="15.75" customHeight="1">
      <c r="A3022" s="204"/>
      <c r="B3022" s="240"/>
      <c r="C3022" s="223"/>
      <c r="D3022" s="223"/>
      <c r="J3022" s="226"/>
      <c r="K3022" s="3"/>
      <c r="L3022" s="3"/>
      <c r="O3022" s="227"/>
      <c r="Q3022" s="94"/>
      <c r="R3022" s="94"/>
      <c r="S3022" s="94"/>
      <c r="T3022" s="94"/>
    </row>
    <row r="3023" ht="15.75" customHeight="1">
      <c r="A3023" s="204"/>
      <c r="B3023" s="240"/>
      <c r="C3023" s="223"/>
      <c r="D3023" s="223"/>
      <c r="J3023" s="226"/>
      <c r="K3023" s="3"/>
      <c r="L3023" s="3"/>
      <c r="O3023" s="227"/>
      <c r="Q3023" s="94"/>
      <c r="R3023" s="94"/>
      <c r="S3023" s="94"/>
      <c r="T3023" s="94"/>
    </row>
    <row r="3024" ht="15.75" customHeight="1">
      <c r="A3024" s="204"/>
      <c r="B3024" s="240"/>
      <c r="C3024" s="223"/>
      <c r="D3024" s="223"/>
      <c r="J3024" s="226"/>
      <c r="K3024" s="3"/>
      <c r="L3024" s="3"/>
      <c r="O3024" s="227"/>
      <c r="Q3024" s="94"/>
      <c r="R3024" s="94"/>
      <c r="S3024" s="94"/>
      <c r="T3024" s="94"/>
    </row>
    <row r="3025" ht="15.75" customHeight="1">
      <c r="A3025" s="204"/>
      <c r="B3025" s="240"/>
      <c r="C3025" s="223"/>
      <c r="D3025" s="223"/>
      <c r="J3025" s="226"/>
      <c r="K3025" s="3"/>
      <c r="L3025" s="3"/>
      <c r="O3025" s="227"/>
      <c r="Q3025" s="94"/>
      <c r="R3025" s="94"/>
      <c r="S3025" s="94"/>
      <c r="T3025" s="94"/>
    </row>
    <row r="3026" ht="15.75" customHeight="1">
      <c r="A3026" s="204"/>
      <c r="B3026" s="240"/>
      <c r="C3026" s="223"/>
      <c r="D3026" s="223"/>
      <c r="J3026" s="226"/>
      <c r="K3026" s="3"/>
      <c r="L3026" s="3"/>
      <c r="O3026" s="227"/>
      <c r="Q3026" s="94"/>
      <c r="R3026" s="94"/>
      <c r="S3026" s="94"/>
      <c r="T3026" s="94"/>
    </row>
    <row r="3027" ht="15.75" customHeight="1">
      <c r="A3027" s="204"/>
      <c r="B3027" s="240"/>
      <c r="C3027" s="223"/>
      <c r="D3027" s="223"/>
      <c r="J3027" s="226"/>
      <c r="K3027" s="3"/>
      <c r="L3027" s="3"/>
      <c r="O3027" s="227"/>
      <c r="Q3027" s="94"/>
      <c r="R3027" s="94"/>
      <c r="S3027" s="94"/>
      <c r="T3027" s="94"/>
    </row>
    <row r="3028" ht="15.75" customHeight="1">
      <c r="A3028" s="204"/>
      <c r="B3028" s="240"/>
      <c r="C3028" s="223"/>
      <c r="D3028" s="223"/>
      <c r="J3028" s="226"/>
      <c r="K3028" s="3"/>
      <c r="L3028" s="3"/>
      <c r="O3028" s="227"/>
      <c r="Q3028" s="94"/>
      <c r="R3028" s="94"/>
      <c r="S3028" s="94"/>
      <c r="T3028" s="94"/>
    </row>
    <row r="3029" ht="15.75" customHeight="1">
      <c r="A3029" s="204"/>
      <c r="B3029" s="240"/>
      <c r="C3029" s="223"/>
      <c r="D3029" s="223"/>
      <c r="J3029" s="226"/>
      <c r="K3029" s="3"/>
      <c r="L3029" s="3"/>
      <c r="O3029" s="227"/>
      <c r="Q3029" s="94"/>
      <c r="R3029" s="94"/>
      <c r="S3029" s="94"/>
      <c r="T3029" s="94"/>
    </row>
    <row r="3030" ht="15.75" customHeight="1">
      <c r="A3030" s="204"/>
      <c r="B3030" s="240"/>
      <c r="C3030" s="223"/>
      <c r="D3030" s="223"/>
      <c r="J3030" s="226"/>
      <c r="K3030" s="3"/>
      <c r="L3030" s="3"/>
      <c r="O3030" s="227"/>
      <c r="Q3030" s="94"/>
      <c r="R3030" s="94"/>
      <c r="S3030" s="94"/>
      <c r="T3030" s="94"/>
    </row>
    <row r="3031" ht="15.75" customHeight="1">
      <c r="A3031" s="204"/>
      <c r="B3031" s="240"/>
      <c r="C3031" s="223"/>
      <c r="D3031" s="223"/>
      <c r="J3031" s="226"/>
      <c r="K3031" s="3"/>
      <c r="L3031" s="3"/>
      <c r="O3031" s="227"/>
      <c r="Q3031" s="94"/>
      <c r="R3031" s="94"/>
      <c r="S3031" s="94"/>
      <c r="T3031" s="94"/>
    </row>
    <row r="3032" ht="15.75" customHeight="1">
      <c r="A3032" s="204"/>
      <c r="B3032" s="240"/>
      <c r="C3032" s="223"/>
      <c r="D3032" s="223"/>
      <c r="J3032" s="226"/>
      <c r="K3032" s="3"/>
      <c r="L3032" s="3"/>
      <c r="O3032" s="227"/>
      <c r="Q3032" s="94"/>
      <c r="R3032" s="94"/>
      <c r="S3032" s="94"/>
      <c r="T3032" s="94"/>
    </row>
    <row r="3033" ht="15.75" customHeight="1">
      <c r="A3033" s="204"/>
      <c r="B3033" s="240"/>
      <c r="C3033" s="223"/>
      <c r="D3033" s="223"/>
      <c r="J3033" s="226"/>
      <c r="K3033" s="3"/>
      <c r="L3033" s="3"/>
      <c r="O3033" s="227"/>
      <c r="Q3033" s="94"/>
      <c r="R3033" s="94"/>
      <c r="S3033" s="94"/>
      <c r="T3033" s="94"/>
    </row>
    <row r="3034" ht="15.75" customHeight="1">
      <c r="A3034" s="204"/>
      <c r="B3034" s="240"/>
      <c r="C3034" s="223"/>
      <c r="D3034" s="223"/>
      <c r="J3034" s="226"/>
      <c r="K3034" s="3"/>
      <c r="L3034" s="3"/>
      <c r="O3034" s="227"/>
      <c r="Q3034" s="94"/>
      <c r="R3034" s="94"/>
      <c r="S3034" s="94"/>
      <c r="T3034" s="94"/>
    </row>
    <row r="3035" ht="15.75" customHeight="1">
      <c r="A3035" s="204"/>
      <c r="B3035" s="240"/>
      <c r="C3035" s="223"/>
      <c r="D3035" s="223"/>
      <c r="J3035" s="226"/>
      <c r="K3035" s="3"/>
      <c r="L3035" s="3"/>
      <c r="O3035" s="227"/>
      <c r="Q3035" s="94"/>
      <c r="R3035" s="94"/>
      <c r="S3035" s="94"/>
      <c r="T3035" s="94"/>
    </row>
    <row r="3036" ht="15.75" customHeight="1">
      <c r="A3036" s="204"/>
      <c r="B3036" s="240"/>
      <c r="C3036" s="223"/>
      <c r="D3036" s="223"/>
      <c r="J3036" s="226"/>
      <c r="K3036" s="3"/>
      <c r="L3036" s="3"/>
      <c r="O3036" s="227"/>
      <c r="Q3036" s="94"/>
      <c r="R3036" s="94"/>
      <c r="S3036" s="94"/>
      <c r="T3036" s="94"/>
    </row>
    <row r="3037" ht="15.75" customHeight="1">
      <c r="A3037" s="204"/>
      <c r="B3037" s="240"/>
      <c r="C3037" s="223"/>
      <c r="D3037" s="223"/>
      <c r="J3037" s="226"/>
      <c r="K3037" s="3"/>
      <c r="L3037" s="3"/>
      <c r="O3037" s="227"/>
      <c r="Q3037" s="94"/>
      <c r="R3037" s="94"/>
      <c r="S3037" s="94"/>
      <c r="T3037" s="94"/>
    </row>
    <row r="3038" ht="15.75" customHeight="1">
      <c r="A3038" s="204"/>
      <c r="B3038" s="240"/>
      <c r="C3038" s="223"/>
      <c r="D3038" s="223"/>
      <c r="J3038" s="226"/>
      <c r="K3038" s="3"/>
      <c r="L3038" s="3"/>
      <c r="O3038" s="227"/>
      <c r="Q3038" s="94"/>
      <c r="R3038" s="94"/>
      <c r="S3038" s="94"/>
      <c r="T3038" s="94"/>
    </row>
    <row r="3039" ht="15.75" customHeight="1">
      <c r="A3039" s="204"/>
      <c r="B3039" s="240"/>
      <c r="C3039" s="223"/>
      <c r="D3039" s="223"/>
      <c r="J3039" s="226"/>
      <c r="K3039" s="3"/>
      <c r="L3039" s="3"/>
      <c r="O3039" s="227"/>
      <c r="Q3039" s="94"/>
      <c r="R3039" s="94"/>
      <c r="S3039" s="94"/>
      <c r="T3039" s="94"/>
    </row>
    <row r="3040" ht="15.75" customHeight="1">
      <c r="A3040" s="204"/>
      <c r="B3040" s="240"/>
      <c r="C3040" s="223"/>
      <c r="D3040" s="223"/>
      <c r="J3040" s="226"/>
      <c r="K3040" s="3"/>
      <c r="L3040" s="3"/>
      <c r="O3040" s="227"/>
      <c r="Q3040" s="94"/>
      <c r="R3040" s="94"/>
      <c r="S3040" s="94"/>
      <c r="T3040" s="94"/>
    </row>
    <row r="3041" ht="15.75" customHeight="1">
      <c r="A3041" s="204"/>
      <c r="B3041" s="240"/>
      <c r="C3041" s="223"/>
      <c r="D3041" s="223"/>
      <c r="J3041" s="226"/>
      <c r="K3041" s="3"/>
      <c r="L3041" s="3"/>
      <c r="O3041" s="227"/>
      <c r="Q3041" s="94"/>
      <c r="R3041" s="94"/>
      <c r="S3041" s="94"/>
      <c r="T3041" s="94"/>
    </row>
    <row r="3042" ht="15.75" customHeight="1">
      <c r="A3042" s="204"/>
      <c r="B3042" s="240"/>
      <c r="C3042" s="223"/>
      <c r="D3042" s="223"/>
      <c r="J3042" s="226"/>
      <c r="K3042" s="3"/>
      <c r="L3042" s="3"/>
      <c r="O3042" s="227"/>
      <c r="Q3042" s="94"/>
      <c r="R3042" s="94"/>
      <c r="S3042" s="94"/>
      <c r="T3042" s="94"/>
    </row>
    <row r="3043" ht="15.75" customHeight="1">
      <c r="A3043" s="204"/>
      <c r="B3043" s="240"/>
      <c r="C3043" s="223"/>
      <c r="D3043" s="223"/>
      <c r="J3043" s="226"/>
      <c r="K3043" s="3"/>
      <c r="L3043" s="3"/>
      <c r="O3043" s="227"/>
      <c r="Q3043" s="94"/>
      <c r="R3043" s="94"/>
      <c r="S3043" s="94"/>
      <c r="T3043" s="94"/>
    </row>
    <row r="3044" ht="15.75" customHeight="1">
      <c r="A3044" s="204"/>
      <c r="B3044" s="240"/>
      <c r="C3044" s="223"/>
      <c r="D3044" s="223"/>
      <c r="J3044" s="226"/>
      <c r="K3044" s="3"/>
      <c r="L3044" s="3"/>
      <c r="O3044" s="227"/>
      <c r="Q3044" s="94"/>
      <c r="R3044" s="94"/>
      <c r="S3044" s="94"/>
      <c r="T3044" s="94"/>
    </row>
    <row r="3045" ht="15.75" customHeight="1">
      <c r="A3045" s="204"/>
      <c r="B3045" s="240"/>
      <c r="C3045" s="223"/>
      <c r="D3045" s="223"/>
      <c r="J3045" s="226"/>
      <c r="K3045" s="3"/>
      <c r="L3045" s="3"/>
      <c r="O3045" s="227"/>
      <c r="Q3045" s="94"/>
      <c r="R3045" s="94"/>
      <c r="S3045" s="94"/>
      <c r="T3045" s="94"/>
    </row>
    <row r="3046" ht="15.75" customHeight="1">
      <c r="A3046" s="204"/>
      <c r="B3046" s="240"/>
      <c r="C3046" s="223"/>
      <c r="D3046" s="223"/>
      <c r="J3046" s="226"/>
      <c r="K3046" s="3"/>
      <c r="L3046" s="3"/>
      <c r="O3046" s="227"/>
      <c r="Q3046" s="94"/>
      <c r="R3046" s="94"/>
      <c r="S3046" s="94"/>
      <c r="T3046" s="94"/>
    </row>
    <row r="3047" ht="15.75" customHeight="1">
      <c r="A3047" s="204"/>
      <c r="B3047" s="240"/>
      <c r="C3047" s="223"/>
      <c r="D3047" s="223"/>
      <c r="J3047" s="226"/>
      <c r="K3047" s="3"/>
      <c r="L3047" s="3"/>
      <c r="O3047" s="227"/>
      <c r="Q3047" s="94"/>
      <c r="R3047" s="94"/>
      <c r="S3047" s="94"/>
      <c r="T3047" s="94"/>
    </row>
    <row r="3048" ht="15.75" customHeight="1">
      <c r="A3048" s="204"/>
      <c r="B3048" s="240"/>
      <c r="C3048" s="223"/>
      <c r="D3048" s="223"/>
      <c r="J3048" s="226"/>
      <c r="K3048" s="3"/>
      <c r="L3048" s="3"/>
      <c r="O3048" s="227"/>
      <c r="Q3048" s="94"/>
      <c r="R3048" s="94"/>
      <c r="S3048" s="94"/>
      <c r="T3048" s="94"/>
    </row>
    <row r="3049" ht="15.75" customHeight="1">
      <c r="A3049" s="204"/>
      <c r="B3049" s="240"/>
      <c r="C3049" s="223"/>
      <c r="D3049" s="223"/>
      <c r="J3049" s="226"/>
      <c r="K3049" s="3"/>
      <c r="L3049" s="3"/>
      <c r="O3049" s="227"/>
      <c r="Q3049" s="94"/>
      <c r="R3049" s="94"/>
      <c r="S3049" s="94"/>
      <c r="T3049" s="94"/>
    </row>
    <row r="3050" ht="15.75" customHeight="1">
      <c r="A3050" s="204"/>
      <c r="B3050" s="240"/>
      <c r="C3050" s="223"/>
      <c r="D3050" s="223"/>
      <c r="J3050" s="226"/>
      <c r="K3050" s="3"/>
      <c r="L3050" s="3"/>
      <c r="O3050" s="227"/>
      <c r="Q3050" s="94"/>
      <c r="R3050" s="94"/>
      <c r="S3050" s="94"/>
      <c r="T3050" s="94"/>
    </row>
    <row r="3051" ht="15.75" customHeight="1">
      <c r="A3051" s="204"/>
      <c r="B3051" s="240"/>
      <c r="C3051" s="223"/>
      <c r="D3051" s="223"/>
      <c r="J3051" s="226"/>
      <c r="K3051" s="3"/>
      <c r="L3051" s="3"/>
      <c r="O3051" s="227"/>
      <c r="Q3051" s="94"/>
      <c r="R3051" s="94"/>
      <c r="S3051" s="94"/>
      <c r="T3051" s="94"/>
    </row>
    <row r="3052" ht="15.75" customHeight="1">
      <c r="A3052" s="204"/>
      <c r="B3052" s="240"/>
      <c r="C3052" s="223"/>
      <c r="D3052" s="223"/>
      <c r="J3052" s="226"/>
      <c r="K3052" s="3"/>
      <c r="L3052" s="3"/>
      <c r="O3052" s="227"/>
      <c r="Q3052" s="94"/>
      <c r="R3052" s="94"/>
      <c r="S3052" s="94"/>
      <c r="T3052" s="94"/>
    </row>
    <row r="3053" ht="15.75" customHeight="1">
      <c r="A3053" s="204"/>
      <c r="B3053" s="240"/>
      <c r="C3053" s="223"/>
      <c r="D3053" s="223"/>
      <c r="J3053" s="226"/>
      <c r="K3053" s="3"/>
      <c r="L3053" s="3"/>
      <c r="O3053" s="227"/>
      <c r="Q3053" s="94"/>
      <c r="R3053" s="94"/>
      <c r="S3053" s="94"/>
      <c r="T3053" s="94"/>
    </row>
    <row r="3054" ht="15.75" customHeight="1">
      <c r="A3054" s="204"/>
      <c r="B3054" s="240"/>
      <c r="C3054" s="223"/>
      <c r="D3054" s="223"/>
      <c r="J3054" s="226"/>
      <c r="K3054" s="3"/>
      <c r="L3054" s="3"/>
      <c r="O3054" s="227"/>
      <c r="Q3054" s="94"/>
      <c r="R3054" s="94"/>
      <c r="S3054" s="94"/>
      <c r="T3054" s="94"/>
    </row>
    <row r="3055" ht="15.75" customHeight="1">
      <c r="A3055" s="204"/>
      <c r="B3055" s="240"/>
      <c r="C3055" s="223"/>
      <c r="D3055" s="223"/>
      <c r="J3055" s="226"/>
      <c r="K3055" s="3"/>
      <c r="L3055" s="3"/>
      <c r="O3055" s="227"/>
      <c r="Q3055" s="94"/>
      <c r="R3055" s="94"/>
      <c r="S3055" s="94"/>
      <c r="T3055" s="94"/>
    </row>
    <row r="3056" ht="15.75" customHeight="1">
      <c r="A3056" s="204"/>
      <c r="B3056" s="240"/>
      <c r="C3056" s="223"/>
      <c r="D3056" s="223"/>
      <c r="J3056" s="226"/>
      <c r="K3056" s="3"/>
      <c r="L3056" s="3"/>
      <c r="O3056" s="227"/>
      <c r="Q3056" s="94"/>
      <c r="R3056" s="94"/>
      <c r="S3056" s="94"/>
      <c r="T3056" s="94"/>
    </row>
    <row r="3057" ht="15.75" customHeight="1">
      <c r="A3057" s="204"/>
      <c r="B3057" s="240"/>
      <c r="C3057" s="223"/>
      <c r="D3057" s="223"/>
      <c r="J3057" s="226"/>
      <c r="K3057" s="3"/>
      <c r="L3057" s="3"/>
      <c r="O3057" s="227"/>
      <c r="Q3057" s="94"/>
      <c r="R3057" s="94"/>
      <c r="S3057" s="94"/>
      <c r="T3057" s="94"/>
    </row>
    <row r="3058" ht="15.75" customHeight="1">
      <c r="A3058" s="204"/>
      <c r="B3058" s="240"/>
      <c r="C3058" s="223"/>
      <c r="D3058" s="223"/>
      <c r="J3058" s="226"/>
      <c r="K3058" s="3"/>
      <c r="L3058" s="3"/>
      <c r="O3058" s="227"/>
      <c r="Q3058" s="94"/>
      <c r="R3058" s="94"/>
      <c r="S3058" s="94"/>
      <c r="T3058" s="94"/>
    </row>
    <row r="3059" ht="15.75" customHeight="1">
      <c r="A3059" s="204"/>
      <c r="B3059" s="240"/>
      <c r="C3059" s="223"/>
      <c r="D3059" s="223"/>
      <c r="J3059" s="226"/>
      <c r="K3059" s="3"/>
      <c r="L3059" s="3"/>
      <c r="O3059" s="227"/>
      <c r="Q3059" s="94"/>
      <c r="R3059" s="94"/>
      <c r="S3059" s="94"/>
      <c r="T3059" s="94"/>
    </row>
    <row r="3060" ht="15.75" customHeight="1">
      <c r="A3060" s="204"/>
      <c r="B3060" s="240"/>
      <c r="C3060" s="223"/>
      <c r="D3060" s="223"/>
      <c r="J3060" s="226"/>
      <c r="K3060" s="3"/>
      <c r="L3060" s="3"/>
      <c r="O3060" s="227"/>
      <c r="Q3060" s="94"/>
      <c r="R3060" s="94"/>
      <c r="S3060" s="94"/>
      <c r="T3060" s="94"/>
    </row>
    <row r="3061" ht="15.75" customHeight="1">
      <c r="A3061" s="204"/>
      <c r="B3061" s="240"/>
      <c r="C3061" s="223"/>
      <c r="D3061" s="223"/>
      <c r="J3061" s="226"/>
      <c r="K3061" s="3"/>
      <c r="L3061" s="3"/>
      <c r="O3061" s="227"/>
      <c r="Q3061" s="94"/>
      <c r="R3061" s="94"/>
      <c r="S3061" s="94"/>
      <c r="T3061" s="94"/>
    </row>
    <row r="3062" ht="15.75" customHeight="1">
      <c r="A3062" s="204"/>
      <c r="B3062" s="240"/>
      <c r="C3062" s="223"/>
      <c r="D3062" s="223"/>
      <c r="J3062" s="226"/>
      <c r="K3062" s="3"/>
      <c r="L3062" s="3"/>
      <c r="O3062" s="227"/>
      <c r="Q3062" s="94"/>
      <c r="R3062" s="94"/>
      <c r="S3062" s="94"/>
      <c r="T3062" s="94"/>
    </row>
    <row r="3063" ht="15.75" customHeight="1">
      <c r="A3063" s="204"/>
      <c r="B3063" s="240"/>
      <c r="C3063" s="223"/>
      <c r="D3063" s="223"/>
      <c r="J3063" s="226"/>
      <c r="K3063" s="3"/>
      <c r="L3063" s="3"/>
      <c r="O3063" s="227"/>
      <c r="Q3063" s="94"/>
      <c r="R3063" s="94"/>
      <c r="S3063" s="94"/>
      <c r="T3063" s="94"/>
    </row>
    <row r="3064" ht="15.75" customHeight="1">
      <c r="A3064" s="204"/>
      <c r="B3064" s="240"/>
      <c r="C3064" s="223"/>
      <c r="D3064" s="223"/>
      <c r="J3064" s="226"/>
      <c r="K3064" s="3"/>
      <c r="L3064" s="3"/>
      <c r="O3064" s="227"/>
      <c r="Q3064" s="94"/>
      <c r="R3064" s="94"/>
      <c r="S3064" s="94"/>
      <c r="T3064" s="94"/>
    </row>
    <row r="3065" ht="15.75" customHeight="1">
      <c r="A3065" s="204"/>
      <c r="B3065" s="240"/>
      <c r="C3065" s="223"/>
      <c r="D3065" s="223"/>
      <c r="J3065" s="226"/>
      <c r="K3065" s="3"/>
      <c r="L3065" s="3"/>
      <c r="O3065" s="227"/>
      <c r="Q3065" s="94"/>
      <c r="R3065" s="94"/>
      <c r="S3065" s="94"/>
      <c r="T3065" s="94"/>
    </row>
    <row r="3066" ht="15.75" customHeight="1">
      <c r="A3066" s="204"/>
      <c r="B3066" s="240"/>
      <c r="C3066" s="223"/>
      <c r="D3066" s="223"/>
      <c r="J3066" s="226"/>
      <c r="K3066" s="3"/>
      <c r="L3066" s="3"/>
      <c r="O3066" s="227"/>
      <c r="Q3066" s="94"/>
      <c r="R3066" s="94"/>
      <c r="S3066" s="94"/>
      <c r="T3066" s="94"/>
    </row>
    <row r="3067" ht="15.75" customHeight="1">
      <c r="A3067" s="204"/>
      <c r="B3067" s="240"/>
      <c r="C3067" s="223"/>
      <c r="D3067" s="223"/>
      <c r="J3067" s="226"/>
      <c r="K3067" s="3"/>
      <c r="L3067" s="3"/>
      <c r="O3067" s="227"/>
      <c r="Q3067" s="94"/>
      <c r="R3067" s="94"/>
      <c r="S3067" s="94"/>
      <c r="T3067" s="94"/>
    </row>
    <row r="3068" ht="15.75" customHeight="1">
      <c r="A3068" s="204"/>
      <c r="B3068" s="240"/>
      <c r="C3068" s="223"/>
      <c r="D3068" s="223"/>
      <c r="J3068" s="226"/>
      <c r="K3068" s="3"/>
      <c r="L3068" s="3"/>
      <c r="O3068" s="227"/>
      <c r="Q3068" s="94"/>
      <c r="R3068" s="94"/>
      <c r="S3068" s="94"/>
      <c r="T3068" s="94"/>
    </row>
    <row r="3069" ht="15.75" customHeight="1">
      <c r="A3069" s="204"/>
      <c r="B3069" s="240"/>
      <c r="C3069" s="223"/>
      <c r="D3069" s="223"/>
      <c r="J3069" s="226"/>
      <c r="K3069" s="3"/>
      <c r="L3069" s="3"/>
      <c r="O3069" s="227"/>
      <c r="Q3069" s="94"/>
      <c r="R3069" s="94"/>
      <c r="S3069" s="94"/>
      <c r="T3069" s="94"/>
    </row>
    <row r="3070" ht="15.75" customHeight="1">
      <c r="A3070" s="204"/>
      <c r="B3070" s="240"/>
      <c r="C3070" s="223"/>
      <c r="D3070" s="223"/>
      <c r="J3070" s="226"/>
      <c r="K3070" s="3"/>
      <c r="L3070" s="3"/>
      <c r="O3070" s="227"/>
      <c r="Q3070" s="94"/>
      <c r="R3070" s="94"/>
      <c r="S3070" s="94"/>
      <c r="T3070" s="94"/>
    </row>
    <row r="3071" ht="15.75" customHeight="1">
      <c r="A3071" s="204"/>
      <c r="B3071" s="240"/>
      <c r="C3071" s="223"/>
      <c r="D3071" s="223"/>
      <c r="J3071" s="226"/>
      <c r="K3071" s="3"/>
      <c r="L3071" s="3"/>
      <c r="O3071" s="227"/>
      <c r="Q3071" s="94"/>
      <c r="R3071" s="94"/>
      <c r="S3071" s="94"/>
      <c r="T3071" s="94"/>
    </row>
    <row r="3072" ht="15.75" customHeight="1">
      <c r="A3072" s="204"/>
      <c r="B3072" s="240"/>
      <c r="C3072" s="223"/>
      <c r="D3072" s="223"/>
      <c r="J3072" s="226"/>
      <c r="K3072" s="3"/>
      <c r="L3072" s="3"/>
      <c r="O3072" s="227"/>
      <c r="Q3072" s="94"/>
      <c r="R3072" s="94"/>
      <c r="S3072" s="94"/>
      <c r="T3072" s="94"/>
    </row>
    <row r="3073" ht="15.75" customHeight="1">
      <c r="A3073" s="204"/>
      <c r="B3073" s="240"/>
      <c r="C3073" s="223"/>
      <c r="D3073" s="223"/>
      <c r="J3073" s="226"/>
      <c r="K3073" s="3"/>
      <c r="L3073" s="3"/>
      <c r="O3073" s="227"/>
      <c r="Q3073" s="94"/>
      <c r="R3073" s="94"/>
      <c r="S3073" s="94"/>
      <c r="T3073" s="94"/>
    </row>
    <row r="3074" ht="15.75" customHeight="1">
      <c r="A3074" s="204"/>
      <c r="B3074" s="240"/>
      <c r="C3074" s="223"/>
      <c r="D3074" s="223"/>
      <c r="J3074" s="226"/>
      <c r="K3074" s="3"/>
      <c r="L3074" s="3"/>
      <c r="O3074" s="227"/>
      <c r="Q3074" s="94"/>
      <c r="R3074" s="94"/>
      <c r="S3074" s="94"/>
      <c r="T3074" s="94"/>
    </row>
    <row r="3075" ht="15.75" customHeight="1">
      <c r="A3075" s="204"/>
      <c r="B3075" s="240"/>
      <c r="C3075" s="223"/>
      <c r="D3075" s="223"/>
      <c r="J3075" s="226"/>
      <c r="K3075" s="3"/>
      <c r="L3075" s="3"/>
      <c r="O3075" s="227"/>
      <c r="Q3075" s="94"/>
      <c r="R3075" s="94"/>
      <c r="S3075" s="94"/>
      <c r="T3075" s="94"/>
    </row>
    <row r="3076" ht="15.75" customHeight="1">
      <c r="A3076" s="204"/>
      <c r="B3076" s="240"/>
      <c r="C3076" s="223"/>
      <c r="D3076" s="223"/>
      <c r="J3076" s="226"/>
      <c r="K3076" s="3"/>
      <c r="L3076" s="3"/>
      <c r="O3076" s="227"/>
      <c r="Q3076" s="94"/>
      <c r="R3076" s="94"/>
      <c r="S3076" s="94"/>
      <c r="T3076" s="94"/>
    </row>
    <row r="3077" ht="15.75" customHeight="1">
      <c r="A3077" s="204"/>
      <c r="B3077" s="240"/>
      <c r="C3077" s="223"/>
      <c r="D3077" s="223"/>
      <c r="J3077" s="226"/>
      <c r="K3077" s="3"/>
      <c r="L3077" s="3"/>
      <c r="O3077" s="227"/>
      <c r="Q3077" s="94"/>
      <c r="R3077" s="94"/>
      <c r="S3077" s="94"/>
      <c r="T3077" s="94"/>
    </row>
    <row r="3078" ht="15.75" customHeight="1">
      <c r="A3078" s="204"/>
      <c r="B3078" s="240"/>
      <c r="C3078" s="223"/>
      <c r="D3078" s="223"/>
      <c r="J3078" s="226"/>
      <c r="K3078" s="3"/>
      <c r="L3078" s="3"/>
      <c r="O3078" s="227"/>
      <c r="Q3078" s="94"/>
      <c r="R3078" s="94"/>
      <c r="S3078" s="94"/>
      <c r="T3078" s="94"/>
    </row>
    <row r="3079" ht="15.75" customHeight="1">
      <c r="A3079" s="204"/>
      <c r="B3079" s="240"/>
      <c r="C3079" s="223"/>
      <c r="D3079" s="223"/>
      <c r="J3079" s="226"/>
      <c r="K3079" s="3"/>
      <c r="L3079" s="3"/>
      <c r="O3079" s="227"/>
      <c r="Q3079" s="94"/>
      <c r="R3079" s="94"/>
      <c r="S3079" s="94"/>
      <c r="T3079" s="94"/>
    </row>
    <row r="3080" ht="15.75" customHeight="1">
      <c r="A3080" s="204"/>
      <c r="B3080" s="240"/>
      <c r="C3080" s="223"/>
      <c r="D3080" s="223"/>
      <c r="J3080" s="226"/>
      <c r="K3080" s="3"/>
      <c r="L3080" s="3"/>
      <c r="O3080" s="227"/>
      <c r="Q3080" s="94"/>
      <c r="R3080" s="94"/>
      <c r="S3080" s="94"/>
      <c r="T3080" s="94"/>
    </row>
    <row r="3081" ht="15.75" customHeight="1">
      <c r="A3081" s="204"/>
      <c r="B3081" s="240"/>
      <c r="C3081" s="223"/>
      <c r="D3081" s="223"/>
      <c r="J3081" s="226"/>
      <c r="K3081" s="3"/>
      <c r="L3081" s="3"/>
      <c r="O3081" s="227"/>
      <c r="Q3081" s="94"/>
      <c r="R3081" s="94"/>
      <c r="S3081" s="94"/>
      <c r="T3081" s="94"/>
    </row>
    <row r="3082" ht="15.75" customHeight="1">
      <c r="A3082" s="204"/>
      <c r="B3082" s="240"/>
      <c r="C3082" s="223"/>
      <c r="D3082" s="223"/>
      <c r="J3082" s="226"/>
      <c r="K3082" s="3"/>
      <c r="L3082" s="3"/>
      <c r="O3082" s="227"/>
      <c r="Q3082" s="94"/>
      <c r="R3082" s="94"/>
      <c r="S3082" s="94"/>
      <c r="T3082" s="94"/>
    </row>
    <row r="3083" ht="15.75" customHeight="1">
      <c r="A3083" s="204"/>
      <c r="B3083" s="240"/>
      <c r="C3083" s="223"/>
      <c r="D3083" s="223"/>
      <c r="J3083" s="226"/>
      <c r="K3083" s="3"/>
      <c r="L3083" s="3"/>
      <c r="O3083" s="227"/>
      <c r="Q3083" s="94"/>
      <c r="R3083" s="94"/>
      <c r="S3083" s="94"/>
      <c r="T3083" s="94"/>
    </row>
    <row r="3084" ht="15.75" customHeight="1">
      <c r="A3084" s="204"/>
      <c r="B3084" s="240"/>
      <c r="C3084" s="223"/>
      <c r="D3084" s="223"/>
      <c r="J3084" s="226"/>
      <c r="K3084" s="3"/>
      <c r="L3084" s="3"/>
      <c r="O3084" s="227"/>
      <c r="Q3084" s="94"/>
      <c r="R3084" s="94"/>
      <c r="S3084" s="94"/>
      <c r="T3084" s="94"/>
    </row>
    <row r="3085" ht="15.75" customHeight="1">
      <c r="A3085" s="204"/>
      <c r="B3085" s="240"/>
      <c r="C3085" s="223"/>
      <c r="D3085" s="223"/>
      <c r="J3085" s="226"/>
      <c r="K3085" s="3"/>
      <c r="L3085" s="3"/>
      <c r="O3085" s="227"/>
      <c r="Q3085" s="94"/>
      <c r="R3085" s="94"/>
      <c r="S3085" s="94"/>
      <c r="T3085" s="94"/>
    </row>
    <row r="3086" ht="15.75" customHeight="1">
      <c r="A3086" s="204"/>
      <c r="B3086" s="240"/>
      <c r="C3086" s="223"/>
      <c r="D3086" s="223"/>
      <c r="J3086" s="226"/>
      <c r="K3086" s="3"/>
      <c r="L3086" s="3"/>
      <c r="O3086" s="227"/>
      <c r="Q3086" s="94"/>
      <c r="R3086" s="94"/>
      <c r="S3086" s="94"/>
      <c r="T3086" s="94"/>
    </row>
    <row r="3087" ht="15.75" customHeight="1">
      <c r="A3087" s="204"/>
      <c r="B3087" s="240"/>
      <c r="C3087" s="223"/>
      <c r="D3087" s="223"/>
      <c r="J3087" s="226"/>
      <c r="K3087" s="3"/>
      <c r="L3087" s="3"/>
      <c r="O3087" s="227"/>
      <c r="Q3087" s="94"/>
      <c r="R3087" s="94"/>
      <c r="S3087" s="94"/>
      <c r="T3087" s="94"/>
    </row>
    <row r="3088" ht="15.75" customHeight="1">
      <c r="A3088" s="204"/>
      <c r="B3088" s="240"/>
      <c r="C3088" s="223"/>
      <c r="D3088" s="223"/>
      <c r="J3088" s="226"/>
      <c r="K3088" s="3"/>
      <c r="L3088" s="3"/>
      <c r="O3088" s="227"/>
      <c r="Q3088" s="94"/>
      <c r="R3088" s="94"/>
      <c r="S3088" s="94"/>
      <c r="T3088" s="94"/>
    </row>
    <row r="3089" ht="15.75" customHeight="1">
      <c r="A3089" s="204"/>
      <c r="B3089" s="240"/>
      <c r="C3089" s="223"/>
      <c r="D3089" s="223"/>
      <c r="J3089" s="226"/>
      <c r="K3089" s="3"/>
      <c r="L3089" s="3"/>
      <c r="O3089" s="227"/>
      <c r="Q3089" s="94"/>
      <c r="R3089" s="94"/>
      <c r="S3089" s="94"/>
      <c r="T3089" s="94"/>
    </row>
    <row r="3090" ht="15.75" customHeight="1">
      <c r="A3090" s="204"/>
      <c r="B3090" s="240"/>
      <c r="C3090" s="223"/>
      <c r="D3090" s="223"/>
      <c r="J3090" s="226"/>
      <c r="K3090" s="3"/>
      <c r="L3090" s="3"/>
      <c r="O3090" s="227"/>
      <c r="Q3090" s="94"/>
      <c r="R3090" s="94"/>
      <c r="S3090" s="94"/>
      <c r="T3090" s="94"/>
    </row>
    <row r="3091" ht="15.75" customHeight="1">
      <c r="A3091" s="204"/>
      <c r="B3091" s="240"/>
      <c r="C3091" s="223"/>
      <c r="D3091" s="223"/>
      <c r="J3091" s="226"/>
      <c r="K3091" s="3"/>
      <c r="L3091" s="3"/>
      <c r="O3091" s="227"/>
      <c r="Q3091" s="94"/>
      <c r="R3091" s="94"/>
      <c r="S3091" s="94"/>
      <c r="T3091" s="94"/>
    </row>
    <row r="3092" ht="15.75" customHeight="1">
      <c r="A3092" s="204"/>
      <c r="B3092" s="240"/>
      <c r="C3092" s="223"/>
      <c r="D3092" s="223"/>
      <c r="J3092" s="226"/>
      <c r="K3092" s="3"/>
      <c r="L3092" s="3"/>
      <c r="O3092" s="227"/>
      <c r="Q3092" s="94"/>
      <c r="R3092" s="94"/>
      <c r="S3092" s="94"/>
      <c r="T3092" s="94"/>
    </row>
    <row r="3093" ht="15.75" customHeight="1">
      <c r="A3093" s="204"/>
      <c r="B3093" s="240"/>
      <c r="C3093" s="223"/>
      <c r="D3093" s="223"/>
      <c r="J3093" s="226"/>
      <c r="K3093" s="3"/>
      <c r="L3093" s="3"/>
      <c r="O3093" s="227"/>
      <c r="Q3093" s="94"/>
      <c r="R3093" s="94"/>
      <c r="S3093" s="94"/>
      <c r="T3093" s="94"/>
    </row>
    <row r="3094" ht="15.75" customHeight="1">
      <c r="A3094" s="204"/>
      <c r="B3094" s="240"/>
      <c r="C3094" s="223"/>
      <c r="D3094" s="223"/>
      <c r="J3094" s="226"/>
      <c r="K3094" s="3"/>
      <c r="L3094" s="3"/>
      <c r="O3094" s="227"/>
      <c r="Q3094" s="94"/>
      <c r="R3094" s="94"/>
      <c r="S3094" s="94"/>
      <c r="T3094" s="94"/>
    </row>
    <row r="3095" ht="15.75" customHeight="1">
      <c r="A3095" s="204"/>
      <c r="B3095" s="240"/>
      <c r="C3095" s="223"/>
      <c r="D3095" s="223"/>
      <c r="J3095" s="226"/>
      <c r="K3095" s="3"/>
      <c r="L3095" s="3"/>
      <c r="O3095" s="227"/>
      <c r="Q3095" s="94"/>
      <c r="R3095" s="94"/>
      <c r="S3095" s="94"/>
      <c r="T3095" s="94"/>
    </row>
    <row r="3096" ht="15.75" customHeight="1">
      <c r="A3096" s="204"/>
      <c r="B3096" s="240"/>
      <c r="C3096" s="223"/>
      <c r="D3096" s="223"/>
      <c r="J3096" s="226"/>
      <c r="K3096" s="3"/>
      <c r="L3096" s="3"/>
      <c r="O3096" s="227"/>
      <c r="Q3096" s="94"/>
      <c r="R3096" s="94"/>
      <c r="S3096" s="94"/>
      <c r="T3096" s="94"/>
    </row>
    <row r="3097" ht="15.75" customHeight="1">
      <c r="A3097" s="204"/>
      <c r="B3097" s="240"/>
      <c r="C3097" s="223"/>
      <c r="D3097" s="223"/>
      <c r="J3097" s="226"/>
      <c r="K3097" s="3"/>
      <c r="L3097" s="3"/>
      <c r="O3097" s="227"/>
      <c r="Q3097" s="94"/>
      <c r="R3097" s="94"/>
      <c r="S3097" s="94"/>
      <c r="T3097" s="94"/>
    </row>
    <row r="3098" ht="15.75" customHeight="1">
      <c r="A3098" s="204"/>
      <c r="B3098" s="240"/>
      <c r="C3098" s="223"/>
      <c r="D3098" s="223"/>
      <c r="J3098" s="226"/>
      <c r="K3098" s="3"/>
      <c r="L3098" s="3"/>
      <c r="O3098" s="227"/>
      <c r="Q3098" s="94"/>
      <c r="R3098" s="94"/>
      <c r="S3098" s="94"/>
      <c r="T3098" s="94"/>
    </row>
    <row r="3099" ht="15.75" customHeight="1">
      <c r="A3099" s="204"/>
      <c r="B3099" s="240"/>
      <c r="C3099" s="223"/>
      <c r="D3099" s="223"/>
      <c r="J3099" s="226"/>
      <c r="K3099" s="3"/>
      <c r="L3099" s="3"/>
      <c r="O3099" s="227"/>
      <c r="Q3099" s="94"/>
      <c r="R3099" s="94"/>
      <c r="S3099" s="94"/>
      <c r="T3099" s="94"/>
    </row>
    <row r="3100" ht="15.75" customHeight="1">
      <c r="A3100" s="204"/>
      <c r="B3100" s="240"/>
      <c r="C3100" s="223"/>
      <c r="D3100" s="223"/>
      <c r="J3100" s="226"/>
      <c r="K3100" s="3"/>
      <c r="L3100" s="3"/>
      <c r="O3100" s="227"/>
      <c r="Q3100" s="94"/>
      <c r="R3100" s="94"/>
      <c r="S3100" s="94"/>
      <c r="T3100" s="94"/>
    </row>
    <row r="3101" ht="15.75" customHeight="1">
      <c r="A3101" s="204"/>
      <c r="B3101" s="240"/>
      <c r="C3101" s="223"/>
      <c r="D3101" s="223"/>
      <c r="J3101" s="226"/>
      <c r="K3101" s="3"/>
      <c r="L3101" s="3"/>
      <c r="O3101" s="227"/>
      <c r="Q3101" s="94"/>
      <c r="R3101" s="94"/>
      <c r="S3101" s="94"/>
      <c r="T3101" s="94"/>
    </row>
    <row r="3102" ht="15.75" customHeight="1">
      <c r="A3102" s="204"/>
      <c r="B3102" s="240"/>
      <c r="C3102" s="223"/>
      <c r="D3102" s="223"/>
      <c r="J3102" s="226"/>
      <c r="K3102" s="3"/>
      <c r="L3102" s="3"/>
      <c r="O3102" s="227"/>
      <c r="Q3102" s="94"/>
      <c r="R3102" s="94"/>
      <c r="S3102" s="94"/>
      <c r="T3102" s="94"/>
    </row>
    <row r="3103" ht="15.75" customHeight="1">
      <c r="A3103" s="204"/>
      <c r="B3103" s="240"/>
      <c r="C3103" s="223"/>
      <c r="D3103" s="223"/>
      <c r="J3103" s="226"/>
      <c r="K3103" s="3"/>
      <c r="L3103" s="3"/>
      <c r="O3103" s="227"/>
      <c r="Q3103" s="94"/>
      <c r="R3103" s="94"/>
      <c r="S3103" s="94"/>
      <c r="T3103" s="94"/>
    </row>
    <row r="3104" ht="15.75" customHeight="1">
      <c r="A3104" s="204"/>
      <c r="B3104" s="240"/>
      <c r="C3104" s="223"/>
      <c r="D3104" s="223"/>
      <c r="J3104" s="226"/>
      <c r="K3104" s="3"/>
      <c r="L3104" s="3"/>
      <c r="O3104" s="227"/>
      <c r="Q3104" s="94"/>
      <c r="R3104" s="94"/>
      <c r="S3104" s="94"/>
      <c r="T3104" s="94"/>
    </row>
    <row r="3105" ht="15.75" customHeight="1">
      <c r="A3105" s="204"/>
      <c r="B3105" s="240"/>
      <c r="C3105" s="223"/>
      <c r="D3105" s="223"/>
      <c r="J3105" s="226"/>
      <c r="K3105" s="3"/>
      <c r="L3105" s="3"/>
      <c r="O3105" s="227"/>
      <c r="Q3105" s="94"/>
      <c r="R3105" s="94"/>
      <c r="S3105" s="94"/>
      <c r="T3105" s="94"/>
    </row>
    <row r="3106" ht="15.75" customHeight="1">
      <c r="A3106" s="204"/>
      <c r="B3106" s="240"/>
      <c r="C3106" s="223"/>
      <c r="D3106" s="223"/>
      <c r="J3106" s="226"/>
      <c r="K3106" s="3"/>
      <c r="L3106" s="3"/>
      <c r="O3106" s="227"/>
      <c r="Q3106" s="94"/>
      <c r="R3106" s="94"/>
      <c r="S3106" s="94"/>
      <c r="T3106" s="94"/>
    </row>
    <row r="3107" ht="15.75" customHeight="1">
      <c r="A3107" s="204"/>
      <c r="B3107" s="240"/>
      <c r="C3107" s="223"/>
      <c r="D3107" s="223"/>
      <c r="J3107" s="226"/>
      <c r="K3107" s="3"/>
      <c r="L3107" s="3"/>
      <c r="O3107" s="227"/>
      <c r="Q3107" s="94"/>
      <c r="R3107" s="94"/>
      <c r="S3107" s="94"/>
      <c r="T3107" s="94"/>
    </row>
    <row r="3108" ht="15.75" customHeight="1">
      <c r="A3108" s="204"/>
      <c r="B3108" s="240"/>
      <c r="C3108" s="223"/>
      <c r="D3108" s="223"/>
      <c r="J3108" s="226"/>
      <c r="K3108" s="3"/>
      <c r="L3108" s="3"/>
      <c r="O3108" s="227"/>
      <c r="Q3108" s="94"/>
      <c r="R3108" s="94"/>
      <c r="S3108" s="94"/>
      <c r="T3108" s="94"/>
    </row>
    <row r="3109" ht="15.75" customHeight="1">
      <c r="A3109" s="204"/>
      <c r="B3109" s="240"/>
      <c r="C3109" s="223"/>
      <c r="D3109" s="223"/>
      <c r="J3109" s="226"/>
      <c r="K3109" s="3"/>
      <c r="L3109" s="3"/>
      <c r="O3109" s="227"/>
      <c r="Q3109" s="94"/>
      <c r="R3109" s="94"/>
      <c r="S3109" s="94"/>
      <c r="T3109" s="94"/>
    </row>
    <row r="3110" ht="15.75" customHeight="1">
      <c r="A3110" s="204"/>
      <c r="B3110" s="240"/>
      <c r="C3110" s="223"/>
      <c r="D3110" s="223"/>
      <c r="J3110" s="226"/>
      <c r="K3110" s="3"/>
      <c r="L3110" s="3"/>
      <c r="O3110" s="227"/>
      <c r="Q3110" s="94"/>
      <c r="R3110" s="94"/>
      <c r="S3110" s="94"/>
      <c r="T3110" s="94"/>
    </row>
    <row r="3111" ht="15.75" customHeight="1">
      <c r="A3111" s="204"/>
      <c r="B3111" s="240"/>
      <c r="C3111" s="223"/>
      <c r="D3111" s="223"/>
      <c r="J3111" s="226"/>
      <c r="K3111" s="3"/>
      <c r="L3111" s="3"/>
      <c r="O3111" s="227"/>
      <c r="Q3111" s="94"/>
      <c r="R3111" s="94"/>
      <c r="S3111" s="94"/>
      <c r="T3111" s="94"/>
    </row>
    <row r="3112" ht="15.75" customHeight="1">
      <c r="A3112" s="204"/>
      <c r="B3112" s="240"/>
      <c r="C3112" s="223"/>
      <c r="D3112" s="223"/>
      <c r="J3112" s="226"/>
      <c r="K3112" s="3"/>
      <c r="L3112" s="3"/>
      <c r="O3112" s="227"/>
      <c r="Q3112" s="94"/>
      <c r="R3112" s="94"/>
      <c r="S3112" s="94"/>
      <c r="T3112" s="94"/>
    </row>
    <row r="3113" ht="15.75" customHeight="1">
      <c r="A3113" s="204"/>
      <c r="B3113" s="240"/>
      <c r="C3113" s="223"/>
      <c r="D3113" s="223"/>
      <c r="J3113" s="226"/>
      <c r="K3113" s="3"/>
      <c r="L3113" s="3"/>
      <c r="O3113" s="227"/>
      <c r="Q3113" s="94"/>
      <c r="R3113" s="94"/>
      <c r="S3113" s="94"/>
      <c r="T3113" s="94"/>
    </row>
    <row r="3114" ht="15.75" customHeight="1">
      <c r="A3114" s="204"/>
      <c r="B3114" s="240"/>
      <c r="C3114" s="223"/>
      <c r="D3114" s="223"/>
      <c r="J3114" s="226"/>
      <c r="K3114" s="3"/>
      <c r="L3114" s="3"/>
      <c r="O3114" s="227"/>
      <c r="Q3114" s="94"/>
      <c r="R3114" s="94"/>
      <c r="S3114" s="94"/>
      <c r="T3114" s="94"/>
    </row>
    <row r="3115" ht="15.75" customHeight="1">
      <c r="A3115" s="204"/>
      <c r="B3115" s="240"/>
      <c r="C3115" s="223"/>
      <c r="D3115" s="223"/>
      <c r="J3115" s="226"/>
      <c r="K3115" s="3"/>
      <c r="L3115" s="3"/>
      <c r="O3115" s="227"/>
      <c r="Q3115" s="94"/>
      <c r="R3115" s="94"/>
      <c r="S3115" s="94"/>
      <c r="T3115" s="94"/>
    </row>
    <row r="3116" ht="15.75" customHeight="1">
      <c r="A3116" s="204"/>
      <c r="B3116" s="240"/>
      <c r="C3116" s="223"/>
      <c r="D3116" s="223"/>
      <c r="J3116" s="226"/>
      <c r="K3116" s="3"/>
      <c r="L3116" s="3"/>
      <c r="O3116" s="227"/>
      <c r="Q3116" s="94"/>
      <c r="R3116" s="94"/>
      <c r="S3116" s="94"/>
      <c r="T3116" s="94"/>
    </row>
    <row r="3117" ht="15.75" customHeight="1">
      <c r="A3117" s="204"/>
      <c r="B3117" s="240"/>
      <c r="C3117" s="223"/>
      <c r="D3117" s="223"/>
      <c r="J3117" s="226"/>
      <c r="K3117" s="3"/>
      <c r="L3117" s="3"/>
      <c r="O3117" s="227"/>
      <c r="Q3117" s="94"/>
      <c r="R3117" s="94"/>
      <c r="S3117" s="94"/>
      <c r="T3117" s="94"/>
    </row>
    <row r="3118" ht="15.75" customHeight="1">
      <c r="A3118" s="204"/>
      <c r="B3118" s="240"/>
      <c r="C3118" s="223"/>
      <c r="D3118" s="223"/>
      <c r="J3118" s="226"/>
      <c r="K3118" s="3"/>
      <c r="L3118" s="3"/>
      <c r="O3118" s="227"/>
      <c r="Q3118" s="94"/>
      <c r="R3118" s="94"/>
      <c r="S3118" s="94"/>
      <c r="T3118" s="94"/>
    </row>
    <row r="3119" ht="15.75" customHeight="1">
      <c r="A3119" s="204"/>
      <c r="B3119" s="240"/>
      <c r="C3119" s="223"/>
      <c r="D3119" s="223"/>
      <c r="J3119" s="226"/>
      <c r="K3119" s="3"/>
      <c r="L3119" s="3"/>
      <c r="O3119" s="227"/>
      <c r="Q3119" s="94"/>
      <c r="R3119" s="94"/>
      <c r="S3119" s="94"/>
      <c r="T3119" s="94"/>
    </row>
    <row r="3120" ht="15.75" customHeight="1">
      <c r="A3120" s="204"/>
      <c r="B3120" s="240"/>
      <c r="C3120" s="223"/>
      <c r="D3120" s="223"/>
      <c r="J3120" s="226"/>
      <c r="K3120" s="3"/>
      <c r="L3120" s="3"/>
      <c r="O3120" s="227"/>
      <c r="Q3120" s="94"/>
      <c r="R3120" s="94"/>
      <c r="S3120" s="94"/>
      <c r="T3120" s="94"/>
    </row>
    <row r="3121" ht="15.75" customHeight="1">
      <c r="A3121" s="204"/>
      <c r="B3121" s="240"/>
      <c r="C3121" s="223"/>
      <c r="D3121" s="223"/>
      <c r="J3121" s="226"/>
      <c r="K3121" s="3"/>
      <c r="L3121" s="3"/>
      <c r="O3121" s="227"/>
      <c r="Q3121" s="94"/>
      <c r="R3121" s="94"/>
      <c r="S3121" s="94"/>
      <c r="T3121" s="94"/>
    </row>
    <row r="3122" ht="15.75" customHeight="1">
      <c r="A3122" s="204"/>
      <c r="B3122" s="240"/>
      <c r="C3122" s="223"/>
      <c r="D3122" s="223"/>
      <c r="J3122" s="226"/>
      <c r="K3122" s="3"/>
      <c r="L3122" s="3"/>
      <c r="O3122" s="227"/>
      <c r="Q3122" s="94"/>
      <c r="R3122" s="94"/>
      <c r="S3122" s="94"/>
      <c r="T3122" s="94"/>
    </row>
    <row r="3123" ht="15.75" customHeight="1">
      <c r="A3123" s="204"/>
      <c r="B3123" s="240"/>
      <c r="C3123" s="223"/>
      <c r="D3123" s="223"/>
      <c r="J3123" s="226"/>
      <c r="K3123" s="3"/>
      <c r="L3123" s="3"/>
      <c r="O3123" s="227"/>
      <c r="Q3123" s="94"/>
      <c r="R3123" s="94"/>
      <c r="S3123" s="94"/>
      <c r="T3123" s="94"/>
    </row>
    <row r="3124" ht="15.75" customHeight="1">
      <c r="A3124" s="204"/>
      <c r="B3124" s="240"/>
      <c r="C3124" s="223"/>
      <c r="D3124" s="223"/>
      <c r="J3124" s="226"/>
      <c r="K3124" s="3"/>
      <c r="L3124" s="3"/>
      <c r="O3124" s="227"/>
      <c r="Q3124" s="94"/>
      <c r="R3124" s="94"/>
      <c r="S3124" s="94"/>
      <c r="T3124" s="94"/>
    </row>
    <row r="3125" ht="15.75" customHeight="1">
      <c r="A3125" s="204"/>
      <c r="B3125" s="240"/>
      <c r="C3125" s="223"/>
      <c r="D3125" s="223"/>
      <c r="J3125" s="226"/>
      <c r="K3125" s="3"/>
      <c r="L3125" s="3"/>
      <c r="O3125" s="227"/>
      <c r="Q3125" s="94"/>
      <c r="R3125" s="94"/>
      <c r="S3125" s="94"/>
      <c r="T3125" s="94"/>
    </row>
    <row r="3126" ht="15.75" customHeight="1">
      <c r="A3126" s="204"/>
      <c r="B3126" s="240"/>
      <c r="C3126" s="223"/>
      <c r="D3126" s="223"/>
      <c r="J3126" s="226"/>
      <c r="K3126" s="3"/>
      <c r="L3126" s="3"/>
      <c r="O3126" s="227"/>
      <c r="Q3126" s="94"/>
      <c r="R3126" s="94"/>
      <c r="S3126" s="94"/>
      <c r="T3126" s="94"/>
    </row>
    <row r="3127" ht="15.75" customHeight="1">
      <c r="A3127" s="204"/>
      <c r="B3127" s="240"/>
      <c r="C3127" s="223"/>
      <c r="D3127" s="223"/>
      <c r="J3127" s="226"/>
      <c r="K3127" s="3"/>
      <c r="L3127" s="3"/>
      <c r="O3127" s="227"/>
      <c r="Q3127" s="94"/>
      <c r="R3127" s="94"/>
      <c r="S3127" s="94"/>
      <c r="T3127" s="94"/>
    </row>
    <row r="3128" ht="15.75" customHeight="1">
      <c r="A3128" s="204"/>
      <c r="B3128" s="240"/>
      <c r="C3128" s="223"/>
      <c r="D3128" s="223"/>
      <c r="J3128" s="226"/>
      <c r="K3128" s="3"/>
      <c r="L3128" s="3"/>
      <c r="O3128" s="227"/>
      <c r="Q3128" s="94"/>
      <c r="R3128" s="94"/>
      <c r="S3128" s="94"/>
      <c r="T3128" s="94"/>
    </row>
    <row r="3129" ht="15.75" customHeight="1">
      <c r="A3129" s="204"/>
      <c r="B3129" s="240"/>
      <c r="C3129" s="223"/>
      <c r="D3129" s="223"/>
      <c r="J3129" s="226"/>
      <c r="K3129" s="3"/>
      <c r="L3129" s="3"/>
      <c r="O3129" s="227"/>
      <c r="Q3129" s="94"/>
      <c r="R3129" s="94"/>
      <c r="S3129" s="94"/>
      <c r="T3129" s="94"/>
    </row>
    <row r="3130" ht="15.75" customHeight="1">
      <c r="A3130" s="204"/>
      <c r="B3130" s="240"/>
      <c r="C3130" s="223"/>
      <c r="D3130" s="223"/>
      <c r="J3130" s="226"/>
      <c r="K3130" s="3"/>
      <c r="L3130" s="3"/>
      <c r="O3130" s="227"/>
      <c r="Q3130" s="94"/>
      <c r="R3130" s="94"/>
      <c r="S3130" s="94"/>
      <c r="T3130" s="94"/>
    </row>
    <row r="3131" ht="15.75" customHeight="1">
      <c r="A3131" s="204"/>
      <c r="B3131" s="240"/>
      <c r="C3131" s="223"/>
      <c r="D3131" s="223"/>
      <c r="J3131" s="226"/>
      <c r="K3131" s="3"/>
      <c r="L3131" s="3"/>
      <c r="O3131" s="227"/>
      <c r="Q3131" s="94"/>
      <c r="R3131" s="94"/>
      <c r="S3131" s="94"/>
      <c r="T3131" s="94"/>
    </row>
    <row r="3132" ht="15.75" customHeight="1">
      <c r="A3132" s="204"/>
      <c r="B3132" s="240"/>
      <c r="C3132" s="223"/>
      <c r="D3132" s="223"/>
      <c r="J3132" s="226"/>
      <c r="K3132" s="3"/>
      <c r="L3132" s="3"/>
      <c r="O3132" s="227"/>
      <c r="Q3132" s="94"/>
      <c r="R3132" s="94"/>
      <c r="S3132" s="94"/>
      <c r="T3132" s="94"/>
    </row>
    <row r="3133" ht="15.75" customHeight="1">
      <c r="A3133" s="204"/>
      <c r="B3133" s="240"/>
      <c r="C3133" s="223"/>
      <c r="D3133" s="223"/>
      <c r="J3133" s="226"/>
      <c r="K3133" s="3"/>
      <c r="L3133" s="3"/>
      <c r="O3133" s="227"/>
      <c r="Q3133" s="94"/>
      <c r="R3133" s="94"/>
      <c r="S3133" s="94"/>
      <c r="T3133" s="94"/>
    </row>
    <row r="3134" ht="15.75" customHeight="1">
      <c r="A3134" s="204"/>
      <c r="B3134" s="240"/>
      <c r="C3134" s="223"/>
      <c r="D3134" s="223"/>
      <c r="J3134" s="226"/>
      <c r="K3134" s="3"/>
      <c r="L3134" s="3"/>
      <c r="O3134" s="227"/>
      <c r="Q3134" s="94"/>
      <c r="R3134" s="94"/>
      <c r="S3134" s="94"/>
      <c r="T3134" s="94"/>
    </row>
    <row r="3135" ht="15.75" customHeight="1">
      <c r="A3135" s="204"/>
      <c r="B3135" s="240"/>
      <c r="C3135" s="223"/>
      <c r="D3135" s="223"/>
      <c r="J3135" s="226"/>
      <c r="K3135" s="3"/>
      <c r="L3135" s="3"/>
      <c r="O3135" s="227"/>
      <c r="Q3135" s="94"/>
      <c r="R3135" s="94"/>
      <c r="S3135" s="94"/>
      <c r="T3135" s="94"/>
    </row>
    <row r="3136" ht="15.75" customHeight="1">
      <c r="A3136" s="204"/>
      <c r="B3136" s="240"/>
      <c r="C3136" s="223"/>
      <c r="D3136" s="223"/>
      <c r="J3136" s="226"/>
      <c r="K3136" s="3"/>
      <c r="L3136" s="3"/>
      <c r="O3136" s="227"/>
      <c r="Q3136" s="94"/>
      <c r="R3136" s="94"/>
      <c r="S3136" s="94"/>
      <c r="T3136" s="94"/>
    </row>
    <row r="3137" ht="15.75" customHeight="1">
      <c r="A3137" s="204"/>
      <c r="B3137" s="240"/>
      <c r="C3137" s="223"/>
      <c r="D3137" s="223"/>
      <c r="J3137" s="226"/>
      <c r="K3137" s="3"/>
      <c r="L3137" s="3"/>
      <c r="O3137" s="227"/>
      <c r="Q3137" s="94"/>
      <c r="R3137" s="94"/>
      <c r="S3137" s="94"/>
      <c r="T3137" s="94"/>
    </row>
    <row r="3138" ht="15.75" customHeight="1">
      <c r="A3138" s="204"/>
      <c r="B3138" s="240"/>
      <c r="C3138" s="223"/>
      <c r="D3138" s="223"/>
      <c r="J3138" s="226"/>
      <c r="K3138" s="3"/>
      <c r="L3138" s="3"/>
      <c r="O3138" s="227"/>
      <c r="Q3138" s="94"/>
      <c r="R3138" s="94"/>
      <c r="S3138" s="94"/>
      <c r="T3138" s="94"/>
    </row>
    <row r="3139" ht="15.75" customHeight="1">
      <c r="A3139" s="204"/>
      <c r="B3139" s="240"/>
      <c r="C3139" s="223"/>
      <c r="D3139" s="223"/>
      <c r="J3139" s="226"/>
      <c r="K3139" s="3"/>
      <c r="L3139" s="3"/>
      <c r="O3139" s="227"/>
      <c r="Q3139" s="94"/>
      <c r="R3139" s="94"/>
      <c r="S3139" s="94"/>
      <c r="T3139" s="94"/>
    </row>
    <row r="3140" ht="15.75" customHeight="1">
      <c r="A3140" s="204"/>
      <c r="B3140" s="240"/>
      <c r="C3140" s="223"/>
      <c r="D3140" s="223"/>
      <c r="J3140" s="226"/>
      <c r="K3140" s="3"/>
      <c r="L3140" s="3"/>
      <c r="O3140" s="227"/>
      <c r="Q3140" s="94"/>
      <c r="R3140" s="94"/>
      <c r="S3140" s="94"/>
      <c r="T3140" s="94"/>
    </row>
    <row r="3141" ht="15.75" customHeight="1">
      <c r="A3141" s="204"/>
      <c r="B3141" s="240"/>
      <c r="C3141" s="223"/>
      <c r="D3141" s="223"/>
      <c r="J3141" s="226"/>
      <c r="K3141" s="3"/>
      <c r="L3141" s="3"/>
      <c r="O3141" s="227"/>
      <c r="Q3141" s="94"/>
      <c r="R3141" s="94"/>
      <c r="S3141" s="94"/>
      <c r="T3141" s="94"/>
    </row>
    <row r="3142" ht="15.75" customHeight="1">
      <c r="A3142" s="204"/>
      <c r="B3142" s="240"/>
      <c r="C3142" s="223"/>
      <c r="D3142" s="223"/>
      <c r="J3142" s="226"/>
      <c r="K3142" s="3"/>
      <c r="L3142" s="3"/>
      <c r="O3142" s="227"/>
      <c r="Q3142" s="94"/>
      <c r="R3142" s="94"/>
      <c r="S3142" s="94"/>
      <c r="T3142" s="94"/>
    </row>
    <row r="3143" ht="15.75" customHeight="1">
      <c r="A3143" s="204"/>
      <c r="B3143" s="240"/>
      <c r="C3143" s="223"/>
      <c r="D3143" s="223"/>
      <c r="J3143" s="226"/>
      <c r="K3143" s="3"/>
      <c r="L3143" s="3"/>
      <c r="O3143" s="227"/>
      <c r="Q3143" s="94"/>
      <c r="R3143" s="94"/>
      <c r="S3143" s="94"/>
      <c r="T3143" s="94"/>
    </row>
    <row r="3144" ht="15.75" customHeight="1">
      <c r="A3144" s="204"/>
      <c r="B3144" s="240"/>
      <c r="C3144" s="223"/>
      <c r="D3144" s="223"/>
      <c r="J3144" s="226"/>
      <c r="K3144" s="3"/>
      <c r="L3144" s="3"/>
      <c r="O3144" s="227"/>
      <c r="Q3144" s="94"/>
      <c r="R3144" s="94"/>
      <c r="S3144" s="94"/>
      <c r="T3144" s="94"/>
    </row>
    <row r="3145" ht="15.75" customHeight="1">
      <c r="A3145" s="204"/>
      <c r="B3145" s="240"/>
      <c r="C3145" s="223"/>
      <c r="D3145" s="223"/>
      <c r="J3145" s="226"/>
      <c r="K3145" s="3"/>
      <c r="L3145" s="3"/>
      <c r="O3145" s="227"/>
      <c r="Q3145" s="94"/>
      <c r="R3145" s="94"/>
      <c r="S3145" s="94"/>
      <c r="T3145" s="94"/>
    </row>
    <row r="3146" ht="15.75" customHeight="1">
      <c r="A3146" s="204"/>
      <c r="B3146" s="240"/>
      <c r="C3146" s="223"/>
      <c r="D3146" s="223"/>
      <c r="J3146" s="226"/>
      <c r="K3146" s="3"/>
      <c r="L3146" s="3"/>
      <c r="O3146" s="227"/>
      <c r="Q3146" s="94"/>
      <c r="R3146" s="94"/>
      <c r="S3146" s="94"/>
      <c r="T3146" s="94"/>
    </row>
    <row r="3147" ht="15.75" customHeight="1">
      <c r="A3147" s="204"/>
      <c r="B3147" s="240"/>
      <c r="C3147" s="223"/>
      <c r="D3147" s="223"/>
      <c r="J3147" s="226"/>
      <c r="K3147" s="3"/>
      <c r="L3147" s="3"/>
      <c r="O3147" s="227"/>
      <c r="Q3147" s="94"/>
      <c r="R3147" s="94"/>
      <c r="S3147" s="94"/>
      <c r="T3147" s="94"/>
    </row>
    <row r="3148" ht="15.75" customHeight="1">
      <c r="A3148" s="204"/>
      <c r="B3148" s="240"/>
      <c r="C3148" s="223"/>
      <c r="D3148" s="223"/>
      <c r="J3148" s="226"/>
      <c r="K3148" s="3"/>
      <c r="L3148" s="3"/>
      <c r="O3148" s="227"/>
      <c r="Q3148" s="94"/>
      <c r="R3148" s="94"/>
      <c r="S3148" s="94"/>
      <c r="T3148" s="94"/>
    </row>
    <row r="3149" ht="15.75" customHeight="1">
      <c r="A3149" s="204"/>
      <c r="B3149" s="240"/>
      <c r="C3149" s="223"/>
      <c r="D3149" s="223"/>
      <c r="J3149" s="226"/>
      <c r="K3149" s="3"/>
      <c r="L3149" s="3"/>
      <c r="O3149" s="227"/>
      <c r="Q3149" s="94"/>
      <c r="R3149" s="94"/>
      <c r="S3149" s="94"/>
      <c r="T3149" s="94"/>
    </row>
    <row r="3150" ht="15.75" customHeight="1">
      <c r="A3150" s="204"/>
      <c r="B3150" s="240"/>
      <c r="C3150" s="223"/>
      <c r="D3150" s="223"/>
      <c r="J3150" s="226"/>
      <c r="K3150" s="3"/>
      <c r="L3150" s="3"/>
      <c r="O3150" s="227"/>
      <c r="Q3150" s="94"/>
      <c r="R3150" s="94"/>
      <c r="S3150" s="94"/>
      <c r="T3150" s="94"/>
    </row>
    <row r="3151" ht="15.75" customHeight="1">
      <c r="A3151" s="204"/>
      <c r="B3151" s="240"/>
      <c r="C3151" s="223"/>
      <c r="D3151" s="223"/>
      <c r="J3151" s="226"/>
      <c r="K3151" s="3"/>
      <c r="L3151" s="3"/>
      <c r="O3151" s="227"/>
      <c r="Q3151" s="94"/>
      <c r="R3151" s="94"/>
      <c r="S3151" s="94"/>
      <c r="T3151" s="94"/>
    </row>
    <row r="3152" ht="15.75" customHeight="1">
      <c r="A3152" s="204"/>
      <c r="B3152" s="240"/>
      <c r="C3152" s="223"/>
      <c r="D3152" s="223"/>
      <c r="J3152" s="226"/>
      <c r="K3152" s="3"/>
      <c r="L3152" s="3"/>
      <c r="O3152" s="227"/>
      <c r="Q3152" s="94"/>
      <c r="R3152" s="94"/>
      <c r="S3152" s="94"/>
      <c r="T3152" s="94"/>
    </row>
    <row r="3153" ht="15.75" customHeight="1">
      <c r="A3153" s="204"/>
      <c r="B3153" s="240"/>
      <c r="C3153" s="223"/>
      <c r="D3153" s="223"/>
      <c r="J3153" s="226"/>
      <c r="K3153" s="3"/>
      <c r="L3153" s="3"/>
      <c r="O3153" s="227"/>
      <c r="Q3153" s="94"/>
      <c r="R3153" s="94"/>
      <c r="S3153" s="94"/>
      <c r="T3153" s="94"/>
    </row>
    <row r="3154" ht="15.75" customHeight="1">
      <c r="A3154" s="204"/>
      <c r="B3154" s="240"/>
      <c r="C3154" s="223"/>
      <c r="D3154" s="223"/>
      <c r="J3154" s="226"/>
      <c r="K3154" s="3"/>
      <c r="L3154" s="3"/>
      <c r="O3154" s="227"/>
      <c r="Q3154" s="94"/>
      <c r="R3154" s="94"/>
      <c r="S3154" s="94"/>
      <c r="T3154" s="94"/>
    </row>
    <row r="3155" ht="15.75" customHeight="1">
      <c r="A3155" s="204"/>
      <c r="B3155" s="240"/>
      <c r="C3155" s="223"/>
      <c r="D3155" s="223"/>
      <c r="J3155" s="226"/>
      <c r="K3155" s="3"/>
      <c r="L3155" s="3"/>
      <c r="O3155" s="227"/>
      <c r="Q3155" s="94"/>
      <c r="R3155" s="94"/>
      <c r="S3155" s="94"/>
      <c r="T3155" s="94"/>
    </row>
    <row r="3156" ht="15.75" customHeight="1">
      <c r="A3156" s="204"/>
      <c r="B3156" s="240"/>
      <c r="C3156" s="223"/>
      <c r="D3156" s="223"/>
      <c r="J3156" s="226"/>
      <c r="K3156" s="3"/>
      <c r="L3156" s="3"/>
      <c r="O3156" s="227"/>
      <c r="Q3156" s="94"/>
      <c r="R3156" s="94"/>
      <c r="S3156" s="94"/>
      <c r="T3156" s="94"/>
    </row>
    <row r="3157" ht="15.75" customHeight="1">
      <c r="A3157" s="204"/>
      <c r="B3157" s="240"/>
      <c r="C3157" s="223"/>
      <c r="D3157" s="223"/>
      <c r="J3157" s="226"/>
      <c r="K3157" s="3"/>
      <c r="L3157" s="3"/>
      <c r="O3157" s="227"/>
      <c r="Q3157" s="94"/>
      <c r="R3157" s="94"/>
      <c r="S3157" s="94"/>
      <c r="T3157" s="94"/>
    </row>
    <row r="3158" ht="15.75" customHeight="1">
      <c r="A3158" s="204"/>
      <c r="B3158" s="240"/>
      <c r="C3158" s="223"/>
      <c r="D3158" s="223"/>
      <c r="J3158" s="226"/>
      <c r="K3158" s="3"/>
      <c r="L3158" s="3"/>
      <c r="O3158" s="227"/>
      <c r="Q3158" s="94"/>
      <c r="R3158" s="94"/>
      <c r="S3158" s="94"/>
      <c r="T3158" s="94"/>
    </row>
    <row r="3159" ht="15.75" customHeight="1">
      <c r="A3159" s="204"/>
      <c r="B3159" s="240"/>
      <c r="C3159" s="223"/>
      <c r="D3159" s="223"/>
      <c r="J3159" s="226"/>
      <c r="K3159" s="3"/>
      <c r="L3159" s="3"/>
      <c r="O3159" s="227"/>
      <c r="Q3159" s="94"/>
      <c r="R3159" s="94"/>
      <c r="S3159" s="94"/>
      <c r="T3159" s="94"/>
    </row>
    <row r="3160" ht="15.75" customHeight="1">
      <c r="A3160" s="204"/>
      <c r="B3160" s="240"/>
      <c r="C3160" s="223"/>
      <c r="D3160" s="223"/>
      <c r="J3160" s="226"/>
      <c r="K3160" s="3"/>
      <c r="L3160" s="3"/>
      <c r="O3160" s="227"/>
      <c r="Q3160" s="94"/>
      <c r="R3160" s="94"/>
      <c r="S3160" s="94"/>
      <c r="T3160" s="94"/>
    </row>
    <row r="3161" ht="15.75" customHeight="1">
      <c r="A3161" s="204"/>
      <c r="B3161" s="240"/>
      <c r="C3161" s="223"/>
      <c r="D3161" s="223"/>
      <c r="J3161" s="226"/>
      <c r="K3161" s="3"/>
      <c r="L3161" s="3"/>
      <c r="O3161" s="227"/>
      <c r="Q3161" s="94"/>
      <c r="R3161" s="94"/>
      <c r="S3161" s="94"/>
      <c r="T3161" s="94"/>
    </row>
    <row r="3162" ht="15.75" customHeight="1">
      <c r="A3162" s="204"/>
      <c r="B3162" s="240"/>
      <c r="C3162" s="223"/>
      <c r="D3162" s="223"/>
      <c r="J3162" s="226"/>
      <c r="K3162" s="3"/>
      <c r="L3162" s="3"/>
      <c r="O3162" s="227"/>
      <c r="Q3162" s="94"/>
      <c r="R3162" s="94"/>
      <c r="S3162" s="94"/>
      <c r="T3162" s="94"/>
    </row>
    <row r="3163" ht="15.75" customHeight="1">
      <c r="A3163" s="204"/>
      <c r="B3163" s="240"/>
      <c r="C3163" s="223"/>
      <c r="D3163" s="223"/>
      <c r="J3163" s="226"/>
      <c r="K3163" s="3"/>
      <c r="L3163" s="3"/>
      <c r="O3163" s="227"/>
      <c r="Q3163" s="94"/>
      <c r="R3163" s="94"/>
      <c r="S3163" s="94"/>
      <c r="T3163" s="94"/>
    </row>
    <row r="3164" ht="15.75" customHeight="1">
      <c r="A3164" s="204"/>
      <c r="B3164" s="240"/>
      <c r="C3164" s="223"/>
      <c r="D3164" s="223"/>
      <c r="J3164" s="226"/>
      <c r="K3164" s="3"/>
      <c r="L3164" s="3"/>
      <c r="O3164" s="227"/>
      <c r="Q3164" s="94"/>
      <c r="R3164" s="94"/>
      <c r="S3164" s="94"/>
      <c r="T3164" s="94"/>
    </row>
    <row r="3165" ht="15.75" customHeight="1">
      <c r="A3165" s="204"/>
      <c r="B3165" s="240"/>
      <c r="C3165" s="223"/>
      <c r="D3165" s="223"/>
      <c r="J3165" s="226"/>
      <c r="K3165" s="3"/>
      <c r="L3165" s="3"/>
      <c r="O3165" s="227"/>
      <c r="Q3165" s="94"/>
      <c r="R3165" s="94"/>
      <c r="S3165" s="94"/>
      <c r="T3165" s="94"/>
    </row>
    <row r="3166" ht="15.75" customHeight="1">
      <c r="A3166" s="204"/>
      <c r="B3166" s="240"/>
      <c r="C3166" s="223"/>
      <c r="D3166" s="223"/>
      <c r="J3166" s="226"/>
      <c r="K3166" s="3"/>
      <c r="L3166" s="3"/>
      <c r="O3166" s="227"/>
      <c r="Q3166" s="94"/>
      <c r="R3166" s="94"/>
      <c r="S3166" s="94"/>
      <c r="T3166" s="94"/>
    </row>
    <row r="3167" ht="15.75" customHeight="1">
      <c r="A3167" s="204"/>
      <c r="B3167" s="240"/>
      <c r="C3167" s="223"/>
      <c r="D3167" s="223"/>
      <c r="J3167" s="226"/>
      <c r="K3167" s="3"/>
      <c r="L3167" s="3"/>
      <c r="O3167" s="227"/>
      <c r="Q3167" s="94"/>
      <c r="R3167" s="94"/>
      <c r="S3167" s="94"/>
      <c r="T3167" s="94"/>
    </row>
    <row r="3168" ht="15.75" customHeight="1">
      <c r="A3168" s="204"/>
      <c r="B3168" s="240"/>
      <c r="C3168" s="223"/>
      <c r="D3168" s="223"/>
      <c r="J3168" s="226"/>
      <c r="K3168" s="3"/>
      <c r="L3168" s="3"/>
      <c r="O3168" s="227"/>
      <c r="Q3168" s="94"/>
      <c r="R3168" s="94"/>
      <c r="S3168" s="94"/>
      <c r="T3168" s="94"/>
    </row>
    <row r="3169" ht="15.75" customHeight="1">
      <c r="A3169" s="204"/>
      <c r="B3169" s="240"/>
      <c r="C3169" s="223"/>
      <c r="D3169" s="223"/>
      <c r="J3169" s="226"/>
      <c r="K3169" s="3"/>
      <c r="L3169" s="3"/>
      <c r="O3169" s="227"/>
      <c r="Q3169" s="94"/>
      <c r="R3169" s="94"/>
      <c r="S3169" s="94"/>
      <c r="T3169" s="94"/>
    </row>
    <row r="3170" ht="15.75" customHeight="1">
      <c r="A3170" s="204"/>
      <c r="B3170" s="240"/>
      <c r="C3170" s="223"/>
      <c r="D3170" s="223"/>
      <c r="J3170" s="226"/>
      <c r="K3170" s="3"/>
      <c r="L3170" s="3"/>
      <c r="O3170" s="227"/>
      <c r="Q3170" s="94"/>
      <c r="R3170" s="94"/>
      <c r="S3170" s="94"/>
      <c r="T3170" s="94"/>
    </row>
    <row r="3171" ht="15.75" customHeight="1">
      <c r="A3171" s="204"/>
      <c r="B3171" s="240"/>
      <c r="C3171" s="223"/>
      <c r="D3171" s="223"/>
      <c r="J3171" s="226"/>
      <c r="K3171" s="3"/>
      <c r="L3171" s="3"/>
      <c r="O3171" s="227"/>
      <c r="Q3171" s="94"/>
      <c r="R3171" s="94"/>
      <c r="S3171" s="94"/>
      <c r="T3171" s="94"/>
    </row>
    <row r="3172" ht="15.75" customHeight="1">
      <c r="A3172" s="204"/>
      <c r="B3172" s="240"/>
      <c r="C3172" s="223"/>
      <c r="D3172" s="223"/>
      <c r="J3172" s="226"/>
      <c r="K3172" s="3"/>
      <c r="L3172" s="3"/>
      <c r="O3172" s="227"/>
      <c r="Q3172" s="94"/>
      <c r="R3172" s="94"/>
      <c r="S3172" s="94"/>
      <c r="T3172" s="94"/>
    </row>
    <row r="3173" ht="15.75" customHeight="1">
      <c r="A3173" s="204"/>
      <c r="B3173" s="240"/>
      <c r="C3173" s="223"/>
      <c r="D3173" s="223"/>
      <c r="J3173" s="226"/>
      <c r="K3173" s="3"/>
      <c r="L3173" s="3"/>
      <c r="O3173" s="227"/>
      <c r="Q3173" s="94"/>
      <c r="R3173" s="94"/>
      <c r="S3173" s="94"/>
      <c r="T3173" s="94"/>
    </row>
    <row r="3174" ht="15.75" customHeight="1">
      <c r="A3174" s="204"/>
      <c r="B3174" s="240"/>
      <c r="C3174" s="223"/>
      <c r="D3174" s="223"/>
      <c r="J3174" s="226"/>
      <c r="K3174" s="3"/>
      <c r="L3174" s="3"/>
      <c r="O3174" s="227"/>
      <c r="Q3174" s="94"/>
      <c r="R3174" s="94"/>
      <c r="S3174" s="94"/>
      <c r="T3174" s="94"/>
    </row>
    <row r="3175" ht="15.75" customHeight="1">
      <c r="A3175" s="204"/>
      <c r="B3175" s="240"/>
      <c r="C3175" s="223"/>
      <c r="D3175" s="223"/>
      <c r="J3175" s="226"/>
      <c r="K3175" s="3"/>
      <c r="L3175" s="3"/>
      <c r="O3175" s="227"/>
      <c r="Q3175" s="94"/>
      <c r="R3175" s="94"/>
      <c r="S3175" s="94"/>
      <c r="T3175" s="94"/>
    </row>
    <row r="3176" ht="15.75" customHeight="1">
      <c r="A3176" s="204"/>
      <c r="B3176" s="240"/>
      <c r="C3176" s="223"/>
      <c r="D3176" s="223"/>
      <c r="J3176" s="226"/>
      <c r="K3176" s="3"/>
      <c r="L3176" s="3"/>
      <c r="O3176" s="227"/>
      <c r="Q3176" s="94"/>
      <c r="R3176" s="94"/>
      <c r="S3176" s="94"/>
      <c r="T3176" s="94"/>
    </row>
    <row r="3177" ht="15.75" customHeight="1">
      <c r="A3177" s="204"/>
      <c r="B3177" s="240"/>
      <c r="C3177" s="223"/>
      <c r="D3177" s="223"/>
      <c r="J3177" s="226"/>
      <c r="K3177" s="3"/>
      <c r="L3177" s="3"/>
      <c r="O3177" s="227"/>
      <c r="Q3177" s="94"/>
      <c r="R3177" s="94"/>
      <c r="S3177" s="94"/>
      <c r="T3177" s="94"/>
    </row>
    <row r="3178" ht="15.75" customHeight="1">
      <c r="A3178" s="204"/>
      <c r="B3178" s="240"/>
      <c r="C3178" s="223"/>
      <c r="D3178" s="223"/>
      <c r="J3178" s="226"/>
      <c r="K3178" s="3"/>
      <c r="L3178" s="3"/>
      <c r="O3178" s="227"/>
      <c r="Q3178" s="94"/>
      <c r="R3178" s="94"/>
      <c r="S3178" s="94"/>
      <c r="T3178" s="94"/>
    </row>
    <row r="3179" ht="15.75" customHeight="1">
      <c r="A3179" s="204"/>
      <c r="B3179" s="240"/>
      <c r="C3179" s="223"/>
      <c r="D3179" s="223"/>
      <c r="J3179" s="226"/>
      <c r="K3179" s="3"/>
      <c r="L3179" s="3"/>
      <c r="O3179" s="227"/>
      <c r="Q3179" s="94"/>
      <c r="R3179" s="94"/>
      <c r="S3179" s="94"/>
      <c r="T3179" s="94"/>
    </row>
    <row r="3180" ht="15.75" customHeight="1">
      <c r="A3180" s="204"/>
      <c r="B3180" s="240"/>
      <c r="C3180" s="223"/>
      <c r="D3180" s="223"/>
      <c r="J3180" s="226"/>
      <c r="K3180" s="3"/>
      <c r="L3180" s="3"/>
      <c r="O3180" s="227"/>
      <c r="Q3180" s="94"/>
      <c r="R3180" s="94"/>
      <c r="S3180" s="94"/>
      <c r="T3180" s="94"/>
    </row>
    <row r="3181" ht="15.75" customHeight="1">
      <c r="A3181" s="204"/>
      <c r="B3181" s="240"/>
      <c r="C3181" s="223"/>
      <c r="D3181" s="223"/>
      <c r="J3181" s="226"/>
      <c r="K3181" s="3"/>
      <c r="L3181" s="3"/>
      <c r="O3181" s="227"/>
      <c r="Q3181" s="94"/>
      <c r="R3181" s="94"/>
      <c r="S3181" s="94"/>
      <c r="T3181" s="94"/>
    </row>
    <row r="3182" ht="15.75" customHeight="1">
      <c r="A3182" s="204"/>
      <c r="B3182" s="240"/>
      <c r="C3182" s="223"/>
      <c r="D3182" s="223"/>
      <c r="J3182" s="226"/>
      <c r="K3182" s="3"/>
      <c r="L3182" s="3"/>
      <c r="O3182" s="227"/>
      <c r="Q3182" s="94"/>
      <c r="R3182" s="94"/>
      <c r="S3182" s="94"/>
      <c r="T3182" s="94"/>
    </row>
    <row r="3183" ht="15.75" customHeight="1">
      <c r="A3183" s="204"/>
      <c r="B3183" s="240"/>
      <c r="C3183" s="223"/>
      <c r="D3183" s="223"/>
      <c r="J3183" s="226"/>
      <c r="K3183" s="3"/>
      <c r="L3183" s="3"/>
      <c r="O3183" s="227"/>
      <c r="Q3183" s="94"/>
      <c r="R3183" s="94"/>
      <c r="S3183" s="94"/>
      <c r="T3183" s="94"/>
    </row>
    <row r="3184" ht="15.75" customHeight="1">
      <c r="A3184" s="204"/>
      <c r="B3184" s="240"/>
      <c r="C3184" s="223"/>
      <c r="D3184" s="223"/>
      <c r="J3184" s="226"/>
      <c r="K3184" s="3"/>
      <c r="L3184" s="3"/>
      <c r="O3184" s="227"/>
      <c r="Q3184" s="94"/>
      <c r="R3184" s="94"/>
      <c r="S3184" s="94"/>
      <c r="T3184" s="94"/>
    </row>
    <row r="3185" ht="15.75" customHeight="1">
      <c r="A3185" s="204"/>
      <c r="B3185" s="240"/>
      <c r="C3185" s="223"/>
      <c r="D3185" s="223"/>
      <c r="J3185" s="226"/>
      <c r="K3185" s="3"/>
      <c r="L3185" s="3"/>
      <c r="O3185" s="227"/>
      <c r="Q3185" s="94"/>
      <c r="R3185" s="94"/>
      <c r="S3185" s="94"/>
      <c r="T3185" s="94"/>
    </row>
    <row r="3186" ht="15.75" customHeight="1">
      <c r="A3186" s="204"/>
      <c r="B3186" s="240"/>
      <c r="C3186" s="223"/>
      <c r="D3186" s="223"/>
      <c r="J3186" s="226"/>
      <c r="K3186" s="3"/>
      <c r="L3186" s="3"/>
      <c r="O3186" s="227"/>
      <c r="Q3186" s="94"/>
      <c r="R3186" s="94"/>
      <c r="S3186" s="94"/>
      <c r="T3186" s="94"/>
    </row>
    <row r="3187" ht="15.75" customHeight="1">
      <c r="A3187" s="204"/>
      <c r="B3187" s="240"/>
      <c r="C3187" s="223"/>
      <c r="D3187" s="223"/>
      <c r="J3187" s="226"/>
      <c r="K3187" s="3"/>
      <c r="L3187" s="3"/>
      <c r="O3187" s="227"/>
      <c r="Q3187" s="94"/>
      <c r="R3187" s="94"/>
      <c r="S3187" s="94"/>
      <c r="T3187" s="94"/>
    </row>
    <row r="3188" ht="15.75" customHeight="1">
      <c r="A3188" s="204"/>
      <c r="B3188" s="240"/>
      <c r="C3188" s="223"/>
      <c r="D3188" s="223"/>
      <c r="J3188" s="226"/>
      <c r="K3188" s="3"/>
      <c r="L3188" s="3"/>
      <c r="O3188" s="227"/>
      <c r="Q3188" s="94"/>
      <c r="R3188" s="94"/>
      <c r="S3188" s="94"/>
      <c r="T3188" s="94"/>
    </row>
    <row r="3189" ht="15.75" customHeight="1">
      <c r="A3189" s="204"/>
      <c r="B3189" s="240"/>
      <c r="C3189" s="223"/>
      <c r="D3189" s="223"/>
      <c r="J3189" s="226"/>
      <c r="K3189" s="3"/>
      <c r="L3189" s="3"/>
      <c r="O3189" s="227"/>
      <c r="Q3189" s="94"/>
      <c r="R3189" s="94"/>
      <c r="S3189" s="94"/>
      <c r="T3189" s="94"/>
    </row>
    <row r="3190" ht="15.75" customHeight="1">
      <c r="A3190" s="204"/>
      <c r="B3190" s="240"/>
      <c r="C3190" s="223"/>
      <c r="D3190" s="223"/>
      <c r="J3190" s="226"/>
      <c r="K3190" s="3"/>
      <c r="L3190" s="3"/>
      <c r="O3190" s="227"/>
      <c r="Q3190" s="94"/>
      <c r="R3190" s="94"/>
      <c r="S3190" s="94"/>
      <c r="T3190" s="94"/>
    </row>
    <row r="3191" ht="15.75" customHeight="1">
      <c r="A3191" s="204"/>
      <c r="B3191" s="240"/>
      <c r="C3191" s="223"/>
      <c r="D3191" s="223"/>
      <c r="J3191" s="226"/>
      <c r="K3191" s="3"/>
      <c r="L3191" s="3"/>
      <c r="O3191" s="227"/>
      <c r="Q3191" s="94"/>
      <c r="R3191" s="94"/>
      <c r="S3191" s="94"/>
      <c r="T3191" s="94"/>
    </row>
    <row r="3192" ht="15.75" customHeight="1">
      <c r="A3192" s="204"/>
      <c r="B3192" s="240"/>
      <c r="C3192" s="223"/>
      <c r="D3192" s="223"/>
      <c r="J3192" s="226"/>
      <c r="K3192" s="3"/>
      <c r="L3192" s="3"/>
      <c r="O3192" s="227"/>
      <c r="Q3192" s="94"/>
      <c r="R3192" s="94"/>
      <c r="S3192" s="94"/>
      <c r="T3192" s="94"/>
    </row>
    <row r="3193" ht="15.75" customHeight="1">
      <c r="A3193" s="204"/>
      <c r="B3193" s="240"/>
      <c r="C3193" s="223"/>
      <c r="D3193" s="223"/>
      <c r="J3193" s="226"/>
      <c r="K3193" s="3"/>
      <c r="L3193" s="3"/>
      <c r="O3193" s="227"/>
      <c r="Q3193" s="94"/>
      <c r="R3193" s="94"/>
      <c r="S3193" s="94"/>
      <c r="T3193" s="94"/>
    </row>
    <row r="3194" ht="15.75" customHeight="1">
      <c r="A3194" s="204"/>
      <c r="B3194" s="240"/>
      <c r="C3194" s="223"/>
      <c r="D3194" s="223"/>
      <c r="J3194" s="226"/>
      <c r="K3194" s="3"/>
      <c r="L3194" s="3"/>
      <c r="O3194" s="227"/>
      <c r="Q3194" s="94"/>
      <c r="R3194" s="94"/>
      <c r="S3194" s="94"/>
      <c r="T3194" s="94"/>
    </row>
    <row r="3195" ht="15.75" customHeight="1">
      <c r="A3195" s="204"/>
      <c r="B3195" s="240"/>
      <c r="C3195" s="223"/>
      <c r="D3195" s="223"/>
      <c r="J3195" s="226"/>
      <c r="K3195" s="3"/>
      <c r="L3195" s="3"/>
      <c r="O3195" s="227"/>
      <c r="Q3195" s="94"/>
      <c r="R3195" s="94"/>
      <c r="S3195" s="94"/>
      <c r="T3195" s="94"/>
    </row>
    <row r="3196" ht="15.75" customHeight="1">
      <c r="A3196" s="204"/>
      <c r="B3196" s="240"/>
      <c r="C3196" s="223"/>
      <c r="D3196" s="223"/>
      <c r="J3196" s="226"/>
      <c r="K3196" s="3"/>
      <c r="L3196" s="3"/>
      <c r="O3196" s="227"/>
      <c r="Q3196" s="94"/>
      <c r="R3196" s="94"/>
      <c r="S3196" s="94"/>
      <c r="T3196" s="94"/>
    </row>
    <row r="3197" ht="15.75" customHeight="1">
      <c r="A3197" s="204"/>
      <c r="B3197" s="240"/>
      <c r="C3197" s="223"/>
      <c r="D3197" s="223"/>
      <c r="J3197" s="226"/>
      <c r="K3197" s="3"/>
      <c r="L3197" s="3"/>
      <c r="O3197" s="227"/>
      <c r="Q3197" s="94"/>
      <c r="R3197" s="94"/>
      <c r="S3197" s="94"/>
      <c r="T3197" s="94"/>
    </row>
    <row r="3198" ht="15.75" customHeight="1">
      <c r="A3198" s="204"/>
      <c r="B3198" s="240"/>
      <c r="C3198" s="223"/>
      <c r="D3198" s="223"/>
      <c r="J3198" s="226"/>
      <c r="K3198" s="3"/>
      <c r="L3198" s="3"/>
      <c r="O3198" s="227"/>
      <c r="Q3198" s="94"/>
      <c r="R3198" s="94"/>
      <c r="S3198" s="94"/>
      <c r="T3198" s="94"/>
    </row>
    <row r="3199" ht="15.75" customHeight="1">
      <c r="A3199" s="204"/>
      <c r="B3199" s="240"/>
      <c r="C3199" s="223"/>
      <c r="D3199" s="223"/>
      <c r="J3199" s="226"/>
      <c r="K3199" s="3"/>
      <c r="L3199" s="3"/>
      <c r="O3199" s="227"/>
      <c r="Q3199" s="94"/>
      <c r="R3199" s="94"/>
      <c r="S3199" s="94"/>
      <c r="T3199" s="94"/>
    </row>
    <row r="3200" ht="15.75" customHeight="1">
      <c r="A3200" s="204"/>
      <c r="B3200" s="240"/>
      <c r="C3200" s="223"/>
      <c r="D3200" s="223"/>
      <c r="J3200" s="226"/>
      <c r="K3200" s="3"/>
      <c r="L3200" s="3"/>
      <c r="O3200" s="227"/>
      <c r="Q3200" s="94"/>
      <c r="R3200" s="94"/>
      <c r="S3200" s="94"/>
      <c r="T3200" s="94"/>
    </row>
    <row r="3201" ht="15.75" customHeight="1">
      <c r="A3201" s="204"/>
      <c r="B3201" s="240"/>
      <c r="C3201" s="223"/>
      <c r="D3201" s="223"/>
      <c r="J3201" s="226"/>
      <c r="K3201" s="3"/>
      <c r="L3201" s="3"/>
      <c r="O3201" s="227"/>
      <c r="Q3201" s="94"/>
      <c r="R3201" s="94"/>
      <c r="S3201" s="94"/>
      <c r="T3201" s="94"/>
    </row>
    <row r="3202" ht="15.75" customHeight="1">
      <c r="A3202" s="204"/>
      <c r="B3202" s="240"/>
      <c r="C3202" s="223"/>
      <c r="D3202" s="223"/>
      <c r="J3202" s="226"/>
      <c r="K3202" s="3"/>
      <c r="L3202" s="3"/>
      <c r="O3202" s="227"/>
      <c r="Q3202" s="94"/>
      <c r="R3202" s="94"/>
      <c r="S3202" s="94"/>
      <c r="T3202" s="94"/>
    </row>
    <row r="3203" ht="15.75" customHeight="1">
      <c r="A3203" s="204"/>
      <c r="B3203" s="240"/>
      <c r="C3203" s="223"/>
      <c r="D3203" s="223"/>
      <c r="J3203" s="226"/>
      <c r="K3203" s="3"/>
      <c r="L3203" s="3"/>
      <c r="O3203" s="227"/>
      <c r="Q3203" s="94"/>
      <c r="R3203" s="94"/>
      <c r="S3203" s="94"/>
      <c r="T3203" s="94"/>
    </row>
    <row r="3204" ht="15.75" customHeight="1">
      <c r="A3204" s="204"/>
      <c r="B3204" s="240"/>
      <c r="C3204" s="223"/>
      <c r="D3204" s="223"/>
      <c r="J3204" s="226"/>
      <c r="K3204" s="3"/>
      <c r="L3204" s="3"/>
      <c r="O3204" s="227"/>
      <c r="Q3204" s="94"/>
      <c r="R3204" s="94"/>
      <c r="S3204" s="94"/>
      <c r="T3204" s="94"/>
    </row>
    <row r="3205" ht="15.75" customHeight="1">
      <c r="A3205" s="204"/>
      <c r="B3205" s="240"/>
      <c r="C3205" s="223"/>
      <c r="D3205" s="223"/>
      <c r="J3205" s="226"/>
      <c r="K3205" s="3"/>
      <c r="L3205" s="3"/>
      <c r="O3205" s="227"/>
      <c r="Q3205" s="94"/>
      <c r="R3205" s="94"/>
      <c r="S3205" s="94"/>
      <c r="T3205" s="94"/>
    </row>
    <row r="3206" ht="15.75" customHeight="1">
      <c r="A3206" s="204"/>
      <c r="B3206" s="240"/>
      <c r="C3206" s="223"/>
      <c r="D3206" s="223"/>
      <c r="J3206" s="226"/>
      <c r="K3206" s="3"/>
      <c r="L3206" s="3"/>
      <c r="O3206" s="227"/>
      <c r="Q3206" s="94"/>
      <c r="R3206" s="94"/>
      <c r="S3206" s="94"/>
      <c r="T3206" s="94"/>
    </row>
    <row r="3207" ht="15.75" customHeight="1">
      <c r="A3207" s="204"/>
      <c r="B3207" s="240"/>
      <c r="C3207" s="223"/>
      <c r="D3207" s="223"/>
      <c r="J3207" s="226"/>
      <c r="K3207" s="3"/>
      <c r="L3207" s="3"/>
      <c r="O3207" s="227"/>
      <c r="Q3207" s="94"/>
      <c r="R3207" s="94"/>
      <c r="S3207" s="94"/>
      <c r="T3207" s="94"/>
    </row>
    <row r="3208" ht="15.75" customHeight="1">
      <c r="A3208" s="204"/>
      <c r="B3208" s="240"/>
      <c r="C3208" s="223"/>
      <c r="D3208" s="223"/>
      <c r="J3208" s="226"/>
      <c r="K3208" s="3"/>
      <c r="L3208" s="3"/>
      <c r="O3208" s="227"/>
      <c r="Q3208" s="94"/>
      <c r="R3208" s="94"/>
      <c r="S3208" s="94"/>
      <c r="T3208" s="94"/>
    </row>
    <row r="3209" ht="15.75" customHeight="1">
      <c r="A3209" s="204"/>
      <c r="B3209" s="240"/>
      <c r="C3209" s="223"/>
      <c r="D3209" s="223"/>
      <c r="J3209" s="226"/>
      <c r="K3209" s="3"/>
      <c r="L3209" s="3"/>
      <c r="O3209" s="227"/>
      <c r="Q3209" s="94"/>
      <c r="R3209" s="94"/>
      <c r="S3209" s="94"/>
      <c r="T3209" s="94"/>
    </row>
    <row r="3210" ht="15.75" customHeight="1">
      <c r="A3210" s="204"/>
      <c r="B3210" s="240"/>
      <c r="C3210" s="223"/>
      <c r="D3210" s="223"/>
      <c r="J3210" s="226"/>
      <c r="K3210" s="3"/>
      <c r="L3210" s="3"/>
      <c r="O3210" s="227"/>
      <c r="Q3210" s="94"/>
      <c r="R3210" s="94"/>
      <c r="S3210" s="94"/>
      <c r="T3210" s="94"/>
    </row>
    <row r="3211" ht="15.75" customHeight="1">
      <c r="A3211" s="204"/>
      <c r="B3211" s="240"/>
      <c r="C3211" s="223"/>
      <c r="D3211" s="223"/>
      <c r="J3211" s="226"/>
      <c r="K3211" s="3"/>
      <c r="L3211" s="3"/>
      <c r="O3211" s="227"/>
      <c r="Q3211" s="94"/>
      <c r="R3211" s="94"/>
      <c r="S3211" s="94"/>
      <c r="T3211" s="94"/>
    </row>
    <row r="3212" ht="15.75" customHeight="1">
      <c r="A3212" s="204"/>
      <c r="B3212" s="240"/>
      <c r="C3212" s="223"/>
      <c r="D3212" s="223"/>
      <c r="J3212" s="226"/>
      <c r="K3212" s="3"/>
      <c r="L3212" s="3"/>
      <c r="O3212" s="227"/>
      <c r="Q3212" s="94"/>
      <c r="R3212" s="94"/>
      <c r="S3212" s="94"/>
      <c r="T3212" s="94"/>
    </row>
    <row r="3213" ht="15.75" customHeight="1">
      <c r="A3213" s="204"/>
      <c r="B3213" s="240"/>
      <c r="C3213" s="223"/>
      <c r="D3213" s="223"/>
      <c r="J3213" s="226"/>
      <c r="K3213" s="3"/>
      <c r="L3213" s="3"/>
      <c r="O3213" s="227"/>
      <c r="Q3213" s="94"/>
      <c r="R3213" s="94"/>
      <c r="S3213" s="94"/>
      <c r="T3213" s="94"/>
    </row>
    <row r="3214" ht="15.75" customHeight="1">
      <c r="A3214" s="204"/>
      <c r="B3214" s="240"/>
      <c r="C3214" s="223"/>
      <c r="D3214" s="223"/>
      <c r="J3214" s="226"/>
      <c r="K3214" s="3"/>
      <c r="L3214" s="3"/>
      <c r="O3214" s="227"/>
      <c r="Q3214" s="94"/>
      <c r="R3214" s="94"/>
      <c r="S3214" s="94"/>
      <c r="T3214" s="94"/>
    </row>
    <row r="3215" ht="15.75" customHeight="1">
      <c r="A3215" s="204"/>
      <c r="B3215" s="240"/>
      <c r="C3215" s="223"/>
      <c r="D3215" s="223"/>
      <c r="J3215" s="226"/>
      <c r="K3215" s="3"/>
      <c r="L3215" s="3"/>
      <c r="O3215" s="227"/>
      <c r="Q3215" s="94"/>
      <c r="R3215" s="94"/>
      <c r="S3215" s="94"/>
      <c r="T3215" s="94"/>
    </row>
    <row r="3216" ht="15.75" customHeight="1">
      <c r="A3216" s="204"/>
      <c r="B3216" s="240"/>
      <c r="C3216" s="223"/>
      <c r="D3216" s="223"/>
      <c r="J3216" s="226"/>
      <c r="K3216" s="3"/>
      <c r="L3216" s="3"/>
      <c r="O3216" s="227"/>
      <c r="Q3216" s="94"/>
      <c r="R3216" s="94"/>
      <c r="S3216" s="94"/>
      <c r="T3216" s="94"/>
    </row>
    <row r="3217" ht="15.75" customHeight="1">
      <c r="A3217" s="204"/>
      <c r="B3217" s="240"/>
      <c r="C3217" s="223"/>
      <c r="D3217" s="223"/>
      <c r="J3217" s="226"/>
      <c r="K3217" s="3"/>
      <c r="L3217" s="3"/>
      <c r="O3217" s="227"/>
      <c r="Q3217" s="94"/>
      <c r="R3217" s="94"/>
      <c r="S3217" s="94"/>
      <c r="T3217" s="94"/>
    </row>
    <row r="3218" ht="15.75" customHeight="1">
      <c r="A3218" s="204"/>
      <c r="B3218" s="240"/>
      <c r="C3218" s="223"/>
      <c r="D3218" s="223"/>
      <c r="J3218" s="226"/>
      <c r="K3218" s="3"/>
      <c r="L3218" s="3"/>
      <c r="O3218" s="227"/>
      <c r="Q3218" s="94"/>
      <c r="R3218" s="94"/>
      <c r="S3218" s="94"/>
      <c r="T3218" s="94"/>
    </row>
    <row r="3219" ht="15.75" customHeight="1">
      <c r="A3219" s="204"/>
      <c r="B3219" s="240"/>
      <c r="C3219" s="223"/>
      <c r="D3219" s="223"/>
      <c r="J3219" s="226"/>
      <c r="K3219" s="3"/>
      <c r="L3219" s="3"/>
      <c r="O3219" s="227"/>
      <c r="Q3219" s="94"/>
      <c r="R3219" s="94"/>
      <c r="S3219" s="94"/>
      <c r="T3219" s="94"/>
    </row>
    <row r="3220" ht="15.75" customHeight="1">
      <c r="A3220" s="204"/>
      <c r="B3220" s="240"/>
      <c r="C3220" s="223"/>
      <c r="D3220" s="223"/>
      <c r="J3220" s="226"/>
      <c r="K3220" s="3"/>
      <c r="L3220" s="3"/>
      <c r="O3220" s="227"/>
      <c r="Q3220" s="94"/>
      <c r="R3220" s="94"/>
      <c r="S3220" s="94"/>
      <c r="T3220" s="94"/>
    </row>
    <row r="3221" ht="15.75" customHeight="1">
      <c r="A3221" s="204"/>
      <c r="B3221" s="240"/>
      <c r="C3221" s="223"/>
      <c r="D3221" s="223"/>
      <c r="J3221" s="226"/>
      <c r="K3221" s="3"/>
      <c r="L3221" s="3"/>
      <c r="O3221" s="227"/>
      <c r="Q3221" s="94"/>
      <c r="R3221" s="94"/>
      <c r="S3221" s="94"/>
      <c r="T3221" s="94"/>
    </row>
    <row r="3222" ht="15.75" customHeight="1">
      <c r="A3222" s="204"/>
      <c r="B3222" s="240"/>
      <c r="C3222" s="223"/>
      <c r="D3222" s="223"/>
      <c r="J3222" s="226"/>
      <c r="K3222" s="3"/>
      <c r="L3222" s="3"/>
      <c r="O3222" s="227"/>
      <c r="Q3222" s="94"/>
      <c r="R3222" s="94"/>
      <c r="S3222" s="94"/>
      <c r="T3222" s="94"/>
    </row>
    <row r="3223" ht="15.75" customHeight="1">
      <c r="A3223" s="204"/>
      <c r="B3223" s="240"/>
      <c r="C3223" s="223"/>
      <c r="D3223" s="223"/>
      <c r="J3223" s="226"/>
      <c r="K3223" s="3"/>
      <c r="L3223" s="3"/>
      <c r="O3223" s="227"/>
      <c r="Q3223" s="94"/>
      <c r="R3223" s="94"/>
      <c r="S3223" s="94"/>
      <c r="T3223" s="94"/>
    </row>
    <row r="3224" ht="15.75" customHeight="1">
      <c r="A3224" s="204"/>
      <c r="B3224" s="240"/>
      <c r="C3224" s="223"/>
      <c r="D3224" s="223"/>
      <c r="J3224" s="226"/>
      <c r="K3224" s="3"/>
      <c r="L3224" s="3"/>
      <c r="O3224" s="227"/>
      <c r="Q3224" s="94"/>
      <c r="R3224" s="94"/>
      <c r="S3224" s="94"/>
      <c r="T3224" s="94"/>
    </row>
    <row r="3225" ht="15.75" customHeight="1">
      <c r="A3225" s="204"/>
      <c r="B3225" s="240"/>
      <c r="C3225" s="223"/>
      <c r="D3225" s="223"/>
      <c r="J3225" s="226"/>
      <c r="K3225" s="3"/>
      <c r="L3225" s="3"/>
      <c r="O3225" s="227"/>
      <c r="Q3225" s="94"/>
      <c r="R3225" s="94"/>
      <c r="S3225" s="94"/>
      <c r="T3225" s="94"/>
    </row>
    <row r="3226" ht="15.75" customHeight="1">
      <c r="A3226" s="204"/>
      <c r="B3226" s="240"/>
      <c r="C3226" s="223"/>
      <c r="D3226" s="223"/>
      <c r="J3226" s="226"/>
      <c r="K3226" s="3"/>
      <c r="L3226" s="3"/>
      <c r="O3226" s="227"/>
      <c r="Q3226" s="94"/>
      <c r="R3226" s="94"/>
      <c r="S3226" s="94"/>
      <c r="T3226" s="94"/>
    </row>
    <row r="3227" ht="15.75" customHeight="1">
      <c r="A3227" s="204"/>
      <c r="B3227" s="240"/>
      <c r="C3227" s="223"/>
      <c r="D3227" s="223"/>
      <c r="J3227" s="226"/>
      <c r="K3227" s="3"/>
      <c r="L3227" s="3"/>
      <c r="O3227" s="227"/>
      <c r="Q3227" s="94"/>
      <c r="R3227" s="94"/>
      <c r="S3227" s="94"/>
      <c r="T3227" s="94"/>
    </row>
    <row r="3228" ht="15.75" customHeight="1">
      <c r="A3228" s="204"/>
      <c r="B3228" s="240"/>
      <c r="C3228" s="223"/>
      <c r="D3228" s="223"/>
      <c r="J3228" s="226"/>
      <c r="K3228" s="3"/>
      <c r="L3228" s="3"/>
      <c r="O3228" s="227"/>
      <c r="Q3228" s="94"/>
      <c r="R3228" s="94"/>
      <c r="S3228" s="94"/>
      <c r="T3228" s="94"/>
    </row>
    <row r="3229" ht="15.75" customHeight="1">
      <c r="A3229" s="204"/>
      <c r="B3229" s="240"/>
      <c r="C3229" s="223"/>
      <c r="D3229" s="223"/>
      <c r="J3229" s="226"/>
      <c r="K3229" s="3"/>
      <c r="L3229" s="3"/>
      <c r="O3229" s="227"/>
      <c r="Q3229" s="94"/>
      <c r="R3229" s="94"/>
      <c r="S3229" s="94"/>
      <c r="T3229" s="94"/>
    </row>
    <row r="3230" ht="15.75" customHeight="1">
      <c r="A3230" s="204"/>
      <c r="B3230" s="240"/>
      <c r="C3230" s="223"/>
      <c r="D3230" s="223"/>
      <c r="J3230" s="226"/>
      <c r="K3230" s="3"/>
      <c r="L3230" s="3"/>
      <c r="O3230" s="227"/>
      <c r="Q3230" s="94"/>
      <c r="R3230" s="94"/>
      <c r="S3230" s="94"/>
      <c r="T3230" s="94"/>
    </row>
    <row r="3231" ht="15.75" customHeight="1">
      <c r="A3231" s="204"/>
      <c r="B3231" s="240"/>
      <c r="C3231" s="223"/>
      <c r="D3231" s="223"/>
      <c r="J3231" s="226"/>
      <c r="K3231" s="3"/>
      <c r="L3231" s="3"/>
      <c r="O3231" s="227"/>
      <c r="Q3231" s="94"/>
      <c r="R3231" s="94"/>
      <c r="S3231" s="94"/>
      <c r="T3231" s="94"/>
    </row>
    <row r="3232" ht="15.75" customHeight="1">
      <c r="A3232" s="204"/>
      <c r="B3232" s="240"/>
      <c r="C3232" s="223"/>
      <c r="D3232" s="223"/>
      <c r="J3232" s="226"/>
      <c r="K3232" s="3"/>
      <c r="L3232" s="3"/>
      <c r="O3232" s="227"/>
      <c r="Q3232" s="94"/>
      <c r="R3232" s="94"/>
      <c r="S3232" s="94"/>
      <c r="T3232" s="94"/>
    </row>
    <row r="3233" ht="15.75" customHeight="1">
      <c r="A3233" s="204"/>
      <c r="B3233" s="240"/>
      <c r="C3233" s="223"/>
      <c r="D3233" s="223"/>
      <c r="J3233" s="226"/>
      <c r="K3233" s="3"/>
      <c r="L3233" s="3"/>
      <c r="O3233" s="227"/>
      <c r="Q3233" s="94"/>
      <c r="R3233" s="94"/>
      <c r="S3233" s="94"/>
      <c r="T3233" s="94"/>
    </row>
    <row r="3234" ht="15.75" customHeight="1">
      <c r="A3234" s="204"/>
      <c r="B3234" s="240"/>
      <c r="C3234" s="223"/>
      <c r="D3234" s="223"/>
      <c r="J3234" s="226"/>
      <c r="K3234" s="3"/>
      <c r="L3234" s="3"/>
      <c r="O3234" s="227"/>
      <c r="Q3234" s="94"/>
      <c r="R3234" s="94"/>
      <c r="S3234" s="94"/>
      <c r="T3234" s="94"/>
    </row>
    <row r="3235" ht="15.75" customHeight="1">
      <c r="A3235" s="204"/>
      <c r="B3235" s="240"/>
      <c r="C3235" s="223"/>
      <c r="D3235" s="223"/>
      <c r="J3235" s="226"/>
      <c r="K3235" s="3"/>
      <c r="L3235" s="3"/>
      <c r="O3235" s="227"/>
      <c r="Q3235" s="94"/>
      <c r="R3235" s="94"/>
      <c r="S3235" s="94"/>
      <c r="T3235" s="94"/>
    </row>
    <row r="3236" ht="15.75" customHeight="1">
      <c r="A3236" s="204"/>
      <c r="B3236" s="240"/>
      <c r="C3236" s="223"/>
      <c r="D3236" s="223"/>
      <c r="J3236" s="226"/>
      <c r="K3236" s="3"/>
      <c r="L3236" s="3"/>
      <c r="O3236" s="227"/>
      <c r="Q3236" s="94"/>
      <c r="R3236" s="94"/>
      <c r="S3236" s="94"/>
      <c r="T3236" s="94"/>
    </row>
    <row r="3237" ht="15.75" customHeight="1">
      <c r="A3237" s="204"/>
      <c r="B3237" s="240"/>
      <c r="C3237" s="223"/>
      <c r="D3237" s="223"/>
      <c r="J3237" s="226"/>
      <c r="K3237" s="3"/>
      <c r="L3237" s="3"/>
      <c r="O3237" s="227"/>
      <c r="Q3237" s="94"/>
      <c r="R3237" s="94"/>
      <c r="S3237" s="94"/>
      <c r="T3237" s="94"/>
    </row>
    <row r="3238" ht="15.75" customHeight="1">
      <c r="A3238" s="204"/>
      <c r="B3238" s="240"/>
      <c r="C3238" s="223"/>
      <c r="D3238" s="223"/>
      <c r="J3238" s="226"/>
      <c r="K3238" s="3"/>
      <c r="L3238" s="3"/>
      <c r="O3238" s="227"/>
      <c r="Q3238" s="94"/>
      <c r="R3238" s="94"/>
      <c r="S3238" s="94"/>
      <c r="T3238" s="94"/>
    </row>
    <row r="3239" ht="15.75" customHeight="1">
      <c r="A3239" s="204"/>
      <c r="B3239" s="240"/>
      <c r="C3239" s="223"/>
      <c r="D3239" s="223"/>
      <c r="J3239" s="226"/>
      <c r="K3239" s="3"/>
      <c r="L3239" s="3"/>
      <c r="O3239" s="227"/>
      <c r="Q3239" s="94"/>
      <c r="R3239" s="94"/>
      <c r="S3239" s="94"/>
      <c r="T3239" s="94"/>
    </row>
    <row r="3240" ht="15.75" customHeight="1">
      <c r="A3240" s="204"/>
      <c r="B3240" s="240"/>
      <c r="C3240" s="223"/>
      <c r="D3240" s="223"/>
      <c r="J3240" s="226"/>
      <c r="K3240" s="3"/>
      <c r="L3240" s="3"/>
      <c r="O3240" s="227"/>
      <c r="Q3240" s="94"/>
      <c r="R3240" s="94"/>
      <c r="S3240" s="94"/>
      <c r="T3240" s="94"/>
    </row>
    <row r="3241" ht="15.75" customHeight="1">
      <c r="A3241" s="204"/>
      <c r="B3241" s="240"/>
      <c r="C3241" s="223"/>
      <c r="D3241" s="223"/>
      <c r="J3241" s="226"/>
      <c r="K3241" s="3"/>
      <c r="L3241" s="3"/>
      <c r="O3241" s="227"/>
      <c r="Q3241" s="94"/>
      <c r="R3241" s="94"/>
      <c r="S3241" s="94"/>
      <c r="T3241" s="94"/>
    </row>
    <row r="3242" ht="15.75" customHeight="1">
      <c r="A3242" s="204"/>
      <c r="B3242" s="240"/>
      <c r="C3242" s="223"/>
      <c r="D3242" s="223"/>
      <c r="J3242" s="226"/>
      <c r="K3242" s="3"/>
      <c r="L3242" s="3"/>
      <c r="O3242" s="227"/>
      <c r="Q3242" s="94"/>
      <c r="R3242" s="94"/>
      <c r="S3242" s="94"/>
      <c r="T3242" s="94"/>
    </row>
    <row r="3243" ht="15.75" customHeight="1">
      <c r="A3243" s="204"/>
      <c r="B3243" s="240"/>
      <c r="C3243" s="223"/>
      <c r="D3243" s="223"/>
      <c r="J3243" s="226"/>
      <c r="K3243" s="3"/>
      <c r="L3243" s="3"/>
      <c r="O3243" s="227"/>
      <c r="Q3243" s="94"/>
      <c r="R3243" s="94"/>
      <c r="S3243" s="94"/>
      <c r="T3243" s="94"/>
    </row>
    <row r="3244" ht="15.75" customHeight="1">
      <c r="A3244" s="204"/>
      <c r="B3244" s="240"/>
      <c r="C3244" s="223"/>
      <c r="D3244" s="223"/>
      <c r="J3244" s="226"/>
      <c r="K3244" s="3"/>
      <c r="L3244" s="3"/>
      <c r="O3244" s="227"/>
      <c r="Q3244" s="94"/>
      <c r="R3244" s="94"/>
      <c r="S3244" s="94"/>
      <c r="T3244" s="94"/>
    </row>
    <row r="3245" ht="15.75" customHeight="1">
      <c r="A3245" s="204"/>
      <c r="B3245" s="240"/>
      <c r="C3245" s="223"/>
      <c r="D3245" s="223"/>
      <c r="J3245" s="226"/>
      <c r="K3245" s="3"/>
      <c r="L3245" s="3"/>
      <c r="O3245" s="227"/>
      <c r="Q3245" s="94"/>
      <c r="R3245" s="94"/>
      <c r="S3245" s="94"/>
      <c r="T3245" s="94"/>
    </row>
    <row r="3246" ht="15.75" customHeight="1">
      <c r="A3246" s="204"/>
      <c r="B3246" s="240"/>
      <c r="C3246" s="223"/>
      <c r="D3246" s="223"/>
      <c r="J3246" s="226"/>
      <c r="K3246" s="3"/>
      <c r="L3246" s="3"/>
      <c r="O3246" s="227"/>
      <c r="Q3246" s="94"/>
      <c r="R3246" s="94"/>
      <c r="S3246" s="94"/>
      <c r="T3246" s="94"/>
    </row>
    <row r="3247" ht="15.75" customHeight="1">
      <c r="A3247" s="204"/>
      <c r="B3247" s="240"/>
      <c r="C3247" s="223"/>
      <c r="D3247" s="223"/>
      <c r="J3247" s="226"/>
      <c r="K3247" s="3"/>
      <c r="L3247" s="3"/>
      <c r="O3247" s="227"/>
      <c r="Q3247" s="94"/>
      <c r="R3247" s="94"/>
      <c r="S3247" s="94"/>
      <c r="T3247" s="94"/>
    </row>
    <row r="3248" ht="15.75" customHeight="1">
      <c r="A3248" s="204"/>
      <c r="B3248" s="240"/>
      <c r="C3248" s="223"/>
      <c r="D3248" s="223"/>
      <c r="J3248" s="226"/>
      <c r="K3248" s="3"/>
      <c r="L3248" s="3"/>
      <c r="O3248" s="227"/>
      <c r="Q3248" s="94"/>
      <c r="R3248" s="94"/>
      <c r="S3248" s="94"/>
      <c r="T3248" s="94"/>
    </row>
    <row r="3249" ht="15.75" customHeight="1">
      <c r="A3249" s="204"/>
      <c r="B3249" s="240"/>
      <c r="C3249" s="223"/>
      <c r="D3249" s="223"/>
      <c r="J3249" s="226"/>
      <c r="K3249" s="3"/>
      <c r="L3249" s="3"/>
      <c r="O3249" s="227"/>
      <c r="Q3249" s="94"/>
      <c r="R3249" s="94"/>
      <c r="S3249" s="94"/>
      <c r="T3249" s="94"/>
    </row>
    <row r="3250" ht="15.75" customHeight="1">
      <c r="A3250" s="204"/>
      <c r="B3250" s="240"/>
      <c r="C3250" s="223"/>
      <c r="D3250" s="223"/>
      <c r="J3250" s="226"/>
      <c r="K3250" s="3"/>
      <c r="L3250" s="3"/>
      <c r="O3250" s="227"/>
      <c r="Q3250" s="94"/>
      <c r="R3250" s="94"/>
      <c r="S3250" s="94"/>
      <c r="T3250" s="94"/>
    </row>
    <row r="3251" ht="15.75" customHeight="1">
      <c r="A3251" s="204"/>
      <c r="B3251" s="240"/>
      <c r="C3251" s="223"/>
      <c r="D3251" s="223"/>
      <c r="J3251" s="226"/>
      <c r="K3251" s="3"/>
      <c r="L3251" s="3"/>
      <c r="O3251" s="227"/>
      <c r="Q3251" s="94"/>
      <c r="R3251" s="94"/>
      <c r="S3251" s="94"/>
      <c r="T3251" s="94"/>
    </row>
    <row r="3252" ht="15.75" customHeight="1">
      <c r="A3252" s="204"/>
      <c r="B3252" s="240"/>
      <c r="C3252" s="223"/>
      <c r="D3252" s="223"/>
      <c r="J3252" s="226"/>
      <c r="K3252" s="3"/>
      <c r="L3252" s="3"/>
      <c r="O3252" s="227"/>
      <c r="Q3252" s="94"/>
      <c r="R3252" s="94"/>
      <c r="S3252" s="94"/>
      <c r="T3252" s="94"/>
    </row>
    <row r="3253" ht="15.75" customHeight="1">
      <c r="A3253" s="204"/>
      <c r="B3253" s="240"/>
      <c r="C3253" s="223"/>
      <c r="D3253" s="223"/>
      <c r="J3253" s="226"/>
      <c r="K3253" s="3"/>
      <c r="L3253" s="3"/>
      <c r="O3253" s="227"/>
      <c r="Q3253" s="94"/>
      <c r="R3253" s="94"/>
      <c r="S3253" s="94"/>
      <c r="T3253" s="94"/>
    </row>
    <row r="3254" ht="15.75" customHeight="1">
      <c r="A3254" s="204"/>
      <c r="B3254" s="240"/>
      <c r="C3254" s="223"/>
      <c r="D3254" s="223"/>
      <c r="J3254" s="226"/>
      <c r="K3254" s="3"/>
      <c r="L3254" s="3"/>
      <c r="O3254" s="227"/>
      <c r="Q3254" s="94"/>
      <c r="R3254" s="94"/>
      <c r="S3254" s="94"/>
      <c r="T3254" s="94"/>
    </row>
    <row r="3255" ht="15.75" customHeight="1">
      <c r="A3255" s="204"/>
      <c r="B3255" s="240"/>
      <c r="C3255" s="223"/>
      <c r="D3255" s="223"/>
      <c r="J3255" s="226"/>
      <c r="K3255" s="3"/>
      <c r="L3255" s="3"/>
      <c r="O3255" s="227"/>
      <c r="Q3255" s="94"/>
      <c r="R3255" s="94"/>
      <c r="S3255" s="94"/>
      <c r="T3255" s="94"/>
    </row>
    <row r="3256" ht="15.75" customHeight="1">
      <c r="A3256" s="204"/>
      <c r="B3256" s="240"/>
      <c r="C3256" s="223"/>
      <c r="D3256" s="223"/>
      <c r="J3256" s="226"/>
      <c r="K3256" s="3"/>
      <c r="L3256" s="3"/>
      <c r="O3256" s="227"/>
      <c r="Q3256" s="94"/>
      <c r="R3256" s="94"/>
      <c r="S3256" s="94"/>
      <c r="T3256" s="94"/>
    </row>
    <row r="3257" ht="15.75" customHeight="1">
      <c r="A3257" s="204"/>
      <c r="B3257" s="240"/>
      <c r="C3257" s="223"/>
      <c r="D3257" s="223"/>
      <c r="J3257" s="226"/>
      <c r="K3257" s="3"/>
      <c r="L3257" s="3"/>
      <c r="O3257" s="227"/>
      <c r="Q3257" s="94"/>
      <c r="R3257" s="94"/>
      <c r="S3257" s="94"/>
      <c r="T3257" s="94"/>
    </row>
    <row r="3258" ht="15.75" customHeight="1">
      <c r="A3258" s="204"/>
      <c r="B3258" s="240"/>
      <c r="C3258" s="223"/>
      <c r="D3258" s="223"/>
      <c r="J3258" s="226"/>
      <c r="K3258" s="3"/>
      <c r="L3258" s="3"/>
      <c r="O3258" s="227"/>
      <c r="Q3258" s="94"/>
      <c r="R3258" s="94"/>
      <c r="S3258" s="94"/>
      <c r="T3258" s="94"/>
    </row>
    <row r="3259" ht="15.75" customHeight="1">
      <c r="A3259" s="204"/>
      <c r="B3259" s="240"/>
      <c r="C3259" s="223"/>
      <c r="D3259" s="223"/>
      <c r="J3259" s="226"/>
      <c r="K3259" s="3"/>
      <c r="L3259" s="3"/>
      <c r="O3259" s="227"/>
      <c r="Q3259" s="94"/>
      <c r="R3259" s="94"/>
      <c r="S3259" s="94"/>
      <c r="T3259" s="94"/>
    </row>
    <row r="3260" ht="15.75" customHeight="1">
      <c r="A3260" s="204"/>
      <c r="B3260" s="240"/>
      <c r="C3260" s="223"/>
      <c r="D3260" s="223"/>
      <c r="J3260" s="226"/>
      <c r="K3260" s="3"/>
      <c r="L3260" s="3"/>
      <c r="O3260" s="227"/>
      <c r="Q3260" s="94"/>
      <c r="R3260" s="94"/>
      <c r="S3260" s="94"/>
      <c r="T3260" s="94"/>
    </row>
    <row r="3261" ht="15.75" customHeight="1">
      <c r="A3261" s="204"/>
      <c r="B3261" s="240"/>
      <c r="C3261" s="223"/>
      <c r="D3261" s="223"/>
      <c r="J3261" s="226"/>
      <c r="K3261" s="3"/>
      <c r="L3261" s="3"/>
      <c r="O3261" s="227"/>
      <c r="Q3261" s="94"/>
      <c r="R3261" s="94"/>
      <c r="S3261" s="94"/>
      <c r="T3261" s="94"/>
    </row>
    <row r="3262" ht="15.75" customHeight="1">
      <c r="A3262" s="204"/>
      <c r="B3262" s="240"/>
      <c r="C3262" s="223"/>
      <c r="D3262" s="223"/>
      <c r="J3262" s="226"/>
      <c r="K3262" s="3"/>
      <c r="L3262" s="3"/>
      <c r="O3262" s="227"/>
      <c r="Q3262" s="94"/>
      <c r="R3262" s="94"/>
      <c r="S3262" s="94"/>
      <c r="T3262" s="94"/>
    </row>
    <row r="3263" ht="15.75" customHeight="1">
      <c r="A3263" s="204"/>
      <c r="B3263" s="240"/>
      <c r="C3263" s="223"/>
      <c r="D3263" s="223"/>
      <c r="J3263" s="226"/>
      <c r="K3263" s="3"/>
      <c r="L3263" s="3"/>
      <c r="O3263" s="227"/>
      <c r="Q3263" s="94"/>
      <c r="R3263" s="94"/>
      <c r="S3263" s="94"/>
      <c r="T3263" s="94"/>
    </row>
    <row r="3264" ht="15.75" customHeight="1">
      <c r="A3264" s="204"/>
      <c r="B3264" s="240"/>
      <c r="C3264" s="223"/>
      <c r="D3264" s="223"/>
      <c r="J3264" s="226"/>
      <c r="K3264" s="3"/>
      <c r="L3264" s="3"/>
      <c r="O3264" s="227"/>
      <c r="Q3264" s="94"/>
      <c r="R3264" s="94"/>
      <c r="S3264" s="94"/>
      <c r="T3264" s="94"/>
    </row>
    <row r="3265" ht="15.75" customHeight="1">
      <c r="A3265" s="204"/>
      <c r="B3265" s="240"/>
      <c r="C3265" s="223"/>
      <c r="D3265" s="223"/>
      <c r="J3265" s="226"/>
      <c r="K3265" s="3"/>
      <c r="L3265" s="3"/>
      <c r="O3265" s="227"/>
      <c r="Q3265" s="94"/>
      <c r="R3265" s="94"/>
      <c r="S3265" s="94"/>
      <c r="T3265" s="94"/>
    </row>
    <row r="3266" ht="15.75" customHeight="1">
      <c r="A3266" s="204"/>
      <c r="B3266" s="240"/>
      <c r="C3266" s="223"/>
      <c r="D3266" s="223"/>
      <c r="J3266" s="226"/>
      <c r="K3266" s="3"/>
      <c r="L3266" s="3"/>
      <c r="O3266" s="227"/>
      <c r="Q3266" s="94"/>
      <c r="R3266" s="94"/>
      <c r="S3266" s="94"/>
      <c r="T3266" s="94"/>
    </row>
    <row r="3267" ht="15.75" customHeight="1">
      <c r="A3267" s="204"/>
      <c r="B3267" s="240"/>
      <c r="C3267" s="223"/>
      <c r="D3267" s="223"/>
      <c r="J3267" s="226"/>
      <c r="K3267" s="3"/>
      <c r="L3267" s="3"/>
      <c r="O3267" s="227"/>
      <c r="Q3267" s="94"/>
      <c r="R3267" s="94"/>
      <c r="S3267" s="94"/>
      <c r="T3267" s="94"/>
    </row>
    <row r="3268" ht="15.75" customHeight="1">
      <c r="A3268" s="204"/>
      <c r="B3268" s="240"/>
      <c r="C3268" s="223"/>
      <c r="D3268" s="223"/>
      <c r="J3268" s="226"/>
      <c r="K3268" s="3"/>
      <c r="L3268" s="3"/>
      <c r="O3268" s="227"/>
      <c r="Q3268" s="94"/>
      <c r="R3268" s="94"/>
      <c r="S3268" s="94"/>
      <c r="T3268" s="94"/>
    </row>
    <row r="3269" ht="15.75" customHeight="1">
      <c r="A3269" s="204"/>
      <c r="B3269" s="240"/>
      <c r="C3269" s="223"/>
      <c r="D3269" s="223"/>
      <c r="J3269" s="226"/>
      <c r="K3269" s="3"/>
      <c r="L3269" s="3"/>
      <c r="O3269" s="227"/>
      <c r="Q3269" s="94"/>
      <c r="R3269" s="94"/>
      <c r="S3269" s="94"/>
      <c r="T3269" s="94"/>
    </row>
    <row r="3270" ht="15.75" customHeight="1">
      <c r="A3270" s="204"/>
      <c r="B3270" s="240"/>
      <c r="C3270" s="223"/>
      <c r="D3270" s="223"/>
      <c r="J3270" s="226"/>
      <c r="K3270" s="3"/>
      <c r="L3270" s="3"/>
      <c r="O3270" s="227"/>
      <c r="Q3270" s="94"/>
      <c r="R3270" s="94"/>
      <c r="S3270" s="94"/>
      <c r="T3270" s="94"/>
    </row>
    <row r="3271" ht="15.75" customHeight="1">
      <c r="A3271" s="204"/>
      <c r="B3271" s="240"/>
      <c r="C3271" s="223"/>
      <c r="D3271" s="223"/>
      <c r="J3271" s="226"/>
      <c r="K3271" s="3"/>
      <c r="L3271" s="3"/>
      <c r="O3271" s="227"/>
      <c r="Q3271" s="94"/>
      <c r="R3271" s="94"/>
      <c r="S3271" s="94"/>
      <c r="T3271" s="94"/>
    </row>
    <row r="3272" ht="15.75" customHeight="1">
      <c r="A3272" s="204"/>
      <c r="B3272" s="240"/>
      <c r="C3272" s="223"/>
      <c r="D3272" s="223"/>
      <c r="J3272" s="226"/>
      <c r="K3272" s="3"/>
      <c r="L3272" s="3"/>
      <c r="O3272" s="227"/>
      <c r="Q3272" s="94"/>
      <c r="R3272" s="94"/>
      <c r="S3272" s="94"/>
      <c r="T3272" s="94"/>
    </row>
    <row r="3273" ht="15.75" customHeight="1">
      <c r="A3273" s="204"/>
      <c r="B3273" s="240"/>
      <c r="C3273" s="223"/>
      <c r="D3273" s="223"/>
      <c r="J3273" s="226"/>
      <c r="K3273" s="3"/>
      <c r="L3273" s="3"/>
      <c r="O3273" s="227"/>
      <c r="Q3273" s="94"/>
      <c r="R3273" s="94"/>
      <c r="S3273" s="94"/>
      <c r="T3273" s="94"/>
    </row>
    <row r="3274" ht="15.75" customHeight="1">
      <c r="A3274" s="204"/>
      <c r="B3274" s="240"/>
      <c r="C3274" s="223"/>
      <c r="D3274" s="223"/>
      <c r="J3274" s="226"/>
      <c r="K3274" s="3"/>
      <c r="L3274" s="3"/>
      <c r="O3274" s="227"/>
      <c r="Q3274" s="94"/>
      <c r="R3274" s="94"/>
      <c r="S3274" s="94"/>
      <c r="T3274" s="94"/>
    </row>
    <row r="3275" ht="15.75" customHeight="1">
      <c r="A3275" s="204"/>
      <c r="B3275" s="240"/>
      <c r="C3275" s="223"/>
      <c r="D3275" s="223"/>
      <c r="J3275" s="226"/>
      <c r="K3275" s="3"/>
      <c r="L3275" s="3"/>
      <c r="O3275" s="227"/>
      <c r="Q3275" s="94"/>
      <c r="R3275" s="94"/>
      <c r="S3275" s="94"/>
      <c r="T3275" s="94"/>
    </row>
    <row r="3276" ht="15.75" customHeight="1">
      <c r="A3276" s="204"/>
      <c r="B3276" s="240"/>
      <c r="C3276" s="223"/>
      <c r="D3276" s="223"/>
      <c r="J3276" s="226"/>
      <c r="K3276" s="3"/>
      <c r="L3276" s="3"/>
      <c r="O3276" s="227"/>
      <c r="Q3276" s="94"/>
      <c r="R3276" s="94"/>
      <c r="S3276" s="94"/>
      <c r="T3276" s="94"/>
    </row>
    <row r="3277" ht="15.75" customHeight="1">
      <c r="A3277" s="204"/>
      <c r="B3277" s="240"/>
      <c r="C3277" s="223"/>
      <c r="D3277" s="223"/>
      <c r="J3277" s="226"/>
      <c r="K3277" s="3"/>
      <c r="L3277" s="3"/>
      <c r="O3277" s="227"/>
      <c r="Q3277" s="94"/>
      <c r="R3277" s="94"/>
      <c r="S3277" s="94"/>
      <c r="T3277" s="94"/>
    </row>
    <row r="3278" ht="15.75" customHeight="1">
      <c r="A3278" s="204"/>
      <c r="B3278" s="240"/>
      <c r="C3278" s="223"/>
      <c r="D3278" s="223"/>
      <c r="J3278" s="226"/>
      <c r="K3278" s="3"/>
      <c r="L3278" s="3"/>
      <c r="O3278" s="227"/>
      <c r="Q3278" s="94"/>
      <c r="R3278" s="94"/>
      <c r="S3278" s="94"/>
      <c r="T3278" s="94"/>
    </row>
    <row r="3279" ht="15.75" customHeight="1">
      <c r="A3279" s="204"/>
      <c r="B3279" s="240"/>
      <c r="C3279" s="223"/>
      <c r="D3279" s="223"/>
      <c r="J3279" s="226"/>
      <c r="K3279" s="3"/>
      <c r="L3279" s="3"/>
      <c r="O3279" s="227"/>
      <c r="Q3279" s="94"/>
      <c r="R3279" s="94"/>
      <c r="S3279" s="94"/>
      <c r="T3279" s="94"/>
    </row>
    <row r="3280" ht="15.75" customHeight="1">
      <c r="A3280" s="204"/>
      <c r="B3280" s="240"/>
      <c r="C3280" s="223"/>
      <c r="D3280" s="223"/>
      <c r="J3280" s="226"/>
      <c r="K3280" s="3"/>
      <c r="L3280" s="3"/>
      <c r="O3280" s="227"/>
      <c r="Q3280" s="94"/>
      <c r="R3280" s="94"/>
      <c r="S3280" s="94"/>
      <c r="T3280" s="94"/>
    </row>
    <row r="3281" ht="15.75" customHeight="1">
      <c r="A3281" s="204"/>
      <c r="B3281" s="240"/>
      <c r="C3281" s="223"/>
      <c r="D3281" s="223"/>
      <c r="J3281" s="226"/>
      <c r="K3281" s="3"/>
      <c r="L3281" s="3"/>
      <c r="O3281" s="227"/>
      <c r="Q3281" s="94"/>
      <c r="R3281" s="94"/>
      <c r="S3281" s="94"/>
      <c r="T3281" s="94"/>
    </row>
    <row r="3282" ht="15.75" customHeight="1">
      <c r="A3282" s="204"/>
      <c r="B3282" s="240"/>
      <c r="C3282" s="223"/>
      <c r="D3282" s="223"/>
      <c r="J3282" s="226"/>
      <c r="K3282" s="3"/>
      <c r="L3282" s="3"/>
      <c r="O3282" s="227"/>
      <c r="Q3282" s="94"/>
      <c r="R3282" s="94"/>
      <c r="S3282" s="94"/>
      <c r="T3282" s="94"/>
    </row>
    <row r="3283" ht="15.75" customHeight="1">
      <c r="A3283" s="204"/>
      <c r="B3283" s="240"/>
      <c r="C3283" s="223"/>
      <c r="D3283" s="223"/>
      <c r="J3283" s="226"/>
      <c r="K3283" s="3"/>
      <c r="L3283" s="3"/>
      <c r="O3283" s="227"/>
      <c r="Q3283" s="94"/>
      <c r="R3283" s="94"/>
      <c r="S3283" s="94"/>
      <c r="T3283" s="94"/>
    </row>
    <row r="3284" ht="15.75" customHeight="1">
      <c r="A3284" s="204"/>
      <c r="B3284" s="240"/>
      <c r="C3284" s="223"/>
      <c r="D3284" s="223"/>
      <c r="J3284" s="226"/>
      <c r="K3284" s="3"/>
      <c r="L3284" s="3"/>
      <c r="O3284" s="227"/>
      <c r="Q3284" s="94"/>
      <c r="R3284" s="94"/>
      <c r="S3284" s="94"/>
      <c r="T3284" s="94"/>
    </row>
    <row r="3285" ht="15.75" customHeight="1">
      <c r="A3285" s="204"/>
      <c r="B3285" s="240"/>
      <c r="C3285" s="223"/>
      <c r="D3285" s="223"/>
      <c r="J3285" s="226"/>
      <c r="K3285" s="3"/>
      <c r="L3285" s="3"/>
      <c r="O3285" s="227"/>
      <c r="Q3285" s="94"/>
      <c r="R3285" s="94"/>
      <c r="S3285" s="94"/>
      <c r="T3285" s="94"/>
    </row>
    <row r="3286" ht="15.75" customHeight="1">
      <c r="A3286" s="204"/>
      <c r="B3286" s="240"/>
      <c r="C3286" s="223"/>
      <c r="D3286" s="223"/>
      <c r="J3286" s="226"/>
      <c r="K3286" s="3"/>
      <c r="L3286" s="3"/>
      <c r="O3286" s="227"/>
      <c r="Q3286" s="94"/>
      <c r="R3286" s="94"/>
      <c r="S3286" s="94"/>
      <c r="T3286" s="94"/>
    </row>
    <row r="3287" ht="15.75" customHeight="1">
      <c r="A3287" s="204"/>
      <c r="B3287" s="240"/>
      <c r="C3287" s="223"/>
      <c r="D3287" s="223"/>
      <c r="J3287" s="226"/>
      <c r="K3287" s="3"/>
      <c r="L3287" s="3"/>
      <c r="O3287" s="227"/>
      <c r="Q3287" s="94"/>
      <c r="R3287" s="94"/>
      <c r="S3287" s="94"/>
      <c r="T3287" s="94"/>
    </row>
    <row r="3288" ht="15.75" customHeight="1">
      <c r="A3288" s="204"/>
      <c r="B3288" s="240"/>
      <c r="C3288" s="223"/>
      <c r="D3288" s="223"/>
      <c r="J3288" s="226"/>
      <c r="K3288" s="3"/>
      <c r="L3288" s="3"/>
      <c r="O3288" s="227"/>
      <c r="Q3288" s="94"/>
      <c r="R3288" s="94"/>
      <c r="S3288" s="94"/>
      <c r="T3288" s="94"/>
    </row>
    <row r="3289" ht="15.75" customHeight="1">
      <c r="A3289" s="204"/>
      <c r="B3289" s="240"/>
      <c r="C3289" s="223"/>
      <c r="D3289" s="223"/>
      <c r="J3289" s="226"/>
      <c r="K3289" s="3"/>
      <c r="L3289" s="3"/>
      <c r="O3289" s="227"/>
      <c r="Q3289" s="94"/>
      <c r="R3289" s="94"/>
      <c r="S3289" s="94"/>
      <c r="T3289" s="94"/>
    </row>
    <row r="3290" ht="15.75" customHeight="1">
      <c r="A3290" s="204"/>
      <c r="B3290" s="240"/>
      <c r="C3290" s="223"/>
      <c r="D3290" s="223"/>
      <c r="J3290" s="226"/>
      <c r="K3290" s="3"/>
      <c r="L3290" s="3"/>
      <c r="O3290" s="227"/>
      <c r="Q3290" s="94"/>
      <c r="R3290" s="94"/>
      <c r="S3290" s="94"/>
      <c r="T3290" s="94"/>
    </row>
    <row r="3291" ht="15.75" customHeight="1">
      <c r="A3291" s="204"/>
      <c r="B3291" s="240"/>
      <c r="C3291" s="223"/>
      <c r="D3291" s="223"/>
      <c r="J3291" s="226"/>
      <c r="K3291" s="3"/>
      <c r="L3291" s="3"/>
      <c r="O3291" s="227"/>
      <c r="Q3291" s="94"/>
      <c r="R3291" s="94"/>
      <c r="S3291" s="94"/>
      <c r="T3291" s="94"/>
    </row>
    <row r="3292" ht="15.75" customHeight="1">
      <c r="A3292" s="204"/>
      <c r="B3292" s="240"/>
      <c r="C3292" s="223"/>
      <c r="D3292" s="223"/>
      <c r="J3292" s="226"/>
      <c r="K3292" s="3"/>
      <c r="L3292" s="3"/>
      <c r="O3292" s="227"/>
      <c r="Q3292" s="94"/>
      <c r="R3292" s="94"/>
      <c r="S3292" s="94"/>
      <c r="T3292" s="94"/>
    </row>
    <row r="3293" ht="15.75" customHeight="1">
      <c r="A3293" s="204"/>
      <c r="B3293" s="240"/>
      <c r="C3293" s="223"/>
      <c r="D3293" s="223"/>
      <c r="J3293" s="226"/>
      <c r="K3293" s="3"/>
      <c r="L3293" s="3"/>
      <c r="O3293" s="227"/>
      <c r="Q3293" s="94"/>
      <c r="R3293" s="94"/>
      <c r="S3293" s="94"/>
      <c r="T3293" s="94"/>
    </row>
    <row r="3294" ht="15.75" customHeight="1">
      <c r="A3294" s="204"/>
      <c r="B3294" s="240"/>
      <c r="C3294" s="223"/>
      <c r="D3294" s="223"/>
      <c r="J3294" s="226"/>
      <c r="K3294" s="3"/>
      <c r="L3294" s="3"/>
      <c r="O3294" s="227"/>
      <c r="Q3294" s="94"/>
      <c r="R3294" s="94"/>
      <c r="S3294" s="94"/>
      <c r="T3294" s="94"/>
    </row>
    <row r="3295" ht="15.75" customHeight="1">
      <c r="A3295" s="204"/>
      <c r="B3295" s="240"/>
      <c r="C3295" s="223"/>
      <c r="D3295" s="223"/>
      <c r="J3295" s="226"/>
      <c r="K3295" s="3"/>
      <c r="L3295" s="3"/>
      <c r="O3295" s="227"/>
      <c r="Q3295" s="94"/>
      <c r="R3295" s="94"/>
      <c r="S3295" s="94"/>
      <c r="T3295" s="94"/>
    </row>
    <row r="3296" ht="15.75" customHeight="1">
      <c r="A3296" s="204"/>
      <c r="B3296" s="240"/>
      <c r="C3296" s="223"/>
      <c r="D3296" s="223"/>
      <c r="J3296" s="226"/>
      <c r="K3296" s="3"/>
      <c r="L3296" s="3"/>
      <c r="O3296" s="227"/>
      <c r="Q3296" s="94"/>
      <c r="R3296" s="94"/>
      <c r="S3296" s="94"/>
      <c r="T3296" s="94"/>
    </row>
    <row r="3297" ht="15.75" customHeight="1">
      <c r="A3297" s="204"/>
      <c r="B3297" s="240"/>
      <c r="C3297" s="223"/>
      <c r="D3297" s="223"/>
      <c r="J3297" s="226"/>
      <c r="K3297" s="3"/>
      <c r="L3297" s="3"/>
      <c r="O3297" s="227"/>
      <c r="Q3297" s="94"/>
      <c r="R3297" s="94"/>
      <c r="S3297" s="94"/>
      <c r="T3297" s="94"/>
    </row>
    <row r="3298" ht="15.75" customHeight="1">
      <c r="A3298" s="204"/>
      <c r="B3298" s="240"/>
      <c r="C3298" s="223"/>
      <c r="D3298" s="223"/>
      <c r="J3298" s="226"/>
      <c r="K3298" s="3"/>
      <c r="L3298" s="3"/>
      <c r="O3298" s="227"/>
      <c r="Q3298" s="94"/>
      <c r="R3298" s="94"/>
      <c r="S3298" s="94"/>
      <c r="T3298" s="94"/>
    </row>
    <row r="3299" ht="15.75" customHeight="1">
      <c r="A3299" s="204"/>
      <c r="B3299" s="240"/>
      <c r="C3299" s="223"/>
      <c r="D3299" s="223"/>
      <c r="J3299" s="226"/>
      <c r="K3299" s="3"/>
      <c r="L3299" s="3"/>
      <c r="O3299" s="227"/>
      <c r="Q3299" s="94"/>
      <c r="R3299" s="94"/>
      <c r="S3299" s="94"/>
      <c r="T3299" s="94"/>
    </row>
    <row r="3300" ht="15.75" customHeight="1">
      <c r="A3300" s="204"/>
      <c r="B3300" s="240"/>
      <c r="C3300" s="223"/>
      <c r="D3300" s="223"/>
      <c r="J3300" s="226"/>
      <c r="K3300" s="3"/>
      <c r="L3300" s="3"/>
      <c r="O3300" s="227"/>
      <c r="Q3300" s="94"/>
      <c r="R3300" s="94"/>
      <c r="S3300" s="94"/>
      <c r="T3300" s="94"/>
    </row>
    <row r="3301" ht="15.75" customHeight="1">
      <c r="A3301" s="204"/>
      <c r="B3301" s="240"/>
      <c r="C3301" s="223"/>
      <c r="D3301" s="223"/>
      <c r="J3301" s="226"/>
      <c r="K3301" s="3"/>
      <c r="L3301" s="3"/>
      <c r="O3301" s="227"/>
      <c r="Q3301" s="94"/>
      <c r="R3301" s="94"/>
      <c r="S3301" s="94"/>
      <c r="T3301" s="94"/>
    </row>
    <row r="3302" ht="15.75" customHeight="1">
      <c r="A3302" s="204"/>
      <c r="B3302" s="240"/>
      <c r="C3302" s="223"/>
      <c r="D3302" s="223"/>
      <c r="J3302" s="226"/>
      <c r="K3302" s="3"/>
      <c r="L3302" s="3"/>
      <c r="O3302" s="227"/>
      <c r="Q3302" s="94"/>
      <c r="R3302" s="94"/>
      <c r="S3302" s="94"/>
      <c r="T3302" s="94"/>
    </row>
    <row r="3303" ht="15.75" customHeight="1">
      <c r="A3303" s="204"/>
      <c r="B3303" s="240"/>
      <c r="C3303" s="223"/>
      <c r="D3303" s="223"/>
      <c r="J3303" s="226"/>
      <c r="K3303" s="3"/>
      <c r="L3303" s="3"/>
      <c r="O3303" s="227"/>
      <c r="Q3303" s="94"/>
      <c r="R3303" s="94"/>
      <c r="S3303" s="94"/>
      <c r="T3303" s="94"/>
    </row>
    <row r="3304" ht="15.75" customHeight="1">
      <c r="A3304" s="204"/>
      <c r="B3304" s="240"/>
      <c r="C3304" s="223"/>
      <c r="D3304" s="223"/>
      <c r="J3304" s="226"/>
      <c r="K3304" s="3"/>
      <c r="L3304" s="3"/>
      <c r="O3304" s="227"/>
      <c r="Q3304" s="94"/>
      <c r="R3304" s="94"/>
      <c r="S3304" s="94"/>
      <c r="T3304" s="94"/>
    </row>
    <row r="3305" ht="15.75" customHeight="1">
      <c r="A3305" s="204"/>
      <c r="B3305" s="240"/>
      <c r="C3305" s="223"/>
      <c r="D3305" s="223"/>
      <c r="J3305" s="226"/>
      <c r="K3305" s="3"/>
      <c r="L3305" s="3"/>
      <c r="O3305" s="227"/>
      <c r="Q3305" s="94"/>
      <c r="R3305" s="94"/>
      <c r="S3305" s="94"/>
      <c r="T3305" s="94"/>
    </row>
    <row r="3306" ht="15.75" customHeight="1">
      <c r="A3306" s="204"/>
      <c r="B3306" s="240"/>
      <c r="C3306" s="223"/>
      <c r="D3306" s="223"/>
      <c r="J3306" s="226"/>
      <c r="K3306" s="3"/>
      <c r="L3306" s="3"/>
      <c r="O3306" s="227"/>
      <c r="Q3306" s="94"/>
      <c r="R3306" s="94"/>
      <c r="S3306" s="94"/>
      <c r="T3306" s="94"/>
    </row>
    <row r="3307" ht="15.75" customHeight="1">
      <c r="A3307" s="204"/>
      <c r="B3307" s="240"/>
      <c r="C3307" s="223"/>
      <c r="D3307" s="223"/>
      <c r="J3307" s="226"/>
      <c r="K3307" s="3"/>
      <c r="L3307" s="3"/>
      <c r="O3307" s="227"/>
      <c r="Q3307" s="94"/>
      <c r="R3307" s="94"/>
      <c r="S3307" s="94"/>
      <c r="T3307" s="94"/>
    </row>
    <row r="3308" ht="15.75" customHeight="1">
      <c r="A3308" s="204"/>
      <c r="B3308" s="240"/>
      <c r="C3308" s="223"/>
      <c r="D3308" s="223"/>
      <c r="J3308" s="226"/>
      <c r="K3308" s="3"/>
      <c r="L3308" s="3"/>
      <c r="O3308" s="227"/>
      <c r="Q3308" s="94"/>
      <c r="R3308" s="94"/>
      <c r="S3308" s="94"/>
      <c r="T3308" s="94"/>
    </row>
    <row r="3309" ht="15.75" customHeight="1">
      <c r="A3309" s="204"/>
      <c r="B3309" s="240"/>
      <c r="C3309" s="223"/>
      <c r="D3309" s="223"/>
      <c r="J3309" s="226"/>
      <c r="K3309" s="3"/>
      <c r="L3309" s="3"/>
      <c r="O3309" s="227"/>
      <c r="Q3309" s="94"/>
      <c r="R3309" s="94"/>
      <c r="S3309" s="94"/>
      <c r="T3309" s="94"/>
    </row>
    <row r="3310" ht="15.75" customHeight="1">
      <c r="A3310" s="204"/>
      <c r="B3310" s="240"/>
      <c r="C3310" s="223"/>
      <c r="D3310" s="223"/>
      <c r="J3310" s="226"/>
      <c r="K3310" s="3"/>
      <c r="L3310" s="3"/>
      <c r="O3310" s="227"/>
      <c r="Q3310" s="94"/>
      <c r="R3310" s="94"/>
      <c r="S3310" s="94"/>
      <c r="T3310" s="94"/>
    </row>
    <row r="3311" ht="15.75" customHeight="1">
      <c r="A3311" s="204"/>
      <c r="B3311" s="240"/>
      <c r="C3311" s="223"/>
      <c r="D3311" s="223"/>
      <c r="J3311" s="226"/>
      <c r="K3311" s="3"/>
      <c r="L3311" s="3"/>
      <c r="O3311" s="227"/>
      <c r="Q3311" s="94"/>
      <c r="R3311" s="94"/>
      <c r="S3311" s="94"/>
      <c r="T3311" s="94"/>
    </row>
    <row r="3312" ht="15.75" customHeight="1">
      <c r="A3312" s="204"/>
      <c r="B3312" s="240"/>
      <c r="C3312" s="223"/>
      <c r="D3312" s="223"/>
      <c r="J3312" s="226"/>
      <c r="K3312" s="3"/>
      <c r="L3312" s="3"/>
      <c r="O3312" s="227"/>
      <c r="Q3312" s="94"/>
      <c r="R3312" s="94"/>
      <c r="S3312" s="94"/>
      <c r="T3312" s="94"/>
    </row>
    <row r="3313" ht="15.75" customHeight="1">
      <c r="A3313" s="204"/>
      <c r="B3313" s="240"/>
      <c r="C3313" s="223"/>
      <c r="D3313" s="223"/>
      <c r="J3313" s="226"/>
      <c r="K3313" s="3"/>
      <c r="L3313" s="3"/>
      <c r="O3313" s="227"/>
      <c r="Q3313" s="94"/>
      <c r="R3313" s="94"/>
      <c r="S3313" s="94"/>
      <c r="T3313" s="94"/>
    </row>
    <row r="3314" ht="15.75" customHeight="1">
      <c r="A3314" s="204"/>
      <c r="B3314" s="240"/>
      <c r="C3314" s="223"/>
      <c r="D3314" s="223"/>
      <c r="J3314" s="226"/>
      <c r="K3314" s="3"/>
      <c r="L3314" s="3"/>
      <c r="O3314" s="227"/>
      <c r="Q3314" s="94"/>
      <c r="R3314" s="94"/>
      <c r="S3314" s="94"/>
      <c r="T3314" s="94"/>
    </row>
    <row r="3315" ht="15.75" customHeight="1">
      <c r="A3315" s="204"/>
      <c r="B3315" s="240"/>
      <c r="C3315" s="223"/>
      <c r="D3315" s="223"/>
      <c r="J3315" s="226"/>
      <c r="K3315" s="3"/>
      <c r="L3315" s="3"/>
      <c r="O3315" s="227"/>
      <c r="Q3315" s="94"/>
      <c r="R3315" s="94"/>
      <c r="S3315" s="94"/>
      <c r="T3315" s="94"/>
    </row>
    <row r="3316" ht="15.75" customHeight="1">
      <c r="A3316" s="204"/>
      <c r="B3316" s="240"/>
      <c r="C3316" s="223"/>
      <c r="D3316" s="223"/>
      <c r="J3316" s="226"/>
      <c r="K3316" s="3"/>
      <c r="L3316" s="3"/>
      <c r="O3316" s="227"/>
      <c r="Q3316" s="94"/>
      <c r="R3316" s="94"/>
      <c r="S3316" s="94"/>
      <c r="T3316" s="94"/>
    </row>
    <row r="3317" ht="15.75" customHeight="1">
      <c r="A3317" s="204"/>
      <c r="B3317" s="240"/>
      <c r="C3317" s="223"/>
      <c r="D3317" s="223"/>
      <c r="J3317" s="226"/>
      <c r="K3317" s="3"/>
      <c r="L3317" s="3"/>
      <c r="O3317" s="227"/>
      <c r="Q3317" s="94"/>
      <c r="R3317" s="94"/>
      <c r="S3317" s="94"/>
      <c r="T3317" s="94"/>
    </row>
    <row r="3318" ht="15.75" customHeight="1">
      <c r="A3318" s="204"/>
      <c r="B3318" s="240"/>
      <c r="C3318" s="223"/>
      <c r="D3318" s="223"/>
      <c r="J3318" s="226"/>
      <c r="K3318" s="3"/>
      <c r="L3318" s="3"/>
      <c r="O3318" s="227"/>
      <c r="Q3318" s="94"/>
      <c r="R3318" s="94"/>
      <c r="S3318" s="94"/>
      <c r="T3318" s="94"/>
    </row>
    <row r="3319" ht="15.75" customHeight="1">
      <c r="A3319" s="204"/>
      <c r="B3319" s="240"/>
      <c r="C3319" s="223"/>
      <c r="D3319" s="223"/>
      <c r="J3319" s="226"/>
      <c r="K3319" s="3"/>
      <c r="L3319" s="3"/>
      <c r="O3319" s="227"/>
      <c r="Q3319" s="94"/>
      <c r="R3319" s="94"/>
      <c r="S3319" s="94"/>
      <c r="T3319" s="94"/>
    </row>
    <row r="3320" ht="15.75" customHeight="1">
      <c r="A3320" s="204"/>
      <c r="B3320" s="240"/>
      <c r="C3320" s="223"/>
      <c r="D3320" s="223"/>
      <c r="J3320" s="226"/>
      <c r="K3320" s="3"/>
      <c r="L3320" s="3"/>
      <c r="O3320" s="227"/>
      <c r="Q3320" s="94"/>
      <c r="R3320" s="94"/>
      <c r="S3320" s="94"/>
      <c r="T3320" s="94"/>
    </row>
    <row r="3321" ht="15.75" customHeight="1">
      <c r="A3321" s="204"/>
      <c r="B3321" s="240"/>
      <c r="C3321" s="223"/>
      <c r="D3321" s="223"/>
      <c r="J3321" s="226"/>
      <c r="K3321" s="3"/>
      <c r="L3321" s="3"/>
      <c r="O3321" s="227"/>
      <c r="Q3321" s="94"/>
      <c r="R3321" s="94"/>
      <c r="S3321" s="94"/>
      <c r="T3321" s="94"/>
    </row>
    <row r="3322" ht="15.75" customHeight="1">
      <c r="A3322" s="204"/>
      <c r="B3322" s="240"/>
      <c r="C3322" s="223"/>
      <c r="D3322" s="223"/>
      <c r="J3322" s="226"/>
      <c r="K3322" s="3"/>
      <c r="L3322" s="3"/>
      <c r="O3322" s="227"/>
      <c r="Q3322" s="94"/>
      <c r="R3322" s="94"/>
      <c r="S3322" s="94"/>
      <c r="T3322" s="94"/>
    </row>
    <row r="3323" ht="15.75" customHeight="1">
      <c r="A3323" s="204"/>
      <c r="B3323" s="240"/>
      <c r="C3323" s="223"/>
      <c r="D3323" s="223"/>
      <c r="J3323" s="226"/>
      <c r="K3323" s="3"/>
      <c r="L3323" s="3"/>
      <c r="O3323" s="227"/>
      <c r="Q3323" s="94"/>
      <c r="R3323" s="94"/>
      <c r="S3323" s="94"/>
      <c r="T3323" s="94"/>
    </row>
    <row r="3324" ht="15.75" customHeight="1">
      <c r="A3324" s="204"/>
      <c r="B3324" s="240"/>
      <c r="C3324" s="223"/>
      <c r="D3324" s="223"/>
      <c r="J3324" s="226"/>
      <c r="K3324" s="3"/>
      <c r="L3324" s="3"/>
      <c r="O3324" s="227"/>
      <c r="Q3324" s="94"/>
      <c r="R3324" s="94"/>
      <c r="S3324" s="94"/>
      <c r="T3324" s="94"/>
    </row>
    <row r="3325" ht="15.75" customHeight="1">
      <c r="A3325" s="204"/>
      <c r="B3325" s="240"/>
      <c r="C3325" s="223"/>
      <c r="D3325" s="223"/>
      <c r="J3325" s="226"/>
      <c r="K3325" s="3"/>
      <c r="L3325" s="3"/>
      <c r="O3325" s="227"/>
      <c r="Q3325" s="94"/>
      <c r="R3325" s="94"/>
      <c r="S3325" s="94"/>
      <c r="T3325" s="94"/>
    </row>
    <row r="3326" ht="15.75" customHeight="1">
      <c r="A3326" s="204"/>
      <c r="B3326" s="240"/>
      <c r="C3326" s="223"/>
      <c r="D3326" s="223"/>
      <c r="J3326" s="226"/>
      <c r="K3326" s="3"/>
      <c r="L3326" s="3"/>
      <c r="O3326" s="227"/>
      <c r="Q3326" s="94"/>
      <c r="R3326" s="94"/>
      <c r="S3326" s="94"/>
      <c r="T3326" s="94"/>
    </row>
    <row r="3327" ht="15.75" customHeight="1">
      <c r="A3327" s="204"/>
      <c r="B3327" s="240"/>
      <c r="C3327" s="223"/>
      <c r="D3327" s="223"/>
      <c r="J3327" s="226"/>
      <c r="K3327" s="3"/>
      <c r="L3327" s="3"/>
      <c r="O3327" s="227"/>
      <c r="Q3327" s="94"/>
      <c r="R3327" s="94"/>
      <c r="S3327" s="94"/>
      <c r="T3327" s="94"/>
    </row>
    <row r="3328" ht="15.75" customHeight="1">
      <c r="A3328" s="204"/>
      <c r="B3328" s="240"/>
      <c r="C3328" s="223"/>
      <c r="D3328" s="223"/>
      <c r="J3328" s="226"/>
      <c r="K3328" s="3"/>
      <c r="L3328" s="3"/>
      <c r="O3328" s="227"/>
      <c r="Q3328" s="94"/>
      <c r="R3328" s="94"/>
      <c r="S3328" s="94"/>
      <c r="T3328" s="94"/>
    </row>
    <row r="3329" ht="15.75" customHeight="1">
      <c r="A3329" s="204"/>
      <c r="B3329" s="240"/>
      <c r="C3329" s="223"/>
      <c r="D3329" s="223"/>
      <c r="J3329" s="226"/>
      <c r="K3329" s="3"/>
      <c r="L3329" s="3"/>
      <c r="O3329" s="227"/>
      <c r="Q3329" s="94"/>
      <c r="R3329" s="94"/>
      <c r="S3329" s="94"/>
      <c r="T3329" s="94"/>
    </row>
    <row r="3330" ht="15.75" customHeight="1">
      <c r="A3330" s="204"/>
      <c r="B3330" s="240"/>
      <c r="C3330" s="223"/>
      <c r="D3330" s="223"/>
      <c r="J3330" s="226"/>
      <c r="K3330" s="3"/>
      <c r="L3330" s="3"/>
      <c r="O3330" s="227"/>
      <c r="Q3330" s="94"/>
      <c r="R3330" s="94"/>
      <c r="S3330" s="94"/>
      <c r="T3330" s="94"/>
    </row>
    <row r="3331" ht="15.75" customHeight="1">
      <c r="A3331" s="204"/>
      <c r="B3331" s="240"/>
      <c r="C3331" s="223"/>
      <c r="D3331" s="223"/>
      <c r="J3331" s="226"/>
      <c r="K3331" s="3"/>
      <c r="L3331" s="3"/>
      <c r="O3331" s="227"/>
      <c r="Q3331" s="94"/>
      <c r="R3331" s="94"/>
      <c r="S3331" s="94"/>
      <c r="T3331" s="94"/>
    </row>
    <row r="3332" ht="15.75" customHeight="1">
      <c r="A3332" s="204"/>
      <c r="B3332" s="240"/>
      <c r="C3332" s="223"/>
      <c r="D3332" s="223"/>
      <c r="J3332" s="226"/>
      <c r="K3332" s="3"/>
      <c r="L3332" s="3"/>
      <c r="O3332" s="227"/>
      <c r="Q3332" s="94"/>
      <c r="R3332" s="94"/>
      <c r="S3332" s="94"/>
      <c r="T3332" s="94"/>
    </row>
    <row r="3333" ht="15.75" customHeight="1">
      <c r="A3333" s="204"/>
      <c r="B3333" s="240"/>
      <c r="C3333" s="223"/>
      <c r="D3333" s="223"/>
      <c r="J3333" s="226"/>
      <c r="K3333" s="3"/>
      <c r="L3333" s="3"/>
      <c r="O3333" s="227"/>
      <c r="Q3333" s="94"/>
      <c r="R3333" s="94"/>
      <c r="S3333" s="94"/>
      <c r="T3333" s="94"/>
    </row>
    <row r="3334" ht="15.75" customHeight="1">
      <c r="A3334" s="204"/>
      <c r="B3334" s="240"/>
      <c r="C3334" s="223"/>
      <c r="D3334" s="223"/>
      <c r="J3334" s="226"/>
      <c r="K3334" s="3"/>
      <c r="L3334" s="3"/>
      <c r="O3334" s="227"/>
      <c r="Q3334" s="94"/>
      <c r="R3334" s="94"/>
      <c r="S3334" s="94"/>
      <c r="T3334" s="94"/>
    </row>
    <row r="3335" ht="15.75" customHeight="1">
      <c r="A3335" s="204"/>
      <c r="B3335" s="240"/>
      <c r="C3335" s="223"/>
      <c r="D3335" s="223"/>
      <c r="J3335" s="226"/>
      <c r="K3335" s="3"/>
      <c r="L3335" s="3"/>
      <c r="O3335" s="227"/>
      <c r="Q3335" s="94"/>
      <c r="R3335" s="94"/>
      <c r="S3335" s="94"/>
      <c r="T3335" s="94"/>
    </row>
    <row r="3336" ht="15.75" customHeight="1">
      <c r="A3336" s="204"/>
      <c r="B3336" s="240"/>
      <c r="C3336" s="223"/>
      <c r="D3336" s="223"/>
      <c r="J3336" s="226"/>
      <c r="K3336" s="3"/>
      <c r="L3336" s="3"/>
      <c r="O3336" s="227"/>
      <c r="Q3336" s="94"/>
      <c r="R3336" s="94"/>
      <c r="S3336" s="94"/>
      <c r="T3336" s="94"/>
    </row>
    <row r="3337" ht="15.75" customHeight="1">
      <c r="A3337" s="204"/>
      <c r="B3337" s="240"/>
      <c r="C3337" s="223"/>
      <c r="D3337" s="223"/>
      <c r="J3337" s="226"/>
      <c r="K3337" s="3"/>
      <c r="L3337" s="3"/>
      <c r="O3337" s="227"/>
      <c r="Q3337" s="94"/>
      <c r="R3337" s="94"/>
      <c r="S3337" s="94"/>
      <c r="T3337" s="94"/>
    </row>
    <row r="3338" ht="15.75" customHeight="1">
      <c r="A3338" s="204"/>
      <c r="B3338" s="240"/>
      <c r="C3338" s="223"/>
      <c r="D3338" s="223"/>
      <c r="J3338" s="226"/>
      <c r="K3338" s="3"/>
      <c r="L3338" s="3"/>
      <c r="O3338" s="227"/>
      <c r="Q3338" s="94"/>
      <c r="R3338" s="94"/>
      <c r="S3338" s="94"/>
      <c r="T3338" s="94"/>
    </row>
    <row r="3339" ht="15.75" customHeight="1">
      <c r="A3339" s="204"/>
      <c r="B3339" s="240"/>
      <c r="C3339" s="223"/>
      <c r="D3339" s="223"/>
      <c r="J3339" s="226"/>
      <c r="K3339" s="3"/>
      <c r="L3339" s="3"/>
      <c r="O3339" s="227"/>
      <c r="Q3339" s="94"/>
      <c r="R3339" s="94"/>
      <c r="S3339" s="94"/>
      <c r="T3339" s="94"/>
    </row>
    <row r="3340" ht="15.75" customHeight="1">
      <c r="A3340" s="204"/>
      <c r="B3340" s="240"/>
      <c r="C3340" s="223"/>
      <c r="D3340" s="223"/>
      <c r="J3340" s="226"/>
      <c r="K3340" s="3"/>
      <c r="L3340" s="3"/>
      <c r="O3340" s="227"/>
      <c r="Q3340" s="94"/>
      <c r="R3340" s="94"/>
      <c r="S3340" s="94"/>
      <c r="T3340" s="94"/>
    </row>
    <row r="3341" ht="15.75" customHeight="1">
      <c r="A3341" s="204"/>
      <c r="B3341" s="240"/>
      <c r="C3341" s="223"/>
      <c r="D3341" s="223"/>
      <c r="J3341" s="226"/>
      <c r="K3341" s="3"/>
      <c r="L3341" s="3"/>
      <c r="O3341" s="227"/>
      <c r="Q3341" s="94"/>
      <c r="R3341" s="94"/>
      <c r="S3341" s="94"/>
      <c r="T3341" s="94"/>
    </row>
    <row r="3342" ht="15.75" customHeight="1">
      <c r="A3342" s="204"/>
      <c r="B3342" s="240"/>
      <c r="C3342" s="223"/>
      <c r="D3342" s="223"/>
      <c r="J3342" s="226"/>
      <c r="K3342" s="3"/>
      <c r="L3342" s="3"/>
      <c r="O3342" s="227"/>
      <c r="Q3342" s="94"/>
      <c r="R3342" s="94"/>
      <c r="S3342" s="94"/>
      <c r="T3342" s="94"/>
    </row>
    <row r="3343" ht="15.75" customHeight="1">
      <c r="A3343" s="204"/>
      <c r="B3343" s="240"/>
      <c r="C3343" s="223"/>
      <c r="D3343" s="223"/>
      <c r="J3343" s="226"/>
      <c r="K3343" s="3"/>
      <c r="L3343" s="3"/>
      <c r="O3343" s="227"/>
      <c r="Q3343" s="94"/>
      <c r="R3343" s="94"/>
      <c r="S3343" s="94"/>
      <c r="T3343" s="94"/>
    </row>
    <row r="3344" ht="15.75" customHeight="1">
      <c r="A3344" s="204"/>
      <c r="B3344" s="240"/>
      <c r="C3344" s="223"/>
      <c r="D3344" s="223"/>
      <c r="J3344" s="226"/>
      <c r="K3344" s="3"/>
      <c r="L3344" s="3"/>
      <c r="O3344" s="227"/>
      <c r="Q3344" s="94"/>
      <c r="R3344" s="94"/>
      <c r="S3344" s="94"/>
      <c r="T3344" s="94"/>
    </row>
    <row r="3345" ht="15.75" customHeight="1">
      <c r="A3345" s="204"/>
      <c r="B3345" s="240"/>
      <c r="C3345" s="223"/>
      <c r="D3345" s="223"/>
      <c r="J3345" s="226"/>
      <c r="K3345" s="3"/>
      <c r="L3345" s="3"/>
      <c r="O3345" s="227"/>
      <c r="Q3345" s="94"/>
      <c r="R3345" s="94"/>
      <c r="S3345" s="94"/>
      <c r="T3345" s="94"/>
    </row>
    <row r="3346" ht="15.75" customHeight="1">
      <c r="A3346" s="204"/>
      <c r="B3346" s="240"/>
      <c r="C3346" s="223"/>
      <c r="D3346" s="223"/>
      <c r="J3346" s="226"/>
      <c r="K3346" s="3"/>
      <c r="L3346" s="3"/>
      <c r="O3346" s="227"/>
      <c r="Q3346" s="94"/>
      <c r="R3346" s="94"/>
      <c r="S3346" s="94"/>
      <c r="T3346" s="94"/>
    </row>
    <row r="3347" ht="15.75" customHeight="1">
      <c r="A3347" s="204"/>
      <c r="B3347" s="240"/>
      <c r="C3347" s="223"/>
      <c r="D3347" s="223"/>
      <c r="J3347" s="226"/>
      <c r="K3347" s="3"/>
      <c r="L3347" s="3"/>
      <c r="O3347" s="227"/>
      <c r="Q3347" s="94"/>
      <c r="R3347" s="94"/>
      <c r="S3347" s="94"/>
      <c r="T3347" s="94"/>
    </row>
    <row r="3348" ht="15.75" customHeight="1">
      <c r="A3348" s="204"/>
      <c r="B3348" s="240"/>
      <c r="C3348" s="223"/>
      <c r="D3348" s="223"/>
      <c r="J3348" s="226"/>
      <c r="K3348" s="3"/>
      <c r="L3348" s="3"/>
      <c r="O3348" s="227"/>
      <c r="Q3348" s="94"/>
      <c r="R3348" s="94"/>
      <c r="S3348" s="94"/>
      <c r="T3348" s="94"/>
    </row>
    <row r="3349" ht="15.75" customHeight="1">
      <c r="A3349" s="204"/>
      <c r="B3349" s="240"/>
      <c r="C3349" s="223"/>
      <c r="D3349" s="223"/>
      <c r="J3349" s="226"/>
      <c r="K3349" s="3"/>
      <c r="L3349" s="3"/>
      <c r="O3349" s="227"/>
      <c r="Q3349" s="94"/>
      <c r="R3349" s="94"/>
      <c r="S3349" s="94"/>
      <c r="T3349" s="94"/>
    </row>
    <row r="3350" ht="15.75" customHeight="1">
      <c r="A3350" s="204"/>
      <c r="B3350" s="240"/>
      <c r="C3350" s="223"/>
      <c r="D3350" s="223"/>
      <c r="J3350" s="226"/>
      <c r="K3350" s="3"/>
      <c r="L3350" s="3"/>
      <c r="O3350" s="227"/>
      <c r="Q3350" s="94"/>
      <c r="R3350" s="94"/>
      <c r="S3350" s="94"/>
      <c r="T3350" s="94"/>
    </row>
    <row r="3351" ht="15.75" customHeight="1">
      <c r="A3351" s="204"/>
      <c r="B3351" s="240"/>
      <c r="C3351" s="223"/>
      <c r="D3351" s="223"/>
      <c r="J3351" s="226"/>
      <c r="K3351" s="3"/>
      <c r="L3351" s="3"/>
      <c r="O3351" s="227"/>
      <c r="Q3351" s="94"/>
      <c r="R3351" s="94"/>
      <c r="S3351" s="94"/>
      <c r="T3351" s="94"/>
    </row>
    <row r="3352" ht="15.75" customHeight="1">
      <c r="A3352" s="204"/>
      <c r="B3352" s="240"/>
      <c r="C3352" s="223"/>
      <c r="D3352" s="223"/>
      <c r="J3352" s="226"/>
      <c r="K3352" s="3"/>
      <c r="L3352" s="3"/>
      <c r="O3352" s="227"/>
      <c r="Q3352" s="94"/>
      <c r="R3352" s="94"/>
      <c r="S3352" s="94"/>
      <c r="T3352" s="94"/>
    </row>
    <row r="3353" ht="15.75" customHeight="1">
      <c r="A3353" s="204"/>
      <c r="B3353" s="240"/>
      <c r="C3353" s="223"/>
      <c r="D3353" s="223"/>
      <c r="J3353" s="226"/>
      <c r="K3353" s="3"/>
      <c r="L3353" s="3"/>
      <c r="O3353" s="227"/>
      <c r="Q3353" s="94"/>
      <c r="R3353" s="94"/>
      <c r="S3353" s="94"/>
      <c r="T3353" s="94"/>
    </row>
    <row r="3354" ht="15.75" customHeight="1">
      <c r="A3354" s="204"/>
      <c r="B3354" s="240"/>
      <c r="C3354" s="223"/>
      <c r="D3354" s="223"/>
      <c r="J3354" s="226"/>
      <c r="K3354" s="3"/>
      <c r="L3354" s="3"/>
      <c r="O3354" s="227"/>
      <c r="Q3354" s="94"/>
      <c r="R3354" s="94"/>
      <c r="S3354" s="94"/>
      <c r="T3354" s="94"/>
    </row>
    <row r="3355" ht="15.75" customHeight="1">
      <c r="A3355" s="204"/>
      <c r="B3355" s="240"/>
      <c r="C3355" s="223"/>
      <c r="D3355" s="223"/>
      <c r="J3355" s="226"/>
      <c r="K3355" s="3"/>
      <c r="L3355" s="3"/>
      <c r="O3355" s="227"/>
      <c r="Q3355" s="94"/>
      <c r="R3355" s="94"/>
      <c r="S3355" s="94"/>
      <c r="T3355" s="94"/>
    </row>
    <row r="3356" ht="15.75" customHeight="1">
      <c r="A3356" s="204"/>
      <c r="B3356" s="240"/>
      <c r="C3356" s="223"/>
      <c r="D3356" s="223"/>
      <c r="J3356" s="226"/>
      <c r="K3356" s="3"/>
      <c r="L3356" s="3"/>
      <c r="O3356" s="227"/>
      <c r="Q3356" s="94"/>
      <c r="R3356" s="94"/>
      <c r="S3356" s="94"/>
      <c r="T3356" s="94"/>
    </row>
    <row r="3357" ht="15.75" customHeight="1">
      <c r="A3357" s="204"/>
      <c r="B3357" s="240"/>
      <c r="C3357" s="223"/>
      <c r="D3357" s="223"/>
      <c r="J3357" s="226"/>
      <c r="K3357" s="3"/>
      <c r="L3357" s="3"/>
      <c r="O3357" s="227"/>
      <c r="Q3357" s="94"/>
      <c r="R3357" s="94"/>
      <c r="S3357" s="94"/>
      <c r="T3357" s="94"/>
    </row>
    <row r="3358" ht="15.75" customHeight="1">
      <c r="A3358" s="204"/>
      <c r="B3358" s="240"/>
      <c r="C3358" s="223"/>
      <c r="D3358" s="223"/>
      <c r="J3358" s="226"/>
      <c r="K3358" s="3"/>
      <c r="L3358" s="3"/>
      <c r="O3358" s="227"/>
      <c r="Q3358" s="94"/>
      <c r="R3358" s="94"/>
      <c r="S3358" s="94"/>
      <c r="T3358" s="94"/>
    </row>
    <row r="3359" ht="15.75" customHeight="1">
      <c r="A3359" s="204"/>
      <c r="B3359" s="240"/>
      <c r="C3359" s="223"/>
      <c r="D3359" s="223"/>
      <c r="J3359" s="226"/>
      <c r="K3359" s="3"/>
      <c r="L3359" s="3"/>
      <c r="O3359" s="227"/>
      <c r="Q3359" s="94"/>
      <c r="R3359" s="94"/>
      <c r="S3359" s="94"/>
      <c r="T3359" s="94"/>
    </row>
    <row r="3360" ht="15.75" customHeight="1">
      <c r="A3360" s="204"/>
      <c r="B3360" s="240"/>
      <c r="C3360" s="223"/>
      <c r="D3360" s="223"/>
      <c r="J3360" s="226"/>
      <c r="K3360" s="3"/>
      <c r="L3360" s="3"/>
      <c r="O3360" s="227"/>
      <c r="Q3360" s="94"/>
      <c r="R3360" s="94"/>
      <c r="S3360" s="94"/>
      <c r="T3360" s="94"/>
    </row>
    <row r="3361" ht="15.75" customHeight="1">
      <c r="A3361" s="204"/>
      <c r="B3361" s="240"/>
      <c r="C3361" s="223"/>
      <c r="D3361" s="223"/>
      <c r="J3361" s="226"/>
      <c r="K3361" s="3"/>
      <c r="L3361" s="3"/>
      <c r="O3361" s="227"/>
      <c r="Q3361" s="94"/>
      <c r="R3361" s="94"/>
      <c r="S3361" s="94"/>
      <c r="T3361" s="94"/>
    </row>
    <row r="3362" ht="15.75" customHeight="1">
      <c r="A3362" s="204"/>
      <c r="B3362" s="240"/>
      <c r="C3362" s="223"/>
      <c r="D3362" s="223"/>
      <c r="J3362" s="226"/>
      <c r="K3362" s="3"/>
      <c r="L3362" s="3"/>
      <c r="O3362" s="227"/>
      <c r="Q3362" s="94"/>
      <c r="R3362" s="94"/>
      <c r="S3362" s="94"/>
      <c r="T3362" s="94"/>
    </row>
    <row r="3363" ht="15.75" customHeight="1">
      <c r="A3363" s="204"/>
      <c r="B3363" s="240"/>
      <c r="C3363" s="223"/>
      <c r="D3363" s="223"/>
      <c r="J3363" s="226"/>
      <c r="K3363" s="3"/>
      <c r="L3363" s="3"/>
      <c r="O3363" s="227"/>
      <c r="Q3363" s="94"/>
      <c r="R3363" s="94"/>
      <c r="S3363" s="94"/>
      <c r="T3363" s="94"/>
    </row>
    <row r="3364" ht="15.75" customHeight="1">
      <c r="A3364" s="204"/>
      <c r="B3364" s="240"/>
      <c r="C3364" s="223"/>
      <c r="D3364" s="223"/>
      <c r="J3364" s="226"/>
      <c r="K3364" s="3"/>
      <c r="L3364" s="3"/>
      <c r="O3364" s="227"/>
      <c r="Q3364" s="94"/>
      <c r="R3364" s="94"/>
      <c r="S3364" s="94"/>
      <c r="T3364" s="94"/>
    </row>
    <row r="3365" ht="15.75" customHeight="1">
      <c r="A3365" s="204"/>
      <c r="B3365" s="240"/>
      <c r="C3365" s="223"/>
      <c r="D3365" s="223"/>
      <c r="J3365" s="226"/>
      <c r="K3365" s="3"/>
      <c r="L3365" s="3"/>
      <c r="O3365" s="227"/>
      <c r="Q3365" s="94"/>
      <c r="R3365" s="94"/>
      <c r="S3365" s="94"/>
      <c r="T3365" s="94"/>
    </row>
    <row r="3366" ht="15.75" customHeight="1">
      <c r="A3366" s="204"/>
      <c r="B3366" s="240"/>
      <c r="C3366" s="223"/>
      <c r="D3366" s="223"/>
      <c r="J3366" s="226"/>
      <c r="K3366" s="3"/>
      <c r="L3366" s="3"/>
      <c r="O3366" s="227"/>
      <c r="Q3366" s="94"/>
      <c r="R3366" s="94"/>
      <c r="S3366" s="94"/>
      <c r="T3366" s="94"/>
    </row>
    <row r="3367" ht="15.75" customHeight="1">
      <c r="A3367" s="204"/>
      <c r="B3367" s="240"/>
      <c r="C3367" s="223"/>
      <c r="D3367" s="223"/>
      <c r="J3367" s="226"/>
      <c r="K3367" s="3"/>
      <c r="L3367" s="3"/>
      <c r="O3367" s="227"/>
      <c r="Q3367" s="94"/>
      <c r="R3367" s="94"/>
      <c r="S3367" s="94"/>
      <c r="T3367" s="94"/>
    </row>
    <row r="3368" ht="15.75" customHeight="1">
      <c r="A3368" s="204"/>
      <c r="B3368" s="240"/>
      <c r="C3368" s="223"/>
      <c r="D3368" s="223"/>
      <c r="J3368" s="226"/>
      <c r="K3368" s="3"/>
      <c r="L3368" s="3"/>
      <c r="O3368" s="227"/>
      <c r="Q3368" s="94"/>
      <c r="R3368" s="94"/>
      <c r="S3368" s="94"/>
      <c r="T3368" s="94"/>
    </row>
    <row r="3369" ht="15.75" customHeight="1">
      <c r="A3369" s="204"/>
      <c r="B3369" s="240"/>
      <c r="C3369" s="223"/>
      <c r="D3369" s="223"/>
      <c r="J3369" s="226"/>
      <c r="K3369" s="3"/>
      <c r="L3369" s="3"/>
      <c r="O3369" s="227"/>
      <c r="Q3369" s="94"/>
      <c r="R3369" s="94"/>
      <c r="S3369" s="94"/>
      <c r="T3369" s="94"/>
    </row>
    <row r="3370" ht="15.75" customHeight="1">
      <c r="A3370" s="204"/>
      <c r="B3370" s="240"/>
      <c r="C3370" s="223"/>
      <c r="D3370" s="223"/>
      <c r="J3370" s="226"/>
      <c r="K3370" s="3"/>
      <c r="L3370" s="3"/>
      <c r="O3370" s="227"/>
      <c r="Q3370" s="94"/>
      <c r="R3370" s="94"/>
      <c r="S3370" s="94"/>
      <c r="T3370" s="94"/>
    </row>
    <row r="3371" ht="15.75" customHeight="1">
      <c r="A3371" s="204"/>
      <c r="B3371" s="240"/>
      <c r="C3371" s="223"/>
      <c r="D3371" s="223"/>
      <c r="J3371" s="226"/>
      <c r="K3371" s="3"/>
      <c r="L3371" s="3"/>
      <c r="O3371" s="227"/>
      <c r="Q3371" s="94"/>
      <c r="R3371" s="94"/>
      <c r="S3371" s="94"/>
      <c r="T3371" s="94"/>
    </row>
    <row r="3372" ht="15.75" customHeight="1">
      <c r="A3372" s="204"/>
      <c r="B3372" s="240"/>
      <c r="C3372" s="223"/>
      <c r="D3372" s="223"/>
      <c r="J3372" s="226"/>
      <c r="K3372" s="3"/>
      <c r="L3372" s="3"/>
      <c r="O3372" s="227"/>
      <c r="Q3372" s="94"/>
      <c r="R3372" s="94"/>
      <c r="S3372" s="94"/>
      <c r="T3372" s="94"/>
    </row>
    <row r="3373" ht="15.75" customHeight="1">
      <c r="A3373" s="204"/>
      <c r="B3373" s="240"/>
      <c r="C3373" s="223"/>
      <c r="D3373" s="223"/>
      <c r="J3373" s="226"/>
      <c r="K3373" s="3"/>
      <c r="L3373" s="3"/>
      <c r="O3373" s="227"/>
      <c r="Q3373" s="94"/>
      <c r="R3373" s="94"/>
      <c r="S3373" s="94"/>
      <c r="T3373" s="94"/>
    </row>
    <row r="3374" ht="15.75" customHeight="1">
      <c r="A3374" s="204"/>
      <c r="B3374" s="240"/>
      <c r="C3374" s="223"/>
      <c r="D3374" s="223"/>
      <c r="J3374" s="226"/>
      <c r="K3374" s="3"/>
      <c r="L3374" s="3"/>
      <c r="O3374" s="227"/>
      <c r="Q3374" s="94"/>
      <c r="R3374" s="94"/>
      <c r="S3374" s="94"/>
      <c r="T3374" s="94"/>
    </row>
    <row r="3375" ht="15.75" customHeight="1">
      <c r="A3375" s="204"/>
      <c r="B3375" s="240"/>
      <c r="C3375" s="223"/>
      <c r="D3375" s="223"/>
      <c r="J3375" s="226"/>
      <c r="K3375" s="3"/>
      <c r="L3375" s="3"/>
      <c r="O3375" s="227"/>
      <c r="Q3375" s="94"/>
      <c r="R3375" s="94"/>
      <c r="S3375" s="94"/>
      <c r="T3375" s="94"/>
    </row>
    <row r="3376" ht="15.75" customHeight="1">
      <c r="A3376" s="204"/>
      <c r="B3376" s="240"/>
      <c r="C3376" s="223"/>
      <c r="D3376" s="223"/>
      <c r="J3376" s="226"/>
      <c r="K3376" s="3"/>
      <c r="L3376" s="3"/>
      <c r="O3376" s="227"/>
      <c r="Q3376" s="94"/>
      <c r="R3376" s="94"/>
      <c r="S3376" s="94"/>
      <c r="T3376" s="94"/>
    </row>
    <row r="3377" ht="15.75" customHeight="1">
      <c r="A3377" s="204"/>
      <c r="B3377" s="240"/>
      <c r="C3377" s="223"/>
      <c r="D3377" s="223"/>
      <c r="J3377" s="226"/>
      <c r="K3377" s="3"/>
      <c r="L3377" s="3"/>
      <c r="O3377" s="227"/>
      <c r="Q3377" s="94"/>
      <c r="R3377" s="94"/>
      <c r="S3377" s="94"/>
      <c r="T3377" s="94"/>
    </row>
    <row r="3378" ht="15.75" customHeight="1">
      <c r="A3378" s="204"/>
      <c r="B3378" s="240"/>
      <c r="C3378" s="223"/>
      <c r="D3378" s="223"/>
      <c r="J3378" s="226"/>
      <c r="K3378" s="3"/>
      <c r="L3378" s="3"/>
      <c r="O3378" s="227"/>
      <c r="Q3378" s="94"/>
      <c r="R3378" s="94"/>
      <c r="S3378" s="94"/>
      <c r="T3378" s="94"/>
    </row>
    <row r="3379" ht="15.75" customHeight="1">
      <c r="A3379" s="204"/>
      <c r="B3379" s="240"/>
      <c r="C3379" s="223"/>
      <c r="D3379" s="223"/>
      <c r="J3379" s="226"/>
      <c r="K3379" s="3"/>
      <c r="L3379" s="3"/>
      <c r="O3379" s="227"/>
      <c r="Q3379" s="94"/>
      <c r="R3379" s="94"/>
      <c r="S3379" s="94"/>
      <c r="T3379" s="94"/>
    </row>
    <row r="3380" ht="15.75" customHeight="1">
      <c r="A3380" s="204"/>
      <c r="B3380" s="240"/>
      <c r="C3380" s="223"/>
      <c r="D3380" s="223"/>
      <c r="J3380" s="226"/>
      <c r="K3380" s="3"/>
      <c r="L3380" s="3"/>
      <c r="O3380" s="227"/>
      <c r="Q3380" s="94"/>
      <c r="R3380" s="94"/>
      <c r="S3380" s="94"/>
      <c r="T3380" s="94"/>
    </row>
    <row r="3381" ht="15.75" customHeight="1">
      <c r="A3381" s="204"/>
      <c r="B3381" s="240"/>
      <c r="C3381" s="223"/>
      <c r="D3381" s="223"/>
      <c r="J3381" s="226"/>
      <c r="K3381" s="3"/>
      <c r="L3381" s="3"/>
      <c r="O3381" s="227"/>
      <c r="Q3381" s="94"/>
      <c r="R3381" s="94"/>
      <c r="S3381" s="94"/>
      <c r="T3381" s="94"/>
    </row>
    <row r="3382" ht="15.75" customHeight="1">
      <c r="A3382" s="204"/>
      <c r="B3382" s="240"/>
      <c r="C3382" s="223"/>
      <c r="D3382" s="223"/>
      <c r="J3382" s="226"/>
      <c r="K3382" s="3"/>
      <c r="L3382" s="3"/>
      <c r="O3382" s="227"/>
      <c r="Q3382" s="94"/>
      <c r="R3382" s="94"/>
      <c r="S3382" s="94"/>
      <c r="T3382" s="94"/>
    </row>
    <row r="3383" ht="15.75" customHeight="1">
      <c r="A3383" s="204"/>
      <c r="B3383" s="240"/>
      <c r="C3383" s="223"/>
      <c r="D3383" s="223"/>
      <c r="J3383" s="226"/>
      <c r="K3383" s="3"/>
      <c r="L3383" s="3"/>
      <c r="O3383" s="227"/>
      <c r="Q3383" s="94"/>
      <c r="R3383" s="94"/>
      <c r="S3383" s="94"/>
      <c r="T3383" s="94"/>
    </row>
    <row r="3384" ht="15.75" customHeight="1">
      <c r="A3384" s="204"/>
      <c r="B3384" s="240"/>
      <c r="C3384" s="223"/>
      <c r="D3384" s="223"/>
      <c r="J3384" s="226"/>
      <c r="K3384" s="3"/>
      <c r="L3384" s="3"/>
      <c r="O3384" s="227"/>
      <c r="Q3384" s="94"/>
      <c r="R3384" s="94"/>
      <c r="S3384" s="94"/>
      <c r="T3384" s="94"/>
    </row>
    <row r="3385" ht="15.75" customHeight="1">
      <c r="A3385" s="204"/>
      <c r="B3385" s="240"/>
      <c r="C3385" s="223"/>
      <c r="D3385" s="223"/>
      <c r="J3385" s="226"/>
      <c r="K3385" s="3"/>
      <c r="L3385" s="3"/>
      <c r="O3385" s="227"/>
      <c r="Q3385" s="94"/>
      <c r="R3385" s="94"/>
      <c r="S3385" s="94"/>
      <c r="T3385" s="94"/>
    </row>
    <row r="3386" ht="15.75" customHeight="1">
      <c r="A3386" s="204"/>
      <c r="B3386" s="240"/>
      <c r="C3386" s="223"/>
      <c r="D3386" s="223"/>
      <c r="J3386" s="226"/>
      <c r="K3386" s="3"/>
      <c r="L3386" s="3"/>
      <c r="O3386" s="227"/>
      <c r="Q3386" s="94"/>
      <c r="R3386" s="94"/>
      <c r="S3386" s="94"/>
      <c r="T3386" s="94"/>
    </row>
    <row r="3387" ht="15.75" customHeight="1">
      <c r="A3387" s="204"/>
      <c r="B3387" s="240"/>
      <c r="C3387" s="223"/>
      <c r="D3387" s="223"/>
      <c r="J3387" s="226"/>
      <c r="K3387" s="3"/>
      <c r="L3387" s="3"/>
      <c r="O3387" s="227"/>
      <c r="Q3387" s="94"/>
      <c r="R3387" s="94"/>
      <c r="S3387" s="94"/>
      <c r="T3387" s="94"/>
    </row>
    <row r="3388" ht="15.75" customHeight="1">
      <c r="A3388" s="204"/>
      <c r="B3388" s="240"/>
      <c r="C3388" s="223"/>
      <c r="D3388" s="223"/>
      <c r="J3388" s="226"/>
      <c r="K3388" s="3"/>
      <c r="L3388" s="3"/>
      <c r="O3388" s="227"/>
      <c r="Q3388" s="94"/>
      <c r="R3388" s="94"/>
      <c r="S3388" s="94"/>
      <c r="T3388" s="94"/>
    </row>
    <row r="3389" ht="15.75" customHeight="1">
      <c r="A3389" s="204"/>
      <c r="B3389" s="240"/>
      <c r="C3389" s="223"/>
      <c r="D3389" s="223"/>
      <c r="J3389" s="226"/>
      <c r="K3389" s="3"/>
      <c r="L3389" s="3"/>
      <c r="O3389" s="227"/>
      <c r="Q3389" s="94"/>
      <c r="R3389" s="94"/>
      <c r="S3389" s="94"/>
      <c r="T3389" s="94"/>
    </row>
    <row r="3390" ht="15.75" customHeight="1">
      <c r="A3390" s="204"/>
      <c r="B3390" s="240"/>
      <c r="C3390" s="223"/>
      <c r="D3390" s="223"/>
      <c r="J3390" s="226"/>
      <c r="K3390" s="3"/>
      <c r="L3390" s="3"/>
      <c r="O3390" s="227"/>
      <c r="Q3390" s="94"/>
      <c r="R3390" s="94"/>
      <c r="S3390" s="94"/>
      <c r="T3390" s="94"/>
    </row>
    <row r="3391" ht="15.75" customHeight="1">
      <c r="A3391" s="204"/>
      <c r="B3391" s="240"/>
      <c r="C3391" s="223"/>
      <c r="D3391" s="223"/>
      <c r="J3391" s="226"/>
      <c r="K3391" s="3"/>
      <c r="L3391" s="3"/>
      <c r="O3391" s="227"/>
      <c r="Q3391" s="94"/>
      <c r="R3391" s="94"/>
      <c r="S3391" s="94"/>
      <c r="T3391" s="94"/>
    </row>
    <row r="3392" ht="15.75" customHeight="1">
      <c r="A3392" s="204"/>
      <c r="B3392" s="240"/>
      <c r="C3392" s="223"/>
      <c r="D3392" s="223"/>
      <c r="J3392" s="226"/>
      <c r="K3392" s="3"/>
      <c r="L3392" s="3"/>
      <c r="O3392" s="227"/>
      <c r="Q3392" s="94"/>
      <c r="R3392" s="94"/>
      <c r="S3392" s="94"/>
      <c r="T3392" s="94"/>
    </row>
    <row r="3393" ht="15.75" customHeight="1">
      <c r="A3393" s="204"/>
      <c r="B3393" s="240"/>
      <c r="C3393" s="223"/>
      <c r="D3393" s="223"/>
      <c r="J3393" s="226"/>
      <c r="K3393" s="3"/>
      <c r="L3393" s="3"/>
      <c r="O3393" s="227"/>
      <c r="Q3393" s="94"/>
      <c r="R3393" s="94"/>
      <c r="S3393" s="94"/>
      <c r="T3393" s="94"/>
    </row>
    <row r="3394" ht="15.75" customHeight="1">
      <c r="A3394" s="204"/>
      <c r="B3394" s="240"/>
      <c r="C3394" s="223"/>
      <c r="D3394" s="223"/>
      <c r="J3394" s="226"/>
      <c r="K3394" s="3"/>
      <c r="L3394" s="3"/>
      <c r="O3394" s="227"/>
      <c r="Q3394" s="94"/>
      <c r="R3394" s="94"/>
      <c r="S3394" s="94"/>
      <c r="T3394" s="94"/>
    </row>
    <row r="3395" ht="15.75" customHeight="1">
      <c r="A3395" s="204"/>
      <c r="B3395" s="240"/>
      <c r="C3395" s="223"/>
      <c r="D3395" s="223"/>
      <c r="J3395" s="226"/>
      <c r="K3395" s="3"/>
      <c r="L3395" s="3"/>
      <c r="O3395" s="227"/>
      <c r="Q3395" s="94"/>
      <c r="R3395" s="94"/>
      <c r="S3395" s="94"/>
      <c r="T3395" s="94"/>
    </row>
    <row r="3396" ht="15.75" customHeight="1">
      <c r="A3396" s="204"/>
      <c r="B3396" s="240"/>
      <c r="C3396" s="223"/>
      <c r="D3396" s="223"/>
      <c r="J3396" s="226"/>
      <c r="K3396" s="3"/>
      <c r="L3396" s="3"/>
      <c r="O3396" s="227"/>
      <c r="Q3396" s="94"/>
      <c r="R3396" s="94"/>
      <c r="S3396" s="94"/>
      <c r="T3396" s="94"/>
    </row>
    <row r="3397" ht="15.75" customHeight="1">
      <c r="A3397" s="204"/>
      <c r="B3397" s="240"/>
      <c r="C3397" s="223"/>
      <c r="D3397" s="223"/>
      <c r="J3397" s="226"/>
      <c r="K3397" s="3"/>
      <c r="L3397" s="3"/>
      <c r="O3397" s="227"/>
      <c r="Q3397" s="94"/>
      <c r="R3397" s="94"/>
      <c r="S3397" s="94"/>
      <c r="T3397" s="94"/>
    </row>
    <row r="3398" ht="15.75" customHeight="1">
      <c r="A3398" s="204"/>
      <c r="B3398" s="240"/>
      <c r="C3398" s="223"/>
      <c r="D3398" s="223"/>
      <c r="J3398" s="226"/>
      <c r="K3398" s="3"/>
      <c r="L3398" s="3"/>
      <c r="O3398" s="227"/>
      <c r="Q3398" s="94"/>
      <c r="R3398" s="94"/>
      <c r="S3398" s="94"/>
      <c r="T3398" s="94"/>
    </row>
    <row r="3399" ht="15.75" customHeight="1">
      <c r="A3399" s="204"/>
      <c r="B3399" s="240"/>
      <c r="C3399" s="223"/>
      <c r="D3399" s="223"/>
      <c r="J3399" s="226"/>
      <c r="K3399" s="3"/>
      <c r="L3399" s="3"/>
      <c r="O3399" s="227"/>
      <c r="Q3399" s="94"/>
      <c r="R3399" s="94"/>
      <c r="S3399" s="94"/>
      <c r="T3399" s="94"/>
    </row>
    <row r="3400" ht="15.75" customHeight="1">
      <c r="A3400" s="204"/>
      <c r="B3400" s="240"/>
      <c r="C3400" s="223"/>
      <c r="D3400" s="223"/>
      <c r="J3400" s="226"/>
      <c r="K3400" s="3"/>
      <c r="L3400" s="3"/>
      <c r="O3400" s="227"/>
      <c r="Q3400" s="94"/>
      <c r="R3400" s="94"/>
      <c r="S3400" s="94"/>
      <c r="T3400" s="94"/>
    </row>
    <row r="3401" ht="15.75" customHeight="1">
      <c r="A3401" s="204"/>
      <c r="B3401" s="240"/>
      <c r="C3401" s="223"/>
      <c r="D3401" s="223"/>
      <c r="J3401" s="226"/>
      <c r="K3401" s="3"/>
      <c r="L3401" s="3"/>
      <c r="O3401" s="227"/>
      <c r="Q3401" s="94"/>
      <c r="R3401" s="94"/>
      <c r="S3401" s="94"/>
      <c r="T3401" s="94"/>
    </row>
    <row r="3402" ht="15.75" customHeight="1">
      <c r="A3402" s="204"/>
      <c r="B3402" s="240"/>
      <c r="C3402" s="223"/>
      <c r="D3402" s="223"/>
      <c r="J3402" s="226"/>
      <c r="K3402" s="3"/>
      <c r="L3402" s="3"/>
      <c r="O3402" s="227"/>
      <c r="Q3402" s="94"/>
      <c r="R3402" s="94"/>
      <c r="S3402" s="94"/>
      <c r="T3402" s="94"/>
    </row>
    <row r="3403" ht="15.75" customHeight="1">
      <c r="A3403" s="204"/>
      <c r="B3403" s="240"/>
      <c r="C3403" s="223"/>
      <c r="D3403" s="223"/>
      <c r="J3403" s="226"/>
      <c r="K3403" s="3"/>
      <c r="L3403" s="3"/>
      <c r="O3403" s="227"/>
      <c r="Q3403" s="94"/>
      <c r="R3403" s="94"/>
      <c r="S3403" s="94"/>
      <c r="T3403" s="94"/>
    </row>
    <row r="3404" ht="15.75" customHeight="1">
      <c r="A3404" s="204"/>
      <c r="B3404" s="240"/>
      <c r="C3404" s="223"/>
      <c r="D3404" s="223"/>
      <c r="J3404" s="226"/>
      <c r="K3404" s="3"/>
      <c r="L3404" s="3"/>
      <c r="O3404" s="227"/>
      <c r="Q3404" s="94"/>
      <c r="R3404" s="94"/>
      <c r="S3404" s="94"/>
      <c r="T3404" s="94"/>
    </row>
    <row r="3405" ht="15.75" customHeight="1">
      <c r="A3405" s="204"/>
      <c r="B3405" s="240"/>
      <c r="C3405" s="223"/>
      <c r="D3405" s="223"/>
      <c r="J3405" s="226"/>
      <c r="K3405" s="3"/>
      <c r="L3405" s="3"/>
      <c r="O3405" s="227"/>
      <c r="Q3405" s="94"/>
      <c r="R3405" s="94"/>
      <c r="S3405" s="94"/>
      <c r="T3405" s="94"/>
    </row>
    <row r="3406" ht="15.75" customHeight="1">
      <c r="A3406" s="204"/>
      <c r="B3406" s="240"/>
      <c r="C3406" s="223"/>
      <c r="D3406" s="223"/>
      <c r="J3406" s="226"/>
      <c r="K3406" s="3"/>
      <c r="L3406" s="3"/>
      <c r="O3406" s="227"/>
      <c r="Q3406" s="94"/>
      <c r="R3406" s="94"/>
      <c r="S3406" s="94"/>
      <c r="T3406" s="94"/>
    </row>
    <row r="3407" ht="15.75" customHeight="1">
      <c r="A3407" s="204"/>
      <c r="B3407" s="240"/>
      <c r="C3407" s="223"/>
      <c r="D3407" s="223"/>
      <c r="J3407" s="226"/>
      <c r="K3407" s="3"/>
      <c r="L3407" s="3"/>
      <c r="O3407" s="227"/>
      <c r="Q3407" s="94"/>
      <c r="R3407" s="94"/>
      <c r="S3407" s="94"/>
      <c r="T3407" s="94"/>
    </row>
    <row r="3408" ht="15.75" customHeight="1">
      <c r="A3408" s="204"/>
      <c r="B3408" s="240"/>
      <c r="C3408" s="223"/>
      <c r="D3408" s="223"/>
      <c r="J3408" s="226"/>
      <c r="K3408" s="3"/>
      <c r="L3408" s="3"/>
      <c r="O3408" s="227"/>
      <c r="Q3408" s="94"/>
      <c r="R3408" s="94"/>
      <c r="S3408" s="94"/>
      <c r="T3408" s="94"/>
    </row>
    <row r="3409" ht="15.75" customHeight="1">
      <c r="A3409" s="204"/>
      <c r="B3409" s="240"/>
      <c r="C3409" s="223"/>
      <c r="D3409" s="223"/>
      <c r="J3409" s="226"/>
      <c r="K3409" s="3"/>
      <c r="L3409" s="3"/>
      <c r="O3409" s="227"/>
      <c r="Q3409" s="94"/>
      <c r="R3409" s="94"/>
      <c r="S3409" s="94"/>
      <c r="T3409" s="94"/>
    </row>
    <row r="3410" ht="15.75" customHeight="1">
      <c r="A3410" s="204"/>
      <c r="B3410" s="240"/>
      <c r="C3410" s="223"/>
      <c r="D3410" s="223"/>
      <c r="J3410" s="226"/>
      <c r="K3410" s="3"/>
      <c r="L3410" s="3"/>
      <c r="O3410" s="227"/>
      <c r="Q3410" s="94"/>
      <c r="R3410" s="94"/>
      <c r="S3410" s="94"/>
      <c r="T3410" s="94"/>
    </row>
    <row r="3411" ht="15.75" customHeight="1">
      <c r="A3411" s="204"/>
      <c r="B3411" s="240"/>
      <c r="C3411" s="223"/>
      <c r="D3411" s="223"/>
      <c r="J3411" s="226"/>
      <c r="K3411" s="3"/>
      <c r="L3411" s="3"/>
      <c r="O3411" s="227"/>
      <c r="Q3411" s="94"/>
      <c r="R3411" s="94"/>
      <c r="S3411" s="94"/>
      <c r="T3411" s="94"/>
    </row>
    <row r="3412" ht="15.75" customHeight="1">
      <c r="A3412" s="204"/>
      <c r="B3412" s="240"/>
      <c r="C3412" s="223"/>
      <c r="D3412" s="223"/>
      <c r="J3412" s="226"/>
      <c r="K3412" s="3"/>
      <c r="L3412" s="3"/>
      <c r="O3412" s="227"/>
      <c r="Q3412" s="94"/>
      <c r="R3412" s="94"/>
      <c r="S3412" s="94"/>
      <c r="T3412" s="94"/>
    </row>
    <row r="3413" ht="15.75" customHeight="1">
      <c r="A3413" s="204"/>
      <c r="B3413" s="240"/>
      <c r="C3413" s="223"/>
      <c r="D3413" s="223"/>
      <c r="J3413" s="226"/>
      <c r="K3413" s="3"/>
      <c r="L3413" s="3"/>
      <c r="O3413" s="227"/>
      <c r="Q3413" s="94"/>
      <c r="R3413" s="94"/>
      <c r="S3413" s="94"/>
      <c r="T3413" s="94"/>
    </row>
    <row r="3414" ht="15.75" customHeight="1">
      <c r="A3414" s="204"/>
      <c r="B3414" s="240"/>
      <c r="C3414" s="223"/>
      <c r="D3414" s="223"/>
      <c r="J3414" s="226"/>
      <c r="K3414" s="3"/>
      <c r="L3414" s="3"/>
      <c r="O3414" s="227"/>
      <c r="Q3414" s="94"/>
      <c r="R3414" s="94"/>
      <c r="S3414" s="94"/>
      <c r="T3414" s="94"/>
    </row>
    <row r="3415" ht="15.75" customHeight="1">
      <c r="A3415" s="204"/>
      <c r="B3415" s="240"/>
      <c r="C3415" s="223"/>
      <c r="D3415" s="223"/>
      <c r="J3415" s="226"/>
      <c r="K3415" s="3"/>
      <c r="L3415" s="3"/>
      <c r="O3415" s="227"/>
      <c r="Q3415" s="94"/>
      <c r="R3415" s="94"/>
      <c r="S3415" s="94"/>
      <c r="T3415" s="94"/>
    </row>
    <row r="3416" ht="15.75" customHeight="1">
      <c r="A3416" s="204"/>
      <c r="B3416" s="240"/>
      <c r="C3416" s="223"/>
      <c r="D3416" s="223"/>
      <c r="J3416" s="226"/>
      <c r="K3416" s="3"/>
      <c r="L3416" s="3"/>
      <c r="O3416" s="227"/>
      <c r="Q3416" s="94"/>
      <c r="R3416" s="94"/>
      <c r="S3416" s="94"/>
      <c r="T3416" s="94"/>
    </row>
    <row r="3417" ht="15.75" customHeight="1">
      <c r="A3417" s="204"/>
      <c r="B3417" s="240"/>
      <c r="C3417" s="223"/>
      <c r="D3417" s="223"/>
      <c r="J3417" s="226"/>
      <c r="K3417" s="3"/>
      <c r="L3417" s="3"/>
      <c r="O3417" s="227"/>
      <c r="Q3417" s="94"/>
      <c r="R3417" s="94"/>
      <c r="S3417" s="94"/>
      <c r="T3417" s="94"/>
    </row>
    <row r="3418" ht="15.75" customHeight="1">
      <c r="A3418" s="204"/>
      <c r="B3418" s="240"/>
      <c r="C3418" s="223"/>
      <c r="D3418" s="223"/>
      <c r="J3418" s="226"/>
      <c r="K3418" s="3"/>
      <c r="L3418" s="3"/>
      <c r="O3418" s="227"/>
      <c r="Q3418" s="94"/>
      <c r="R3418" s="94"/>
      <c r="S3418" s="94"/>
      <c r="T3418" s="94"/>
    </row>
    <row r="3419" ht="15.75" customHeight="1">
      <c r="A3419" s="204"/>
      <c r="B3419" s="240"/>
      <c r="C3419" s="223"/>
      <c r="D3419" s="223"/>
      <c r="J3419" s="226"/>
      <c r="K3419" s="3"/>
      <c r="L3419" s="3"/>
      <c r="O3419" s="227"/>
      <c r="Q3419" s="94"/>
      <c r="R3419" s="94"/>
      <c r="S3419" s="94"/>
      <c r="T3419" s="94"/>
    </row>
    <row r="3420" ht="15.75" customHeight="1">
      <c r="A3420" s="204"/>
      <c r="B3420" s="240"/>
      <c r="C3420" s="223"/>
      <c r="D3420" s="223"/>
      <c r="J3420" s="226"/>
      <c r="K3420" s="3"/>
      <c r="L3420" s="3"/>
      <c r="O3420" s="227"/>
      <c r="Q3420" s="94"/>
      <c r="R3420" s="94"/>
      <c r="S3420" s="94"/>
      <c r="T3420" s="94"/>
    </row>
    <row r="3421" ht="15.75" customHeight="1">
      <c r="A3421" s="204"/>
      <c r="B3421" s="240"/>
      <c r="C3421" s="223"/>
      <c r="D3421" s="223"/>
      <c r="J3421" s="226"/>
      <c r="K3421" s="3"/>
      <c r="L3421" s="3"/>
      <c r="O3421" s="227"/>
      <c r="Q3421" s="94"/>
      <c r="R3421" s="94"/>
      <c r="S3421" s="94"/>
      <c r="T3421" s="94"/>
    </row>
    <row r="3422" ht="15.75" customHeight="1">
      <c r="A3422" s="204"/>
      <c r="B3422" s="240"/>
      <c r="C3422" s="223"/>
      <c r="D3422" s="223"/>
      <c r="J3422" s="226"/>
      <c r="K3422" s="3"/>
      <c r="L3422" s="3"/>
      <c r="O3422" s="227"/>
      <c r="Q3422" s="94"/>
      <c r="R3422" s="94"/>
      <c r="S3422" s="94"/>
      <c r="T3422" s="94"/>
    </row>
    <row r="3423" ht="15.75" customHeight="1">
      <c r="A3423" s="204"/>
      <c r="B3423" s="240"/>
      <c r="C3423" s="223"/>
      <c r="D3423" s="223"/>
      <c r="J3423" s="226"/>
      <c r="K3423" s="3"/>
      <c r="L3423" s="3"/>
      <c r="O3423" s="227"/>
      <c r="Q3423" s="94"/>
      <c r="R3423" s="94"/>
      <c r="S3423" s="94"/>
      <c r="T3423" s="94"/>
    </row>
    <row r="3424" ht="15.75" customHeight="1">
      <c r="A3424" s="204"/>
      <c r="B3424" s="240"/>
      <c r="C3424" s="223"/>
      <c r="D3424" s="223"/>
      <c r="J3424" s="226"/>
      <c r="K3424" s="3"/>
      <c r="L3424" s="3"/>
      <c r="O3424" s="227"/>
      <c r="Q3424" s="94"/>
      <c r="R3424" s="94"/>
      <c r="S3424" s="94"/>
      <c r="T3424" s="94"/>
    </row>
    <row r="3425" ht="15.75" customHeight="1">
      <c r="A3425" s="204"/>
      <c r="B3425" s="240"/>
      <c r="C3425" s="223"/>
      <c r="D3425" s="223"/>
      <c r="J3425" s="226"/>
      <c r="K3425" s="3"/>
      <c r="L3425" s="3"/>
      <c r="O3425" s="227"/>
      <c r="Q3425" s="94"/>
      <c r="R3425" s="94"/>
      <c r="S3425" s="94"/>
      <c r="T3425" s="94"/>
    </row>
    <row r="3426" ht="15.75" customHeight="1">
      <c r="A3426" s="204"/>
      <c r="B3426" s="240"/>
      <c r="C3426" s="223"/>
      <c r="D3426" s="223"/>
      <c r="J3426" s="226"/>
      <c r="K3426" s="3"/>
      <c r="L3426" s="3"/>
      <c r="O3426" s="227"/>
      <c r="Q3426" s="94"/>
      <c r="R3426" s="94"/>
      <c r="S3426" s="94"/>
      <c r="T3426" s="94"/>
    </row>
    <row r="3427" ht="15.75" customHeight="1">
      <c r="A3427" s="204"/>
      <c r="B3427" s="240"/>
      <c r="C3427" s="223"/>
      <c r="D3427" s="223"/>
      <c r="J3427" s="226"/>
      <c r="K3427" s="3"/>
      <c r="L3427" s="3"/>
      <c r="O3427" s="227"/>
      <c r="Q3427" s="94"/>
      <c r="R3427" s="94"/>
      <c r="S3427" s="94"/>
      <c r="T3427" s="94"/>
    </row>
    <row r="3428" ht="15.75" customHeight="1">
      <c r="A3428" s="204"/>
      <c r="B3428" s="240"/>
      <c r="C3428" s="223"/>
      <c r="D3428" s="223"/>
      <c r="J3428" s="226"/>
      <c r="K3428" s="3"/>
      <c r="L3428" s="3"/>
      <c r="O3428" s="227"/>
      <c r="Q3428" s="94"/>
      <c r="R3428" s="94"/>
      <c r="S3428" s="94"/>
      <c r="T3428" s="94"/>
    </row>
    <row r="3429" ht="15.75" customHeight="1">
      <c r="A3429" s="204"/>
      <c r="B3429" s="240"/>
      <c r="C3429" s="223"/>
      <c r="D3429" s="223"/>
      <c r="J3429" s="226"/>
      <c r="K3429" s="3"/>
      <c r="L3429" s="3"/>
      <c r="O3429" s="227"/>
      <c r="Q3429" s="94"/>
      <c r="R3429" s="94"/>
      <c r="S3429" s="94"/>
      <c r="T3429" s="94"/>
    </row>
    <row r="3430" ht="15.75" customHeight="1">
      <c r="A3430" s="204"/>
      <c r="B3430" s="240"/>
      <c r="C3430" s="223"/>
      <c r="D3430" s="223"/>
      <c r="J3430" s="226"/>
      <c r="K3430" s="3"/>
      <c r="L3430" s="3"/>
      <c r="O3430" s="227"/>
      <c r="Q3430" s="94"/>
      <c r="R3430" s="94"/>
      <c r="S3430" s="94"/>
      <c r="T3430" s="94"/>
    </row>
    <row r="3431" ht="15.75" customHeight="1">
      <c r="A3431" s="204"/>
      <c r="B3431" s="240"/>
      <c r="C3431" s="223"/>
      <c r="D3431" s="223"/>
      <c r="J3431" s="226"/>
      <c r="K3431" s="3"/>
      <c r="L3431" s="3"/>
      <c r="O3431" s="227"/>
      <c r="Q3431" s="94"/>
      <c r="R3431" s="94"/>
      <c r="S3431" s="94"/>
      <c r="T3431" s="94"/>
    </row>
    <row r="3432" ht="15.75" customHeight="1">
      <c r="A3432" s="204"/>
      <c r="B3432" s="240"/>
      <c r="C3432" s="223"/>
      <c r="D3432" s="223"/>
      <c r="J3432" s="226"/>
      <c r="K3432" s="3"/>
      <c r="L3432" s="3"/>
      <c r="O3432" s="227"/>
      <c r="Q3432" s="94"/>
      <c r="R3432" s="94"/>
      <c r="S3432" s="94"/>
      <c r="T3432" s="94"/>
    </row>
    <row r="3433" ht="15.75" customHeight="1">
      <c r="A3433" s="204"/>
      <c r="B3433" s="240"/>
      <c r="C3433" s="223"/>
      <c r="D3433" s="223"/>
      <c r="J3433" s="226"/>
      <c r="K3433" s="3"/>
      <c r="L3433" s="3"/>
      <c r="O3433" s="227"/>
      <c r="Q3433" s="94"/>
      <c r="R3433" s="94"/>
      <c r="S3433" s="94"/>
      <c r="T3433" s="94"/>
    </row>
    <row r="3434" ht="15.75" customHeight="1">
      <c r="A3434" s="204"/>
      <c r="B3434" s="240"/>
      <c r="C3434" s="223"/>
      <c r="D3434" s="223"/>
      <c r="J3434" s="226"/>
      <c r="K3434" s="3"/>
      <c r="L3434" s="3"/>
      <c r="O3434" s="227"/>
      <c r="Q3434" s="94"/>
      <c r="R3434" s="94"/>
      <c r="S3434" s="94"/>
      <c r="T3434" s="94"/>
    </row>
    <row r="3435" ht="15.75" customHeight="1">
      <c r="A3435" s="204"/>
      <c r="B3435" s="240"/>
      <c r="C3435" s="223"/>
      <c r="D3435" s="223"/>
      <c r="J3435" s="226"/>
      <c r="K3435" s="3"/>
      <c r="L3435" s="3"/>
      <c r="O3435" s="227"/>
      <c r="Q3435" s="94"/>
      <c r="R3435" s="94"/>
      <c r="S3435" s="94"/>
      <c r="T3435" s="94"/>
    </row>
    <row r="3436" ht="15.75" customHeight="1">
      <c r="A3436" s="204"/>
      <c r="B3436" s="240"/>
      <c r="C3436" s="223"/>
      <c r="D3436" s="223"/>
      <c r="J3436" s="226"/>
      <c r="K3436" s="3"/>
      <c r="L3436" s="3"/>
      <c r="O3436" s="227"/>
      <c r="Q3436" s="94"/>
      <c r="R3436" s="94"/>
      <c r="S3436" s="94"/>
      <c r="T3436" s="94"/>
    </row>
    <row r="3437" ht="15.75" customHeight="1">
      <c r="A3437" s="204"/>
      <c r="B3437" s="240"/>
      <c r="C3437" s="223"/>
      <c r="D3437" s="223"/>
      <c r="J3437" s="226"/>
      <c r="K3437" s="3"/>
      <c r="L3437" s="3"/>
      <c r="O3437" s="227"/>
      <c r="Q3437" s="94"/>
      <c r="R3437" s="94"/>
      <c r="S3437" s="94"/>
      <c r="T3437" s="94"/>
    </row>
    <row r="3438" ht="15.75" customHeight="1">
      <c r="A3438" s="204"/>
      <c r="B3438" s="240"/>
      <c r="C3438" s="223"/>
      <c r="D3438" s="223"/>
      <c r="J3438" s="226"/>
      <c r="K3438" s="3"/>
      <c r="L3438" s="3"/>
      <c r="O3438" s="227"/>
      <c r="Q3438" s="94"/>
      <c r="R3438" s="94"/>
      <c r="S3438" s="94"/>
      <c r="T3438" s="94"/>
    </row>
    <row r="3439" ht="15.75" customHeight="1">
      <c r="A3439" s="204"/>
      <c r="B3439" s="240"/>
      <c r="C3439" s="223"/>
      <c r="D3439" s="223"/>
      <c r="J3439" s="226"/>
      <c r="K3439" s="3"/>
      <c r="L3439" s="3"/>
      <c r="O3439" s="227"/>
      <c r="Q3439" s="94"/>
      <c r="R3439" s="94"/>
      <c r="S3439" s="94"/>
      <c r="T3439" s="94"/>
    </row>
    <row r="3440" ht="15.75" customHeight="1">
      <c r="A3440" s="204"/>
      <c r="B3440" s="240"/>
      <c r="C3440" s="223"/>
      <c r="D3440" s="223"/>
      <c r="J3440" s="226"/>
      <c r="K3440" s="3"/>
      <c r="L3440" s="3"/>
      <c r="O3440" s="227"/>
      <c r="Q3440" s="94"/>
      <c r="R3440" s="94"/>
      <c r="S3440" s="94"/>
      <c r="T3440" s="94"/>
    </row>
    <row r="3441" ht="15.75" customHeight="1">
      <c r="A3441" s="204"/>
      <c r="B3441" s="240"/>
      <c r="C3441" s="223"/>
      <c r="D3441" s="223"/>
      <c r="J3441" s="226"/>
      <c r="K3441" s="3"/>
      <c r="L3441" s="3"/>
      <c r="O3441" s="227"/>
      <c r="Q3441" s="94"/>
      <c r="R3441" s="94"/>
      <c r="S3441" s="94"/>
      <c r="T3441" s="94"/>
    </row>
    <row r="3442" ht="15.75" customHeight="1">
      <c r="A3442" s="204"/>
      <c r="B3442" s="240"/>
      <c r="C3442" s="223"/>
      <c r="D3442" s="223"/>
      <c r="J3442" s="226"/>
      <c r="K3442" s="3"/>
      <c r="L3442" s="3"/>
      <c r="O3442" s="227"/>
      <c r="Q3442" s="94"/>
      <c r="R3442" s="94"/>
      <c r="S3442" s="94"/>
      <c r="T3442" s="94"/>
    </row>
    <row r="3443" ht="15.75" customHeight="1">
      <c r="A3443" s="204"/>
      <c r="B3443" s="240"/>
      <c r="C3443" s="223"/>
      <c r="D3443" s="223"/>
      <c r="J3443" s="226"/>
      <c r="K3443" s="3"/>
      <c r="L3443" s="3"/>
      <c r="O3443" s="227"/>
      <c r="Q3443" s="94"/>
      <c r="R3443" s="94"/>
      <c r="S3443" s="94"/>
      <c r="T3443" s="94"/>
    </row>
    <row r="3444" ht="15.75" customHeight="1">
      <c r="A3444" s="204"/>
      <c r="B3444" s="240"/>
      <c r="C3444" s="223"/>
      <c r="D3444" s="223"/>
      <c r="J3444" s="226"/>
      <c r="K3444" s="3"/>
      <c r="L3444" s="3"/>
      <c r="O3444" s="227"/>
      <c r="Q3444" s="94"/>
      <c r="R3444" s="94"/>
      <c r="S3444" s="94"/>
      <c r="T3444" s="94"/>
    </row>
    <row r="3445" ht="15.75" customHeight="1">
      <c r="A3445" s="204"/>
      <c r="B3445" s="240"/>
      <c r="C3445" s="223"/>
      <c r="D3445" s="223"/>
      <c r="J3445" s="226"/>
      <c r="K3445" s="3"/>
      <c r="L3445" s="3"/>
      <c r="O3445" s="227"/>
      <c r="Q3445" s="94"/>
      <c r="R3445" s="94"/>
      <c r="S3445" s="94"/>
      <c r="T3445" s="94"/>
    </row>
    <row r="3446" ht="15.75" customHeight="1">
      <c r="A3446" s="204"/>
      <c r="B3446" s="240"/>
      <c r="C3446" s="223"/>
      <c r="D3446" s="223"/>
      <c r="J3446" s="226"/>
      <c r="K3446" s="3"/>
      <c r="L3446" s="3"/>
      <c r="O3446" s="227"/>
      <c r="Q3446" s="94"/>
      <c r="R3446" s="94"/>
      <c r="S3446" s="94"/>
      <c r="T3446" s="94"/>
    </row>
    <row r="3447" ht="15.75" customHeight="1">
      <c r="A3447" s="204"/>
      <c r="B3447" s="240"/>
      <c r="C3447" s="223"/>
      <c r="D3447" s="223"/>
      <c r="J3447" s="226"/>
      <c r="K3447" s="3"/>
      <c r="L3447" s="3"/>
      <c r="O3447" s="227"/>
      <c r="Q3447" s="94"/>
      <c r="R3447" s="94"/>
      <c r="S3447" s="94"/>
      <c r="T3447" s="94"/>
    </row>
    <row r="3448" ht="15.75" customHeight="1">
      <c r="A3448" s="204"/>
      <c r="B3448" s="240"/>
      <c r="C3448" s="223"/>
      <c r="D3448" s="223"/>
      <c r="J3448" s="226"/>
      <c r="K3448" s="3"/>
      <c r="L3448" s="3"/>
      <c r="O3448" s="227"/>
      <c r="Q3448" s="94"/>
      <c r="R3448" s="94"/>
      <c r="S3448" s="94"/>
      <c r="T3448" s="94"/>
    </row>
    <row r="3449" ht="15.75" customHeight="1">
      <c r="A3449" s="204"/>
      <c r="B3449" s="240"/>
      <c r="C3449" s="223"/>
      <c r="D3449" s="223"/>
      <c r="J3449" s="226"/>
      <c r="K3449" s="3"/>
      <c r="L3449" s="3"/>
      <c r="O3449" s="227"/>
      <c r="Q3449" s="94"/>
      <c r="R3449" s="94"/>
      <c r="S3449" s="94"/>
      <c r="T3449" s="94"/>
    </row>
    <row r="3450" ht="15.75" customHeight="1">
      <c r="A3450" s="204"/>
      <c r="B3450" s="240"/>
      <c r="C3450" s="223"/>
      <c r="D3450" s="223"/>
      <c r="J3450" s="226"/>
      <c r="K3450" s="3"/>
      <c r="L3450" s="3"/>
      <c r="O3450" s="227"/>
      <c r="Q3450" s="94"/>
      <c r="R3450" s="94"/>
      <c r="S3450" s="94"/>
      <c r="T3450" s="94"/>
    </row>
    <row r="3451" ht="15.75" customHeight="1">
      <c r="A3451" s="204"/>
      <c r="B3451" s="240"/>
      <c r="C3451" s="223"/>
      <c r="D3451" s="223"/>
      <c r="J3451" s="226"/>
      <c r="K3451" s="3"/>
      <c r="L3451" s="3"/>
      <c r="O3451" s="227"/>
      <c r="Q3451" s="94"/>
      <c r="R3451" s="94"/>
      <c r="S3451" s="94"/>
      <c r="T3451" s="94"/>
    </row>
    <row r="3452" ht="15.75" customHeight="1">
      <c r="A3452" s="204"/>
      <c r="B3452" s="240"/>
      <c r="C3452" s="223"/>
      <c r="D3452" s="223"/>
      <c r="J3452" s="226"/>
      <c r="K3452" s="3"/>
      <c r="L3452" s="3"/>
      <c r="O3452" s="227"/>
      <c r="Q3452" s="94"/>
      <c r="R3452" s="94"/>
      <c r="S3452" s="94"/>
      <c r="T3452" s="94"/>
    </row>
    <row r="3453" ht="15.75" customHeight="1">
      <c r="A3453" s="204"/>
      <c r="B3453" s="240"/>
      <c r="C3453" s="223"/>
      <c r="D3453" s="223"/>
      <c r="J3453" s="226"/>
      <c r="K3453" s="3"/>
      <c r="L3453" s="3"/>
      <c r="O3453" s="227"/>
      <c r="Q3453" s="94"/>
      <c r="R3453" s="94"/>
      <c r="S3453" s="94"/>
      <c r="T3453" s="94"/>
    </row>
    <row r="3454" ht="15.75" customHeight="1">
      <c r="A3454" s="204"/>
      <c r="B3454" s="240"/>
      <c r="C3454" s="223"/>
      <c r="D3454" s="223"/>
      <c r="J3454" s="226"/>
      <c r="K3454" s="3"/>
      <c r="L3454" s="3"/>
      <c r="O3454" s="227"/>
      <c r="Q3454" s="94"/>
      <c r="R3454" s="94"/>
      <c r="S3454" s="94"/>
      <c r="T3454" s="94"/>
    </row>
    <row r="3455" ht="15.75" customHeight="1">
      <c r="A3455" s="204"/>
      <c r="B3455" s="240"/>
      <c r="C3455" s="223"/>
      <c r="D3455" s="223"/>
      <c r="J3455" s="226"/>
      <c r="K3455" s="3"/>
      <c r="L3455" s="3"/>
      <c r="O3455" s="227"/>
      <c r="Q3455" s="94"/>
      <c r="R3455" s="94"/>
      <c r="S3455" s="94"/>
      <c r="T3455" s="94"/>
    </row>
    <row r="3456" ht="15.75" customHeight="1">
      <c r="A3456" s="204"/>
      <c r="B3456" s="240"/>
      <c r="C3456" s="223"/>
      <c r="D3456" s="223"/>
      <c r="J3456" s="226"/>
      <c r="K3456" s="3"/>
      <c r="L3456" s="3"/>
      <c r="O3456" s="227"/>
      <c r="Q3456" s="94"/>
      <c r="R3456" s="94"/>
      <c r="S3456" s="94"/>
      <c r="T3456" s="94"/>
    </row>
    <row r="3457" ht="15.75" customHeight="1">
      <c r="A3457" s="204"/>
      <c r="B3457" s="240"/>
      <c r="C3457" s="223"/>
      <c r="D3457" s="223"/>
      <c r="J3457" s="226"/>
      <c r="K3457" s="3"/>
      <c r="L3457" s="3"/>
      <c r="O3457" s="227"/>
      <c r="Q3457" s="94"/>
      <c r="R3457" s="94"/>
      <c r="S3457" s="94"/>
      <c r="T3457" s="94"/>
    </row>
    <row r="3458" ht="15.75" customHeight="1">
      <c r="A3458" s="204"/>
      <c r="B3458" s="240"/>
      <c r="C3458" s="223"/>
      <c r="D3458" s="223"/>
      <c r="J3458" s="226"/>
      <c r="K3458" s="3"/>
      <c r="L3458" s="3"/>
      <c r="O3458" s="227"/>
      <c r="Q3458" s="94"/>
      <c r="R3458" s="94"/>
      <c r="S3458" s="94"/>
      <c r="T3458" s="94"/>
    </row>
    <row r="3459" ht="15.75" customHeight="1">
      <c r="A3459" s="204"/>
      <c r="B3459" s="240"/>
      <c r="C3459" s="223"/>
      <c r="D3459" s="223"/>
      <c r="J3459" s="226"/>
      <c r="K3459" s="3"/>
      <c r="L3459" s="3"/>
      <c r="O3459" s="227"/>
      <c r="Q3459" s="94"/>
      <c r="R3459" s="94"/>
      <c r="S3459" s="94"/>
      <c r="T3459" s="94"/>
    </row>
    <row r="3460" ht="15.75" customHeight="1">
      <c r="A3460" s="204"/>
      <c r="B3460" s="240"/>
      <c r="C3460" s="223"/>
      <c r="D3460" s="223"/>
      <c r="J3460" s="226"/>
      <c r="K3460" s="3"/>
      <c r="L3460" s="3"/>
      <c r="O3460" s="227"/>
      <c r="Q3460" s="94"/>
      <c r="R3460" s="94"/>
      <c r="S3460" s="94"/>
      <c r="T3460" s="94"/>
    </row>
    <row r="3461" ht="15.75" customHeight="1">
      <c r="A3461" s="204"/>
      <c r="B3461" s="240"/>
      <c r="C3461" s="223"/>
      <c r="D3461" s="223"/>
      <c r="J3461" s="226"/>
      <c r="K3461" s="3"/>
      <c r="L3461" s="3"/>
      <c r="O3461" s="227"/>
      <c r="Q3461" s="94"/>
      <c r="R3461" s="94"/>
      <c r="S3461" s="94"/>
      <c r="T3461" s="94"/>
    </row>
    <row r="3462" ht="15.75" customHeight="1">
      <c r="A3462" s="204"/>
      <c r="B3462" s="240"/>
      <c r="C3462" s="223"/>
      <c r="D3462" s="223"/>
      <c r="J3462" s="226"/>
      <c r="K3462" s="3"/>
      <c r="L3462" s="3"/>
      <c r="O3462" s="227"/>
      <c r="Q3462" s="94"/>
      <c r="R3462" s="94"/>
      <c r="S3462" s="94"/>
      <c r="T3462" s="94"/>
    </row>
    <row r="3463" ht="15.75" customHeight="1">
      <c r="A3463" s="204"/>
      <c r="B3463" s="240"/>
      <c r="C3463" s="223"/>
      <c r="D3463" s="223"/>
      <c r="J3463" s="226"/>
      <c r="K3463" s="3"/>
      <c r="L3463" s="3"/>
      <c r="O3463" s="227"/>
      <c r="Q3463" s="94"/>
      <c r="R3463" s="94"/>
      <c r="S3463" s="94"/>
      <c r="T3463" s="94"/>
    </row>
    <row r="3464" ht="15.75" customHeight="1">
      <c r="A3464" s="204"/>
      <c r="B3464" s="240"/>
      <c r="C3464" s="223"/>
      <c r="D3464" s="223"/>
      <c r="J3464" s="226"/>
      <c r="K3464" s="3"/>
      <c r="L3464" s="3"/>
      <c r="O3464" s="227"/>
      <c r="Q3464" s="94"/>
      <c r="R3464" s="94"/>
      <c r="S3464" s="94"/>
      <c r="T3464" s="94"/>
    </row>
    <row r="3465" ht="15.75" customHeight="1">
      <c r="A3465" s="204"/>
      <c r="B3465" s="240"/>
      <c r="C3465" s="223"/>
      <c r="D3465" s="223"/>
      <c r="J3465" s="226"/>
      <c r="K3465" s="3"/>
      <c r="L3465" s="3"/>
      <c r="O3465" s="227"/>
      <c r="Q3465" s="94"/>
      <c r="R3465" s="94"/>
      <c r="S3465" s="94"/>
      <c r="T3465" s="94"/>
    </row>
    <row r="3466" ht="15.75" customHeight="1">
      <c r="A3466" s="204"/>
      <c r="B3466" s="240"/>
      <c r="C3466" s="223"/>
      <c r="D3466" s="223"/>
      <c r="J3466" s="226"/>
      <c r="K3466" s="3"/>
      <c r="L3466" s="3"/>
      <c r="O3466" s="227"/>
      <c r="Q3466" s="94"/>
      <c r="R3466" s="94"/>
      <c r="S3466" s="94"/>
      <c r="T3466" s="94"/>
    </row>
    <row r="3467" ht="15.75" customHeight="1">
      <c r="A3467" s="204"/>
      <c r="B3467" s="240"/>
      <c r="C3467" s="223"/>
      <c r="D3467" s="223"/>
      <c r="J3467" s="226"/>
      <c r="K3467" s="3"/>
      <c r="L3467" s="3"/>
      <c r="O3467" s="227"/>
      <c r="Q3467" s="94"/>
      <c r="R3467" s="94"/>
      <c r="S3467" s="94"/>
      <c r="T3467" s="94"/>
    </row>
    <row r="3468" ht="15.75" customHeight="1">
      <c r="A3468" s="204"/>
      <c r="B3468" s="240"/>
      <c r="C3468" s="223"/>
      <c r="D3468" s="223"/>
      <c r="J3468" s="226"/>
      <c r="K3468" s="3"/>
      <c r="L3468" s="3"/>
      <c r="O3468" s="227"/>
      <c r="Q3468" s="94"/>
      <c r="R3468" s="94"/>
      <c r="S3468" s="94"/>
      <c r="T3468" s="94"/>
    </row>
    <row r="3469" ht="15.75" customHeight="1">
      <c r="A3469" s="204"/>
      <c r="B3469" s="240"/>
      <c r="C3469" s="223"/>
      <c r="D3469" s="223"/>
      <c r="J3469" s="226"/>
      <c r="K3469" s="3"/>
      <c r="L3469" s="3"/>
      <c r="O3469" s="227"/>
      <c r="Q3469" s="94"/>
      <c r="R3469" s="94"/>
      <c r="S3469" s="94"/>
      <c r="T3469" s="94"/>
    </row>
    <row r="3470" ht="15.75" customHeight="1">
      <c r="A3470" s="204"/>
      <c r="B3470" s="240"/>
      <c r="C3470" s="223"/>
      <c r="D3470" s="223"/>
      <c r="J3470" s="226"/>
      <c r="K3470" s="3"/>
      <c r="L3470" s="3"/>
      <c r="O3470" s="227"/>
      <c r="Q3470" s="94"/>
      <c r="R3470" s="94"/>
      <c r="S3470" s="94"/>
      <c r="T3470" s="94"/>
    </row>
    <row r="3471" ht="15.75" customHeight="1">
      <c r="A3471" s="204"/>
      <c r="B3471" s="240"/>
      <c r="C3471" s="223"/>
      <c r="D3471" s="223"/>
      <c r="J3471" s="226"/>
      <c r="K3471" s="3"/>
      <c r="L3471" s="3"/>
      <c r="O3471" s="227"/>
      <c r="Q3471" s="94"/>
      <c r="R3471" s="94"/>
      <c r="S3471" s="94"/>
      <c r="T3471" s="94"/>
    </row>
    <row r="3472" ht="15.75" customHeight="1">
      <c r="A3472" s="204"/>
      <c r="B3472" s="240"/>
      <c r="C3472" s="223"/>
      <c r="D3472" s="223"/>
      <c r="J3472" s="226"/>
      <c r="K3472" s="3"/>
      <c r="L3472" s="3"/>
      <c r="O3472" s="227"/>
      <c r="Q3472" s="94"/>
      <c r="R3472" s="94"/>
      <c r="S3472" s="94"/>
      <c r="T3472" s="94"/>
    </row>
    <row r="3473" ht="15.75" customHeight="1">
      <c r="A3473" s="204"/>
      <c r="B3473" s="240"/>
      <c r="C3473" s="223"/>
      <c r="D3473" s="223"/>
      <c r="J3473" s="226"/>
      <c r="K3473" s="3"/>
      <c r="L3473" s="3"/>
      <c r="O3473" s="227"/>
      <c r="Q3473" s="94"/>
      <c r="R3473" s="94"/>
      <c r="S3473" s="94"/>
      <c r="T3473" s="94"/>
    </row>
    <row r="3474" ht="15.75" customHeight="1">
      <c r="A3474" s="204"/>
      <c r="B3474" s="240"/>
      <c r="C3474" s="223"/>
      <c r="D3474" s="223"/>
      <c r="J3474" s="226"/>
      <c r="K3474" s="3"/>
      <c r="L3474" s="3"/>
      <c r="O3474" s="227"/>
      <c r="Q3474" s="94"/>
      <c r="R3474" s="94"/>
      <c r="S3474" s="94"/>
      <c r="T3474" s="94"/>
    </row>
    <row r="3475" ht="15.75" customHeight="1">
      <c r="A3475" s="204"/>
      <c r="B3475" s="240"/>
      <c r="C3475" s="223"/>
      <c r="D3475" s="223"/>
      <c r="J3475" s="226"/>
      <c r="K3475" s="3"/>
      <c r="L3475" s="3"/>
      <c r="O3475" s="227"/>
      <c r="Q3475" s="94"/>
      <c r="R3475" s="94"/>
      <c r="S3475" s="94"/>
      <c r="T3475" s="94"/>
    </row>
    <row r="3476" ht="15.75" customHeight="1">
      <c r="A3476" s="204"/>
      <c r="B3476" s="240"/>
      <c r="C3476" s="223"/>
      <c r="D3476" s="223"/>
      <c r="J3476" s="226"/>
      <c r="K3476" s="3"/>
      <c r="L3476" s="3"/>
      <c r="O3476" s="227"/>
      <c r="Q3476" s="94"/>
      <c r="R3476" s="94"/>
      <c r="S3476" s="94"/>
      <c r="T3476" s="94"/>
    </row>
    <row r="3477" ht="15.75" customHeight="1">
      <c r="A3477" s="204"/>
      <c r="B3477" s="240"/>
      <c r="C3477" s="223"/>
      <c r="D3477" s="223"/>
      <c r="J3477" s="226"/>
      <c r="K3477" s="3"/>
      <c r="L3477" s="3"/>
      <c r="O3477" s="227"/>
      <c r="Q3477" s="94"/>
      <c r="R3477" s="94"/>
      <c r="S3477" s="94"/>
      <c r="T3477" s="94"/>
    </row>
    <row r="3478" ht="15.75" customHeight="1">
      <c r="A3478" s="204"/>
      <c r="B3478" s="240"/>
      <c r="C3478" s="223"/>
      <c r="D3478" s="223"/>
      <c r="J3478" s="226"/>
      <c r="K3478" s="3"/>
      <c r="L3478" s="3"/>
      <c r="O3478" s="227"/>
      <c r="Q3478" s="94"/>
      <c r="R3478" s="94"/>
      <c r="S3478" s="94"/>
      <c r="T3478" s="94"/>
    </row>
    <row r="3479" ht="15.75" customHeight="1">
      <c r="A3479" s="204"/>
      <c r="B3479" s="240"/>
      <c r="C3479" s="223"/>
      <c r="D3479" s="223"/>
      <c r="J3479" s="226"/>
      <c r="K3479" s="3"/>
      <c r="L3479" s="3"/>
      <c r="O3479" s="227"/>
      <c r="Q3479" s="94"/>
      <c r="R3479" s="94"/>
      <c r="S3479" s="94"/>
      <c r="T3479" s="94"/>
    </row>
    <row r="3480" ht="15.75" customHeight="1">
      <c r="A3480" s="204"/>
      <c r="B3480" s="240"/>
      <c r="C3480" s="223"/>
      <c r="D3480" s="223"/>
      <c r="J3480" s="226"/>
      <c r="K3480" s="3"/>
      <c r="L3480" s="3"/>
      <c r="O3480" s="227"/>
      <c r="Q3480" s="94"/>
      <c r="R3480" s="94"/>
      <c r="S3480" s="94"/>
      <c r="T3480" s="94"/>
    </row>
    <row r="3481" ht="15.75" customHeight="1">
      <c r="A3481" s="204"/>
      <c r="B3481" s="240"/>
      <c r="C3481" s="223"/>
      <c r="D3481" s="223"/>
      <c r="J3481" s="226"/>
      <c r="K3481" s="3"/>
      <c r="L3481" s="3"/>
      <c r="O3481" s="227"/>
      <c r="Q3481" s="94"/>
      <c r="R3481" s="94"/>
      <c r="S3481" s="94"/>
      <c r="T3481" s="94"/>
    </row>
    <row r="3482" ht="15.75" customHeight="1">
      <c r="A3482" s="204"/>
      <c r="B3482" s="240"/>
      <c r="C3482" s="223"/>
      <c r="D3482" s="223"/>
      <c r="J3482" s="226"/>
      <c r="K3482" s="3"/>
      <c r="L3482" s="3"/>
      <c r="O3482" s="227"/>
      <c r="Q3482" s="94"/>
      <c r="R3482" s="94"/>
      <c r="S3482" s="94"/>
      <c r="T3482" s="94"/>
    </row>
    <row r="3483" ht="15.75" customHeight="1">
      <c r="A3483" s="204"/>
      <c r="B3483" s="240"/>
      <c r="C3483" s="223"/>
      <c r="D3483" s="223"/>
      <c r="J3483" s="226"/>
      <c r="K3483" s="3"/>
      <c r="L3483" s="3"/>
      <c r="O3483" s="227"/>
      <c r="Q3483" s="94"/>
      <c r="R3483" s="94"/>
      <c r="S3483" s="94"/>
      <c r="T3483" s="94"/>
    </row>
    <row r="3484" ht="15.75" customHeight="1">
      <c r="A3484" s="204"/>
      <c r="B3484" s="240"/>
      <c r="C3484" s="223"/>
      <c r="D3484" s="223"/>
      <c r="J3484" s="226"/>
      <c r="K3484" s="3"/>
      <c r="L3484" s="3"/>
      <c r="O3484" s="227"/>
      <c r="Q3484" s="94"/>
      <c r="R3484" s="94"/>
      <c r="S3484" s="94"/>
      <c r="T3484" s="94"/>
    </row>
    <row r="3485" ht="15.75" customHeight="1">
      <c r="A3485" s="204"/>
      <c r="B3485" s="240"/>
      <c r="C3485" s="223"/>
      <c r="D3485" s="223"/>
      <c r="J3485" s="226"/>
      <c r="K3485" s="3"/>
      <c r="L3485" s="3"/>
      <c r="O3485" s="227"/>
      <c r="Q3485" s="94"/>
      <c r="R3485" s="94"/>
      <c r="S3485" s="94"/>
      <c r="T3485" s="94"/>
    </row>
    <row r="3486" ht="15.75" customHeight="1">
      <c r="A3486" s="204"/>
      <c r="B3486" s="240"/>
      <c r="C3486" s="223"/>
      <c r="D3486" s="223"/>
      <c r="J3486" s="226"/>
      <c r="K3486" s="3"/>
      <c r="L3486" s="3"/>
      <c r="O3486" s="227"/>
      <c r="Q3486" s="94"/>
      <c r="R3486" s="94"/>
      <c r="S3486" s="94"/>
      <c r="T3486" s="94"/>
    </row>
    <row r="3487" ht="15.75" customHeight="1">
      <c r="A3487" s="204"/>
      <c r="B3487" s="240"/>
      <c r="C3487" s="223"/>
      <c r="D3487" s="223"/>
      <c r="J3487" s="226"/>
      <c r="K3487" s="3"/>
      <c r="L3487" s="3"/>
      <c r="O3487" s="227"/>
      <c r="Q3487" s="94"/>
      <c r="R3487" s="94"/>
      <c r="S3487" s="94"/>
      <c r="T3487" s="94"/>
    </row>
    <row r="3488" ht="15.75" customHeight="1">
      <c r="A3488" s="204"/>
      <c r="B3488" s="240"/>
      <c r="C3488" s="223"/>
      <c r="D3488" s="223"/>
      <c r="J3488" s="226"/>
      <c r="K3488" s="3"/>
      <c r="L3488" s="3"/>
      <c r="O3488" s="227"/>
      <c r="Q3488" s="94"/>
      <c r="R3488" s="94"/>
      <c r="S3488" s="94"/>
      <c r="T3488" s="94"/>
    </row>
    <row r="3489" ht="15.75" customHeight="1">
      <c r="A3489" s="204"/>
      <c r="B3489" s="240"/>
      <c r="C3489" s="223"/>
      <c r="D3489" s="223"/>
      <c r="J3489" s="226"/>
      <c r="K3489" s="3"/>
      <c r="L3489" s="3"/>
      <c r="O3489" s="227"/>
      <c r="Q3489" s="94"/>
      <c r="R3489" s="94"/>
      <c r="S3489" s="94"/>
      <c r="T3489" s="94"/>
    </row>
    <row r="3490" ht="15.75" customHeight="1">
      <c r="A3490" s="204"/>
      <c r="B3490" s="240"/>
      <c r="C3490" s="223"/>
      <c r="D3490" s="223"/>
      <c r="J3490" s="226"/>
      <c r="K3490" s="3"/>
      <c r="L3490" s="3"/>
      <c r="O3490" s="227"/>
      <c r="Q3490" s="94"/>
      <c r="R3490" s="94"/>
      <c r="S3490" s="94"/>
      <c r="T3490" s="94"/>
    </row>
    <row r="3491" ht="15.75" customHeight="1">
      <c r="A3491" s="204"/>
      <c r="B3491" s="240"/>
      <c r="C3491" s="223"/>
      <c r="D3491" s="223"/>
      <c r="J3491" s="226"/>
      <c r="K3491" s="3"/>
      <c r="L3491" s="3"/>
      <c r="O3491" s="227"/>
      <c r="Q3491" s="94"/>
      <c r="R3491" s="94"/>
      <c r="S3491" s="94"/>
      <c r="T3491" s="94"/>
    </row>
    <row r="3492" ht="15.75" customHeight="1">
      <c r="A3492" s="204"/>
      <c r="B3492" s="240"/>
      <c r="C3492" s="223"/>
      <c r="D3492" s="223"/>
      <c r="J3492" s="226"/>
      <c r="K3492" s="3"/>
      <c r="L3492" s="3"/>
      <c r="O3492" s="227"/>
      <c r="Q3492" s="94"/>
      <c r="R3492" s="94"/>
      <c r="S3492" s="94"/>
      <c r="T3492" s="94"/>
    </row>
    <row r="3493" ht="15.75" customHeight="1">
      <c r="A3493" s="204"/>
      <c r="B3493" s="240"/>
      <c r="C3493" s="223"/>
      <c r="D3493" s="223"/>
      <c r="J3493" s="226"/>
      <c r="K3493" s="3"/>
      <c r="L3493" s="3"/>
      <c r="O3493" s="227"/>
      <c r="Q3493" s="94"/>
      <c r="R3493" s="94"/>
      <c r="S3493" s="94"/>
      <c r="T3493" s="94"/>
    </row>
    <row r="3494" ht="15.75" customHeight="1">
      <c r="A3494" s="204"/>
      <c r="B3494" s="240"/>
      <c r="C3494" s="223"/>
      <c r="D3494" s="223"/>
      <c r="J3494" s="226"/>
      <c r="K3494" s="3"/>
      <c r="L3494" s="3"/>
      <c r="O3494" s="227"/>
      <c r="Q3494" s="94"/>
      <c r="R3494" s="94"/>
      <c r="S3494" s="94"/>
      <c r="T3494" s="94"/>
    </row>
    <row r="3495" ht="15.75" customHeight="1">
      <c r="A3495" s="204"/>
      <c r="B3495" s="240"/>
      <c r="C3495" s="223"/>
      <c r="D3495" s="223"/>
      <c r="J3495" s="226"/>
      <c r="K3495" s="3"/>
      <c r="L3495" s="3"/>
      <c r="O3495" s="227"/>
      <c r="Q3495" s="94"/>
      <c r="R3495" s="94"/>
      <c r="S3495" s="94"/>
      <c r="T3495" s="94"/>
    </row>
    <row r="3496" ht="15.75" customHeight="1">
      <c r="A3496" s="204"/>
      <c r="B3496" s="240"/>
      <c r="C3496" s="223"/>
      <c r="D3496" s="223"/>
      <c r="J3496" s="226"/>
      <c r="K3496" s="3"/>
      <c r="L3496" s="3"/>
      <c r="O3496" s="227"/>
      <c r="Q3496" s="94"/>
      <c r="R3496" s="94"/>
      <c r="S3496" s="94"/>
      <c r="T3496" s="94"/>
    </row>
    <row r="3497" ht="15.75" customHeight="1">
      <c r="A3497" s="204"/>
      <c r="B3497" s="240"/>
      <c r="C3497" s="223"/>
      <c r="D3497" s="223"/>
      <c r="J3497" s="226"/>
      <c r="K3497" s="3"/>
      <c r="L3497" s="3"/>
      <c r="O3497" s="227"/>
      <c r="Q3497" s="94"/>
      <c r="R3497" s="94"/>
      <c r="S3497" s="94"/>
      <c r="T3497" s="94"/>
    </row>
    <row r="3498" ht="15.75" customHeight="1">
      <c r="A3498" s="204"/>
      <c r="B3498" s="240"/>
      <c r="C3498" s="223"/>
      <c r="D3498" s="223"/>
      <c r="J3498" s="226"/>
      <c r="K3498" s="3"/>
      <c r="L3498" s="3"/>
      <c r="O3498" s="227"/>
      <c r="Q3498" s="94"/>
      <c r="R3498" s="94"/>
      <c r="S3498" s="94"/>
      <c r="T3498" s="94"/>
    </row>
    <row r="3499" ht="15.75" customHeight="1">
      <c r="A3499" s="204"/>
      <c r="B3499" s="240"/>
      <c r="C3499" s="223"/>
      <c r="D3499" s="223"/>
      <c r="J3499" s="226"/>
      <c r="K3499" s="3"/>
      <c r="L3499" s="3"/>
      <c r="O3499" s="227"/>
      <c r="Q3499" s="94"/>
      <c r="R3499" s="94"/>
      <c r="S3499" s="94"/>
      <c r="T3499" s="94"/>
    </row>
    <row r="3500" ht="15.75" customHeight="1">
      <c r="A3500" s="204"/>
      <c r="B3500" s="240"/>
      <c r="C3500" s="223"/>
      <c r="D3500" s="223"/>
      <c r="J3500" s="226"/>
      <c r="K3500" s="3"/>
      <c r="L3500" s="3"/>
      <c r="O3500" s="227"/>
      <c r="Q3500" s="94"/>
      <c r="R3500" s="94"/>
      <c r="S3500" s="94"/>
      <c r="T3500" s="94"/>
    </row>
    <row r="3501" ht="15.75" customHeight="1">
      <c r="A3501" s="204"/>
      <c r="B3501" s="240"/>
      <c r="C3501" s="223"/>
      <c r="D3501" s="223"/>
      <c r="J3501" s="226"/>
      <c r="K3501" s="3"/>
      <c r="L3501" s="3"/>
      <c r="O3501" s="227"/>
      <c r="Q3501" s="94"/>
      <c r="R3501" s="94"/>
      <c r="S3501" s="94"/>
      <c r="T3501" s="94"/>
    </row>
    <row r="3502" ht="15.75" customHeight="1">
      <c r="A3502" s="204"/>
      <c r="B3502" s="240"/>
      <c r="C3502" s="223"/>
      <c r="D3502" s="223"/>
      <c r="J3502" s="226"/>
      <c r="K3502" s="3"/>
      <c r="L3502" s="3"/>
      <c r="O3502" s="227"/>
      <c r="Q3502" s="94"/>
      <c r="R3502" s="94"/>
      <c r="S3502" s="94"/>
      <c r="T3502" s="94"/>
    </row>
    <row r="3503" ht="15.75" customHeight="1">
      <c r="A3503" s="204"/>
      <c r="B3503" s="240"/>
      <c r="C3503" s="223"/>
      <c r="D3503" s="223"/>
      <c r="J3503" s="226"/>
      <c r="K3503" s="3"/>
      <c r="L3503" s="3"/>
      <c r="O3503" s="227"/>
      <c r="Q3503" s="94"/>
      <c r="R3503" s="94"/>
      <c r="S3503" s="94"/>
      <c r="T3503" s="94"/>
    </row>
    <row r="3504" ht="15.75" customHeight="1">
      <c r="A3504" s="204"/>
      <c r="B3504" s="240"/>
      <c r="C3504" s="223"/>
      <c r="D3504" s="223"/>
      <c r="J3504" s="226"/>
      <c r="K3504" s="3"/>
      <c r="L3504" s="3"/>
      <c r="O3504" s="227"/>
      <c r="Q3504" s="94"/>
      <c r="R3504" s="94"/>
      <c r="S3504" s="94"/>
      <c r="T3504" s="94"/>
    </row>
    <row r="3505" ht="15.75" customHeight="1">
      <c r="A3505" s="204"/>
      <c r="B3505" s="240"/>
      <c r="C3505" s="223"/>
      <c r="D3505" s="223"/>
      <c r="J3505" s="226"/>
      <c r="K3505" s="3"/>
      <c r="L3505" s="3"/>
      <c r="O3505" s="227"/>
      <c r="Q3505" s="94"/>
      <c r="R3505" s="94"/>
      <c r="S3505" s="94"/>
      <c r="T3505" s="94"/>
    </row>
    <row r="3506" ht="15.75" customHeight="1">
      <c r="A3506" s="204"/>
      <c r="B3506" s="240"/>
      <c r="C3506" s="223"/>
      <c r="D3506" s="223"/>
      <c r="J3506" s="226"/>
      <c r="K3506" s="3"/>
      <c r="L3506" s="3"/>
      <c r="O3506" s="227"/>
      <c r="Q3506" s="94"/>
      <c r="R3506" s="94"/>
      <c r="S3506" s="94"/>
      <c r="T3506" s="94"/>
    </row>
    <row r="3507" ht="15.75" customHeight="1">
      <c r="A3507" s="204"/>
      <c r="B3507" s="240"/>
      <c r="C3507" s="223"/>
      <c r="D3507" s="223"/>
      <c r="J3507" s="226"/>
      <c r="K3507" s="3"/>
      <c r="L3507" s="3"/>
      <c r="O3507" s="227"/>
      <c r="Q3507" s="94"/>
      <c r="R3507" s="94"/>
      <c r="S3507" s="94"/>
      <c r="T3507" s="94"/>
    </row>
    <row r="3508" ht="15.75" customHeight="1">
      <c r="A3508" s="204"/>
      <c r="B3508" s="240"/>
      <c r="C3508" s="223"/>
      <c r="D3508" s="223"/>
      <c r="J3508" s="226"/>
      <c r="K3508" s="3"/>
      <c r="L3508" s="3"/>
      <c r="O3508" s="227"/>
      <c r="Q3508" s="94"/>
      <c r="R3508" s="94"/>
      <c r="S3508" s="94"/>
      <c r="T3508" s="94"/>
    </row>
    <row r="3509" ht="15.75" customHeight="1">
      <c r="A3509" s="204"/>
      <c r="B3509" s="240"/>
      <c r="C3509" s="223"/>
      <c r="D3509" s="223"/>
      <c r="J3509" s="226"/>
      <c r="K3509" s="3"/>
      <c r="L3509" s="3"/>
      <c r="O3509" s="227"/>
      <c r="Q3509" s="94"/>
      <c r="R3509" s="94"/>
      <c r="S3509" s="94"/>
      <c r="T3509" s="94"/>
    </row>
    <row r="3510" ht="15.75" customHeight="1">
      <c r="A3510" s="204"/>
      <c r="B3510" s="240"/>
      <c r="C3510" s="223"/>
      <c r="D3510" s="223"/>
      <c r="J3510" s="226"/>
      <c r="K3510" s="3"/>
      <c r="L3510" s="3"/>
      <c r="O3510" s="227"/>
      <c r="Q3510" s="94"/>
      <c r="R3510" s="94"/>
      <c r="S3510" s="94"/>
      <c r="T3510" s="94"/>
    </row>
    <row r="3511" ht="15.75" customHeight="1">
      <c r="A3511" s="204"/>
      <c r="B3511" s="240"/>
      <c r="C3511" s="223"/>
      <c r="D3511" s="223"/>
      <c r="J3511" s="226"/>
      <c r="K3511" s="3"/>
      <c r="L3511" s="3"/>
      <c r="O3511" s="227"/>
      <c r="Q3511" s="94"/>
      <c r="R3511" s="94"/>
      <c r="S3511" s="94"/>
      <c r="T3511" s="94"/>
    </row>
    <row r="3512" ht="15.75" customHeight="1">
      <c r="A3512" s="204"/>
      <c r="B3512" s="240"/>
      <c r="C3512" s="223"/>
      <c r="D3512" s="223"/>
      <c r="J3512" s="226"/>
      <c r="K3512" s="3"/>
      <c r="L3512" s="3"/>
      <c r="O3512" s="227"/>
      <c r="Q3512" s="94"/>
      <c r="R3512" s="94"/>
      <c r="S3512" s="94"/>
      <c r="T3512" s="94"/>
    </row>
    <row r="3513" ht="15.75" customHeight="1">
      <c r="A3513" s="204"/>
      <c r="B3513" s="240"/>
      <c r="C3513" s="223"/>
      <c r="D3513" s="223"/>
      <c r="J3513" s="226"/>
      <c r="K3513" s="3"/>
      <c r="L3513" s="3"/>
      <c r="O3513" s="227"/>
      <c r="Q3513" s="94"/>
      <c r="R3513" s="94"/>
      <c r="S3513" s="94"/>
      <c r="T3513" s="94"/>
    </row>
    <row r="3514" ht="15.75" customHeight="1">
      <c r="A3514" s="204"/>
      <c r="B3514" s="240"/>
      <c r="C3514" s="223"/>
      <c r="D3514" s="223"/>
      <c r="J3514" s="226"/>
      <c r="K3514" s="3"/>
      <c r="L3514" s="3"/>
      <c r="O3514" s="227"/>
      <c r="Q3514" s="94"/>
      <c r="R3514" s="94"/>
      <c r="S3514" s="94"/>
      <c r="T3514" s="94"/>
    </row>
    <row r="3515" ht="15.75" customHeight="1">
      <c r="A3515" s="204"/>
      <c r="B3515" s="240"/>
      <c r="C3515" s="223"/>
      <c r="D3515" s="223"/>
      <c r="J3515" s="226"/>
      <c r="K3515" s="3"/>
      <c r="L3515" s="3"/>
      <c r="O3515" s="227"/>
      <c r="Q3515" s="94"/>
      <c r="R3515" s="94"/>
      <c r="S3515" s="94"/>
      <c r="T3515" s="94"/>
    </row>
    <row r="3516" ht="15.75" customHeight="1">
      <c r="A3516" s="204"/>
      <c r="B3516" s="240"/>
      <c r="C3516" s="223"/>
      <c r="D3516" s="223"/>
      <c r="J3516" s="226"/>
      <c r="K3516" s="3"/>
      <c r="L3516" s="3"/>
      <c r="O3516" s="227"/>
      <c r="Q3516" s="94"/>
      <c r="R3516" s="94"/>
      <c r="S3516" s="94"/>
      <c r="T3516" s="94"/>
    </row>
    <row r="3517" ht="15.75" customHeight="1">
      <c r="A3517" s="204"/>
      <c r="B3517" s="240"/>
      <c r="C3517" s="223"/>
      <c r="D3517" s="223"/>
      <c r="J3517" s="226"/>
      <c r="K3517" s="3"/>
      <c r="L3517" s="3"/>
      <c r="O3517" s="227"/>
      <c r="Q3517" s="94"/>
      <c r="R3517" s="94"/>
      <c r="S3517" s="94"/>
      <c r="T3517" s="94"/>
    </row>
    <row r="3518" ht="15.75" customHeight="1">
      <c r="A3518" s="204"/>
      <c r="B3518" s="240"/>
      <c r="C3518" s="223"/>
      <c r="D3518" s="223"/>
      <c r="J3518" s="226"/>
      <c r="K3518" s="3"/>
      <c r="L3518" s="3"/>
      <c r="O3518" s="227"/>
      <c r="Q3518" s="94"/>
      <c r="R3518" s="94"/>
      <c r="S3518" s="94"/>
      <c r="T3518" s="94"/>
    </row>
    <row r="3519" ht="15.75" customHeight="1">
      <c r="A3519" s="204"/>
      <c r="B3519" s="240"/>
      <c r="C3519" s="223"/>
      <c r="D3519" s="223"/>
      <c r="J3519" s="226"/>
      <c r="K3519" s="3"/>
      <c r="L3519" s="3"/>
      <c r="O3519" s="227"/>
      <c r="Q3519" s="94"/>
      <c r="R3519" s="94"/>
      <c r="S3519" s="94"/>
      <c r="T3519" s="94"/>
    </row>
    <row r="3520" ht="15.75" customHeight="1">
      <c r="A3520" s="204"/>
      <c r="B3520" s="240"/>
      <c r="C3520" s="223"/>
      <c r="D3520" s="223"/>
      <c r="J3520" s="226"/>
      <c r="K3520" s="3"/>
      <c r="L3520" s="3"/>
      <c r="O3520" s="227"/>
      <c r="Q3520" s="94"/>
      <c r="R3520" s="94"/>
      <c r="S3520" s="94"/>
      <c r="T3520" s="94"/>
    </row>
    <row r="3521" ht="15.75" customHeight="1">
      <c r="A3521" s="204"/>
      <c r="B3521" s="240"/>
      <c r="C3521" s="223"/>
      <c r="D3521" s="223"/>
      <c r="J3521" s="226"/>
      <c r="K3521" s="3"/>
      <c r="L3521" s="3"/>
      <c r="O3521" s="227"/>
      <c r="Q3521" s="94"/>
      <c r="R3521" s="94"/>
      <c r="S3521" s="94"/>
      <c r="T3521" s="94"/>
    </row>
    <row r="3522" ht="15.75" customHeight="1">
      <c r="A3522" s="204"/>
      <c r="B3522" s="240"/>
      <c r="C3522" s="223"/>
      <c r="D3522" s="223"/>
      <c r="J3522" s="226"/>
      <c r="K3522" s="3"/>
      <c r="L3522" s="3"/>
      <c r="O3522" s="227"/>
      <c r="Q3522" s="94"/>
      <c r="R3522" s="94"/>
      <c r="S3522" s="94"/>
      <c r="T3522" s="94"/>
    </row>
    <row r="3523" ht="15.75" customHeight="1">
      <c r="A3523" s="204"/>
      <c r="B3523" s="240"/>
      <c r="C3523" s="223"/>
      <c r="D3523" s="223"/>
      <c r="J3523" s="226"/>
      <c r="K3523" s="3"/>
      <c r="L3523" s="3"/>
      <c r="O3523" s="227"/>
      <c r="Q3523" s="94"/>
      <c r="R3523" s="94"/>
      <c r="S3523" s="94"/>
      <c r="T3523" s="94"/>
    </row>
    <row r="3524" ht="15.75" customHeight="1">
      <c r="A3524" s="204"/>
      <c r="B3524" s="240"/>
      <c r="C3524" s="223"/>
      <c r="D3524" s="223"/>
      <c r="J3524" s="226"/>
      <c r="K3524" s="3"/>
      <c r="L3524" s="3"/>
      <c r="O3524" s="227"/>
      <c r="Q3524" s="94"/>
      <c r="R3524" s="94"/>
      <c r="S3524" s="94"/>
      <c r="T3524" s="94"/>
    </row>
    <row r="3525" ht="15.75" customHeight="1">
      <c r="A3525" s="204"/>
      <c r="B3525" s="240"/>
      <c r="C3525" s="223"/>
      <c r="D3525" s="223"/>
      <c r="J3525" s="226"/>
      <c r="K3525" s="3"/>
      <c r="L3525" s="3"/>
      <c r="O3525" s="227"/>
      <c r="Q3525" s="94"/>
      <c r="R3525" s="94"/>
      <c r="S3525" s="94"/>
      <c r="T3525" s="94"/>
    </row>
    <row r="3526" ht="15.75" customHeight="1">
      <c r="A3526" s="204"/>
      <c r="B3526" s="240"/>
      <c r="C3526" s="223"/>
      <c r="D3526" s="223"/>
      <c r="J3526" s="226"/>
      <c r="K3526" s="3"/>
      <c r="L3526" s="3"/>
      <c r="O3526" s="227"/>
      <c r="Q3526" s="94"/>
      <c r="R3526" s="94"/>
      <c r="S3526" s="94"/>
      <c r="T3526" s="94"/>
    </row>
    <row r="3527" ht="15.75" customHeight="1">
      <c r="A3527" s="204"/>
      <c r="B3527" s="240"/>
      <c r="C3527" s="223"/>
      <c r="D3527" s="223"/>
      <c r="J3527" s="226"/>
      <c r="K3527" s="3"/>
      <c r="L3527" s="3"/>
      <c r="O3527" s="227"/>
      <c r="Q3527" s="94"/>
      <c r="R3527" s="94"/>
      <c r="S3527" s="94"/>
      <c r="T3527" s="94"/>
    </row>
    <row r="3528" ht="15.75" customHeight="1">
      <c r="A3528" s="204"/>
      <c r="B3528" s="240"/>
      <c r="C3528" s="223"/>
      <c r="D3528" s="223"/>
      <c r="J3528" s="226"/>
      <c r="K3528" s="3"/>
      <c r="L3528" s="3"/>
      <c r="O3528" s="227"/>
      <c r="Q3528" s="94"/>
      <c r="R3528" s="94"/>
      <c r="S3528" s="94"/>
      <c r="T3528" s="94"/>
    </row>
    <row r="3529" ht="15.75" customHeight="1">
      <c r="A3529" s="204"/>
      <c r="B3529" s="240"/>
      <c r="C3529" s="223"/>
      <c r="D3529" s="223"/>
      <c r="J3529" s="226"/>
      <c r="K3529" s="3"/>
      <c r="L3529" s="3"/>
      <c r="O3529" s="227"/>
      <c r="Q3529" s="94"/>
      <c r="R3529" s="94"/>
      <c r="S3529" s="94"/>
      <c r="T3529" s="94"/>
    </row>
    <row r="3530" ht="15.75" customHeight="1">
      <c r="A3530" s="204"/>
      <c r="B3530" s="240"/>
      <c r="C3530" s="223"/>
      <c r="D3530" s="223"/>
      <c r="J3530" s="226"/>
      <c r="K3530" s="3"/>
      <c r="L3530" s="3"/>
      <c r="O3530" s="227"/>
      <c r="Q3530" s="94"/>
      <c r="R3530" s="94"/>
      <c r="S3530" s="94"/>
      <c r="T3530" s="94"/>
    </row>
    <row r="3531" ht="15.75" customHeight="1">
      <c r="A3531" s="204"/>
      <c r="B3531" s="240"/>
      <c r="C3531" s="223"/>
      <c r="D3531" s="223"/>
      <c r="J3531" s="226"/>
      <c r="K3531" s="3"/>
      <c r="L3531" s="3"/>
      <c r="O3531" s="227"/>
      <c r="Q3531" s="94"/>
      <c r="R3531" s="94"/>
      <c r="S3531" s="94"/>
      <c r="T3531" s="94"/>
    </row>
    <row r="3532" ht="15.75" customHeight="1">
      <c r="A3532" s="204"/>
      <c r="B3532" s="240"/>
      <c r="C3532" s="223"/>
      <c r="D3532" s="223"/>
      <c r="J3532" s="226"/>
      <c r="K3532" s="3"/>
      <c r="L3532" s="3"/>
      <c r="O3532" s="227"/>
      <c r="Q3532" s="94"/>
      <c r="R3532" s="94"/>
      <c r="S3532" s="94"/>
      <c r="T3532" s="94"/>
    </row>
    <row r="3533" ht="15.75" customHeight="1">
      <c r="A3533" s="204"/>
      <c r="B3533" s="240"/>
      <c r="C3533" s="223"/>
      <c r="D3533" s="223"/>
      <c r="J3533" s="226"/>
      <c r="K3533" s="3"/>
      <c r="L3533" s="3"/>
      <c r="O3533" s="227"/>
      <c r="Q3533" s="94"/>
      <c r="R3533" s="94"/>
      <c r="S3533" s="94"/>
      <c r="T3533" s="94"/>
    </row>
    <row r="3534" ht="15.75" customHeight="1">
      <c r="A3534" s="204"/>
      <c r="B3534" s="240"/>
      <c r="C3534" s="223"/>
      <c r="D3534" s="223"/>
      <c r="J3534" s="226"/>
      <c r="K3534" s="3"/>
      <c r="L3534" s="3"/>
      <c r="O3534" s="227"/>
      <c r="Q3534" s="94"/>
      <c r="R3534" s="94"/>
      <c r="S3534" s="94"/>
      <c r="T3534" s="94"/>
    </row>
    <row r="3535" ht="15.75" customHeight="1">
      <c r="A3535" s="204"/>
      <c r="B3535" s="240"/>
      <c r="C3535" s="223"/>
      <c r="D3535" s="223"/>
      <c r="J3535" s="226"/>
      <c r="K3535" s="3"/>
      <c r="L3535" s="3"/>
      <c r="O3535" s="227"/>
      <c r="Q3535" s="94"/>
      <c r="R3535" s="94"/>
      <c r="S3535" s="94"/>
      <c r="T3535" s="94"/>
    </row>
    <row r="3536" ht="15.75" customHeight="1">
      <c r="A3536" s="204"/>
      <c r="B3536" s="240"/>
      <c r="C3536" s="223"/>
      <c r="D3536" s="223"/>
      <c r="J3536" s="226"/>
      <c r="K3536" s="3"/>
      <c r="L3536" s="3"/>
      <c r="O3536" s="227"/>
      <c r="Q3536" s="94"/>
      <c r="R3536" s="94"/>
      <c r="S3536" s="94"/>
      <c r="T3536" s="94"/>
    </row>
    <row r="3537" ht="15.75" customHeight="1">
      <c r="A3537" s="204"/>
      <c r="B3537" s="240"/>
      <c r="C3537" s="223"/>
      <c r="D3537" s="223"/>
      <c r="J3537" s="226"/>
      <c r="K3537" s="3"/>
      <c r="L3537" s="3"/>
      <c r="O3537" s="227"/>
      <c r="Q3537" s="94"/>
      <c r="R3537" s="94"/>
      <c r="S3537" s="94"/>
      <c r="T3537" s="94"/>
    </row>
    <row r="3538" ht="15.75" customHeight="1">
      <c r="A3538" s="204"/>
      <c r="B3538" s="240"/>
      <c r="C3538" s="223"/>
      <c r="D3538" s="223"/>
      <c r="J3538" s="226"/>
      <c r="K3538" s="3"/>
      <c r="L3538" s="3"/>
      <c r="O3538" s="227"/>
      <c r="Q3538" s="94"/>
      <c r="R3538" s="94"/>
      <c r="S3538" s="94"/>
      <c r="T3538" s="94"/>
    </row>
    <row r="3539" ht="15.75" customHeight="1">
      <c r="A3539" s="204"/>
      <c r="B3539" s="240"/>
      <c r="C3539" s="223"/>
      <c r="D3539" s="223"/>
      <c r="J3539" s="226"/>
      <c r="K3539" s="3"/>
      <c r="L3539" s="3"/>
      <c r="O3539" s="227"/>
      <c r="Q3539" s="94"/>
      <c r="R3539" s="94"/>
      <c r="S3539" s="94"/>
      <c r="T3539" s="94"/>
    </row>
    <row r="3540" ht="15.75" customHeight="1">
      <c r="A3540" s="204"/>
      <c r="B3540" s="240"/>
      <c r="C3540" s="223"/>
      <c r="D3540" s="223"/>
      <c r="J3540" s="226"/>
      <c r="K3540" s="3"/>
      <c r="L3540" s="3"/>
      <c r="O3540" s="227"/>
      <c r="Q3540" s="94"/>
      <c r="R3540" s="94"/>
      <c r="S3540" s="94"/>
      <c r="T3540" s="94"/>
    </row>
    <row r="3541" ht="15.75" customHeight="1">
      <c r="A3541" s="204"/>
      <c r="B3541" s="240"/>
      <c r="C3541" s="223"/>
      <c r="D3541" s="223"/>
      <c r="J3541" s="226"/>
      <c r="K3541" s="3"/>
      <c r="L3541" s="3"/>
      <c r="O3541" s="227"/>
      <c r="Q3541" s="94"/>
      <c r="R3541" s="94"/>
      <c r="S3541" s="94"/>
      <c r="T3541" s="94"/>
    </row>
    <row r="3542" ht="15.75" customHeight="1">
      <c r="A3542" s="204"/>
      <c r="B3542" s="240"/>
      <c r="C3542" s="223"/>
      <c r="D3542" s="223"/>
      <c r="J3542" s="226"/>
      <c r="K3542" s="3"/>
      <c r="L3542" s="3"/>
      <c r="O3542" s="227"/>
      <c r="Q3542" s="94"/>
      <c r="R3542" s="94"/>
      <c r="S3542" s="94"/>
      <c r="T3542" s="94"/>
    </row>
    <row r="3543" ht="15.75" customHeight="1">
      <c r="A3543" s="204"/>
      <c r="B3543" s="240"/>
      <c r="C3543" s="223"/>
      <c r="D3543" s="223"/>
      <c r="J3543" s="226"/>
      <c r="K3543" s="3"/>
      <c r="L3543" s="3"/>
      <c r="O3543" s="227"/>
      <c r="Q3543" s="94"/>
      <c r="R3543" s="94"/>
      <c r="S3543" s="94"/>
      <c r="T3543" s="94"/>
    </row>
    <row r="3544" ht="15.75" customHeight="1">
      <c r="A3544" s="204"/>
      <c r="B3544" s="240"/>
      <c r="C3544" s="223"/>
      <c r="D3544" s="223"/>
      <c r="J3544" s="226"/>
      <c r="K3544" s="3"/>
      <c r="L3544" s="3"/>
      <c r="O3544" s="227"/>
      <c r="Q3544" s="94"/>
      <c r="R3544" s="94"/>
      <c r="S3544" s="94"/>
      <c r="T3544" s="94"/>
    </row>
    <row r="3545" ht="15.75" customHeight="1">
      <c r="A3545" s="204"/>
      <c r="B3545" s="240"/>
      <c r="C3545" s="223"/>
      <c r="D3545" s="223"/>
      <c r="J3545" s="226"/>
      <c r="K3545" s="3"/>
      <c r="L3545" s="3"/>
      <c r="O3545" s="227"/>
      <c r="Q3545" s="94"/>
      <c r="R3545" s="94"/>
      <c r="S3545" s="94"/>
      <c r="T3545" s="94"/>
    </row>
    <row r="3546" ht="15.75" customHeight="1">
      <c r="A3546" s="204"/>
      <c r="B3546" s="240"/>
      <c r="C3546" s="223"/>
      <c r="D3546" s="223"/>
      <c r="J3546" s="226"/>
      <c r="K3546" s="3"/>
      <c r="L3546" s="3"/>
      <c r="O3546" s="227"/>
      <c r="Q3546" s="94"/>
      <c r="R3546" s="94"/>
      <c r="S3546" s="94"/>
      <c r="T3546" s="94"/>
    </row>
    <row r="3547" ht="15.75" customHeight="1">
      <c r="A3547" s="204"/>
      <c r="B3547" s="240"/>
      <c r="C3547" s="223"/>
      <c r="D3547" s="223"/>
      <c r="J3547" s="226"/>
      <c r="K3547" s="3"/>
      <c r="L3547" s="3"/>
      <c r="O3547" s="227"/>
      <c r="Q3547" s="94"/>
      <c r="R3547" s="94"/>
      <c r="S3547" s="94"/>
      <c r="T3547" s="94"/>
    </row>
    <row r="3548" ht="15.75" customHeight="1">
      <c r="A3548" s="204"/>
      <c r="B3548" s="240"/>
      <c r="C3548" s="223"/>
      <c r="D3548" s="223"/>
      <c r="J3548" s="226"/>
      <c r="K3548" s="3"/>
      <c r="L3548" s="3"/>
      <c r="O3548" s="227"/>
      <c r="Q3548" s="94"/>
      <c r="R3548" s="94"/>
      <c r="S3548" s="94"/>
      <c r="T3548" s="94"/>
    </row>
    <row r="3549" ht="15.75" customHeight="1">
      <c r="A3549" s="204"/>
      <c r="B3549" s="240"/>
      <c r="C3549" s="223"/>
      <c r="D3549" s="223"/>
      <c r="J3549" s="226"/>
      <c r="K3549" s="3"/>
      <c r="L3549" s="3"/>
      <c r="O3549" s="227"/>
      <c r="Q3549" s="94"/>
      <c r="R3549" s="94"/>
      <c r="S3549" s="94"/>
      <c r="T3549" s="94"/>
    </row>
    <row r="3550" ht="15.75" customHeight="1">
      <c r="A3550" s="204"/>
      <c r="B3550" s="240"/>
      <c r="C3550" s="223"/>
      <c r="D3550" s="223"/>
      <c r="J3550" s="226"/>
      <c r="K3550" s="3"/>
      <c r="L3550" s="3"/>
      <c r="O3550" s="227"/>
      <c r="Q3550" s="94"/>
      <c r="R3550" s="94"/>
      <c r="S3550" s="94"/>
      <c r="T3550" s="94"/>
    </row>
    <row r="3551" ht="15.75" customHeight="1">
      <c r="A3551" s="204"/>
      <c r="B3551" s="240"/>
      <c r="C3551" s="223"/>
      <c r="D3551" s="223"/>
      <c r="J3551" s="226"/>
      <c r="K3551" s="3"/>
      <c r="L3551" s="3"/>
      <c r="O3551" s="227"/>
      <c r="Q3551" s="94"/>
      <c r="R3551" s="94"/>
      <c r="S3551" s="94"/>
      <c r="T3551" s="94"/>
    </row>
    <row r="3552" ht="15.75" customHeight="1">
      <c r="A3552" s="204"/>
      <c r="B3552" s="240"/>
      <c r="C3552" s="223"/>
      <c r="D3552" s="223"/>
      <c r="J3552" s="226"/>
      <c r="K3552" s="3"/>
      <c r="L3552" s="3"/>
      <c r="O3552" s="227"/>
      <c r="Q3552" s="94"/>
      <c r="R3552" s="94"/>
      <c r="S3552" s="94"/>
      <c r="T3552" s="94"/>
    </row>
    <row r="3553" ht="15.75" customHeight="1">
      <c r="A3553" s="204"/>
      <c r="B3553" s="240"/>
      <c r="C3553" s="223"/>
      <c r="D3553" s="223"/>
      <c r="J3553" s="226"/>
      <c r="K3553" s="3"/>
      <c r="L3553" s="3"/>
      <c r="O3553" s="227"/>
      <c r="Q3553" s="94"/>
      <c r="R3553" s="94"/>
      <c r="S3553" s="94"/>
      <c r="T3553" s="94"/>
    </row>
    <row r="3554" ht="15.75" customHeight="1">
      <c r="A3554" s="204"/>
      <c r="B3554" s="240"/>
      <c r="C3554" s="223"/>
      <c r="D3554" s="223"/>
      <c r="J3554" s="226"/>
      <c r="K3554" s="3"/>
      <c r="L3554" s="3"/>
      <c r="O3554" s="227"/>
      <c r="Q3554" s="94"/>
      <c r="R3554" s="94"/>
      <c r="S3554" s="94"/>
      <c r="T3554" s="94"/>
    </row>
    <row r="3555" ht="15.75" customHeight="1">
      <c r="A3555" s="204"/>
      <c r="B3555" s="240"/>
      <c r="C3555" s="223"/>
      <c r="D3555" s="223"/>
      <c r="J3555" s="226"/>
      <c r="K3555" s="3"/>
      <c r="L3555" s="3"/>
      <c r="O3555" s="227"/>
      <c r="Q3555" s="94"/>
      <c r="R3555" s="94"/>
      <c r="S3555" s="94"/>
      <c r="T3555" s="94"/>
    </row>
    <row r="3556" ht="15.75" customHeight="1">
      <c r="A3556" s="204"/>
      <c r="B3556" s="240"/>
      <c r="C3556" s="223"/>
      <c r="D3556" s="223"/>
      <c r="J3556" s="226"/>
      <c r="K3556" s="3"/>
      <c r="L3556" s="3"/>
      <c r="O3556" s="227"/>
      <c r="Q3556" s="94"/>
      <c r="R3556" s="94"/>
      <c r="S3556" s="94"/>
      <c r="T3556" s="94"/>
    </row>
    <row r="3557" ht="15.75" customHeight="1">
      <c r="A3557" s="204"/>
      <c r="B3557" s="240"/>
      <c r="C3557" s="223"/>
      <c r="D3557" s="223"/>
      <c r="J3557" s="226"/>
      <c r="K3557" s="3"/>
      <c r="L3557" s="3"/>
      <c r="O3557" s="227"/>
      <c r="Q3557" s="94"/>
      <c r="R3557" s="94"/>
      <c r="S3557" s="94"/>
      <c r="T3557" s="94"/>
    </row>
    <row r="3558" ht="15.75" customHeight="1">
      <c r="A3558" s="204"/>
      <c r="B3558" s="240"/>
      <c r="C3558" s="223"/>
      <c r="D3558" s="223"/>
      <c r="J3558" s="226"/>
      <c r="K3558" s="3"/>
      <c r="L3558" s="3"/>
      <c r="O3558" s="227"/>
      <c r="Q3558" s="94"/>
      <c r="R3558" s="94"/>
      <c r="S3558" s="94"/>
      <c r="T3558" s="94"/>
    </row>
    <row r="3559" ht="15.75" customHeight="1">
      <c r="A3559" s="204"/>
      <c r="B3559" s="240"/>
      <c r="C3559" s="223"/>
      <c r="D3559" s="223"/>
      <c r="J3559" s="226"/>
      <c r="K3559" s="3"/>
      <c r="L3559" s="3"/>
      <c r="O3559" s="227"/>
      <c r="Q3559" s="94"/>
      <c r="R3559" s="94"/>
      <c r="S3559" s="94"/>
      <c r="T3559" s="94"/>
    </row>
    <row r="3560" ht="15.75" customHeight="1">
      <c r="A3560" s="204"/>
      <c r="B3560" s="240"/>
      <c r="C3560" s="223"/>
      <c r="D3560" s="223"/>
      <c r="J3560" s="226"/>
      <c r="K3560" s="3"/>
      <c r="L3560" s="3"/>
      <c r="O3560" s="227"/>
      <c r="Q3560" s="94"/>
      <c r="R3560" s="94"/>
      <c r="S3560" s="94"/>
      <c r="T3560" s="94"/>
    </row>
    <row r="3561" ht="15.75" customHeight="1">
      <c r="A3561" s="204"/>
      <c r="B3561" s="240"/>
      <c r="C3561" s="223"/>
      <c r="D3561" s="223"/>
      <c r="J3561" s="226"/>
      <c r="K3561" s="3"/>
      <c r="L3561" s="3"/>
      <c r="O3561" s="227"/>
      <c r="Q3561" s="94"/>
      <c r="R3561" s="94"/>
      <c r="S3561" s="94"/>
      <c r="T3561" s="94"/>
    </row>
    <row r="3562" ht="15.75" customHeight="1">
      <c r="A3562" s="204"/>
      <c r="B3562" s="240"/>
      <c r="C3562" s="223"/>
      <c r="D3562" s="223"/>
      <c r="J3562" s="226"/>
      <c r="K3562" s="3"/>
      <c r="L3562" s="3"/>
      <c r="O3562" s="227"/>
      <c r="Q3562" s="94"/>
      <c r="R3562" s="94"/>
      <c r="S3562" s="94"/>
      <c r="T3562" s="94"/>
    </row>
    <row r="3563" ht="15.75" customHeight="1">
      <c r="A3563" s="204"/>
      <c r="B3563" s="240"/>
      <c r="C3563" s="223"/>
      <c r="D3563" s="223"/>
      <c r="J3563" s="226"/>
      <c r="K3563" s="3"/>
      <c r="L3563" s="3"/>
      <c r="O3563" s="227"/>
      <c r="Q3563" s="94"/>
      <c r="R3563" s="94"/>
      <c r="S3563" s="94"/>
      <c r="T3563" s="94"/>
    </row>
    <row r="3564" ht="15.75" customHeight="1">
      <c r="A3564" s="204"/>
      <c r="B3564" s="240"/>
      <c r="C3564" s="223"/>
      <c r="D3564" s="223"/>
      <c r="J3564" s="226"/>
      <c r="K3564" s="3"/>
      <c r="L3564" s="3"/>
      <c r="O3564" s="227"/>
      <c r="Q3564" s="94"/>
      <c r="R3564" s="94"/>
      <c r="S3564" s="94"/>
      <c r="T3564" s="94"/>
    </row>
    <row r="3565" ht="15.75" customHeight="1">
      <c r="A3565" s="204"/>
      <c r="B3565" s="240"/>
      <c r="C3565" s="223"/>
      <c r="D3565" s="223"/>
      <c r="J3565" s="226"/>
      <c r="K3565" s="3"/>
      <c r="L3565" s="3"/>
      <c r="O3565" s="227"/>
      <c r="Q3565" s="94"/>
      <c r="R3565" s="94"/>
      <c r="S3565" s="94"/>
      <c r="T3565" s="94"/>
    </row>
    <row r="3566" ht="15.75" customHeight="1">
      <c r="A3566" s="204"/>
      <c r="B3566" s="240"/>
      <c r="C3566" s="223"/>
      <c r="D3566" s="223"/>
      <c r="J3566" s="226"/>
      <c r="K3566" s="3"/>
      <c r="L3566" s="3"/>
      <c r="O3566" s="227"/>
      <c r="Q3566" s="94"/>
      <c r="R3566" s="94"/>
      <c r="S3566" s="94"/>
      <c r="T3566" s="94"/>
    </row>
    <row r="3567" ht="15.75" customHeight="1">
      <c r="A3567" s="204"/>
      <c r="B3567" s="240"/>
      <c r="C3567" s="223"/>
      <c r="D3567" s="223"/>
      <c r="J3567" s="226"/>
      <c r="K3567" s="3"/>
      <c r="L3567" s="3"/>
      <c r="O3567" s="227"/>
      <c r="Q3567" s="94"/>
      <c r="R3567" s="94"/>
      <c r="S3567" s="94"/>
      <c r="T3567" s="94"/>
    </row>
    <row r="3568" ht="15.75" customHeight="1">
      <c r="A3568" s="204"/>
      <c r="B3568" s="240"/>
      <c r="C3568" s="223"/>
      <c r="D3568" s="223"/>
      <c r="J3568" s="226"/>
      <c r="K3568" s="3"/>
      <c r="L3568" s="3"/>
      <c r="O3568" s="227"/>
      <c r="Q3568" s="94"/>
      <c r="R3568" s="94"/>
      <c r="S3568" s="94"/>
      <c r="T3568" s="94"/>
    </row>
    <row r="3569" ht="15.75" customHeight="1">
      <c r="A3569" s="204"/>
      <c r="B3569" s="240"/>
      <c r="C3569" s="223"/>
      <c r="D3569" s="223"/>
      <c r="J3569" s="226"/>
      <c r="K3569" s="3"/>
      <c r="L3569" s="3"/>
      <c r="O3569" s="227"/>
      <c r="Q3569" s="94"/>
      <c r="R3569" s="94"/>
      <c r="S3569" s="94"/>
      <c r="T3569" s="94"/>
    </row>
    <row r="3570" ht="15.75" customHeight="1">
      <c r="A3570" s="204"/>
      <c r="B3570" s="240"/>
      <c r="C3570" s="223"/>
      <c r="D3570" s="223"/>
      <c r="J3570" s="226"/>
      <c r="K3570" s="3"/>
      <c r="L3570" s="3"/>
      <c r="O3570" s="227"/>
      <c r="Q3570" s="94"/>
      <c r="R3570" s="94"/>
      <c r="S3570" s="94"/>
      <c r="T3570" s="94"/>
    </row>
    <row r="3571" ht="15.75" customHeight="1">
      <c r="A3571" s="204"/>
      <c r="B3571" s="240"/>
      <c r="C3571" s="223"/>
      <c r="D3571" s="223"/>
      <c r="J3571" s="226"/>
      <c r="K3571" s="3"/>
      <c r="L3571" s="3"/>
      <c r="O3571" s="227"/>
      <c r="Q3571" s="94"/>
      <c r="R3571" s="94"/>
      <c r="S3571" s="94"/>
      <c r="T3571" s="94"/>
    </row>
    <row r="3572" ht="15.75" customHeight="1">
      <c r="A3572" s="204"/>
      <c r="B3572" s="240"/>
      <c r="C3572" s="223"/>
      <c r="D3572" s="223"/>
      <c r="J3572" s="226"/>
      <c r="K3572" s="3"/>
      <c r="L3572" s="3"/>
      <c r="O3572" s="227"/>
      <c r="Q3572" s="94"/>
      <c r="R3572" s="94"/>
      <c r="S3572" s="94"/>
      <c r="T3572" s="94"/>
    </row>
    <row r="3573" ht="15.75" customHeight="1">
      <c r="A3573" s="204"/>
      <c r="B3573" s="240"/>
      <c r="C3573" s="223"/>
      <c r="D3573" s="223"/>
      <c r="J3573" s="226"/>
      <c r="K3573" s="3"/>
      <c r="L3573" s="3"/>
      <c r="O3573" s="227"/>
      <c r="Q3573" s="94"/>
      <c r="R3573" s="94"/>
      <c r="S3573" s="94"/>
      <c r="T3573" s="94"/>
    </row>
    <row r="3574" ht="15.75" customHeight="1">
      <c r="A3574" s="204"/>
      <c r="B3574" s="240"/>
      <c r="C3574" s="223"/>
      <c r="D3574" s="223"/>
      <c r="J3574" s="226"/>
      <c r="K3574" s="3"/>
      <c r="L3574" s="3"/>
      <c r="O3574" s="227"/>
      <c r="Q3574" s="94"/>
      <c r="R3574" s="94"/>
      <c r="S3574" s="94"/>
      <c r="T3574" s="94"/>
    </row>
    <row r="3575" ht="15.75" customHeight="1">
      <c r="A3575" s="204"/>
      <c r="B3575" s="240"/>
      <c r="C3575" s="223"/>
      <c r="D3575" s="223"/>
      <c r="J3575" s="226"/>
      <c r="K3575" s="3"/>
      <c r="L3575" s="3"/>
      <c r="O3575" s="227"/>
      <c r="Q3575" s="94"/>
      <c r="R3575" s="94"/>
      <c r="S3575" s="94"/>
      <c r="T3575" s="94"/>
    </row>
    <row r="3576" ht="15.75" customHeight="1">
      <c r="A3576" s="204"/>
      <c r="B3576" s="240"/>
      <c r="C3576" s="223"/>
      <c r="D3576" s="223"/>
      <c r="J3576" s="226"/>
      <c r="K3576" s="3"/>
      <c r="L3576" s="3"/>
      <c r="O3576" s="227"/>
      <c r="Q3576" s="94"/>
      <c r="R3576" s="94"/>
      <c r="S3576" s="94"/>
      <c r="T3576" s="94"/>
    </row>
    <row r="3577" ht="15.75" customHeight="1">
      <c r="A3577" s="204"/>
      <c r="B3577" s="240"/>
      <c r="C3577" s="223"/>
      <c r="D3577" s="223"/>
      <c r="J3577" s="226"/>
      <c r="K3577" s="3"/>
      <c r="L3577" s="3"/>
      <c r="O3577" s="227"/>
      <c r="Q3577" s="94"/>
      <c r="R3577" s="94"/>
      <c r="S3577" s="94"/>
      <c r="T3577" s="94"/>
    </row>
    <row r="3578" ht="15.75" customHeight="1">
      <c r="A3578" s="204"/>
      <c r="B3578" s="240"/>
      <c r="C3578" s="223"/>
      <c r="D3578" s="223"/>
      <c r="J3578" s="226"/>
      <c r="K3578" s="3"/>
      <c r="L3578" s="3"/>
      <c r="O3578" s="227"/>
      <c r="Q3578" s="94"/>
      <c r="R3578" s="94"/>
      <c r="S3578" s="94"/>
      <c r="T3578" s="94"/>
    </row>
    <row r="3579" ht="15.75" customHeight="1">
      <c r="A3579" s="204"/>
      <c r="B3579" s="240"/>
      <c r="C3579" s="223"/>
      <c r="D3579" s="223"/>
      <c r="J3579" s="226"/>
      <c r="K3579" s="3"/>
      <c r="L3579" s="3"/>
      <c r="O3579" s="227"/>
      <c r="Q3579" s="94"/>
      <c r="R3579" s="94"/>
      <c r="S3579" s="94"/>
      <c r="T3579" s="94"/>
    </row>
    <row r="3580" ht="15.75" customHeight="1">
      <c r="A3580" s="204"/>
      <c r="B3580" s="240"/>
      <c r="C3580" s="223"/>
      <c r="D3580" s="223"/>
      <c r="J3580" s="226"/>
      <c r="K3580" s="3"/>
      <c r="L3580" s="3"/>
      <c r="O3580" s="227"/>
      <c r="Q3580" s="94"/>
      <c r="R3580" s="94"/>
      <c r="S3580" s="94"/>
      <c r="T3580" s="94"/>
    </row>
    <row r="3581" ht="15.75" customHeight="1">
      <c r="A3581" s="204"/>
      <c r="B3581" s="240"/>
      <c r="C3581" s="223"/>
      <c r="D3581" s="223"/>
      <c r="J3581" s="226"/>
      <c r="K3581" s="3"/>
      <c r="L3581" s="3"/>
      <c r="O3581" s="227"/>
      <c r="Q3581" s="94"/>
      <c r="R3581" s="94"/>
      <c r="S3581" s="94"/>
      <c r="T3581" s="94"/>
    </row>
    <row r="3582" ht="15.75" customHeight="1">
      <c r="A3582" s="204"/>
      <c r="B3582" s="240"/>
      <c r="C3582" s="223"/>
      <c r="D3582" s="223"/>
      <c r="J3582" s="226"/>
      <c r="K3582" s="3"/>
      <c r="L3582" s="3"/>
      <c r="O3582" s="227"/>
      <c r="Q3582" s="94"/>
      <c r="R3582" s="94"/>
      <c r="S3582" s="94"/>
      <c r="T3582" s="94"/>
    </row>
    <row r="3583" ht="15.75" customHeight="1">
      <c r="A3583" s="204"/>
      <c r="B3583" s="240"/>
      <c r="C3583" s="223"/>
      <c r="D3583" s="223"/>
      <c r="J3583" s="226"/>
      <c r="K3583" s="3"/>
      <c r="L3583" s="3"/>
      <c r="O3583" s="227"/>
      <c r="Q3583" s="94"/>
      <c r="R3583" s="94"/>
      <c r="S3583" s="94"/>
      <c r="T3583" s="94"/>
    </row>
    <row r="3584" ht="15.75" customHeight="1">
      <c r="A3584" s="204"/>
      <c r="B3584" s="240"/>
      <c r="C3584" s="223"/>
      <c r="D3584" s="223"/>
      <c r="J3584" s="226"/>
      <c r="K3584" s="3"/>
      <c r="L3584" s="3"/>
      <c r="O3584" s="227"/>
      <c r="Q3584" s="94"/>
      <c r="R3584" s="94"/>
      <c r="S3584" s="94"/>
      <c r="T3584" s="94"/>
    </row>
    <row r="3585" ht="15.75" customHeight="1">
      <c r="A3585" s="204"/>
      <c r="B3585" s="240"/>
      <c r="C3585" s="223"/>
      <c r="D3585" s="223"/>
      <c r="J3585" s="226"/>
      <c r="K3585" s="3"/>
      <c r="L3585" s="3"/>
      <c r="O3585" s="227"/>
      <c r="Q3585" s="94"/>
      <c r="R3585" s="94"/>
      <c r="S3585" s="94"/>
      <c r="T3585" s="94"/>
    </row>
    <row r="3586" ht="15.75" customHeight="1">
      <c r="A3586" s="204"/>
      <c r="B3586" s="240"/>
      <c r="C3586" s="223"/>
      <c r="D3586" s="223"/>
      <c r="J3586" s="226"/>
      <c r="K3586" s="3"/>
      <c r="L3586" s="3"/>
      <c r="O3586" s="227"/>
      <c r="Q3586" s="94"/>
      <c r="R3586" s="94"/>
      <c r="S3586" s="94"/>
      <c r="T3586" s="94"/>
    </row>
    <row r="3587" ht="15.75" customHeight="1">
      <c r="A3587" s="204"/>
      <c r="B3587" s="240"/>
      <c r="C3587" s="223"/>
      <c r="D3587" s="223"/>
      <c r="J3587" s="226"/>
      <c r="K3587" s="3"/>
      <c r="L3587" s="3"/>
      <c r="O3587" s="227"/>
      <c r="Q3587" s="94"/>
      <c r="R3587" s="94"/>
      <c r="S3587" s="94"/>
      <c r="T3587" s="94"/>
    </row>
    <row r="3588" ht="15.75" customHeight="1">
      <c r="A3588" s="204"/>
      <c r="B3588" s="240"/>
      <c r="C3588" s="223"/>
      <c r="D3588" s="223"/>
      <c r="J3588" s="226"/>
      <c r="K3588" s="3"/>
      <c r="L3588" s="3"/>
      <c r="O3588" s="227"/>
      <c r="Q3588" s="94"/>
      <c r="R3588" s="94"/>
      <c r="S3588" s="94"/>
      <c r="T3588" s="94"/>
    </row>
    <row r="3589" ht="15.75" customHeight="1">
      <c r="A3589" s="204"/>
      <c r="B3589" s="240"/>
      <c r="C3589" s="223"/>
      <c r="D3589" s="223"/>
      <c r="J3589" s="226"/>
      <c r="K3589" s="3"/>
      <c r="L3589" s="3"/>
      <c r="O3589" s="227"/>
      <c r="Q3589" s="94"/>
      <c r="R3589" s="94"/>
      <c r="S3589" s="94"/>
      <c r="T3589" s="94"/>
    </row>
    <row r="3590" ht="15.75" customHeight="1">
      <c r="A3590" s="204"/>
      <c r="B3590" s="240"/>
      <c r="C3590" s="223"/>
      <c r="D3590" s="223"/>
      <c r="J3590" s="226"/>
      <c r="K3590" s="3"/>
      <c r="L3590" s="3"/>
      <c r="O3590" s="227"/>
      <c r="Q3590" s="94"/>
      <c r="R3590" s="94"/>
      <c r="S3590" s="94"/>
      <c r="T3590" s="94"/>
    </row>
    <row r="3591" ht="15.75" customHeight="1">
      <c r="A3591" s="204"/>
      <c r="B3591" s="240"/>
      <c r="C3591" s="223"/>
      <c r="D3591" s="223"/>
      <c r="J3591" s="226"/>
      <c r="K3591" s="3"/>
      <c r="L3591" s="3"/>
      <c r="O3591" s="227"/>
      <c r="Q3591" s="94"/>
      <c r="R3591" s="94"/>
      <c r="S3591" s="94"/>
      <c r="T3591" s="94"/>
    </row>
    <row r="3592" ht="15.75" customHeight="1">
      <c r="A3592" s="204"/>
      <c r="B3592" s="240"/>
      <c r="C3592" s="223"/>
      <c r="D3592" s="223"/>
      <c r="J3592" s="226"/>
      <c r="K3592" s="3"/>
      <c r="L3592" s="3"/>
      <c r="O3592" s="227"/>
      <c r="Q3592" s="94"/>
      <c r="R3592" s="94"/>
      <c r="S3592" s="94"/>
      <c r="T3592" s="94"/>
    </row>
    <row r="3593" ht="15.75" customHeight="1">
      <c r="A3593" s="204"/>
      <c r="B3593" s="240"/>
      <c r="C3593" s="223"/>
      <c r="D3593" s="223"/>
      <c r="J3593" s="226"/>
      <c r="K3593" s="3"/>
      <c r="L3593" s="3"/>
      <c r="O3593" s="227"/>
      <c r="Q3593" s="94"/>
      <c r="R3593" s="94"/>
      <c r="S3593" s="94"/>
      <c r="T3593" s="94"/>
    </row>
    <row r="3594" ht="15.75" customHeight="1">
      <c r="A3594" s="204"/>
      <c r="B3594" s="240"/>
      <c r="C3594" s="223"/>
      <c r="D3594" s="223"/>
      <c r="J3594" s="226"/>
      <c r="K3594" s="3"/>
      <c r="L3594" s="3"/>
      <c r="O3594" s="227"/>
      <c r="Q3594" s="94"/>
      <c r="R3594" s="94"/>
      <c r="S3594" s="94"/>
      <c r="T3594" s="94"/>
    </row>
    <row r="3595" ht="15.75" customHeight="1">
      <c r="A3595" s="204"/>
      <c r="B3595" s="240"/>
      <c r="C3595" s="223"/>
      <c r="D3595" s="223"/>
      <c r="J3595" s="226"/>
      <c r="K3595" s="3"/>
      <c r="L3595" s="3"/>
      <c r="O3595" s="227"/>
      <c r="Q3595" s="94"/>
      <c r="R3595" s="94"/>
      <c r="S3595" s="94"/>
      <c r="T3595" s="94"/>
    </row>
    <row r="3596" ht="15.75" customHeight="1">
      <c r="A3596" s="204"/>
      <c r="B3596" s="240"/>
      <c r="C3596" s="223"/>
      <c r="D3596" s="223"/>
      <c r="J3596" s="226"/>
      <c r="K3596" s="3"/>
      <c r="L3596" s="3"/>
      <c r="O3596" s="227"/>
      <c r="Q3596" s="94"/>
      <c r="R3596" s="94"/>
      <c r="S3596" s="94"/>
      <c r="T3596" s="94"/>
    </row>
    <row r="3597" ht="15.75" customHeight="1">
      <c r="A3597" s="204"/>
      <c r="B3597" s="240"/>
      <c r="C3597" s="223"/>
      <c r="D3597" s="223"/>
      <c r="J3597" s="226"/>
      <c r="K3597" s="3"/>
      <c r="L3597" s="3"/>
      <c r="O3597" s="227"/>
      <c r="Q3597" s="94"/>
      <c r="R3597" s="94"/>
      <c r="S3597" s="94"/>
      <c r="T3597" s="94"/>
    </row>
    <row r="3598" ht="15.75" customHeight="1">
      <c r="A3598" s="204"/>
      <c r="B3598" s="240"/>
      <c r="C3598" s="223"/>
      <c r="D3598" s="223"/>
      <c r="J3598" s="226"/>
      <c r="K3598" s="3"/>
      <c r="L3598" s="3"/>
      <c r="O3598" s="227"/>
      <c r="Q3598" s="94"/>
      <c r="R3598" s="94"/>
      <c r="S3598" s="94"/>
      <c r="T3598" s="94"/>
    </row>
    <row r="3599" ht="15.75" customHeight="1">
      <c r="A3599" s="204"/>
      <c r="B3599" s="240"/>
      <c r="C3599" s="223"/>
      <c r="D3599" s="223"/>
      <c r="J3599" s="226"/>
      <c r="K3599" s="3"/>
      <c r="L3599" s="3"/>
      <c r="O3599" s="227"/>
      <c r="Q3599" s="94"/>
      <c r="R3599" s="94"/>
      <c r="S3599" s="94"/>
      <c r="T3599" s="94"/>
    </row>
    <row r="3600" ht="15.75" customHeight="1">
      <c r="A3600" s="204"/>
      <c r="B3600" s="240"/>
      <c r="C3600" s="223"/>
      <c r="D3600" s="223"/>
      <c r="J3600" s="226"/>
      <c r="K3600" s="3"/>
      <c r="L3600" s="3"/>
      <c r="O3600" s="227"/>
      <c r="Q3600" s="94"/>
      <c r="R3600" s="94"/>
      <c r="S3600" s="94"/>
      <c r="T3600" s="94"/>
    </row>
    <row r="3601" ht="15.75" customHeight="1">
      <c r="A3601" s="204"/>
      <c r="B3601" s="240"/>
      <c r="C3601" s="223"/>
      <c r="D3601" s="223"/>
      <c r="J3601" s="226"/>
      <c r="K3601" s="3"/>
      <c r="L3601" s="3"/>
      <c r="O3601" s="227"/>
      <c r="Q3601" s="94"/>
      <c r="R3601" s="94"/>
      <c r="S3601" s="94"/>
      <c r="T3601" s="94"/>
    </row>
    <row r="3602" ht="15.75" customHeight="1">
      <c r="A3602" s="204"/>
      <c r="B3602" s="240"/>
      <c r="C3602" s="223"/>
      <c r="D3602" s="223"/>
      <c r="J3602" s="226"/>
      <c r="K3602" s="3"/>
      <c r="L3602" s="3"/>
      <c r="O3602" s="227"/>
      <c r="Q3602" s="94"/>
      <c r="R3602" s="94"/>
      <c r="S3602" s="94"/>
      <c r="T3602" s="94"/>
    </row>
    <row r="3603" ht="15.75" customHeight="1">
      <c r="A3603" s="204"/>
      <c r="B3603" s="240"/>
      <c r="C3603" s="223"/>
      <c r="D3603" s="223"/>
      <c r="J3603" s="226"/>
      <c r="K3603" s="3"/>
      <c r="L3603" s="3"/>
      <c r="O3603" s="227"/>
      <c r="Q3603" s="94"/>
      <c r="R3603" s="94"/>
      <c r="S3603" s="94"/>
      <c r="T3603" s="94"/>
    </row>
    <row r="3604" ht="15.75" customHeight="1">
      <c r="A3604" s="204"/>
      <c r="B3604" s="240"/>
      <c r="C3604" s="223"/>
      <c r="D3604" s="223"/>
      <c r="J3604" s="226"/>
      <c r="K3604" s="3"/>
      <c r="L3604" s="3"/>
      <c r="O3604" s="227"/>
      <c r="Q3604" s="94"/>
      <c r="R3604" s="94"/>
      <c r="S3604" s="94"/>
      <c r="T3604" s="94"/>
    </row>
    <row r="3605" ht="15.75" customHeight="1">
      <c r="A3605" s="204"/>
      <c r="B3605" s="240"/>
      <c r="C3605" s="223"/>
      <c r="D3605" s="223"/>
      <c r="J3605" s="226"/>
      <c r="K3605" s="3"/>
      <c r="L3605" s="3"/>
      <c r="O3605" s="227"/>
      <c r="Q3605" s="94"/>
      <c r="R3605" s="94"/>
      <c r="S3605" s="94"/>
      <c r="T3605" s="94"/>
    </row>
    <row r="3606" ht="15.75" customHeight="1">
      <c r="A3606" s="204"/>
      <c r="B3606" s="240"/>
      <c r="C3606" s="223"/>
      <c r="D3606" s="223"/>
      <c r="J3606" s="226"/>
      <c r="K3606" s="3"/>
      <c r="L3606" s="3"/>
      <c r="O3606" s="227"/>
      <c r="Q3606" s="94"/>
      <c r="R3606" s="94"/>
      <c r="S3606" s="94"/>
      <c r="T3606" s="94"/>
    </row>
    <row r="3607" ht="15.75" customHeight="1">
      <c r="A3607" s="204"/>
      <c r="B3607" s="240"/>
      <c r="C3607" s="223"/>
      <c r="D3607" s="223"/>
      <c r="J3607" s="226"/>
      <c r="K3607" s="3"/>
      <c r="L3607" s="3"/>
      <c r="O3607" s="227"/>
      <c r="Q3607" s="94"/>
      <c r="R3607" s="94"/>
      <c r="S3607" s="94"/>
      <c r="T3607" s="94"/>
    </row>
    <row r="3608" ht="15.75" customHeight="1">
      <c r="A3608" s="204"/>
      <c r="B3608" s="240"/>
      <c r="C3608" s="223"/>
      <c r="D3608" s="223"/>
      <c r="J3608" s="226"/>
      <c r="K3608" s="3"/>
      <c r="L3608" s="3"/>
      <c r="O3608" s="227"/>
      <c r="Q3608" s="94"/>
      <c r="R3608" s="94"/>
      <c r="S3608" s="94"/>
      <c r="T3608" s="94"/>
    </row>
    <row r="3609" ht="15.75" customHeight="1">
      <c r="A3609" s="204"/>
      <c r="B3609" s="240"/>
      <c r="C3609" s="223"/>
      <c r="D3609" s="223"/>
      <c r="J3609" s="226"/>
      <c r="K3609" s="3"/>
      <c r="L3609" s="3"/>
      <c r="O3609" s="227"/>
      <c r="Q3609" s="94"/>
      <c r="R3609" s="94"/>
      <c r="S3609" s="94"/>
      <c r="T3609" s="94"/>
    </row>
    <row r="3610" ht="15.75" customHeight="1">
      <c r="A3610" s="204"/>
      <c r="B3610" s="240"/>
      <c r="C3610" s="223"/>
      <c r="D3610" s="223"/>
      <c r="J3610" s="226"/>
      <c r="K3610" s="3"/>
      <c r="L3610" s="3"/>
      <c r="O3610" s="227"/>
      <c r="Q3610" s="94"/>
      <c r="R3610" s="94"/>
      <c r="S3610" s="94"/>
      <c r="T3610" s="94"/>
    </row>
    <row r="3611" ht="15.75" customHeight="1">
      <c r="A3611" s="204"/>
      <c r="B3611" s="240"/>
      <c r="C3611" s="223"/>
      <c r="D3611" s="223"/>
      <c r="J3611" s="226"/>
      <c r="K3611" s="3"/>
      <c r="L3611" s="3"/>
      <c r="O3611" s="227"/>
      <c r="Q3611" s="94"/>
      <c r="R3611" s="94"/>
      <c r="S3611" s="94"/>
      <c r="T3611" s="94"/>
    </row>
    <row r="3612" ht="15.75" customHeight="1">
      <c r="A3612" s="204"/>
      <c r="B3612" s="240"/>
      <c r="C3612" s="223"/>
      <c r="D3612" s="223"/>
      <c r="J3612" s="226"/>
      <c r="K3612" s="3"/>
      <c r="L3612" s="3"/>
      <c r="O3612" s="227"/>
      <c r="Q3612" s="94"/>
      <c r="R3612" s="94"/>
      <c r="S3612" s="94"/>
      <c r="T3612" s="94"/>
    </row>
    <row r="3613" ht="15.75" customHeight="1">
      <c r="A3613" s="204"/>
      <c r="B3613" s="240"/>
      <c r="C3613" s="223"/>
      <c r="D3613" s="223"/>
      <c r="J3613" s="226"/>
      <c r="K3613" s="3"/>
      <c r="L3613" s="3"/>
      <c r="O3613" s="227"/>
      <c r="Q3613" s="94"/>
      <c r="R3613" s="94"/>
      <c r="S3613" s="94"/>
      <c r="T3613" s="94"/>
    </row>
    <row r="3614" ht="15.75" customHeight="1">
      <c r="A3614" s="204"/>
      <c r="B3614" s="240"/>
      <c r="C3614" s="223"/>
      <c r="D3614" s="223"/>
      <c r="J3614" s="226"/>
      <c r="K3614" s="3"/>
      <c r="L3614" s="3"/>
      <c r="O3614" s="227"/>
      <c r="Q3614" s="94"/>
      <c r="R3614" s="94"/>
      <c r="S3614" s="94"/>
      <c r="T3614" s="94"/>
    </row>
    <row r="3615" ht="15.75" customHeight="1">
      <c r="A3615" s="204"/>
      <c r="B3615" s="240"/>
      <c r="C3615" s="223"/>
      <c r="D3615" s="223"/>
      <c r="J3615" s="226"/>
      <c r="K3615" s="3"/>
      <c r="L3615" s="3"/>
      <c r="O3615" s="227"/>
      <c r="Q3615" s="94"/>
      <c r="R3615" s="94"/>
      <c r="S3615" s="94"/>
      <c r="T3615" s="94"/>
    </row>
    <row r="3616" ht="15.75" customHeight="1">
      <c r="A3616" s="204"/>
      <c r="B3616" s="240"/>
      <c r="C3616" s="223"/>
      <c r="D3616" s="223"/>
      <c r="J3616" s="226"/>
      <c r="K3616" s="3"/>
      <c r="L3616" s="3"/>
      <c r="O3616" s="227"/>
      <c r="Q3616" s="94"/>
      <c r="R3616" s="94"/>
      <c r="S3616" s="94"/>
      <c r="T3616" s="94"/>
    </row>
    <row r="3617" ht="15.75" customHeight="1">
      <c r="A3617" s="204"/>
      <c r="B3617" s="240"/>
      <c r="C3617" s="223"/>
      <c r="D3617" s="223"/>
      <c r="J3617" s="226"/>
      <c r="K3617" s="3"/>
      <c r="L3617" s="3"/>
      <c r="O3617" s="227"/>
      <c r="Q3617" s="94"/>
      <c r="R3617" s="94"/>
      <c r="S3617" s="94"/>
      <c r="T3617" s="94"/>
    </row>
    <row r="3618" ht="15.75" customHeight="1">
      <c r="A3618" s="204"/>
      <c r="B3618" s="240"/>
      <c r="C3618" s="223"/>
      <c r="D3618" s="223"/>
      <c r="J3618" s="226"/>
      <c r="K3618" s="3"/>
      <c r="L3618" s="3"/>
      <c r="O3618" s="227"/>
      <c r="Q3618" s="94"/>
      <c r="R3618" s="94"/>
      <c r="S3618" s="94"/>
      <c r="T3618" s="94"/>
    </row>
    <row r="3619" ht="15.75" customHeight="1">
      <c r="A3619" s="204"/>
      <c r="B3619" s="240"/>
      <c r="C3619" s="223"/>
      <c r="D3619" s="223"/>
      <c r="J3619" s="226"/>
      <c r="K3619" s="3"/>
      <c r="L3619" s="3"/>
      <c r="O3619" s="227"/>
      <c r="Q3619" s="94"/>
      <c r="R3619" s="94"/>
      <c r="S3619" s="94"/>
      <c r="T3619" s="94"/>
    </row>
    <row r="3620" ht="15.75" customHeight="1">
      <c r="A3620" s="204"/>
      <c r="B3620" s="240"/>
      <c r="C3620" s="223"/>
      <c r="D3620" s="223"/>
      <c r="J3620" s="226"/>
      <c r="K3620" s="3"/>
      <c r="L3620" s="3"/>
      <c r="O3620" s="227"/>
      <c r="Q3620" s="94"/>
      <c r="R3620" s="94"/>
      <c r="S3620" s="94"/>
      <c r="T3620" s="94"/>
    </row>
    <row r="3621" ht="15.75" customHeight="1">
      <c r="A3621" s="204"/>
      <c r="B3621" s="240"/>
      <c r="C3621" s="223"/>
      <c r="D3621" s="223"/>
      <c r="J3621" s="226"/>
      <c r="K3621" s="3"/>
      <c r="L3621" s="3"/>
      <c r="O3621" s="227"/>
      <c r="Q3621" s="94"/>
      <c r="R3621" s="94"/>
      <c r="S3621" s="94"/>
      <c r="T3621" s="94"/>
    </row>
    <row r="3622" ht="15.75" customHeight="1">
      <c r="A3622" s="204"/>
      <c r="B3622" s="240"/>
      <c r="C3622" s="223"/>
      <c r="D3622" s="223"/>
      <c r="J3622" s="226"/>
      <c r="K3622" s="3"/>
      <c r="L3622" s="3"/>
      <c r="O3622" s="227"/>
      <c r="Q3622" s="94"/>
      <c r="R3622" s="94"/>
      <c r="S3622" s="94"/>
      <c r="T3622" s="94"/>
    </row>
    <row r="3623" ht="15.75" customHeight="1">
      <c r="A3623" s="204"/>
      <c r="B3623" s="240"/>
      <c r="C3623" s="223"/>
      <c r="D3623" s="223"/>
      <c r="J3623" s="226"/>
      <c r="K3623" s="3"/>
      <c r="L3623" s="3"/>
      <c r="O3623" s="227"/>
      <c r="Q3623" s="94"/>
      <c r="R3623" s="94"/>
      <c r="S3623" s="94"/>
      <c r="T3623" s="94"/>
    </row>
    <row r="3624" ht="15.75" customHeight="1">
      <c r="A3624" s="204"/>
      <c r="B3624" s="240"/>
      <c r="C3624" s="223"/>
      <c r="D3624" s="223"/>
      <c r="J3624" s="226"/>
      <c r="K3624" s="3"/>
      <c r="L3624" s="3"/>
      <c r="O3624" s="227"/>
      <c r="Q3624" s="94"/>
      <c r="R3624" s="94"/>
      <c r="S3624" s="94"/>
      <c r="T3624" s="94"/>
    </row>
    <row r="3625" ht="15.75" customHeight="1">
      <c r="A3625" s="204"/>
      <c r="B3625" s="240"/>
      <c r="C3625" s="223"/>
      <c r="D3625" s="223"/>
      <c r="J3625" s="226"/>
      <c r="K3625" s="3"/>
      <c r="L3625" s="3"/>
      <c r="O3625" s="227"/>
      <c r="Q3625" s="94"/>
      <c r="R3625" s="94"/>
      <c r="S3625" s="94"/>
      <c r="T3625" s="94"/>
    </row>
    <row r="3626" ht="15.75" customHeight="1">
      <c r="A3626" s="204"/>
      <c r="B3626" s="240"/>
      <c r="C3626" s="223"/>
      <c r="D3626" s="223"/>
      <c r="J3626" s="226"/>
      <c r="K3626" s="3"/>
      <c r="L3626" s="3"/>
      <c r="O3626" s="227"/>
      <c r="Q3626" s="94"/>
      <c r="R3626" s="94"/>
      <c r="S3626" s="94"/>
      <c r="T3626" s="94"/>
    </row>
    <row r="3627" ht="15.75" customHeight="1">
      <c r="A3627" s="204"/>
      <c r="B3627" s="240"/>
      <c r="C3627" s="223"/>
      <c r="D3627" s="223"/>
      <c r="J3627" s="226"/>
      <c r="K3627" s="3"/>
      <c r="L3627" s="3"/>
      <c r="O3627" s="227"/>
      <c r="Q3627" s="94"/>
      <c r="R3627" s="94"/>
      <c r="S3627" s="94"/>
      <c r="T3627" s="94"/>
    </row>
    <row r="3628" ht="15.75" customHeight="1">
      <c r="A3628" s="204"/>
      <c r="B3628" s="240"/>
      <c r="C3628" s="223"/>
      <c r="D3628" s="223"/>
      <c r="J3628" s="226"/>
      <c r="K3628" s="3"/>
      <c r="L3628" s="3"/>
      <c r="O3628" s="227"/>
      <c r="Q3628" s="94"/>
      <c r="R3628" s="94"/>
      <c r="S3628" s="94"/>
      <c r="T3628" s="94"/>
    </row>
    <row r="3629" ht="15.75" customHeight="1">
      <c r="A3629" s="204"/>
      <c r="B3629" s="240"/>
      <c r="C3629" s="223"/>
      <c r="D3629" s="223"/>
      <c r="J3629" s="226"/>
      <c r="K3629" s="3"/>
      <c r="L3629" s="3"/>
      <c r="O3629" s="227"/>
      <c r="Q3629" s="94"/>
      <c r="R3629" s="94"/>
      <c r="S3629" s="94"/>
      <c r="T3629" s="94"/>
    </row>
    <row r="3630" ht="15.75" customHeight="1">
      <c r="A3630" s="204"/>
      <c r="B3630" s="240"/>
      <c r="C3630" s="223"/>
      <c r="D3630" s="223"/>
      <c r="J3630" s="226"/>
      <c r="K3630" s="3"/>
      <c r="L3630" s="3"/>
      <c r="O3630" s="227"/>
      <c r="Q3630" s="94"/>
      <c r="R3630" s="94"/>
      <c r="S3630" s="94"/>
      <c r="T3630" s="94"/>
    </row>
    <row r="3631" ht="15.75" customHeight="1">
      <c r="A3631" s="204"/>
      <c r="B3631" s="240"/>
      <c r="C3631" s="223"/>
      <c r="D3631" s="223"/>
      <c r="J3631" s="226"/>
      <c r="K3631" s="3"/>
      <c r="L3631" s="3"/>
      <c r="O3631" s="227"/>
      <c r="Q3631" s="94"/>
      <c r="R3631" s="94"/>
      <c r="S3631" s="94"/>
      <c r="T3631" s="94"/>
    </row>
    <row r="3632" ht="15.75" customHeight="1">
      <c r="A3632" s="204"/>
      <c r="B3632" s="240"/>
      <c r="C3632" s="223"/>
      <c r="D3632" s="223"/>
      <c r="J3632" s="226"/>
      <c r="K3632" s="3"/>
      <c r="L3632" s="3"/>
      <c r="O3632" s="227"/>
      <c r="Q3632" s="94"/>
      <c r="R3632" s="94"/>
      <c r="S3632" s="94"/>
      <c r="T3632" s="94"/>
    </row>
    <row r="3633" ht="15.75" customHeight="1">
      <c r="A3633" s="204"/>
      <c r="B3633" s="240"/>
      <c r="C3633" s="223"/>
      <c r="D3633" s="223"/>
      <c r="J3633" s="226"/>
      <c r="K3633" s="3"/>
      <c r="L3633" s="3"/>
      <c r="O3633" s="227"/>
      <c r="Q3633" s="94"/>
      <c r="R3633" s="94"/>
      <c r="S3633" s="94"/>
      <c r="T3633" s="94"/>
    </row>
    <row r="3634" ht="15.75" customHeight="1">
      <c r="A3634" s="204"/>
      <c r="B3634" s="240"/>
      <c r="C3634" s="223"/>
      <c r="D3634" s="223"/>
      <c r="J3634" s="226"/>
      <c r="K3634" s="3"/>
      <c r="L3634" s="3"/>
      <c r="O3634" s="227"/>
      <c r="Q3634" s="94"/>
      <c r="R3634" s="94"/>
      <c r="S3634" s="94"/>
      <c r="T3634" s="94"/>
    </row>
    <row r="3635" ht="15.75" customHeight="1">
      <c r="A3635" s="204"/>
      <c r="B3635" s="240"/>
      <c r="C3635" s="223"/>
      <c r="D3635" s="223"/>
      <c r="J3635" s="226"/>
      <c r="K3635" s="3"/>
      <c r="L3635" s="3"/>
      <c r="O3635" s="227"/>
      <c r="Q3635" s="94"/>
      <c r="R3635" s="94"/>
      <c r="S3635" s="94"/>
      <c r="T3635" s="94"/>
    </row>
    <row r="3636" ht="15.75" customHeight="1">
      <c r="A3636" s="204"/>
      <c r="B3636" s="240"/>
      <c r="C3636" s="223"/>
      <c r="D3636" s="223"/>
      <c r="J3636" s="226"/>
      <c r="K3636" s="3"/>
      <c r="L3636" s="3"/>
      <c r="O3636" s="227"/>
      <c r="Q3636" s="94"/>
      <c r="R3636" s="94"/>
      <c r="S3636" s="94"/>
      <c r="T3636" s="94"/>
    </row>
    <row r="3637" ht="15.75" customHeight="1">
      <c r="A3637" s="204"/>
      <c r="B3637" s="240"/>
      <c r="C3637" s="223"/>
      <c r="D3637" s="223"/>
      <c r="J3637" s="226"/>
      <c r="K3637" s="3"/>
      <c r="L3637" s="3"/>
      <c r="O3637" s="227"/>
      <c r="Q3637" s="94"/>
      <c r="R3637" s="94"/>
      <c r="S3637" s="94"/>
      <c r="T3637" s="94"/>
    </row>
    <row r="3638" ht="15.75" customHeight="1">
      <c r="A3638" s="204"/>
      <c r="B3638" s="240"/>
      <c r="C3638" s="223"/>
      <c r="D3638" s="223"/>
      <c r="J3638" s="226"/>
      <c r="K3638" s="3"/>
      <c r="L3638" s="3"/>
      <c r="O3638" s="227"/>
      <c r="Q3638" s="94"/>
      <c r="R3638" s="94"/>
      <c r="S3638" s="94"/>
      <c r="T3638" s="94"/>
    </row>
    <row r="3639" ht="15.75" customHeight="1">
      <c r="A3639" s="204"/>
      <c r="B3639" s="240"/>
      <c r="C3639" s="223"/>
      <c r="D3639" s="223"/>
      <c r="J3639" s="226"/>
      <c r="K3639" s="3"/>
      <c r="L3639" s="3"/>
      <c r="O3639" s="227"/>
      <c r="Q3639" s="94"/>
      <c r="R3639" s="94"/>
      <c r="S3639" s="94"/>
      <c r="T3639" s="94"/>
    </row>
    <row r="3640" ht="15.75" customHeight="1">
      <c r="A3640" s="204"/>
      <c r="B3640" s="240"/>
      <c r="C3640" s="223"/>
      <c r="D3640" s="223"/>
      <c r="J3640" s="226"/>
      <c r="K3640" s="3"/>
      <c r="L3640" s="3"/>
      <c r="O3640" s="227"/>
      <c r="Q3640" s="94"/>
      <c r="R3640" s="94"/>
      <c r="S3640" s="94"/>
      <c r="T3640" s="94"/>
    </row>
    <row r="3641" ht="15.75" customHeight="1">
      <c r="A3641" s="204"/>
      <c r="B3641" s="240"/>
      <c r="C3641" s="223"/>
      <c r="D3641" s="223"/>
      <c r="J3641" s="226"/>
      <c r="K3641" s="3"/>
      <c r="L3641" s="3"/>
      <c r="O3641" s="227"/>
      <c r="Q3641" s="94"/>
      <c r="R3641" s="94"/>
      <c r="S3641" s="94"/>
      <c r="T3641" s="94"/>
    </row>
    <row r="3642" ht="15.75" customHeight="1">
      <c r="A3642" s="204"/>
      <c r="B3642" s="240"/>
      <c r="C3642" s="223"/>
      <c r="D3642" s="223"/>
      <c r="J3642" s="226"/>
      <c r="K3642" s="3"/>
      <c r="L3642" s="3"/>
      <c r="O3642" s="227"/>
      <c r="Q3642" s="94"/>
      <c r="R3642" s="94"/>
      <c r="S3642" s="94"/>
      <c r="T3642" s="94"/>
    </row>
    <row r="3643" ht="15.75" customHeight="1">
      <c r="A3643" s="204"/>
      <c r="B3643" s="240"/>
      <c r="C3643" s="223"/>
      <c r="D3643" s="223"/>
      <c r="J3643" s="226"/>
      <c r="K3643" s="3"/>
      <c r="L3643" s="3"/>
      <c r="O3643" s="227"/>
      <c r="Q3643" s="94"/>
      <c r="R3643" s="94"/>
      <c r="S3643" s="94"/>
      <c r="T3643" s="94"/>
    </row>
    <row r="3644" ht="15.75" customHeight="1">
      <c r="A3644" s="204"/>
      <c r="B3644" s="240"/>
      <c r="C3644" s="223"/>
      <c r="D3644" s="223"/>
      <c r="J3644" s="226"/>
      <c r="K3644" s="3"/>
      <c r="L3644" s="3"/>
      <c r="O3644" s="227"/>
      <c r="Q3644" s="94"/>
      <c r="R3644" s="94"/>
      <c r="S3644" s="94"/>
      <c r="T3644" s="94"/>
    </row>
    <row r="3645" ht="15.75" customHeight="1">
      <c r="A3645" s="204"/>
      <c r="B3645" s="240"/>
      <c r="C3645" s="223"/>
      <c r="D3645" s="223"/>
      <c r="J3645" s="226"/>
      <c r="K3645" s="3"/>
      <c r="L3645" s="3"/>
      <c r="O3645" s="227"/>
      <c r="Q3645" s="94"/>
      <c r="R3645" s="94"/>
      <c r="S3645" s="94"/>
      <c r="T3645" s="94"/>
    </row>
    <row r="3646" ht="15.75" customHeight="1">
      <c r="A3646" s="204"/>
      <c r="B3646" s="240"/>
      <c r="C3646" s="223"/>
      <c r="D3646" s="223"/>
      <c r="J3646" s="226"/>
      <c r="K3646" s="3"/>
      <c r="L3646" s="3"/>
      <c r="O3646" s="227"/>
      <c r="Q3646" s="94"/>
      <c r="R3646" s="94"/>
      <c r="S3646" s="94"/>
      <c r="T3646" s="94"/>
    </row>
    <row r="3647" ht="15.75" customHeight="1">
      <c r="A3647" s="204"/>
      <c r="B3647" s="240"/>
      <c r="C3647" s="223"/>
      <c r="D3647" s="223"/>
      <c r="J3647" s="226"/>
      <c r="K3647" s="3"/>
      <c r="L3647" s="3"/>
      <c r="O3647" s="227"/>
      <c r="Q3647" s="94"/>
      <c r="R3647" s="94"/>
      <c r="S3647" s="94"/>
      <c r="T3647" s="94"/>
    </row>
    <row r="3648" ht="15.75" customHeight="1">
      <c r="A3648" s="204"/>
      <c r="B3648" s="240"/>
      <c r="C3648" s="223"/>
      <c r="D3648" s="223"/>
      <c r="J3648" s="226"/>
      <c r="K3648" s="3"/>
      <c r="L3648" s="3"/>
      <c r="O3648" s="227"/>
      <c r="Q3648" s="94"/>
      <c r="R3648" s="94"/>
      <c r="S3648" s="94"/>
      <c r="T3648" s="94"/>
    </row>
    <row r="3649" ht="15.75" customHeight="1">
      <c r="A3649" s="204"/>
      <c r="B3649" s="240"/>
      <c r="C3649" s="223"/>
      <c r="D3649" s="223"/>
      <c r="J3649" s="226"/>
      <c r="K3649" s="3"/>
      <c r="L3649" s="3"/>
      <c r="O3649" s="227"/>
      <c r="Q3649" s="94"/>
      <c r="R3649" s="94"/>
      <c r="S3649" s="94"/>
      <c r="T3649" s="94"/>
    </row>
    <row r="3650" ht="15.75" customHeight="1">
      <c r="A3650" s="204"/>
      <c r="B3650" s="240"/>
      <c r="C3650" s="223"/>
      <c r="D3650" s="223"/>
      <c r="J3650" s="226"/>
      <c r="K3650" s="3"/>
      <c r="L3650" s="3"/>
      <c r="O3650" s="227"/>
      <c r="Q3650" s="94"/>
      <c r="R3650" s="94"/>
      <c r="S3650" s="94"/>
      <c r="T3650" s="94"/>
    </row>
    <row r="3651" ht="15.75" customHeight="1">
      <c r="A3651" s="204"/>
      <c r="B3651" s="240"/>
      <c r="C3651" s="223"/>
      <c r="D3651" s="223"/>
      <c r="J3651" s="226"/>
      <c r="K3651" s="3"/>
      <c r="L3651" s="3"/>
      <c r="O3651" s="227"/>
      <c r="Q3651" s="94"/>
      <c r="R3651" s="94"/>
      <c r="S3651" s="94"/>
      <c r="T3651" s="94"/>
    </row>
    <row r="3652" ht="15.75" customHeight="1">
      <c r="A3652" s="204"/>
      <c r="B3652" s="240"/>
      <c r="C3652" s="223"/>
      <c r="D3652" s="223"/>
      <c r="J3652" s="226"/>
      <c r="K3652" s="3"/>
      <c r="L3652" s="3"/>
      <c r="O3652" s="227"/>
      <c r="Q3652" s="94"/>
      <c r="R3652" s="94"/>
      <c r="S3652" s="94"/>
      <c r="T3652" s="94"/>
    </row>
    <row r="3653" ht="15.75" customHeight="1">
      <c r="A3653" s="204"/>
      <c r="B3653" s="240"/>
      <c r="C3653" s="223"/>
      <c r="D3653" s="223"/>
      <c r="J3653" s="226"/>
      <c r="K3653" s="3"/>
      <c r="L3653" s="3"/>
      <c r="O3653" s="227"/>
      <c r="Q3653" s="94"/>
      <c r="R3653" s="94"/>
      <c r="S3653" s="94"/>
      <c r="T3653" s="94"/>
    </row>
    <row r="3654" ht="15.75" customHeight="1">
      <c r="A3654" s="204"/>
      <c r="B3654" s="240"/>
      <c r="C3654" s="223"/>
      <c r="D3654" s="223"/>
      <c r="J3654" s="226"/>
      <c r="K3654" s="3"/>
      <c r="L3654" s="3"/>
      <c r="O3654" s="227"/>
      <c r="Q3654" s="94"/>
      <c r="R3654" s="94"/>
      <c r="S3654" s="94"/>
      <c r="T3654" s="94"/>
    </row>
    <row r="3655" ht="15.75" customHeight="1">
      <c r="A3655" s="204"/>
      <c r="B3655" s="240"/>
      <c r="C3655" s="223"/>
      <c r="D3655" s="223"/>
      <c r="J3655" s="226"/>
      <c r="K3655" s="3"/>
      <c r="L3655" s="3"/>
      <c r="O3655" s="227"/>
      <c r="Q3655" s="94"/>
      <c r="R3655" s="94"/>
      <c r="S3655" s="94"/>
      <c r="T3655" s="94"/>
    </row>
    <row r="3656" ht="15.75" customHeight="1">
      <c r="A3656" s="204"/>
      <c r="B3656" s="240"/>
      <c r="C3656" s="223"/>
      <c r="D3656" s="223"/>
      <c r="J3656" s="226"/>
      <c r="K3656" s="3"/>
      <c r="L3656" s="3"/>
      <c r="O3656" s="227"/>
      <c r="Q3656" s="94"/>
      <c r="R3656" s="94"/>
      <c r="S3656" s="94"/>
      <c r="T3656" s="94"/>
    </row>
    <row r="3657" ht="15.75" customHeight="1">
      <c r="A3657" s="204"/>
      <c r="B3657" s="240"/>
      <c r="C3657" s="223"/>
      <c r="D3657" s="223"/>
      <c r="J3657" s="226"/>
      <c r="K3657" s="3"/>
      <c r="L3657" s="3"/>
      <c r="O3657" s="227"/>
      <c r="Q3657" s="94"/>
      <c r="R3657" s="94"/>
      <c r="S3657" s="94"/>
      <c r="T3657" s="94"/>
    </row>
    <row r="3658" ht="15.75" customHeight="1">
      <c r="A3658" s="204"/>
      <c r="B3658" s="240"/>
      <c r="C3658" s="223"/>
      <c r="D3658" s="223"/>
      <c r="J3658" s="226"/>
      <c r="K3658" s="3"/>
      <c r="L3658" s="3"/>
      <c r="O3658" s="227"/>
      <c r="Q3658" s="94"/>
      <c r="R3658" s="94"/>
      <c r="S3658" s="94"/>
      <c r="T3658" s="94"/>
    </row>
    <row r="3659" ht="15.75" customHeight="1">
      <c r="A3659" s="204"/>
      <c r="B3659" s="240"/>
      <c r="C3659" s="223"/>
      <c r="D3659" s="223"/>
      <c r="J3659" s="226"/>
      <c r="K3659" s="3"/>
      <c r="L3659" s="3"/>
      <c r="O3659" s="227"/>
      <c r="Q3659" s="94"/>
      <c r="R3659" s="94"/>
      <c r="S3659" s="94"/>
      <c r="T3659" s="94"/>
    </row>
    <row r="3660" ht="15.75" customHeight="1">
      <c r="A3660" s="204"/>
      <c r="B3660" s="240"/>
      <c r="C3660" s="223"/>
      <c r="D3660" s="223"/>
      <c r="J3660" s="226"/>
      <c r="K3660" s="3"/>
      <c r="L3660" s="3"/>
      <c r="O3660" s="227"/>
      <c r="Q3660" s="94"/>
      <c r="R3660" s="94"/>
      <c r="S3660" s="94"/>
      <c r="T3660" s="94"/>
    </row>
    <row r="3661" ht="15.75" customHeight="1">
      <c r="A3661" s="204"/>
      <c r="B3661" s="240"/>
      <c r="C3661" s="223"/>
      <c r="D3661" s="223"/>
      <c r="J3661" s="226"/>
      <c r="K3661" s="3"/>
      <c r="L3661" s="3"/>
      <c r="O3661" s="227"/>
      <c r="Q3661" s="94"/>
      <c r="R3661" s="94"/>
      <c r="S3661" s="94"/>
      <c r="T3661" s="94"/>
    </row>
    <row r="3662" ht="15.75" customHeight="1">
      <c r="A3662" s="204"/>
      <c r="B3662" s="240"/>
      <c r="C3662" s="223"/>
      <c r="D3662" s="223"/>
      <c r="J3662" s="226"/>
      <c r="K3662" s="3"/>
      <c r="L3662" s="3"/>
      <c r="O3662" s="227"/>
      <c r="Q3662" s="94"/>
      <c r="R3662" s="94"/>
      <c r="S3662" s="94"/>
      <c r="T3662" s="94"/>
    </row>
    <row r="3663" ht="15.75" customHeight="1">
      <c r="A3663" s="204"/>
      <c r="B3663" s="240"/>
      <c r="C3663" s="223"/>
      <c r="D3663" s="223"/>
      <c r="J3663" s="226"/>
      <c r="K3663" s="3"/>
      <c r="L3663" s="3"/>
      <c r="O3663" s="227"/>
      <c r="Q3663" s="94"/>
      <c r="R3663" s="94"/>
      <c r="S3663" s="94"/>
      <c r="T3663" s="94"/>
    </row>
    <row r="3664" ht="15.75" customHeight="1">
      <c r="A3664" s="204"/>
      <c r="B3664" s="240"/>
      <c r="C3664" s="223"/>
      <c r="D3664" s="223"/>
      <c r="J3664" s="226"/>
      <c r="K3664" s="3"/>
      <c r="L3664" s="3"/>
      <c r="O3664" s="227"/>
      <c r="Q3664" s="94"/>
      <c r="R3664" s="94"/>
      <c r="S3664" s="94"/>
      <c r="T3664" s="94"/>
    </row>
    <row r="3665" ht="15.75" customHeight="1">
      <c r="A3665" s="204"/>
      <c r="B3665" s="240"/>
      <c r="C3665" s="223"/>
      <c r="D3665" s="223"/>
      <c r="J3665" s="226"/>
      <c r="K3665" s="3"/>
      <c r="L3665" s="3"/>
      <c r="O3665" s="227"/>
      <c r="Q3665" s="94"/>
      <c r="R3665" s="94"/>
      <c r="S3665" s="94"/>
      <c r="T3665" s="94"/>
    </row>
    <row r="3666" ht="15.75" customHeight="1">
      <c r="A3666" s="204"/>
      <c r="B3666" s="240"/>
      <c r="C3666" s="223"/>
      <c r="D3666" s="223"/>
      <c r="J3666" s="226"/>
      <c r="K3666" s="3"/>
      <c r="L3666" s="3"/>
      <c r="O3666" s="227"/>
      <c r="Q3666" s="94"/>
      <c r="R3666" s="94"/>
      <c r="S3666" s="94"/>
      <c r="T3666" s="94"/>
    </row>
    <row r="3667" ht="15.75" customHeight="1">
      <c r="A3667" s="204"/>
      <c r="B3667" s="240"/>
      <c r="C3667" s="223"/>
      <c r="D3667" s="223"/>
      <c r="J3667" s="226"/>
      <c r="K3667" s="3"/>
      <c r="L3667" s="3"/>
      <c r="O3667" s="227"/>
      <c r="Q3667" s="94"/>
      <c r="R3667" s="94"/>
      <c r="S3667" s="94"/>
      <c r="T3667" s="94"/>
    </row>
    <row r="3668" ht="15.75" customHeight="1">
      <c r="A3668" s="204"/>
      <c r="B3668" s="240"/>
      <c r="C3668" s="223"/>
      <c r="D3668" s="223"/>
      <c r="J3668" s="226"/>
      <c r="K3668" s="3"/>
      <c r="L3668" s="3"/>
      <c r="O3668" s="227"/>
      <c r="Q3668" s="94"/>
      <c r="R3668" s="94"/>
      <c r="S3668" s="94"/>
      <c r="T3668" s="94"/>
    </row>
    <row r="3669" ht="15.75" customHeight="1">
      <c r="A3669" s="204"/>
      <c r="B3669" s="240"/>
      <c r="C3669" s="223"/>
      <c r="D3669" s="223"/>
      <c r="J3669" s="226"/>
      <c r="K3669" s="3"/>
      <c r="L3669" s="3"/>
      <c r="O3669" s="227"/>
      <c r="Q3669" s="94"/>
      <c r="R3669" s="94"/>
      <c r="S3669" s="94"/>
      <c r="T3669" s="94"/>
    </row>
    <row r="3670" ht="15.75" customHeight="1">
      <c r="A3670" s="204"/>
      <c r="B3670" s="240"/>
      <c r="C3670" s="223"/>
      <c r="D3670" s="223"/>
      <c r="J3670" s="226"/>
      <c r="K3670" s="3"/>
      <c r="L3670" s="3"/>
      <c r="O3670" s="227"/>
      <c r="Q3670" s="94"/>
      <c r="R3670" s="94"/>
      <c r="S3670" s="94"/>
      <c r="T3670" s="94"/>
    </row>
    <row r="3671" ht="15.75" customHeight="1">
      <c r="A3671" s="204"/>
      <c r="B3671" s="240"/>
      <c r="C3671" s="223"/>
      <c r="D3671" s="223"/>
      <c r="J3671" s="226"/>
      <c r="K3671" s="3"/>
      <c r="L3671" s="3"/>
      <c r="O3671" s="227"/>
      <c r="Q3671" s="94"/>
      <c r="R3671" s="94"/>
      <c r="S3671" s="94"/>
      <c r="T3671" s="94"/>
    </row>
    <row r="3672" ht="15.75" customHeight="1">
      <c r="A3672" s="204"/>
      <c r="B3672" s="240"/>
      <c r="C3672" s="223"/>
      <c r="D3672" s="223"/>
      <c r="J3672" s="226"/>
      <c r="K3672" s="3"/>
      <c r="L3672" s="3"/>
      <c r="O3672" s="227"/>
      <c r="Q3672" s="94"/>
      <c r="R3672" s="94"/>
      <c r="S3672" s="94"/>
      <c r="T3672" s="94"/>
    </row>
    <row r="3673" ht="15.75" customHeight="1">
      <c r="A3673" s="204"/>
      <c r="B3673" s="240"/>
      <c r="C3673" s="223"/>
      <c r="D3673" s="223"/>
      <c r="J3673" s="226"/>
      <c r="K3673" s="3"/>
      <c r="L3673" s="3"/>
      <c r="O3673" s="227"/>
      <c r="Q3673" s="94"/>
      <c r="R3673" s="94"/>
      <c r="S3673" s="94"/>
      <c r="T3673" s="94"/>
    </row>
    <row r="3674" ht="15.75" customHeight="1">
      <c r="A3674" s="204"/>
      <c r="B3674" s="240"/>
      <c r="C3674" s="223"/>
      <c r="D3674" s="223"/>
      <c r="J3674" s="226"/>
      <c r="K3674" s="3"/>
      <c r="L3674" s="3"/>
      <c r="O3674" s="227"/>
      <c r="Q3674" s="94"/>
      <c r="R3674" s="94"/>
      <c r="S3674" s="94"/>
      <c r="T3674" s="94"/>
    </row>
    <row r="3675" ht="15.75" customHeight="1">
      <c r="A3675" s="204"/>
      <c r="B3675" s="240"/>
      <c r="C3675" s="223"/>
      <c r="D3675" s="223"/>
      <c r="J3675" s="226"/>
      <c r="K3675" s="3"/>
      <c r="L3675" s="3"/>
      <c r="O3675" s="227"/>
      <c r="Q3675" s="94"/>
      <c r="R3675" s="94"/>
      <c r="S3675" s="94"/>
      <c r="T3675" s="94"/>
    </row>
    <row r="3676" ht="15.75" customHeight="1">
      <c r="A3676" s="204"/>
      <c r="B3676" s="240"/>
      <c r="C3676" s="223"/>
      <c r="D3676" s="223"/>
      <c r="J3676" s="226"/>
      <c r="K3676" s="3"/>
      <c r="L3676" s="3"/>
      <c r="O3676" s="227"/>
      <c r="Q3676" s="94"/>
      <c r="R3676" s="94"/>
      <c r="S3676" s="94"/>
      <c r="T3676" s="94"/>
    </row>
    <row r="3677" ht="15.75" customHeight="1">
      <c r="A3677" s="204"/>
      <c r="B3677" s="240"/>
      <c r="C3677" s="223"/>
      <c r="D3677" s="223"/>
      <c r="J3677" s="226"/>
      <c r="K3677" s="3"/>
      <c r="L3677" s="3"/>
      <c r="O3677" s="227"/>
      <c r="Q3677" s="94"/>
      <c r="R3677" s="94"/>
      <c r="S3677" s="94"/>
      <c r="T3677" s="94"/>
    </row>
    <row r="3678" ht="15.75" customHeight="1">
      <c r="A3678" s="204"/>
      <c r="B3678" s="240"/>
      <c r="C3678" s="223"/>
      <c r="D3678" s="223"/>
      <c r="J3678" s="226"/>
      <c r="K3678" s="3"/>
      <c r="L3678" s="3"/>
      <c r="O3678" s="227"/>
      <c r="Q3678" s="94"/>
      <c r="R3678" s="94"/>
      <c r="S3678" s="94"/>
      <c r="T3678" s="94"/>
    </row>
    <row r="3679" ht="15.75" customHeight="1">
      <c r="A3679" s="204"/>
      <c r="B3679" s="240"/>
      <c r="C3679" s="223"/>
      <c r="D3679" s="223"/>
      <c r="J3679" s="226"/>
      <c r="K3679" s="3"/>
      <c r="L3679" s="3"/>
      <c r="O3679" s="227"/>
      <c r="Q3679" s="94"/>
      <c r="R3679" s="94"/>
      <c r="S3679" s="94"/>
      <c r="T3679" s="94"/>
    </row>
    <row r="3680" ht="15.75" customHeight="1">
      <c r="A3680" s="204"/>
      <c r="B3680" s="240"/>
      <c r="C3680" s="223"/>
      <c r="D3680" s="223"/>
      <c r="J3680" s="226"/>
      <c r="K3680" s="3"/>
      <c r="L3680" s="3"/>
      <c r="O3680" s="227"/>
      <c r="Q3680" s="94"/>
      <c r="R3680" s="94"/>
      <c r="S3680" s="94"/>
      <c r="T3680" s="94"/>
    </row>
    <row r="3681" ht="15.75" customHeight="1">
      <c r="A3681" s="204"/>
      <c r="B3681" s="240"/>
      <c r="C3681" s="223"/>
      <c r="D3681" s="223"/>
      <c r="J3681" s="226"/>
      <c r="K3681" s="3"/>
      <c r="L3681" s="3"/>
      <c r="O3681" s="227"/>
      <c r="Q3681" s="94"/>
      <c r="R3681" s="94"/>
      <c r="S3681" s="94"/>
      <c r="T3681" s="94"/>
    </row>
    <row r="3682" ht="15.75" customHeight="1">
      <c r="A3682" s="204"/>
      <c r="B3682" s="240"/>
      <c r="C3682" s="223"/>
      <c r="D3682" s="223"/>
      <c r="J3682" s="226"/>
      <c r="K3682" s="3"/>
      <c r="L3682" s="3"/>
      <c r="O3682" s="227"/>
      <c r="Q3682" s="94"/>
      <c r="R3682" s="94"/>
      <c r="S3682" s="94"/>
      <c r="T3682" s="94"/>
    </row>
    <row r="3683" ht="15.75" customHeight="1">
      <c r="A3683" s="204"/>
      <c r="B3683" s="240"/>
      <c r="C3683" s="223"/>
      <c r="D3683" s="223"/>
      <c r="J3683" s="226"/>
      <c r="K3683" s="3"/>
      <c r="L3683" s="3"/>
      <c r="O3683" s="227"/>
      <c r="Q3683" s="94"/>
      <c r="R3683" s="94"/>
      <c r="S3683" s="94"/>
      <c r="T3683" s="94"/>
    </row>
    <row r="3684" ht="15.75" customHeight="1">
      <c r="A3684" s="204"/>
      <c r="B3684" s="240"/>
      <c r="C3684" s="223"/>
      <c r="D3684" s="223"/>
      <c r="J3684" s="226"/>
      <c r="K3684" s="3"/>
      <c r="L3684" s="3"/>
      <c r="O3684" s="227"/>
      <c r="Q3684" s="94"/>
      <c r="R3684" s="94"/>
      <c r="S3684" s="94"/>
      <c r="T3684" s="94"/>
    </row>
    <row r="3685" ht="15.75" customHeight="1">
      <c r="A3685" s="204"/>
      <c r="B3685" s="240"/>
      <c r="C3685" s="223"/>
      <c r="D3685" s="223"/>
      <c r="J3685" s="226"/>
      <c r="K3685" s="3"/>
      <c r="L3685" s="3"/>
      <c r="O3685" s="227"/>
      <c r="Q3685" s="94"/>
      <c r="R3685" s="94"/>
      <c r="S3685" s="94"/>
      <c r="T3685" s="94"/>
    </row>
    <row r="3686" ht="15.75" customHeight="1">
      <c r="A3686" s="204"/>
      <c r="B3686" s="240"/>
      <c r="C3686" s="223"/>
      <c r="D3686" s="223"/>
      <c r="J3686" s="226"/>
      <c r="K3686" s="3"/>
      <c r="L3686" s="3"/>
      <c r="O3686" s="227"/>
      <c r="Q3686" s="94"/>
      <c r="R3686" s="94"/>
      <c r="S3686" s="94"/>
      <c r="T3686" s="94"/>
    </row>
    <row r="3687" ht="15.75" customHeight="1">
      <c r="A3687" s="204"/>
      <c r="B3687" s="240"/>
      <c r="C3687" s="223"/>
      <c r="D3687" s="223"/>
      <c r="J3687" s="226"/>
      <c r="K3687" s="3"/>
      <c r="L3687" s="3"/>
      <c r="O3687" s="227"/>
      <c r="Q3687" s="94"/>
      <c r="R3687" s="94"/>
      <c r="S3687" s="94"/>
      <c r="T3687" s="94"/>
    </row>
    <row r="3688" ht="15.75" customHeight="1">
      <c r="A3688" s="204"/>
      <c r="B3688" s="240"/>
      <c r="C3688" s="223"/>
      <c r="D3688" s="223"/>
      <c r="J3688" s="226"/>
      <c r="K3688" s="3"/>
      <c r="L3688" s="3"/>
      <c r="O3688" s="227"/>
      <c r="Q3688" s="94"/>
      <c r="R3688" s="94"/>
      <c r="S3688" s="94"/>
      <c r="T3688" s="94"/>
    </row>
    <row r="3689" ht="15.75" customHeight="1">
      <c r="A3689" s="204"/>
      <c r="B3689" s="240"/>
      <c r="C3689" s="223"/>
      <c r="D3689" s="223"/>
      <c r="J3689" s="226"/>
      <c r="K3689" s="3"/>
      <c r="L3689" s="3"/>
      <c r="O3689" s="227"/>
      <c r="Q3689" s="94"/>
      <c r="R3689" s="94"/>
      <c r="S3689" s="94"/>
      <c r="T3689" s="94"/>
    </row>
    <row r="3690" ht="15.75" customHeight="1">
      <c r="A3690" s="204"/>
      <c r="B3690" s="240"/>
      <c r="C3690" s="223"/>
      <c r="D3690" s="223"/>
      <c r="J3690" s="226"/>
      <c r="K3690" s="3"/>
      <c r="L3690" s="3"/>
      <c r="O3690" s="227"/>
      <c r="Q3690" s="94"/>
      <c r="R3690" s="94"/>
      <c r="S3690" s="94"/>
      <c r="T3690" s="94"/>
    </row>
    <row r="3691" ht="15.75" customHeight="1">
      <c r="A3691" s="204"/>
      <c r="B3691" s="240"/>
      <c r="C3691" s="223"/>
      <c r="D3691" s="223"/>
      <c r="J3691" s="226"/>
      <c r="K3691" s="3"/>
      <c r="L3691" s="3"/>
      <c r="O3691" s="227"/>
      <c r="Q3691" s="94"/>
      <c r="R3691" s="94"/>
      <c r="S3691" s="94"/>
      <c r="T3691" s="94"/>
    </row>
    <row r="3692" ht="15.75" customHeight="1">
      <c r="A3692" s="204"/>
      <c r="B3692" s="240"/>
      <c r="C3692" s="223"/>
      <c r="D3692" s="223"/>
      <c r="J3692" s="226"/>
      <c r="K3692" s="3"/>
      <c r="L3692" s="3"/>
      <c r="O3692" s="227"/>
      <c r="Q3692" s="94"/>
      <c r="R3692" s="94"/>
      <c r="S3692" s="94"/>
      <c r="T3692" s="94"/>
    </row>
    <row r="3693" ht="15.75" customHeight="1">
      <c r="A3693" s="204"/>
      <c r="B3693" s="240"/>
      <c r="C3693" s="223"/>
      <c r="D3693" s="223"/>
      <c r="J3693" s="226"/>
      <c r="K3693" s="3"/>
      <c r="L3693" s="3"/>
      <c r="O3693" s="227"/>
      <c r="Q3693" s="94"/>
      <c r="R3693" s="94"/>
      <c r="S3693" s="94"/>
      <c r="T3693" s="94"/>
    </row>
    <row r="3694" ht="15.75" customHeight="1">
      <c r="A3694" s="204"/>
      <c r="B3694" s="240"/>
      <c r="C3694" s="223"/>
      <c r="D3694" s="223"/>
      <c r="J3694" s="226"/>
      <c r="K3694" s="3"/>
      <c r="L3694" s="3"/>
      <c r="O3694" s="227"/>
      <c r="Q3694" s="94"/>
      <c r="R3694" s="94"/>
      <c r="S3694" s="94"/>
      <c r="T3694" s="94"/>
    </row>
    <row r="3695" ht="15.75" customHeight="1">
      <c r="A3695" s="204"/>
      <c r="B3695" s="240"/>
      <c r="C3695" s="223"/>
      <c r="D3695" s="223"/>
      <c r="J3695" s="226"/>
      <c r="K3695" s="3"/>
      <c r="L3695" s="3"/>
      <c r="O3695" s="227"/>
      <c r="Q3695" s="94"/>
      <c r="R3695" s="94"/>
      <c r="S3695" s="94"/>
      <c r="T3695" s="94"/>
    </row>
    <row r="3696" ht="15.75" customHeight="1">
      <c r="A3696" s="204"/>
      <c r="B3696" s="240"/>
      <c r="C3696" s="223"/>
      <c r="D3696" s="223"/>
      <c r="J3696" s="226"/>
      <c r="K3696" s="3"/>
      <c r="L3696" s="3"/>
      <c r="O3696" s="227"/>
      <c r="Q3696" s="94"/>
      <c r="R3696" s="94"/>
      <c r="S3696" s="94"/>
      <c r="T3696" s="94"/>
    </row>
    <row r="3697" ht="15.75" customHeight="1">
      <c r="A3697" s="204"/>
      <c r="B3697" s="240"/>
      <c r="C3697" s="223"/>
      <c r="D3697" s="223"/>
      <c r="J3697" s="226"/>
      <c r="K3697" s="3"/>
      <c r="L3697" s="3"/>
      <c r="O3697" s="227"/>
      <c r="Q3697" s="94"/>
      <c r="R3697" s="94"/>
      <c r="S3697" s="94"/>
      <c r="T3697" s="94"/>
    </row>
    <row r="3698" ht="15.75" customHeight="1">
      <c r="A3698" s="204"/>
      <c r="B3698" s="240"/>
      <c r="C3698" s="223"/>
      <c r="D3698" s="223"/>
      <c r="J3698" s="226"/>
      <c r="K3698" s="3"/>
      <c r="L3698" s="3"/>
      <c r="O3698" s="227"/>
      <c r="Q3698" s="94"/>
      <c r="R3698" s="94"/>
      <c r="S3698" s="94"/>
      <c r="T3698" s="94"/>
    </row>
    <row r="3699" ht="15.75" customHeight="1">
      <c r="A3699" s="204"/>
      <c r="B3699" s="240"/>
      <c r="C3699" s="223"/>
      <c r="D3699" s="223"/>
      <c r="J3699" s="226"/>
      <c r="K3699" s="3"/>
      <c r="L3699" s="3"/>
      <c r="O3699" s="227"/>
      <c r="Q3699" s="94"/>
      <c r="R3699" s="94"/>
      <c r="S3699" s="94"/>
      <c r="T3699" s="94"/>
    </row>
    <row r="3700" ht="15.75" customHeight="1">
      <c r="A3700" s="204"/>
      <c r="B3700" s="240"/>
      <c r="C3700" s="223"/>
      <c r="D3700" s="223"/>
      <c r="J3700" s="226"/>
      <c r="K3700" s="3"/>
      <c r="L3700" s="3"/>
      <c r="O3700" s="227"/>
      <c r="Q3700" s="94"/>
      <c r="R3700" s="94"/>
      <c r="S3700" s="94"/>
      <c r="T3700" s="94"/>
    </row>
    <row r="3701" ht="15.75" customHeight="1">
      <c r="A3701" s="204"/>
      <c r="B3701" s="240"/>
      <c r="C3701" s="223"/>
      <c r="D3701" s="223"/>
      <c r="J3701" s="226"/>
      <c r="K3701" s="3"/>
      <c r="L3701" s="3"/>
      <c r="O3701" s="227"/>
      <c r="Q3701" s="94"/>
      <c r="R3701" s="94"/>
      <c r="S3701" s="94"/>
      <c r="T3701" s="94"/>
    </row>
    <row r="3702" ht="15.75" customHeight="1">
      <c r="A3702" s="204"/>
      <c r="B3702" s="240"/>
      <c r="C3702" s="223"/>
      <c r="D3702" s="223"/>
      <c r="J3702" s="226"/>
      <c r="K3702" s="3"/>
      <c r="L3702" s="3"/>
      <c r="O3702" s="227"/>
      <c r="Q3702" s="94"/>
      <c r="R3702" s="94"/>
      <c r="S3702" s="94"/>
      <c r="T3702" s="94"/>
    </row>
    <row r="3703" ht="15.75" customHeight="1">
      <c r="A3703" s="204"/>
      <c r="B3703" s="240"/>
      <c r="C3703" s="223"/>
      <c r="D3703" s="223"/>
      <c r="J3703" s="226"/>
      <c r="K3703" s="3"/>
      <c r="L3703" s="3"/>
      <c r="O3703" s="227"/>
      <c r="Q3703" s="94"/>
      <c r="R3703" s="94"/>
      <c r="S3703" s="94"/>
      <c r="T3703" s="94"/>
    </row>
    <row r="3704" ht="15.75" customHeight="1">
      <c r="A3704" s="204"/>
      <c r="B3704" s="240"/>
      <c r="C3704" s="223"/>
      <c r="D3704" s="223"/>
      <c r="J3704" s="226"/>
      <c r="K3704" s="3"/>
      <c r="L3704" s="3"/>
      <c r="O3704" s="227"/>
      <c r="Q3704" s="94"/>
      <c r="R3704" s="94"/>
      <c r="S3704" s="94"/>
      <c r="T3704" s="94"/>
    </row>
    <row r="3705" ht="15.75" customHeight="1">
      <c r="A3705" s="204"/>
      <c r="B3705" s="240"/>
      <c r="C3705" s="223"/>
      <c r="D3705" s="223"/>
      <c r="J3705" s="226"/>
      <c r="K3705" s="3"/>
      <c r="L3705" s="3"/>
      <c r="O3705" s="227"/>
      <c r="Q3705" s="94"/>
      <c r="R3705" s="94"/>
      <c r="S3705" s="94"/>
      <c r="T3705" s="94"/>
    </row>
    <row r="3706" ht="15.75" customHeight="1">
      <c r="A3706" s="204"/>
      <c r="B3706" s="240"/>
      <c r="C3706" s="223"/>
      <c r="D3706" s="223"/>
      <c r="J3706" s="226"/>
      <c r="K3706" s="3"/>
      <c r="L3706" s="3"/>
      <c r="O3706" s="227"/>
      <c r="Q3706" s="94"/>
      <c r="R3706" s="94"/>
      <c r="S3706" s="94"/>
      <c r="T3706" s="94"/>
    </row>
    <row r="3707" ht="15.75" customHeight="1">
      <c r="A3707" s="204"/>
      <c r="B3707" s="240"/>
      <c r="C3707" s="223"/>
      <c r="D3707" s="223"/>
      <c r="J3707" s="226"/>
      <c r="K3707" s="3"/>
      <c r="L3707" s="3"/>
      <c r="O3707" s="227"/>
      <c r="Q3707" s="94"/>
      <c r="R3707" s="94"/>
      <c r="S3707" s="94"/>
      <c r="T3707" s="94"/>
    </row>
    <row r="3708" ht="15.75" customHeight="1">
      <c r="A3708" s="204"/>
      <c r="B3708" s="240"/>
      <c r="C3708" s="223"/>
      <c r="D3708" s="223"/>
      <c r="J3708" s="226"/>
      <c r="K3708" s="3"/>
      <c r="L3708" s="3"/>
      <c r="O3708" s="227"/>
      <c r="Q3708" s="94"/>
      <c r="R3708" s="94"/>
      <c r="S3708" s="94"/>
      <c r="T3708" s="94"/>
    </row>
    <row r="3709" ht="15.75" customHeight="1">
      <c r="A3709" s="204"/>
      <c r="B3709" s="240"/>
      <c r="C3709" s="223"/>
      <c r="D3709" s="223"/>
      <c r="J3709" s="226"/>
      <c r="K3709" s="3"/>
      <c r="L3709" s="3"/>
      <c r="O3709" s="227"/>
      <c r="Q3709" s="94"/>
      <c r="R3709" s="94"/>
      <c r="S3709" s="94"/>
      <c r="T3709" s="94"/>
    </row>
    <row r="3710" ht="15.75" customHeight="1">
      <c r="A3710" s="204"/>
      <c r="B3710" s="240"/>
      <c r="C3710" s="223"/>
      <c r="D3710" s="223"/>
      <c r="J3710" s="226"/>
      <c r="K3710" s="3"/>
      <c r="L3710" s="3"/>
      <c r="O3710" s="227"/>
      <c r="Q3710" s="94"/>
      <c r="R3710" s="94"/>
      <c r="S3710" s="94"/>
      <c r="T3710" s="94"/>
    </row>
    <row r="3711" ht="15.75" customHeight="1">
      <c r="A3711" s="204"/>
      <c r="B3711" s="240"/>
      <c r="C3711" s="223"/>
      <c r="D3711" s="223"/>
      <c r="J3711" s="226"/>
      <c r="K3711" s="3"/>
      <c r="L3711" s="3"/>
      <c r="O3711" s="227"/>
      <c r="Q3711" s="94"/>
      <c r="R3711" s="94"/>
      <c r="S3711" s="94"/>
      <c r="T3711" s="94"/>
    </row>
    <row r="3712" ht="15.75" customHeight="1">
      <c r="A3712" s="204"/>
      <c r="B3712" s="240"/>
      <c r="C3712" s="223"/>
      <c r="D3712" s="223"/>
      <c r="J3712" s="226"/>
      <c r="K3712" s="3"/>
      <c r="L3712" s="3"/>
      <c r="O3712" s="227"/>
      <c r="Q3712" s="94"/>
      <c r="R3712" s="94"/>
      <c r="S3712" s="94"/>
      <c r="T3712" s="94"/>
    </row>
    <row r="3713" ht="15.75" customHeight="1">
      <c r="A3713" s="204"/>
      <c r="B3713" s="240"/>
      <c r="C3713" s="223"/>
      <c r="D3713" s="223"/>
      <c r="J3713" s="226"/>
      <c r="K3713" s="3"/>
      <c r="L3713" s="3"/>
      <c r="O3713" s="227"/>
      <c r="Q3713" s="94"/>
      <c r="R3713" s="94"/>
      <c r="S3713" s="94"/>
      <c r="T3713" s="94"/>
    </row>
    <row r="3714" ht="15.75" customHeight="1">
      <c r="A3714" s="204"/>
      <c r="B3714" s="240"/>
      <c r="C3714" s="223"/>
      <c r="D3714" s="223"/>
      <c r="J3714" s="226"/>
      <c r="K3714" s="3"/>
      <c r="L3714" s="3"/>
      <c r="O3714" s="227"/>
      <c r="Q3714" s="94"/>
      <c r="R3714" s="94"/>
      <c r="S3714" s="94"/>
      <c r="T3714" s="94"/>
    </row>
    <row r="3715" ht="15.75" customHeight="1">
      <c r="A3715" s="204"/>
      <c r="B3715" s="240"/>
      <c r="C3715" s="223"/>
      <c r="D3715" s="223"/>
      <c r="J3715" s="226"/>
      <c r="K3715" s="3"/>
      <c r="L3715" s="3"/>
      <c r="O3715" s="227"/>
      <c r="Q3715" s="94"/>
      <c r="R3715" s="94"/>
      <c r="S3715" s="94"/>
      <c r="T3715" s="94"/>
    </row>
    <row r="3716" ht="15.75" customHeight="1">
      <c r="A3716" s="204"/>
      <c r="B3716" s="240"/>
      <c r="C3716" s="223"/>
      <c r="D3716" s="223"/>
      <c r="J3716" s="226"/>
      <c r="K3716" s="3"/>
      <c r="L3716" s="3"/>
      <c r="O3716" s="227"/>
      <c r="Q3716" s="94"/>
      <c r="R3716" s="94"/>
      <c r="S3716" s="94"/>
      <c r="T3716" s="94"/>
    </row>
    <row r="3717" ht="15.75" customHeight="1">
      <c r="A3717" s="204"/>
      <c r="B3717" s="240"/>
      <c r="C3717" s="223"/>
      <c r="D3717" s="223"/>
      <c r="J3717" s="226"/>
      <c r="K3717" s="3"/>
      <c r="L3717" s="3"/>
      <c r="O3717" s="227"/>
      <c r="Q3717" s="94"/>
      <c r="R3717" s="94"/>
      <c r="S3717" s="94"/>
      <c r="T3717" s="94"/>
    </row>
    <row r="3718" ht="15.75" customHeight="1">
      <c r="A3718" s="204"/>
      <c r="B3718" s="240"/>
      <c r="C3718" s="223"/>
      <c r="D3718" s="223"/>
      <c r="J3718" s="226"/>
      <c r="K3718" s="3"/>
      <c r="L3718" s="3"/>
      <c r="O3718" s="227"/>
      <c r="Q3718" s="94"/>
      <c r="R3718" s="94"/>
      <c r="S3718" s="94"/>
      <c r="T3718" s="94"/>
    </row>
    <row r="3719" ht="15.75" customHeight="1">
      <c r="A3719" s="204"/>
      <c r="B3719" s="240"/>
      <c r="C3719" s="223"/>
      <c r="D3719" s="223"/>
      <c r="J3719" s="226"/>
      <c r="K3719" s="3"/>
      <c r="L3719" s="3"/>
      <c r="O3719" s="227"/>
      <c r="Q3719" s="94"/>
      <c r="R3719" s="94"/>
      <c r="S3719" s="94"/>
      <c r="T3719" s="94"/>
    </row>
    <row r="3720" ht="15.75" customHeight="1">
      <c r="A3720" s="204"/>
      <c r="B3720" s="240"/>
      <c r="C3720" s="223"/>
      <c r="D3720" s="223"/>
      <c r="J3720" s="226"/>
      <c r="K3720" s="3"/>
      <c r="L3720" s="3"/>
      <c r="O3720" s="227"/>
      <c r="Q3720" s="94"/>
      <c r="R3720" s="94"/>
      <c r="S3720" s="94"/>
      <c r="T3720" s="94"/>
    </row>
    <row r="3721" ht="15.75" customHeight="1">
      <c r="A3721" s="204"/>
      <c r="B3721" s="240"/>
      <c r="C3721" s="223"/>
      <c r="D3721" s="223"/>
      <c r="J3721" s="226"/>
      <c r="K3721" s="3"/>
      <c r="L3721" s="3"/>
      <c r="O3721" s="227"/>
      <c r="Q3721" s="94"/>
      <c r="R3721" s="94"/>
      <c r="S3721" s="94"/>
      <c r="T3721" s="94"/>
    </row>
    <row r="3722" ht="15.75" customHeight="1">
      <c r="A3722" s="204"/>
      <c r="B3722" s="240"/>
      <c r="C3722" s="223"/>
      <c r="D3722" s="223"/>
      <c r="J3722" s="226"/>
      <c r="K3722" s="3"/>
      <c r="L3722" s="3"/>
      <c r="O3722" s="227"/>
      <c r="Q3722" s="94"/>
      <c r="R3722" s="94"/>
      <c r="S3722" s="94"/>
      <c r="T3722" s="94"/>
    </row>
    <row r="3723" ht="15.75" customHeight="1">
      <c r="A3723" s="204"/>
      <c r="B3723" s="240"/>
      <c r="C3723" s="223"/>
      <c r="D3723" s="223"/>
      <c r="J3723" s="226"/>
      <c r="K3723" s="3"/>
      <c r="L3723" s="3"/>
      <c r="O3723" s="227"/>
      <c r="Q3723" s="94"/>
      <c r="R3723" s="94"/>
      <c r="S3723" s="94"/>
      <c r="T3723" s="94"/>
    </row>
    <row r="3724" ht="15.75" customHeight="1">
      <c r="A3724" s="204"/>
      <c r="B3724" s="240"/>
      <c r="C3724" s="223"/>
      <c r="D3724" s="223"/>
      <c r="J3724" s="226"/>
      <c r="K3724" s="3"/>
      <c r="L3724" s="3"/>
      <c r="O3724" s="227"/>
      <c r="Q3724" s="94"/>
      <c r="R3724" s="94"/>
      <c r="S3724" s="94"/>
      <c r="T3724" s="94"/>
    </row>
    <row r="3725" ht="15.75" customHeight="1">
      <c r="A3725" s="204"/>
      <c r="B3725" s="240"/>
      <c r="C3725" s="223"/>
      <c r="D3725" s="223"/>
      <c r="J3725" s="226"/>
      <c r="K3725" s="3"/>
      <c r="L3725" s="3"/>
      <c r="O3725" s="227"/>
      <c r="Q3725" s="94"/>
      <c r="R3725" s="94"/>
      <c r="S3725" s="94"/>
      <c r="T3725" s="94"/>
    </row>
    <row r="3726" ht="15.75" customHeight="1">
      <c r="A3726" s="204"/>
      <c r="B3726" s="240"/>
      <c r="C3726" s="223"/>
      <c r="D3726" s="223"/>
      <c r="J3726" s="226"/>
      <c r="K3726" s="3"/>
      <c r="L3726" s="3"/>
      <c r="O3726" s="227"/>
      <c r="Q3726" s="94"/>
      <c r="R3726" s="94"/>
      <c r="S3726" s="94"/>
      <c r="T3726" s="94"/>
    </row>
    <row r="3727" ht="15.75" customHeight="1">
      <c r="A3727" s="204"/>
      <c r="B3727" s="240"/>
      <c r="C3727" s="223"/>
      <c r="D3727" s="223"/>
      <c r="J3727" s="226"/>
      <c r="K3727" s="3"/>
      <c r="L3727" s="3"/>
      <c r="O3727" s="227"/>
      <c r="Q3727" s="94"/>
      <c r="R3727" s="94"/>
      <c r="S3727" s="94"/>
      <c r="T3727" s="94"/>
    </row>
    <row r="3728" ht="15.75" customHeight="1">
      <c r="A3728" s="204"/>
      <c r="B3728" s="240"/>
      <c r="C3728" s="223"/>
      <c r="D3728" s="223"/>
      <c r="J3728" s="226"/>
      <c r="K3728" s="3"/>
      <c r="L3728" s="3"/>
      <c r="O3728" s="227"/>
      <c r="Q3728" s="94"/>
      <c r="R3728" s="94"/>
      <c r="S3728" s="94"/>
      <c r="T3728" s="94"/>
    </row>
    <row r="3729" ht="15.75" customHeight="1">
      <c r="A3729" s="204"/>
      <c r="B3729" s="240"/>
      <c r="C3729" s="223"/>
      <c r="D3729" s="223"/>
      <c r="J3729" s="226"/>
      <c r="K3729" s="3"/>
      <c r="L3729" s="3"/>
      <c r="O3729" s="227"/>
      <c r="Q3729" s="94"/>
      <c r="R3729" s="94"/>
      <c r="S3729" s="94"/>
      <c r="T3729" s="94"/>
    </row>
    <row r="3730" ht="15.75" customHeight="1">
      <c r="A3730" s="204"/>
      <c r="B3730" s="240"/>
      <c r="C3730" s="223"/>
      <c r="D3730" s="223"/>
      <c r="J3730" s="226"/>
      <c r="K3730" s="3"/>
      <c r="L3730" s="3"/>
      <c r="O3730" s="227"/>
      <c r="Q3730" s="94"/>
      <c r="R3730" s="94"/>
      <c r="S3730" s="94"/>
      <c r="T3730" s="94"/>
    </row>
    <row r="3731" ht="15.75" customHeight="1">
      <c r="A3731" s="204"/>
      <c r="B3731" s="240"/>
      <c r="C3731" s="223"/>
      <c r="D3731" s="223"/>
      <c r="J3731" s="226"/>
      <c r="K3731" s="3"/>
      <c r="L3731" s="3"/>
      <c r="O3731" s="227"/>
      <c r="Q3731" s="94"/>
      <c r="R3731" s="94"/>
      <c r="S3731" s="94"/>
      <c r="T3731" s="94"/>
    </row>
    <row r="3732" ht="15.75" customHeight="1">
      <c r="A3732" s="204"/>
      <c r="B3732" s="240"/>
      <c r="C3732" s="223"/>
      <c r="D3732" s="223"/>
      <c r="J3732" s="226"/>
      <c r="K3732" s="3"/>
      <c r="L3732" s="3"/>
      <c r="O3732" s="227"/>
      <c r="Q3732" s="94"/>
      <c r="R3732" s="94"/>
      <c r="S3732" s="94"/>
      <c r="T3732" s="94"/>
    </row>
    <row r="3733" ht="15.75" customHeight="1">
      <c r="A3733" s="204"/>
      <c r="B3733" s="240"/>
      <c r="C3733" s="223"/>
      <c r="D3733" s="223"/>
      <c r="J3733" s="226"/>
      <c r="K3733" s="3"/>
      <c r="L3733" s="3"/>
      <c r="O3733" s="227"/>
      <c r="Q3733" s="94"/>
      <c r="R3733" s="94"/>
      <c r="S3733" s="94"/>
      <c r="T3733" s="94"/>
    </row>
    <row r="3734" ht="15.75" customHeight="1">
      <c r="A3734" s="204"/>
      <c r="B3734" s="240"/>
      <c r="C3734" s="223"/>
      <c r="D3734" s="223"/>
      <c r="J3734" s="226"/>
      <c r="K3734" s="3"/>
      <c r="L3734" s="3"/>
      <c r="O3734" s="227"/>
      <c r="Q3734" s="94"/>
      <c r="R3734" s="94"/>
      <c r="S3734" s="94"/>
      <c r="T3734" s="94"/>
    </row>
    <row r="3735" ht="15.75" customHeight="1">
      <c r="A3735" s="204"/>
      <c r="B3735" s="240"/>
      <c r="C3735" s="223"/>
      <c r="D3735" s="223"/>
      <c r="J3735" s="226"/>
      <c r="K3735" s="3"/>
      <c r="L3735" s="3"/>
      <c r="O3735" s="227"/>
      <c r="Q3735" s="94"/>
      <c r="R3735" s="94"/>
      <c r="S3735" s="94"/>
      <c r="T3735" s="94"/>
    </row>
    <row r="3736" ht="15.75" customHeight="1">
      <c r="A3736" s="204"/>
      <c r="B3736" s="240"/>
      <c r="C3736" s="223"/>
      <c r="D3736" s="223"/>
      <c r="J3736" s="226"/>
      <c r="K3736" s="3"/>
      <c r="L3736" s="3"/>
      <c r="O3736" s="227"/>
      <c r="Q3736" s="94"/>
      <c r="R3736" s="94"/>
      <c r="S3736" s="94"/>
      <c r="T3736" s="94"/>
    </row>
    <row r="3737" ht="15.75" customHeight="1">
      <c r="A3737" s="204"/>
      <c r="B3737" s="240"/>
      <c r="C3737" s="223"/>
      <c r="D3737" s="223"/>
      <c r="J3737" s="226"/>
      <c r="K3737" s="3"/>
      <c r="L3737" s="3"/>
      <c r="O3737" s="227"/>
      <c r="Q3737" s="94"/>
      <c r="R3737" s="94"/>
      <c r="S3737" s="94"/>
      <c r="T3737" s="94"/>
    </row>
    <row r="3738" ht="15.75" customHeight="1">
      <c r="A3738" s="204"/>
      <c r="B3738" s="240"/>
      <c r="C3738" s="223"/>
      <c r="D3738" s="223"/>
      <c r="J3738" s="226"/>
      <c r="K3738" s="3"/>
      <c r="L3738" s="3"/>
      <c r="O3738" s="227"/>
      <c r="Q3738" s="94"/>
      <c r="R3738" s="94"/>
      <c r="S3738" s="94"/>
      <c r="T3738" s="94"/>
    </row>
    <row r="3739" ht="15.75" customHeight="1">
      <c r="A3739" s="204"/>
      <c r="B3739" s="240"/>
      <c r="C3739" s="223"/>
      <c r="D3739" s="223"/>
      <c r="J3739" s="226"/>
      <c r="K3739" s="3"/>
      <c r="L3739" s="3"/>
      <c r="O3739" s="227"/>
      <c r="Q3739" s="94"/>
      <c r="R3739" s="94"/>
      <c r="S3739" s="94"/>
      <c r="T3739" s="94"/>
    </row>
    <row r="3740" ht="15.75" customHeight="1">
      <c r="A3740" s="204"/>
      <c r="B3740" s="240"/>
      <c r="C3740" s="223"/>
      <c r="D3740" s="223"/>
      <c r="J3740" s="226"/>
      <c r="K3740" s="3"/>
      <c r="L3740" s="3"/>
      <c r="O3740" s="227"/>
      <c r="Q3740" s="94"/>
      <c r="R3740" s="94"/>
      <c r="S3740" s="94"/>
      <c r="T3740" s="94"/>
    </row>
    <row r="3741" ht="15.75" customHeight="1">
      <c r="A3741" s="204"/>
      <c r="B3741" s="240"/>
      <c r="C3741" s="223"/>
      <c r="D3741" s="223"/>
      <c r="J3741" s="226"/>
      <c r="K3741" s="3"/>
      <c r="L3741" s="3"/>
      <c r="O3741" s="227"/>
      <c r="Q3741" s="94"/>
      <c r="R3741" s="94"/>
      <c r="S3741" s="94"/>
      <c r="T3741" s="94"/>
    </row>
    <row r="3742" ht="15.75" customHeight="1">
      <c r="A3742" s="204"/>
      <c r="B3742" s="240"/>
      <c r="C3742" s="223"/>
      <c r="D3742" s="223"/>
      <c r="J3742" s="226"/>
      <c r="K3742" s="3"/>
      <c r="L3742" s="3"/>
      <c r="O3742" s="227"/>
      <c r="Q3742" s="94"/>
      <c r="R3742" s="94"/>
      <c r="S3742" s="94"/>
      <c r="T3742" s="94"/>
    </row>
    <row r="3743" ht="15.75" customHeight="1">
      <c r="A3743" s="204"/>
      <c r="B3743" s="240"/>
      <c r="C3743" s="223"/>
      <c r="D3743" s="223"/>
      <c r="J3743" s="226"/>
      <c r="K3743" s="3"/>
      <c r="L3743" s="3"/>
      <c r="O3743" s="227"/>
      <c r="Q3743" s="94"/>
      <c r="R3743" s="94"/>
      <c r="S3743" s="94"/>
      <c r="T3743" s="94"/>
    </row>
    <row r="3744" ht="15.75" customHeight="1">
      <c r="A3744" s="204"/>
      <c r="B3744" s="240"/>
      <c r="C3744" s="223"/>
      <c r="D3744" s="223"/>
      <c r="J3744" s="226"/>
      <c r="K3744" s="3"/>
      <c r="L3744" s="3"/>
      <c r="O3744" s="227"/>
      <c r="Q3744" s="94"/>
      <c r="R3744" s="94"/>
      <c r="S3744" s="94"/>
      <c r="T3744" s="94"/>
    </row>
    <row r="3745" ht="15.75" customHeight="1">
      <c r="A3745" s="204"/>
      <c r="B3745" s="240"/>
      <c r="C3745" s="223"/>
      <c r="D3745" s="223"/>
      <c r="J3745" s="226"/>
      <c r="K3745" s="3"/>
      <c r="L3745" s="3"/>
      <c r="O3745" s="227"/>
      <c r="Q3745" s="94"/>
      <c r="R3745" s="94"/>
      <c r="S3745" s="94"/>
      <c r="T3745" s="94"/>
    </row>
    <row r="3746" ht="15.75" customHeight="1">
      <c r="A3746" s="204"/>
      <c r="B3746" s="240"/>
      <c r="C3746" s="223"/>
      <c r="D3746" s="223"/>
      <c r="J3746" s="226"/>
      <c r="K3746" s="3"/>
      <c r="L3746" s="3"/>
      <c r="O3746" s="227"/>
      <c r="Q3746" s="94"/>
      <c r="R3746" s="94"/>
      <c r="S3746" s="94"/>
      <c r="T3746" s="94"/>
    </row>
    <row r="3747" ht="15.75" customHeight="1">
      <c r="A3747" s="204"/>
      <c r="B3747" s="240"/>
      <c r="C3747" s="223"/>
      <c r="D3747" s="223"/>
      <c r="J3747" s="226"/>
      <c r="K3747" s="3"/>
      <c r="L3747" s="3"/>
      <c r="O3747" s="227"/>
      <c r="Q3747" s="94"/>
      <c r="R3747" s="94"/>
      <c r="S3747" s="94"/>
      <c r="T3747" s="94"/>
    </row>
    <row r="3748" ht="15.75" customHeight="1">
      <c r="A3748" s="204"/>
      <c r="B3748" s="240"/>
      <c r="C3748" s="223"/>
      <c r="D3748" s="223"/>
      <c r="J3748" s="226"/>
      <c r="K3748" s="3"/>
      <c r="L3748" s="3"/>
      <c r="O3748" s="227"/>
      <c r="Q3748" s="94"/>
      <c r="R3748" s="94"/>
      <c r="S3748" s="94"/>
      <c r="T3748" s="94"/>
    </row>
    <row r="3749" ht="15.75" customHeight="1">
      <c r="A3749" s="204"/>
      <c r="B3749" s="240"/>
      <c r="C3749" s="223"/>
      <c r="D3749" s="223"/>
      <c r="J3749" s="226"/>
      <c r="K3749" s="3"/>
      <c r="L3749" s="3"/>
      <c r="O3749" s="227"/>
      <c r="Q3749" s="94"/>
      <c r="R3749" s="94"/>
      <c r="S3749" s="94"/>
      <c r="T3749" s="94"/>
    </row>
    <row r="3750" ht="15.75" customHeight="1">
      <c r="A3750" s="204"/>
      <c r="B3750" s="240"/>
      <c r="C3750" s="223"/>
      <c r="D3750" s="223"/>
      <c r="J3750" s="226"/>
      <c r="K3750" s="3"/>
      <c r="L3750" s="3"/>
      <c r="O3750" s="227"/>
      <c r="Q3750" s="94"/>
      <c r="R3750" s="94"/>
      <c r="S3750" s="94"/>
      <c r="T3750" s="94"/>
    </row>
    <row r="3751" ht="15.75" customHeight="1">
      <c r="A3751" s="204"/>
      <c r="B3751" s="240"/>
      <c r="C3751" s="223"/>
      <c r="D3751" s="223"/>
      <c r="J3751" s="226"/>
      <c r="K3751" s="3"/>
      <c r="L3751" s="3"/>
      <c r="O3751" s="227"/>
      <c r="Q3751" s="94"/>
      <c r="R3751" s="94"/>
      <c r="S3751" s="94"/>
      <c r="T3751" s="94"/>
    </row>
    <row r="3752" ht="15.75" customHeight="1">
      <c r="A3752" s="204"/>
      <c r="B3752" s="240"/>
      <c r="C3752" s="223"/>
      <c r="D3752" s="223"/>
      <c r="J3752" s="226"/>
      <c r="K3752" s="3"/>
      <c r="L3752" s="3"/>
      <c r="O3752" s="227"/>
      <c r="Q3752" s="94"/>
      <c r="R3752" s="94"/>
      <c r="S3752" s="94"/>
      <c r="T3752" s="94"/>
    </row>
    <row r="3753" ht="15.75" customHeight="1">
      <c r="A3753" s="204"/>
      <c r="B3753" s="240"/>
      <c r="C3753" s="223"/>
      <c r="D3753" s="223"/>
      <c r="J3753" s="226"/>
      <c r="K3753" s="3"/>
      <c r="L3753" s="3"/>
      <c r="O3753" s="227"/>
      <c r="Q3753" s="94"/>
      <c r="R3753" s="94"/>
      <c r="S3753" s="94"/>
      <c r="T3753" s="94"/>
    </row>
    <row r="3754" ht="15.75" customHeight="1">
      <c r="A3754" s="204"/>
      <c r="B3754" s="240"/>
      <c r="C3754" s="223"/>
      <c r="D3754" s="223"/>
      <c r="J3754" s="226"/>
      <c r="K3754" s="3"/>
      <c r="L3754" s="3"/>
      <c r="O3754" s="227"/>
      <c r="Q3754" s="94"/>
      <c r="R3754" s="94"/>
      <c r="S3754" s="94"/>
      <c r="T3754" s="94"/>
    </row>
    <row r="3755" ht="15.75" customHeight="1">
      <c r="A3755" s="204"/>
      <c r="B3755" s="240"/>
      <c r="C3755" s="223"/>
      <c r="D3755" s="223"/>
      <c r="J3755" s="226"/>
      <c r="K3755" s="3"/>
      <c r="L3755" s="3"/>
      <c r="O3755" s="227"/>
      <c r="Q3755" s="94"/>
      <c r="R3755" s="94"/>
      <c r="S3755" s="94"/>
      <c r="T3755" s="94"/>
    </row>
    <row r="3756" ht="15.75" customHeight="1">
      <c r="A3756" s="204"/>
      <c r="B3756" s="240"/>
      <c r="C3756" s="223"/>
      <c r="D3756" s="223"/>
      <c r="J3756" s="226"/>
      <c r="K3756" s="3"/>
      <c r="L3756" s="3"/>
      <c r="O3756" s="227"/>
      <c r="Q3756" s="94"/>
      <c r="R3756" s="94"/>
      <c r="S3756" s="94"/>
      <c r="T3756" s="94"/>
    </row>
    <row r="3757" ht="15.75" customHeight="1">
      <c r="A3757" s="204"/>
      <c r="B3757" s="240"/>
      <c r="C3757" s="223"/>
      <c r="D3757" s="223"/>
      <c r="J3757" s="226"/>
      <c r="K3757" s="3"/>
      <c r="L3757" s="3"/>
      <c r="O3757" s="227"/>
      <c r="Q3757" s="94"/>
      <c r="R3757" s="94"/>
      <c r="S3757" s="94"/>
      <c r="T3757" s="94"/>
    </row>
    <row r="3758" ht="15.75" customHeight="1">
      <c r="A3758" s="204"/>
      <c r="B3758" s="240"/>
      <c r="C3758" s="223"/>
      <c r="D3758" s="223"/>
      <c r="J3758" s="226"/>
      <c r="K3758" s="3"/>
      <c r="L3758" s="3"/>
      <c r="O3758" s="227"/>
      <c r="Q3758" s="94"/>
      <c r="R3758" s="94"/>
      <c r="S3758" s="94"/>
      <c r="T3758" s="94"/>
    </row>
    <row r="3759" ht="15.75" customHeight="1">
      <c r="A3759" s="204"/>
      <c r="B3759" s="240"/>
      <c r="C3759" s="223"/>
      <c r="D3759" s="223"/>
      <c r="J3759" s="226"/>
      <c r="K3759" s="3"/>
      <c r="L3759" s="3"/>
      <c r="O3759" s="227"/>
      <c r="Q3759" s="94"/>
      <c r="R3759" s="94"/>
      <c r="S3759" s="94"/>
      <c r="T3759" s="94"/>
    </row>
    <row r="3760" ht="15.75" customHeight="1">
      <c r="A3760" s="204"/>
      <c r="B3760" s="240"/>
      <c r="C3760" s="223"/>
      <c r="D3760" s="223"/>
      <c r="J3760" s="226"/>
      <c r="K3760" s="3"/>
      <c r="L3760" s="3"/>
      <c r="O3760" s="227"/>
      <c r="Q3760" s="94"/>
      <c r="R3760" s="94"/>
      <c r="S3760" s="94"/>
      <c r="T3760" s="94"/>
    </row>
    <row r="3761" ht="15.75" customHeight="1">
      <c r="A3761" s="204"/>
      <c r="B3761" s="240"/>
      <c r="C3761" s="223"/>
      <c r="D3761" s="223"/>
      <c r="J3761" s="226"/>
      <c r="K3761" s="3"/>
      <c r="L3761" s="3"/>
      <c r="O3761" s="227"/>
      <c r="Q3761" s="94"/>
      <c r="R3761" s="94"/>
      <c r="S3761" s="94"/>
      <c r="T3761" s="94"/>
    </row>
    <row r="3762" ht="15.75" customHeight="1">
      <c r="A3762" s="204"/>
      <c r="B3762" s="240"/>
      <c r="C3762" s="223"/>
      <c r="D3762" s="223"/>
      <c r="J3762" s="226"/>
      <c r="K3762" s="3"/>
      <c r="L3762" s="3"/>
      <c r="O3762" s="227"/>
      <c r="Q3762" s="94"/>
      <c r="R3762" s="94"/>
      <c r="S3762" s="94"/>
      <c r="T3762" s="94"/>
    </row>
    <row r="3763" ht="15.75" customHeight="1">
      <c r="A3763" s="204"/>
      <c r="B3763" s="240"/>
      <c r="C3763" s="223"/>
      <c r="D3763" s="223"/>
      <c r="J3763" s="226"/>
      <c r="K3763" s="3"/>
      <c r="L3763" s="3"/>
      <c r="O3763" s="227"/>
      <c r="Q3763" s="94"/>
      <c r="R3763" s="94"/>
      <c r="S3763" s="94"/>
      <c r="T3763" s="94"/>
    </row>
    <row r="3764" ht="15.75" customHeight="1">
      <c r="A3764" s="204"/>
      <c r="B3764" s="240"/>
      <c r="C3764" s="223"/>
      <c r="D3764" s="223"/>
      <c r="J3764" s="226"/>
      <c r="K3764" s="3"/>
      <c r="L3764" s="3"/>
      <c r="O3764" s="227"/>
      <c r="Q3764" s="94"/>
      <c r="R3764" s="94"/>
      <c r="S3764" s="94"/>
      <c r="T3764" s="94"/>
    </row>
    <row r="3765" ht="15.75" customHeight="1">
      <c r="A3765" s="204"/>
      <c r="B3765" s="240"/>
      <c r="C3765" s="223"/>
      <c r="D3765" s="223"/>
      <c r="J3765" s="226"/>
      <c r="K3765" s="3"/>
      <c r="L3765" s="3"/>
      <c r="O3765" s="227"/>
      <c r="Q3765" s="94"/>
      <c r="R3765" s="94"/>
      <c r="S3765" s="94"/>
      <c r="T3765" s="94"/>
    </row>
    <row r="3766" ht="15.75" customHeight="1">
      <c r="A3766" s="204"/>
      <c r="B3766" s="240"/>
      <c r="C3766" s="223"/>
      <c r="D3766" s="223"/>
      <c r="J3766" s="226"/>
      <c r="K3766" s="3"/>
      <c r="L3766" s="3"/>
      <c r="O3766" s="227"/>
      <c r="Q3766" s="94"/>
      <c r="R3766" s="94"/>
      <c r="S3766" s="94"/>
      <c r="T3766" s="94"/>
    </row>
    <row r="3767" ht="15.75" customHeight="1">
      <c r="A3767" s="204"/>
      <c r="B3767" s="240"/>
      <c r="C3767" s="223"/>
      <c r="D3767" s="223"/>
      <c r="J3767" s="226"/>
      <c r="K3767" s="3"/>
      <c r="L3767" s="3"/>
      <c r="O3767" s="227"/>
      <c r="Q3767" s="94"/>
      <c r="R3767" s="94"/>
      <c r="S3767" s="94"/>
      <c r="T3767" s="94"/>
    </row>
    <row r="3768" ht="15.75" customHeight="1">
      <c r="A3768" s="204"/>
      <c r="B3768" s="240"/>
      <c r="C3768" s="223"/>
      <c r="D3768" s="223"/>
      <c r="J3768" s="226"/>
      <c r="K3768" s="3"/>
      <c r="L3768" s="3"/>
      <c r="O3768" s="227"/>
      <c r="Q3768" s="94"/>
      <c r="R3768" s="94"/>
      <c r="S3768" s="94"/>
      <c r="T3768" s="94"/>
    </row>
    <row r="3769" ht="15.75" customHeight="1">
      <c r="A3769" s="204"/>
      <c r="B3769" s="240"/>
      <c r="C3769" s="223"/>
      <c r="D3769" s="223"/>
      <c r="J3769" s="226"/>
      <c r="K3769" s="3"/>
      <c r="L3769" s="3"/>
      <c r="O3769" s="227"/>
      <c r="Q3769" s="94"/>
      <c r="R3769" s="94"/>
      <c r="S3769" s="94"/>
      <c r="T3769" s="94"/>
    </row>
    <row r="3770" ht="15.75" customHeight="1">
      <c r="A3770" s="204"/>
      <c r="B3770" s="240"/>
      <c r="C3770" s="223"/>
      <c r="D3770" s="223"/>
      <c r="J3770" s="226"/>
      <c r="K3770" s="3"/>
      <c r="L3770" s="3"/>
      <c r="O3770" s="227"/>
      <c r="Q3770" s="94"/>
      <c r="R3770" s="94"/>
      <c r="S3770" s="94"/>
      <c r="T3770" s="94"/>
    </row>
    <row r="3771" ht="15.75" customHeight="1">
      <c r="A3771" s="204"/>
      <c r="B3771" s="240"/>
      <c r="C3771" s="223"/>
      <c r="D3771" s="223"/>
      <c r="J3771" s="226"/>
      <c r="K3771" s="3"/>
      <c r="L3771" s="3"/>
      <c r="O3771" s="227"/>
      <c r="Q3771" s="94"/>
      <c r="R3771" s="94"/>
      <c r="S3771" s="94"/>
      <c r="T3771" s="94"/>
    </row>
    <row r="3772" ht="15.75" customHeight="1">
      <c r="A3772" s="204"/>
      <c r="B3772" s="240"/>
      <c r="C3772" s="223"/>
      <c r="D3772" s="223"/>
      <c r="J3772" s="226"/>
      <c r="K3772" s="3"/>
      <c r="L3772" s="3"/>
      <c r="O3772" s="227"/>
      <c r="Q3772" s="94"/>
      <c r="R3772" s="94"/>
      <c r="S3772" s="94"/>
      <c r="T3772" s="94"/>
    </row>
    <row r="3773" ht="15.75" customHeight="1">
      <c r="A3773" s="204"/>
      <c r="B3773" s="240"/>
      <c r="C3773" s="223"/>
      <c r="D3773" s="223"/>
      <c r="J3773" s="226"/>
      <c r="K3773" s="3"/>
      <c r="L3773" s="3"/>
      <c r="O3773" s="227"/>
      <c r="Q3773" s="94"/>
      <c r="R3773" s="94"/>
      <c r="S3773" s="94"/>
      <c r="T3773" s="94"/>
    </row>
    <row r="3774" ht="15.75" customHeight="1">
      <c r="A3774" s="204"/>
      <c r="B3774" s="240"/>
      <c r="C3774" s="223"/>
      <c r="D3774" s="223"/>
      <c r="J3774" s="226"/>
      <c r="K3774" s="3"/>
      <c r="L3774" s="3"/>
      <c r="O3774" s="227"/>
      <c r="Q3774" s="94"/>
      <c r="R3774" s="94"/>
      <c r="S3774" s="94"/>
      <c r="T3774" s="94"/>
    </row>
    <row r="3775" ht="15.75" customHeight="1">
      <c r="A3775" s="204"/>
      <c r="B3775" s="240"/>
      <c r="C3775" s="223"/>
      <c r="D3775" s="223"/>
      <c r="J3775" s="226"/>
      <c r="K3775" s="3"/>
      <c r="L3775" s="3"/>
      <c r="O3775" s="227"/>
      <c r="Q3775" s="94"/>
      <c r="R3775" s="94"/>
      <c r="S3775" s="94"/>
      <c r="T3775" s="94"/>
    </row>
    <row r="3776" ht="15.75" customHeight="1">
      <c r="A3776" s="204"/>
      <c r="B3776" s="240"/>
      <c r="C3776" s="223"/>
      <c r="D3776" s="223"/>
      <c r="J3776" s="226"/>
      <c r="K3776" s="3"/>
      <c r="L3776" s="3"/>
      <c r="O3776" s="227"/>
      <c r="Q3776" s="94"/>
      <c r="R3776" s="94"/>
      <c r="S3776" s="94"/>
      <c r="T3776" s="94"/>
    </row>
    <row r="3777" ht="15.75" customHeight="1">
      <c r="A3777" s="204"/>
      <c r="B3777" s="240"/>
      <c r="C3777" s="223"/>
      <c r="D3777" s="223"/>
      <c r="J3777" s="226"/>
      <c r="K3777" s="3"/>
      <c r="L3777" s="3"/>
      <c r="O3777" s="227"/>
      <c r="Q3777" s="94"/>
      <c r="R3777" s="94"/>
      <c r="S3777" s="94"/>
      <c r="T3777" s="94"/>
    </row>
    <row r="3778" ht="15.75" customHeight="1">
      <c r="A3778" s="204"/>
      <c r="B3778" s="240"/>
      <c r="C3778" s="223"/>
      <c r="D3778" s="223"/>
      <c r="J3778" s="226"/>
      <c r="K3778" s="3"/>
      <c r="L3778" s="3"/>
      <c r="O3778" s="227"/>
      <c r="Q3778" s="94"/>
      <c r="R3778" s="94"/>
      <c r="S3778" s="94"/>
      <c r="T3778" s="94"/>
    </row>
    <row r="3779" ht="15.75" customHeight="1">
      <c r="A3779" s="204"/>
      <c r="B3779" s="240"/>
      <c r="C3779" s="223"/>
      <c r="D3779" s="223"/>
      <c r="J3779" s="226"/>
      <c r="K3779" s="3"/>
      <c r="L3779" s="3"/>
      <c r="O3779" s="227"/>
      <c r="Q3779" s="94"/>
      <c r="R3779" s="94"/>
      <c r="S3779" s="94"/>
      <c r="T3779" s="94"/>
    </row>
    <row r="3780" ht="15.75" customHeight="1">
      <c r="A3780" s="204"/>
      <c r="B3780" s="240"/>
      <c r="C3780" s="223"/>
      <c r="D3780" s="223"/>
      <c r="J3780" s="226"/>
      <c r="K3780" s="3"/>
      <c r="L3780" s="3"/>
      <c r="O3780" s="227"/>
      <c r="Q3780" s="94"/>
      <c r="R3780" s="94"/>
      <c r="S3780" s="94"/>
      <c r="T3780" s="94"/>
    </row>
    <row r="3781" ht="15.75" customHeight="1">
      <c r="A3781" s="204"/>
      <c r="B3781" s="240"/>
      <c r="C3781" s="223"/>
      <c r="D3781" s="223"/>
      <c r="J3781" s="226"/>
      <c r="K3781" s="3"/>
      <c r="L3781" s="3"/>
      <c r="O3781" s="227"/>
      <c r="Q3781" s="94"/>
      <c r="R3781" s="94"/>
      <c r="S3781" s="94"/>
      <c r="T3781" s="94"/>
    </row>
    <row r="3782" ht="15.75" customHeight="1">
      <c r="A3782" s="204"/>
      <c r="B3782" s="240"/>
      <c r="C3782" s="223"/>
      <c r="D3782" s="223"/>
      <c r="J3782" s="226"/>
      <c r="K3782" s="3"/>
      <c r="L3782" s="3"/>
      <c r="O3782" s="227"/>
      <c r="Q3782" s="94"/>
      <c r="R3782" s="94"/>
      <c r="S3782" s="94"/>
      <c r="T3782" s="94"/>
    </row>
    <row r="3783" ht="15.75" customHeight="1">
      <c r="A3783" s="204"/>
      <c r="B3783" s="240"/>
      <c r="C3783" s="223"/>
      <c r="D3783" s="223"/>
      <c r="J3783" s="226"/>
      <c r="K3783" s="3"/>
      <c r="L3783" s="3"/>
      <c r="O3783" s="227"/>
      <c r="Q3783" s="94"/>
      <c r="R3783" s="94"/>
      <c r="S3783" s="94"/>
      <c r="T3783" s="94"/>
    </row>
    <row r="3784" ht="15.75" customHeight="1">
      <c r="A3784" s="204"/>
      <c r="B3784" s="240"/>
      <c r="C3784" s="223"/>
      <c r="D3784" s="223"/>
      <c r="J3784" s="226"/>
      <c r="K3784" s="3"/>
      <c r="L3784" s="3"/>
      <c r="O3784" s="227"/>
      <c r="Q3784" s="94"/>
      <c r="R3784" s="94"/>
      <c r="S3784" s="94"/>
      <c r="T3784" s="94"/>
    </row>
    <row r="3785" ht="15.75" customHeight="1">
      <c r="A3785" s="204"/>
      <c r="B3785" s="240"/>
      <c r="C3785" s="223"/>
      <c r="D3785" s="223"/>
      <c r="J3785" s="226"/>
      <c r="K3785" s="3"/>
      <c r="L3785" s="3"/>
      <c r="O3785" s="227"/>
      <c r="Q3785" s="94"/>
      <c r="R3785" s="94"/>
      <c r="S3785" s="94"/>
      <c r="T3785" s="94"/>
    </row>
    <row r="3786" ht="15.75" customHeight="1">
      <c r="A3786" s="204"/>
      <c r="B3786" s="240"/>
      <c r="C3786" s="223"/>
      <c r="D3786" s="223"/>
      <c r="J3786" s="226"/>
      <c r="K3786" s="3"/>
      <c r="L3786" s="3"/>
      <c r="O3786" s="227"/>
      <c r="Q3786" s="94"/>
      <c r="R3786" s="94"/>
      <c r="S3786" s="94"/>
      <c r="T3786" s="94"/>
    </row>
    <row r="3787" ht="15.75" customHeight="1">
      <c r="A3787" s="204"/>
      <c r="B3787" s="240"/>
      <c r="C3787" s="223"/>
      <c r="D3787" s="223"/>
      <c r="J3787" s="226"/>
      <c r="K3787" s="3"/>
      <c r="L3787" s="3"/>
      <c r="O3787" s="227"/>
      <c r="Q3787" s="94"/>
      <c r="R3787" s="94"/>
      <c r="S3787" s="94"/>
      <c r="T3787" s="94"/>
    </row>
    <row r="3788" ht="15.75" customHeight="1">
      <c r="A3788" s="204"/>
      <c r="B3788" s="240"/>
      <c r="C3788" s="223"/>
      <c r="D3788" s="223"/>
      <c r="J3788" s="226"/>
      <c r="K3788" s="3"/>
      <c r="L3788" s="3"/>
      <c r="O3788" s="227"/>
      <c r="Q3788" s="94"/>
      <c r="R3788" s="94"/>
      <c r="S3788" s="94"/>
      <c r="T3788" s="94"/>
    </row>
    <row r="3789" ht="15.75" customHeight="1">
      <c r="A3789" s="204"/>
      <c r="B3789" s="240"/>
      <c r="C3789" s="223"/>
      <c r="D3789" s="223"/>
      <c r="J3789" s="226"/>
      <c r="K3789" s="3"/>
      <c r="L3789" s="3"/>
      <c r="O3789" s="227"/>
      <c r="Q3789" s="94"/>
      <c r="R3789" s="94"/>
      <c r="S3789" s="94"/>
      <c r="T3789" s="94"/>
    </row>
    <row r="3790" ht="15.75" customHeight="1">
      <c r="A3790" s="204"/>
      <c r="B3790" s="240"/>
      <c r="C3790" s="223"/>
      <c r="D3790" s="223"/>
      <c r="J3790" s="226"/>
      <c r="K3790" s="3"/>
      <c r="L3790" s="3"/>
      <c r="O3790" s="227"/>
      <c r="Q3790" s="94"/>
      <c r="R3790" s="94"/>
      <c r="S3790" s="94"/>
      <c r="T3790" s="94"/>
    </row>
    <row r="3791" ht="15.75" customHeight="1">
      <c r="A3791" s="204"/>
      <c r="B3791" s="240"/>
      <c r="C3791" s="223"/>
      <c r="D3791" s="223"/>
      <c r="J3791" s="226"/>
      <c r="K3791" s="3"/>
      <c r="L3791" s="3"/>
      <c r="O3791" s="227"/>
      <c r="Q3791" s="94"/>
      <c r="R3791" s="94"/>
      <c r="S3791" s="94"/>
      <c r="T3791" s="94"/>
    </row>
    <row r="3792" ht="15.75" customHeight="1">
      <c r="A3792" s="204"/>
      <c r="B3792" s="240"/>
      <c r="C3792" s="223"/>
      <c r="D3792" s="223"/>
      <c r="J3792" s="226"/>
      <c r="K3792" s="3"/>
      <c r="L3792" s="3"/>
      <c r="O3792" s="227"/>
      <c r="Q3792" s="94"/>
      <c r="R3792" s="94"/>
      <c r="S3792" s="94"/>
      <c r="T3792" s="94"/>
    </row>
    <row r="3793" ht="15.75" customHeight="1">
      <c r="A3793" s="204"/>
      <c r="B3793" s="240"/>
      <c r="C3793" s="223"/>
      <c r="D3793" s="223"/>
      <c r="J3793" s="226"/>
      <c r="K3793" s="3"/>
      <c r="L3793" s="3"/>
      <c r="O3793" s="227"/>
      <c r="Q3793" s="94"/>
      <c r="R3793" s="94"/>
      <c r="S3793" s="94"/>
      <c r="T3793" s="94"/>
    </row>
    <row r="3794" ht="15.75" customHeight="1">
      <c r="A3794" s="204"/>
      <c r="B3794" s="240"/>
      <c r="C3794" s="223"/>
      <c r="D3794" s="223"/>
      <c r="J3794" s="226"/>
      <c r="K3794" s="3"/>
      <c r="L3794" s="3"/>
      <c r="O3794" s="227"/>
      <c r="Q3794" s="94"/>
      <c r="R3794" s="94"/>
      <c r="S3794" s="94"/>
      <c r="T3794" s="94"/>
    </row>
    <row r="3795" ht="15.75" customHeight="1">
      <c r="A3795" s="204"/>
      <c r="B3795" s="240"/>
      <c r="C3795" s="223"/>
      <c r="D3795" s="223"/>
      <c r="J3795" s="226"/>
      <c r="K3795" s="3"/>
      <c r="L3795" s="3"/>
      <c r="O3795" s="227"/>
      <c r="Q3795" s="94"/>
      <c r="R3795" s="94"/>
      <c r="S3795" s="94"/>
      <c r="T3795" s="94"/>
    </row>
    <row r="3796" ht="15.75" customHeight="1">
      <c r="A3796" s="204"/>
      <c r="B3796" s="240"/>
      <c r="C3796" s="223"/>
      <c r="D3796" s="223"/>
      <c r="J3796" s="226"/>
      <c r="K3796" s="3"/>
      <c r="L3796" s="3"/>
      <c r="O3796" s="227"/>
      <c r="Q3796" s="94"/>
      <c r="R3796" s="94"/>
      <c r="S3796" s="94"/>
      <c r="T3796" s="94"/>
    </row>
    <row r="3797" ht="15.75" customHeight="1">
      <c r="A3797" s="204"/>
      <c r="B3797" s="240"/>
      <c r="C3797" s="223"/>
      <c r="D3797" s="223"/>
      <c r="J3797" s="226"/>
      <c r="K3797" s="3"/>
      <c r="L3797" s="3"/>
      <c r="O3797" s="227"/>
      <c r="Q3797" s="94"/>
      <c r="R3797" s="94"/>
      <c r="S3797" s="94"/>
      <c r="T3797" s="94"/>
    </row>
    <row r="3798" ht="15.75" customHeight="1">
      <c r="A3798" s="204"/>
      <c r="B3798" s="240"/>
      <c r="C3798" s="223"/>
      <c r="D3798" s="223"/>
      <c r="J3798" s="226"/>
      <c r="K3798" s="3"/>
      <c r="L3798" s="3"/>
      <c r="O3798" s="227"/>
      <c r="Q3798" s="94"/>
      <c r="R3798" s="94"/>
      <c r="S3798" s="94"/>
      <c r="T3798" s="94"/>
    </row>
    <row r="3799" ht="15.75" customHeight="1">
      <c r="A3799" s="204"/>
      <c r="B3799" s="240"/>
      <c r="C3799" s="223"/>
      <c r="D3799" s="223"/>
      <c r="J3799" s="226"/>
      <c r="K3799" s="3"/>
      <c r="L3799" s="3"/>
      <c r="O3799" s="227"/>
      <c r="Q3799" s="94"/>
      <c r="R3799" s="94"/>
      <c r="S3799" s="94"/>
      <c r="T3799" s="94"/>
    </row>
    <row r="3800" ht="15.75" customHeight="1">
      <c r="A3800" s="204"/>
      <c r="B3800" s="240"/>
      <c r="C3800" s="223"/>
      <c r="D3800" s="223"/>
      <c r="J3800" s="226"/>
      <c r="K3800" s="3"/>
      <c r="L3800" s="3"/>
      <c r="O3800" s="227"/>
      <c r="Q3800" s="94"/>
      <c r="R3800" s="94"/>
      <c r="S3800" s="94"/>
      <c r="T3800" s="94"/>
    </row>
    <row r="3801" ht="15.75" customHeight="1">
      <c r="A3801" s="204"/>
      <c r="B3801" s="240"/>
      <c r="C3801" s="223"/>
      <c r="D3801" s="223"/>
      <c r="J3801" s="226"/>
      <c r="K3801" s="3"/>
      <c r="L3801" s="3"/>
      <c r="O3801" s="227"/>
      <c r="Q3801" s="94"/>
      <c r="R3801" s="94"/>
      <c r="S3801" s="94"/>
      <c r="T3801" s="94"/>
    </row>
    <row r="3802" ht="15.75" customHeight="1">
      <c r="A3802" s="204"/>
      <c r="B3802" s="240"/>
      <c r="C3802" s="223"/>
      <c r="D3802" s="223"/>
      <c r="J3802" s="226"/>
      <c r="K3802" s="3"/>
      <c r="L3802" s="3"/>
      <c r="O3802" s="227"/>
      <c r="Q3802" s="94"/>
      <c r="R3802" s="94"/>
      <c r="S3802" s="94"/>
      <c r="T3802" s="94"/>
    </row>
    <row r="3803" ht="15.75" customHeight="1">
      <c r="A3803" s="204"/>
      <c r="B3803" s="240"/>
      <c r="C3803" s="223"/>
      <c r="D3803" s="223"/>
      <c r="J3803" s="226"/>
      <c r="K3803" s="3"/>
      <c r="L3803" s="3"/>
      <c r="O3803" s="227"/>
      <c r="Q3803" s="94"/>
      <c r="R3803" s="94"/>
      <c r="S3803" s="94"/>
      <c r="T3803" s="94"/>
    </row>
    <row r="3804" ht="15.75" customHeight="1">
      <c r="A3804" s="204"/>
      <c r="B3804" s="240"/>
      <c r="C3804" s="223"/>
      <c r="D3804" s="223"/>
      <c r="J3804" s="226"/>
      <c r="K3804" s="3"/>
      <c r="L3804" s="3"/>
      <c r="O3804" s="227"/>
      <c r="Q3804" s="94"/>
      <c r="R3804" s="94"/>
      <c r="S3804" s="94"/>
      <c r="T3804" s="94"/>
    </row>
    <row r="3805" ht="15.75" customHeight="1">
      <c r="A3805" s="204"/>
      <c r="B3805" s="240"/>
      <c r="C3805" s="223"/>
      <c r="D3805" s="223"/>
      <c r="J3805" s="226"/>
      <c r="K3805" s="3"/>
      <c r="L3805" s="3"/>
      <c r="O3805" s="227"/>
      <c r="Q3805" s="94"/>
      <c r="R3805" s="94"/>
      <c r="S3805" s="94"/>
      <c r="T3805" s="94"/>
    </row>
    <row r="3806" ht="15.75" customHeight="1">
      <c r="A3806" s="204"/>
      <c r="B3806" s="240"/>
      <c r="C3806" s="223"/>
      <c r="D3806" s="223"/>
      <c r="J3806" s="226"/>
      <c r="K3806" s="3"/>
      <c r="L3806" s="3"/>
      <c r="O3806" s="227"/>
      <c r="Q3806" s="94"/>
      <c r="R3806" s="94"/>
      <c r="S3806" s="94"/>
      <c r="T3806" s="94"/>
    </row>
    <row r="3807" ht="15.75" customHeight="1">
      <c r="A3807" s="204"/>
      <c r="B3807" s="240"/>
      <c r="C3807" s="223"/>
      <c r="D3807" s="223"/>
      <c r="J3807" s="226"/>
      <c r="K3807" s="3"/>
      <c r="L3807" s="3"/>
      <c r="O3807" s="227"/>
      <c r="Q3807" s="94"/>
      <c r="R3807" s="94"/>
      <c r="S3807" s="94"/>
      <c r="T3807" s="94"/>
    </row>
    <row r="3808" ht="15.75" customHeight="1">
      <c r="A3808" s="204"/>
      <c r="B3808" s="240"/>
      <c r="C3808" s="223"/>
      <c r="D3808" s="223"/>
      <c r="J3808" s="226"/>
      <c r="K3808" s="3"/>
      <c r="L3808" s="3"/>
      <c r="O3808" s="227"/>
      <c r="Q3808" s="94"/>
      <c r="R3808" s="94"/>
      <c r="S3808" s="94"/>
      <c r="T3808" s="94"/>
    </row>
    <row r="3809" ht="15.75" customHeight="1">
      <c r="A3809" s="204"/>
      <c r="B3809" s="240"/>
      <c r="C3809" s="223"/>
      <c r="D3809" s="223"/>
      <c r="J3809" s="226"/>
      <c r="K3809" s="3"/>
      <c r="L3809" s="3"/>
      <c r="O3809" s="227"/>
      <c r="Q3809" s="94"/>
      <c r="R3809" s="94"/>
      <c r="S3809" s="94"/>
      <c r="T3809" s="94"/>
    </row>
    <row r="3810" ht="15.75" customHeight="1">
      <c r="A3810" s="204"/>
      <c r="B3810" s="240"/>
      <c r="C3810" s="223"/>
      <c r="D3810" s="223"/>
      <c r="J3810" s="226"/>
      <c r="K3810" s="3"/>
      <c r="L3810" s="3"/>
      <c r="O3810" s="227"/>
      <c r="Q3810" s="94"/>
      <c r="R3810" s="94"/>
      <c r="S3810" s="94"/>
      <c r="T3810" s="94"/>
    </row>
    <row r="3811" ht="15.75" customHeight="1">
      <c r="A3811" s="204"/>
      <c r="B3811" s="240"/>
      <c r="C3811" s="223"/>
      <c r="D3811" s="223"/>
      <c r="J3811" s="226"/>
      <c r="K3811" s="3"/>
      <c r="L3811" s="3"/>
      <c r="O3811" s="227"/>
      <c r="Q3811" s="94"/>
      <c r="R3811" s="94"/>
      <c r="S3811" s="94"/>
      <c r="T3811" s="94"/>
    </row>
    <row r="3812" ht="15.75" customHeight="1">
      <c r="A3812" s="204"/>
      <c r="B3812" s="240"/>
      <c r="C3812" s="223"/>
      <c r="D3812" s="223"/>
      <c r="J3812" s="226"/>
      <c r="K3812" s="3"/>
      <c r="L3812" s="3"/>
      <c r="O3812" s="227"/>
      <c r="Q3812" s="94"/>
      <c r="R3812" s="94"/>
      <c r="S3812" s="94"/>
      <c r="T3812" s="94"/>
    </row>
    <row r="3813" ht="15.75" customHeight="1">
      <c r="A3813" s="204"/>
      <c r="B3813" s="240"/>
      <c r="C3813" s="223"/>
      <c r="D3813" s="223"/>
      <c r="J3813" s="226"/>
      <c r="K3813" s="3"/>
      <c r="L3813" s="3"/>
      <c r="O3813" s="227"/>
      <c r="Q3813" s="94"/>
      <c r="R3813" s="94"/>
      <c r="S3813" s="94"/>
      <c r="T3813" s="94"/>
    </row>
    <row r="3814" ht="15.75" customHeight="1">
      <c r="A3814" s="204"/>
      <c r="B3814" s="240"/>
      <c r="C3814" s="223"/>
      <c r="D3814" s="223"/>
      <c r="J3814" s="226"/>
      <c r="K3814" s="3"/>
      <c r="L3814" s="3"/>
      <c r="O3814" s="227"/>
      <c r="Q3814" s="94"/>
      <c r="R3814" s="94"/>
      <c r="S3814" s="94"/>
      <c r="T3814" s="94"/>
    </row>
    <row r="3815" ht="15.75" customHeight="1">
      <c r="A3815" s="204"/>
      <c r="B3815" s="240"/>
      <c r="C3815" s="223"/>
      <c r="D3815" s="223"/>
      <c r="J3815" s="226"/>
      <c r="K3815" s="3"/>
      <c r="L3815" s="3"/>
      <c r="O3815" s="227"/>
      <c r="Q3815" s="94"/>
      <c r="R3815" s="94"/>
      <c r="S3815" s="94"/>
      <c r="T3815" s="94"/>
    </row>
    <row r="3816" ht="15.75" customHeight="1">
      <c r="A3816" s="204"/>
      <c r="B3816" s="240"/>
      <c r="C3816" s="223"/>
      <c r="D3816" s="223"/>
      <c r="J3816" s="226"/>
      <c r="K3816" s="3"/>
      <c r="L3816" s="3"/>
      <c r="O3816" s="227"/>
      <c r="Q3816" s="94"/>
      <c r="R3816" s="94"/>
      <c r="S3816" s="94"/>
      <c r="T3816" s="94"/>
    </row>
    <row r="3817" ht="15.75" customHeight="1">
      <c r="A3817" s="204"/>
      <c r="B3817" s="240"/>
      <c r="C3817" s="223"/>
      <c r="D3817" s="223"/>
      <c r="J3817" s="226"/>
      <c r="K3817" s="3"/>
      <c r="L3817" s="3"/>
      <c r="O3817" s="227"/>
      <c r="Q3817" s="94"/>
      <c r="R3817" s="94"/>
      <c r="S3817" s="94"/>
      <c r="T3817" s="94"/>
    </row>
    <row r="3818" ht="15.75" customHeight="1">
      <c r="A3818" s="204"/>
      <c r="B3818" s="240"/>
      <c r="C3818" s="223"/>
      <c r="D3818" s="223"/>
      <c r="J3818" s="226"/>
      <c r="K3818" s="3"/>
      <c r="L3818" s="3"/>
      <c r="O3818" s="227"/>
      <c r="Q3818" s="94"/>
      <c r="R3818" s="94"/>
      <c r="S3818" s="94"/>
      <c r="T3818" s="94"/>
    </row>
    <row r="3819" ht="15.75" customHeight="1">
      <c r="A3819" s="204"/>
      <c r="B3819" s="240"/>
      <c r="C3819" s="223"/>
      <c r="D3819" s="223"/>
      <c r="J3819" s="226"/>
      <c r="K3819" s="3"/>
      <c r="L3819" s="3"/>
      <c r="O3819" s="227"/>
      <c r="Q3819" s="94"/>
      <c r="R3819" s="94"/>
      <c r="S3819" s="94"/>
      <c r="T3819" s="94"/>
    </row>
    <row r="3820" ht="15.75" customHeight="1">
      <c r="A3820" s="204"/>
      <c r="B3820" s="240"/>
      <c r="C3820" s="223"/>
      <c r="D3820" s="223"/>
      <c r="J3820" s="226"/>
      <c r="K3820" s="3"/>
      <c r="L3820" s="3"/>
      <c r="O3820" s="227"/>
      <c r="Q3820" s="94"/>
      <c r="R3820" s="94"/>
      <c r="S3820" s="94"/>
      <c r="T3820" s="94"/>
    </row>
    <row r="3821" ht="15.75" customHeight="1">
      <c r="A3821" s="204"/>
      <c r="B3821" s="240"/>
      <c r="C3821" s="223"/>
      <c r="D3821" s="223"/>
      <c r="J3821" s="226"/>
      <c r="K3821" s="3"/>
      <c r="L3821" s="3"/>
      <c r="O3821" s="227"/>
      <c r="Q3821" s="94"/>
      <c r="R3821" s="94"/>
      <c r="S3821" s="94"/>
      <c r="T3821" s="94"/>
    </row>
    <row r="3822" ht="15.75" customHeight="1">
      <c r="A3822" s="204"/>
      <c r="B3822" s="240"/>
      <c r="C3822" s="223"/>
      <c r="D3822" s="223"/>
      <c r="J3822" s="226"/>
      <c r="K3822" s="3"/>
      <c r="L3822" s="3"/>
      <c r="O3822" s="227"/>
      <c r="Q3822" s="94"/>
      <c r="R3822" s="94"/>
      <c r="S3822" s="94"/>
      <c r="T3822" s="94"/>
    </row>
    <row r="3823" ht="15.75" customHeight="1">
      <c r="A3823" s="204"/>
      <c r="B3823" s="240"/>
      <c r="C3823" s="223"/>
      <c r="D3823" s="223"/>
      <c r="J3823" s="226"/>
      <c r="K3823" s="3"/>
      <c r="L3823" s="3"/>
      <c r="O3823" s="227"/>
      <c r="Q3823" s="94"/>
      <c r="R3823" s="94"/>
      <c r="S3823" s="94"/>
      <c r="T3823" s="94"/>
    </row>
    <row r="3824" ht="15.75" customHeight="1">
      <c r="A3824" s="204"/>
      <c r="B3824" s="240"/>
      <c r="C3824" s="223"/>
      <c r="D3824" s="223"/>
      <c r="J3824" s="226"/>
      <c r="K3824" s="3"/>
      <c r="L3824" s="3"/>
      <c r="O3824" s="227"/>
      <c r="Q3824" s="94"/>
      <c r="R3824" s="94"/>
      <c r="S3824" s="94"/>
      <c r="T3824" s="94"/>
    </row>
    <row r="3825" ht="15.75" customHeight="1">
      <c r="A3825" s="204"/>
      <c r="B3825" s="240"/>
      <c r="C3825" s="223"/>
      <c r="D3825" s="223"/>
      <c r="J3825" s="226"/>
      <c r="K3825" s="3"/>
      <c r="L3825" s="3"/>
      <c r="O3825" s="227"/>
      <c r="Q3825" s="94"/>
      <c r="R3825" s="94"/>
      <c r="S3825" s="94"/>
      <c r="T3825" s="94"/>
    </row>
    <row r="3826" ht="15.75" customHeight="1">
      <c r="A3826" s="204"/>
      <c r="B3826" s="240"/>
      <c r="C3826" s="223"/>
      <c r="D3826" s="223"/>
      <c r="J3826" s="226"/>
      <c r="K3826" s="3"/>
      <c r="L3826" s="3"/>
      <c r="O3826" s="227"/>
      <c r="Q3826" s="94"/>
      <c r="R3826" s="94"/>
      <c r="S3826" s="94"/>
      <c r="T3826" s="94"/>
    </row>
    <row r="3827" ht="15.75" customHeight="1">
      <c r="A3827" s="204"/>
      <c r="B3827" s="240"/>
      <c r="C3827" s="223"/>
      <c r="D3827" s="223"/>
      <c r="J3827" s="226"/>
      <c r="K3827" s="3"/>
      <c r="L3827" s="3"/>
      <c r="O3827" s="227"/>
      <c r="Q3827" s="94"/>
      <c r="R3827" s="94"/>
      <c r="S3827" s="94"/>
      <c r="T3827" s="94"/>
    </row>
    <row r="3828" ht="15.75" customHeight="1">
      <c r="A3828" s="204"/>
      <c r="B3828" s="240"/>
      <c r="C3828" s="223"/>
      <c r="D3828" s="223"/>
      <c r="J3828" s="226"/>
      <c r="K3828" s="3"/>
      <c r="L3828" s="3"/>
      <c r="O3828" s="227"/>
      <c r="Q3828" s="94"/>
      <c r="R3828" s="94"/>
      <c r="S3828" s="94"/>
      <c r="T3828" s="94"/>
    </row>
    <row r="3829" ht="15.75" customHeight="1">
      <c r="A3829" s="204"/>
      <c r="B3829" s="240"/>
      <c r="C3829" s="223"/>
      <c r="D3829" s="223"/>
      <c r="J3829" s="226"/>
      <c r="K3829" s="3"/>
      <c r="L3829" s="3"/>
      <c r="O3829" s="227"/>
      <c r="Q3829" s="94"/>
      <c r="R3829" s="94"/>
      <c r="S3829" s="94"/>
      <c r="T3829" s="94"/>
    </row>
    <row r="3830" ht="15.75" customHeight="1">
      <c r="A3830" s="204"/>
      <c r="B3830" s="240"/>
      <c r="C3830" s="223"/>
      <c r="D3830" s="223"/>
      <c r="J3830" s="226"/>
      <c r="K3830" s="3"/>
      <c r="L3830" s="3"/>
      <c r="O3830" s="227"/>
      <c r="Q3830" s="94"/>
      <c r="R3830" s="94"/>
      <c r="S3830" s="94"/>
      <c r="T3830" s="94"/>
    </row>
    <row r="3831" ht="15.75" customHeight="1">
      <c r="A3831" s="204"/>
      <c r="B3831" s="240"/>
      <c r="C3831" s="223"/>
      <c r="D3831" s="223"/>
      <c r="J3831" s="226"/>
      <c r="K3831" s="3"/>
      <c r="L3831" s="3"/>
      <c r="O3831" s="227"/>
      <c r="Q3831" s="94"/>
      <c r="R3831" s="94"/>
      <c r="S3831" s="94"/>
      <c r="T3831" s="94"/>
    </row>
    <row r="3832" ht="15.75" customHeight="1">
      <c r="A3832" s="204"/>
      <c r="B3832" s="240"/>
      <c r="C3832" s="223"/>
      <c r="D3832" s="223"/>
      <c r="J3832" s="226"/>
      <c r="K3832" s="3"/>
      <c r="L3832" s="3"/>
      <c r="O3832" s="227"/>
      <c r="Q3832" s="94"/>
      <c r="R3832" s="94"/>
      <c r="S3832" s="94"/>
      <c r="T3832" s="94"/>
    </row>
    <row r="3833" ht="15.75" customHeight="1">
      <c r="A3833" s="204"/>
      <c r="B3833" s="240"/>
      <c r="C3833" s="223"/>
      <c r="D3833" s="223"/>
      <c r="J3833" s="226"/>
      <c r="K3833" s="3"/>
      <c r="L3833" s="3"/>
      <c r="O3833" s="227"/>
      <c r="Q3833" s="94"/>
      <c r="R3833" s="94"/>
      <c r="S3833" s="94"/>
      <c r="T3833" s="94"/>
    </row>
    <row r="3834" ht="15.75" customHeight="1">
      <c r="A3834" s="204"/>
      <c r="B3834" s="240"/>
      <c r="C3834" s="223"/>
      <c r="D3834" s="223"/>
      <c r="J3834" s="226"/>
      <c r="K3834" s="3"/>
      <c r="L3834" s="3"/>
      <c r="O3834" s="227"/>
      <c r="Q3834" s="94"/>
      <c r="R3834" s="94"/>
      <c r="S3834" s="94"/>
      <c r="T3834" s="94"/>
    </row>
    <row r="3835" ht="15.75" customHeight="1">
      <c r="A3835" s="204"/>
      <c r="B3835" s="240"/>
      <c r="C3835" s="223"/>
      <c r="D3835" s="223"/>
      <c r="J3835" s="226"/>
      <c r="K3835" s="3"/>
      <c r="L3835" s="3"/>
      <c r="O3835" s="227"/>
      <c r="Q3835" s="94"/>
      <c r="R3835" s="94"/>
      <c r="S3835" s="94"/>
      <c r="T3835" s="94"/>
    </row>
    <row r="3836" ht="15.75" customHeight="1">
      <c r="A3836" s="204"/>
      <c r="B3836" s="240"/>
      <c r="C3836" s="223"/>
      <c r="D3836" s="223"/>
      <c r="J3836" s="226"/>
      <c r="K3836" s="3"/>
      <c r="L3836" s="3"/>
      <c r="O3836" s="227"/>
      <c r="Q3836" s="94"/>
      <c r="R3836" s="94"/>
      <c r="S3836" s="94"/>
      <c r="T3836" s="94"/>
    </row>
    <row r="3837" ht="15.75" customHeight="1">
      <c r="A3837" s="204"/>
      <c r="B3837" s="240"/>
      <c r="C3837" s="223"/>
      <c r="D3837" s="223"/>
      <c r="J3837" s="226"/>
      <c r="K3837" s="3"/>
      <c r="L3837" s="3"/>
      <c r="O3837" s="227"/>
      <c r="Q3837" s="94"/>
      <c r="R3837" s="94"/>
      <c r="S3837" s="94"/>
      <c r="T3837" s="94"/>
    </row>
    <row r="3838" ht="15.75" customHeight="1">
      <c r="A3838" s="204"/>
      <c r="B3838" s="240"/>
      <c r="C3838" s="223"/>
      <c r="D3838" s="223"/>
      <c r="J3838" s="226"/>
      <c r="K3838" s="3"/>
      <c r="L3838" s="3"/>
      <c r="O3838" s="227"/>
      <c r="Q3838" s="94"/>
      <c r="R3838" s="94"/>
      <c r="S3838" s="94"/>
      <c r="T3838" s="94"/>
    </row>
    <row r="3839" ht="15.75" customHeight="1">
      <c r="A3839" s="204"/>
      <c r="B3839" s="240"/>
      <c r="C3839" s="223"/>
      <c r="D3839" s="223"/>
      <c r="J3839" s="226"/>
      <c r="K3839" s="3"/>
      <c r="L3839" s="3"/>
      <c r="O3839" s="227"/>
      <c r="Q3839" s="94"/>
      <c r="R3839" s="94"/>
      <c r="S3839" s="94"/>
      <c r="T3839" s="94"/>
    </row>
    <row r="3840" ht="15.75" customHeight="1">
      <c r="A3840" s="204"/>
      <c r="B3840" s="240"/>
      <c r="C3840" s="223"/>
      <c r="D3840" s="223"/>
      <c r="J3840" s="226"/>
      <c r="K3840" s="3"/>
      <c r="L3840" s="3"/>
      <c r="O3840" s="227"/>
      <c r="Q3840" s="94"/>
      <c r="R3840" s="94"/>
      <c r="S3840" s="94"/>
      <c r="T3840" s="94"/>
    </row>
    <row r="3841" ht="15.75" customHeight="1">
      <c r="A3841" s="204"/>
      <c r="B3841" s="240"/>
      <c r="C3841" s="223"/>
      <c r="D3841" s="223"/>
      <c r="J3841" s="226"/>
      <c r="K3841" s="3"/>
      <c r="L3841" s="3"/>
      <c r="O3841" s="227"/>
      <c r="Q3841" s="94"/>
      <c r="R3841" s="94"/>
      <c r="S3841" s="94"/>
      <c r="T3841" s="94"/>
    </row>
    <row r="3842" ht="15.75" customHeight="1">
      <c r="A3842" s="204"/>
      <c r="B3842" s="240"/>
      <c r="C3842" s="223"/>
      <c r="D3842" s="223"/>
      <c r="J3842" s="226"/>
      <c r="K3842" s="3"/>
      <c r="L3842" s="3"/>
      <c r="O3842" s="227"/>
      <c r="Q3842" s="94"/>
      <c r="R3842" s="94"/>
      <c r="S3842" s="94"/>
      <c r="T3842" s="94"/>
    </row>
    <row r="3843" ht="15.75" customHeight="1">
      <c r="A3843" s="204"/>
      <c r="B3843" s="240"/>
      <c r="C3843" s="223"/>
      <c r="D3843" s="223"/>
      <c r="J3843" s="226"/>
      <c r="K3843" s="3"/>
      <c r="L3843" s="3"/>
      <c r="O3843" s="227"/>
      <c r="Q3843" s="94"/>
      <c r="R3843" s="94"/>
      <c r="S3843" s="94"/>
      <c r="T3843" s="94"/>
    </row>
    <row r="3844" ht="15.75" customHeight="1">
      <c r="A3844" s="204"/>
      <c r="B3844" s="240"/>
      <c r="C3844" s="223"/>
      <c r="D3844" s="223"/>
      <c r="J3844" s="226"/>
      <c r="K3844" s="3"/>
      <c r="L3844" s="3"/>
      <c r="O3844" s="227"/>
      <c r="Q3844" s="94"/>
      <c r="R3844" s="94"/>
      <c r="S3844" s="94"/>
      <c r="T3844" s="94"/>
    </row>
    <row r="3845" ht="15.75" customHeight="1">
      <c r="A3845" s="204"/>
      <c r="B3845" s="240"/>
      <c r="C3845" s="223"/>
      <c r="D3845" s="223"/>
      <c r="J3845" s="226"/>
      <c r="K3845" s="3"/>
      <c r="L3845" s="3"/>
      <c r="O3845" s="227"/>
      <c r="Q3845" s="94"/>
      <c r="R3845" s="94"/>
      <c r="S3845" s="94"/>
      <c r="T3845" s="94"/>
    </row>
    <row r="3846" ht="15.75" customHeight="1">
      <c r="A3846" s="204"/>
      <c r="B3846" s="240"/>
      <c r="C3846" s="223"/>
      <c r="D3846" s="223"/>
      <c r="J3846" s="226"/>
      <c r="K3846" s="3"/>
      <c r="L3846" s="3"/>
      <c r="O3846" s="227"/>
      <c r="Q3846" s="94"/>
      <c r="R3846" s="94"/>
      <c r="S3846" s="94"/>
      <c r="T3846" s="94"/>
    </row>
    <row r="3847" ht="15.75" customHeight="1">
      <c r="A3847" s="204"/>
      <c r="B3847" s="240"/>
      <c r="C3847" s="223"/>
      <c r="D3847" s="223"/>
      <c r="J3847" s="226"/>
      <c r="K3847" s="3"/>
      <c r="L3847" s="3"/>
      <c r="O3847" s="227"/>
      <c r="Q3847" s="94"/>
      <c r="R3847" s="94"/>
      <c r="S3847" s="94"/>
      <c r="T3847" s="94"/>
    </row>
    <row r="3848" ht="15.75" customHeight="1">
      <c r="A3848" s="204"/>
      <c r="B3848" s="240"/>
      <c r="C3848" s="223"/>
      <c r="D3848" s="223"/>
      <c r="J3848" s="226"/>
      <c r="K3848" s="3"/>
      <c r="L3848" s="3"/>
      <c r="O3848" s="227"/>
      <c r="Q3848" s="94"/>
      <c r="R3848" s="94"/>
      <c r="S3848" s="94"/>
      <c r="T3848" s="94"/>
    </row>
    <row r="3849" ht="15.75" customHeight="1">
      <c r="A3849" s="204"/>
      <c r="B3849" s="240"/>
      <c r="C3849" s="223"/>
      <c r="D3849" s="223"/>
      <c r="J3849" s="226"/>
      <c r="K3849" s="3"/>
      <c r="L3849" s="3"/>
      <c r="O3849" s="227"/>
      <c r="Q3849" s="94"/>
      <c r="R3849" s="94"/>
      <c r="S3849" s="94"/>
      <c r="T3849" s="94"/>
    </row>
    <row r="3850" ht="15.75" customHeight="1">
      <c r="A3850" s="204"/>
      <c r="B3850" s="240"/>
      <c r="C3850" s="223"/>
      <c r="D3850" s="223"/>
      <c r="J3850" s="226"/>
      <c r="K3850" s="3"/>
      <c r="L3850" s="3"/>
      <c r="O3850" s="227"/>
      <c r="Q3850" s="94"/>
      <c r="R3850" s="94"/>
      <c r="S3850" s="94"/>
      <c r="T3850" s="94"/>
    </row>
    <row r="3851" ht="15.75" customHeight="1">
      <c r="A3851" s="204"/>
      <c r="B3851" s="240"/>
      <c r="C3851" s="223"/>
      <c r="D3851" s="223"/>
      <c r="J3851" s="226"/>
      <c r="K3851" s="3"/>
      <c r="L3851" s="3"/>
      <c r="O3851" s="227"/>
      <c r="Q3851" s="94"/>
      <c r="R3851" s="94"/>
      <c r="S3851" s="94"/>
      <c r="T3851" s="94"/>
    </row>
    <row r="3852" ht="15.75" customHeight="1">
      <c r="A3852" s="204"/>
      <c r="B3852" s="240"/>
      <c r="C3852" s="223"/>
      <c r="D3852" s="223"/>
      <c r="J3852" s="226"/>
      <c r="K3852" s="3"/>
      <c r="L3852" s="3"/>
      <c r="O3852" s="227"/>
      <c r="Q3852" s="94"/>
      <c r="R3852" s="94"/>
      <c r="S3852" s="94"/>
      <c r="T3852" s="94"/>
    </row>
    <row r="3853" ht="15.75" customHeight="1">
      <c r="A3853" s="204"/>
      <c r="B3853" s="240"/>
      <c r="C3853" s="223"/>
      <c r="D3853" s="223"/>
      <c r="J3853" s="226"/>
      <c r="K3853" s="3"/>
      <c r="L3853" s="3"/>
      <c r="O3853" s="227"/>
      <c r="Q3853" s="94"/>
      <c r="R3853" s="94"/>
      <c r="S3853" s="94"/>
      <c r="T3853" s="94"/>
    </row>
    <row r="3854" ht="15.75" customHeight="1">
      <c r="A3854" s="204"/>
      <c r="B3854" s="240"/>
      <c r="C3854" s="223"/>
      <c r="D3854" s="223"/>
      <c r="J3854" s="226"/>
      <c r="K3854" s="3"/>
      <c r="L3854" s="3"/>
      <c r="O3854" s="227"/>
      <c r="Q3854" s="94"/>
      <c r="R3854" s="94"/>
      <c r="S3854" s="94"/>
      <c r="T3854" s="94"/>
    </row>
    <row r="3855" ht="15.75" customHeight="1">
      <c r="A3855" s="204"/>
      <c r="B3855" s="240"/>
      <c r="C3855" s="223"/>
      <c r="D3855" s="223"/>
      <c r="J3855" s="226"/>
      <c r="K3855" s="3"/>
      <c r="L3855" s="3"/>
      <c r="O3855" s="227"/>
      <c r="Q3855" s="94"/>
      <c r="R3855" s="94"/>
      <c r="S3855" s="94"/>
      <c r="T3855" s="94"/>
    </row>
    <row r="3856" ht="15.75" customHeight="1">
      <c r="A3856" s="204"/>
      <c r="B3856" s="240"/>
      <c r="C3856" s="223"/>
      <c r="D3856" s="223"/>
      <c r="J3856" s="226"/>
      <c r="K3856" s="3"/>
      <c r="L3856" s="3"/>
      <c r="O3856" s="227"/>
      <c r="Q3856" s="94"/>
      <c r="R3856" s="94"/>
      <c r="S3856" s="94"/>
      <c r="T3856" s="94"/>
    </row>
    <row r="3857" ht="15.75" customHeight="1">
      <c r="A3857" s="204"/>
      <c r="B3857" s="240"/>
      <c r="C3857" s="223"/>
      <c r="D3857" s="223"/>
      <c r="J3857" s="226"/>
      <c r="K3857" s="3"/>
      <c r="L3857" s="3"/>
      <c r="O3857" s="227"/>
      <c r="Q3857" s="94"/>
      <c r="R3857" s="94"/>
      <c r="S3857" s="94"/>
      <c r="T3857" s="94"/>
    </row>
    <row r="3858" ht="15.75" customHeight="1">
      <c r="A3858" s="204"/>
      <c r="B3858" s="240"/>
      <c r="C3858" s="223"/>
      <c r="D3858" s="223"/>
      <c r="J3858" s="226"/>
      <c r="K3858" s="3"/>
      <c r="L3858" s="3"/>
      <c r="O3858" s="227"/>
      <c r="Q3858" s="94"/>
      <c r="R3858" s="94"/>
      <c r="S3858" s="94"/>
      <c r="T3858" s="94"/>
    </row>
    <row r="3859" ht="15.75" customHeight="1">
      <c r="A3859" s="204"/>
      <c r="B3859" s="240"/>
      <c r="C3859" s="223"/>
      <c r="D3859" s="223"/>
      <c r="J3859" s="226"/>
      <c r="K3859" s="3"/>
      <c r="L3859" s="3"/>
      <c r="O3859" s="227"/>
      <c r="Q3859" s="94"/>
      <c r="R3859" s="94"/>
      <c r="S3859" s="94"/>
      <c r="T3859" s="94"/>
    </row>
    <row r="3860" ht="15.75" customHeight="1">
      <c r="A3860" s="204"/>
      <c r="B3860" s="240"/>
      <c r="C3860" s="223"/>
      <c r="D3860" s="223"/>
      <c r="J3860" s="226"/>
      <c r="K3860" s="3"/>
      <c r="L3860" s="3"/>
      <c r="O3860" s="227"/>
      <c r="Q3860" s="94"/>
      <c r="R3860" s="94"/>
      <c r="S3860" s="94"/>
      <c r="T3860" s="94"/>
    </row>
    <row r="3861" ht="15.75" customHeight="1">
      <c r="A3861" s="204"/>
      <c r="B3861" s="240"/>
      <c r="C3861" s="223"/>
      <c r="D3861" s="223"/>
      <c r="J3861" s="226"/>
      <c r="K3861" s="3"/>
      <c r="L3861" s="3"/>
      <c r="O3861" s="227"/>
      <c r="Q3861" s="94"/>
      <c r="R3861" s="94"/>
      <c r="S3861" s="94"/>
      <c r="T3861" s="94"/>
    </row>
    <row r="3862" ht="15.75" customHeight="1">
      <c r="A3862" s="204"/>
      <c r="B3862" s="240"/>
      <c r="C3862" s="223"/>
      <c r="D3862" s="223"/>
      <c r="J3862" s="226"/>
      <c r="K3862" s="3"/>
      <c r="L3862" s="3"/>
      <c r="O3862" s="227"/>
      <c r="Q3862" s="94"/>
      <c r="R3862" s="94"/>
      <c r="S3862" s="94"/>
      <c r="T3862" s="94"/>
    </row>
    <row r="3863" ht="15.75" customHeight="1">
      <c r="A3863" s="204"/>
      <c r="B3863" s="240"/>
      <c r="C3863" s="223"/>
      <c r="D3863" s="223"/>
      <c r="J3863" s="226"/>
      <c r="K3863" s="3"/>
      <c r="L3863" s="3"/>
      <c r="O3863" s="227"/>
      <c r="Q3863" s="94"/>
      <c r="R3863" s="94"/>
      <c r="S3863" s="94"/>
      <c r="T3863" s="94"/>
    </row>
    <row r="3864" ht="15.75" customHeight="1">
      <c r="A3864" s="204"/>
      <c r="B3864" s="240"/>
      <c r="C3864" s="223"/>
      <c r="D3864" s="223"/>
      <c r="J3864" s="226"/>
      <c r="K3864" s="3"/>
      <c r="L3864" s="3"/>
      <c r="O3864" s="227"/>
      <c r="Q3864" s="94"/>
      <c r="R3864" s="94"/>
      <c r="S3864" s="94"/>
      <c r="T3864" s="94"/>
    </row>
    <row r="3865" ht="15.75" customHeight="1">
      <c r="A3865" s="204"/>
      <c r="B3865" s="240"/>
      <c r="C3865" s="223"/>
      <c r="D3865" s="223"/>
      <c r="J3865" s="226"/>
      <c r="K3865" s="3"/>
      <c r="L3865" s="3"/>
      <c r="O3865" s="227"/>
      <c r="Q3865" s="94"/>
      <c r="R3865" s="94"/>
      <c r="S3865" s="94"/>
      <c r="T3865" s="94"/>
    </row>
    <row r="3866" ht="15.75" customHeight="1">
      <c r="A3866" s="204"/>
      <c r="B3866" s="240"/>
      <c r="C3866" s="223"/>
      <c r="D3866" s="223"/>
      <c r="J3866" s="226"/>
      <c r="K3866" s="3"/>
      <c r="L3866" s="3"/>
      <c r="O3866" s="227"/>
      <c r="Q3866" s="94"/>
      <c r="R3866" s="94"/>
      <c r="S3866" s="94"/>
      <c r="T3866" s="94"/>
    </row>
    <row r="3867" ht="15.75" customHeight="1">
      <c r="A3867" s="204"/>
      <c r="B3867" s="240"/>
      <c r="C3867" s="223"/>
      <c r="D3867" s="223"/>
      <c r="J3867" s="226"/>
      <c r="K3867" s="3"/>
      <c r="L3867" s="3"/>
      <c r="O3867" s="227"/>
      <c r="Q3867" s="94"/>
      <c r="R3867" s="94"/>
      <c r="S3867" s="94"/>
      <c r="T3867" s="94"/>
    </row>
    <row r="3868" ht="15.75" customHeight="1">
      <c r="A3868" s="204"/>
      <c r="B3868" s="240"/>
      <c r="C3868" s="223"/>
      <c r="D3868" s="223"/>
      <c r="J3868" s="226"/>
      <c r="K3868" s="3"/>
      <c r="L3868" s="3"/>
      <c r="O3868" s="227"/>
      <c r="Q3868" s="94"/>
      <c r="R3868" s="94"/>
      <c r="S3868" s="94"/>
      <c r="T3868" s="94"/>
    </row>
    <row r="3869" ht="15.75" customHeight="1">
      <c r="A3869" s="204"/>
      <c r="B3869" s="240"/>
      <c r="C3869" s="223"/>
      <c r="D3869" s="223"/>
      <c r="J3869" s="226"/>
      <c r="K3869" s="3"/>
      <c r="L3869" s="3"/>
      <c r="O3869" s="227"/>
      <c r="Q3869" s="94"/>
      <c r="R3869" s="94"/>
      <c r="S3869" s="94"/>
      <c r="T3869" s="94"/>
    </row>
    <row r="3870" ht="15.75" customHeight="1">
      <c r="A3870" s="204"/>
      <c r="B3870" s="240"/>
      <c r="C3870" s="223"/>
      <c r="D3870" s="223"/>
      <c r="J3870" s="226"/>
      <c r="K3870" s="3"/>
      <c r="L3870" s="3"/>
      <c r="O3870" s="227"/>
      <c r="Q3870" s="94"/>
      <c r="R3870" s="94"/>
      <c r="S3870" s="94"/>
      <c r="T3870" s="94"/>
    </row>
    <row r="3871" ht="15.75" customHeight="1">
      <c r="A3871" s="204"/>
      <c r="B3871" s="240"/>
      <c r="C3871" s="223"/>
      <c r="D3871" s="223"/>
      <c r="J3871" s="226"/>
      <c r="K3871" s="3"/>
      <c r="L3871" s="3"/>
      <c r="O3871" s="227"/>
      <c r="Q3871" s="94"/>
      <c r="R3871" s="94"/>
      <c r="S3871" s="94"/>
      <c r="T3871" s="94"/>
    </row>
    <row r="3872" ht="15.75" customHeight="1">
      <c r="A3872" s="204"/>
      <c r="B3872" s="240"/>
      <c r="C3872" s="223"/>
      <c r="D3872" s="223"/>
      <c r="J3872" s="226"/>
      <c r="K3872" s="3"/>
      <c r="L3872" s="3"/>
      <c r="O3872" s="227"/>
      <c r="Q3872" s="94"/>
      <c r="R3872" s="94"/>
      <c r="S3872" s="94"/>
      <c r="T3872" s="94"/>
    </row>
    <row r="3873" ht="15.75" customHeight="1">
      <c r="A3873" s="204"/>
      <c r="B3873" s="240"/>
      <c r="C3873" s="223"/>
      <c r="D3873" s="223"/>
      <c r="J3873" s="226"/>
      <c r="K3873" s="3"/>
      <c r="L3873" s="3"/>
      <c r="O3873" s="227"/>
      <c r="Q3873" s="94"/>
      <c r="R3873" s="94"/>
      <c r="S3873" s="94"/>
      <c r="T3873" s="94"/>
    </row>
    <row r="3874" ht="15.75" customHeight="1">
      <c r="A3874" s="204"/>
      <c r="B3874" s="240"/>
      <c r="C3874" s="223"/>
      <c r="D3874" s="223"/>
      <c r="J3874" s="226"/>
      <c r="K3874" s="3"/>
      <c r="L3874" s="3"/>
      <c r="O3874" s="227"/>
      <c r="Q3874" s="94"/>
      <c r="R3874" s="94"/>
      <c r="S3874" s="94"/>
      <c r="T3874" s="94"/>
    </row>
    <row r="3875" ht="15.75" customHeight="1">
      <c r="A3875" s="204"/>
      <c r="B3875" s="240"/>
      <c r="C3875" s="223"/>
      <c r="D3875" s="223"/>
      <c r="J3875" s="226"/>
      <c r="K3875" s="3"/>
      <c r="L3875" s="3"/>
      <c r="O3875" s="227"/>
      <c r="Q3875" s="94"/>
      <c r="R3875" s="94"/>
      <c r="S3875" s="94"/>
      <c r="T3875" s="94"/>
    </row>
    <row r="3876" ht="15.75" customHeight="1">
      <c r="A3876" s="204"/>
      <c r="B3876" s="240"/>
      <c r="C3876" s="223"/>
      <c r="D3876" s="223"/>
      <c r="J3876" s="226"/>
      <c r="K3876" s="3"/>
      <c r="L3876" s="3"/>
      <c r="O3876" s="227"/>
      <c r="Q3876" s="94"/>
      <c r="R3876" s="94"/>
      <c r="S3876" s="94"/>
      <c r="T3876" s="94"/>
    </row>
    <row r="3877" ht="15.75" customHeight="1">
      <c r="A3877" s="204"/>
      <c r="B3877" s="240"/>
      <c r="C3877" s="223"/>
      <c r="D3877" s="223"/>
      <c r="J3877" s="226"/>
      <c r="K3877" s="3"/>
      <c r="L3877" s="3"/>
      <c r="O3877" s="227"/>
      <c r="Q3877" s="94"/>
      <c r="R3877" s="94"/>
      <c r="S3877" s="94"/>
      <c r="T3877" s="94"/>
    </row>
    <row r="3878" ht="15.75" customHeight="1">
      <c r="A3878" s="204"/>
      <c r="B3878" s="240"/>
      <c r="C3878" s="223"/>
      <c r="D3878" s="223"/>
      <c r="J3878" s="226"/>
      <c r="K3878" s="3"/>
      <c r="L3878" s="3"/>
      <c r="O3878" s="227"/>
      <c r="Q3878" s="94"/>
      <c r="R3878" s="94"/>
      <c r="S3878" s="94"/>
      <c r="T3878" s="94"/>
    </row>
    <row r="3879" ht="15.75" customHeight="1">
      <c r="A3879" s="204"/>
      <c r="B3879" s="240"/>
      <c r="C3879" s="223"/>
      <c r="D3879" s="223"/>
      <c r="J3879" s="226"/>
      <c r="K3879" s="3"/>
      <c r="L3879" s="3"/>
      <c r="O3879" s="227"/>
      <c r="Q3879" s="94"/>
      <c r="R3879" s="94"/>
      <c r="S3879" s="94"/>
      <c r="T3879" s="94"/>
    </row>
    <row r="3880" ht="15.75" customHeight="1">
      <c r="A3880" s="204"/>
      <c r="B3880" s="240"/>
      <c r="C3880" s="223"/>
      <c r="D3880" s="223"/>
      <c r="J3880" s="226"/>
      <c r="K3880" s="3"/>
      <c r="L3880" s="3"/>
      <c r="O3880" s="227"/>
      <c r="Q3880" s="94"/>
      <c r="R3880" s="94"/>
      <c r="S3880" s="94"/>
      <c r="T3880" s="94"/>
    </row>
    <row r="3881" ht="15.75" customHeight="1">
      <c r="A3881" s="204"/>
      <c r="B3881" s="240"/>
      <c r="C3881" s="223"/>
      <c r="D3881" s="223"/>
      <c r="J3881" s="226"/>
      <c r="K3881" s="3"/>
      <c r="L3881" s="3"/>
      <c r="O3881" s="227"/>
      <c r="Q3881" s="94"/>
      <c r="R3881" s="94"/>
      <c r="S3881" s="94"/>
      <c r="T3881" s="94"/>
    </row>
    <row r="3882" ht="15.75" customHeight="1">
      <c r="A3882" s="204"/>
      <c r="B3882" s="240"/>
      <c r="C3882" s="223"/>
      <c r="D3882" s="223"/>
      <c r="J3882" s="226"/>
      <c r="K3882" s="3"/>
      <c r="L3882" s="3"/>
      <c r="O3882" s="227"/>
      <c r="Q3882" s="94"/>
      <c r="R3882" s="94"/>
      <c r="S3882" s="94"/>
      <c r="T3882" s="94"/>
    </row>
    <row r="3883" ht="15.75" customHeight="1">
      <c r="A3883" s="204"/>
      <c r="B3883" s="240"/>
      <c r="C3883" s="223"/>
      <c r="D3883" s="223"/>
      <c r="J3883" s="226"/>
      <c r="K3883" s="3"/>
      <c r="L3883" s="3"/>
      <c r="O3883" s="227"/>
      <c r="Q3883" s="94"/>
      <c r="R3883" s="94"/>
      <c r="S3883" s="94"/>
      <c r="T3883" s="94"/>
    </row>
    <row r="3884" ht="15.75" customHeight="1">
      <c r="A3884" s="204"/>
      <c r="B3884" s="240"/>
      <c r="C3884" s="223"/>
      <c r="D3884" s="223"/>
      <c r="J3884" s="226"/>
      <c r="K3884" s="3"/>
      <c r="L3884" s="3"/>
      <c r="O3884" s="227"/>
      <c r="Q3884" s="94"/>
      <c r="R3884" s="94"/>
      <c r="S3884" s="94"/>
      <c r="T3884" s="94"/>
    </row>
    <row r="3885" ht="15.75" customHeight="1">
      <c r="A3885" s="204"/>
      <c r="B3885" s="240"/>
      <c r="C3885" s="223"/>
      <c r="D3885" s="223"/>
      <c r="J3885" s="226"/>
      <c r="K3885" s="3"/>
      <c r="L3885" s="3"/>
      <c r="O3885" s="227"/>
      <c r="Q3885" s="94"/>
      <c r="R3885" s="94"/>
      <c r="S3885" s="94"/>
      <c r="T3885" s="94"/>
    </row>
    <row r="3886" ht="15.75" customHeight="1">
      <c r="A3886" s="204"/>
      <c r="B3886" s="240"/>
      <c r="C3886" s="223"/>
      <c r="D3886" s="223"/>
      <c r="J3886" s="226"/>
      <c r="K3886" s="3"/>
      <c r="L3886" s="3"/>
      <c r="O3886" s="227"/>
      <c r="Q3886" s="94"/>
      <c r="R3886" s="94"/>
      <c r="S3886" s="94"/>
      <c r="T3886" s="94"/>
    </row>
    <row r="3887" ht="15.75" customHeight="1">
      <c r="A3887" s="204"/>
      <c r="B3887" s="240"/>
      <c r="C3887" s="223"/>
      <c r="D3887" s="223"/>
      <c r="J3887" s="226"/>
      <c r="K3887" s="3"/>
      <c r="L3887" s="3"/>
      <c r="O3887" s="227"/>
      <c r="Q3887" s="94"/>
      <c r="R3887" s="94"/>
      <c r="S3887" s="94"/>
      <c r="T3887" s="94"/>
    </row>
    <row r="3888" ht="15.75" customHeight="1">
      <c r="A3888" s="204"/>
      <c r="B3888" s="240"/>
      <c r="C3888" s="223"/>
      <c r="D3888" s="223"/>
      <c r="J3888" s="226"/>
      <c r="K3888" s="3"/>
      <c r="L3888" s="3"/>
      <c r="O3888" s="227"/>
      <c r="Q3888" s="94"/>
      <c r="R3888" s="94"/>
      <c r="S3888" s="94"/>
      <c r="T3888" s="94"/>
    </row>
    <row r="3889" ht="15.75" customHeight="1">
      <c r="A3889" s="204"/>
      <c r="B3889" s="240"/>
      <c r="C3889" s="223"/>
      <c r="D3889" s="223"/>
      <c r="J3889" s="226"/>
      <c r="K3889" s="3"/>
      <c r="L3889" s="3"/>
      <c r="O3889" s="227"/>
      <c r="Q3889" s="94"/>
      <c r="R3889" s="94"/>
      <c r="S3889" s="94"/>
      <c r="T3889" s="94"/>
    </row>
    <row r="3890" ht="15.75" customHeight="1">
      <c r="A3890" s="204"/>
      <c r="B3890" s="240"/>
      <c r="C3890" s="223"/>
      <c r="D3890" s="223"/>
      <c r="J3890" s="226"/>
      <c r="K3890" s="3"/>
      <c r="L3890" s="3"/>
      <c r="O3890" s="227"/>
      <c r="Q3890" s="94"/>
      <c r="R3890" s="94"/>
      <c r="S3890" s="94"/>
      <c r="T3890" s="94"/>
    </row>
    <row r="3891" ht="15.75" customHeight="1">
      <c r="A3891" s="204"/>
      <c r="B3891" s="240"/>
      <c r="C3891" s="223"/>
      <c r="D3891" s="223"/>
      <c r="J3891" s="226"/>
      <c r="K3891" s="3"/>
      <c r="L3891" s="3"/>
      <c r="O3891" s="227"/>
      <c r="Q3891" s="94"/>
      <c r="R3891" s="94"/>
      <c r="S3891" s="94"/>
      <c r="T3891" s="94"/>
    </row>
    <row r="3892" ht="15.75" customHeight="1">
      <c r="A3892" s="204"/>
      <c r="B3892" s="240"/>
      <c r="C3892" s="223"/>
      <c r="D3892" s="223"/>
      <c r="J3892" s="226"/>
      <c r="K3892" s="3"/>
      <c r="L3892" s="3"/>
      <c r="O3892" s="227"/>
      <c r="Q3892" s="94"/>
      <c r="R3892" s="94"/>
      <c r="S3892" s="94"/>
      <c r="T3892" s="94"/>
    </row>
    <row r="3893" ht="15.75" customHeight="1">
      <c r="A3893" s="204"/>
      <c r="B3893" s="240"/>
      <c r="C3893" s="223"/>
      <c r="D3893" s="223"/>
      <c r="J3893" s="226"/>
      <c r="K3893" s="3"/>
      <c r="L3893" s="3"/>
      <c r="O3893" s="227"/>
      <c r="Q3893" s="94"/>
      <c r="R3893" s="94"/>
      <c r="S3893" s="94"/>
      <c r="T3893" s="94"/>
    </row>
    <row r="3894" ht="15.75" customHeight="1">
      <c r="A3894" s="204"/>
      <c r="B3894" s="240"/>
      <c r="C3894" s="223"/>
      <c r="D3894" s="223"/>
      <c r="J3894" s="226"/>
      <c r="K3894" s="3"/>
      <c r="L3894" s="3"/>
      <c r="O3894" s="227"/>
      <c r="Q3894" s="94"/>
      <c r="R3894" s="94"/>
      <c r="S3894" s="94"/>
      <c r="T3894" s="94"/>
    </row>
    <row r="3895" ht="15.75" customHeight="1">
      <c r="A3895" s="204"/>
      <c r="B3895" s="240"/>
      <c r="C3895" s="223"/>
      <c r="D3895" s="223"/>
      <c r="J3895" s="226"/>
      <c r="K3895" s="3"/>
      <c r="L3895" s="3"/>
      <c r="O3895" s="227"/>
      <c r="Q3895" s="94"/>
      <c r="R3895" s="94"/>
      <c r="S3895" s="94"/>
      <c r="T3895" s="94"/>
    </row>
    <row r="3896" ht="15.75" customHeight="1">
      <c r="A3896" s="204"/>
      <c r="B3896" s="240"/>
      <c r="C3896" s="223"/>
      <c r="D3896" s="223"/>
      <c r="J3896" s="226"/>
      <c r="K3896" s="3"/>
      <c r="L3896" s="3"/>
      <c r="O3896" s="227"/>
      <c r="Q3896" s="94"/>
      <c r="R3896" s="94"/>
      <c r="S3896" s="94"/>
      <c r="T3896" s="94"/>
    </row>
    <row r="3897" ht="15.75" customHeight="1">
      <c r="A3897" s="204"/>
      <c r="B3897" s="240"/>
      <c r="C3897" s="223"/>
      <c r="D3897" s="223"/>
      <c r="J3897" s="226"/>
      <c r="K3897" s="3"/>
      <c r="L3897" s="3"/>
      <c r="O3897" s="227"/>
      <c r="Q3897" s="94"/>
      <c r="R3897" s="94"/>
      <c r="S3897" s="94"/>
      <c r="T3897" s="94"/>
    </row>
    <row r="3898" ht="15.75" customHeight="1">
      <c r="A3898" s="204"/>
      <c r="B3898" s="240"/>
      <c r="C3898" s="223"/>
      <c r="D3898" s="223"/>
      <c r="J3898" s="226"/>
      <c r="K3898" s="3"/>
      <c r="L3898" s="3"/>
      <c r="O3898" s="227"/>
      <c r="Q3898" s="94"/>
      <c r="R3898" s="94"/>
      <c r="S3898" s="94"/>
      <c r="T3898" s="94"/>
    </row>
    <row r="3899" ht="15.75" customHeight="1">
      <c r="A3899" s="204"/>
      <c r="B3899" s="240"/>
      <c r="C3899" s="223"/>
      <c r="D3899" s="223"/>
      <c r="J3899" s="226"/>
      <c r="K3899" s="3"/>
      <c r="L3899" s="3"/>
      <c r="O3899" s="227"/>
      <c r="Q3899" s="94"/>
      <c r="R3899" s="94"/>
      <c r="S3899" s="94"/>
      <c r="T3899" s="94"/>
    </row>
    <row r="3900" ht="15.75" customHeight="1">
      <c r="A3900" s="204"/>
      <c r="B3900" s="240"/>
      <c r="C3900" s="223"/>
      <c r="D3900" s="223"/>
      <c r="J3900" s="226"/>
      <c r="K3900" s="3"/>
      <c r="L3900" s="3"/>
      <c r="O3900" s="227"/>
      <c r="Q3900" s="94"/>
      <c r="R3900" s="94"/>
      <c r="S3900" s="94"/>
      <c r="T3900" s="94"/>
    </row>
    <row r="3901" ht="15.75" customHeight="1">
      <c r="A3901" s="204"/>
      <c r="B3901" s="240"/>
      <c r="C3901" s="223"/>
      <c r="D3901" s="223"/>
      <c r="J3901" s="226"/>
      <c r="K3901" s="3"/>
      <c r="L3901" s="3"/>
      <c r="O3901" s="227"/>
      <c r="Q3901" s="94"/>
      <c r="R3901" s="94"/>
      <c r="S3901" s="94"/>
      <c r="T3901" s="94"/>
    </row>
    <row r="3902" ht="15.75" customHeight="1">
      <c r="A3902" s="204"/>
      <c r="B3902" s="240"/>
      <c r="C3902" s="223"/>
      <c r="D3902" s="223"/>
      <c r="J3902" s="226"/>
      <c r="K3902" s="3"/>
      <c r="L3902" s="3"/>
      <c r="O3902" s="227"/>
      <c r="Q3902" s="94"/>
      <c r="R3902" s="94"/>
      <c r="S3902" s="94"/>
      <c r="T3902" s="94"/>
    </row>
    <row r="3903" ht="15.75" customHeight="1">
      <c r="A3903" s="204"/>
      <c r="B3903" s="240"/>
      <c r="C3903" s="223"/>
      <c r="D3903" s="223"/>
      <c r="J3903" s="226"/>
      <c r="K3903" s="3"/>
      <c r="L3903" s="3"/>
      <c r="O3903" s="227"/>
      <c r="Q3903" s="94"/>
      <c r="R3903" s="94"/>
      <c r="S3903" s="94"/>
      <c r="T3903" s="94"/>
    </row>
    <row r="3904" ht="15.75" customHeight="1">
      <c r="A3904" s="204"/>
      <c r="B3904" s="240"/>
      <c r="C3904" s="223"/>
      <c r="D3904" s="223"/>
      <c r="J3904" s="226"/>
      <c r="K3904" s="3"/>
      <c r="L3904" s="3"/>
      <c r="O3904" s="227"/>
      <c r="Q3904" s="94"/>
      <c r="R3904" s="94"/>
      <c r="S3904" s="94"/>
      <c r="T3904" s="94"/>
    </row>
    <row r="3905" ht="15.75" customHeight="1">
      <c r="A3905" s="204"/>
      <c r="B3905" s="240"/>
      <c r="C3905" s="223"/>
      <c r="D3905" s="223"/>
      <c r="J3905" s="226"/>
      <c r="K3905" s="3"/>
      <c r="L3905" s="3"/>
      <c r="O3905" s="227"/>
      <c r="Q3905" s="94"/>
      <c r="R3905" s="94"/>
      <c r="S3905" s="94"/>
      <c r="T3905" s="94"/>
    </row>
    <row r="3906" ht="15.75" customHeight="1">
      <c r="A3906" s="204"/>
      <c r="B3906" s="240"/>
      <c r="C3906" s="223"/>
      <c r="D3906" s="223"/>
      <c r="J3906" s="226"/>
      <c r="K3906" s="3"/>
      <c r="L3906" s="3"/>
      <c r="O3906" s="227"/>
      <c r="Q3906" s="94"/>
      <c r="R3906" s="94"/>
      <c r="S3906" s="94"/>
      <c r="T3906" s="94"/>
    </row>
    <row r="3907" ht="15.75" customHeight="1">
      <c r="A3907" s="204"/>
      <c r="B3907" s="240"/>
      <c r="C3907" s="223"/>
      <c r="D3907" s="223"/>
      <c r="J3907" s="226"/>
      <c r="K3907" s="3"/>
      <c r="L3907" s="3"/>
      <c r="O3907" s="227"/>
      <c r="Q3907" s="94"/>
      <c r="R3907" s="94"/>
      <c r="S3907" s="94"/>
      <c r="T3907" s="94"/>
    </row>
    <row r="3908" ht="15.75" customHeight="1">
      <c r="A3908" s="204"/>
      <c r="B3908" s="240"/>
      <c r="C3908" s="223"/>
      <c r="D3908" s="223"/>
      <c r="J3908" s="226"/>
      <c r="K3908" s="3"/>
      <c r="L3908" s="3"/>
      <c r="O3908" s="227"/>
      <c r="Q3908" s="94"/>
      <c r="R3908" s="94"/>
      <c r="S3908" s="94"/>
      <c r="T3908" s="94"/>
    </row>
    <row r="3909" ht="15.75" customHeight="1">
      <c r="A3909" s="204"/>
      <c r="B3909" s="240"/>
      <c r="C3909" s="223"/>
      <c r="D3909" s="223"/>
      <c r="J3909" s="226"/>
      <c r="K3909" s="3"/>
      <c r="L3909" s="3"/>
      <c r="O3909" s="227"/>
      <c r="Q3909" s="94"/>
      <c r="R3909" s="94"/>
      <c r="S3909" s="94"/>
      <c r="T3909" s="94"/>
    </row>
    <row r="3910" ht="15.75" customHeight="1">
      <c r="A3910" s="204"/>
      <c r="B3910" s="240"/>
      <c r="C3910" s="223"/>
      <c r="D3910" s="223"/>
      <c r="J3910" s="226"/>
      <c r="K3910" s="3"/>
      <c r="L3910" s="3"/>
      <c r="O3910" s="227"/>
      <c r="Q3910" s="94"/>
      <c r="R3910" s="94"/>
      <c r="S3910" s="94"/>
      <c r="T3910" s="94"/>
    </row>
    <row r="3911" ht="15.75" customHeight="1">
      <c r="A3911" s="204"/>
      <c r="B3911" s="240"/>
      <c r="C3911" s="223"/>
      <c r="D3911" s="223"/>
      <c r="J3911" s="226"/>
      <c r="K3911" s="3"/>
      <c r="L3911" s="3"/>
      <c r="O3911" s="227"/>
      <c r="Q3911" s="94"/>
      <c r="R3911" s="94"/>
      <c r="S3911" s="94"/>
      <c r="T3911" s="94"/>
    </row>
    <row r="3912" ht="15.75" customHeight="1">
      <c r="A3912" s="204"/>
      <c r="B3912" s="240"/>
      <c r="C3912" s="223"/>
      <c r="D3912" s="223"/>
      <c r="J3912" s="226"/>
      <c r="K3912" s="3"/>
      <c r="L3912" s="3"/>
      <c r="O3912" s="227"/>
      <c r="Q3912" s="94"/>
      <c r="R3912" s="94"/>
      <c r="S3912" s="94"/>
      <c r="T3912" s="94"/>
    </row>
    <row r="3913" ht="15.75" customHeight="1">
      <c r="A3913" s="204"/>
      <c r="B3913" s="240"/>
      <c r="C3913" s="223"/>
      <c r="D3913" s="223"/>
      <c r="J3913" s="226"/>
      <c r="K3913" s="3"/>
      <c r="L3913" s="3"/>
      <c r="O3913" s="227"/>
      <c r="Q3913" s="94"/>
      <c r="R3913" s="94"/>
      <c r="S3913" s="94"/>
      <c r="T3913" s="94"/>
    </row>
    <row r="3914" ht="15.75" customHeight="1">
      <c r="A3914" s="204"/>
      <c r="B3914" s="240"/>
      <c r="C3914" s="223"/>
      <c r="D3914" s="223"/>
      <c r="J3914" s="226"/>
      <c r="K3914" s="3"/>
      <c r="L3914" s="3"/>
      <c r="O3914" s="227"/>
      <c r="Q3914" s="94"/>
      <c r="R3914" s="94"/>
      <c r="S3914" s="94"/>
      <c r="T3914" s="94"/>
    </row>
    <row r="3915" ht="15.75" customHeight="1">
      <c r="A3915" s="204"/>
      <c r="B3915" s="240"/>
      <c r="C3915" s="223"/>
      <c r="D3915" s="223"/>
      <c r="J3915" s="226"/>
      <c r="K3915" s="3"/>
      <c r="L3915" s="3"/>
      <c r="O3915" s="227"/>
      <c r="Q3915" s="94"/>
      <c r="R3915" s="94"/>
      <c r="S3915" s="94"/>
      <c r="T3915" s="94"/>
    </row>
    <row r="3916" ht="15.75" customHeight="1">
      <c r="A3916" s="204"/>
      <c r="B3916" s="240"/>
      <c r="C3916" s="223"/>
      <c r="D3916" s="223"/>
      <c r="J3916" s="226"/>
      <c r="K3916" s="3"/>
      <c r="L3916" s="3"/>
      <c r="O3916" s="227"/>
      <c r="Q3916" s="94"/>
      <c r="R3916" s="94"/>
      <c r="S3916" s="94"/>
      <c r="T3916" s="94"/>
    </row>
    <row r="3917" ht="15.75" customHeight="1">
      <c r="A3917" s="204"/>
      <c r="B3917" s="240"/>
      <c r="C3917" s="223"/>
      <c r="D3917" s="223"/>
      <c r="J3917" s="226"/>
      <c r="K3917" s="3"/>
      <c r="L3917" s="3"/>
      <c r="O3917" s="227"/>
      <c r="Q3917" s="94"/>
      <c r="R3917" s="94"/>
      <c r="S3917" s="94"/>
      <c r="T3917" s="94"/>
    </row>
    <row r="3918" ht="15.75" customHeight="1">
      <c r="A3918" s="204"/>
      <c r="B3918" s="240"/>
      <c r="C3918" s="223"/>
      <c r="D3918" s="223"/>
      <c r="J3918" s="226"/>
      <c r="K3918" s="3"/>
      <c r="L3918" s="3"/>
      <c r="O3918" s="227"/>
      <c r="Q3918" s="94"/>
      <c r="R3918" s="94"/>
      <c r="S3918" s="94"/>
      <c r="T3918" s="94"/>
    </row>
    <row r="3919" ht="15.75" customHeight="1">
      <c r="A3919" s="204"/>
      <c r="B3919" s="240"/>
      <c r="C3919" s="223"/>
      <c r="D3919" s="223"/>
      <c r="J3919" s="226"/>
      <c r="K3919" s="3"/>
      <c r="L3919" s="3"/>
      <c r="O3919" s="227"/>
      <c r="Q3919" s="94"/>
      <c r="R3919" s="94"/>
      <c r="S3919" s="94"/>
      <c r="T3919" s="94"/>
    </row>
    <row r="3920" ht="15.75" customHeight="1">
      <c r="A3920" s="204"/>
      <c r="B3920" s="240"/>
      <c r="C3920" s="223"/>
      <c r="D3920" s="223"/>
      <c r="J3920" s="226"/>
      <c r="K3920" s="3"/>
      <c r="L3920" s="3"/>
      <c r="O3920" s="227"/>
      <c r="Q3920" s="94"/>
      <c r="R3920" s="94"/>
      <c r="S3920" s="94"/>
      <c r="T3920" s="94"/>
    </row>
    <row r="3921" ht="15.75" customHeight="1">
      <c r="A3921" s="204"/>
      <c r="B3921" s="240"/>
      <c r="C3921" s="223"/>
      <c r="D3921" s="223"/>
      <c r="J3921" s="226"/>
      <c r="K3921" s="3"/>
      <c r="L3921" s="3"/>
      <c r="O3921" s="227"/>
      <c r="Q3921" s="94"/>
      <c r="R3921" s="94"/>
      <c r="S3921" s="94"/>
      <c r="T3921" s="94"/>
    </row>
    <row r="3922" ht="15.75" customHeight="1">
      <c r="A3922" s="204"/>
      <c r="B3922" s="240"/>
      <c r="C3922" s="223"/>
      <c r="D3922" s="223"/>
      <c r="J3922" s="226"/>
      <c r="K3922" s="3"/>
      <c r="L3922" s="3"/>
      <c r="O3922" s="227"/>
      <c r="Q3922" s="94"/>
      <c r="R3922" s="94"/>
      <c r="S3922" s="94"/>
      <c r="T3922" s="94"/>
    </row>
    <row r="3923" ht="15.75" customHeight="1">
      <c r="A3923" s="204"/>
      <c r="B3923" s="240"/>
      <c r="C3923" s="223"/>
      <c r="D3923" s="223"/>
      <c r="J3923" s="226"/>
      <c r="K3923" s="3"/>
      <c r="L3923" s="3"/>
      <c r="O3923" s="227"/>
      <c r="Q3923" s="94"/>
      <c r="R3923" s="94"/>
      <c r="S3923" s="94"/>
      <c r="T3923" s="94"/>
    </row>
    <row r="3924" ht="15.75" customHeight="1">
      <c r="A3924" s="204"/>
      <c r="B3924" s="240"/>
      <c r="C3924" s="223"/>
      <c r="D3924" s="223"/>
      <c r="J3924" s="226"/>
      <c r="K3924" s="3"/>
      <c r="L3924" s="3"/>
      <c r="O3924" s="227"/>
      <c r="Q3924" s="94"/>
      <c r="R3924" s="94"/>
      <c r="S3924" s="94"/>
      <c r="T3924" s="94"/>
    </row>
    <row r="3925" ht="15.75" customHeight="1">
      <c r="A3925" s="204"/>
      <c r="B3925" s="240"/>
      <c r="C3925" s="223"/>
      <c r="D3925" s="223"/>
      <c r="J3925" s="226"/>
      <c r="K3925" s="3"/>
      <c r="L3925" s="3"/>
      <c r="O3925" s="227"/>
      <c r="Q3925" s="94"/>
      <c r="R3925" s="94"/>
      <c r="S3925" s="94"/>
      <c r="T3925" s="94"/>
    </row>
    <row r="3926" ht="15.75" customHeight="1">
      <c r="A3926" s="204"/>
      <c r="B3926" s="240"/>
      <c r="C3926" s="223"/>
      <c r="D3926" s="223"/>
      <c r="J3926" s="226"/>
      <c r="K3926" s="3"/>
      <c r="L3926" s="3"/>
      <c r="O3926" s="227"/>
      <c r="Q3926" s="94"/>
      <c r="R3926" s="94"/>
      <c r="S3926" s="94"/>
      <c r="T3926" s="94"/>
    </row>
    <row r="3927" ht="15.75" customHeight="1">
      <c r="A3927" s="204"/>
      <c r="B3927" s="240"/>
      <c r="C3927" s="223"/>
      <c r="D3927" s="223"/>
      <c r="J3927" s="226"/>
      <c r="K3927" s="3"/>
      <c r="L3927" s="3"/>
      <c r="O3927" s="227"/>
      <c r="Q3927" s="94"/>
      <c r="R3927" s="94"/>
      <c r="S3927" s="94"/>
      <c r="T3927" s="94"/>
    </row>
    <row r="3928" ht="15.75" customHeight="1">
      <c r="A3928" s="204"/>
      <c r="B3928" s="240"/>
      <c r="C3928" s="223"/>
      <c r="D3928" s="223"/>
      <c r="J3928" s="226"/>
      <c r="K3928" s="3"/>
      <c r="L3928" s="3"/>
      <c r="O3928" s="227"/>
      <c r="Q3928" s="94"/>
      <c r="R3928" s="94"/>
      <c r="S3928" s="94"/>
      <c r="T3928" s="94"/>
    </row>
    <row r="3929" ht="15.75" customHeight="1">
      <c r="A3929" s="204"/>
      <c r="B3929" s="240"/>
      <c r="C3929" s="223"/>
      <c r="D3929" s="223"/>
      <c r="J3929" s="226"/>
      <c r="K3929" s="3"/>
      <c r="L3929" s="3"/>
      <c r="O3929" s="227"/>
      <c r="Q3929" s="94"/>
      <c r="R3929" s="94"/>
      <c r="S3929" s="94"/>
      <c r="T3929" s="94"/>
    </row>
    <row r="3930" ht="15.75" customHeight="1">
      <c r="A3930" s="204"/>
      <c r="B3930" s="240"/>
      <c r="C3930" s="223"/>
      <c r="D3930" s="223"/>
      <c r="J3930" s="226"/>
      <c r="K3930" s="3"/>
      <c r="L3930" s="3"/>
      <c r="O3930" s="227"/>
      <c r="Q3930" s="94"/>
      <c r="R3930" s="94"/>
      <c r="S3930" s="94"/>
      <c r="T3930" s="94"/>
    </row>
    <row r="3931" ht="15.75" customHeight="1">
      <c r="A3931" s="204"/>
      <c r="B3931" s="240"/>
      <c r="C3931" s="223"/>
      <c r="D3931" s="223"/>
      <c r="J3931" s="226"/>
      <c r="K3931" s="3"/>
      <c r="L3931" s="3"/>
      <c r="O3931" s="227"/>
      <c r="Q3931" s="94"/>
      <c r="R3931" s="94"/>
      <c r="S3931" s="94"/>
      <c r="T3931" s="94"/>
    </row>
    <row r="3932" ht="15.75" customHeight="1">
      <c r="A3932" s="204"/>
      <c r="B3932" s="240"/>
      <c r="C3932" s="223"/>
      <c r="D3932" s="223"/>
      <c r="J3932" s="226"/>
      <c r="K3932" s="3"/>
      <c r="L3932" s="3"/>
      <c r="O3932" s="227"/>
      <c r="Q3932" s="94"/>
      <c r="R3932" s="94"/>
      <c r="S3932" s="94"/>
      <c r="T3932" s="94"/>
    </row>
    <row r="3933" ht="15.75" customHeight="1">
      <c r="A3933" s="204"/>
      <c r="B3933" s="240"/>
      <c r="C3933" s="223"/>
      <c r="D3933" s="223"/>
      <c r="J3933" s="226"/>
      <c r="K3933" s="3"/>
      <c r="L3933" s="3"/>
      <c r="O3933" s="227"/>
      <c r="Q3933" s="94"/>
      <c r="R3933" s="94"/>
      <c r="S3933" s="94"/>
      <c r="T3933" s="94"/>
    </row>
    <row r="3934" ht="15.75" customHeight="1">
      <c r="A3934" s="204"/>
      <c r="B3934" s="240"/>
      <c r="C3934" s="223"/>
      <c r="D3934" s="223"/>
      <c r="J3934" s="226"/>
      <c r="K3934" s="3"/>
      <c r="L3934" s="3"/>
      <c r="O3934" s="227"/>
      <c r="Q3934" s="94"/>
      <c r="R3934" s="94"/>
      <c r="S3934" s="94"/>
      <c r="T3934" s="94"/>
    </row>
    <row r="3935" ht="15.75" customHeight="1">
      <c r="A3935" s="204"/>
      <c r="B3935" s="240"/>
      <c r="C3935" s="223"/>
      <c r="D3935" s="223"/>
      <c r="J3935" s="226"/>
      <c r="K3935" s="3"/>
      <c r="L3935" s="3"/>
      <c r="O3935" s="227"/>
      <c r="Q3935" s="94"/>
      <c r="R3935" s="94"/>
      <c r="S3935" s="94"/>
      <c r="T3935" s="94"/>
    </row>
    <row r="3936" ht="15.75" customHeight="1">
      <c r="A3936" s="204"/>
      <c r="B3936" s="240"/>
      <c r="C3936" s="223"/>
      <c r="D3936" s="223"/>
      <c r="J3936" s="226"/>
      <c r="K3936" s="3"/>
      <c r="L3936" s="3"/>
      <c r="O3936" s="227"/>
      <c r="Q3936" s="94"/>
      <c r="R3936" s="94"/>
      <c r="S3936" s="94"/>
      <c r="T3936" s="94"/>
    </row>
    <row r="3937" ht="15.75" customHeight="1">
      <c r="A3937" s="204"/>
      <c r="B3937" s="240"/>
      <c r="C3937" s="223"/>
      <c r="D3937" s="223"/>
      <c r="J3937" s="226"/>
      <c r="K3937" s="3"/>
      <c r="L3937" s="3"/>
      <c r="O3937" s="227"/>
      <c r="Q3937" s="94"/>
      <c r="R3937" s="94"/>
      <c r="S3937" s="94"/>
      <c r="T3937" s="94"/>
    </row>
    <row r="3938" ht="15.75" customHeight="1">
      <c r="A3938" s="204"/>
      <c r="B3938" s="240"/>
      <c r="C3938" s="223"/>
      <c r="D3938" s="223"/>
      <c r="J3938" s="226"/>
      <c r="K3938" s="3"/>
      <c r="L3938" s="3"/>
      <c r="O3938" s="227"/>
      <c r="Q3938" s="94"/>
      <c r="R3938" s="94"/>
      <c r="S3938" s="94"/>
      <c r="T3938" s="94"/>
    </row>
    <row r="3939" ht="15.75" customHeight="1">
      <c r="A3939" s="204"/>
      <c r="B3939" s="240"/>
      <c r="C3939" s="223"/>
      <c r="D3939" s="223"/>
      <c r="J3939" s="226"/>
      <c r="K3939" s="3"/>
      <c r="L3939" s="3"/>
      <c r="O3939" s="227"/>
      <c r="Q3939" s="94"/>
      <c r="R3939" s="94"/>
      <c r="S3939" s="94"/>
      <c r="T3939" s="94"/>
    </row>
    <row r="3940" ht="15.75" customHeight="1">
      <c r="A3940" s="204"/>
      <c r="B3940" s="240"/>
      <c r="C3940" s="223"/>
      <c r="D3940" s="223"/>
      <c r="J3940" s="226"/>
      <c r="K3940" s="3"/>
      <c r="L3940" s="3"/>
      <c r="O3940" s="227"/>
      <c r="Q3940" s="94"/>
      <c r="R3940" s="94"/>
      <c r="S3940" s="94"/>
      <c r="T3940" s="94"/>
    </row>
    <row r="3941" ht="15.75" customHeight="1">
      <c r="A3941" s="204"/>
      <c r="B3941" s="240"/>
      <c r="C3941" s="223"/>
      <c r="D3941" s="223"/>
      <c r="J3941" s="226"/>
      <c r="K3941" s="3"/>
      <c r="L3941" s="3"/>
      <c r="O3941" s="227"/>
      <c r="Q3941" s="94"/>
      <c r="R3941" s="94"/>
      <c r="S3941" s="94"/>
      <c r="T3941" s="94"/>
    </row>
    <row r="3942" ht="15.75" customHeight="1">
      <c r="A3942" s="204"/>
      <c r="B3942" s="240"/>
      <c r="C3942" s="223"/>
      <c r="D3942" s="223"/>
      <c r="J3942" s="226"/>
      <c r="K3942" s="3"/>
      <c r="L3942" s="3"/>
      <c r="O3942" s="227"/>
      <c r="Q3942" s="94"/>
      <c r="R3942" s="94"/>
      <c r="S3942" s="94"/>
      <c r="T3942" s="94"/>
    </row>
    <row r="3943" ht="15.75" customHeight="1">
      <c r="A3943" s="204"/>
      <c r="B3943" s="240"/>
      <c r="C3943" s="223"/>
      <c r="D3943" s="223"/>
      <c r="J3943" s="226"/>
      <c r="K3943" s="3"/>
      <c r="L3943" s="3"/>
      <c r="O3943" s="227"/>
      <c r="Q3943" s="94"/>
      <c r="R3943" s="94"/>
      <c r="S3943" s="94"/>
      <c r="T3943" s="94"/>
    </row>
    <row r="3944" ht="15.75" customHeight="1">
      <c r="A3944" s="204"/>
      <c r="B3944" s="240"/>
      <c r="C3944" s="223"/>
      <c r="D3944" s="223"/>
      <c r="J3944" s="226"/>
      <c r="K3944" s="3"/>
      <c r="L3944" s="3"/>
      <c r="O3944" s="227"/>
      <c r="Q3944" s="94"/>
      <c r="R3944" s="94"/>
      <c r="S3944" s="94"/>
      <c r="T3944" s="94"/>
    </row>
    <row r="3945" ht="15.75" customHeight="1">
      <c r="A3945" s="204"/>
      <c r="B3945" s="240"/>
      <c r="C3945" s="223"/>
      <c r="D3945" s="223"/>
      <c r="J3945" s="226"/>
      <c r="K3945" s="3"/>
      <c r="L3945" s="3"/>
      <c r="O3945" s="227"/>
      <c r="Q3945" s="94"/>
      <c r="R3945" s="94"/>
      <c r="S3945" s="94"/>
      <c r="T3945" s="94"/>
    </row>
    <row r="3946" ht="15.75" customHeight="1">
      <c r="A3946" s="204"/>
      <c r="B3946" s="240"/>
      <c r="C3946" s="223"/>
      <c r="D3946" s="223"/>
      <c r="J3946" s="226"/>
      <c r="K3946" s="3"/>
      <c r="L3946" s="3"/>
      <c r="O3946" s="227"/>
      <c r="Q3946" s="94"/>
      <c r="R3946" s="94"/>
      <c r="S3946" s="94"/>
      <c r="T3946" s="94"/>
    </row>
    <row r="3947" ht="15.75" customHeight="1">
      <c r="A3947" s="204"/>
      <c r="B3947" s="240"/>
      <c r="C3947" s="223"/>
      <c r="D3947" s="223"/>
      <c r="J3947" s="226"/>
      <c r="K3947" s="3"/>
      <c r="L3947" s="3"/>
      <c r="O3947" s="227"/>
      <c r="Q3947" s="94"/>
      <c r="R3947" s="94"/>
      <c r="S3947" s="94"/>
      <c r="T3947" s="94"/>
    </row>
    <row r="3948" ht="15.75" customHeight="1">
      <c r="A3948" s="204"/>
      <c r="B3948" s="240"/>
      <c r="C3948" s="223"/>
      <c r="D3948" s="223"/>
      <c r="J3948" s="226"/>
      <c r="K3948" s="3"/>
      <c r="L3948" s="3"/>
      <c r="O3948" s="227"/>
      <c r="Q3948" s="94"/>
      <c r="R3948" s="94"/>
      <c r="S3948" s="94"/>
      <c r="T3948" s="94"/>
    </row>
    <row r="3949" ht="15.75" customHeight="1">
      <c r="A3949" s="204"/>
      <c r="B3949" s="240"/>
      <c r="C3949" s="223"/>
      <c r="D3949" s="223"/>
      <c r="J3949" s="226"/>
      <c r="K3949" s="3"/>
      <c r="L3949" s="3"/>
      <c r="O3949" s="227"/>
      <c r="Q3949" s="94"/>
      <c r="R3949" s="94"/>
      <c r="S3949" s="94"/>
      <c r="T3949" s="94"/>
    </row>
    <row r="3950" ht="15.75" customHeight="1">
      <c r="A3950" s="204"/>
      <c r="B3950" s="240"/>
      <c r="C3950" s="223"/>
      <c r="D3950" s="223"/>
      <c r="J3950" s="226"/>
      <c r="K3950" s="3"/>
      <c r="L3950" s="3"/>
      <c r="O3950" s="227"/>
      <c r="Q3950" s="94"/>
      <c r="R3950" s="94"/>
      <c r="S3950" s="94"/>
      <c r="T3950" s="94"/>
    </row>
    <row r="3951" ht="15.75" customHeight="1">
      <c r="A3951" s="204"/>
      <c r="B3951" s="240"/>
      <c r="C3951" s="223"/>
      <c r="D3951" s="223"/>
      <c r="J3951" s="226"/>
      <c r="K3951" s="3"/>
      <c r="L3951" s="3"/>
      <c r="O3951" s="227"/>
      <c r="Q3951" s="94"/>
      <c r="R3951" s="94"/>
      <c r="S3951" s="94"/>
      <c r="T3951" s="94"/>
    </row>
    <row r="3952" ht="15.75" customHeight="1">
      <c r="A3952" s="204"/>
      <c r="B3952" s="240"/>
      <c r="C3952" s="223"/>
      <c r="D3952" s="223"/>
      <c r="J3952" s="226"/>
      <c r="K3952" s="3"/>
      <c r="L3952" s="3"/>
      <c r="O3952" s="227"/>
      <c r="Q3952" s="94"/>
      <c r="R3952" s="94"/>
      <c r="S3952" s="94"/>
      <c r="T3952" s="94"/>
    </row>
    <row r="3953" ht="15.75" customHeight="1">
      <c r="A3953" s="204"/>
      <c r="B3953" s="240"/>
      <c r="C3953" s="223"/>
      <c r="D3953" s="223"/>
      <c r="J3953" s="226"/>
      <c r="K3953" s="3"/>
      <c r="L3953" s="3"/>
      <c r="O3953" s="227"/>
      <c r="Q3953" s="94"/>
      <c r="R3953" s="94"/>
      <c r="S3953" s="94"/>
      <c r="T3953" s="94"/>
    </row>
    <row r="3954" ht="15.75" customHeight="1">
      <c r="A3954" s="204"/>
      <c r="B3954" s="240"/>
      <c r="C3954" s="223"/>
      <c r="D3954" s="223"/>
      <c r="J3954" s="226"/>
      <c r="K3954" s="3"/>
      <c r="L3954" s="3"/>
      <c r="O3954" s="227"/>
      <c r="Q3954" s="94"/>
      <c r="R3954" s="94"/>
      <c r="S3954" s="94"/>
      <c r="T3954" s="94"/>
    </row>
    <row r="3955" ht="15.75" customHeight="1">
      <c r="A3955" s="204"/>
      <c r="B3955" s="240"/>
      <c r="C3955" s="223"/>
      <c r="D3955" s="223"/>
      <c r="J3955" s="226"/>
      <c r="K3955" s="3"/>
      <c r="L3955" s="3"/>
      <c r="O3955" s="227"/>
      <c r="Q3955" s="94"/>
      <c r="R3955" s="94"/>
      <c r="S3955" s="94"/>
      <c r="T3955" s="94"/>
    </row>
    <row r="3956" ht="15.75" customHeight="1">
      <c r="A3956" s="204"/>
      <c r="B3956" s="240"/>
      <c r="C3956" s="223"/>
      <c r="D3956" s="223"/>
      <c r="J3956" s="226"/>
      <c r="K3956" s="3"/>
      <c r="L3956" s="3"/>
      <c r="O3956" s="227"/>
      <c r="Q3956" s="94"/>
      <c r="R3956" s="94"/>
      <c r="S3956" s="94"/>
      <c r="T3956" s="94"/>
    </row>
    <row r="3957" ht="15.75" customHeight="1">
      <c r="A3957" s="204"/>
      <c r="B3957" s="240"/>
      <c r="C3957" s="223"/>
      <c r="D3957" s="223"/>
      <c r="J3957" s="226"/>
      <c r="K3957" s="3"/>
      <c r="L3957" s="3"/>
      <c r="O3957" s="227"/>
      <c r="Q3957" s="94"/>
      <c r="R3957" s="94"/>
      <c r="S3957" s="94"/>
      <c r="T3957" s="94"/>
    </row>
    <row r="3958" ht="15.75" customHeight="1">
      <c r="A3958" s="204"/>
      <c r="B3958" s="240"/>
      <c r="C3958" s="223"/>
      <c r="D3958" s="223"/>
      <c r="J3958" s="226"/>
      <c r="K3958" s="3"/>
      <c r="L3958" s="3"/>
      <c r="O3958" s="227"/>
      <c r="Q3958" s="94"/>
      <c r="R3958" s="94"/>
      <c r="S3958" s="94"/>
      <c r="T3958" s="94"/>
    </row>
    <row r="3959" ht="15.75" customHeight="1">
      <c r="A3959" s="204"/>
      <c r="B3959" s="240"/>
      <c r="C3959" s="223"/>
      <c r="D3959" s="223"/>
      <c r="J3959" s="226"/>
      <c r="K3959" s="3"/>
      <c r="L3959" s="3"/>
      <c r="O3959" s="227"/>
      <c r="Q3959" s="94"/>
      <c r="R3959" s="94"/>
      <c r="S3959" s="94"/>
      <c r="T3959" s="94"/>
    </row>
    <row r="3960" ht="15.75" customHeight="1">
      <c r="A3960" s="204"/>
      <c r="B3960" s="240"/>
      <c r="C3960" s="223"/>
      <c r="D3960" s="223"/>
      <c r="J3960" s="226"/>
      <c r="K3960" s="3"/>
      <c r="L3960" s="3"/>
      <c r="O3960" s="227"/>
      <c r="Q3960" s="94"/>
      <c r="R3960" s="94"/>
      <c r="S3960" s="94"/>
      <c r="T3960" s="94"/>
    </row>
    <row r="3961" ht="15.75" customHeight="1">
      <c r="A3961" s="204"/>
      <c r="B3961" s="240"/>
      <c r="C3961" s="223"/>
      <c r="D3961" s="223"/>
      <c r="J3961" s="226"/>
      <c r="K3961" s="3"/>
      <c r="L3961" s="3"/>
      <c r="O3961" s="227"/>
      <c r="Q3961" s="94"/>
      <c r="R3961" s="94"/>
      <c r="S3961" s="94"/>
      <c r="T3961" s="94"/>
    </row>
    <row r="3962" ht="15.75" customHeight="1">
      <c r="A3962" s="204"/>
      <c r="B3962" s="240"/>
      <c r="C3962" s="223"/>
      <c r="D3962" s="223"/>
      <c r="J3962" s="226"/>
      <c r="K3962" s="3"/>
      <c r="L3962" s="3"/>
      <c r="O3962" s="227"/>
      <c r="Q3962" s="94"/>
      <c r="R3962" s="94"/>
      <c r="S3962" s="94"/>
      <c r="T3962" s="94"/>
    </row>
    <row r="3963" ht="15.75" customHeight="1">
      <c r="A3963" s="204"/>
      <c r="B3963" s="240"/>
      <c r="C3963" s="223"/>
      <c r="D3963" s="223"/>
      <c r="J3963" s="226"/>
      <c r="K3963" s="3"/>
      <c r="L3963" s="3"/>
      <c r="O3963" s="227"/>
      <c r="Q3963" s="94"/>
      <c r="R3963" s="94"/>
      <c r="S3963" s="94"/>
      <c r="T3963" s="94"/>
    </row>
    <row r="3964" ht="15.75" customHeight="1">
      <c r="A3964" s="204"/>
      <c r="B3964" s="240"/>
      <c r="C3964" s="223"/>
      <c r="D3964" s="223"/>
      <c r="J3964" s="226"/>
      <c r="K3964" s="3"/>
      <c r="L3964" s="3"/>
      <c r="O3964" s="227"/>
      <c r="Q3964" s="94"/>
      <c r="R3964" s="94"/>
      <c r="S3964" s="94"/>
      <c r="T3964" s="94"/>
    </row>
    <row r="3965" ht="15.75" customHeight="1">
      <c r="A3965" s="204"/>
      <c r="B3965" s="240"/>
      <c r="C3965" s="223"/>
      <c r="D3965" s="223"/>
      <c r="J3965" s="226"/>
      <c r="K3965" s="3"/>
      <c r="L3965" s="3"/>
      <c r="O3965" s="227"/>
      <c r="Q3965" s="94"/>
      <c r="R3965" s="94"/>
      <c r="S3965" s="94"/>
      <c r="T3965" s="94"/>
    </row>
    <row r="3966" ht="15.75" customHeight="1">
      <c r="A3966" s="204"/>
      <c r="B3966" s="240"/>
      <c r="C3966" s="223"/>
      <c r="D3966" s="223"/>
      <c r="J3966" s="226"/>
      <c r="K3966" s="3"/>
      <c r="L3966" s="3"/>
      <c r="O3966" s="227"/>
      <c r="Q3966" s="94"/>
      <c r="R3966" s="94"/>
      <c r="S3966" s="94"/>
      <c r="T3966" s="94"/>
    </row>
    <row r="3967" ht="15.75" customHeight="1">
      <c r="A3967" s="204"/>
      <c r="B3967" s="240"/>
      <c r="C3967" s="223"/>
      <c r="D3967" s="223"/>
      <c r="J3967" s="226"/>
      <c r="K3967" s="3"/>
      <c r="L3967" s="3"/>
      <c r="O3967" s="227"/>
      <c r="Q3967" s="94"/>
      <c r="R3967" s="94"/>
      <c r="S3967" s="94"/>
      <c r="T3967" s="94"/>
    </row>
    <row r="3968" ht="15.75" customHeight="1">
      <c r="A3968" s="204"/>
      <c r="B3968" s="240"/>
      <c r="C3968" s="223"/>
      <c r="D3968" s="223"/>
      <c r="J3968" s="226"/>
      <c r="K3968" s="3"/>
      <c r="L3968" s="3"/>
      <c r="O3968" s="227"/>
      <c r="Q3968" s="94"/>
      <c r="R3968" s="94"/>
      <c r="S3968" s="94"/>
      <c r="T3968" s="94"/>
    </row>
    <row r="3969" ht="15.75" customHeight="1">
      <c r="A3969" s="204"/>
      <c r="B3969" s="240"/>
      <c r="C3969" s="223"/>
      <c r="D3969" s="223"/>
      <c r="J3969" s="226"/>
      <c r="K3969" s="3"/>
      <c r="L3969" s="3"/>
      <c r="O3969" s="227"/>
      <c r="Q3969" s="94"/>
      <c r="R3969" s="94"/>
      <c r="S3969" s="94"/>
      <c r="T3969" s="94"/>
    </row>
    <row r="3970" ht="15.75" customHeight="1">
      <c r="A3970" s="204"/>
      <c r="B3970" s="240"/>
      <c r="C3970" s="223"/>
      <c r="D3970" s="223"/>
      <c r="J3970" s="226"/>
      <c r="K3970" s="3"/>
      <c r="L3970" s="3"/>
      <c r="O3970" s="227"/>
      <c r="Q3970" s="94"/>
      <c r="R3970" s="94"/>
      <c r="S3970" s="94"/>
      <c r="T3970" s="94"/>
    </row>
    <row r="3971" ht="15.75" customHeight="1">
      <c r="A3971" s="204"/>
      <c r="B3971" s="240"/>
      <c r="C3971" s="223"/>
      <c r="D3971" s="223"/>
      <c r="J3971" s="226"/>
      <c r="K3971" s="3"/>
      <c r="L3971" s="3"/>
      <c r="O3971" s="227"/>
      <c r="Q3971" s="94"/>
      <c r="R3971" s="94"/>
      <c r="S3971" s="94"/>
      <c r="T3971" s="94"/>
    </row>
    <row r="3972" ht="15.75" customHeight="1">
      <c r="A3972" s="204"/>
      <c r="B3972" s="240"/>
      <c r="C3972" s="223"/>
      <c r="D3972" s="223"/>
      <c r="J3972" s="226"/>
      <c r="K3972" s="3"/>
      <c r="L3972" s="3"/>
      <c r="O3972" s="227"/>
      <c r="Q3972" s="94"/>
      <c r="R3972" s="94"/>
      <c r="S3972" s="94"/>
      <c r="T3972" s="94"/>
    </row>
    <row r="3973" ht="15.75" customHeight="1">
      <c r="A3973" s="204"/>
      <c r="B3973" s="240"/>
      <c r="C3973" s="223"/>
      <c r="D3973" s="223"/>
      <c r="J3973" s="226"/>
      <c r="K3973" s="3"/>
      <c r="L3973" s="3"/>
      <c r="O3973" s="227"/>
      <c r="Q3973" s="94"/>
      <c r="R3973" s="94"/>
      <c r="S3973" s="94"/>
      <c r="T3973" s="94"/>
    </row>
    <row r="3974" ht="15.75" customHeight="1">
      <c r="A3974" s="204"/>
      <c r="B3974" s="240"/>
      <c r="C3974" s="223"/>
      <c r="D3974" s="223"/>
      <c r="J3974" s="226"/>
      <c r="K3974" s="3"/>
      <c r="L3974" s="3"/>
      <c r="O3974" s="227"/>
      <c r="Q3974" s="94"/>
      <c r="R3974" s="94"/>
      <c r="S3974" s="94"/>
      <c r="T3974" s="94"/>
    </row>
    <row r="3975" ht="15.75" customHeight="1">
      <c r="A3975" s="204"/>
      <c r="B3975" s="240"/>
      <c r="C3975" s="223"/>
      <c r="D3975" s="223"/>
      <c r="J3975" s="226"/>
      <c r="K3975" s="3"/>
      <c r="L3975" s="3"/>
      <c r="O3975" s="227"/>
      <c r="Q3975" s="94"/>
      <c r="R3975" s="94"/>
      <c r="S3975" s="94"/>
      <c r="T3975" s="94"/>
    </row>
    <row r="3976" ht="15.75" customHeight="1">
      <c r="A3976" s="204"/>
      <c r="B3976" s="240"/>
      <c r="C3976" s="223"/>
      <c r="D3976" s="223"/>
      <c r="J3976" s="226"/>
      <c r="K3976" s="3"/>
      <c r="L3976" s="3"/>
      <c r="O3976" s="227"/>
      <c r="Q3976" s="94"/>
      <c r="R3976" s="94"/>
      <c r="S3976" s="94"/>
      <c r="T3976" s="94"/>
    </row>
    <row r="3977" ht="15.75" customHeight="1">
      <c r="A3977" s="204"/>
      <c r="B3977" s="240"/>
      <c r="C3977" s="223"/>
      <c r="D3977" s="223"/>
      <c r="J3977" s="226"/>
      <c r="K3977" s="3"/>
      <c r="L3977" s="3"/>
      <c r="O3977" s="227"/>
      <c r="Q3977" s="94"/>
      <c r="R3977" s="94"/>
      <c r="S3977" s="94"/>
      <c r="T3977" s="94"/>
    </row>
    <row r="3978" ht="15.75" customHeight="1">
      <c r="A3978" s="204"/>
      <c r="B3978" s="240"/>
      <c r="C3978" s="223"/>
      <c r="D3978" s="223"/>
      <c r="J3978" s="226"/>
      <c r="K3978" s="3"/>
      <c r="L3978" s="3"/>
      <c r="O3978" s="227"/>
      <c r="Q3978" s="94"/>
      <c r="R3978" s="94"/>
      <c r="S3978" s="94"/>
      <c r="T3978" s="94"/>
    </row>
    <row r="3979" ht="15.75" customHeight="1">
      <c r="A3979" s="204"/>
      <c r="B3979" s="240"/>
      <c r="C3979" s="223"/>
      <c r="D3979" s="223"/>
      <c r="J3979" s="226"/>
      <c r="K3979" s="3"/>
      <c r="L3979" s="3"/>
      <c r="O3979" s="227"/>
      <c r="Q3979" s="94"/>
      <c r="R3979" s="94"/>
      <c r="S3979" s="94"/>
      <c r="T3979" s="94"/>
    </row>
    <row r="3980" ht="15.75" customHeight="1">
      <c r="A3980" s="204"/>
      <c r="B3980" s="240"/>
      <c r="C3980" s="223"/>
      <c r="D3980" s="223"/>
      <c r="J3980" s="226"/>
      <c r="K3980" s="3"/>
      <c r="L3980" s="3"/>
      <c r="O3980" s="227"/>
      <c r="Q3980" s="94"/>
      <c r="R3980" s="94"/>
      <c r="S3980" s="94"/>
      <c r="T3980" s="94"/>
    </row>
    <row r="3981" ht="15.75" customHeight="1">
      <c r="A3981" s="204"/>
      <c r="B3981" s="240"/>
      <c r="C3981" s="223"/>
      <c r="D3981" s="223"/>
      <c r="J3981" s="226"/>
      <c r="K3981" s="3"/>
      <c r="L3981" s="3"/>
      <c r="O3981" s="227"/>
      <c r="Q3981" s="94"/>
      <c r="R3981" s="94"/>
      <c r="S3981" s="94"/>
      <c r="T3981" s="94"/>
    </row>
    <row r="3982" ht="15.75" customHeight="1">
      <c r="A3982" s="204"/>
      <c r="B3982" s="240"/>
      <c r="C3982" s="223"/>
      <c r="D3982" s="223"/>
      <c r="J3982" s="226"/>
      <c r="K3982" s="3"/>
      <c r="L3982" s="3"/>
      <c r="O3982" s="227"/>
      <c r="Q3982" s="94"/>
      <c r="R3982" s="94"/>
      <c r="S3982" s="94"/>
      <c r="T3982" s="94"/>
    </row>
    <row r="3983" ht="15.75" customHeight="1">
      <c r="A3983" s="204"/>
      <c r="B3983" s="240"/>
      <c r="C3983" s="223"/>
      <c r="D3983" s="223"/>
      <c r="J3983" s="226"/>
      <c r="K3983" s="3"/>
      <c r="L3983" s="3"/>
      <c r="O3983" s="227"/>
      <c r="Q3983" s="94"/>
      <c r="R3983" s="94"/>
      <c r="S3983" s="94"/>
      <c r="T3983" s="94"/>
    </row>
    <row r="3984" ht="15.75" customHeight="1">
      <c r="A3984" s="204"/>
      <c r="B3984" s="240"/>
      <c r="C3984" s="223"/>
      <c r="D3984" s="223"/>
      <c r="J3984" s="226"/>
      <c r="K3984" s="3"/>
      <c r="L3984" s="3"/>
      <c r="O3984" s="227"/>
      <c r="Q3984" s="94"/>
      <c r="R3984" s="94"/>
      <c r="S3984" s="94"/>
      <c r="T3984" s="94"/>
    </row>
    <row r="3985" ht="15.75" customHeight="1">
      <c r="A3985" s="204"/>
      <c r="B3985" s="240"/>
      <c r="C3985" s="223"/>
      <c r="D3985" s="223"/>
      <c r="J3985" s="226"/>
      <c r="K3985" s="3"/>
      <c r="L3985" s="3"/>
      <c r="O3985" s="227"/>
      <c r="Q3985" s="94"/>
      <c r="R3985" s="94"/>
      <c r="S3985" s="94"/>
      <c r="T3985" s="94"/>
    </row>
    <row r="3986" ht="15.75" customHeight="1">
      <c r="A3986" s="204"/>
      <c r="B3986" s="240"/>
      <c r="C3986" s="223"/>
      <c r="D3986" s="223"/>
      <c r="J3986" s="226"/>
      <c r="K3986" s="3"/>
      <c r="L3986" s="3"/>
      <c r="O3986" s="227"/>
      <c r="Q3986" s="94"/>
      <c r="R3986" s="94"/>
      <c r="S3986" s="94"/>
      <c r="T3986" s="94"/>
    </row>
    <row r="3987" ht="15.75" customHeight="1">
      <c r="A3987" s="204"/>
      <c r="B3987" s="240"/>
      <c r="C3987" s="223"/>
      <c r="D3987" s="223"/>
      <c r="J3987" s="226"/>
      <c r="K3987" s="3"/>
      <c r="L3987" s="3"/>
      <c r="O3987" s="227"/>
      <c r="Q3987" s="94"/>
      <c r="R3987" s="94"/>
      <c r="S3987" s="94"/>
      <c r="T3987" s="94"/>
    </row>
    <row r="3988" ht="15.75" customHeight="1">
      <c r="A3988" s="204"/>
      <c r="B3988" s="240"/>
      <c r="C3988" s="223"/>
      <c r="D3988" s="223"/>
      <c r="J3988" s="226"/>
      <c r="K3988" s="3"/>
      <c r="L3988" s="3"/>
      <c r="O3988" s="227"/>
      <c r="Q3988" s="94"/>
      <c r="R3988" s="94"/>
      <c r="S3988" s="94"/>
      <c r="T3988" s="94"/>
    </row>
    <row r="3989" ht="15.75" customHeight="1">
      <c r="A3989" s="204"/>
      <c r="B3989" s="240"/>
      <c r="C3989" s="223"/>
      <c r="D3989" s="223"/>
      <c r="J3989" s="226"/>
      <c r="K3989" s="3"/>
      <c r="L3989" s="3"/>
      <c r="O3989" s="227"/>
      <c r="Q3989" s="94"/>
      <c r="R3989" s="94"/>
      <c r="S3989" s="94"/>
      <c r="T3989" s="94"/>
    </row>
    <row r="3990" ht="15.75" customHeight="1">
      <c r="A3990" s="204"/>
      <c r="B3990" s="240"/>
      <c r="C3990" s="223"/>
      <c r="D3990" s="223"/>
      <c r="J3990" s="226"/>
      <c r="K3990" s="3"/>
      <c r="L3990" s="3"/>
      <c r="O3990" s="227"/>
      <c r="Q3990" s="94"/>
      <c r="R3990" s="94"/>
      <c r="S3990" s="94"/>
      <c r="T3990" s="94"/>
    </row>
    <row r="3991" ht="15.75" customHeight="1">
      <c r="A3991" s="204"/>
      <c r="B3991" s="240"/>
      <c r="C3991" s="223"/>
      <c r="D3991" s="223"/>
      <c r="J3991" s="226"/>
      <c r="K3991" s="3"/>
      <c r="L3991" s="3"/>
      <c r="O3991" s="227"/>
      <c r="Q3991" s="94"/>
      <c r="R3991" s="94"/>
      <c r="S3991" s="94"/>
      <c r="T3991" s="94"/>
    </row>
    <row r="3992" ht="15.75" customHeight="1">
      <c r="A3992" s="204"/>
      <c r="B3992" s="240"/>
      <c r="C3992" s="223"/>
      <c r="D3992" s="223"/>
      <c r="J3992" s="226"/>
      <c r="K3992" s="3"/>
      <c r="L3992" s="3"/>
      <c r="O3992" s="227"/>
      <c r="Q3992" s="94"/>
      <c r="R3992" s="94"/>
      <c r="S3992" s="94"/>
      <c r="T3992" s="94"/>
    </row>
    <row r="3993" ht="15.75" customHeight="1">
      <c r="A3993" s="204"/>
      <c r="B3993" s="240"/>
      <c r="C3993" s="223"/>
      <c r="D3993" s="223"/>
      <c r="J3993" s="226"/>
      <c r="K3993" s="3"/>
      <c r="L3993" s="3"/>
      <c r="O3993" s="227"/>
      <c r="Q3993" s="94"/>
      <c r="R3993" s="94"/>
      <c r="S3993" s="94"/>
      <c r="T3993" s="94"/>
    </row>
    <row r="3994" ht="15.75" customHeight="1">
      <c r="A3994" s="204"/>
      <c r="B3994" s="240"/>
      <c r="C3994" s="223"/>
      <c r="D3994" s="223"/>
      <c r="J3994" s="226"/>
      <c r="K3994" s="3"/>
      <c r="L3994" s="3"/>
      <c r="O3994" s="227"/>
      <c r="Q3994" s="94"/>
      <c r="R3994" s="94"/>
      <c r="S3994" s="94"/>
      <c r="T3994" s="94"/>
    </row>
    <row r="3995" ht="15.75" customHeight="1">
      <c r="A3995" s="204"/>
      <c r="B3995" s="240"/>
      <c r="C3995" s="223"/>
      <c r="D3995" s="223"/>
      <c r="J3995" s="226"/>
      <c r="K3995" s="3"/>
      <c r="L3995" s="3"/>
      <c r="O3995" s="227"/>
      <c r="Q3995" s="94"/>
      <c r="R3995" s="94"/>
      <c r="S3995" s="94"/>
      <c r="T3995" s="94"/>
    </row>
    <row r="3996" ht="15.75" customHeight="1">
      <c r="A3996" s="204"/>
      <c r="B3996" s="240"/>
      <c r="C3996" s="223"/>
      <c r="D3996" s="223"/>
      <c r="J3996" s="226"/>
      <c r="K3996" s="3"/>
      <c r="L3996" s="3"/>
      <c r="O3996" s="227"/>
      <c r="Q3996" s="94"/>
      <c r="R3996" s="94"/>
      <c r="S3996" s="94"/>
      <c r="T3996" s="94"/>
    </row>
    <row r="3997" ht="15.75" customHeight="1">
      <c r="A3997" s="204"/>
      <c r="B3997" s="240"/>
      <c r="C3997" s="223"/>
      <c r="D3997" s="223"/>
      <c r="J3997" s="226"/>
      <c r="K3997" s="3"/>
      <c r="L3997" s="3"/>
      <c r="O3997" s="227"/>
      <c r="Q3997" s="94"/>
      <c r="R3997" s="94"/>
      <c r="S3997" s="94"/>
      <c r="T3997" s="94"/>
    </row>
    <row r="3998" ht="15.75" customHeight="1">
      <c r="A3998" s="204"/>
      <c r="B3998" s="240"/>
      <c r="C3998" s="223"/>
      <c r="D3998" s="223"/>
      <c r="J3998" s="226"/>
      <c r="K3998" s="3"/>
      <c r="L3998" s="3"/>
      <c r="O3998" s="227"/>
      <c r="Q3998" s="94"/>
      <c r="R3998" s="94"/>
      <c r="S3998" s="94"/>
      <c r="T3998" s="94"/>
    </row>
    <row r="3999" ht="15.75" customHeight="1">
      <c r="A3999" s="204"/>
      <c r="B3999" s="240"/>
      <c r="C3999" s="223"/>
      <c r="D3999" s="223"/>
      <c r="J3999" s="226"/>
      <c r="K3999" s="3"/>
      <c r="L3999" s="3"/>
      <c r="O3999" s="227"/>
      <c r="Q3999" s="94"/>
      <c r="R3999" s="94"/>
      <c r="S3999" s="94"/>
      <c r="T3999" s="94"/>
    </row>
    <row r="4000" ht="15.75" customHeight="1">
      <c r="A4000" s="204"/>
      <c r="B4000" s="240"/>
      <c r="C4000" s="223"/>
      <c r="D4000" s="223"/>
      <c r="J4000" s="226"/>
      <c r="K4000" s="3"/>
      <c r="L4000" s="3"/>
      <c r="O4000" s="227"/>
      <c r="Q4000" s="94"/>
      <c r="R4000" s="94"/>
      <c r="S4000" s="94"/>
      <c r="T4000" s="94"/>
    </row>
    <row r="4001" ht="15.75" customHeight="1">
      <c r="A4001" s="204"/>
      <c r="B4001" s="240"/>
      <c r="C4001" s="223"/>
      <c r="D4001" s="223"/>
      <c r="J4001" s="226"/>
      <c r="K4001" s="3"/>
      <c r="L4001" s="3"/>
      <c r="O4001" s="227"/>
      <c r="Q4001" s="94"/>
      <c r="R4001" s="94"/>
      <c r="S4001" s="94"/>
      <c r="T4001" s="94"/>
    </row>
    <row r="4002" ht="15.75" customHeight="1">
      <c r="A4002" s="204"/>
      <c r="B4002" s="240"/>
      <c r="C4002" s="223"/>
      <c r="D4002" s="223"/>
      <c r="J4002" s="226"/>
      <c r="K4002" s="3"/>
      <c r="L4002" s="3"/>
      <c r="O4002" s="227"/>
      <c r="Q4002" s="94"/>
      <c r="R4002" s="94"/>
      <c r="S4002" s="94"/>
      <c r="T4002" s="94"/>
    </row>
    <row r="4003" ht="15.75" customHeight="1">
      <c r="A4003" s="204"/>
      <c r="B4003" s="240"/>
      <c r="C4003" s="223"/>
      <c r="D4003" s="223"/>
      <c r="J4003" s="226"/>
      <c r="K4003" s="3"/>
      <c r="L4003" s="3"/>
      <c r="O4003" s="227"/>
      <c r="Q4003" s="94"/>
      <c r="R4003" s="94"/>
      <c r="S4003" s="94"/>
      <c r="T4003" s="94"/>
    </row>
    <row r="4004" ht="15.75" customHeight="1">
      <c r="A4004" s="204"/>
      <c r="B4004" s="240"/>
      <c r="C4004" s="223"/>
      <c r="D4004" s="223"/>
      <c r="J4004" s="226"/>
      <c r="K4004" s="3"/>
      <c r="L4004" s="3"/>
      <c r="O4004" s="227"/>
      <c r="Q4004" s="94"/>
      <c r="R4004" s="94"/>
      <c r="S4004" s="94"/>
      <c r="T4004" s="94"/>
    </row>
    <row r="4005" ht="15.75" customHeight="1">
      <c r="A4005" s="204"/>
      <c r="B4005" s="240"/>
      <c r="C4005" s="223"/>
      <c r="D4005" s="223"/>
      <c r="J4005" s="226"/>
      <c r="K4005" s="3"/>
      <c r="L4005" s="3"/>
      <c r="O4005" s="227"/>
      <c r="Q4005" s="94"/>
      <c r="R4005" s="94"/>
      <c r="S4005" s="94"/>
      <c r="T4005" s="94"/>
    </row>
    <row r="4006" ht="15.75" customHeight="1">
      <c r="A4006" s="204"/>
      <c r="B4006" s="240"/>
      <c r="C4006" s="223"/>
      <c r="D4006" s="223"/>
      <c r="J4006" s="226"/>
      <c r="K4006" s="3"/>
      <c r="L4006" s="3"/>
      <c r="O4006" s="227"/>
      <c r="Q4006" s="94"/>
      <c r="R4006" s="94"/>
      <c r="S4006" s="94"/>
      <c r="T4006" s="94"/>
    </row>
    <row r="4007" ht="15.75" customHeight="1">
      <c r="A4007" s="204"/>
      <c r="B4007" s="240"/>
      <c r="C4007" s="223"/>
      <c r="D4007" s="223"/>
      <c r="J4007" s="226"/>
      <c r="K4007" s="3"/>
      <c r="L4007" s="3"/>
      <c r="O4007" s="227"/>
      <c r="Q4007" s="94"/>
      <c r="R4007" s="94"/>
      <c r="S4007" s="94"/>
      <c r="T4007" s="94"/>
    </row>
    <row r="4008" ht="15.75" customHeight="1">
      <c r="A4008" s="204"/>
      <c r="B4008" s="240"/>
      <c r="C4008" s="223"/>
      <c r="D4008" s="223"/>
      <c r="J4008" s="226"/>
      <c r="K4008" s="3"/>
      <c r="L4008" s="3"/>
      <c r="O4008" s="227"/>
      <c r="Q4008" s="94"/>
      <c r="R4008" s="94"/>
      <c r="S4008" s="94"/>
      <c r="T4008" s="94"/>
    </row>
    <row r="4009" ht="15.75" customHeight="1">
      <c r="A4009" s="204"/>
      <c r="B4009" s="240"/>
      <c r="C4009" s="223"/>
      <c r="D4009" s="223"/>
      <c r="J4009" s="226"/>
      <c r="K4009" s="3"/>
      <c r="L4009" s="3"/>
      <c r="O4009" s="227"/>
      <c r="Q4009" s="94"/>
      <c r="R4009" s="94"/>
      <c r="S4009" s="94"/>
      <c r="T4009" s="94"/>
    </row>
    <row r="4010" ht="15.75" customHeight="1">
      <c r="A4010" s="204"/>
      <c r="B4010" s="240"/>
      <c r="C4010" s="223"/>
      <c r="D4010" s="223"/>
      <c r="J4010" s="226"/>
      <c r="K4010" s="3"/>
      <c r="L4010" s="3"/>
      <c r="O4010" s="227"/>
      <c r="Q4010" s="94"/>
      <c r="R4010" s="94"/>
      <c r="S4010" s="94"/>
      <c r="T4010" s="94"/>
    </row>
    <row r="4011" ht="15.75" customHeight="1">
      <c r="A4011" s="204"/>
      <c r="B4011" s="240"/>
      <c r="C4011" s="223"/>
      <c r="D4011" s="223"/>
      <c r="J4011" s="226"/>
      <c r="K4011" s="3"/>
      <c r="L4011" s="3"/>
      <c r="O4011" s="227"/>
      <c r="Q4011" s="94"/>
      <c r="R4011" s="94"/>
      <c r="S4011" s="94"/>
      <c r="T4011" s="94"/>
    </row>
    <row r="4012" ht="15.75" customHeight="1">
      <c r="A4012" s="204"/>
      <c r="B4012" s="240"/>
      <c r="C4012" s="223"/>
      <c r="D4012" s="223"/>
      <c r="J4012" s="226"/>
      <c r="K4012" s="3"/>
      <c r="L4012" s="3"/>
      <c r="O4012" s="227"/>
      <c r="Q4012" s="94"/>
      <c r="R4012" s="94"/>
      <c r="S4012" s="94"/>
      <c r="T4012" s="94"/>
    </row>
    <row r="4013" ht="15.75" customHeight="1">
      <c r="A4013" s="204"/>
      <c r="B4013" s="240"/>
      <c r="C4013" s="223"/>
      <c r="D4013" s="223"/>
      <c r="J4013" s="226"/>
      <c r="K4013" s="3"/>
      <c r="L4013" s="3"/>
      <c r="O4013" s="227"/>
      <c r="Q4013" s="94"/>
      <c r="R4013" s="94"/>
      <c r="S4013" s="94"/>
      <c r="T4013" s="94"/>
    </row>
    <row r="4014" ht="15.75" customHeight="1">
      <c r="A4014" s="204"/>
      <c r="B4014" s="240"/>
      <c r="C4014" s="223"/>
      <c r="D4014" s="223"/>
      <c r="J4014" s="226"/>
      <c r="K4014" s="3"/>
      <c r="L4014" s="3"/>
      <c r="O4014" s="227"/>
      <c r="Q4014" s="94"/>
      <c r="R4014" s="94"/>
      <c r="S4014" s="94"/>
      <c r="T4014" s="94"/>
    </row>
    <row r="4015" ht="15.75" customHeight="1">
      <c r="A4015" s="204"/>
      <c r="B4015" s="240"/>
      <c r="C4015" s="223"/>
      <c r="D4015" s="223"/>
      <c r="J4015" s="226"/>
      <c r="K4015" s="3"/>
      <c r="L4015" s="3"/>
      <c r="O4015" s="227"/>
      <c r="Q4015" s="94"/>
      <c r="R4015" s="94"/>
      <c r="S4015" s="94"/>
      <c r="T4015" s="94"/>
    </row>
    <row r="4016" ht="15.75" customHeight="1">
      <c r="A4016" s="204"/>
      <c r="B4016" s="240"/>
      <c r="C4016" s="223"/>
      <c r="D4016" s="223"/>
      <c r="J4016" s="226"/>
      <c r="K4016" s="3"/>
      <c r="L4016" s="3"/>
      <c r="O4016" s="227"/>
      <c r="Q4016" s="94"/>
      <c r="R4016" s="94"/>
      <c r="S4016" s="94"/>
      <c r="T4016" s="94"/>
    </row>
    <row r="4017" ht="15.75" customHeight="1">
      <c r="A4017" s="204"/>
      <c r="B4017" s="240"/>
      <c r="C4017" s="223"/>
      <c r="D4017" s="223"/>
      <c r="J4017" s="226"/>
      <c r="K4017" s="3"/>
      <c r="L4017" s="3"/>
      <c r="O4017" s="227"/>
      <c r="Q4017" s="94"/>
      <c r="R4017" s="94"/>
      <c r="S4017" s="94"/>
      <c r="T4017" s="94"/>
    </row>
    <row r="4018" ht="15.75" customHeight="1">
      <c r="A4018" s="204"/>
      <c r="B4018" s="240"/>
      <c r="C4018" s="223"/>
      <c r="D4018" s="223"/>
      <c r="J4018" s="226"/>
      <c r="K4018" s="3"/>
      <c r="L4018" s="3"/>
      <c r="O4018" s="227"/>
      <c r="Q4018" s="94"/>
      <c r="R4018" s="94"/>
      <c r="S4018" s="94"/>
      <c r="T4018" s="94"/>
    </row>
    <row r="4019" ht="15.75" customHeight="1">
      <c r="A4019" s="204"/>
      <c r="B4019" s="240"/>
      <c r="C4019" s="223"/>
      <c r="D4019" s="223"/>
      <c r="J4019" s="226"/>
      <c r="K4019" s="3"/>
      <c r="L4019" s="3"/>
      <c r="O4019" s="227"/>
      <c r="Q4019" s="94"/>
      <c r="R4019" s="94"/>
      <c r="S4019" s="94"/>
      <c r="T4019" s="94"/>
    </row>
    <row r="4020" ht="15.75" customHeight="1">
      <c r="A4020" s="204"/>
      <c r="B4020" s="240"/>
      <c r="C4020" s="223"/>
      <c r="D4020" s="223"/>
      <c r="J4020" s="226"/>
      <c r="K4020" s="3"/>
      <c r="L4020" s="3"/>
      <c r="O4020" s="227"/>
      <c r="Q4020" s="94"/>
      <c r="R4020" s="94"/>
      <c r="S4020" s="94"/>
      <c r="T4020" s="94"/>
    </row>
    <row r="4021" ht="15.75" customHeight="1">
      <c r="A4021" s="204"/>
      <c r="B4021" s="240"/>
      <c r="C4021" s="223"/>
      <c r="D4021" s="223"/>
      <c r="J4021" s="226"/>
      <c r="K4021" s="3"/>
      <c r="L4021" s="3"/>
      <c r="O4021" s="227"/>
      <c r="Q4021" s="94"/>
      <c r="R4021" s="94"/>
      <c r="S4021" s="94"/>
      <c r="T4021" s="94"/>
    </row>
    <row r="4022" ht="15.75" customHeight="1">
      <c r="A4022" s="204"/>
      <c r="B4022" s="240"/>
      <c r="C4022" s="223"/>
      <c r="D4022" s="223"/>
      <c r="J4022" s="226"/>
      <c r="K4022" s="3"/>
      <c r="L4022" s="3"/>
      <c r="O4022" s="227"/>
      <c r="Q4022" s="94"/>
      <c r="R4022" s="94"/>
      <c r="S4022" s="94"/>
      <c r="T4022" s="94"/>
    </row>
    <row r="4023" ht="15.75" customHeight="1">
      <c r="A4023" s="204"/>
      <c r="B4023" s="240"/>
      <c r="C4023" s="223"/>
      <c r="D4023" s="223"/>
      <c r="J4023" s="226"/>
      <c r="K4023" s="3"/>
      <c r="L4023" s="3"/>
      <c r="O4023" s="227"/>
      <c r="Q4023" s="94"/>
      <c r="R4023" s="94"/>
      <c r="S4023" s="94"/>
      <c r="T4023" s="94"/>
    </row>
    <row r="4024" ht="15.75" customHeight="1">
      <c r="A4024" s="204"/>
      <c r="B4024" s="240"/>
      <c r="C4024" s="223"/>
      <c r="D4024" s="223"/>
      <c r="J4024" s="226"/>
      <c r="K4024" s="3"/>
      <c r="L4024" s="3"/>
      <c r="O4024" s="227"/>
      <c r="Q4024" s="94"/>
      <c r="R4024" s="94"/>
      <c r="S4024" s="94"/>
      <c r="T4024" s="94"/>
    </row>
    <row r="4025" ht="15.75" customHeight="1">
      <c r="A4025" s="204"/>
      <c r="B4025" s="240"/>
      <c r="C4025" s="223"/>
      <c r="D4025" s="223"/>
      <c r="J4025" s="226"/>
      <c r="K4025" s="3"/>
      <c r="L4025" s="3"/>
      <c r="O4025" s="227"/>
      <c r="Q4025" s="94"/>
      <c r="R4025" s="94"/>
      <c r="S4025" s="94"/>
      <c r="T4025" s="94"/>
    </row>
    <row r="4026" ht="15.75" customHeight="1">
      <c r="A4026" s="204"/>
      <c r="B4026" s="240"/>
      <c r="C4026" s="223"/>
      <c r="D4026" s="223"/>
      <c r="J4026" s="226"/>
      <c r="K4026" s="3"/>
      <c r="L4026" s="3"/>
      <c r="O4026" s="227"/>
      <c r="Q4026" s="94"/>
      <c r="R4026" s="94"/>
      <c r="S4026" s="94"/>
      <c r="T4026" s="94"/>
    </row>
    <row r="4027" ht="15.75" customHeight="1">
      <c r="A4027" s="204"/>
      <c r="B4027" s="240"/>
      <c r="C4027" s="223"/>
      <c r="D4027" s="223"/>
      <c r="J4027" s="226"/>
      <c r="K4027" s="3"/>
      <c r="L4027" s="3"/>
      <c r="O4027" s="227"/>
      <c r="Q4027" s="94"/>
      <c r="R4027" s="94"/>
      <c r="S4027" s="94"/>
      <c r="T4027" s="94"/>
    </row>
    <row r="4028" ht="15.75" customHeight="1">
      <c r="A4028" s="204"/>
      <c r="B4028" s="240"/>
      <c r="C4028" s="223"/>
      <c r="D4028" s="223"/>
      <c r="J4028" s="226"/>
      <c r="K4028" s="3"/>
      <c r="L4028" s="3"/>
      <c r="O4028" s="227"/>
      <c r="Q4028" s="94"/>
      <c r="R4028" s="94"/>
      <c r="S4028" s="94"/>
      <c r="T4028" s="94"/>
    </row>
    <row r="4029" ht="15.75" customHeight="1">
      <c r="A4029" s="204"/>
      <c r="B4029" s="240"/>
      <c r="C4029" s="223"/>
      <c r="D4029" s="223"/>
      <c r="J4029" s="226"/>
      <c r="K4029" s="3"/>
      <c r="L4029" s="3"/>
      <c r="O4029" s="227"/>
      <c r="Q4029" s="94"/>
      <c r="R4029" s="94"/>
      <c r="S4029" s="94"/>
      <c r="T4029" s="94"/>
    </row>
    <row r="4030" ht="15.75" customHeight="1">
      <c r="A4030" s="204"/>
      <c r="B4030" s="240"/>
      <c r="C4030" s="223"/>
      <c r="D4030" s="223"/>
      <c r="J4030" s="226"/>
      <c r="K4030" s="3"/>
      <c r="L4030" s="3"/>
      <c r="O4030" s="227"/>
      <c r="Q4030" s="94"/>
      <c r="R4030" s="94"/>
      <c r="S4030" s="94"/>
      <c r="T4030" s="94"/>
    </row>
    <row r="4031" ht="15.75" customHeight="1">
      <c r="A4031" s="204"/>
      <c r="B4031" s="240"/>
      <c r="C4031" s="223"/>
      <c r="D4031" s="223"/>
      <c r="J4031" s="226"/>
      <c r="K4031" s="3"/>
      <c r="L4031" s="3"/>
      <c r="O4031" s="227"/>
      <c r="Q4031" s="94"/>
      <c r="R4031" s="94"/>
      <c r="S4031" s="94"/>
      <c r="T4031" s="94"/>
    </row>
    <row r="4032" ht="15.75" customHeight="1">
      <c r="A4032" s="204"/>
      <c r="B4032" s="240"/>
      <c r="C4032" s="223"/>
      <c r="D4032" s="223"/>
      <c r="J4032" s="226"/>
      <c r="K4032" s="3"/>
      <c r="L4032" s="3"/>
      <c r="O4032" s="227"/>
      <c r="Q4032" s="94"/>
      <c r="R4032" s="94"/>
      <c r="S4032" s="94"/>
      <c r="T4032" s="94"/>
    </row>
    <row r="4033" ht="15.75" customHeight="1">
      <c r="A4033" s="204"/>
      <c r="B4033" s="240"/>
      <c r="C4033" s="223"/>
      <c r="D4033" s="223"/>
      <c r="J4033" s="226"/>
      <c r="K4033" s="3"/>
      <c r="L4033" s="3"/>
      <c r="O4033" s="227"/>
      <c r="Q4033" s="94"/>
      <c r="R4033" s="94"/>
      <c r="S4033" s="94"/>
      <c r="T4033" s="94"/>
    </row>
    <row r="4034" ht="15.75" customHeight="1">
      <c r="A4034" s="204"/>
      <c r="B4034" s="240"/>
      <c r="C4034" s="223"/>
      <c r="D4034" s="223"/>
      <c r="J4034" s="226"/>
      <c r="K4034" s="3"/>
      <c r="L4034" s="3"/>
      <c r="O4034" s="227"/>
      <c r="Q4034" s="94"/>
      <c r="R4034" s="94"/>
      <c r="S4034" s="94"/>
      <c r="T4034" s="94"/>
    </row>
    <row r="4035" ht="15.75" customHeight="1">
      <c r="A4035" s="204"/>
      <c r="B4035" s="240"/>
      <c r="C4035" s="223"/>
      <c r="D4035" s="223"/>
      <c r="J4035" s="226"/>
      <c r="K4035" s="3"/>
      <c r="L4035" s="3"/>
      <c r="O4035" s="227"/>
      <c r="Q4035" s="94"/>
      <c r="R4035" s="94"/>
      <c r="S4035" s="94"/>
      <c r="T4035" s="94"/>
    </row>
    <row r="4036" ht="15.75" customHeight="1">
      <c r="A4036" s="204"/>
      <c r="B4036" s="240"/>
      <c r="C4036" s="223"/>
      <c r="D4036" s="223"/>
      <c r="J4036" s="226"/>
      <c r="K4036" s="3"/>
      <c r="L4036" s="3"/>
      <c r="O4036" s="227"/>
      <c r="Q4036" s="94"/>
      <c r="R4036" s="94"/>
      <c r="S4036" s="94"/>
      <c r="T4036" s="94"/>
    </row>
    <row r="4037" ht="15.75" customHeight="1">
      <c r="A4037" s="204"/>
      <c r="B4037" s="240"/>
      <c r="C4037" s="223"/>
      <c r="D4037" s="223"/>
      <c r="J4037" s="226"/>
      <c r="K4037" s="3"/>
      <c r="L4037" s="3"/>
      <c r="O4037" s="227"/>
      <c r="Q4037" s="94"/>
      <c r="R4037" s="94"/>
      <c r="S4037" s="94"/>
      <c r="T4037" s="94"/>
    </row>
    <row r="4038" ht="15.75" customHeight="1">
      <c r="A4038" s="204"/>
      <c r="B4038" s="240"/>
      <c r="C4038" s="223"/>
      <c r="D4038" s="223"/>
      <c r="J4038" s="226"/>
      <c r="K4038" s="3"/>
      <c r="L4038" s="3"/>
      <c r="O4038" s="227"/>
      <c r="Q4038" s="94"/>
      <c r="R4038" s="94"/>
      <c r="S4038" s="94"/>
      <c r="T4038" s="94"/>
    </row>
    <row r="4039" ht="15.75" customHeight="1">
      <c r="A4039" s="204"/>
      <c r="B4039" s="240"/>
      <c r="C4039" s="223"/>
      <c r="D4039" s="223"/>
      <c r="J4039" s="226"/>
      <c r="K4039" s="3"/>
      <c r="L4039" s="3"/>
      <c r="O4039" s="227"/>
      <c r="Q4039" s="94"/>
      <c r="R4039" s="94"/>
      <c r="S4039" s="94"/>
      <c r="T4039" s="94"/>
    </row>
    <row r="4040" ht="15.75" customHeight="1">
      <c r="A4040" s="204"/>
      <c r="B4040" s="240"/>
      <c r="C4040" s="223"/>
      <c r="D4040" s="223"/>
      <c r="J4040" s="226"/>
      <c r="K4040" s="3"/>
      <c r="L4040" s="3"/>
      <c r="O4040" s="227"/>
      <c r="Q4040" s="94"/>
      <c r="R4040" s="94"/>
      <c r="S4040" s="94"/>
      <c r="T4040" s="94"/>
    </row>
    <row r="4041" ht="15.75" customHeight="1">
      <c r="A4041" s="204"/>
      <c r="B4041" s="240"/>
      <c r="C4041" s="223"/>
      <c r="D4041" s="223"/>
      <c r="J4041" s="226"/>
      <c r="K4041" s="3"/>
      <c r="L4041" s="3"/>
      <c r="O4041" s="227"/>
      <c r="Q4041" s="94"/>
      <c r="R4041" s="94"/>
      <c r="S4041" s="94"/>
      <c r="T4041" s="94"/>
    </row>
    <row r="4042" ht="15.75" customHeight="1">
      <c r="A4042" s="204"/>
      <c r="B4042" s="240"/>
      <c r="C4042" s="223"/>
      <c r="D4042" s="223"/>
      <c r="J4042" s="226"/>
      <c r="K4042" s="3"/>
      <c r="L4042" s="3"/>
      <c r="O4042" s="227"/>
      <c r="Q4042" s="94"/>
      <c r="R4042" s="94"/>
      <c r="S4042" s="94"/>
      <c r="T4042" s="94"/>
    </row>
    <row r="4043" ht="15.75" customHeight="1">
      <c r="A4043" s="204"/>
      <c r="B4043" s="240"/>
      <c r="C4043" s="223"/>
      <c r="D4043" s="223"/>
      <c r="J4043" s="226"/>
      <c r="K4043" s="3"/>
      <c r="L4043" s="3"/>
      <c r="O4043" s="227"/>
      <c r="Q4043" s="94"/>
      <c r="R4043" s="94"/>
      <c r="S4043" s="94"/>
      <c r="T4043" s="94"/>
    </row>
    <row r="4044" ht="15.75" customHeight="1">
      <c r="A4044" s="204"/>
      <c r="B4044" s="240"/>
      <c r="C4044" s="223"/>
      <c r="D4044" s="223"/>
      <c r="J4044" s="226"/>
      <c r="K4044" s="3"/>
      <c r="L4044" s="3"/>
      <c r="O4044" s="227"/>
      <c r="Q4044" s="94"/>
      <c r="R4044" s="94"/>
      <c r="S4044" s="94"/>
      <c r="T4044" s="94"/>
    </row>
    <row r="4045" ht="15.75" customHeight="1">
      <c r="A4045" s="204"/>
      <c r="B4045" s="240"/>
      <c r="C4045" s="223"/>
      <c r="D4045" s="223"/>
      <c r="J4045" s="226"/>
      <c r="K4045" s="3"/>
      <c r="L4045" s="3"/>
      <c r="O4045" s="227"/>
      <c r="Q4045" s="94"/>
      <c r="R4045" s="94"/>
      <c r="S4045" s="94"/>
      <c r="T4045" s="94"/>
    </row>
    <row r="4046" ht="15.75" customHeight="1">
      <c r="A4046" s="204"/>
      <c r="B4046" s="240"/>
      <c r="C4046" s="223"/>
      <c r="D4046" s="223"/>
      <c r="J4046" s="226"/>
      <c r="K4046" s="3"/>
      <c r="L4046" s="3"/>
      <c r="O4046" s="227"/>
      <c r="Q4046" s="94"/>
      <c r="R4046" s="94"/>
      <c r="S4046" s="94"/>
      <c r="T4046" s="94"/>
    </row>
    <row r="4047" ht="15.75" customHeight="1">
      <c r="A4047" s="204"/>
      <c r="B4047" s="240"/>
      <c r="C4047" s="223"/>
      <c r="D4047" s="223"/>
      <c r="J4047" s="226"/>
      <c r="K4047" s="3"/>
      <c r="L4047" s="3"/>
      <c r="O4047" s="227"/>
      <c r="Q4047" s="94"/>
      <c r="R4047" s="94"/>
      <c r="S4047" s="94"/>
      <c r="T4047" s="94"/>
    </row>
    <row r="4048" ht="15.75" customHeight="1">
      <c r="A4048" s="204"/>
      <c r="B4048" s="240"/>
      <c r="C4048" s="223"/>
      <c r="D4048" s="223"/>
      <c r="J4048" s="226"/>
      <c r="K4048" s="3"/>
      <c r="L4048" s="3"/>
      <c r="O4048" s="227"/>
      <c r="Q4048" s="94"/>
      <c r="R4048" s="94"/>
      <c r="S4048" s="94"/>
      <c r="T4048" s="94"/>
    </row>
    <row r="4049" ht="15.75" customHeight="1">
      <c r="A4049" s="204"/>
      <c r="B4049" s="240"/>
      <c r="C4049" s="223"/>
      <c r="D4049" s="223"/>
      <c r="J4049" s="226"/>
      <c r="K4049" s="3"/>
      <c r="L4049" s="3"/>
      <c r="O4049" s="227"/>
      <c r="Q4049" s="94"/>
      <c r="R4049" s="94"/>
      <c r="S4049" s="94"/>
      <c r="T4049" s="94"/>
    </row>
    <row r="4050" ht="15.75" customHeight="1">
      <c r="A4050" s="204"/>
      <c r="B4050" s="240"/>
      <c r="C4050" s="223"/>
      <c r="D4050" s="223"/>
      <c r="J4050" s="226"/>
      <c r="K4050" s="3"/>
      <c r="L4050" s="3"/>
      <c r="O4050" s="227"/>
      <c r="Q4050" s="94"/>
      <c r="R4050" s="94"/>
      <c r="S4050" s="94"/>
      <c r="T4050" s="94"/>
    </row>
    <row r="4051" ht="15.75" customHeight="1">
      <c r="A4051" s="204"/>
      <c r="B4051" s="240"/>
      <c r="C4051" s="223"/>
      <c r="D4051" s="223"/>
      <c r="J4051" s="226"/>
      <c r="K4051" s="3"/>
      <c r="L4051" s="3"/>
      <c r="O4051" s="227"/>
      <c r="Q4051" s="94"/>
      <c r="R4051" s="94"/>
      <c r="S4051" s="94"/>
      <c r="T4051" s="94"/>
    </row>
    <row r="4052" ht="15.75" customHeight="1">
      <c r="A4052" s="204"/>
      <c r="B4052" s="240"/>
      <c r="C4052" s="223"/>
      <c r="D4052" s="223"/>
      <c r="J4052" s="226"/>
      <c r="K4052" s="3"/>
      <c r="L4052" s="3"/>
      <c r="O4052" s="227"/>
      <c r="Q4052" s="94"/>
      <c r="R4052" s="94"/>
      <c r="S4052" s="94"/>
      <c r="T4052" s="94"/>
    </row>
    <row r="4053" ht="15.75" customHeight="1">
      <c r="A4053" s="204"/>
      <c r="B4053" s="240"/>
      <c r="C4053" s="223"/>
      <c r="D4053" s="223"/>
      <c r="J4053" s="226"/>
      <c r="K4053" s="3"/>
      <c r="L4053" s="3"/>
      <c r="O4053" s="227"/>
      <c r="Q4053" s="94"/>
      <c r="R4053" s="94"/>
      <c r="S4053" s="94"/>
      <c r="T4053" s="94"/>
    </row>
    <row r="4054" ht="15.75" customHeight="1">
      <c r="A4054" s="204"/>
      <c r="B4054" s="240"/>
      <c r="C4054" s="223"/>
      <c r="D4054" s="223"/>
      <c r="J4054" s="226"/>
      <c r="K4054" s="3"/>
      <c r="L4054" s="3"/>
      <c r="O4054" s="227"/>
      <c r="Q4054" s="94"/>
      <c r="R4054" s="94"/>
      <c r="S4054" s="94"/>
      <c r="T4054" s="94"/>
    </row>
    <row r="4055" ht="15.75" customHeight="1">
      <c r="A4055" s="204"/>
      <c r="B4055" s="240"/>
      <c r="C4055" s="223"/>
      <c r="D4055" s="223"/>
      <c r="J4055" s="226"/>
      <c r="K4055" s="3"/>
      <c r="L4055" s="3"/>
      <c r="O4055" s="227"/>
      <c r="Q4055" s="94"/>
      <c r="R4055" s="94"/>
      <c r="S4055" s="94"/>
      <c r="T4055" s="94"/>
    </row>
    <row r="4056" ht="15.75" customHeight="1">
      <c r="A4056" s="204"/>
      <c r="B4056" s="240"/>
      <c r="C4056" s="223"/>
      <c r="D4056" s="223"/>
      <c r="J4056" s="226"/>
      <c r="K4056" s="3"/>
      <c r="L4056" s="3"/>
      <c r="O4056" s="227"/>
      <c r="Q4056" s="94"/>
      <c r="R4056" s="94"/>
      <c r="S4056" s="94"/>
      <c r="T4056" s="94"/>
    </row>
    <row r="4057" ht="15.75" customHeight="1">
      <c r="A4057" s="204"/>
      <c r="B4057" s="240"/>
      <c r="C4057" s="223"/>
      <c r="D4057" s="223"/>
      <c r="J4057" s="226"/>
      <c r="K4057" s="3"/>
      <c r="L4057" s="3"/>
      <c r="O4057" s="227"/>
      <c r="Q4057" s="94"/>
      <c r="R4057" s="94"/>
      <c r="S4057" s="94"/>
      <c r="T4057" s="94"/>
    </row>
    <row r="4058" ht="15.75" customHeight="1">
      <c r="A4058" s="204"/>
      <c r="B4058" s="240"/>
      <c r="C4058" s="223"/>
      <c r="D4058" s="223"/>
      <c r="J4058" s="226"/>
      <c r="K4058" s="3"/>
      <c r="L4058" s="3"/>
      <c r="O4058" s="227"/>
      <c r="Q4058" s="94"/>
      <c r="R4058" s="94"/>
      <c r="S4058" s="94"/>
      <c r="T4058" s="94"/>
    </row>
    <row r="4059" ht="15.75" customHeight="1">
      <c r="A4059" s="204"/>
      <c r="B4059" s="240"/>
      <c r="C4059" s="223"/>
      <c r="D4059" s="223"/>
      <c r="J4059" s="226"/>
      <c r="K4059" s="3"/>
      <c r="L4059" s="3"/>
      <c r="O4059" s="227"/>
      <c r="Q4059" s="94"/>
      <c r="R4059" s="94"/>
      <c r="S4059" s="94"/>
      <c r="T4059" s="94"/>
    </row>
    <row r="4060" ht="15.75" customHeight="1">
      <c r="A4060" s="204"/>
      <c r="B4060" s="240"/>
      <c r="C4060" s="223"/>
      <c r="D4060" s="223"/>
      <c r="J4060" s="226"/>
      <c r="K4060" s="3"/>
      <c r="L4060" s="3"/>
      <c r="O4060" s="227"/>
      <c r="Q4060" s="94"/>
      <c r="R4060" s="94"/>
      <c r="S4060" s="94"/>
      <c r="T4060" s="94"/>
    </row>
    <row r="4061" ht="15.75" customHeight="1">
      <c r="A4061" s="204"/>
      <c r="B4061" s="240"/>
      <c r="C4061" s="223"/>
      <c r="D4061" s="223"/>
      <c r="J4061" s="226"/>
      <c r="K4061" s="3"/>
      <c r="L4061" s="3"/>
      <c r="O4061" s="227"/>
      <c r="Q4061" s="94"/>
      <c r="R4061" s="94"/>
      <c r="S4061" s="94"/>
      <c r="T4061" s="94"/>
    </row>
    <row r="4062" ht="15.75" customHeight="1">
      <c r="A4062" s="204"/>
      <c r="B4062" s="240"/>
      <c r="C4062" s="223"/>
      <c r="D4062" s="223"/>
      <c r="J4062" s="226"/>
      <c r="K4062" s="3"/>
      <c r="L4062" s="3"/>
      <c r="O4062" s="227"/>
      <c r="Q4062" s="94"/>
      <c r="R4062" s="94"/>
      <c r="S4062" s="94"/>
      <c r="T4062" s="94"/>
    </row>
    <row r="4063" ht="15.75" customHeight="1">
      <c r="A4063" s="204"/>
      <c r="B4063" s="240"/>
      <c r="C4063" s="223"/>
      <c r="D4063" s="223"/>
      <c r="J4063" s="226"/>
      <c r="K4063" s="3"/>
      <c r="L4063" s="3"/>
      <c r="O4063" s="227"/>
      <c r="Q4063" s="94"/>
      <c r="R4063" s="94"/>
      <c r="S4063" s="94"/>
      <c r="T4063" s="94"/>
    </row>
    <row r="4064" ht="15.75" customHeight="1">
      <c r="A4064" s="204"/>
      <c r="B4064" s="240"/>
      <c r="C4064" s="223"/>
      <c r="D4064" s="223"/>
      <c r="J4064" s="226"/>
      <c r="K4064" s="3"/>
      <c r="L4064" s="3"/>
      <c r="O4064" s="227"/>
      <c r="Q4064" s="94"/>
      <c r="R4064" s="94"/>
      <c r="S4064" s="94"/>
      <c r="T4064" s="94"/>
    </row>
    <row r="4065" ht="15.75" customHeight="1">
      <c r="A4065" s="204"/>
      <c r="B4065" s="240"/>
      <c r="C4065" s="223"/>
      <c r="D4065" s="223"/>
      <c r="J4065" s="226"/>
      <c r="K4065" s="3"/>
      <c r="L4065" s="3"/>
      <c r="O4065" s="227"/>
      <c r="Q4065" s="94"/>
      <c r="R4065" s="94"/>
      <c r="S4065" s="94"/>
      <c r="T4065" s="94"/>
    </row>
    <row r="4066" ht="15.75" customHeight="1">
      <c r="A4066" s="204"/>
      <c r="B4066" s="240"/>
      <c r="C4066" s="223"/>
      <c r="D4066" s="223"/>
      <c r="J4066" s="226"/>
      <c r="K4066" s="3"/>
      <c r="L4066" s="3"/>
      <c r="O4066" s="227"/>
      <c r="Q4066" s="94"/>
      <c r="R4066" s="94"/>
      <c r="S4066" s="94"/>
      <c r="T4066" s="94"/>
    </row>
    <row r="4067" ht="15.75" customHeight="1">
      <c r="A4067" s="204"/>
      <c r="B4067" s="240"/>
      <c r="C4067" s="223"/>
      <c r="D4067" s="223"/>
      <c r="J4067" s="226"/>
      <c r="K4067" s="3"/>
      <c r="L4067" s="3"/>
      <c r="O4067" s="227"/>
      <c r="Q4067" s="94"/>
      <c r="R4067" s="94"/>
      <c r="S4067" s="94"/>
      <c r="T4067" s="94"/>
    </row>
    <row r="4068" ht="15.75" customHeight="1">
      <c r="A4068" s="204"/>
      <c r="B4068" s="240"/>
      <c r="C4068" s="223"/>
      <c r="D4068" s="223"/>
      <c r="J4068" s="226"/>
      <c r="K4068" s="3"/>
      <c r="L4068" s="3"/>
      <c r="O4068" s="227"/>
      <c r="Q4068" s="94"/>
      <c r="R4068" s="94"/>
      <c r="S4068" s="94"/>
      <c r="T4068" s="94"/>
    </row>
    <row r="4069" ht="15.75" customHeight="1">
      <c r="A4069" s="204"/>
      <c r="B4069" s="240"/>
      <c r="C4069" s="223"/>
      <c r="D4069" s="223"/>
      <c r="J4069" s="226"/>
      <c r="K4069" s="3"/>
      <c r="L4069" s="3"/>
      <c r="O4069" s="227"/>
      <c r="Q4069" s="94"/>
      <c r="R4069" s="94"/>
      <c r="S4069" s="94"/>
      <c r="T4069" s="94"/>
    </row>
    <row r="4070" ht="15.75" customHeight="1">
      <c r="A4070" s="204"/>
      <c r="B4070" s="240"/>
      <c r="C4070" s="223"/>
      <c r="D4070" s="223"/>
      <c r="J4070" s="226"/>
      <c r="K4070" s="3"/>
      <c r="L4070" s="3"/>
      <c r="O4070" s="227"/>
      <c r="Q4070" s="94"/>
      <c r="R4070" s="94"/>
      <c r="S4070" s="94"/>
      <c r="T4070" s="94"/>
    </row>
    <row r="4071" ht="15.75" customHeight="1">
      <c r="A4071" s="204"/>
      <c r="B4071" s="240"/>
      <c r="C4071" s="223"/>
      <c r="D4071" s="223"/>
      <c r="J4071" s="226"/>
      <c r="K4071" s="3"/>
      <c r="L4071" s="3"/>
      <c r="O4071" s="227"/>
      <c r="Q4071" s="94"/>
      <c r="R4071" s="94"/>
      <c r="S4071" s="94"/>
      <c r="T4071" s="94"/>
    </row>
    <row r="4072" ht="15.75" customHeight="1">
      <c r="A4072" s="204"/>
      <c r="B4072" s="240"/>
      <c r="C4072" s="223"/>
      <c r="D4072" s="223"/>
      <c r="J4072" s="226"/>
      <c r="K4072" s="3"/>
      <c r="L4072" s="3"/>
      <c r="O4072" s="227"/>
      <c r="Q4072" s="94"/>
      <c r="R4072" s="94"/>
      <c r="S4072" s="94"/>
      <c r="T4072" s="94"/>
    </row>
    <row r="4073" ht="15.75" customHeight="1">
      <c r="A4073" s="204"/>
      <c r="B4073" s="240"/>
      <c r="C4073" s="223"/>
      <c r="D4073" s="223"/>
      <c r="J4073" s="226"/>
      <c r="K4073" s="3"/>
      <c r="L4073" s="3"/>
      <c r="O4073" s="227"/>
      <c r="Q4073" s="94"/>
      <c r="R4073" s="94"/>
      <c r="S4073" s="94"/>
      <c r="T4073" s="94"/>
    </row>
    <row r="4074" ht="15.75" customHeight="1">
      <c r="A4074" s="204"/>
      <c r="B4074" s="240"/>
      <c r="C4074" s="223"/>
      <c r="D4074" s="223"/>
      <c r="J4074" s="226"/>
      <c r="K4074" s="3"/>
      <c r="L4074" s="3"/>
      <c r="O4074" s="227"/>
      <c r="Q4074" s="94"/>
      <c r="R4074" s="94"/>
      <c r="S4074" s="94"/>
      <c r="T4074" s="94"/>
    </row>
    <row r="4075" ht="15.75" customHeight="1">
      <c r="A4075" s="204"/>
      <c r="B4075" s="240"/>
      <c r="C4075" s="223"/>
      <c r="D4075" s="223"/>
      <c r="J4075" s="226"/>
      <c r="K4075" s="3"/>
      <c r="L4075" s="3"/>
      <c r="O4075" s="227"/>
      <c r="Q4075" s="94"/>
      <c r="R4075" s="94"/>
      <c r="S4075" s="94"/>
      <c r="T4075" s="94"/>
    </row>
    <row r="4076" ht="15.75" customHeight="1">
      <c r="A4076" s="204"/>
      <c r="B4076" s="240"/>
      <c r="C4076" s="223"/>
      <c r="D4076" s="223"/>
      <c r="J4076" s="226"/>
      <c r="K4076" s="3"/>
      <c r="L4076" s="3"/>
      <c r="O4076" s="227"/>
      <c r="Q4076" s="94"/>
      <c r="R4076" s="94"/>
      <c r="S4076" s="94"/>
      <c r="T4076" s="94"/>
    </row>
    <row r="4077" ht="15.75" customHeight="1">
      <c r="A4077" s="204"/>
      <c r="B4077" s="240"/>
      <c r="C4077" s="223"/>
      <c r="D4077" s="223"/>
      <c r="J4077" s="226"/>
      <c r="K4077" s="3"/>
      <c r="L4077" s="3"/>
      <c r="O4077" s="227"/>
      <c r="Q4077" s="94"/>
      <c r="R4077" s="94"/>
      <c r="S4077" s="94"/>
      <c r="T4077" s="94"/>
    </row>
    <row r="4078" ht="15.75" customHeight="1">
      <c r="A4078" s="204"/>
      <c r="B4078" s="240"/>
      <c r="C4078" s="223"/>
      <c r="D4078" s="223"/>
      <c r="J4078" s="226"/>
      <c r="K4078" s="3"/>
      <c r="L4078" s="3"/>
      <c r="O4078" s="227"/>
      <c r="Q4078" s="94"/>
      <c r="R4078" s="94"/>
      <c r="S4078" s="94"/>
      <c r="T4078" s="94"/>
    </row>
    <row r="4079" ht="15.75" customHeight="1">
      <c r="A4079" s="204"/>
      <c r="B4079" s="240"/>
      <c r="C4079" s="223"/>
      <c r="D4079" s="223"/>
      <c r="J4079" s="226"/>
      <c r="K4079" s="3"/>
      <c r="L4079" s="3"/>
      <c r="O4079" s="227"/>
      <c r="Q4079" s="94"/>
      <c r="R4079" s="94"/>
      <c r="S4079" s="94"/>
      <c r="T4079" s="94"/>
    </row>
    <row r="4080" ht="15.75" customHeight="1">
      <c r="A4080" s="204"/>
      <c r="B4080" s="240"/>
      <c r="C4080" s="223"/>
      <c r="D4080" s="223"/>
      <c r="J4080" s="226"/>
      <c r="K4080" s="3"/>
      <c r="L4080" s="3"/>
      <c r="O4080" s="227"/>
      <c r="Q4080" s="94"/>
      <c r="R4080" s="94"/>
      <c r="S4080" s="94"/>
      <c r="T4080" s="94"/>
    </row>
    <row r="4081" ht="15.75" customHeight="1">
      <c r="A4081" s="204"/>
      <c r="B4081" s="240"/>
      <c r="C4081" s="223"/>
      <c r="D4081" s="223"/>
      <c r="J4081" s="226"/>
      <c r="K4081" s="3"/>
      <c r="L4081" s="3"/>
      <c r="O4081" s="227"/>
      <c r="Q4081" s="94"/>
      <c r="R4081" s="94"/>
      <c r="S4081" s="94"/>
      <c r="T4081" s="94"/>
    </row>
    <row r="4082" ht="15.75" customHeight="1">
      <c r="A4082" s="204"/>
      <c r="B4082" s="240"/>
      <c r="C4082" s="223"/>
      <c r="D4082" s="223"/>
      <c r="J4082" s="226"/>
      <c r="K4082" s="3"/>
      <c r="L4082" s="3"/>
      <c r="O4082" s="227"/>
      <c r="Q4082" s="94"/>
      <c r="R4082" s="94"/>
      <c r="S4082" s="94"/>
      <c r="T4082" s="94"/>
    </row>
    <row r="4083" ht="15.75" customHeight="1">
      <c r="A4083" s="204"/>
      <c r="B4083" s="240"/>
      <c r="C4083" s="223"/>
      <c r="D4083" s="223"/>
      <c r="J4083" s="226"/>
      <c r="K4083" s="3"/>
      <c r="L4083" s="3"/>
      <c r="O4083" s="227"/>
      <c r="Q4083" s="94"/>
      <c r="R4083" s="94"/>
      <c r="S4083" s="94"/>
      <c r="T4083" s="94"/>
    </row>
    <row r="4084" ht="15.75" customHeight="1">
      <c r="A4084" s="204"/>
      <c r="B4084" s="240"/>
      <c r="C4084" s="223"/>
      <c r="D4084" s="223"/>
      <c r="J4084" s="226"/>
      <c r="K4084" s="3"/>
      <c r="L4084" s="3"/>
      <c r="O4084" s="227"/>
      <c r="Q4084" s="94"/>
      <c r="R4084" s="94"/>
      <c r="S4084" s="94"/>
      <c r="T4084" s="94"/>
    </row>
    <row r="4085" ht="15.75" customHeight="1">
      <c r="A4085" s="204"/>
      <c r="B4085" s="240"/>
      <c r="C4085" s="223"/>
      <c r="D4085" s="223"/>
      <c r="J4085" s="226"/>
      <c r="K4085" s="3"/>
      <c r="L4085" s="3"/>
      <c r="O4085" s="227"/>
      <c r="Q4085" s="94"/>
      <c r="R4085" s="94"/>
      <c r="S4085" s="94"/>
      <c r="T4085" s="94"/>
    </row>
    <row r="4086" ht="15.75" customHeight="1">
      <c r="A4086" s="204"/>
      <c r="B4086" s="240"/>
      <c r="C4086" s="223"/>
      <c r="D4086" s="223"/>
      <c r="J4086" s="226"/>
      <c r="K4086" s="3"/>
      <c r="L4086" s="3"/>
      <c r="O4086" s="227"/>
      <c r="Q4086" s="94"/>
      <c r="R4086" s="94"/>
      <c r="S4086" s="94"/>
      <c r="T4086" s="94"/>
    </row>
    <row r="4087" ht="15.75" customHeight="1">
      <c r="A4087" s="204"/>
      <c r="B4087" s="240"/>
      <c r="C4087" s="223"/>
      <c r="D4087" s="223"/>
      <c r="J4087" s="226"/>
      <c r="K4087" s="3"/>
      <c r="L4087" s="3"/>
      <c r="O4087" s="227"/>
      <c r="Q4087" s="94"/>
      <c r="R4087" s="94"/>
      <c r="S4087" s="94"/>
      <c r="T4087" s="94"/>
    </row>
    <row r="4088" ht="15.75" customHeight="1">
      <c r="A4088" s="204"/>
      <c r="B4088" s="240"/>
      <c r="C4088" s="223"/>
      <c r="D4088" s="223"/>
      <c r="J4088" s="226"/>
      <c r="K4088" s="3"/>
      <c r="L4088" s="3"/>
      <c r="O4088" s="227"/>
      <c r="Q4088" s="94"/>
      <c r="R4088" s="94"/>
      <c r="S4088" s="94"/>
      <c r="T4088" s="94"/>
    </row>
    <row r="4089" ht="15.75" customHeight="1">
      <c r="A4089" s="204"/>
      <c r="B4089" s="240"/>
      <c r="C4089" s="223"/>
      <c r="D4089" s="223"/>
      <c r="J4089" s="226"/>
      <c r="K4089" s="3"/>
      <c r="L4089" s="3"/>
      <c r="O4089" s="227"/>
      <c r="Q4089" s="94"/>
      <c r="R4089" s="94"/>
      <c r="S4089" s="94"/>
      <c r="T4089" s="94"/>
    </row>
    <row r="4090" ht="15.75" customHeight="1">
      <c r="A4090" s="204"/>
      <c r="B4090" s="240"/>
      <c r="C4090" s="223"/>
      <c r="D4090" s="223"/>
      <c r="J4090" s="226"/>
      <c r="K4090" s="3"/>
      <c r="L4090" s="3"/>
      <c r="O4090" s="227"/>
      <c r="Q4090" s="94"/>
      <c r="R4090" s="94"/>
      <c r="S4090" s="94"/>
      <c r="T4090" s="94"/>
    </row>
    <row r="4091" ht="15.75" customHeight="1">
      <c r="A4091" s="204"/>
      <c r="B4091" s="240"/>
      <c r="C4091" s="223"/>
      <c r="D4091" s="223"/>
      <c r="J4091" s="226"/>
      <c r="K4091" s="3"/>
      <c r="L4091" s="3"/>
      <c r="O4091" s="227"/>
      <c r="Q4091" s="94"/>
      <c r="R4091" s="94"/>
      <c r="S4091" s="94"/>
      <c r="T4091" s="94"/>
    </row>
    <row r="4092" ht="15.75" customHeight="1">
      <c r="A4092" s="204"/>
      <c r="B4092" s="240"/>
      <c r="C4092" s="223"/>
      <c r="D4092" s="223"/>
      <c r="J4092" s="226"/>
      <c r="K4092" s="3"/>
      <c r="L4092" s="3"/>
      <c r="O4092" s="227"/>
      <c r="Q4092" s="94"/>
      <c r="R4092" s="94"/>
      <c r="S4092" s="94"/>
      <c r="T4092" s="94"/>
    </row>
    <row r="4093" ht="15.75" customHeight="1">
      <c r="A4093" s="204"/>
      <c r="B4093" s="240"/>
      <c r="C4093" s="223"/>
      <c r="D4093" s="223"/>
      <c r="J4093" s="226"/>
      <c r="K4093" s="3"/>
      <c r="L4093" s="3"/>
      <c r="O4093" s="227"/>
      <c r="Q4093" s="94"/>
      <c r="R4093" s="94"/>
      <c r="S4093" s="94"/>
      <c r="T4093" s="94"/>
    </row>
    <row r="4094" ht="15.75" customHeight="1">
      <c r="A4094" s="204"/>
      <c r="B4094" s="240"/>
      <c r="C4094" s="223"/>
      <c r="D4094" s="223"/>
      <c r="J4094" s="226"/>
      <c r="K4094" s="3"/>
      <c r="L4094" s="3"/>
      <c r="O4094" s="227"/>
      <c r="Q4094" s="94"/>
      <c r="R4094" s="94"/>
      <c r="S4094" s="94"/>
      <c r="T4094" s="94"/>
    </row>
    <row r="4095" ht="15.75" customHeight="1">
      <c r="A4095" s="204"/>
      <c r="B4095" s="240"/>
      <c r="C4095" s="223"/>
      <c r="D4095" s="223"/>
      <c r="J4095" s="226"/>
      <c r="K4095" s="3"/>
      <c r="L4095" s="3"/>
      <c r="O4095" s="227"/>
      <c r="Q4095" s="94"/>
      <c r="R4095" s="94"/>
      <c r="S4095" s="94"/>
      <c r="T4095" s="94"/>
    </row>
    <row r="4096" ht="15.75" customHeight="1">
      <c r="A4096" s="204"/>
      <c r="B4096" s="240"/>
      <c r="C4096" s="223"/>
      <c r="D4096" s="223"/>
      <c r="J4096" s="226"/>
      <c r="K4096" s="3"/>
      <c r="L4096" s="3"/>
      <c r="O4096" s="227"/>
      <c r="Q4096" s="94"/>
      <c r="R4096" s="94"/>
      <c r="S4096" s="94"/>
      <c r="T4096" s="94"/>
    </row>
    <row r="4097" ht="15.75" customHeight="1">
      <c r="A4097" s="204"/>
      <c r="B4097" s="240"/>
      <c r="C4097" s="223"/>
      <c r="D4097" s="223"/>
      <c r="J4097" s="226"/>
      <c r="K4097" s="3"/>
      <c r="L4097" s="3"/>
      <c r="O4097" s="227"/>
      <c r="Q4097" s="94"/>
      <c r="R4097" s="94"/>
      <c r="S4097" s="94"/>
      <c r="T4097" s="94"/>
    </row>
    <row r="4098" ht="15.75" customHeight="1">
      <c r="A4098" s="204"/>
      <c r="B4098" s="240"/>
      <c r="C4098" s="223"/>
      <c r="D4098" s="223"/>
      <c r="J4098" s="226"/>
      <c r="K4098" s="3"/>
      <c r="L4098" s="3"/>
      <c r="O4098" s="227"/>
      <c r="Q4098" s="94"/>
      <c r="R4098" s="94"/>
      <c r="S4098" s="94"/>
      <c r="T4098" s="94"/>
    </row>
    <row r="4099" ht="15.75" customHeight="1">
      <c r="A4099" s="204"/>
      <c r="B4099" s="240"/>
      <c r="C4099" s="223"/>
      <c r="D4099" s="223"/>
      <c r="J4099" s="226"/>
      <c r="K4099" s="3"/>
      <c r="L4099" s="3"/>
      <c r="O4099" s="227"/>
      <c r="Q4099" s="94"/>
      <c r="R4099" s="94"/>
      <c r="S4099" s="94"/>
      <c r="T4099" s="94"/>
    </row>
    <row r="4100" ht="15.75" customHeight="1">
      <c r="A4100" s="204"/>
      <c r="B4100" s="240"/>
      <c r="C4100" s="223"/>
      <c r="D4100" s="223"/>
      <c r="J4100" s="226"/>
      <c r="K4100" s="3"/>
      <c r="L4100" s="3"/>
      <c r="O4100" s="227"/>
      <c r="Q4100" s="94"/>
      <c r="R4100" s="94"/>
      <c r="S4100" s="94"/>
      <c r="T4100" s="94"/>
    </row>
    <row r="4101" ht="15.75" customHeight="1">
      <c r="A4101" s="204"/>
      <c r="B4101" s="240"/>
      <c r="C4101" s="223"/>
      <c r="D4101" s="223"/>
      <c r="J4101" s="226"/>
      <c r="K4101" s="3"/>
      <c r="L4101" s="3"/>
      <c r="O4101" s="227"/>
      <c r="Q4101" s="94"/>
      <c r="R4101" s="94"/>
      <c r="S4101" s="94"/>
      <c r="T4101" s="94"/>
    </row>
    <row r="4102" ht="15.75" customHeight="1">
      <c r="A4102" s="204"/>
      <c r="B4102" s="240"/>
      <c r="C4102" s="223"/>
      <c r="D4102" s="223"/>
      <c r="J4102" s="226"/>
      <c r="K4102" s="3"/>
      <c r="L4102" s="3"/>
      <c r="O4102" s="227"/>
      <c r="Q4102" s="94"/>
      <c r="R4102" s="94"/>
      <c r="S4102" s="94"/>
      <c r="T4102" s="94"/>
    </row>
    <row r="4103" ht="15.75" customHeight="1">
      <c r="A4103" s="204"/>
      <c r="B4103" s="240"/>
      <c r="C4103" s="223"/>
      <c r="D4103" s="223"/>
      <c r="J4103" s="226"/>
      <c r="K4103" s="3"/>
      <c r="L4103" s="3"/>
      <c r="O4103" s="227"/>
      <c r="Q4103" s="94"/>
      <c r="R4103" s="94"/>
      <c r="S4103" s="94"/>
      <c r="T4103" s="94"/>
    </row>
    <row r="4104" ht="15.75" customHeight="1">
      <c r="A4104" s="204"/>
      <c r="B4104" s="240"/>
      <c r="C4104" s="223"/>
      <c r="D4104" s="223"/>
      <c r="J4104" s="226"/>
      <c r="K4104" s="3"/>
      <c r="L4104" s="3"/>
      <c r="O4104" s="227"/>
      <c r="Q4104" s="94"/>
      <c r="R4104" s="94"/>
      <c r="S4104" s="94"/>
      <c r="T4104" s="94"/>
    </row>
    <row r="4105" ht="15.75" customHeight="1">
      <c r="A4105" s="204"/>
      <c r="B4105" s="240"/>
      <c r="C4105" s="223"/>
      <c r="D4105" s="223"/>
      <c r="J4105" s="226"/>
      <c r="K4105" s="3"/>
      <c r="L4105" s="3"/>
      <c r="O4105" s="227"/>
      <c r="Q4105" s="94"/>
      <c r="R4105" s="94"/>
      <c r="S4105" s="94"/>
      <c r="T4105" s="94"/>
    </row>
    <row r="4106" ht="15.75" customHeight="1">
      <c r="A4106" s="204"/>
      <c r="B4106" s="240"/>
      <c r="C4106" s="223"/>
      <c r="D4106" s="223"/>
      <c r="J4106" s="226"/>
      <c r="K4106" s="3"/>
      <c r="L4106" s="3"/>
      <c r="O4106" s="227"/>
      <c r="Q4106" s="94"/>
      <c r="R4106" s="94"/>
      <c r="S4106" s="94"/>
      <c r="T4106" s="94"/>
    </row>
    <row r="4107" ht="15.75" customHeight="1">
      <c r="A4107" s="204"/>
      <c r="B4107" s="240"/>
      <c r="C4107" s="223"/>
      <c r="D4107" s="223"/>
      <c r="J4107" s="226"/>
      <c r="K4107" s="3"/>
      <c r="L4107" s="3"/>
      <c r="O4107" s="227"/>
      <c r="Q4107" s="94"/>
      <c r="R4107" s="94"/>
      <c r="S4107" s="94"/>
      <c r="T4107" s="94"/>
    </row>
    <row r="4108" ht="15.75" customHeight="1">
      <c r="A4108" s="204"/>
      <c r="B4108" s="240"/>
      <c r="C4108" s="223"/>
      <c r="D4108" s="223"/>
      <c r="J4108" s="226"/>
      <c r="K4108" s="3"/>
      <c r="L4108" s="3"/>
      <c r="O4108" s="227"/>
      <c r="Q4108" s="94"/>
      <c r="R4108" s="94"/>
      <c r="S4108" s="94"/>
      <c r="T4108" s="94"/>
    </row>
    <row r="4109" ht="15.75" customHeight="1">
      <c r="A4109" s="204"/>
      <c r="B4109" s="240"/>
      <c r="C4109" s="223"/>
      <c r="D4109" s="223"/>
      <c r="J4109" s="226"/>
      <c r="K4109" s="3"/>
      <c r="L4109" s="3"/>
      <c r="O4109" s="227"/>
      <c r="Q4109" s="94"/>
      <c r="R4109" s="94"/>
      <c r="S4109" s="94"/>
      <c r="T4109" s="94"/>
    </row>
    <row r="4110" ht="15.75" customHeight="1">
      <c r="A4110" s="204"/>
      <c r="B4110" s="240"/>
      <c r="C4110" s="223"/>
      <c r="D4110" s="223"/>
      <c r="J4110" s="226"/>
      <c r="K4110" s="3"/>
      <c r="L4110" s="3"/>
      <c r="O4110" s="227"/>
      <c r="Q4110" s="94"/>
      <c r="R4110" s="94"/>
      <c r="S4110" s="94"/>
      <c r="T4110" s="94"/>
    </row>
    <row r="4111" ht="15.75" customHeight="1">
      <c r="A4111" s="204"/>
      <c r="B4111" s="240"/>
      <c r="C4111" s="223"/>
      <c r="D4111" s="223"/>
      <c r="J4111" s="226"/>
      <c r="K4111" s="3"/>
      <c r="L4111" s="3"/>
      <c r="O4111" s="227"/>
      <c r="Q4111" s="94"/>
      <c r="R4111" s="94"/>
      <c r="S4111" s="94"/>
      <c r="T4111" s="94"/>
    </row>
    <row r="4112" ht="15.75" customHeight="1">
      <c r="A4112" s="204"/>
      <c r="B4112" s="240"/>
      <c r="C4112" s="223"/>
      <c r="D4112" s="223"/>
      <c r="J4112" s="226"/>
      <c r="K4112" s="3"/>
      <c r="L4112" s="3"/>
      <c r="O4112" s="227"/>
      <c r="Q4112" s="94"/>
      <c r="R4112" s="94"/>
      <c r="S4112" s="94"/>
      <c r="T4112" s="94"/>
    </row>
    <row r="4113" ht="15.75" customHeight="1">
      <c r="A4113" s="204"/>
      <c r="B4113" s="240"/>
      <c r="C4113" s="223"/>
      <c r="D4113" s="223"/>
      <c r="J4113" s="226"/>
      <c r="K4113" s="3"/>
      <c r="L4113" s="3"/>
      <c r="O4113" s="227"/>
      <c r="Q4113" s="94"/>
      <c r="R4113" s="94"/>
      <c r="S4113" s="94"/>
      <c r="T4113" s="94"/>
    </row>
    <row r="4114" ht="15.75" customHeight="1">
      <c r="A4114" s="204"/>
      <c r="B4114" s="240"/>
      <c r="C4114" s="223"/>
      <c r="D4114" s="223"/>
      <c r="J4114" s="226"/>
      <c r="K4114" s="3"/>
      <c r="L4114" s="3"/>
      <c r="O4114" s="227"/>
      <c r="Q4114" s="94"/>
      <c r="R4114" s="94"/>
      <c r="S4114" s="94"/>
      <c r="T4114" s="94"/>
    </row>
    <row r="4115" ht="15.75" customHeight="1">
      <c r="A4115" s="204"/>
      <c r="B4115" s="240"/>
      <c r="C4115" s="223"/>
      <c r="D4115" s="223"/>
      <c r="J4115" s="226"/>
      <c r="K4115" s="3"/>
      <c r="L4115" s="3"/>
      <c r="O4115" s="227"/>
      <c r="Q4115" s="94"/>
      <c r="R4115" s="94"/>
      <c r="S4115" s="94"/>
      <c r="T4115" s="94"/>
    </row>
    <row r="4116" ht="15.75" customHeight="1">
      <c r="A4116" s="204"/>
      <c r="B4116" s="240"/>
      <c r="C4116" s="223"/>
      <c r="D4116" s="223"/>
      <c r="J4116" s="226"/>
      <c r="K4116" s="3"/>
      <c r="L4116" s="3"/>
      <c r="O4116" s="227"/>
      <c r="Q4116" s="94"/>
      <c r="R4116" s="94"/>
      <c r="S4116" s="94"/>
      <c r="T4116" s="94"/>
    </row>
    <row r="4117" ht="15.75" customHeight="1">
      <c r="A4117" s="204"/>
      <c r="B4117" s="240"/>
      <c r="C4117" s="223"/>
      <c r="D4117" s="223"/>
      <c r="J4117" s="226"/>
      <c r="K4117" s="3"/>
      <c r="L4117" s="3"/>
      <c r="O4117" s="227"/>
      <c r="Q4117" s="94"/>
      <c r="R4117" s="94"/>
      <c r="S4117" s="94"/>
      <c r="T4117" s="94"/>
    </row>
    <row r="4118" ht="15.75" customHeight="1">
      <c r="A4118" s="204"/>
      <c r="B4118" s="240"/>
      <c r="C4118" s="223"/>
      <c r="D4118" s="223"/>
      <c r="J4118" s="226"/>
      <c r="K4118" s="3"/>
      <c r="L4118" s="3"/>
      <c r="O4118" s="227"/>
      <c r="Q4118" s="94"/>
      <c r="R4118" s="94"/>
      <c r="S4118" s="94"/>
      <c r="T4118" s="94"/>
    </row>
    <row r="4119" ht="15.75" customHeight="1">
      <c r="A4119" s="204"/>
      <c r="B4119" s="240"/>
      <c r="C4119" s="223"/>
      <c r="D4119" s="223"/>
      <c r="J4119" s="226"/>
      <c r="K4119" s="3"/>
      <c r="L4119" s="3"/>
      <c r="O4119" s="227"/>
      <c r="Q4119" s="94"/>
      <c r="R4119" s="94"/>
      <c r="S4119" s="94"/>
      <c r="T4119" s="94"/>
    </row>
    <row r="4120" ht="15.75" customHeight="1">
      <c r="A4120" s="204"/>
      <c r="B4120" s="240"/>
      <c r="C4120" s="223"/>
      <c r="D4120" s="223"/>
      <c r="J4120" s="226"/>
      <c r="K4120" s="3"/>
      <c r="L4120" s="3"/>
      <c r="O4120" s="227"/>
      <c r="Q4120" s="94"/>
      <c r="R4120" s="94"/>
      <c r="S4120" s="94"/>
      <c r="T4120" s="94"/>
    </row>
    <row r="4121" ht="15.75" customHeight="1">
      <c r="A4121" s="204"/>
      <c r="B4121" s="240"/>
      <c r="C4121" s="223"/>
      <c r="D4121" s="223"/>
      <c r="J4121" s="226"/>
      <c r="K4121" s="3"/>
      <c r="L4121" s="3"/>
      <c r="O4121" s="227"/>
      <c r="Q4121" s="94"/>
      <c r="R4121" s="94"/>
      <c r="S4121" s="94"/>
      <c r="T4121" s="94"/>
    </row>
    <row r="4122" ht="15.75" customHeight="1">
      <c r="A4122" s="204"/>
      <c r="B4122" s="240"/>
      <c r="C4122" s="223"/>
      <c r="D4122" s="223"/>
      <c r="J4122" s="226"/>
      <c r="K4122" s="3"/>
      <c r="L4122" s="3"/>
      <c r="O4122" s="227"/>
      <c r="Q4122" s="94"/>
      <c r="R4122" s="94"/>
      <c r="S4122" s="94"/>
      <c r="T4122" s="94"/>
    </row>
    <row r="4123" ht="15.75" customHeight="1">
      <c r="A4123" s="204"/>
      <c r="B4123" s="240"/>
      <c r="C4123" s="223"/>
      <c r="D4123" s="223"/>
      <c r="J4123" s="226"/>
      <c r="K4123" s="3"/>
      <c r="L4123" s="3"/>
      <c r="O4123" s="227"/>
      <c r="Q4123" s="94"/>
      <c r="R4123" s="94"/>
      <c r="S4123" s="94"/>
      <c r="T4123" s="94"/>
    </row>
    <row r="4124" ht="15.75" customHeight="1">
      <c r="A4124" s="204"/>
      <c r="B4124" s="240"/>
      <c r="C4124" s="223"/>
      <c r="D4124" s="223"/>
      <c r="J4124" s="226"/>
      <c r="K4124" s="3"/>
      <c r="L4124" s="3"/>
      <c r="O4124" s="227"/>
      <c r="Q4124" s="94"/>
      <c r="R4124" s="94"/>
      <c r="S4124" s="94"/>
      <c r="T4124" s="94"/>
    </row>
    <row r="4125" ht="15.75" customHeight="1">
      <c r="A4125" s="204"/>
      <c r="B4125" s="240"/>
      <c r="C4125" s="223"/>
      <c r="D4125" s="223"/>
      <c r="J4125" s="226"/>
      <c r="K4125" s="3"/>
      <c r="L4125" s="3"/>
      <c r="O4125" s="227"/>
      <c r="Q4125" s="94"/>
      <c r="R4125" s="94"/>
      <c r="S4125" s="94"/>
      <c r="T4125" s="94"/>
    </row>
    <row r="4126" ht="15.75" customHeight="1">
      <c r="A4126" s="204"/>
      <c r="B4126" s="240"/>
      <c r="C4126" s="223"/>
      <c r="D4126" s="223"/>
      <c r="J4126" s="226"/>
      <c r="K4126" s="3"/>
      <c r="L4126" s="3"/>
      <c r="O4126" s="227"/>
      <c r="Q4126" s="94"/>
      <c r="R4126" s="94"/>
      <c r="S4126" s="94"/>
      <c r="T4126" s="94"/>
    </row>
    <row r="4127" ht="15.75" customHeight="1">
      <c r="A4127" s="204"/>
      <c r="B4127" s="240"/>
      <c r="C4127" s="223"/>
      <c r="D4127" s="223"/>
      <c r="J4127" s="226"/>
      <c r="K4127" s="3"/>
      <c r="L4127" s="3"/>
      <c r="O4127" s="227"/>
      <c r="Q4127" s="94"/>
      <c r="R4127" s="94"/>
      <c r="S4127" s="94"/>
      <c r="T4127" s="94"/>
    </row>
    <row r="4128" ht="15.75" customHeight="1">
      <c r="A4128" s="204"/>
      <c r="B4128" s="240"/>
      <c r="C4128" s="223"/>
      <c r="D4128" s="223"/>
      <c r="J4128" s="226"/>
      <c r="K4128" s="3"/>
      <c r="L4128" s="3"/>
      <c r="O4128" s="227"/>
      <c r="Q4128" s="94"/>
      <c r="R4128" s="94"/>
      <c r="S4128" s="94"/>
      <c r="T4128" s="94"/>
    </row>
    <row r="4129" ht="15.75" customHeight="1">
      <c r="A4129" s="204"/>
      <c r="B4129" s="240"/>
      <c r="C4129" s="223"/>
      <c r="D4129" s="223"/>
      <c r="J4129" s="226"/>
      <c r="K4129" s="3"/>
      <c r="L4129" s="3"/>
      <c r="O4129" s="227"/>
      <c r="Q4129" s="94"/>
      <c r="R4129" s="94"/>
      <c r="S4129" s="94"/>
      <c r="T4129" s="94"/>
    </row>
    <row r="4130" ht="15.75" customHeight="1">
      <c r="A4130" s="204"/>
      <c r="B4130" s="240"/>
      <c r="C4130" s="223"/>
      <c r="D4130" s="223"/>
      <c r="J4130" s="226"/>
      <c r="K4130" s="3"/>
      <c r="L4130" s="3"/>
      <c r="O4130" s="227"/>
      <c r="Q4130" s="94"/>
      <c r="R4130" s="94"/>
      <c r="S4130" s="94"/>
      <c r="T4130" s="94"/>
    </row>
    <row r="4131" ht="15.75" customHeight="1">
      <c r="A4131" s="204"/>
      <c r="B4131" s="240"/>
      <c r="C4131" s="223"/>
      <c r="D4131" s="223"/>
      <c r="J4131" s="226"/>
      <c r="K4131" s="3"/>
      <c r="L4131" s="3"/>
      <c r="O4131" s="227"/>
      <c r="Q4131" s="94"/>
      <c r="R4131" s="94"/>
      <c r="S4131" s="94"/>
      <c r="T4131" s="94"/>
    </row>
    <row r="4132" ht="15.75" customHeight="1">
      <c r="A4132" s="204"/>
      <c r="B4132" s="240"/>
      <c r="C4132" s="223"/>
      <c r="D4132" s="223"/>
      <c r="J4132" s="226"/>
      <c r="K4132" s="3"/>
      <c r="L4132" s="3"/>
      <c r="O4132" s="227"/>
      <c r="Q4132" s="94"/>
      <c r="R4132" s="94"/>
      <c r="S4132" s="94"/>
      <c r="T4132" s="94"/>
    </row>
    <row r="4133" ht="15.75" customHeight="1">
      <c r="A4133" s="204"/>
      <c r="B4133" s="240"/>
      <c r="C4133" s="223"/>
      <c r="D4133" s="223"/>
      <c r="J4133" s="226"/>
      <c r="K4133" s="3"/>
      <c r="L4133" s="3"/>
      <c r="O4133" s="227"/>
      <c r="Q4133" s="94"/>
      <c r="R4133" s="94"/>
      <c r="S4133" s="94"/>
      <c r="T4133" s="94"/>
    </row>
    <row r="4134" ht="15.75" customHeight="1">
      <c r="A4134" s="204"/>
      <c r="B4134" s="240"/>
      <c r="C4134" s="223"/>
      <c r="D4134" s="223"/>
      <c r="J4134" s="226"/>
      <c r="K4134" s="3"/>
      <c r="L4134" s="3"/>
      <c r="O4134" s="227"/>
      <c r="Q4134" s="94"/>
      <c r="R4134" s="94"/>
      <c r="S4134" s="94"/>
      <c r="T4134" s="94"/>
    </row>
    <row r="4135" ht="15.75" customHeight="1">
      <c r="A4135" s="204"/>
      <c r="B4135" s="240"/>
      <c r="C4135" s="223"/>
      <c r="D4135" s="223"/>
      <c r="J4135" s="226"/>
      <c r="K4135" s="3"/>
      <c r="L4135" s="3"/>
      <c r="O4135" s="227"/>
      <c r="Q4135" s="94"/>
      <c r="R4135" s="94"/>
      <c r="S4135" s="94"/>
      <c r="T4135" s="94"/>
    </row>
    <row r="4136" ht="15.75" customHeight="1">
      <c r="A4136" s="204"/>
      <c r="B4136" s="240"/>
      <c r="C4136" s="223"/>
      <c r="D4136" s="223"/>
      <c r="J4136" s="226"/>
      <c r="K4136" s="3"/>
      <c r="L4136" s="3"/>
      <c r="O4136" s="227"/>
      <c r="Q4136" s="94"/>
      <c r="R4136" s="94"/>
      <c r="S4136" s="94"/>
      <c r="T4136" s="94"/>
    </row>
    <row r="4137" ht="15.75" customHeight="1">
      <c r="A4137" s="204"/>
      <c r="B4137" s="240"/>
      <c r="C4137" s="223"/>
      <c r="D4137" s="223"/>
      <c r="J4137" s="226"/>
      <c r="K4137" s="3"/>
      <c r="L4137" s="3"/>
      <c r="O4137" s="227"/>
      <c r="Q4137" s="94"/>
      <c r="R4137" s="94"/>
      <c r="S4137" s="94"/>
      <c r="T4137" s="94"/>
    </row>
    <row r="4138" ht="15.75" customHeight="1">
      <c r="A4138" s="204"/>
      <c r="B4138" s="240"/>
      <c r="C4138" s="223"/>
      <c r="D4138" s="223"/>
      <c r="J4138" s="226"/>
      <c r="K4138" s="3"/>
      <c r="L4138" s="3"/>
      <c r="O4138" s="227"/>
      <c r="Q4138" s="94"/>
      <c r="R4138" s="94"/>
      <c r="S4138" s="94"/>
      <c r="T4138" s="94"/>
    </row>
    <row r="4139" ht="15.75" customHeight="1">
      <c r="A4139" s="204"/>
      <c r="B4139" s="240"/>
      <c r="C4139" s="223"/>
      <c r="D4139" s="223"/>
      <c r="J4139" s="226"/>
      <c r="K4139" s="3"/>
      <c r="L4139" s="3"/>
      <c r="O4139" s="227"/>
      <c r="Q4139" s="94"/>
      <c r="R4139" s="94"/>
      <c r="S4139" s="94"/>
      <c r="T4139" s="94"/>
    </row>
    <row r="4140" ht="15.75" customHeight="1">
      <c r="A4140" s="204"/>
      <c r="B4140" s="240"/>
      <c r="C4140" s="223"/>
      <c r="D4140" s="223"/>
      <c r="J4140" s="226"/>
      <c r="K4140" s="3"/>
      <c r="L4140" s="3"/>
      <c r="O4140" s="227"/>
      <c r="Q4140" s="94"/>
      <c r="R4140" s="94"/>
      <c r="S4140" s="94"/>
      <c r="T4140" s="94"/>
    </row>
    <row r="4141" ht="15.75" customHeight="1">
      <c r="A4141" s="204"/>
      <c r="B4141" s="240"/>
      <c r="C4141" s="223"/>
      <c r="D4141" s="223"/>
      <c r="J4141" s="226"/>
      <c r="K4141" s="3"/>
      <c r="L4141" s="3"/>
      <c r="O4141" s="227"/>
      <c r="Q4141" s="94"/>
      <c r="R4141" s="94"/>
      <c r="S4141" s="94"/>
      <c r="T4141" s="94"/>
    </row>
    <row r="4142" ht="15.75" customHeight="1">
      <c r="A4142" s="204"/>
      <c r="B4142" s="240"/>
      <c r="C4142" s="223"/>
      <c r="D4142" s="223"/>
      <c r="J4142" s="226"/>
      <c r="K4142" s="3"/>
      <c r="L4142" s="3"/>
      <c r="O4142" s="227"/>
      <c r="Q4142" s="94"/>
      <c r="R4142" s="94"/>
      <c r="S4142" s="94"/>
      <c r="T4142" s="94"/>
    </row>
    <row r="4143" ht="15.75" customHeight="1">
      <c r="A4143" s="204"/>
      <c r="B4143" s="240"/>
      <c r="C4143" s="223"/>
      <c r="D4143" s="223"/>
      <c r="J4143" s="226"/>
      <c r="K4143" s="3"/>
      <c r="L4143" s="3"/>
      <c r="O4143" s="227"/>
      <c r="Q4143" s="94"/>
      <c r="R4143" s="94"/>
      <c r="S4143" s="94"/>
      <c r="T4143" s="94"/>
    </row>
    <row r="4144" ht="15.75" customHeight="1">
      <c r="A4144" s="204"/>
      <c r="B4144" s="240"/>
      <c r="C4144" s="223"/>
      <c r="D4144" s="223"/>
      <c r="J4144" s="226"/>
      <c r="K4144" s="3"/>
      <c r="L4144" s="3"/>
      <c r="O4144" s="227"/>
      <c r="Q4144" s="94"/>
      <c r="R4144" s="94"/>
      <c r="S4144" s="94"/>
      <c r="T4144" s="94"/>
    </row>
    <row r="4145" ht="15.75" customHeight="1">
      <c r="A4145" s="204"/>
      <c r="B4145" s="240"/>
      <c r="C4145" s="223"/>
      <c r="D4145" s="223"/>
      <c r="J4145" s="226"/>
      <c r="K4145" s="3"/>
      <c r="L4145" s="3"/>
      <c r="O4145" s="227"/>
      <c r="Q4145" s="94"/>
      <c r="R4145" s="94"/>
      <c r="S4145" s="94"/>
      <c r="T4145" s="94"/>
    </row>
    <row r="4146" ht="15.75" customHeight="1">
      <c r="A4146" s="204"/>
      <c r="B4146" s="240"/>
      <c r="C4146" s="223"/>
      <c r="D4146" s="223"/>
      <c r="J4146" s="226"/>
      <c r="K4146" s="3"/>
      <c r="L4146" s="3"/>
      <c r="O4146" s="227"/>
      <c r="Q4146" s="94"/>
      <c r="R4146" s="94"/>
      <c r="S4146" s="94"/>
      <c r="T4146" s="94"/>
    </row>
    <row r="4147" ht="15.75" customHeight="1">
      <c r="A4147" s="204"/>
      <c r="B4147" s="240"/>
      <c r="C4147" s="223"/>
      <c r="D4147" s="223"/>
      <c r="J4147" s="226"/>
      <c r="K4147" s="3"/>
      <c r="L4147" s="3"/>
      <c r="O4147" s="227"/>
      <c r="Q4147" s="94"/>
      <c r="R4147" s="94"/>
      <c r="S4147" s="94"/>
      <c r="T4147" s="94"/>
    </row>
    <row r="4148" ht="15.75" customHeight="1">
      <c r="A4148" s="204"/>
      <c r="B4148" s="240"/>
      <c r="C4148" s="223"/>
      <c r="D4148" s="223"/>
      <c r="J4148" s="226"/>
      <c r="K4148" s="3"/>
      <c r="L4148" s="3"/>
      <c r="O4148" s="227"/>
      <c r="Q4148" s="94"/>
      <c r="R4148" s="94"/>
      <c r="S4148" s="94"/>
      <c r="T4148" s="94"/>
    </row>
    <row r="4149" ht="15.75" customHeight="1">
      <c r="A4149" s="204"/>
      <c r="B4149" s="240"/>
      <c r="C4149" s="223"/>
      <c r="D4149" s="223"/>
      <c r="J4149" s="226"/>
      <c r="K4149" s="3"/>
      <c r="L4149" s="3"/>
      <c r="O4149" s="227"/>
      <c r="Q4149" s="94"/>
      <c r="R4149" s="94"/>
      <c r="S4149" s="94"/>
      <c r="T4149" s="94"/>
    </row>
    <row r="4150" ht="15.75" customHeight="1">
      <c r="A4150" s="204"/>
      <c r="B4150" s="240"/>
      <c r="C4150" s="223"/>
      <c r="D4150" s="223"/>
      <c r="J4150" s="226"/>
      <c r="K4150" s="3"/>
      <c r="L4150" s="3"/>
      <c r="O4150" s="227"/>
      <c r="Q4150" s="94"/>
      <c r="R4150" s="94"/>
      <c r="S4150" s="94"/>
      <c r="T4150" s="94"/>
    </row>
    <row r="4151" ht="15.75" customHeight="1">
      <c r="A4151" s="204"/>
      <c r="B4151" s="240"/>
      <c r="C4151" s="223"/>
      <c r="D4151" s="223"/>
      <c r="J4151" s="226"/>
      <c r="K4151" s="3"/>
      <c r="L4151" s="3"/>
      <c r="O4151" s="227"/>
      <c r="Q4151" s="94"/>
      <c r="R4151" s="94"/>
      <c r="S4151" s="94"/>
      <c r="T4151" s="94"/>
    </row>
    <row r="4152" ht="15.75" customHeight="1">
      <c r="A4152" s="204"/>
      <c r="B4152" s="240"/>
      <c r="C4152" s="223"/>
      <c r="D4152" s="223"/>
      <c r="J4152" s="226"/>
      <c r="K4152" s="3"/>
      <c r="L4152" s="3"/>
      <c r="O4152" s="227"/>
      <c r="Q4152" s="94"/>
      <c r="R4152" s="94"/>
      <c r="S4152" s="94"/>
      <c r="T4152" s="94"/>
    </row>
    <row r="4153" ht="15.75" customHeight="1">
      <c r="A4153" s="204"/>
      <c r="B4153" s="240"/>
      <c r="C4153" s="223"/>
      <c r="D4153" s="223"/>
      <c r="J4153" s="226"/>
      <c r="K4153" s="3"/>
      <c r="L4153" s="3"/>
      <c r="O4153" s="227"/>
      <c r="Q4153" s="94"/>
      <c r="R4153" s="94"/>
      <c r="S4153" s="94"/>
      <c r="T4153" s="94"/>
    </row>
    <row r="4154" ht="15.75" customHeight="1">
      <c r="A4154" s="204"/>
      <c r="B4154" s="240"/>
      <c r="C4154" s="223"/>
      <c r="D4154" s="223"/>
      <c r="J4154" s="226"/>
      <c r="K4154" s="3"/>
      <c r="L4154" s="3"/>
      <c r="O4154" s="227"/>
      <c r="Q4154" s="94"/>
      <c r="R4154" s="94"/>
      <c r="S4154" s="94"/>
      <c r="T4154" s="94"/>
    </row>
    <row r="4155" ht="15.75" customHeight="1">
      <c r="A4155" s="204"/>
      <c r="B4155" s="240"/>
      <c r="C4155" s="223"/>
      <c r="D4155" s="223"/>
      <c r="J4155" s="226"/>
      <c r="K4155" s="3"/>
      <c r="L4155" s="3"/>
      <c r="O4155" s="227"/>
      <c r="Q4155" s="94"/>
      <c r="R4155" s="94"/>
      <c r="S4155" s="94"/>
      <c r="T4155" s="94"/>
    </row>
    <row r="4156" ht="15.75" customHeight="1">
      <c r="A4156" s="204"/>
      <c r="B4156" s="240"/>
      <c r="C4156" s="223"/>
      <c r="D4156" s="223"/>
      <c r="J4156" s="226"/>
      <c r="K4156" s="3"/>
      <c r="L4156" s="3"/>
      <c r="O4156" s="227"/>
      <c r="Q4156" s="94"/>
      <c r="R4156" s="94"/>
      <c r="S4156" s="94"/>
      <c r="T4156" s="94"/>
    </row>
    <row r="4157" ht="15.75" customHeight="1">
      <c r="A4157" s="204"/>
      <c r="B4157" s="240"/>
      <c r="C4157" s="223"/>
      <c r="D4157" s="223"/>
      <c r="J4157" s="226"/>
      <c r="K4157" s="3"/>
      <c r="L4157" s="3"/>
      <c r="O4157" s="227"/>
      <c r="Q4157" s="94"/>
      <c r="R4157" s="94"/>
      <c r="S4157" s="94"/>
      <c r="T4157" s="94"/>
    </row>
    <row r="4158" ht="15.75" customHeight="1">
      <c r="A4158" s="204"/>
      <c r="B4158" s="240"/>
      <c r="C4158" s="223"/>
      <c r="D4158" s="223"/>
      <c r="J4158" s="226"/>
      <c r="K4158" s="3"/>
      <c r="L4158" s="3"/>
      <c r="O4158" s="227"/>
      <c r="Q4158" s="94"/>
      <c r="R4158" s="94"/>
      <c r="S4158" s="94"/>
      <c r="T4158" s="94"/>
    </row>
    <row r="4159" ht="15.75" customHeight="1">
      <c r="A4159" s="204"/>
      <c r="B4159" s="240"/>
      <c r="C4159" s="223"/>
      <c r="D4159" s="223"/>
      <c r="J4159" s="226"/>
      <c r="K4159" s="3"/>
      <c r="L4159" s="3"/>
      <c r="O4159" s="227"/>
      <c r="Q4159" s="94"/>
      <c r="R4159" s="94"/>
      <c r="S4159" s="94"/>
      <c r="T4159" s="94"/>
    </row>
    <row r="4160" ht="15.75" customHeight="1">
      <c r="A4160" s="204"/>
      <c r="B4160" s="240"/>
      <c r="C4160" s="223"/>
      <c r="D4160" s="223"/>
      <c r="J4160" s="226"/>
      <c r="K4160" s="3"/>
      <c r="L4160" s="3"/>
      <c r="O4160" s="227"/>
      <c r="Q4160" s="94"/>
      <c r="R4160" s="94"/>
      <c r="S4160" s="94"/>
      <c r="T4160" s="94"/>
    </row>
    <row r="4161" ht="15.75" customHeight="1">
      <c r="A4161" s="204"/>
      <c r="B4161" s="240"/>
      <c r="C4161" s="223"/>
      <c r="D4161" s="223"/>
      <c r="J4161" s="226"/>
      <c r="K4161" s="3"/>
      <c r="L4161" s="3"/>
      <c r="O4161" s="227"/>
      <c r="Q4161" s="94"/>
      <c r="R4161" s="94"/>
      <c r="S4161" s="94"/>
      <c r="T4161" s="94"/>
    </row>
    <row r="4162" ht="15.75" customHeight="1">
      <c r="A4162" s="204"/>
      <c r="B4162" s="240"/>
      <c r="C4162" s="223"/>
      <c r="D4162" s="223"/>
      <c r="J4162" s="226"/>
      <c r="K4162" s="3"/>
      <c r="L4162" s="3"/>
      <c r="O4162" s="227"/>
      <c r="Q4162" s="94"/>
      <c r="R4162" s="94"/>
      <c r="S4162" s="94"/>
      <c r="T4162" s="94"/>
    </row>
    <row r="4163" ht="15.75" customHeight="1">
      <c r="A4163" s="204"/>
      <c r="B4163" s="240"/>
      <c r="C4163" s="223"/>
      <c r="D4163" s="223"/>
      <c r="J4163" s="226"/>
      <c r="K4163" s="3"/>
      <c r="L4163" s="3"/>
      <c r="O4163" s="227"/>
      <c r="Q4163" s="94"/>
      <c r="R4163" s="94"/>
      <c r="S4163" s="94"/>
      <c r="T4163" s="94"/>
    </row>
    <row r="4164" ht="15.75" customHeight="1">
      <c r="A4164" s="204"/>
      <c r="B4164" s="240"/>
      <c r="C4164" s="223"/>
      <c r="D4164" s="223"/>
      <c r="J4164" s="226"/>
      <c r="K4164" s="3"/>
      <c r="L4164" s="3"/>
      <c r="O4164" s="227"/>
      <c r="Q4164" s="94"/>
      <c r="R4164" s="94"/>
      <c r="S4164" s="94"/>
      <c r="T4164" s="94"/>
    </row>
    <row r="4165" ht="15.75" customHeight="1">
      <c r="A4165" s="204"/>
      <c r="B4165" s="240"/>
      <c r="C4165" s="223"/>
      <c r="D4165" s="223"/>
      <c r="J4165" s="226"/>
      <c r="K4165" s="3"/>
      <c r="L4165" s="3"/>
      <c r="O4165" s="227"/>
      <c r="Q4165" s="94"/>
      <c r="R4165" s="94"/>
      <c r="S4165" s="94"/>
      <c r="T4165" s="94"/>
    </row>
    <row r="4166" ht="15.75" customHeight="1">
      <c r="A4166" s="204"/>
      <c r="B4166" s="240"/>
      <c r="C4166" s="223"/>
      <c r="D4166" s="223"/>
      <c r="J4166" s="226"/>
      <c r="K4166" s="3"/>
      <c r="L4166" s="3"/>
      <c r="O4166" s="227"/>
      <c r="Q4166" s="94"/>
      <c r="R4166" s="94"/>
      <c r="S4166" s="94"/>
      <c r="T4166" s="94"/>
    </row>
    <row r="4167" ht="15.75" customHeight="1">
      <c r="A4167" s="204"/>
      <c r="B4167" s="240"/>
      <c r="C4167" s="223"/>
      <c r="D4167" s="223"/>
      <c r="J4167" s="226"/>
      <c r="K4167" s="3"/>
      <c r="L4167" s="3"/>
      <c r="O4167" s="227"/>
      <c r="Q4167" s="94"/>
      <c r="R4167" s="94"/>
      <c r="S4167" s="94"/>
      <c r="T4167" s="94"/>
    </row>
    <row r="4168" ht="15.75" customHeight="1">
      <c r="A4168" s="204"/>
      <c r="B4168" s="240"/>
      <c r="C4168" s="223"/>
      <c r="D4168" s="223"/>
      <c r="J4168" s="226"/>
      <c r="K4168" s="3"/>
      <c r="L4168" s="3"/>
      <c r="O4168" s="227"/>
      <c r="Q4168" s="94"/>
      <c r="R4168" s="94"/>
      <c r="S4168" s="94"/>
      <c r="T4168" s="94"/>
    </row>
    <row r="4169" ht="15.75" customHeight="1">
      <c r="A4169" s="204"/>
      <c r="B4169" s="240"/>
      <c r="C4169" s="223"/>
      <c r="D4169" s="223"/>
      <c r="J4169" s="226"/>
      <c r="K4169" s="3"/>
      <c r="L4169" s="3"/>
      <c r="O4169" s="227"/>
      <c r="Q4169" s="94"/>
      <c r="R4169" s="94"/>
      <c r="S4169" s="94"/>
      <c r="T4169" s="94"/>
    </row>
    <row r="4170" ht="15.75" customHeight="1">
      <c r="A4170" s="204"/>
      <c r="B4170" s="240"/>
      <c r="C4170" s="223"/>
      <c r="D4170" s="223"/>
      <c r="J4170" s="226"/>
      <c r="K4170" s="3"/>
      <c r="L4170" s="3"/>
      <c r="O4170" s="227"/>
      <c r="Q4170" s="94"/>
      <c r="R4170" s="94"/>
      <c r="S4170" s="94"/>
      <c r="T4170" s="94"/>
    </row>
    <row r="4171" ht="15.75" customHeight="1">
      <c r="A4171" s="204"/>
      <c r="B4171" s="240"/>
      <c r="C4171" s="223"/>
      <c r="D4171" s="223"/>
      <c r="J4171" s="226"/>
      <c r="K4171" s="3"/>
      <c r="L4171" s="3"/>
      <c r="O4171" s="227"/>
      <c r="Q4171" s="94"/>
      <c r="R4171" s="94"/>
      <c r="S4171" s="94"/>
      <c r="T4171" s="94"/>
    </row>
    <row r="4172" ht="15.75" customHeight="1">
      <c r="A4172" s="204"/>
      <c r="B4172" s="240"/>
      <c r="C4172" s="223"/>
      <c r="D4172" s="223"/>
      <c r="J4172" s="226"/>
      <c r="K4172" s="3"/>
      <c r="L4172" s="3"/>
      <c r="O4172" s="227"/>
      <c r="Q4172" s="94"/>
      <c r="R4172" s="94"/>
      <c r="S4172" s="94"/>
      <c r="T4172" s="94"/>
    </row>
    <row r="4173" ht="15.75" customHeight="1">
      <c r="A4173" s="204"/>
      <c r="B4173" s="240"/>
      <c r="C4173" s="223"/>
      <c r="D4173" s="223"/>
      <c r="J4173" s="226"/>
      <c r="K4173" s="3"/>
      <c r="L4173" s="3"/>
      <c r="O4173" s="227"/>
      <c r="Q4173" s="94"/>
      <c r="R4173" s="94"/>
      <c r="S4173" s="94"/>
      <c r="T4173" s="94"/>
    </row>
    <row r="4174" ht="15.75" customHeight="1">
      <c r="A4174" s="204"/>
      <c r="B4174" s="240"/>
      <c r="C4174" s="223"/>
      <c r="D4174" s="223"/>
      <c r="J4174" s="226"/>
      <c r="K4174" s="3"/>
      <c r="L4174" s="3"/>
      <c r="O4174" s="227"/>
      <c r="Q4174" s="94"/>
      <c r="R4174" s="94"/>
      <c r="S4174" s="94"/>
      <c r="T4174" s="94"/>
    </row>
    <row r="4175" ht="15.75" customHeight="1">
      <c r="A4175" s="204"/>
      <c r="B4175" s="240"/>
      <c r="C4175" s="223"/>
      <c r="D4175" s="223"/>
      <c r="J4175" s="226"/>
      <c r="K4175" s="3"/>
      <c r="L4175" s="3"/>
      <c r="O4175" s="227"/>
      <c r="Q4175" s="94"/>
      <c r="R4175" s="94"/>
      <c r="S4175" s="94"/>
      <c r="T4175" s="94"/>
    </row>
    <row r="4176" ht="15.75" customHeight="1">
      <c r="A4176" s="204"/>
      <c r="B4176" s="240"/>
      <c r="C4176" s="223"/>
      <c r="D4176" s="223"/>
      <c r="J4176" s="226"/>
      <c r="K4176" s="3"/>
      <c r="L4176" s="3"/>
      <c r="O4176" s="227"/>
      <c r="Q4176" s="94"/>
      <c r="R4176" s="94"/>
      <c r="S4176" s="94"/>
      <c r="T4176" s="94"/>
    </row>
    <row r="4177" ht="15.75" customHeight="1">
      <c r="A4177" s="204"/>
      <c r="B4177" s="240"/>
      <c r="C4177" s="223"/>
      <c r="D4177" s="223"/>
      <c r="J4177" s="226"/>
      <c r="K4177" s="3"/>
      <c r="L4177" s="3"/>
      <c r="O4177" s="227"/>
      <c r="Q4177" s="94"/>
      <c r="R4177" s="94"/>
      <c r="S4177" s="94"/>
      <c r="T4177" s="94"/>
    </row>
    <row r="4178" ht="15.75" customHeight="1">
      <c r="A4178" s="204"/>
      <c r="B4178" s="240"/>
      <c r="C4178" s="223"/>
      <c r="D4178" s="223"/>
      <c r="J4178" s="226"/>
      <c r="K4178" s="3"/>
      <c r="L4178" s="3"/>
      <c r="O4178" s="227"/>
      <c r="Q4178" s="94"/>
      <c r="R4178" s="94"/>
      <c r="S4178" s="94"/>
      <c r="T4178" s="94"/>
    </row>
    <row r="4179" ht="15.75" customHeight="1">
      <c r="A4179" s="204"/>
      <c r="B4179" s="240"/>
      <c r="C4179" s="223"/>
      <c r="D4179" s="223"/>
      <c r="J4179" s="226"/>
      <c r="K4179" s="3"/>
      <c r="L4179" s="3"/>
      <c r="O4179" s="227"/>
      <c r="Q4179" s="94"/>
      <c r="R4179" s="94"/>
      <c r="S4179" s="94"/>
      <c r="T4179" s="94"/>
    </row>
    <row r="4180" ht="15.75" customHeight="1">
      <c r="A4180" s="204"/>
      <c r="B4180" s="240"/>
      <c r="C4180" s="223"/>
      <c r="D4180" s="223"/>
      <c r="J4180" s="226"/>
      <c r="K4180" s="3"/>
      <c r="L4180" s="3"/>
      <c r="O4180" s="227"/>
      <c r="Q4180" s="94"/>
      <c r="R4180" s="94"/>
      <c r="S4180" s="94"/>
      <c r="T4180" s="94"/>
    </row>
    <row r="4181" ht="15.75" customHeight="1">
      <c r="A4181" s="204"/>
      <c r="B4181" s="240"/>
      <c r="C4181" s="223"/>
      <c r="D4181" s="223"/>
      <c r="J4181" s="226"/>
      <c r="K4181" s="3"/>
      <c r="L4181" s="3"/>
      <c r="O4181" s="227"/>
      <c r="Q4181" s="94"/>
      <c r="R4181" s="94"/>
      <c r="S4181" s="94"/>
      <c r="T4181" s="94"/>
    </row>
    <row r="4182" ht="15.75" customHeight="1">
      <c r="A4182" s="204"/>
      <c r="B4182" s="240"/>
      <c r="C4182" s="223"/>
      <c r="D4182" s="223"/>
      <c r="J4182" s="226"/>
      <c r="K4182" s="3"/>
      <c r="L4182" s="3"/>
      <c r="O4182" s="227"/>
      <c r="Q4182" s="94"/>
      <c r="R4182" s="94"/>
      <c r="S4182" s="94"/>
      <c r="T4182" s="94"/>
    </row>
    <row r="4183" ht="15.75" customHeight="1">
      <c r="A4183" s="204"/>
      <c r="B4183" s="240"/>
      <c r="C4183" s="223"/>
      <c r="D4183" s="223"/>
      <c r="J4183" s="226"/>
      <c r="K4183" s="3"/>
      <c r="L4183" s="3"/>
      <c r="O4183" s="227"/>
      <c r="Q4183" s="94"/>
      <c r="R4183" s="94"/>
      <c r="S4183" s="94"/>
      <c r="T4183" s="94"/>
    </row>
    <row r="4184" ht="15.75" customHeight="1">
      <c r="A4184" s="204"/>
      <c r="B4184" s="240"/>
      <c r="C4184" s="223"/>
      <c r="D4184" s="223"/>
      <c r="J4184" s="226"/>
      <c r="K4184" s="3"/>
      <c r="L4184" s="3"/>
      <c r="O4184" s="227"/>
      <c r="Q4184" s="94"/>
      <c r="R4184" s="94"/>
      <c r="S4184" s="94"/>
      <c r="T4184" s="94"/>
    </row>
    <row r="4185" ht="15.75" customHeight="1">
      <c r="A4185" s="204"/>
      <c r="B4185" s="240"/>
      <c r="C4185" s="223"/>
      <c r="D4185" s="223"/>
      <c r="J4185" s="226"/>
      <c r="K4185" s="3"/>
      <c r="L4185" s="3"/>
      <c r="O4185" s="227"/>
      <c r="Q4185" s="94"/>
      <c r="R4185" s="94"/>
      <c r="S4185" s="94"/>
      <c r="T4185" s="94"/>
    </row>
    <row r="4186" ht="15.75" customHeight="1">
      <c r="A4186" s="204"/>
      <c r="B4186" s="240"/>
      <c r="C4186" s="223"/>
      <c r="D4186" s="223"/>
      <c r="J4186" s="226"/>
      <c r="K4186" s="3"/>
      <c r="L4186" s="3"/>
      <c r="O4186" s="227"/>
      <c r="Q4186" s="94"/>
      <c r="R4186" s="94"/>
      <c r="S4186" s="94"/>
      <c r="T4186" s="94"/>
    </row>
    <row r="4187" ht="15.75" customHeight="1">
      <c r="A4187" s="204"/>
      <c r="B4187" s="240"/>
      <c r="C4187" s="223"/>
      <c r="D4187" s="223"/>
      <c r="J4187" s="226"/>
      <c r="K4187" s="3"/>
      <c r="L4187" s="3"/>
      <c r="O4187" s="227"/>
      <c r="Q4187" s="94"/>
      <c r="R4187" s="94"/>
      <c r="S4187" s="94"/>
      <c r="T4187" s="94"/>
    </row>
    <row r="4188" ht="15.75" customHeight="1">
      <c r="A4188" s="204"/>
      <c r="B4188" s="240"/>
      <c r="C4188" s="223"/>
      <c r="D4188" s="223"/>
      <c r="J4188" s="226"/>
      <c r="K4188" s="3"/>
      <c r="L4188" s="3"/>
      <c r="O4188" s="227"/>
      <c r="Q4188" s="94"/>
      <c r="R4188" s="94"/>
      <c r="S4188" s="94"/>
      <c r="T4188" s="94"/>
    </row>
    <row r="4189" ht="15.75" customHeight="1">
      <c r="A4189" s="204"/>
      <c r="B4189" s="240"/>
      <c r="C4189" s="223"/>
      <c r="D4189" s="223"/>
      <c r="J4189" s="226"/>
      <c r="K4189" s="3"/>
      <c r="L4189" s="3"/>
      <c r="O4189" s="227"/>
      <c r="Q4189" s="94"/>
      <c r="R4189" s="94"/>
      <c r="S4189" s="94"/>
      <c r="T4189" s="94"/>
    </row>
    <row r="4190" ht="15.75" customHeight="1">
      <c r="A4190" s="204"/>
      <c r="B4190" s="240"/>
      <c r="C4190" s="223"/>
      <c r="D4190" s="223"/>
      <c r="J4190" s="226"/>
      <c r="K4190" s="3"/>
      <c r="L4190" s="3"/>
      <c r="O4190" s="227"/>
      <c r="Q4190" s="94"/>
      <c r="R4190" s="94"/>
      <c r="S4190" s="94"/>
      <c r="T4190" s="94"/>
    </row>
    <row r="4191" ht="15.75" customHeight="1">
      <c r="A4191" s="204"/>
      <c r="B4191" s="240"/>
      <c r="C4191" s="223"/>
      <c r="D4191" s="223"/>
      <c r="J4191" s="226"/>
      <c r="K4191" s="3"/>
      <c r="L4191" s="3"/>
      <c r="O4191" s="227"/>
      <c r="Q4191" s="94"/>
      <c r="R4191" s="94"/>
      <c r="S4191" s="94"/>
      <c r="T4191" s="94"/>
    </row>
    <row r="4192" ht="15.75" customHeight="1">
      <c r="A4192" s="204"/>
      <c r="B4192" s="240"/>
      <c r="C4192" s="223"/>
      <c r="D4192" s="223"/>
      <c r="J4192" s="226"/>
      <c r="K4192" s="3"/>
      <c r="L4192" s="3"/>
      <c r="O4192" s="227"/>
      <c r="Q4192" s="94"/>
      <c r="R4192" s="94"/>
      <c r="S4192" s="94"/>
      <c r="T4192" s="94"/>
    </row>
    <row r="4193" ht="15.75" customHeight="1">
      <c r="A4193" s="204"/>
      <c r="B4193" s="240"/>
      <c r="C4193" s="223"/>
      <c r="D4193" s="223"/>
      <c r="J4193" s="226"/>
      <c r="K4193" s="3"/>
      <c r="L4193" s="3"/>
      <c r="O4193" s="227"/>
      <c r="Q4193" s="94"/>
      <c r="R4193" s="94"/>
      <c r="S4193" s="94"/>
      <c r="T4193" s="94"/>
    </row>
    <row r="4194" ht="15.75" customHeight="1">
      <c r="A4194" s="204"/>
      <c r="B4194" s="240"/>
      <c r="C4194" s="223"/>
      <c r="D4194" s="223"/>
      <c r="J4194" s="226"/>
      <c r="K4194" s="3"/>
      <c r="L4194" s="3"/>
      <c r="O4194" s="227"/>
      <c r="Q4194" s="94"/>
      <c r="R4194" s="94"/>
      <c r="S4194" s="94"/>
      <c r="T4194" s="94"/>
    </row>
    <row r="4195" ht="15.75" customHeight="1">
      <c r="A4195" s="204"/>
      <c r="B4195" s="240"/>
      <c r="C4195" s="223"/>
      <c r="D4195" s="223"/>
      <c r="J4195" s="226"/>
      <c r="K4195" s="3"/>
      <c r="L4195" s="3"/>
      <c r="O4195" s="227"/>
      <c r="Q4195" s="94"/>
      <c r="R4195" s="94"/>
      <c r="S4195" s="94"/>
      <c r="T4195" s="94"/>
    </row>
    <row r="4196" ht="15.75" customHeight="1">
      <c r="A4196" s="204"/>
      <c r="B4196" s="240"/>
      <c r="C4196" s="223"/>
      <c r="D4196" s="223"/>
      <c r="J4196" s="226"/>
      <c r="K4196" s="3"/>
      <c r="L4196" s="3"/>
      <c r="O4196" s="227"/>
      <c r="Q4196" s="94"/>
      <c r="R4196" s="94"/>
      <c r="S4196" s="94"/>
      <c r="T4196" s="94"/>
    </row>
    <row r="4197" ht="15.75" customHeight="1">
      <c r="A4197" s="204"/>
      <c r="B4197" s="240"/>
      <c r="C4197" s="223"/>
      <c r="D4197" s="223"/>
      <c r="J4197" s="226"/>
      <c r="K4197" s="3"/>
      <c r="L4197" s="3"/>
      <c r="O4197" s="227"/>
      <c r="Q4197" s="94"/>
      <c r="R4197" s="94"/>
      <c r="S4197" s="94"/>
      <c r="T4197" s="94"/>
    </row>
    <row r="4198" ht="15.75" customHeight="1">
      <c r="A4198" s="204"/>
      <c r="B4198" s="240"/>
      <c r="C4198" s="223"/>
      <c r="D4198" s="223"/>
      <c r="J4198" s="226"/>
      <c r="K4198" s="3"/>
      <c r="L4198" s="3"/>
      <c r="O4198" s="227"/>
      <c r="Q4198" s="94"/>
      <c r="R4198" s="94"/>
      <c r="S4198" s="94"/>
      <c r="T4198" s="94"/>
    </row>
    <row r="4199" ht="15.75" customHeight="1">
      <c r="A4199" s="204"/>
      <c r="B4199" s="240"/>
      <c r="C4199" s="223"/>
      <c r="D4199" s="223"/>
      <c r="J4199" s="226"/>
      <c r="K4199" s="3"/>
      <c r="L4199" s="3"/>
      <c r="O4199" s="227"/>
      <c r="Q4199" s="94"/>
      <c r="R4199" s="94"/>
      <c r="S4199" s="94"/>
      <c r="T4199" s="94"/>
    </row>
    <row r="4200" ht="15.75" customHeight="1">
      <c r="A4200" s="204"/>
      <c r="B4200" s="240"/>
      <c r="C4200" s="223"/>
      <c r="D4200" s="223"/>
      <c r="J4200" s="226"/>
      <c r="K4200" s="3"/>
      <c r="L4200" s="3"/>
      <c r="O4200" s="227"/>
      <c r="Q4200" s="94"/>
      <c r="R4200" s="94"/>
      <c r="S4200" s="94"/>
      <c r="T4200" s="94"/>
    </row>
    <row r="4201" ht="15.75" customHeight="1">
      <c r="A4201" s="204"/>
      <c r="B4201" s="240"/>
      <c r="C4201" s="223"/>
      <c r="D4201" s="223"/>
      <c r="J4201" s="226"/>
      <c r="K4201" s="3"/>
      <c r="L4201" s="3"/>
      <c r="O4201" s="227"/>
      <c r="Q4201" s="94"/>
      <c r="R4201" s="94"/>
      <c r="S4201" s="94"/>
      <c r="T4201" s="94"/>
    </row>
    <row r="4202" ht="15.75" customHeight="1">
      <c r="A4202" s="204"/>
      <c r="B4202" s="240"/>
      <c r="C4202" s="223"/>
      <c r="D4202" s="223"/>
      <c r="J4202" s="226"/>
      <c r="K4202" s="3"/>
      <c r="L4202" s="3"/>
      <c r="O4202" s="227"/>
      <c r="Q4202" s="94"/>
      <c r="R4202" s="94"/>
      <c r="S4202" s="94"/>
      <c r="T4202" s="94"/>
    </row>
    <row r="4203" ht="15.75" customHeight="1">
      <c r="A4203" s="204"/>
      <c r="B4203" s="240"/>
      <c r="C4203" s="223"/>
      <c r="D4203" s="223"/>
      <c r="J4203" s="226"/>
      <c r="K4203" s="3"/>
      <c r="L4203" s="3"/>
      <c r="O4203" s="227"/>
      <c r="Q4203" s="94"/>
      <c r="R4203" s="94"/>
      <c r="S4203" s="94"/>
      <c r="T4203" s="94"/>
    </row>
    <row r="4204" ht="15.75" customHeight="1">
      <c r="A4204" s="204"/>
      <c r="B4204" s="240"/>
      <c r="C4204" s="223"/>
      <c r="D4204" s="223"/>
      <c r="J4204" s="226"/>
      <c r="K4204" s="3"/>
      <c r="L4204" s="3"/>
      <c r="O4204" s="227"/>
      <c r="Q4204" s="94"/>
      <c r="R4204" s="94"/>
      <c r="S4204" s="94"/>
      <c r="T4204" s="94"/>
    </row>
    <row r="4205" ht="15.75" customHeight="1">
      <c r="A4205" s="204"/>
      <c r="B4205" s="240"/>
      <c r="C4205" s="223"/>
      <c r="D4205" s="223"/>
      <c r="J4205" s="226"/>
      <c r="K4205" s="3"/>
      <c r="L4205" s="3"/>
      <c r="O4205" s="227"/>
      <c r="Q4205" s="94"/>
      <c r="R4205" s="94"/>
      <c r="S4205" s="94"/>
      <c r="T4205" s="94"/>
    </row>
    <row r="4206" ht="15.75" customHeight="1">
      <c r="A4206" s="204"/>
      <c r="B4206" s="240"/>
      <c r="C4206" s="223"/>
      <c r="D4206" s="223"/>
      <c r="J4206" s="226"/>
      <c r="K4206" s="3"/>
      <c r="L4206" s="3"/>
      <c r="O4206" s="227"/>
      <c r="Q4206" s="94"/>
      <c r="R4206" s="94"/>
      <c r="S4206" s="94"/>
      <c r="T4206" s="94"/>
    </row>
    <row r="4207" ht="15.75" customHeight="1">
      <c r="A4207" s="204"/>
      <c r="B4207" s="240"/>
      <c r="C4207" s="223"/>
      <c r="D4207" s="223"/>
      <c r="J4207" s="226"/>
      <c r="K4207" s="3"/>
      <c r="L4207" s="3"/>
      <c r="O4207" s="227"/>
      <c r="Q4207" s="94"/>
      <c r="R4207" s="94"/>
      <c r="S4207" s="94"/>
      <c r="T4207" s="94"/>
    </row>
    <row r="4208" ht="15.75" customHeight="1">
      <c r="A4208" s="204"/>
      <c r="B4208" s="240"/>
      <c r="C4208" s="223"/>
      <c r="D4208" s="223"/>
      <c r="J4208" s="226"/>
      <c r="K4208" s="3"/>
      <c r="L4208" s="3"/>
      <c r="O4208" s="227"/>
      <c r="Q4208" s="94"/>
      <c r="R4208" s="94"/>
      <c r="S4208" s="94"/>
      <c r="T4208" s="94"/>
    </row>
    <row r="4209" ht="15.75" customHeight="1">
      <c r="A4209" s="204"/>
      <c r="B4209" s="240"/>
      <c r="C4209" s="223"/>
      <c r="D4209" s="223"/>
      <c r="J4209" s="226"/>
      <c r="K4209" s="3"/>
      <c r="L4209" s="3"/>
      <c r="O4209" s="227"/>
      <c r="Q4209" s="94"/>
      <c r="R4209" s="94"/>
      <c r="S4209" s="94"/>
      <c r="T4209" s="94"/>
    </row>
    <row r="4210" ht="15.75" customHeight="1">
      <c r="A4210" s="204"/>
      <c r="B4210" s="240"/>
      <c r="C4210" s="223"/>
      <c r="D4210" s="223"/>
      <c r="J4210" s="226"/>
      <c r="K4210" s="3"/>
      <c r="L4210" s="3"/>
      <c r="O4210" s="227"/>
      <c r="Q4210" s="94"/>
      <c r="R4210" s="94"/>
      <c r="S4210" s="94"/>
      <c r="T4210" s="94"/>
    </row>
    <row r="4211" ht="15.75" customHeight="1">
      <c r="A4211" s="204"/>
      <c r="B4211" s="240"/>
      <c r="C4211" s="223"/>
      <c r="D4211" s="223"/>
      <c r="J4211" s="226"/>
      <c r="K4211" s="3"/>
      <c r="L4211" s="3"/>
      <c r="O4211" s="227"/>
      <c r="Q4211" s="94"/>
      <c r="R4211" s="94"/>
      <c r="S4211" s="94"/>
      <c r="T4211" s="94"/>
    </row>
    <row r="4212" ht="15.75" customHeight="1">
      <c r="A4212" s="204"/>
      <c r="B4212" s="240"/>
      <c r="C4212" s="223"/>
      <c r="D4212" s="223"/>
      <c r="J4212" s="226"/>
      <c r="K4212" s="3"/>
      <c r="L4212" s="3"/>
      <c r="O4212" s="227"/>
      <c r="Q4212" s="94"/>
      <c r="R4212" s="94"/>
      <c r="S4212" s="94"/>
      <c r="T4212" s="94"/>
    </row>
    <row r="4213" ht="15.75" customHeight="1">
      <c r="A4213" s="204"/>
      <c r="B4213" s="240"/>
      <c r="C4213" s="223"/>
      <c r="D4213" s="223"/>
      <c r="J4213" s="226"/>
      <c r="K4213" s="3"/>
      <c r="L4213" s="3"/>
      <c r="O4213" s="227"/>
      <c r="Q4213" s="94"/>
      <c r="R4213" s="94"/>
      <c r="S4213" s="94"/>
      <c r="T4213" s="94"/>
    </row>
    <row r="4214" ht="15.75" customHeight="1">
      <c r="A4214" s="204"/>
      <c r="B4214" s="240"/>
      <c r="C4214" s="223"/>
      <c r="D4214" s="223"/>
      <c r="J4214" s="226"/>
      <c r="K4214" s="3"/>
      <c r="L4214" s="3"/>
      <c r="O4214" s="227"/>
      <c r="Q4214" s="94"/>
      <c r="R4214" s="94"/>
      <c r="S4214" s="94"/>
      <c r="T4214" s="94"/>
    </row>
    <row r="4215" ht="15.75" customHeight="1">
      <c r="A4215" s="204"/>
      <c r="B4215" s="240"/>
      <c r="C4215" s="223"/>
      <c r="D4215" s="223"/>
      <c r="J4215" s="226"/>
      <c r="K4215" s="3"/>
      <c r="L4215" s="3"/>
      <c r="O4215" s="227"/>
      <c r="Q4215" s="94"/>
      <c r="R4215" s="94"/>
      <c r="S4215" s="94"/>
      <c r="T4215" s="94"/>
    </row>
    <row r="4216" ht="15.75" customHeight="1">
      <c r="A4216" s="204"/>
      <c r="B4216" s="240"/>
      <c r="C4216" s="223"/>
      <c r="D4216" s="223"/>
      <c r="J4216" s="226"/>
      <c r="K4216" s="3"/>
      <c r="L4216" s="3"/>
      <c r="O4216" s="227"/>
      <c r="Q4216" s="94"/>
      <c r="R4216" s="94"/>
      <c r="S4216" s="94"/>
      <c r="T4216" s="94"/>
    </row>
    <row r="4217" ht="15.75" customHeight="1">
      <c r="A4217" s="204"/>
      <c r="B4217" s="240"/>
      <c r="C4217" s="223"/>
      <c r="D4217" s="223"/>
      <c r="J4217" s="226"/>
      <c r="K4217" s="3"/>
      <c r="L4217" s="3"/>
      <c r="O4217" s="227"/>
      <c r="Q4217" s="94"/>
      <c r="R4217" s="94"/>
      <c r="S4217" s="94"/>
      <c r="T4217" s="94"/>
    </row>
    <row r="4218" ht="15.75" customHeight="1">
      <c r="A4218" s="204"/>
      <c r="B4218" s="240"/>
      <c r="C4218" s="223"/>
      <c r="D4218" s="223"/>
      <c r="J4218" s="226"/>
      <c r="K4218" s="3"/>
      <c r="L4218" s="3"/>
      <c r="O4218" s="227"/>
      <c r="Q4218" s="94"/>
      <c r="R4218" s="94"/>
      <c r="S4218" s="94"/>
      <c r="T4218" s="94"/>
    </row>
    <row r="4219" ht="15.75" customHeight="1">
      <c r="A4219" s="204"/>
      <c r="B4219" s="240"/>
      <c r="C4219" s="223"/>
      <c r="D4219" s="223"/>
      <c r="J4219" s="226"/>
      <c r="K4219" s="3"/>
      <c r="L4219" s="3"/>
      <c r="O4219" s="227"/>
      <c r="Q4219" s="94"/>
      <c r="R4219" s="94"/>
      <c r="S4219" s="94"/>
      <c r="T4219" s="94"/>
    </row>
    <row r="4220" ht="15.75" customHeight="1">
      <c r="A4220" s="204"/>
      <c r="B4220" s="240"/>
      <c r="C4220" s="223"/>
      <c r="D4220" s="223"/>
      <c r="J4220" s="226"/>
      <c r="K4220" s="3"/>
      <c r="L4220" s="3"/>
      <c r="O4220" s="227"/>
      <c r="Q4220" s="94"/>
      <c r="R4220" s="94"/>
      <c r="S4220" s="94"/>
      <c r="T4220" s="94"/>
    </row>
    <row r="4221" ht="15.75" customHeight="1">
      <c r="A4221" s="204"/>
      <c r="B4221" s="240"/>
      <c r="C4221" s="223"/>
      <c r="D4221" s="223"/>
      <c r="J4221" s="226"/>
      <c r="K4221" s="3"/>
      <c r="L4221" s="3"/>
      <c r="O4221" s="227"/>
      <c r="Q4221" s="94"/>
      <c r="R4221" s="94"/>
      <c r="S4221" s="94"/>
      <c r="T4221" s="94"/>
    </row>
    <row r="4222" ht="15.75" customHeight="1">
      <c r="A4222" s="204"/>
      <c r="B4222" s="240"/>
      <c r="C4222" s="223"/>
      <c r="D4222" s="223"/>
      <c r="J4222" s="226"/>
      <c r="K4222" s="3"/>
      <c r="L4222" s="3"/>
      <c r="O4222" s="227"/>
      <c r="Q4222" s="94"/>
      <c r="R4222" s="94"/>
      <c r="S4222" s="94"/>
      <c r="T4222" s="94"/>
    </row>
    <row r="4223" ht="15.75" customHeight="1">
      <c r="A4223" s="204"/>
      <c r="B4223" s="240"/>
      <c r="C4223" s="223"/>
      <c r="D4223" s="223"/>
      <c r="J4223" s="226"/>
      <c r="K4223" s="3"/>
      <c r="L4223" s="3"/>
      <c r="O4223" s="227"/>
      <c r="Q4223" s="94"/>
      <c r="R4223" s="94"/>
      <c r="S4223" s="94"/>
      <c r="T4223" s="94"/>
    </row>
    <row r="4224" ht="15.75" customHeight="1">
      <c r="A4224" s="204"/>
      <c r="B4224" s="240"/>
      <c r="C4224" s="223"/>
      <c r="D4224" s="223"/>
      <c r="J4224" s="226"/>
      <c r="K4224" s="3"/>
      <c r="L4224" s="3"/>
      <c r="O4224" s="227"/>
      <c r="Q4224" s="94"/>
      <c r="R4224" s="94"/>
      <c r="S4224" s="94"/>
      <c r="T4224" s="94"/>
    </row>
    <row r="4225" ht="15.75" customHeight="1">
      <c r="A4225" s="204"/>
      <c r="B4225" s="240"/>
      <c r="C4225" s="223"/>
      <c r="D4225" s="223"/>
      <c r="J4225" s="226"/>
      <c r="K4225" s="3"/>
      <c r="L4225" s="3"/>
      <c r="O4225" s="227"/>
      <c r="Q4225" s="94"/>
      <c r="R4225" s="94"/>
      <c r="S4225" s="94"/>
      <c r="T4225" s="94"/>
    </row>
    <row r="4226" ht="15.75" customHeight="1">
      <c r="A4226" s="204"/>
      <c r="B4226" s="240"/>
      <c r="C4226" s="223"/>
      <c r="D4226" s="223"/>
      <c r="J4226" s="226"/>
      <c r="K4226" s="3"/>
      <c r="L4226" s="3"/>
      <c r="O4226" s="227"/>
      <c r="Q4226" s="94"/>
      <c r="R4226" s="94"/>
      <c r="S4226" s="94"/>
      <c r="T4226" s="94"/>
    </row>
    <row r="4227" ht="15.75" customHeight="1">
      <c r="A4227" s="204"/>
      <c r="B4227" s="240"/>
      <c r="C4227" s="223"/>
      <c r="D4227" s="223"/>
      <c r="J4227" s="226"/>
      <c r="K4227" s="3"/>
      <c r="L4227" s="3"/>
      <c r="O4227" s="227"/>
      <c r="Q4227" s="94"/>
      <c r="R4227" s="94"/>
      <c r="S4227" s="94"/>
      <c r="T4227" s="94"/>
    </row>
    <row r="4228" ht="15.75" customHeight="1">
      <c r="A4228" s="204"/>
      <c r="B4228" s="240"/>
      <c r="C4228" s="223"/>
      <c r="D4228" s="223"/>
      <c r="J4228" s="226"/>
      <c r="K4228" s="3"/>
      <c r="L4228" s="3"/>
      <c r="O4228" s="227"/>
      <c r="Q4228" s="94"/>
      <c r="R4228" s="94"/>
      <c r="S4228" s="94"/>
      <c r="T4228" s="94"/>
    </row>
    <row r="4229" ht="15.75" customHeight="1">
      <c r="A4229" s="204"/>
      <c r="B4229" s="240"/>
      <c r="C4229" s="223"/>
      <c r="D4229" s="223"/>
      <c r="J4229" s="226"/>
      <c r="K4229" s="3"/>
      <c r="L4229" s="3"/>
      <c r="O4229" s="227"/>
      <c r="Q4229" s="94"/>
      <c r="R4229" s="94"/>
      <c r="S4229" s="94"/>
      <c r="T4229" s="94"/>
    </row>
    <row r="4230" ht="15.75" customHeight="1">
      <c r="A4230" s="204"/>
      <c r="B4230" s="240"/>
      <c r="C4230" s="223"/>
      <c r="D4230" s="223"/>
      <c r="J4230" s="226"/>
      <c r="K4230" s="3"/>
      <c r="L4230" s="3"/>
      <c r="O4230" s="227"/>
      <c r="Q4230" s="94"/>
      <c r="R4230" s="94"/>
      <c r="S4230" s="94"/>
      <c r="T4230" s="94"/>
    </row>
    <row r="4231" ht="15.75" customHeight="1">
      <c r="A4231" s="204"/>
      <c r="B4231" s="240"/>
      <c r="C4231" s="223"/>
      <c r="D4231" s="223"/>
      <c r="J4231" s="226"/>
      <c r="K4231" s="3"/>
      <c r="L4231" s="3"/>
      <c r="O4231" s="227"/>
      <c r="Q4231" s="94"/>
      <c r="R4231" s="94"/>
      <c r="S4231" s="94"/>
      <c r="T4231" s="94"/>
    </row>
    <row r="4232" ht="15.75" customHeight="1">
      <c r="A4232" s="204"/>
      <c r="B4232" s="240"/>
      <c r="C4232" s="223"/>
      <c r="D4232" s="223"/>
      <c r="J4232" s="226"/>
      <c r="K4232" s="3"/>
      <c r="L4232" s="3"/>
      <c r="O4232" s="227"/>
      <c r="Q4232" s="94"/>
      <c r="R4232" s="94"/>
      <c r="S4232" s="94"/>
      <c r="T4232" s="94"/>
    </row>
    <row r="4233" ht="15.75" customHeight="1">
      <c r="A4233" s="204"/>
      <c r="B4233" s="240"/>
      <c r="C4233" s="223"/>
      <c r="D4233" s="223"/>
      <c r="J4233" s="226"/>
      <c r="K4233" s="3"/>
      <c r="L4233" s="3"/>
      <c r="O4233" s="227"/>
      <c r="Q4233" s="94"/>
      <c r="R4233" s="94"/>
      <c r="S4233" s="94"/>
      <c r="T4233" s="94"/>
    </row>
    <row r="4234" ht="15.75" customHeight="1">
      <c r="A4234" s="204"/>
      <c r="B4234" s="240"/>
      <c r="C4234" s="223"/>
      <c r="D4234" s="223"/>
      <c r="J4234" s="226"/>
      <c r="K4234" s="3"/>
      <c r="L4234" s="3"/>
      <c r="O4234" s="227"/>
      <c r="Q4234" s="94"/>
      <c r="R4234" s="94"/>
      <c r="S4234" s="94"/>
      <c r="T4234" s="94"/>
    </row>
    <row r="4235" ht="15.75" customHeight="1">
      <c r="A4235" s="204"/>
      <c r="B4235" s="240"/>
      <c r="C4235" s="223"/>
      <c r="D4235" s="223"/>
      <c r="J4235" s="226"/>
      <c r="K4235" s="3"/>
      <c r="L4235" s="3"/>
      <c r="O4235" s="227"/>
      <c r="Q4235" s="94"/>
      <c r="R4235" s="94"/>
      <c r="S4235" s="94"/>
      <c r="T4235" s="94"/>
    </row>
    <row r="4236" ht="15.75" customHeight="1">
      <c r="A4236" s="204"/>
      <c r="B4236" s="240"/>
      <c r="C4236" s="223"/>
      <c r="D4236" s="223"/>
      <c r="J4236" s="226"/>
      <c r="K4236" s="3"/>
      <c r="L4236" s="3"/>
      <c r="O4236" s="227"/>
      <c r="Q4236" s="94"/>
      <c r="R4236" s="94"/>
      <c r="S4236" s="94"/>
      <c r="T4236" s="94"/>
    </row>
    <row r="4237" ht="15.75" customHeight="1">
      <c r="A4237" s="204"/>
      <c r="B4237" s="240"/>
      <c r="C4237" s="223"/>
      <c r="D4237" s="223"/>
      <c r="J4237" s="226"/>
      <c r="K4237" s="3"/>
      <c r="L4237" s="3"/>
      <c r="O4237" s="227"/>
      <c r="Q4237" s="94"/>
      <c r="R4237" s="94"/>
      <c r="S4237" s="94"/>
      <c r="T4237" s="94"/>
    </row>
    <row r="4238" ht="15.75" customHeight="1">
      <c r="A4238" s="204"/>
      <c r="B4238" s="240"/>
      <c r="C4238" s="223"/>
      <c r="D4238" s="223"/>
      <c r="J4238" s="226"/>
      <c r="K4238" s="3"/>
      <c r="L4238" s="3"/>
      <c r="O4238" s="227"/>
      <c r="Q4238" s="94"/>
      <c r="R4238" s="94"/>
      <c r="S4238" s="94"/>
      <c r="T4238" s="94"/>
    </row>
    <row r="4239" ht="15.75" customHeight="1">
      <c r="A4239" s="204"/>
      <c r="B4239" s="240"/>
      <c r="C4239" s="223"/>
      <c r="D4239" s="223"/>
      <c r="J4239" s="226"/>
      <c r="K4239" s="3"/>
      <c r="L4239" s="3"/>
      <c r="O4239" s="227"/>
      <c r="Q4239" s="94"/>
      <c r="R4239" s="94"/>
      <c r="S4239" s="94"/>
      <c r="T4239" s="94"/>
    </row>
    <row r="4240" ht="15.75" customHeight="1">
      <c r="A4240" s="204"/>
      <c r="B4240" s="240"/>
      <c r="C4240" s="223"/>
      <c r="D4240" s="223"/>
      <c r="J4240" s="226"/>
      <c r="K4240" s="3"/>
      <c r="L4240" s="3"/>
      <c r="O4240" s="227"/>
      <c r="Q4240" s="94"/>
      <c r="R4240" s="94"/>
      <c r="S4240" s="94"/>
      <c r="T4240" s="94"/>
    </row>
    <row r="4241" ht="15.75" customHeight="1">
      <c r="A4241" s="204"/>
      <c r="B4241" s="240"/>
      <c r="C4241" s="223"/>
      <c r="D4241" s="223"/>
      <c r="J4241" s="226"/>
      <c r="K4241" s="3"/>
      <c r="L4241" s="3"/>
      <c r="O4241" s="227"/>
      <c r="Q4241" s="94"/>
      <c r="R4241" s="94"/>
      <c r="S4241" s="94"/>
      <c r="T4241" s="94"/>
    </row>
    <row r="4242" ht="15.75" customHeight="1">
      <c r="A4242" s="204"/>
      <c r="B4242" s="240"/>
      <c r="C4242" s="223"/>
      <c r="D4242" s="223"/>
      <c r="J4242" s="226"/>
      <c r="K4242" s="3"/>
      <c r="L4242" s="3"/>
      <c r="O4242" s="227"/>
      <c r="Q4242" s="94"/>
      <c r="R4242" s="94"/>
      <c r="S4242" s="94"/>
      <c r="T4242" s="94"/>
    </row>
    <row r="4243" ht="15.75" customHeight="1">
      <c r="A4243" s="204"/>
      <c r="B4243" s="240"/>
      <c r="C4243" s="223"/>
      <c r="D4243" s="223"/>
      <c r="J4243" s="226"/>
      <c r="K4243" s="3"/>
      <c r="L4243" s="3"/>
      <c r="O4243" s="227"/>
      <c r="Q4243" s="94"/>
      <c r="R4243" s="94"/>
      <c r="S4243" s="94"/>
      <c r="T4243" s="94"/>
    </row>
    <row r="4244" ht="15.75" customHeight="1">
      <c r="A4244" s="204"/>
      <c r="B4244" s="240"/>
      <c r="C4244" s="223"/>
      <c r="D4244" s="223"/>
      <c r="J4244" s="226"/>
      <c r="K4244" s="3"/>
      <c r="L4244" s="3"/>
      <c r="O4244" s="227"/>
      <c r="Q4244" s="94"/>
      <c r="R4244" s="94"/>
      <c r="S4244" s="94"/>
      <c r="T4244" s="94"/>
    </row>
    <row r="4245" ht="15.75" customHeight="1">
      <c r="A4245" s="204"/>
      <c r="B4245" s="240"/>
      <c r="C4245" s="223"/>
      <c r="D4245" s="223"/>
      <c r="J4245" s="226"/>
      <c r="K4245" s="3"/>
      <c r="L4245" s="3"/>
      <c r="O4245" s="227"/>
      <c r="Q4245" s="94"/>
      <c r="R4245" s="94"/>
      <c r="S4245" s="94"/>
      <c r="T4245" s="94"/>
    </row>
    <row r="4246" ht="15.75" customHeight="1">
      <c r="A4246" s="204"/>
      <c r="B4246" s="240"/>
      <c r="C4246" s="223"/>
      <c r="D4246" s="223"/>
      <c r="J4246" s="226"/>
      <c r="K4246" s="3"/>
      <c r="L4246" s="3"/>
      <c r="O4246" s="227"/>
      <c r="Q4246" s="94"/>
      <c r="R4246" s="94"/>
      <c r="S4246" s="94"/>
      <c r="T4246" s="94"/>
    </row>
    <row r="4247" ht="15.75" customHeight="1">
      <c r="A4247" s="204"/>
      <c r="B4247" s="240"/>
      <c r="C4247" s="223"/>
      <c r="D4247" s="223"/>
      <c r="J4247" s="226"/>
      <c r="K4247" s="3"/>
      <c r="L4247" s="3"/>
      <c r="O4247" s="227"/>
      <c r="Q4247" s="94"/>
      <c r="R4247" s="94"/>
      <c r="S4247" s="94"/>
      <c r="T4247" s="94"/>
    </row>
    <row r="4248" ht="15.75" customHeight="1">
      <c r="A4248" s="204"/>
      <c r="B4248" s="240"/>
      <c r="C4248" s="223"/>
      <c r="D4248" s="223"/>
      <c r="J4248" s="226"/>
      <c r="K4248" s="3"/>
      <c r="L4248" s="3"/>
      <c r="O4248" s="227"/>
      <c r="Q4248" s="94"/>
      <c r="R4248" s="94"/>
      <c r="S4248" s="94"/>
      <c r="T4248" s="94"/>
    </row>
    <row r="4249" ht="15.75" customHeight="1">
      <c r="A4249" s="204"/>
      <c r="B4249" s="240"/>
      <c r="C4249" s="223"/>
      <c r="D4249" s="223"/>
      <c r="J4249" s="226"/>
      <c r="K4249" s="3"/>
      <c r="L4249" s="3"/>
      <c r="O4249" s="227"/>
      <c r="Q4249" s="94"/>
      <c r="R4249" s="94"/>
      <c r="S4249" s="94"/>
      <c r="T4249" s="94"/>
    </row>
    <row r="4250" ht="15.75" customHeight="1">
      <c r="A4250" s="204"/>
      <c r="B4250" s="240"/>
      <c r="C4250" s="223"/>
      <c r="D4250" s="223"/>
      <c r="J4250" s="226"/>
      <c r="K4250" s="3"/>
      <c r="L4250" s="3"/>
      <c r="O4250" s="227"/>
      <c r="Q4250" s="94"/>
      <c r="R4250" s="94"/>
      <c r="S4250" s="94"/>
      <c r="T4250" s="94"/>
    </row>
    <row r="4251" ht="15.75" customHeight="1">
      <c r="A4251" s="204"/>
      <c r="B4251" s="240"/>
      <c r="C4251" s="223"/>
      <c r="D4251" s="223"/>
      <c r="J4251" s="226"/>
      <c r="K4251" s="3"/>
      <c r="L4251" s="3"/>
      <c r="O4251" s="227"/>
      <c r="Q4251" s="94"/>
      <c r="R4251" s="94"/>
      <c r="S4251" s="94"/>
      <c r="T4251" s="94"/>
    </row>
    <row r="4252" ht="15.75" customHeight="1">
      <c r="A4252" s="204"/>
      <c r="B4252" s="240"/>
      <c r="C4252" s="223"/>
      <c r="D4252" s="223"/>
      <c r="J4252" s="226"/>
      <c r="K4252" s="3"/>
      <c r="L4252" s="3"/>
      <c r="O4252" s="227"/>
      <c r="Q4252" s="94"/>
      <c r="R4252" s="94"/>
      <c r="S4252" s="94"/>
      <c r="T4252" s="94"/>
    </row>
    <row r="4253" ht="15.75" customHeight="1">
      <c r="A4253" s="204"/>
      <c r="B4253" s="240"/>
      <c r="C4253" s="223"/>
      <c r="D4253" s="223"/>
      <c r="J4253" s="226"/>
      <c r="K4253" s="3"/>
      <c r="L4253" s="3"/>
      <c r="O4253" s="227"/>
      <c r="Q4253" s="94"/>
      <c r="R4253" s="94"/>
      <c r="S4253" s="94"/>
      <c r="T4253" s="94"/>
    </row>
    <row r="4254" ht="15.75" customHeight="1">
      <c r="A4254" s="204"/>
      <c r="B4254" s="240"/>
      <c r="C4254" s="223"/>
      <c r="D4254" s="223"/>
      <c r="J4254" s="226"/>
      <c r="K4254" s="3"/>
      <c r="L4254" s="3"/>
      <c r="O4254" s="227"/>
      <c r="Q4254" s="94"/>
      <c r="R4254" s="94"/>
      <c r="S4254" s="94"/>
      <c r="T4254" s="94"/>
    </row>
    <row r="4255" ht="15.75" customHeight="1">
      <c r="A4255" s="204"/>
      <c r="B4255" s="240"/>
      <c r="C4255" s="223"/>
      <c r="D4255" s="223"/>
      <c r="J4255" s="226"/>
      <c r="K4255" s="3"/>
      <c r="L4255" s="3"/>
      <c r="O4255" s="227"/>
      <c r="Q4255" s="94"/>
      <c r="R4255" s="94"/>
      <c r="S4255" s="94"/>
      <c r="T4255" s="94"/>
    </row>
    <row r="4256" ht="15.75" customHeight="1">
      <c r="A4256" s="204"/>
      <c r="B4256" s="240"/>
      <c r="C4256" s="223"/>
      <c r="D4256" s="223"/>
      <c r="J4256" s="226"/>
      <c r="K4256" s="3"/>
      <c r="L4256" s="3"/>
      <c r="O4256" s="227"/>
      <c r="Q4256" s="94"/>
      <c r="R4256" s="94"/>
      <c r="S4256" s="94"/>
      <c r="T4256" s="94"/>
    </row>
    <row r="4257" ht="15.75" customHeight="1">
      <c r="A4257" s="204"/>
      <c r="B4257" s="240"/>
      <c r="C4257" s="223"/>
      <c r="D4257" s="223"/>
      <c r="J4257" s="226"/>
      <c r="K4257" s="3"/>
      <c r="L4257" s="3"/>
      <c r="O4257" s="227"/>
      <c r="Q4257" s="94"/>
      <c r="R4257" s="94"/>
      <c r="S4257" s="94"/>
      <c r="T4257" s="94"/>
    </row>
    <row r="4258" ht="15.75" customHeight="1">
      <c r="A4258" s="204"/>
      <c r="B4258" s="240"/>
      <c r="C4258" s="223"/>
      <c r="D4258" s="223"/>
      <c r="J4258" s="226"/>
      <c r="K4258" s="3"/>
      <c r="L4258" s="3"/>
      <c r="O4258" s="227"/>
      <c r="Q4258" s="94"/>
      <c r="R4258" s="94"/>
      <c r="S4258" s="94"/>
      <c r="T4258" s="94"/>
    </row>
    <row r="4259" ht="15.75" customHeight="1">
      <c r="A4259" s="204"/>
      <c r="B4259" s="240"/>
      <c r="C4259" s="223"/>
      <c r="D4259" s="223"/>
      <c r="J4259" s="226"/>
      <c r="K4259" s="3"/>
      <c r="L4259" s="3"/>
      <c r="O4259" s="227"/>
      <c r="Q4259" s="94"/>
      <c r="R4259" s="94"/>
      <c r="S4259" s="94"/>
      <c r="T4259" s="94"/>
    </row>
    <row r="4260" ht="15.75" customHeight="1">
      <c r="A4260" s="204"/>
      <c r="B4260" s="240"/>
      <c r="C4260" s="223"/>
      <c r="D4260" s="223"/>
      <c r="J4260" s="226"/>
      <c r="K4260" s="3"/>
      <c r="L4260" s="3"/>
      <c r="O4260" s="227"/>
      <c r="Q4260" s="94"/>
      <c r="R4260" s="94"/>
      <c r="S4260" s="94"/>
      <c r="T4260" s="94"/>
    </row>
    <row r="4261" ht="15.75" customHeight="1">
      <c r="A4261" s="204"/>
      <c r="B4261" s="240"/>
      <c r="C4261" s="223"/>
      <c r="D4261" s="223"/>
      <c r="J4261" s="226"/>
      <c r="K4261" s="3"/>
      <c r="L4261" s="3"/>
      <c r="O4261" s="227"/>
      <c r="Q4261" s="94"/>
      <c r="R4261" s="94"/>
      <c r="S4261" s="94"/>
      <c r="T4261" s="94"/>
    </row>
    <row r="4262" ht="15.75" customHeight="1">
      <c r="A4262" s="204"/>
      <c r="B4262" s="240"/>
      <c r="C4262" s="223"/>
      <c r="D4262" s="223"/>
      <c r="J4262" s="226"/>
      <c r="K4262" s="3"/>
      <c r="L4262" s="3"/>
      <c r="O4262" s="227"/>
      <c r="Q4262" s="94"/>
      <c r="R4262" s="94"/>
      <c r="S4262" s="94"/>
      <c r="T4262" s="94"/>
    </row>
    <row r="4263" ht="15.75" customHeight="1">
      <c r="A4263" s="204"/>
      <c r="B4263" s="240"/>
      <c r="C4263" s="223"/>
      <c r="D4263" s="223"/>
      <c r="J4263" s="226"/>
      <c r="K4263" s="3"/>
      <c r="L4263" s="3"/>
      <c r="O4263" s="227"/>
      <c r="Q4263" s="94"/>
      <c r="R4263" s="94"/>
      <c r="S4263" s="94"/>
      <c r="T4263" s="94"/>
    </row>
    <row r="4264" ht="15.75" customHeight="1">
      <c r="A4264" s="204"/>
      <c r="B4264" s="240"/>
      <c r="C4264" s="223"/>
      <c r="D4264" s="223"/>
      <c r="J4264" s="226"/>
      <c r="K4264" s="3"/>
      <c r="L4264" s="3"/>
      <c r="O4264" s="227"/>
      <c r="Q4264" s="94"/>
      <c r="R4264" s="94"/>
      <c r="S4264" s="94"/>
      <c r="T4264" s="94"/>
    </row>
    <row r="4265" ht="15.75" customHeight="1">
      <c r="A4265" s="204"/>
      <c r="B4265" s="240"/>
      <c r="C4265" s="223"/>
      <c r="D4265" s="223"/>
      <c r="J4265" s="226"/>
      <c r="K4265" s="3"/>
      <c r="L4265" s="3"/>
      <c r="O4265" s="227"/>
      <c r="Q4265" s="94"/>
      <c r="R4265" s="94"/>
      <c r="S4265" s="94"/>
      <c r="T4265" s="94"/>
    </row>
    <row r="4266" ht="15.75" customHeight="1">
      <c r="A4266" s="204"/>
      <c r="B4266" s="240"/>
      <c r="C4266" s="223"/>
      <c r="D4266" s="223"/>
      <c r="J4266" s="226"/>
      <c r="K4266" s="3"/>
      <c r="L4266" s="3"/>
      <c r="O4266" s="227"/>
      <c r="Q4266" s="94"/>
      <c r="R4266" s="94"/>
      <c r="S4266" s="94"/>
      <c r="T4266" s="94"/>
    </row>
    <row r="4267" ht="15.75" customHeight="1">
      <c r="A4267" s="204"/>
      <c r="B4267" s="240"/>
      <c r="C4267" s="223"/>
      <c r="D4267" s="223"/>
      <c r="J4267" s="226"/>
      <c r="K4267" s="3"/>
      <c r="L4267" s="3"/>
      <c r="O4267" s="227"/>
      <c r="Q4267" s="94"/>
      <c r="R4267" s="94"/>
      <c r="S4267" s="94"/>
      <c r="T4267" s="94"/>
    </row>
    <row r="4268" ht="15.75" customHeight="1">
      <c r="A4268" s="204"/>
      <c r="B4268" s="240"/>
      <c r="C4268" s="223"/>
      <c r="D4268" s="223"/>
      <c r="J4268" s="226"/>
      <c r="K4268" s="3"/>
      <c r="L4268" s="3"/>
      <c r="O4268" s="227"/>
      <c r="Q4268" s="94"/>
      <c r="R4268" s="94"/>
      <c r="S4268" s="94"/>
      <c r="T4268" s="94"/>
    </row>
    <row r="4269" ht="15.75" customHeight="1">
      <c r="A4269" s="204"/>
      <c r="B4269" s="240"/>
      <c r="C4269" s="223"/>
      <c r="D4269" s="223"/>
      <c r="J4269" s="226"/>
      <c r="K4269" s="3"/>
      <c r="L4269" s="3"/>
      <c r="O4269" s="227"/>
      <c r="Q4269" s="94"/>
      <c r="R4269" s="94"/>
      <c r="S4269" s="94"/>
      <c r="T4269" s="94"/>
    </row>
    <row r="4270" ht="15.75" customHeight="1">
      <c r="A4270" s="204"/>
      <c r="B4270" s="240"/>
      <c r="C4270" s="223"/>
      <c r="D4270" s="223"/>
      <c r="J4270" s="226"/>
      <c r="K4270" s="3"/>
      <c r="L4270" s="3"/>
      <c r="O4270" s="227"/>
      <c r="Q4270" s="94"/>
      <c r="R4270" s="94"/>
      <c r="S4270" s="94"/>
      <c r="T4270" s="94"/>
    </row>
    <row r="4271" ht="15.75" customHeight="1">
      <c r="A4271" s="204"/>
      <c r="B4271" s="240"/>
      <c r="C4271" s="223"/>
      <c r="D4271" s="223"/>
      <c r="J4271" s="226"/>
      <c r="K4271" s="3"/>
      <c r="L4271" s="3"/>
      <c r="O4271" s="227"/>
      <c r="Q4271" s="94"/>
      <c r="R4271" s="94"/>
      <c r="S4271" s="94"/>
      <c r="T4271" s="94"/>
    </row>
    <row r="4272" ht="15.75" customHeight="1">
      <c r="A4272" s="204"/>
      <c r="B4272" s="240"/>
      <c r="C4272" s="223"/>
      <c r="D4272" s="223"/>
      <c r="J4272" s="226"/>
      <c r="K4272" s="3"/>
      <c r="L4272" s="3"/>
      <c r="O4272" s="227"/>
      <c r="Q4272" s="94"/>
      <c r="R4272" s="94"/>
      <c r="S4272" s="94"/>
      <c r="T4272" s="94"/>
    </row>
    <row r="4273" ht="15.75" customHeight="1">
      <c r="A4273" s="204"/>
      <c r="B4273" s="240"/>
      <c r="C4273" s="223"/>
      <c r="D4273" s="223"/>
      <c r="J4273" s="226"/>
      <c r="K4273" s="3"/>
      <c r="L4273" s="3"/>
      <c r="O4273" s="227"/>
      <c r="Q4273" s="94"/>
      <c r="R4273" s="94"/>
      <c r="S4273" s="94"/>
      <c r="T4273" s="94"/>
    </row>
    <row r="4274" ht="15.75" customHeight="1">
      <c r="A4274" s="204"/>
      <c r="B4274" s="240"/>
      <c r="C4274" s="223"/>
      <c r="D4274" s="223"/>
      <c r="J4274" s="226"/>
      <c r="K4274" s="3"/>
      <c r="L4274" s="3"/>
      <c r="O4274" s="227"/>
      <c r="Q4274" s="94"/>
      <c r="R4274" s="94"/>
      <c r="S4274" s="94"/>
      <c r="T4274" s="94"/>
    </row>
    <row r="4275" ht="15.75" customHeight="1">
      <c r="A4275" s="204"/>
      <c r="B4275" s="240"/>
      <c r="C4275" s="223"/>
      <c r="D4275" s="223"/>
      <c r="J4275" s="226"/>
      <c r="K4275" s="3"/>
      <c r="L4275" s="3"/>
      <c r="O4275" s="227"/>
      <c r="Q4275" s="94"/>
      <c r="R4275" s="94"/>
      <c r="S4275" s="94"/>
      <c r="T4275" s="94"/>
    </row>
    <row r="4276" ht="15.75" customHeight="1">
      <c r="A4276" s="204"/>
      <c r="B4276" s="240"/>
      <c r="C4276" s="223"/>
      <c r="D4276" s="223"/>
      <c r="J4276" s="226"/>
      <c r="K4276" s="3"/>
      <c r="L4276" s="3"/>
      <c r="O4276" s="227"/>
      <c r="Q4276" s="94"/>
      <c r="R4276" s="94"/>
      <c r="S4276" s="94"/>
      <c r="T4276" s="94"/>
    </row>
    <row r="4277" ht="15.75" customHeight="1">
      <c r="A4277" s="204"/>
      <c r="B4277" s="240"/>
      <c r="C4277" s="223"/>
      <c r="D4277" s="223"/>
      <c r="J4277" s="226"/>
      <c r="K4277" s="3"/>
      <c r="L4277" s="3"/>
      <c r="O4277" s="227"/>
      <c r="Q4277" s="94"/>
      <c r="R4277" s="94"/>
      <c r="S4277" s="94"/>
      <c r="T4277" s="94"/>
    </row>
    <row r="4278" ht="15.75" customHeight="1">
      <c r="A4278" s="204"/>
      <c r="B4278" s="240"/>
      <c r="C4278" s="223"/>
      <c r="D4278" s="223"/>
      <c r="J4278" s="226"/>
      <c r="K4278" s="3"/>
      <c r="L4278" s="3"/>
      <c r="O4278" s="227"/>
      <c r="Q4278" s="94"/>
      <c r="R4278" s="94"/>
      <c r="S4278" s="94"/>
      <c r="T4278" s="94"/>
    </row>
    <row r="4279" ht="15.75" customHeight="1">
      <c r="A4279" s="204"/>
      <c r="B4279" s="240"/>
      <c r="C4279" s="223"/>
      <c r="D4279" s="223"/>
      <c r="J4279" s="226"/>
      <c r="K4279" s="3"/>
      <c r="L4279" s="3"/>
      <c r="O4279" s="227"/>
      <c r="Q4279" s="94"/>
      <c r="R4279" s="94"/>
      <c r="S4279" s="94"/>
      <c r="T4279" s="94"/>
    </row>
    <row r="4280" ht="15.75" customHeight="1">
      <c r="A4280" s="204"/>
      <c r="B4280" s="240"/>
      <c r="C4280" s="223"/>
      <c r="D4280" s="223"/>
      <c r="J4280" s="226"/>
      <c r="K4280" s="3"/>
      <c r="L4280" s="3"/>
      <c r="O4280" s="227"/>
      <c r="Q4280" s="94"/>
      <c r="R4280" s="94"/>
      <c r="S4280" s="94"/>
      <c r="T4280" s="94"/>
    </row>
    <row r="4281" ht="15.75" customHeight="1">
      <c r="A4281" s="204"/>
      <c r="B4281" s="240"/>
      <c r="C4281" s="223"/>
      <c r="D4281" s="223"/>
      <c r="J4281" s="226"/>
      <c r="K4281" s="3"/>
      <c r="L4281" s="3"/>
      <c r="O4281" s="227"/>
      <c r="Q4281" s="94"/>
      <c r="R4281" s="94"/>
      <c r="S4281" s="94"/>
      <c r="T4281" s="94"/>
    </row>
    <row r="4282" ht="15.75" customHeight="1">
      <c r="A4282" s="204"/>
      <c r="B4282" s="240"/>
      <c r="C4282" s="223"/>
      <c r="D4282" s="223"/>
      <c r="J4282" s="226"/>
      <c r="K4282" s="3"/>
      <c r="L4282" s="3"/>
      <c r="O4282" s="227"/>
      <c r="Q4282" s="94"/>
      <c r="R4282" s="94"/>
      <c r="S4282" s="94"/>
      <c r="T4282" s="94"/>
    </row>
    <row r="4283" ht="15.75" customHeight="1">
      <c r="A4283" s="204"/>
      <c r="B4283" s="240"/>
      <c r="C4283" s="223"/>
      <c r="D4283" s="223"/>
      <c r="J4283" s="226"/>
      <c r="K4283" s="3"/>
      <c r="L4283" s="3"/>
      <c r="O4283" s="227"/>
      <c r="Q4283" s="94"/>
      <c r="R4283" s="94"/>
      <c r="S4283" s="94"/>
      <c r="T4283" s="94"/>
    </row>
    <row r="4284" ht="15.75" customHeight="1">
      <c r="A4284" s="204"/>
      <c r="B4284" s="240"/>
      <c r="C4284" s="223"/>
      <c r="D4284" s="223"/>
      <c r="J4284" s="226"/>
      <c r="K4284" s="3"/>
      <c r="L4284" s="3"/>
      <c r="O4284" s="227"/>
      <c r="Q4284" s="94"/>
      <c r="R4284" s="94"/>
      <c r="S4284" s="94"/>
      <c r="T4284" s="94"/>
    </row>
    <row r="4285" ht="15.75" customHeight="1">
      <c r="A4285" s="204"/>
      <c r="B4285" s="240"/>
      <c r="C4285" s="223"/>
      <c r="D4285" s="223"/>
      <c r="J4285" s="226"/>
      <c r="K4285" s="3"/>
      <c r="L4285" s="3"/>
      <c r="O4285" s="227"/>
      <c r="Q4285" s="94"/>
      <c r="R4285" s="94"/>
      <c r="S4285" s="94"/>
      <c r="T4285" s="94"/>
    </row>
    <row r="4286" ht="15.75" customHeight="1">
      <c r="A4286" s="204"/>
      <c r="B4286" s="240"/>
      <c r="C4286" s="223"/>
      <c r="D4286" s="223"/>
      <c r="J4286" s="226"/>
      <c r="K4286" s="3"/>
      <c r="L4286" s="3"/>
      <c r="O4286" s="227"/>
      <c r="Q4286" s="94"/>
      <c r="R4286" s="94"/>
      <c r="S4286" s="94"/>
      <c r="T4286" s="94"/>
    </row>
    <row r="4287" ht="15.75" customHeight="1">
      <c r="A4287" s="204"/>
      <c r="B4287" s="240"/>
      <c r="C4287" s="223"/>
      <c r="D4287" s="223"/>
      <c r="J4287" s="226"/>
      <c r="K4287" s="3"/>
      <c r="L4287" s="3"/>
      <c r="O4287" s="227"/>
      <c r="Q4287" s="94"/>
      <c r="R4287" s="94"/>
      <c r="S4287" s="94"/>
      <c r="T4287" s="94"/>
    </row>
    <row r="4288" ht="15.75" customHeight="1">
      <c r="A4288" s="204"/>
      <c r="B4288" s="240"/>
      <c r="C4288" s="223"/>
      <c r="D4288" s="223"/>
      <c r="J4288" s="226"/>
      <c r="K4288" s="3"/>
      <c r="L4288" s="3"/>
      <c r="O4288" s="227"/>
      <c r="Q4288" s="94"/>
      <c r="R4288" s="94"/>
      <c r="S4288" s="94"/>
      <c r="T4288" s="94"/>
    </row>
    <row r="4289" ht="15.75" customHeight="1">
      <c r="A4289" s="204"/>
      <c r="B4289" s="240"/>
      <c r="C4289" s="223"/>
      <c r="D4289" s="223"/>
      <c r="J4289" s="226"/>
      <c r="K4289" s="3"/>
      <c r="L4289" s="3"/>
      <c r="O4289" s="227"/>
      <c r="Q4289" s="94"/>
      <c r="R4289" s="94"/>
      <c r="S4289" s="94"/>
      <c r="T4289" s="94"/>
    </row>
    <row r="4290" ht="15.75" customHeight="1">
      <c r="A4290" s="204"/>
      <c r="B4290" s="240"/>
      <c r="C4290" s="223"/>
      <c r="D4290" s="223"/>
      <c r="J4290" s="226"/>
      <c r="K4290" s="3"/>
      <c r="L4290" s="3"/>
      <c r="O4290" s="227"/>
      <c r="Q4290" s="94"/>
      <c r="R4290" s="94"/>
      <c r="S4290" s="94"/>
      <c r="T4290" s="94"/>
    </row>
    <row r="4291" ht="15.75" customHeight="1">
      <c r="A4291" s="204"/>
      <c r="B4291" s="240"/>
      <c r="C4291" s="223"/>
      <c r="D4291" s="223"/>
      <c r="J4291" s="226"/>
      <c r="K4291" s="3"/>
      <c r="L4291" s="3"/>
      <c r="O4291" s="227"/>
      <c r="Q4291" s="94"/>
      <c r="R4291" s="94"/>
      <c r="S4291" s="94"/>
      <c r="T4291" s="94"/>
    </row>
    <row r="4292" ht="15.75" customHeight="1">
      <c r="A4292" s="204"/>
      <c r="B4292" s="240"/>
      <c r="C4292" s="223"/>
      <c r="D4292" s="223"/>
      <c r="J4292" s="226"/>
      <c r="K4292" s="3"/>
      <c r="L4292" s="3"/>
      <c r="O4292" s="227"/>
      <c r="Q4292" s="94"/>
      <c r="R4292" s="94"/>
      <c r="S4292" s="94"/>
      <c r="T4292" s="94"/>
    </row>
    <row r="4293" ht="15.75" customHeight="1">
      <c r="A4293" s="204"/>
      <c r="B4293" s="240"/>
      <c r="C4293" s="223"/>
      <c r="D4293" s="223"/>
      <c r="J4293" s="226"/>
      <c r="K4293" s="3"/>
      <c r="L4293" s="3"/>
      <c r="O4293" s="227"/>
      <c r="Q4293" s="94"/>
      <c r="R4293" s="94"/>
      <c r="S4293" s="94"/>
      <c r="T4293" s="94"/>
    </row>
    <row r="4294" ht="15.75" customHeight="1">
      <c r="A4294" s="204"/>
      <c r="B4294" s="240"/>
      <c r="C4294" s="223"/>
      <c r="D4294" s="223"/>
      <c r="J4294" s="226"/>
      <c r="K4294" s="3"/>
      <c r="L4294" s="3"/>
      <c r="O4294" s="227"/>
      <c r="Q4294" s="94"/>
      <c r="R4294" s="94"/>
      <c r="S4294" s="94"/>
      <c r="T4294" s="94"/>
    </row>
    <row r="4295" ht="15.75" customHeight="1">
      <c r="A4295" s="204"/>
      <c r="B4295" s="240"/>
      <c r="C4295" s="223"/>
      <c r="D4295" s="223"/>
      <c r="J4295" s="226"/>
      <c r="K4295" s="3"/>
      <c r="L4295" s="3"/>
      <c r="O4295" s="227"/>
      <c r="Q4295" s="94"/>
      <c r="R4295" s="94"/>
      <c r="S4295" s="94"/>
      <c r="T4295" s="94"/>
    </row>
    <row r="4296" ht="15.75" customHeight="1">
      <c r="A4296" s="204"/>
      <c r="B4296" s="240"/>
      <c r="C4296" s="223"/>
      <c r="D4296" s="223"/>
      <c r="J4296" s="226"/>
      <c r="K4296" s="3"/>
      <c r="L4296" s="3"/>
      <c r="O4296" s="227"/>
      <c r="Q4296" s="94"/>
      <c r="R4296" s="94"/>
      <c r="S4296" s="94"/>
      <c r="T4296" s="94"/>
    </row>
    <row r="4297" ht="15.75" customHeight="1">
      <c r="A4297" s="204"/>
      <c r="B4297" s="240"/>
      <c r="C4297" s="223"/>
      <c r="D4297" s="223"/>
      <c r="J4297" s="226"/>
      <c r="K4297" s="3"/>
      <c r="L4297" s="3"/>
      <c r="O4297" s="227"/>
      <c r="Q4297" s="94"/>
      <c r="R4297" s="94"/>
      <c r="S4297" s="94"/>
      <c r="T4297" s="94"/>
    </row>
    <row r="4298" ht="15.75" customHeight="1">
      <c r="A4298" s="204"/>
      <c r="B4298" s="240"/>
      <c r="C4298" s="223"/>
      <c r="D4298" s="223"/>
      <c r="J4298" s="226"/>
      <c r="K4298" s="3"/>
      <c r="L4298" s="3"/>
      <c r="O4298" s="227"/>
      <c r="Q4298" s="94"/>
      <c r="R4298" s="94"/>
      <c r="S4298" s="94"/>
      <c r="T4298" s="94"/>
    </row>
    <row r="4299" ht="15.75" customHeight="1">
      <c r="A4299" s="204"/>
      <c r="B4299" s="240"/>
      <c r="C4299" s="223"/>
      <c r="D4299" s="223"/>
      <c r="J4299" s="226"/>
      <c r="K4299" s="3"/>
      <c r="L4299" s="3"/>
      <c r="O4299" s="227"/>
      <c r="Q4299" s="94"/>
      <c r="R4299" s="94"/>
      <c r="S4299" s="94"/>
      <c r="T4299" s="94"/>
    </row>
    <row r="4300" ht="15.75" customHeight="1">
      <c r="A4300" s="204"/>
      <c r="B4300" s="240"/>
      <c r="C4300" s="223"/>
      <c r="D4300" s="223"/>
      <c r="J4300" s="226"/>
      <c r="K4300" s="3"/>
      <c r="L4300" s="3"/>
      <c r="O4300" s="227"/>
      <c r="Q4300" s="94"/>
      <c r="R4300" s="94"/>
      <c r="S4300" s="94"/>
      <c r="T4300" s="94"/>
    </row>
    <row r="4301" ht="15.75" customHeight="1">
      <c r="A4301" s="204"/>
      <c r="B4301" s="240"/>
      <c r="C4301" s="223"/>
      <c r="D4301" s="223"/>
      <c r="J4301" s="226"/>
      <c r="K4301" s="3"/>
      <c r="L4301" s="3"/>
      <c r="O4301" s="227"/>
      <c r="Q4301" s="94"/>
      <c r="R4301" s="94"/>
      <c r="S4301" s="94"/>
      <c r="T4301" s="94"/>
    </row>
    <row r="4302" ht="15.75" customHeight="1">
      <c r="A4302" s="204"/>
      <c r="B4302" s="240"/>
      <c r="C4302" s="223"/>
      <c r="D4302" s="223"/>
      <c r="J4302" s="226"/>
      <c r="K4302" s="3"/>
      <c r="L4302" s="3"/>
      <c r="O4302" s="227"/>
      <c r="Q4302" s="94"/>
      <c r="R4302" s="94"/>
      <c r="S4302" s="94"/>
      <c r="T4302" s="94"/>
    </row>
    <row r="4303" ht="15.75" customHeight="1">
      <c r="A4303" s="204"/>
      <c r="B4303" s="240"/>
      <c r="C4303" s="223"/>
      <c r="D4303" s="223"/>
      <c r="J4303" s="226"/>
      <c r="K4303" s="3"/>
      <c r="L4303" s="3"/>
      <c r="O4303" s="227"/>
      <c r="Q4303" s="94"/>
      <c r="R4303" s="94"/>
      <c r="S4303" s="94"/>
      <c r="T4303" s="94"/>
    </row>
    <row r="4304" ht="15.75" customHeight="1">
      <c r="A4304" s="204"/>
      <c r="B4304" s="240"/>
      <c r="C4304" s="223"/>
      <c r="D4304" s="223"/>
      <c r="J4304" s="226"/>
      <c r="K4304" s="3"/>
      <c r="L4304" s="3"/>
      <c r="O4304" s="227"/>
      <c r="Q4304" s="94"/>
      <c r="R4304" s="94"/>
      <c r="S4304" s="94"/>
      <c r="T4304" s="94"/>
    </row>
    <row r="4305" ht="15.75" customHeight="1">
      <c r="A4305" s="204"/>
      <c r="B4305" s="240"/>
      <c r="C4305" s="223"/>
      <c r="D4305" s="223"/>
      <c r="J4305" s="226"/>
      <c r="K4305" s="3"/>
      <c r="L4305" s="3"/>
      <c r="O4305" s="227"/>
      <c r="Q4305" s="94"/>
      <c r="R4305" s="94"/>
      <c r="S4305" s="94"/>
      <c r="T4305" s="94"/>
    </row>
    <row r="4306" ht="15.75" customHeight="1">
      <c r="A4306" s="204"/>
      <c r="B4306" s="240"/>
      <c r="C4306" s="223"/>
      <c r="D4306" s="223"/>
      <c r="J4306" s="226"/>
      <c r="K4306" s="3"/>
      <c r="L4306" s="3"/>
      <c r="O4306" s="227"/>
      <c r="Q4306" s="94"/>
      <c r="R4306" s="94"/>
      <c r="S4306" s="94"/>
      <c r="T4306" s="94"/>
    </row>
    <row r="4307" ht="15.75" customHeight="1">
      <c r="A4307" s="204"/>
      <c r="B4307" s="240"/>
      <c r="C4307" s="223"/>
      <c r="D4307" s="223"/>
      <c r="J4307" s="226"/>
      <c r="K4307" s="3"/>
      <c r="L4307" s="3"/>
      <c r="O4307" s="227"/>
      <c r="Q4307" s="94"/>
      <c r="R4307" s="94"/>
      <c r="S4307" s="94"/>
      <c r="T4307" s="94"/>
    </row>
    <row r="4308" ht="15.75" customHeight="1">
      <c r="A4308" s="204"/>
      <c r="B4308" s="240"/>
      <c r="C4308" s="223"/>
      <c r="D4308" s="223"/>
      <c r="J4308" s="226"/>
      <c r="K4308" s="3"/>
      <c r="L4308" s="3"/>
      <c r="O4308" s="227"/>
      <c r="Q4308" s="94"/>
      <c r="R4308" s="94"/>
      <c r="S4308" s="94"/>
      <c r="T4308" s="94"/>
    </row>
    <row r="4309" ht="15.75" customHeight="1">
      <c r="A4309" s="204"/>
      <c r="B4309" s="240"/>
      <c r="C4309" s="223"/>
      <c r="D4309" s="223"/>
      <c r="J4309" s="226"/>
      <c r="K4309" s="3"/>
      <c r="L4309" s="3"/>
      <c r="O4309" s="227"/>
      <c r="Q4309" s="94"/>
      <c r="R4309" s="94"/>
      <c r="S4309" s="94"/>
      <c r="T4309" s="94"/>
    </row>
    <row r="4310" ht="15.75" customHeight="1">
      <c r="A4310" s="204"/>
      <c r="B4310" s="240"/>
      <c r="C4310" s="223"/>
      <c r="D4310" s="223"/>
      <c r="J4310" s="226"/>
      <c r="K4310" s="3"/>
      <c r="L4310" s="3"/>
      <c r="O4310" s="227"/>
      <c r="Q4310" s="94"/>
      <c r="R4310" s="94"/>
      <c r="S4310" s="94"/>
      <c r="T4310" s="94"/>
    </row>
    <row r="4311" ht="15.75" customHeight="1">
      <c r="A4311" s="204"/>
      <c r="B4311" s="240"/>
      <c r="C4311" s="223"/>
      <c r="D4311" s="223"/>
      <c r="J4311" s="226"/>
      <c r="K4311" s="3"/>
      <c r="L4311" s="3"/>
      <c r="O4311" s="227"/>
      <c r="Q4311" s="94"/>
      <c r="R4311" s="94"/>
      <c r="S4311" s="94"/>
      <c r="T4311" s="94"/>
    </row>
    <row r="4312" ht="15.75" customHeight="1">
      <c r="A4312" s="204"/>
      <c r="B4312" s="240"/>
      <c r="C4312" s="223"/>
      <c r="D4312" s="223"/>
      <c r="J4312" s="226"/>
      <c r="K4312" s="3"/>
      <c r="L4312" s="3"/>
      <c r="O4312" s="227"/>
      <c r="Q4312" s="94"/>
      <c r="R4312" s="94"/>
      <c r="S4312" s="94"/>
      <c r="T4312" s="94"/>
    </row>
    <row r="4313" ht="15.75" customHeight="1">
      <c r="A4313" s="204"/>
      <c r="B4313" s="240"/>
      <c r="C4313" s="223"/>
      <c r="D4313" s="223"/>
      <c r="J4313" s="226"/>
      <c r="K4313" s="3"/>
      <c r="L4313" s="3"/>
      <c r="O4313" s="227"/>
      <c r="Q4313" s="94"/>
      <c r="R4313" s="94"/>
      <c r="S4313" s="94"/>
      <c r="T4313" s="94"/>
    </row>
    <row r="4314" ht="15.75" customHeight="1">
      <c r="A4314" s="204"/>
      <c r="B4314" s="240"/>
      <c r="C4314" s="223"/>
      <c r="D4314" s="223"/>
      <c r="J4314" s="226"/>
      <c r="K4314" s="3"/>
      <c r="L4314" s="3"/>
      <c r="O4314" s="227"/>
      <c r="Q4314" s="94"/>
      <c r="R4314" s="94"/>
      <c r="S4314" s="94"/>
      <c r="T4314" s="94"/>
    </row>
    <row r="4315" ht="15.75" customHeight="1">
      <c r="A4315" s="204"/>
      <c r="B4315" s="240"/>
      <c r="C4315" s="223"/>
      <c r="D4315" s="223"/>
      <c r="J4315" s="226"/>
      <c r="K4315" s="3"/>
      <c r="L4315" s="3"/>
      <c r="O4315" s="227"/>
      <c r="Q4315" s="94"/>
      <c r="R4315" s="94"/>
      <c r="S4315" s="94"/>
      <c r="T4315" s="94"/>
    </row>
    <row r="4316" ht="15.75" customHeight="1">
      <c r="A4316" s="204"/>
      <c r="B4316" s="240"/>
      <c r="C4316" s="223"/>
      <c r="D4316" s="223"/>
      <c r="J4316" s="226"/>
      <c r="K4316" s="3"/>
      <c r="L4316" s="3"/>
      <c r="O4316" s="227"/>
      <c r="Q4316" s="94"/>
      <c r="R4316" s="94"/>
      <c r="S4316" s="94"/>
      <c r="T4316" s="94"/>
    </row>
    <row r="4317" ht="15.75" customHeight="1">
      <c r="A4317" s="204"/>
      <c r="B4317" s="240"/>
      <c r="C4317" s="223"/>
      <c r="D4317" s="223"/>
      <c r="J4317" s="226"/>
      <c r="K4317" s="3"/>
      <c r="L4317" s="3"/>
      <c r="O4317" s="227"/>
      <c r="Q4317" s="94"/>
      <c r="R4317" s="94"/>
      <c r="S4317" s="94"/>
      <c r="T4317" s="94"/>
    </row>
    <row r="4318" ht="15.75" customHeight="1">
      <c r="A4318" s="204"/>
      <c r="B4318" s="240"/>
      <c r="C4318" s="223"/>
      <c r="D4318" s="223"/>
      <c r="J4318" s="226"/>
      <c r="K4318" s="3"/>
      <c r="L4318" s="3"/>
      <c r="O4318" s="227"/>
      <c r="Q4318" s="94"/>
      <c r="R4318" s="94"/>
      <c r="S4318" s="94"/>
      <c r="T4318" s="94"/>
    </row>
    <row r="4319" ht="15.75" customHeight="1">
      <c r="A4319" s="204"/>
      <c r="B4319" s="240"/>
      <c r="C4319" s="223"/>
      <c r="D4319" s="223"/>
      <c r="J4319" s="226"/>
      <c r="K4319" s="3"/>
      <c r="L4319" s="3"/>
      <c r="O4319" s="227"/>
      <c r="Q4319" s="94"/>
      <c r="R4319" s="94"/>
      <c r="S4319" s="94"/>
      <c r="T4319" s="94"/>
    </row>
    <row r="4320" ht="15.75" customHeight="1">
      <c r="A4320" s="204"/>
      <c r="B4320" s="240"/>
      <c r="C4320" s="223"/>
      <c r="D4320" s="223"/>
      <c r="J4320" s="226"/>
      <c r="K4320" s="3"/>
      <c r="L4320" s="3"/>
      <c r="O4320" s="227"/>
      <c r="Q4320" s="94"/>
      <c r="R4320" s="94"/>
      <c r="S4320" s="94"/>
      <c r="T4320" s="94"/>
    </row>
    <row r="4321" ht="15.75" customHeight="1">
      <c r="A4321" s="204"/>
      <c r="B4321" s="240"/>
      <c r="C4321" s="223"/>
      <c r="D4321" s="223"/>
      <c r="J4321" s="226"/>
      <c r="K4321" s="3"/>
      <c r="L4321" s="3"/>
      <c r="O4321" s="227"/>
      <c r="Q4321" s="94"/>
      <c r="R4321" s="94"/>
      <c r="S4321" s="94"/>
      <c r="T4321" s="94"/>
    </row>
    <row r="4322" ht="15.75" customHeight="1">
      <c r="A4322" s="204"/>
      <c r="B4322" s="240"/>
      <c r="C4322" s="223"/>
      <c r="D4322" s="223"/>
      <c r="J4322" s="226"/>
      <c r="K4322" s="3"/>
      <c r="L4322" s="3"/>
      <c r="O4322" s="227"/>
      <c r="Q4322" s="94"/>
      <c r="R4322" s="94"/>
      <c r="S4322" s="94"/>
      <c r="T4322" s="94"/>
    </row>
    <row r="4323" ht="15.75" customHeight="1">
      <c r="A4323" s="204"/>
      <c r="B4323" s="240"/>
      <c r="C4323" s="223"/>
      <c r="D4323" s="223"/>
      <c r="J4323" s="226"/>
      <c r="K4323" s="3"/>
      <c r="L4323" s="3"/>
      <c r="O4323" s="227"/>
      <c r="Q4323" s="94"/>
      <c r="R4323" s="94"/>
      <c r="S4323" s="94"/>
      <c r="T4323" s="94"/>
    </row>
    <row r="4324" ht="15.75" customHeight="1">
      <c r="A4324" s="204"/>
      <c r="B4324" s="240"/>
      <c r="C4324" s="223"/>
      <c r="D4324" s="223"/>
      <c r="J4324" s="226"/>
      <c r="K4324" s="3"/>
      <c r="L4324" s="3"/>
      <c r="O4324" s="227"/>
      <c r="Q4324" s="94"/>
      <c r="R4324" s="94"/>
      <c r="S4324" s="94"/>
      <c r="T4324" s="94"/>
    </row>
    <row r="4325" ht="15.75" customHeight="1">
      <c r="A4325" s="204"/>
      <c r="B4325" s="240"/>
      <c r="C4325" s="223"/>
      <c r="D4325" s="223"/>
      <c r="J4325" s="226"/>
      <c r="K4325" s="3"/>
      <c r="L4325" s="3"/>
      <c r="O4325" s="227"/>
      <c r="Q4325" s="94"/>
      <c r="R4325" s="94"/>
      <c r="S4325" s="94"/>
      <c r="T4325" s="94"/>
    </row>
    <row r="4326" ht="15.75" customHeight="1">
      <c r="A4326" s="204"/>
      <c r="B4326" s="240"/>
      <c r="C4326" s="223"/>
      <c r="D4326" s="223"/>
      <c r="J4326" s="226"/>
      <c r="K4326" s="3"/>
      <c r="L4326" s="3"/>
      <c r="O4326" s="227"/>
      <c r="Q4326" s="94"/>
      <c r="R4326" s="94"/>
      <c r="S4326" s="94"/>
      <c r="T4326" s="94"/>
    </row>
    <row r="4327" ht="15.75" customHeight="1">
      <c r="A4327" s="204"/>
      <c r="B4327" s="240"/>
      <c r="C4327" s="223"/>
      <c r="D4327" s="223"/>
      <c r="J4327" s="226"/>
      <c r="K4327" s="3"/>
      <c r="L4327" s="3"/>
      <c r="O4327" s="227"/>
      <c r="Q4327" s="94"/>
      <c r="R4327" s="94"/>
      <c r="S4327" s="94"/>
      <c r="T4327" s="94"/>
    </row>
    <row r="4328" ht="15.75" customHeight="1">
      <c r="A4328" s="204"/>
      <c r="B4328" s="240"/>
      <c r="C4328" s="223"/>
      <c r="D4328" s="223"/>
      <c r="J4328" s="226"/>
      <c r="K4328" s="3"/>
      <c r="L4328" s="3"/>
      <c r="O4328" s="227"/>
      <c r="Q4328" s="94"/>
      <c r="R4328" s="94"/>
      <c r="S4328" s="94"/>
      <c r="T4328" s="94"/>
    </row>
    <row r="4329" ht="15.75" customHeight="1">
      <c r="A4329" s="204"/>
      <c r="B4329" s="240"/>
      <c r="C4329" s="223"/>
      <c r="D4329" s="223"/>
      <c r="J4329" s="226"/>
      <c r="K4329" s="3"/>
      <c r="L4329" s="3"/>
      <c r="O4329" s="227"/>
      <c r="Q4329" s="94"/>
      <c r="R4329" s="94"/>
      <c r="S4329" s="94"/>
      <c r="T4329" s="94"/>
    </row>
    <row r="4330" ht="15.75" customHeight="1">
      <c r="A4330" s="204"/>
      <c r="B4330" s="240"/>
      <c r="C4330" s="223"/>
      <c r="D4330" s="223"/>
      <c r="J4330" s="226"/>
      <c r="K4330" s="3"/>
      <c r="L4330" s="3"/>
      <c r="O4330" s="227"/>
      <c r="Q4330" s="94"/>
      <c r="R4330" s="94"/>
      <c r="S4330" s="94"/>
      <c r="T4330" s="94"/>
    </row>
    <row r="4331" ht="15.75" customHeight="1">
      <c r="A4331" s="204"/>
      <c r="B4331" s="240"/>
      <c r="C4331" s="223"/>
      <c r="D4331" s="223"/>
      <c r="J4331" s="226"/>
      <c r="K4331" s="3"/>
      <c r="L4331" s="3"/>
      <c r="O4331" s="227"/>
      <c r="Q4331" s="94"/>
      <c r="R4331" s="94"/>
      <c r="S4331" s="94"/>
      <c r="T4331" s="94"/>
    </row>
    <row r="4332" ht="15.75" customHeight="1">
      <c r="A4332" s="204"/>
      <c r="B4332" s="240"/>
      <c r="C4332" s="223"/>
      <c r="D4332" s="223"/>
      <c r="J4332" s="226"/>
      <c r="K4332" s="3"/>
      <c r="L4332" s="3"/>
      <c r="O4332" s="227"/>
      <c r="Q4332" s="94"/>
      <c r="R4332" s="94"/>
      <c r="S4332" s="94"/>
      <c r="T4332" s="94"/>
    </row>
    <row r="4333" ht="15.75" customHeight="1">
      <c r="A4333" s="204"/>
      <c r="B4333" s="240"/>
      <c r="C4333" s="223"/>
      <c r="D4333" s="223"/>
      <c r="J4333" s="226"/>
      <c r="K4333" s="3"/>
      <c r="L4333" s="3"/>
      <c r="O4333" s="227"/>
      <c r="Q4333" s="94"/>
      <c r="R4333" s="94"/>
      <c r="S4333" s="94"/>
      <c r="T4333" s="94"/>
    </row>
    <row r="4334" ht="15.75" customHeight="1">
      <c r="A4334" s="204"/>
      <c r="B4334" s="240"/>
      <c r="C4334" s="223"/>
      <c r="D4334" s="223"/>
      <c r="J4334" s="226"/>
      <c r="K4334" s="3"/>
      <c r="L4334" s="3"/>
      <c r="O4334" s="227"/>
      <c r="Q4334" s="94"/>
      <c r="R4334" s="94"/>
      <c r="S4334" s="94"/>
      <c r="T4334" s="94"/>
    </row>
    <row r="4335" ht="15.75" customHeight="1">
      <c r="A4335" s="204"/>
      <c r="B4335" s="240"/>
      <c r="C4335" s="223"/>
      <c r="D4335" s="223"/>
      <c r="J4335" s="226"/>
      <c r="K4335" s="3"/>
      <c r="L4335" s="3"/>
      <c r="O4335" s="227"/>
      <c r="Q4335" s="94"/>
      <c r="R4335" s="94"/>
      <c r="S4335" s="94"/>
      <c r="T4335" s="94"/>
    </row>
    <row r="4336" ht="15.75" customHeight="1">
      <c r="A4336" s="204"/>
      <c r="B4336" s="240"/>
      <c r="C4336" s="223"/>
      <c r="D4336" s="223"/>
      <c r="J4336" s="226"/>
      <c r="K4336" s="3"/>
      <c r="L4336" s="3"/>
      <c r="O4336" s="227"/>
      <c r="Q4336" s="94"/>
      <c r="R4336" s="94"/>
      <c r="S4336" s="94"/>
      <c r="T4336" s="94"/>
    </row>
    <row r="4337" ht="15.75" customHeight="1">
      <c r="A4337" s="204"/>
      <c r="B4337" s="240"/>
      <c r="C4337" s="223"/>
      <c r="D4337" s="223"/>
      <c r="J4337" s="226"/>
      <c r="K4337" s="3"/>
      <c r="L4337" s="3"/>
      <c r="O4337" s="227"/>
      <c r="Q4337" s="94"/>
      <c r="R4337" s="94"/>
      <c r="S4337" s="94"/>
      <c r="T4337" s="94"/>
    </row>
    <row r="4338" ht="15.75" customHeight="1">
      <c r="A4338" s="204"/>
      <c r="B4338" s="240"/>
      <c r="C4338" s="223"/>
      <c r="D4338" s="223"/>
      <c r="J4338" s="226"/>
      <c r="K4338" s="3"/>
      <c r="L4338" s="3"/>
      <c r="O4338" s="227"/>
      <c r="Q4338" s="94"/>
      <c r="R4338" s="94"/>
      <c r="S4338" s="94"/>
      <c r="T4338" s="94"/>
    </row>
    <row r="4339" ht="15.75" customHeight="1">
      <c r="A4339" s="204"/>
      <c r="B4339" s="240"/>
      <c r="C4339" s="223"/>
      <c r="D4339" s="223"/>
      <c r="J4339" s="226"/>
      <c r="K4339" s="3"/>
      <c r="L4339" s="3"/>
      <c r="O4339" s="227"/>
      <c r="Q4339" s="94"/>
      <c r="R4339" s="94"/>
      <c r="S4339" s="94"/>
      <c r="T4339" s="94"/>
    </row>
    <row r="4340" ht="15.75" customHeight="1">
      <c r="A4340" s="204"/>
      <c r="B4340" s="240"/>
      <c r="C4340" s="223"/>
      <c r="D4340" s="223"/>
      <c r="J4340" s="226"/>
      <c r="K4340" s="3"/>
      <c r="L4340" s="3"/>
      <c r="O4340" s="227"/>
      <c r="Q4340" s="94"/>
      <c r="R4340" s="94"/>
      <c r="S4340" s="94"/>
      <c r="T4340" s="94"/>
    </row>
    <row r="4341" ht="15.75" customHeight="1">
      <c r="A4341" s="204"/>
      <c r="B4341" s="240"/>
      <c r="C4341" s="223"/>
      <c r="D4341" s="223"/>
      <c r="J4341" s="226"/>
      <c r="K4341" s="3"/>
      <c r="L4341" s="3"/>
      <c r="O4341" s="227"/>
      <c r="Q4341" s="94"/>
      <c r="R4341" s="94"/>
      <c r="S4341" s="94"/>
      <c r="T4341" s="94"/>
    </row>
    <row r="4342" ht="15.75" customHeight="1">
      <c r="A4342" s="204"/>
      <c r="B4342" s="240"/>
      <c r="C4342" s="223"/>
      <c r="D4342" s="223"/>
      <c r="J4342" s="226"/>
      <c r="K4342" s="3"/>
      <c r="L4342" s="3"/>
      <c r="O4342" s="227"/>
      <c r="Q4342" s="94"/>
      <c r="R4342" s="94"/>
      <c r="S4342" s="94"/>
      <c r="T4342" s="94"/>
    </row>
    <row r="4343" ht="15.75" customHeight="1">
      <c r="A4343" s="204"/>
      <c r="B4343" s="240"/>
      <c r="C4343" s="223"/>
      <c r="D4343" s="223"/>
      <c r="J4343" s="226"/>
      <c r="K4343" s="3"/>
      <c r="L4343" s="3"/>
      <c r="O4343" s="227"/>
      <c r="Q4343" s="94"/>
      <c r="R4343" s="94"/>
      <c r="S4343" s="94"/>
      <c r="T4343" s="94"/>
    </row>
    <row r="4344" ht="15.75" customHeight="1">
      <c r="A4344" s="204"/>
      <c r="B4344" s="240"/>
      <c r="C4344" s="223"/>
      <c r="D4344" s="223"/>
      <c r="J4344" s="226"/>
      <c r="K4344" s="3"/>
      <c r="L4344" s="3"/>
      <c r="O4344" s="227"/>
      <c r="Q4344" s="94"/>
      <c r="R4344" s="94"/>
      <c r="S4344" s="94"/>
      <c r="T4344" s="94"/>
    </row>
    <row r="4345" ht="15.75" customHeight="1">
      <c r="A4345" s="204"/>
      <c r="B4345" s="240"/>
      <c r="C4345" s="223"/>
      <c r="D4345" s="223"/>
      <c r="J4345" s="226"/>
      <c r="K4345" s="3"/>
      <c r="L4345" s="3"/>
      <c r="O4345" s="227"/>
      <c r="Q4345" s="94"/>
      <c r="R4345" s="94"/>
      <c r="S4345" s="94"/>
      <c r="T4345" s="94"/>
    </row>
    <row r="4346" ht="15.75" customHeight="1">
      <c r="A4346" s="204"/>
      <c r="B4346" s="240"/>
      <c r="C4346" s="223"/>
      <c r="D4346" s="223"/>
      <c r="J4346" s="226"/>
      <c r="K4346" s="3"/>
      <c r="L4346" s="3"/>
      <c r="O4346" s="227"/>
      <c r="Q4346" s="94"/>
      <c r="R4346" s="94"/>
      <c r="S4346" s="94"/>
      <c r="T4346" s="94"/>
    </row>
    <row r="4347" ht="15.75" customHeight="1">
      <c r="A4347" s="204"/>
      <c r="B4347" s="240"/>
      <c r="C4347" s="223"/>
      <c r="D4347" s="223"/>
      <c r="J4347" s="226"/>
      <c r="K4347" s="3"/>
      <c r="L4347" s="3"/>
      <c r="O4347" s="227"/>
      <c r="Q4347" s="94"/>
      <c r="R4347" s="94"/>
      <c r="S4347" s="94"/>
      <c r="T4347" s="94"/>
    </row>
    <row r="4348" ht="15.75" customHeight="1">
      <c r="A4348" s="204"/>
      <c r="B4348" s="240"/>
      <c r="C4348" s="223"/>
      <c r="D4348" s="223"/>
      <c r="J4348" s="226"/>
      <c r="K4348" s="3"/>
      <c r="L4348" s="3"/>
      <c r="O4348" s="227"/>
      <c r="Q4348" s="94"/>
      <c r="R4348" s="94"/>
      <c r="S4348" s="94"/>
      <c r="T4348" s="94"/>
    </row>
    <row r="4349" ht="15.75" customHeight="1">
      <c r="A4349" s="204"/>
      <c r="B4349" s="240"/>
      <c r="C4349" s="223"/>
      <c r="D4349" s="223"/>
      <c r="J4349" s="226"/>
      <c r="K4349" s="3"/>
      <c r="L4349" s="3"/>
      <c r="O4349" s="227"/>
      <c r="Q4349" s="94"/>
      <c r="R4349" s="94"/>
      <c r="S4349" s="94"/>
      <c r="T4349" s="94"/>
    </row>
    <row r="4350" ht="15.75" customHeight="1">
      <c r="A4350" s="204"/>
      <c r="B4350" s="240"/>
      <c r="C4350" s="223"/>
      <c r="D4350" s="223"/>
      <c r="J4350" s="226"/>
      <c r="K4350" s="3"/>
      <c r="L4350" s="3"/>
      <c r="O4350" s="227"/>
      <c r="Q4350" s="94"/>
      <c r="R4350" s="94"/>
      <c r="S4350" s="94"/>
      <c r="T4350" s="94"/>
    </row>
    <row r="4351" ht="15.75" customHeight="1">
      <c r="A4351" s="204"/>
      <c r="B4351" s="240"/>
      <c r="C4351" s="223"/>
      <c r="D4351" s="223"/>
      <c r="J4351" s="226"/>
      <c r="K4351" s="3"/>
      <c r="L4351" s="3"/>
      <c r="O4351" s="227"/>
      <c r="Q4351" s="94"/>
      <c r="R4351" s="94"/>
      <c r="S4351" s="94"/>
      <c r="T4351" s="94"/>
    </row>
    <row r="4352" ht="15.75" customHeight="1">
      <c r="A4352" s="204"/>
      <c r="B4352" s="240"/>
      <c r="C4352" s="223"/>
      <c r="D4352" s="223"/>
      <c r="J4352" s="226"/>
      <c r="K4352" s="3"/>
      <c r="L4352" s="3"/>
      <c r="O4352" s="227"/>
      <c r="Q4352" s="94"/>
      <c r="R4352" s="94"/>
      <c r="S4352" s="94"/>
      <c r="T4352" s="94"/>
    </row>
    <row r="4353" ht="15.75" customHeight="1">
      <c r="A4353" s="204"/>
      <c r="B4353" s="240"/>
      <c r="C4353" s="223"/>
      <c r="D4353" s="223"/>
      <c r="J4353" s="226"/>
      <c r="K4353" s="3"/>
      <c r="L4353" s="3"/>
      <c r="O4353" s="227"/>
      <c r="Q4353" s="94"/>
      <c r="R4353" s="94"/>
      <c r="S4353" s="94"/>
      <c r="T4353" s="94"/>
    </row>
    <row r="4354" ht="15.75" customHeight="1">
      <c r="A4354" s="204"/>
      <c r="B4354" s="240"/>
      <c r="C4354" s="223"/>
      <c r="D4354" s="223"/>
      <c r="J4354" s="226"/>
      <c r="K4354" s="3"/>
      <c r="L4354" s="3"/>
      <c r="O4354" s="227"/>
      <c r="Q4354" s="94"/>
      <c r="R4354" s="94"/>
      <c r="S4354" s="94"/>
      <c r="T4354" s="94"/>
    </row>
    <row r="4355" ht="15.75" customHeight="1">
      <c r="A4355" s="204"/>
      <c r="B4355" s="240"/>
      <c r="C4355" s="223"/>
      <c r="D4355" s="223"/>
      <c r="J4355" s="226"/>
      <c r="K4355" s="3"/>
      <c r="L4355" s="3"/>
      <c r="O4355" s="227"/>
      <c r="Q4355" s="94"/>
      <c r="R4355" s="94"/>
      <c r="S4355" s="94"/>
      <c r="T4355" s="94"/>
    </row>
    <row r="4356" ht="15.75" customHeight="1">
      <c r="A4356" s="204"/>
      <c r="B4356" s="240"/>
      <c r="C4356" s="223"/>
      <c r="D4356" s="223"/>
      <c r="J4356" s="226"/>
      <c r="K4356" s="3"/>
      <c r="L4356" s="3"/>
      <c r="O4356" s="227"/>
      <c r="Q4356" s="94"/>
      <c r="R4356" s="94"/>
      <c r="S4356" s="94"/>
      <c r="T4356" s="94"/>
    </row>
    <row r="4357" ht="15.75" customHeight="1">
      <c r="A4357" s="204"/>
      <c r="B4357" s="240"/>
      <c r="C4357" s="223"/>
      <c r="D4357" s="223"/>
      <c r="J4357" s="226"/>
      <c r="K4357" s="3"/>
      <c r="L4357" s="3"/>
      <c r="O4357" s="227"/>
      <c r="Q4357" s="94"/>
      <c r="R4357" s="94"/>
      <c r="S4357" s="94"/>
      <c r="T4357" s="94"/>
    </row>
    <row r="4358" ht="15.75" customHeight="1">
      <c r="A4358" s="204"/>
      <c r="B4358" s="240"/>
      <c r="C4358" s="223"/>
      <c r="D4358" s="223"/>
      <c r="J4358" s="226"/>
      <c r="K4358" s="3"/>
      <c r="L4358" s="3"/>
      <c r="O4358" s="227"/>
      <c r="Q4358" s="94"/>
      <c r="R4358" s="94"/>
      <c r="S4358" s="94"/>
      <c r="T4358" s="94"/>
    </row>
    <row r="4359" ht="15.75" customHeight="1">
      <c r="A4359" s="204"/>
      <c r="B4359" s="240"/>
      <c r="C4359" s="223"/>
      <c r="D4359" s="223"/>
      <c r="J4359" s="226"/>
      <c r="K4359" s="3"/>
      <c r="L4359" s="3"/>
      <c r="O4359" s="227"/>
      <c r="Q4359" s="94"/>
      <c r="R4359" s="94"/>
      <c r="S4359" s="94"/>
      <c r="T4359" s="94"/>
    </row>
    <row r="4360" ht="15.75" customHeight="1">
      <c r="A4360" s="204"/>
      <c r="B4360" s="240"/>
      <c r="C4360" s="223"/>
      <c r="D4360" s="223"/>
      <c r="J4360" s="226"/>
      <c r="K4360" s="3"/>
      <c r="L4360" s="3"/>
      <c r="O4360" s="227"/>
      <c r="Q4360" s="94"/>
      <c r="R4360" s="94"/>
      <c r="S4360" s="94"/>
      <c r="T4360" s="94"/>
    </row>
    <row r="4361" ht="15.75" customHeight="1">
      <c r="A4361" s="204"/>
      <c r="B4361" s="240"/>
      <c r="C4361" s="223"/>
      <c r="D4361" s="223"/>
      <c r="J4361" s="226"/>
      <c r="K4361" s="3"/>
      <c r="L4361" s="3"/>
      <c r="O4361" s="227"/>
      <c r="Q4361" s="94"/>
      <c r="R4361" s="94"/>
      <c r="S4361" s="94"/>
      <c r="T4361" s="94"/>
    </row>
    <row r="4362" ht="15.75" customHeight="1">
      <c r="A4362" s="204"/>
      <c r="B4362" s="240"/>
      <c r="C4362" s="223"/>
      <c r="D4362" s="223"/>
      <c r="J4362" s="226"/>
      <c r="K4362" s="3"/>
      <c r="L4362" s="3"/>
      <c r="O4362" s="227"/>
      <c r="Q4362" s="94"/>
      <c r="R4362" s="94"/>
      <c r="S4362" s="94"/>
      <c r="T4362" s="94"/>
    </row>
    <row r="4363" ht="15.75" customHeight="1">
      <c r="A4363" s="204"/>
      <c r="B4363" s="240"/>
      <c r="C4363" s="223"/>
      <c r="D4363" s="223"/>
      <c r="J4363" s="226"/>
      <c r="K4363" s="3"/>
      <c r="L4363" s="3"/>
      <c r="O4363" s="227"/>
      <c r="Q4363" s="94"/>
      <c r="R4363" s="94"/>
      <c r="S4363" s="94"/>
      <c r="T4363" s="94"/>
    </row>
    <row r="4364" ht="15.75" customHeight="1">
      <c r="A4364" s="204"/>
      <c r="B4364" s="240"/>
      <c r="C4364" s="223"/>
      <c r="D4364" s="223"/>
      <c r="J4364" s="226"/>
      <c r="K4364" s="3"/>
      <c r="L4364" s="3"/>
      <c r="O4364" s="227"/>
      <c r="Q4364" s="94"/>
      <c r="R4364" s="94"/>
      <c r="S4364" s="94"/>
      <c r="T4364" s="94"/>
    </row>
    <row r="4365" ht="15.75" customHeight="1">
      <c r="A4365" s="204"/>
      <c r="B4365" s="240"/>
      <c r="C4365" s="223"/>
      <c r="D4365" s="223"/>
      <c r="J4365" s="226"/>
      <c r="K4365" s="3"/>
      <c r="L4365" s="3"/>
      <c r="O4365" s="227"/>
      <c r="Q4365" s="94"/>
      <c r="R4365" s="94"/>
      <c r="S4365" s="94"/>
      <c r="T4365" s="94"/>
    </row>
    <row r="4366" ht="15.75" customHeight="1">
      <c r="A4366" s="204"/>
      <c r="B4366" s="240"/>
      <c r="C4366" s="223"/>
      <c r="D4366" s="223"/>
      <c r="J4366" s="226"/>
      <c r="K4366" s="3"/>
      <c r="L4366" s="3"/>
      <c r="O4366" s="227"/>
      <c r="Q4366" s="94"/>
      <c r="R4366" s="94"/>
      <c r="S4366" s="94"/>
      <c r="T4366" s="94"/>
    </row>
    <row r="4367" ht="15.75" customHeight="1">
      <c r="A4367" s="204"/>
      <c r="B4367" s="240"/>
      <c r="C4367" s="223"/>
      <c r="D4367" s="223"/>
      <c r="J4367" s="226"/>
      <c r="K4367" s="3"/>
      <c r="L4367" s="3"/>
      <c r="O4367" s="227"/>
      <c r="Q4367" s="94"/>
      <c r="R4367" s="94"/>
      <c r="S4367" s="94"/>
      <c r="T4367" s="94"/>
    </row>
    <row r="4368" ht="15.75" customHeight="1">
      <c r="A4368" s="204"/>
      <c r="B4368" s="240"/>
      <c r="C4368" s="223"/>
      <c r="D4368" s="223"/>
      <c r="J4368" s="226"/>
      <c r="K4368" s="3"/>
      <c r="L4368" s="3"/>
      <c r="O4368" s="227"/>
      <c r="Q4368" s="94"/>
      <c r="R4368" s="94"/>
      <c r="S4368" s="94"/>
      <c r="T4368" s="94"/>
    </row>
    <row r="4369" ht="15.75" customHeight="1">
      <c r="A4369" s="204"/>
      <c r="B4369" s="240"/>
      <c r="C4369" s="223"/>
      <c r="D4369" s="223"/>
      <c r="J4369" s="226"/>
      <c r="K4369" s="3"/>
      <c r="L4369" s="3"/>
      <c r="O4369" s="227"/>
      <c r="Q4369" s="94"/>
      <c r="R4369" s="94"/>
      <c r="S4369" s="94"/>
      <c r="T4369" s="94"/>
    </row>
    <row r="4370" ht="15.75" customHeight="1">
      <c r="A4370" s="204"/>
      <c r="B4370" s="240"/>
      <c r="C4370" s="223"/>
      <c r="D4370" s="223"/>
      <c r="J4370" s="226"/>
      <c r="K4370" s="3"/>
      <c r="L4370" s="3"/>
      <c r="O4370" s="227"/>
      <c r="Q4370" s="94"/>
      <c r="R4370" s="94"/>
      <c r="S4370" s="94"/>
      <c r="T4370" s="94"/>
    </row>
    <row r="4371" ht="15.75" customHeight="1">
      <c r="A4371" s="204"/>
      <c r="B4371" s="240"/>
      <c r="C4371" s="223"/>
      <c r="D4371" s="223"/>
      <c r="J4371" s="226"/>
      <c r="K4371" s="3"/>
      <c r="L4371" s="3"/>
      <c r="O4371" s="227"/>
      <c r="Q4371" s="94"/>
      <c r="R4371" s="94"/>
      <c r="S4371" s="94"/>
      <c r="T4371" s="94"/>
    </row>
    <row r="4372" ht="15.75" customHeight="1">
      <c r="A4372" s="204"/>
      <c r="B4372" s="240"/>
      <c r="C4372" s="223"/>
      <c r="D4372" s="223"/>
      <c r="J4372" s="226"/>
      <c r="K4372" s="3"/>
      <c r="L4372" s="3"/>
      <c r="O4372" s="227"/>
      <c r="Q4372" s="94"/>
      <c r="R4372" s="94"/>
      <c r="S4372" s="94"/>
      <c r="T4372" s="94"/>
    </row>
    <row r="4373" ht="15.75" customHeight="1">
      <c r="A4373" s="204"/>
      <c r="B4373" s="240"/>
      <c r="C4373" s="223"/>
      <c r="D4373" s="223"/>
      <c r="J4373" s="226"/>
      <c r="K4373" s="3"/>
      <c r="L4373" s="3"/>
      <c r="O4373" s="227"/>
      <c r="Q4373" s="94"/>
      <c r="R4373" s="94"/>
      <c r="S4373" s="94"/>
      <c r="T4373" s="94"/>
    </row>
    <row r="4374" ht="15.75" customHeight="1">
      <c r="A4374" s="204"/>
      <c r="B4374" s="240"/>
      <c r="C4374" s="223"/>
      <c r="D4374" s="223"/>
      <c r="J4374" s="226"/>
      <c r="K4374" s="3"/>
      <c r="L4374" s="3"/>
      <c r="O4374" s="227"/>
      <c r="Q4374" s="94"/>
      <c r="R4374" s="94"/>
      <c r="S4374" s="94"/>
      <c r="T4374" s="94"/>
    </row>
    <row r="4375" ht="15.75" customHeight="1">
      <c r="A4375" s="204"/>
      <c r="B4375" s="240"/>
      <c r="C4375" s="223"/>
      <c r="D4375" s="223"/>
      <c r="J4375" s="226"/>
      <c r="K4375" s="3"/>
      <c r="L4375" s="3"/>
      <c r="O4375" s="227"/>
      <c r="Q4375" s="94"/>
      <c r="R4375" s="94"/>
      <c r="S4375" s="94"/>
      <c r="T4375" s="94"/>
    </row>
    <row r="4376" ht="15.75" customHeight="1">
      <c r="A4376" s="204"/>
      <c r="B4376" s="240"/>
      <c r="C4376" s="223"/>
      <c r="D4376" s="223"/>
      <c r="J4376" s="226"/>
      <c r="K4376" s="3"/>
      <c r="L4376" s="3"/>
      <c r="O4376" s="227"/>
      <c r="Q4376" s="94"/>
      <c r="R4376" s="94"/>
      <c r="S4376" s="94"/>
      <c r="T4376" s="94"/>
    </row>
    <row r="4377" ht="15.75" customHeight="1">
      <c r="A4377" s="204"/>
      <c r="B4377" s="240"/>
      <c r="C4377" s="223"/>
      <c r="D4377" s="223"/>
      <c r="J4377" s="226"/>
      <c r="K4377" s="3"/>
      <c r="L4377" s="3"/>
      <c r="O4377" s="227"/>
      <c r="Q4377" s="94"/>
      <c r="R4377" s="94"/>
      <c r="S4377" s="94"/>
      <c r="T4377" s="94"/>
    </row>
    <row r="4378" ht="15.75" customHeight="1">
      <c r="A4378" s="204"/>
      <c r="B4378" s="240"/>
      <c r="C4378" s="223"/>
      <c r="D4378" s="223"/>
      <c r="J4378" s="226"/>
      <c r="K4378" s="3"/>
      <c r="L4378" s="3"/>
      <c r="O4378" s="227"/>
      <c r="Q4378" s="94"/>
      <c r="R4378" s="94"/>
      <c r="S4378" s="94"/>
      <c r="T4378" s="94"/>
    </row>
    <row r="4379" ht="15.75" customHeight="1">
      <c r="A4379" s="204"/>
      <c r="B4379" s="240"/>
      <c r="C4379" s="223"/>
      <c r="D4379" s="223"/>
      <c r="J4379" s="226"/>
      <c r="K4379" s="3"/>
      <c r="L4379" s="3"/>
      <c r="O4379" s="227"/>
      <c r="Q4379" s="94"/>
      <c r="R4379" s="94"/>
      <c r="S4379" s="94"/>
      <c r="T4379" s="94"/>
    </row>
    <row r="4380" ht="15.75" customHeight="1">
      <c r="A4380" s="204"/>
      <c r="B4380" s="240"/>
      <c r="C4380" s="223"/>
      <c r="D4380" s="223"/>
      <c r="J4380" s="226"/>
      <c r="K4380" s="3"/>
      <c r="L4380" s="3"/>
      <c r="O4380" s="227"/>
      <c r="Q4380" s="94"/>
      <c r="R4380" s="94"/>
      <c r="S4380" s="94"/>
      <c r="T4380" s="94"/>
    </row>
    <row r="4381" ht="15.75" customHeight="1">
      <c r="A4381" s="204"/>
      <c r="B4381" s="240"/>
      <c r="C4381" s="223"/>
      <c r="D4381" s="223"/>
      <c r="J4381" s="226"/>
      <c r="K4381" s="3"/>
      <c r="L4381" s="3"/>
      <c r="O4381" s="227"/>
      <c r="Q4381" s="94"/>
      <c r="R4381" s="94"/>
      <c r="S4381" s="94"/>
      <c r="T4381" s="94"/>
    </row>
    <row r="4382" ht="15.75" customHeight="1">
      <c r="A4382" s="204"/>
      <c r="B4382" s="240"/>
      <c r="C4382" s="223"/>
      <c r="D4382" s="223"/>
      <c r="J4382" s="226"/>
      <c r="K4382" s="3"/>
      <c r="L4382" s="3"/>
      <c r="O4382" s="227"/>
      <c r="Q4382" s="94"/>
      <c r="R4382" s="94"/>
      <c r="S4382" s="94"/>
      <c r="T4382" s="94"/>
    </row>
    <row r="4383" ht="15.75" customHeight="1">
      <c r="A4383" s="204"/>
      <c r="B4383" s="240"/>
      <c r="C4383" s="223"/>
      <c r="D4383" s="223"/>
      <c r="J4383" s="226"/>
      <c r="K4383" s="3"/>
      <c r="L4383" s="3"/>
      <c r="O4383" s="227"/>
      <c r="Q4383" s="94"/>
      <c r="R4383" s="94"/>
      <c r="S4383" s="94"/>
      <c r="T4383" s="94"/>
    </row>
    <row r="4384" ht="15.75" customHeight="1">
      <c r="A4384" s="204"/>
      <c r="B4384" s="240"/>
      <c r="C4384" s="223"/>
      <c r="D4384" s="223"/>
      <c r="J4384" s="226"/>
      <c r="K4384" s="3"/>
      <c r="L4384" s="3"/>
      <c r="O4384" s="227"/>
      <c r="Q4384" s="94"/>
      <c r="R4384" s="94"/>
      <c r="S4384" s="94"/>
      <c r="T4384" s="94"/>
    </row>
    <row r="4385" ht="15.75" customHeight="1">
      <c r="A4385" s="204"/>
      <c r="B4385" s="240"/>
      <c r="C4385" s="223"/>
      <c r="D4385" s="223"/>
      <c r="J4385" s="226"/>
      <c r="K4385" s="3"/>
      <c r="L4385" s="3"/>
      <c r="O4385" s="227"/>
      <c r="Q4385" s="94"/>
      <c r="R4385" s="94"/>
      <c r="S4385" s="94"/>
      <c r="T4385" s="94"/>
    </row>
    <row r="4386" ht="15.75" customHeight="1">
      <c r="A4386" s="204"/>
      <c r="B4386" s="240"/>
      <c r="C4386" s="223"/>
      <c r="D4386" s="223"/>
      <c r="J4386" s="226"/>
      <c r="K4386" s="3"/>
      <c r="L4386" s="3"/>
      <c r="O4386" s="227"/>
      <c r="Q4386" s="94"/>
      <c r="R4386" s="94"/>
      <c r="S4386" s="94"/>
      <c r="T4386" s="94"/>
    </row>
    <row r="4387" ht="15.75" customHeight="1">
      <c r="A4387" s="204"/>
      <c r="B4387" s="240"/>
      <c r="C4387" s="223"/>
      <c r="D4387" s="223"/>
      <c r="J4387" s="226"/>
      <c r="K4387" s="3"/>
      <c r="L4387" s="3"/>
      <c r="O4387" s="227"/>
      <c r="Q4387" s="94"/>
      <c r="R4387" s="94"/>
      <c r="S4387" s="94"/>
      <c r="T4387" s="94"/>
    </row>
    <row r="4388" ht="15.75" customHeight="1">
      <c r="A4388" s="204"/>
      <c r="B4388" s="240"/>
      <c r="C4388" s="223"/>
      <c r="D4388" s="223"/>
      <c r="J4388" s="226"/>
      <c r="K4388" s="3"/>
      <c r="L4388" s="3"/>
      <c r="O4388" s="227"/>
      <c r="Q4388" s="94"/>
      <c r="R4388" s="94"/>
      <c r="S4388" s="94"/>
      <c r="T4388" s="94"/>
    </row>
    <row r="4389" ht="15.75" customHeight="1">
      <c r="A4389" s="204"/>
      <c r="B4389" s="240"/>
      <c r="C4389" s="223"/>
      <c r="D4389" s="223"/>
      <c r="J4389" s="226"/>
      <c r="K4389" s="3"/>
      <c r="L4389" s="3"/>
      <c r="O4389" s="227"/>
      <c r="Q4389" s="94"/>
      <c r="R4389" s="94"/>
      <c r="S4389" s="94"/>
      <c r="T4389" s="94"/>
    </row>
    <row r="4390" ht="15.75" customHeight="1">
      <c r="A4390" s="204"/>
      <c r="B4390" s="240"/>
      <c r="C4390" s="223"/>
      <c r="D4390" s="223"/>
      <c r="J4390" s="226"/>
      <c r="K4390" s="3"/>
      <c r="L4390" s="3"/>
      <c r="O4390" s="227"/>
      <c r="Q4390" s="94"/>
      <c r="R4390" s="94"/>
      <c r="S4390" s="94"/>
      <c r="T4390" s="94"/>
    </row>
    <row r="4391" ht="15.75" customHeight="1">
      <c r="A4391" s="204"/>
      <c r="B4391" s="240"/>
      <c r="C4391" s="223"/>
      <c r="D4391" s="223"/>
      <c r="J4391" s="226"/>
      <c r="K4391" s="3"/>
      <c r="L4391" s="3"/>
      <c r="O4391" s="227"/>
      <c r="Q4391" s="94"/>
      <c r="R4391" s="94"/>
      <c r="S4391" s="94"/>
      <c r="T4391" s="94"/>
    </row>
    <row r="4392" ht="15.75" customHeight="1">
      <c r="A4392" s="204"/>
      <c r="B4392" s="240"/>
      <c r="C4392" s="223"/>
      <c r="D4392" s="223"/>
      <c r="J4392" s="226"/>
      <c r="K4392" s="3"/>
      <c r="L4392" s="3"/>
      <c r="O4392" s="227"/>
      <c r="Q4392" s="94"/>
      <c r="R4392" s="94"/>
      <c r="S4392" s="94"/>
      <c r="T4392" s="94"/>
    </row>
    <row r="4393" ht="15.75" customHeight="1">
      <c r="A4393" s="204"/>
      <c r="B4393" s="240"/>
      <c r="C4393" s="223"/>
      <c r="D4393" s="223"/>
      <c r="J4393" s="226"/>
      <c r="K4393" s="3"/>
      <c r="L4393" s="3"/>
      <c r="O4393" s="227"/>
      <c r="Q4393" s="94"/>
      <c r="R4393" s="94"/>
      <c r="S4393" s="94"/>
      <c r="T4393" s="94"/>
    </row>
    <row r="4394" ht="15.75" customHeight="1">
      <c r="A4394" s="204"/>
      <c r="B4394" s="240"/>
      <c r="C4394" s="223"/>
      <c r="D4394" s="223"/>
      <c r="J4394" s="226"/>
      <c r="K4394" s="3"/>
      <c r="L4394" s="3"/>
      <c r="O4394" s="227"/>
      <c r="Q4394" s="94"/>
      <c r="R4394" s="94"/>
      <c r="S4394" s="94"/>
      <c r="T4394" s="94"/>
    </row>
    <row r="4395" ht="15.75" customHeight="1">
      <c r="A4395" s="204"/>
      <c r="B4395" s="240"/>
      <c r="C4395" s="223"/>
      <c r="D4395" s="223"/>
      <c r="J4395" s="226"/>
      <c r="K4395" s="3"/>
      <c r="L4395" s="3"/>
      <c r="O4395" s="227"/>
      <c r="Q4395" s="94"/>
      <c r="R4395" s="94"/>
      <c r="S4395" s="94"/>
      <c r="T4395" s="94"/>
    </row>
    <row r="4396" ht="15.75" customHeight="1">
      <c r="A4396" s="204"/>
      <c r="B4396" s="240"/>
      <c r="C4396" s="223"/>
      <c r="D4396" s="223"/>
      <c r="J4396" s="226"/>
      <c r="K4396" s="3"/>
      <c r="L4396" s="3"/>
      <c r="O4396" s="227"/>
      <c r="Q4396" s="94"/>
      <c r="R4396" s="94"/>
      <c r="S4396" s="94"/>
      <c r="T4396" s="94"/>
    </row>
    <row r="4397" ht="15.75" customHeight="1">
      <c r="A4397" s="204"/>
      <c r="B4397" s="240"/>
      <c r="C4397" s="223"/>
      <c r="D4397" s="223"/>
      <c r="J4397" s="226"/>
      <c r="K4397" s="3"/>
      <c r="L4397" s="3"/>
      <c r="O4397" s="227"/>
      <c r="Q4397" s="94"/>
      <c r="R4397" s="94"/>
      <c r="S4397" s="94"/>
      <c r="T4397" s="94"/>
    </row>
    <row r="4398" ht="15.75" customHeight="1">
      <c r="A4398" s="204"/>
      <c r="B4398" s="240"/>
      <c r="C4398" s="223"/>
      <c r="D4398" s="223"/>
      <c r="J4398" s="226"/>
      <c r="K4398" s="3"/>
      <c r="L4398" s="3"/>
      <c r="O4398" s="227"/>
      <c r="Q4398" s="94"/>
      <c r="R4398" s="94"/>
      <c r="S4398" s="94"/>
      <c r="T4398" s="94"/>
    </row>
    <row r="4399" ht="15.75" customHeight="1">
      <c r="A4399" s="204"/>
      <c r="B4399" s="240"/>
      <c r="C4399" s="223"/>
      <c r="D4399" s="223"/>
      <c r="J4399" s="226"/>
      <c r="K4399" s="3"/>
      <c r="L4399" s="3"/>
      <c r="O4399" s="227"/>
      <c r="Q4399" s="94"/>
      <c r="R4399" s="94"/>
      <c r="S4399" s="94"/>
      <c r="T4399" s="94"/>
    </row>
    <row r="4400" ht="15.75" customHeight="1">
      <c r="A4400" s="204"/>
      <c r="B4400" s="240"/>
      <c r="C4400" s="223"/>
      <c r="D4400" s="223"/>
      <c r="J4400" s="226"/>
      <c r="K4400" s="3"/>
      <c r="L4400" s="3"/>
      <c r="O4400" s="227"/>
      <c r="Q4400" s="94"/>
      <c r="R4400" s="94"/>
      <c r="S4400" s="94"/>
      <c r="T4400" s="94"/>
    </row>
    <row r="4401" ht="15.75" customHeight="1">
      <c r="A4401" s="204"/>
      <c r="B4401" s="240"/>
      <c r="C4401" s="223"/>
      <c r="D4401" s="223"/>
      <c r="J4401" s="226"/>
      <c r="K4401" s="3"/>
      <c r="L4401" s="3"/>
      <c r="O4401" s="227"/>
      <c r="Q4401" s="94"/>
      <c r="R4401" s="94"/>
      <c r="S4401" s="94"/>
      <c r="T4401" s="94"/>
    </row>
    <row r="4402" ht="15.75" customHeight="1">
      <c r="A4402" s="204"/>
      <c r="B4402" s="240"/>
      <c r="C4402" s="223"/>
      <c r="D4402" s="223"/>
      <c r="J4402" s="226"/>
      <c r="K4402" s="3"/>
      <c r="L4402" s="3"/>
      <c r="O4402" s="227"/>
      <c r="Q4402" s="94"/>
      <c r="R4402" s="94"/>
      <c r="S4402" s="94"/>
      <c r="T4402" s="94"/>
    </row>
    <row r="4403" ht="15.75" customHeight="1">
      <c r="A4403" s="204"/>
      <c r="B4403" s="240"/>
      <c r="C4403" s="223"/>
      <c r="D4403" s="223"/>
      <c r="J4403" s="226"/>
      <c r="K4403" s="3"/>
      <c r="L4403" s="3"/>
      <c r="O4403" s="227"/>
      <c r="Q4403" s="94"/>
      <c r="R4403" s="94"/>
      <c r="S4403" s="94"/>
      <c r="T4403" s="94"/>
    </row>
    <row r="4404" ht="15.75" customHeight="1">
      <c r="A4404" s="204"/>
      <c r="B4404" s="240"/>
      <c r="C4404" s="223"/>
      <c r="D4404" s="223"/>
      <c r="J4404" s="226"/>
      <c r="K4404" s="3"/>
      <c r="L4404" s="3"/>
      <c r="O4404" s="227"/>
      <c r="Q4404" s="94"/>
      <c r="R4404" s="94"/>
      <c r="S4404" s="94"/>
      <c r="T4404" s="94"/>
    </row>
    <row r="4405" ht="15.75" customHeight="1">
      <c r="A4405" s="204"/>
      <c r="B4405" s="240"/>
      <c r="C4405" s="223"/>
      <c r="D4405" s="223"/>
      <c r="J4405" s="226"/>
      <c r="K4405" s="3"/>
      <c r="L4405" s="3"/>
      <c r="O4405" s="227"/>
      <c r="Q4405" s="94"/>
      <c r="R4405" s="94"/>
      <c r="S4405" s="94"/>
      <c r="T4405" s="94"/>
    </row>
    <row r="4406" ht="15.75" customHeight="1">
      <c r="A4406" s="204"/>
      <c r="B4406" s="240"/>
      <c r="C4406" s="223"/>
      <c r="D4406" s="223"/>
      <c r="J4406" s="226"/>
      <c r="K4406" s="3"/>
      <c r="L4406" s="3"/>
      <c r="O4406" s="227"/>
      <c r="Q4406" s="94"/>
      <c r="R4406" s="94"/>
      <c r="S4406" s="94"/>
      <c r="T4406" s="94"/>
    </row>
    <row r="4407" ht="15.75" customHeight="1">
      <c r="A4407" s="204"/>
      <c r="B4407" s="240"/>
      <c r="C4407" s="223"/>
      <c r="D4407" s="223"/>
      <c r="J4407" s="226"/>
      <c r="K4407" s="3"/>
      <c r="L4407" s="3"/>
      <c r="O4407" s="227"/>
      <c r="Q4407" s="94"/>
      <c r="R4407" s="94"/>
      <c r="S4407" s="94"/>
      <c r="T4407" s="94"/>
    </row>
    <row r="4408" ht="15.75" customHeight="1">
      <c r="A4408" s="204"/>
      <c r="B4408" s="240"/>
      <c r="C4408" s="223"/>
      <c r="D4408" s="223"/>
      <c r="J4408" s="226"/>
      <c r="K4408" s="3"/>
      <c r="L4408" s="3"/>
      <c r="O4408" s="227"/>
      <c r="Q4408" s="94"/>
      <c r="R4408" s="94"/>
      <c r="S4408" s="94"/>
      <c r="T4408" s="94"/>
    </row>
    <row r="4409" ht="15.75" customHeight="1">
      <c r="A4409" s="204"/>
      <c r="B4409" s="240"/>
      <c r="C4409" s="223"/>
      <c r="D4409" s="223"/>
      <c r="J4409" s="226"/>
      <c r="K4409" s="3"/>
      <c r="L4409" s="3"/>
      <c r="O4409" s="227"/>
      <c r="Q4409" s="94"/>
      <c r="R4409" s="94"/>
      <c r="S4409" s="94"/>
      <c r="T4409" s="94"/>
    </row>
    <row r="4410" ht="15.75" customHeight="1">
      <c r="A4410" s="204"/>
      <c r="B4410" s="240"/>
      <c r="C4410" s="223"/>
      <c r="D4410" s="223"/>
      <c r="J4410" s="226"/>
      <c r="K4410" s="3"/>
      <c r="L4410" s="3"/>
      <c r="O4410" s="227"/>
      <c r="Q4410" s="94"/>
      <c r="R4410" s="94"/>
      <c r="S4410" s="94"/>
      <c r="T4410" s="94"/>
    </row>
    <row r="4411" ht="15.75" customHeight="1">
      <c r="A4411" s="204"/>
      <c r="B4411" s="240"/>
      <c r="C4411" s="223"/>
      <c r="D4411" s="223"/>
      <c r="J4411" s="226"/>
      <c r="K4411" s="3"/>
      <c r="L4411" s="3"/>
      <c r="O4411" s="227"/>
      <c r="Q4411" s="94"/>
      <c r="R4411" s="94"/>
      <c r="S4411" s="94"/>
      <c r="T4411" s="94"/>
    </row>
    <row r="4412" ht="15.75" customHeight="1">
      <c r="A4412" s="204"/>
      <c r="B4412" s="240"/>
      <c r="C4412" s="223"/>
      <c r="D4412" s="223"/>
      <c r="J4412" s="226"/>
      <c r="K4412" s="3"/>
      <c r="L4412" s="3"/>
      <c r="O4412" s="227"/>
      <c r="Q4412" s="94"/>
      <c r="R4412" s="94"/>
      <c r="S4412" s="94"/>
      <c r="T4412" s="94"/>
    </row>
    <row r="4413" ht="15.75" customHeight="1">
      <c r="A4413" s="204"/>
      <c r="B4413" s="240"/>
      <c r="C4413" s="223"/>
      <c r="D4413" s="223"/>
      <c r="J4413" s="226"/>
      <c r="K4413" s="3"/>
      <c r="L4413" s="3"/>
      <c r="O4413" s="227"/>
      <c r="Q4413" s="94"/>
      <c r="R4413" s="94"/>
      <c r="S4413" s="94"/>
      <c r="T4413" s="94"/>
    </row>
    <row r="4414" ht="15.75" customHeight="1">
      <c r="A4414" s="204"/>
      <c r="B4414" s="240"/>
      <c r="C4414" s="223"/>
      <c r="D4414" s="223"/>
      <c r="J4414" s="226"/>
      <c r="K4414" s="3"/>
      <c r="L4414" s="3"/>
      <c r="O4414" s="227"/>
      <c r="Q4414" s="94"/>
      <c r="R4414" s="94"/>
      <c r="S4414" s="94"/>
      <c r="T4414" s="94"/>
    </row>
    <row r="4415" ht="15.75" customHeight="1">
      <c r="A4415" s="204"/>
      <c r="B4415" s="240"/>
      <c r="C4415" s="223"/>
      <c r="D4415" s="223"/>
      <c r="J4415" s="226"/>
      <c r="K4415" s="3"/>
      <c r="L4415" s="3"/>
      <c r="O4415" s="227"/>
      <c r="Q4415" s="94"/>
      <c r="R4415" s="94"/>
      <c r="S4415" s="94"/>
      <c r="T4415" s="94"/>
    </row>
    <row r="4416" ht="15.75" customHeight="1">
      <c r="A4416" s="204"/>
      <c r="B4416" s="240"/>
      <c r="C4416" s="223"/>
      <c r="D4416" s="223"/>
      <c r="J4416" s="226"/>
      <c r="K4416" s="3"/>
      <c r="L4416" s="3"/>
      <c r="O4416" s="227"/>
      <c r="Q4416" s="94"/>
      <c r="R4416" s="94"/>
      <c r="S4416" s="94"/>
      <c r="T4416" s="94"/>
    </row>
    <row r="4417" ht="15.75" customHeight="1">
      <c r="A4417" s="204"/>
      <c r="B4417" s="240"/>
      <c r="C4417" s="223"/>
      <c r="D4417" s="223"/>
      <c r="J4417" s="226"/>
      <c r="K4417" s="3"/>
      <c r="L4417" s="3"/>
      <c r="O4417" s="227"/>
      <c r="Q4417" s="94"/>
      <c r="R4417" s="94"/>
      <c r="S4417" s="94"/>
      <c r="T4417" s="94"/>
    </row>
    <row r="4418" ht="15.75" customHeight="1">
      <c r="A4418" s="204"/>
      <c r="B4418" s="240"/>
      <c r="C4418" s="223"/>
      <c r="D4418" s="223"/>
      <c r="J4418" s="226"/>
      <c r="K4418" s="3"/>
      <c r="L4418" s="3"/>
      <c r="O4418" s="227"/>
      <c r="Q4418" s="94"/>
      <c r="R4418" s="94"/>
      <c r="S4418" s="94"/>
      <c r="T4418" s="94"/>
    </row>
    <row r="4419" ht="15.75" customHeight="1">
      <c r="A4419" s="204"/>
      <c r="B4419" s="240"/>
      <c r="C4419" s="223"/>
      <c r="D4419" s="223"/>
      <c r="J4419" s="226"/>
      <c r="K4419" s="3"/>
      <c r="L4419" s="3"/>
      <c r="O4419" s="227"/>
      <c r="Q4419" s="94"/>
      <c r="R4419" s="94"/>
      <c r="S4419" s="94"/>
      <c r="T4419" s="94"/>
    </row>
    <row r="4420" ht="15.75" customHeight="1">
      <c r="A4420" s="204"/>
      <c r="B4420" s="240"/>
      <c r="C4420" s="223"/>
      <c r="D4420" s="223"/>
      <c r="J4420" s="226"/>
      <c r="K4420" s="3"/>
      <c r="L4420" s="3"/>
      <c r="O4420" s="227"/>
      <c r="Q4420" s="94"/>
      <c r="R4420" s="94"/>
      <c r="S4420" s="94"/>
      <c r="T4420" s="94"/>
    </row>
    <row r="4421" ht="15.75" customHeight="1">
      <c r="A4421" s="204"/>
      <c r="B4421" s="240"/>
      <c r="C4421" s="223"/>
      <c r="D4421" s="223"/>
      <c r="J4421" s="226"/>
      <c r="K4421" s="3"/>
      <c r="L4421" s="3"/>
      <c r="O4421" s="227"/>
      <c r="Q4421" s="94"/>
      <c r="R4421" s="94"/>
      <c r="S4421" s="94"/>
      <c r="T4421" s="94"/>
    </row>
    <row r="4422" ht="15.75" customHeight="1">
      <c r="A4422" s="204"/>
      <c r="B4422" s="240"/>
      <c r="C4422" s="223"/>
      <c r="D4422" s="223"/>
      <c r="J4422" s="226"/>
      <c r="K4422" s="3"/>
      <c r="L4422" s="3"/>
      <c r="O4422" s="227"/>
      <c r="Q4422" s="94"/>
      <c r="R4422" s="94"/>
      <c r="S4422" s="94"/>
      <c r="T4422" s="94"/>
    </row>
    <row r="4423" ht="15.75" customHeight="1">
      <c r="A4423" s="204"/>
      <c r="B4423" s="240"/>
      <c r="C4423" s="223"/>
      <c r="D4423" s="223"/>
      <c r="J4423" s="226"/>
      <c r="K4423" s="3"/>
      <c r="L4423" s="3"/>
      <c r="O4423" s="227"/>
      <c r="Q4423" s="94"/>
      <c r="R4423" s="94"/>
      <c r="S4423" s="94"/>
      <c r="T4423" s="94"/>
    </row>
    <row r="4424" ht="15.75" customHeight="1">
      <c r="A4424" s="204"/>
      <c r="B4424" s="240"/>
      <c r="C4424" s="223"/>
      <c r="D4424" s="223"/>
      <c r="J4424" s="226"/>
      <c r="K4424" s="3"/>
      <c r="L4424" s="3"/>
      <c r="O4424" s="227"/>
      <c r="Q4424" s="94"/>
      <c r="R4424" s="94"/>
      <c r="S4424" s="94"/>
      <c r="T4424" s="94"/>
    </row>
    <row r="4425" ht="15.75" customHeight="1">
      <c r="A4425" s="204"/>
      <c r="B4425" s="240"/>
      <c r="C4425" s="223"/>
      <c r="D4425" s="223"/>
      <c r="J4425" s="226"/>
      <c r="K4425" s="3"/>
      <c r="L4425" s="3"/>
      <c r="O4425" s="227"/>
      <c r="Q4425" s="94"/>
      <c r="R4425" s="94"/>
      <c r="S4425" s="94"/>
      <c r="T4425" s="94"/>
    </row>
    <row r="4426" ht="15.75" customHeight="1">
      <c r="A4426" s="204"/>
      <c r="B4426" s="240"/>
      <c r="C4426" s="223"/>
      <c r="D4426" s="223"/>
      <c r="J4426" s="226"/>
      <c r="K4426" s="3"/>
      <c r="L4426" s="3"/>
      <c r="O4426" s="227"/>
      <c r="Q4426" s="94"/>
      <c r="R4426" s="94"/>
      <c r="S4426" s="94"/>
      <c r="T4426" s="94"/>
    </row>
    <row r="4427" ht="15.75" customHeight="1">
      <c r="A4427" s="204"/>
      <c r="B4427" s="240"/>
      <c r="C4427" s="223"/>
      <c r="D4427" s="223"/>
      <c r="J4427" s="226"/>
      <c r="K4427" s="3"/>
      <c r="L4427" s="3"/>
      <c r="O4427" s="227"/>
      <c r="Q4427" s="94"/>
      <c r="R4427" s="94"/>
      <c r="S4427" s="94"/>
      <c r="T4427" s="94"/>
    </row>
    <row r="4428" ht="15.75" customHeight="1">
      <c r="A4428" s="204"/>
      <c r="B4428" s="240"/>
      <c r="C4428" s="223"/>
      <c r="D4428" s="223"/>
      <c r="J4428" s="226"/>
      <c r="K4428" s="3"/>
      <c r="L4428" s="3"/>
      <c r="O4428" s="227"/>
      <c r="Q4428" s="94"/>
      <c r="R4428" s="94"/>
      <c r="S4428" s="94"/>
      <c r="T4428" s="94"/>
    </row>
    <row r="4429" ht="15.75" customHeight="1">
      <c r="A4429" s="204"/>
      <c r="B4429" s="240"/>
      <c r="C4429" s="223"/>
      <c r="D4429" s="223"/>
      <c r="J4429" s="226"/>
      <c r="K4429" s="3"/>
      <c r="L4429" s="3"/>
      <c r="O4429" s="227"/>
      <c r="Q4429" s="94"/>
      <c r="R4429" s="94"/>
      <c r="S4429" s="94"/>
      <c r="T4429" s="94"/>
    </row>
    <row r="4430" ht="15.75" customHeight="1">
      <c r="A4430" s="204"/>
      <c r="B4430" s="240"/>
      <c r="C4430" s="223"/>
      <c r="D4430" s="223"/>
      <c r="J4430" s="226"/>
      <c r="K4430" s="3"/>
      <c r="L4430" s="3"/>
      <c r="O4430" s="227"/>
      <c r="Q4430" s="94"/>
      <c r="R4430" s="94"/>
      <c r="S4430" s="94"/>
      <c r="T4430" s="94"/>
    </row>
    <row r="4431" ht="15.75" customHeight="1">
      <c r="A4431" s="204"/>
      <c r="B4431" s="240"/>
      <c r="C4431" s="223"/>
      <c r="D4431" s="223"/>
      <c r="J4431" s="226"/>
      <c r="K4431" s="3"/>
      <c r="L4431" s="3"/>
      <c r="O4431" s="227"/>
      <c r="Q4431" s="94"/>
      <c r="R4431" s="94"/>
      <c r="S4431" s="94"/>
      <c r="T4431" s="94"/>
    </row>
    <row r="4432" ht="15.75" customHeight="1">
      <c r="A4432" s="204"/>
      <c r="B4432" s="240"/>
      <c r="C4432" s="223"/>
      <c r="D4432" s="223"/>
      <c r="J4432" s="226"/>
      <c r="K4432" s="3"/>
      <c r="L4432" s="3"/>
      <c r="O4432" s="227"/>
      <c r="Q4432" s="94"/>
      <c r="R4432" s="94"/>
      <c r="S4432" s="94"/>
      <c r="T4432" s="94"/>
    </row>
    <row r="4433" ht="15.75" customHeight="1">
      <c r="A4433" s="204"/>
      <c r="B4433" s="240"/>
      <c r="C4433" s="223"/>
      <c r="D4433" s="223"/>
      <c r="J4433" s="226"/>
      <c r="K4433" s="3"/>
      <c r="L4433" s="3"/>
      <c r="O4433" s="227"/>
      <c r="Q4433" s="94"/>
      <c r="R4433" s="94"/>
      <c r="S4433" s="94"/>
      <c r="T4433" s="94"/>
    </row>
    <row r="4434" ht="15.75" customHeight="1">
      <c r="A4434" s="204"/>
      <c r="B4434" s="240"/>
      <c r="C4434" s="223"/>
      <c r="D4434" s="223"/>
      <c r="J4434" s="226"/>
      <c r="K4434" s="3"/>
      <c r="L4434" s="3"/>
      <c r="O4434" s="227"/>
      <c r="Q4434" s="94"/>
      <c r="R4434" s="94"/>
      <c r="S4434" s="94"/>
      <c r="T4434" s="94"/>
    </row>
    <row r="4435" ht="15.75" customHeight="1">
      <c r="A4435" s="204"/>
      <c r="B4435" s="240"/>
      <c r="C4435" s="223"/>
      <c r="D4435" s="223"/>
      <c r="J4435" s="226"/>
      <c r="K4435" s="3"/>
      <c r="L4435" s="3"/>
      <c r="O4435" s="227"/>
      <c r="Q4435" s="94"/>
      <c r="R4435" s="94"/>
      <c r="S4435" s="94"/>
      <c r="T4435" s="94"/>
    </row>
    <row r="4436" ht="15.75" customHeight="1">
      <c r="A4436" s="204"/>
      <c r="B4436" s="240"/>
      <c r="C4436" s="223"/>
      <c r="D4436" s="223"/>
      <c r="J4436" s="226"/>
      <c r="K4436" s="3"/>
      <c r="L4436" s="3"/>
      <c r="O4436" s="227"/>
      <c r="Q4436" s="94"/>
      <c r="R4436" s="94"/>
      <c r="S4436" s="94"/>
      <c r="T4436" s="94"/>
    </row>
    <row r="4437" ht="15.75" customHeight="1">
      <c r="A4437" s="204"/>
      <c r="B4437" s="240"/>
      <c r="C4437" s="223"/>
      <c r="D4437" s="223"/>
      <c r="J4437" s="226"/>
      <c r="K4437" s="3"/>
      <c r="L4437" s="3"/>
      <c r="O4437" s="227"/>
      <c r="Q4437" s="94"/>
      <c r="R4437" s="94"/>
      <c r="S4437" s="94"/>
      <c r="T4437" s="94"/>
    </row>
    <row r="4438" ht="15.75" customHeight="1">
      <c r="A4438" s="204"/>
      <c r="B4438" s="240"/>
      <c r="C4438" s="223"/>
      <c r="D4438" s="223"/>
      <c r="J4438" s="226"/>
      <c r="K4438" s="3"/>
      <c r="L4438" s="3"/>
      <c r="O4438" s="227"/>
      <c r="Q4438" s="94"/>
      <c r="R4438" s="94"/>
      <c r="S4438" s="94"/>
      <c r="T4438" s="94"/>
    </row>
    <row r="4439" ht="15.75" customHeight="1">
      <c r="A4439" s="204"/>
      <c r="B4439" s="240"/>
      <c r="C4439" s="223"/>
      <c r="D4439" s="223"/>
      <c r="J4439" s="226"/>
      <c r="K4439" s="3"/>
      <c r="L4439" s="3"/>
      <c r="O4439" s="227"/>
      <c r="Q4439" s="94"/>
      <c r="R4439" s="94"/>
      <c r="S4439" s="94"/>
      <c r="T4439" s="94"/>
    </row>
    <row r="4440" ht="15.75" customHeight="1">
      <c r="A4440" s="204"/>
      <c r="B4440" s="240"/>
      <c r="C4440" s="223"/>
      <c r="D4440" s="223"/>
      <c r="J4440" s="226"/>
      <c r="K4440" s="3"/>
      <c r="L4440" s="3"/>
      <c r="O4440" s="227"/>
      <c r="Q4440" s="94"/>
      <c r="R4440" s="94"/>
      <c r="S4440" s="94"/>
      <c r="T4440" s="94"/>
    </row>
    <row r="4441" ht="15.75" customHeight="1">
      <c r="A4441" s="204"/>
      <c r="B4441" s="240"/>
      <c r="C4441" s="223"/>
      <c r="D4441" s="223"/>
      <c r="J4441" s="226"/>
      <c r="K4441" s="3"/>
      <c r="L4441" s="3"/>
      <c r="O4441" s="227"/>
      <c r="Q4441" s="94"/>
      <c r="R4441" s="94"/>
      <c r="S4441" s="94"/>
      <c r="T4441" s="94"/>
    </row>
    <row r="4442" ht="15.75" customHeight="1">
      <c r="A4442" s="204"/>
      <c r="B4442" s="240"/>
      <c r="C4442" s="223"/>
      <c r="D4442" s="223"/>
      <c r="J4442" s="226"/>
      <c r="K4442" s="3"/>
      <c r="L4442" s="3"/>
      <c r="O4442" s="227"/>
      <c r="Q4442" s="94"/>
      <c r="R4442" s="94"/>
      <c r="S4442" s="94"/>
      <c r="T4442" s="94"/>
    </row>
    <row r="4443" ht="15.75" customHeight="1">
      <c r="A4443" s="204"/>
      <c r="B4443" s="240"/>
      <c r="C4443" s="223"/>
      <c r="D4443" s="223"/>
      <c r="J4443" s="226"/>
      <c r="K4443" s="3"/>
      <c r="L4443" s="3"/>
      <c r="O4443" s="227"/>
      <c r="Q4443" s="94"/>
      <c r="R4443" s="94"/>
      <c r="S4443" s="94"/>
      <c r="T4443" s="94"/>
    </row>
    <row r="4444" ht="15.75" customHeight="1">
      <c r="A4444" s="204"/>
      <c r="B4444" s="240"/>
      <c r="C4444" s="223"/>
      <c r="D4444" s="223"/>
      <c r="J4444" s="226"/>
      <c r="K4444" s="3"/>
      <c r="L4444" s="3"/>
      <c r="O4444" s="227"/>
      <c r="Q4444" s="94"/>
      <c r="R4444" s="94"/>
      <c r="S4444" s="94"/>
      <c r="T4444" s="94"/>
    </row>
    <row r="4445" ht="15.75" customHeight="1">
      <c r="A4445" s="204"/>
      <c r="B4445" s="240"/>
      <c r="C4445" s="223"/>
      <c r="D4445" s="223"/>
      <c r="J4445" s="226"/>
      <c r="K4445" s="3"/>
      <c r="L4445" s="3"/>
      <c r="O4445" s="227"/>
      <c r="Q4445" s="94"/>
      <c r="R4445" s="94"/>
      <c r="S4445" s="94"/>
      <c r="T4445" s="94"/>
    </row>
    <row r="4446" ht="15.75" customHeight="1">
      <c r="A4446" s="204"/>
      <c r="B4446" s="240"/>
      <c r="C4446" s="223"/>
      <c r="D4446" s="223"/>
      <c r="J4446" s="226"/>
      <c r="K4446" s="3"/>
      <c r="L4446" s="3"/>
      <c r="O4446" s="227"/>
      <c r="Q4446" s="94"/>
      <c r="R4446" s="94"/>
      <c r="S4446" s="94"/>
      <c r="T4446" s="94"/>
    </row>
    <row r="4447" ht="15.75" customHeight="1">
      <c r="A4447" s="204"/>
      <c r="B4447" s="240"/>
      <c r="C4447" s="223"/>
      <c r="D4447" s="223"/>
      <c r="J4447" s="226"/>
      <c r="K4447" s="3"/>
      <c r="L4447" s="3"/>
      <c r="O4447" s="227"/>
      <c r="Q4447" s="94"/>
      <c r="R4447" s="94"/>
      <c r="S4447" s="94"/>
      <c r="T4447" s="94"/>
    </row>
    <row r="4448" ht="15.75" customHeight="1">
      <c r="A4448" s="204"/>
      <c r="B4448" s="240"/>
      <c r="C4448" s="223"/>
      <c r="D4448" s="223"/>
      <c r="J4448" s="226"/>
      <c r="K4448" s="3"/>
      <c r="L4448" s="3"/>
      <c r="O4448" s="227"/>
      <c r="Q4448" s="94"/>
      <c r="R4448" s="94"/>
      <c r="S4448" s="94"/>
      <c r="T4448" s="94"/>
    </row>
    <row r="4449" ht="15.75" customHeight="1">
      <c r="A4449" s="204"/>
      <c r="B4449" s="240"/>
      <c r="C4449" s="223"/>
      <c r="D4449" s="223"/>
      <c r="J4449" s="226"/>
      <c r="K4449" s="3"/>
      <c r="L4449" s="3"/>
      <c r="O4449" s="227"/>
      <c r="Q4449" s="94"/>
      <c r="R4449" s="94"/>
      <c r="S4449" s="94"/>
      <c r="T4449" s="94"/>
    </row>
    <row r="4450" ht="15.75" customHeight="1">
      <c r="A4450" s="204"/>
      <c r="B4450" s="240"/>
      <c r="C4450" s="223"/>
      <c r="D4450" s="223"/>
      <c r="J4450" s="226"/>
      <c r="K4450" s="3"/>
      <c r="L4450" s="3"/>
      <c r="O4450" s="227"/>
      <c r="Q4450" s="94"/>
      <c r="R4450" s="94"/>
      <c r="S4450" s="94"/>
      <c r="T4450" s="94"/>
    </row>
    <row r="4451" ht="15.75" customHeight="1">
      <c r="A4451" s="204"/>
      <c r="B4451" s="240"/>
      <c r="C4451" s="223"/>
      <c r="D4451" s="223"/>
      <c r="J4451" s="226"/>
      <c r="K4451" s="3"/>
      <c r="L4451" s="3"/>
      <c r="O4451" s="227"/>
      <c r="Q4451" s="94"/>
      <c r="R4451" s="94"/>
      <c r="S4451" s="94"/>
      <c r="T4451" s="94"/>
    </row>
    <row r="4452" ht="15.75" customHeight="1">
      <c r="A4452" s="204"/>
      <c r="B4452" s="240"/>
      <c r="C4452" s="223"/>
      <c r="D4452" s="223"/>
      <c r="J4452" s="226"/>
      <c r="K4452" s="3"/>
      <c r="L4452" s="3"/>
      <c r="O4452" s="227"/>
      <c r="Q4452" s="94"/>
      <c r="R4452" s="94"/>
      <c r="S4452" s="94"/>
      <c r="T4452" s="94"/>
    </row>
    <row r="4453" ht="15.75" customHeight="1">
      <c r="A4453" s="204"/>
      <c r="B4453" s="240"/>
      <c r="C4453" s="223"/>
      <c r="D4453" s="223"/>
      <c r="J4453" s="226"/>
      <c r="K4453" s="3"/>
      <c r="L4453" s="3"/>
      <c r="O4453" s="227"/>
      <c r="Q4453" s="94"/>
      <c r="R4453" s="94"/>
      <c r="S4453" s="94"/>
      <c r="T4453" s="94"/>
    </row>
    <row r="4454" ht="15.75" customHeight="1">
      <c r="A4454" s="204"/>
      <c r="B4454" s="240"/>
      <c r="C4454" s="223"/>
      <c r="D4454" s="223"/>
      <c r="J4454" s="226"/>
      <c r="K4454" s="3"/>
      <c r="L4454" s="3"/>
      <c r="O4454" s="227"/>
      <c r="Q4454" s="94"/>
      <c r="R4454" s="94"/>
      <c r="S4454" s="94"/>
      <c r="T4454" s="94"/>
    </row>
    <row r="4455" ht="15.75" customHeight="1">
      <c r="A4455" s="204"/>
      <c r="B4455" s="240"/>
      <c r="C4455" s="223"/>
      <c r="D4455" s="223"/>
      <c r="J4455" s="226"/>
      <c r="K4455" s="3"/>
      <c r="L4455" s="3"/>
      <c r="O4455" s="227"/>
      <c r="Q4455" s="94"/>
      <c r="R4455" s="94"/>
      <c r="S4455" s="94"/>
      <c r="T4455" s="94"/>
    </row>
    <row r="4456" ht="15.75" customHeight="1">
      <c r="A4456" s="204"/>
      <c r="B4456" s="240"/>
      <c r="C4456" s="223"/>
      <c r="D4456" s="223"/>
      <c r="J4456" s="226"/>
      <c r="K4456" s="3"/>
      <c r="L4456" s="3"/>
      <c r="O4456" s="227"/>
      <c r="Q4456" s="94"/>
      <c r="R4456" s="94"/>
      <c r="S4456" s="94"/>
      <c r="T4456" s="94"/>
    </row>
    <row r="4457" ht="15.75" customHeight="1">
      <c r="A4457" s="204"/>
      <c r="B4457" s="240"/>
      <c r="C4457" s="223"/>
      <c r="D4457" s="223"/>
      <c r="J4457" s="226"/>
      <c r="K4457" s="3"/>
      <c r="L4457" s="3"/>
      <c r="O4457" s="227"/>
      <c r="Q4457" s="94"/>
      <c r="R4457" s="94"/>
      <c r="S4457" s="94"/>
      <c r="T4457" s="94"/>
    </row>
    <row r="4458" ht="15.75" customHeight="1">
      <c r="A4458" s="204"/>
      <c r="B4458" s="240"/>
      <c r="C4458" s="223"/>
      <c r="D4458" s="223"/>
      <c r="J4458" s="226"/>
      <c r="K4458" s="3"/>
      <c r="L4458" s="3"/>
      <c r="O4458" s="227"/>
      <c r="Q4458" s="94"/>
      <c r="R4458" s="94"/>
      <c r="S4458" s="94"/>
      <c r="T4458" s="94"/>
    </row>
    <row r="4459" ht="15.75" customHeight="1">
      <c r="A4459" s="204"/>
      <c r="B4459" s="240"/>
      <c r="C4459" s="223"/>
      <c r="D4459" s="223"/>
      <c r="J4459" s="226"/>
      <c r="K4459" s="3"/>
      <c r="L4459" s="3"/>
      <c r="O4459" s="227"/>
      <c r="Q4459" s="94"/>
      <c r="R4459" s="94"/>
      <c r="S4459" s="94"/>
      <c r="T4459" s="94"/>
    </row>
    <row r="4460" ht="15.75" customHeight="1">
      <c r="A4460" s="204"/>
      <c r="B4460" s="240"/>
      <c r="C4460" s="223"/>
      <c r="D4460" s="223"/>
      <c r="J4460" s="226"/>
      <c r="K4460" s="3"/>
      <c r="L4460" s="3"/>
      <c r="O4460" s="227"/>
      <c r="Q4460" s="94"/>
      <c r="R4460" s="94"/>
      <c r="S4460" s="94"/>
      <c r="T4460" s="94"/>
    </row>
    <row r="4461" ht="15.75" customHeight="1">
      <c r="A4461" s="204"/>
      <c r="B4461" s="240"/>
      <c r="C4461" s="223"/>
      <c r="D4461" s="223"/>
      <c r="J4461" s="226"/>
      <c r="K4461" s="3"/>
      <c r="L4461" s="3"/>
      <c r="O4461" s="227"/>
      <c r="Q4461" s="94"/>
      <c r="R4461" s="94"/>
      <c r="S4461" s="94"/>
      <c r="T4461" s="94"/>
    </row>
    <row r="4462" ht="15.75" customHeight="1">
      <c r="A4462" s="204"/>
      <c r="B4462" s="240"/>
      <c r="C4462" s="223"/>
      <c r="D4462" s="223"/>
      <c r="J4462" s="226"/>
      <c r="K4462" s="3"/>
      <c r="L4462" s="3"/>
      <c r="O4462" s="227"/>
      <c r="Q4462" s="94"/>
      <c r="R4462" s="94"/>
      <c r="S4462" s="94"/>
      <c r="T4462" s="94"/>
    </row>
    <row r="4463" ht="15.75" customHeight="1">
      <c r="A4463" s="204"/>
      <c r="B4463" s="240"/>
      <c r="C4463" s="223"/>
      <c r="D4463" s="223"/>
      <c r="J4463" s="226"/>
      <c r="K4463" s="3"/>
      <c r="L4463" s="3"/>
      <c r="O4463" s="227"/>
      <c r="Q4463" s="94"/>
      <c r="R4463" s="94"/>
      <c r="S4463" s="94"/>
      <c r="T4463" s="94"/>
    </row>
    <row r="4464" ht="15.75" customHeight="1">
      <c r="A4464" s="204"/>
      <c r="B4464" s="240"/>
      <c r="C4464" s="223"/>
      <c r="D4464" s="223"/>
      <c r="J4464" s="226"/>
      <c r="K4464" s="3"/>
      <c r="L4464" s="3"/>
      <c r="O4464" s="227"/>
      <c r="Q4464" s="94"/>
      <c r="R4464" s="94"/>
      <c r="S4464" s="94"/>
      <c r="T4464" s="94"/>
    </row>
    <row r="4465" ht="15.75" customHeight="1">
      <c r="A4465" s="204"/>
      <c r="B4465" s="240"/>
      <c r="C4465" s="223"/>
      <c r="D4465" s="223"/>
      <c r="J4465" s="226"/>
      <c r="K4465" s="3"/>
      <c r="L4465" s="3"/>
      <c r="O4465" s="227"/>
      <c r="Q4465" s="94"/>
      <c r="R4465" s="94"/>
      <c r="S4465" s="94"/>
      <c r="T4465" s="94"/>
    </row>
    <row r="4466" ht="15.75" customHeight="1">
      <c r="A4466" s="204"/>
      <c r="B4466" s="240"/>
      <c r="C4466" s="223"/>
      <c r="D4466" s="223"/>
      <c r="J4466" s="226"/>
      <c r="K4466" s="3"/>
      <c r="L4466" s="3"/>
      <c r="O4466" s="227"/>
      <c r="Q4466" s="94"/>
      <c r="R4466" s="94"/>
      <c r="S4466" s="94"/>
      <c r="T4466" s="94"/>
    </row>
    <row r="4467" ht="15.75" customHeight="1">
      <c r="A4467" s="204"/>
      <c r="B4467" s="240"/>
      <c r="C4467" s="223"/>
      <c r="D4467" s="223"/>
      <c r="J4467" s="226"/>
      <c r="K4467" s="3"/>
      <c r="L4467" s="3"/>
      <c r="O4467" s="227"/>
      <c r="Q4467" s="94"/>
      <c r="R4467" s="94"/>
      <c r="S4467" s="94"/>
      <c r="T4467" s="94"/>
    </row>
    <row r="4468" ht="15.75" customHeight="1">
      <c r="A4468" s="204"/>
      <c r="B4468" s="240"/>
      <c r="C4468" s="223"/>
      <c r="D4468" s="223"/>
      <c r="J4468" s="226"/>
      <c r="K4468" s="3"/>
      <c r="L4468" s="3"/>
      <c r="O4468" s="227"/>
      <c r="Q4468" s="94"/>
      <c r="R4468" s="94"/>
      <c r="S4468" s="94"/>
      <c r="T4468" s="94"/>
    </row>
    <row r="4469" ht="15.75" customHeight="1">
      <c r="A4469" s="204"/>
      <c r="B4469" s="240"/>
      <c r="C4469" s="223"/>
      <c r="D4469" s="223"/>
      <c r="J4469" s="226"/>
      <c r="K4469" s="3"/>
      <c r="L4469" s="3"/>
      <c r="O4469" s="227"/>
      <c r="Q4469" s="94"/>
      <c r="R4469" s="94"/>
      <c r="S4469" s="94"/>
      <c r="T4469" s="94"/>
    </row>
    <row r="4470" ht="15.75" customHeight="1">
      <c r="A4470" s="204"/>
      <c r="B4470" s="240"/>
      <c r="C4470" s="223"/>
      <c r="D4470" s="223"/>
      <c r="J4470" s="226"/>
      <c r="K4470" s="3"/>
      <c r="L4470" s="3"/>
      <c r="O4470" s="227"/>
      <c r="Q4470" s="94"/>
      <c r="R4470" s="94"/>
      <c r="S4470" s="94"/>
      <c r="T4470" s="94"/>
    </row>
    <row r="4471" ht="15.75" customHeight="1">
      <c r="A4471" s="204"/>
      <c r="B4471" s="240"/>
      <c r="C4471" s="223"/>
      <c r="D4471" s="223"/>
      <c r="J4471" s="226"/>
      <c r="K4471" s="3"/>
      <c r="L4471" s="3"/>
      <c r="O4471" s="227"/>
      <c r="Q4471" s="94"/>
      <c r="R4471" s="94"/>
      <c r="S4471" s="94"/>
      <c r="T4471" s="94"/>
    </row>
    <row r="4472" ht="15.75" customHeight="1">
      <c r="A4472" s="204"/>
      <c r="B4472" s="240"/>
      <c r="C4472" s="223"/>
      <c r="D4472" s="223"/>
      <c r="J4472" s="226"/>
      <c r="K4472" s="3"/>
      <c r="L4472" s="3"/>
      <c r="O4472" s="227"/>
      <c r="Q4472" s="94"/>
      <c r="R4472" s="94"/>
      <c r="S4472" s="94"/>
      <c r="T4472" s="94"/>
    </row>
    <row r="4473" ht="15.75" customHeight="1">
      <c r="A4473" s="204"/>
      <c r="B4473" s="240"/>
      <c r="C4473" s="223"/>
      <c r="D4473" s="223"/>
      <c r="J4473" s="226"/>
      <c r="K4473" s="3"/>
      <c r="L4473" s="3"/>
      <c r="O4473" s="227"/>
      <c r="Q4473" s="94"/>
      <c r="R4473" s="94"/>
      <c r="S4473" s="94"/>
      <c r="T4473" s="94"/>
    </row>
    <row r="4474" ht="15.75" customHeight="1">
      <c r="A4474" s="204"/>
      <c r="B4474" s="240"/>
      <c r="C4474" s="223"/>
      <c r="D4474" s="223"/>
      <c r="J4474" s="226"/>
      <c r="K4474" s="3"/>
      <c r="L4474" s="3"/>
      <c r="O4474" s="227"/>
      <c r="Q4474" s="94"/>
      <c r="R4474" s="94"/>
      <c r="S4474" s="94"/>
      <c r="T4474" s="94"/>
    </row>
    <row r="4475" ht="15.75" customHeight="1">
      <c r="A4475" s="204"/>
      <c r="B4475" s="240"/>
      <c r="C4475" s="223"/>
      <c r="D4475" s="223"/>
      <c r="J4475" s="226"/>
      <c r="K4475" s="3"/>
      <c r="L4475" s="3"/>
      <c r="O4475" s="227"/>
      <c r="Q4475" s="94"/>
      <c r="R4475" s="94"/>
      <c r="S4475" s="94"/>
      <c r="T4475" s="94"/>
    </row>
    <row r="4476" ht="15.75" customHeight="1">
      <c r="A4476" s="204"/>
      <c r="B4476" s="240"/>
      <c r="C4476" s="223"/>
      <c r="D4476" s="223"/>
      <c r="J4476" s="226"/>
      <c r="K4476" s="3"/>
      <c r="L4476" s="3"/>
      <c r="O4476" s="227"/>
      <c r="Q4476" s="94"/>
      <c r="R4476" s="94"/>
      <c r="S4476" s="94"/>
      <c r="T4476" s="94"/>
    </row>
    <row r="4477" ht="15.75" customHeight="1">
      <c r="A4477" s="204"/>
      <c r="B4477" s="240"/>
      <c r="C4477" s="223"/>
      <c r="D4477" s="223"/>
      <c r="J4477" s="226"/>
      <c r="K4477" s="3"/>
      <c r="L4477" s="3"/>
      <c r="O4477" s="227"/>
      <c r="Q4477" s="94"/>
      <c r="R4477" s="94"/>
      <c r="S4477" s="94"/>
      <c r="T4477" s="94"/>
    </row>
    <row r="4478" ht="15.75" customHeight="1">
      <c r="A4478" s="204"/>
      <c r="B4478" s="240"/>
      <c r="C4478" s="223"/>
      <c r="D4478" s="223"/>
      <c r="J4478" s="226"/>
      <c r="K4478" s="3"/>
      <c r="L4478" s="3"/>
      <c r="O4478" s="227"/>
      <c r="Q4478" s="94"/>
      <c r="R4478" s="94"/>
      <c r="S4478" s="94"/>
      <c r="T4478" s="94"/>
    </row>
    <row r="4479" ht="15.75" customHeight="1">
      <c r="A4479" s="204"/>
      <c r="B4479" s="240"/>
      <c r="C4479" s="223"/>
      <c r="D4479" s="223"/>
      <c r="J4479" s="226"/>
      <c r="K4479" s="3"/>
      <c r="L4479" s="3"/>
      <c r="O4479" s="227"/>
      <c r="Q4479" s="94"/>
      <c r="R4479" s="94"/>
      <c r="S4479" s="94"/>
      <c r="T4479" s="94"/>
    </row>
    <row r="4480" ht="15.75" customHeight="1">
      <c r="A4480" s="204"/>
      <c r="B4480" s="240"/>
      <c r="C4480" s="223"/>
      <c r="D4480" s="223"/>
      <c r="J4480" s="226"/>
      <c r="K4480" s="3"/>
      <c r="L4480" s="3"/>
      <c r="O4480" s="227"/>
      <c r="Q4480" s="94"/>
      <c r="R4480" s="94"/>
      <c r="S4480" s="94"/>
      <c r="T4480" s="94"/>
    </row>
    <row r="4481" ht="15.75" customHeight="1">
      <c r="A4481" s="204"/>
      <c r="B4481" s="240"/>
      <c r="C4481" s="223"/>
      <c r="D4481" s="223"/>
      <c r="J4481" s="226"/>
      <c r="K4481" s="3"/>
      <c r="L4481" s="3"/>
      <c r="O4481" s="227"/>
      <c r="Q4481" s="94"/>
      <c r="R4481" s="94"/>
      <c r="S4481" s="94"/>
      <c r="T4481" s="94"/>
    </row>
    <row r="4482" ht="15.75" customHeight="1">
      <c r="A4482" s="204"/>
      <c r="B4482" s="240"/>
      <c r="C4482" s="223"/>
      <c r="D4482" s="223"/>
      <c r="J4482" s="226"/>
      <c r="K4482" s="3"/>
      <c r="L4482" s="3"/>
      <c r="O4482" s="227"/>
      <c r="Q4482" s="94"/>
      <c r="R4482" s="94"/>
      <c r="S4482" s="94"/>
      <c r="T4482" s="94"/>
    </row>
    <row r="4483" ht="15.75" customHeight="1">
      <c r="A4483" s="204"/>
      <c r="B4483" s="240"/>
      <c r="C4483" s="223"/>
      <c r="D4483" s="223"/>
      <c r="J4483" s="226"/>
      <c r="K4483" s="3"/>
      <c r="L4483" s="3"/>
      <c r="O4483" s="227"/>
      <c r="Q4483" s="94"/>
      <c r="R4483" s="94"/>
      <c r="S4483" s="94"/>
      <c r="T4483" s="94"/>
    </row>
    <row r="4484" ht="15.75" customHeight="1">
      <c r="A4484" s="204"/>
      <c r="B4484" s="240"/>
      <c r="C4484" s="223"/>
      <c r="D4484" s="223"/>
      <c r="J4484" s="226"/>
      <c r="K4484" s="3"/>
      <c r="L4484" s="3"/>
      <c r="O4484" s="227"/>
      <c r="Q4484" s="94"/>
      <c r="R4484" s="94"/>
      <c r="S4484" s="94"/>
      <c r="T4484" s="94"/>
    </row>
    <row r="4485" ht="15.75" customHeight="1">
      <c r="A4485" s="204"/>
      <c r="B4485" s="240"/>
      <c r="C4485" s="223"/>
      <c r="D4485" s="223"/>
      <c r="J4485" s="226"/>
      <c r="K4485" s="3"/>
      <c r="L4485" s="3"/>
      <c r="O4485" s="227"/>
      <c r="Q4485" s="94"/>
      <c r="R4485" s="94"/>
      <c r="S4485" s="94"/>
      <c r="T4485" s="94"/>
    </row>
    <row r="4486" ht="15.75" customHeight="1">
      <c r="A4486" s="204"/>
      <c r="B4486" s="240"/>
      <c r="C4486" s="223"/>
      <c r="D4486" s="223"/>
      <c r="J4486" s="226"/>
      <c r="K4486" s="3"/>
      <c r="L4486" s="3"/>
      <c r="O4486" s="227"/>
      <c r="Q4486" s="94"/>
      <c r="R4486" s="94"/>
      <c r="S4486" s="94"/>
      <c r="T4486" s="94"/>
    </row>
    <row r="4487" ht="15.75" customHeight="1">
      <c r="A4487" s="204"/>
      <c r="B4487" s="240"/>
      <c r="C4487" s="223"/>
      <c r="D4487" s="223"/>
      <c r="J4487" s="226"/>
      <c r="K4487" s="3"/>
      <c r="L4487" s="3"/>
      <c r="O4487" s="227"/>
      <c r="Q4487" s="94"/>
      <c r="R4487" s="94"/>
      <c r="S4487" s="94"/>
      <c r="T4487" s="94"/>
    </row>
    <row r="4488" ht="15.75" customHeight="1">
      <c r="A4488" s="204"/>
      <c r="B4488" s="240"/>
      <c r="C4488" s="223"/>
      <c r="D4488" s="223"/>
      <c r="J4488" s="226"/>
      <c r="K4488" s="3"/>
      <c r="L4488" s="3"/>
      <c r="O4488" s="227"/>
      <c r="Q4488" s="94"/>
      <c r="R4488" s="94"/>
      <c r="S4488" s="94"/>
      <c r="T4488" s="94"/>
    </row>
    <row r="4489" ht="15.75" customHeight="1">
      <c r="A4489" s="204"/>
      <c r="B4489" s="240"/>
      <c r="C4489" s="223"/>
      <c r="D4489" s="223"/>
      <c r="J4489" s="226"/>
      <c r="K4489" s="3"/>
      <c r="L4489" s="3"/>
      <c r="O4489" s="227"/>
      <c r="Q4489" s="94"/>
      <c r="R4489" s="94"/>
      <c r="S4489" s="94"/>
      <c r="T4489" s="94"/>
    </row>
    <row r="4490" ht="15.75" customHeight="1">
      <c r="A4490" s="204"/>
      <c r="B4490" s="240"/>
      <c r="C4490" s="223"/>
      <c r="D4490" s="223"/>
      <c r="J4490" s="226"/>
      <c r="K4490" s="3"/>
      <c r="L4490" s="3"/>
      <c r="O4490" s="227"/>
      <c r="Q4490" s="94"/>
      <c r="R4490" s="94"/>
      <c r="S4490" s="94"/>
      <c r="T4490" s="94"/>
    </row>
    <row r="4491" ht="15.75" customHeight="1">
      <c r="A4491" s="204"/>
      <c r="B4491" s="240"/>
      <c r="C4491" s="223"/>
      <c r="D4491" s="223"/>
      <c r="J4491" s="226"/>
      <c r="K4491" s="3"/>
      <c r="L4491" s="3"/>
      <c r="O4491" s="227"/>
      <c r="Q4491" s="94"/>
      <c r="R4491" s="94"/>
      <c r="S4491" s="94"/>
      <c r="T4491" s="94"/>
    </row>
    <row r="4492" ht="15.75" customHeight="1">
      <c r="A4492" s="204"/>
      <c r="B4492" s="240"/>
      <c r="C4492" s="223"/>
      <c r="D4492" s="223"/>
      <c r="J4492" s="226"/>
      <c r="K4492" s="3"/>
      <c r="L4492" s="3"/>
      <c r="O4492" s="227"/>
      <c r="Q4492" s="94"/>
      <c r="R4492" s="94"/>
      <c r="S4492" s="94"/>
      <c r="T4492" s="94"/>
    </row>
    <row r="4493" ht="15.75" customHeight="1">
      <c r="A4493" s="204"/>
      <c r="B4493" s="240"/>
      <c r="C4493" s="223"/>
      <c r="D4493" s="223"/>
      <c r="J4493" s="226"/>
      <c r="K4493" s="3"/>
      <c r="L4493" s="3"/>
      <c r="O4493" s="227"/>
      <c r="Q4493" s="94"/>
      <c r="R4493" s="94"/>
      <c r="S4493" s="94"/>
      <c r="T4493" s="94"/>
    </row>
    <row r="4494" ht="15.75" customHeight="1">
      <c r="A4494" s="204"/>
      <c r="B4494" s="240"/>
      <c r="C4494" s="223"/>
      <c r="D4494" s="223"/>
      <c r="J4494" s="226"/>
      <c r="K4494" s="3"/>
      <c r="L4494" s="3"/>
      <c r="O4494" s="227"/>
      <c r="Q4494" s="94"/>
      <c r="R4494" s="94"/>
      <c r="S4494" s="94"/>
      <c r="T4494" s="94"/>
    </row>
    <row r="4495" ht="15.75" customHeight="1">
      <c r="A4495" s="204"/>
      <c r="B4495" s="240"/>
      <c r="C4495" s="223"/>
      <c r="D4495" s="223"/>
      <c r="J4495" s="226"/>
      <c r="K4495" s="3"/>
      <c r="L4495" s="3"/>
      <c r="O4495" s="227"/>
      <c r="Q4495" s="94"/>
      <c r="R4495" s="94"/>
      <c r="S4495" s="94"/>
      <c r="T4495" s="94"/>
    </row>
    <row r="4496" ht="15.75" customHeight="1">
      <c r="A4496" s="204"/>
      <c r="B4496" s="240"/>
      <c r="C4496" s="223"/>
      <c r="D4496" s="223"/>
      <c r="J4496" s="226"/>
      <c r="K4496" s="3"/>
      <c r="L4496" s="3"/>
      <c r="O4496" s="227"/>
      <c r="Q4496" s="94"/>
      <c r="R4496" s="94"/>
      <c r="S4496" s="94"/>
      <c r="T4496" s="94"/>
    </row>
    <row r="4497" ht="15.75" customHeight="1">
      <c r="A4497" s="204"/>
      <c r="B4497" s="240"/>
      <c r="C4497" s="223"/>
      <c r="D4497" s="223"/>
      <c r="J4497" s="226"/>
      <c r="K4497" s="3"/>
      <c r="L4497" s="3"/>
      <c r="O4497" s="227"/>
      <c r="Q4497" s="94"/>
      <c r="R4497" s="94"/>
      <c r="S4497" s="94"/>
      <c r="T4497" s="94"/>
    </row>
    <row r="4498" ht="15.75" customHeight="1">
      <c r="A4498" s="204"/>
      <c r="B4498" s="240"/>
      <c r="C4498" s="223"/>
      <c r="D4498" s="223"/>
      <c r="J4498" s="226"/>
      <c r="K4498" s="3"/>
      <c r="L4498" s="3"/>
      <c r="O4498" s="227"/>
      <c r="Q4498" s="94"/>
      <c r="R4498" s="94"/>
      <c r="S4498" s="94"/>
      <c r="T4498" s="94"/>
    </row>
    <row r="4499" ht="15.75" customHeight="1">
      <c r="A4499" s="204"/>
      <c r="B4499" s="240"/>
      <c r="C4499" s="223"/>
      <c r="D4499" s="223"/>
      <c r="J4499" s="226"/>
      <c r="K4499" s="3"/>
      <c r="L4499" s="3"/>
      <c r="O4499" s="227"/>
      <c r="Q4499" s="94"/>
      <c r="R4499" s="94"/>
      <c r="S4499" s="94"/>
      <c r="T4499" s="94"/>
    </row>
    <row r="4500" ht="15.75" customHeight="1">
      <c r="A4500" s="204"/>
      <c r="B4500" s="240"/>
      <c r="C4500" s="223"/>
      <c r="D4500" s="223"/>
      <c r="J4500" s="226"/>
      <c r="K4500" s="3"/>
      <c r="L4500" s="3"/>
      <c r="O4500" s="227"/>
      <c r="Q4500" s="94"/>
      <c r="R4500" s="94"/>
      <c r="S4500" s="94"/>
      <c r="T4500" s="94"/>
    </row>
    <row r="4501" ht="15.75" customHeight="1">
      <c r="A4501" s="204"/>
      <c r="B4501" s="240"/>
      <c r="C4501" s="223"/>
      <c r="D4501" s="223"/>
      <c r="J4501" s="226"/>
      <c r="K4501" s="3"/>
      <c r="L4501" s="3"/>
      <c r="O4501" s="227"/>
      <c r="Q4501" s="94"/>
      <c r="R4501" s="94"/>
      <c r="S4501" s="94"/>
      <c r="T4501" s="94"/>
    </row>
    <row r="4502" ht="15.75" customHeight="1">
      <c r="A4502" s="204"/>
      <c r="B4502" s="240"/>
      <c r="C4502" s="223"/>
      <c r="D4502" s="223"/>
      <c r="J4502" s="226"/>
      <c r="K4502" s="3"/>
      <c r="L4502" s="3"/>
      <c r="O4502" s="227"/>
      <c r="Q4502" s="94"/>
      <c r="R4502" s="94"/>
      <c r="S4502" s="94"/>
      <c r="T4502" s="94"/>
    </row>
    <row r="4503" ht="15.75" customHeight="1">
      <c r="A4503" s="204"/>
      <c r="B4503" s="240"/>
      <c r="C4503" s="223"/>
      <c r="D4503" s="223"/>
      <c r="J4503" s="226"/>
      <c r="K4503" s="3"/>
      <c r="L4503" s="3"/>
      <c r="O4503" s="227"/>
      <c r="Q4503" s="94"/>
      <c r="R4503" s="94"/>
      <c r="S4503" s="94"/>
      <c r="T4503" s="94"/>
    </row>
    <row r="4504" ht="15.75" customHeight="1">
      <c r="A4504" s="204"/>
      <c r="B4504" s="240"/>
      <c r="C4504" s="223"/>
      <c r="D4504" s="223"/>
      <c r="J4504" s="226"/>
      <c r="K4504" s="3"/>
      <c r="L4504" s="3"/>
      <c r="O4504" s="227"/>
      <c r="Q4504" s="94"/>
      <c r="R4504" s="94"/>
      <c r="S4504" s="94"/>
      <c r="T4504" s="94"/>
    </row>
    <row r="4505" ht="15.75" customHeight="1">
      <c r="A4505" s="204"/>
      <c r="B4505" s="240"/>
      <c r="C4505" s="223"/>
      <c r="D4505" s="223"/>
      <c r="J4505" s="226"/>
      <c r="K4505" s="3"/>
      <c r="L4505" s="3"/>
      <c r="O4505" s="227"/>
      <c r="Q4505" s="94"/>
      <c r="R4505" s="94"/>
      <c r="S4505" s="94"/>
      <c r="T4505" s="94"/>
    </row>
    <row r="4506" ht="15.75" customHeight="1">
      <c r="A4506" s="204"/>
      <c r="B4506" s="240"/>
      <c r="C4506" s="223"/>
      <c r="D4506" s="223"/>
      <c r="J4506" s="226"/>
      <c r="K4506" s="3"/>
      <c r="L4506" s="3"/>
      <c r="O4506" s="227"/>
      <c r="Q4506" s="94"/>
      <c r="R4506" s="94"/>
      <c r="S4506" s="94"/>
      <c r="T4506" s="94"/>
    </row>
    <row r="4507" ht="15.75" customHeight="1">
      <c r="A4507" s="204"/>
      <c r="B4507" s="240"/>
      <c r="C4507" s="223"/>
      <c r="D4507" s="223"/>
      <c r="J4507" s="226"/>
      <c r="K4507" s="3"/>
      <c r="L4507" s="3"/>
      <c r="O4507" s="227"/>
      <c r="Q4507" s="94"/>
      <c r="R4507" s="94"/>
      <c r="S4507" s="94"/>
      <c r="T4507" s="94"/>
    </row>
    <row r="4508" ht="15.75" customHeight="1">
      <c r="A4508" s="204"/>
      <c r="B4508" s="240"/>
      <c r="C4508" s="223"/>
      <c r="D4508" s="223"/>
      <c r="J4508" s="226"/>
      <c r="K4508" s="3"/>
      <c r="L4508" s="3"/>
      <c r="O4508" s="227"/>
      <c r="Q4508" s="94"/>
      <c r="R4508" s="94"/>
      <c r="S4508" s="94"/>
      <c r="T4508" s="94"/>
    </row>
    <row r="4509" ht="15.75" customHeight="1">
      <c r="A4509" s="204"/>
      <c r="B4509" s="240"/>
      <c r="C4509" s="223"/>
      <c r="D4509" s="223"/>
      <c r="J4509" s="226"/>
      <c r="K4509" s="3"/>
      <c r="L4509" s="3"/>
      <c r="O4509" s="227"/>
      <c r="Q4509" s="94"/>
      <c r="R4509" s="94"/>
      <c r="S4509" s="94"/>
      <c r="T4509" s="94"/>
    </row>
    <row r="4510" ht="15.75" customHeight="1">
      <c r="A4510" s="204"/>
      <c r="B4510" s="240"/>
      <c r="C4510" s="223"/>
      <c r="D4510" s="223"/>
      <c r="J4510" s="226"/>
      <c r="K4510" s="3"/>
      <c r="L4510" s="3"/>
      <c r="O4510" s="227"/>
      <c r="Q4510" s="94"/>
      <c r="R4510" s="94"/>
      <c r="S4510" s="94"/>
      <c r="T4510" s="94"/>
    </row>
    <row r="4511" ht="15.75" customHeight="1">
      <c r="A4511" s="204"/>
      <c r="B4511" s="240"/>
      <c r="C4511" s="223"/>
      <c r="D4511" s="223"/>
      <c r="J4511" s="226"/>
      <c r="K4511" s="3"/>
      <c r="L4511" s="3"/>
      <c r="O4511" s="227"/>
      <c r="Q4511" s="94"/>
      <c r="R4511" s="94"/>
      <c r="S4511" s="94"/>
      <c r="T4511" s="94"/>
    </row>
    <row r="4512" ht="15.75" customHeight="1">
      <c r="A4512" s="204"/>
      <c r="B4512" s="240"/>
      <c r="C4512" s="223"/>
      <c r="D4512" s="223"/>
      <c r="J4512" s="226"/>
      <c r="K4512" s="3"/>
      <c r="L4512" s="3"/>
      <c r="O4512" s="227"/>
      <c r="Q4512" s="94"/>
      <c r="R4512" s="94"/>
      <c r="S4512" s="94"/>
      <c r="T4512" s="94"/>
    </row>
    <row r="4513" ht="15.75" customHeight="1">
      <c r="A4513" s="204"/>
      <c r="B4513" s="240"/>
      <c r="C4513" s="223"/>
      <c r="D4513" s="223"/>
      <c r="J4513" s="226"/>
      <c r="K4513" s="3"/>
      <c r="L4513" s="3"/>
      <c r="O4513" s="227"/>
      <c r="Q4513" s="94"/>
      <c r="R4513" s="94"/>
      <c r="S4513" s="94"/>
      <c r="T4513" s="94"/>
    </row>
    <row r="4514" ht="15.75" customHeight="1">
      <c r="A4514" s="204"/>
      <c r="B4514" s="240"/>
      <c r="C4514" s="223"/>
      <c r="D4514" s="223"/>
      <c r="J4514" s="226"/>
      <c r="K4514" s="3"/>
      <c r="L4514" s="3"/>
      <c r="O4514" s="227"/>
      <c r="Q4514" s="94"/>
      <c r="R4514" s="94"/>
      <c r="S4514" s="94"/>
      <c r="T4514" s="94"/>
    </row>
    <row r="4515" ht="15.75" customHeight="1">
      <c r="A4515" s="204"/>
      <c r="B4515" s="240"/>
      <c r="C4515" s="223"/>
      <c r="D4515" s="223"/>
      <c r="J4515" s="226"/>
      <c r="K4515" s="3"/>
      <c r="L4515" s="3"/>
      <c r="O4515" s="227"/>
      <c r="Q4515" s="94"/>
      <c r="R4515" s="94"/>
      <c r="S4515" s="94"/>
      <c r="T4515" s="94"/>
    </row>
    <row r="4516" ht="15.75" customHeight="1">
      <c r="A4516" s="204"/>
      <c r="B4516" s="240"/>
      <c r="C4516" s="223"/>
      <c r="D4516" s="223"/>
      <c r="J4516" s="226"/>
      <c r="K4516" s="3"/>
      <c r="L4516" s="3"/>
      <c r="O4516" s="227"/>
      <c r="Q4516" s="94"/>
      <c r="R4516" s="94"/>
      <c r="S4516" s="94"/>
      <c r="T4516" s="94"/>
    </row>
    <row r="4517" ht="15.75" customHeight="1">
      <c r="A4517" s="204"/>
      <c r="B4517" s="240"/>
      <c r="C4517" s="223"/>
      <c r="D4517" s="223"/>
      <c r="J4517" s="226"/>
      <c r="K4517" s="3"/>
      <c r="L4517" s="3"/>
      <c r="O4517" s="227"/>
      <c r="Q4517" s="94"/>
      <c r="R4517" s="94"/>
      <c r="S4517" s="94"/>
      <c r="T4517" s="94"/>
    </row>
    <row r="4518" ht="15.75" customHeight="1">
      <c r="A4518" s="204"/>
      <c r="B4518" s="240"/>
      <c r="C4518" s="223"/>
      <c r="D4518" s="223"/>
      <c r="J4518" s="226"/>
      <c r="K4518" s="3"/>
      <c r="L4518" s="3"/>
      <c r="O4518" s="227"/>
      <c r="Q4518" s="94"/>
      <c r="R4518" s="94"/>
      <c r="S4518" s="94"/>
      <c r="T4518" s="94"/>
    </row>
    <row r="4519" ht="15.75" customHeight="1">
      <c r="A4519" s="204"/>
      <c r="B4519" s="240"/>
      <c r="C4519" s="223"/>
      <c r="D4519" s="223"/>
      <c r="J4519" s="226"/>
      <c r="K4519" s="3"/>
      <c r="L4519" s="3"/>
      <c r="O4519" s="227"/>
      <c r="Q4519" s="94"/>
      <c r="R4519" s="94"/>
      <c r="S4519" s="94"/>
      <c r="T4519" s="94"/>
    </row>
    <row r="4520" ht="15.75" customHeight="1">
      <c r="A4520" s="204"/>
      <c r="B4520" s="240"/>
      <c r="C4520" s="223"/>
      <c r="D4520" s="223"/>
      <c r="J4520" s="226"/>
      <c r="K4520" s="3"/>
      <c r="L4520" s="3"/>
      <c r="O4520" s="227"/>
      <c r="Q4520" s="94"/>
      <c r="R4520" s="94"/>
      <c r="S4520" s="94"/>
      <c r="T4520" s="94"/>
    </row>
    <row r="4521" ht="15.75" customHeight="1">
      <c r="A4521" s="204"/>
      <c r="B4521" s="240"/>
      <c r="C4521" s="223"/>
      <c r="D4521" s="223"/>
      <c r="J4521" s="226"/>
      <c r="K4521" s="3"/>
      <c r="L4521" s="3"/>
      <c r="O4521" s="227"/>
      <c r="Q4521" s="94"/>
      <c r="R4521" s="94"/>
      <c r="S4521" s="94"/>
      <c r="T4521" s="94"/>
    </row>
    <row r="4522" ht="15.75" customHeight="1">
      <c r="A4522" s="204"/>
      <c r="B4522" s="240"/>
      <c r="C4522" s="223"/>
      <c r="D4522" s="223"/>
      <c r="J4522" s="226"/>
      <c r="K4522" s="3"/>
      <c r="L4522" s="3"/>
      <c r="O4522" s="227"/>
      <c r="Q4522" s="94"/>
      <c r="R4522" s="94"/>
      <c r="S4522" s="94"/>
      <c r="T4522" s="94"/>
    </row>
    <row r="4523" ht="15.75" customHeight="1">
      <c r="A4523" s="204"/>
      <c r="B4523" s="240"/>
      <c r="C4523" s="223"/>
      <c r="D4523" s="223"/>
      <c r="J4523" s="226"/>
      <c r="K4523" s="3"/>
      <c r="L4523" s="3"/>
      <c r="O4523" s="227"/>
      <c r="Q4523" s="94"/>
      <c r="R4523" s="94"/>
      <c r="S4523" s="94"/>
      <c r="T4523" s="94"/>
    </row>
    <row r="4524" ht="15.75" customHeight="1">
      <c r="A4524" s="204"/>
      <c r="B4524" s="240"/>
      <c r="C4524" s="223"/>
      <c r="D4524" s="223"/>
      <c r="J4524" s="226"/>
      <c r="K4524" s="3"/>
      <c r="L4524" s="3"/>
      <c r="O4524" s="227"/>
      <c r="Q4524" s="94"/>
      <c r="R4524" s="94"/>
      <c r="S4524" s="94"/>
      <c r="T4524" s="94"/>
    </row>
    <row r="4525" ht="15.75" customHeight="1">
      <c r="A4525" s="204"/>
      <c r="B4525" s="240"/>
      <c r="C4525" s="223"/>
      <c r="D4525" s="223"/>
      <c r="J4525" s="226"/>
      <c r="K4525" s="3"/>
      <c r="L4525" s="3"/>
      <c r="O4525" s="227"/>
      <c r="Q4525" s="94"/>
      <c r="R4525" s="94"/>
      <c r="S4525" s="94"/>
      <c r="T4525" s="94"/>
    </row>
    <row r="4526" ht="15.75" customHeight="1">
      <c r="A4526" s="204"/>
      <c r="B4526" s="240"/>
      <c r="C4526" s="223"/>
      <c r="D4526" s="223"/>
      <c r="J4526" s="226"/>
      <c r="K4526" s="3"/>
      <c r="L4526" s="3"/>
      <c r="O4526" s="227"/>
      <c r="Q4526" s="94"/>
      <c r="R4526" s="94"/>
      <c r="S4526" s="94"/>
      <c r="T4526" s="94"/>
    </row>
    <row r="4527" ht="15.75" customHeight="1">
      <c r="A4527" s="204"/>
      <c r="B4527" s="240"/>
      <c r="C4527" s="223"/>
      <c r="D4527" s="223"/>
      <c r="J4527" s="226"/>
      <c r="K4527" s="3"/>
      <c r="L4527" s="3"/>
      <c r="O4527" s="227"/>
      <c r="Q4527" s="94"/>
      <c r="R4527" s="94"/>
      <c r="S4527" s="94"/>
      <c r="T4527" s="94"/>
    </row>
    <row r="4528" ht="15.75" customHeight="1">
      <c r="A4528" s="204"/>
      <c r="B4528" s="240"/>
      <c r="C4528" s="223"/>
      <c r="D4528" s="223"/>
      <c r="J4528" s="226"/>
      <c r="K4528" s="3"/>
      <c r="L4528" s="3"/>
      <c r="O4528" s="227"/>
      <c r="Q4528" s="94"/>
      <c r="R4528" s="94"/>
      <c r="S4528" s="94"/>
      <c r="T4528" s="94"/>
    </row>
    <row r="4529" ht="15.75" customHeight="1">
      <c r="A4529" s="204"/>
      <c r="B4529" s="240"/>
      <c r="C4529" s="223"/>
      <c r="D4529" s="223"/>
      <c r="J4529" s="226"/>
      <c r="K4529" s="3"/>
      <c r="L4529" s="3"/>
      <c r="O4529" s="227"/>
      <c r="Q4529" s="94"/>
      <c r="R4529" s="94"/>
      <c r="S4529" s="94"/>
      <c r="T4529" s="94"/>
    </row>
    <row r="4530" ht="15.75" customHeight="1">
      <c r="A4530" s="204"/>
      <c r="B4530" s="240"/>
      <c r="C4530" s="223"/>
      <c r="D4530" s="223"/>
      <c r="J4530" s="226"/>
      <c r="K4530" s="3"/>
      <c r="L4530" s="3"/>
      <c r="O4530" s="227"/>
      <c r="Q4530" s="94"/>
      <c r="R4530" s="94"/>
      <c r="S4530" s="94"/>
      <c r="T4530" s="94"/>
    </row>
    <row r="4531" ht="15.75" customHeight="1">
      <c r="A4531" s="204"/>
      <c r="B4531" s="240"/>
      <c r="C4531" s="223"/>
      <c r="D4531" s="223"/>
      <c r="J4531" s="226"/>
      <c r="K4531" s="3"/>
      <c r="L4531" s="3"/>
      <c r="O4531" s="227"/>
      <c r="Q4531" s="94"/>
      <c r="R4531" s="94"/>
      <c r="S4531" s="94"/>
      <c r="T4531" s="94"/>
    </row>
    <row r="4532" ht="15.75" customHeight="1">
      <c r="A4532" s="204"/>
      <c r="B4532" s="240"/>
      <c r="C4532" s="223"/>
      <c r="D4532" s="223"/>
      <c r="J4532" s="226"/>
      <c r="K4532" s="3"/>
      <c r="L4532" s="3"/>
      <c r="O4532" s="227"/>
      <c r="Q4532" s="94"/>
      <c r="R4532" s="94"/>
      <c r="S4532" s="94"/>
      <c r="T4532" s="94"/>
    </row>
    <row r="4533" ht="15.75" customHeight="1">
      <c r="A4533" s="204"/>
      <c r="B4533" s="240"/>
      <c r="C4533" s="223"/>
      <c r="D4533" s="223"/>
      <c r="J4533" s="226"/>
      <c r="K4533" s="3"/>
      <c r="L4533" s="3"/>
      <c r="O4533" s="227"/>
      <c r="Q4533" s="94"/>
      <c r="R4533" s="94"/>
      <c r="S4533" s="94"/>
      <c r="T4533" s="94"/>
    </row>
    <row r="4534" ht="15.75" customHeight="1">
      <c r="A4534" s="204"/>
      <c r="B4534" s="240"/>
      <c r="C4534" s="223"/>
      <c r="D4534" s="223"/>
      <c r="J4534" s="226"/>
      <c r="K4534" s="3"/>
      <c r="L4534" s="3"/>
      <c r="O4534" s="227"/>
      <c r="Q4534" s="94"/>
      <c r="R4534" s="94"/>
      <c r="S4534" s="94"/>
      <c r="T4534" s="94"/>
    </row>
    <row r="4535" ht="15.75" customHeight="1">
      <c r="A4535" s="204"/>
      <c r="B4535" s="240"/>
      <c r="C4535" s="223"/>
      <c r="D4535" s="223"/>
      <c r="J4535" s="226"/>
      <c r="K4535" s="3"/>
      <c r="L4535" s="3"/>
      <c r="O4535" s="227"/>
      <c r="Q4535" s="94"/>
      <c r="R4535" s="94"/>
      <c r="S4535" s="94"/>
      <c r="T4535" s="94"/>
    </row>
    <row r="4536" ht="15.75" customHeight="1">
      <c r="A4536" s="204"/>
      <c r="B4536" s="240"/>
      <c r="C4536" s="223"/>
      <c r="D4536" s="223"/>
      <c r="J4536" s="226"/>
      <c r="K4536" s="3"/>
      <c r="L4536" s="3"/>
      <c r="O4536" s="227"/>
      <c r="Q4536" s="94"/>
      <c r="R4536" s="94"/>
      <c r="S4536" s="94"/>
      <c r="T4536" s="94"/>
    </row>
    <row r="4537" ht="15.75" customHeight="1">
      <c r="A4537" s="204"/>
      <c r="B4537" s="240"/>
      <c r="C4537" s="223"/>
      <c r="D4537" s="223"/>
      <c r="J4537" s="226"/>
      <c r="K4537" s="3"/>
      <c r="L4537" s="3"/>
      <c r="O4537" s="227"/>
      <c r="Q4537" s="94"/>
      <c r="R4537" s="94"/>
      <c r="S4537" s="94"/>
      <c r="T4537" s="94"/>
    </row>
    <row r="4538" ht="15.75" customHeight="1">
      <c r="A4538" s="204"/>
      <c r="B4538" s="240"/>
      <c r="C4538" s="223"/>
      <c r="D4538" s="223"/>
      <c r="J4538" s="226"/>
      <c r="K4538" s="3"/>
      <c r="L4538" s="3"/>
      <c r="O4538" s="227"/>
      <c r="Q4538" s="94"/>
      <c r="R4538" s="94"/>
      <c r="S4538" s="94"/>
      <c r="T4538" s="94"/>
    </row>
    <row r="4539" ht="15.75" customHeight="1">
      <c r="A4539" s="204"/>
      <c r="B4539" s="240"/>
      <c r="C4539" s="223"/>
      <c r="D4539" s="223"/>
      <c r="J4539" s="226"/>
      <c r="K4539" s="3"/>
      <c r="L4539" s="3"/>
      <c r="O4539" s="227"/>
      <c r="Q4539" s="94"/>
      <c r="R4539" s="94"/>
      <c r="S4539" s="94"/>
      <c r="T4539" s="94"/>
    </row>
    <row r="4540" ht="15.75" customHeight="1">
      <c r="A4540" s="204"/>
      <c r="B4540" s="240"/>
      <c r="C4540" s="223"/>
      <c r="D4540" s="223"/>
      <c r="J4540" s="226"/>
      <c r="K4540" s="3"/>
      <c r="L4540" s="3"/>
      <c r="O4540" s="227"/>
      <c r="Q4540" s="94"/>
      <c r="R4540" s="94"/>
      <c r="S4540" s="94"/>
      <c r="T4540" s="94"/>
    </row>
    <row r="4541" ht="15.75" customHeight="1">
      <c r="A4541" s="204"/>
      <c r="B4541" s="240"/>
      <c r="C4541" s="223"/>
      <c r="D4541" s="223"/>
      <c r="J4541" s="226"/>
      <c r="K4541" s="3"/>
      <c r="L4541" s="3"/>
      <c r="O4541" s="227"/>
      <c r="Q4541" s="94"/>
      <c r="R4541" s="94"/>
      <c r="S4541" s="94"/>
      <c r="T4541" s="94"/>
    </row>
    <row r="4542" ht="15.75" customHeight="1">
      <c r="A4542" s="204"/>
      <c r="B4542" s="240"/>
      <c r="C4542" s="223"/>
      <c r="D4542" s="223"/>
      <c r="J4542" s="226"/>
      <c r="K4542" s="3"/>
      <c r="L4542" s="3"/>
      <c r="O4542" s="227"/>
      <c r="Q4542" s="94"/>
      <c r="R4542" s="94"/>
      <c r="S4542" s="94"/>
      <c r="T4542" s="94"/>
    </row>
    <row r="4543" ht="15.75" customHeight="1">
      <c r="A4543" s="204"/>
      <c r="B4543" s="240"/>
      <c r="C4543" s="223"/>
      <c r="D4543" s="223"/>
      <c r="J4543" s="226"/>
      <c r="K4543" s="3"/>
      <c r="L4543" s="3"/>
      <c r="O4543" s="227"/>
      <c r="Q4543" s="94"/>
      <c r="R4543" s="94"/>
      <c r="S4543" s="94"/>
      <c r="T4543" s="94"/>
    </row>
    <row r="4544" ht="15.75" customHeight="1">
      <c r="A4544" s="204"/>
      <c r="B4544" s="240"/>
      <c r="C4544" s="223"/>
      <c r="D4544" s="223"/>
      <c r="J4544" s="226"/>
      <c r="K4544" s="3"/>
      <c r="L4544" s="3"/>
      <c r="O4544" s="227"/>
      <c r="Q4544" s="94"/>
      <c r="R4544" s="94"/>
      <c r="S4544" s="94"/>
      <c r="T4544" s="94"/>
    </row>
    <row r="4545" ht="15.75" customHeight="1">
      <c r="A4545" s="204"/>
      <c r="B4545" s="240"/>
      <c r="C4545" s="223"/>
      <c r="D4545" s="223"/>
      <c r="J4545" s="226"/>
      <c r="K4545" s="3"/>
      <c r="L4545" s="3"/>
      <c r="O4545" s="227"/>
      <c r="Q4545" s="94"/>
      <c r="R4545" s="94"/>
      <c r="S4545" s="94"/>
      <c r="T4545" s="94"/>
    </row>
    <row r="4546" ht="15.75" customHeight="1">
      <c r="A4546" s="204"/>
      <c r="B4546" s="240"/>
      <c r="C4546" s="223"/>
      <c r="D4546" s="223"/>
      <c r="J4546" s="226"/>
      <c r="K4546" s="3"/>
      <c r="L4546" s="3"/>
      <c r="O4546" s="227"/>
      <c r="Q4546" s="94"/>
      <c r="R4546" s="94"/>
      <c r="S4546" s="94"/>
      <c r="T4546" s="94"/>
    </row>
    <row r="4547" ht="15.75" customHeight="1">
      <c r="A4547" s="204"/>
      <c r="B4547" s="240"/>
      <c r="C4547" s="223"/>
      <c r="D4547" s="223"/>
      <c r="J4547" s="226"/>
      <c r="K4547" s="3"/>
      <c r="L4547" s="3"/>
      <c r="O4547" s="227"/>
      <c r="Q4547" s="94"/>
      <c r="R4547" s="94"/>
      <c r="S4547" s="94"/>
      <c r="T4547" s="94"/>
    </row>
    <row r="4548" ht="15.75" customHeight="1">
      <c r="A4548" s="204"/>
      <c r="B4548" s="240"/>
      <c r="C4548" s="223"/>
      <c r="D4548" s="223"/>
      <c r="J4548" s="226"/>
      <c r="K4548" s="3"/>
      <c r="L4548" s="3"/>
      <c r="O4548" s="227"/>
      <c r="Q4548" s="94"/>
      <c r="R4548" s="94"/>
      <c r="S4548" s="94"/>
      <c r="T4548" s="94"/>
    </row>
    <row r="4549" ht="15.75" customHeight="1">
      <c r="A4549" s="204"/>
      <c r="B4549" s="240"/>
      <c r="C4549" s="223"/>
      <c r="D4549" s="223"/>
      <c r="J4549" s="226"/>
      <c r="K4549" s="3"/>
      <c r="L4549" s="3"/>
      <c r="O4549" s="227"/>
      <c r="Q4549" s="94"/>
      <c r="R4549" s="94"/>
      <c r="S4549" s="94"/>
      <c r="T4549" s="94"/>
    </row>
    <row r="4550" ht="15.75" customHeight="1">
      <c r="A4550" s="204"/>
      <c r="B4550" s="240"/>
      <c r="C4550" s="223"/>
      <c r="D4550" s="223"/>
      <c r="J4550" s="226"/>
      <c r="K4550" s="3"/>
      <c r="L4550" s="3"/>
      <c r="O4550" s="227"/>
      <c r="Q4550" s="94"/>
      <c r="R4550" s="94"/>
      <c r="S4550" s="94"/>
      <c r="T4550" s="94"/>
    </row>
    <row r="4551" ht="15.75" customHeight="1">
      <c r="A4551" s="204"/>
      <c r="B4551" s="240"/>
      <c r="C4551" s="223"/>
      <c r="D4551" s="223"/>
      <c r="J4551" s="226"/>
      <c r="K4551" s="3"/>
      <c r="L4551" s="3"/>
      <c r="O4551" s="227"/>
      <c r="Q4551" s="94"/>
      <c r="R4551" s="94"/>
      <c r="S4551" s="94"/>
      <c r="T4551" s="94"/>
    </row>
    <row r="4552" ht="15.75" customHeight="1">
      <c r="A4552" s="204"/>
      <c r="B4552" s="240"/>
      <c r="C4552" s="223"/>
      <c r="D4552" s="223"/>
      <c r="J4552" s="226"/>
      <c r="K4552" s="3"/>
      <c r="L4552" s="3"/>
      <c r="O4552" s="227"/>
      <c r="Q4552" s="94"/>
      <c r="R4552" s="94"/>
      <c r="S4552" s="94"/>
      <c r="T4552" s="94"/>
    </row>
    <row r="4553" ht="15.75" customHeight="1">
      <c r="A4553" s="204"/>
      <c r="B4553" s="240"/>
      <c r="C4553" s="223"/>
      <c r="D4553" s="223"/>
      <c r="J4553" s="226"/>
      <c r="K4553" s="3"/>
      <c r="L4553" s="3"/>
      <c r="O4553" s="227"/>
      <c r="Q4553" s="94"/>
      <c r="R4553" s="94"/>
      <c r="S4553" s="94"/>
      <c r="T4553" s="94"/>
    </row>
    <row r="4554" ht="15.75" customHeight="1">
      <c r="A4554" s="204"/>
      <c r="B4554" s="240"/>
      <c r="C4554" s="223"/>
      <c r="D4554" s="223"/>
      <c r="J4554" s="226"/>
      <c r="K4554" s="3"/>
      <c r="L4554" s="3"/>
      <c r="O4554" s="227"/>
      <c r="Q4554" s="94"/>
      <c r="R4554" s="94"/>
      <c r="S4554" s="94"/>
      <c r="T4554" s="94"/>
    </row>
    <row r="4555" ht="15.75" customHeight="1">
      <c r="A4555" s="204"/>
      <c r="B4555" s="240"/>
      <c r="C4555" s="223"/>
      <c r="D4555" s="223"/>
      <c r="J4555" s="226"/>
      <c r="K4555" s="3"/>
      <c r="L4555" s="3"/>
      <c r="O4555" s="227"/>
      <c r="Q4555" s="94"/>
      <c r="R4555" s="94"/>
      <c r="S4555" s="94"/>
      <c r="T4555" s="94"/>
    </row>
    <row r="4556" ht="15.75" customHeight="1">
      <c r="A4556" s="204"/>
      <c r="B4556" s="240"/>
      <c r="C4556" s="223"/>
      <c r="D4556" s="223"/>
      <c r="J4556" s="226"/>
      <c r="K4556" s="3"/>
      <c r="L4556" s="3"/>
      <c r="O4556" s="227"/>
      <c r="Q4556" s="94"/>
      <c r="R4556" s="94"/>
      <c r="S4556" s="94"/>
      <c r="T4556" s="94"/>
    </row>
    <row r="4557" ht="15.75" customHeight="1">
      <c r="A4557" s="204"/>
      <c r="B4557" s="240"/>
      <c r="C4557" s="223"/>
      <c r="D4557" s="223"/>
      <c r="J4557" s="226"/>
      <c r="K4557" s="3"/>
      <c r="L4557" s="3"/>
      <c r="O4557" s="227"/>
      <c r="Q4557" s="94"/>
      <c r="R4557" s="94"/>
      <c r="S4557" s="94"/>
      <c r="T4557" s="94"/>
    </row>
    <row r="4558" ht="15.75" customHeight="1">
      <c r="A4558" s="204"/>
      <c r="B4558" s="240"/>
      <c r="C4558" s="223"/>
      <c r="D4558" s="223"/>
      <c r="J4558" s="226"/>
      <c r="K4558" s="3"/>
      <c r="L4558" s="3"/>
      <c r="O4558" s="227"/>
      <c r="Q4558" s="94"/>
      <c r="R4558" s="94"/>
      <c r="S4558" s="94"/>
      <c r="T4558" s="94"/>
    </row>
    <row r="4559" ht="15.75" customHeight="1">
      <c r="A4559" s="204"/>
      <c r="B4559" s="240"/>
      <c r="C4559" s="223"/>
      <c r="D4559" s="223"/>
      <c r="J4559" s="226"/>
      <c r="K4559" s="3"/>
      <c r="L4559" s="3"/>
      <c r="O4559" s="227"/>
      <c r="Q4559" s="94"/>
      <c r="R4559" s="94"/>
      <c r="S4559" s="94"/>
      <c r="T4559" s="94"/>
    </row>
    <row r="4560" ht="15.75" customHeight="1">
      <c r="A4560" s="204"/>
      <c r="B4560" s="240"/>
      <c r="C4560" s="223"/>
      <c r="D4560" s="223"/>
      <c r="J4560" s="226"/>
      <c r="K4560" s="3"/>
      <c r="L4560" s="3"/>
      <c r="O4560" s="227"/>
      <c r="Q4560" s="94"/>
      <c r="R4560" s="94"/>
      <c r="S4560" s="94"/>
      <c r="T4560" s="94"/>
    </row>
    <row r="4561" ht="15.75" customHeight="1">
      <c r="A4561" s="204"/>
      <c r="B4561" s="240"/>
      <c r="C4561" s="223"/>
      <c r="D4561" s="223"/>
      <c r="J4561" s="226"/>
      <c r="K4561" s="3"/>
      <c r="L4561" s="3"/>
      <c r="O4561" s="227"/>
      <c r="Q4561" s="94"/>
      <c r="R4561" s="94"/>
      <c r="S4561" s="94"/>
      <c r="T4561" s="94"/>
    </row>
    <row r="4562" ht="15.75" customHeight="1">
      <c r="A4562" s="204"/>
      <c r="B4562" s="240"/>
      <c r="C4562" s="223"/>
      <c r="D4562" s="223"/>
      <c r="J4562" s="226"/>
      <c r="K4562" s="3"/>
      <c r="L4562" s="3"/>
      <c r="O4562" s="227"/>
      <c r="Q4562" s="94"/>
      <c r="R4562" s="94"/>
      <c r="S4562" s="94"/>
      <c r="T4562" s="94"/>
    </row>
    <row r="4563" ht="15.75" customHeight="1">
      <c r="A4563" s="204"/>
      <c r="B4563" s="240"/>
      <c r="C4563" s="223"/>
      <c r="D4563" s="223"/>
      <c r="J4563" s="226"/>
      <c r="K4563" s="3"/>
      <c r="L4563" s="3"/>
      <c r="O4563" s="227"/>
      <c r="Q4563" s="94"/>
      <c r="R4563" s="94"/>
      <c r="S4563" s="94"/>
      <c r="T4563" s="94"/>
    </row>
    <row r="4564" ht="15.75" customHeight="1">
      <c r="A4564" s="204"/>
      <c r="B4564" s="240"/>
      <c r="C4564" s="223"/>
      <c r="D4564" s="223"/>
      <c r="J4564" s="226"/>
      <c r="K4564" s="3"/>
      <c r="L4564" s="3"/>
      <c r="O4564" s="227"/>
      <c r="Q4564" s="94"/>
      <c r="R4564" s="94"/>
      <c r="S4564" s="94"/>
      <c r="T4564" s="94"/>
    </row>
    <row r="4565" ht="15.75" customHeight="1">
      <c r="A4565" s="204"/>
      <c r="B4565" s="240"/>
      <c r="C4565" s="223"/>
      <c r="D4565" s="223"/>
      <c r="J4565" s="226"/>
      <c r="K4565" s="3"/>
      <c r="L4565" s="3"/>
      <c r="O4565" s="227"/>
      <c r="Q4565" s="94"/>
      <c r="R4565" s="94"/>
      <c r="S4565" s="94"/>
      <c r="T4565" s="94"/>
    </row>
    <row r="4566" ht="15.75" customHeight="1">
      <c r="A4566" s="204"/>
      <c r="B4566" s="240"/>
      <c r="C4566" s="223"/>
      <c r="D4566" s="223"/>
      <c r="J4566" s="226"/>
      <c r="K4566" s="3"/>
      <c r="L4566" s="3"/>
      <c r="O4566" s="227"/>
      <c r="Q4566" s="94"/>
      <c r="R4566" s="94"/>
      <c r="S4566" s="94"/>
      <c r="T4566" s="94"/>
    </row>
    <row r="4567" ht="15.75" customHeight="1">
      <c r="A4567" s="204"/>
      <c r="B4567" s="240"/>
      <c r="C4567" s="223"/>
      <c r="D4567" s="223"/>
      <c r="J4567" s="226"/>
      <c r="K4567" s="3"/>
      <c r="L4567" s="3"/>
      <c r="O4567" s="227"/>
      <c r="Q4567" s="94"/>
      <c r="R4567" s="94"/>
      <c r="S4567" s="94"/>
      <c r="T4567" s="94"/>
    </row>
    <row r="4568" ht="15.75" customHeight="1">
      <c r="A4568" s="204"/>
      <c r="B4568" s="240"/>
      <c r="C4568" s="223"/>
      <c r="D4568" s="223"/>
      <c r="J4568" s="226"/>
      <c r="K4568" s="3"/>
      <c r="L4568" s="3"/>
      <c r="O4568" s="227"/>
      <c r="Q4568" s="94"/>
      <c r="R4568" s="94"/>
      <c r="S4568" s="94"/>
      <c r="T4568" s="94"/>
    </row>
    <row r="4569" ht="15.75" customHeight="1">
      <c r="A4569" s="204"/>
      <c r="B4569" s="240"/>
      <c r="C4569" s="223"/>
      <c r="D4569" s="223"/>
      <c r="J4569" s="226"/>
      <c r="K4569" s="3"/>
      <c r="L4569" s="3"/>
      <c r="O4569" s="227"/>
      <c r="Q4569" s="94"/>
      <c r="R4569" s="94"/>
      <c r="S4569" s="94"/>
      <c r="T4569" s="94"/>
    </row>
    <row r="4570" ht="15.75" customHeight="1">
      <c r="A4570" s="204"/>
      <c r="B4570" s="240"/>
      <c r="C4570" s="223"/>
      <c r="D4570" s="223"/>
      <c r="J4570" s="226"/>
      <c r="K4570" s="3"/>
      <c r="L4570" s="3"/>
      <c r="O4570" s="227"/>
      <c r="Q4570" s="94"/>
      <c r="R4570" s="94"/>
      <c r="S4570" s="94"/>
      <c r="T4570" s="94"/>
    </row>
    <row r="4571" ht="15.75" customHeight="1">
      <c r="A4571" s="204"/>
      <c r="B4571" s="240"/>
      <c r="C4571" s="223"/>
      <c r="D4571" s="223"/>
      <c r="J4571" s="226"/>
      <c r="K4571" s="3"/>
      <c r="L4571" s="3"/>
      <c r="O4571" s="227"/>
      <c r="Q4571" s="94"/>
      <c r="R4571" s="94"/>
      <c r="S4571" s="94"/>
      <c r="T4571" s="94"/>
    </row>
    <row r="4572" ht="15.75" customHeight="1">
      <c r="A4572" s="204"/>
      <c r="B4572" s="240"/>
      <c r="C4572" s="223"/>
      <c r="D4572" s="223"/>
      <c r="J4572" s="226"/>
      <c r="K4572" s="3"/>
      <c r="L4572" s="3"/>
      <c r="O4572" s="227"/>
      <c r="Q4572" s="94"/>
      <c r="R4572" s="94"/>
      <c r="S4572" s="94"/>
      <c r="T4572" s="94"/>
    </row>
    <row r="4573" ht="15.75" customHeight="1">
      <c r="A4573" s="204"/>
      <c r="B4573" s="240"/>
      <c r="C4573" s="223"/>
      <c r="D4573" s="223"/>
      <c r="J4573" s="226"/>
      <c r="K4573" s="3"/>
      <c r="L4573" s="3"/>
      <c r="O4573" s="227"/>
      <c r="Q4573" s="94"/>
      <c r="R4573" s="94"/>
      <c r="S4573" s="94"/>
      <c r="T4573" s="94"/>
    </row>
    <row r="4574" ht="15.75" customHeight="1">
      <c r="A4574" s="204"/>
      <c r="B4574" s="240"/>
      <c r="C4574" s="223"/>
      <c r="D4574" s="223"/>
      <c r="J4574" s="226"/>
      <c r="K4574" s="3"/>
      <c r="L4574" s="3"/>
      <c r="O4574" s="227"/>
      <c r="Q4574" s="94"/>
      <c r="R4574" s="94"/>
      <c r="S4574" s="94"/>
      <c r="T4574" s="94"/>
    </row>
    <row r="4575" ht="15.75" customHeight="1">
      <c r="A4575" s="204"/>
      <c r="B4575" s="240"/>
      <c r="C4575" s="223"/>
      <c r="D4575" s="223"/>
      <c r="J4575" s="226"/>
      <c r="K4575" s="3"/>
      <c r="L4575" s="3"/>
      <c r="O4575" s="227"/>
      <c r="Q4575" s="94"/>
      <c r="R4575" s="94"/>
      <c r="S4575" s="94"/>
      <c r="T4575" s="94"/>
    </row>
    <row r="4576" ht="15.75" customHeight="1">
      <c r="A4576" s="204"/>
      <c r="B4576" s="240"/>
      <c r="C4576" s="223"/>
      <c r="D4576" s="223"/>
      <c r="J4576" s="226"/>
      <c r="K4576" s="3"/>
      <c r="L4576" s="3"/>
      <c r="O4576" s="227"/>
      <c r="Q4576" s="94"/>
      <c r="R4576" s="94"/>
      <c r="S4576" s="94"/>
      <c r="T4576" s="94"/>
    </row>
    <row r="4577" ht="15.75" customHeight="1">
      <c r="A4577" s="204"/>
      <c r="B4577" s="240"/>
      <c r="C4577" s="223"/>
      <c r="D4577" s="223"/>
      <c r="J4577" s="226"/>
      <c r="K4577" s="3"/>
      <c r="L4577" s="3"/>
      <c r="O4577" s="227"/>
      <c r="Q4577" s="94"/>
      <c r="R4577" s="94"/>
      <c r="S4577" s="94"/>
      <c r="T4577" s="94"/>
    </row>
    <row r="4578" ht="15.75" customHeight="1">
      <c r="A4578" s="204"/>
      <c r="B4578" s="240"/>
      <c r="C4578" s="223"/>
      <c r="D4578" s="223"/>
      <c r="J4578" s="226"/>
      <c r="K4578" s="3"/>
      <c r="L4578" s="3"/>
      <c r="O4578" s="227"/>
      <c r="Q4578" s="94"/>
      <c r="R4578" s="94"/>
      <c r="S4578" s="94"/>
      <c r="T4578" s="94"/>
    </row>
    <row r="4579" ht="15.75" customHeight="1">
      <c r="A4579" s="204"/>
      <c r="B4579" s="240"/>
      <c r="C4579" s="223"/>
      <c r="D4579" s="223"/>
      <c r="J4579" s="226"/>
      <c r="K4579" s="3"/>
      <c r="L4579" s="3"/>
      <c r="O4579" s="227"/>
      <c r="Q4579" s="94"/>
      <c r="R4579" s="94"/>
      <c r="S4579" s="94"/>
      <c r="T4579" s="94"/>
    </row>
    <row r="4580" ht="15.75" customHeight="1">
      <c r="A4580" s="204"/>
      <c r="B4580" s="240"/>
      <c r="C4580" s="223"/>
      <c r="D4580" s="223"/>
      <c r="J4580" s="226"/>
      <c r="K4580" s="3"/>
      <c r="L4580" s="3"/>
      <c r="O4580" s="227"/>
      <c r="Q4580" s="94"/>
      <c r="R4580" s="94"/>
      <c r="S4580" s="94"/>
      <c r="T4580" s="94"/>
    </row>
    <row r="4581" ht="15.75" customHeight="1">
      <c r="A4581" s="204"/>
      <c r="B4581" s="240"/>
      <c r="C4581" s="223"/>
      <c r="D4581" s="223"/>
      <c r="J4581" s="226"/>
      <c r="K4581" s="3"/>
      <c r="L4581" s="3"/>
      <c r="O4581" s="227"/>
      <c r="Q4581" s="94"/>
      <c r="R4581" s="94"/>
      <c r="S4581" s="94"/>
      <c r="T4581" s="94"/>
    </row>
    <row r="4582" ht="15.75" customHeight="1">
      <c r="A4582" s="204"/>
      <c r="B4582" s="240"/>
      <c r="C4582" s="223"/>
      <c r="D4582" s="223"/>
      <c r="J4582" s="226"/>
      <c r="K4582" s="3"/>
      <c r="L4582" s="3"/>
      <c r="O4582" s="227"/>
      <c r="Q4582" s="94"/>
      <c r="R4582" s="94"/>
      <c r="S4582" s="94"/>
      <c r="T4582" s="94"/>
    </row>
    <row r="4583" ht="15.75" customHeight="1">
      <c r="A4583" s="204"/>
      <c r="B4583" s="240"/>
      <c r="C4583" s="223"/>
      <c r="D4583" s="223"/>
      <c r="J4583" s="226"/>
      <c r="K4583" s="3"/>
      <c r="L4583" s="3"/>
      <c r="O4583" s="227"/>
      <c r="Q4583" s="94"/>
      <c r="R4583" s="94"/>
      <c r="S4583" s="94"/>
      <c r="T4583" s="94"/>
    </row>
    <row r="4584" ht="15.75" customHeight="1">
      <c r="A4584" s="204"/>
      <c r="B4584" s="240"/>
      <c r="C4584" s="223"/>
      <c r="D4584" s="223"/>
      <c r="J4584" s="226"/>
      <c r="K4584" s="3"/>
      <c r="L4584" s="3"/>
      <c r="O4584" s="227"/>
      <c r="Q4584" s="94"/>
      <c r="R4584" s="94"/>
      <c r="S4584" s="94"/>
      <c r="T4584" s="94"/>
    </row>
    <row r="4585" ht="15.75" customHeight="1">
      <c r="A4585" s="204"/>
      <c r="B4585" s="240"/>
      <c r="C4585" s="223"/>
      <c r="D4585" s="223"/>
      <c r="J4585" s="226"/>
      <c r="K4585" s="3"/>
      <c r="L4585" s="3"/>
      <c r="O4585" s="227"/>
      <c r="Q4585" s="94"/>
      <c r="R4585" s="94"/>
      <c r="S4585" s="94"/>
      <c r="T4585" s="94"/>
    </row>
    <row r="4586" ht="15.75" customHeight="1">
      <c r="A4586" s="204"/>
      <c r="B4586" s="240"/>
      <c r="C4586" s="223"/>
      <c r="D4586" s="223"/>
      <c r="J4586" s="226"/>
      <c r="K4586" s="3"/>
      <c r="L4586" s="3"/>
      <c r="O4586" s="227"/>
      <c r="Q4586" s="94"/>
      <c r="R4586" s="94"/>
      <c r="S4586" s="94"/>
      <c r="T4586" s="94"/>
    </row>
    <row r="4587" ht="15.75" customHeight="1">
      <c r="A4587" s="204"/>
      <c r="B4587" s="240"/>
      <c r="C4587" s="223"/>
      <c r="D4587" s="223"/>
      <c r="J4587" s="226"/>
      <c r="K4587" s="3"/>
      <c r="L4587" s="3"/>
      <c r="O4587" s="227"/>
      <c r="Q4587" s="94"/>
      <c r="R4587" s="94"/>
      <c r="S4587" s="94"/>
      <c r="T4587" s="94"/>
    </row>
    <row r="4588" ht="15.75" customHeight="1">
      <c r="A4588" s="204"/>
      <c r="B4588" s="240"/>
      <c r="C4588" s="223"/>
      <c r="D4588" s="223"/>
      <c r="J4588" s="226"/>
      <c r="K4588" s="3"/>
      <c r="L4588" s="3"/>
      <c r="O4588" s="227"/>
      <c r="Q4588" s="94"/>
      <c r="R4588" s="94"/>
      <c r="S4588" s="94"/>
      <c r="T4588" s="94"/>
    </row>
    <row r="4589" ht="15.75" customHeight="1">
      <c r="A4589" s="204"/>
      <c r="B4589" s="240"/>
      <c r="C4589" s="223"/>
      <c r="D4589" s="223"/>
      <c r="J4589" s="226"/>
      <c r="K4589" s="3"/>
      <c r="L4589" s="3"/>
      <c r="O4589" s="227"/>
      <c r="Q4589" s="94"/>
      <c r="R4589" s="94"/>
      <c r="S4589" s="94"/>
      <c r="T4589" s="94"/>
    </row>
    <row r="4590" ht="15.75" customHeight="1">
      <c r="A4590" s="204"/>
      <c r="B4590" s="240"/>
      <c r="C4590" s="223"/>
      <c r="D4590" s="223"/>
      <c r="J4590" s="226"/>
      <c r="K4590" s="3"/>
      <c r="L4590" s="3"/>
      <c r="O4590" s="227"/>
      <c r="Q4590" s="94"/>
      <c r="R4590" s="94"/>
      <c r="S4590" s="94"/>
      <c r="T4590" s="94"/>
    </row>
    <row r="4591" ht="15.75" customHeight="1">
      <c r="A4591" s="204"/>
      <c r="B4591" s="240"/>
      <c r="C4591" s="223"/>
      <c r="D4591" s="223"/>
      <c r="J4591" s="226"/>
      <c r="K4591" s="3"/>
      <c r="L4591" s="3"/>
      <c r="O4591" s="227"/>
      <c r="Q4591" s="94"/>
      <c r="R4591" s="94"/>
      <c r="S4591" s="94"/>
      <c r="T4591" s="94"/>
    </row>
    <row r="4592" ht="15.75" customHeight="1">
      <c r="A4592" s="204"/>
      <c r="B4592" s="240"/>
      <c r="C4592" s="223"/>
      <c r="D4592" s="223"/>
      <c r="J4592" s="226"/>
      <c r="K4592" s="3"/>
      <c r="L4592" s="3"/>
      <c r="O4592" s="227"/>
      <c r="Q4592" s="94"/>
      <c r="R4592" s="94"/>
      <c r="S4592" s="94"/>
      <c r="T4592" s="94"/>
    </row>
    <row r="4593" ht="15.75" customHeight="1">
      <c r="A4593" s="204"/>
      <c r="B4593" s="240"/>
      <c r="C4593" s="223"/>
      <c r="D4593" s="223"/>
      <c r="J4593" s="226"/>
      <c r="K4593" s="3"/>
      <c r="L4593" s="3"/>
      <c r="O4593" s="227"/>
      <c r="Q4593" s="94"/>
      <c r="R4593" s="94"/>
      <c r="S4593" s="94"/>
      <c r="T4593" s="94"/>
    </row>
    <row r="4594" ht="15.75" customHeight="1">
      <c r="A4594" s="204"/>
      <c r="B4594" s="240"/>
      <c r="C4594" s="223"/>
      <c r="D4594" s="223"/>
      <c r="J4594" s="226"/>
      <c r="K4594" s="3"/>
      <c r="L4594" s="3"/>
      <c r="O4594" s="227"/>
      <c r="Q4594" s="94"/>
      <c r="R4594" s="94"/>
      <c r="S4594" s="94"/>
      <c r="T4594" s="94"/>
    </row>
    <row r="4595" ht="15.75" customHeight="1">
      <c r="A4595" s="204"/>
      <c r="B4595" s="240"/>
      <c r="C4595" s="223"/>
      <c r="D4595" s="223"/>
      <c r="J4595" s="226"/>
      <c r="K4595" s="3"/>
      <c r="L4595" s="3"/>
      <c r="O4595" s="227"/>
      <c r="Q4595" s="94"/>
      <c r="R4595" s="94"/>
      <c r="S4595" s="94"/>
      <c r="T4595" s="94"/>
    </row>
    <row r="4596" ht="15.75" customHeight="1">
      <c r="A4596" s="204"/>
      <c r="B4596" s="240"/>
      <c r="C4596" s="223"/>
      <c r="D4596" s="223"/>
      <c r="J4596" s="226"/>
      <c r="K4596" s="3"/>
      <c r="L4596" s="3"/>
      <c r="O4596" s="227"/>
      <c r="Q4596" s="94"/>
      <c r="R4596" s="94"/>
      <c r="S4596" s="94"/>
      <c r="T4596" s="94"/>
    </row>
    <row r="4597" ht="15.75" customHeight="1">
      <c r="A4597" s="204"/>
      <c r="B4597" s="240"/>
      <c r="C4597" s="223"/>
      <c r="D4597" s="223"/>
      <c r="J4597" s="226"/>
      <c r="K4597" s="3"/>
      <c r="L4597" s="3"/>
      <c r="O4597" s="227"/>
      <c r="Q4597" s="94"/>
      <c r="R4597" s="94"/>
      <c r="S4597" s="94"/>
      <c r="T4597" s="94"/>
    </row>
    <row r="4598" ht="15.75" customHeight="1">
      <c r="A4598" s="204"/>
      <c r="B4598" s="240"/>
      <c r="C4598" s="223"/>
      <c r="D4598" s="223"/>
      <c r="J4598" s="226"/>
      <c r="K4598" s="3"/>
      <c r="L4598" s="3"/>
      <c r="O4598" s="227"/>
      <c r="Q4598" s="94"/>
      <c r="R4598" s="94"/>
      <c r="S4598" s="94"/>
      <c r="T4598" s="94"/>
    </row>
    <row r="4599" ht="15.75" customHeight="1">
      <c r="A4599" s="204"/>
      <c r="B4599" s="240"/>
      <c r="C4599" s="223"/>
      <c r="D4599" s="223"/>
      <c r="J4599" s="226"/>
      <c r="K4599" s="3"/>
      <c r="L4599" s="3"/>
      <c r="O4599" s="227"/>
      <c r="Q4599" s="94"/>
      <c r="R4599" s="94"/>
      <c r="S4599" s="94"/>
      <c r="T4599" s="94"/>
    </row>
    <row r="4600" ht="15.75" customHeight="1">
      <c r="A4600" s="204"/>
      <c r="B4600" s="240"/>
      <c r="C4600" s="223"/>
      <c r="D4600" s="223"/>
      <c r="J4600" s="226"/>
      <c r="K4600" s="3"/>
      <c r="L4600" s="3"/>
      <c r="O4600" s="227"/>
      <c r="Q4600" s="94"/>
      <c r="R4600" s="94"/>
      <c r="S4600" s="94"/>
      <c r="T4600" s="94"/>
    </row>
    <row r="4601" ht="15.75" customHeight="1">
      <c r="A4601" s="204"/>
      <c r="B4601" s="240"/>
      <c r="C4601" s="223"/>
      <c r="D4601" s="223"/>
      <c r="J4601" s="226"/>
      <c r="K4601" s="3"/>
      <c r="L4601" s="3"/>
      <c r="O4601" s="227"/>
      <c r="Q4601" s="94"/>
      <c r="R4601" s="94"/>
      <c r="S4601" s="94"/>
      <c r="T4601" s="94"/>
    </row>
    <row r="4602" ht="15.75" customHeight="1">
      <c r="A4602" s="204"/>
      <c r="B4602" s="240"/>
      <c r="C4602" s="223"/>
      <c r="D4602" s="223"/>
      <c r="J4602" s="226"/>
      <c r="K4602" s="3"/>
      <c r="L4602" s="3"/>
      <c r="O4602" s="227"/>
      <c r="Q4602" s="94"/>
      <c r="R4602" s="94"/>
      <c r="S4602" s="94"/>
      <c r="T4602" s="94"/>
    </row>
    <row r="4603" ht="15.75" customHeight="1">
      <c r="A4603" s="204"/>
      <c r="B4603" s="240"/>
      <c r="C4603" s="223"/>
      <c r="D4603" s="223"/>
      <c r="J4603" s="226"/>
      <c r="K4603" s="3"/>
      <c r="L4603" s="3"/>
      <c r="O4603" s="227"/>
      <c r="Q4603" s="94"/>
      <c r="R4603" s="94"/>
      <c r="S4603" s="94"/>
      <c r="T4603" s="94"/>
    </row>
    <row r="4604" ht="15.75" customHeight="1">
      <c r="A4604" s="204"/>
      <c r="B4604" s="240"/>
      <c r="C4604" s="223"/>
      <c r="D4604" s="223"/>
      <c r="J4604" s="226"/>
      <c r="K4604" s="3"/>
      <c r="L4604" s="3"/>
      <c r="O4604" s="227"/>
      <c r="Q4604" s="94"/>
      <c r="R4604" s="94"/>
      <c r="S4604" s="94"/>
      <c r="T4604" s="94"/>
    </row>
    <row r="4605" ht="15.75" customHeight="1">
      <c r="A4605" s="204"/>
      <c r="B4605" s="240"/>
      <c r="C4605" s="223"/>
      <c r="D4605" s="223"/>
      <c r="J4605" s="226"/>
      <c r="K4605" s="3"/>
      <c r="L4605" s="3"/>
      <c r="O4605" s="227"/>
      <c r="Q4605" s="94"/>
      <c r="R4605" s="94"/>
      <c r="S4605" s="94"/>
      <c r="T4605" s="94"/>
    </row>
    <row r="4606" ht="15.75" customHeight="1">
      <c r="A4606" s="204"/>
      <c r="B4606" s="240"/>
      <c r="C4606" s="223"/>
      <c r="D4606" s="223"/>
      <c r="J4606" s="226"/>
      <c r="K4606" s="3"/>
      <c r="L4606" s="3"/>
      <c r="O4606" s="227"/>
      <c r="Q4606" s="94"/>
      <c r="R4606" s="94"/>
      <c r="S4606" s="94"/>
      <c r="T4606" s="94"/>
    </row>
    <row r="4607" ht="15.75" customHeight="1">
      <c r="A4607" s="204"/>
      <c r="B4607" s="240"/>
      <c r="C4607" s="223"/>
      <c r="D4607" s="223"/>
      <c r="J4607" s="226"/>
      <c r="K4607" s="3"/>
      <c r="L4607" s="3"/>
      <c r="O4607" s="227"/>
      <c r="Q4607" s="94"/>
      <c r="R4607" s="94"/>
      <c r="S4607" s="94"/>
      <c r="T4607" s="94"/>
    </row>
    <row r="4608" ht="15.75" customHeight="1">
      <c r="A4608" s="204"/>
      <c r="B4608" s="240"/>
      <c r="C4608" s="223"/>
      <c r="D4608" s="223"/>
      <c r="J4608" s="226"/>
      <c r="K4608" s="3"/>
      <c r="L4608" s="3"/>
      <c r="O4608" s="227"/>
      <c r="Q4608" s="94"/>
      <c r="R4608" s="94"/>
      <c r="S4608" s="94"/>
      <c r="T4608" s="94"/>
    </row>
    <row r="4609" ht="15.75" customHeight="1">
      <c r="A4609" s="204"/>
      <c r="B4609" s="240"/>
      <c r="C4609" s="223"/>
      <c r="D4609" s="223"/>
      <c r="J4609" s="226"/>
      <c r="K4609" s="3"/>
      <c r="L4609" s="3"/>
      <c r="O4609" s="227"/>
      <c r="Q4609" s="94"/>
      <c r="R4609" s="94"/>
      <c r="S4609" s="94"/>
      <c r="T4609" s="94"/>
    </row>
    <row r="4610" ht="15.75" customHeight="1">
      <c r="A4610" s="204"/>
      <c r="B4610" s="240"/>
      <c r="C4610" s="223"/>
      <c r="D4610" s="223"/>
      <c r="J4610" s="226"/>
      <c r="K4610" s="3"/>
      <c r="L4610" s="3"/>
      <c r="O4610" s="227"/>
      <c r="Q4610" s="94"/>
      <c r="R4610" s="94"/>
      <c r="S4610" s="94"/>
      <c r="T4610" s="94"/>
    </row>
    <row r="4611" ht="15.75" customHeight="1">
      <c r="A4611" s="204"/>
      <c r="B4611" s="240"/>
      <c r="C4611" s="223"/>
      <c r="D4611" s="223"/>
      <c r="J4611" s="226"/>
      <c r="K4611" s="3"/>
      <c r="L4611" s="3"/>
      <c r="O4611" s="227"/>
      <c r="Q4611" s="94"/>
      <c r="R4611" s="94"/>
      <c r="S4611" s="94"/>
      <c r="T4611" s="94"/>
    </row>
    <row r="4612" ht="15.75" customHeight="1">
      <c r="A4612" s="204"/>
      <c r="B4612" s="240"/>
      <c r="C4612" s="223"/>
      <c r="D4612" s="223"/>
      <c r="J4612" s="226"/>
      <c r="K4612" s="3"/>
      <c r="L4612" s="3"/>
      <c r="O4612" s="227"/>
      <c r="Q4612" s="94"/>
      <c r="R4612" s="94"/>
      <c r="S4612" s="94"/>
      <c r="T4612" s="94"/>
    </row>
    <row r="4613" ht="15.75" customHeight="1">
      <c r="A4613" s="204"/>
      <c r="B4613" s="240"/>
      <c r="C4613" s="223"/>
      <c r="D4613" s="223"/>
      <c r="J4613" s="226"/>
      <c r="K4613" s="3"/>
      <c r="L4613" s="3"/>
      <c r="O4613" s="227"/>
      <c r="Q4613" s="94"/>
      <c r="R4613" s="94"/>
      <c r="S4613" s="94"/>
      <c r="T4613" s="94"/>
    </row>
    <row r="4614" ht="15.75" customHeight="1">
      <c r="A4614" s="204"/>
      <c r="B4614" s="240"/>
      <c r="C4614" s="223"/>
      <c r="D4614" s="223"/>
      <c r="J4614" s="226"/>
      <c r="K4614" s="3"/>
      <c r="L4614" s="3"/>
      <c r="O4614" s="227"/>
      <c r="Q4614" s="94"/>
      <c r="R4614" s="94"/>
      <c r="S4614" s="94"/>
      <c r="T4614" s="94"/>
    </row>
    <row r="4615" ht="15.75" customHeight="1">
      <c r="A4615" s="204"/>
      <c r="B4615" s="240"/>
      <c r="C4615" s="223"/>
      <c r="D4615" s="223"/>
      <c r="J4615" s="226"/>
      <c r="K4615" s="3"/>
      <c r="L4615" s="3"/>
      <c r="O4615" s="227"/>
      <c r="Q4615" s="94"/>
      <c r="R4615" s="94"/>
      <c r="S4615" s="94"/>
      <c r="T4615" s="94"/>
    </row>
    <row r="4616" ht="15.75" customHeight="1">
      <c r="A4616" s="204"/>
      <c r="B4616" s="240"/>
      <c r="C4616" s="223"/>
      <c r="D4616" s="223"/>
      <c r="J4616" s="226"/>
      <c r="K4616" s="3"/>
      <c r="L4616" s="3"/>
      <c r="O4616" s="227"/>
      <c r="Q4616" s="94"/>
      <c r="R4616" s="94"/>
      <c r="S4616" s="94"/>
      <c r="T4616" s="94"/>
    </row>
    <row r="4617" ht="15.75" customHeight="1">
      <c r="A4617" s="204"/>
      <c r="B4617" s="240"/>
      <c r="C4617" s="223"/>
      <c r="D4617" s="223"/>
      <c r="J4617" s="226"/>
      <c r="K4617" s="3"/>
      <c r="L4617" s="3"/>
      <c r="O4617" s="227"/>
      <c r="Q4617" s="94"/>
      <c r="R4617" s="94"/>
      <c r="S4617" s="94"/>
      <c r="T4617" s="94"/>
    </row>
    <row r="4618" ht="15.75" customHeight="1">
      <c r="A4618" s="204"/>
      <c r="B4618" s="240"/>
      <c r="C4618" s="223"/>
      <c r="D4618" s="223"/>
      <c r="J4618" s="226"/>
      <c r="K4618" s="3"/>
      <c r="L4618" s="3"/>
      <c r="O4618" s="227"/>
      <c r="Q4618" s="94"/>
      <c r="R4618" s="94"/>
      <c r="S4618" s="94"/>
      <c r="T4618" s="94"/>
    </row>
    <row r="4619" ht="15.75" customHeight="1">
      <c r="A4619" s="204"/>
      <c r="B4619" s="240"/>
      <c r="C4619" s="223"/>
      <c r="D4619" s="223"/>
      <c r="J4619" s="226"/>
      <c r="K4619" s="3"/>
      <c r="L4619" s="3"/>
      <c r="O4619" s="227"/>
      <c r="Q4619" s="94"/>
      <c r="R4619" s="94"/>
      <c r="S4619" s="94"/>
      <c r="T4619" s="94"/>
    </row>
    <row r="4620" ht="15.75" customHeight="1">
      <c r="A4620" s="204"/>
      <c r="B4620" s="240"/>
      <c r="C4620" s="223"/>
      <c r="D4620" s="223"/>
      <c r="J4620" s="226"/>
      <c r="K4620" s="3"/>
      <c r="L4620" s="3"/>
      <c r="O4620" s="227"/>
      <c r="Q4620" s="94"/>
      <c r="R4620" s="94"/>
      <c r="S4620" s="94"/>
      <c r="T4620" s="94"/>
    </row>
    <row r="4621" ht="15.75" customHeight="1">
      <c r="A4621" s="204"/>
      <c r="B4621" s="240"/>
      <c r="C4621" s="223"/>
      <c r="D4621" s="223"/>
      <c r="J4621" s="226"/>
      <c r="K4621" s="3"/>
      <c r="L4621" s="3"/>
      <c r="O4621" s="227"/>
      <c r="Q4621" s="94"/>
      <c r="R4621" s="94"/>
      <c r="S4621" s="94"/>
      <c r="T4621" s="94"/>
    </row>
    <row r="4622" ht="15.75" customHeight="1">
      <c r="A4622" s="204"/>
      <c r="B4622" s="240"/>
      <c r="C4622" s="223"/>
      <c r="D4622" s="223"/>
      <c r="J4622" s="226"/>
      <c r="K4622" s="3"/>
      <c r="L4622" s="3"/>
      <c r="O4622" s="227"/>
      <c r="Q4622" s="94"/>
      <c r="R4622" s="94"/>
      <c r="S4622" s="94"/>
      <c r="T4622" s="94"/>
    </row>
    <row r="4623" ht="15.75" customHeight="1">
      <c r="A4623" s="204"/>
      <c r="B4623" s="240"/>
      <c r="C4623" s="223"/>
      <c r="D4623" s="223"/>
      <c r="J4623" s="226"/>
      <c r="K4623" s="3"/>
      <c r="L4623" s="3"/>
      <c r="O4623" s="227"/>
      <c r="Q4623" s="94"/>
      <c r="R4623" s="94"/>
      <c r="S4623" s="94"/>
      <c r="T4623" s="94"/>
    </row>
    <row r="4624" ht="15.75" customHeight="1">
      <c r="A4624" s="204"/>
      <c r="B4624" s="240"/>
      <c r="C4624" s="223"/>
      <c r="D4624" s="223"/>
      <c r="J4624" s="226"/>
      <c r="K4624" s="3"/>
      <c r="L4624" s="3"/>
      <c r="O4624" s="227"/>
      <c r="Q4624" s="94"/>
      <c r="R4624" s="94"/>
      <c r="S4624" s="94"/>
      <c r="T4624" s="94"/>
    </row>
    <row r="4625" ht="15.75" customHeight="1">
      <c r="A4625" s="204"/>
      <c r="B4625" s="240"/>
      <c r="C4625" s="223"/>
      <c r="D4625" s="223"/>
      <c r="J4625" s="226"/>
      <c r="K4625" s="3"/>
      <c r="L4625" s="3"/>
      <c r="O4625" s="227"/>
      <c r="Q4625" s="94"/>
      <c r="R4625" s="94"/>
      <c r="S4625" s="94"/>
      <c r="T4625" s="94"/>
    </row>
    <row r="4626" ht="15.75" customHeight="1">
      <c r="A4626" s="204"/>
      <c r="B4626" s="240"/>
      <c r="C4626" s="223"/>
      <c r="D4626" s="223"/>
      <c r="J4626" s="226"/>
      <c r="K4626" s="3"/>
      <c r="L4626" s="3"/>
      <c r="O4626" s="227"/>
      <c r="Q4626" s="94"/>
      <c r="R4626" s="94"/>
      <c r="S4626" s="94"/>
      <c r="T4626" s="94"/>
    </row>
    <row r="4627" ht="15.75" customHeight="1">
      <c r="A4627" s="204"/>
      <c r="B4627" s="240"/>
      <c r="C4627" s="223"/>
      <c r="D4627" s="223"/>
      <c r="J4627" s="226"/>
      <c r="K4627" s="3"/>
      <c r="L4627" s="3"/>
      <c r="O4627" s="227"/>
      <c r="Q4627" s="94"/>
      <c r="R4627" s="94"/>
      <c r="S4627" s="94"/>
      <c r="T4627" s="94"/>
    </row>
    <row r="4628" ht="15.75" customHeight="1">
      <c r="A4628" s="204"/>
      <c r="B4628" s="240"/>
      <c r="C4628" s="223"/>
      <c r="D4628" s="223"/>
      <c r="J4628" s="226"/>
      <c r="K4628" s="3"/>
      <c r="L4628" s="3"/>
      <c r="O4628" s="227"/>
      <c r="Q4628" s="94"/>
      <c r="R4628" s="94"/>
      <c r="S4628" s="94"/>
      <c r="T4628" s="94"/>
    </row>
    <row r="4629" ht="15.75" customHeight="1">
      <c r="A4629" s="204"/>
      <c r="B4629" s="240"/>
      <c r="C4629" s="223"/>
      <c r="D4629" s="223"/>
      <c r="J4629" s="226"/>
      <c r="K4629" s="3"/>
      <c r="L4629" s="3"/>
      <c r="O4629" s="227"/>
      <c r="Q4629" s="94"/>
      <c r="R4629" s="94"/>
      <c r="S4629" s="94"/>
      <c r="T4629" s="94"/>
    </row>
    <row r="4630" ht="15.75" customHeight="1">
      <c r="A4630" s="204"/>
      <c r="B4630" s="240"/>
      <c r="C4630" s="223"/>
      <c r="D4630" s="223"/>
      <c r="J4630" s="226"/>
      <c r="K4630" s="3"/>
      <c r="L4630" s="3"/>
      <c r="O4630" s="227"/>
      <c r="Q4630" s="94"/>
      <c r="R4630" s="94"/>
      <c r="S4630" s="94"/>
      <c r="T4630" s="94"/>
    </row>
    <row r="4631" ht="15.75" customHeight="1">
      <c r="A4631" s="204"/>
      <c r="B4631" s="240"/>
      <c r="C4631" s="223"/>
      <c r="D4631" s="223"/>
      <c r="J4631" s="226"/>
      <c r="K4631" s="3"/>
      <c r="L4631" s="3"/>
      <c r="O4631" s="227"/>
      <c r="Q4631" s="94"/>
      <c r="R4631" s="94"/>
      <c r="S4631" s="94"/>
      <c r="T4631" s="94"/>
    </row>
    <row r="4632" ht="15.75" customHeight="1">
      <c r="A4632" s="204"/>
      <c r="B4632" s="240"/>
      <c r="C4632" s="223"/>
      <c r="D4632" s="223"/>
      <c r="J4632" s="226"/>
      <c r="K4632" s="3"/>
      <c r="L4632" s="3"/>
      <c r="O4632" s="227"/>
      <c r="Q4632" s="94"/>
      <c r="R4632" s="94"/>
      <c r="S4632" s="94"/>
      <c r="T4632" s="94"/>
    </row>
    <row r="4633" ht="15.75" customHeight="1">
      <c r="A4633" s="204"/>
      <c r="B4633" s="240"/>
      <c r="C4633" s="223"/>
      <c r="D4633" s="223"/>
      <c r="J4633" s="226"/>
      <c r="K4633" s="3"/>
      <c r="L4633" s="3"/>
      <c r="O4633" s="227"/>
      <c r="Q4633" s="94"/>
      <c r="R4633" s="94"/>
      <c r="S4633" s="94"/>
      <c r="T4633" s="94"/>
    </row>
    <row r="4634" ht="15.75" customHeight="1">
      <c r="A4634" s="204"/>
      <c r="B4634" s="240"/>
      <c r="C4634" s="223"/>
      <c r="D4634" s="223"/>
      <c r="J4634" s="226"/>
      <c r="K4634" s="3"/>
      <c r="L4634" s="3"/>
      <c r="O4634" s="227"/>
      <c r="Q4634" s="94"/>
      <c r="R4634" s="94"/>
      <c r="S4634" s="94"/>
      <c r="T4634" s="94"/>
    </row>
    <row r="4635" ht="15.75" customHeight="1">
      <c r="A4635" s="204"/>
      <c r="B4635" s="240"/>
      <c r="C4635" s="223"/>
      <c r="D4635" s="223"/>
      <c r="J4635" s="226"/>
      <c r="K4635" s="3"/>
      <c r="L4635" s="3"/>
      <c r="O4635" s="227"/>
      <c r="Q4635" s="94"/>
      <c r="R4635" s="94"/>
      <c r="S4635" s="94"/>
      <c r="T4635" s="94"/>
    </row>
    <row r="4636" ht="15.75" customHeight="1">
      <c r="A4636" s="204"/>
      <c r="B4636" s="240"/>
      <c r="C4636" s="223"/>
      <c r="D4636" s="223"/>
      <c r="J4636" s="226"/>
      <c r="K4636" s="3"/>
      <c r="L4636" s="3"/>
      <c r="O4636" s="227"/>
      <c r="Q4636" s="94"/>
      <c r="R4636" s="94"/>
      <c r="S4636" s="94"/>
      <c r="T4636" s="94"/>
    </row>
    <row r="4637" ht="15.75" customHeight="1">
      <c r="A4637" s="204"/>
      <c r="B4637" s="240"/>
      <c r="C4637" s="223"/>
      <c r="D4637" s="223"/>
      <c r="J4637" s="226"/>
      <c r="K4637" s="3"/>
      <c r="L4637" s="3"/>
      <c r="O4637" s="227"/>
      <c r="Q4637" s="94"/>
      <c r="R4637" s="94"/>
      <c r="S4637" s="94"/>
      <c r="T4637" s="94"/>
    </row>
    <row r="4638" ht="15.75" customHeight="1">
      <c r="A4638" s="204"/>
      <c r="B4638" s="240"/>
      <c r="C4638" s="223"/>
      <c r="D4638" s="223"/>
      <c r="J4638" s="226"/>
      <c r="K4638" s="3"/>
      <c r="L4638" s="3"/>
      <c r="O4638" s="227"/>
      <c r="Q4638" s="94"/>
      <c r="R4638" s="94"/>
      <c r="S4638" s="94"/>
      <c r="T4638" s="94"/>
    </row>
    <row r="4639" ht="15.75" customHeight="1">
      <c r="A4639" s="204"/>
      <c r="B4639" s="240"/>
      <c r="C4639" s="223"/>
      <c r="D4639" s="223"/>
      <c r="J4639" s="226"/>
      <c r="K4639" s="3"/>
      <c r="L4639" s="3"/>
      <c r="O4639" s="227"/>
      <c r="Q4639" s="94"/>
      <c r="R4639" s="94"/>
      <c r="S4639" s="94"/>
      <c r="T4639" s="94"/>
    </row>
    <row r="4640" ht="15.75" customHeight="1">
      <c r="A4640" s="204"/>
      <c r="B4640" s="240"/>
      <c r="C4640" s="223"/>
      <c r="D4640" s="223"/>
      <c r="J4640" s="226"/>
      <c r="K4640" s="3"/>
      <c r="L4640" s="3"/>
      <c r="O4640" s="227"/>
      <c r="Q4640" s="94"/>
      <c r="R4640" s="94"/>
      <c r="S4640" s="94"/>
      <c r="T4640" s="94"/>
    </row>
    <row r="4641" ht="15.75" customHeight="1">
      <c r="A4641" s="204"/>
      <c r="B4641" s="240"/>
      <c r="C4641" s="223"/>
      <c r="D4641" s="223"/>
      <c r="J4641" s="226"/>
      <c r="K4641" s="3"/>
      <c r="L4641" s="3"/>
      <c r="O4641" s="227"/>
      <c r="Q4641" s="94"/>
      <c r="R4641" s="94"/>
      <c r="S4641" s="94"/>
      <c r="T4641" s="94"/>
    </row>
    <row r="4642" ht="15.75" customHeight="1">
      <c r="A4642" s="204"/>
      <c r="B4642" s="240"/>
      <c r="C4642" s="223"/>
      <c r="D4642" s="223"/>
      <c r="J4642" s="226"/>
      <c r="K4642" s="3"/>
      <c r="L4642" s="3"/>
      <c r="O4642" s="227"/>
      <c r="Q4642" s="94"/>
      <c r="R4642" s="94"/>
      <c r="S4642" s="94"/>
      <c r="T4642" s="94"/>
    </row>
    <row r="4643" ht="15.75" customHeight="1">
      <c r="A4643" s="204"/>
      <c r="B4643" s="240"/>
      <c r="C4643" s="223"/>
      <c r="D4643" s="223"/>
      <c r="J4643" s="226"/>
      <c r="K4643" s="3"/>
      <c r="L4643" s="3"/>
      <c r="O4643" s="227"/>
      <c r="Q4643" s="94"/>
      <c r="R4643" s="94"/>
      <c r="S4643" s="94"/>
      <c r="T4643" s="94"/>
    </row>
    <row r="4644" ht="15.75" customHeight="1">
      <c r="A4644" s="204"/>
      <c r="B4644" s="240"/>
      <c r="C4644" s="223"/>
      <c r="D4644" s="223"/>
      <c r="J4644" s="226"/>
      <c r="K4644" s="3"/>
      <c r="L4644" s="3"/>
      <c r="O4644" s="227"/>
      <c r="Q4644" s="94"/>
      <c r="R4644" s="94"/>
      <c r="S4644" s="94"/>
      <c r="T4644" s="94"/>
    </row>
    <row r="4645" ht="15.75" customHeight="1">
      <c r="A4645" s="204"/>
      <c r="B4645" s="240"/>
      <c r="C4645" s="223"/>
      <c r="D4645" s="223"/>
      <c r="J4645" s="226"/>
      <c r="K4645" s="3"/>
      <c r="L4645" s="3"/>
      <c r="O4645" s="227"/>
      <c r="Q4645" s="94"/>
      <c r="R4645" s="94"/>
      <c r="S4645" s="94"/>
      <c r="T4645" s="94"/>
    </row>
    <row r="4646" ht="15.75" customHeight="1">
      <c r="A4646" s="204"/>
      <c r="B4646" s="240"/>
      <c r="C4646" s="223"/>
      <c r="D4646" s="223"/>
      <c r="J4646" s="226"/>
      <c r="K4646" s="3"/>
      <c r="L4646" s="3"/>
      <c r="O4646" s="227"/>
      <c r="Q4646" s="94"/>
      <c r="R4646" s="94"/>
      <c r="S4646" s="94"/>
      <c r="T4646" s="94"/>
    </row>
    <row r="4647" ht="15.75" customHeight="1">
      <c r="A4647" s="204"/>
      <c r="B4647" s="240"/>
      <c r="C4647" s="223"/>
      <c r="D4647" s="223"/>
      <c r="J4647" s="226"/>
      <c r="K4647" s="3"/>
      <c r="L4647" s="3"/>
      <c r="O4647" s="227"/>
      <c r="Q4647" s="94"/>
      <c r="R4647" s="94"/>
      <c r="S4647" s="94"/>
      <c r="T4647" s="94"/>
    </row>
    <row r="4648" ht="15.75" customHeight="1">
      <c r="A4648" s="204"/>
      <c r="B4648" s="240"/>
      <c r="C4648" s="223"/>
      <c r="D4648" s="223"/>
      <c r="J4648" s="226"/>
      <c r="K4648" s="3"/>
      <c r="L4648" s="3"/>
      <c r="O4648" s="227"/>
      <c r="Q4648" s="94"/>
      <c r="R4648" s="94"/>
      <c r="S4648" s="94"/>
      <c r="T4648" s="94"/>
    </row>
    <row r="4649" ht="15.75" customHeight="1">
      <c r="A4649" s="204"/>
      <c r="B4649" s="240"/>
      <c r="C4649" s="223"/>
      <c r="D4649" s="223"/>
      <c r="J4649" s="226"/>
      <c r="K4649" s="3"/>
      <c r="L4649" s="3"/>
      <c r="O4649" s="227"/>
      <c r="Q4649" s="94"/>
      <c r="R4649" s="94"/>
      <c r="S4649" s="94"/>
      <c r="T4649" s="94"/>
    </row>
    <row r="4650" ht="15.75" customHeight="1">
      <c r="A4650" s="204"/>
      <c r="B4650" s="240"/>
      <c r="C4650" s="223"/>
      <c r="D4650" s="223"/>
      <c r="J4650" s="226"/>
      <c r="K4650" s="3"/>
      <c r="L4650" s="3"/>
      <c r="O4650" s="227"/>
      <c r="Q4650" s="94"/>
      <c r="R4650" s="94"/>
      <c r="S4650" s="94"/>
      <c r="T4650" s="94"/>
    </row>
    <row r="4651" ht="15.75" customHeight="1">
      <c r="A4651" s="204"/>
      <c r="B4651" s="240"/>
      <c r="C4651" s="223"/>
      <c r="D4651" s="223"/>
      <c r="J4651" s="226"/>
      <c r="K4651" s="3"/>
      <c r="L4651" s="3"/>
      <c r="O4651" s="227"/>
      <c r="Q4651" s="94"/>
      <c r="R4651" s="94"/>
      <c r="S4651" s="94"/>
      <c r="T4651" s="94"/>
    </row>
    <row r="4652" ht="15.75" customHeight="1">
      <c r="A4652" s="204"/>
      <c r="B4652" s="240"/>
      <c r="C4652" s="223"/>
      <c r="D4652" s="223"/>
      <c r="J4652" s="226"/>
      <c r="K4652" s="3"/>
      <c r="L4652" s="3"/>
      <c r="O4652" s="227"/>
      <c r="Q4652" s="94"/>
      <c r="R4652" s="94"/>
      <c r="S4652" s="94"/>
      <c r="T4652" s="94"/>
    </row>
    <row r="4653" ht="15.75" customHeight="1">
      <c r="A4653" s="204"/>
      <c r="B4653" s="240"/>
      <c r="C4653" s="223"/>
      <c r="D4653" s="223"/>
      <c r="J4653" s="226"/>
      <c r="K4653" s="3"/>
      <c r="L4653" s="3"/>
      <c r="O4653" s="227"/>
      <c r="Q4653" s="94"/>
      <c r="R4653" s="94"/>
      <c r="S4653" s="94"/>
      <c r="T4653" s="94"/>
    </row>
    <row r="4654" ht="15.75" customHeight="1">
      <c r="A4654" s="204"/>
      <c r="B4654" s="240"/>
      <c r="C4654" s="223"/>
      <c r="D4654" s="223"/>
      <c r="J4654" s="226"/>
      <c r="K4654" s="3"/>
      <c r="L4654" s="3"/>
      <c r="O4654" s="227"/>
      <c r="Q4654" s="94"/>
      <c r="R4654" s="94"/>
      <c r="S4654" s="94"/>
      <c r="T4654" s="94"/>
    </row>
    <row r="4655" ht="15.75" customHeight="1">
      <c r="A4655" s="204"/>
      <c r="B4655" s="240"/>
      <c r="C4655" s="223"/>
      <c r="D4655" s="223"/>
      <c r="J4655" s="226"/>
      <c r="K4655" s="3"/>
      <c r="L4655" s="3"/>
      <c r="O4655" s="227"/>
      <c r="Q4655" s="94"/>
      <c r="R4655" s="94"/>
      <c r="S4655" s="94"/>
      <c r="T4655" s="94"/>
    </row>
    <row r="4656" ht="15.75" customHeight="1">
      <c r="A4656" s="204"/>
      <c r="B4656" s="240"/>
      <c r="C4656" s="223"/>
      <c r="D4656" s="223"/>
      <c r="J4656" s="226"/>
      <c r="K4656" s="3"/>
      <c r="L4656" s="3"/>
      <c r="O4656" s="227"/>
      <c r="Q4656" s="94"/>
      <c r="R4656" s="94"/>
      <c r="S4656" s="94"/>
      <c r="T4656" s="94"/>
    </row>
    <row r="4657" ht="15.75" customHeight="1">
      <c r="A4657" s="204"/>
      <c r="B4657" s="240"/>
      <c r="C4657" s="223"/>
      <c r="D4657" s="223"/>
      <c r="J4657" s="226"/>
      <c r="K4657" s="3"/>
      <c r="L4657" s="3"/>
      <c r="O4657" s="227"/>
      <c r="Q4657" s="94"/>
      <c r="R4657" s="94"/>
      <c r="S4657" s="94"/>
      <c r="T4657" s="94"/>
    </row>
    <row r="4658" ht="15.75" customHeight="1">
      <c r="A4658" s="204"/>
      <c r="B4658" s="240"/>
      <c r="C4658" s="223"/>
      <c r="D4658" s="223"/>
      <c r="J4658" s="226"/>
      <c r="K4658" s="3"/>
      <c r="L4658" s="3"/>
      <c r="O4658" s="227"/>
      <c r="Q4658" s="94"/>
      <c r="R4658" s="94"/>
      <c r="S4658" s="94"/>
      <c r="T4658" s="94"/>
    </row>
    <row r="4659" ht="15.75" customHeight="1">
      <c r="A4659" s="204"/>
      <c r="B4659" s="240"/>
      <c r="C4659" s="223"/>
      <c r="D4659" s="223"/>
      <c r="J4659" s="226"/>
      <c r="K4659" s="3"/>
      <c r="L4659" s="3"/>
      <c r="O4659" s="227"/>
      <c r="Q4659" s="94"/>
      <c r="R4659" s="94"/>
      <c r="S4659" s="94"/>
      <c r="T4659" s="94"/>
    </row>
    <row r="4660" ht="15.75" customHeight="1">
      <c r="A4660" s="204"/>
      <c r="B4660" s="240"/>
      <c r="C4660" s="223"/>
      <c r="D4660" s="223"/>
      <c r="J4660" s="226"/>
      <c r="K4660" s="3"/>
      <c r="L4660" s="3"/>
      <c r="O4660" s="227"/>
      <c r="Q4660" s="94"/>
      <c r="R4660" s="94"/>
      <c r="S4660" s="94"/>
      <c r="T4660" s="94"/>
    </row>
    <row r="4661" ht="15.75" customHeight="1">
      <c r="A4661" s="204"/>
      <c r="B4661" s="240"/>
      <c r="C4661" s="223"/>
      <c r="D4661" s="223"/>
      <c r="J4661" s="226"/>
      <c r="K4661" s="3"/>
      <c r="L4661" s="3"/>
      <c r="O4661" s="227"/>
      <c r="Q4661" s="94"/>
      <c r="R4661" s="94"/>
      <c r="S4661" s="94"/>
      <c r="T4661" s="94"/>
    </row>
    <row r="4662" ht="15.75" customHeight="1">
      <c r="A4662" s="204"/>
      <c r="B4662" s="240"/>
      <c r="C4662" s="223"/>
      <c r="D4662" s="223"/>
      <c r="J4662" s="226"/>
      <c r="K4662" s="3"/>
      <c r="L4662" s="3"/>
      <c r="O4662" s="227"/>
      <c r="Q4662" s="94"/>
      <c r="R4662" s="94"/>
      <c r="S4662" s="94"/>
      <c r="T4662" s="94"/>
    </row>
    <row r="4663" ht="15.75" customHeight="1">
      <c r="A4663" s="204"/>
      <c r="B4663" s="240"/>
      <c r="C4663" s="223"/>
      <c r="D4663" s="223"/>
      <c r="J4663" s="226"/>
      <c r="K4663" s="3"/>
      <c r="L4663" s="3"/>
      <c r="O4663" s="227"/>
      <c r="Q4663" s="94"/>
      <c r="R4663" s="94"/>
      <c r="S4663" s="94"/>
      <c r="T4663" s="94"/>
    </row>
    <row r="4664" ht="15.75" customHeight="1">
      <c r="A4664" s="204"/>
      <c r="B4664" s="240"/>
      <c r="C4664" s="223"/>
      <c r="D4664" s="223"/>
      <c r="J4664" s="226"/>
      <c r="K4664" s="3"/>
      <c r="L4664" s="3"/>
      <c r="O4664" s="227"/>
      <c r="Q4664" s="94"/>
      <c r="R4664" s="94"/>
      <c r="S4664" s="94"/>
      <c r="T4664" s="94"/>
    </row>
    <row r="4665" ht="15.75" customHeight="1">
      <c r="A4665" s="204"/>
      <c r="B4665" s="240"/>
      <c r="C4665" s="223"/>
      <c r="D4665" s="223"/>
      <c r="J4665" s="226"/>
      <c r="K4665" s="3"/>
      <c r="L4665" s="3"/>
      <c r="O4665" s="227"/>
      <c r="Q4665" s="94"/>
      <c r="R4665" s="94"/>
      <c r="S4665" s="94"/>
      <c r="T4665" s="94"/>
    </row>
    <row r="4666" ht="15.75" customHeight="1">
      <c r="A4666" s="204"/>
      <c r="B4666" s="240"/>
      <c r="C4666" s="223"/>
      <c r="D4666" s="223"/>
      <c r="J4666" s="226"/>
      <c r="K4666" s="3"/>
      <c r="L4666" s="3"/>
      <c r="O4666" s="227"/>
      <c r="Q4666" s="94"/>
      <c r="R4666" s="94"/>
      <c r="S4666" s="94"/>
      <c r="T4666" s="94"/>
    </row>
    <row r="4667" ht="15.75" customHeight="1">
      <c r="A4667" s="204"/>
      <c r="B4667" s="240"/>
      <c r="C4667" s="223"/>
      <c r="D4667" s="223"/>
      <c r="J4667" s="226"/>
      <c r="K4667" s="3"/>
      <c r="L4667" s="3"/>
      <c r="O4667" s="227"/>
      <c r="Q4667" s="94"/>
      <c r="R4667" s="94"/>
      <c r="S4667" s="94"/>
      <c r="T4667" s="94"/>
    </row>
    <row r="4668" ht="15.75" customHeight="1">
      <c r="A4668" s="204"/>
      <c r="B4668" s="240"/>
      <c r="C4668" s="223"/>
      <c r="D4668" s="223"/>
      <c r="J4668" s="226"/>
      <c r="K4668" s="3"/>
      <c r="L4668" s="3"/>
      <c r="O4668" s="227"/>
      <c r="Q4668" s="94"/>
      <c r="R4668" s="94"/>
      <c r="S4668" s="94"/>
      <c r="T4668" s="94"/>
    </row>
    <row r="4669" ht="15.75" customHeight="1">
      <c r="A4669" s="204"/>
      <c r="B4669" s="240"/>
      <c r="C4669" s="223"/>
      <c r="D4669" s="223"/>
      <c r="J4669" s="226"/>
      <c r="K4669" s="3"/>
      <c r="L4669" s="3"/>
      <c r="O4669" s="227"/>
      <c r="Q4669" s="94"/>
      <c r="R4669" s="94"/>
      <c r="S4669" s="94"/>
      <c r="T4669" s="94"/>
    </row>
    <row r="4670" ht="15.75" customHeight="1">
      <c r="A4670" s="204"/>
      <c r="B4670" s="240"/>
      <c r="C4670" s="223"/>
      <c r="D4670" s="223"/>
      <c r="J4670" s="226"/>
      <c r="K4670" s="3"/>
      <c r="L4670" s="3"/>
      <c r="O4670" s="227"/>
      <c r="Q4670" s="94"/>
      <c r="R4670" s="94"/>
      <c r="S4670" s="94"/>
      <c r="T4670" s="94"/>
    </row>
    <row r="4671" ht="15.75" customHeight="1">
      <c r="A4671" s="204"/>
      <c r="B4671" s="240"/>
      <c r="C4671" s="223"/>
      <c r="D4671" s="223"/>
      <c r="J4671" s="226"/>
      <c r="K4671" s="3"/>
      <c r="L4671" s="3"/>
      <c r="O4671" s="227"/>
      <c r="Q4671" s="94"/>
      <c r="R4671" s="94"/>
      <c r="S4671" s="94"/>
      <c r="T4671" s="94"/>
    </row>
    <row r="4672" ht="15.75" customHeight="1">
      <c r="A4672" s="204"/>
      <c r="B4672" s="240"/>
      <c r="C4672" s="223"/>
      <c r="D4672" s="223"/>
      <c r="J4672" s="226"/>
      <c r="K4672" s="3"/>
      <c r="L4672" s="3"/>
      <c r="O4672" s="227"/>
      <c r="Q4672" s="94"/>
      <c r="R4672" s="94"/>
      <c r="S4672" s="94"/>
      <c r="T4672" s="94"/>
    </row>
    <row r="4673" ht="15.75" customHeight="1">
      <c r="A4673" s="204"/>
      <c r="B4673" s="240"/>
      <c r="C4673" s="223"/>
      <c r="D4673" s="223"/>
      <c r="J4673" s="226"/>
      <c r="K4673" s="3"/>
      <c r="L4673" s="3"/>
      <c r="O4673" s="227"/>
      <c r="Q4673" s="94"/>
      <c r="R4673" s="94"/>
      <c r="S4673" s="94"/>
      <c r="T4673" s="94"/>
    </row>
    <row r="4674" ht="15.75" customHeight="1">
      <c r="A4674" s="204"/>
      <c r="B4674" s="240"/>
      <c r="C4674" s="223"/>
      <c r="D4674" s="223"/>
      <c r="J4674" s="226"/>
      <c r="K4674" s="3"/>
      <c r="L4674" s="3"/>
      <c r="O4674" s="227"/>
      <c r="Q4674" s="94"/>
      <c r="R4674" s="94"/>
      <c r="S4674" s="94"/>
      <c r="T4674" s="94"/>
    </row>
    <row r="4675" ht="15.75" customHeight="1">
      <c r="A4675" s="204"/>
      <c r="B4675" s="240"/>
      <c r="C4675" s="223"/>
      <c r="D4675" s="223"/>
      <c r="J4675" s="226"/>
      <c r="K4675" s="3"/>
      <c r="L4675" s="3"/>
      <c r="O4675" s="227"/>
      <c r="Q4675" s="94"/>
      <c r="R4675" s="94"/>
      <c r="S4675" s="94"/>
      <c r="T4675" s="94"/>
    </row>
    <row r="4676" ht="15.75" customHeight="1">
      <c r="A4676" s="204"/>
      <c r="B4676" s="240"/>
      <c r="C4676" s="223"/>
      <c r="D4676" s="223"/>
      <c r="J4676" s="226"/>
      <c r="K4676" s="3"/>
      <c r="L4676" s="3"/>
      <c r="O4676" s="227"/>
      <c r="Q4676" s="94"/>
      <c r="R4676" s="94"/>
      <c r="S4676" s="94"/>
      <c r="T4676" s="94"/>
    </row>
    <row r="4677" ht="15.75" customHeight="1">
      <c r="A4677" s="204"/>
      <c r="B4677" s="240"/>
      <c r="C4677" s="223"/>
      <c r="D4677" s="223"/>
      <c r="J4677" s="226"/>
      <c r="K4677" s="3"/>
      <c r="L4677" s="3"/>
      <c r="O4677" s="227"/>
      <c r="Q4677" s="94"/>
      <c r="R4677" s="94"/>
      <c r="S4677" s="94"/>
      <c r="T4677" s="94"/>
    </row>
    <row r="4678" ht="15.75" customHeight="1">
      <c r="A4678" s="204"/>
      <c r="B4678" s="240"/>
      <c r="C4678" s="223"/>
      <c r="D4678" s="223"/>
      <c r="J4678" s="226"/>
      <c r="K4678" s="3"/>
      <c r="L4678" s="3"/>
      <c r="O4678" s="227"/>
      <c r="Q4678" s="94"/>
      <c r="R4678" s="94"/>
      <c r="S4678" s="94"/>
      <c r="T4678" s="94"/>
    </row>
    <row r="4679" ht="15.75" customHeight="1">
      <c r="A4679" s="204"/>
      <c r="B4679" s="240"/>
      <c r="C4679" s="223"/>
      <c r="D4679" s="223"/>
      <c r="J4679" s="226"/>
      <c r="K4679" s="3"/>
      <c r="L4679" s="3"/>
      <c r="O4679" s="227"/>
      <c r="Q4679" s="94"/>
      <c r="R4679" s="94"/>
      <c r="S4679" s="94"/>
      <c r="T4679" s="94"/>
    </row>
    <row r="4680" ht="15.75" customHeight="1">
      <c r="A4680" s="204"/>
      <c r="B4680" s="240"/>
      <c r="C4680" s="223"/>
      <c r="D4680" s="223"/>
      <c r="J4680" s="226"/>
      <c r="K4680" s="3"/>
      <c r="L4680" s="3"/>
      <c r="O4680" s="227"/>
      <c r="Q4680" s="94"/>
      <c r="R4680" s="94"/>
      <c r="S4680" s="94"/>
      <c r="T4680" s="94"/>
    </row>
    <row r="4681" ht="15.75" customHeight="1">
      <c r="A4681" s="204"/>
      <c r="B4681" s="240"/>
      <c r="C4681" s="223"/>
      <c r="D4681" s="223"/>
      <c r="J4681" s="226"/>
      <c r="K4681" s="3"/>
      <c r="L4681" s="3"/>
      <c r="O4681" s="227"/>
      <c r="Q4681" s="94"/>
      <c r="R4681" s="94"/>
      <c r="S4681" s="94"/>
      <c r="T4681" s="94"/>
    </row>
    <row r="4682" ht="15.75" customHeight="1">
      <c r="A4682" s="204"/>
      <c r="B4682" s="240"/>
      <c r="C4682" s="223"/>
      <c r="D4682" s="223"/>
      <c r="J4682" s="226"/>
      <c r="K4682" s="3"/>
      <c r="L4682" s="3"/>
      <c r="O4682" s="227"/>
      <c r="Q4682" s="94"/>
      <c r="R4682" s="94"/>
      <c r="S4682" s="94"/>
      <c r="T4682" s="94"/>
    </row>
    <row r="4683" ht="15.75" customHeight="1">
      <c r="A4683" s="204"/>
      <c r="B4683" s="240"/>
      <c r="C4683" s="223"/>
      <c r="D4683" s="223"/>
      <c r="J4683" s="226"/>
      <c r="K4683" s="3"/>
      <c r="L4683" s="3"/>
      <c r="O4683" s="227"/>
      <c r="Q4683" s="94"/>
      <c r="R4683" s="94"/>
      <c r="S4683" s="94"/>
      <c r="T4683" s="94"/>
    </row>
    <row r="4684" ht="15.75" customHeight="1">
      <c r="A4684" s="204"/>
      <c r="B4684" s="240"/>
      <c r="C4684" s="223"/>
      <c r="D4684" s="223"/>
      <c r="J4684" s="226"/>
      <c r="K4684" s="3"/>
      <c r="L4684" s="3"/>
      <c r="O4684" s="227"/>
      <c r="Q4684" s="94"/>
      <c r="R4684" s="94"/>
      <c r="S4684" s="94"/>
      <c r="T4684" s="94"/>
    </row>
    <row r="4685" ht="15.75" customHeight="1">
      <c r="A4685" s="204"/>
      <c r="B4685" s="240"/>
      <c r="C4685" s="223"/>
      <c r="D4685" s="223"/>
      <c r="J4685" s="226"/>
      <c r="K4685" s="3"/>
      <c r="L4685" s="3"/>
      <c r="O4685" s="227"/>
      <c r="Q4685" s="94"/>
      <c r="R4685" s="94"/>
      <c r="S4685" s="94"/>
      <c r="T4685" s="94"/>
    </row>
    <row r="4686" ht="15.75" customHeight="1">
      <c r="A4686" s="204"/>
      <c r="B4686" s="240"/>
      <c r="C4686" s="223"/>
      <c r="D4686" s="223"/>
      <c r="J4686" s="226"/>
      <c r="K4686" s="3"/>
      <c r="L4686" s="3"/>
      <c r="O4686" s="227"/>
      <c r="Q4686" s="94"/>
      <c r="R4686" s="94"/>
      <c r="S4686" s="94"/>
      <c r="T4686" s="94"/>
    </row>
    <row r="4687" ht="15.75" customHeight="1">
      <c r="A4687" s="204"/>
      <c r="B4687" s="240"/>
      <c r="C4687" s="223"/>
      <c r="D4687" s="223"/>
      <c r="J4687" s="226"/>
      <c r="K4687" s="3"/>
      <c r="L4687" s="3"/>
      <c r="O4687" s="227"/>
      <c r="Q4687" s="94"/>
      <c r="R4687" s="94"/>
      <c r="S4687" s="94"/>
      <c r="T4687" s="94"/>
    </row>
    <row r="4688" ht="15.75" customHeight="1">
      <c r="A4688" s="204"/>
      <c r="B4688" s="240"/>
      <c r="C4688" s="223"/>
      <c r="D4688" s="223"/>
      <c r="J4688" s="226"/>
      <c r="K4688" s="3"/>
      <c r="L4688" s="3"/>
      <c r="O4688" s="227"/>
      <c r="Q4688" s="94"/>
      <c r="R4688" s="94"/>
      <c r="S4688" s="94"/>
      <c r="T4688" s="94"/>
    </row>
    <row r="4689" ht="15.75" customHeight="1">
      <c r="A4689" s="204"/>
      <c r="B4689" s="240"/>
      <c r="C4689" s="223"/>
      <c r="D4689" s="223"/>
      <c r="J4689" s="226"/>
      <c r="K4689" s="3"/>
      <c r="L4689" s="3"/>
      <c r="O4689" s="227"/>
      <c r="Q4689" s="94"/>
      <c r="R4689" s="94"/>
      <c r="S4689" s="94"/>
      <c r="T4689" s="94"/>
    </row>
    <row r="4690" ht="15.75" customHeight="1">
      <c r="A4690" s="204"/>
      <c r="B4690" s="240"/>
      <c r="C4690" s="223"/>
      <c r="D4690" s="223"/>
      <c r="J4690" s="226"/>
      <c r="K4690" s="3"/>
      <c r="L4690" s="3"/>
      <c r="O4690" s="227"/>
      <c r="Q4690" s="94"/>
      <c r="R4690" s="94"/>
      <c r="S4690" s="94"/>
      <c r="T4690" s="94"/>
    </row>
    <row r="4691" ht="15.75" customHeight="1">
      <c r="A4691" s="204"/>
      <c r="B4691" s="240"/>
      <c r="C4691" s="223"/>
      <c r="D4691" s="223"/>
      <c r="J4691" s="226"/>
      <c r="K4691" s="3"/>
      <c r="L4691" s="3"/>
      <c r="O4691" s="227"/>
      <c r="Q4691" s="94"/>
      <c r="R4691" s="94"/>
      <c r="S4691" s="94"/>
      <c r="T4691" s="94"/>
    </row>
    <row r="4692" ht="15.75" customHeight="1">
      <c r="A4692" s="204"/>
      <c r="B4692" s="240"/>
      <c r="C4692" s="223"/>
      <c r="D4692" s="223"/>
      <c r="J4692" s="226"/>
      <c r="K4692" s="3"/>
      <c r="L4692" s="3"/>
      <c r="O4692" s="227"/>
      <c r="Q4692" s="94"/>
      <c r="R4692" s="94"/>
      <c r="S4692" s="94"/>
      <c r="T4692" s="94"/>
    </row>
    <row r="4693" ht="15.75" customHeight="1">
      <c r="A4693" s="204"/>
      <c r="B4693" s="240"/>
      <c r="C4693" s="223"/>
      <c r="D4693" s="223"/>
      <c r="J4693" s="226"/>
      <c r="K4693" s="3"/>
      <c r="L4693" s="3"/>
      <c r="O4693" s="227"/>
      <c r="Q4693" s="94"/>
      <c r="R4693" s="94"/>
      <c r="S4693" s="94"/>
      <c r="T4693" s="94"/>
    </row>
    <row r="4694" ht="15.75" customHeight="1">
      <c r="A4694" s="204"/>
      <c r="B4694" s="240"/>
      <c r="C4694" s="223"/>
      <c r="D4694" s="223"/>
      <c r="J4694" s="226"/>
      <c r="K4694" s="3"/>
      <c r="L4694" s="3"/>
      <c r="O4694" s="227"/>
      <c r="Q4694" s="94"/>
      <c r="R4694" s="94"/>
      <c r="S4694" s="94"/>
      <c r="T4694" s="94"/>
    </row>
    <row r="4695" ht="15.75" customHeight="1">
      <c r="A4695" s="204"/>
      <c r="B4695" s="240"/>
      <c r="C4695" s="223"/>
      <c r="D4695" s="223"/>
      <c r="J4695" s="226"/>
      <c r="K4695" s="3"/>
      <c r="L4695" s="3"/>
      <c r="O4695" s="227"/>
      <c r="Q4695" s="94"/>
      <c r="R4695" s="94"/>
      <c r="S4695" s="94"/>
      <c r="T4695" s="94"/>
    </row>
    <row r="4696" ht="15.75" customHeight="1">
      <c r="A4696" s="204"/>
      <c r="B4696" s="240"/>
      <c r="C4696" s="223"/>
      <c r="D4696" s="223"/>
      <c r="J4696" s="226"/>
      <c r="K4696" s="3"/>
      <c r="L4696" s="3"/>
      <c r="O4696" s="227"/>
      <c r="Q4696" s="94"/>
      <c r="R4696" s="94"/>
      <c r="S4696" s="94"/>
      <c r="T4696" s="94"/>
    </row>
    <row r="4697" ht="15.75" customHeight="1">
      <c r="A4697" s="204"/>
      <c r="B4697" s="240"/>
      <c r="C4697" s="223"/>
      <c r="D4697" s="223"/>
      <c r="J4697" s="226"/>
      <c r="K4697" s="3"/>
      <c r="L4697" s="3"/>
      <c r="O4697" s="227"/>
      <c r="Q4697" s="94"/>
      <c r="R4697" s="94"/>
      <c r="S4697" s="94"/>
      <c r="T4697" s="94"/>
    </row>
    <row r="4698" ht="15.75" customHeight="1">
      <c r="A4698" s="204"/>
      <c r="B4698" s="240"/>
      <c r="C4698" s="223"/>
      <c r="D4698" s="223"/>
      <c r="J4698" s="226"/>
      <c r="K4698" s="3"/>
      <c r="L4698" s="3"/>
      <c r="O4698" s="227"/>
      <c r="Q4698" s="94"/>
      <c r="R4698" s="94"/>
      <c r="S4698" s="94"/>
      <c r="T4698" s="94"/>
    </row>
    <row r="4699" ht="15.75" customHeight="1">
      <c r="A4699" s="204"/>
      <c r="B4699" s="240"/>
      <c r="C4699" s="223"/>
      <c r="D4699" s="223"/>
      <c r="J4699" s="226"/>
      <c r="K4699" s="3"/>
      <c r="L4699" s="3"/>
      <c r="O4699" s="227"/>
      <c r="Q4699" s="94"/>
      <c r="R4699" s="94"/>
      <c r="S4699" s="94"/>
      <c r="T4699" s="94"/>
    </row>
    <row r="4700" ht="15.75" customHeight="1">
      <c r="A4700" s="204"/>
      <c r="B4700" s="240"/>
      <c r="C4700" s="223"/>
      <c r="D4700" s="223"/>
      <c r="J4700" s="226"/>
      <c r="K4700" s="3"/>
      <c r="L4700" s="3"/>
      <c r="O4700" s="227"/>
      <c r="Q4700" s="94"/>
      <c r="R4700" s="94"/>
      <c r="S4700" s="94"/>
      <c r="T4700" s="94"/>
    </row>
    <row r="4701" ht="15.75" customHeight="1">
      <c r="A4701" s="204"/>
      <c r="B4701" s="240"/>
      <c r="C4701" s="223"/>
      <c r="D4701" s="223"/>
      <c r="J4701" s="226"/>
      <c r="K4701" s="3"/>
      <c r="L4701" s="3"/>
      <c r="O4701" s="227"/>
      <c r="Q4701" s="94"/>
      <c r="R4701" s="94"/>
      <c r="S4701" s="94"/>
      <c r="T4701" s="94"/>
    </row>
    <row r="4702" ht="15.75" customHeight="1">
      <c r="A4702" s="204"/>
      <c r="B4702" s="240"/>
      <c r="C4702" s="223"/>
      <c r="D4702" s="223"/>
      <c r="J4702" s="226"/>
      <c r="K4702" s="3"/>
      <c r="L4702" s="3"/>
      <c r="O4702" s="227"/>
      <c r="Q4702" s="94"/>
      <c r="R4702" s="94"/>
      <c r="S4702" s="94"/>
      <c r="T4702" s="94"/>
    </row>
    <row r="4703" ht="15.75" customHeight="1">
      <c r="A4703" s="204"/>
      <c r="B4703" s="240"/>
      <c r="C4703" s="223"/>
      <c r="D4703" s="223"/>
      <c r="J4703" s="226"/>
      <c r="K4703" s="3"/>
      <c r="L4703" s="3"/>
      <c r="O4703" s="227"/>
      <c r="Q4703" s="94"/>
      <c r="R4703" s="94"/>
      <c r="S4703" s="94"/>
      <c r="T4703" s="94"/>
    </row>
    <row r="4704" ht="15.75" customHeight="1">
      <c r="A4704" s="204"/>
      <c r="B4704" s="240"/>
      <c r="C4704" s="223"/>
      <c r="D4704" s="223"/>
      <c r="J4704" s="226"/>
      <c r="K4704" s="3"/>
      <c r="L4704" s="3"/>
      <c r="O4704" s="227"/>
      <c r="Q4704" s="94"/>
      <c r="R4704" s="94"/>
      <c r="S4704" s="94"/>
      <c r="T4704" s="94"/>
    </row>
    <row r="4705" ht="15.75" customHeight="1">
      <c r="A4705" s="204"/>
      <c r="B4705" s="240"/>
      <c r="C4705" s="223"/>
      <c r="D4705" s="223"/>
      <c r="J4705" s="226"/>
      <c r="K4705" s="3"/>
      <c r="L4705" s="3"/>
      <c r="O4705" s="227"/>
      <c r="Q4705" s="94"/>
      <c r="R4705" s="94"/>
      <c r="S4705" s="94"/>
      <c r="T4705" s="94"/>
    </row>
    <row r="4706" ht="15.75" customHeight="1">
      <c r="A4706" s="204"/>
      <c r="B4706" s="240"/>
      <c r="C4706" s="223"/>
      <c r="D4706" s="223"/>
      <c r="J4706" s="226"/>
      <c r="K4706" s="3"/>
      <c r="L4706" s="3"/>
      <c r="O4706" s="227"/>
      <c r="Q4706" s="94"/>
      <c r="R4706" s="94"/>
      <c r="S4706" s="94"/>
      <c r="T4706" s="94"/>
    </row>
    <row r="4707" ht="15.75" customHeight="1">
      <c r="A4707" s="204"/>
      <c r="B4707" s="240"/>
      <c r="C4707" s="223"/>
      <c r="D4707" s="223"/>
      <c r="J4707" s="226"/>
      <c r="K4707" s="3"/>
      <c r="L4707" s="3"/>
      <c r="O4707" s="227"/>
      <c r="Q4707" s="94"/>
      <c r="R4707" s="94"/>
      <c r="S4707" s="94"/>
      <c r="T4707" s="94"/>
    </row>
    <row r="4708" ht="15.75" customHeight="1">
      <c r="A4708" s="204"/>
      <c r="B4708" s="240"/>
      <c r="C4708" s="223"/>
      <c r="D4708" s="223"/>
      <c r="J4708" s="226"/>
      <c r="K4708" s="3"/>
      <c r="L4708" s="3"/>
      <c r="O4708" s="227"/>
      <c r="Q4708" s="94"/>
      <c r="R4708" s="94"/>
      <c r="S4708" s="94"/>
      <c r="T4708" s="94"/>
    </row>
    <row r="4709" ht="15.75" customHeight="1">
      <c r="A4709" s="204"/>
      <c r="B4709" s="240"/>
      <c r="C4709" s="223"/>
      <c r="D4709" s="223"/>
      <c r="J4709" s="226"/>
      <c r="K4709" s="3"/>
      <c r="L4709" s="3"/>
      <c r="O4709" s="227"/>
      <c r="Q4709" s="94"/>
      <c r="R4709" s="94"/>
      <c r="S4709" s="94"/>
      <c r="T4709" s="94"/>
    </row>
    <row r="4710" ht="15.75" customHeight="1">
      <c r="A4710" s="204"/>
      <c r="B4710" s="240"/>
      <c r="C4710" s="223"/>
      <c r="D4710" s="223"/>
      <c r="J4710" s="226"/>
      <c r="K4710" s="3"/>
      <c r="L4710" s="3"/>
      <c r="O4710" s="227"/>
      <c r="Q4710" s="94"/>
      <c r="R4710" s="94"/>
      <c r="S4710" s="94"/>
      <c r="T4710" s="94"/>
    </row>
    <row r="4711" ht="15.75" customHeight="1">
      <c r="A4711" s="204"/>
      <c r="B4711" s="240"/>
      <c r="C4711" s="223"/>
      <c r="D4711" s="223"/>
      <c r="J4711" s="226"/>
      <c r="K4711" s="3"/>
      <c r="L4711" s="3"/>
      <c r="O4711" s="227"/>
      <c r="Q4711" s="94"/>
      <c r="R4711" s="94"/>
      <c r="S4711" s="94"/>
      <c r="T4711" s="94"/>
    </row>
    <row r="4712" ht="15.75" customHeight="1">
      <c r="A4712" s="204"/>
      <c r="B4712" s="240"/>
      <c r="C4712" s="223"/>
      <c r="D4712" s="223"/>
      <c r="J4712" s="226"/>
      <c r="K4712" s="3"/>
      <c r="L4712" s="3"/>
      <c r="O4712" s="227"/>
      <c r="Q4712" s="94"/>
      <c r="R4712" s="94"/>
      <c r="S4712" s="94"/>
      <c r="T4712" s="94"/>
    </row>
    <row r="4713" ht="15.75" customHeight="1">
      <c r="A4713" s="204"/>
      <c r="B4713" s="240"/>
      <c r="C4713" s="223"/>
      <c r="D4713" s="223"/>
      <c r="J4713" s="226"/>
      <c r="K4713" s="3"/>
      <c r="L4713" s="3"/>
      <c r="O4713" s="227"/>
      <c r="Q4713" s="94"/>
      <c r="R4713" s="94"/>
      <c r="S4713" s="94"/>
      <c r="T4713" s="94"/>
    </row>
    <row r="4714" ht="15.75" customHeight="1">
      <c r="A4714" s="204"/>
      <c r="B4714" s="240"/>
      <c r="C4714" s="223"/>
      <c r="D4714" s="223"/>
      <c r="J4714" s="226"/>
      <c r="K4714" s="3"/>
      <c r="L4714" s="3"/>
      <c r="O4714" s="227"/>
      <c r="Q4714" s="94"/>
      <c r="R4714" s="94"/>
      <c r="S4714" s="94"/>
      <c r="T4714" s="94"/>
    </row>
    <row r="4715" ht="15.75" customHeight="1">
      <c r="A4715" s="204"/>
      <c r="B4715" s="240"/>
      <c r="C4715" s="223"/>
      <c r="D4715" s="223"/>
      <c r="J4715" s="226"/>
      <c r="K4715" s="3"/>
      <c r="L4715" s="3"/>
      <c r="O4715" s="227"/>
      <c r="Q4715" s="94"/>
      <c r="R4715" s="94"/>
      <c r="S4715" s="94"/>
      <c r="T4715" s="94"/>
    </row>
    <row r="4716" ht="15.75" customHeight="1">
      <c r="A4716" s="204"/>
      <c r="B4716" s="240"/>
      <c r="C4716" s="223"/>
      <c r="D4716" s="223"/>
      <c r="J4716" s="226"/>
      <c r="K4716" s="3"/>
      <c r="L4716" s="3"/>
      <c r="O4716" s="227"/>
      <c r="Q4716" s="94"/>
      <c r="R4716" s="94"/>
      <c r="S4716" s="94"/>
      <c r="T4716" s="94"/>
    </row>
    <row r="4717" ht="15.75" customHeight="1">
      <c r="A4717" s="204"/>
      <c r="B4717" s="240"/>
      <c r="C4717" s="223"/>
      <c r="D4717" s="223"/>
      <c r="J4717" s="226"/>
      <c r="K4717" s="3"/>
      <c r="L4717" s="3"/>
      <c r="O4717" s="227"/>
      <c r="Q4717" s="94"/>
      <c r="R4717" s="94"/>
      <c r="S4717" s="94"/>
      <c r="T4717" s="94"/>
    </row>
    <row r="4718" ht="15.75" customHeight="1">
      <c r="A4718" s="204"/>
      <c r="B4718" s="240"/>
      <c r="C4718" s="223"/>
      <c r="D4718" s="223"/>
      <c r="J4718" s="226"/>
      <c r="K4718" s="3"/>
      <c r="L4718" s="3"/>
      <c r="O4718" s="227"/>
      <c r="Q4718" s="94"/>
      <c r="R4718" s="94"/>
      <c r="S4718" s="94"/>
      <c r="T4718" s="94"/>
    </row>
    <row r="4719" ht="15.75" customHeight="1">
      <c r="A4719" s="204"/>
      <c r="B4719" s="240"/>
      <c r="C4719" s="223"/>
      <c r="D4719" s="223"/>
      <c r="J4719" s="226"/>
      <c r="K4719" s="3"/>
      <c r="L4719" s="3"/>
      <c r="O4719" s="227"/>
      <c r="Q4719" s="94"/>
      <c r="R4719" s="94"/>
      <c r="S4719" s="94"/>
      <c r="T4719" s="94"/>
    </row>
    <row r="4720" ht="15.75" customHeight="1">
      <c r="A4720" s="204"/>
      <c r="B4720" s="240"/>
      <c r="C4720" s="223"/>
      <c r="D4720" s="223"/>
      <c r="J4720" s="226"/>
      <c r="K4720" s="3"/>
      <c r="L4720" s="3"/>
      <c r="O4720" s="227"/>
      <c r="Q4720" s="94"/>
      <c r="R4720" s="94"/>
      <c r="S4720" s="94"/>
      <c r="T4720" s="94"/>
    </row>
    <row r="4721" ht="15.75" customHeight="1">
      <c r="A4721" s="204"/>
      <c r="B4721" s="240"/>
      <c r="C4721" s="223"/>
      <c r="D4721" s="223"/>
      <c r="J4721" s="226"/>
      <c r="K4721" s="3"/>
      <c r="L4721" s="3"/>
      <c r="O4721" s="227"/>
      <c r="Q4721" s="94"/>
      <c r="R4721" s="94"/>
      <c r="S4721" s="94"/>
      <c r="T4721" s="94"/>
    </row>
    <row r="4722" ht="15.75" customHeight="1">
      <c r="A4722" s="204"/>
      <c r="B4722" s="240"/>
      <c r="C4722" s="223"/>
      <c r="D4722" s="223"/>
      <c r="J4722" s="226"/>
      <c r="K4722" s="3"/>
      <c r="L4722" s="3"/>
      <c r="O4722" s="227"/>
      <c r="Q4722" s="94"/>
      <c r="R4722" s="94"/>
      <c r="S4722" s="94"/>
      <c r="T4722" s="94"/>
    </row>
    <row r="4723" ht="15.75" customHeight="1">
      <c r="A4723" s="204"/>
      <c r="B4723" s="240"/>
      <c r="C4723" s="223"/>
      <c r="D4723" s="223"/>
      <c r="J4723" s="226"/>
      <c r="K4723" s="3"/>
      <c r="L4723" s="3"/>
      <c r="O4723" s="227"/>
      <c r="Q4723" s="94"/>
      <c r="R4723" s="94"/>
      <c r="S4723" s="94"/>
      <c r="T4723" s="94"/>
    </row>
    <row r="4724" ht="15.75" customHeight="1">
      <c r="A4724" s="204"/>
      <c r="B4724" s="240"/>
      <c r="C4724" s="223"/>
      <c r="D4724" s="223"/>
      <c r="J4724" s="226"/>
      <c r="K4724" s="3"/>
      <c r="L4724" s="3"/>
      <c r="O4724" s="227"/>
      <c r="Q4724" s="94"/>
      <c r="R4724" s="94"/>
      <c r="S4724" s="94"/>
      <c r="T4724" s="94"/>
    </row>
    <row r="4725" ht="15.75" customHeight="1">
      <c r="A4725" s="204"/>
      <c r="B4725" s="240"/>
      <c r="C4725" s="223"/>
      <c r="D4725" s="223"/>
      <c r="J4725" s="226"/>
      <c r="K4725" s="3"/>
      <c r="L4725" s="3"/>
      <c r="O4725" s="227"/>
      <c r="Q4725" s="94"/>
      <c r="R4725" s="94"/>
      <c r="S4725" s="94"/>
      <c r="T4725" s="94"/>
    </row>
    <row r="4726" ht="15.75" customHeight="1">
      <c r="A4726" s="204"/>
      <c r="B4726" s="240"/>
      <c r="C4726" s="223"/>
      <c r="D4726" s="223"/>
      <c r="J4726" s="226"/>
      <c r="K4726" s="3"/>
      <c r="L4726" s="3"/>
      <c r="O4726" s="227"/>
      <c r="Q4726" s="94"/>
      <c r="R4726" s="94"/>
      <c r="S4726" s="94"/>
      <c r="T4726" s="94"/>
    </row>
    <row r="4727" ht="15.75" customHeight="1">
      <c r="A4727" s="204"/>
      <c r="B4727" s="240"/>
      <c r="C4727" s="223"/>
      <c r="D4727" s="223"/>
      <c r="J4727" s="226"/>
      <c r="K4727" s="3"/>
      <c r="L4727" s="3"/>
      <c r="O4727" s="227"/>
      <c r="Q4727" s="94"/>
      <c r="R4727" s="94"/>
      <c r="S4727" s="94"/>
      <c r="T4727" s="94"/>
    </row>
    <row r="4728" ht="15.75" customHeight="1">
      <c r="A4728" s="204"/>
      <c r="B4728" s="240"/>
      <c r="C4728" s="223"/>
      <c r="D4728" s="223"/>
      <c r="J4728" s="226"/>
      <c r="K4728" s="3"/>
      <c r="L4728" s="3"/>
      <c r="O4728" s="227"/>
      <c r="Q4728" s="94"/>
      <c r="R4728" s="94"/>
      <c r="S4728" s="94"/>
      <c r="T4728" s="94"/>
    </row>
    <row r="4729" ht="15.75" customHeight="1">
      <c r="A4729" s="204"/>
      <c r="B4729" s="240"/>
      <c r="C4729" s="223"/>
      <c r="D4729" s="223"/>
      <c r="J4729" s="226"/>
      <c r="K4729" s="3"/>
      <c r="L4729" s="3"/>
      <c r="O4729" s="227"/>
      <c r="Q4729" s="94"/>
      <c r="R4729" s="94"/>
      <c r="S4729" s="94"/>
      <c r="T4729" s="94"/>
    </row>
    <row r="4730" ht="15.75" customHeight="1">
      <c r="A4730" s="204"/>
      <c r="B4730" s="240"/>
      <c r="C4730" s="223"/>
      <c r="D4730" s="223"/>
      <c r="J4730" s="226"/>
      <c r="K4730" s="3"/>
      <c r="L4730" s="3"/>
      <c r="O4730" s="227"/>
      <c r="Q4730" s="94"/>
      <c r="R4730" s="94"/>
      <c r="S4730" s="94"/>
      <c r="T4730" s="94"/>
    </row>
    <row r="4731" ht="15.75" customHeight="1">
      <c r="A4731" s="204"/>
      <c r="B4731" s="240"/>
      <c r="C4731" s="223"/>
      <c r="D4731" s="223"/>
      <c r="J4731" s="226"/>
      <c r="K4731" s="3"/>
      <c r="L4731" s="3"/>
      <c r="O4731" s="227"/>
      <c r="Q4731" s="94"/>
      <c r="R4731" s="94"/>
      <c r="S4731" s="94"/>
      <c r="T4731" s="94"/>
    </row>
    <row r="4732" ht="15.75" customHeight="1">
      <c r="A4732" s="204"/>
      <c r="B4732" s="240"/>
      <c r="C4732" s="223"/>
      <c r="D4732" s="223"/>
      <c r="J4732" s="226"/>
      <c r="K4732" s="3"/>
      <c r="L4732" s="3"/>
      <c r="O4732" s="227"/>
      <c r="Q4732" s="94"/>
      <c r="R4732" s="94"/>
      <c r="S4732" s="94"/>
      <c r="T4732" s="94"/>
    </row>
    <row r="4733" ht="15.75" customHeight="1">
      <c r="A4733" s="204"/>
      <c r="B4733" s="240"/>
      <c r="C4733" s="223"/>
      <c r="D4733" s="223"/>
      <c r="J4733" s="226"/>
      <c r="K4733" s="3"/>
      <c r="L4733" s="3"/>
      <c r="O4733" s="227"/>
      <c r="Q4733" s="94"/>
      <c r="R4733" s="94"/>
      <c r="S4733" s="94"/>
      <c r="T4733" s="94"/>
    </row>
    <row r="4734" ht="15.75" customHeight="1">
      <c r="A4734" s="204"/>
      <c r="B4734" s="240"/>
      <c r="C4734" s="223"/>
      <c r="D4734" s="223"/>
      <c r="J4734" s="226"/>
      <c r="K4734" s="3"/>
      <c r="L4734" s="3"/>
      <c r="O4734" s="227"/>
      <c r="Q4734" s="94"/>
      <c r="R4734" s="94"/>
      <c r="S4734" s="94"/>
      <c r="T4734" s="94"/>
    </row>
    <row r="4735" ht="15.75" customHeight="1">
      <c r="A4735" s="204"/>
      <c r="B4735" s="240"/>
      <c r="C4735" s="223"/>
      <c r="D4735" s="223"/>
      <c r="J4735" s="226"/>
      <c r="K4735" s="3"/>
      <c r="L4735" s="3"/>
      <c r="O4735" s="227"/>
      <c r="Q4735" s="94"/>
      <c r="R4735" s="94"/>
      <c r="S4735" s="94"/>
      <c r="T4735" s="94"/>
    </row>
    <row r="4736" ht="15.75" customHeight="1">
      <c r="A4736" s="204"/>
      <c r="B4736" s="240"/>
      <c r="C4736" s="223"/>
      <c r="D4736" s="223"/>
      <c r="J4736" s="226"/>
      <c r="K4736" s="3"/>
      <c r="L4736" s="3"/>
      <c r="O4736" s="227"/>
      <c r="Q4736" s="94"/>
      <c r="R4736" s="94"/>
      <c r="S4736" s="94"/>
      <c r="T4736" s="94"/>
    </row>
    <row r="4737" ht="15.75" customHeight="1">
      <c r="A4737" s="204"/>
      <c r="B4737" s="240"/>
      <c r="C4737" s="223"/>
      <c r="D4737" s="223"/>
      <c r="J4737" s="226"/>
      <c r="K4737" s="3"/>
      <c r="L4737" s="3"/>
      <c r="O4737" s="227"/>
      <c r="Q4737" s="94"/>
      <c r="R4737" s="94"/>
      <c r="S4737" s="94"/>
      <c r="T4737" s="94"/>
    </row>
    <row r="4738" ht="15.75" customHeight="1">
      <c r="A4738" s="204"/>
      <c r="B4738" s="240"/>
      <c r="C4738" s="223"/>
      <c r="D4738" s="223"/>
      <c r="J4738" s="226"/>
      <c r="K4738" s="3"/>
      <c r="L4738" s="3"/>
      <c r="O4738" s="227"/>
      <c r="Q4738" s="94"/>
      <c r="R4738" s="94"/>
      <c r="S4738" s="94"/>
      <c r="T4738" s="94"/>
    </row>
    <row r="4739" ht="15.75" customHeight="1">
      <c r="A4739" s="204"/>
      <c r="B4739" s="240"/>
      <c r="C4739" s="223"/>
      <c r="D4739" s="223"/>
      <c r="J4739" s="226"/>
      <c r="K4739" s="3"/>
      <c r="L4739" s="3"/>
      <c r="O4739" s="227"/>
      <c r="Q4739" s="94"/>
      <c r="R4739" s="94"/>
      <c r="S4739" s="94"/>
      <c r="T4739" s="94"/>
    </row>
    <row r="4740" ht="15.75" customHeight="1">
      <c r="A4740" s="204"/>
      <c r="B4740" s="240"/>
      <c r="C4740" s="223"/>
      <c r="D4740" s="223"/>
      <c r="J4740" s="226"/>
      <c r="K4740" s="3"/>
      <c r="L4740" s="3"/>
      <c r="O4740" s="227"/>
      <c r="Q4740" s="94"/>
      <c r="R4740" s="94"/>
      <c r="S4740" s="94"/>
      <c r="T4740" s="94"/>
    </row>
    <row r="4741" ht="15.75" customHeight="1">
      <c r="A4741" s="204"/>
      <c r="B4741" s="240"/>
      <c r="C4741" s="223"/>
      <c r="D4741" s="223"/>
      <c r="J4741" s="226"/>
      <c r="K4741" s="3"/>
      <c r="L4741" s="3"/>
      <c r="O4741" s="227"/>
      <c r="Q4741" s="94"/>
      <c r="R4741" s="94"/>
      <c r="S4741" s="94"/>
      <c r="T4741" s="94"/>
    </row>
    <row r="4742" ht="15.75" customHeight="1">
      <c r="A4742" s="204"/>
      <c r="B4742" s="240"/>
      <c r="C4742" s="223"/>
      <c r="D4742" s="223"/>
      <c r="J4742" s="226"/>
      <c r="K4742" s="3"/>
      <c r="L4742" s="3"/>
      <c r="O4742" s="227"/>
      <c r="Q4742" s="94"/>
      <c r="R4742" s="94"/>
      <c r="S4742" s="94"/>
      <c r="T4742" s="94"/>
    </row>
    <row r="4743" ht="15.75" customHeight="1">
      <c r="A4743" s="204"/>
      <c r="B4743" s="240"/>
      <c r="C4743" s="223"/>
      <c r="D4743" s="223"/>
      <c r="J4743" s="226"/>
      <c r="K4743" s="3"/>
      <c r="L4743" s="3"/>
      <c r="O4743" s="227"/>
      <c r="Q4743" s="94"/>
      <c r="R4743" s="94"/>
      <c r="S4743" s="94"/>
      <c r="T4743" s="94"/>
    </row>
    <row r="4744" ht="15.75" customHeight="1">
      <c r="A4744" s="204"/>
      <c r="B4744" s="240"/>
      <c r="C4744" s="223"/>
      <c r="D4744" s="223"/>
      <c r="J4744" s="226"/>
      <c r="K4744" s="3"/>
      <c r="L4744" s="3"/>
      <c r="O4744" s="227"/>
      <c r="Q4744" s="94"/>
      <c r="R4744" s="94"/>
      <c r="S4744" s="94"/>
      <c r="T4744" s="94"/>
    </row>
    <row r="4745" ht="15.75" customHeight="1">
      <c r="A4745" s="204"/>
      <c r="B4745" s="240"/>
      <c r="C4745" s="223"/>
      <c r="D4745" s="223"/>
      <c r="J4745" s="226"/>
      <c r="K4745" s="3"/>
      <c r="L4745" s="3"/>
      <c r="O4745" s="227"/>
      <c r="Q4745" s="94"/>
      <c r="R4745" s="94"/>
      <c r="S4745" s="94"/>
      <c r="T4745" s="94"/>
    </row>
    <row r="4746" ht="15.75" customHeight="1">
      <c r="A4746" s="204"/>
      <c r="B4746" s="240"/>
      <c r="C4746" s="223"/>
      <c r="D4746" s="223"/>
      <c r="J4746" s="226"/>
      <c r="K4746" s="3"/>
      <c r="L4746" s="3"/>
      <c r="O4746" s="227"/>
      <c r="Q4746" s="94"/>
      <c r="R4746" s="94"/>
      <c r="S4746" s="94"/>
      <c r="T4746" s="94"/>
    </row>
    <row r="4747" ht="15.75" customHeight="1">
      <c r="A4747" s="204"/>
      <c r="B4747" s="240"/>
      <c r="C4747" s="223"/>
      <c r="D4747" s="223"/>
      <c r="J4747" s="226"/>
      <c r="K4747" s="3"/>
      <c r="L4747" s="3"/>
      <c r="O4747" s="227"/>
      <c r="Q4747" s="94"/>
      <c r="R4747" s="94"/>
      <c r="S4747" s="94"/>
      <c r="T4747" s="94"/>
    </row>
    <row r="4748" ht="15.75" customHeight="1">
      <c r="A4748" s="204"/>
      <c r="B4748" s="240"/>
      <c r="C4748" s="223"/>
      <c r="D4748" s="223"/>
      <c r="J4748" s="226"/>
      <c r="K4748" s="3"/>
      <c r="L4748" s="3"/>
      <c r="O4748" s="227"/>
      <c r="Q4748" s="94"/>
      <c r="R4748" s="94"/>
      <c r="S4748" s="94"/>
      <c r="T4748" s="94"/>
    </row>
    <row r="4749" ht="15.75" customHeight="1">
      <c r="A4749" s="204"/>
      <c r="B4749" s="240"/>
      <c r="C4749" s="223"/>
      <c r="D4749" s="223"/>
      <c r="J4749" s="226"/>
      <c r="K4749" s="3"/>
      <c r="L4749" s="3"/>
      <c r="O4749" s="227"/>
      <c r="Q4749" s="94"/>
      <c r="R4749" s="94"/>
      <c r="S4749" s="94"/>
      <c r="T4749" s="94"/>
    </row>
    <row r="4750" ht="15.75" customHeight="1">
      <c r="A4750" s="204"/>
      <c r="B4750" s="240"/>
      <c r="C4750" s="223"/>
      <c r="D4750" s="223"/>
      <c r="J4750" s="226"/>
      <c r="K4750" s="3"/>
      <c r="L4750" s="3"/>
      <c r="O4750" s="227"/>
      <c r="Q4750" s="94"/>
      <c r="R4750" s="94"/>
      <c r="S4750" s="94"/>
      <c r="T4750" s="94"/>
    </row>
    <row r="4751" ht="15.75" customHeight="1">
      <c r="A4751" s="204"/>
      <c r="B4751" s="240"/>
      <c r="C4751" s="223"/>
      <c r="D4751" s="223"/>
      <c r="J4751" s="226"/>
      <c r="K4751" s="3"/>
      <c r="L4751" s="3"/>
      <c r="O4751" s="227"/>
      <c r="Q4751" s="94"/>
      <c r="R4751" s="94"/>
      <c r="S4751" s="94"/>
      <c r="T4751" s="94"/>
    </row>
    <row r="4752" ht="15.75" customHeight="1">
      <c r="A4752" s="204"/>
      <c r="B4752" s="240"/>
      <c r="C4752" s="223"/>
      <c r="D4752" s="223"/>
      <c r="J4752" s="226"/>
      <c r="K4752" s="3"/>
      <c r="L4752" s="3"/>
      <c r="O4752" s="227"/>
      <c r="Q4752" s="94"/>
      <c r="R4752" s="94"/>
      <c r="S4752" s="94"/>
      <c r="T4752" s="94"/>
    </row>
    <row r="4753" ht="15.75" customHeight="1">
      <c r="A4753" s="204"/>
      <c r="B4753" s="240"/>
      <c r="C4753" s="223"/>
      <c r="D4753" s="223"/>
      <c r="J4753" s="226"/>
      <c r="K4753" s="3"/>
      <c r="L4753" s="3"/>
      <c r="O4753" s="227"/>
      <c r="Q4753" s="94"/>
      <c r="R4753" s="94"/>
      <c r="S4753" s="94"/>
      <c r="T4753" s="94"/>
    </row>
    <row r="4754" ht="15.75" customHeight="1">
      <c r="A4754" s="204"/>
      <c r="B4754" s="240"/>
      <c r="C4754" s="223"/>
      <c r="D4754" s="223"/>
      <c r="J4754" s="226"/>
      <c r="K4754" s="3"/>
      <c r="L4754" s="3"/>
      <c r="O4754" s="227"/>
      <c r="Q4754" s="94"/>
      <c r="R4754" s="94"/>
      <c r="S4754" s="94"/>
      <c r="T4754" s="94"/>
    </row>
    <row r="4755" ht="15.75" customHeight="1">
      <c r="A4755" s="204"/>
      <c r="B4755" s="240"/>
      <c r="C4755" s="223"/>
      <c r="D4755" s="223"/>
      <c r="J4755" s="226"/>
      <c r="K4755" s="3"/>
      <c r="L4755" s="3"/>
      <c r="O4755" s="227"/>
      <c r="Q4755" s="94"/>
      <c r="R4755" s="94"/>
      <c r="S4755" s="94"/>
      <c r="T4755" s="94"/>
    </row>
    <row r="4756" ht="15.75" customHeight="1">
      <c r="A4756" s="204"/>
      <c r="B4756" s="240"/>
      <c r="C4756" s="223"/>
      <c r="D4756" s="223"/>
      <c r="J4756" s="226"/>
      <c r="K4756" s="3"/>
      <c r="L4756" s="3"/>
      <c r="O4756" s="227"/>
      <c r="Q4756" s="94"/>
      <c r="R4756" s="94"/>
      <c r="S4756" s="94"/>
      <c r="T4756" s="94"/>
    </row>
    <row r="4757" ht="15.75" customHeight="1">
      <c r="A4757" s="204"/>
      <c r="B4757" s="240"/>
      <c r="C4757" s="223"/>
      <c r="D4757" s="223"/>
      <c r="J4757" s="226"/>
      <c r="K4757" s="3"/>
      <c r="L4757" s="3"/>
      <c r="O4757" s="227"/>
      <c r="Q4757" s="94"/>
      <c r="R4757" s="94"/>
      <c r="S4757" s="94"/>
      <c r="T4757" s="94"/>
    </row>
    <row r="4758" ht="15.75" customHeight="1">
      <c r="A4758" s="204"/>
      <c r="B4758" s="240"/>
      <c r="C4758" s="223"/>
      <c r="D4758" s="223"/>
      <c r="J4758" s="226"/>
      <c r="K4758" s="3"/>
      <c r="L4758" s="3"/>
      <c r="O4758" s="227"/>
      <c r="Q4758" s="94"/>
      <c r="R4758" s="94"/>
      <c r="S4758" s="94"/>
      <c r="T4758" s="94"/>
    </row>
    <row r="4759" ht="15.75" customHeight="1">
      <c r="A4759" s="204"/>
      <c r="B4759" s="240"/>
      <c r="C4759" s="223"/>
      <c r="D4759" s="223"/>
      <c r="J4759" s="226"/>
      <c r="K4759" s="3"/>
      <c r="L4759" s="3"/>
      <c r="O4759" s="227"/>
      <c r="Q4759" s="94"/>
      <c r="R4759" s="94"/>
      <c r="S4759" s="94"/>
      <c r="T4759" s="94"/>
    </row>
    <row r="4760" ht="15.75" customHeight="1">
      <c r="A4760" s="204"/>
      <c r="B4760" s="240"/>
      <c r="C4760" s="223"/>
      <c r="D4760" s="223"/>
      <c r="J4760" s="226"/>
      <c r="K4760" s="3"/>
      <c r="L4760" s="3"/>
      <c r="O4760" s="227"/>
      <c r="Q4760" s="94"/>
      <c r="R4760" s="94"/>
      <c r="S4760" s="94"/>
      <c r="T4760" s="94"/>
    </row>
    <row r="4761" ht="15.75" customHeight="1">
      <c r="A4761" s="204"/>
      <c r="B4761" s="240"/>
      <c r="C4761" s="223"/>
      <c r="D4761" s="223"/>
      <c r="J4761" s="226"/>
      <c r="K4761" s="3"/>
      <c r="L4761" s="3"/>
      <c r="O4761" s="227"/>
      <c r="Q4761" s="94"/>
      <c r="R4761" s="94"/>
      <c r="S4761" s="94"/>
      <c r="T4761" s="94"/>
    </row>
    <row r="4762" ht="15.75" customHeight="1">
      <c r="A4762" s="204"/>
      <c r="B4762" s="240"/>
      <c r="C4762" s="223"/>
      <c r="D4762" s="223"/>
      <c r="J4762" s="226"/>
      <c r="K4762" s="3"/>
      <c r="L4762" s="3"/>
      <c r="O4762" s="227"/>
      <c r="Q4762" s="94"/>
      <c r="R4762" s="94"/>
      <c r="S4762" s="94"/>
      <c r="T4762" s="94"/>
    </row>
    <row r="4763" ht="15.75" customHeight="1">
      <c r="A4763" s="204"/>
      <c r="B4763" s="240"/>
      <c r="C4763" s="223"/>
      <c r="D4763" s="223"/>
      <c r="J4763" s="226"/>
      <c r="K4763" s="3"/>
      <c r="L4763" s="3"/>
      <c r="O4763" s="227"/>
      <c r="Q4763" s="94"/>
      <c r="R4763" s="94"/>
      <c r="S4763" s="94"/>
      <c r="T4763" s="94"/>
    </row>
    <row r="4764" ht="15.75" customHeight="1">
      <c r="A4764" s="204"/>
      <c r="B4764" s="240"/>
      <c r="C4764" s="223"/>
      <c r="D4764" s="223"/>
      <c r="J4764" s="226"/>
      <c r="K4764" s="3"/>
      <c r="L4764" s="3"/>
      <c r="O4764" s="227"/>
      <c r="Q4764" s="94"/>
      <c r="R4764" s="94"/>
      <c r="S4764" s="94"/>
      <c r="T4764" s="94"/>
    </row>
    <row r="4765" ht="15.75" customHeight="1">
      <c r="A4765" s="204"/>
      <c r="B4765" s="240"/>
      <c r="C4765" s="223"/>
      <c r="D4765" s="223"/>
      <c r="J4765" s="226"/>
      <c r="K4765" s="3"/>
      <c r="L4765" s="3"/>
      <c r="O4765" s="227"/>
      <c r="Q4765" s="94"/>
      <c r="R4765" s="94"/>
      <c r="S4765" s="94"/>
      <c r="T4765" s="94"/>
    </row>
    <row r="4766" ht="15.75" customHeight="1">
      <c r="A4766" s="204"/>
      <c r="B4766" s="240"/>
      <c r="C4766" s="223"/>
      <c r="D4766" s="223"/>
      <c r="J4766" s="226"/>
      <c r="K4766" s="3"/>
      <c r="L4766" s="3"/>
      <c r="O4766" s="227"/>
      <c r="Q4766" s="94"/>
      <c r="R4766" s="94"/>
      <c r="S4766" s="94"/>
      <c r="T4766" s="94"/>
    </row>
    <row r="4767" ht="15.75" customHeight="1">
      <c r="A4767" s="204"/>
      <c r="B4767" s="240"/>
      <c r="C4767" s="223"/>
      <c r="D4767" s="223"/>
      <c r="J4767" s="226"/>
      <c r="K4767" s="3"/>
      <c r="L4767" s="3"/>
      <c r="O4767" s="227"/>
      <c r="Q4767" s="94"/>
      <c r="R4767" s="94"/>
      <c r="S4767" s="94"/>
      <c r="T4767" s="94"/>
    </row>
    <row r="4768" ht="15.75" customHeight="1">
      <c r="A4768" s="204"/>
      <c r="B4768" s="240"/>
      <c r="C4768" s="223"/>
      <c r="D4768" s="223"/>
      <c r="J4768" s="226"/>
      <c r="K4768" s="3"/>
      <c r="L4768" s="3"/>
      <c r="O4768" s="227"/>
      <c r="Q4768" s="94"/>
      <c r="R4768" s="94"/>
      <c r="S4768" s="94"/>
      <c r="T4768" s="94"/>
    </row>
    <row r="4769" ht="15.75" customHeight="1">
      <c r="A4769" s="204"/>
      <c r="B4769" s="240"/>
      <c r="C4769" s="223"/>
      <c r="D4769" s="223"/>
      <c r="J4769" s="226"/>
      <c r="K4769" s="3"/>
      <c r="L4769" s="3"/>
      <c r="O4769" s="227"/>
      <c r="Q4769" s="94"/>
      <c r="R4769" s="94"/>
      <c r="S4769" s="94"/>
      <c r="T4769" s="94"/>
    </row>
    <row r="4770" ht="15.75" customHeight="1">
      <c r="A4770" s="204"/>
      <c r="B4770" s="240"/>
      <c r="C4770" s="223"/>
      <c r="D4770" s="223"/>
      <c r="J4770" s="226"/>
      <c r="K4770" s="3"/>
      <c r="L4770" s="3"/>
      <c r="O4770" s="227"/>
      <c r="Q4770" s="94"/>
      <c r="R4770" s="94"/>
      <c r="S4770" s="94"/>
      <c r="T4770" s="94"/>
    </row>
    <row r="4771" ht="15.75" customHeight="1">
      <c r="A4771" s="204"/>
      <c r="B4771" s="240"/>
      <c r="C4771" s="223"/>
      <c r="D4771" s="223"/>
      <c r="J4771" s="226"/>
      <c r="K4771" s="3"/>
      <c r="L4771" s="3"/>
      <c r="O4771" s="227"/>
      <c r="Q4771" s="94"/>
      <c r="R4771" s="94"/>
      <c r="S4771" s="94"/>
      <c r="T4771" s="94"/>
    </row>
    <row r="4772" ht="15.75" customHeight="1">
      <c r="A4772" s="204"/>
      <c r="B4772" s="240"/>
      <c r="C4772" s="223"/>
      <c r="D4772" s="223"/>
      <c r="J4772" s="226"/>
      <c r="K4772" s="3"/>
      <c r="L4772" s="3"/>
      <c r="O4772" s="227"/>
      <c r="Q4772" s="94"/>
      <c r="R4772" s="94"/>
      <c r="S4772" s="94"/>
      <c r="T4772" s="94"/>
    </row>
    <row r="4773" ht="15.75" customHeight="1">
      <c r="A4773" s="204"/>
      <c r="B4773" s="240"/>
      <c r="C4773" s="223"/>
      <c r="D4773" s="223"/>
      <c r="J4773" s="226"/>
      <c r="K4773" s="3"/>
      <c r="L4773" s="3"/>
      <c r="O4773" s="227"/>
      <c r="Q4773" s="94"/>
      <c r="R4773" s="94"/>
      <c r="S4773" s="94"/>
      <c r="T4773" s="94"/>
    </row>
    <row r="4774" ht="15.75" customHeight="1">
      <c r="A4774" s="204"/>
      <c r="B4774" s="240"/>
      <c r="C4774" s="223"/>
      <c r="D4774" s="223"/>
      <c r="J4774" s="226"/>
      <c r="K4774" s="3"/>
      <c r="L4774" s="3"/>
      <c r="O4774" s="227"/>
      <c r="Q4774" s="94"/>
      <c r="R4774" s="94"/>
      <c r="S4774" s="94"/>
      <c r="T4774" s="94"/>
    </row>
    <row r="4775" ht="15.75" customHeight="1">
      <c r="A4775" s="204"/>
      <c r="B4775" s="240"/>
      <c r="C4775" s="223"/>
      <c r="D4775" s="223"/>
      <c r="J4775" s="226"/>
      <c r="K4775" s="3"/>
      <c r="L4775" s="3"/>
      <c r="O4775" s="227"/>
      <c r="Q4775" s="94"/>
      <c r="R4775" s="94"/>
      <c r="S4775" s="94"/>
      <c r="T4775" s="94"/>
    </row>
    <row r="4776" ht="15.75" customHeight="1">
      <c r="A4776" s="204"/>
      <c r="B4776" s="240"/>
      <c r="C4776" s="223"/>
      <c r="D4776" s="223"/>
      <c r="J4776" s="226"/>
      <c r="K4776" s="3"/>
      <c r="L4776" s="3"/>
      <c r="O4776" s="227"/>
      <c r="Q4776" s="94"/>
      <c r="R4776" s="94"/>
      <c r="S4776" s="94"/>
      <c r="T4776" s="94"/>
    </row>
    <row r="4777" ht="15.75" customHeight="1">
      <c r="A4777" s="204"/>
      <c r="B4777" s="240"/>
      <c r="C4777" s="223"/>
      <c r="D4777" s="223"/>
      <c r="J4777" s="226"/>
      <c r="K4777" s="3"/>
      <c r="L4777" s="3"/>
      <c r="O4777" s="227"/>
      <c r="Q4777" s="94"/>
      <c r="R4777" s="94"/>
      <c r="S4777" s="94"/>
      <c r="T4777" s="94"/>
    </row>
    <row r="4778" ht="15.75" customHeight="1">
      <c r="A4778" s="204"/>
      <c r="B4778" s="240"/>
      <c r="C4778" s="223"/>
      <c r="D4778" s="223"/>
      <c r="J4778" s="226"/>
      <c r="K4778" s="3"/>
      <c r="L4778" s="3"/>
      <c r="O4778" s="227"/>
      <c r="Q4778" s="94"/>
      <c r="R4778" s="94"/>
      <c r="S4778" s="94"/>
      <c r="T4778" s="94"/>
    </row>
    <row r="4779" ht="15.75" customHeight="1">
      <c r="A4779" s="204"/>
      <c r="B4779" s="240"/>
      <c r="C4779" s="223"/>
      <c r="D4779" s="223"/>
      <c r="J4779" s="226"/>
      <c r="K4779" s="3"/>
      <c r="L4779" s="3"/>
      <c r="O4779" s="227"/>
      <c r="Q4779" s="94"/>
      <c r="R4779" s="94"/>
      <c r="S4779" s="94"/>
      <c r="T4779" s="94"/>
    </row>
    <row r="4780" ht="15.75" customHeight="1">
      <c r="A4780" s="204"/>
      <c r="B4780" s="240"/>
      <c r="C4780" s="223"/>
      <c r="D4780" s="223"/>
      <c r="J4780" s="226"/>
      <c r="K4780" s="3"/>
      <c r="L4780" s="3"/>
      <c r="O4780" s="227"/>
      <c r="Q4780" s="94"/>
      <c r="R4780" s="94"/>
      <c r="S4780" s="94"/>
      <c r="T4780" s="94"/>
    </row>
    <row r="4781" ht="15.75" customHeight="1">
      <c r="A4781" s="204"/>
      <c r="B4781" s="240"/>
      <c r="C4781" s="223"/>
      <c r="D4781" s="223"/>
      <c r="J4781" s="226"/>
      <c r="K4781" s="3"/>
      <c r="L4781" s="3"/>
      <c r="O4781" s="227"/>
      <c r="Q4781" s="94"/>
      <c r="R4781" s="94"/>
      <c r="S4781" s="94"/>
      <c r="T4781" s="94"/>
    </row>
    <row r="4782" ht="15.75" customHeight="1">
      <c r="A4782" s="204"/>
      <c r="B4782" s="240"/>
      <c r="C4782" s="223"/>
      <c r="D4782" s="223"/>
      <c r="J4782" s="226"/>
      <c r="K4782" s="3"/>
      <c r="L4782" s="3"/>
      <c r="O4782" s="227"/>
      <c r="Q4782" s="94"/>
      <c r="R4782" s="94"/>
      <c r="S4782" s="94"/>
      <c r="T4782" s="94"/>
    </row>
    <row r="4783" ht="15.75" customHeight="1">
      <c r="A4783" s="204"/>
      <c r="B4783" s="240"/>
      <c r="C4783" s="223"/>
      <c r="D4783" s="223"/>
      <c r="J4783" s="226"/>
      <c r="K4783" s="3"/>
      <c r="L4783" s="3"/>
      <c r="O4783" s="227"/>
      <c r="Q4783" s="94"/>
      <c r="R4783" s="94"/>
      <c r="S4783" s="94"/>
      <c r="T4783" s="94"/>
    </row>
    <row r="4784" ht="15.75" customHeight="1">
      <c r="A4784" s="204"/>
      <c r="B4784" s="240"/>
      <c r="C4784" s="223"/>
      <c r="D4784" s="223"/>
      <c r="J4784" s="226"/>
      <c r="K4784" s="3"/>
      <c r="L4784" s="3"/>
      <c r="O4784" s="227"/>
      <c r="Q4784" s="94"/>
      <c r="R4784" s="94"/>
      <c r="S4784" s="94"/>
      <c r="T4784" s="94"/>
    </row>
    <row r="4785" ht="15.75" customHeight="1">
      <c r="A4785" s="204"/>
      <c r="B4785" s="240"/>
      <c r="C4785" s="223"/>
      <c r="D4785" s="223"/>
      <c r="J4785" s="226"/>
      <c r="K4785" s="3"/>
      <c r="L4785" s="3"/>
      <c r="O4785" s="227"/>
      <c r="Q4785" s="94"/>
      <c r="R4785" s="94"/>
      <c r="S4785" s="94"/>
      <c r="T4785" s="94"/>
    </row>
    <row r="4786" ht="15.75" customHeight="1">
      <c r="A4786" s="204"/>
      <c r="B4786" s="240"/>
      <c r="C4786" s="223"/>
      <c r="D4786" s="223"/>
      <c r="J4786" s="226"/>
      <c r="K4786" s="3"/>
      <c r="L4786" s="3"/>
      <c r="O4786" s="227"/>
      <c r="Q4786" s="94"/>
      <c r="R4786" s="94"/>
      <c r="S4786" s="94"/>
      <c r="T4786" s="94"/>
    </row>
    <row r="4787" ht="15.75" customHeight="1">
      <c r="A4787" s="204"/>
      <c r="B4787" s="240"/>
      <c r="C4787" s="223"/>
      <c r="D4787" s="223"/>
      <c r="J4787" s="226"/>
      <c r="K4787" s="3"/>
      <c r="L4787" s="3"/>
      <c r="O4787" s="227"/>
      <c r="Q4787" s="94"/>
      <c r="R4787" s="94"/>
      <c r="S4787" s="94"/>
      <c r="T4787" s="94"/>
    </row>
    <row r="4788" ht="15.75" customHeight="1">
      <c r="A4788" s="204"/>
      <c r="B4788" s="240"/>
      <c r="C4788" s="223"/>
      <c r="D4788" s="223"/>
      <c r="J4788" s="226"/>
      <c r="K4788" s="3"/>
      <c r="L4788" s="3"/>
      <c r="O4788" s="227"/>
      <c r="Q4788" s="94"/>
      <c r="R4788" s="94"/>
      <c r="S4788" s="94"/>
      <c r="T4788" s="94"/>
    </row>
    <row r="4789" ht="15.75" customHeight="1">
      <c r="A4789" s="204"/>
      <c r="B4789" s="240"/>
      <c r="C4789" s="223"/>
      <c r="D4789" s="223"/>
      <c r="J4789" s="226"/>
      <c r="K4789" s="3"/>
      <c r="L4789" s="3"/>
      <c r="O4789" s="227"/>
      <c r="Q4789" s="94"/>
      <c r="R4789" s="94"/>
      <c r="S4789" s="94"/>
      <c r="T4789" s="94"/>
    </row>
    <row r="4790" ht="15.75" customHeight="1">
      <c r="A4790" s="204"/>
      <c r="B4790" s="240"/>
      <c r="C4790" s="223"/>
      <c r="D4790" s="223"/>
      <c r="J4790" s="226"/>
      <c r="K4790" s="3"/>
      <c r="L4790" s="3"/>
      <c r="O4790" s="227"/>
      <c r="Q4790" s="94"/>
      <c r="R4790" s="94"/>
      <c r="S4790" s="94"/>
      <c r="T4790" s="94"/>
    </row>
    <row r="4791" ht="15.75" customHeight="1">
      <c r="A4791" s="204"/>
      <c r="B4791" s="240"/>
      <c r="C4791" s="223"/>
      <c r="D4791" s="223"/>
      <c r="J4791" s="226"/>
      <c r="K4791" s="3"/>
      <c r="L4791" s="3"/>
      <c r="O4791" s="227"/>
      <c r="Q4791" s="94"/>
      <c r="R4791" s="94"/>
      <c r="S4791" s="94"/>
      <c r="T4791" s="94"/>
    </row>
    <row r="4792" ht="15.75" customHeight="1">
      <c r="A4792" s="204"/>
      <c r="B4792" s="240"/>
      <c r="C4792" s="223"/>
      <c r="D4792" s="223"/>
      <c r="J4792" s="226"/>
      <c r="K4792" s="3"/>
      <c r="L4792" s="3"/>
      <c r="O4792" s="227"/>
      <c r="Q4792" s="94"/>
      <c r="R4792" s="94"/>
      <c r="S4792" s="94"/>
      <c r="T4792" s="94"/>
    </row>
    <row r="4793" ht="15.75" customHeight="1">
      <c r="A4793" s="204"/>
      <c r="B4793" s="240"/>
      <c r="C4793" s="223"/>
      <c r="D4793" s="223"/>
      <c r="J4793" s="226"/>
      <c r="K4793" s="3"/>
      <c r="L4793" s="3"/>
      <c r="O4793" s="227"/>
      <c r="Q4793" s="94"/>
      <c r="R4793" s="94"/>
      <c r="S4793" s="94"/>
      <c r="T4793" s="94"/>
    </row>
    <row r="4794" ht="15.75" customHeight="1">
      <c r="A4794" s="204"/>
      <c r="B4794" s="240"/>
      <c r="C4794" s="223"/>
      <c r="D4794" s="223"/>
      <c r="J4794" s="226"/>
      <c r="K4794" s="3"/>
      <c r="L4794" s="3"/>
      <c r="O4794" s="227"/>
      <c r="Q4794" s="94"/>
      <c r="R4794" s="94"/>
      <c r="S4794" s="94"/>
      <c r="T4794" s="94"/>
    </row>
    <row r="4795" ht="15.75" customHeight="1">
      <c r="A4795" s="204"/>
      <c r="B4795" s="240"/>
      <c r="C4795" s="223"/>
      <c r="D4795" s="223"/>
      <c r="J4795" s="226"/>
      <c r="K4795" s="3"/>
      <c r="L4795" s="3"/>
      <c r="O4795" s="227"/>
      <c r="Q4795" s="94"/>
      <c r="R4795" s="94"/>
      <c r="S4795" s="94"/>
      <c r="T4795" s="94"/>
    </row>
    <row r="4796" ht="15.75" customHeight="1">
      <c r="A4796" s="204"/>
      <c r="B4796" s="240"/>
      <c r="C4796" s="223"/>
      <c r="D4796" s="223"/>
      <c r="J4796" s="226"/>
      <c r="K4796" s="3"/>
      <c r="L4796" s="3"/>
      <c r="O4796" s="227"/>
      <c r="Q4796" s="94"/>
      <c r="R4796" s="94"/>
      <c r="S4796" s="94"/>
      <c r="T4796" s="94"/>
    </row>
    <row r="4797" ht="15.75" customHeight="1">
      <c r="A4797" s="204"/>
      <c r="B4797" s="240"/>
      <c r="C4797" s="223"/>
      <c r="D4797" s="223"/>
      <c r="J4797" s="226"/>
      <c r="K4797" s="3"/>
      <c r="L4797" s="3"/>
      <c r="O4797" s="227"/>
      <c r="Q4797" s="94"/>
      <c r="R4797" s="94"/>
      <c r="S4797" s="94"/>
      <c r="T4797" s="94"/>
    </row>
    <row r="4798" ht="15.75" customHeight="1">
      <c r="A4798" s="204"/>
      <c r="B4798" s="240"/>
      <c r="C4798" s="223"/>
      <c r="D4798" s="223"/>
      <c r="J4798" s="226"/>
      <c r="K4798" s="3"/>
      <c r="L4798" s="3"/>
      <c r="O4798" s="227"/>
      <c r="Q4798" s="94"/>
      <c r="R4798" s="94"/>
      <c r="S4798" s="94"/>
      <c r="T4798" s="94"/>
    </row>
    <row r="4799" ht="15.75" customHeight="1">
      <c r="A4799" s="204"/>
      <c r="B4799" s="240"/>
      <c r="C4799" s="223"/>
      <c r="D4799" s="223"/>
      <c r="J4799" s="226"/>
      <c r="K4799" s="3"/>
      <c r="L4799" s="3"/>
      <c r="O4799" s="227"/>
      <c r="Q4799" s="94"/>
      <c r="R4799" s="94"/>
      <c r="S4799" s="94"/>
      <c r="T4799" s="94"/>
    </row>
    <row r="4800" ht="15.75" customHeight="1">
      <c r="A4800" s="204"/>
      <c r="B4800" s="240"/>
      <c r="C4800" s="223"/>
      <c r="D4800" s="223"/>
      <c r="J4800" s="226"/>
      <c r="K4800" s="3"/>
      <c r="L4800" s="3"/>
      <c r="O4800" s="227"/>
      <c r="Q4800" s="94"/>
      <c r="R4800" s="94"/>
      <c r="S4800" s="94"/>
      <c r="T4800" s="94"/>
    </row>
    <row r="4801" ht="15.75" customHeight="1">
      <c r="A4801" s="204"/>
      <c r="B4801" s="240"/>
      <c r="C4801" s="223"/>
      <c r="D4801" s="223"/>
      <c r="J4801" s="226"/>
      <c r="K4801" s="3"/>
      <c r="L4801" s="3"/>
      <c r="O4801" s="227"/>
      <c r="Q4801" s="94"/>
      <c r="R4801" s="94"/>
      <c r="S4801" s="94"/>
      <c r="T4801" s="94"/>
    </row>
    <row r="4802" ht="15.75" customHeight="1">
      <c r="A4802" s="204"/>
      <c r="B4802" s="240"/>
      <c r="C4802" s="223"/>
      <c r="D4802" s="223"/>
      <c r="J4802" s="226"/>
      <c r="K4802" s="3"/>
      <c r="L4802" s="3"/>
      <c r="O4802" s="227"/>
      <c r="Q4802" s="94"/>
      <c r="R4802" s="94"/>
      <c r="S4802" s="94"/>
      <c r="T4802" s="94"/>
    </row>
    <row r="4803" ht="15.75" customHeight="1">
      <c r="A4803" s="204"/>
      <c r="B4803" s="240"/>
      <c r="C4803" s="223"/>
      <c r="D4803" s="223"/>
      <c r="J4803" s="226"/>
      <c r="K4803" s="3"/>
      <c r="L4803" s="3"/>
      <c r="O4803" s="227"/>
      <c r="Q4803" s="94"/>
      <c r="R4803" s="94"/>
      <c r="S4803" s="94"/>
      <c r="T4803" s="94"/>
    </row>
    <row r="4804" ht="15.75" customHeight="1">
      <c r="A4804" s="204"/>
      <c r="B4804" s="240"/>
      <c r="C4804" s="223"/>
      <c r="D4804" s="223"/>
      <c r="J4804" s="226"/>
      <c r="K4804" s="3"/>
      <c r="L4804" s="3"/>
      <c r="O4804" s="227"/>
      <c r="Q4804" s="94"/>
      <c r="R4804" s="94"/>
      <c r="S4804" s="94"/>
      <c r="T4804" s="94"/>
    </row>
    <row r="4805" ht="15.75" customHeight="1">
      <c r="A4805" s="204"/>
      <c r="B4805" s="240"/>
      <c r="C4805" s="223"/>
      <c r="D4805" s="223"/>
      <c r="J4805" s="226"/>
      <c r="K4805" s="3"/>
      <c r="L4805" s="3"/>
      <c r="O4805" s="227"/>
      <c r="Q4805" s="94"/>
      <c r="R4805" s="94"/>
      <c r="S4805" s="94"/>
      <c r="T4805" s="94"/>
    </row>
    <row r="4806" ht="15.75" customHeight="1">
      <c r="A4806" s="204"/>
      <c r="B4806" s="240"/>
      <c r="C4806" s="223"/>
      <c r="D4806" s="223"/>
      <c r="J4806" s="226"/>
      <c r="K4806" s="3"/>
      <c r="L4806" s="3"/>
      <c r="O4806" s="227"/>
      <c r="Q4806" s="94"/>
      <c r="R4806" s="94"/>
      <c r="S4806" s="94"/>
      <c r="T4806" s="94"/>
    </row>
    <row r="4807" ht="15.75" customHeight="1">
      <c r="A4807" s="204"/>
      <c r="B4807" s="240"/>
      <c r="C4807" s="223"/>
      <c r="D4807" s="223"/>
      <c r="J4807" s="226"/>
      <c r="K4807" s="3"/>
      <c r="L4807" s="3"/>
      <c r="O4807" s="227"/>
      <c r="Q4807" s="94"/>
      <c r="R4807" s="94"/>
      <c r="S4807" s="94"/>
      <c r="T4807" s="94"/>
    </row>
    <row r="4808" ht="15.75" customHeight="1">
      <c r="A4808" s="204"/>
      <c r="B4808" s="240"/>
      <c r="C4808" s="223"/>
      <c r="D4808" s="223"/>
      <c r="J4808" s="226"/>
      <c r="K4808" s="3"/>
      <c r="L4808" s="3"/>
      <c r="O4808" s="227"/>
      <c r="Q4808" s="94"/>
      <c r="R4808" s="94"/>
      <c r="S4808" s="94"/>
      <c r="T4808" s="94"/>
    </row>
    <row r="4809" ht="15.75" customHeight="1">
      <c r="A4809" s="204"/>
      <c r="B4809" s="240"/>
      <c r="C4809" s="223"/>
      <c r="D4809" s="223"/>
      <c r="J4809" s="226"/>
      <c r="K4809" s="3"/>
      <c r="L4809" s="3"/>
      <c r="O4809" s="227"/>
      <c r="Q4809" s="94"/>
      <c r="R4809" s="94"/>
      <c r="S4809" s="94"/>
      <c r="T4809" s="94"/>
    </row>
    <row r="4810" ht="15.75" customHeight="1">
      <c r="A4810" s="204"/>
      <c r="B4810" s="240"/>
      <c r="C4810" s="223"/>
      <c r="D4810" s="223"/>
      <c r="J4810" s="226"/>
      <c r="K4810" s="3"/>
      <c r="L4810" s="3"/>
      <c r="O4810" s="227"/>
      <c r="Q4810" s="94"/>
      <c r="R4810" s="94"/>
      <c r="S4810" s="94"/>
      <c r="T4810" s="94"/>
    </row>
    <row r="4811" ht="15.75" customHeight="1">
      <c r="A4811" s="204"/>
      <c r="B4811" s="240"/>
      <c r="C4811" s="223"/>
      <c r="D4811" s="223"/>
      <c r="J4811" s="226"/>
      <c r="K4811" s="3"/>
      <c r="L4811" s="3"/>
      <c r="O4811" s="227"/>
      <c r="Q4811" s="94"/>
      <c r="R4811" s="94"/>
      <c r="S4811" s="94"/>
      <c r="T4811" s="94"/>
    </row>
    <row r="4812" ht="15.75" customHeight="1">
      <c r="A4812" s="204"/>
      <c r="B4812" s="240"/>
      <c r="C4812" s="223"/>
      <c r="D4812" s="223"/>
      <c r="J4812" s="226"/>
      <c r="K4812" s="3"/>
      <c r="L4812" s="3"/>
      <c r="O4812" s="227"/>
      <c r="Q4812" s="94"/>
      <c r="R4812" s="94"/>
      <c r="S4812" s="94"/>
      <c r="T4812" s="94"/>
    </row>
    <row r="4813" ht="15.75" customHeight="1">
      <c r="A4813" s="204"/>
      <c r="B4813" s="240"/>
      <c r="C4813" s="223"/>
      <c r="D4813" s="223"/>
      <c r="J4813" s="226"/>
      <c r="K4813" s="3"/>
      <c r="L4813" s="3"/>
      <c r="O4813" s="227"/>
      <c r="Q4813" s="94"/>
      <c r="R4813" s="94"/>
      <c r="S4813" s="94"/>
      <c r="T4813" s="94"/>
    </row>
    <row r="4814" ht="15.75" customHeight="1">
      <c r="A4814" s="204"/>
      <c r="B4814" s="240"/>
      <c r="C4814" s="223"/>
      <c r="D4814" s="223"/>
      <c r="J4814" s="226"/>
      <c r="K4814" s="3"/>
      <c r="L4814" s="3"/>
      <c r="O4814" s="227"/>
      <c r="Q4814" s="94"/>
      <c r="R4814" s="94"/>
      <c r="S4814" s="94"/>
      <c r="T4814" s="94"/>
    </row>
    <row r="4815" ht="15.75" customHeight="1">
      <c r="A4815" s="204"/>
      <c r="B4815" s="240"/>
      <c r="C4815" s="223"/>
      <c r="D4815" s="223"/>
      <c r="J4815" s="226"/>
      <c r="K4815" s="3"/>
      <c r="L4815" s="3"/>
      <c r="O4815" s="227"/>
      <c r="Q4815" s="94"/>
      <c r="R4815" s="94"/>
      <c r="S4815" s="94"/>
      <c r="T4815" s="94"/>
    </row>
    <row r="4816" ht="15.75" customHeight="1">
      <c r="A4816" s="204"/>
      <c r="B4816" s="240"/>
      <c r="C4816" s="223"/>
      <c r="D4816" s="223"/>
      <c r="J4816" s="226"/>
      <c r="K4816" s="3"/>
      <c r="L4816" s="3"/>
      <c r="O4816" s="227"/>
      <c r="Q4816" s="94"/>
      <c r="R4816" s="94"/>
      <c r="S4816" s="94"/>
      <c r="T4816" s="94"/>
    </row>
    <row r="4817" ht="15.75" customHeight="1">
      <c r="A4817" s="204"/>
      <c r="B4817" s="240"/>
      <c r="C4817" s="223"/>
      <c r="D4817" s="223"/>
      <c r="J4817" s="226"/>
      <c r="K4817" s="3"/>
      <c r="L4817" s="3"/>
      <c r="O4817" s="227"/>
      <c r="Q4817" s="94"/>
      <c r="R4817" s="94"/>
      <c r="S4817" s="94"/>
      <c r="T4817" s="94"/>
    </row>
    <row r="4818" ht="15.75" customHeight="1">
      <c r="A4818" s="204"/>
      <c r="B4818" s="240"/>
      <c r="C4818" s="223"/>
      <c r="D4818" s="223"/>
      <c r="J4818" s="226"/>
      <c r="K4818" s="3"/>
      <c r="L4818" s="3"/>
      <c r="O4818" s="227"/>
      <c r="Q4818" s="94"/>
      <c r="R4818" s="94"/>
      <c r="S4818" s="94"/>
      <c r="T4818" s="94"/>
    </row>
    <row r="4819" ht="15.75" customHeight="1">
      <c r="A4819" s="204"/>
      <c r="B4819" s="240"/>
      <c r="C4819" s="223"/>
      <c r="D4819" s="223"/>
      <c r="J4819" s="226"/>
      <c r="K4819" s="3"/>
      <c r="L4819" s="3"/>
      <c r="O4819" s="227"/>
      <c r="Q4819" s="94"/>
      <c r="R4819" s="94"/>
      <c r="S4819" s="94"/>
      <c r="T4819" s="94"/>
    </row>
    <row r="4820" ht="15.75" customHeight="1">
      <c r="A4820" s="204"/>
      <c r="B4820" s="240"/>
      <c r="C4820" s="223"/>
      <c r="D4820" s="223"/>
      <c r="J4820" s="226"/>
      <c r="K4820" s="3"/>
      <c r="L4820" s="3"/>
      <c r="O4820" s="227"/>
      <c r="Q4820" s="94"/>
      <c r="R4820" s="94"/>
      <c r="S4820" s="94"/>
      <c r="T4820" s="94"/>
    </row>
    <row r="4821" ht="15.75" customHeight="1">
      <c r="A4821" s="204"/>
      <c r="B4821" s="240"/>
      <c r="C4821" s="223"/>
      <c r="D4821" s="223"/>
      <c r="J4821" s="226"/>
      <c r="K4821" s="3"/>
      <c r="L4821" s="3"/>
      <c r="O4821" s="227"/>
      <c r="Q4821" s="94"/>
      <c r="R4821" s="94"/>
      <c r="S4821" s="94"/>
      <c r="T4821" s="94"/>
    </row>
    <row r="4822" ht="15.75" customHeight="1">
      <c r="A4822" s="204"/>
      <c r="B4822" s="240"/>
      <c r="C4822" s="223"/>
      <c r="D4822" s="223"/>
      <c r="J4822" s="226"/>
      <c r="K4822" s="3"/>
      <c r="L4822" s="3"/>
      <c r="O4822" s="227"/>
      <c r="Q4822" s="94"/>
      <c r="R4822" s="94"/>
      <c r="S4822" s="94"/>
      <c r="T4822" s="94"/>
    </row>
    <row r="4823" ht="15.75" customHeight="1">
      <c r="A4823" s="204"/>
      <c r="B4823" s="240"/>
      <c r="C4823" s="223"/>
      <c r="D4823" s="223"/>
      <c r="J4823" s="226"/>
      <c r="K4823" s="3"/>
      <c r="L4823" s="3"/>
      <c r="O4823" s="227"/>
      <c r="Q4823" s="94"/>
      <c r="R4823" s="94"/>
      <c r="S4823" s="94"/>
      <c r="T4823" s="94"/>
    </row>
    <row r="4824" ht="15.75" customHeight="1">
      <c r="A4824" s="204"/>
      <c r="B4824" s="240"/>
      <c r="C4824" s="223"/>
      <c r="D4824" s="223"/>
      <c r="J4824" s="226"/>
      <c r="K4824" s="3"/>
      <c r="L4824" s="3"/>
      <c r="O4824" s="227"/>
      <c r="Q4824" s="94"/>
      <c r="R4824" s="94"/>
      <c r="S4824" s="94"/>
      <c r="T4824" s="94"/>
    </row>
    <row r="4825" ht="15.75" customHeight="1">
      <c r="A4825" s="204"/>
      <c r="B4825" s="240"/>
      <c r="C4825" s="223"/>
      <c r="D4825" s="223"/>
      <c r="J4825" s="226"/>
      <c r="K4825" s="3"/>
      <c r="L4825" s="3"/>
      <c r="O4825" s="227"/>
      <c r="Q4825" s="94"/>
      <c r="R4825" s="94"/>
      <c r="S4825" s="94"/>
      <c r="T4825" s="94"/>
    </row>
    <row r="4826" ht="15.75" customHeight="1">
      <c r="A4826" s="204"/>
      <c r="B4826" s="240"/>
      <c r="C4826" s="223"/>
      <c r="D4826" s="223"/>
      <c r="J4826" s="226"/>
      <c r="K4826" s="3"/>
      <c r="L4826" s="3"/>
      <c r="O4826" s="227"/>
      <c r="Q4826" s="94"/>
      <c r="R4826" s="94"/>
      <c r="S4826" s="94"/>
      <c r="T4826" s="94"/>
    </row>
    <row r="4827" ht="15.75" customHeight="1">
      <c r="A4827" s="204"/>
      <c r="B4827" s="240"/>
      <c r="C4827" s="223"/>
      <c r="D4827" s="223"/>
      <c r="J4827" s="226"/>
      <c r="K4827" s="3"/>
      <c r="L4827" s="3"/>
      <c r="O4827" s="227"/>
      <c r="Q4827" s="94"/>
      <c r="R4827" s="94"/>
      <c r="S4827" s="94"/>
      <c r="T4827" s="94"/>
    </row>
    <row r="4828" ht="15.75" customHeight="1">
      <c r="A4828" s="204"/>
      <c r="B4828" s="240"/>
      <c r="C4828" s="223"/>
      <c r="D4828" s="223"/>
      <c r="J4828" s="226"/>
      <c r="K4828" s="3"/>
      <c r="L4828" s="3"/>
      <c r="O4828" s="227"/>
      <c r="Q4828" s="94"/>
      <c r="R4828" s="94"/>
      <c r="S4828" s="94"/>
      <c r="T4828" s="94"/>
    </row>
    <row r="4829" ht="15.75" customHeight="1">
      <c r="A4829" s="204"/>
      <c r="B4829" s="240"/>
      <c r="C4829" s="223"/>
      <c r="D4829" s="223"/>
      <c r="J4829" s="226"/>
      <c r="K4829" s="3"/>
      <c r="L4829" s="3"/>
      <c r="O4829" s="227"/>
      <c r="Q4829" s="94"/>
      <c r="R4829" s="94"/>
      <c r="S4829" s="94"/>
      <c r="T4829" s="94"/>
    </row>
    <row r="4830" ht="15.75" customHeight="1">
      <c r="A4830" s="204"/>
      <c r="B4830" s="240"/>
      <c r="C4830" s="223"/>
      <c r="D4830" s="223"/>
      <c r="J4830" s="226"/>
      <c r="K4830" s="3"/>
      <c r="L4830" s="3"/>
      <c r="O4830" s="227"/>
      <c r="Q4830" s="94"/>
      <c r="R4830" s="94"/>
      <c r="S4830" s="94"/>
      <c r="T4830" s="94"/>
    </row>
    <row r="4831" ht="15.75" customHeight="1">
      <c r="A4831" s="204"/>
      <c r="B4831" s="240"/>
      <c r="C4831" s="223"/>
      <c r="D4831" s="223"/>
      <c r="J4831" s="226"/>
      <c r="K4831" s="3"/>
      <c r="L4831" s="3"/>
      <c r="O4831" s="227"/>
      <c r="Q4831" s="94"/>
      <c r="R4831" s="94"/>
      <c r="S4831" s="94"/>
      <c r="T4831" s="94"/>
    </row>
    <row r="4832" ht="15.75" customHeight="1">
      <c r="A4832" s="204"/>
      <c r="B4832" s="240"/>
      <c r="C4832" s="223"/>
      <c r="D4832" s="223"/>
      <c r="J4832" s="226"/>
      <c r="K4832" s="3"/>
      <c r="L4832" s="3"/>
      <c r="O4832" s="227"/>
      <c r="Q4832" s="94"/>
      <c r="R4832" s="94"/>
      <c r="S4832" s="94"/>
      <c r="T4832" s="94"/>
    </row>
    <row r="4833" ht="15.75" customHeight="1">
      <c r="A4833" s="204"/>
      <c r="B4833" s="240"/>
      <c r="C4833" s="223"/>
      <c r="D4833" s="223"/>
      <c r="J4833" s="226"/>
      <c r="K4833" s="3"/>
      <c r="L4833" s="3"/>
      <c r="O4833" s="227"/>
      <c r="Q4833" s="94"/>
      <c r="R4833" s="94"/>
      <c r="S4833" s="94"/>
      <c r="T4833" s="94"/>
    </row>
    <row r="4834" ht="15.75" customHeight="1">
      <c r="A4834" s="204"/>
      <c r="B4834" s="240"/>
      <c r="C4834" s="223"/>
      <c r="D4834" s="223"/>
      <c r="J4834" s="226"/>
      <c r="K4834" s="3"/>
      <c r="L4834" s="3"/>
      <c r="O4834" s="227"/>
      <c r="Q4834" s="94"/>
      <c r="R4834" s="94"/>
      <c r="S4834" s="94"/>
      <c r="T4834" s="94"/>
    </row>
    <row r="4835" ht="15.75" customHeight="1">
      <c r="A4835" s="204"/>
      <c r="B4835" s="240"/>
      <c r="C4835" s="223"/>
      <c r="D4835" s="223"/>
      <c r="J4835" s="226"/>
      <c r="K4835" s="3"/>
      <c r="L4835" s="3"/>
      <c r="O4835" s="227"/>
      <c r="Q4835" s="94"/>
      <c r="R4835" s="94"/>
      <c r="S4835" s="94"/>
      <c r="T4835" s="94"/>
    </row>
    <row r="4836" ht="15.75" customHeight="1">
      <c r="A4836" s="204"/>
      <c r="B4836" s="240"/>
      <c r="C4836" s="223"/>
      <c r="D4836" s="223"/>
      <c r="J4836" s="226"/>
      <c r="K4836" s="3"/>
      <c r="L4836" s="3"/>
      <c r="O4836" s="227"/>
      <c r="Q4836" s="94"/>
      <c r="R4836" s="94"/>
      <c r="S4836" s="94"/>
      <c r="T4836" s="94"/>
    </row>
    <row r="4837" ht="15.75" customHeight="1">
      <c r="A4837" s="204"/>
      <c r="B4837" s="240"/>
      <c r="C4837" s="223"/>
      <c r="D4837" s="223"/>
      <c r="J4837" s="226"/>
      <c r="K4837" s="3"/>
      <c r="L4837" s="3"/>
      <c r="O4837" s="227"/>
      <c r="Q4837" s="94"/>
      <c r="R4837" s="94"/>
      <c r="S4837" s="94"/>
      <c r="T4837" s="94"/>
    </row>
    <row r="4838" ht="15.75" customHeight="1">
      <c r="A4838" s="204"/>
      <c r="B4838" s="240"/>
      <c r="C4838" s="223"/>
      <c r="D4838" s="223"/>
      <c r="J4838" s="226"/>
      <c r="K4838" s="3"/>
      <c r="L4838" s="3"/>
      <c r="O4838" s="227"/>
      <c r="Q4838" s="94"/>
      <c r="R4838" s="94"/>
      <c r="S4838" s="94"/>
      <c r="T4838" s="94"/>
    </row>
    <row r="4839" ht="15.75" customHeight="1">
      <c r="A4839" s="204"/>
      <c r="B4839" s="240"/>
      <c r="C4839" s="223"/>
      <c r="D4839" s="223"/>
      <c r="J4839" s="226"/>
      <c r="K4839" s="3"/>
      <c r="L4839" s="3"/>
      <c r="O4839" s="227"/>
      <c r="Q4839" s="94"/>
      <c r="R4839" s="94"/>
      <c r="S4839" s="94"/>
      <c r="T4839" s="94"/>
    </row>
    <row r="4840" ht="15.75" customHeight="1">
      <c r="A4840" s="204"/>
      <c r="B4840" s="240"/>
      <c r="C4840" s="223"/>
      <c r="D4840" s="223"/>
      <c r="J4840" s="226"/>
      <c r="K4840" s="3"/>
      <c r="L4840" s="3"/>
      <c r="O4840" s="227"/>
      <c r="Q4840" s="94"/>
      <c r="R4840" s="94"/>
      <c r="S4840" s="94"/>
      <c r="T4840" s="94"/>
    </row>
    <row r="4841" ht="15.75" customHeight="1">
      <c r="A4841" s="204"/>
      <c r="B4841" s="240"/>
      <c r="C4841" s="223"/>
      <c r="D4841" s="223"/>
      <c r="J4841" s="226"/>
      <c r="K4841" s="3"/>
      <c r="L4841" s="3"/>
      <c r="O4841" s="227"/>
      <c r="Q4841" s="94"/>
      <c r="R4841" s="94"/>
      <c r="S4841" s="94"/>
      <c r="T4841" s="94"/>
    </row>
    <row r="4842" ht="15.75" customHeight="1">
      <c r="A4842" s="204"/>
      <c r="B4842" s="240"/>
      <c r="C4842" s="223"/>
      <c r="D4842" s="223"/>
      <c r="J4842" s="226"/>
      <c r="K4842" s="3"/>
      <c r="L4842" s="3"/>
      <c r="O4842" s="227"/>
      <c r="Q4842" s="94"/>
      <c r="R4842" s="94"/>
      <c r="S4842" s="94"/>
      <c r="T4842" s="94"/>
    </row>
    <row r="4843" ht="15.75" customHeight="1">
      <c r="A4843" s="204"/>
      <c r="B4843" s="240"/>
      <c r="C4843" s="223"/>
      <c r="D4843" s="223"/>
      <c r="J4843" s="226"/>
      <c r="K4843" s="3"/>
      <c r="L4843" s="3"/>
      <c r="O4843" s="227"/>
      <c r="Q4843" s="94"/>
      <c r="R4843" s="94"/>
      <c r="S4843" s="94"/>
      <c r="T4843" s="94"/>
    </row>
    <row r="4844" ht="15.75" customHeight="1">
      <c r="A4844" s="204"/>
      <c r="B4844" s="240"/>
      <c r="C4844" s="223"/>
      <c r="D4844" s="223"/>
      <c r="J4844" s="226"/>
      <c r="K4844" s="3"/>
      <c r="L4844" s="3"/>
      <c r="O4844" s="227"/>
      <c r="Q4844" s="94"/>
      <c r="R4844" s="94"/>
      <c r="S4844" s="94"/>
      <c r="T4844" s="94"/>
    </row>
    <row r="4845" ht="15.75" customHeight="1">
      <c r="A4845" s="204"/>
      <c r="B4845" s="240"/>
      <c r="C4845" s="223"/>
      <c r="D4845" s="223"/>
      <c r="J4845" s="226"/>
      <c r="K4845" s="3"/>
      <c r="L4845" s="3"/>
      <c r="O4845" s="227"/>
      <c r="Q4845" s="94"/>
      <c r="R4845" s="94"/>
      <c r="S4845" s="94"/>
      <c r="T4845" s="94"/>
    </row>
    <row r="4846" ht="15.75" customHeight="1">
      <c r="A4846" s="204"/>
      <c r="B4846" s="240"/>
      <c r="C4846" s="223"/>
      <c r="D4846" s="223"/>
      <c r="J4846" s="226"/>
      <c r="K4846" s="3"/>
      <c r="L4846" s="3"/>
      <c r="O4846" s="227"/>
      <c r="Q4846" s="94"/>
      <c r="R4846" s="94"/>
      <c r="S4846" s="94"/>
      <c r="T4846" s="94"/>
    </row>
    <row r="4847" ht="15.75" customHeight="1">
      <c r="A4847" s="204"/>
      <c r="B4847" s="240"/>
      <c r="C4847" s="223"/>
      <c r="D4847" s="223"/>
      <c r="J4847" s="226"/>
      <c r="K4847" s="3"/>
      <c r="L4847" s="3"/>
      <c r="O4847" s="227"/>
      <c r="Q4847" s="94"/>
      <c r="R4847" s="94"/>
      <c r="S4847" s="94"/>
      <c r="T4847" s="94"/>
    </row>
    <row r="4848" ht="15.75" customHeight="1">
      <c r="A4848" s="204"/>
      <c r="B4848" s="240"/>
      <c r="C4848" s="223"/>
      <c r="D4848" s="223"/>
      <c r="J4848" s="226"/>
      <c r="K4848" s="3"/>
      <c r="L4848" s="3"/>
      <c r="O4848" s="227"/>
      <c r="Q4848" s="94"/>
      <c r="R4848" s="94"/>
      <c r="S4848" s="94"/>
      <c r="T4848" s="94"/>
    </row>
    <row r="4849" ht="15.75" customHeight="1">
      <c r="A4849" s="204"/>
      <c r="B4849" s="240"/>
      <c r="C4849" s="223"/>
      <c r="D4849" s="223"/>
      <c r="J4849" s="226"/>
      <c r="K4849" s="3"/>
      <c r="L4849" s="3"/>
      <c r="O4849" s="227"/>
      <c r="Q4849" s="94"/>
      <c r="R4849" s="94"/>
      <c r="S4849" s="94"/>
      <c r="T4849" s="94"/>
    </row>
    <row r="4850" ht="15.75" customHeight="1">
      <c r="A4850" s="204"/>
      <c r="B4850" s="240"/>
      <c r="C4850" s="223"/>
      <c r="D4850" s="223"/>
      <c r="J4850" s="226"/>
      <c r="K4850" s="3"/>
      <c r="L4850" s="3"/>
      <c r="O4850" s="227"/>
      <c r="Q4850" s="94"/>
      <c r="R4850" s="94"/>
      <c r="S4850" s="94"/>
      <c r="T4850" s="94"/>
    </row>
    <row r="4851" ht="15.75" customHeight="1">
      <c r="A4851" s="204"/>
      <c r="B4851" s="240"/>
      <c r="C4851" s="223"/>
      <c r="D4851" s="223"/>
      <c r="J4851" s="226"/>
      <c r="K4851" s="3"/>
      <c r="L4851" s="3"/>
      <c r="O4851" s="227"/>
      <c r="Q4851" s="94"/>
      <c r="R4851" s="94"/>
      <c r="S4851" s="94"/>
      <c r="T4851" s="94"/>
    </row>
    <row r="4852" ht="15.75" customHeight="1">
      <c r="A4852" s="204"/>
      <c r="B4852" s="240"/>
      <c r="C4852" s="223"/>
      <c r="D4852" s="223"/>
      <c r="J4852" s="226"/>
      <c r="K4852" s="3"/>
      <c r="L4852" s="3"/>
      <c r="O4852" s="227"/>
      <c r="Q4852" s="94"/>
      <c r="R4852" s="94"/>
      <c r="S4852" s="94"/>
      <c r="T4852" s="94"/>
    </row>
    <row r="4853" ht="15.75" customHeight="1">
      <c r="A4853" s="204"/>
      <c r="B4853" s="240"/>
      <c r="C4853" s="223"/>
      <c r="D4853" s="223"/>
      <c r="J4853" s="226"/>
      <c r="K4853" s="3"/>
      <c r="L4853" s="3"/>
      <c r="O4853" s="227"/>
      <c r="Q4853" s="94"/>
      <c r="R4853" s="94"/>
      <c r="S4853" s="94"/>
      <c r="T4853" s="94"/>
    </row>
    <row r="4854" ht="15.75" customHeight="1">
      <c r="A4854" s="204"/>
      <c r="B4854" s="240"/>
      <c r="C4854" s="223"/>
      <c r="D4854" s="223"/>
      <c r="J4854" s="226"/>
      <c r="K4854" s="3"/>
      <c r="L4854" s="3"/>
      <c r="O4854" s="227"/>
      <c r="Q4854" s="94"/>
      <c r="R4854" s="94"/>
      <c r="S4854" s="94"/>
      <c r="T4854" s="94"/>
    </row>
    <row r="4855" ht="15.75" customHeight="1">
      <c r="A4855" s="204"/>
      <c r="B4855" s="240"/>
      <c r="C4855" s="223"/>
      <c r="D4855" s="223"/>
      <c r="J4855" s="226"/>
      <c r="K4855" s="3"/>
      <c r="L4855" s="3"/>
      <c r="O4855" s="227"/>
      <c r="Q4855" s="94"/>
      <c r="R4855" s="94"/>
      <c r="S4855" s="94"/>
      <c r="T4855" s="94"/>
    </row>
    <row r="4856" ht="15.75" customHeight="1">
      <c r="A4856" s="204"/>
      <c r="B4856" s="240"/>
      <c r="C4856" s="223"/>
      <c r="D4856" s="223"/>
      <c r="J4856" s="226"/>
      <c r="K4856" s="3"/>
      <c r="L4856" s="3"/>
      <c r="O4856" s="227"/>
      <c r="Q4856" s="94"/>
      <c r="R4856" s="94"/>
      <c r="S4856" s="94"/>
      <c r="T4856" s="94"/>
    </row>
    <row r="4857" ht="15.75" customHeight="1">
      <c r="A4857" s="204"/>
      <c r="B4857" s="240"/>
      <c r="C4857" s="223"/>
      <c r="D4857" s="223"/>
      <c r="J4857" s="226"/>
      <c r="K4857" s="3"/>
      <c r="L4857" s="3"/>
      <c r="O4857" s="227"/>
      <c r="Q4857" s="94"/>
      <c r="R4857" s="94"/>
      <c r="S4857" s="94"/>
      <c r="T4857" s="94"/>
    </row>
    <row r="4858" ht="15.75" customHeight="1">
      <c r="A4858" s="204"/>
      <c r="B4858" s="240"/>
      <c r="C4858" s="223"/>
      <c r="D4858" s="223"/>
      <c r="J4858" s="226"/>
      <c r="K4858" s="3"/>
      <c r="L4858" s="3"/>
      <c r="O4858" s="227"/>
      <c r="Q4858" s="94"/>
      <c r="R4858" s="94"/>
      <c r="S4858" s="94"/>
      <c r="T4858" s="94"/>
    </row>
    <row r="4859" ht="15.75" customHeight="1">
      <c r="A4859" s="204"/>
      <c r="B4859" s="240"/>
      <c r="C4859" s="223"/>
      <c r="D4859" s="223"/>
      <c r="J4859" s="226"/>
      <c r="K4859" s="3"/>
      <c r="L4859" s="3"/>
      <c r="O4859" s="227"/>
      <c r="Q4859" s="94"/>
      <c r="R4859" s="94"/>
      <c r="S4859" s="94"/>
      <c r="T4859" s="94"/>
    </row>
    <row r="4860" ht="15.75" customHeight="1">
      <c r="A4860" s="204"/>
      <c r="B4860" s="240"/>
      <c r="C4860" s="223"/>
      <c r="D4860" s="223"/>
      <c r="J4860" s="226"/>
      <c r="K4860" s="3"/>
      <c r="L4860" s="3"/>
      <c r="O4860" s="227"/>
      <c r="Q4860" s="94"/>
      <c r="R4860" s="94"/>
      <c r="S4860" s="94"/>
      <c r="T4860" s="94"/>
    </row>
    <row r="4861" ht="15.75" customHeight="1">
      <c r="A4861" s="204"/>
      <c r="B4861" s="240"/>
      <c r="C4861" s="223"/>
      <c r="D4861" s="223"/>
      <c r="J4861" s="226"/>
      <c r="K4861" s="3"/>
      <c r="L4861" s="3"/>
      <c r="O4861" s="227"/>
      <c r="Q4861" s="94"/>
      <c r="R4861" s="94"/>
      <c r="S4861" s="94"/>
      <c r="T4861" s="94"/>
    </row>
    <row r="4862" ht="15.75" customHeight="1">
      <c r="A4862" s="204"/>
      <c r="B4862" s="240"/>
      <c r="C4862" s="223"/>
      <c r="D4862" s="223"/>
      <c r="J4862" s="226"/>
      <c r="K4862" s="3"/>
      <c r="L4862" s="3"/>
      <c r="O4862" s="227"/>
      <c r="Q4862" s="94"/>
      <c r="R4862" s="94"/>
      <c r="S4862" s="94"/>
      <c r="T4862" s="94"/>
    </row>
    <row r="4863" ht="15.75" customHeight="1">
      <c r="A4863" s="204"/>
      <c r="B4863" s="240"/>
      <c r="C4863" s="223"/>
      <c r="D4863" s="223"/>
      <c r="J4863" s="226"/>
      <c r="K4863" s="3"/>
      <c r="L4863" s="3"/>
      <c r="O4863" s="227"/>
      <c r="Q4863" s="94"/>
      <c r="R4863" s="94"/>
      <c r="S4863" s="94"/>
      <c r="T4863" s="94"/>
    </row>
    <row r="4864" ht="15.75" customHeight="1">
      <c r="A4864" s="204"/>
      <c r="B4864" s="240"/>
      <c r="C4864" s="223"/>
      <c r="D4864" s="223"/>
      <c r="J4864" s="226"/>
      <c r="K4864" s="3"/>
      <c r="L4864" s="3"/>
      <c r="O4864" s="227"/>
      <c r="Q4864" s="94"/>
      <c r="R4864" s="94"/>
      <c r="S4864" s="94"/>
      <c r="T4864" s="94"/>
    </row>
    <row r="4865" ht="15.75" customHeight="1">
      <c r="A4865" s="204"/>
      <c r="B4865" s="240"/>
      <c r="C4865" s="223"/>
      <c r="D4865" s="223"/>
      <c r="J4865" s="226"/>
      <c r="K4865" s="3"/>
      <c r="L4865" s="3"/>
      <c r="O4865" s="227"/>
      <c r="Q4865" s="94"/>
      <c r="R4865" s="94"/>
      <c r="S4865" s="94"/>
      <c r="T4865" s="94"/>
    </row>
    <row r="4866" ht="15.75" customHeight="1">
      <c r="A4866" s="204"/>
      <c r="B4866" s="240"/>
      <c r="C4866" s="223"/>
      <c r="D4866" s="223"/>
      <c r="J4866" s="226"/>
      <c r="K4866" s="3"/>
      <c r="L4866" s="3"/>
      <c r="O4866" s="227"/>
      <c r="Q4866" s="94"/>
      <c r="R4866" s="94"/>
      <c r="S4866" s="94"/>
      <c r="T4866" s="94"/>
    </row>
    <row r="4867" ht="15.75" customHeight="1">
      <c r="A4867" s="204"/>
      <c r="B4867" s="240"/>
      <c r="C4867" s="223"/>
      <c r="D4867" s="223"/>
      <c r="J4867" s="226"/>
      <c r="K4867" s="3"/>
      <c r="L4867" s="3"/>
      <c r="O4867" s="227"/>
      <c r="Q4867" s="94"/>
      <c r="R4867" s="94"/>
      <c r="S4867" s="94"/>
      <c r="T4867" s="94"/>
    </row>
    <row r="4868" ht="15.75" customHeight="1">
      <c r="A4868" s="204"/>
      <c r="B4868" s="240"/>
      <c r="C4868" s="223"/>
      <c r="D4868" s="223"/>
      <c r="J4868" s="226"/>
      <c r="K4868" s="3"/>
      <c r="L4868" s="3"/>
      <c r="O4868" s="227"/>
      <c r="Q4868" s="94"/>
      <c r="R4868" s="94"/>
      <c r="S4868" s="94"/>
      <c r="T4868" s="94"/>
    </row>
    <row r="4869" ht="15.75" customHeight="1">
      <c r="A4869" s="204"/>
      <c r="B4869" s="240"/>
      <c r="C4869" s="223"/>
      <c r="D4869" s="223"/>
      <c r="J4869" s="226"/>
      <c r="K4869" s="3"/>
      <c r="L4869" s="3"/>
      <c r="O4869" s="227"/>
      <c r="Q4869" s="94"/>
      <c r="R4869" s="94"/>
      <c r="S4869" s="94"/>
      <c r="T4869" s="94"/>
    </row>
    <row r="4870" ht="15.75" customHeight="1">
      <c r="A4870" s="204"/>
      <c r="B4870" s="240"/>
      <c r="C4870" s="223"/>
      <c r="D4870" s="223"/>
      <c r="J4870" s="226"/>
      <c r="K4870" s="3"/>
      <c r="L4870" s="3"/>
      <c r="O4870" s="227"/>
      <c r="Q4870" s="94"/>
      <c r="R4870" s="94"/>
      <c r="S4870" s="94"/>
      <c r="T4870" s="94"/>
    </row>
    <row r="4871" ht="15.75" customHeight="1">
      <c r="A4871" s="204"/>
      <c r="B4871" s="240"/>
      <c r="C4871" s="223"/>
      <c r="D4871" s="223"/>
      <c r="J4871" s="226"/>
      <c r="K4871" s="3"/>
      <c r="L4871" s="3"/>
      <c r="O4871" s="227"/>
      <c r="Q4871" s="94"/>
      <c r="R4871" s="94"/>
      <c r="S4871" s="94"/>
      <c r="T4871" s="94"/>
    </row>
    <row r="4872" ht="15.75" customHeight="1">
      <c r="A4872" s="204"/>
      <c r="B4872" s="240"/>
      <c r="C4872" s="223"/>
      <c r="D4872" s="223"/>
      <c r="J4872" s="226"/>
      <c r="K4872" s="3"/>
      <c r="L4872" s="3"/>
      <c r="O4872" s="227"/>
      <c r="Q4872" s="94"/>
      <c r="R4872" s="94"/>
      <c r="S4872" s="94"/>
      <c r="T4872" s="94"/>
    </row>
    <row r="4873" ht="15.75" customHeight="1">
      <c r="A4873" s="204"/>
      <c r="B4873" s="240"/>
      <c r="C4873" s="223"/>
      <c r="D4873" s="223"/>
      <c r="J4873" s="226"/>
      <c r="K4873" s="3"/>
      <c r="L4873" s="3"/>
      <c r="O4873" s="227"/>
      <c r="Q4873" s="94"/>
      <c r="R4873" s="94"/>
      <c r="S4873" s="94"/>
      <c r="T4873" s="94"/>
    </row>
    <row r="4874" ht="15.75" customHeight="1">
      <c r="A4874" s="204"/>
      <c r="B4874" s="240"/>
      <c r="C4874" s="223"/>
      <c r="D4874" s="223"/>
      <c r="J4874" s="226"/>
      <c r="K4874" s="3"/>
      <c r="L4874" s="3"/>
      <c r="O4874" s="227"/>
      <c r="Q4874" s="94"/>
      <c r="R4874" s="94"/>
      <c r="S4874" s="94"/>
      <c r="T4874" s="94"/>
    </row>
    <row r="4875" ht="15.75" customHeight="1">
      <c r="A4875" s="204"/>
      <c r="B4875" s="240"/>
      <c r="C4875" s="223"/>
      <c r="D4875" s="223"/>
      <c r="J4875" s="226"/>
      <c r="K4875" s="3"/>
      <c r="L4875" s="3"/>
      <c r="O4875" s="227"/>
      <c r="Q4875" s="94"/>
      <c r="R4875" s="94"/>
      <c r="S4875" s="94"/>
      <c r="T4875" s="94"/>
    </row>
    <row r="4876" ht="15.75" customHeight="1">
      <c r="A4876" s="204"/>
      <c r="B4876" s="240"/>
      <c r="C4876" s="223"/>
      <c r="D4876" s="223"/>
      <c r="J4876" s="226"/>
      <c r="K4876" s="3"/>
      <c r="L4876" s="3"/>
      <c r="O4876" s="227"/>
      <c r="Q4876" s="94"/>
      <c r="R4876" s="94"/>
      <c r="S4876" s="94"/>
      <c r="T4876" s="94"/>
    </row>
    <row r="4877" ht="15.75" customHeight="1">
      <c r="A4877" s="204"/>
      <c r="B4877" s="240"/>
      <c r="C4877" s="223"/>
      <c r="D4877" s="223"/>
      <c r="J4877" s="226"/>
      <c r="K4877" s="3"/>
      <c r="L4877" s="3"/>
      <c r="O4877" s="227"/>
      <c r="Q4877" s="94"/>
      <c r="R4877" s="94"/>
      <c r="S4877" s="94"/>
      <c r="T4877" s="94"/>
    </row>
    <row r="4878" ht="15.75" customHeight="1">
      <c r="A4878" s="204"/>
      <c r="B4878" s="240"/>
      <c r="C4878" s="223"/>
      <c r="D4878" s="223"/>
      <c r="J4878" s="226"/>
      <c r="K4878" s="3"/>
      <c r="L4878" s="3"/>
      <c r="O4878" s="227"/>
      <c r="Q4878" s="94"/>
      <c r="R4878" s="94"/>
      <c r="S4878" s="94"/>
      <c r="T4878" s="94"/>
    </row>
    <row r="4879" ht="15.75" customHeight="1">
      <c r="A4879" s="204"/>
      <c r="B4879" s="240"/>
      <c r="C4879" s="223"/>
      <c r="D4879" s="223"/>
      <c r="J4879" s="226"/>
      <c r="K4879" s="3"/>
      <c r="L4879" s="3"/>
      <c r="O4879" s="227"/>
      <c r="Q4879" s="94"/>
      <c r="R4879" s="94"/>
      <c r="S4879" s="94"/>
      <c r="T4879" s="94"/>
    </row>
    <row r="4880" ht="15.75" customHeight="1">
      <c r="A4880" s="204"/>
      <c r="B4880" s="240"/>
      <c r="C4880" s="223"/>
      <c r="D4880" s="223"/>
      <c r="J4880" s="226"/>
      <c r="K4880" s="3"/>
      <c r="L4880" s="3"/>
      <c r="O4880" s="227"/>
      <c r="Q4880" s="94"/>
      <c r="R4880" s="94"/>
      <c r="S4880" s="94"/>
      <c r="T4880" s="94"/>
    </row>
    <row r="4881" ht="15.75" customHeight="1">
      <c r="A4881" s="204"/>
      <c r="B4881" s="240"/>
      <c r="C4881" s="223"/>
      <c r="D4881" s="223"/>
      <c r="J4881" s="226"/>
      <c r="K4881" s="3"/>
      <c r="L4881" s="3"/>
      <c r="O4881" s="227"/>
      <c r="Q4881" s="94"/>
      <c r="R4881" s="94"/>
      <c r="S4881" s="94"/>
      <c r="T4881" s="94"/>
    </row>
    <row r="4882" ht="15.75" customHeight="1">
      <c r="A4882" s="204"/>
      <c r="B4882" s="240"/>
      <c r="C4882" s="223"/>
      <c r="D4882" s="223"/>
      <c r="J4882" s="226"/>
      <c r="K4882" s="3"/>
      <c r="L4882" s="3"/>
      <c r="O4882" s="227"/>
      <c r="Q4882" s="94"/>
      <c r="R4882" s="94"/>
      <c r="S4882" s="94"/>
      <c r="T4882" s="94"/>
    </row>
    <row r="4883" ht="15.75" customHeight="1">
      <c r="A4883" s="204"/>
      <c r="B4883" s="240"/>
      <c r="C4883" s="223"/>
      <c r="D4883" s="223"/>
      <c r="J4883" s="226"/>
      <c r="K4883" s="3"/>
      <c r="L4883" s="3"/>
      <c r="O4883" s="227"/>
      <c r="Q4883" s="94"/>
      <c r="R4883" s="94"/>
      <c r="S4883" s="94"/>
      <c r="T4883" s="94"/>
    </row>
    <row r="4884" ht="15.75" customHeight="1">
      <c r="A4884" s="204"/>
      <c r="B4884" s="240"/>
      <c r="C4884" s="223"/>
      <c r="D4884" s="223"/>
      <c r="J4884" s="226"/>
      <c r="K4884" s="3"/>
      <c r="L4884" s="3"/>
      <c r="O4884" s="227"/>
      <c r="Q4884" s="94"/>
      <c r="R4884" s="94"/>
      <c r="S4884" s="94"/>
      <c r="T4884" s="94"/>
    </row>
    <row r="4885" ht="15.75" customHeight="1">
      <c r="A4885" s="204"/>
      <c r="B4885" s="240"/>
      <c r="C4885" s="223"/>
      <c r="D4885" s="223"/>
      <c r="J4885" s="226"/>
      <c r="K4885" s="3"/>
      <c r="L4885" s="3"/>
      <c r="O4885" s="227"/>
      <c r="Q4885" s="94"/>
      <c r="R4885" s="94"/>
      <c r="S4885" s="94"/>
      <c r="T4885" s="94"/>
    </row>
    <row r="4886" ht="15.75" customHeight="1">
      <c r="A4886" s="204"/>
      <c r="B4886" s="240"/>
      <c r="C4886" s="223"/>
      <c r="D4886" s="223"/>
      <c r="J4886" s="226"/>
      <c r="K4886" s="3"/>
      <c r="L4886" s="3"/>
      <c r="O4886" s="227"/>
      <c r="Q4886" s="94"/>
      <c r="R4886" s="94"/>
      <c r="S4886" s="94"/>
      <c r="T4886" s="94"/>
    </row>
    <row r="4887" ht="15.75" customHeight="1">
      <c r="A4887" s="204"/>
      <c r="B4887" s="240"/>
      <c r="C4887" s="223"/>
      <c r="D4887" s="223"/>
      <c r="J4887" s="226"/>
      <c r="K4887" s="3"/>
      <c r="L4887" s="3"/>
      <c r="O4887" s="227"/>
      <c r="Q4887" s="94"/>
      <c r="R4887" s="94"/>
      <c r="S4887" s="94"/>
      <c r="T4887" s="94"/>
    </row>
    <row r="4888" ht="15.75" customHeight="1">
      <c r="A4888" s="204"/>
      <c r="B4888" s="240"/>
      <c r="C4888" s="223"/>
      <c r="D4888" s="223"/>
      <c r="J4888" s="226"/>
      <c r="K4888" s="3"/>
      <c r="L4888" s="3"/>
      <c r="O4888" s="227"/>
      <c r="Q4888" s="94"/>
      <c r="R4888" s="94"/>
      <c r="S4888" s="94"/>
      <c r="T4888" s="94"/>
    </row>
    <row r="4889" ht="15.75" customHeight="1">
      <c r="A4889" s="204"/>
      <c r="B4889" s="240"/>
      <c r="C4889" s="223"/>
      <c r="D4889" s="223"/>
      <c r="J4889" s="226"/>
      <c r="K4889" s="3"/>
      <c r="L4889" s="3"/>
      <c r="O4889" s="227"/>
      <c r="Q4889" s="94"/>
      <c r="R4889" s="94"/>
      <c r="S4889" s="94"/>
      <c r="T4889" s="94"/>
    </row>
    <row r="4890" ht="15.75" customHeight="1">
      <c r="A4890" s="204"/>
      <c r="B4890" s="240"/>
      <c r="C4890" s="223"/>
      <c r="D4890" s="223"/>
      <c r="J4890" s="226"/>
      <c r="K4890" s="3"/>
      <c r="L4890" s="3"/>
      <c r="O4890" s="227"/>
      <c r="Q4890" s="94"/>
      <c r="R4890" s="94"/>
      <c r="S4890" s="94"/>
      <c r="T4890" s="94"/>
    </row>
    <row r="4891" ht="15.75" customHeight="1">
      <c r="A4891" s="204"/>
      <c r="B4891" s="240"/>
      <c r="C4891" s="223"/>
      <c r="D4891" s="223"/>
      <c r="J4891" s="226"/>
      <c r="K4891" s="3"/>
      <c r="L4891" s="3"/>
      <c r="O4891" s="227"/>
      <c r="Q4891" s="94"/>
      <c r="R4891" s="94"/>
      <c r="S4891" s="94"/>
      <c r="T4891" s="94"/>
    </row>
    <row r="4892" ht="15.75" customHeight="1">
      <c r="A4892" s="204"/>
      <c r="B4892" s="240"/>
      <c r="C4892" s="223"/>
      <c r="D4892" s="223"/>
      <c r="J4892" s="226"/>
      <c r="K4892" s="3"/>
      <c r="L4892" s="3"/>
      <c r="O4892" s="227"/>
      <c r="Q4892" s="94"/>
      <c r="R4892" s="94"/>
      <c r="S4892" s="94"/>
      <c r="T4892" s="94"/>
    </row>
    <row r="4893" ht="15.75" customHeight="1">
      <c r="A4893" s="204"/>
      <c r="B4893" s="240"/>
      <c r="C4893" s="223"/>
      <c r="D4893" s="223"/>
      <c r="J4893" s="226"/>
      <c r="K4893" s="3"/>
      <c r="L4893" s="3"/>
      <c r="O4893" s="227"/>
      <c r="Q4893" s="94"/>
      <c r="R4893" s="94"/>
      <c r="S4893" s="94"/>
      <c r="T4893" s="94"/>
    </row>
    <row r="4894" ht="15.75" customHeight="1">
      <c r="A4894" s="204"/>
      <c r="B4894" s="240"/>
      <c r="C4894" s="223"/>
      <c r="D4894" s="223"/>
      <c r="J4894" s="226"/>
      <c r="K4894" s="3"/>
      <c r="L4894" s="3"/>
      <c r="O4894" s="227"/>
      <c r="Q4894" s="94"/>
      <c r="R4894" s="94"/>
      <c r="S4894" s="94"/>
      <c r="T4894" s="94"/>
    </row>
    <row r="4895" ht="15.75" customHeight="1">
      <c r="A4895" s="204"/>
      <c r="B4895" s="240"/>
      <c r="C4895" s="223"/>
      <c r="D4895" s="223"/>
      <c r="J4895" s="226"/>
      <c r="K4895" s="3"/>
      <c r="L4895" s="3"/>
      <c r="O4895" s="227"/>
      <c r="Q4895" s="94"/>
      <c r="R4895" s="94"/>
      <c r="S4895" s="94"/>
      <c r="T4895" s="94"/>
    </row>
    <row r="4896" ht="15.75" customHeight="1">
      <c r="A4896" s="204"/>
      <c r="B4896" s="240"/>
      <c r="C4896" s="223"/>
      <c r="D4896" s="223"/>
      <c r="J4896" s="226"/>
      <c r="K4896" s="3"/>
      <c r="L4896" s="3"/>
      <c r="O4896" s="227"/>
      <c r="Q4896" s="94"/>
      <c r="R4896" s="94"/>
      <c r="S4896" s="94"/>
      <c r="T4896" s="94"/>
    </row>
    <row r="4897" ht="15.75" customHeight="1">
      <c r="A4897" s="204"/>
      <c r="B4897" s="240"/>
      <c r="C4897" s="223"/>
      <c r="D4897" s="223"/>
      <c r="J4897" s="226"/>
      <c r="K4897" s="3"/>
      <c r="L4897" s="3"/>
      <c r="O4897" s="227"/>
      <c r="Q4897" s="94"/>
      <c r="R4897" s="94"/>
      <c r="S4897" s="94"/>
      <c r="T4897" s="94"/>
    </row>
    <row r="4898" ht="15.75" customHeight="1">
      <c r="A4898" s="204"/>
      <c r="B4898" s="240"/>
      <c r="C4898" s="223"/>
      <c r="D4898" s="223"/>
      <c r="J4898" s="226"/>
      <c r="K4898" s="3"/>
      <c r="L4898" s="3"/>
      <c r="O4898" s="227"/>
      <c r="Q4898" s="94"/>
      <c r="R4898" s="94"/>
      <c r="S4898" s="94"/>
      <c r="T4898" s="94"/>
    </row>
    <row r="4899" ht="15.75" customHeight="1">
      <c r="A4899" s="204"/>
      <c r="B4899" s="240"/>
      <c r="C4899" s="223"/>
      <c r="D4899" s="223"/>
      <c r="J4899" s="226"/>
      <c r="K4899" s="3"/>
      <c r="L4899" s="3"/>
      <c r="O4899" s="227"/>
      <c r="Q4899" s="94"/>
      <c r="R4899" s="94"/>
      <c r="S4899" s="94"/>
      <c r="T4899" s="94"/>
    </row>
    <row r="4900" ht="15.75" customHeight="1">
      <c r="A4900" s="204"/>
      <c r="B4900" s="240"/>
      <c r="C4900" s="223"/>
      <c r="D4900" s="223"/>
      <c r="J4900" s="226"/>
      <c r="K4900" s="3"/>
      <c r="L4900" s="3"/>
      <c r="O4900" s="227"/>
      <c r="Q4900" s="94"/>
      <c r="R4900" s="94"/>
      <c r="S4900" s="94"/>
      <c r="T4900" s="94"/>
    </row>
    <row r="4901" ht="15.75" customHeight="1">
      <c r="A4901" s="204"/>
      <c r="B4901" s="240"/>
      <c r="C4901" s="223"/>
      <c r="D4901" s="223"/>
      <c r="J4901" s="226"/>
      <c r="K4901" s="3"/>
      <c r="L4901" s="3"/>
      <c r="O4901" s="227"/>
      <c r="Q4901" s="94"/>
      <c r="R4901" s="94"/>
      <c r="S4901" s="94"/>
      <c r="T4901" s="94"/>
    </row>
    <row r="4902" ht="15.75" customHeight="1">
      <c r="A4902" s="204"/>
      <c r="B4902" s="240"/>
      <c r="C4902" s="223"/>
      <c r="D4902" s="223"/>
      <c r="J4902" s="226"/>
      <c r="K4902" s="3"/>
      <c r="L4902" s="3"/>
      <c r="O4902" s="227"/>
      <c r="Q4902" s="94"/>
      <c r="R4902" s="94"/>
      <c r="S4902" s="94"/>
      <c r="T4902" s="94"/>
    </row>
    <row r="4903" ht="15.75" customHeight="1">
      <c r="A4903" s="204"/>
      <c r="B4903" s="240"/>
      <c r="C4903" s="223"/>
      <c r="D4903" s="223"/>
      <c r="J4903" s="226"/>
      <c r="K4903" s="3"/>
      <c r="L4903" s="3"/>
      <c r="O4903" s="227"/>
      <c r="Q4903" s="94"/>
      <c r="R4903" s="94"/>
      <c r="S4903" s="94"/>
      <c r="T4903" s="94"/>
    </row>
    <row r="4904" ht="15.75" customHeight="1">
      <c r="A4904" s="204"/>
      <c r="B4904" s="240"/>
      <c r="C4904" s="223"/>
      <c r="D4904" s="223"/>
      <c r="J4904" s="226"/>
      <c r="K4904" s="3"/>
      <c r="L4904" s="3"/>
      <c r="O4904" s="227"/>
      <c r="Q4904" s="94"/>
      <c r="R4904" s="94"/>
      <c r="S4904" s="94"/>
      <c r="T4904" s="94"/>
    </row>
    <row r="4905" ht="15.75" customHeight="1">
      <c r="A4905" s="204"/>
      <c r="B4905" s="240"/>
      <c r="C4905" s="223"/>
      <c r="D4905" s="223"/>
      <c r="J4905" s="226"/>
      <c r="K4905" s="3"/>
      <c r="L4905" s="3"/>
      <c r="O4905" s="227"/>
      <c r="Q4905" s="94"/>
      <c r="R4905" s="94"/>
      <c r="S4905" s="94"/>
      <c r="T4905" s="94"/>
    </row>
    <row r="4906" ht="15.75" customHeight="1">
      <c r="A4906" s="204"/>
      <c r="B4906" s="240"/>
      <c r="C4906" s="223"/>
      <c r="D4906" s="223"/>
      <c r="J4906" s="226"/>
      <c r="K4906" s="3"/>
      <c r="L4906" s="3"/>
      <c r="O4906" s="227"/>
      <c r="Q4906" s="94"/>
      <c r="R4906" s="94"/>
      <c r="S4906" s="94"/>
      <c r="T4906" s="94"/>
    </row>
    <row r="4907" ht="15.75" customHeight="1">
      <c r="A4907" s="204"/>
      <c r="B4907" s="240"/>
      <c r="C4907" s="223"/>
      <c r="D4907" s="223"/>
      <c r="J4907" s="226"/>
      <c r="K4907" s="3"/>
      <c r="L4907" s="3"/>
      <c r="O4907" s="227"/>
      <c r="Q4907" s="94"/>
      <c r="R4907" s="94"/>
      <c r="S4907" s="94"/>
      <c r="T4907" s="94"/>
    </row>
    <row r="4908" ht="15.75" customHeight="1">
      <c r="A4908" s="204"/>
      <c r="B4908" s="240"/>
      <c r="C4908" s="223"/>
      <c r="D4908" s="223"/>
      <c r="J4908" s="226"/>
      <c r="K4908" s="3"/>
      <c r="L4908" s="3"/>
      <c r="O4908" s="227"/>
      <c r="Q4908" s="94"/>
      <c r="R4908" s="94"/>
      <c r="S4908" s="94"/>
      <c r="T4908" s="94"/>
    </row>
    <row r="4909" ht="15.75" customHeight="1">
      <c r="A4909" s="204"/>
      <c r="B4909" s="240"/>
      <c r="C4909" s="223"/>
      <c r="D4909" s="223"/>
      <c r="J4909" s="226"/>
      <c r="K4909" s="3"/>
      <c r="L4909" s="3"/>
      <c r="O4909" s="227"/>
      <c r="Q4909" s="94"/>
      <c r="R4909" s="94"/>
      <c r="S4909" s="94"/>
      <c r="T4909" s="94"/>
    </row>
    <row r="4910" ht="15.75" customHeight="1">
      <c r="A4910" s="204"/>
      <c r="B4910" s="240"/>
      <c r="C4910" s="223"/>
      <c r="D4910" s="223"/>
      <c r="J4910" s="226"/>
      <c r="K4910" s="3"/>
      <c r="L4910" s="3"/>
      <c r="O4910" s="227"/>
      <c r="Q4910" s="94"/>
      <c r="R4910" s="94"/>
      <c r="S4910" s="94"/>
      <c r="T4910" s="94"/>
    </row>
    <row r="4911" ht="15.75" customHeight="1">
      <c r="A4911" s="204"/>
      <c r="B4911" s="240"/>
      <c r="C4911" s="223"/>
      <c r="D4911" s="223"/>
      <c r="J4911" s="226"/>
      <c r="K4911" s="3"/>
      <c r="L4911" s="3"/>
      <c r="O4911" s="227"/>
      <c r="Q4911" s="94"/>
      <c r="R4911" s="94"/>
      <c r="S4911" s="94"/>
      <c r="T4911" s="94"/>
    </row>
    <row r="4912" ht="15.75" customHeight="1">
      <c r="A4912" s="204"/>
      <c r="B4912" s="240"/>
      <c r="C4912" s="223"/>
      <c r="D4912" s="223"/>
      <c r="J4912" s="226"/>
      <c r="K4912" s="3"/>
      <c r="L4912" s="3"/>
      <c r="O4912" s="227"/>
      <c r="Q4912" s="94"/>
      <c r="R4912" s="94"/>
      <c r="S4912" s="94"/>
      <c r="T4912" s="94"/>
    </row>
    <row r="4913" ht="15.75" customHeight="1">
      <c r="A4913" s="204"/>
      <c r="B4913" s="240"/>
      <c r="C4913" s="223"/>
      <c r="D4913" s="223"/>
      <c r="J4913" s="226"/>
      <c r="K4913" s="3"/>
      <c r="L4913" s="3"/>
      <c r="O4913" s="227"/>
      <c r="Q4913" s="94"/>
      <c r="R4913" s="94"/>
      <c r="S4913" s="94"/>
      <c r="T4913" s="94"/>
    </row>
    <row r="4914" ht="15.75" customHeight="1">
      <c r="A4914" s="204"/>
      <c r="B4914" s="240"/>
      <c r="C4914" s="223"/>
      <c r="D4914" s="223"/>
      <c r="J4914" s="226"/>
      <c r="K4914" s="3"/>
      <c r="L4914" s="3"/>
      <c r="O4914" s="227"/>
      <c r="Q4914" s="94"/>
      <c r="R4914" s="94"/>
      <c r="S4914" s="94"/>
      <c r="T4914" s="94"/>
    </row>
    <row r="4915" ht="15.75" customHeight="1">
      <c r="A4915" s="204"/>
      <c r="B4915" s="240"/>
      <c r="C4915" s="223"/>
      <c r="D4915" s="223"/>
      <c r="J4915" s="226"/>
      <c r="K4915" s="3"/>
      <c r="L4915" s="3"/>
      <c r="O4915" s="227"/>
      <c r="Q4915" s="94"/>
      <c r="R4915" s="94"/>
      <c r="S4915" s="94"/>
      <c r="T4915" s="94"/>
    </row>
    <row r="4916" ht="15.75" customHeight="1">
      <c r="A4916" s="204"/>
      <c r="B4916" s="240"/>
      <c r="C4916" s="223"/>
      <c r="D4916" s="223"/>
      <c r="J4916" s="226"/>
      <c r="K4916" s="3"/>
      <c r="L4916" s="3"/>
      <c r="O4916" s="227"/>
      <c r="Q4916" s="94"/>
      <c r="R4916" s="94"/>
      <c r="S4916" s="94"/>
      <c r="T4916" s="94"/>
    </row>
    <row r="4917" ht="15.75" customHeight="1">
      <c r="A4917" s="204"/>
      <c r="B4917" s="240"/>
      <c r="C4917" s="223"/>
      <c r="D4917" s="223"/>
      <c r="J4917" s="226"/>
      <c r="K4917" s="3"/>
      <c r="L4917" s="3"/>
      <c r="O4917" s="227"/>
      <c r="Q4917" s="94"/>
      <c r="R4917" s="94"/>
      <c r="S4917" s="94"/>
      <c r="T4917" s="94"/>
    </row>
    <row r="4918" ht="15.75" customHeight="1">
      <c r="A4918" s="204"/>
      <c r="B4918" s="240"/>
      <c r="C4918" s="223"/>
      <c r="D4918" s="223"/>
      <c r="J4918" s="226"/>
      <c r="K4918" s="3"/>
      <c r="L4918" s="3"/>
      <c r="O4918" s="227"/>
      <c r="Q4918" s="94"/>
      <c r="R4918" s="94"/>
      <c r="S4918" s="94"/>
      <c r="T4918" s="94"/>
    </row>
    <row r="4919" ht="15.75" customHeight="1">
      <c r="A4919" s="204"/>
      <c r="B4919" s="240"/>
      <c r="C4919" s="223"/>
      <c r="D4919" s="223"/>
      <c r="J4919" s="226"/>
      <c r="K4919" s="3"/>
      <c r="L4919" s="3"/>
      <c r="O4919" s="227"/>
      <c r="Q4919" s="94"/>
      <c r="R4919" s="94"/>
      <c r="S4919" s="94"/>
      <c r="T4919" s="94"/>
    </row>
    <row r="4920" ht="15.75" customHeight="1">
      <c r="A4920" s="204"/>
      <c r="B4920" s="240"/>
      <c r="C4920" s="223"/>
      <c r="D4920" s="223"/>
      <c r="J4920" s="226"/>
      <c r="K4920" s="3"/>
      <c r="L4920" s="3"/>
      <c r="O4920" s="227"/>
      <c r="Q4920" s="94"/>
      <c r="R4920" s="94"/>
      <c r="S4920" s="94"/>
      <c r="T4920" s="94"/>
    </row>
    <row r="4921" ht="15.75" customHeight="1">
      <c r="A4921" s="204"/>
      <c r="B4921" s="240"/>
      <c r="C4921" s="223"/>
      <c r="D4921" s="223"/>
      <c r="J4921" s="226"/>
      <c r="K4921" s="3"/>
      <c r="L4921" s="3"/>
      <c r="O4921" s="227"/>
      <c r="Q4921" s="94"/>
      <c r="R4921" s="94"/>
      <c r="S4921" s="94"/>
      <c r="T4921" s="94"/>
    </row>
    <row r="4922" ht="15.75" customHeight="1">
      <c r="A4922" s="204"/>
      <c r="B4922" s="240"/>
      <c r="C4922" s="223"/>
      <c r="D4922" s="223"/>
      <c r="J4922" s="226"/>
      <c r="K4922" s="3"/>
      <c r="L4922" s="3"/>
      <c r="O4922" s="227"/>
      <c r="Q4922" s="94"/>
      <c r="R4922" s="94"/>
      <c r="S4922" s="94"/>
      <c r="T4922" s="94"/>
    </row>
    <row r="4923" ht="15.75" customHeight="1">
      <c r="A4923" s="204"/>
      <c r="B4923" s="240"/>
      <c r="C4923" s="223"/>
      <c r="D4923" s="223"/>
      <c r="J4923" s="226"/>
      <c r="K4923" s="3"/>
      <c r="L4923" s="3"/>
      <c r="O4923" s="227"/>
      <c r="Q4923" s="94"/>
      <c r="R4923" s="94"/>
      <c r="S4923" s="94"/>
      <c r="T4923" s="94"/>
    </row>
    <row r="4924" ht="15.75" customHeight="1">
      <c r="A4924" s="204"/>
      <c r="B4924" s="240"/>
      <c r="C4924" s="223"/>
      <c r="D4924" s="223"/>
      <c r="J4924" s="226"/>
      <c r="K4924" s="3"/>
      <c r="L4924" s="3"/>
      <c r="O4924" s="227"/>
      <c r="Q4924" s="94"/>
      <c r="R4924" s="94"/>
      <c r="S4924" s="94"/>
      <c r="T4924" s="94"/>
    </row>
    <row r="4925" ht="15.75" customHeight="1">
      <c r="A4925" s="204"/>
      <c r="B4925" s="240"/>
      <c r="C4925" s="223"/>
      <c r="D4925" s="223"/>
      <c r="J4925" s="226"/>
      <c r="K4925" s="3"/>
      <c r="L4925" s="3"/>
      <c r="O4925" s="227"/>
      <c r="Q4925" s="94"/>
      <c r="R4925" s="94"/>
      <c r="S4925" s="94"/>
      <c r="T4925" s="94"/>
    </row>
    <row r="4926" ht="15.75" customHeight="1">
      <c r="A4926" s="204"/>
      <c r="B4926" s="240"/>
      <c r="C4926" s="223"/>
      <c r="D4926" s="223"/>
      <c r="J4926" s="226"/>
      <c r="K4926" s="3"/>
      <c r="L4926" s="3"/>
      <c r="O4926" s="227"/>
      <c r="Q4926" s="94"/>
      <c r="R4926" s="94"/>
      <c r="S4926" s="94"/>
      <c r="T4926" s="94"/>
    </row>
    <row r="4927" ht="15.75" customHeight="1">
      <c r="A4927" s="204"/>
      <c r="B4927" s="240"/>
      <c r="C4927" s="223"/>
      <c r="D4927" s="223"/>
      <c r="J4927" s="226"/>
      <c r="K4927" s="3"/>
      <c r="L4927" s="3"/>
      <c r="O4927" s="227"/>
      <c r="Q4927" s="94"/>
      <c r="R4927" s="94"/>
      <c r="S4927" s="94"/>
      <c r="T4927" s="94"/>
    </row>
    <row r="4928" ht="15.75" customHeight="1">
      <c r="A4928" s="204"/>
      <c r="B4928" s="240"/>
      <c r="C4928" s="223"/>
      <c r="D4928" s="223"/>
      <c r="J4928" s="226"/>
      <c r="K4928" s="3"/>
      <c r="L4928" s="3"/>
      <c r="O4928" s="227"/>
      <c r="Q4928" s="94"/>
      <c r="R4928" s="94"/>
      <c r="S4928" s="94"/>
      <c r="T4928" s="94"/>
    </row>
    <row r="4929" ht="15.75" customHeight="1">
      <c r="A4929" s="204"/>
      <c r="B4929" s="240"/>
      <c r="C4929" s="223"/>
      <c r="D4929" s="223"/>
      <c r="J4929" s="226"/>
      <c r="K4929" s="3"/>
      <c r="L4929" s="3"/>
      <c r="O4929" s="227"/>
      <c r="Q4929" s="94"/>
      <c r="R4929" s="94"/>
      <c r="S4929" s="94"/>
      <c r="T4929" s="94"/>
    </row>
    <row r="4930" ht="15.75" customHeight="1">
      <c r="A4930" s="204"/>
      <c r="B4930" s="240"/>
      <c r="C4930" s="223"/>
      <c r="D4930" s="223"/>
      <c r="J4930" s="226"/>
      <c r="K4930" s="3"/>
      <c r="L4930" s="3"/>
      <c r="O4930" s="227"/>
      <c r="Q4930" s="94"/>
      <c r="R4930" s="94"/>
      <c r="S4930" s="94"/>
      <c r="T4930" s="94"/>
    </row>
    <row r="4931" ht="15.75" customHeight="1">
      <c r="A4931" s="204"/>
      <c r="B4931" s="240"/>
      <c r="C4931" s="223"/>
      <c r="D4931" s="223"/>
      <c r="J4931" s="226"/>
      <c r="K4931" s="3"/>
      <c r="L4931" s="3"/>
      <c r="O4931" s="227"/>
      <c r="Q4931" s="94"/>
      <c r="R4931" s="94"/>
      <c r="S4931" s="94"/>
      <c r="T4931" s="94"/>
    </row>
    <row r="4932" ht="15.75" customHeight="1">
      <c r="A4932" s="204"/>
      <c r="B4932" s="240"/>
      <c r="C4932" s="223"/>
      <c r="D4932" s="223"/>
      <c r="J4932" s="226"/>
      <c r="K4932" s="3"/>
      <c r="L4932" s="3"/>
      <c r="O4932" s="227"/>
      <c r="Q4932" s="94"/>
      <c r="R4932" s="94"/>
      <c r="S4932" s="94"/>
      <c r="T4932" s="94"/>
    </row>
    <row r="4933" ht="15.75" customHeight="1">
      <c r="A4933" s="204"/>
      <c r="B4933" s="240"/>
      <c r="C4933" s="223"/>
      <c r="D4933" s="223"/>
      <c r="J4933" s="226"/>
      <c r="K4933" s="3"/>
      <c r="L4933" s="3"/>
      <c r="O4933" s="227"/>
      <c r="Q4933" s="94"/>
      <c r="R4933" s="94"/>
      <c r="S4933" s="94"/>
      <c r="T4933" s="94"/>
    </row>
    <row r="4934" ht="15.75" customHeight="1">
      <c r="A4934" s="204"/>
      <c r="B4934" s="240"/>
      <c r="C4934" s="223"/>
      <c r="D4934" s="223"/>
      <c r="J4934" s="226"/>
      <c r="K4934" s="3"/>
      <c r="L4934" s="3"/>
      <c r="O4934" s="227"/>
      <c r="Q4934" s="94"/>
      <c r="R4934" s="94"/>
      <c r="S4934" s="94"/>
      <c r="T4934" s="94"/>
    </row>
    <row r="4935" ht="15.75" customHeight="1">
      <c r="A4935" s="204"/>
      <c r="B4935" s="240"/>
      <c r="C4935" s="223"/>
      <c r="D4935" s="223"/>
      <c r="J4935" s="226"/>
      <c r="K4935" s="3"/>
      <c r="L4935" s="3"/>
      <c r="O4935" s="227"/>
      <c r="Q4935" s="94"/>
      <c r="R4935" s="94"/>
      <c r="S4935" s="94"/>
      <c r="T4935" s="94"/>
    </row>
    <row r="4936" ht="15.75" customHeight="1">
      <c r="A4936" s="204"/>
      <c r="B4936" s="240"/>
      <c r="C4936" s="223"/>
      <c r="D4936" s="223"/>
      <c r="J4936" s="226"/>
      <c r="K4936" s="3"/>
      <c r="L4936" s="3"/>
      <c r="O4936" s="227"/>
      <c r="Q4936" s="94"/>
      <c r="R4936" s="94"/>
      <c r="S4936" s="94"/>
      <c r="T4936" s="94"/>
    </row>
    <row r="4937" ht="15.75" customHeight="1">
      <c r="A4937" s="204"/>
      <c r="B4937" s="240"/>
      <c r="C4937" s="223"/>
      <c r="D4937" s="223"/>
      <c r="J4937" s="226"/>
      <c r="K4937" s="3"/>
      <c r="L4937" s="3"/>
      <c r="O4937" s="227"/>
      <c r="Q4937" s="94"/>
      <c r="R4937" s="94"/>
      <c r="S4937" s="94"/>
      <c r="T4937" s="94"/>
    </row>
    <row r="4938" ht="15.75" customHeight="1">
      <c r="A4938" s="204"/>
      <c r="B4938" s="240"/>
      <c r="C4938" s="223"/>
      <c r="D4938" s="223"/>
      <c r="J4938" s="226"/>
      <c r="K4938" s="3"/>
      <c r="L4938" s="3"/>
      <c r="O4938" s="227"/>
      <c r="Q4938" s="94"/>
      <c r="R4938" s="94"/>
      <c r="S4938" s="94"/>
      <c r="T4938" s="94"/>
    </row>
    <row r="4939" ht="15.75" customHeight="1">
      <c r="A4939" s="204"/>
      <c r="B4939" s="240"/>
      <c r="C4939" s="223"/>
      <c r="D4939" s="223"/>
      <c r="J4939" s="226"/>
      <c r="K4939" s="3"/>
      <c r="L4939" s="3"/>
      <c r="O4939" s="227"/>
      <c r="Q4939" s="94"/>
      <c r="R4939" s="94"/>
      <c r="S4939" s="94"/>
      <c r="T4939" s="94"/>
    </row>
    <row r="4940" ht="15.75" customHeight="1">
      <c r="A4940" s="204"/>
      <c r="B4940" s="240"/>
      <c r="C4940" s="223"/>
      <c r="D4940" s="223"/>
      <c r="J4940" s="226"/>
      <c r="K4940" s="3"/>
      <c r="L4940" s="3"/>
      <c r="O4940" s="227"/>
      <c r="Q4940" s="94"/>
      <c r="R4940" s="94"/>
      <c r="S4940" s="94"/>
      <c r="T4940" s="94"/>
    </row>
    <row r="4941" ht="15.75" customHeight="1">
      <c r="A4941" s="204"/>
      <c r="B4941" s="240"/>
      <c r="C4941" s="223"/>
      <c r="D4941" s="223"/>
      <c r="J4941" s="226"/>
      <c r="K4941" s="3"/>
      <c r="L4941" s="3"/>
      <c r="O4941" s="227"/>
      <c r="Q4941" s="94"/>
      <c r="R4941" s="94"/>
      <c r="S4941" s="94"/>
      <c r="T4941" s="94"/>
    </row>
    <row r="4942" ht="15.75" customHeight="1">
      <c r="A4942" s="204"/>
      <c r="B4942" s="240"/>
      <c r="C4942" s="223"/>
      <c r="D4942" s="223"/>
      <c r="J4942" s="226"/>
      <c r="K4942" s="3"/>
      <c r="L4942" s="3"/>
      <c r="O4942" s="227"/>
      <c r="Q4942" s="94"/>
      <c r="R4942" s="94"/>
      <c r="S4942" s="94"/>
      <c r="T4942" s="94"/>
    </row>
    <row r="4943" ht="15.75" customHeight="1">
      <c r="A4943" s="204"/>
      <c r="B4943" s="240"/>
      <c r="C4943" s="223"/>
      <c r="D4943" s="223"/>
      <c r="J4943" s="226"/>
      <c r="K4943" s="3"/>
      <c r="L4943" s="3"/>
      <c r="O4943" s="227"/>
      <c r="Q4943" s="94"/>
      <c r="R4943" s="94"/>
      <c r="S4943" s="94"/>
      <c r="T4943" s="94"/>
    </row>
    <row r="4944" ht="15.75" customHeight="1">
      <c r="A4944" s="204"/>
      <c r="B4944" s="240"/>
      <c r="C4944" s="223"/>
      <c r="D4944" s="223"/>
      <c r="J4944" s="226"/>
      <c r="K4944" s="3"/>
      <c r="L4944" s="3"/>
      <c r="O4944" s="227"/>
      <c r="Q4944" s="94"/>
      <c r="R4944" s="94"/>
      <c r="S4944" s="94"/>
      <c r="T4944" s="94"/>
    </row>
    <row r="4945" ht="15.75" customHeight="1">
      <c r="A4945" s="204"/>
      <c r="B4945" s="240"/>
      <c r="C4945" s="223"/>
      <c r="D4945" s="223"/>
      <c r="J4945" s="226"/>
      <c r="K4945" s="3"/>
      <c r="L4945" s="3"/>
      <c r="O4945" s="227"/>
      <c r="Q4945" s="94"/>
      <c r="R4945" s="94"/>
      <c r="S4945" s="94"/>
      <c r="T4945" s="94"/>
    </row>
    <row r="4946" ht="15.75" customHeight="1">
      <c r="A4946" s="204"/>
      <c r="B4946" s="240"/>
      <c r="C4946" s="223"/>
      <c r="D4946" s="223"/>
      <c r="J4946" s="226"/>
      <c r="K4946" s="3"/>
      <c r="L4946" s="3"/>
      <c r="O4946" s="227"/>
      <c r="Q4946" s="94"/>
      <c r="R4946" s="94"/>
      <c r="S4946" s="94"/>
      <c r="T4946" s="94"/>
    </row>
    <row r="4947" ht="15.75" customHeight="1">
      <c r="A4947" s="204"/>
      <c r="B4947" s="240"/>
      <c r="C4947" s="223"/>
      <c r="D4947" s="223"/>
      <c r="J4947" s="226"/>
      <c r="K4947" s="3"/>
      <c r="L4947" s="3"/>
      <c r="O4947" s="227"/>
      <c r="Q4947" s="94"/>
      <c r="R4947" s="94"/>
      <c r="S4947" s="94"/>
      <c r="T4947" s="94"/>
    </row>
    <row r="4948" ht="15.75" customHeight="1">
      <c r="A4948" s="204"/>
      <c r="B4948" s="240"/>
      <c r="C4948" s="223"/>
      <c r="D4948" s="223"/>
      <c r="J4948" s="226"/>
      <c r="K4948" s="3"/>
      <c r="L4948" s="3"/>
      <c r="O4948" s="227"/>
      <c r="Q4948" s="94"/>
      <c r="R4948" s="94"/>
      <c r="S4948" s="94"/>
      <c r="T4948" s="94"/>
    </row>
    <row r="4949" ht="15.75" customHeight="1">
      <c r="A4949" s="204"/>
      <c r="B4949" s="240"/>
      <c r="C4949" s="223"/>
      <c r="D4949" s="223"/>
      <c r="J4949" s="226"/>
      <c r="K4949" s="3"/>
      <c r="L4949" s="3"/>
      <c r="O4949" s="227"/>
      <c r="Q4949" s="94"/>
      <c r="R4949" s="94"/>
      <c r="S4949" s="94"/>
      <c r="T4949" s="94"/>
    </row>
    <row r="4950" ht="15.75" customHeight="1">
      <c r="A4950" s="204"/>
      <c r="B4950" s="240"/>
      <c r="C4950" s="223"/>
      <c r="D4950" s="223"/>
      <c r="J4950" s="226"/>
      <c r="K4950" s="3"/>
      <c r="L4950" s="3"/>
      <c r="O4950" s="227"/>
      <c r="Q4950" s="94"/>
      <c r="R4950" s="94"/>
      <c r="S4950" s="94"/>
      <c r="T4950" s="94"/>
    </row>
    <row r="4951" ht="15.75" customHeight="1">
      <c r="A4951" s="204"/>
      <c r="B4951" s="240"/>
      <c r="C4951" s="223"/>
      <c r="D4951" s="223"/>
      <c r="J4951" s="226"/>
      <c r="K4951" s="3"/>
      <c r="L4951" s="3"/>
      <c r="O4951" s="227"/>
      <c r="Q4951" s="94"/>
      <c r="R4951" s="94"/>
      <c r="S4951" s="94"/>
      <c r="T4951" s="94"/>
    </row>
    <row r="4952" ht="15.75" customHeight="1">
      <c r="A4952" s="204"/>
      <c r="B4952" s="240"/>
      <c r="C4952" s="223"/>
      <c r="D4952" s="223"/>
      <c r="J4952" s="226"/>
      <c r="K4952" s="3"/>
      <c r="L4952" s="3"/>
      <c r="O4952" s="227"/>
      <c r="Q4952" s="94"/>
      <c r="R4952" s="94"/>
      <c r="S4952" s="94"/>
      <c r="T4952" s="94"/>
    </row>
    <row r="4953" ht="15.75" customHeight="1">
      <c r="A4953" s="204"/>
      <c r="B4953" s="240"/>
      <c r="C4953" s="223"/>
      <c r="D4953" s="223"/>
      <c r="J4953" s="226"/>
      <c r="K4953" s="3"/>
      <c r="L4953" s="3"/>
      <c r="O4953" s="227"/>
      <c r="Q4953" s="94"/>
      <c r="R4953" s="94"/>
      <c r="S4953" s="94"/>
      <c r="T4953" s="94"/>
    </row>
    <row r="4954" ht="15.75" customHeight="1">
      <c r="A4954" s="204"/>
      <c r="B4954" s="240"/>
      <c r="C4954" s="223"/>
      <c r="D4954" s="223"/>
      <c r="J4954" s="226"/>
      <c r="K4954" s="3"/>
      <c r="L4954" s="3"/>
      <c r="O4954" s="227"/>
      <c r="Q4954" s="94"/>
      <c r="R4954" s="94"/>
      <c r="S4954" s="94"/>
      <c r="T4954" s="94"/>
    </row>
    <row r="4955" ht="15.75" customHeight="1">
      <c r="A4955" s="204"/>
      <c r="B4955" s="240"/>
      <c r="C4955" s="223"/>
      <c r="D4955" s="223"/>
      <c r="J4955" s="226"/>
      <c r="K4955" s="3"/>
      <c r="L4955" s="3"/>
      <c r="O4955" s="227"/>
      <c r="Q4955" s="94"/>
      <c r="R4955" s="94"/>
      <c r="S4955" s="94"/>
      <c r="T4955" s="94"/>
    </row>
    <row r="4956" ht="15.75" customHeight="1">
      <c r="A4956" s="204"/>
      <c r="B4956" s="240"/>
      <c r="C4956" s="223"/>
      <c r="D4956" s="223"/>
      <c r="J4956" s="226"/>
      <c r="K4956" s="3"/>
      <c r="L4956" s="3"/>
      <c r="O4956" s="227"/>
      <c r="Q4956" s="94"/>
      <c r="R4956" s="94"/>
      <c r="S4956" s="94"/>
      <c r="T4956" s="94"/>
    </row>
    <row r="4957" ht="15.75" customHeight="1">
      <c r="A4957" s="204"/>
      <c r="B4957" s="240"/>
      <c r="C4957" s="223"/>
      <c r="D4957" s="223"/>
      <c r="J4957" s="226"/>
      <c r="K4957" s="3"/>
      <c r="L4957" s="3"/>
      <c r="O4957" s="227"/>
      <c r="Q4957" s="94"/>
      <c r="R4957" s="94"/>
      <c r="S4957" s="94"/>
      <c r="T4957" s="94"/>
    </row>
    <row r="4958" ht="15.75" customHeight="1">
      <c r="A4958" s="204"/>
      <c r="B4958" s="240"/>
      <c r="C4958" s="223"/>
      <c r="D4958" s="223"/>
      <c r="J4958" s="226"/>
      <c r="K4958" s="3"/>
      <c r="L4958" s="3"/>
      <c r="O4958" s="227"/>
      <c r="Q4958" s="94"/>
      <c r="R4958" s="94"/>
      <c r="S4958" s="94"/>
      <c r="T4958" s="94"/>
    </row>
    <row r="4959" ht="15.75" customHeight="1">
      <c r="A4959" s="204"/>
      <c r="B4959" s="240"/>
      <c r="C4959" s="223"/>
      <c r="D4959" s="223"/>
      <c r="J4959" s="226"/>
      <c r="K4959" s="3"/>
      <c r="L4959" s="3"/>
      <c r="O4959" s="227"/>
      <c r="Q4959" s="94"/>
      <c r="R4959" s="94"/>
      <c r="S4959" s="94"/>
      <c r="T4959" s="94"/>
    </row>
    <row r="4960" ht="15.75" customHeight="1">
      <c r="A4960" s="204"/>
      <c r="B4960" s="240"/>
      <c r="C4960" s="223"/>
      <c r="D4960" s="223"/>
      <c r="J4960" s="226"/>
      <c r="K4960" s="3"/>
      <c r="L4960" s="3"/>
      <c r="O4960" s="227"/>
      <c r="Q4960" s="94"/>
      <c r="R4960" s="94"/>
      <c r="S4960" s="94"/>
      <c r="T4960" s="94"/>
    </row>
    <row r="4961" ht="15.75" customHeight="1">
      <c r="A4961" s="204"/>
      <c r="B4961" s="240"/>
      <c r="C4961" s="223"/>
      <c r="D4961" s="223"/>
      <c r="J4961" s="226"/>
      <c r="K4961" s="3"/>
      <c r="L4961" s="3"/>
      <c r="O4961" s="227"/>
      <c r="Q4961" s="94"/>
      <c r="R4961" s="94"/>
      <c r="S4961" s="94"/>
      <c r="T4961" s="94"/>
    </row>
    <row r="4962" ht="15.75" customHeight="1">
      <c r="A4962" s="204"/>
      <c r="B4962" s="240"/>
      <c r="C4962" s="223"/>
      <c r="D4962" s="223"/>
      <c r="J4962" s="226"/>
      <c r="K4962" s="3"/>
      <c r="L4962" s="3"/>
      <c r="O4962" s="227"/>
      <c r="Q4962" s="94"/>
      <c r="R4962" s="94"/>
      <c r="S4962" s="94"/>
      <c r="T4962" s="94"/>
    </row>
    <row r="4963" ht="15.75" customHeight="1">
      <c r="A4963" s="204"/>
      <c r="B4963" s="240"/>
      <c r="C4963" s="223"/>
      <c r="D4963" s="223"/>
      <c r="J4963" s="226"/>
      <c r="K4963" s="3"/>
      <c r="L4963" s="3"/>
      <c r="O4963" s="227"/>
      <c r="Q4963" s="94"/>
      <c r="R4963" s="94"/>
      <c r="S4963" s="94"/>
      <c r="T4963" s="94"/>
    </row>
    <row r="4964" ht="15.75" customHeight="1">
      <c r="A4964" s="204"/>
      <c r="B4964" s="240"/>
      <c r="C4964" s="223"/>
      <c r="D4964" s="223"/>
      <c r="J4964" s="226"/>
      <c r="K4964" s="3"/>
      <c r="L4964" s="3"/>
      <c r="O4964" s="227"/>
      <c r="Q4964" s="94"/>
      <c r="R4964" s="94"/>
      <c r="S4964" s="94"/>
      <c r="T4964" s="94"/>
    </row>
    <row r="4965" ht="15.75" customHeight="1">
      <c r="A4965" s="204"/>
      <c r="B4965" s="240"/>
      <c r="C4965" s="223"/>
      <c r="D4965" s="223"/>
      <c r="J4965" s="226"/>
      <c r="K4965" s="3"/>
      <c r="L4965" s="3"/>
      <c r="O4965" s="227"/>
      <c r="Q4965" s="94"/>
      <c r="R4965" s="94"/>
      <c r="S4965" s="94"/>
      <c r="T4965" s="94"/>
    </row>
    <row r="4966" ht="15.75" customHeight="1">
      <c r="A4966" s="204"/>
      <c r="B4966" s="240"/>
      <c r="C4966" s="223"/>
      <c r="D4966" s="223"/>
      <c r="J4966" s="226"/>
      <c r="K4966" s="3"/>
      <c r="L4966" s="3"/>
      <c r="O4966" s="227"/>
      <c r="Q4966" s="94"/>
      <c r="R4966" s="94"/>
      <c r="S4966" s="94"/>
      <c r="T4966" s="94"/>
    </row>
    <row r="4967" ht="15.75" customHeight="1">
      <c r="A4967" s="204"/>
      <c r="B4967" s="240"/>
      <c r="C4967" s="223"/>
      <c r="D4967" s="223"/>
      <c r="J4967" s="226"/>
      <c r="K4967" s="3"/>
      <c r="L4967" s="3"/>
      <c r="O4967" s="227"/>
      <c r="Q4967" s="94"/>
      <c r="R4967" s="94"/>
      <c r="S4967" s="94"/>
      <c r="T4967" s="94"/>
    </row>
    <row r="4968" ht="15.75" customHeight="1">
      <c r="A4968" s="204"/>
      <c r="B4968" s="240"/>
      <c r="C4968" s="223"/>
      <c r="D4968" s="223"/>
      <c r="J4968" s="226"/>
      <c r="K4968" s="3"/>
      <c r="L4968" s="3"/>
      <c r="O4968" s="227"/>
      <c r="Q4968" s="94"/>
      <c r="R4968" s="94"/>
      <c r="S4968" s="94"/>
      <c r="T4968" s="94"/>
    </row>
    <row r="4969" ht="15.75" customHeight="1">
      <c r="A4969" s="204"/>
      <c r="B4969" s="240"/>
      <c r="C4969" s="223"/>
      <c r="D4969" s="223"/>
      <c r="J4969" s="226"/>
      <c r="K4969" s="3"/>
      <c r="L4969" s="3"/>
      <c r="O4969" s="227"/>
      <c r="Q4969" s="94"/>
      <c r="R4969" s="94"/>
      <c r="S4969" s="94"/>
      <c r="T4969" s="94"/>
    </row>
    <row r="4970" ht="15.75" customHeight="1">
      <c r="A4970" s="204"/>
      <c r="B4970" s="240"/>
      <c r="C4970" s="223"/>
      <c r="D4970" s="223"/>
      <c r="J4970" s="226"/>
      <c r="K4970" s="3"/>
      <c r="L4970" s="3"/>
      <c r="O4970" s="227"/>
      <c r="Q4970" s="94"/>
      <c r="R4970" s="94"/>
      <c r="S4970" s="94"/>
      <c r="T4970" s="94"/>
    </row>
    <row r="4971" ht="15.75" customHeight="1">
      <c r="A4971" s="204"/>
      <c r="B4971" s="240"/>
      <c r="C4971" s="223"/>
      <c r="D4971" s="223"/>
      <c r="J4971" s="226"/>
      <c r="K4971" s="3"/>
      <c r="L4971" s="3"/>
      <c r="O4971" s="227"/>
      <c r="Q4971" s="94"/>
      <c r="R4971" s="94"/>
      <c r="S4971" s="94"/>
      <c r="T4971" s="94"/>
    </row>
    <row r="4972" ht="15.75" customHeight="1">
      <c r="A4972" s="204"/>
      <c r="B4972" s="240"/>
      <c r="C4972" s="223"/>
      <c r="D4972" s="223"/>
      <c r="J4972" s="226"/>
      <c r="K4972" s="3"/>
      <c r="L4972" s="3"/>
      <c r="O4972" s="227"/>
      <c r="Q4972" s="94"/>
      <c r="R4972" s="94"/>
      <c r="S4972" s="94"/>
      <c r="T4972" s="94"/>
    </row>
    <row r="4973" ht="15.75" customHeight="1">
      <c r="A4973" s="204"/>
      <c r="B4973" s="240"/>
      <c r="C4973" s="223"/>
      <c r="D4973" s="223"/>
      <c r="J4973" s="226"/>
      <c r="K4973" s="3"/>
      <c r="L4973" s="3"/>
      <c r="O4973" s="227"/>
      <c r="Q4973" s="94"/>
      <c r="R4973" s="94"/>
      <c r="S4973" s="94"/>
      <c r="T4973" s="94"/>
    </row>
    <row r="4974" ht="15.75" customHeight="1">
      <c r="A4974" s="204"/>
      <c r="B4974" s="240"/>
      <c r="C4974" s="223"/>
      <c r="D4974" s="223"/>
      <c r="J4974" s="226"/>
      <c r="K4974" s="3"/>
      <c r="L4974" s="3"/>
      <c r="O4974" s="227"/>
      <c r="Q4974" s="94"/>
      <c r="R4974" s="94"/>
      <c r="S4974" s="94"/>
      <c r="T4974" s="94"/>
    </row>
    <row r="4975" ht="15.75" customHeight="1">
      <c r="A4975" s="204"/>
      <c r="B4975" s="240"/>
      <c r="C4975" s="223"/>
      <c r="D4975" s="223"/>
      <c r="J4975" s="226"/>
      <c r="K4975" s="3"/>
      <c r="L4975" s="3"/>
      <c r="O4975" s="227"/>
      <c r="Q4975" s="94"/>
      <c r="R4975" s="94"/>
      <c r="S4975" s="94"/>
      <c r="T4975" s="94"/>
    </row>
    <row r="4976" ht="15.75" customHeight="1">
      <c r="A4976" s="204"/>
      <c r="B4976" s="240"/>
      <c r="C4976" s="223"/>
      <c r="D4976" s="223"/>
      <c r="J4976" s="226"/>
      <c r="K4976" s="3"/>
      <c r="L4976" s="3"/>
      <c r="O4976" s="227"/>
      <c r="Q4976" s="94"/>
      <c r="R4976" s="94"/>
      <c r="S4976" s="94"/>
      <c r="T4976" s="94"/>
    </row>
    <row r="4977" ht="15.75" customHeight="1">
      <c r="A4977" s="204"/>
      <c r="B4977" s="240"/>
      <c r="C4977" s="223"/>
      <c r="D4977" s="223"/>
      <c r="J4977" s="226"/>
      <c r="K4977" s="3"/>
      <c r="L4977" s="3"/>
      <c r="O4977" s="227"/>
      <c r="Q4977" s="94"/>
      <c r="R4977" s="94"/>
      <c r="S4977" s="94"/>
      <c r="T4977" s="94"/>
    </row>
    <row r="4978" ht="15.75" customHeight="1">
      <c r="A4978" s="204"/>
      <c r="B4978" s="240"/>
      <c r="C4978" s="223"/>
      <c r="D4978" s="223"/>
      <c r="J4978" s="226"/>
      <c r="K4978" s="3"/>
      <c r="L4978" s="3"/>
      <c r="O4978" s="227"/>
      <c r="Q4978" s="94"/>
      <c r="R4978" s="94"/>
      <c r="S4978" s="94"/>
      <c r="T4978" s="94"/>
    </row>
    <row r="4979" ht="15.75" customHeight="1">
      <c r="A4979" s="204"/>
      <c r="B4979" s="240"/>
      <c r="C4979" s="223"/>
      <c r="D4979" s="223"/>
      <c r="J4979" s="226"/>
      <c r="K4979" s="3"/>
      <c r="L4979" s="3"/>
      <c r="O4979" s="227"/>
      <c r="Q4979" s="94"/>
      <c r="R4979" s="94"/>
      <c r="S4979" s="94"/>
      <c r="T4979" s="94"/>
    </row>
    <row r="4980" ht="15.75" customHeight="1">
      <c r="A4980" s="204"/>
      <c r="B4980" s="240"/>
      <c r="C4980" s="223"/>
      <c r="D4980" s="223"/>
      <c r="J4980" s="226"/>
      <c r="K4980" s="3"/>
      <c r="L4980" s="3"/>
      <c r="O4980" s="227"/>
      <c r="Q4980" s="94"/>
      <c r="R4980" s="94"/>
      <c r="S4980" s="94"/>
      <c r="T4980" s="94"/>
    </row>
    <row r="4981" ht="15.75" customHeight="1">
      <c r="A4981" s="204"/>
      <c r="B4981" s="240"/>
      <c r="C4981" s="223"/>
      <c r="D4981" s="223"/>
      <c r="J4981" s="226"/>
      <c r="K4981" s="3"/>
      <c r="L4981" s="3"/>
      <c r="O4981" s="227"/>
      <c r="Q4981" s="94"/>
      <c r="R4981" s="94"/>
      <c r="S4981" s="94"/>
      <c r="T4981" s="94"/>
    </row>
    <row r="4982" ht="15.75" customHeight="1">
      <c r="A4982" s="204"/>
      <c r="B4982" s="240"/>
      <c r="C4982" s="223"/>
      <c r="D4982" s="223"/>
      <c r="J4982" s="226"/>
      <c r="K4982" s="3"/>
      <c r="L4982" s="3"/>
      <c r="O4982" s="227"/>
      <c r="Q4982" s="94"/>
      <c r="R4982" s="94"/>
      <c r="S4982" s="94"/>
      <c r="T4982" s="94"/>
    </row>
    <row r="4983" ht="15.75" customHeight="1">
      <c r="A4983" s="204"/>
      <c r="B4983" s="240"/>
      <c r="C4983" s="223"/>
      <c r="D4983" s="223"/>
      <c r="J4983" s="226"/>
      <c r="K4983" s="3"/>
      <c r="L4983" s="3"/>
      <c r="O4983" s="227"/>
      <c r="Q4983" s="94"/>
      <c r="R4983" s="94"/>
      <c r="S4983" s="94"/>
      <c r="T4983" s="94"/>
    </row>
    <row r="4984" ht="15.75" customHeight="1">
      <c r="A4984" s="204"/>
      <c r="B4984" s="240"/>
      <c r="C4984" s="223"/>
      <c r="D4984" s="223"/>
      <c r="J4984" s="226"/>
      <c r="K4984" s="3"/>
      <c r="L4984" s="3"/>
      <c r="O4984" s="227"/>
      <c r="Q4984" s="94"/>
      <c r="R4984" s="94"/>
      <c r="S4984" s="94"/>
      <c r="T4984" s="94"/>
    </row>
    <row r="4985" ht="15.75" customHeight="1">
      <c r="A4985" s="204"/>
      <c r="B4985" s="240"/>
      <c r="C4985" s="223"/>
      <c r="D4985" s="223"/>
      <c r="J4985" s="226"/>
      <c r="K4985" s="3"/>
      <c r="L4985" s="3"/>
      <c r="O4985" s="227"/>
      <c r="Q4985" s="94"/>
      <c r="R4985" s="94"/>
      <c r="S4985" s="94"/>
      <c r="T4985" s="94"/>
    </row>
    <row r="4986" ht="15.75" customHeight="1">
      <c r="A4986" s="204"/>
      <c r="B4986" s="240"/>
      <c r="C4986" s="223"/>
      <c r="D4986" s="223"/>
      <c r="J4986" s="226"/>
      <c r="K4986" s="3"/>
      <c r="L4986" s="3"/>
      <c r="O4986" s="227"/>
      <c r="Q4986" s="94"/>
      <c r="R4986" s="94"/>
      <c r="S4986" s="94"/>
      <c r="T4986" s="94"/>
    </row>
    <row r="4987" ht="15.75" customHeight="1">
      <c r="A4987" s="204"/>
      <c r="B4987" s="240"/>
      <c r="C4987" s="223"/>
      <c r="D4987" s="223"/>
      <c r="J4987" s="226"/>
      <c r="K4987" s="3"/>
      <c r="L4987" s="3"/>
      <c r="O4987" s="227"/>
      <c r="Q4987" s="94"/>
      <c r="R4987" s="94"/>
      <c r="S4987" s="94"/>
      <c r="T4987" s="94"/>
    </row>
    <row r="4988" ht="15.75" customHeight="1">
      <c r="A4988" s="204"/>
      <c r="B4988" s="240"/>
      <c r="C4988" s="223"/>
      <c r="D4988" s="223"/>
      <c r="J4988" s="226"/>
      <c r="K4988" s="3"/>
      <c r="L4988" s="3"/>
      <c r="O4988" s="227"/>
      <c r="Q4988" s="94"/>
      <c r="R4988" s="94"/>
      <c r="S4988" s="94"/>
      <c r="T4988" s="94"/>
    </row>
    <row r="4989" ht="15.75" customHeight="1">
      <c r="A4989" s="204"/>
      <c r="B4989" s="240"/>
      <c r="C4989" s="223"/>
      <c r="D4989" s="223"/>
      <c r="J4989" s="226"/>
      <c r="K4989" s="3"/>
      <c r="L4989" s="3"/>
      <c r="O4989" s="227"/>
      <c r="Q4989" s="94"/>
      <c r="R4989" s="94"/>
      <c r="S4989" s="94"/>
      <c r="T4989" s="94"/>
    </row>
    <row r="4990" ht="15.75" customHeight="1">
      <c r="A4990" s="204"/>
      <c r="B4990" s="240"/>
      <c r="C4990" s="223"/>
      <c r="D4990" s="223"/>
      <c r="J4990" s="226"/>
      <c r="K4990" s="3"/>
      <c r="L4990" s="3"/>
      <c r="O4990" s="227"/>
      <c r="Q4990" s="94"/>
      <c r="R4990" s="94"/>
      <c r="S4990" s="94"/>
      <c r="T4990" s="94"/>
    </row>
    <row r="4991" ht="15.75" customHeight="1">
      <c r="A4991" s="204"/>
      <c r="B4991" s="240"/>
      <c r="C4991" s="223"/>
      <c r="D4991" s="223"/>
      <c r="J4991" s="226"/>
      <c r="K4991" s="3"/>
      <c r="L4991" s="3"/>
      <c r="O4991" s="227"/>
      <c r="Q4991" s="94"/>
      <c r="R4991" s="94"/>
      <c r="S4991" s="94"/>
      <c r="T4991" s="94"/>
    </row>
    <row r="4992" ht="15.75" customHeight="1">
      <c r="A4992" s="204"/>
      <c r="B4992" s="240"/>
      <c r="C4992" s="223"/>
      <c r="D4992" s="223"/>
      <c r="J4992" s="226"/>
      <c r="K4992" s="3"/>
      <c r="L4992" s="3"/>
      <c r="O4992" s="227"/>
      <c r="Q4992" s="94"/>
      <c r="R4992" s="94"/>
      <c r="S4992" s="94"/>
      <c r="T4992" s="94"/>
    </row>
    <row r="4993" ht="15.75" customHeight="1">
      <c r="A4993" s="204"/>
      <c r="B4993" s="240"/>
      <c r="C4993" s="223"/>
      <c r="D4993" s="223"/>
      <c r="J4993" s="226"/>
      <c r="K4993" s="3"/>
      <c r="L4993" s="3"/>
      <c r="O4993" s="227"/>
      <c r="Q4993" s="94"/>
      <c r="R4993" s="94"/>
      <c r="S4993" s="94"/>
      <c r="T4993" s="94"/>
    </row>
    <row r="4994" ht="15.75" customHeight="1">
      <c r="A4994" s="204"/>
      <c r="B4994" s="240"/>
      <c r="C4994" s="223"/>
      <c r="D4994" s="223"/>
      <c r="J4994" s="226"/>
      <c r="K4994" s="3"/>
      <c r="L4994" s="3"/>
      <c r="O4994" s="227"/>
      <c r="Q4994" s="94"/>
      <c r="R4994" s="94"/>
      <c r="S4994" s="94"/>
      <c r="T4994" s="94"/>
    </row>
    <row r="4995" ht="15.75" customHeight="1">
      <c r="A4995" s="204"/>
      <c r="B4995" s="240"/>
      <c r="C4995" s="223"/>
      <c r="D4995" s="223"/>
      <c r="J4995" s="226"/>
      <c r="K4995" s="3"/>
      <c r="L4995" s="3"/>
      <c r="O4995" s="227"/>
      <c r="Q4995" s="94"/>
      <c r="R4995" s="94"/>
      <c r="S4995" s="94"/>
      <c r="T4995" s="94"/>
    </row>
    <row r="4996" ht="15.75" customHeight="1">
      <c r="A4996" s="204"/>
      <c r="B4996" s="240"/>
      <c r="C4996" s="223"/>
      <c r="D4996" s="223"/>
      <c r="J4996" s="226"/>
      <c r="K4996" s="3"/>
      <c r="L4996" s="3"/>
      <c r="O4996" s="227"/>
      <c r="Q4996" s="94"/>
      <c r="R4996" s="94"/>
      <c r="S4996" s="94"/>
      <c r="T4996" s="94"/>
    </row>
    <row r="4997" ht="15.75" customHeight="1">
      <c r="A4997" s="204"/>
      <c r="B4997" s="240"/>
      <c r="C4997" s="223"/>
      <c r="D4997" s="223"/>
      <c r="J4997" s="226"/>
      <c r="K4997" s="3"/>
      <c r="L4997" s="3"/>
      <c r="O4997" s="227"/>
      <c r="Q4997" s="94"/>
      <c r="R4997" s="94"/>
      <c r="S4997" s="94"/>
      <c r="T4997" s="94"/>
    </row>
    <row r="4998" ht="15.75" customHeight="1">
      <c r="A4998" s="204"/>
      <c r="B4998" s="240"/>
      <c r="C4998" s="223"/>
      <c r="D4998" s="223"/>
      <c r="J4998" s="226"/>
      <c r="K4998" s="3"/>
      <c r="L4998" s="3"/>
      <c r="O4998" s="227"/>
      <c r="Q4998" s="94"/>
      <c r="R4998" s="94"/>
      <c r="S4998" s="94"/>
      <c r="T4998" s="94"/>
    </row>
    <row r="4999" ht="15.75" customHeight="1">
      <c r="A4999" s="204"/>
      <c r="B4999" s="240"/>
      <c r="C4999" s="223"/>
      <c r="D4999" s="223"/>
      <c r="J4999" s="226"/>
      <c r="K4999" s="3"/>
      <c r="L4999" s="3"/>
      <c r="O4999" s="227"/>
      <c r="Q4999" s="94"/>
      <c r="R4999" s="94"/>
      <c r="S4999" s="94"/>
      <c r="T4999" s="94"/>
    </row>
    <row r="5000" ht="15.75" customHeight="1">
      <c r="A5000" s="204"/>
      <c r="B5000" s="240"/>
      <c r="C5000" s="223"/>
      <c r="D5000" s="223"/>
      <c r="J5000" s="226"/>
      <c r="K5000" s="3"/>
      <c r="L5000" s="3"/>
      <c r="O5000" s="227"/>
      <c r="Q5000" s="94"/>
      <c r="R5000" s="94"/>
      <c r="S5000" s="94"/>
      <c r="T5000" s="94"/>
    </row>
  </sheetData>
  <autoFilter ref="$A$2:$D$5000">
    <sortState ref="A2:D5000">
      <sortCondition ref="A2:A5000"/>
      <sortCondition ref="D2:D5000"/>
      <sortCondition ref="B2:B5000"/>
    </sortState>
  </autoFilter>
  <mergeCells count="1">
    <mergeCell ref="A1:W1"/>
  </mergeCells>
  <conditionalFormatting sqref="AB2:AB27">
    <cfRule type="notContainsBlanks" dxfId="6" priority="1">
      <formula>LEN(TRIM(AB2))&gt;0</formula>
    </cfRule>
  </conditionalFormatting>
  <conditionalFormatting sqref="Y2:Z37">
    <cfRule type="expression" dxfId="7" priority="2">
      <formula>Z2:Z21&lt;&gt;0</formula>
    </cfRule>
  </conditionalFormatting>
  <conditionalFormatting sqref="Z2:Z37">
    <cfRule type="cellIs" dxfId="7" priority="3" operator="greaterThan">
      <formula>0</formula>
    </cfRule>
  </conditionalFormatting>
  <conditionalFormatting sqref="Y2:Z37">
    <cfRule type="expression" dxfId="3" priority="4">
      <formula>Z2:Z21=0</formula>
    </cfRule>
  </conditionalFormatting>
  <conditionalFormatting sqref="M2:M31">
    <cfRule type="cellIs" dxfId="8" priority="5" operator="equal">
      <formula>#REF!</formula>
    </cfRule>
  </conditionalFormatting>
  <dataValidations>
    <dataValidation type="custom" allowBlank="1" showDropDown="1" showErrorMessage="1" sqref="A3:A5000">
      <formula1>OR(NOT(ISERROR(DATEVALUE(A3))), AND(ISNUMBER(A3), LEFT(CELL("format", A3))="D"))</formula1>
    </dataValidation>
    <dataValidation type="list" allowBlank="1" showErrorMessage="1" sqref="B3:B5000">
      <formula1>'MOR CLEAN'!$H$2:$H$31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1.88"/>
    <col customWidth="1" min="2" max="2" width="16.88"/>
    <col customWidth="1" min="3" max="3" width="14.25"/>
    <col customWidth="1" min="4" max="4" width="17.88"/>
    <col customWidth="1" min="5" max="5" width="2.13"/>
    <col customWidth="1" hidden="1" min="6" max="7" width="8.5" outlineLevel="1"/>
    <col customWidth="1" hidden="1" min="8" max="8" width="12.63" outlineLevel="1"/>
    <col customWidth="1" hidden="1" min="9" max="9" width="2.75" outlineLevel="1"/>
    <col customWidth="1" hidden="1" min="10" max="10" width="9.25" outlineLevel="1"/>
    <col customWidth="1" hidden="1" min="11" max="11" width="2.13" outlineLevel="1"/>
    <col customWidth="1" hidden="1" min="12" max="12" width="10.25" outlineLevel="1"/>
    <col customWidth="1" hidden="1" min="13" max="13" width="2.75" outlineLevel="1"/>
    <col customWidth="1" hidden="1" min="14" max="15" width="9.25" outlineLevel="1"/>
    <col customWidth="1" hidden="1" min="16" max="16" width="2.13" outlineLevel="1"/>
    <col customWidth="1" hidden="1" min="17" max="17" width="12.25" outlineLevel="1"/>
    <col customWidth="1" hidden="1" min="18" max="18" width="2.75" outlineLevel="1"/>
    <col customWidth="1" hidden="1" min="19" max="20" width="9.25" outlineLevel="1"/>
    <col collapsed="1" customWidth="1" min="21" max="21" width="2.13"/>
    <col customWidth="1" min="22" max="22" width="15.75"/>
    <col customWidth="1" min="23" max="23" width="2.38"/>
    <col customWidth="1" hidden="1" min="24" max="24" width="15.75" outlineLevel="1"/>
    <col customWidth="1" hidden="1" min="25" max="25" width="20.5" outlineLevel="1"/>
    <col customWidth="1" hidden="1" min="26" max="26" width="6.13" outlineLevel="1"/>
    <col customWidth="1" hidden="1" min="27" max="27" width="3.13" outlineLevel="1"/>
    <col customWidth="1" hidden="1" min="28" max="32" width="17.63" outlineLevel="1"/>
  </cols>
  <sheetData>
    <row r="1">
      <c r="A1" s="184" t="s">
        <v>14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6"/>
      <c r="X1" s="237"/>
      <c r="Y1" s="237"/>
      <c r="Z1" s="237"/>
      <c r="AA1" s="237"/>
      <c r="AB1" s="237"/>
      <c r="AC1" s="237"/>
      <c r="AD1" s="237"/>
      <c r="AE1" s="237"/>
      <c r="AF1" s="237"/>
    </row>
    <row r="2">
      <c r="A2" s="187" t="s">
        <v>88</v>
      </c>
      <c r="B2" s="187" t="s">
        <v>89</v>
      </c>
      <c r="C2" s="187" t="s">
        <v>90</v>
      </c>
      <c r="D2" s="187" t="s">
        <v>91</v>
      </c>
      <c r="E2" s="188"/>
      <c r="F2" s="239" t="str">
        <f>IF(COUNTIF(LEAVE!A:A,H:H)&gt;0,TODAY(),"")</f>
        <v/>
      </c>
      <c r="G2" s="208" t="str">
        <f>IF(countif(TODAY!$C$18,$H$2:$H999),today(),"")</f>
        <v/>
      </c>
      <c r="H2" s="250" t="str">
        <f t="array" ref="H2:H31">STAFFS!AY2:AY999</f>
        <v>BHARATHI</v>
      </c>
      <c r="I2" s="192">
        <f t="array" ref="I2">COUNTIF($B$3:$B999,$H$2:$H999)</f>
        <v>8</v>
      </c>
      <c r="J2" s="193">
        <f>IFERROR(__xludf.DUMMYFUNCTION("arrayformula(iferror(vlookup($H$2:$H999, query($A$3:$B999,""select B, max(A) group by B"",0),2,false)))"),46169.0)</f>
        <v>46169</v>
      </c>
      <c r="K2" s="194"/>
      <c r="L2" s="195" t="str">
        <f t="shared" ref="L2:M2" si="1">H2</f>
        <v>BHARATHI</v>
      </c>
      <c r="M2" s="196">
        <f t="shared" si="1"/>
        <v>8</v>
      </c>
      <c r="N2" s="197">
        <f t="shared" ref="N2:N31" si="3">J2+G2+F2</f>
        <v>46169</v>
      </c>
      <c r="O2" s="197">
        <f t="shared" ref="O2:O31" si="4">IF(L2=0,today()+1,N2)</f>
        <v>46169</v>
      </c>
      <c r="P2" s="198"/>
      <c r="Q2" s="199" t="str">
        <f t="array" ref="Q2:T999">SORT(L2:O999,4,TRUE)</f>
        <v>VIJI-2</v>
      </c>
      <c r="R2" s="199">
        <v>8.0</v>
      </c>
      <c r="S2" s="197">
        <v>46167.0</v>
      </c>
      <c r="T2" s="197">
        <v>46167.0</v>
      </c>
      <c r="U2" s="8"/>
      <c r="V2" s="200" t="str">
        <f t="array" ref="V2:V16">SORT(Q2:T999,4,true)</f>
        <v>VIJI-2</v>
      </c>
      <c r="X2" s="200" t="str">
        <f t="array" ref="X2:X8">SORT(Q2:T8,2,true)</f>
        <v/>
      </c>
      <c r="Y2" s="201" t="str">
        <f t="array" ref="Y2:Z28">SORT(H2:I28,2,FALSE)</f>
        <v>DEEPA</v>
      </c>
      <c r="Z2" s="201">
        <v>9.0</v>
      </c>
      <c r="AA2" s="202"/>
      <c r="AB2" s="203" t="str">
        <f t="shared" ref="AB2:AB26" si="5">IF($M$2:$M$30=0,$L$2:$L$30,"")</f>
        <v/>
      </c>
      <c r="AC2" s="203"/>
      <c r="AD2" s="203"/>
      <c r="AE2" s="203"/>
      <c r="AF2" s="203"/>
    </row>
    <row r="3">
      <c r="A3" s="234">
        <v>46071.0</v>
      </c>
      <c r="B3" s="222" t="s">
        <v>47</v>
      </c>
      <c r="C3" s="206" t="s">
        <v>7</v>
      </c>
      <c r="D3" s="207">
        <v>46071.81229166667</v>
      </c>
      <c r="E3" s="188"/>
      <c r="F3" s="239" t="str">
        <f>IF(COUNTIF(LEAVE!A:A,H:H)&gt;0,TODAY(),"")</f>
        <v/>
      </c>
      <c r="G3" s="208" t="str">
        <f>IF(countif(TODAY!$C$18,$H$2:$H999),today(),"")</f>
        <v/>
      </c>
      <c r="H3" s="250" t="s">
        <v>49</v>
      </c>
      <c r="I3" s="192">
        <f t="shared" ref="I3:I31" si="6">COUNTIF($B$3:$B999,$H$2:$H999)</f>
        <v>9</v>
      </c>
      <c r="J3" s="193">
        <f>IFERROR(__xludf.DUMMYFUNCTION("""COMPUTED_VALUE"""),46173.0)</f>
        <v>46173</v>
      </c>
      <c r="K3" s="194"/>
      <c r="L3" s="195" t="str">
        <f t="shared" ref="L3:M3" si="2">H3</f>
        <v>DEEPA</v>
      </c>
      <c r="M3" s="196">
        <f t="shared" si="2"/>
        <v>9</v>
      </c>
      <c r="N3" s="197">
        <f t="shared" si="3"/>
        <v>46173</v>
      </c>
      <c r="O3" s="197">
        <f t="shared" si="4"/>
        <v>46173</v>
      </c>
      <c r="P3" s="209"/>
      <c r="Q3" s="210" t="s">
        <v>47</v>
      </c>
      <c r="R3" s="199">
        <v>8.0</v>
      </c>
      <c r="S3" s="197">
        <v>46169.0</v>
      </c>
      <c r="T3" s="197">
        <v>46169.0</v>
      </c>
      <c r="U3" s="8"/>
      <c r="V3" s="211" t="s">
        <v>47</v>
      </c>
      <c r="X3" s="212" t="s">
        <v>66</v>
      </c>
      <c r="Y3" s="201" t="s">
        <v>52</v>
      </c>
      <c r="Z3" s="201">
        <v>9.0</v>
      </c>
      <c r="AA3" s="202"/>
      <c r="AB3" s="203" t="str">
        <f t="shared" si="5"/>
        <v/>
      </c>
      <c r="AC3" s="203"/>
      <c r="AD3" s="203"/>
      <c r="AE3" s="203"/>
      <c r="AF3" s="203"/>
    </row>
    <row r="4">
      <c r="A4" s="234">
        <v>46072.0</v>
      </c>
      <c r="B4" s="222" t="s">
        <v>49</v>
      </c>
      <c r="C4" s="206" t="s">
        <v>7</v>
      </c>
      <c r="D4" s="207">
        <v>46072.83217592593</v>
      </c>
      <c r="E4" s="188"/>
      <c r="F4" s="239" t="str">
        <f>IF(COUNTIF(LEAVE!A:A,H:H)&gt;0,TODAY(),"")</f>
        <v/>
      </c>
      <c r="G4" s="208" t="str">
        <f>IF(countif(TODAY!$C$18,$H$2:$H999),today(),"")</f>
        <v/>
      </c>
      <c r="H4" s="250" t="s">
        <v>52</v>
      </c>
      <c r="I4" s="192">
        <f t="shared" si="6"/>
        <v>9</v>
      </c>
      <c r="J4" s="213">
        <f>IFERROR(__xludf.DUMMYFUNCTION("""COMPUTED_VALUE"""),46174.0)</f>
        <v>46174</v>
      </c>
      <c r="K4" s="194"/>
      <c r="L4" s="195" t="str">
        <f t="shared" ref="L4:M4" si="7">H4</f>
        <v>DHANALAKSHMI</v>
      </c>
      <c r="M4" s="196">
        <f t="shared" si="7"/>
        <v>9</v>
      </c>
      <c r="N4" s="197">
        <f t="shared" si="3"/>
        <v>46174</v>
      </c>
      <c r="O4" s="197">
        <f t="shared" si="4"/>
        <v>46174</v>
      </c>
      <c r="P4" s="209"/>
      <c r="Q4" s="199" t="s">
        <v>65</v>
      </c>
      <c r="R4" s="199">
        <v>9.0</v>
      </c>
      <c r="S4" s="197">
        <v>46170.0</v>
      </c>
      <c r="T4" s="197">
        <v>46170.0</v>
      </c>
      <c r="U4" s="8"/>
      <c r="V4" s="214" t="s">
        <v>65</v>
      </c>
      <c r="X4" s="200" t="s">
        <v>47</v>
      </c>
      <c r="Y4" s="201" t="s">
        <v>57</v>
      </c>
      <c r="Z4" s="201">
        <v>9.0</v>
      </c>
      <c r="AA4" s="202"/>
      <c r="AB4" s="203" t="str">
        <f t="shared" si="5"/>
        <v/>
      </c>
      <c r="AC4" s="203"/>
      <c r="AD4" s="203"/>
      <c r="AE4" s="203"/>
      <c r="AF4" s="203"/>
    </row>
    <row r="5">
      <c r="A5" s="234">
        <v>46074.0</v>
      </c>
      <c r="B5" s="222" t="s">
        <v>52</v>
      </c>
      <c r="C5" s="206" t="s">
        <v>5</v>
      </c>
      <c r="D5" s="207">
        <v>46074.81681712963</v>
      </c>
      <c r="E5" s="188"/>
      <c r="F5" s="239" t="str">
        <f>IF(COUNTIF(LEAVE!A:A,H:H)&gt;0,TODAY(),"")</f>
        <v/>
      </c>
      <c r="G5" s="208" t="str">
        <f>IF(countif(TODAY!$C$18,$H$2:$H999),today(),"")</f>
        <v/>
      </c>
      <c r="H5" s="250" t="s">
        <v>57</v>
      </c>
      <c r="I5" s="192">
        <f t="shared" si="6"/>
        <v>9</v>
      </c>
      <c r="J5" s="213">
        <f>IFERROR(__xludf.DUMMYFUNCTION("""COMPUTED_VALUE"""),46176.0)</f>
        <v>46176</v>
      </c>
      <c r="K5" s="194"/>
      <c r="L5" s="195" t="str">
        <f t="shared" ref="L5:M5" si="8">H5</f>
        <v>RAJI-1</v>
      </c>
      <c r="M5" s="196">
        <f t="shared" si="8"/>
        <v>9</v>
      </c>
      <c r="N5" s="197">
        <f t="shared" si="3"/>
        <v>46176</v>
      </c>
      <c r="O5" s="197">
        <f t="shared" si="4"/>
        <v>46176</v>
      </c>
      <c r="P5" s="209"/>
      <c r="Q5" s="199" t="s">
        <v>49</v>
      </c>
      <c r="R5" s="199">
        <v>9.0</v>
      </c>
      <c r="S5" s="197">
        <v>46173.0</v>
      </c>
      <c r="T5" s="197">
        <v>46173.0</v>
      </c>
      <c r="U5" s="8"/>
      <c r="V5" s="214" t="s">
        <v>49</v>
      </c>
      <c r="X5" s="200" t="s">
        <v>65</v>
      </c>
      <c r="Y5" s="201" t="s">
        <v>65</v>
      </c>
      <c r="Z5" s="201">
        <v>9.0</v>
      </c>
      <c r="AA5" s="202"/>
      <c r="AB5" s="203" t="str">
        <f t="shared" si="5"/>
        <v/>
      </c>
      <c r="AC5" s="203"/>
      <c r="AD5" s="203"/>
      <c r="AE5" s="203"/>
      <c r="AF5" s="203"/>
    </row>
    <row r="6">
      <c r="A6" s="234">
        <v>46075.0</v>
      </c>
      <c r="B6" s="222" t="s">
        <v>57</v>
      </c>
      <c r="C6" s="206" t="s">
        <v>5</v>
      </c>
      <c r="D6" s="207">
        <v>46075.8172337963</v>
      </c>
      <c r="E6" s="188"/>
      <c r="F6" s="239" t="str">
        <f>IF(COUNTIF(LEAVE!A:A,H:H)&gt;0,TODAY(),"")</f>
        <v/>
      </c>
      <c r="G6" s="190">
        <f>IF(countif(TODAY!$C$18,$H$2:$H999),today(),"")</f>
        <v>46177</v>
      </c>
      <c r="H6" s="250" t="s">
        <v>61</v>
      </c>
      <c r="I6" s="192">
        <f t="shared" si="6"/>
        <v>7</v>
      </c>
      <c r="J6" s="213">
        <f>IFERROR(__xludf.DUMMYFUNCTION("""COMPUTED_VALUE"""),46165.0)</f>
        <v>46165</v>
      </c>
      <c r="K6" s="194"/>
      <c r="L6" s="195" t="str">
        <f t="shared" ref="L6:M6" si="9">H6</f>
        <v>RAJI-2</v>
      </c>
      <c r="M6" s="196">
        <f t="shared" si="9"/>
        <v>7</v>
      </c>
      <c r="N6" s="197">
        <f t="shared" si="3"/>
        <v>92342</v>
      </c>
      <c r="O6" s="197">
        <f t="shared" si="4"/>
        <v>92342</v>
      </c>
      <c r="P6" s="209"/>
      <c r="Q6" s="199" t="s">
        <v>52</v>
      </c>
      <c r="R6" s="199">
        <v>9.0</v>
      </c>
      <c r="S6" s="197">
        <v>46174.0</v>
      </c>
      <c r="T6" s="197">
        <v>46174.0</v>
      </c>
      <c r="U6" s="8"/>
      <c r="V6" s="214" t="s">
        <v>52</v>
      </c>
      <c r="X6" s="200" t="s">
        <v>49</v>
      </c>
      <c r="Y6" s="201" t="s">
        <v>47</v>
      </c>
      <c r="Z6" s="201">
        <v>8.0</v>
      </c>
      <c r="AA6" s="202"/>
      <c r="AB6" s="203" t="str">
        <f t="shared" si="5"/>
        <v/>
      </c>
      <c r="AC6" s="203"/>
      <c r="AD6" s="203"/>
      <c r="AE6" s="203"/>
      <c r="AF6" s="203"/>
    </row>
    <row r="7">
      <c r="A7" s="234">
        <v>46076.0</v>
      </c>
      <c r="B7" s="222"/>
      <c r="C7" s="206" t="s">
        <v>5</v>
      </c>
      <c r="D7" s="207">
        <v>46076.81303240741</v>
      </c>
      <c r="E7" s="188"/>
      <c r="F7" s="239" t="str">
        <f>IF(COUNTIF(LEAVE!A:A,H:H)&gt;0,TODAY(),"")</f>
        <v/>
      </c>
      <c r="G7" s="208" t="str">
        <f>IF(countif(TODAY!$C$18,$H$2:$H999),today(),"")</f>
        <v/>
      </c>
      <c r="H7" s="250" t="s">
        <v>65</v>
      </c>
      <c r="I7" s="192">
        <f t="shared" si="6"/>
        <v>9</v>
      </c>
      <c r="J7" s="213">
        <f>IFERROR(__xludf.DUMMYFUNCTION("""COMPUTED_VALUE"""),46170.0)</f>
        <v>46170</v>
      </c>
      <c r="K7" s="194"/>
      <c r="L7" s="195" t="str">
        <f t="shared" ref="L7:M7" si="10">H7</f>
        <v>VIJI-1</v>
      </c>
      <c r="M7" s="196">
        <f t="shared" si="10"/>
        <v>9</v>
      </c>
      <c r="N7" s="197">
        <f t="shared" si="3"/>
        <v>46170</v>
      </c>
      <c r="O7" s="197">
        <f t="shared" si="4"/>
        <v>46170</v>
      </c>
      <c r="P7" s="215"/>
      <c r="Q7" s="199" t="s">
        <v>57</v>
      </c>
      <c r="R7" s="199">
        <v>9.0</v>
      </c>
      <c r="S7" s="197">
        <v>46176.0</v>
      </c>
      <c r="T7" s="197">
        <v>46176.0</v>
      </c>
      <c r="U7" s="8"/>
      <c r="V7" s="214" t="s">
        <v>57</v>
      </c>
      <c r="X7" s="200" t="s">
        <v>52</v>
      </c>
      <c r="Y7" s="201" t="s">
        <v>66</v>
      </c>
      <c r="Z7" s="201">
        <v>8.0</v>
      </c>
      <c r="AA7" s="202"/>
      <c r="AB7" s="203" t="str">
        <f t="shared" si="5"/>
        <v/>
      </c>
      <c r="AC7" s="203"/>
      <c r="AD7" s="203"/>
      <c r="AE7" s="203"/>
      <c r="AF7" s="203"/>
    </row>
    <row r="8">
      <c r="A8" s="234">
        <v>46078.0</v>
      </c>
      <c r="B8" s="222" t="s">
        <v>61</v>
      </c>
      <c r="C8" s="206" t="s">
        <v>5</v>
      </c>
      <c r="D8" s="207">
        <v>46078.78868055555</v>
      </c>
      <c r="E8" s="188"/>
      <c r="F8" s="239" t="str">
        <f>IF(COUNTIF(LEAVE!A:A,H:H)&gt;0,TODAY(),"")</f>
        <v/>
      </c>
      <c r="G8" s="208" t="str">
        <f>IF(countif(TODAY!$C$18,$H$2:$H999),today(),"")</f>
        <v/>
      </c>
      <c r="H8" s="250" t="s">
        <v>66</v>
      </c>
      <c r="I8" s="192">
        <f t="shared" si="6"/>
        <v>8</v>
      </c>
      <c r="J8" s="213">
        <f>IFERROR(__xludf.DUMMYFUNCTION("""COMPUTED_VALUE"""),46167.0)</f>
        <v>46167</v>
      </c>
      <c r="K8" s="194"/>
      <c r="L8" s="195" t="str">
        <f t="shared" ref="L8:M8" si="11">H8</f>
        <v>VIJI-2</v>
      </c>
      <c r="M8" s="196">
        <f t="shared" si="11"/>
        <v>8</v>
      </c>
      <c r="N8" s="197">
        <f t="shared" si="3"/>
        <v>46167</v>
      </c>
      <c r="O8" s="197">
        <f t="shared" si="4"/>
        <v>46167</v>
      </c>
      <c r="P8" s="215"/>
      <c r="Q8" s="199"/>
      <c r="R8" s="199">
        <v>0.0</v>
      </c>
      <c r="S8" s="197">
        <v>0.0</v>
      </c>
      <c r="T8" s="197">
        <v>46178.0</v>
      </c>
      <c r="U8" s="8"/>
      <c r="V8" s="214"/>
      <c r="X8" s="200" t="s">
        <v>57</v>
      </c>
      <c r="Y8" s="201" t="s">
        <v>69</v>
      </c>
      <c r="Z8" s="201">
        <v>8.0</v>
      </c>
      <c r="AA8" s="202"/>
      <c r="AB8" s="203" t="str">
        <f t="shared" si="5"/>
        <v/>
      </c>
      <c r="AC8" s="203"/>
      <c r="AD8" s="203"/>
      <c r="AE8" s="203"/>
      <c r="AF8" s="203"/>
    </row>
    <row r="9">
      <c r="A9" s="234">
        <v>46079.0</v>
      </c>
      <c r="B9" s="222" t="s">
        <v>69</v>
      </c>
      <c r="C9" s="206" t="s">
        <v>7</v>
      </c>
      <c r="D9" s="207">
        <v>46079.83809027778</v>
      </c>
      <c r="E9" s="188"/>
      <c r="F9" s="189">
        <f>IF(COUNTIF(LEAVE!A:A,H:H)&gt;0,TODAY(),"")</f>
        <v>46177</v>
      </c>
      <c r="G9" s="208" t="str">
        <f>IF(countif(TODAY!$C$18,$H$2:$H999),today(),"")</f>
        <v/>
      </c>
      <c r="H9" s="250" t="s">
        <v>69</v>
      </c>
      <c r="I9" s="192">
        <f t="shared" si="6"/>
        <v>8</v>
      </c>
      <c r="J9" s="213">
        <f>IFERROR(__xludf.DUMMYFUNCTION("""COMPUTED_VALUE"""),46172.0)</f>
        <v>46172</v>
      </c>
      <c r="K9" s="194"/>
      <c r="L9" s="195" t="str">
        <f t="shared" ref="L9:M9" si="12">H9</f>
        <v>YOGAPRIYA</v>
      </c>
      <c r="M9" s="196">
        <f t="shared" si="12"/>
        <v>8</v>
      </c>
      <c r="N9" s="197">
        <f t="shared" si="3"/>
        <v>92349</v>
      </c>
      <c r="O9" s="197">
        <f t="shared" si="4"/>
        <v>92349</v>
      </c>
      <c r="P9" s="8"/>
      <c r="Q9" s="199"/>
      <c r="R9" s="199">
        <v>0.0</v>
      </c>
      <c r="S9" s="197">
        <v>0.0</v>
      </c>
      <c r="T9" s="197">
        <v>46178.0</v>
      </c>
      <c r="U9" s="8"/>
      <c r="V9" s="214"/>
      <c r="Y9" s="201" t="s">
        <v>61</v>
      </c>
      <c r="Z9" s="201">
        <v>7.0</v>
      </c>
      <c r="AA9" s="202"/>
      <c r="AB9" s="203" t="str">
        <f t="shared" si="5"/>
        <v/>
      </c>
      <c r="AC9" s="203"/>
      <c r="AD9" s="203"/>
      <c r="AE9" s="203"/>
      <c r="AF9" s="203"/>
    </row>
    <row r="10">
      <c r="A10" s="234">
        <v>46081.0</v>
      </c>
      <c r="B10" s="222" t="s">
        <v>66</v>
      </c>
      <c r="C10" s="206" t="s">
        <v>7</v>
      </c>
      <c r="D10" s="207">
        <v>46081.81528935185</v>
      </c>
      <c r="E10" s="188"/>
      <c r="F10" s="239" t="str">
        <f>IF(COUNTIF(LEAVE!A:A,H:H)&gt;0,TODAY(),"")</f>
        <v/>
      </c>
      <c r="G10" s="208" t="str">
        <f>IF(countif(TODAY!$C$18,$H$2:$H999),today(),"")</f>
        <v/>
      </c>
      <c r="H10" s="250"/>
      <c r="I10" s="192">
        <f t="shared" si="6"/>
        <v>0</v>
      </c>
      <c r="J10" s="213"/>
      <c r="K10" s="194"/>
      <c r="L10" s="195" t="str">
        <f t="shared" ref="L10:M10" si="13">H10</f>
        <v/>
      </c>
      <c r="M10" s="196">
        <f t="shared" si="13"/>
        <v>0</v>
      </c>
      <c r="N10" s="197">
        <f t="shared" si="3"/>
        <v>0</v>
      </c>
      <c r="O10" s="197">
        <f t="shared" si="4"/>
        <v>46178</v>
      </c>
      <c r="P10" s="8"/>
      <c r="Q10" s="199"/>
      <c r="R10" s="199">
        <v>0.0</v>
      </c>
      <c r="S10" s="197">
        <v>0.0</v>
      </c>
      <c r="T10" s="197">
        <v>46178.0</v>
      </c>
      <c r="U10" s="8"/>
      <c r="V10" s="214"/>
      <c r="Y10" s="201"/>
      <c r="Z10" s="201">
        <v>0.0</v>
      </c>
      <c r="AA10" s="202"/>
      <c r="AB10" s="203" t="str">
        <f t="shared" si="5"/>
        <v/>
      </c>
      <c r="AC10" s="203"/>
      <c r="AD10" s="203"/>
      <c r="AE10" s="203"/>
      <c r="AF10" s="203"/>
    </row>
    <row r="11">
      <c r="A11" s="234">
        <v>46082.0</v>
      </c>
      <c r="B11" s="222" t="s">
        <v>65</v>
      </c>
      <c r="C11" s="206" t="s">
        <v>5</v>
      </c>
      <c r="D11" s="207">
        <v>46082.81423611111</v>
      </c>
      <c r="E11" s="188"/>
      <c r="F11" s="239" t="str">
        <f>IF(COUNTIF(LEAVE!A:A,H:H)&gt;0,TODAY(),"")</f>
        <v/>
      </c>
      <c r="G11" s="208" t="str">
        <f>IF(countif(TODAY!$C$18,$H$2:$H999),today(),"")</f>
        <v/>
      </c>
      <c r="H11" s="250"/>
      <c r="I11" s="192">
        <f t="shared" si="6"/>
        <v>0</v>
      </c>
      <c r="J11" s="213"/>
      <c r="K11" s="194"/>
      <c r="L11" s="195" t="str">
        <f t="shared" ref="L11:M11" si="14">H11</f>
        <v/>
      </c>
      <c r="M11" s="196">
        <f t="shared" si="14"/>
        <v>0</v>
      </c>
      <c r="N11" s="197">
        <f t="shared" si="3"/>
        <v>0</v>
      </c>
      <c r="O11" s="197">
        <f t="shared" si="4"/>
        <v>46178</v>
      </c>
      <c r="P11" s="8"/>
      <c r="Q11" s="199"/>
      <c r="R11" s="199">
        <v>0.0</v>
      </c>
      <c r="S11" s="197">
        <v>0.0</v>
      </c>
      <c r="T11" s="197">
        <v>46178.0</v>
      </c>
      <c r="U11" s="8"/>
      <c r="V11" s="8"/>
      <c r="Y11" s="201"/>
      <c r="Z11" s="201">
        <v>0.0</v>
      </c>
      <c r="AA11" s="202"/>
      <c r="AB11" s="203" t="str">
        <f t="shared" si="5"/>
        <v/>
      </c>
      <c r="AC11" s="203"/>
      <c r="AD11" s="203"/>
      <c r="AE11" s="203"/>
      <c r="AF11" s="203"/>
    </row>
    <row r="12">
      <c r="A12" s="234">
        <v>46082.0</v>
      </c>
      <c r="B12" s="222" t="s">
        <v>65</v>
      </c>
      <c r="C12" s="206" t="s">
        <v>7</v>
      </c>
      <c r="D12" s="207">
        <v>46082.81550925926</v>
      </c>
      <c r="E12" s="188"/>
      <c r="F12" s="239" t="str">
        <f>IF(COUNTIF(LEAVE!A:A,H:H)&gt;0,TODAY(),"")</f>
        <v/>
      </c>
      <c r="G12" s="208" t="str">
        <f>IF(countif(TODAY!$C$18,$H$2:$H999),today(),"")</f>
        <v/>
      </c>
      <c r="H12" s="250"/>
      <c r="I12" s="192">
        <f t="shared" si="6"/>
        <v>0</v>
      </c>
      <c r="J12" s="213"/>
      <c r="K12" s="194"/>
      <c r="L12" s="195" t="str">
        <f t="shared" ref="L12:M12" si="15">H12</f>
        <v/>
      </c>
      <c r="M12" s="196">
        <f t="shared" si="15"/>
        <v>0</v>
      </c>
      <c r="N12" s="197">
        <f t="shared" si="3"/>
        <v>0</v>
      </c>
      <c r="O12" s="197">
        <f t="shared" si="4"/>
        <v>46178</v>
      </c>
      <c r="P12" s="8"/>
      <c r="Q12" s="199"/>
      <c r="R12" s="199">
        <v>0.0</v>
      </c>
      <c r="S12" s="197">
        <v>0.0</v>
      </c>
      <c r="T12" s="197">
        <v>46178.0</v>
      </c>
      <c r="U12" s="8"/>
      <c r="V12" s="8"/>
      <c r="Y12" s="201"/>
      <c r="Z12" s="201">
        <v>0.0</v>
      </c>
      <c r="AA12" s="202"/>
      <c r="AB12" s="203" t="str">
        <f t="shared" si="5"/>
        <v/>
      </c>
      <c r="AC12" s="203"/>
      <c r="AD12" s="203"/>
      <c r="AE12" s="203"/>
      <c r="AF12" s="203"/>
    </row>
    <row r="13">
      <c r="A13" s="234">
        <v>46083.0</v>
      </c>
      <c r="B13" s="222" t="s">
        <v>47</v>
      </c>
      <c r="C13" s="206" t="s">
        <v>5</v>
      </c>
      <c r="D13" s="207">
        <v>46083.83920138889</v>
      </c>
      <c r="E13" s="188"/>
      <c r="F13" s="239" t="str">
        <f>IF(COUNTIF(LEAVE!A:A,H:H)&gt;0,TODAY(),"")</f>
        <v/>
      </c>
      <c r="G13" s="208" t="str">
        <f>IF(countif(TODAY!$C$18,$H$2:$H999),today(),"")</f>
        <v/>
      </c>
      <c r="H13" s="250"/>
      <c r="I13" s="192">
        <f t="shared" si="6"/>
        <v>0</v>
      </c>
      <c r="J13" s="213"/>
      <c r="K13" s="194"/>
      <c r="L13" s="195" t="str">
        <f t="shared" ref="L13:M13" si="16">H13</f>
        <v/>
      </c>
      <c r="M13" s="196">
        <f t="shared" si="16"/>
        <v>0</v>
      </c>
      <c r="N13" s="197">
        <f t="shared" si="3"/>
        <v>0</v>
      </c>
      <c r="O13" s="197">
        <f t="shared" si="4"/>
        <v>46178</v>
      </c>
      <c r="P13" s="217"/>
      <c r="Q13" s="199"/>
      <c r="R13" s="199">
        <v>0.0</v>
      </c>
      <c r="S13" s="197">
        <v>0.0</v>
      </c>
      <c r="T13" s="197">
        <v>46178.0</v>
      </c>
      <c r="U13" s="8"/>
      <c r="V13" s="8"/>
      <c r="Y13" s="201"/>
      <c r="Z13" s="201">
        <v>0.0</v>
      </c>
      <c r="AA13" s="202"/>
      <c r="AB13" s="203" t="str">
        <f t="shared" si="5"/>
        <v/>
      </c>
      <c r="AC13" s="203"/>
      <c r="AD13" s="203"/>
      <c r="AE13" s="203"/>
      <c r="AF13" s="203"/>
    </row>
    <row r="14">
      <c r="A14" s="234">
        <v>46085.0</v>
      </c>
      <c r="B14" s="222" t="s">
        <v>52</v>
      </c>
      <c r="C14" s="206" t="s">
        <v>7</v>
      </c>
      <c r="D14" s="207">
        <v>46085.83545138889</v>
      </c>
      <c r="E14" s="188"/>
      <c r="F14" s="239" t="str">
        <f>IF(COUNTIF(LEAVE!A:A,H:H)&gt;0,TODAY(),"")</f>
        <v/>
      </c>
      <c r="G14" s="208" t="str">
        <f>IF(countif(TODAY!$C$18,$H$2:$H999),today(),"")</f>
        <v/>
      </c>
      <c r="H14" s="250"/>
      <c r="I14" s="192">
        <f t="shared" si="6"/>
        <v>0</v>
      </c>
      <c r="J14" s="213"/>
      <c r="K14" s="194"/>
      <c r="L14" s="195" t="str">
        <f t="shared" ref="L14:M14" si="17">H14</f>
        <v/>
      </c>
      <c r="M14" s="196">
        <f t="shared" si="17"/>
        <v>0</v>
      </c>
      <c r="N14" s="197">
        <f t="shared" si="3"/>
        <v>0</v>
      </c>
      <c r="O14" s="197">
        <f t="shared" si="4"/>
        <v>46178</v>
      </c>
      <c r="P14" s="8"/>
      <c r="Q14" s="199"/>
      <c r="R14" s="199">
        <v>0.0</v>
      </c>
      <c r="S14" s="197">
        <v>0.0</v>
      </c>
      <c r="T14" s="197">
        <v>46178.0</v>
      </c>
      <c r="U14" s="8"/>
      <c r="V14" s="8"/>
      <c r="Y14" s="201"/>
      <c r="Z14" s="201">
        <v>0.0</v>
      </c>
      <c r="AA14" s="202"/>
      <c r="AB14" s="203" t="str">
        <f t="shared" si="5"/>
        <v/>
      </c>
      <c r="AC14" s="203"/>
      <c r="AD14" s="203"/>
      <c r="AE14" s="203"/>
      <c r="AF14" s="203"/>
    </row>
    <row r="15">
      <c r="A15" s="234">
        <v>46086.0</v>
      </c>
      <c r="B15" s="222"/>
      <c r="C15" s="206" t="s">
        <v>7</v>
      </c>
      <c r="D15" s="207">
        <v>46086.82738425926</v>
      </c>
      <c r="E15" s="188"/>
      <c r="F15" s="239" t="str">
        <f>IF(COUNTIF(LEAVE!A:A,H:H)&gt;0,TODAY(),"")</f>
        <v/>
      </c>
      <c r="G15" s="208" t="str">
        <f>IF(countif(TODAY!$C$18,$H$2:$H999),today(),"")</f>
        <v/>
      </c>
      <c r="H15" s="250"/>
      <c r="I15" s="192">
        <f t="shared" si="6"/>
        <v>0</v>
      </c>
      <c r="J15" s="213"/>
      <c r="K15" s="194"/>
      <c r="L15" s="195" t="str">
        <f t="shared" ref="L15:M15" si="18">H15</f>
        <v/>
      </c>
      <c r="M15" s="196">
        <f t="shared" si="18"/>
        <v>0</v>
      </c>
      <c r="N15" s="197">
        <f t="shared" si="3"/>
        <v>0</v>
      </c>
      <c r="O15" s="197">
        <f t="shared" si="4"/>
        <v>46178</v>
      </c>
      <c r="P15" s="8"/>
      <c r="Q15" s="199"/>
      <c r="R15" s="199">
        <v>0.0</v>
      </c>
      <c r="S15" s="197">
        <v>0.0</v>
      </c>
      <c r="T15" s="197">
        <v>46178.0</v>
      </c>
      <c r="U15" s="8"/>
      <c r="V15" s="8"/>
      <c r="Y15" s="201"/>
      <c r="Z15" s="201">
        <v>0.0</v>
      </c>
      <c r="AA15" s="202"/>
      <c r="AB15" s="218" t="str">
        <f t="shared" si="5"/>
        <v/>
      </c>
      <c r="AC15" s="218"/>
      <c r="AD15" s="218"/>
      <c r="AE15" s="218"/>
      <c r="AF15" s="218"/>
    </row>
    <row r="16">
      <c r="A16" s="234">
        <v>46087.0</v>
      </c>
      <c r="B16" s="222" t="s">
        <v>69</v>
      </c>
      <c r="C16" s="206" t="s">
        <v>7</v>
      </c>
      <c r="D16" s="207">
        <v>46087.78021990741</v>
      </c>
      <c r="E16" s="188"/>
      <c r="F16" s="239" t="str">
        <f>IF(COUNTIF(LEAVE!A:A,H:H)&gt;0,TODAY(),"")</f>
        <v/>
      </c>
      <c r="G16" s="208" t="str">
        <f>IF(countif(TODAY!$C$18,$H$2:$H999),today(),"")</f>
        <v/>
      </c>
      <c r="H16" s="250"/>
      <c r="I16" s="192">
        <f t="shared" si="6"/>
        <v>0</v>
      </c>
      <c r="J16" s="213"/>
      <c r="K16" s="194"/>
      <c r="L16" s="195" t="str">
        <f t="shared" ref="L16:M16" si="19">H16</f>
        <v/>
      </c>
      <c r="M16" s="196">
        <f t="shared" si="19"/>
        <v>0</v>
      </c>
      <c r="N16" s="197">
        <f t="shared" si="3"/>
        <v>0</v>
      </c>
      <c r="O16" s="197">
        <f t="shared" si="4"/>
        <v>46178</v>
      </c>
      <c r="P16" s="8"/>
      <c r="Q16" s="199"/>
      <c r="R16" s="199">
        <v>0.0</v>
      </c>
      <c r="S16" s="197">
        <v>0.0</v>
      </c>
      <c r="T16" s="197">
        <v>46178.0</v>
      </c>
      <c r="U16" s="8"/>
      <c r="V16" s="8"/>
      <c r="Y16" s="201"/>
      <c r="Z16" s="201">
        <v>0.0</v>
      </c>
      <c r="AA16" s="202"/>
      <c r="AB16" s="203" t="str">
        <f t="shared" si="5"/>
        <v/>
      </c>
      <c r="AC16" s="203"/>
      <c r="AD16" s="203"/>
      <c r="AE16" s="203"/>
      <c r="AF16" s="203"/>
    </row>
    <row r="17">
      <c r="A17" s="234">
        <v>46088.0</v>
      </c>
      <c r="B17" s="222" t="s">
        <v>49</v>
      </c>
      <c r="C17" s="206" t="s">
        <v>7</v>
      </c>
      <c r="D17" s="207">
        <v>46088.82910879629</v>
      </c>
      <c r="E17" s="188"/>
      <c r="F17" s="239" t="str">
        <f>IF(COUNTIF(LEAVE!A:A,H:H)&gt;0,TODAY(),"")</f>
        <v/>
      </c>
      <c r="G17" s="208" t="str">
        <f>IF(countif(TODAY!$C$18,$H$2:$H999),today(),"")</f>
        <v/>
      </c>
      <c r="H17" s="250"/>
      <c r="I17" s="192">
        <f t="shared" si="6"/>
        <v>0</v>
      </c>
      <c r="J17" s="213"/>
      <c r="K17" s="194"/>
      <c r="L17" s="195" t="str">
        <f t="shared" ref="L17:M17" si="20">H17</f>
        <v/>
      </c>
      <c r="M17" s="196">
        <f t="shared" si="20"/>
        <v>0</v>
      </c>
      <c r="N17" s="197">
        <f t="shared" si="3"/>
        <v>0</v>
      </c>
      <c r="O17" s="197">
        <f t="shared" si="4"/>
        <v>46178</v>
      </c>
      <c r="P17" s="8"/>
      <c r="Q17" s="199"/>
      <c r="R17" s="199">
        <v>0.0</v>
      </c>
      <c r="S17" s="197">
        <v>0.0</v>
      </c>
      <c r="T17" s="197">
        <v>46178.0</v>
      </c>
      <c r="U17" s="8"/>
      <c r="V17" s="8"/>
      <c r="Y17" s="201"/>
      <c r="Z17" s="201">
        <v>0.0</v>
      </c>
      <c r="AA17" s="202"/>
      <c r="AB17" s="203" t="str">
        <f t="shared" si="5"/>
        <v/>
      </c>
      <c r="AC17" s="203"/>
      <c r="AD17" s="203"/>
      <c r="AE17" s="203"/>
      <c r="AF17" s="203"/>
    </row>
    <row r="18">
      <c r="A18" s="234">
        <v>46089.0</v>
      </c>
      <c r="B18" s="222" t="s">
        <v>61</v>
      </c>
      <c r="C18" s="206" t="s">
        <v>7</v>
      </c>
      <c r="D18" s="207">
        <v>46089.837060185186</v>
      </c>
      <c r="E18" s="188"/>
      <c r="F18" s="239" t="str">
        <f>IF(COUNTIF(LEAVE!A:A,H:H)&gt;0,TODAY(),"")</f>
        <v/>
      </c>
      <c r="G18" s="208" t="str">
        <f>IF(countif(TODAY!$C$18,$H$2:$H999),today(),"")</f>
        <v/>
      </c>
      <c r="H18" s="250"/>
      <c r="I18" s="192">
        <f t="shared" si="6"/>
        <v>0</v>
      </c>
      <c r="J18" s="213"/>
      <c r="K18" s="194"/>
      <c r="L18" s="195" t="str">
        <f t="shared" ref="L18:M18" si="21">H18</f>
        <v/>
      </c>
      <c r="M18" s="196">
        <f t="shared" si="21"/>
        <v>0</v>
      </c>
      <c r="N18" s="197">
        <f t="shared" si="3"/>
        <v>0</v>
      </c>
      <c r="O18" s="197">
        <f t="shared" si="4"/>
        <v>46178</v>
      </c>
      <c r="P18" s="8"/>
      <c r="Q18" s="199"/>
      <c r="R18" s="199">
        <v>0.0</v>
      </c>
      <c r="S18" s="197">
        <v>0.0</v>
      </c>
      <c r="T18" s="197">
        <v>46178.0</v>
      </c>
      <c r="U18" s="8"/>
      <c r="V18" s="8"/>
      <c r="Y18" s="201"/>
      <c r="Z18" s="201">
        <v>0.0</v>
      </c>
      <c r="AA18" s="202"/>
      <c r="AB18" s="203" t="str">
        <f t="shared" si="5"/>
        <v/>
      </c>
      <c r="AC18" s="203"/>
      <c r="AD18" s="203"/>
      <c r="AE18" s="203"/>
      <c r="AF18" s="203"/>
    </row>
    <row r="19" ht="15.75" customHeight="1">
      <c r="A19" s="234">
        <v>46090.0</v>
      </c>
      <c r="B19" s="222" t="s">
        <v>57</v>
      </c>
      <c r="C19" s="206" t="s">
        <v>7</v>
      </c>
      <c r="D19" s="207">
        <v>46090.835381944446</v>
      </c>
      <c r="E19" s="188"/>
      <c r="F19" s="239" t="str">
        <f>IF(COUNTIF(LEAVE!A:A,H:H)&gt;0,TODAY(),"")</f>
        <v/>
      </c>
      <c r="G19" s="208" t="str">
        <f>IF(countif(TODAY!$C$18,$H$2:$H999),today(),"")</f>
        <v/>
      </c>
      <c r="H19" s="250"/>
      <c r="I19" s="192">
        <f t="shared" si="6"/>
        <v>0</v>
      </c>
      <c r="J19" s="213"/>
      <c r="K19" s="194"/>
      <c r="L19" s="195" t="str">
        <f t="shared" ref="L19:M19" si="22">H19</f>
        <v/>
      </c>
      <c r="M19" s="196">
        <f t="shared" si="22"/>
        <v>0</v>
      </c>
      <c r="N19" s="197">
        <f t="shared" si="3"/>
        <v>0</v>
      </c>
      <c r="O19" s="197">
        <f t="shared" si="4"/>
        <v>46178</v>
      </c>
      <c r="P19" s="8"/>
      <c r="Q19" s="199"/>
      <c r="R19" s="199">
        <v>0.0</v>
      </c>
      <c r="S19" s="197">
        <v>0.0</v>
      </c>
      <c r="T19" s="197">
        <v>46178.0</v>
      </c>
      <c r="U19" s="8"/>
      <c r="V19" s="8"/>
      <c r="Y19" s="201"/>
      <c r="Z19" s="201">
        <v>0.0</v>
      </c>
      <c r="AA19" s="202"/>
      <c r="AB19" s="203" t="str">
        <f t="shared" si="5"/>
        <v/>
      </c>
      <c r="AC19" s="203"/>
      <c r="AD19" s="203"/>
      <c r="AE19" s="203"/>
      <c r="AF19" s="203"/>
    </row>
    <row r="20" ht="15.75" customHeight="1">
      <c r="A20" s="234">
        <v>46092.0</v>
      </c>
      <c r="B20" s="222" t="s">
        <v>66</v>
      </c>
      <c r="C20" s="206" t="s">
        <v>7</v>
      </c>
      <c r="D20" s="207">
        <v>46092.829988425925</v>
      </c>
      <c r="E20" s="188"/>
      <c r="F20" s="239" t="str">
        <f>IF(COUNTIF(LEAVE!A:A,H:H)&gt;0,TODAY(),"")</f>
        <v/>
      </c>
      <c r="G20" s="208" t="str">
        <f>IF(countif(TODAY!$C$18,$H$2:$H999),today(),"")</f>
        <v/>
      </c>
      <c r="H20" s="250"/>
      <c r="I20" s="192">
        <f t="shared" si="6"/>
        <v>0</v>
      </c>
      <c r="J20" s="213"/>
      <c r="K20" s="194"/>
      <c r="L20" s="195" t="str">
        <f t="shared" ref="L20:M20" si="23">H20</f>
        <v/>
      </c>
      <c r="M20" s="196">
        <f t="shared" si="23"/>
        <v>0</v>
      </c>
      <c r="N20" s="197">
        <f t="shared" si="3"/>
        <v>0</v>
      </c>
      <c r="O20" s="197">
        <f t="shared" si="4"/>
        <v>46178</v>
      </c>
      <c r="P20" s="8"/>
      <c r="Q20" s="199"/>
      <c r="R20" s="199">
        <v>0.0</v>
      </c>
      <c r="S20" s="197">
        <v>0.0</v>
      </c>
      <c r="T20" s="197">
        <v>46178.0</v>
      </c>
      <c r="U20" s="8"/>
      <c r="V20" s="8"/>
      <c r="Y20" s="201"/>
      <c r="Z20" s="201">
        <v>0.0</v>
      </c>
      <c r="AA20" s="202"/>
      <c r="AB20" s="203" t="str">
        <f t="shared" si="5"/>
        <v/>
      </c>
      <c r="AC20" s="203"/>
      <c r="AD20" s="203"/>
      <c r="AE20" s="203"/>
      <c r="AF20" s="203"/>
    </row>
    <row r="21" ht="15.75" customHeight="1">
      <c r="A21" s="234">
        <v>46093.0</v>
      </c>
      <c r="B21" s="222" t="s">
        <v>65</v>
      </c>
      <c r="C21" s="206" t="s">
        <v>5</v>
      </c>
      <c r="D21" s="207">
        <v>46093.838229166664</v>
      </c>
      <c r="E21" s="104"/>
      <c r="F21" s="239" t="str">
        <f>IF(COUNTIF(LEAVE!A:A,H:H)&gt;0,TODAY(),"")</f>
        <v/>
      </c>
      <c r="G21" s="208" t="str">
        <f>IF(countif(TODAY!$C$18,$H$2:$H999),today(),"")</f>
        <v/>
      </c>
      <c r="H21" s="250"/>
      <c r="I21" s="192">
        <f t="shared" si="6"/>
        <v>0</v>
      </c>
      <c r="J21" s="213"/>
      <c r="K21" s="194"/>
      <c r="L21" s="195" t="str">
        <f t="shared" ref="L21:M21" si="24">H21</f>
        <v/>
      </c>
      <c r="M21" s="196">
        <f t="shared" si="24"/>
        <v>0</v>
      </c>
      <c r="N21" s="197">
        <f t="shared" si="3"/>
        <v>0</v>
      </c>
      <c r="O21" s="197">
        <f t="shared" si="4"/>
        <v>46178</v>
      </c>
      <c r="P21" s="8"/>
      <c r="Q21" s="199"/>
      <c r="R21" s="199">
        <v>0.0</v>
      </c>
      <c r="S21" s="197">
        <v>0.0</v>
      </c>
      <c r="T21" s="197">
        <v>46178.0</v>
      </c>
      <c r="U21" s="8"/>
      <c r="V21" s="8"/>
      <c r="Y21" s="201"/>
      <c r="Z21" s="201">
        <v>0.0</v>
      </c>
      <c r="AA21" s="202"/>
      <c r="AB21" s="203" t="str">
        <f t="shared" si="5"/>
        <v/>
      </c>
      <c r="AC21" s="203"/>
      <c r="AD21" s="203"/>
      <c r="AE21" s="203"/>
      <c r="AF21" s="203"/>
    </row>
    <row r="22" ht="15.75" customHeight="1">
      <c r="A22" s="234">
        <v>46095.0</v>
      </c>
      <c r="B22" s="222" t="s">
        <v>52</v>
      </c>
      <c r="C22" s="206" t="s">
        <v>7</v>
      </c>
      <c r="D22" s="207">
        <v>46095.796956018516</v>
      </c>
      <c r="E22" s="104"/>
      <c r="F22" s="239" t="str">
        <f>IF(COUNTIF(LEAVE!A:A,H:H)&gt;0,TODAY(),"")</f>
        <v/>
      </c>
      <c r="G22" s="208" t="str">
        <f>IF(countif(TODAY!$C$18,$H$2:$H999),today(),"")</f>
        <v/>
      </c>
      <c r="H22" s="250"/>
      <c r="I22" s="192">
        <f t="shared" si="6"/>
        <v>0</v>
      </c>
      <c r="J22" s="213"/>
      <c r="K22" s="194"/>
      <c r="L22" s="195" t="str">
        <f t="shared" ref="L22:M22" si="25">H22</f>
        <v/>
      </c>
      <c r="M22" s="196">
        <f t="shared" si="25"/>
        <v>0</v>
      </c>
      <c r="N22" s="197">
        <f t="shared" si="3"/>
        <v>0</v>
      </c>
      <c r="O22" s="197">
        <f t="shared" si="4"/>
        <v>46178</v>
      </c>
      <c r="P22" s="8"/>
      <c r="Q22" s="199"/>
      <c r="R22" s="199">
        <v>0.0</v>
      </c>
      <c r="S22" s="197">
        <v>0.0</v>
      </c>
      <c r="T22" s="197">
        <v>46178.0</v>
      </c>
      <c r="U22" s="8"/>
      <c r="V22" s="8"/>
      <c r="Y22" s="219"/>
      <c r="Z22" s="201">
        <v>0.0</v>
      </c>
      <c r="AA22" s="202"/>
      <c r="AB22" s="203" t="str">
        <f t="shared" si="5"/>
        <v/>
      </c>
      <c r="AC22" s="203"/>
      <c r="AD22" s="203"/>
      <c r="AE22" s="203"/>
      <c r="AF22" s="203"/>
    </row>
    <row r="23" ht="15.75" customHeight="1">
      <c r="A23" s="234">
        <v>46096.0</v>
      </c>
      <c r="B23" s="222" t="s">
        <v>47</v>
      </c>
      <c r="C23" s="206" t="s">
        <v>5</v>
      </c>
      <c r="D23" s="207">
        <v>46096.81695601852</v>
      </c>
      <c r="E23" s="104"/>
      <c r="F23" s="239" t="str">
        <f>IF(COUNTIF(LEAVE!A:A,H:H)&gt;0,TODAY(),"")</f>
        <v/>
      </c>
      <c r="G23" s="208" t="str">
        <f>IF(countif(TODAY!$C$18,$H$2:$H999),today(),"")</f>
        <v/>
      </c>
      <c r="H23" s="250"/>
      <c r="I23" s="192">
        <f t="shared" si="6"/>
        <v>0</v>
      </c>
      <c r="J23" s="213"/>
      <c r="K23" s="194"/>
      <c r="L23" s="195" t="str">
        <f t="shared" ref="L23:M23" si="26">H23</f>
        <v/>
      </c>
      <c r="M23" s="196">
        <f t="shared" si="26"/>
        <v>0</v>
      </c>
      <c r="N23" s="197">
        <f t="shared" si="3"/>
        <v>0</v>
      </c>
      <c r="O23" s="197">
        <f t="shared" si="4"/>
        <v>46178</v>
      </c>
      <c r="P23" s="8"/>
      <c r="Q23" s="199"/>
      <c r="R23" s="199">
        <v>0.0</v>
      </c>
      <c r="S23" s="197">
        <v>0.0</v>
      </c>
      <c r="T23" s="197">
        <v>46178.0</v>
      </c>
      <c r="U23" s="8"/>
      <c r="V23" s="8"/>
      <c r="Y23" s="201"/>
      <c r="Z23" s="201">
        <v>0.0</v>
      </c>
      <c r="AA23" s="202"/>
      <c r="AB23" s="203" t="str">
        <f t="shared" si="5"/>
        <v/>
      </c>
      <c r="AC23" s="203"/>
      <c r="AD23" s="203"/>
      <c r="AE23" s="203"/>
      <c r="AF23" s="203"/>
    </row>
    <row r="24" ht="15.75" customHeight="1">
      <c r="A24" s="234">
        <v>46097.0</v>
      </c>
      <c r="B24" s="222"/>
      <c r="C24" s="206" t="s">
        <v>7</v>
      </c>
      <c r="D24" s="207">
        <v>46097.8228125</v>
      </c>
      <c r="E24" s="104"/>
      <c r="F24" s="239" t="str">
        <f>IF(COUNTIF(LEAVE!A:A,H:H)&gt;0,TODAY(),"")</f>
        <v/>
      </c>
      <c r="G24" s="208" t="str">
        <f>IF(countif(TODAY!$C$18,$H$2:$H999),today(),"")</f>
        <v/>
      </c>
      <c r="H24" s="250"/>
      <c r="I24" s="192">
        <f t="shared" si="6"/>
        <v>0</v>
      </c>
      <c r="J24" s="213"/>
      <c r="K24" s="194"/>
      <c r="L24" s="195" t="str">
        <f t="shared" ref="L24:M24" si="27">H24</f>
        <v/>
      </c>
      <c r="M24" s="196">
        <f t="shared" si="27"/>
        <v>0</v>
      </c>
      <c r="N24" s="197">
        <f t="shared" si="3"/>
        <v>0</v>
      </c>
      <c r="O24" s="197">
        <f t="shared" si="4"/>
        <v>46178</v>
      </c>
      <c r="P24" s="8"/>
      <c r="Q24" s="199"/>
      <c r="R24" s="199">
        <v>0.0</v>
      </c>
      <c r="S24" s="197">
        <v>0.0</v>
      </c>
      <c r="T24" s="197">
        <v>46178.0</v>
      </c>
      <c r="U24" s="8"/>
      <c r="V24" s="8"/>
      <c r="Y24" s="201"/>
      <c r="Z24" s="201">
        <v>0.0</v>
      </c>
      <c r="AA24" s="202"/>
      <c r="AB24" s="203" t="str">
        <f t="shared" si="5"/>
        <v/>
      </c>
      <c r="AC24" s="203"/>
      <c r="AD24" s="203"/>
      <c r="AE24" s="203"/>
      <c r="AF24" s="203"/>
    </row>
    <row r="25" ht="15.75" customHeight="1">
      <c r="A25" s="234">
        <v>46099.0</v>
      </c>
      <c r="B25" s="222" t="s">
        <v>49</v>
      </c>
      <c r="C25" s="206" t="s">
        <v>7</v>
      </c>
      <c r="D25" s="207">
        <v>46099.80081018519</v>
      </c>
      <c r="E25" s="220"/>
      <c r="F25" s="239" t="str">
        <f>IF(COUNTIF(LEAVE!A:A,H:H)&gt;0,TODAY(),"")</f>
        <v/>
      </c>
      <c r="G25" s="208" t="str">
        <f>IF(countif(TODAY!$C$18,$H$2:$H999),today(),"")</f>
        <v/>
      </c>
      <c r="H25" s="250"/>
      <c r="I25" s="192">
        <f t="shared" si="6"/>
        <v>0</v>
      </c>
      <c r="J25" s="213"/>
      <c r="K25" s="194"/>
      <c r="L25" s="195" t="str">
        <f t="shared" ref="L25:M25" si="28">H25</f>
        <v/>
      </c>
      <c r="M25" s="196">
        <f t="shared" si="28"/>
        <v>0</v>
      </c>
      <c r="N25" s="197">
        <f t="shared" si="3"/>
        <v>0</v>
      </c>
      <c r="O25" s="197">
        <f t="shared" si="4"/>
        <v>46178</v>
      </c>
      <c r="P25" s="8"/>
      <c r="Q25" s="199"/>
      <c r="R25" s="199">
        <v>0.0</v>
      </c>
      <c r="S25" s="197">
        <v>0.0</v>
      </c>
      <c r="T25" s="197">
        <v>46178.0</v>
      </c>
      <c r="U25" s="8"/>
      <c r="V25" s="8"/>
      <c r="Y25" s="201"/>
      <c r="Z25" s="201">
        <v>0.0</v>
      </c>
      <c r="AA25" s="202"/>
      <c r="AB25" s="203" t="str">
        <f t="shared" si="5"/>
        <v/>
      </c>
      <c r="AC25" s="203"/>
      <c r="AD25" s="203"/>
      <c r="AE25" s="203"/>
      <c r="AF25" s="203"/>
    </row>
    <row r="26" ht="15.75" customHeight="1">
      <c r="A26" s="234">
        <v>46100.0</v>
      </c>
      <c r="B26" s="222" t="s">
        <v>69</v>
      </c>
      <c r="C26" s="206" t="s">
        <v>7</v>
      </c>
      <c r="D26" s="207">
        <v>46100.83112268519</v>
      </c>
      <c r="E26" s="220"/>
      <c r="F26" s="239" t="str">
        <f>IF(COUNTIF(LEAVE!A:A,H:H)&gt;0,TODAY(),"")</f>
        <v/>
      </c>
      <c r="G26" s="208" t="str">
        <f>IF(countif(TODAY!$C$18,$H$2:$H999),today(),"")</f>
        <v/>
      </c>
      <c r="H26" s="250"/>
      <c r="I26" s="192">
        <f t="shared" si="6"/>
        <v>0</v>
      </c>
      <c r="J26" s="213"/>
      <c r="K26" s="194"/>
      <c r="L26" s="195" t="str">
        <f t="shared" ref="L26:M26" si="29">H26</f>
        <v/>
      </c>
      <c r="M26" s="196">
        <f t="shared" si="29"/>
        <v>0</v>
      </c>
      <c r="N26" s="197">
        <f t="shared" si="3"/>
        <v>0</v>
      </c>
      <c r="O26" s="197">
        <f t="shared" si="4"/>
        <v>46178</v>
      </c>
      <c r="P26" s="8"/>
      <c r="Q26" s="199"/>
      <c r="R26" s="199">
        <v>0.0</v>
      </c>
      <c r="S26" s="197">
        <v>0.0</v>
      </c>
      <c r="T26" s="197">
        <v>46178.0</v>
      </c>
      <c r="U26" s="8"/>
      <c r="V26" s="8"/>
      <c r="Y26" s="201"/>
      <c r="Z26" s="201">
        <v>0.0</v>
      </c>
      <c r="AA26" s="202"/>
      <c r="AB26" s="203" t="str">
        <f t="shared" si="5"/>
        <v/>
      </c>
      <c r="AC26" s="203"/>
      <c r="AD26" s="203"/>
      <c r="AE26" s="203"/>
      <c r="AF26" s="203"/>
    </row>
    <row r="27" ht="15.75" customHeight="1">
      <c r="A27" s="234">
        <v>46102.0</v>
      </c>
      <c r="B27" s="222" t="s">
        <v>57</v>
      </c>
      <c r="C27" s="206" t="s">
        <v>7</v>
      </c>
      <c r="D27" s="207">
        <v>46102.8416087963</v>
      </c>
      <c r="E27" s="220"/>
      <c r="F27" s="239" t="str">
        <f>IF(COUNTIF(LEAVE!A:A,H:H)&gt;0,TODAY(),"")</f>
        <v/>
      </c>
      <c r="G27" s="208" t="str">
        <f>IF(countif(TODAY!$C$18,$H$2:$H999),today(),"")</f>
        <v/>
      </c>
      <c r="H27" s="250"/>
      <c r="I27" s="192">
        <f t="shared" si="6"/>
        <v>0</v>
      </c>
      <c r="J27" s="213"/>
      <c r="K27" s="194"/>
      <c r="L27" s="195" t="str">
        <f t="shared" ref="L27:M27" si="30">H27</f>
        <v/>
      </c>
      <c r="M27" s="196">
        <f t="shared" si="30"/>
        <v>0</v>
      </c>
      <c r="N27" s="197">
        <f t="shared" si="3"/>
        <v>0</v>
      </c>
      <c r="O27" s="197">
        <f t="shared" si="4"/>
        <v>46178</v>
      </c>
      <c r="P27" s="8"/>
      <c r="Q27" s="199"/>
      <c r="R27" s="199">
        <v>0.0</v>
      </c>
      <c r="S27" s="197">
        <v>0.0</v>
      </c>
      <c r="T27" s="197">
        <v>46178.0</v>
      </c>
      <c r="U27" s="8"/>
      <c r="V27" s="8"/>
      <c r="Y27" s="201"/>
      <c r="Z27" s="201">
        <v>0.0</v>
      </c>
      <c r="AA27" s="202"/>
      <c r="AB27" s="203"/>
      <c r="AC27" s="203"/>
      <c r="AD27" s="203"/>
      <c r="AE27" s="203"/>
      <c r="AF27" s="203"/>
    </row>
    <row r="28" ht="15.75" customHeight="1">
      <c r="A28" s="234">
        <v>46103.0</v>
      </c>
      <c r="B28" s="222" t="s">
        <v>66</v>
      </c>
      <c r="C28" s="206" t="s">
        <v>5</v>
      </c>
      <c r="D28" s="207">
        <v>46103.80983796297</v>
      </c>
      <c r="E28" s="3"/>
      <c r="F28" s="239" t="str">
        <f>IF(COUNTIF(LEAVE!A:A,H:H)&gt;0,TODAY(),"")</f>
        <v/>
      </c>
      <c r="G28" s="208" t="str">
        <f>IF(countif(TODAY!$C$18,$H$2:$H999),today(),"")</f>
        <v/>
      </c>
      <c r="H28" s="250"/>
      <c r="I28" s="192">
        <f t="shared" si="6"/>
        <v>0</v>
      </c>
      <c r="J28" s="213"/>
      <c r="K28" s="194"/>
      <c r="L28" s="195" t="str">
        <f t="shared" ref="L28:M28" si="31">H28</f>
        <v/>
      </c>
      <c r="M28" s="196">
        <f t="shared" si="31"/>
        <v>0</v>
      </c>
      <c r="N28" s="197">
        <f t="shared" si="3"/>
        <v>0</v>
      </c>
      <c r="O28" s="197">
        <f t="shared" si="4"/>
        <v>46178</v>
      </c>
      <c r="P28" s="8"/>
      <c r="Q28" s="199"/>
      <c r="R28" s="199">
        <v>0.0</v>
      </c>
      <c r="S28" s="197">
        <v>0.0</v>
      </c>
      <c r="T28" s="197">
        <v>46178.0</v>
      </c>
      <c r="U28" s="8"/>
      <c r="V28" s="8"/>
      <c r="W28" s="221"/>
      <c r="X28" s="221"/>
      <c r="Y28" s="201"/>
      <c r="Z28" s="201">
        <v>0.0</v>
      </c>
    </row>
    <row r="29" ht="15.75" customHeight="1">
      <c r="A29" s="234">
        <v>46104.0</v>
      </c>
      <c r="B29" s="222" t="s">
        <v>61</v>
      </c>
      <c r="C29" s="206" t="s">
        <v>7</v>
      </c>
      <c r="D29" s="207">
        <v>46104.83310185185</v>
      </c>
      <c r="E29" s="3"/>
      <c r="F29" s="239" t="str">
        <f>IF(COUNTIF(LEAVE!A:A,H:H)&gt;0,TODAY(),"")</f>
        <v/>
      </c>
      <c r="G29" s="208" t="str">
        <f>IF(countif(TODAY!$C$18,$H$2:$H999),today(),"")</f>
        <v/>
      </c>
      <c r="H29" s="250"/>
      <c r="I29" s="192">
        <f t="shared" si="6"/>
        <v>0</v>
      </c>
      <c r="J29" s="213"/>
      <c r="K29" s="194"/>
      <c r="L29" s="195" t="str">
        <f t="shared" ref="L29:M29" si="32">H29</f>
        <v/>
      </c>
      <c r="M29" s="196">
        <f t="shared" si="32"/>
        <v>0</v>
      </c>
      <c r="N29" s="197">
        <f t="shared" si="3"/>
        <v>0</v>
      </c>
      <c r="O29" s="197">
        <f t="shared" si="4"/>
        <v>46178</v>
      </c>
      <c r="P29" s="8"/>
      <c r="Q29" s="199"/>
      <c r="R29" s="199">
        <v>0.0</v>
      </c>
      <c r="S29" s="197">
        <v>0.0</v>
      </c>
      <c r="T29" s="197">
        <v>46178.0</v>
      </c>
      <c r="U29" s="8"/>
      <c r="V29" s="8"/>
      <c r="W29" s="221"/>
      <c r="X29" s="221"/>
      <c r="Y29" s="201"/>
      <c r="Z29" s="201"/>
    </row>
    <row r="30" ht="15.75" customHeight="1">
      <c r="A30" s="234">
        <v>46106.0</v>
      </c>
      <c r="B30" s="222" t="s">
        <v>52</v>
      </c>
      <c r="C30" s="206" t="s">
        <v>9</v>
      </c>
      <c r="D30" s="207">
        <v>46106.81034722222</v>
      </c>
      <c r="E30" s="3"/>
      <c r="F30" s="239" t="str">
        <f>IF(COUNTIF(LEAVE!A:A,H:H)&gt;0,TODAY(),"")</f>
        <v/>
      </c>
      <c r="G30" s="208" t="str">
        <f>IF(countif(TODAY!$C$18,$H$2:$H999),today(),"")</f>
        <v/>
      </c>
      <c r="H30" s="250"/>
      <c r="I30" s="192">
        <f t="shared" si="6"/>
        <v>0</v>
      </c>
      <c r="J30" s="213"/>
      <c r="K30" s="194"/>
      <c r="L30" s="195" t="str">
        <f t="shared" ref="L30:M30" si="33">H30</f>
        <v/>
      </c>
      <c r="M30" s="196">
        <f t="shared" si="33"/>
        <v>0</v>
      </c>
      <c r="N30" s="197">
        <f t="shared" si="3"/>
        <v>0</v>
      </c>
      <c r="O30" s="197">
        <f t="shared" si="4"/>
        <v>46178</v>
      </c>
      <c r="P30" s="8"/>
      <c r="Q30" s="199" t="s">
        <v>61</v>
      </c>
      <c r="R30" s="199">
        <v>7.0</v>
      </c>
      <c r="S30" s="197">
        <v>92342.0</v>
      </c>
      <c r="T30" s="197">
        <v>92342.0</v>
      </c>
      <c r="U30" s="8"/>
      <c r="V30" s="8"/>
      <c r="W30" s="221"/>
      <c r="X30" s="221"/>
      <c r="Y30" s="201"/>
      <c r="Z30" s="201"/>
    </row>
    <row r="31" ht="15.75" customHeight="1">
      <c r="A31" s="204">
        <v>46107.0</v>
      </c>
      <c r="B31" s="222" t="s">
        <v>65</v>
      </c>
      <c r="C31" s="206" t="s">
        <v>7</v>
      </c>
      <c r="D31" s="207">
        <v>46107.8287037037</v>
      </c>
      <c r="E31" s="3"/>
      <c r="F31" s="239" t="str">
        <f>IF(COUNTIF(LEAVE!A:A,H:H)&gt;0,TODAY(),"")</f>
        <v/>
      </c>
      <c r="G31" s="208" t="str">
        <f>IF(countif(TODAY!$C$18,$H$2:$H999),today(),"")</f>
        <v/>
      </c>
      <c r="H31" s="250"/>
      <c r="I31" s="192">
        <f t="shared" si="6"/>
        <v>0</v>
      </c>
      <c r="J31" s="213"/>
      <c r="K31" s="194"/>
      <c r="L31" s="195" t="str">
        <f t="shared" ref="L31:M31" si="34">H31</f>
        <v/>
      </c>
      <c r="M31" s="196">
        <f t="shared" si="34"/>
        <v>0</v>
      </c>
      <c r="N31" s="197">
        <f t="shared" si="3"/>
        <v>0</v>
      </c>
      <c r="O31" s="197">
        <f t="shared" si="4"/>
        <v>46178</v>
      </c>
      <c r="P31" s="8"/>
      <c r="Q31" s="199" t="s">
        <v>69</v>
      </c>
      <c r="R31" s="199">
        <v>8.0</v>
      </c>
      <c r="S31" s="197">
        <v>92349.0</v>
      </c>
      <c r="T31" s="197">
        <v>92349.0</v>
      </c>
      <c r="U31" s="8"/>
      <c r="V31" s="8"/>
      <c r="Y31" s="201"/>
      <c r="Z31" s="201"/>
    </row>
    <row r="32" ht="15.75" customHeight="1">
      <c r="A32" s="204">
        <v>46110.0</v>
      </c>
      <c r="B32" s="222" t="s">
        <v>47</v>
      </c>
      <c r="C32" s="206" t="s">
        <v>7</v>
      </c>
      <c r="D32" s="207">
        <v>46110.84512731482</v>
      </c>
      <c r="E32" s="3"/>
      <c r="F32" s="3"/>
      <c r="G32" s="3"/>
      <c r="H32" s="3"/>
      <c r="J32" s="226"/>
      <c r="K32" s="3"/>
      <c r="L32" s="3"/>
      <c r="O32" s="227"/>
      <c r="Q32" s="94"/>
      <c r="R32" s="94"/>
      <c r="S32" s="94"/>
      <c r="T32" s="94"/>
      <c r="Y32" s="201"/>
      <c r="Z32" s="201"/>
    </row>
    <row r="33" ht="15.75" customHeight="1">
      <c r="A33" s="204">
        <v>46111.0</v>
      </c>
      <c r="B33" s="222"/>
      <c r="C33" s="206" t="s">
        <v>9</v>
      </c>
      <c r="D33" s="207">
        <v>46111.84732638889</v>
      </c>
      <c r="E33" s="3"/>
      <c r="F33" s="3"/>
      <c r="G33" s="3"/>
      <c r="H33" s="3"/>
      <c r="J33" s="226"/>
      <c r="K33" s="3"/>
      <c r="L33" s="3"/>
      <c r="O33" s="227"/>
      <c r="Q33" s="94"/>
      <c r="R33" s="94"/>
      <c r="S33" s="94"/>
      <c r="T33" s="94"/>
      <c r="Y33" s="201"/>
      <c r="Z33" s="201"/>
    </row>
    <row r="34" ht="15.75" customHeight="1">
      <c r="A34" s="204">
        <v>46113.0</v>
      </c>
      <c r="B34" s="222" t="s">
        <v>69</v>
      </c>
      <c r="C34" s="223"/>
      <c r="D34" s="207"/>
      <c r="E34" s="3"/>
      <c r="F34" s="3"/>
      <c r="G34" s="3"/>
      <c r="H34" s="3"/>
      <c r="J34" s="226"/>
      <c r="K34" s="3"/>
      <c r="L34" s="3"/>
      <c r="O34" s="227"/>
      <c r="Q34" s="94"/>
      <c r="R34" s="94"/>
      <c r="S34" s="94"/>
      <c r="T34" s="94"/>
      <c r="Y34" s="201"/>
      <c r="Z34" s="201"/>
    </row>
    <row r="35" ht="15.75" customHeight="1">
      <c r="A35" s="204">
        <v>46114.0</v>
      </c>
      <c r="B35" s="222" t="s">
        <v>49</v>
      </c>
      <c r="C35" s="223"/>
      <c r="D35" s="231"/>
      <c r="E35" s="3"/>
      <c r="F35" s="3"/>
      <c r="G35" s="3"/>
      <c r="H35" s="3"/>
      <c r="J35" s="226"/>
      <c r="K35" s="3"/>
      <c r="L35" s="3"/>
      <c r="O35" s="227"/>
      <c r="Q35" s="94"/>
      <c r="R35" s="94"/>
      <c r="S35" s="94"/>
      <c r="T35" s="94"/>
      <c r="Y35" s="201" t="s">
        <v>92</v>
      </c>
      <c r="Z35" s="201"/>
    </row>
    <row r="36" ht="15.75" customHeight="1">
      <c r="A36" s="204">
        <v>46116.0</v>
      </c>
      <c r="B36" s="222" t="s">
        <v>57</v>
      </c>
      <c r="C36" s="206" t="s">
        <v>7</v>
      </c>
      <c r="D36" s="207">
        <v>46116.82844907408</v>
      </c>
      <c r="E36" s="3"/>
      <c r="F36" s="3"/>
      <c r="G36" s="3"/>
      <c r="H36" s="3"/>
      <c r="J36" s="226"/>
      <c r="K36" s="3"/>
      <c r="L36" s="3"/>
      <c r="O36" s="227"/>
      <c r="Q36" s="94"/>
      <c r="R36" s="94"/>
      <c r="S36" s="94"/>
      <c r="T36" s="94"/>
      <c r="Y36" s="201" t="s">
        <v>92</v>
      </c>
      <c r="Z36" s="201"/>
    </row>
    <row r="37" ht="15.75" customHeight="1">
      <c r="A37" s="204">
        <v>46117.0</v>
      </c>
      <c r="B37" s="222" t="s">
        <v>66</v>
      </c>
      <c r="C37" s="206" t="s">
        <v>5</v>
      </c>
      <c r="D37" s="207">
        <v>46117.83688657408</v>
      </c>
      <c r="E37" s="3"/>
      <c r="F37" s="3"/>
      <c r="G37" s="3"/>
      <c r="H37" s="3"/>
      <c r="J37" s="226"/>
      <c r="K37" s="3"/>
      <c r="L37" s="3"/>
      <c r="O37" s="227"/>
      <c r="Q37" s="94"/>
      <c r="R37" s="94"/>
      <c r="S37" s="94"/>
      <c r="T37" s="94"/>
      <c r="Y37" s="201" t="s">
        <v>92</v>
      </c>
      <c r="Z37" s="201"/>
    </row>
    <row r="38" ht="15.75" customHeight="1">
      <c r="A38" s="204">
        <v>46118.0</v>
      </c>
      <c r="B38" s="222" t="s">
        <v>61</v>
      </c>
      <c r="C38" s="206" t="s">
        <v>7</v>
      </c>
      <c r="D38" s="207">
        <v>46118.80917824074</v>
      </c>
      <c r="E38" s="3"/>
      <c r="F38" s="3"/>
      <c r="G38" s="3"/>
      <c r="H38" s="3"/>
      <c r="J38" s="226"/>
      <c r="K38" s="3"/>
      <c r="L38" s="3"/>
      <c r="O38" s="227"/>
      <c r="Q38" s="94"/>
      <c r="R38" s="94"/>
      <c r="S38" s="94"/>
      <c r="T38" s="94"/>
      <c r="Y38" s="94" t="s">
        <v>92</v>
      </c>
    </row>
    <row r="39" ht="15.75" customHeight="1">
      <c r="A39" s="204">
        <v>46120.0</v>
      </c>
      <c r="B39" s="222" t="s">
        <v>65</v>
      </c>
      <c r="C39" s="206" t="s">
        <v>9</v>
      </c>
      <c r="D39" s="207">
        <v>46120.81348379629</v>
      </c>
      <c r="E39" s="3"/>
      <c r="F39" s="3"/>
      <c r="G39" s="3"/>
      <c r="H39" s="3"/>
      <c r="J39" s="226"/>
      <c r="K39" s="3"/>
      <c r="L39" s="3"/>
      <c r="O39" s="227"/>
      <c r="Q39" s="94"/>
      <c r="R39" s="94"/>
      <c r="S39" s="94"/>
      <c r="T39" s="94"/>
      <c r="Y39" s="94" t="s">
        <v>92</v>
      </c>
    </row>
    <row r="40" ht="15.75" customHeight="1">
      <c r="A40" s="251">
        <v>46121.0</v>
      </c>
      <c r="B40" s="222" t="s">
        <v>52</v>
      </c>
      <c r="C40" s="206" t="s">
        <v>3</v>
      </c>
      <c r="D40" s="207">
        <v>46121.83679398148</v>
      </c>
      <c r="E40" s="3"/>
      <c r="F40" s="3"/>
      <c r="G40" s="3"/>
      <c r="H40" s="3"/>
      <c r="J40" s="226"/>
      <c r="K40" s="3"/>
      <c r="L40" s="3"/>
      <c r="O40" s="227"/>
      <c r="Q40" s="94"/>
      <c r="R40" s="94"/>
      <c r="S40" s="94"/>
      <c r="T40" s="94"/>
      <c r="Y40" s="94" t="s">
        <v>92</v>
      </c>
    </row>
    <row r="41" ht="15.75" customHeight="1">
      <c r="A41" s="204">
        <v>46123.0</v>
      </c>
      <c r="B41" s="222"/>
      <c r="C41" s="206" t="s">
        <v>9</v>
      </c>
      <c r="D41" s="207">
        <v>46123.82809027778</v>
      </c>
      <c r="E41" s="3"/>
      <c r="F41" s="3"/>
      <c r="G41" s="3"/>
      <c r="H41" s="3"/>
      <c r="J41" s="226"/>
      <c r="K41" s="3"/>
      <c r="L41" s="3"/>
      <c r="O41" s="227"/>
      <c r="Q41" s="94"/>
      <c r="R41" s="94"/>
      <c r="S41" s="94"/>
      <c r="T41" s="94"/>
      <c r="Y41" s="94" t="s">
        <v>92</v>
      </c>
    </row>
    <row r="42" ht="15.75" customHeight="1">
      <c r="A42" s="204">
        <v>46124.0</v>
      </c>
      <c r="B42" s="222" t="s">
        <v>69</v>
      </c>
      <c r="C42" s="206" t="s">
        <v>5</v>
      </c>
      <c r="D42" s="207">
        <v>46124.842835648145</v>
      </c>
      <c r="E42" s="3"/>
      <c r="F42" s="3"/>
      <c r="G42" s="3"/>
      <c r="H42" s="3"/>
      <c r="J42" s="226"/>
      <c r="K42" s="3"/>
      <c r="L42" s="3"/>
      <c r="O42" s="227"/>
      <c r="Q42" s="94"/>
      <c r="R42" s="94"/>
      <c r="S42" s="94"/>
      <c r="T42" s="94"/>
      <c r="Y42" s="94" t="s">
        <v>92</v>
      </c>
    </row>
    <row r="43" ht="15.75" customHeight="1">
      <c r="A43" s="204">
        <v>46125.0</v>
      </c>
      <c r="B43" s="222" t="s">
        <v>49</v>
      </c>
      <c r="C43" s="206" t="s">
        <v>7</v>
      </c>
      <c r="D43" s="207">
        <v>46125.840162037035</v>
      </c>
      <c r="E43" s="3"/>
      <c r="F43" s="3"/>
      <c r="G43" s="3"/>
      <c r="H43" s="3"/>
      <c r="J43" s="226"/>
      <c r="K43" s="3"/>
      <c r="L43" s="3"/>
      <c r="O43" s="227"/>
      <c r="Q43" s="94"/>
      <c r="R43" s="94"/>
      <c r="S43" s="94"/>
      <c r="T43" s="94"/>
      <c r="Y43" s="94" t="s">
        <v>92</v>
      </c>
    </row>
    <row r="44" ht="15.75" customHeight="1">
      <c r="A44" s="204">
        <v>46127.0</v>
      </c>
      <c r="B44" s="222" t="s">
        <v>57</v>
      </c>
      <c r="C44" s="206" t="s">
        <v>7</v>
      </c>
      <c r="D44" s="207">
        <v>46127.84101851852</v>
      </c>
      <c r="E44" s="3"/>
      <c r="F44" s="3"/>
      <c r="G44" s="3"/>
      <c r="H44" s="3"/>
      <c r="J44" s="226"/>
      <c r="K44" s="3"/>
      <c r="L44" s="3"/>
      <c r="O44" s="227"/>
      <c r="Q44" s="94"/>
      <c r="R44" s="94"/>
      <c r="S44" s="94"/>
      <c r="T44" s="94"/>
      <c r="Y44" s="94" t="s">
        <v>92</v>
      </c>
    </row>
    <row r="45" ht="15.75" customHeight="1">
      <c r="A45" s="204">
        <v>46128.0</v>
      </c>
      <c r="B45" s="222" t="s">
        <v>47</v>
      </c>
      <c r="C45" s="206" t="s">
        <v>9</v>
      </c>
      <c r="D45" s="207">
        <v>46128.80935185185</v>
      </c>
      <c r="E45" s="3"/>
      <c r="F45" s="3"/>
      <c r="G45" s="3"/>
      <c r="H45" s="3"/>
      <c r="J45" s="226"/>
      <c r="K45" s="3"/>
      <c r="L45" s="3"/>
      <c r="O45" s="227"/>
      <c r="Q45" s="94"/>
      <c r="R45" s="94"/>
      <c r="S45" s="94"/>
      <c r="T45" s="94"/>
      <c r="Y45" s="94" t="s">
        <v>92</v>
      </c>
    </row>
    <row r="46" ht="15.75" customHeight="1">
      <c r="A46" s="242">
        <v>46130.0</v>
      </c>
      <c r="B46" s="222" t="s">
        <v>66</v>
      </c>
      <c r="C46" s="206" t="s">
        <v>9</v>
      </c>
      <c r="D46" s="207">
        <v>46130.835497685184</v>
      </c>
      <c r="E46" s="3"/>
      <c r="F46" s="3"/>
      <c r="G46" s="3"/>
      <c r="H46" s="3"/>
      <c r="J46" s="226"/>
      <c r="K46" s="3"/>
      <c r="L46" s="3"/>
      <c r="O46" s="227"/>
      <c r="Q46" s="94"/>
      <c r="R46" s="94"/>
      <c r="S46" s="94"/>
      <c r="T46" s="94"/>
    </row>
    <row r="47" ht="15.75" customHeight="1">
      <c r="A47" s="204">
        <v>46131.0</v>
      </c>
      <c r="B47" s="222" t="s">
        <v>61</v>
      </c>
      <c r="C47" s="206" t="s">
        <v>5</v>
      </c>
      <c r="D47" s="207">
        <v>46132.34775462963</v>
      </c>
      <c r="E47" s="3"/>
      <c r="F47" s="3"/>
      <c r="G47" s="3"/>
      <c r="H47" s="3"/>
      <c r="J47" s="226"/>
      <c r="K47" s="3"/>
      <c r="L47" s="3"/>
      <c r="O47" s="227"/>
      <c r="Q47" s="94"/>
      <c r="R47" s="94"/>
      <c r="S47" s="94"/>
      <c r="T47" s="94"/>
    </row>
    <row r="48" ht="15.75" customHeight="1">
      <c r="A48" s="242">
        <v>46134.0</v>
      </c>
      <c r="B48" s="222" t="s">
        <v>65</v>
      </c>
      <c r="C48" s="206" t="s">
        <v>5</v>
      </c>
      <c r="D48" s="207">
        <v>46134.83875</v>
      </c>
      <c r="E48" s="3"/>
      <c r="F48" s="3"/>
      <c r="G48" s="3"/>
      <c r="H48" s="3"/>
      <c r="J48" s="226"/>
      <c r="K48" s="3"/>
      <c r="L48" s="3"/>
      <c r="O48" s="227"/>
      <c r="Q48" s="94"/>
      <c r="R48" s="94"/>
      <c r="S48" s="94"/>
      <c r="T48" s="94"/>
    </row>
    <row r="49" ht="15.75" customHeight="1">
      <c r="A49" s="242">
        <v>46137.0</v>
      </c>
      <c r="B49" s="222"/>
      <c r="C49" s="206" t="s">
        <v>5</v>
      </c>
      <c r="D49" s="207">
        <v>46137.84011574074</v>
      </c>
      <c r="E49" s="3"/>
      <c r="F49" s="3"/>
      <c r="G49" s="3"/>
      <c r="H49" s="3"/>
      <c r="J49" s="226"/>
      <c r="K49" s="3"/>
      <c r="L49" s="3"/>
      <c r="O49" s="227"/>
      <c r="Q49" s="94"/>
      <c r="R49" s="94"/>
      <c r="S49" s="94"/>
      <c r="T49" s="94"/>
    </row>
    <row r="50" ht="15.75" customHeight="1">
      <c r="A50" s="242">
        <v>46138.0</v>
      </c>
      <c r="B50" s="222" t="s">
        <v>52</v>
      </c>
      <c r="C50" s="206" t="s">
        <v>9</v>
      </c>
      <c r="D50" s="207">
        <v>46138.83494212963</v>
      </c>
      <c r="E50" s="3"/>
      <c r="F50" s="3"/>
      <c r="G50" s="3"/>
      <c r="H50" s="3"/>
      <c r="J50" s="226"/>
      <c r="K50" s="3"/>
      <c r="L50" s="3"/>
      <c r="O50" s="227"/>
      <c r="Q50" s="94"/>
      <c r="R50" s="94"/>
      <c r="S50" s="94"/>
      <c r="T50" s="94"/>
    </row>
    <row r="51" ht="15.75" customHeight="1">
      <c r="A51" s="234">
        <v>46139.0</v>
      </c>
      <c r="B51" s="222" t="s">
        <v>49</v>
      </c>
      <c r="C51" s="206" t="s">
        <v>9</v>
      </c>
      <c r="D51" s="207">
        <v>46139.82486111111</v>
      </c>
      <c r="E51" s="3"/>
      <c r="F51" s="3"/>
      <c r="G51" s="3"/>
      <c r="H51" s="3"/>
      <c r="J51" s="226"/>
      <c r="K51" s="3"/>
      <c r="L51" s="3"/>
      <c r="O51" s="227"/>
      <c r="Q51" s="94"/>
      <c r="R51" s="94"/>
      <c r="S51" s="94"/>
      <c r="T51" s="94"/>
    </row>
    <row r="52" ht="15.75" customHeight="1">
      <c r="A52" s="234">
        <v>46141.0</v>
      </c>
      <c r="B52" s="222" t="s">
        <v>49</v>
      </c>
      <c r="C52" s="206" t="s">
        <v>7</v>
      </c>
      <c r="D52" s="207">
        <v>46141.837696759256</v>
      </c>
      <c r="E52" s="3"/>
      <c r="F52" s="3"/>
      <c r="G52" s="3"/>
      <c r="H52" s="3"/>
      <c r="J52" s="226"/>
      <c r="K52" s="3"/>
      <c r="L52" s="3"/>
      <c r="O52" s="227"/>
      <c r="Q52" s="94"/>
      <c r="R52" s="94"/>
      <c r="S52" s="94"/>
      <c r="T52" s="94"/>
    </row>
    <row r="53" ht="15.75" customHeight="1">
      <c r="A53" s="234">
        <v>46142.0</v>
      </c>
      <c r="B53" s="222" t="s">
        <v>69</v>
      </c>
      <c r="C53" s="206" t="s">
        <v>9</v>
      </c>
      <c r="D53" s="207">
        <v>46142.82865740741</v>
      </c>
      <c r="E53" s="3"/>
      <c r="F53" s="3"/>
      <c r="G53" s="3"/>
      <c r="H53" s="3"/>
      <c r="J53" s="226"/>
      <c r="K53" s="3"/>
      <c r="L53" s="3"/>
      <c r="O53" s="227"/>
      <c r="Q53" s="94"/>
      <c r="R53" s="94"/>
      <c r="S53" s="94"/>
      <c r="T53" s="94"/>
    </row>
    <row r="54" ht="15.75" customHeight="1">
      <c r="A54" s="234">
        <v>46144.0</v>
      </c>
      <c r="B54" s="222" t="s">
        <v>47</v>
      </c>
      <c r="C54" s="206" t="s">
        <v>7</v>
      </c>
      <c r="D54" s="207">
        <v>46144.828622685185</v>
      </c>
      <c r="E54" s="3"/>
      <c r="F54" s="3"/>
      <c r="G54" s="3"/>
      <c r="H54" s="3"/>
      <c r="J54" s="226"/>
      <c r="K54" s="3"/>
      <c r="L54" s="3"/>
      <c r="O54" s="227"/>
      <c r="Q54" s="94"/>
      <c r="R54" s="94"/>
      <c r="S54" s="94"/>
      <c r="T54" s="94"/>
    </row>
    <row r="55" ht="15.75" customHeight="1">
      <c r="A55" s="234">
        <v>46145.0</v>
      </c>
      <c r="B55" s="222" t="s">
        <v>57</v>
      </c>
      <c r="C55" s="206" t="s">
        <v>5</v>
      </c>
      <c r="D55" s="207">
        <v>46145.83452546296</v>
      </c>
      <c r="E55" s="3"/>
      <c r="F55" s="3"/>
      <c r="G55" s="3"/>
      <c r="H55" s="3"/>
      <c r="J55" s="226"/>
      <c r="K55" s="3"/>
      <c r="L55" s="3"/>
      <c r="O55" s="227"/>
      <c r="Q55" s="94"/>
      <c r="R55" s="94"/>
      <c r="S55" s="94"/>
      <c r="T55" s="94"/>
    </row>
    <row r="56" ht="15.75" customHeight="1">
      <c r="A56" s="234">
        <v>46146.0</v>
      </c>
      <c r="B56" s="222" t="s">
        <v>66</v>
      </c>
      <c r="C56" s="206" t="s">
        <v>9</v>
      </c>
      <c r="D56" s="207">
        <v>46146.827361111114</v>
      </c>
      <c r="E56" s="3"/>
      <c r="F56" s="3"/>
      <c r="G56" s="3"/>
      <c r="H56" s="3"/>
      <c r="J56" s="226"/>
      <c r="K56" s="3"/>
      <c r="L56" s="3"/>
      <c r="O56" s="227"/>
      <c r="Q56" s="94"/>
      <c r="R56" s="94"/>
      <c r="S56" s="94"/>
      <c r="T56" s="94"/>
    </row>
    <row r="57" ht="15.75" customHeight="1">
      <c r="A57" s="234">
        <v>46148.0</v>
      </c>
      <c r="B57" s="222" t="s">
        <v>65</v>
      </c>
      <c r="C57" s="206" t="s">
        <v>7</v>
      </c>
      <c r="D57" s="207">
        <v>46148.8315625</v>
      </c>
      <c r="E57" s="3"/>
      <c r="F57" s="3"/>
      <c r="G57" s="3"/>
      <c r="H57" s="3"/>
      <c r="J57" s="226"/>
      <c r="K57" s="3"/>
      <c r="L57" s="3"/>
      <c r="O57" s="227"/>
      <c r="Q57" s="94"/>
      <c r="R57" s="94"/>
      <c r="S57" s="94"/>
      <c r="T57" s="94"/>
    </row>
    <row r="58" ht="15.75" customHeight="1">
      <c r="A58" s="234">
        <v>46149.0</v>
      </c>
      <c r="B58" s="222" t="s">
        <v>61</v>
      </c>
      <c r="C58" s="206" t="s">
        <v>7</v>
      </c>
      <c r="D58" s="207">
        <v>46149.8280787037</v>
      </c>
      <c r="E58" s="3"/>
      <c r="F58" s="3"/>
      <c r="G58" s="3"/>
      <c r="H58" s="3"/>
      <c r="J58" s="226"/>
      <c r="K58" s="3"/>
      <c r="L58" s="3"/>
      <c r="O58" s="227"/>
      <c r="Q58" s="94"/>
      <c r="R58" s="94"/>
      <c r="S58" s="94"/>
      <c r="T58" s="94"/>
    </row>
    <row r="59" ht="15.75" customHeight="1">
      <c r="A59" s="234">
        <v>46151.0</v>
      </c>
      <c r="B59" s="222" t="s">
        <v>52</v>
      </c>
      <c r="C59" s="206" t="s">
        <v>9</v>
      </c>
      <c r="D59" s="207">
        <v>46151.83887731482</v>
      </c>
      <c r="E59" s="3"/>
      <c r="F59" s="3"/>
      <c r="G59" s="3"/>
      <c r="H59" s="3"/>
      <c r="J59" s="226"/>
      <c r="K59" s="3"/>
      <c r="L59" s="3"/>
      <c r="O59" s="227"/>
      <c r="Q59" s="94"/>
      <c r="R59" s="94"/>
      <c r="S59" s="94"/>
      <c r="T59" s="94"/>
    </row>
    <row r="60" ht="15.75" customHeight="1">
      <c r="A60" s="234">
        <v>46152.0</v>
      </c>
      <c r="B60" s="222"/>
      <c r="C60" s="206" t="s">
        <v>7</v>
      </c>
      <c r="D60" s="207">
        <v>46152.82300925926</v>
      </c>
      <c r="E60" s="3"/>
      <c r="F60" s="3"/>
      <c r="G60" s="3"/>
      <c r="H60" s="3"/>
      <c r="J60" s="226"/>
      <c r="K60" s="3"/>
      <c r="L60" s="3"/>
      <c r="O60" s="227"/>
      <c r="Q60" s="94"/>
      <c r="R60" s="94"/>
      <c r="S60" s="94"/>
      <c r="T60" s="94"/>
    </row>
    <row r="61" ht="15.75" customHeight="1">
      <c r="A61" s="234">
        <v>46153.0</v>
      </c>
      <c r="B61" s="222" t="s">
        <v>57</v>
      </c>
      <c r="C61" s="206" t="s">
        <v>9</v>
      </c>
      <c r="D61" s="207">
        <v>46153.81287037037</v>
      </c>
      <c r="E61" s="3"/>
      <c r="F61" s="3"/>
      <c r="G61" s="3"/>
      <c r="H61" s="3"/>
      <c r="J61" s="226"/>
      <c r="K61" s="3"/>
      <c r="L61" s="3"/>
      <c r="O61" s="227"/>
      <c r="Q61" s="94"/>
      <c r="R61" s="94"/>
      <c r="S61" s="94"/>
      <c r="T61" s="94"/>
    </row>
    <row r="62" ht="15.75" customHeight="1">
      <c r="A62" s="234">
        <v>46155.0</v>
      </c>
      <c r="B62" s="222" t="s">
        <v>66</v>
      </c>
      <c r="C62" s="206" t="s">
        <v>5</v>
      </c>
      <c r="D62" s="207">
        <v>46155.834398148145</v>
      </c>
      <c r="E62" s="3"/>
      <c r="F62" s="3"/>
      <c r="G62" s="3"/>
      <c r="H62" s="3"/>
      <c r="J62" s="226"/>
      <c r="K62" s="3"/>
      <c r="L62" s="3"/>
      <c r="O62" s="227"/>
      <c r="Q62" s="94"/>
      <c r="R62" s="94"/>
      <c r="S62" s="94"/>
      <c r="T62" s="94"/>
    </row>
    <row r="63" ht="15.75" customHeight="1">
      <c r="A63" s="234">
        <v>46156.0</v>
      </c>
      <c r="B63" s="222" t="s">
        <v>49</v>
      </c>
      <c r="C63" s="206" t="s">
        <v>9</v>
      </c>
      <c r="D63" s="207">
        <v>46156.82959490741</v>
      </c>
      <c r="E63" s="3"/>
      <c r="F63" s="3"/>
      <c r="G63" s="3"/>
      <c r="H63" s="3"/>
      <c r="J63" s="226"/>
      <c r="K63" s="3"/>
      <c r="L63" s="3"/>
      <c r="O63" s="227"/>
      <c r="Q63" s="94"/>
      <c r="R63" s="94"/>
      <c r="S63" s="94"/>
      <c r="T63" s="94"/>
    </row>
    <row r="64" ht="15.75" customHeight="1">
      <c r="A64" s="234">
        <v>46158.0</v>
      </c>
      <c r="B64" s="222" t="s">
        <v>47</v>
      </c>
      <c r="C64" s="206" t="s">
        <v>7</v>
      </c>
      <c r="D64" s="207">
        <v>46158.83765046296</v>
      </c>
      <c r="E64" s="3"/>
      <c r="F64" s="3"/>
      <c r="G64" s="3"/>
      <c r="H64" s="3"/>
      <c r="J64" s="226"/>
      <c r="K64" s="3"/>
      <c r="L64" s="3"/>
      <c r="O64" s="227"/>
      <c r="Q64" s="94"/>
      <c r="R64" s="94"/>
      <c r="S64" s="94"/>
      <c r="T64" s="94"/>
    </row>
    <row r="65" ht="15.75" customHeight="1">
      <c r="A65" s="234">
        <v>46159.0</v>
      </c>
      <c r="B65" s="222" t="s">
        <v>69</v>
      </c>
      <c r="C65" s="206" t="s">
        <v>7</v>
      </c>
      <c r="D65" s="207">
        <v>46159.842685185184</v>
      </c>
      <c r="E65" s="3"/>
      <c r="F65" s="3"/>
      <c r="G65" s="3"/>
      <c r="H65" s="3"/>
      <c r="J65" s="226"/>
      <c r="K65" s="3"/>
      <c r="L65" s="3"/>
      <c r="O65" s="227"/>
      <c r="Q65" s="94"/>
      <c r="R65" s="94"/>
      <c r="S65" s="94"/>
      <c r="T65" s="94"/>
    </row>
    <row r="66" ht="15.75" customHeight="1">
      <c r="A66" s="234">
        <v>46160.0</v>
      </c>
      <c r="B66" s="222" t="s">
        <v>65</v>
      </c>
      <c r="C66" s="206" t="s">
        <v>7</v>
      </c>
      <c r="D66" s="207">
        <v>46160.83230324074</v>
      </c>
      <c r="E66" s="3"/>
      <c r="F66" s="3"/>
      <c r="G66" s="3"/>
      <c r="H66" s="3"/>
      <c r="J66" s="226"/>
      <c r="K66" s="3"/>
      <c r="L66" s="3"/>
      <c r="O66" s="227"/>
      <c r="Q66" s="94"/>
      <c r="R66" s="94"/>
      <c r="S66" s="94"/>
      <c r="T66" s="94"/>
    </row>
    <row r="67" ht="15.75" customHeight="1">
      <c r="A67" s="234">
        <v>46162.0</v>
      </c>
      <c r="B67" s="222" t="s">
        <v>52</v>
      </c>
      <c r="C67" s="206" t="s">
        <v>9</v>
      </c>
      <c r="D67" s="207">
        <v>46162.810208333336</v>
      </c>
      <c r="E67" s="3"/>
      <c r="F67" s="3"/>
      <c r="G67" s="3"/>
      <c r="H67" s="3"/>
      <c r="J67" s="226"/>
      <c r="K67" s="3"/>
      <c r="L67" s="3"/>
      <c r="O67" s="227"/>
      <c r="Q67" s="94"/>
      <c r="R67" s="94"/>
      <c r="S67" s="94"/>
      <c r="T67" s="94"/>
    </row>
    <row r="68" ht="15.75" customHeight="1">
      <c r="A68" s="234">
        <v>46163.0</v>
      </c>
      <c r="B68" s="222"/>
      <c r="C68" s="206" t="s">
        <v>7</v>
      </c>
      <c r="D68" s="207">
        <v>46163.829247685186</v>
      </c>
      <c r="E68" s="3"/>
      <c r="F68" s="3"/>
      <c r="G68" s="3"/>
      <c r="H68" s="3"/>
      <c r="J68" s="226"/>
      <c r="K68" s="3"/>
      <c r="L68" s="3"/>
      <c r="O68" s="227"/>
      <c r="Q68" s="94"/>
      <c r="R68" s="94"/>
      <c r="S68" s="94"/>
      <c r="T68" s="94"/>
    </row>
    <row r="69" ht="15.75" customHeight="1">
      <c r="A69" s="234">
        <v>46165.0</v>
      </c>
      <c r="B69" s="222" t="s">
        <v>61</v>
      </c>
      <c r="C69" s="206" t="s">
        <v>7</v>
      </c>
      <c r="D69" s="207">
        <v>46165.82809027778</v>
      </c>
      <c r="E69" s="3"/>
      <c r="F69" s="3"/>
      <c r="G69" s="3"/>
      <c r="H69" s="3"/>
      <c r="J69" s="226"/>
      <c r="K69" s="3"/>
      <c r="L69" s="3"/>
      <c r="O69" s="227"/>
      <c r="Q69" s="94"/>
      <c r="R69" s="94"/>
      <c r="S69" s="94"/>
      <c r="T69" s="94"/>
    </row>
    <row r="70" ht="15.75" customHeight="1">
      <c r="A70" s="234">
        <v>46166.0</v>
      </c>
      <c r="B70" s="222" t="s">
        <v>57</v>
      </c>
      <c r="C70" s="206" t="s">
        <v>7</v>
      </c>
      <c r="D70" s="207">
        <v>46166.80997685185</v>
      </c>
      <c r="E70" s="3"/>
      <c r="F70" s="3"/>
      <c r="G70" s="3"/>
      <c r="H70" s="3"/>
      <c r="J70" s="226"/>
      <c r="K70" s="3"/>
      <c r="L70" s="3"/>
      <c r="O70" s="227"/>
      <c r="Q70" s="94"/>
      <c r="R70" s="94"/>
      <c r="S70" s="94"/>
      <c r="T70" s="94"/>
    </row>
    <row r="71" ht="15.75" customHeight="1">
      <c r="A71" s="234">
        <v>46167.0</v>
      </c>
      <c r="B71" s="222" t="s">
        <v>66</v>
      </c>
      <c r="C71" s="206" t="s">
        <v>5</v>
      </c>
      <c r="D71" s="207">
        <v>46167.846041666664</v>
      </c>
      <c r="E71" s="3"/>
      <c r="F71" s="3"/>
      <c r="G71" s="3"/>
      <c r="H71" s="3"/>
      <c r="J71" s="226"/>
      <c r="K71" s="3"/>
      <c r="L71" s="3"/>
      <c r="O71" s="227"/>
      <c r="Q71" s="94"/>
      <c r="R71" s="94"/>
      <c r="S71" s="94"/>
      <c r="T71" s="94"/>
    </row>
    <row r="72" ht="15.75" customHeight="1">
      <c r="A72" s="234">
        <v>46169.0</v>
      </c>
      <c r="B72" s="222" t="s">
        <v>47</v>
      </c>
      <c r="C72" s="206" t="s">
        <v>5</v>
      </c>
      <c r="D72" s="207">
        <v>46169.83105324074</v>
      </c>
      <c r="E72" s="3"/>
      <c r="F72" s="3"/>
      <c r="G72" s="3"/>
      <c r="H72" s="3"/>
      <c r="J72" s="226"/>
      <c r="K72" s="3"/>
      <c r="L72" s="3"/>
      <c r="O72" s="227"/>
      <c r="Q72" s="94"/>
      <c r="R72" s="94"/>
      <c r="S72" s="94"/>
      <c r="T72" s="94"/>
    </row>
    <row r="73" ht="15.75" customHeight="1">
      <c r="A73" s="234">
        <v>46170.0</v>
      </c>
      <c r="B73" s="222" t="s">
        <v>65</v>
      </c>
      <c r="C73" s="206" t="s">
        <v>7</v>
      </c>
      <c r="D73" s="207">
        <v>46170.82037037037</v>
      </c>
      <c r="E73" s="3"/>
      <c r="F73" s="3"/>
      <c r="G73" s="3"/>
      <c r="H73" s="3"/>
      <c r="J73" s="226"/>
      <c r="K73" s="3"/>
      <c r="L73" s="3"/>
      <c r="O73" s="227"/>
      <c r="Q73" s="94"/>
      <c r="R73" s="94"/>
      <c r="S73" s="94"/>
      <c r="T73" s="94"/>
    </row>
    <row r="74" ht="15.75" customHeight="1">
      <c r="A74" s="234">
        <v>46172.0</v>
      </c>
      <c r="B74" s="222" t="s">
        <v>69</v>
      </c>
      <c r="C74" s="206" t="s">
        <v>9</v>
      </c>
      <c r="D74" s="207">
        <v>46172.84023148148</v>
      </c>
      <c r="E74" s="3"/>
      <c r="F74" s="3"/>
      <c r="G74" s="3"/>
      <c r="H74" s="3"/>
      <c r="J74" s="226"/>
      <c r="K74" s="3"/>
      <c r="L74" s="3"/>
      <c r="O74" s="227"/>
      <c r="Q74" s="94"/>
      <c r="R74" s="94"/>
      <c r="S74" s="94"/>
      <c r="T74" s="94"/>
    </row>
    <row r="75" ht="15.75" customHeight="1">
      <c r="A75" s="234">
        <v>46173.0</v>
      </c>
      <c r="B75" s="222" t="s">
        <v>49</v>
      </c>
      <c r="C75" s="206" t="s">
        <v>9</v>
      </c>
      <c r="D75" s="207">
        <v>46173.833715277775</v>
      </c>
      <c r="E75" s="3"/>
      <c r="F75" s="3"/>
      <c r="G75" s="3"/>
      <c r="H75" s="3"/>
      <c r="J75" s="226"/>
      <c r="K75" s="3"/>
      <c r="L75" s="3"/>
      <c r="O75" s="227"/>
      <c r="Q75" s="94"/>
      <c r="R75" s="94"/>
      <c r="S75" s="94"/>
      <c r="T75" s="94"/>
    </row>
    <row r="76" ht="15.75" customHeight="1">
      <c r="A76" s="234">
        <v>46174.0</v>
      </c>
      <c r="B76" s="222" t="s">
        <v>52</v>
      </c>
      <c r="C76" s="206" t="s">
        <v>9</v>
      </c>
      <c r="D76" s="207">
        <v>46174.837013888886</v>
      </c>
      <c r="E76" s="3"/>
      <c r="F76" s="3"/>
      <c r="G76" s="3"/>
      <c r="H76" s="3"/>
      <c r="J76" s="226"/>
      <c r="K76" s="3"/>
      <c r="L76" s="3"/>
      <c r="O76" s="227"/>
      <c r="Q76" s="94"/>
      <c r="R76" s="94"/>
      <c r="S76" s="94"/>
      <c r="T76" s="94"/>
    </row>
    <row r="77" ht="15.75" customHeight="1">
      <c r="A77" s="234">
        <v>46176.0</v>
      </c>
      <c r="B77" s="222" t="s">
        <v>57</v>
      </c>
      <c r="C77" s="206" t="s">
        <v>7</v>
      </c>
      <c r="D77" s="207">
        <v>46176.84813657407</v>
      </c>
      <c r="E77" s="3"/>
      <c r="F77" s="3"/>
      <c r="G77" s="3"/>
      <c r="H77" s="3"/>
      <c r="J77" s="226"/>
      <c r="K77" s="3"/>
      <c r="L77" s="3"/>
      <c r="O77" s="227"/>
      <c r="Q77" s="94"/>
      <c r="R77" s="94"/>
      <c r="S77" s="94"/>
      <c r="T77" s="94"/>
    </row>
    <row r="78" ht="15.75" customHeight="1">
      <c r="A78" s="204"/>
      <c r="B78" s="222"/>
      <c r="C78" s="223"/>
      <c r="D78" s="231"/>
      <c r="E78" s="3"/>
      <c r="F78" s="3"/>
      <c r="G78" s="3"/>
      <c r="H78" s="3"/>
      <c r="J78" s="226"/>
      <c r="K78" s="3"/>
      <c r="L78" s="3"/>
      <c r="O78" s="227"/>
      <c r="Q78" s="94"/>
      <c r="R78" s="94"/>
      <c r="S78" s="94"/>
      <c r="T78" s="94"/>
    </row>
    <row r="79" ht="15.75" customHeight="1">
      <c r="A79" s="234"/>
      <c r="B79" s="222"/>
      <c r="C79" s="223"/>
      <c r="D79" s="231"/>
      <c r="E79" s="3"/>
      <c r="F79" s="3"/>
      <c r="G79" s="3"/>
      <c r="H79" s="3"/>
      <c r="J79" s="226"/>
      <c r="K79" s="3"/>
      <c r="L79" s="3"/>
      <c r="O79" s="227"/>
      <c r="Q79" s="94"/>
      <c r="R79" s="94"/>
      <c r="S79" s="94"/>
      <c r="T79" s="94"/>
    </row>
    <row r="80" ht="15.75" customHeight="1">
      <c r="A80" s="204"/>
      <c r="B80" s="222"/>
      <c r="C80" s="223"/>
      <c r="D80" s="231"/>
      <c r="E80" s="3"/>
      <c r="F80" s="3"/>
      <c r="G80" s="3"/>
      <c r="H80" s="3"/>
      <c r="J80" s="226"/>
      <c r="K80" s="3"/>
      <c r="L80" s="3"/>
      <c r="O80" s="227"/>
      <c r="Q80" s="94"/>
      <c r="R80" s="94"/>
      <c r="S80" s="94"/>
      <c r="T80" s="94"/>
    </row>
    <row r="81" ht="15.75" customHeight="1">
      <c r="A81" s="204"/>
      <c r="B81" s="222"/>
      <c r="C81" s="223"/>
      <c r="D81" s="231"/>
      <c r="E81" s="3"/>
      <c r="F81" s="3"/>
      <c r="G81" s="3"/>
      <c r="H81" s="3"/>
      <c r="J81" s="226"/>
      <c r="K81" s="3"/>
      <c r="L81" s="3"/>
      <c r="O81" s="227"/>
      <c r="Q81" s="94"/>
      <c r="R81" s="94"/>
      <c r="S81" s="94"/>
      <c r="T81" s="94"/>
    </row>
    <row r="82" ht="15.75" customHeight="1">
      <c r="A82" s="204"/>
      <c r="B82" s="222"/>
      <c r="C82" s="223"/>
      <c r="D82" s="231"/>
      <c r="E82" s="3"/>
      <c r="F82" s="3"/>
      <c r="G82" s="3"/>
      <c r="H82" s="3"/>
      <c r="J82" s="226"/>
      <c r="K82" s="3"/>
      <c r="L82" s="3"/>
      <c r="O82" s="227"/>
      <c r="Q82" s="94"/>
      <c r="R82" s="94"/>
      <c r="S82" s="94"/>
      <c r="T82" s="94"/>
    </row>
    <row r="83" ht="15.75" customHeight="1">
      <c r="A83" s="234"/>
      <c r="B83" s="222"/>
      <c r="C83" s="223"/>
      <c r="D83" s="231"/>
      <c r="E83" s="3"/>
      <c r="F83" s="3"/>
      <c r="G83" s="3"/>
      <c r="H83" s="3"/>
      <c r="J83" s="226"/>
      <c r="K83" s="3"/>
      <c r="L83" s="3"/>
      <c r="O83" s="227"/>
      <c r="Q83" s="94"/>
      <c r="R83" s="94"/>
      <c r="S83" s="94"/>
      <c r="T83" s="94"/>
    </row>
    <row r="84" ht="15.75" customHeight="1">
      <c r="A84" s="204"/>
      <c r="B84" s="222"/>
      <c r="C84" s="223"/>
      <c r="D84" s="231"/>
      <c r="E84" s="3"/>
      <c r="F84" s="3"/>
      <c r="G84" s="3"/>
      <c r="H84" s="3"/>
      <c r="J84" s="226"/>
      <c r="K84" s="3"/>
      <c r="L84" s="3"/>
      <c r="O84" s="227"/>
      <c r="Q84" s="94"/>
      <c r="R84" s="94"/>
      <c r="S84" s="94"/>
      <c r="T84" s="94"/>
    </row>
    <row r="85" ht="15.75" customHeight="1">
      <c r="A85" s="234"/>
      <c r="B85" s="222"/>
      <c r="C85" s="223"/>
      <c r="D85" s="231"/>
      <c r="E85" s="3"/>
      <c r="F85" s="3"/>
      <c r="G85" s="3"/>
      <c r="H85" s="3"/>
      <c r="J85" s="226"/>
      <c r="K85" s="3"/>
      <c r="L85" s="3"/>
      <c r="O85" s="227"/>
      <c r="Q85" s="94"/>
      <c r="R85" s="94"/>
      <c r="S85" s="94"/>
      <c r="T85" s="94"/>
    </row>
    <row r="86" ht="15.75" customHeight="1">
      <c r="A86" s="234"/>
      <c r="B86" s="222"/>
      <c r="C86" s="223"/>
      <c r="D86" s="231"/>
      <c r="E86" s="3"/>
      <c r="F86" s="3"/>
      <c r="G86" s="3"/>
      <c r="H86" s="3"/>
      <c r="J86" s="226"/>
      <c r="K86" s="3"/>
      <c r="L86" s="3"/>
      <c r="O86" s="232"/>
      <c r="P86" s="233"/>
      <c r="Q86" s="233"/>
      <c r="R86" s="233"/>
      <c r="S86" s="233"/>
      <c r="T86" s="233"/>
      <c r="U86" s="233"/>
      <c r="V86" s="233"/>
      <c r="W86" s="233"/>
      <c r="X86" s="233"/>
    </row>
    <row r="87" ht="15.75" customHeight="1">
      <c r="A87" s="234"/>
      <c r="B87" s="222"/>
      <c r="C87" s="223"/>
      <c r="D87" s="231"/>
      <c r="E87" s="3"/>
      <c r="F87" s="3"/>
      <c r="G87" s="3"/>
      <c r="H87" s="3"/>
      <c r="J87" s="226"/>
      <c r="K87" s="3"/>
      <c r="L87" s="3"/>
      <c r="O87" s="232"/>
      <c r="P87" s="233"/>
      <c r="Q87" s="233"/>
      <c r="R87" s="233"/>
      <c r="S87" s="233"/>
      <c r="T87" s="233"/>
      <c r="U87" s="233"/>
      <c r="V87" s="233"/>
      <c r="W87" s="233"/>
      <c r="X87" s="233"/>
    </row>
    <row r="88" ht="15.75" customHeight="1">
      <c r="A88" s="204"/>
      <c r="B88" s="222"/>
      <c r="C88" s="223"/>
      <c r="D88" s="231"/>
      <c r="E88" s="3"/>
      <c r="F88" s="3"/>
      <c r="G88" s="3"/>
      <c r="H88" s="3"/>
      <c r="J88" s="226"/>
      <c r="K88" s="3"/>
      <c r="L88" s="3"/>
      <c r="O88" s="232"/>
      <c r="P88" s="233"/>
      <c r="Q88" s="233"/>
      <c r="R88" s="233"/>
      <c r="S88" s="233"/>
      <c r="T88" s="233"/>
      <c r="U88" s="233"/>
      <c r="V88" s="233"/>
      <c r="W88" s="233"/>
      <c r="X88" s="233"/>
    </row>
    <row r="89" ht="15.75" customHeight="1">
      <c r="A89" s="204"/>
      <c r="B89" s="222"/>
      <c r="C89" s="223"/>
      <c r="D89" s="231"/>
      <c r="E89" s="3"/>
      <c r="F89" s="3"/>
      <c r="G89" s="3"/>
      <c r="H89" s="3"/>
      <c r="J89" s="226"/>
      <c r="K89" s="3"/>
      <c r="L89" s="3"/>
      <c r="O89" s="232"/>
      <c r="P89" s="233"/>
      <c r="Q89" s="233"/>
      <c r="R89" s="233"/>
      <c r="S89" s="233"/>
      <c r="T89" s="233"/>
      <c r="U89" s="233"/>
      <c r="V89" s="233"/>
      <c r="W89" s="233"/>
      <c r="X89" s="233"/>
    </row>
    <row r="90" ht="15.75" customHeight="1">
      <c r="A90" s="204"/>
      <c r="B90" s="222"/>
      <c r="C90" s="223"/>
      <c r="D90" s="231"/>
      <c r="E90" s="3"/>
      <c r="F90" s="3"/>
      <c r="G90" s="3"/>
      <c r="H90" s="3"/>
      <c r="J90" s="226"/>
      <c r="K90" s="3"/>
      <c r="L90" s="3"/>
      <c r="O90" s="232"/>
      <c r="P90" s="233"/>
      <c r="Q90" s="233"/>
      <c r="R90" s="233"/>
      <c r="S90" s="233"/>
      <c r="T90" s="233"/>
      <c r="U90" s="233"/>
      <c r="V90" s="233"/>
      <c r="W90" s="233"/>
      <c r="X90" s="233"/>
    </row>
    <row r="91" ht="15.75" customHeight="1">
      <c r="A91" s="234"/>
      <c r="B91" s="222"/>
      <c r="C91" s="223"/>
      <c r="D91" s="231"/>
      <c r="E91" s="3"/>
      <c r="F91" s="3"/>
      <c r="G91" s="3"/>
      <c r="H91" s="3"/>
      <c r="J91" s="226"/>
      <c r="K91" s="3"/>
      <c r="L91" s="3"/>
      <c r="O91" s="232"/>
      <c r="P91" s="233"/>
      <c r="Q91" s="233"/>
      <c r="R91" s="233"/>
      <c r="S91" s="233"/>
      <c r="T91" s="233"/>
      <c r="U91" s="233"/>
      <c r="V91" s="233"/>
      <c r="W91" s="233"/>
      <c r="X91" s="233"/>
    </row>
    <row r="92" ht="15.75" customHeight="1">
      <c r="A92" s="204"/>
      <c r="B92" s="222"/>
      <c r="C92" s="223"/>
      <c r="D92" s="231"/>
      <c r="E92" s="3"/>
      <c r="F92" s="3"/>
      <c r="G92" s="3"/>
      <c r="H92" s="3"/>
      <c r="J92" s="226"/>
      <c r="K92" s="3"/>
      <c r="L92" s="3"/>
      <c r="O92" s="227"/>
      <c r="Q92" s="94"/>
      <c r="R92" s="94"/>
      <c r="S92" s="94"/>
      <c r="T92" s="94"/>
    </row>
    <row r="93" ht="15.75" customHeight="1">
      <c r="A93" s="234"/>
      <c r="B93" s="222"/>
      <c r="C93" s="223"/>
      <c r="D93" s="231"/>
      <c r="E93" s="3"/>
      <c r="F93" s="3"/>
      <c r="G93" s="3"/>
      <c r="H93" s="3"/>
      <c r="J93" s="226"/>
      <c r="K93" s="3"/>
      <c r="L93" s="3"/>
      <c r="O93" s="227"/>
      <c r="Q93" s="94"/>
      <c r="R93" s="94"/>
      <c r="S93" s="94"/>
      <c r="T93" s="94"/>
    </row>
    <row r="94" ht="15.75" customHeight="1">
      <c r="A94" s="204"/>
      <c r="B94" s="222"/>
      <c r="C94" s="223"/>
      <c r="D94" s="231"/>
      <c r="E94" s="3"/>
      <c r="F94" s="3"/>
      <c r="G94" s="3"/>
      <c r="H94" s="3"/>
      <c r="J94" s="226"/>
      <c r="K94" s="3"/>
      <c r="L94" s="3"/>
      <c r="O94" s="227"/>
      <c r="Q94" s="94"/>
      <c r="R94" s="94"/>
      <c r="S94" s="94"/>
      <c r="T94" s="94"/>
    </row>
    <row r="95" ht="15.75" customHeight="1">
      <c r="A95" s="234"/>
      <c r="B95" s="222"/>
      <c r="C95" s="223"/>
      <c r="D95" s="231"/>
      <c r="E95" s="3"/>
      <c r="F95" s="3"/>
      <c r="G95" s="3"/>
      <c r="H95" s="3"/>
      <c r="J95" s="226"/>
      <c r="K95" s="3"/>
      <c r="L95" s="3"/>
      <c r="O95" s="227"/>
      <c r="Q95" s="94"/>
      <c r="R95" s="94"/>
      <c r="S95" s="94"/>
      <c r="T95" s="94"/>
    </row>
    <row r="96" ht="15.75" customHeight="1">
      <c r="A96" s="234"/>
      <c r="B96" s="222"/>
      <c r="C96" s="223"/>
      <c r="D96" s="231"/>
      <c r="E96" s="3"/>
      <c r="F96" s="3"/>
      <c r="G96" s="3"/>
      <c r="H96" s="3"/>
      <c r="J96" s="226"/>
      <c r="K96" s="3"/>
      <c r="L96" s="3"/>
      <c r="O96" s="227"/>
      <c r="Q96" s="94"/>
      <c r="R96" s="94"/>
      <c r="S96" s="94"/>
      <c r="T96" s="94"/>
    </row>
    <row r="97" ht="15.75" customHeight="1">
      <c r="A97" s="204"/>
      <c r="B97" s="222"/>
      <c r="C97" s="223"/>
      <c r="D97" s="231"/>
      <c r="E97" s="3"/>
      <c r="F97" s="3"/>
      <c r="G97" s="3"/>
      <c r="H97" s="3"/>
      <c r="J97" s="226"/>
      <c r="K97" s="3"/>
      <c r="L97" s="3"/>
      <c r="O97" s="227"/>
      <c r="Q97" s="94"/>
      <c r="R97" s="94"/>
      <c r="S97" s="94"/>
      <c r="T97" s="94"/>
    </row>
    <row r="98" ht="15.75" customHeight="1">
      <c r="A98" s="234"/>
      <c r="B98" s="222"/>
      <c r="C98" s="223"/>
      <c r="D98" s="231"/>
      <c r="E98" s="3"/>
      <c r="F98" s="3"/>
      <c r="G98" s="3"/>
      <c r="H98" s="3"/>
      <c r="J98" s="226"/>
      <c r="K98" s="3"/>
      <c r="L98" s="3"/>
      <c r="O98" s="227"/>
      <c r="Q98" s="94"/>
      <c r="R98" s="94"/>
      <c r="S98" s="94"/>
      <c r="T98" s="94"/>
    </row>
    <row r="99" ht="15.75" customHeight="1">
      <c r="A99" s="204"/>
      <c r="B99" s="222"/>
      <c r="C99" s="223"/>
      <c r="D99" s="231"/>
      <c r="E99" s="3"/>
      <c r="F99" s="3"/>
      <c r="G99" s="3"/>
      <c r="H99" s="3"/>
      <c r="J99" s="226"/>
      <c r="K99" s="3"/>
      <c r="L99" s="3"/>
      <c r="O99" s="227"/>
      <c r="Q99" s="94"/>
      <c r="R99" s="94"/>
      <c r="S99" s="94"/>
      <c r="T99" s="94"/>
    </row>
    <row r="100" ht="15.75" customHeight="1">
      <c r="A100" s="234"/>
      <c r="B100" s="222"/>
      <c r="C100" s="223"/>
      <c r="D100" s="231"/>
      <c r="E100" s="3"/>
      <c r="F100" s="3"/>
      <c r="G100" s="3"/>
      <c r="H100" s="3"/>
      <c r="J100" s="226"/>
      <c r="K100" s="3"/>
      <c r="L100" s="3"/>
      <c r="O100" s="227"/>
      <c r="Q100" s="94"/>
      <c r="R100" s="94"/>
      <c r="S100" s="94"/>
      <c r="T100" s="94"/>
    </row>
    <row r="101" ht="15.75" customHeight="1">
      <c r="A101" s="234"/>
      <c r="B101" s="222"/>
      <c r="C101" s="223"/>
      <c r="D101" s="231"/>
      <c r="E101" s="3"/>
      <c r="F101" s="3"/>
      <c r="G101" s="3"/>
      <c r="H101" s="3"/>
      <c r="J101" s="226"/>
      <c r="K101" s="3"/>
      <c r="L101" s="3"/>
      <c r="O101" s="227"/>
      <c r="Q101" s="94"/>
      <c r="R101" s="94"/>
      <c r="S101" s="94"/>
      <c r="T101" s="94"/>
    </row>
    <row r="102" ht="15.75" customHeight="1">
      <c r="A102" s="234"/>
      <c r="B102" s="222"/>
      <c r="C102" s="223"/>
      <c r="D102" s="231"/>
      <c r="E102" s="3"/>
      <c r="F102" s="3"/>
      <c r="G102" s="3"/>
      <c r="H102" s="3"/>
      <c r="J102" s="226"/>
      <c r="K102" s="3"/>
      <c r="L102" s="3"/>
      <c r="O102" s="227"/>
      <c r="Q102" s="94"/>
      <c r="R102" s="94"/>
      <c r="S102" s="94"/>
      <c r="T102" s="94"/>
    </row>
    <row r="103" ht="15.75" customHeight="1">
      <c r="A103" s="234"/>
      <c r="B103" s="222"/>
      <c r="C103" s="223"/>
      <c r="D103" s="231"/>
      <c r="E103" s="3"/>
      <c r="F103" s="3"/>
      <c r="G103" s="3"/>
      <c r="H103" s="3"/>
      <c r="J103" s="226"/>
      <c r="K103" s="3"/>
      <c r="L103" s="3"/>
      <c r="O103" s="227"/>
      <c r="Q103" s="94"/>
      <c r="R103" s="94"/>
      <c r="S103" s="94"/>
      <c r="T103" s="94"/>
    </row>
    <row r="104" ht="15.75" customHeight="1">
      <c r="A104" s="204"/>
      <c r="B104" s="222"/>
      <c r="C104" s="223"/>
      <c r="D104" s="231"/>
      <c r="E104" s="3"/>
      <c r="F104" s="3"/>
      <c r="G104" s="3"/>
      <c r="H104" s="3"/>
      <c r="J104" s="226"/>
      <c r="K104" s="3"/>
      <c r="L104" s="3"/>
      <c r="O104" s="227"/>
      <c r="Q104" s="94"/>
      <c r="R104" s="94"/>
      <c r="S104" s="94"/>
      <c r="T104" s="94"/>
    </row>
    <row r="105" ht="15.75" customHeight="1">
      <c r="A105" s="204"/>
      <c r="B105" s="222"/>
      <c r="C105" s="223"/>
      <c r="D105" s="231"/>
      <c r="E105" s="3"/>
      <c r="F105" s="3"/>
      <c r="G105" s="3"/>
      <c r="H105" s="3"/>
      <c r="J105" s="226"/>
      <c r="K105" s="3"/>
      <c r="L105" s="3"/>
      <c r="O105" s="227"/>
      <c r="Q105" s="94"/>
      <c r="R105" s="94"/>
      <c r="S105" s="94"/>
      <c r="T105" s="94"/>
    </row>
    <row r="106" ht="15.75" customHeight="1">
      <c r="A106" s="234"/>
      <c r="B106" s="222"/>
      <c r="C106" s="223"/>
      <c r="D106" s="231"/>
      <c r="E106" s="3"/>
      <c r="F106" s="3"/>
      <c r="G106" s="3"/>
      <c r="H106" s="3"/>
      <c r="J106" s="226"/>
      <c r="K106" s="3"/>
      <c r="L106" s="3"/>
      <c r="O106" s="227"/>
      <c r="Q106" s="94"/>
      <c r="R106" s="94"/>
      <c r="S106" s="94"/>
      <c r="T106" s="94"/>
    </row>
    <row r="107" ht="15.75" customHeight="1">
      <c r="A107" s="234"/>
      <c r="B107" s="222"/>
      <c r="C107" s="223"/>
      <c r="D107" s="231"/>
      <c r="E107" s="3"/>
      <c r="F107" s="3"/>
      <c r="G107" s="3"/>
      <c r="H107" s="3"/>
      <c r="J107" s="226"/>
      <c r="K107" s="3"/>
      <c r="L107" s="3"/>
      <c r="O107" s="227"/>
      <c r="Q107" s="94"/>
      <c r="R107" s="94"/>
      <c r="S107" s="94"/>
      <c r="T107" s="94"/>
    </row>
    <row r="108" ht="15.75" customHeight="1">
      <c r="A108" s="228"/>
      <c r="B108" s="222"/>
      <c r="C108" s="223"/>
      <c r="D108" s="231"/>
      <c r="E108" s="3"/>
      <c r="F108" s="3"/>
      <c r="G108" s="3"/>
      <c r="H108" s="3"/>
      <c r="J108" s="226"/>
      <c r="K108" s="3"/>
      <c r="L108" s="3"/>
      <c r="O108" s="227"/>
      <c r="Q108" s="94"/>
      <c r="R108" s="94"/>
      <c r="S108" s="94"/>
      <c r="T108" s="94"/>
    </row>
    <row r="109" ht="15.75" customHeight="1">
      <c r="A109" s="234"/>
      <c r="B109" s="222"/>
      <c r="C109" s="223"/>
      <c r="D109" s="231"/>
      <c r="E109" s="3"/>
      <c r="F109" s="3"/>
      <c r="G109" s="3"/>
      <c r="H109" s="3"/>
      <c r="J109" s="226"/>
      <c r="K109" s="3"/>
      <c r="L109" s="3"/>
      <c r="O109" s="227"/>
      <c r="Q109" s="94"/>
      <c r="R109" s="94"/>
      <c r="S109" s="94"/>
      <c r="T109" s="94"/>
    </row>
    <row r="110" ht="15.75" customHeight="1">
      <c r="A110" s="234"/>
      <c r="B110" s="222"/>
      <c r="C110" s="223"/>
      <c r="D110" s="231"/>
      <c r="E110" s="3"/>
      <c r="F110" s="3"/>
      <c r="G110" s="3"/>
      <c r="H110" s="3"/>
      <c r="J110" s="226"/>
      <c r="K110" s="3"/>
      <c r="L110" s="3"/>
      <c r="O110" s="227"/>
      <c r="Q110" s="94"/>
      <c r="R110" s="94"/>
      <c r="S110" s="94"/>
      <c r="T110" s="94"/>
    </row>
    <row r="111" ht="15.75" customHeight="1">
      <c r="A111" s="234"/>
      <c r="B111" s="222"/>
      <c r="C111" s="223"/>
      <c r="D111" s="231"/>
      <c r="E111" s="3"/>
      <c r="F111" s="3"/>
      <c r="G111" s="3"/>
      <c r="H111" s="3"/>
      <c r="J111" s="226"/>
      <c r="K111" s="3"/>
      <c r="L111" s="3"/>
      <c r="O111" s="227"/>
      <c r="Q111" s="94"/>
      <c r="R111" s="94"/>
      <c r="S111" s="94"/>
      <c r="T111" s="94"/>
    </row>
    <row r="112" ht="15.75" customHeight="1">
      <c r="A112" s="204"/>
      <c r="B112" s="222"/>
      <c r="C112" s="223"/>
      <c r="D112" s="231"/>
      <c r="E112" s="3"/>
      <c r="F112" s="3"/>
      <c r="G112" s="3"/>
      <c r="H112" s="3"/>
      <c r="J112" s="226"/>
      <c r="K112" s="3"/>
      <c r="L112" s="3"/>
      <c r="O112" s="227"/>
      <c r="Q112" s="94"/>
      <c r="R112" s="94"/>
      <c r="S112" s="94"/>
      <c r="T112" s="94"/>
    </row>
    <row r="113" ht="15.75" customHeight="1">
      <c r="A113" s="234"/>
      <c r="B113" s="222"/>
      <c r="C113" s="223"/>
      <c r="D113" s="231"/>
      <c r="E113" s="3"/>
      <c r="F113" s="3"/>
      <c r="G113" s="3"/>
      <c r="H113" s="3"/>
      <c r="J113" s="226"/>
      <c r="K113" s="3"/>
      <c r="L113" s="3"/>
      <c r="O113" s="227"/>
      <c r="Q113" s="94"/>
      <c r="R113" s="94"/>
      <c r="S113" s="94"/>
      <c r="T113" s="94"/>
    </row>
    <row r="114" ht="15.75" customHeight="1">
      <c r="A114" s="234"/>
      <c r="B114" s="222"/>
      <c r="C114" s="223"/>
      <c r="D114" s="231"/>
      <c r="E114" s="3"/>
      <c r="F114" s="3"/>
      <c r="G114" s="3"/>
      <c r="H114" s="3"/>
      <c r="J114" s="226"/>
      <c r="K114" s="3"/>
      <c r="L114" s="3"/>
      <c r="O114" s="227"/>
      <c r="Q114" s="94"/>
      <c r="R114" s="94"/>
      <c r="S114" s="94"/>
      <c r="T114" s="94"/>
    </row>
    <row r="115" ht="15.75" customHeight="1">
      <c r="A115" s="234"/>
      <c r="B115" s="222"/>
      <c r="C115" s="223"/>
      <c r="D115" s="231"/>
      <c r="E115" s="3"/>
      <c r="F115" s="3"/>
      <c r="G115" s="3"/>
      <c r="H115" s="3"/>
      <c r="J115" s="226"/>
      <c r="K115" s="3"/>
      <c r="L115" s="3"/>
      <c r="O115" s="227"/>
      <c r="Q115" s="94"/>
      <c r="R115" s="94"/>
      <c r="S115" s="94"/>
      <c r="T115" s="94"/>
      <c r="Y115" s="8"/>
    </row>
    <row r="116" ht="15.75" customHeight="1">
      <c r="A116" s="234"/>
      <c r="B116" s="222"/>
      <c r="C116" s="223"/>
      <c r="D116" s="231"/>
      <c r="E116" s="3"/>
      <c r="F116" s="3"/>
      <c r="G116" s="3"/>
      <c r="H116" s="3"/>
      <c r="J116" s="226"/>
      <c r="K116" s="3"/>
      <c r="L116" s="3"/>
      <c r="O116" s="227"/>
      <c r="Q116" s="94"/>
      <c r="R116" s="94"/>
      <c r="S116" s="94"/>
      <c r="T116" s="94"/>
    </row>
    <row r="117" ht="15.75" customHeight="1">
      <c r="A117" s="234"/>
      <c r="B117" s="222"/>
      <c r="C117" s="223"/>
      <c r="D117" s="231"/>
      <c r="E117" s="3"/>
      <c r="F117" s="3"/>
      <c r="G117" s="3"/>
      <c r="H117" s="3"/>
      <c r="J117" s="226"/>
      <c r="K117" s="3"/>
      <c r="L117" s="3"/>
      <c r="O117" s="227"/>
      <c r="Q117" s="94"/>
      <c r="R117" s="94"/>
      <c r="S117" s="94"/>
      <c r="T117" s="94"/>
    </row>
    <row r="118" ht="15.75" customHeight="1">
      <c r="A118" s="234"/>
      <c r="B118" s="222"/>
      <c r="C118" s="223"/>
      <c r="D118" s="231"/>
      <c r="E118" s="3"/>
      <c r="F118" s="3"/>
      <c r="G118" s="3"/>
      <c r="H118" s="3"/>
      <c r="J118" s="226"/>
      <c r="K118" s="3"/>
      <c r="L118" s="3"/>
      <c r="O118" s="227"/>
      <c r="Q118" s="94"/>
      <c r="R118" s="94"/>
      <c r="S118" s="94"/>
      <c r="T118" s="94"/>
    </row>
    <row r="119" ht="15.75" customHeight="1">
      <c r="A119" s="234"/>
      <c r="B119" s="222"/>
      <c r="C119" s="223"/>
      <c r="D119" s="231"/>
      <c r="E119" s="3"/>
      <c r="F119" s="3"/>
      <c r="G119" s="3"/>
      <c r="H119" s="3"/>
      <c r="J119" s="226"/>
      <c r="K119" s="3"/>
      <c r="L119" s="3"/>
      <c r="O119" s="227"/>
      <c r="Q119" s="94"/>
      <c r="R119" s="94"/>
      <c r="S119" s="94"/>
      <c r="T119" s="94"/>
    </row>
    <row r="120" ht="15.75" customHeight="1">
      <c r="A120" s="204"/>
      <c r="B120" s="222"/>
      <c r="C120" s="223"/>
      <c r="D120" s="231"/>
      <c r="E120" s="3"/>
      <c r="F120" s="3"/>
      <c r="G120" s="3"/>
      <c r="H120" s="3"/>
      <c r="J120" s="226"/>
      <c r="K120" s="3"/>
      <c r="L120" s="3"/>
      <c r="O120" s="227"/>
      <c r="Q120" s="94"/>
      <c r="R120" s="94"/>
      <c r="S120" s="94"/>
      <c r="T120" s="94"/>
    </row>
    <row r="121" ht="15.75" customHeight="1">
      <c r="A121" s="204"/>
      <c r="B121" s="222"/>
      <c r="C121" s="223"/>
      <c r="D121" s="231"/>
      <c r="E121" s="3"/>
      <c r="F121" s="3"/>
      <c r="G121" s="3"/>
      <c r="H121" s="3"/>
      <c r="J121" s="226"/>
      <c r="K121" s="3"/>
      <c r="L121" s="3"/>
      <c r="O121" s="227"/>
      <c r="Q121" s="94"/>
      <c r="R121" s="94"/>
      <c r="S121" s="94"/>
      <c r="T121" s="94"/>
    </row>
    <row r="122" ht="15.75" customHeight="1">
      <c r="A122" s="234"/>
      <c r="B122" s="222"/>
      <c r="C122" s="223"/>
      <c r="D122" s="231"/>
      <c r="E122" s="3"/>
      <c r="F122" s="3"/>
      <c r="G122" s="3"/>
      <c r="H122" s="3"/>
      <c r="J122" s="226"/>
      <c r="K122" s="3"/>
      <c r="L122" s="3"/>
      <c r="O122" s="227"/>
      <c r="Q122" s="94"/>
      <c r="R122" s="94"/>
      <c r="S122" s="94"/>
      <c r="T122" s="94"/>
    </row>
    <row r="123" ht="15.75" customHeight="1">
      <c r="A123" s="234"/>
      <c r="B123" s="222"/>
      <c r="C123" s="223"/>
      <c r="D123" s="231"/>
      <c r="E123" s="3"/>
      <c r="F123" s="3"/>
      <c r="G123" s="3"/>
      <c r="H123" s="3"/>
      <c r="J123" s="226"/>
      <c r="K123" s="3"/>
      <c r="L123" s="3"/>
      <c r="O123" s="227"/>
      <c r="Q123" s="94"/>
      <c r="R123" s="94"/>
      <c r="S123" s="94"/>
      <c r="T123" s="94"/>
    </row>
    <row r="124" ht="15.75" customHeight="1">
      <c r="A124" s="234"/>
      <c r="B124" s="222"/>
      <c r="C124" s="223"/>
      <c r="D124" s="231"/>
      <c r="E124" s="3"/>
      <c r="F124" s="3"/>
      <c r="G124" s="3"/>
      <c r="H124" s="3"/>
      <c r="J124" s="226"/>
      <c r="K124" s="3"/>
      <c r="L124" s="3"/>
      <c r="O124" s="227"/>
      <c r="Q124" s="94"/>
      <c r="R124" s="94"/>
      <c r="S124" s="94"/>
      <c r="T124" s="94"/>
    </row>
    <row r="125" ht="15.75" customHeight="1">
      <c r="A125" s="234"/>
      <c r="B125" s="222"/>
      <c r="C125" s="223"/>
      <c r="D125" s="231"/>
      <c r="E125" s="3"/>
      <c r="F125" s="3"/>
      <c r="G125" s="3"/>
      <c r="H125" s="3"/>
      <c r="J125" s="226"/>
      <c r="K125" s="3"/>
      <c r="L125" s="3"/>
      <c r="O125" s="227"/>
      <c r="Q125" s="94"/>
      <c r="R125" s="94"/>
      <c r="S125" s="94"/>
      <c r="T125" s="94"/>
    </row>
    <row r="126" ht="15.75" customHeight="1">
      <c r="A126" s="204"/>
      <c r="B126" s="222"/>
      <c r="C126" s="223"/>
      <c r="D126" s="231"/>
      <c r="E126" s="3"/>
      <c r="F126" s="3"/>
      <c r="G126" s="3"/>
      <c r="H126" s="3"/>
      <c r="J126" s="226"/>
      <c r="K126" s="3"/>
      <c r="L126" s="3"/>
      <c r="O126" s="227"/>
      <c r="Q126" s="94"/>
      <c r="R126" s="94"/>
      <c r="S126" s="94"/>
      <c r="T126" s="94"/>
    </row>
    <row r="127" ht="15.75" customHeight="1">
      <c r="A127" s="234"/>
      <c r="B127" s="222"/>
      <c r="C127" s="223"/>
      <c r="D127" s="231"/>
      <c r="E127" s="3"/>
      <c r="F127" s="3"/>
      <c r="G127" s="3"/>
      <c r="H127" s="3"/>
      <c r="J127" s="226"/>
      <c r="K127" s="3"/>
      <c r="L127" s="3"/>
      <c r="O127" s="227"/>
      <c r="Q127" s="94"/>
      <c r="R127" s="94"/>
      <c r="S127" s="94"/>
      <c r="T127" s="94"/>
    </row>
    <row r="128" ht="15.75" customHeight="1">
      <c r="A128" s="234"/>
      <c r="B128" s="222"/>
      <c r="C128" s="223"/>
      <c r="D128" s="231"/>
      <c r="E128" s="3"/>
      <c r="F128" s="3"/>
      <c r="G128" s="3"/>
      <c r="H128" s="3"/>
      <c r="J128" s="226"/>
      <c r="K128" s="3"/>
      <c r="L128" s="3"/>
      <c r="O128" s="227"/>
      <c r="Q128" s="94"/>
      <c r="R128" s="94"/>
      <c r="S128" s="94"/>
      <c r="T128" s="94"/>
    </row>
    <row r="129" ht="15.75" customHeight="1">
      <c r="A129" s="234"/>
      <c r="B129" s="222"/>
      <c r="C129" s="223"/>
      <c r="D129" s="231"/>
      <c r="E129" s="3"/>
      <c r="F129" s="3"/>
      <c r="G129" s="3"/>
      <c r="H129" s="3"/>
      <c r="J129" s="226"/>
      <c r="K129" s="3"/>
      <c r="L129" s="3"/>
      <c r="O129" s="227"/>
      <c r="Q129" s="94"/>
      <c r="R129" s="94"/>
      <c r="S129" s="94"/>
      <c r="T129" s="94"/>
    </row>
    <row r="130" ht="15.75" customHeight="1">
      <c r="A130" s="234"/>
      <c r="B130" s="222"/>
      <c r="C130" s="223"/>
      <c r="D130" s="231"/>
      <c r="E130" s="3"/>
      <c r="F130" s="3"/>
      <c r="G130" s="3"/>
      <c r="H130" s="3"/>
      <c r="J130" s="226"/>
      <c r="K130" s="3"/>
      <c r="L130" s="3"/>
      <c r="O130" s="227"/>
      <c r="Q130" s="94"/>
      <c r="R130" s="94"/>
      <c r="S130" s="94"/>
      <c r="T130" s="94"/>
    </row>
    <row r="131" ht="15.75" customHeight="1">
      <c r="A131" s="234"/>
      <c r="B131" s="222"/>
      <c r="C131" s="223"/>
      <c r="D131" s="231"/>
      <c r="E131" s="3"/>
      <c r="F131" s="3"/>
      <c r="G131" s="3"/>
      <c r="H131" s="3"/>
      <c r="J131" s="226"/>
      <c r="K131" s="3"/>
      <c r="L131" s="3"/>
      <c r="O131" s="227"/>
      <c r="Q131" s="94"/>
      <c r="R131" s="94"/>
      <c r="S131" s="94"/>
      <c r="T131" s="94"/>
    </row>
    <row r="132" ht="15.75" customHeight="1">
      <c r="A132" s="234"/>
      <c r="B132" s="222"/>
      <c r="C132" s="223"/>
      <c r="D132" s="231"/>
      <c r="E132" s="3"/>
      <c r="F132" s="3"/>
      <c r="G132" s="3"/>
      <c r="H132" s="3"/>
      <c r="J132" s="226"/>
      <c r="K132" s="3"/>
      <c r="L132" s="3"/>
      <c r="O132" s="227"/>
      <c r="Q132" s="94"/>
      <c r="R132" s="94"/>
      <c r="S132" s="94"/>
      <c r="T132" s="94"/>
    </row>
    <row r="133" ht="15.75" customHeight="1">
      <c r="A133" s="234"/>
      <c r="B133" s="222"/>
      <c r="C133" s="223"/>
      <c r="D133" s="231"/>
      <c r="E133" s="3"/>
      <c r="F133" s="3"/>
      <c r="G133" s="3"/>
      <c r="H133" s="3"/>
      <c r="J133" s="226"/>
      <c r="K133" s="3"/>
      <c r="L133" s="3"/>
      <c r="O133" s="227"/>
      <c r="Q133" s="94"/>
      <c r="R133" s="94"/>
      <c r="S133" s="94"/>
      <c r="T133" s="94"/>
    </row>
    <row r="134" ht="15.75" customHeight="1">
      <c r="A134" s="234"/>
      <c r="B134" s="222"/>
      <c r="C134" s="223"/>
      <c r="D134" s="231"/>
      <c r="E134" s="3"/>
      <c r="F134" s="3"/>
      <c r="G134" s="3"/>
      <c r="H134" s="3"/>
      <c r="J134" s="226"/>
      <c r="K134" s="3"/>
      <c r="L134" s="3"/>
      <c r="O134" s="227"/>
      <c r="Q134" s="94"/>
      <c r="R134" s="94"/>
      <c r="S134" s="94"/>
      <c r="T134" s="94"/>
    </row>
    <row r="135" ht="15.75" customHeight="1">
      <c r="A135" s="234"/>
      <c r="B135" s="222"/>
      <c r="C135" s="223"/>
      <c r="D135" s="231"/>
      <c r="E135" s="3"/>
      <c r="F135" s="3"/>
      <c r="G135" s="3"/>
      <c r="H135" s="3"/>
      <c r="J135" s="226"/>
      <c r="K135" s="3"/>
      <c r="L135" s="3"/>
      <c r="O135" s="227"/>
      <c r="Q135" s="94"/>
      <c r="R135" s="94"/>
      <c r="S135" s="94"/>
      <c r="T135" s="94"/>
    </row>
    <row r="136" ht="15.75" customHeight="1">
      <c r="A136" s="234"/>
      <c r="B136" s="222"/>
      <c r="C136" s="223"/>
      <c r="D136" s="231"/>
      <c r="E136" s="3"/>
      <c r="F136" s="3"/>
      <c r="G136" s="3"/>
      <c r="H136" s="3"/>
      <c r="J136" s="226"/>
      <c r="K136" s="3"/>
      <c r="L136" s="3"/>
      <c r="O136" s="227"/>
      <c r="Q136" s="94"/>
      <c r="R136" s="94"/>
      <c r="S136" s="94"/>
      <c r="T136" s="94"/>
    </row>
    <row r="137" ht="15.75" customHeight="1">
      <c r="A137" s="234"/>
      <c r="B137" s="222"/>
      <c r="C137" s="223"/>
      <c r="D137" s="231"/>
      <c r="E137" s="3"/>
      <c r="F137" s="3"/>
      <c r="G137" s="3"/>
      <c r="H137" s="3"/>
      <c r="J137" s="226"/>
      <c r="K137" s="3"/>
      <c r="L137" s="3"/>
      <c r="O137" s="227"/>
      <c r="Q137" s="94"/>
      <c r="R137" s="94"/>
      <c r="S137" s="94"/>
      <c r="T137" s="94"/>
    </row>
    <row r="138" ht="15.75" customHeight="1">
      <c r="A138" s="234"/>
      <c r="B138" s="222"/>
      <c r="C138" s="223"/>
      <c r="D138" s="231"/>
      <c r="E138" s="3"/>
      <c r="F138" s="3"/>
      <c r="G138" s="3"/>
      <c r="H138" s="3"/>
      <c r="J138" s="226"/>
      <c r="K138" s="3"/>
      <c r="L138" s="3"/>
      <c r="O138" s="227"/>
      <c r="Q138" s="94"/>
      <c r="R138" s="94"/>
      <c r="S138" s="94"/>
      <c r="T138" s="94"/>
    </row>
    <row r="139" ht="15.75" customHeight="1">
      <c r="A139" s="234"/>
      <c r="B139" s="222"/>
      <c r="C139" s="223"/>
      <c r="D139" s="231"/>
      <c r="E139" s="3"/>
      <c r="F139" s="3"/>
      <c r="G139" s="3"/>
      <c r="H139" s="3"/>
      <c r="J139" s="226"/>
      <c r="K139" s="3"/>
      <c r="L139" s="3"/>
      <c r="O139" s="227"/>
      <c r="Q139" s="94"/>
      <c r="R139" s="94"/>
      <c r="S139" s="94"/>
      <c r="T139" s="94"/>
    </row>
    <row r="140" ht="15.75" customHeight="1">
      <c r="A140" s="234"/>
      <c r="B140" s="222"/>
      <c r="C140" s="223"/>
      <c r="D140" s="231"/>
      <c r="E140" s="3"/>
      <c r="F140" s="3"/>
      <c r="G140" s="3"/>
      <c r="H140" s="3"/>
      <c r="J140" s="226"/>
      <c r="K140" s="3"/>
      <c r="L140" s="3"/>
      <c r="O140" s="227"/>
      <c r="Q140" s="94"/>
      <c r="R140" s="94"/>
      <c r="S140" s="94"/>
      <c r="T140" s="94"/>
    </row>
    <row r="141" ht="15.75" customHeight="1">
      <c r="A141" s="234"/>
      <c r="B141" s="222"/>
      <c r="C141" s="223"/>
      <c r="D141" s="231"/>
      <c r="E141" s="3"/>
      <c r="F141" s="3"/>
      <c r="G141" s="3"/>
      <c r="H141" s="3"/>
      <c r="J141" s="226"/>
      <c r="K141" s="3"/>
      <c r="L141" s="3"/>
      <c r="O141" s="227"/>
      <c r="Q141" s="94"/>
      <c r="R141" s="94"/>
      <c r="S141" s="94"/>
      <c r="T141" s="94"/>
    </row>
    <row r="142" ht="15.75" customHeight="1">
      <c r="A142" s="204"/>
      <c r="B142" s="222"/>
      <c r="C142" s="223"/>
      <c r="D142" s="231"/>
      <c r="E142" s="3"/>
      <c r="F142" s="3"/>
      <c r="G142" s="3"/>
      <c r="H142" s="3"/>
      <c r="J142" s="226"/>
      <c r="K142" s="3"/>
      <c r="L142" s="3"/>
      <c r="O142" s="227"/>
      <c r="Q142" s="94"/>
      <c r="R142" s="94"/>
      <c r="S142" s="94"/>
      <c r="T142" s="94"/>
    </row>
    <row r="143" ht="15.75" customHeight="1">
      <c r="A143" s="234"/>
      <c r="B143" s="222"/>
      <c r="C143" s="223"/>
      <c r="D143" s="231"/>
      <c r="E143" s="3"/>
      <c r="F143" s="3"/>
      <c r="G143" s="3"/>
      <c r="H143" s="3"/>
      <c r="J143" s="226"/>
      <c r="K143" s="3"/>
      <c r="L143" s="3"/>
      <c r="O143" s="227"/>
      <c r="Q143" s="94"/>
      <c r="R143" s="94"/>
      <c r="S143" s="94"/>
      <c r="T143" s="94"/>
    </row>
    <row r="144" ht="15.75" customHeight="1">
      <c r="A144" s="234"/>
      <c r="B144" s="222"/>
      <c r="C144" s="223"/>
      <c r="D144" s="231"/>
      <c r="E144" s="3"/>
      <c r="F144" s="3"/>
      <c r="G144" s="3"/>
      <c r="H144" s="3"/>
      <c r="J144" s="226"/>
      <c r="K144" s="3"/>
      <c r="L144" s="3"/>
      <c r="O144" s="227"/>
      <c r="Q144" s="94"/>
      <c r="R144" s="94"/>
      <c r="S144" s="94"/>
      <c r="T144" s="94"/>
    </row>
    <row r="145" ht="15.75" customHeight="1">
      <c r="A145" s="234"/>
      <c r="B145" s="222"/>
      <c r="C145" s="223"/>
      <c r="D145" s="231"/>
      <c r="E145" s="3"/>
      <c r="F145" s="3"/>
      <c r="G145" s="3"/>
      <c r="H145" s="3"/>
      <c r="J145" s="226"/>
      <c r="K145" s="3"/>
      <c r="L145" s="3"/>
      <c r="O145" s="227"/>
      <c r="Q145" s="94"/>
      <c r="R145" s="94"/>
      <c r="S145" s="94"/>
      <c r="T145" s="94"/>
    </row>
    <row r="146" ht="15.75" customHeight="1">
      <c r="A146" s="234"/>
      <c r="B146" s="222"/>
      <c r="C146" s="223"/>
      <c r="D146" s="231"/>
      <c r="E146" s="3"/>
      <c r="F146" s="3"/>
      <c r="G146" s="3"/>
      <c r="H146" s="3"/>
      <c r="J146" s="226"/>
      <c r="K146" s="3"/>
      <c r="L146" s="3"/>
      <c r="O146" s="227"/>
      <c r="Q146" s="94"/>
      <c r="R146" s="94"/>
      <c r="S146" s="94"/>
      <c r="T146" s="94"/>
    </row>
    <row r="147" ht="15.75" customHeight="1">
      <c r="A147" s="234"/>
      <c r="B147" s="222"/>
      <c r="C147" s="223"/>
      <c r="D147" s="231"/>
      <c r="E147" s="3"/>
      <c r="F147" s="3"/>
      <c r="G147" s="3"/>
      <c r="H147" s="3"/>
      <c r="J147" s="226"/>
      <c r="K147" s="3"/>
      <c r="L147" s="3"/>
      <c r="O147" s="227"/>
      <c r="Q147" s="94"/>
      <c r="R147" s="94"/>
      <c r="S147" s="94"/>
      <c r="T147" s="94"/>
    </row>
    <row r="148" ht="15.75" customHeight="1">
      <c r="A148" s="234"/>
      <c r="B148" s="222"/>
      <c r="C148" s="223"/>
      <c r="D148" s="231"/>
      <c r="E148" s="3"/>
      <c r="F148" s="3"/>
      <c r="G148" s="3"/>
      <c r="H148" s="3"/>
      <c r="J148" s="226"/>
      <c r="K148" s="3"/>
      <c r="L148" s="3"/>
      <c r="O148" s="227"/>
      <c r="Q148" s="94"/>
      <c r="R148" s="94"/>
      <c r="S148" s="94"/>
      <c r="T148" s="94"/>
    </row>
    <row r="149" ht="15.75" customHeight="1">
      <c r="A149" s="234"/>
      <c r="B149" s="222"/>
      <c r="C149" s="223"/>
      <c r="D149" s="231"/>
      <c r="E149" s="3"/>
      <c r="F149" s="3"/>
      <c r="G149" s="3"/>
      <c r="H149" s="3"/>
      <c r="J149" s="226"/>
      <c r="K149" s="3"/>
      <c r="L149" s="3"/>
      <c r="O149" s="227"/>
      <c r="Q149" s="94"/>
      <c r="R149" s="94"/>
      <c r="S149" s="94"/>
      <c r="T149" s="94"/>
    </row>
    <row r="150" ht="15.75" customHeight="1">
      <c r="A150" s="234"/>
      <c r="B150" s="222"/>
      <c r="C150" s="223"/>
      <c r="D150" s="231"/>
      <c r="E150" s="3"/>
      <c r="F150" s="3"/>
      <c r="G150" s="3"/>
      <c r="H150" s="3"/>
      <c r="J150" s="226"/>
      <c r="K150" s="3"/>
      <c r="L150" s="3"/>
      <c r="O150" s="227"/>
      <c r="Q150" s="94"/>
      <c r="R150" s="94"/>
      <c r="S150" s="94"/>
      <c r="T150" s="94"/>
    </row>
    <row r="151" ht="15.75" customHeight="1">
      <c r="A151" s="234"/>
      <c r="B151" s="222"/>
      <c r="C151" s="223"/>
      <c r="D151" s="231"/>
      <c r="E151" s="3"/>
      <c r="F151" s="3"/>
      <c r="G151" s="3"/>
      <c r="H151" s="3"/>
      <c r="J151" s="226"/>
      <c r="K151" s="3"/>
      <c r="L151" s="3"/>
      <c r="O151" s="227"/>
      <c r="Q151" s="94"/>
      <c r="R151" s="94"/>
      <c r="S151" s="94"/>
      <c r="T151" s="94"/>
    </row>
    <row r="152" ht="15.75" customHeight="1">
      <c r="A152" s="234"/>
      <c r="B152" s="222"/>
      <c r="C152" s="223"/>
      <c r="D152" s="231"/>
      <c r="E152" s="3"/>
      <c r="F152" s="3"/>
      <c r="G152" s="3"/>
      <c r="H152" s="3"/>
      <c r="J152" s="226"/>
      <c r="K152" s="3"/>
      <c r="L152" s="3"/>
      <c r="O152" s="227"/>
      <c r="Q152" s="94"/>
      <c r="R152" s="94"/>
      <c r="S152" s="94"/>
      <c r="T152" s="94"/>
    </row>
    <row r="153" ht="15.75" customHeight="1">
      <c r="A153" s="234"/>
      <c r="B153" s="222"/>
      <c r="C153" s="223"/>
      <c r="D153" s="231"/>
      <c r="E153" s="3"/>
      <c r="F153" s="3"/>
      <c r="G153" s="3"/>
      <c r="H153" s="3"/>
      <c r="J153" s="226"/>
      <c r="K153" s="3"/>
      <c r="L153" s="3"/>
      <c r="O153" s="227"/>
      <c r="Q153" s="94"/>
      <c r="R153" s="94"/>
      <c r="S153" s="94"/>
      <c r="T153" s="94"/>
    </row>
    <row r="154" ht="15.75" customHeight="1">
      <c r="A154" s="234"/>
      <c r="B154" s="222"/>
      <c r="C154" s="223"/>
      <c r="D154" s="231"/>
      <c r="E154" s="3"/>
      <c r="F154" s="3"/>
      <c r="G154" s="3"/>
      <c r="H154" s="3"/>
      <c r="J154" s="226"/>
      <c r="K154" s="3"/>
      <c r="L154" s="3"/>
      <c r="O154" s="227"/>
      <c r="Q154" s="94"/>
      <c r="R154" s="94"/>
      <c r="S154" s="94"/>
      <c r="T154" s="94"/>
    </row>
    <row r="155" ht="15.75" customHeight="1">
      <c r="A155" s="234"/>
      <c r="B155" s="222"/>
      <c r="C155" s="223"/>
      <c r="D155" s="231"/>
      <c r="E155" s="3"/>
      <c r="F155" s="3"/>
      <c r="G155" s="3"/>
      <c r="H155" s="3"/>
      <c r="J155" s="226"/>
      <c r="K155" s="3"/>
      <c r="L155" s="3"/>
      <c r="O155" s="227"/>
      <c r="Q155" s="94"/>
      <c r="R155" s="94"/>
      <c r="S155" s="94"/>
      <c r="T155" s="94"/>
    </row>
    <row r="156" ht="15.75" customHeight="1">
      <c r="A156" s="234"/>
      <c r="B156" s="222"/>
      <c r="C156" s="223"/>
      <c r="D156" s="231"/>
      <c r="E156" s="3"/>
      <c r="F156" s="3"/>
      <c r="G156" s="3"/>
      <c r="H156" s="3"/>
      <c r="J156" s="226"/>
      <c r="K156" s="3"/>
      <c r="L156" s="3"/>
      <c r="O156" s="227"/>
      <c r="Q156" s="94"/>
      <c r="R156" s="94"/>
      <c r="S156" s="94"/>
      <c r="T156" s="94"/>
    </row>
    <row r="157" ht="15.75" customHeight="1">
      <c r="A157" s="234"/>
      <c r="B157" s="222"/>
      <c r="C157" s="223"/>
      <c r="D157" s="231"/>
      <c r="E157" s="3"/>
      <c r="F157" s="3"/>
      <c r="G157" s="3"/>
      <c r="H157" s="3"/>
      <c r="J157" s="226"/>
      <c r="K157" s="3"/>
      <c r="L157" s="3"/>
      <c r="O157" s="227"/>
      <c r="Q157" s="94"/>
      <c r="R157" s="94"/>
      <c r="S157" s="94"/>
      <c r="T157" s="94"/>
    </row>
    <row r="158" ht="15.75" customHeight="1">
      <c r="A158" s="234"/>
      <c r="B158" s="222"/>
      <c r="C158" s="223"/>
      <c r="D158" s="231"/>
      <c r="E158" s="3"/>
      <c r="F158" s="3"/>
      <c r="G158" s="3"/>
      <c r="H158" s="3"/>
      <c r="J158" s="226"/>
      <c r="K158" s="3"/>
      <c r="L158" s="3"/>
      <c r="O158" s="227"/>
      <c r="Q158" s="94"/>
      <c r="R158" s="94"/>
      <c r="S158" s="94"/>
      <c r="T158" s="94"/>
    </row>
    <row r="159" ht="15.75" customHeight="1">
      <c r="A159" s="234"/>
      <c r="B159" s="222"/>
      <c r="C159" s="223"/>
      <c r="D159" s="231"/>
      <c r="E159" s="3"/>
      <c r="F159" s="3"/>
      <c r="G159" s="3"/>
      <c r="H159" s="3"/>
      <c r="J159" s="226"/>
      <c r="K159" s="3"/>
      <c r="L159" s="3"/>
      <c r="O159" s="227"/>
      <c r="Q159" s="94"/>
      <c r="R159" s="94"/>
      <c r="S159" s="94"/>
      <c r="T159" s="94"/>
    </row>
    <row r="160" ht="15.75" customHeight="1">
      <c r="A160" s="234"/>
      <c r="B160" s="222"/>
      <c r="C160" s="223"/>
      <c r="D160" s="231"/>
      <c r="E160" s="3"/>
      <c r="F160" s="3"/>
      <c r="G160" s="3"/>
      <c r="H160" s="3"/>
      <c r="J160" s="226"/>
      <c r="K160" s="3"/>
      <c r="L160" s="3"/>
      <c r="O160" s="227"/>
      <c r="Q160" s="94"/>
      <c r="R160" s="94"/>
      <c r="S160" s="94"/>
      <c r="T160" s="94"/>
    </row>
    <row r="161" ht="15.75" customHeight="1">
      <c r="A161" s="234"/>
      <c r="B161" s="222"/>
      <c r="C161" s="223"/>
      <c r="D161" s="231"/>
      <c r="E161" s="3"/>
      <c r="F161" s="3"/>
      <c r="G161" s="3"/>
      <c r="H161" s="3"/>
      <c r="J161" s="226"/>
      <c r="K161" s="3"/>
      <c r="L161" s="3"/>
      <c r="O161" s="227"/>
      <c r="Q161" s="94"/>
      <c r="R161" s="94"/>
      <c r="S161" s="94"/>
      <c r="T161" s="94"/>
    </row>
    <row r="162" ht="15.75" customHeight="1">
      <c r="A162" s="234"/>
      <c r="B162" s="222"/>
      <c r="C162" s="223"/>
      <c r="D162" s="231"/>
      <c r="E162" s="3"/>
      <c r="F162" s="3"/>
      <c r="G162" s="3"/>
      <c r="H162" s="3"/>
      <c r="J162" s="226"/>
      <c r="K162" s="3"/>
      <c r="L162" s="3"/>
      <c r="O162" s="227"/>
      <c r="Q162" s="94"/>
      <c r="R162" s="94"/>
      <c r="S162" s="94"/>
      <c r="T162" s="94"/>
    </row>
    <row r="163" ht="15.75" customHeight="1">
      <c r="A163" s="234"/>
      <c r="B163" s="222"/>
      <c r="C163" s="223"/>
      <c r="D163" s="231"/>
      <c r="E163" s="3"/>
      <c r="F163" s="3"/>
      <c r="G163" s="3"/>
      <c r="H163" s="3"/>
      <c r="J163" s="226"/>
      <c r="K163" s="3"/>
      <c r="L163" s="3"/>
      <c r="O163" s="227"/>
      <c r="Q163" s="94"/>
      <c r="R163" s="94"/>
      <c r="S163" s="94"/>
      <c r="T163" s="94"/>
    </row>
    <row r="164" ht="15.75" customHeight="1">
      <c r="A164" s="234"/>
      <c r="B164" s="222"/>
      <c r="C164" s="223"/>
      <c r="D164" s="207"/>
      <c r="E164" s="3"/>
      <c r="F164" s="3"/>
      <c r="G164" s="3"/>
      <c r="H164" s="3"/>
      <c r="J164" s="226"/>
      <c r="K164" s="3"/>
      <c r="L164" s="3"/>
      <c r="O164" s="227"/>
      <c r="Q164" s="94"/>
      <c r="R164" s="94"/>
      <c r="S164" s="94"/>
      <c r="T164" s="94"/>
    </row>
    <row r="165" ht="15.75" customHeight="1">
      <c r="A165" s="234"/>
      <c r="B165" s="222"/>
      <c r="C165" s="223"/>
      <c r="D165" s="207"/>
      <c r="E165" s="3"/>
      <c r="F165" s="3"/>
      <c r="G165" s="3"/>
      <c r="H165" s="3"/>
      <c r="J165" s="226"/>
      <c r="K165" s="3"/>
      <c r="L165" s="3"/>
      <c r="O165" s="227"/>
      <c r="Q165" s="94"/>
      <c r="R165" s="94"/>
      <c r="S165" s="94"/>
      <c r="T165" s="94"/>
    </row>
    <row r="166" ht="15.75" customHeight="1">
      <c r="A166" s="234"/>
      <c r="B166" s="222"/>
      <c r="C166" s="223"/>
      <c r="D166" s="207"/>
      <c r="E166" s="3"/>
      <c r="F166" s="3"/>
      <c r="G166" s="3"/>
      <c r="H166" s="3"/>
      <c r="J166" s="226"/>
      <c r="K166" s="3"/>
      <c r="L166" s="3"/>
      <c r="O166" s="227"/>
      <c r="Q166" s="94"/>
      <c r="R166" s="94"/>
      <c r="S166" s="94"/>
      <c r="T166" s="94"/>
    </row>
    <row r="167" ht="15.75" customHeight="1">
      <c r="A167" s="234"/>
      <c r="B167" s="222"/>
      <c r="C167" s="223"/>
      <c r="D167" s="207"/>
      <c r="E167" s="3"/>
      <c r="F167" s="3"/>
      <c r="G167" s="3"/>
      <c r="H167" s="3"/>
      <c r="J167" s="226"/>
      <c r="K167" s="3"/>
      <c r="L167" s="3"/>
      <c r="O167" s="227"/>
      <c r="Q167" s="94"/>
      <c r="R167" s="94"/>
      <c r="S167" s="94"/>
      <c r="T167" s="94"/>
    </row>
    <row r="168" ht="15.75" customHeight="1">
      <c r="A168" s="234"/>
      <c r="B168" s="222"/>
      <c r="C168" s="223"/>
      <c r="D168" s="207"/>
      <c r="E168" s="3"/>
      <c r="F168" s="3"/>
      <c r="G168" s="3"/>
      <c r="H168" s="3"/>
      <c r="J168" s="226"/>
      <c r="K168" s="3"/>
      <c r="L168" s="3"/>
      <c r="O168" s="227"/>
      <c r="Q168" s="94"/>
      <c r="R168" s="94"/>
      <c r="S168" s="94"/>
      <c r="T168" s="94"/>
    </row>
    <row r="169" ht="15.75" customHeight="1">
      <c r="A169" s="234"/>
      <c r="B169" s="222"/>
      <c r="C169" s="223"/>
      <c r="D169" s="207"/>
      <c r="E169" s="3"/>
      <c r="F169" s="3"/>
      <c r="G169" s="3"/>
      <c r="H169" s="3"/>
      <c r="J169" s="226"/>
      <c r="K169" s="3"/>
      <c r="L169" s="3"/>
      <c r="O169" s="227"/>
      <c r="Q169" s="94"/>
      <c r="R169" s="94"/>
      <c r="S169" s="94"/>
      <c r="T169" s="94"/>
    </row>
    <row r="170" ht="15.75" customHeight="1">
      <c r="A170" s="234"/>
      <c r="B170" s="222"/>
      <c r="C170" s="223"/>
      <c r="D170" s="207"/>
      <c r="E170" s="3"/>
      <c r="F170" s="3"/>
      <c r="G170" s="3"/>
      <c r="H170" s="3"/>
      <c r="J170" s="226"/>
      <c r="K170" s="3"/>
      <c r="L170" s="3"/>
      <c r="O170" s="227"/>
      <c r="Q170" s="94"/>
      <c r="R170" s="94"/>
      <c r="S170" s="94"/>
      <c r="T170" s="94"/>
    </row>
    <row r="171" ht="15.75" customHeight="1">
      <c r="A171" s="234"/>
      <c r="B171" s="222"/>
      <c r="C171" s="223"/>
      <c r="D171" s="207"/>
      <c r="E171" s="3"/>
      <c r="F171" s="3"/>
      <c r="G171" s="3"/>
      <c r="H171" s="3"/>
      <c r="J171" s="226"/>
      <c r="K171" s="3"/>
      <c r="L171" s="3"/>
      <c r="O171" s="227"/>
      <c r="Q171" s="94"/>
      <c r="R171" s="94"/>
      <c r="S171" s="94"/>
      <c r="T171" s="94"/>
    </row>
    <row r="172" ht="15.75" customHeight="1">
      <c r="A172" s="234"/>
      <c r="B172" s="222"/>
      <c r="C172" s="223"/>
      <c r="D172" s="207"/>
      <c r="E172" s="3"/>
      <c r="F172" s="3"/>
      <c r="G172" s="3"/>
      <c r="H172" s="3"/>
      <c r="J172" s="226"/>
      <c r="K172" s="3"/>
      <c r="L172" s="3"/>
      <c r="O172" s="227"/>
      <c r="Q172" s="94"/>
      <c r="R172" s="94"/>
      <c r="S172" s="94"/>
      <c r="T172" s="94"/>
    </row>
    <row r="173" ht="15.75" customHeight="1">
      <c r="A173" s="234"/>
      <c r="B173" s="222"/>
      <c r="C173" s="223"/>
      <c r="D173" s="207"/>
      <c r="E173" s="3"/>
      <c r="F173" s="3"/>
      <c r="G173" s="3"/>
      <c r="H173" s="3"/>
      <c r="J173" s="226"/>
      <c r="K173" s="3"/>
      <c r="L173" s="3"/>
      <c r="O173" s="227"/>
      <c r="Q173" s="94"/>
      <c r="R173" s="94"/>
      <c r="S173" s="94"/>
      <c r="T173" s="94"/>
    </row>
    <row r="174" ht="15.75" customHeight="1">
      <c r="A174" s="234"/>
      <c r="B174" s="222"/>
      <c r="C174" s="223"/>
      <c r="D174" s="207"/>
      <c r="E174" s="3"/>
      <c r="F174" s="3"/>
      <c r="G174" s="3"/>
      <c r="H174" s="3"/>
      <c r="J174" s="226"/>
      <c r="K174" s="3"/>
      <c r="L174" s="3"/>
      <c r="O174" s="227"/>
      <c r="Q174" s="94"/>
      <c r="R174" s="94"/>
      <c r="S174" s="94"/>
      <c r="T174" s="94"/>
    </row>
    <row r="175" ht="15.75" customHeight="1">
      <c r="A175" s="234"/>
      <c r="B175" s="222"/>
      <c r="C175" s="223"/>
      <c r="D175" s="207"/>
      <c r="E175" s="3"/>
      <c r="F175" s="3"/>
      <c r="G175" s="3"/>
      <c r="H175" s="3"/>
      <c r="J175" s="226"/>
      <c r="K175" s="3"/>
      <c r="L175" s="3"/>
      <c r="O175" s="227"/>
      <c r="Q175" s="94"/>
      <c r="R175" s="94"/>
      <c r="S175" s="94"/>
      <c r="T175" s="94"/>
    </row>
    <row r="176" ht="15.75" customHeight="1">
      <c r="A176" s="234"/>
      <c r="B176" s="222"/>
      <c r="C176" s="223"/>
      <c r="D176" s="207"/>
      <c r="E176" s="3"/>
      <c r="F176" s="3"/>
      <c r="G176" s="3"/>
      <c r="H176" s="3"/>
      <c r="J176" s="226"/>
      <c r="K176" s="3"/>
      <c r="L176" s="3"/>
      <c r="O176" s="227"/>
      <c r="Q176" s="94"/>
      <c r="R176" s="94"/>
      <c r="S176" s="94"/>
      <c r="T176" s="94"/>
    </row>
    <row r="177" ht="15.75" customHeight="1">
      <c r="A177" s="234"/>
      <c r="B177" s="222"/>
      <c r="C177" s="223"/>
      <c r="D177" s="207"/>
      <c r="E177" s="3"/>
      <c r="F177" s="3"/>
      <c r="G177" s="3"/>
      <c r="H177" s="3"/>
      <c r="J177" s="226"/>
      <c r="K177" s="3"/>
      <c r="L177" s="3"/>
      <c r="O177" s="227"/>
      <c r="Q177" s="94"/>
      <c r="R177" s="94"/>
      <c r="S177" s="94"/>
      <c r="T177" s="94"/>
    </row>
    <row r="178" ht="15.75" customHeight="1">
      <c r="A178" s="234"/>
      <c r="B178" s="222"/>
      <c r="C178" s="223"/>
      <c r="D178" s="207"/>
      <c r="E178" s="3"/>
      <c r="F178" s="3"/>
      <c r="G178" s="3"/>
      <c r="H178" s="3"/>
      <c r="J178" s="226"/>
      <c r="K178" s="3"/>
      <c r="L178" s="3"/>
      <c r="O178" s="227"/>
      <c r="Q178" s="94"/>
      <c r="R178" s="94"/>
      <c r="S178" s="94"/>
      <c r="T178" s="94"/>
    </row>
    <row r="179" ht="15.75" customHeight="1">
      <c r="A179" s="234"/>
      <c r="B179" s="222"/>
      <c r="C179" s="223"/>
      <c r="D179" s="207"/>
      <c r="E179" s="3"/>
      <c r="F179" s="3"/>
      <c r="G179" s="3"/>
      <c r="H179" s="3"/>
      <c r="J179" s="226"/>
      <c r="K179" s="3"/>
      <c r="L179" s="3"/>
      <c r="O179" s="227"/>
      <c r="Q179" s="94"/>
      <c r="R179" s="94"/>
      <c r="S179" s="94"/>
      <c r="T179" s="94"/>
    </row>
    <row r="180" ht="15.75" customHeight="1">
      <c r="A180" s="234"/>
      <c r="B180" s="222"/>
      <c r="C180" s="223"/>
      <c r="D180" s="207"/>
      <c r="E180" s="3"/>
      <c r="F180" s="3"/>
      <c r="G180" s="3"/>
      <c r="H180" s="3"/>
      <c r="J180" s="226"/>
      <c r="K180" s="3"/>
      <c r="L180" s="3"/>
      <c r="O180" s="227"/>
      <c r="Q180" s="94"/>
      <c r="R180" s="94"/>
      <c r="S180" s="94"/>
      <c r="T180" s="94"/>
    </row>
    <row r="181" ht="15.75" customHeight="1">
      <c r="A181" s="234"/>
      <c r="B181" s="222"/>
      <c r="C181" s="223"/>
      <c r="D181" s="207"/>
      <c r="E181" s="3"/>
      <c r="F181" s="3"/>
      <c r="G181" s="3"/>
      <c r="H181" s="3"/>
      <c r="J181" s="226"/>
      <c r="K181" s="3"/>
      <c r="L181" s="3"/>
      <c r="O181" s="227"/>
      <c r="Q181" s="94"/>
      <c r="R181" s="94"/>
      <c r="S181" s="94"/>
      <c r="T181" s="94"/>
    </row>
    <row r="182" ht="15.75" customHeight="1">
      <c r="A182" s="234"/>
      <c r="B182" s="222"/>
      <c r="C182" s="223"/>
      <c r="D182" s="207"/>
      <c r="E182" s="3"/>
      <c r="F182" s="3"/>
      <c r="G182" s="3"/>
      <c r="H182" s="3"/>
      <c r="J182" s="226"/>
      <c r="K182" s="3"/>
      <c r="L182" s="3"/>
      <c r="O182" s="227"/>
      <c r="Q182" s="94"/>
      <c r="R182" s="94"/>
      <c r="S182" s="94"/>
      <c r="T182" s="94"/>
    </row>
    <row r="183" ht="15.75" customHeight="1">
      <c r="A183" s="234"/>
      <c r="B183" s="222"/>
      <c r="C183" s="223"/>
      <c r="D183" s="207"/>
      <c r="E183" s="3"/>
      <c r="F183" s="3"/>
      <c r="G183" s="3"/>
      <c r="H183" s="3"/>
      <c r="J183" s="226"/>
      <c r="K183" s="3"/>
      <c r="L183" s="3"/>
      <c r="O183" s="227"/>
      <c r="Q183" s="94"/>
      <c r="R183" s="94"/>
      <c r="S183" s="94"/>
      <c r="T183" s="94"/>
    </row>
    <row r="184" ht="15.75" customHeight="1">
      <c r="A184" s="234"/>
      <c r="B184" s="222"/>
      <c r="C184" s="223"/>
      <c r="D184" s="207"/>
      <c r="E184" s="3"/>
      <c r="F184" s="3"/>
      <c r="G184" s="3"/>
      <c r="H184" s="3"/>
      <c r="J184" s="226"/>
      <c r="K184" s="3"/>
      <c r="L184" s="3"/>
      <c r="O184" s="227"/>
      <c r="Q184" s="94"/>
      <c r="R184" s="94"/>
      <c r="S184" s="94"/>
      <c r="T184" s="94"/>
    </row>
    <row r="185" ht="15.75" customHeight="1">
      <c r="A185" s="234"/>
      <c r="B185" s="222"/>
      <c r="C185" s="223"/>
      <c r="D185" s="207"/>
      <c r="E185" s="3"/>
      <c r="F185" s="3"/>
      <c r="G185" s="3"/>
      <c r="H185" s="3"/>
      <c r="J185" s="226"/>
      <c r="K185" s="3"/>
      <c r="L185" s="3"/>
      <c r="O185" s="227"/>
      <c r="Q185" s="94"/>
      <c r="R185" s="94"/>
      <c r="S185" s="94"/>
      <c r="T185" s="94"/>
    </row>
    <row r="186" ht="15.75" customHeight="1">
      <c r="A186" s="234"/>
      <c r="B186" s="222"/>
      <c r="C186" s="223"/>
      <c r="D186" s="207"/>
      <c r="E186" s="3"/>
      <c r="F186" s="3"/>
      <c r="G186" s="3"/>
      <c r="H186" s="3"/>
      <c r="J186" s="226"/>
      <c r="K186" s="3"/>
      <c r="L186" s="3"/>
      <c r="O186" s="227"/>
      <c r="Q186" s="94"/>
      <c r="R186" s="94"/>
      <c r="S186" s="94"/>
      <c r="T186" s="94"/>
    </row>
    <row r="187" ht="15.75" customHeight="1">
      <c r="A187" s="234"/>
      <c r="B187" s="222"/>
      <c r="C187" s="223"/>
      <c r="D187" s="207"/>
      <c r="E187" s="3"/>
      <c r="F187" s="3"/>
      <c r="G187" s="3"/>
      <c r="H187" s="3"/>
      <c r="J187" s="226"/>
      <c r="K187" s="3"/>
      <c r="L187" s="3"/>
      <c r="O187" s="227"/>
      <c r="Q187" s="94"/>
      <c r="R187" s="94"/>
      <c r="S187" s="94"/>
      <c r="T187" s="94"/>
    </row>
    <row r="188" ht="15.75" customHeight="1">
      <c r="A188" s="234"/>
      <c r="B188" s="222"/>
      <c r="C188" s="223"/>
      <c r="D188" s="207"/>
      <c r="E188" s="3"/>
      <c r="F188" s="3"/>
      <c r="G188" s="3"/>
      <c r="H188" s="3"/>
      <c r="J188" s="226"/>
      <c r="K188" s="3"/>
      <c r="L188" s="3"/>
      <c r="O188" s="227"/>
      <c r="Q188" s="94"/>
      <c r="R188" s="94"/>
      <c r="S188" s="94"/>
      <c r="T188" s="94"/>
    </row>
    <row r="189" ht="15.75" customHeight="1">
      <c r="A189" s="234"/>
      <c r="B189" s="222"/>
      <c r="C189" s="223"/>
      <c r="D189" s="207"/>
      <c r="E189" s="3"/>
      <c r="F189" s="3"/>
      <c r="G189" s="3"/>
      <c r="H189" s="3"/>
      <c r="J189" s="226"/>
      <c r="K189" s="3"/>
      <c r="L189" s="3"/>
      <c r="O189" s="227"/>
      <c r="Q189" s="94"/>
      <c r="R189" s="94"/>
      <c r="S189" s="94"/>
      <c r="T189" s="94"/>
    </row>
    <row r="190" ht="15.75" customHeight="1">
      <c r="A190" s="234"/>
      <c r="B190" s="222"/>
      <c r="C190" s="223"/>
      <c r="D190" s="207"/>
      <c r="E190" s="3"/>
      <c r="F190" s="3"/>
      <c r="G190" s="3"/>
      <c r="H190" s="3"/>
      <c r="J190" s="226"/>
      <c r="K190" s="3"/>
      <c r="L190" s="3"/>
      <c r="O190" s="227"/>
      <c r="Q190" s="94"/>
      <c r="R190" s="94"/>
      <c r="S190" s="94"/>
      <c r="T190" s="94"/>
    </row>
    <row r="191" ht="15.75" customHeight="1">
      <c r="A191" s="234"/>
      <c r="B191" s="222"/>
      <c r="C191" s="223"/>
      <c r="D191" s="207"/>
      <c r="E191" s="3"/>
      <c r="F191" s="3"/>
      <c r="G191" s="3"/>
      <c r="H191" s="3"/>
      <c r="J191" s="226"/>
      <c r="K191" s="3"/>
      <c r="L191" s="3"/>
      <c r="O191" s="227"/>
      <c r="Q191" s="94"/>
      <c r="R191" s="94"/>
      <c r="S191" s="94"/>
      <c r="T191" s="94"/>
    </row>
    <row r="192" ht="15.75" customHeight="1">
      <c r="A192" s="234"/>
      <c r="B192" s="222"/>
      <c r="C192" s="223"/>
      <c r="D192" s="207"/>
      <c r="E192" s="3"/>
      <c r="F192" s="3"/>
      <c r="G192" s="3"/>
      <c r="H192" s="3"/>
      <c r="J192" s="226"/>
      <c r="K192" s="3"/>
      <c r="L192" s="3"/>
      <c r="O192" s="227"/>
      <c r="Q192" s="94"/>
      <c r="R192" s="94"/>
      <c r="S192" s="94"/>
      <c r="T192" s="94"/>
    </row>
    <row r="193" ht="15.75" customHeight="1">
      <c r="A193" s="234"/>
      <c r="B193" s="222"/>
      <c r="C193" s="223"/>
      <c r="D193" s="207"/>
      <c r="E193" s="3"/>
      <c r="F193" s="3"/>
      <c r="G193" s="3"/>
      <c r="H193" s="3"/>
      <c r="J193" s="226"/>
      <c r="K193" s="3"/>
      <c r="L193" s="3"/>
      <c r="O193" s="227"/>
      <c r="Q193" s="94"/>
      <c r="R193" s="94"/>
      <c r="S193" s="94"/>
      <c r="T193" s="94"/>
    </row>
    <row r="194" ht="15.75" customHeight="1">
      <c r="A194" s="234"/>
      <c r="B194" s="222"/>
      <c r="C194" s="223"/>
      <c r="D194" s="207"/>
      <c r="E194" s="3"/>
      <c r="F194" s="3"/>
      <c r="G194" s="3"/>
      <c r="H194" s="3"/>
      <c r="J194" s="226"/>
      <c r="K194" s="3"/>
      <c r="L194" s="3"/>
      <c r="O194" s="227"/>
      <c r="Q194" s="94"/>
      <c r="R194" s="94"/>
      <c r="S194" s="94"/>
      <c r="T194" s="94"/>
    </row>
    <row r="195" ht="15.75" customHeight="1">
      <c r="A195" s="234"/>
      <c r="B195" s="222"/>
      <c r="C195" s="223"/>
      <c r="D195" s="207"/>
      <c r="E195" s="3"/>
      <c r="F195" s="3"/>
      <c r="G195" s="3"/>
      <c r="H195" s="3"/>
      <c r="J195" s="226"/>
      <c r="K195" s="3"/>
      <c r="L195" s="3"/>
      <c r="O195" s="227"/>
      <c r="Q195" s="94"/>
      <c r="R195" s="94"/>
      <c r="S195" s="94"/>
      <c r="T195" s="94"/>
    </row>
    <row r="196" ht="15.75" customHeight="1">
      <c r="A196" s="234"/>
      <c r="B196" s="222"/>
      <c r="C196" s="223"/>
      <c r="D196" s="207"/>
      <c r="E196" s="3"/>
      <c r="F196" s="3"/>
      <c r="G196" s="3"/>
      <c r="H196" s="3"/>
      <c r="J196" s="226"/>
      <c r="K196" s="3"/>
      <c r="L196" s="3"/>
      <c r="O196" s="227"/>
      <c r="Q196" s="94"/>
      <c r="R196" s="94"/>
      <c r="S196" s="94"/>
      <c r="T196" s="94"/>
    </row>
    <row r="197" ht="15.75" customHeight="1">
      <c r="A197" s="234"/>
      <c r="B197" s="222"/>
      <c r="C197" s="223"/>
      <c r="D197" s="207"/>
      <c r="E197" s="3"/>
      <c r="F197" s="3"/>
      <c r="G197" s="3"/>
      <c r="H197" s="3"/>
      <c r="J197" s="226"/>
      <c r="K197" s="3"/>
      <c r="L197" s="3"/>
      <c r="O197" s="227"/>
      <c r="Q197" s="94"/>
      <c r="R197" s="94"/>
      <c r="S197" s="94"/>
      <c r="T197" s="94"/>
    </row>
    <row r="198" ht="15.75" customHeight="1">
      <c r="A198" s="234"/>
      <c r="B198" s="222"/>
      <c r="C198" s="223"/>
      <c r="D198" s="207"/>
      <c r="E198" s="3"/>
      <c r="F198" s="3"/>
      <c r="G198" s="3"/>
      <c r="H198" s="3"/>
      <c r="J198" s="226"/>
      <c r="K198" s="3"/>
      <c r="L198" s="3"/>
      <c r="O198" s="227"/>
      <c r="Q198" s="94"/>
      <c r="R198" s="94"/>
      <c r="S198" s="94"/>
      <c r="T198" s="94"/>
    </row>
    <row r="199" ht="15.75" customHeight="1">
      <c r="A199" s="234"/>
      <c r="B199" s="222"/>
      <c r="C199" s="223"/>
      <c r="D199" s="207"/>
      <c r="E199" s="3"/>
      <c r="F199" s="3"/>
      <c r="G199" s="3"/>
      <c r="H199" s="3"/>
      <c r="J199" s="226"/>
      <c r="K199" s="3"/>
      <c r="L199" s="3"/>
      <c r="O199" s="227"/>
      <c r="Q199" s="94"/>
      <c r="R199" s="94"/>
      <c r="S199" s="94"/>
      <c r="T199" s="94"/>
    </row>
    <row r="200" ht="15.75" customHeight="1">
      <c r="A200" s="234"/>
      <c r="B200" s="222"/>
      <c r="C200" s="223"/>
      <c r="D200" s="207"/>
      <c r="E200" s="3"/>
      <c r="F200" s="3"/>
      <c r="G200" s="3"/>
      <c r="H200" s="3"/>
      <c r="J200" s="226"/>
      <c r="K200" s="3"/>
      <c r="L200" s="3"/>
      <c r="O200" s="227"/>
      <c r="Q200" s="94"/>
      <c r="R200" s="94"/>
      <c r="S200" s="94"/>
      <c r="T200" s="94"/>
    </row>
    <row r="201" ht="15.75" customHeight="1">
      <c r="A201" s="234"/>
      <c r="B201" s="222"/>
      <c r="C201" s="223"/>
      <c r="D201" s="207"/>
      <c r="E201" s="3"/>
      <c r="F201" s="3"/>
      <c r="G201" s="3"/>
      <c r="H201" s="3"/>
      <c r="J201" s="226"/>
      <c r="K201" s="3"/>
      <c r="L201" s="3"/>
      <c r="O201" s="227"/>
      <c r="Q201" s="94"/>
      <c r="R201" s="94"/>
      <c r="S201" s="94"/>
      <c r="T201" s="94"/>
    </row>
    <row r="202" ht="15.75" customHeight="1">
      <c r="A202" s="234"/>
      <c r="B202" s="222"/>
      <c r="C202" s="223"/>
      <c r="D202" s="207"/>
      <c r="E202" s="3"/>
      <c r="F202" s="3"/>
      <c r="G202" s="3"/>
      <c r="H202" s="3"/>
      <c r="J202" s="226"/>
      <c r="K202" s="3"/>
      <c r="L202" s="3"/>
      <c r="O202" s="227"/>
      <c r="Q202" s="94"/>
      <c r="R202" s="94"/>
      <c r="S202" s="94"/>
      <c r="T202" s="94"/>
    </row>
    <row r="203" ht="15.75" customHeight="1">
      <c r="A203" s="234"/>
      <c r="B203" s="222"/>
      <c r="C203" s="223"/>
      <c r="D203" s="207"/>
      <c r="E203" s="3"/>
      <c r="F203" s="3"/>
      <c r="G203" s="3"/>
      <c r="H203" s="3"/>
      <c r="J203" s="226"/>
      <c r="K203" s="3"/>
      <c r="L203" s="3"/>
      <c r="O203" s="227"/>
      <c r="Q203" s="94"/>
      <c r="R203" s="94"/>
      <c r="S203" s="94"/>
      <c r="T203" s="94"/>
    </row>
    <row r="204" ht="15.75" customHeight="1">
      <c r="A204" s="234"/>
      <c r="B204" s="222"/>
      <c r="C204" s="223"/>
      <c r="D204" s="207"/>
      <c r="E204" s="3"/>
      <c r="F204" s="3"/>
      <c r="G204" s="3"/>
      <c r="H204" s="3"/>
      <c r="J204" s="226"/>
      <c r="K204" s="3"/>
      <c r="L204" s="3"/>
      <c r="O204" s="227"/>
      <c r="Q204" s="94"/>
      <c r="R204" s="94"/>
      <c r="S204" s="94"/>
      <c r="T204" s="94"/>
    </row>
    <row r="205" ht="15.75" customHeight="1">
      <c r="A205" s="234"/>
      <c r="B205" s="222"/>
      <c r="C205" s="223"/>
      <c r="D205" s="207"/>
      <c r="E205" s="3"/>
      <c r="F205" s="3"/>
      <c r="G205" s="3"/>
      <c r="H205" s="3"/>
      <c r="J205" s="226"/>
      <c r="K205" s="3"/>
      <c r="L205" s="3"/>
      <c r="O205" s="227"/>
      <c r="Q205" s="94"/>
      <c r="R205" s="94"/>
      <c r="S205" s="94"/>
      <c r="T205" s="94"/>
    </row>
    <row r="206" ht="15.75" customHeight="1">
      <c r="A206" s="234"/>
      <c r="B206" s="222"/>
      <c r="C206" s="223"/>
      <c r="D206" s="207"/>
      <c r="E206" s="3"/>
      <c r="F206" s="3"/>
      <c r="G206" s="3"/>
      <c r="H206" s="3"/>
      <c r="J206" s="226"/>
      <c r="K206" s="3"/>
      <c r="L206" s="3"/>
      <c r="O206" s="227"/>
      <c r="Q206" s="94"/>
      <c r="R206" s="94"/>
      <c r="S206" s="94"/>
      <c r="T206" s="94"/>
    </row>
    <row r="207" ht="15.75" customHeight="1">
      <c r="A207" s="234"/>
      <c r="B207" s="222"/>
      <c r="C207" s="223"/>
      <c r="D207" s="207"/>
      <c r="E207" s="3"/>
      <c r="F207" s="3"/>
      <c r="G207" s="3"/>
      <c r="H207" s="3"/>
      <c r="J207" s="226"/>
      <c r="K207" s="3"/>
      <c r="L207" s="3"/>
      <c r="O207" s="227"/>
      <c r="Q207" s="94"/>
      <c r="R207" s="94"/>
      <c r="S207" s="94"/>
      <c r="T207" s="94"/>
    </row>
    <row r="208" ht="15.75" customHeight="1">
      <c r="A208" s="234"/>
      <c r="B208" s="222"/>
      <c r="C208" s="223"/>
      <c r="D208" s="207"/>
      <c r="E208" s="3"/>
      <c r="F208" s="3"/>
      <c r="G208" s="3"/>
      <c r="H208" s="3"/>
      <c r="J208" s="226"/>
      <c r="K208" s="3"/>
      <c r="L208" s="3"/>
      <c r="O208" s="227"/>
      <c r="Q208" s="94"/>
      <c r="R208" s="94"/>
      <c r="S208" s="94"/>
      <c r="T208" s="94"/>
    </row>
    <row r="209" ht="15.75" customHeight="1">
      <c r="A209" s="234"/>
      <c r="B209" s="222"/>
      <c r="C209" s="223"/>
      <c r="D209" s="207"/>
      <c r="E209" s="3"/>
      <c r="F209" s="3"/>
      <c r="G209" s="3"/>
      <c r="H209" s="3"/>
      <c r="J209" s="226"/>
      <c r="K209" s="3"/>
      <c r="L209" s="3"/>
      <c r="O209" s="227"/>
      <c r="Q209" s="94"/>
      <c r="R209" s="94"/>
      <c r="S209" s="94"/>
      <c r="T209" s="94"/>
    </row>
    <row r="210" ht="15.75" customHeight="1">
      <c r="A210" s="234"/>
      <c r="B210" s="222"/>
      <c r="C210" s="223"/>
      <c r="D210" s="207"/>
      <c r="E210" s="3"/>
      <c r="F210" s="3"/>
      <c r="G210" s="3"/>
      <c r="H210" s="3"/>
      <c r="J210" s="226"/>
      <c r="K210" s="3"/>
      <c r="L210" s="3"/>
      <c r="O210" s="227"/>
      <c r="Q210" s="94"/>
      <c r="R210" s="94"/>
      <c r="S210" s="94"/>
      <c r="T210" s="94"/>
    </row>
    <row r="211" ht="15.75" customHeight="1">
      <c r="A211" s="234"/>
      <c r="B211" s="222"/>
      <c r="C211" s="223"/>
      <c r="D211" s="207"/>
      <c r="E211" s="3"/>
      <c r="F211" s="3"/>
      <c r="G211" s="3"/>
      <c r="H211" s="3"/>
      <c r="J211" s="226"/>
      <c r="K211" s="3"/>
      <c r="L211" s="3"/>
      <c r="O211" s="227"/>
      <c r="Q211" s="94"/>
      <c r="R211" s="94"/>
      <c r="S211" s="94"/>
      <c r="T211" s="94"/>
    </row>
    <row r="212" ht="15.75" customHeight="1">
      <c r="A212" s="234"/>
      <c r="B212" s="222"/>
      <c r="C212" s="223"/>
      <c r="D212" s="207"/>
      <c r="E212" s="3"/>
      <c r="F212" s="3"/>
      <c r="G212" s="3"/>
      <c r="H212" s="3"/>
      <c r="J212" s="226"/>
      <c r="K212" s="3"/>
      <c r="L212" s="3"/>
      <c r="O212" s="227"/>
      <c r="Q212" s="94"/>
      <c r="R212" s="94"/>
      <c r="S212" s="94"/>
      <c r="T212" s="94"/>
    </row>
    <row r="213" ht="15.75" customHeight="1">
      <c r="A213" s="234"/>
      <c r="B213" s="222"/>
      <c r="C213" s="223"/>
      <c r="D213" s="235"/>
      <c r="E213" s="3"/>
      <c r="F213" s="3"/>
      <c r="G213" s="3"/>
      <c r="H213" s="3"/>
      <c r="J213" s="226"/>
      <c r="K213" s="3"/>
      <c r="L213" s="3"/>
      <c r="O213" s="227"/>
      <c r="Q213" s="94"/>
      <c r="R213" s="94"/>
      <c r="S213" s="94"/>
      <c r="T213" s="94"/>
    </row>
    <row r="214" ht="15.75" customHeight="1">
      <c r="A214" s="234"/>
      <c r="B214" s="222"/>
      <c r="C214" s="223"/>
      <c r="D214" s="235"/>
      <c r="E214" s="3"/>
      <c r="F214" s="3"/>
      <c r="G214" s="3"/>
      <c r="H214" s="3"/>
      <c r="J214" s="226"/>
      <c r="K214" s="3"/>
      <c r="L214" s="3"/>
      <c r="O214" s="227"/>
      <c r="Q214" s="94"/>
      <c r="R214" s="94"/>
      <c r="S214" s="94"/>
      <c r="T214" s="94"/>
    </row>
    <row r="215" ht="15.75" customHeight="1">
      <c r="A215" s="234"/>
      <c r="B215" s="222"/>
      <c r="C215" s="223"/>
      <c r="D215" s="207"/>
      <c r="E215" s="3"/>
      <c r="F215" s="3"/>
      <c r="G215" s="3"/>
      <c r="H215" s="3"/>
      <c r="J215" s="226"/>
      <c r="K215" s="3"/>
      <c r="L215" s="3"/>
      <c r="O215" s="227"/>
      <c r="Q215" s="94"/>
      <c r="R215" s="94"/>
      <c r="S215" s="94"/>
      <c r="T215" s="94"/>
    </row>
    <row r="216" ht="15.75" customHeight="1">
      <c r="A216" s="234"/>
      <c r="B216" s="222"/>
      <c r="C216" s="223"/>
      <c r="D216" s="235"/>
      <c r="E216" s="3"/>
      <c r="F216" s="3"/>
      <c r="G216" s="3"/>
      <c r="H216" s="3"/>
      <c r="J216" s="226"/>
      <c r="K216" s="3"/>
      <c r="L216" s="3"/>
      <c r="O216" s="227"/>
      <c r="Q216" s="94"/>
      <c r="R216" s="94"/>
      <c r="S216" s="94"/>
      <c r="T216" s="94"/>
    </row>
    <row r="217" ht="15.75" customHeight="1">
      <c r="A217" s="234"/>
      <c r="B217" s="222"/>
      <c r="C217" s="223"/>
      <c r="D217" s="235"/>
      <c r="E217" s="3"/>
      <c r="F217" s="3"/>
      <c r="G217" s="3"/>
      <c r="H217" s="3"/>
      <c r="J217" s="226"/>
      <c r="K217" s="3"/>
      <c r="L217" s="3"/>
      <c r="O217" s="227"/>
      <c r="Q217" s="94"/>
      <c r="R217" s="94"/>
      <c r="S217" s="94"/>
      <c r="T217" s="94"/>
    </row>
    <row r="218" ht="15.75" customHeight="1">
      <c r="A218" s="234"/>
      <c r="B218" s="222"/>
      <c r="C218" s="223"/>
      <c r="D218" s="235"/>
      <c r="E218" s="3"/>
      <c r="F218" s="3"/>
      <c r="G218" s="3"/>
      <c r="H218" s="3"/>
      <c r="J218" s="226"/>
      <c r="K218" s="3"/>
      <c r="L218" s="3"/>
      <c r="O218" s="227"/>
      <c r="Q218" s="94"/>
      <c r="R218" s="94"/>
      <c r="S218" s="94"/>
      <c r="T218" s="94"/>
    </row>
    <row r="219" ht="15.75" customHeight="1">
      <c r="A219" s="234"/>
      <c r="B219" s="222"/>
      <c r="C219" s="223"/>
      <c r="D219" s="235"/>
      <c r="E219" s="3"/>
      <c r="F219" s="3"/>
      <c r="G219" s="3"/>
      <c r="H219" s="3"/>
      <c r="J219" s="226"/>
      <c r="K219" s="3"/>
      <c r="L219" s="3"/>
      <c r="O219" s="227"/>
      <c r="Q219" s="94"/>
      <c r="R219" s="94"/>
      <c r="S219" s="94"/>
      <c r="T219" s="94"/>
    </row>
    <row r="220" ht="15.75" customHeight="1">
      <c r="A220" s="234"/>
      <c r="B220" s="222"/>
      <c r="C220" s="223"/>
      <c r="D220" s="207"/>
      <c r="E220" s="3"/>
      <c r="F220" s="3"/>
      <c r="G220" s="3"/>
      <c r="H220" s="3"/>
      <c r="J220" s="226"/>
      <c r="K220" s="3"/>
      <c r="L220" s="3"/>
      <c r="O220" s="227"/>
      <c r="Q220" s="94"/>
      <c r="R220" s="94"/>
      <c r="S220" s="94"/>
      <c r="T220" s="94"/>
    </row>
    <row r="221" ht="15.75" customHeight="1">
      <c r="A221" s="234"/>
      <c r="B221" s="222"/>
      <c r="C221" s="223"/>
      <c r="D221" s="207"/>
      <c r="E221" s="3"/>
      <c r="F221" s="3"/>
      <c r="G221" s="3"/>
      <c r="H221" s="3"/>
      <c r="J221" s="226"/>
      <c r="K221" s="3"/>
      <c r="L221" s="3"/>
      <c r="O221" s="227"/>
      <c r="Q221" s="94"/>
      <c r="R221" s="94"/>
      <c r="S221" s="94"/>
      <c r="T221" s="94"/>
    </row>
    <row r="222" ht="15.75" customHeight="1">
      <c r="A222" s="234"/>
      <c r="B222" s="222"/>
      <c r="C222" s="223"/>
      <c r="D222" s="235"/>
      <c r="E222" s="3"/>
      <c r="F222" s="3"/>
      <c r="G222" s="3"/>
      <c r="H222" s="3"/>
      <c r="J222" s="226"/>
      <c r="K222" s="3"/>
      <c r="L222" s="3"/>
      <c r="O222" s="227"/>
      <c r="Q222" s="94"/>
      <c r="R222" s="94"/>
      <c r="S222" s="94"/>
      <c r="T222" s="94"/>
    </row>
    <row r="223" ht="15.75" customHeight="1">
      <c r="A223" s="234"/>
      <c r="B223" s="222"/>
      <c r="C223" s="223"/>
      <c r="D223" s="235"/>
      <c r="E223" s="3"/>
      <c r="F223" s="3"/>
      <c r="G223" s="3"/>
      <c r="H223" s="3"/>
      <c r="J223" s="226"/>
      <c r="K223" s="3"/>
      <c r="L223" s="3"/>
      <c r="O223" s="227"/>
      <c r="Q223" s="94"/>
      <c r="R223" s="94"/>
      <c r="S223" s="94"/>
      <c r="T223" s="94"/>
    </row>
    <row r="224" ht="15.75" customHeight="1">
      <c r="A224" s="234"/>
      <c r="B224" s="222"/>
      <c r="C224" s="223"/>
      <c r="D224" s="235"/>
      <c r="E224" s="3"/>
      <c r="F224" s="3"/>
      <c r="G224" s="3"/>
      <c r="H224" s="3"/>
      <c r="J224" s="226"/>
      <c r="K224" s="3"/>
      <c r="L224" s="3"/>
      <c r="O224" s="227"/>
      <c r="Q224" s="94"/>
      <c r="R224" s="94"/>
      <c r="S224" s="94"/>
      <c r="T224" s="94"/>
    </row>
    <row r="225" ht="15.75" customHeight="1">
      <c r="A225" s="234"/>
      <c r="B225" s="222"/>
      <c r="C225" s="223"/>
      <c r="D225" s="235"/>
      <c r="E225" s="3"/>
      <c r="F225" s="3"/>
      <c r="G225" s="3"/>
      <c r="H225" s="3"/>
      <c r="J225" s="226"/>
      <c r="K225" s="3"/>
      <c r="L225" s="3"/>
      <c r="O225" s="227"/>
      <c r="Q225" s="94"/>
      <c r="R225" s="94"/>
      <c r="S225" s="94"/>
      <c r="T225" s="94"/>
    </row>
    <row r="226" ht="15.75" customHeight="1">
      <c r="A226" s="234"/>
      <c r="B226" s="222"/>
      <c r="C226" s="223"/>
      <c r="D226" s="207"/>
      <c r="E226" s="3"/>
      <c r="F226" s="3"/>
      <c r="G226" s="3"/>
      <c r="H226" s="3"/>
      <c r="J226" s="226"/>
      <c r="K226" s="3"/>
      <c r="L226" s="3"/>
      <c r="O226" s="227"/>
      <c r="Q226" s="94"/>
      <c r="R226" s="94"/>
      <c r="S226" s="94"/>
      <c r="T226" s="94"/>
    </row>
    <row r="227" ht="15.75" customHeight="1">
      <c r="A227" s="234"/>
      <c r="B227" s="222"/>
      <c r="C227" s="223"/>
      <c r="D227" s="207"/>
      <c r="E227" s="3"/>
      <c r="F227" s="3"/>
      <c r="G227" s="3"/>
      <c r="H227" s="3"/>
      <c r="J227" s="226"/>
      <c r="K227" s="3"/>
      <c r="L227" s="3"/>
      <c r="O227" s="227"/>
      <c r="Q227" s="94"/>
      <c r="R227" s="94"/>
      <c r="S227" s="94"/>
      <c r="T227" s="94"/>
    </row>
    <row r="228" ht="15.75" customHeight="1">
      <c r="A228" s="234"/>
      <c r="B228" s="222"/>
      <c r="C228" s="223"/>
      <c r="D228" s="207"/>
      <c r="E228" s="3"/>
      <c r="F228" s="3"/>
      <c r="G228" s="3"/>
      <c r="H228" s="3"/>
      <c r="J228" s="226"/>
      <c r="K228" s="3"/>
      <c r="L228" s="3"/>
      <c r="O228" s="227"/>
      <c r="Q228" s="94"/>
      <c r="R228" s="94"/>
      <c r="S228" s="94"/>
      <c r="T228" s="94"/>
    </row>
    <row r="229" ht="15.75" customHeight="1">
      <c r="A229" s="234"/>
      <c r="B229" s="222"/>
      <c r="C229" s="223"/>
      <c r="D229" s="207"/>
      <c r="E229" s="3"/>
      <c r="F229" s="3"/>
      <c r="G229" s="3"/>
      <c r="H229" s="3"/>
      <c r="J229" s="226"/>
      <c r="K229" s="3"/>
      <c r="L229" s="3"/>
      <c r="O229" s="227"/>
      <c r="Q229" s="94"/>
      <c r="R229" s="94"/>
      <c r="S229" s="94"/>
      <c r="T229" s="94"/>
    </row>
    <row r="230" ht="15.75" customHeight="1">
      <c r="A230" s="234"/>
      <c r="B230" s="222"/>
      <c r="C230" s="223"/>
      <c r="D230" s="207"/>
      <c r="E230" s="3"/>
      <c r="F230" s="3"/>
      <c r="G230" s="3"/>
      <c r="H230" s="3"/>
      <c r="J230" s="226"/>
      <c r="K230" s="3"/>
      <c r="L230" s="3"/>
      <c r="O230" s="227"/>
      <c r="Q230" s="94"/>
      <c r="R230" s="94"/>
      <c r="S230" s="94"/>
      <c r="T230" s="94"/>
    </row>
    <row r="231" ht="15.75" customHeight="1">
      <c r="A231" s="234"/>
      <c r="B231" s="222"/>
      <c r="C231" s="223"/>
      <c r="D231" s="207"/>
      <c r="E231" s="3"/>
      <c r="F231" s="3"/>
      <c r="G231" s="3"/>
      <c r="H231" s="3"/>
      <c r="J231" s="226"/>
      <c r="K231" s="3"/>
      <c r="L231" s="3"/>
      <c r="O231" s="227"/>
      <c r="Q231" s="94"/>
      <c r="R231" s="94"/>
      <c r="S231" s="94"/>
      <c r="T231" s="94"/>
    </row>
    <row r="232" ht="15.75" customHeight="1">
      <c r="A232" s="234"/>
      <c r="B232" s="222"/>
      <c r="C232" s="223"/>
      <c r="D232" s="207"/>
      <c r="E232" s="3"/>
      <c r="F232" s="3"/>
      <c r="G232" s="3"/>
      <c r="H232" s="3"/>
      <c r="J232" s="226"/>
      <c r="K232" s="3"/>
      <c r="L232" s="3"/>
      <c r="O232" s="227"/>
      <c r="Q232" s="94"/>
      <c r="R232" s="94"/>
      <c r="S232" s="94"/>
      <c r="T232" s="94"/>
    </row>
    <row r="233" ht="15.75" customHeight="1">
      <c r="A233" s="234"/>
      <c r="B233" s="222"/>
      <c r="C233" s="223"/>
      <c r="D233" s="207"/>
      <c r="E233" s="3"/>
      <c r="F233" s="3"/>
      <c r="G233" s="3"/>
      <c r="H233" s="3"/>
      <c r="J233" s="226"/>
      <c r="K233" s="3"/>
      <c r="L233" s="3"/>
      <c r="O233" s="227"/>
      <c r="Q233" s="94"/>
      <c r="R233" s="94"/>
      <c r="S233" s="94"/>
      <c r="T233" s="94"/>
    </row>
    <row r="234" ht="15.75" customHeight="1">
      <c r="A234" s="234"/>
      <c r="B234" s="222"/>
      <c r="C234" s="223"/>
      <c r="D234" s="207"/>
      <c r="E234" s="3"/>
      <c r="F234" s="3"/>
      <c r="G234" s="3"/>
      <c r="H234" s="3"/>
      <c r="J234" s="226"/>
      <c r="K234" s="3"/>
      <c r="L234" s="3"/>
      <c r="O234" s="227"/>
      <c r="Q234" s="94"/>
      <c r="R234" s="94"/>
      <c r="S234" s="94"/>
      <c r="T234" s="94"/>
    </row>
    <row r="235" ht="15.75" customHeight="1">
      <c r="A235" s="234"/>
      <c r="B235" s="222"/>
      <c r="C235" s="223"/>
      <c r="D235" s="207"/>
      <c r="E235" s="3"/>
      <c r="F235" s="3"/>
      <c r="G235" s="3"/>
      <c r="H235" s="3"/>
      <c r="J235" s="226"/>
      <c r="K235" s="3"/>
      <c r="L235" s="3"/>
      <c r="O235" s="227"/>
      <c r="Q235" s="94"/>
      <c r="R235" s="94"/>
      <c r="S235" s="94"/>
      <c r="T235" s="94"/>
    </row>
    <row r="236" ht="15.75" customHeight="1">
      <c r="A236" s="234"/>
      <c r="B236" s="222"/>
      <c r="C236" s="223"/>
      <c r="D236" s="207"/>
      <c r="E236" s="3"/>
      <c r="F236" s="3"/>
      <c r="G236" s="3"/>
      <c r="H236" s="3"/>
      <c r="J236" s="226"/>
      <c r="K236" s="3"/>
      <c r="L236" s="3"/>
      <c r="O236" s="227"/>
      <c r="Q236" s="94"/>
      <c r="R236" s="94"/>
      <c r="S236" s="94"/>
      <c r="T236" s="94"/>
    </row>
    <row r="237" ht="15.75" customHeight="1">
      <c r="A237" s="234"/>
      <c r="B237" s="222"/>
      <c r="C237" s="223"/>
      <c r="D237" s="207"/>
      <c r="E237" s="3"/>
      <c r="F237" s="3"/>
      <c r="G237" s="3"/>
      <c r="H237" s="3"/>
      <c r="J237" s="226"/>
      <c r="K237" s="3"/>
      <c r="L237" s="3"/>
      <c r="O237" s="227"/>
      <c r="Q237" s="94"/>
      <c r="R237" s="94"/>
      <c r="S237" s="94"/>
      <c r="T237" s="94"/>
    </row>
    <row r="238" ht="15.75" customHeight="1">
      <c r="A238" s="234"/>
      <c r="B238" s="222"/>
      <c r="C238" s="223"/>
      <c r="D238" s="207"/>
      <c r="E238" s="3"/>
      <c r="F238" s="3"/>
      <c r="G238" s="3"/>
      <c r="H238" s="3"/>
      <c r="J238" s="226"/>
      <c r="K238" s="3"/>
      <c r="L238" s="3"/>
      <c r="O238" s="227"/>
      <c r="Q238" s="94"/>
      <c r="R238" s="94"/>
      <c r="S238" s="94"/>
      <c r="T238" s="94"/>
    </row>
    <row r="239" ht="15.75" customHeight="1">
      <c r="A239" s="234"/>
      <c r="B239" s="222"/>
      <c r="C239" s="223"/>
      <c r="D239" s="207"/>
      <c r="E239" s="3"/>
      <c r="F239" s="3"/>
      <c r="G239" s="3"/>
      <c r="H239" s="3"/>
      <c r="J239" s="226"/>
      <c r="K239" s="3"/>
      <c r="L239" s="3"/>
      <c r="O239" s="227"/>
      <c r="Q239" s="94"/>
      <c r="R239" s="94"/>
      <c r="S239" s="94"/>
      <c r="T239" s="94"/>
    </row>
    <row r="240" ht="15.75" customHeight="1">
      <c r="A240" s="234"/>
      <c r="B240" s="222"/>
      <c r="C240" s="223"/>
      <c r="D240" s="207"/>
      <c r="E240" s="3"/>
      <c r="F240" s="3"/>
      <c r="G240" s="3"/>
      <c r="H240" s="3"/>
      <c r="J240" s="226"/>
      <c r="K240" s="3"/>
      <c r="L240" s="3"/>
      <c r="O240" s="227"/>
      <c r="Q240" s="94"/>
      <c r="R240" s="94"/>
      <c r="S240" s="94"/>
      <c r="T240" s="94"/>
    </row>
    <row r="241" ht="15.75" customHeight="1">
      <c r="A241" s="234"/>
      <c r="B241" s="222"/>
      <c r="C241" s="223"/>
      <c r="D241" s="207"/>
      <c r="E241" s="3"/>
      <c r="F241" s="3"/>
      <c r="G241" s="3"/>
      <c r="H241" s="3"/>
      <c r="J241" s="226"/>
      <c r="K241" s="3"/>
      <c r="L241" s="3"/>
      <c r="O241" s="227"/>
      <c r="Q241" s="94"/>
      <c r="R241" s="94"/>
      <c r="S241" s="94"/>
      <c r="T241" s="94"/>
    </row>
    <row r="242" ht="15.75" customHeight="1">
      <c r="A242" s="234"/>
      <c r="B242" s="222"/>
      <c r="C242" s="223"/>
      <c r="D242" s="231"/>
      <c r="E242" s="3"/>
      <c r="F242" s="3"/>
      <c r="G242" s="3"/>
      <c r="H242" s="3"/>
      <c r="J242" s="226"/>
      <c r="K242" s="3"/>
      <c r="L242" s="3"/>
      <c r="O242" s="227"/>
      <c r="Q242" s="94"/>
      <c r="R242" s="94"/>
      <c r="S242" s="94"/>
      <c r="T242" s="94"/>
    </row>
    <row r="243" ht="15.75" customHeight="1">
      <c r="A243" s="234"/>
      <c r="B243" s="222"/>
      <c r="C243" s="223"/>
      <c r="D243" s="231"/>
      <c r="E243" s="3"/>
      <c r="F243" s="3"/>
      <c r="G243" s="3"/>
      <c r="H243" s="3"/>
      <c r="J243" s="226"/>
      <c r="K243" s="3"/>
      <c r="L243" s="3"/>
      <c r="O243" s="227"/>
      <c r="Q243" s="94"/>
      <c r="R243" s="94"/>
      <c r="S243" s="94"/>
      <c r="T243" s="94"/>
    </row>
    <row r="244" ht="15.75" customHeight="1">
      <c r="A244" s="234"/>
      <c r="B244" s="222"/>
      <c r="C244" s="223"/>
      <c r="D244" s="231"/>
      <c r="E244" s="3"/>
      <c r="F244" s="3"/>
      <c r="G244" s="3"/>
      <c r="H244" s="3"/>
      <c r="J244" s="226"/>
      <c r="K244" s="3"/>
      <c r="L244" s="3"/>
      <c r="O244" s="227"/>
      <c r="Q244" s="94"/>
      <c r="R244" s="94"/>
      <c r="S244" s="94"/>
      <c r="T244" s="94"/>
    </row>
    <row r="245" ht="15.75" customHeight="1">
      <c r="A245" s="234"/>
      <c r="B245" s="222"/>
      <c r="C245" s="223"/>
      <c r="D245" s="231"/>
      <c r="E245" s="3"/>
      <c r="F245" s="3"/>
      <c r="G245" s="3"/>
      <c r="H245" s="3"/>
      <c r="J245" s="226"/>
      <c r="K245" s="3"/>
      <c r="L245" s="3"/>
      <c r="O245" s="227"/>
      <c r="Q245" s="94"/>
      <c r="R245" s="94"/>
      <c r="S245" s="94"/>
      <c r="T245" s="94"/>
    </row>
    <row r="246" ht="15.75" customHeight="1">
      <c r="A246" s="234"/>
      <c r="B246" s="222"/>
      <c r="C246" s="223"/>
      <c r="D246" s="231"/>
      <c r="E246" s="3"/>
      <c r="F246" s="3"/>
      <c r="G246" s="3"/>
      <c r="H246" s="3"/>
      <c r="J246" s="226"/>
      <c r="K246" s="3"/>
      <c r="L246" s="3"/>
      <c r="O246" s="227"/>
      <c r="Q246" s="94"/>
      <c r="R246" s="94"/>
      <c r="S246" s="94"/>
      <c r="T246" s="94"/>
    </row>
    <row r="247" ht="15.75" customHeight="1">
      <c r="A247" s="234"/>
      <c r="B247" s="222"/>
      <c r="C247" s="223"/>
      <c r="D247" s="231"/>
      <c r="E247" s="3"/>
      <c r="F247" s="3"/>
      <c r="G247" s="3"/>
      <c r="H247" s="3"/>
      <c r="J247" s="226"/>
      <c r="K247" s="3"/>
      <c r="L247" s="3"/>
      <c r="O247" s="227"/>
      <c r="Q247" s="94"/>
      <c r="R247" s="94"/>
      <c r="S247" s="94"/>
      <c r="T247" s="94"/>
    </row>
    <row r="248" ht="15.75" customHeight="1">
      <c r="A248" s="234"/>
      <c r="B248" s="222"/>
      <c r="C248" s="223"/>
      <c r="D248" s="231"/>
      <c r="E248" s="3"/>
      <c r="F248" s="3"/>
      <c r="G248" s="3"/>
      <c r="H248" s="3"/>
      <c r="J248" s="226"/>
      <c r="K248" s="3"/>
      <c r="L248" s="3"/>
      <c r="O248" s="227"/>
      <c r="Q248" s="94"/>
      <c r="R248" s="94"/>
      <c r="S248" s="94"/>
      <c r="T248" s="94"/>
    </row>
    <row r="249" ht="15.75" customHeight="1">
      <c r="A249" s="234"/>
      <c r="B249" s="222"/>
      <c r="C249" s="223"/>
      <c r="D249" s="231"/>
      <c r="E249" s="3"/>
      <c r="F249" s="3"/>
      <c r="G249" s="3"/>
      <c r="H249" s="3"/>
      <c r="J249" s="226"/>
      <c r="K249" s="3"/>
      <c r="L249" s="3"/>
      <c r="O249" s="227"/>
      <c r="Q249" s="94"/>
      <c r="R249" s="94"/>
      <c r="S249" s="94"/>
      <c r="T249" s="94"/>
    </row>
    <row r="250" ht="15.75" customHeight="1">
      <c r="A250" s="234"/>
      <c r="B250" s="222"/>
      <c r="C250" s="223"/>
      <c r="D250" s="231"/>
      <c r="E250" s="3"/>
      <c r="F250" s="3"/>
      <c r="G250" s="3"/>
      <c r="H250" s="3"/>
      <c r="J250" s="226"/>
      <c r="K250" s="3"/>
      <c r="L250" s="3"/>
      <c r="O250" s="227"/>
      <c r="Q250" s="94"/>
      <c r="R250" s="94"/>
      <c r="S250" s="94"/>
      <c r="T250" s="94"/>
    </row>
    <row r="251" ht="15.75" customHeight="1">
      <c r="A251" s="234"/>
      <c r="B251" s="222"/>
      <c r="C251" s="223"/>
      <c r="D251" s="231"/>
      <c r="E251" s="3"/>
      <c r="F251" s="3"/>
      <c r="G251" s="3"/>
      <c r="H251" s="3"/>
      <c r="J251" s="226"/>
      <c r="K251" s="3"/>
      <c r="L251" s="3"/>
      <c r="O251" s="227"/>
      <c r="Q251" s="94"/>
      <c r="R251" s="94"/>
      <c r="S251" s="94"/>
      <c r="T251" s="94"/>
    </row>
    <row r="252" ht="15.75" customHeight="1">
      <c r="A252" s="234"/>
      <c r="B252" s="222"/>
      <c r="C252" s="223"/>
      <c r="D252" s="231"/>
      <c r="E252" s="3"/>
      <c r="F252" s="3"/>
      <c r="G252" s="3"/>
      <c r="H252" s="3"/>
      <c r="J252" s="226"/>
      <c r="K252" s="3"/>
      <c r="L252" s="3"/>
      <c r="O252" s="227"/>
      <c r="Q252" s="94"/>
      <c r="R252" s="94"/>
      <c r="S252" s="94"/>
      <c r="T252" s="94"/>
    </row>
    <row r="253" ht="15.75" customHeight="1">
      <c r="A253" s="234"/>
      <c r="B253" s="222"/>
      <c r="C253" s="223"/>
      <c r="D253" s="231"/>
      <c r="E253" s="3"/>
      <c r="F253" s="3"/>
      <c r="G253" s="3"/>
      <c r="H253" s="3"/>
      <c r="J253" s="226"/>
      <c r="K253" s="3"/>
      <c r="L253" s="3"/>
      <c r="O253" s="227"/>
      <c r="Q253" s="94"/>
      <c r="R253" s="94"/>
      <c r="S253" s="94"/>
      <c r="T253" s="94"/>
    </row>
    <row r="254" ht="15.75" customHeight="1">
      <c r="A254" s="234"/>
      <c r="B254" s="222"/>
      <c r="C254" s="223"/>
      <c r="D254" s="231"/>
      <c r="E254" s="3"/>
      <c r="F254" s="3"/>
      <c r="G254" s="3"/>
      <c r="H254" s="3"/>
      <c r="J254" s="226"/>
      <c r="K254" s="3"/>
      <c r="L254" s="3"/>
      <c r="O254" s="227"/>
      <c r="Q254" s="94"/>
      <c r="R254" s="94"/>
      <c r="S254" s="94"/>
      <c r="T254" s="94"/>
    </row>
    <row r="255" ht="15.75" customHeight="1">
      <c r="A255" s="234"/>
      <c r="B255" s="222"/>
      <c r="C255" s="223"/>
      <c r="D255" s="231"/>
      <c r="E255" s="3"/>
      <c r="F255" s="3"/>
      <c r="G255" s="3"/>
      <c r="H255" s="3"/>
      <c r="J255" s="226"/>
      <c r="K255" s="3"/>
      <c r="L255" s="3"/>
      <c r="O255" s="227"/>
      <c r="Q255" s="94"/>
      <c r="R255" s="94"/>
      <c r="S255" s="94"/>
      <c r="T255" s="94"/>
    </row>
    <row r="256" ht="15.75" customHeight="1">
      <c r="A256" s="234"/>
      <c r="B256" s="222"/>
      <c r="C256" s="223"/>
      <c r="D256" s="231"/>
      <c r="E256" s="3"/>
      <c r="F256" s="3"/>
      <c r="G256" s="3"/>
      <c r="H256" s="3"/>
      <c r="J256" s="226"/>
      <c r="K256" s="3"/>
      <c r="L256" s="3"/>
      <c r="O256" s="227"/>
      <c r="Q256" s="94"/>
      <c r="R256" s="94"/>
      <c r="S256" s="94"/>
      <c r="T256" s="94"/>
    </row>
    <row r="257" ht="15.75" customHeight="1">
      <c r="A257" s="234"/>
      <c r="B257" s="222"/>
      <c r="C257" s="223"/>
      <c r="D257" s="231"/>
      <c r="E257" s="3"/>
      <c r="F257" s="3"/>
      <c r="G257" s="3"/>
      <c r="H257" s="3"/>
      <c r="J257" s="226"/>
      <c r="K257" s="3"/>
      <c r="L257" s="3"/>
      <c r="O257" s="227"/>
      <c r="Q257" s="94"/>
      <c r="R257" s="94"/>
      <c r="S257" s="94"/>
      <c r="T257" s="94"/>
    </row>
    <row r="258" ht="15.75" customHeight="1">
      <c r="A258" s="234"/>
      <c r="B258" s="222"/>
      <c r="C258" s="223"/>
      <c r="D258" s="231"/>
      <c r="E258" s="3"/>
      <c r="F258" s="3"/>
      <c r="G258" s="3"/>
      <c r="H258" s="3"/>
      <c r="J258" s="226"/>
      <c r="K258" s="3"/>
      <c r="L258" s="3"/>
      <c r="O258" s="227"/>
      <c r="Q258" s="94"/>
      <c r="R258" s="94"/>
      <c r="S258" s="94"/>
      <c r="T258" s="94"/>
    </row>
    <row r="259" ht="15.75" customHeight="1">
      <c r="A259" s="234"/>
      <c r="B259" s="222"/>
      <c r="C259" s="223"/>
      <c r="D259" s="231"/>
      <c r="E259" s="3"/>
      <c r="F259" s="3"/>
      <c r="G259" s="3"/>
      <c r="H259" s="3"/>
      <c r="J259" s="226"/>
      <c r="K259" s="3"/>
      <c r="L259" s="3"/>
      <c r="O259" s="227"/>
      <c r="Q259" s="94"/>
      <c r="R259" s="94"/>
      <c r="S259" s="94"/>
      <c r="T259" s="94"/>
    </row>
    <row r="260" ht="15.75" customHeight="1">
      <c r="A260" s="234"/>
      <c r="B260" s="222"/>
      <c r="C260" s="223"/>
      <c r="D260" s="231"/>
      <c r="E260" s="3"/>
      <c r="F260" s="3"/>
      <c r="G260" s="3"/>
      <c r="H260" s="3"/>
      <c r="J260" s="226"/>
      <c r="K260" s="3"/>
      <c r="L260" s="3"/>
      <c r="O260" s="227"/>
      <c r="Q260" s="94"/>
      <c r="R260" s="94"/>
      <c r="S260" s="94"/>
      <c r="T260" s="94"/>
    </row>
    <row r="261" ht="15.75" customHeight="1">
      <c r="A261" s="234"/>
      <c r="B261" s="222"/>
      <c r="C261" s="223"/>
      <c r="D261" s="231"/>
      <c r="E261" s="3"/>
      <c r="F261" s="3"/>
      <c r="G261" s="3"/>
      <c r="H261" s="3"/>
      <c r="J261" s="226"/>
      <c r="K261" s="3"/>
      <c r="L261" s="3"/>
      <c r="O261" s="227"/>
      <c r="Q261" s="94"/>
      <c r="R261" s="94"/>
      <c r="S261" s="94"/>
      <c r="T261" s="94"/>
    </row>
    <row r="262" ht="15.75" customHeight="1">
      <c r="A262" s="234"/>
      <c r="B262" s="222"/>
      <c r="C262" s="223"/>
      <c r="D262" s="231"/>
      <c r="E262" s="3"/>
      <c r="F262" s="3"/>
      <c r="G262" s="3"/>
      <c r="H262" s="3"/>
      <c r="J262" s="226"/>
      <c r="K262" s="3"/>
      <c r="L262" s="3"/>
      <c r="O262" s="227"/>
      <c r="Q262" s="94"/>
      <c r="R262" s="94"/>
      <c r="S262" s="94"/>
      <c r="T262" s="94"/>
    </row>
    <row r="263" ht="15.75" customHeight="1">
      <c r="A263" s="234"/>
      <c r="B263" s="222"/>
      <c r="C263" s="223"/>
      <c r="D263" s="231"/>
      <c r="E263" s="3"/>
      <c r="F263" s="3"/>
      <c r="G263" s="3"/>
      <c r="H263" s="3"/>
      <c r="J263" s="226"/>
      <c r="K263" s="3"/>
      <c r="L263" s="3"/>
      <c r="O263" s="227"/>
      <c r="Q263" s="94"/>
      <c r="R263" s="94"/>
      <c r="S263" s="94"/>
      <c r="T263" s="94"/>
    </row>
    <row r="264" ht="15.75" customHeight="1">
      <c r="A264" s="234"/>
      <c r="B264" s="222"/>
      <c r="C264" s="223"/>
      <c r="D264" s="231"/>
      <c r="E264" s="3"/>
      <c r="F264" s="3"/>
      <c r="G264" s="3"/>
      <c r="H264" s="3"/>
      <c r="J264" s="226"/>
      <c r="K264" s="3"/>
      <c r="L264" s="3"/>
      <c r="O264" s="227"/>
      <c r="Q264" s="94"/>
      <c r="R264" s="94"/>
      <c r="S264" s="94"/>
      <c r="T264" s="94"/>
    </row>
    <row r="265" ht="15.75" customHeight="1">
      <c r="A265" s="234"/>
      <c r="B265" s="222"/>
      <c r="C265" s="223"/>
      <c r="D265" s="231"/>
      <c r="E265" s="3"/>
      <c r="F265" s="3"/>
      <c r="G265" s="3"/>
      <c r="H265" s="3"/>
      <c r="J265" s="226"/>
      <c r="K265" s="3"/>
      <c r="L265" s="3"/>
      <c r="O265" s="227"/>
      <c r="Q265" s="94"/>
      <c r="R265" s="94"/>
      <c r="S265" s="94"/>
      <c r="T265" s="94"/>
    </row>
    <row r="266" ht="15.75" customHeight="1">
      <c r="A266" s="234"/>
      <c r="B266" s="222"/>
      <c r="C266" s="223"/>
      <c r="D266" s="231"/>
      <c r="E266" s="3"/>
      <c r="F266" s="3"/>
      <c r="G266" s="3"/>
      <c r="H266" s="3"/>
      <c r="J266" s="226"/>
      <c r="K266" s="3"/>
      <c r="L266" s="3"/>
      <c r="O266" s="227"/>
      <c r="Q266" s="94"/>
      <c r="R266" s="94"/>
      <c r="S266" s="94"/>
      <c r="T266" s="94"/>
    </row>
    <row r="267" ht="15.75" customHeight="1">
      <c r="A267" s="234"/>
      <c r="B267" s="222"/>
      <c r="C267" s="223"/>
      <c r="D267" s="231"/>
      <c r="E267" s="3"/>
      <c r="F267" s="3"/>
      <c r="G267" s="3"/>
      <c r="H267" s="3"/>
      <c r="J267" s="226"/>
      <c r="K267" s="3"/>
      <c r="L267" s="3"/>
      <c r="O267" s="227"/>
      <c r="Q267" s="94"/>
      <c r="R267" s="94"/>
      <c r="S267" s="94"/>
      <c r="T267" s="94"/>
    </row>
    <row r="268" ht="15.75" customHeight="1">
      <c r="A268" s="234"/>
      <c r="B268" s="222"/>
      <c r="C268" s="223"/>
      <c r="D268" s="231"/>
      <c r="E268" s="3"/>
      <c r="F268" s="3"/>
      <c r="G268" s="3"/>
      <c r="H268" s="3"/>
      <c r="J268" s="226"/>
      <c r="K268" s="3"/>
      <c r="L268" s="3"/>
      <c r="O268" s="227"/>
      <c r="Q268" s="94"/>
      <c r="R268" s="94"/>
      <c r="S268" s="94"/>
      <c r="T268" s="94"/>
    </row>
    <row r="269" ht="15.75" customHeight="1">
      <c r="A269" s="234"/>
      <c r="B269" s="222"/>
      <c r="C269" s="223"/>
      <c r="D269" s="231"/>
      <c r="E269" s="3"/>
      <c r="F269" s="3"/>
      <c r="G269" s="3"/>
      <c r="H269" s="3"/>
      <c r="J269" s="226"/>
      <c r="K269" s="3"/>
      <c r="L269" s="3"/>
      <c r="O269" s="227"/>
      <c r="Q269" s="94"/>
      <c r="R269" s="94"/>
      <c r="S269" s="94"/>
      <c r="T269" s="94"/>
    </row>
    <row r="270" ht="15.75" customHeight="1">
      <c r="A270" s="234"/>
      <c r="B270" s="222"/>
      <c r="C270" s="223"/>
      <c r="D270" s="231"/>
      <c r="E270" s="3"/>
      <c r="F270" s="3"/>
      <c r="G270" s="3"/>
      <c r="H270" s="3"/>
      <c r="J270" s="226"/>
      <c r="K270" s="3"/>
      <c r="L270" s="3"/>
      <c r="O270" s="227"/>
      <c r="Q270" s="94"/>
      <c r="R270" s="94"/>
      <c r="S270" s="94"/>
      <c r="T270" s="94"/>
    </row>
    <row r="271" ht="15.75" customHeight="1">
      <c r="A271" s="234"/>
      <c r="B271" s="222"/>
      <c r="C271" s="223"/>
      <c r="D271" s="231"/>
      <c r="E271" s="3"/>
      <c r="F271" s="3"/>
      <c r="G271" s="3"/>
      <c r="H271" s="3"/>
      <c r="J271" s="226"/>
      <c r="K271" s="3"/>
      <c r="L271" s="3"/>
      <c r="O271" s="227"/>
      <c r="Q271" s="94"/>
      <c r="R271" s="94"/>
      <c r="S271" s="94"/>
      <c r="T271" s="94"/>
    </row>
    <row r="272" ht="15.75" customHeight="1">
      <c r="A272" s="234"/>
      <c r="B272" s="222"/>
      <c r="C272" s="223"/>
      <c r="D272" s="231"/>
      <c r="E272" s="3"/>
      <c r="F272" s="3"/>
      <c r="G272" s="3"/>
      <c r="H272" s="3"/>
      <c r="J272" s="226"/>
      <c r="K272" s="3"/>
      <c r="L272" s="3"/>
      <c r="O272" s="227"/>
      <c r="Q272" s="94"/>
      <c r="R272" s="94"/>
      <c r="S272" s="94"/>
      <c r="T272" s="94"/>
    </row>
    <row r="273" ht="15.75" customHeight="1">
      <c r="A273" s="234"/>
      <c r="B273" s="222"/>
      <c r="C273" s="223"/>
      <c r="D273" s="231"/>
      <c r="E273" s="3"/>
      <c r="F273" s="3"/>
      <c r="G273" s="3"/>
      <c r="H273" s="3"/>
      <c r="J273" s="226"/>
      <c r="K273" s="3"/>
      <c r="L273" s="3"/>
      <c r="O273" s="227"/>
      <c r="Q273" s="94"/>
      <c r="R273" s="94"/>
      <c r="S273" s="94"/>
      <c r="T273" s="94"/>
    </row>
    <row r="274" ht="15.75" customHeight="1">
      <c r="A274" s="234"/>
      <c r="B274" s="222"/>
      <c r="C274" s="223"/>
      <c r="D274" s="231"/>
      <c r="E274" s="3"/>
      <c r="F274" s="3"/>
      <c r="G274" s="3"/>
      <c r="H274" s="3"/>
      <c r="J274" s="226"/>
      <c r="K274" s="3"/>
      <c r="L274" s="3"/>
      <c r="O274" s="227"/>
      <c r="Q274" s="94"/>
      <c r="R274" s="94"/>
      <c r="S274" s="94"/>
      <c r="T274" s="94"/>
    </row>
    <row r="275" ht="15.75" customHeight="1">
      <c r="A275" s="234"/>
      <c r="B275" s="222"/>
      <c r="C275" s="223"/>
      <c r="D275" s="231"/>
      <c r="E275" s="3"/>
      <c r="F275" s="3"/>
      <c r="G275" s="3"/>
      <c r="H275" s="3"/>
      <c r="J275" s="226"/>
      <c r="K275" s="3"/>
      <c r="L275" s="3"/>
      <c r="O275" s="227"/>
      <c r="Q275" s="94"/>
      <c r="R275" s="94"/>
      <c r="S275" s="94"/>
      <c r="T275" s="94"/>
    </row>
    <row r="276" ht="15.75" customHeight="1">
      <c r="A276" s="234"/>
      <c r="B276" s="222"/>
      <c r="C276" s="223"/>
      <c r="D276" s="231"/>
      <c r="E276" s="3"/>
      <c r="F276" s="3"/>
      <c r="G276" s="3"/>
      <c r="H276" s="3"/>
      <c r="J276" s="226"/>
      <c r="K276" s="3"/>
      <c r="L276" s="3"/>
      <c r="O276" s="227"/>
      <c r="Q276" s="94"/>
      <c r="R276" s="94"/>
      <c r="S276" s="94"/>
      <c r="T276" s="94"/>
    </row>
    <row r="277" ht="15.75" customHeight="1">
      <c r="A277" s="234"/>
      <c r="B277" s="222"/>
      <c r="C277" s="223"/>
      <c r="D277" s="231"/>
      <c r="E277" s="3"/>
      <c r="F277" s="3"/>
      <c r="G277" s="3"/>
      <c r="H277" s="3"/>
      <c r="J277" s="226"/>
      <c r="K277" s="3"/>
      <c r="L277" s="3"/>
      <c r="O277" s="227"/>
      <c r="Q277" s="94"/>
      <c r="R277" s="94"/>
      <c r="S277" s="94"/>
      <c r="T277" s="94"/>
    </row>
    <row r="278" ht="15.75" customHeight="1">
      <c r="A278" s="234"/>
      <c r="B278" s="222"/>
      <c r="C278" s="223"/>
      <c r="D278" s="231"/>
      <c r="E278" s="3"/>
      <c r="F278" s="3"/>
      <c r="G278" s="3"/>
      <c r="H278" s="3"/>
      <c r="J278" s="226"/>
      <c r="K278" s="3"/>
      <c r="L278" s="3"/>
      <c r="O278" s="227"/>
      <c r="Q278" s="94"/>
      <c r="R278" s="94"/>
      <c r="S278" s="94"/>
      <c r="T278" s="94"/>
    </row>
    <row r="279" ht="15.75" customHeight="1">
      <c r="A279" s="234"/>
      <c r="B279" s="222"/>
      <c r="C279" s="223"/>
      <c r="D279" s="231"/>
      <c r="E279" s="3"/>
      <c r="F279" s="3"/>
      <c r="G279" s="3"/>
      <c r="H279" s="3"/>
      <c r="J279" s="226"/>
      <c r="K279" s="3"/>
      <c r="L279" s="3"/>
      <c r="O279" s="227"/>
      <c r="Q279" s="94"/>
      <c r="R279" s="94"/>
      <c r="S279" s="94"/>
      <c r="T279" s="94"/>
    </row>
    <row r="280" ht="15.75" customHeight="1">
      <c r="A280" s="234"/>
      <c r="B280" s="222"/>
      <c r="C280" s="223"/>
      <c r="D280" s="231"/>
      <c r="E280" s="3"/>
      <c r="F280" s="3"/>
      <c r="G280" s="3"/>
      <c r="H280" s="3"/>
      <c r="J280" s="226"/>
      <c r="K280" s="3"/>
      <c r="L280" s="3"/>
      <c r="O280" s="227"/>
      <c r="Q280" s="94"/>
      <c r="R280" s="94"/>
      <c r="S280" s="94"/>
      <c r="T280" s="94"/>
    </row>
    <row r="281" ht="15.75" customHeight="1">
      <c r="A281" s="234"/>
      <c r="B281" s="222"/>
      <c r="C281" s="223"/>
      <c r="D281" s="231"/>
      <c r="E281" s="3"/>
      <c r="F281" s="3"/>
      <c r="G281" s="3"/>
      <c r="H281" s="3"/>
      <c r="J281" s="226"/>
      <c r="K281" s="3"/>
      <c r="L281" s="3"/>
      <c r="O281" s="227"/>
      <c r="Q281" s="94"/>
      <c r="R281" s="94"/>
      <c r="S281" s="94"/>
      <c r="T281" s="94"/>
    </row>
    <row r="282" ht="15.75" customHeight="1">
      <c r="A282" s="234"/>
      <c r="B282" s="222"/>
      <c r="C282" s="223"/>
      <c r="D282" s="231"/>
      <c r="E282" s="3"/>
      <c r="F282" s="3"/>
      <c r="G282" s="3"/>
      <c r="H282" s="3"/>
      <c r="J282" s="226"/>
      <c r="K282" s="3"/>
      <c r="L282" s="3"/>
      <c r="O282" s="227"/>
      <c r="Q282" s="94"/>
      <c r="R282" s="94"/>
      <c r="S282" s="94"/>
      <c r="T282" s="94"/>
    </row>
    <row r="283" ht="15.75" customHeight="1">
      <c r="A283" s="234"/>
      <c r="B283" s="222"/>
      <c r="C283" s="223"/>
      <c r="D283" s="231"/>
      <c r="E283" s="3"/>
      <c r="F283" s="3"/>
      <c r="G283" s="3"/>
      <c r="H283" s="3"/>
      <c r="J283" s="226"/>
      <c r="K283" s="3"/>
      <c r="L283" s="3"/>
      <c r="O283" s="227"/>
      <c r="Q283" s="94"/>
      <c r="R283" s="94"/>
      <c r="S283" s="94"/>
      <c r="T283" s="94"/>
    </row>
    <row r="284" ht="15.75" customHeight="1">
      <c r="A284" s="234"/>
      <c r="B284" s="222"/>
      <c r="C284" s="223"/>
      <c r="D284" s="231"/>
      <c r="E284" s="3"/>
      <c r="F284" s="3"/>
      <c r="G284" s="3"/>
      <c r="H284" s="3"/>
      <c r="J284" s="226"/>
      <c r="K284" s="3"/>
      <c r="L284" s="3"/>
      <c r="O284" s="227"/>
      <c r="Q284" s="94"/>
      <c r="R284" s="94"/>
      <c r="S284" s="94"/>
      <c r="T284" s="94"/>
    </row>
    <row r="285" ht="15.75" customHeight="1">
      <c r="A285" s="234"/>
      <c r="B285" s="222"/>
      <c r="C285" s="223"/>
      <c r="D285" s="231"/>
      <c r="E285" s="3"/>
      <c r="F285" s="3"/>
      <c r="G285" s="3"/>
      <c r="H285" s="3"/>
      <c r="J285" s="226"/>
      <c r="K285" s="3"/>
      <c r="L285" s="3"/>
      <c r="O285" s="227"/>
      <c r="Q285" s="94"/>
      <c r="R285" s="94"/>
      <c r="S285" s="94"/>
      <c r="T285" s="94"/>
    </row>
    <row r="286" ht="15.75" customHeight="1">
      <c r="A286" s="234"/>
      <c r="B286" s="222"/>
      <c r="C286" s="223"/>
      <c r="D286" s="231"/>
      <c r="E286" s="3"/>
      <c r="F286" s="3"/>
      <c r="G286" s="3"/>
      <c r="H286" s="3"/>
      <c r="J286" s="226"/>
      <c r="K286" s="3"/>
      <c r="L286" s="3"/>
      <c r="O286" s="227"/>
      <c r="Q286" s="94"/>
      <c r="R286" s="94"/>
      <c r="S286" s="94"/>
      <c r="T286" s="94"/>
    </row>
    <row r="287" ht="15.75" customHeight="1">
      <c r="A287" s="234"/>
      <c r="B287" s="222"/>
      <c r="C287" s="223"/>
      <c r="D287" s="231"/>
      <c r="E287" s="3"/>
      <c r="F287" s="3"/>
      <c r="G287" s="3"/>
      <c r="H287" s="3"/>
      <c r="J287" s="226"/>
      <c r="K287" s="3"/>
      <c r="L287" s="3"/>
      <c r="O287" s="227"/>
      <c r="Q287" s="94"/>
      <c r="R287" s="94"/>
      <c r="S287" s="94"/>
      <c r="T287" s="94"/>
    </row>
    <row r="288" ht="15.75" customHeight="1">
      <c r="A288" s="234"/>
      <c r="B288" s="222"/>
      <c r="C288" s="223"/>
      <c r="D288" s="231"/>
      <c r="E288" s="3"/>
      <c r="F288" s="3"/>
      <c r="G288" s="3"/>
      <c r="H288" s="3"/>
      <c r="J288" s="226"/>
      <c r="K288" s="3"/>
      <c r="L288" s="3"/>
      <c r="O288" s="227"/>
      <c r="Q288" s="94"/>
      <c r="R288" s="94"/>
      <c r="S288" s="94"/>
      <c r="T288" s="94"/>
    </row>
    <row r="289" ht="15.75" customHeight="1">
      <c r="A289" s="234"/>
      <c r="B289" s="222"/>
      <c r="C289" s="223"/>
      <c r="D289" s="231"/>
      <c r="E289" s="3"/>
      <c r="F289" s="3"/>
      <c r="G289" s="3"/>
      <c r="H289" s="3"/>
      <c r="J289" s="226"/>
      <c r="K289" s="3"/>
      <c r="L289" s="3"/>
      <c r="O289" s="227"/>
      <c r="Q289" s="94"/>
      <c r="R289" s="94"/>
      <c r="S289" s="94"/>
      <c r="T289" s="94"/>
    </row>
    <row r="290" ht="15.75" customHeight="1">
      <c r="A290" s="234"/>
      <c r="B290" s="222"/>
      <c r="C290" s="223"/>
      <c r="D290" s="231"/>
      <c r="E290" s="3"/>
      <c r="F290" s="3"/>
      <c r="G290" s="3"/>
      <c r="H290" s="3"/>
      <c r="J290" s="226"/>
      <c r="K290" s="3"/>
      <c r="L290" s="3"/>
      <c r="O290" s="227"/>
      <c r="Q290" s="94"/>
      <c r="R290" s="94"/>
      <c r="S290" s="94"/>
      <c r="T290" s="94"/>
    </row>
    <row r="291" ht="15.75" customHeight="1">
      <c r="A291" s="234"/>
      <c r="B291" s="222"/>
      <c r="C291" s="223"/>
      <c r="D291" s="231"/>
      <c r="E291" s="3"/>
      <c r="F291" s="3"/>
      <c r="G291" s="3"/>
      <c r="H291" s="3"/>
      <c r="J291" s="226"/>
      <c r="K291" s="3"/>
      <c r="L291" s="3"/>
      <c r="O291" s="227"/>
      <c r="Q291" s="94"/>
      <c r="R291" s="94"/>
      <c r="S291" s="94"/>
      <c r="T291" s="94"/>
    </row>
    <row r="292" ht="15.75" customHeight="1">
      <c r="A292" s="234"/>
      <c r="B292" s="222"/>
      <c r="C292" s="223"/>
      <c r="D292" s="231"/>
      <c r="E292" s="3"/>
      <c r="F292" s="3"/>
      <c r="G292" s="3"/>
      <c r="H292" s="3"/>
      <c r="J292" s="226"/>
      <c r="K292" s="3"/>
      <c r="L292" s="3"/>
      <c r="O292" s="227"/>
      <c r="Q292" s="94"/>
      <c r="R292" s="94"/>
      <c r="S292" s="94"/>
      <c r="T292" s="94"/>
    </row>
    <row r="293" ht="15.75" customHeight="1">
      <c r="A293" s="234"/>
      <c r="B293" s="222"/>
      <c r="C293" s="223"/>
      <c r="D293" s="231"/>
      <c r="E293" s="3"/>
      <c r="F293" s="3"/>
      <c r="G293" s="3"/>
      <c r="H293" s="3"/>
      <c r="J293" s="226"/>
      <c r="K293" s="3"/>
      <c r="L293" s="3"/>
      <c r="O293" s="227"/>
      <c r="Q293" s="94"/>
      <c r="R293" s="94"/>
      <c r="S293" s="94"/>
      <c r="T293" s="94"/>
    </row>
    <row r="294" ht="15.75" customHeight="1">
      <c r="A294" s="234"/>
      <c r="B294" s="222"/>
      <c r="C294" s="223"/>
      <c r="D294" s="231"/>
      <c r="E294" s="3"/>
      <c r="F294" s="3"/>
      <c r="G294" s="3"/>
      <c r="H294" s="3"/>
      <c r="J294" s="226"/>
      <c r="K294" s="3"/>
      <c r="L294" s="3"/>
      <c r="O294" s="227"/>
      <c r="Q294" s="94"/>
      <c r="R294" s="94"/>
      <c r="S294" s="94"/>
      <c r="T294" s="94"/>
    </row>
    <row r="295" ht="15.75" customHeight="1">
      <c r="A295" s="234"/>
      <c r="B295" s="222"/>
      <c r="C295" s="223"/>
      <c r="D295" s="231"/>
      <c r="E295" s="3"/>
      <c r="F295" s="3"/>
      <c r="G295" s="3"/>
      <c r="H295" s="3"/>
      <c r="J295" s="226"/>
      <c r="K295" s="3"/>
      <c r="L295" s="3"/>
      <c r="O295" s="227"/>
      <c r="Q295" s="94"/>
      <c r="R295" s="94"/>
      <c r="S295" s="94"/>
      <c r="T295" s="94"/>
    </row>
    <row r="296" ht="15.75" customHeight="1">
      <c r="A296" s="234"/>
      <c r="B296" s="222"/>
      <c r="C296" s="223"/>
      <c r="D296" s="231"/>
      <c r="E296" s="3"/>
      <c r="F296" s="3"/>
      <c r="G296" s="3"/>
      <c r="H296" s="3"/>
      <c r="J296" s="226"/>
      <c r="K296" s="3"/>
      <c r="L296" s="3"/>
      <c r="O296" s="227"/>
      <c r="Q296" s="94"/>
      <c r="R296" s="94"/>
      <c r="S296" s="94"/>
      <c r="T296" s="94"/>
    </row>
    <row r="297" ht="15.75" customHeight="1">
      <c r="A297" s="234"/>
      <c r="B297" s="222"/>
      <c r="C297" s="223"/>
      <c r="D297" s="231"/>
      <c r="E297" s="3"/>
      <c r="F297" s="3"/>
      <c r="G297" s="3"/>
      <c r="H297" s="3"/>
      <c r="J297" s="226"/>
      <c r="K297" s="3"/>
      <c r="L297" s="3"/>
      <c r="O297" s="227"/>
      <c r="Q297" s="94"/>
      <c r="R297" s="94"/>
      <c r="S297" s="94"/>
      <c r="T297" s="94"/>
    </row>
    <row r="298" ht="15.75" customHeight="1">
      <c r="A298" s="234"/>
      <c r="B298" s="222"/>
      <c r="C298" s="223"/>
      <c r="D298" s="231"/>
      <c r="E298" s="3"/>
      <c r="F298" s="3"/>
      <c r="G298" s="3"/>
      <c r="H298" s="3"/>
      <c r="J298" s="226"/>
      <c r="K298" s="3"/>
      <c r="L298" s="3"/>
      <c r="O298" s="227"/>
      <c r="Q298" s="94"/>
      <c r="R298" s="94"/>
      <c r="S298" s="94"/>
      <c r="T298" s="94"/>
    </row>
    <row r="299" ht="15.75" customHeight="1">
      <c r="A299" s="234"/>
      <c r="B299" s="222"/>
      <c r="C299" s="223"/>
      <c r="D299" s="231"/>
      <c r="E299" s="3"/>
      <c r="F299" s="3"/>
      <c r="G299" s="3"/>
      <c r="H299" s="3"/>
      <c r="J299" s="226"/>
      <c r="K299" s="3"/>
      <c r="L299" s="3"/>
      <c r="O299" s="227"/>
      <c r="Q299" s="94"/>
      <c r="R299" s="94"/>
      <c r="S299" s="94"/>
      <c r="T299" s="94"/>
    </row>
    <row r="300" ht="15.75" customHeight="1">
      <c r="A300" s="234"/>
      <c r="B300" s="222"/>
      <c r="C300" s="223"/>
      <c r="D300" s="231"/>
      <c r="E300" s="3"/>
      <c r="F300" s="3"/>
      <c r="G300" s="3"/>
      <c r="H300" s="3"/>
      <c r="J300" s="226"/>
      <c r="K300" s="3"/>
      <c r="L300" s="3"/>
      <c r="O300" s="227"/>
      <c r="Q300" s="94"/>
      <c r="R300" s="94"/>
      <c r="S300" s="94"/>
      <c r="T300" s="94"/>
    </row>
    <row r="301" ht="15.75" customHeight="1">
      <c r="A301" s="234"/>
      <c r="B301" s="222"/>
      <c r="C301" s="223"/>
      <c r="D301" s="231"/>
      <c r="E301" s="3"/>
      <c r="F301" s="3"/>
      <c r="G301" s="3"/>
      <c r="H301" s="3"/>
      <c r="J301" s="226"/>
      <c r="K301" s="3"/>
      <c r="L301" s="3"/>
      <c r="O301" s="227"/>
      <c r="Q301" s="94"/>
      <c r="R301" s="94"/>
      <c r="S301" s="94"/>
      <c r="T301" s="94"/>
    </row>
    <row r="302" ht="15.75" customHeight="1">
      <c r="A302" s="234"/>
      <c r="B302" s="222"/>
      <c r="C302" s="223"/>
      <c r="D302" s="231"/>
      <c r="E302" s="3"/>
      <c r="F302" s="3"/>
      <c r="G302" s="3"/>
      <c r="H302" s="3"/>
      <c r="J302" s="226"/>
      <c r="K302" s="3"/>
      <c r="L302" s="3"/>
      <c r="O302" s="227"/>
      <c r="Q302" s="94"/>
      <c r="R302" s="94"/>
      <c r="S302" s="94"/>
      <c r="T302" s="94"/>
    </row>
    <row r="303" ht="15.75" customHeight="1">
      <c r="A303" s="234"/>
      <c r="B303" s="222"/>
      <c r="C303" s="223"/>
      <c r="D303" s="231"/>
      <c r="E303" s="3"/>
      <c r="F303" s="3"/>
      <c r="G303" s="3"/>
      <c r="H303" s="3"/>
      <c r="J303" s="226"/>
      <c r="K303" s="3"/>
      <c r="L303" s="3"/>
      <c r="O303" s="227"/>
      <c r="Q303" s="94"/>
      <c r="R303" s="94"/>
      <c r="S303" s="94"/>
      <c r="T303" s="94"/>
    </row>
    <row r="304" ht="15.75" customHeight="1">
      <c r="A304" s="234"/>
      <c r="B304" s="222"/>
      <c r="C304" s="223"/>
      <c r="D304" s="231"/>
      <c r="E304" s="3"/>
      <c r="F304" s="3"/>
      <c r="G304" s="3"/>
      <c r="H304" s="3"/>
      <c r="J304" s="226"/>
      <c r="K304" s="3"/>
      <c r="L304" s="3"/>
      <c r="O304" s="227"/>
      <c r="Q304" s="94"/>
      <c r="R304" s="94"/>
      <c r="S304" s="94"/>
      <c r="T304" s="94"/>
    </row>
    <row r="305" ht="15.75" customHeight="1">
      <c r="A305" s="234"/>
      <c r="B305" s="222"/>
      <c r="C305" s="223"/>
      <c r="D305" s="231"/>
      <c r="E305" s="3"/>
      <c r="F305" s="3"/>
      <c r="G305" s="3"/>
      <c r="H305" s="3"/>
      <c r="J305" s="226"/>
      <c r="K305" s="3"/>
      <c r="L305" s="3"/>
      <c r="O305" s="227"/>
      <c r="Q305" s="94"/>
      <c r="R305" s="94"/>
      <c r="S305" s="94"/>
      <c r="T305" s="94"/>
    </row>
    <row r="306" ht="15.75" customHeight="1">
      <c r="A306" s="234"/>
      <c r="B306" s="222"/>
      <c r="C306" s="223"/>
      <c r="D306" s="231"/>
      <c r="E306" s="3"/>
      <c r="F306" s="3"/>
      <c r="G306" s="3"/>
      <c r="H306" s="3"/>
      <c r="J306" s="226"/>
      <c r="K306" s="3"/>
      <c r="L306" s="3"/>
      <c r="O306" s="227"/>
      <c r="Q306" s="94"/>
      <c r="R306" s="94"/>
      <c r="S306" s="94"/>
      <c r="T306" s="94"/>
    </row>
    <row r="307" ht="15.75" customHeight="1">
      <c r="A307" s="234"/>
      <c r="B307" s="222"/>
      <c r="C307" s="223"/>
      <c r="D307" s="231"/>
      <c r="E307" s="3"/>
      <c r="F307" s="3"/>
      <c r="G307" s="3"/>
      <c r="H307" s="3"/>
      <c r="J307" s="226"/>
      <c r="K307" s="3"/>
      <c r="L307" s="3"/>
      <c r="O307" s="227"/>
      <c r="Q307" s="94"/>
      <c r="R307" s="94"/>
      <c r="S307" s="94"/>
      <c r="T307" s="94"/>
    </row>
    <row r="308" ht="15.75" customHeight="1">
      <c r="A308" s="234"/>
      <c r="B308" s="222"/>
      <c r="C308" s="223"/>
      <c r="D308" s="231"/>
      <c r="E308" s="3"/>
      <c r="F308" s="3"/>
      <c r="G308" s="3"/>
      <c r="H308" s="3"/>
      <c r="J308" s="226"/>
      <c r="K308" s="3"/>
      <c r="L308" s="3"/>
      <c r="O308" s="227"/>
      <c r="Q308" s="94"/>
      <c r="R308" s="94"/>
      <c r="S308" s="94"/>
      <c r="T308" s="94"/>
    </row>
    <row r="309" ht="15.75" customHeight="1">
      <c r="A309" s="234"/>
      <c r="B309" s="222"/>
      <c r="C309" s="223"/>
      <c r="D309" s="231"/>
      <c r="E309" s="3"/>
      <c r="F309" s="3"/>
      <c r="G309" s="3"/>
      <c r="H309" s="3"/>
      <c r="J309" s="226"/>
      <c r="K309" s="3"/>
      <c r="L309" s="3"/>
      <c r="O309" s="227"/>
      <c r="Q309" s="94"/>
      <c r="R309" s="94"/>
      <c r="S309" s="94"/>
      <c r="T309" s="94"/>
    </row>
    <row r="310" ht="15.75" customHeight="1">
      <c r="A310" s="234"/>
      <c r="B310" s="222"/>
      <c r="C310" s="223"/>
      <c r="D310" s="231"/>
      <c r="E310" s="3"/>
      <c r="F310" s="3"/>
      <c r="G310" s="3"/>
      <c r="H310" s="3"/>
      <c r="J310" s="226"/>
      <c r="K310" s="3"/>
      <c r="L310" s="3"/>
      <c r="O310" s="227"/>
      <c r="Q310" s="94"/>
      <c r="R310" s="94"/>
      <c r="S310" s="94"/>
      <c r="T310" s="94"/>
    </row>
    <row r="311" ht="15.75" customHeight="1">
      <c r="A311" s="234"/>
      <c r="B311" s="222"/>
      <c r="C311" s="223"/>
      <c r="D311" s="231"/>
      <c r="E311" s="3"/>
      <c r="F311" s="3"/>
      <c r="G311" s="3"/>
      <c r="H311" s="3"/>
      <c r="J311" s="226"/>
      <c r="K311" s="3"/>
      <c r="L311" s="3"/>
      <c r="O311" s="227"/>
      <c r="Q311" s="94"/>
      <c r="R311" s="94"/>
      <c r="S311" s="94"/>
      <c r="T311" s="94"/>
    </row>
    <row r="312" ht="15.75" customHeight="1">
      <c r="A312" s="234"/>
      <c r="B312" s="222"/>
      <c r="C312" s="223"/>
      <c r="D312" s="231"/>
      <c r="E312" s="3"/>
      <c r="F312" s="3"/>
      <c r="G312" s="3"/>
      <c r="H312" s="3"/>
      <c r="J312" s="226"/>
      <c r="K312" s="3"/>
      <c r="L312" s="3"/>
      <c r="O312" s="227"/>
      <c r="Q312" s="94"/>
      <c r="R312" s="94"/>
      <c r="S312" s="94"/>
      <c r="T312" s="94"/>
    </row>
    <row r="313" ht="15.75" customHeight="1">
      <c r="A313" s="234"/>
      <c r="B313" s="222"/>
      <c r="C313" s="223"/>
      <c r="D313" s="231"/>
      <c r="E313" s="3"/>
      <c r="F313" s="3"/>
      <c r="G313" s="3"/>
      <c r="H313" s="3"/>
      <c r="J313" s="226"/>
      <c r="K313" s="3"/>
      <c r="L313" s="3"/>
      <c r="O313" s="227"/>
      <c r="Q313" s="94"/>
      <c r="R313" s="94"/>
      <c r="S313" s="94"/>
      <c r="T313" s="94"/>
    </row>
    <row r="314" ht="15.75" customHeight="1">
      <c r="A314" s="234"/>
      <c r="B314" s="222"/>
      <c r="C314" s="223"/>
      <c r="D314" s="231"/>
      <c r="E314" s="3"/>
      <c r="F314" s="3"/>
      <c r="G314" s="3"/>
      <c r="H314" s="3"/>
      <c r="J314" s="226"/>
      <c r="K314" s="3"/>
      <c r="L314" s="3"/>
      <c r="O314" s="227"/>
      <c r="Q314" s="94"/>
      <c r="R314" s="94"/>
      <c r="S314" s="94"/>
      <c r="T314" s="94"/>
    </row>
    <row r="315" ht="15.75" customHeight="1">
      <c r="A315" s="234"/>
      <c r="B315" s="222"/>
      <c r="C315" s="223"/>
      <c r="D315" s="231"/>
      <c r="E315" s="3"/>
      <c r="F315" s="3"/>
      <c r="G315" s="3"/>
      <c r="H315" s="3"/>
      <c r="J315" s="226"/>
      <c r="K315" s="3"/>
      <c r="L315" s="3"/>
      <c r="O315" s="227"/>
      <c r="Q315" s="94"/>
      <c r="R315" s="94"/>
      <c r="S315" s="94"/>
      <c r="T315" s="94"/>
    </row>
    <row r="316" ht="15.75" customHeight="1">
      <c r="A316" s="234"/>
      <c r="B316" s="222"/>
      <c r="C316" s="223"/>
      <c r="D316" s="231"/>
      <c r="E316" s="3"/>
      <c r="F316" s="3"/>
      <c r="G316" s="3"/>
      <c r="H316" s="3"/>
      <c r="J316" s="226"/>
      <c r="K316" s="3"/>
      <c r="L316" s="3"/>
      <c r="O316" s="227"/>
      <c r="Q316" s="94"/>
      <c r="R316" s="94"/>
      <c r="S316" s="94"/>
      <c r="T316" s="94"/>
    </row>
    <row r="317" ht="15.75" customHeight="1">
      <c r="A317" s="234"/>
      <c r="B317" s="222"/>
      <c r="C317" s="223"/>
      <c r="D317" s="231"/>
      <c r="E317" s="3"/>
      <c r="F317" s="3"/>
      <c r="G317" s="3"/>
      <c r="H317" s="3"/>
      <c r="J317" s="226"/>
      <c r="K317" s="3"/>
      <c r="L317" s="3"/>
      <c r="O317" s="227"/>
      <c r="Q317" s="94"/>
      <c r="R317" s="94"/>
      <c r="S317" s="94"/>
      <c r="T317" s="94"/>
    </row>
    <row r="318" ht="15.75" customHeight="1">
      <c r="A318" s="234"/>
      <c r="B318" s="222"/>
      <c r="C318" s="223"/>
      <c r="D318" s="231"/>
      <c r="E318" s="3"/>
      <c r="F318" s="3"/>
      <c r="G318" s="3"/>
      <c r="H318" s="3"/>
      <c r="J318" s="226"/>
      <c r="K318" s="3"/>
      <c r="L318" s="3"/>
      <c r="O318" s="227"/>
      <c r="Q318" s="94"/>
      <c r="R318" s="94"/>
      <c r="S318" s="94"/>
      <c r="T318" s="94"/>
    </row>
    <row r="319" ht="15.75" customHeight="1">
      <c r="A319" s="234"/>
      <c r="B319" s="222"/>
      <c r="C319" s="223"/>
      <c r="D319" s="231"/>
      <c r="E319" s="3"/>
      <c r="F319" s="3"/>
      <c r="G319" s="3"/>
      <c r="H319" s="3"/>
      <c r="J319" s="226"/>
      <c r="K319" s="3"/>
      <c r="L319" s="3"/>
      <c r="O319" s="227"/>
      <c r="Q319" s="94"/>
      <c r="R319" s="94"/>
      <c r="S319" s="94"/>
      <c r="T319" s="94"/>
    </row>
    <row r="320" ht="15.75" customHeight="1">
      <c r="A320" s="234"/>
      <c r="B320" s="222"/>
      <c r="C320" s="223"/>
      <c r="D320" s="231"/>
      <c r="E320" s="3"/>
      <c r="F320" s="3"/>
      <c r="G320" s="3"/>
      <c r="H320" s="3"/>
      <c r="J320" s="226"/>
      <c r="K320" s="3"/>
      <c r="L320" s="3"/>
      <c r="O320" s="227"/>
      <c r="Q320" s="94"/>
      <c r="R320" s="94"/>
      <c r="S320" s="94"/>
      <c r="T320" s="94"/>
    </row>
    <row r="321" ht="15.75" customHeight="1">
      <c r="A321" s="234"/>
      <c r="B321" s="222"/>
      <c r="C321" s="223"/>
      <c r="D321" s="231"/>
      <c r="E321" s="3"/>
      <c r="F321" s="3"/>
      <c r="G321" s="3"/>
      <c r="H321" s="3"/>
      <c r="J321" s="226"/>
      <c r="K321" s="3"/>
      <c r="L321" s="3"/>
      <c r="O321" s="227"/>
      <c r="Q321" s="94"/>
      <c r="R321" s="94"/>
      <c r="S321" s="94"/>
      <c r="T321" s="94"/>
    </row>
    <row r="322" ht="15.75" customHeight="1">
      <c r="A322" s="234"/>
      <c r="B322" s="222"/>
      <c r="C322" s="223"/>
      <c r="D322" s="231"/>
      <c r="E322" s="3"/>
      <c r="F322" s="3"/>
      <c r="G322" s="3"/>
      <c r="H322" s="3"/>
      <c r="J322" s="226"/>
      <c r="K322" s="3"/>
      <c r="L322" s="3"/>
      <c r="O322" s="227"/>
      <c r="Q322" s="94"/>
      <c r="R322" s="94"/>
      <c r="S322" s="94"/>
      <c r="T322" s="94"/>
    </row>
    <row r="323" ht="15.75" customHeight="1">
      <c r="A323" s="234"/>
      <c r="B323" s="222"/>
      <c r="C323" s="223"/>
      <c r="D323" s="231"/>
      <c r="E323" s="3"/>
      <c r="F323" s="3"/>
      <c r="G323" s="3"/>
      <c r="H323" s="3"/>
      <c r="J323" s="226"/>
      <c r="K323" s="3"/>
      <c r="L323" s="3"/>
      <c r="O323" s="227"/>
      <c r="Q323" s="94"/>
      <c r="R323" s="94"/>
      <c r="S323" s="94"/>
      <c r="T323" s="94"/>
    </row>
    <row r="324" ht="15.75" customHeight="1">
      <c r="A324" s="234"/>
      <c r="B324" s="222"/>
      <c r="C324" s="223"/>
      <c r="D324" s="231"/>
      <c r="E324" s="3"/>
      <c r="F324" s="3"/>
      <c r="G324" s="3"/>
      <c r="H324" s="3"/>
      <c r="J324" s="226"/>
      <c r="K324" s="3"/>
      <c r="L324" s="3"/>
      <c r="O324" s="227"/>
      <c r="Q324" s="94"/>
      <c r="R324" s="94"/>
      <c r="S324" s="94"/>
      <c r="T324" s="94"/>
    </row>
    <row r="325" ht="15.75" customHeight="1">
      <c r="A325" s="234"/>
      <c r="B325" s="222"/>
      <c r="C325" s="223"/>
      <c r="D325" s="231"/>
      <c r="E325" s="3"/>
      <c r="F325" s="3"/>
      <c r="G325" s="3"/>
      <c r="H325" s="3"/>
      <c r="J325" s="226"/>
      <c r="K325" s="3"/>
      <c r="L325" s="3"/>
      <c r="O325" s="227"/>
      <c r="Q325" s="94"/>
      <c r="R325" s="94"/>
      <c r="S325" s="94"/>
      <c r="T325" s="94"/>
    </row>
    <row r="326" ht="15.75" customHeight="1">
      <c r="A326" s="234"/>
      <c r="B326" s="222"/>
      <c r="C326" s="223"/>
      <c r="D326" s="231"/>
      <c r="E326" s="3"/>
      <c r="F326" s="3"/>
      <c r="G326" s="3"/>
      <c r="H326" s="3"/>
      <c r="J326" s="226"/>
      <c r="K326" s="3"/>
      <c r="L326" s="3"/>
      <c r="O326" s="227"/>
      <c r="Q326" s="94"/>
      <c r="R326" s="94"/>
      <c r="S326" s="94"/>
      <c r="T326" s="94"/>
    </row>
    <row r="327" ht="15.75" customHeight="1">
      <c r="A327" s="234"/>
      <c r="B327" s="222"/>
      <c r="C327" s="223"/>
      <c r="D327" s="231"/>
      <c r="E327" s="3"/>
      <c r="F327" s="3"/>
      <c r="G327" s="3"/>
      <c r="H327" s="3"/>
      <c r="J327" s="226"/>
      <c r="K327" s="3"/>
      <c r="L327" s="3"/>
      <c r="O327" s="227"/>
      <c r="Q327" s="94"/>
      <c r="R327" s="94"/>
      <c r="S327" s="94"/>
      <c r="T327" s="94"/>
    </row>
    <row r="328" ht="15.75" customHeight="1">
      <c r="A328" s="234"/>
      <c r="B328" s="222"/>
      <c r="C328" s="223"/>
      <c r="D328" s="231"/>
      <c r="E328" s="3"/>
      <c r="F328" s="3"/>
      <c r="G328" s="3"/>
      <c r="H328" s="3"/>
      <c r="J328" s="226"/>
      <c r="K328" s="3"/>
      <c r="L328" s="3"/>
      <c r="O328" s="227"/>
      <c r="Q328" s="94"/>
      <c r="R328" s="94"/>
      <c r="S328" s="94"/>
      <c r="T328" s="94"/>
    </row>
    <row r="329" ht="15.75" customHeight="1">
      <c r="A329" s="234"/>
      <c r="B329" s="222"/>
      <c r="C329" s="223"/>
      <c r="D329" s="231"/>
      <c r="E329" s="3"/>
      <c r="F329" s="3"/>
      <c r="G329" s="3"/>
      <c r="H329" s="3"/>
      <c r="J329" s="226"/>
      <c r="K329" s="3"/>
      <c r="L329" s="3"/>
      <c r="O329" s="227"/>
      <c r="Q329" s="94"/>
      <c r="R329" s="94"/>
      <c r="S329" s="94"/>
      <c r="T329" s="94"/>
    </row>
    <row r="330" ht="15.75" customHeight="1">
      <c r="A330" s="234"/>
      <c r="B330" s="222"/>
      <c r="C330" s="223"/>
      <c r="D330" s="231"/>
      <c r="E330" s="3"/>
      <c r="F330" s="3"/>
      <c r="G330" s="3"/>
      <c r="H330" s="3"/>
      <c r="J330" s="226"/>
      <c r="K330" s="3"/>
      <c r="L330" s="3"/>
      <c r="O330" s="227"/>
      <c r="Q330" s="94"/>
      <c r="R330" s="94"/>
      <c r="S330" s="94"/>
      <c r="T330" s="94"/>
    </row>
    <row r="331" ht="15.75" customHeight="1">
      <c r="A331" s="234"/>
      <c r="B331" s="222"/>
      <c r="C331" s="223"/>
      <c r="D331" s="231"/>
      <c r="E331" s="3"/>
      <c r="F331" s="3"/>
      <c r="G331" s="3"/>
      <c r="H331" s="3"/>
      <c r="J331" s="226"/>
      <c r="K331" s="3"/>
      <c r="L331" s="3"/>
      <c r="O331" s="227"/>
      <c r="Q331" s="94"/>
      <c r="R331" s="94"/>
      <c r="S331" s="94"/>
      <c r="T331" s="94"/>
    </row>
    <row r="332" ht="15.75" customHeight="1">
      <c r="A332" s="234"/>
      <c r="B332" s="222"/>
      <c r="C332" s="223"/>
      <c r="D332" s="231"/>
      <c r="E332" s="3"/>
      <c r="F332" s="3"/>
      <c r="G332" s="3"/>
      <c r="H332" s="3"/>
      <c r="J332" s="226"/>
      <c r="K332" s="3"/>
      <c r="L332" s="3"/>
      <c r="O332" s="227"/>
      <c r="Q332" s="94"/>
      <c r="R332" s="94"/>
      <c r="S332" s="94"/>
      <c r="T332" s="94"/>
    </row>
    <row r="333" ht="15.75" customHeight="1">
      <c r="A333" s="234"/>
      <c r="B333" s="222"/>
      <c r="C333" s="223"/>
      <c r="D333" s="231"/>
      <c r="E333" s="3"/>
      <c r="F333" s="3"/>
      <c r="G333" s="3"/>
      <c r="H333" s="3"/>
      <c r="J333" s="226"/>
      <c r="K333" s="3"/>
      <c r="L333" s="3"/>
      <c r="O333" s="227"/>
      <c r="Q333" s="94"/>
      <c r="R333" s="94"/>
      <c r="S333" s="94"/>
      <c r="T333" s="94"/>
    </row>
    <row r="334" ht="15.75" customHeight="1">
      <c r="A334" s="234"/>
      <c r="B334" s="222"/>
      <c r="C334" s="223"/>
      <c r="D334" s="231"/>
      <c r="E334" s="3"/>
      <c r="F334" s="3"/>
      <c r="G334" s="3"/>
      <c r="H334" s="3"/>
      <c r="J334" s="226"/>
      <c r="K334" s="3"/>
      <c r="L334" s="3"/>
      <c r="O334" s="227"/>
      <c r="Q334" s="94"/>
      <c r="R334" s="94"/>
      <c r="S334" s="94"/>
      <c r="T334" s="94"/>
    </row>
    <row r="335" ht="15.75" customHeight="1">
      <c r="A335" s="234"/>
      <c r="B335" s="222"/>
      <c r="C335" s="223"/>
      <c r="D335" s="231"/>
      <c r="E335" s="3"/>
      <c r="F335" s="3"/>
      <c r="G335" s="3"/>
      <c r="H335" s="3"/>
      <c r="J335" s="226"/>
      <c r="K335" s="3"/>
      <c r="L335" s="3"/>
      <c r="O335" s="227"/>
      <c r="Q335" s="94"/>
      <c r="R335" s="94"/>
      <c r="S335" s="94"/>
      <c r="T335" s="94"/>
    </row>
    <row r="336" ht="15.75" customHeight="1">
      <c r="A336" s="234"/>
      <c r="B336" s="222"/>
      <c r="C336" s="223"/>
      <c r="D336" s="231"/>
      <c r="E336" s="3"/>
      <c r="F336" s="3"/>
      <c r="G336" s="3"/>
      <c r="H336" s="3"/>
      <c r="J336" s="226"/>
      <c r="K336" s="3"/>
      <c r="L336" s="3"/>
      <c r="O336" s="227"/>
      <c r="Q336" s="94"/>
      <c r="R336" s="94"/>
      <c r="S336" s="94"/>
      <c r="T336" s="94"/>
    </row>
    <row r="337" ht="15.75" customHeight="1">
      <c r="A337" s="234"/>
      <c r="B337" s="222"/>
      <c r="C337" s="223"/>
      <c r="D337" s="231"/>
      <c r="E337" s="3"/>
      <c r="F337" s="3"/>
      <c r="G337" s="3"/>
      <c r="H337" s="3"/>
      <c r="J337" s="226"/>
      <c r="K337" s="3"/>
      <c r="L337" s="3"/>
      <c r="O337" s="227"/>
      <c r="Q337" s="94"/>
      <c r="R337" s="94"/>
      <c r="S337" s="94"/>
      <c r="T337" s="94"/>
    </row>
    <row r="338" ht="15.75" customHeight="1">
      <c r="A338" s="234"/>
      <c r="B338" s="222"/>
      <c r="C338" s="223"/>
      <c r="D338" s="231"/>
      <c r="E338" s="3"/>
      <c r="F338" s="3"/>
      <c r="G338" s="3"/>
      <c r="H338" s="3"/>
      <c r="J338" s="226"/>
      <c r="K338" s="3"/>
      <c r="L338" s="3"/>
      <c r="O338" s="227"/>
      <c r="Q338" s="94"/>
      <c r="R338" s="94"/>
      <c r="S338" s="94"/>
      <c r="T338" s="94"/>
    </row>
    <row r="339" ht="15.75" customHeight="1">
      <c r="A339" s="234"/>
      <c r="B339" s="222"/>
      <c r="C339" s="223"/>
      <c r="D339" s="231"/>
      <c r="E339" s="3"/>
      <c r="F339" s="3"/>
      <c r="G339" s="3"/>
      <c r="H339" s="3"/>
      <c r="J339" s="226"/>
      <c r="K339" s="3"/>
      <c r="L339" s="3"/>
      <c r="O339" s="227"/>
      <c r="Q339" s="94"/>
      <c r="R339" s="94"/>
      <c r="S339" s="94"/>
      <c r="T339" s="94"/>
    </row>
    <row r="340" ht="15.75" customHeight="1">
      <c r="A340" s="234"/>
      <c r="B340" s="222"/>
      <c r="C340" s="223"/>
      <c r="D340" s="231"/>
      <c r="E340" s="3"/>
      <c r="F340" s="3"/>
      <c r="G340" s="3"/>
      <c r="H340" s="3"/>
      <c r="J340" s="226"/>
      <c r="K340" s="3"/>
      <c r="L340" s="3"/>
      <c r="O340" s="227"/>
      <c r="Q340" s="94"/>
      <c r="R340" s="94"/>
      <c r="S340" s="94"/>
      <c r="T340" s="94"/>
    </row>
    <row r="341" ht="15.75" customHeight="1">
      <c r="A341" s="234"/>
      <c r="B341" s="222"/>
      <c r="C341" s="223"/>
      <c r="D341" s="231"/>
      <c r="E341" s="3"/>
      <c r="F341" s="3"/>
      <c r="G341" s="3"/>
      <c r="H341" s="3"/>
      <c r="J341" s="226"/>
      <c r="K341" s="3"/>
      <c r="L341" s="3"/>
      <c r="O341" s="227"/>
      <c r="Q341" s="94"/>
      <c r="R341" s="94"/>
      <c r="S341" s="94"/>
      <c r="T341" s="94"/>
    </row>
    <row r="342" ht="15.75" customHeight="1">
      <c r="A342" s="234"/>
      <c r="B342" s="222"/>
      <c r="C342" s="223"/>
      <c r="D342" s="231"/>
      <c r="E342" s="3"/>
      <c r="F342" s="3"/>
      <c r="G342" s="3"/>
      <c r="H342" s="3"/>
      <c r="J342" s="226"/>
      <c r="K342" s="3"/>
      <c r="L342" s="3"/>
      <c r="O342" s="227"/>
      <c r="Q342" s="94"/>
      <c r="R342" s="94"/>
      <c r="S342" s="94"/>
      <c r="T342" s="94"/>
    </row>
    <row r="343" ht="15.75" customHeight="1">
      <c r="A343" s="234"/>
      <c r="B343" s="222"/>
      <c r="C343" s="223"/>
      <c r="D343" s="231"/>
      <c r="E343" s="3"/>
      <c r="F343" s="3"/>
      <c r="G343" s="3"/>
      <c r="H343" s="3"/>
      <c r="J343" s="226"/>
      <c r="K343" s="3"/>
      <c r="L343" s="3"/>
      <c r="O343" s="227"/>
      <c r="Q343" s="94"/>
      <c r="R343" s="94"/>
      <c r="S343" s="94"/>
      <c r="T343" s="94"/>
    </row>
    <row r="344" ht="15.75" customHeight="1">
      <c r="A344" s="234"/>
      <c r="B344" s="222"/>
      <c r="C344" s="223"/>
      <c r="D344" s="231"/>
      <c r="E344" s="3"/>
      <c r="F344" s="3"/>
      <c r="G344" s="3"/>
      <c r="H344" s="3"/>
      <c r="J344" s="226"/>
      <c r="K344" s="3"/>
      <c r="L344" s="3"/>
      <c r="O344" s="227"/>
      <c r="Q344" s="94"/>
      <c r="R344" s="94"/>
      <c r="S344" s="94"/>
      <c r="T344" s="94"/>
    </row>
    <row r="345" ht="15.75" customHeight="1">
      <c r="A345" s="234"/>
      <c r="B345" s="222"/>
      <c r="C345" s="223"/>
      <c r="D345" s="231"/>
      <c r="E345" s="3"/>
      <c r="F345" s="3"/>
      <c r="G345" s="3"/>
      <c r="H345" s="3"/>
      <c r="J345" s="226"/>
      <c r="K345" s="3"/>
      <c r="L345" s="3"/>
      <c r="O345" s="227"/>
      <c r="Q345" s="94"/>
      <c r="R345" s="94"/>
      <c r="S345" s="94"/>
      <c r="T345" s="94"/>
    </row>
    <row r="346" ht="15.75" customHeight="1">
      <c r="A346" s="234"/>
      <c r="B346" s="222"/>
      <c r="C346" s="223"/>
      <c r="D346" s="231"/>
      <c r="E346" s="3"/>
      <c r="F346" s="3"/>
      <c r="G346" s="3"/>
      <c r="H346" s="3"/>
      <c r="J346" s="226"/>
      <c r="K346" s="3"/>
      <c r="L346" s="3"/>
      <c r="O346" s="227"/>
      <c r="Q346" s="94"/>
      <c r="R346" s="94"/>
      <c r="S346" s="94"/>
      <c r="T346" s="94"/>
    </row>
    <row r="347" ht="15.75" customHeight="1">
      <c r="A347" s="234"/>
      <c r="B347" s="222"/>
      <c r="C347" s="223"/>
      <c r="D347" s="231"/>
      <c r="E347" s="3"/>
      <c r="F347" s="3"/>
      <c r="G347" s="3"/>
      <c r="H347" s="3"/>
      <c r="J347" s="226"/>
      <c r="K347" s="3"/>
      <c r="L347" s="3"/>
      <c r="O347" s="227"/>
      <c r="Q347" s="94"/>
      <c r="R347" s="94"/>
      <c r="S347" s="94"/>
      <c r="T347" s="94"/>
    </row>
    <row r="348" ht="15.75" customHeight="1">
      <c r="A348" s="234"/>
      <c r="B348" s="222"/>
      <c r="C348" s="223"/>
      <c r="D348" s="231"/>
      <c r="E348" s="3"/>
      <c r="F348" s="3"/>
      <c r="G348" s="3"/>
      <c r="H348" s="3"/>
      <c r="J348" s="226"/>
      <c r="K348" s="3"/>
      <c r="L348" s="3"/>
      <c r="O348" s="227"/>
      <c r="Q348" s="94"/>
      <c r="R348" s="94"/>
      <c r="S348" s="94"/>
      <c r="T348" s="94"/>
    </row>
    <row r="349" ht="15.75" customHeight="1">
      <c r="A349" s="234"/>
      <c r="B349" s="222"/>
      <c r="C349" s="223"/>
      <c r="D349" s="231"/>
      <c r="E349" s="3"/>
      <c r="F349" s="3"/>
      <c r="G349" s="3"/>
      <c r="H349" s="3"/>
      <c r="J349" s="226"/>
      <c r="K349" s="3"/>
      <c r="L349" s="3"/>
      <c r="O349" s="227"/>
      <c r="Q349" s="94"/>
      <c r="R349" s="94"/>
      <c r="S349" s="94"/>
      <c r="T349" s="94"/>
    </row>
    <row r="350" ht="15.75" customHeight="1">
      <c r="A350" s="234"/>
      <c r="B350" s="222"/>
      <c r="C350" s="223"/>
      <c r="D350" s="231"/>
      <c r="E350" s="3"/>
      <c r="F350" s="3"/>
      <c r="G350" s="3"/>
      <c r="H350" s="3"/>
      <c r="J350" s="226"/>
      <c r="K350" s="3"/>
      <c r="L350" s="3"/>
      <c r="O350" s="227"/>
      <c r="Q350" s="94"/>
      <c r="R350" s="94"/>
      <c r="S350" s="94"/>
      <c r="T350" s="94"/>
    </row>
    <row r="351" ht="15.75" customHeight="1">
      <c r="A351" s="234"/>
      <c r="B351" s="222"/>
      <c r="C351" s="223"/>
      <c r="D351" s="231"/>
      <c r="E351" s="3"/>
      <c r="F351" s="3"/>
      <c r="G351" s="3"/>
      <c r="H351" s="3"/>
      <c r="J351" s="226"/>
      <c r="K351" s="3"/>
      <c r="L351" s="3"/>
      <c r="O351" s="227"/>
      <c r="Q351" s="94"/>
      <c r="R351" s="94"/>
      <c r="S351" s="94"/>
      <c r="T351" s="94"/>
    </row>
    <row r="352" ht="15.75" customHeight="1">
      <c r="A352" s="234"/>
      <c r="B352" s="222"/>
      <c r="C352" s="223"/>
      <c r="D352" s="231"/>
      <c r="E352" s="3"/>
      <c r="F352" s="3"/>
      <c r="G352" s="3"/>
      <c r="H352" s="3"/>
      <c r="J352" s="226"/>
      <c r="K352" s="3"/>
      <c r="L352" s="3"/>
      <c r="O352" s="227"/>
      <c r="Q352" s="94"/>
      <c r="R352" s="94"/>
      <c r="S352" s="94"/>
      <c r="T352" s="94"/>
    </row>
    <row r="353" ht="15.75" customHeight="1">
      <c r="A353" s="234"/>
      <c r="B353" s="222"/>
      <c r="C353" s="223"/>
      <c r="D353" s="231"/>
      <c r="E353" s="3"/>
      <c r="F353" s="3"/>
      <c r="G353" s="3"/>
      <c r="H353" s="3"/>
      <c r="J353" s="226"/>
      <c r="K353" s="3"/>
      <c r="L353" s="3"/>
      <c r="O353" s="227"/>
      <c r="Q353" s="94"/>
      <c r="R353" s="94"/>
      <c r="S353" s="94"/>
      <c r="T353" s="94"/>
    </row>
    <row r="354" ht="15.75" customHeight="1">
      <c r="A354" s="234"/>
      <c r="B354" s="222"/>
      <c r="C354" s="223"/>
      <c r="D354" s="231"/>
      <c r="E354" s="3"/>
      <c r="F354" s="3"/>
      <c r="G354" s="3"/>
      <c r="H354" s="3"/>
      <c r="J354" s="226"/>
      <c r="K354" s="3"/>
      <c r="L354" s="3"/>
      <c r="O354" s="227"/>
      <c r="Q354" s="94"/>
      <c r="R354" s="94"/>
      <c r="S354" s="94"/>
      <c r="T354" s="94"/>
    </row>
    <row r="355" ht="15.75" customHeight="1">
      <c r="A355" s="234"/>
      <c r="B355" s="222"/>
      <c r="C355" s="223"/>
      <c r="D355" s="231"/>
      <c r="E355" s="3"/>
      <c r="F355" s="3"/>
      <c r="G355" s="3"/>
      <c r="H355" s="3"/>
      <c r="J355" s="226"/>
      <c r="K355" s="3"/>
      <c r="L355" s="3"/>
      <c r="O355" s="227"/>
      <c r="Q355" s="94"/>
      <c r="R355" s="94"/>
      <c r="S355" s="94"/>
      <c r="T355" s="94"/>
    </row>
    <row r="356" ht="15.75" customHeight="1">
      <c r="A356" s="234"/>
      <c r="B356" s="222"/>
      <c r="C356" s="223"/>
      <c r="D356" s="231"/>
      <c r="E356" s="3"/>
      <c r="F356" s="3"/>
      <c r="G356" s="3"/>
      <c r="H356" s="3"/>
      <c r="J356" s="226"/>
      <c r="K356" s="3"/>
      <c r="L356" s="3"/>
      <c r="O356" s="227"/>
      <c r="Q356" s="94"/>
      <c r="R356" s="94"/>
      <c r="S356" s="94"/>
      <c r="T356" s="94"/>
    </row>
    <row r="357" ht="15.75" customHeight="1">
      <c r="A357" s="234"/>
      <c r="B357" s="222"/>
      <c r="C357" s="223"/>
      <c r="D357" s="231"/>
      <c r="E357" s="3"/>
      <c r="F357" s="3"/>
      <c r="G357" s="3"/>
      <c r="H357" s="3"/>
      <c r="J357" s="226"/>
      <c r="K357" s="3"/>
      <c r="L357" s="3"/>
      <c r="O357" s="227"/>
      <c r="Q357" s="94"/>
      <c r="R357" s="94"/>
      <c r="S357" s="94"/>
      <c r="T357" s="94"/>
    </row>
    <row r="358" ht="15.75" customHeight="1">
      <c r="A358" s="234"/>
      <c r="B358" s="222"/>
      <c r="C358" s="223"/>
      <c r="D358" s="231"/>
      <c r="E358" s="3"/>
      <c r="F358" s="3"/>
      <c r="G358" s="3"/>
      <c r="H358" s="3"/>
      <c r="J358" s="226"/>
      <c r="K358" s="3"/>
      <c r="L358" s="3"/>
      <c r="O358" s="227"/>
      <c r="Q358" s="94"/>
      <c r="R358" s="94"/>
      <c r="S358" s="94"/>
      <c r="T358" s="94"/>
    </row>
    <row r="359" ht="15.75" customHeight="1">
      <c r="A359" s="234"/>
      <c r="B359" s="222"/>
      <c r="C359" s="223"/>
      <c r="D359" s="231"/>
      <c r="E359" s="3"/>
      <c r="F359" s="3"/>
      <c r="G359" s="3"/>
      <c r="H359" s="3"/>
      <c r="J359" s="226"/>
      <c r="K359" s="3"/>
      <c r="L359" s="3"/>
      <c r="O359" s="227"/>
      <c r="Q359" s="94"/>
      <c r="R359" s="94"/>
      <c r="S359" s="94"/>
      <c r="T359" s="94"/>
    </row>
    <row r="360" ht="15.75" customHeight="1">
      <c r="A360" s="234"/>
      <c r="B360" s="222"/>
      <c r="C360" s="223"/>
      <c r="D360" s="231"/>
      <c r="E360" s="3"/>
      <c r="F360" s="3"/>
      <c r="G360" s="3"/>
      <c r="H360" s="3"/>
      <c r="J360" s="226"/>
      <c r="K360" s="3"/>
      <c r="L360" s="3"/>
      <c r="O360" s="227"/>
      <c r="Q360" s="94"/>
      <c r="R360" s="94"/>
      <c r="S360" s="94"/>
      <c r="T360" s="94"/>
    </row>
    <row r="361" ht="15.75" customHeight="1">
      <c r="A361" s="234"/>
      <c r="B361" s="222"/>
      <c r="C361" s="223"/>
      <c r="D361" s="231"/>
      <c r="E361" s="3"/>
      <c r="F361" s="3"/>
      <c r="G361" s="3"/>
      <c r="H361" s="3"/>
      <c r="J361" s="226"/>
      <c r="K361" s="3"/>
      <c r="L361" s="3"/>
      <c r="O361" s="227"/>
      <c r="Q361" s="94"/>
      <c r="R361" s="94"/>
      <c r="S361" s="94"/>
      <c r="T361" s="94"/>
    </row>
    <row r="362" ht="15.75" customHeight="1">
      <c r="A362" s="234"/>
      <c r="B362" s="222"/>
      <c r="C362" s="223"/>
      <c r="D362" s="231"/>
      <c r="E362" s="3"/>
      <c r="F362" s="3"/>
      <c r="G362" s="3"/>
      <c r="H362" s="3"/>
      <c r="J362" s="226"/>
      <c r="K362" s="3"/>
      <c r="L362" s="3"/>
      <c r="O362" s="227"/>
      <c r="Q362" s="94"/>
      <c r="R362" s="94"/>
      <c r="S362" s="94"/>
      <c r="T362" s="94"/>
    </row>
    <row r="363" ht="15.75" customHeight="1">
      <c r="A363" s="234"/>
      <c r="B363" s="222"/>
      <c r="C363" s="223"/>
      <c r="D363" s="231"/>
      <c r="E363" s="3"/>
      <c r="F363" s="3"/>
      <c r="G363" s="3"/>
      <c r="H363" s="3"/>
      <c r="J363" s="226"/>
      <c r="K363" s="3"/>
      <c r="L363" s="3"/>
      <c r="O363" s="227"/>
      <c r="Q363" s="94"/>
      <c r="R363" s="94"/>
      <c r="S363" s="94"/>
      <c r="T363" s="94"/>
    </row>
    <row r="364" ht="15.75" customHeight="1">
      <c r="A364" s="234"/>
      <c r="B364" s="222"/>
      <c r="C364" s="223"/>
      <c r="D364" s="231"/>
      <c r="E364" s="3"/>
      <c r="F364" s="3"/>
      <c r="G364" s="3"/>
      <c r="H364" s="3"/>
      <c r="J364" s="226"/>
      <c r="K364" s="3"/>
      <c r="L364" s="3"/>
      <c r="O364" s="227"/>
      <c r="Q364" s="94"/>
      <c r="R364" s="94"/>
      <c r="S364" s="94"/>
      <c r="T364" s="94"/>
    </row>
    <row r="365" ht="15.75" customHeight="1">
      <c r="A365" s="234"/>
      <c r="B365" s="222"/>
      <c r="C365" s="223"/>
      <c r="D365" s="231"/>
      <c r="E365" s="3"/>
      <c r="F365" s="3"/>
      <c r="G365" s="3"/>
      <c r="H365" s="3"/>
      <c r="J365" s="226"/>
      <c r="K365" s="3"/>
      <c r="L365" s="3"/>
      <c r="O365" s="227"/>
      <c r="Q365" s="94"/>
      <c r="R365" s="94"/>
      <c r="S365" s="94"/>
      <c r="T365" s="94"/>
    </row>
    <row r="366" ht="15.75" customHeight="1">
      <c r="A366" s="234"/>
      <c r="B366" s="222"/>
      <c r="C366" s="223"/>
      <c r="D366" s="231"/>
      <c r="E366" s="3"/>
      <c r="F366" s="3"/>
      <c r="G366" s="3"/>
      <c r="H366" s="3"/>
      <c r="J366" s="226"/>
      <c r="K366" s="3"/>
      <c r="L366" s="3"/>
      <c r="O366" s="227"/>
      <c r="Q366" s="94"/>
      <c r="R366" s="94"/>
      <c r="S366" s="94"/>
      <c r="T366" s="94"/>
    </row>
    <row r="367" ht="15.75" customHeight="1">
      <c r="A367" s="234"/>
      <c r="B367" s="222"/>
      <c r="C367" s="223"/>
      <c r="D367" s="231"/>
      <c r="E367" s="3"/>
      <c r="F367" s="3"/>
      <c r="G367" s="3"/>
      <c r="H367" s="3"/>
      <c r="J367" s="226"/>
      <c r="K367" s="3"/>
      <c r="L367" s="3"/>
      <c r="O367" s="227"/>
      <c r="Q367" s="94"/>
      <c r="R367" s="94"/>
      <c r="S367" s="94"/>
      <c r="T367" s="94"/>
    </row>
    <row r="368" ht="15.75" customHeight="1">
      <c r="A368" s="234"/>
      <c r="B368" s="222"/>
      <c r="C368" s="223"/>
      <c r="D368" s="231"/>
      <c r="E368" s="3"/>
      <c r="F368" s="3"/>
      <c r="G368" s="3"/>
      <c r="H368" s="3"/>
      <c r="J368" s="226"/>
      <c r="K368" s="3"/>
      <c r="L368" s="3"/>
      <c r="O368" s="227"/>
      <c r="Q368" s="94"/>
      <c r="R368" s="94"/>
      <c r="S368" s="94"/>
      <c r="T368" s="94"/>
    </row>
    <row r="369" ht="15.75" customHeight="1">
      <c r="A369" s="234"/>
      <c r="B369" s="222"/>
      <c r="C369" s="223"/>
      <c r="D369" s="231"/>
      <c r="E369" s="3"/>
      <c r="F369" s="3"/>
      <c r="G369" s="3"/>
      <c r="H369" s="3"/>
      <c r="J369" s="226"/>
      <c r="K369" s="3"/>
      <c r="L369" s="3"/>
      <c r="O369" s="227"/>
      <c r="Q369" s="94"/>
      <c r="R369" s="94"/>
      <c r="S369" s="94"/>
      <c r="T369" s="94"/>
    </row>
    <row r="370" ht="15.75" customHeight="1">
      <c r="A370" s="234"/>
      <c r="B370" s="222"/>
      <c r="C370" s="223"/>
      <c r="D370" s="231"/>
      <c r="E370" s="3"/>
      <c r="F370" s="3"/>
      <c r="G370" s="3"/>
      <c r="H370" s="3"/>
      <c r="J370" s="226"/>
      <c r="K370" s="3"/>
      <c r="L370" s="3"/>
      <c r="O370" s="227"/>
      <c r="Q370" s="94"/>
      <c r="R370" s="94"/>
      <c r="S370" s="94"/>
      <c r="T370" s="94"/>
    </row>
    <row r="371" ht="15.75" customHeight="1">
      <c r="A371" s="234"/>
      <c r="B371" s="222"/>
      <c r="C371" s="223"/>
      <c r="D371" s="231"/>
      <c r="E371" s="3"/>
      <c r="F371" s="3"/>
      <c r="G371" s="3"/>
      <c r="H371" s="3"/>
      <c r="J371" s="226"/>
      <c r="K371" s="3"/>
      <c r="L371" s="3"/>
      <c r="O371" s="227"/>
      <c r="Q371" s="94"/>
      <c r="R371" s="94"/>
      <c r="S371" s="94"/>
      <c r="T371" s="94"/>
    </row>
    <row r="372" ht="15.75" customHeight="1">
      <c r="A372" s="234"/>
      <c r="B372" s="222"/>
      <c r="C372" s="223"/>
      <c r="D372" s="231"/>
      <c r="E372" s="3"/>
      <c r="F372" s="3"/>
      <c r="G372" s="3"/>
      <c r="H372" s="3"/>
      <c r="J372" s="226"/>
      <c r="K372" s="3"/>
      <c r="L372" s="3"/>
      <c r="O372" s="227"/>
      <c r="Q372" s="94"/>
      <c r="R372" s="94"/>
      <c r="S372" s="94"/>
      <c r="T372" s="94"/>
    </row>
    <row r="373" ht="15.75" customHeight="1">
      <c r="A373" s="234"/>
      <c r="B373" s="222"/>
      <c r="C373" s="223"/>
      <c r="D373" s="231"/>
      <c r="E373" s="3"/>
      <c r="F373" s="3"/>
      <c r="G373" s="3"/>
      <c r="H373" s="3"/>
      <c r="J373" s="226"/>
      <c r="K373" s="3"/>
      <c r="L373" s="3"/>
      <c r="O373" s="227"/>
      <c r="Q373" s="94"/>
      <c r="R373" s="94"/>
      <c r="S373" s="94"/>
      <c r="T373" s="94"/>
    </row>
    <row r="374" ht="15.75" customHeight="1">
      <c r="A374" s="234"/>
      <c r="B374" s="222"/>
      <c r="C374" s="223"/>
      <c r="D374" s="231"/>
      <c r="E374" s="3"/>
      <c r="F374" s="3"/>
      <c r="G374" s="3"/>
      <c r="H374" s="3"/>
      <c r="J374" s="226"/>
      <c r="K374" s="3"/>
      <c r="L374" s="3"/>
      <c r="O374" s="227"/>
      <c r="Q374" s="94"/>
      <c r="R374" s="94"/>
      <c r="S374" s="94"/>
      <c r="T374" s="94"/>
    </row>
    <row r="375" ht="15.75" customHeight="1">
      <c r="A375" s="234"/>
      <c r="B375" s="222"/>
      <c r="C375" s="223"/>
      <c r="D375" s="231"/>
      <c r="E375" s="3"/>
      <c r="F375" s="3"/>
      <c r="G375" s="3"/>
      <c r="H375" s="3"/>
      <c r="J375" s="226"/>
      <c r="K375" s="3"/>
      <c r="L375" s="3"/>
      <c r="O375" s="227"/>
      <c r="Q375" s="94"/>
      <c r="R375" s="94"/>
      <c r="S375" s="94"/>
      <c r="T375" s="94"/>
    </row>
    <row r="376" ht="15.75" customHeight="1">
      <c r="A376" s="234"/>
      <c r="B376" s="222"/>
      <c r="C376" s="223"/>
      <c r="D376" s="231"/>
      <c r="E376" s="3"/>
      <c r="F376" s="3"/>
      <c r="G376" s="3"/>
      <c r="H376" s="3"/>
      <c r="J376" s="226"/>
      <c r="K376" s="3"/>
      <c r="L376" s="3"/>
      <c r="O376" s="227"/>
      <c r="Q376" s="94"/>
      <c r="R376" s="94"/>
      <c r="S376" s="94"/>
      <c r="T376" s="94"/>
    </row>
    <row r="377" ht="15.75" customHeight="1">
      <c r="A377" s="234"/>
      <c r="B377" s="222"/>
      <c r="C377" s="223"/>
      <c r="D377" s="231"/>
      <c r="E377" s="3"/>
      <c r="F377" s="3"/>
      <c r="G377" s="3"/>
      <c r="H377" s="3"/>
      <c r="J377" s="226"/>
      <c r="K377" s="3"/>
      <c r="L377" s="3"/>
      <c r="O377" s="227"/>
      <c r="Q377" s="94"/>
      <c r="R377" s="94"/>
      <c r="S377" s="94"/>
      <c r="T377" s="94"/>
    </row>
    <row r="378" ht="15.75" customHeight="1">
      <c r="A378" s="234"/>
      <c r="B378" s="222"/>
      <c r="C378" s="223"/>
      <c r="D378" s="231"/>
      <c r="E378" s="3"/>
      <c r="F378" s="3"/>
      <c r="G378" s="3"/>
      <c r="H378" s="3"/>
      <c r="J378" s="226"/>
      <c r="K378" s="3"/>
      <c r="L378" s="3"/>
      <c r="O378" s="227"/>
      <c r="Q378" s="94"/>
      <c r="R378" s="94"/>
      <c r="S378" s="94"/>
      <c r="T378" s="94"/>
    </row>
    <row r="379" ht="15.75" customHeight="1">
      <c r="A379" s="234"/>
      <c r="B379" s="222"/>
      <c r="C379" s="223"/>
      <c r="D379" s="231"/>
      <c r="E379" s="3"/>
      <c r="F379" s="3"/>
      <c r="G379" s="3"/>
      <c r="H379" s="3"/>
      <c r="J379" s="226"/>
      <c r="K379" s="3"/>
      <c r="L379" s="3"/>
      <c r="O379" s="227"/>
      <c r="Q379" s="94"/>
      <c r="R379" s="94"/>
      <c r="S379" s="94"/>
      <c r="T379" s="94"/>
    </row>
    <row r="380" ht="15.75" customHeight="1">
      <c r="A380" s="234"/>
      <c r="B380" s="222"/>
      <c r="C380" s="223"/>
      <c r="D380" s="231"/>
      <c r="E380" s="3"/>
      <c r="F380" s="3"/>
      <c r="G380" s="3"/>
      <c r="H380" s="3"/>
      <c r="J380" s="226"/>
      <c r="K380" s="3"/>
      <c r="L380" s="3"/>
      <c r="O380" s="227"/>
      <c r="Q380" s="94"/>
      <c r="R380" s="94"/>
      <c r="S380" s="94"/>
      <c r="T380" s="94"/>
    </row>
    <row r="381" ht="15.75" customHeight="1">
      <c r="A381" s="234"/>
      <c r="B381" s="222"/>
      <c r="C381" s="223"/>
      <c r="D381" s="231"/>
      <c r="E381" s="3"/>
      <c r="F381" s="3"/>
      <c r="G381" s="3"/>
      <c r="H381" s="3"/>
      <c r="J381" s="226"/>
      <c r="K381" s="3"/>
      <c r="L381" s="3"/>
      <c r="O381" s="227"/>
      <c r="Q381" s="94"/>
      <c r="R381" s="94"/>
      <c r="S381" s="94"/>
      <c r="T381" s="94"/>
    </row>
    <row r="382" ht="15.75" customHeight="1">
      <c r="A382" s="234"/>
      <c r="B382" s="222"/>
      <c r="C382" s="223"/>
      <c r="D382" s="231"/>
      <c r="E382" s="3"/>
      <c r="F382" s="3"/>
      <c r="G382" s="3"/>
      <c r="H382" s="3"/>
      <c r="J382" s="226"/>
      <c r="K382" s="3"/>
      <c r="L382" s="3"/>
      <c r="O382" s="227"/>
      <c r="Q382" s="94"/>
      <c r="R382" s="94"/>
      <c r="S382" s="94"/>
      <c r="T382" s="94"/>
    </row>
    <row r="383" ht="15.75" customHeight="1">
      <c r="A383" s="234"/>
      <c r="B383" s="222"/>
      <c r="C383" s="223"/>
      <c r="D383" s="231"/>
      <c r="E383" s="3"/>
      <c r="F383" s="3"/>
      <c r="G383" s="3"/>
      <c r="H383" s="3"/>
      <c r="J383" s="226"/>
      <c r="K383" s="3"/>
      <c r="L383" s="3"/>
      <c r="O383" s="227"/>
      <c r="Q383" s="94"/>
      <c r="R383" s="94"/>
      <c r="S383" s="94"/>
      <c r="T383" s="94"/>
    </row>
    <row r="384" ht="15.75" customHeight="1">
      <c r="A384" s="234"/>
      <c r="B384" s="222"/>
      <c r="C384" s="223"/>
      <c r="D384" s="231"/>
      <c r="E384" s="3"/>
      <c r="F384" s="3"/>
      <c r="G384" s="3"/>
      <c r="H384" s="3"/>
      <c r="J384" s="226"/>
      <c r="K384" s="3"/>
      <c r="L384" s="3"/>
      <c r="O384" s="227"/>
      <c r="Q384" s="94"/>
      <c r="R384" s="94"/>
      <c r="S384" s="94"/>
      <c r="T384" s="94"/>
    </row>
    <row r="385" ht="15.75" customHeight="1">
      <c r="A385" s="234"/>
      <c r="B385" s="222"/>
      <c r="C385" s="223"/>
      <c r="D385" s="231"/>
      <c r="E385" s="3"/>
      <c r="F385" s="3"/>
      <c r="G385" s="3"/>
      <c r="H385" s="3"/>
      <c r="J385" s="226"/>
      <c r="K385" s="3"/>
      <c r="L385" s="3"/>
      <c r="O385" s="227"/>
      <c r="Q385" s="94"/>
      <c r="R385" s="94"/>
      <c r="S385" s="94"/>
      <c r="T385" s="94"/>
    </row>
    <row r="386" ht="15.75" customHeight="1">
      <c r="A386" s="234"/>
      <c r="B386" s="222"/>
      <c r="C386" s="223"/>
      <c r="D386" s="231"/>
      <c r="E386" s="3"/>
      <c r="F386" s="3"/>
      <c r="G386" s="3"/>
      <c r="H386" s="3"/>
      <c r="J386" s="226"/>
      <c r="K386" s="3"/>
      <c r="L386" s="3"/>
      <c r="O386" s="227"/>
      <c r="Q386" s="94"/>
      <c r="R386" s="94"/>
      <c r="S386" s="94"/>
      <c r="T386" s="94"/>
    </row>
    <row r="387" ht="15.75" customHeight="1">
      <c r="A387" s="234"/>
      <c r="B387" s="222"/>
      <c r="C387" s="223"/>
      <c r="D387" s="231"/>
      <c r="E387" s="3"/>
      <c r="F387" s="3"/>
      <c r="G387" s="3"/>
      <c r="H387" s="3"/>
      <c r="J387" s="226"/>
      <c r="K387" s="3"/>
      <c r="L387" s="3"/>
      <c r="O387" s="227"/>
      <c r="Q387" s="94"/>
      <c r="R387" s="94"/>
      <c r="S387" s="94"/>
      <c r="T387" s="94"/>
    </row>
    <row r="388" ht="15.75" customHeight="1">
      <c r="A388" s="234"/>
      <c r="B388" s="222"/>
      <c r="C388" s="223"/>
      <c r="D388" s="231"/>
      <c r="E388" s="3"/>
      <c r="F388" s="3"/>
      <c r="G388" s="3"/>
      <c r="H388" s="3"/>
      <c r="J388" s="226"/>
      <c r="K388" s="3"/>
      <c r="L388" s="3"/>
      <c r="O388" s="227"/>
      <c r="Q388" s="94"/>
      <c r="R388" s="94"/>
      <c r="S388" s="94"/>
      <c r="T388" s="94"/>
    </row>
    <row r="389" ht="15.75" customHeight="1">
      <c r="A389" s="234"/>
      <c r="B389" s="222"/>
      <c r="C389" s="223"/>
      <c r="D389" s="231"/>
      <c r="E389" s="3"/>
      <c r="F389" s="3"/>
      <c r="G389" s="3"/>
      <c r="H389" s="3"/>
      <c r="J389" s="226"/>
      <c r="K389" s="3"/>
      <c r="L389" s="3"/>
      <c r="O389" s="227"/>
      <c r="Q389" s="94"/>
      <c r="R389" s="94"/>
      <c r="S389" s="94"/>
      <c r="T389" s="94"/>
    </row>
    <row r="390" ht="15.75" customHeight="1">
      <c r="A390" s="234"/>
      <c r="B390" s="222"/>
      <c r="C390" s="223"/>
      <c r="D390" s="231"/>
      <c r="E390" s="3"/>
      <c r="F390" s="3"/>
      <c r="G390" s="3"/>
      <c r="H390" s="3"/>
      <c r="J390" s="226"/>
      <c r="K390" s="3"/>
      <c r="L390" s="3"/>
      <c r="O390" s="227"/>
      <c r="Q390" s="94"/>
      <c r="R390" s="94"/>
      <c r="S390" s="94"/>
      <c r="T390" s="94"/>
    </row>
    <row r="391" ht="15.75" customHeight="1">
      <c r="A391" s="234"/>
      <c r="B391" s="222"/>
      <c r="C391" s="223"/>
      <c r="D391" s="231"/>
      <c r="E391" s="3"/>
      <c r="F391" s="3"/>
      <c r="G391" s="3"/>
      <c r="H391" s="3"/>
      <c r="J391" s="226"/>
      <c r="K391" s="3"/>
      <c r="L391" s="3"/>
      <c r="O391" s="227"/>
      <c r="Q391" s="94"/>
      <c r="R391" s="94"/>
      <c r="S391" s="94"/>
      <c r="T391" s="94"/>
    </row>
    <row r="392" ht="15.75" customHeight="1">
      <c r="A392" s="234"/>
      <c r="B392" s="222"/>
      <c r="C392" s="223"/>
      <c r="D392" s="231"/>
      <c r="E392" s="3"/>
      <c r="F392" s="3"/>
      <c r="G392" s="3"/>
      <c r="H392" s="3"/>
      <c r="J392" s="226"/>
      <c r="K392" s="3"/>
      <c r="L392" s="3"/>
      <c r="O392" s="227"/>
      <c r="Q392" s="94"/>
      <c r="R392" s="94"/>
      <c r="S392" s="94"/>
      <c r="T392" s="94"/>
    </row>
    <row r="393" ht="15.75" customHeight="1">
      <c r="A393" s="234"/>
      <c r="B393" s="222"/>
      <c r="C393" s="223"/>
      <c r="D393" s="231"/>
      <c r="E393" s="3"/>
      <c r="F393" s="3"/>
      <c r="G393" s="3"/>
      <c r="H393" s="3"/>
      <c r="J393" s="226"/>
      <c r="K393" s="3"/>
      <c r="L393" s="3"/>
      <c r="O393" s="227"/>
      <c r="Q393" s="94"/>
      <c r="R393" s="94"/>
      <c r="S393" s="94"/>
      <c r="T393" s="94"/>
    </row>
    <row r="394" ht="15.75" customHeight="1">
      <c r="A394" s="234"/>
      <c r="B394" s="222"/>
      <c r="C394" s="223"/>
      <c r="D394" s="231"/>
      <c r="E394" s="3"/>
      <c r="F394" s="3"/>
      <c r="G394" s="3"/>
      <c r="H394" s="3"/>
      <c r="J394" s="226"/>
      <c r="K394" s="3"/>
      <c r="L394" s="3"/>
      <c r="O394" s="227"/>
      <c r="Q394" s="94"/>
      <c r="R394" s="94"/>
      <c r="S394" s="94"/>
      <c r="T394" s="94"/>
    </row>
    <row r="395" ht="15.75" customHeight="1">
      <c r="A395" s="234"/>
      <c r="B395" s="222"/>
      <c r="C395" s="223"/>
      <c r="D395" s="231"/>
      <c r="E395" s="3"/>
      <c r="F395" s="3"/>
      <c r="G395" s="3"/>
      <c r="H395" s="3"/>
      <c r="J395" s="226"/>
      <c r="K395" s="3"/>
      <c r="L395" s="3"/>
      <c r="O395" s="227"/>
      <c r="Q395" s="94"/>
      <c r="R395" s="94"/>
      <c r="S395" s="94"/>
      <c r="T395" s="94"/>
    </row>
    <row r="396" ht="15.75" customHeight="1">
      <c r="A396" s="234"/>
      <c r="B396" s="222"/>
      <c r="C396" s="223"/>
      <c r="D396" s="231"/>
      <c r="E396" s="3"/>
      <c r="F396" s="3"/>
      <c r="G396" s="3"/>
      <c r="H396" s="3"/>
      <c r="J396" s="226"/>
      <c r="K396" s="3"/>
      <c r="L396" s="3"/>
      <c r="O396" s="227"/>
      <c r="Q396" s="94"/>
      <c r="R396" s="94"/>
      <c r="S396" s="94"/>
      <c r="T396" s="94"/>
    </row>
    <row r="397" ht="15.75" customHeight="1">
      <c r="A397" s="234"/>
      <c r="B397" s="222"/>
      <c r="C397" s="223"/>
      <c r="D397" s="231"/>
      <c r="E397" s="3"/>
      <c r="F397" s="3"/>
      <c r="G397" s="3"/>
      <c r="H397" s="3"/>
      <c r="J397" s="226"/>
      <c r="K397" s="3"/>
      <c r="L397" s="3"/>
      <c r="O397" s="227"/>
      <c r="Q397" s="94"/>
      <c r="R397" s="94"/>
      <c r="S397" s="94"/>
      <c r="T397" s="94"/>
    </row>
    <row r="398" ht="15.75" customHeight="1">
      <c r="A398" s="234"/>
      <c r="B398" s="222"/>
      <c r="C398" s="223"/>
      <c r="D398" s="231"/>
      <c r="E398" s="3"/>
      <c r="F398" s="3"/>
      <c r="G398" s="3"/>
      <c r="H398" s="3"/>
      <c r="J398" s="226"/>
      <c r="K398" s="3"/>
      <c r="L398" s="3"/>
      <c r="O398" s="227"/>
      <c r="Q398" s="94"/>
      <c r="R398" s="94"/>
      <c r="S398" s="94"/>
      <c r="T398" s="94"/>
    </row>
    <row r="399" ht="15.75" customHeight="1">
      <c r="A399" s="234"/>
      <c r="B399" s="222"/>
      <c r="C399" s="223"/>
      <c r="D399" s="231"/>
      <c r="E399" s="3"/>
      <c r="F399" s="3"/>
      <c r="G399" s="3"/>
      <c r="H399" s="3"/>
      <c r="J399" s="226"/>
      <c r="K399" s="3"/>
      <c r="L399" s="3"/>
      <c r="O399" s="227"/>
      <c r="Q399" s="94"/>
      <c r="R399" s="94"/>
      <c r="S399" s="94"/>
      <c r="T399" s="94"/>
    </row>
    <row r="400" ht="15.75" customHeight="1">
      <c r="A400" s="234"/>
      <c r="B400" s="222"/>
      <c r="C400" s="223"/>
      <c r="D400" s="231"/>
      <c r="E400" s="3"/>
      <c r="F400" s="3"/>
      <c r="G400" s="3"/>
      <c r="H400" s="3"/>
      <c r="J400" s="226"/>
      <c r="K400" s="3"/>
      <c r="L400" s="3"/>
      <c r="O400" s="227"/>
      <c r="Q400" s="94"/>
      <c r="R400" s="94"/>
      <c r="S400" s="94"/>
      <c r="T400" s="94"/>
    </row>
    <row r="401" ht="15.75" customHeight="1">
      <c r="A401" s="234"/>
      <c r="B401" s="222"/>
      <c r="C401" s="223"/>
      <c r="D401" s="231"/>
      <c r="E401" s="3"/>
      <c r="F401" s="3"/>
      <c r="G401" s="3"/>
      <c r="H401" s="3"/>
      <c r="J401" s="226"/>
      <c r="K401" s="3"/>
      <c r="L401" s="3"/>
      <c r="O401" s="227"/>
      <c r="Q401" s="94"/>
      <c r="R401" s="94"/>
      <c r="S401" s="94"/>
      <c r="T401" s="94"/>
    </row>
    <row r="402" ht="15.75" customHeight="1">
      <c r="A402" s="234"/>
      <c r="B402" s="222"/>
      <c r="C402" s="223"/>
      <c r="D402" s="231"/>
      <c r="E402" s="3"/>
      <c r="F402" s="3"/>
      <c r="G402" s="3"/>
      <c r="H402" s="3"/>
      <c r="J402" s="226"/>
      <c r="K402" s="3"/>
      <c r="L402" s="3"/>
      <c r="O402" s="227"/>
      <c r="Q402" s="94"/>
      <c r="R402" s="94"/>
      <c r="S402" s="94"/>
      <c r="T402" s="94"/>
    </row>
    <row r="403" ht="15.75" customHeight="1">
      <c r="A403" s="234"/>
      <c r="B403" s="222"/>
      <c r="C403" s="223"/>
      <c r="D403" s="231"/>
      <c r="E403" s="3"/>
      <c r="F403" s="3"/>
      <c r="G403" s="3"/>
      <c r="H403" s="3"/>
      <c r="J403" s="226"/>
      <c r="K403" s="3"/>
      <c r="L403" s="3"/>
      <c r="O403" s="227"/>
      <c r="Q403" s="94"/>
      <c r="R403" s="94"/>
      <c r="S403" s="94"/>
      <c r="T403" s="94"/>
    </row>
    <row r="404" ht="15.75" customHeight="1">
      <c r="A404" s="234"/>
      <c r="B404" s="222"/>
      <c r="C404" s="223"/>
      <c r="D404" s="231"/>
      <c r="E404" s="3"/>
      <c r="F404" s="3"/>
      <c r="G404" s="3"/>
      <c r="H404" s="3"/>
      <c r="J404" s="226"/>
      <c r="K404" s="3"/>
      <c r="L404" s="3"/>
      <c r="O404" s="227"/>
      <c r="Q404" s="94"/>
      <c r="R404" s="94"/>
      <c r="S404" s="94"/>
      <c r="T404" s="94"/>
    </row>
    <row r="405" ht="15.75" customHeight="1">
      <c r="A405" s="234"/>
      <c r="B405" s="222"/>
      <c r="C405" s="223"/>
      <c r="D405" s="231"/>
      <c r="E405" s="3"/>
      <c r="F405" s="3"/>
      <c r="G405" s="3"/>
      <c r="H405" s="3"/>
      <c r="J405" s="226"/>
      <c r="K405" s="3"/>
      <c r="L405" s="3"/>
      <c r="O405" s="227"/>
      <c r="Q405" s="94"/>
      <c r="R405" s="94"/>
      <c r="S405" s="94"/>
      <c r="T405" s="94"/>
    </row>
    <row r="406" ht="15.75" customHeight="1">
      <c r="A406" s="234"/>
      <c r="B406" s="222"/>
      <c r="C406" s="223"/>
      <c r="D406" s="231"/>
      <c r="E406" s="3"/>
      <c r="F406" s="3"/>
      <c r="G406" s="3"/>
      <c r="H406" s="3"/>
      <c r="J406" s="226"/>
      <c r="K406" s="3"/>
      <c r="L406" s="3"/>
      <c r="O406" s="227"/>
      <c r="Q406" s="94"/>
      <c r="R406" s="94"/>
      <c r="S406" s="94"/>
      <c r="T406" s="94"/>
    </row>
    <row r="407" ht="15.75" customHeight="1">
      <c r="A407" s="234"/>
      <c r="B407" s="222"/>
      <c r="C407" s="223"/>
      <c r="D407" s="231"/>
      <c r="E407" s="3"/>
      <c r="F407" s="3"/>
      <c r="G407" s="3"/>
      <c r="H407" s="3"/>
      <c r="J407" s="226"/>
      <c r="K407" s="3"/>
      <c r="L407" s="3"/>
      <c r="O407" s="227"/>
      <c r="Q407" s="94"/>
      <c r="R407" s="94"/>
      <c r="S407" s="94"/>
      <c r="T407" s="94"/>
    </row>
    <row r="408" ht="15.75" customHeight="1">
      <c r="A408" s="234"/>
      <c r="B408" s="222"/>
      <c r="C408" s="223"/>
      <c r="D408" s="231"/>
      <c r="E408" s="3"/>
      <c r="F408" s="3"/>
      <c r="G408" s="3"/>
      <c r="H408" s="3"/>
      <c r="J408" s="226"/>
      <c r="K408" s="3"/>
      <c r="L408" s="3"/>
      <c r="O408" s="227"/>
      <c r="Q408" s="94"/>
      <c r="R408" s="94"/>
      <c r="S408" s="94"/>
      <c r="T408" s="94"/>
    </row>
    <row r="409" ht="15.75" customHeight="1">
      <c r="A409" s="234"/>
      <c r="B409" s="222"/>
      <c r="C409" s="223"/>
      <c r="D409" s="231"/>
      <c r="E409" s="3"/>
      <c r="F409" s="3"/>
      <c r="G409" s="3"/>
      <c r="H409" s="3"/>
      <c r="J409" s="226"/>
      <c r="K409" s="3"/>
      <c r="L409" s="3"/>
      <c r="O409" s="227"/>
      <c r="Q409" s="94"/>
      <c r="R409" s="94"/>
      <c r="S409" s="94"/>
      <c r="T409" s="94"/>
    </row>
    <row r="410" ht="15.75" customHeight="1">
      <c r="A410" s="234"/>
      <c r="B410" s="222"/>
      <c r="C410" s="223"/>
      <c r="D410" s="231"/>
      <c r="E410" s="3"/>
      <c r="F410" s="3"/>
      <c r="G410" s="3"/>
      <c r="H410" s="3"/>
      <c r="J410" s="226"/>
      <c r="K410" s="3"/>
      <c r="L410" s="3"/>
      <c r="O410" s="227"/>
      <c r="Q410" s="94"/>
      <c r="R410" s="94"/>
      <c r="S410" s="94"/>
      <c r="T410" s="94"/>
    </row>
    <row r="411" ht="15.75" customHeight="1">
      <c r="A411" s="234"/>
      <c r="B411" s="222"/>
      <c r="C411" s="223"/>
      <c r="D411" s="231"/>
      <c r="E411" s="3"/>
      <c r="F411" s="3"/>
      <c r="G411" s="3"/>
      <c r="H411" s="3"/>
      <c r="J411" s="226"/>
      <c r="K411" s="3"/>
      <c r="L411" s="3"/>
      <c r="O411" s="227"/>
      <c r="Q411" s="94"/>
      <c r="R411" s="94"/>
      <c r="S411" s="94"/>
      <c r="T411" s="94"/>
    </row>
    <row r="412" ht="15.75" customHeight="1">
      <c r="A412" s="234"/>
      <c r="B412" s="222"/>
      <c r="C412" s="223"/>
      <c r="D412" s="231"/>
      <c r="E412" s="3"/>
      <c r="F412" s="3"/>
      <c r="G412" s="3"/>
      <c r="H412" s="3"/>
      <c r="J412" s="226"/>
      <c r="K412" s="3"/>
      <c r="L412" s="3"/>
      <c r="O412" s="227"/>
      <c r="Q412" s="94"/>
      <c r="R412" s="94"/>
      <c r="S412" s="94"/>
      <c r="T412" s="94"/>
    </row>
    <row r="413" ht="15.75" customHeight="1">
      <c r="A413" s="234"/>
      <c r="B413" s="222"/>
      <c r="C413" s="223"/>
      <c r="D413" s="231"/>
      <c r="E413" s="3"/>
      <c r="F413" s="3"/>
      <c r="G413" s="3"/>
      <c r="H413" s="3"/>
      <c r="J413" s="226"/>
      <c r="K413" s="3"/>
      <c r="L413" s="3"/>
      <c r="O413" s="227"/>
      <c r="Q413" s="94"/>
      <c r="R413" s="94"/>
      <c r="S413" s="94"/>
      <c r="T413" s="94"/>
    </row>
    <row r="414" ht="15.75" customHeight="1">
      <c r="A414" s="234"/>
      <c r="B414" s="222"/>
      <c r="C414" s="223"/>
      <c r="D414" s="231"/>
      <c r="E414" s="3"/>
      <c r="F414" s="3"/>
      <c r="G414" s="3"/>
      <c r="H414" s="3"/>
      <c r="J414" s="226"/>
      <c r="K414" s="3"/>
      <c r="L414" s="3"/>
      <c r="O414" s="227"/>
      <c r="Q414" s="94"/>
      <c r="R414" s="94"/>
      <c r="S414" s="94"/>
      <c r="T414" s="94"/>
    </row>
    <row r="415" ht="15.75" customHeight="1">
      <c r="A415" s="234"/>
      <c r="B415" s="222"/>
      <c r="C415" s="223"/>
      <c r="D415" s="231"/>
      <c r="E415" s="3"/>
      <c r="F415" s="3"/>
      <c r="G415" s="3"/>
      <c r="H415" s="3"/>
      <c r="J415" s="226"/>
      <c r="K415" s="3"/>
      <c r="L415" s="3"/>
      <c r="O415" s="227"/>
      <c r="Q415" s="94"/>
      <c r="R415" s="94"/>
      <c r="S415" s="94"/>
      <c r="T415" s="94"/>
    </row>
    <row r="416" ht="15.75" customHeight="1">
      <c r="A416" s="234"/>
      <c r="B416" s="222"/>
      <c r="C416" s="223"/>
      <c r="D416" s="231"/>
      <c r="E416" s="3"/>
      <c r="F416" s="3"/>
      <c r="G416" s="3"/>
      <c r="H416" s="3"/>
      <c r="J416" s="226"/>
      <c r="K416" s="3"/>
      <c r="L416" s="3"/>
      <c r="O416" s="227"/>
      <c r="Q416" s="94"/>
      <c r="R416" s="94"/>
      <c r="S416" s="94"/>
      <c r="T416" s="94"/>
    </row>
    <row r="417" ht="15.75" customHeight="1">
      <c r="A417" s="234"/>
      <c r="B417" s="222"/>
      <c r="C417" s="223"/>
      <c r="D417" s="231"/>
      <c r="E417" s="3"/>
      <c r="F417" s="3"/>
      <c r="G417" s="3"/>
      <c r="H417" s="3"/>
      <c r="J417" s="226"/>
      <c r="K417" s="3"/>
      <c r="L417" s="3"/>
      <c r="O417" s="227"/>
      <c r="Q417" s="94"/>
      <c r="R417" s="94"/>
      <c r="S417" s="94"/>
      <c r="T417" s="94"/>
    </row>
    <row r="418" ht="15.75" customHeight="1">
      <c r="A418" s="234"/>
      <c r="B418" s="222"/>
      <c r="C418" s="223"/>
      <c r="D418" s="231"/>
      <c r="E418" s="3"/>
      <c r="F418" s="3"/>
      <c r="G418" s="3"/>
      <c r="H418" s="3"/>
      <c r="J418" s="226"/>
      <c r="K418" s="3"/>
      <c r="L418" s="3"/>
      <c r="O418" s="227"/>
      <c r="Q418" s="94"/>
      <c r="R418" s="94"/>
      <c r="S418" s="94"/>
      <c r="T418" s="94"/>
    </row>
    <row r="419" ht="15.75" customHeight="1">
      <c r="A419" s="234"/>
      <c r="B419" s="222"/>
      <c r="C419" s="223"/>
      <c r="D419" s="231"/>
      <c r="E419" s="3"/>
      <c r="F419" s="3"/>
      <c r="G419" s="3"/>
      <c r="H419" s="3"/>
      <c r="J419" s="226"/>
      <c r="K419" s="3"/>
      <c r="L419" s="3"/>
      <c r="O419" s="227"/>
      <c r="Q419" s="94"/>
      <c r="R419" s="94"/>
      <c r="S419" s="94"/>
      <c r="T419" s="94"/>
    </row>
    <row r="420" ht="15.75" customHeight="1">
      <c r="A420" s="234"/>
      <c r="B420" s="222"/>
      <c r="C420" s="223"/>
      <c r="D420" s="231"/>
      <c r="E420" s="3"/>
      <c r="F420" s="3"/>
      <c r="G420" s="3"/>
      <c r="H420" s="3"/>
      <c r="J420" s="226"/>
      <c r="K420" s="3"/>
      <c r="L420" s="3"/>
      <c r="O420" s="227"/>
      <c r="Q420" s="94"/>
      <c r="R420" s="94"/>
      <c r="S420" s="94"/>
      <c r="T420" s="94"/>
    </row>
    <row r="421" ht="15.75" customHeight="1">
      <c r="A421" s="234"/>
      <c r="B421" s="222"/>
      <c r="C421" s="223"/>
      <c r="D421" s="231"/>
      <c r="E421" s="3"/>
      <c r="F421" s="3"/>
      <c r="G421" s="3"/>
      <c r="H421" s="3"/>
      <c r="J421" s="226"/>
      <c r="K421" s="3"/>
      <c r="L421" s="3"/>
      <c r="O421" s="227"/>
      <c r="Q421" s="94"/>
      <c r="R421" s="94"/>
      <c r="S421" s="94"/>
      <c r="T421" s="94"/>
    </row>
    <row r="422" ht="15.75" customHeight="1">
      <c r="A422" s="234"/>
      <c r="B422" s="222"/>
      <c r="C422" s="223"/>
      <c r="D422" s="231"/>
      <c r="E422" s="3"/>
      <c r="F422" s="3"/>
      <c r="G422" s="3"/>
      <c r="H422" s="3"/>
      <c r="J422" s="226"/>
      <c r="K422" s="3"/>
      <c r="L422" s="3"/>
      <c r="O422" s="227"/>
      <c r="Q422" s="94"/>
      <c r="R422" s="94"/>
      <c r="S422" s="94"/>
      <c r="T422" s="94"/>
    </row>
    <row r="423" ht="15.75" customHeight="1">
      <c r="A423" s="234"/>
      <c r="B423" s="222"/>
      <c r="C423" s="223"/>
      <c r="D423" s="231"/>
      <c r="E423" s="3"/>
      <c r="F423" s="3"/>
      <c r="G423" s="3"/>
      <c r="H423" s="3"/>
      <c r="J423" s="226"/>
      <c r="K423" s="3"/>
      <c r="L423" s="3"/>
      <c r="O423" s="227"/>
      <c r="Q423" s="94"/>
      <c r="R423" s="94"/>
      <c r="S423" s="94"/>
      <c r="T423" s="94"/>
    </row>
    <row r="424" ht="15.75" customHeight="1">
      <c r="A424" s="234"/>
      <c r="B424" s="222"/>
      <c r="C424" s="223"/>
      <c r="D424" s="231"/>
      <c r="E424" s="3"/>
      <c r="F424" s="3"/>
      <c r="G424" s="3"/>
      <c r="H424" s="3"/>
      <c r="J424" s="226"/>
      <c r="K424" s="3"/>
      <c r="L424" s="3"/>
      <c r="O424" s="227"/>
      <c r="Q424" s="94"/>
      <c r="R424" s="94"/>
      <c r="S424" s="94"/>
      <c r="T424" s="94"/>
    </row>
    <row r="425" ht="15.75" customHeight="1">
      <c r="A425" s="234"/>
      <c r="B425" s="222"/>
      <c r="C425" s="223"/>
      <c r="D425" s="231"/>
      <c r="E425" s="3"/>
      <c r="F425" s="3"/>
      <c r="G425" s="3"/>
      <c r="H425" s="3"/>
      <c r="J425" s="226"/>
      <c r="K425" s="3"/>
      <c r="L425" s="3"/>
      <c r="O425" s="227"/>
      <c r="Q425" s="94"/>
      <c r="R425" s="94"/>
      <c r="S425" s="94"/>
      <c r="T425" s="94"/>
    </row>
    <row r="426" ht="15.75" customHeight="1">
      <c r="A426" s="234"/>
      <c r="B426" s="222"/>
      <c r="C426" s="223"/>
      <c r="D426" s="231"/>
      <c r="E426" s="3"/>
      <c r="F426" s="3"/>
      <c r="G426" s="3"/>
      <c r="H426" s="3"/>
      <c r="J426" s="226"/>
      <c r="K426" s="3"/>
      <c r="L426" s="3"/>
      <c r="O426" s="227"/>
      <c r="Q426" s="94"/>
      <c r="R426" s="94"/>
      <c r="S426" s="94"/>
      <c r="T426" s="94"/>
    </row>
    <row r="427" ht="15.75" customHeight="1">
      <c r="A427" s="234"/>
      <c r="B427" s="222"/>
      <c r="C427" s="223"/>
      <c r="D427" s="231"/>
      <c r="E427" s="3"/>
      <c r="F427" s="3"/>
      <c r="G427" s="3"/>
      <c r="H427" s="3"/>
      <c r="J427" s="226"/>
      <c r="K427" s="3"/>
      <c r="L427" s="3"/>
      <c r="O427" s="227"/>
      <c r="Q427" s="94"/>
      <c r="R427" s="94"/>
      <c r="S427" s="94"/>
      <c r="T427" s="94"/>
    </row>
    <row r="428" ht="15.75" customHeight="1">
      <c r="A428" s="234"/>
      <c r="B428" s="222"/>
      <c r="C428" s="223"/>
      <c r="D428" s="231"/>
      <c r="E428" s="3"/>
      <c r="F428" s="3"/>
      <c r="G428" s="3"/>
      <c r="H428" s="3"/>
      <c r="J428" s="226"/>
      <c r="K428" s="3"/>
      <c r="L428" s="3"/>
      <c r="O428" s="227"/>
      <c r="Q428" s="94"/>
      <c r="R428" s="94"/>
      <c r="S428" s="94"/>
      <c r="T428" s="94"/>
    </row>
    <row r="429" ht="15.75" customHeight="1">
      <c r="A429" s="234"/>
      <c r="B429" s="222"/>
      <c r="C429" s="223"/>
      <c r="D429" s="231"/>
      <c r="E429" s="3"/>
      <c r="F429" s="3"/>
      <c r="G429" s="3"/>
      <c r="H429" s="3"/>
      <c r="J429" s="226"/>
      <c r="K429" s="3"/>
      <c r="L429" s="3"/>
      <c r="O429" s="227"/>
      <c r="Q429" s="94"/>
      <c r="R429" s="94"/>
      <c r="S429" s="94"/>
      <c r="T429" s="94"/>
    </row>
    <row r="430" ht="15.75" customHeight="1">
      <c r="A430" s="234"/>
      <c r="B430" s="222"/>
      <c r="C430" s="223"/>
      <c r="D430" s="231"/>
      <c r="E430" s="3"/>
      <c r="F430" s="3"/>
      <c r="G430" s="3"/>
      <c r="H430" s="3"/>
      <c r="J430" s="226"/>
      <c r="K430" s="3"/>
      <c r="L430" s="3"/>
      <c r="O430" s="227"/>
      <c r="Q430" s="94"/>
      <c r="R430" s="94"/>
      <c r="S430" s="94"/>
      <c r="T430" s="94"/>
    </row>
    <row r="431" ht="15.75" customHeight="1">
      <c r="A431" s="234"/>
      <c r="B431" s="222"/>
      <c r="C431" s="223"/>
      <c r="D431" s="231"/>
      <c r="E431" s="3"/>
      <c r="F431" s="3"/>
      <c r="G431" s="3"/>
      <c r="H431" s="3"/>
      <c r="J431" s="226"/>
      <c r="K431" s="3"/>
      <c r="L431" s="3"/>
      <c r="O431" s="227"/>
      <c r="Q431" s="94"/>
      <c r="R431" s="94"/>
      <c r="S431" s="94"/>
      <c r="T431" s="94"/>
    </row>
    <row r="432" ht="15.75" customHeight="1">
      <c r="A432" s="234"/>
      <c r="B432" s="222"/>
      <c r="C432" s="223"/>
      <c r="D432" s="231"/>
      <c r="E432" s="3"/>
      <c r="F432" s="3"/>
      <c r="G432" s="3"/>
      <c r="H432" s="3"/>
      <c r="J432" s="226"/>
      <c r="K432" s="3"/>
      <c r="L432" s="3"/>
      <c r="O432" s="227"/>
      <c r="Q432" s="94"/>
      <c r="R432" s="94"/>
      <c r="S432" s="94"/>
      <c r="T432" s="94"/>
    </row>
    <row r="433" ht="15.75" customHeight="1">
      <c r="A433" s="234"/>
      <c r="B433" s="222"/>
      <c r="C433" s="223"/>
      <c r="D433" s="231"/>
      <c r="E433" s="3"/>
      <c r="F433" s="3"/>
      <c r="G433" s="3"/>
      <c r="H433" s="3"/>
      <c r="J433" s="226"/>
      <c r="K433" s="3"/>
      <c r="L433" s="3"/>
      <c r="O433" s="227"/>
      <c r="Q433" s="94"/>
      <c r="R433" s="94"/>
      <c r="S433" s="94"/>
      <c r="T433" s="94"/>
    </row>
    <row r="434" ht="15.75" customHeight="1">
      <c r="A434" s="234"/>
      <c r="B434" s="222"/>
      <c r="C434" s="223"/>
      <c r="D434" s="231"/>
      <c r="E434" s="3"/>
      <c r="F434" s="3"/>
      <c r="G434" s="3"/>
      <c r="H434" s="3"/>
      <c r="J434" s="226"/>
      <c r="K434" s="3"/>
      <c r="L434" s="3"/>
      <c r="O434" s="227"/>
      <c r="Q434" s="94"/>
      <c r="R434" s="94"/>
      <c r="S434" s="94"/>
      <c r="T434" s="94"/>
    </row>
    <row r="435" ht="15.75" customHeight="1">
      <c r="A435" s="234"/>
      <c r="B435" s="222"/>
      <c r="C435" s="223"/>
      <c r="D435" s="231"/>
      <c r="E435" s="3"/>
      <c r="F435" s="3"/>
      <c r="G435" s="3"/>
      <c r="H435" s="3"/>
      <c r="J435" s="226"/>
      <c r="K435" s="3"/>
      <c r="L435" s="3"/>
      <c r="O435" s="227"/>
      <c r="Q435" s="94"/>
      <c r="R435" s="94"/>
      <c r="S435" s="94"/>
      <c r="T435" s="94"/>
    </row>
    <row r="436" ht="15.75" customHeight="1">
      <c r="A436" s="234"/>
      <c r="B436" s="222"/>
      <c r="C436" s="223"/>
      <c r="D436" s="231"/>
      <c r="E436" s="3"/>
      <c r="F436" s="3"/>
      <c r="G436" s="3"/>
      <c r="H436" s="3"/>
      <c r="J436" s="226"/>
      <c r="K436" s="3"/>
      <c r="L436" s="3"/>
      <c r="O436" s="227"/>
      <c r="Q436" s="94"/>
      <c r="R436" s="94"/>
      <c r="S436" s="94"/>
      <c r="T436" s="94"/>
    </row>
    <row r="437" ht="15.75" customHeight="1">
      <c r="A437" s="234"/>
      <c r="B437" s="222"/>
      <c r="C437" s="223"/>
      <c r="D437" s="231"/>
      <c r="E437" s="3"/>
      <c r="F437" s="3"/>
      <c r="G437" s="3"/>
      <c r="H437" s="3"/>
      <c r="J437" s="226"/>
      <c r="K437" s="3"/>
      <c r="L437" s="3"/>
      <c r="O437" s="227"/>
      <c r="Q437" s="94"/>
      <c r="R437" s="94"/>
      <c r="S437" s="94"/>
      <c r="T437" s="94"/>
    </row>
    <row r="438" ht="15.75" customHeight="1">
      <c r="A438" s="234"/>
      <c r="B438" s="222"/>
      <c r="C438" s="223"/>
      <c r="D438" s="231"/>
      <c r="E438" s="3"/>
      <c r="F438" s="3"/>
      <c r="G438" s="3"/>
      <c r="H438" s="3"/>
      <c r="J438" s="226"/>
      <c r="K438" s="3"/>
      <c r="L438" s="3"/>
      <c r="O438" s="227"/>
      <c r="Q438" s="94"/>
      <c r="R438" s="94"/>
      <c r="S438" s="94"/>
      <c r="T438" s="94"/>
    </row>
    <row r="439" ht="15.75" customHeight="1">
      <c r="A439" s="234"/>
      <c r="B439" s="222"/>
      <c r="C439" s="223"/>
      <c r="D439" s="231"/>
      <c r="E439" s="3"/>
      <c r="F439" s="3"/>
      <c r="G439" s="3"/>
      <c r="H439" s="3"/>
      <c r="J439" s="226"/>
      <c r="K439" s="3"/>
      <c r="L439" s="3"/>
      <c r="O439" s="227"/>
      <c r="Q439" s="94"/>
      <c r="R439" s="94"/>
      <c r="S439" s="94"/>
      <c r="T439" s="94"/>
    </row>
    <row r="440" ht="15.75" customHeight="1">
      <c r="A440" s="234"/>
      <c r="B440" s="222"/>
      <c r="C440" s="223"/>
      <c r="D440" s="231"/>
      <c r="E440" s="3"/>
      <c r="F440" s="3"/>
      <c r="G440" s="3"/>
      <c r="H440" s="3"/>
      <c r="J440" s="226"/>
      <c r="K440" s="3"/>
      <c r="L440" s="3"/>
      <c r="O440" s="227"/>
      <c r="Q440" s="94"/>
      <c r="R440" s="94"/>
      <c r="S440" s="94"/>
      <c r="T440" s="94"/>
    </row>
    <row r="441" ht="15.75" customHeight="1">
      <c r="A441" s="234"/>
      <c r="B441" s="222"/>
      <c r="C441" s="223"/>
      <c r="D441" s="231"/>
      <c r="E441" s="3"/>
      <c r="F441" s="3"/>
      <c r="G441" s="3"/>
      <c r="H441" s="3"/>
      <c r="J441" s="226"/>
      <c r="K441" s="3"/>
      <c r="L441" s="3"/>
      <c r="O441" s="227"/>
      <c r="Q441" s="94"/>
      <c r="R441" s="94"/>
      <c r="S441" s="94"/>
      <c r="T441" s="94"/>
    </row>
    <row r="442" ht="15.75" customHeight="1">
      <c r="A442" s="234"/>
      <c r="B442" s="222"/>
      <c r="C442" s="223"/>
      <c r="D442" s="231"/>
      <c r="E442" s="3"/>
      <c r="F442" s="3"/>
      <c r="G442" s="3"/>
      <c r="H442" s="3"/>
      <c r="J442" s="226"/>
      <c r="K442" s="3"/>
      <c r="L442" s="3"/>
      <c r="O442" s="227"/>
      <c r="Q442" s="94"/>
      <c r="R442" s="94"/>
      <c r="S442" s="94"/>
      <c r="T442" s="94"/>
    </row>
    <row r="443" ht="15.75" customHeight="1">
      <c r="A443" s="234"/>
      <c r="B443" s="222"/>
      <c r="C443" s="223"/>
      <c r="D443" s="231"/>
      <c r="E443" s="3"/>
      <c r="F443" s="3"/>
      <c r="G443" s="3"/>
      <c r="H443" s="3"/>
      <c r="J443" s="226"/>
      <c r="K443" s="3"/>
      <c r="L443" s="3"/>
      <c r="O443" s="227"/>
      <c r="Q443" s="94"/>
      <c r="R443" s="94"/>
      <c r="S443" s="94"/>
      <c r="T443" s="94"/>
    </row>
    <row r="444" ht="15.75" customHeight="1">
      <c r="A444" s="234"/>
      <c r="B444" s="222"/>
      <c r="C444" s="223"/>
      <c r="D444" s="231"/>
      <c r="E444" s="3"/>
      <c r="F444" s="3"/>
      <c r="G444" s="3"/>
      <c r="H444" s="3"/>
      <c r="J444" s="226"/>
      <c r="K444" s="3"/>
      <c r="L444" s="3"/>
      <c r="O444" s="227"/>
      <c r="Q444" s="94"/>
      <c r="R444" s="94"/>
      <c r="S444" s="94"/>
      <c r="T444" s="94"/>
    </row>
    <row r="445" ht="15.75" customHeight="1">
      <c r="A445" s="234"/>
      <c r="B445" s="222"/>
      <c r="C445" s="223"/>
      <c r="D445" s="231"/>
      <c r="E445" s="3"/>
      <c r="F445" s="3"/>
      <c r="G445" s="3"/>
      <c r="H445" s="3"/>
      <c r="J445" s="226"/>
      <c r="K445" s="3"/>
      <c r="L445" s="3"/>
      <c r="O445" s="227"/>
      <c r="Q445" s="94"/>
      <c r="R445" s="94"/>
      <c r="S445" s="94"/>
      <c r="T445" s="94"/>
    </row>
    <row r="446" ht="15.75" customHeight="1">
      <c r="A446" s="234"/>
      <c r="B446" s="222"/>
      <c r="C446" s="223"/>
      <c r="D446" s="231"/>
      <c r="E446" s="3"/>
      <c r="F446" s="3"/>
      <c r="G446" s="3"/>
      <c r="H446" s="3"/>
      <c r="J446" s="226"/>
      <c r="K446" s="3"/>
      <c r="L446" s="3"/>
      <c r="O446" s="227"/>
      <c r="Q446" s="94"/>
      <c r="R446" s="94"/>
      <c r="S446" s="94"/>
      <c r="T446" s="94"/>
    </row>
    <row r="447" ht="15.75" customHeight="1">
      <c r="A447" s="234"/>
      <c r="B447" s="222"/>
      <c r="C447" s="223"/>
      <c r="D447" s="231"/>
      <c r="E447" s="3"/>
      <c r="F447" s="3"/>
      <c r="G447" s="3"/>
      <c r="H447" s="3"/>
      <c r="J447" s="226"/>
      <c r="K447" s="3"/>
      <c r="L447" s="3"/>
      <c r="O447" s="227"/>
      <c r="Q447" s="94"/>
      <c r="R447" s="94"/>
      <c r="S447" s="94"/>
      <c r="T447" s="94"/>
    </row>
    <row r="448" ht="15.75" customHeight="1">
      <c r="A448" s="234"/>
      <c r="B448" s="222"/>
      <c r="C448" s="223"/>
      <c r="D448" s="231"/>
      <c r="E448" s="3"/>
      <c r="F448" s="3"/>
      <c r="G448" s="3"/>
      <c r="H448" s="3"/>
      <c r="J448" s="226"/>
      <c r="K448" s="3"/>
      <c r="L448" s="3"/>
      <c r="O448" s="227"/>
      <c r="Q448" s="94"/>
      <c r="R448" s="94"/>
      <c r="S448" s="94"/>
      <c r="T448" s="94"/>
    </row>
    <row r="449" ht="15.75" customHeight="1">
      <c r="A449" s="234"/>
      <c r="B449" s="222"/>
      <c r="C449" s="223"/>
      <c r="D449" s="231"/>
      <c r="E449" s="3"/>
      <c r="F449" s="3"/>
      <c r="G449" s="3"/>
      <c r="H449" s="3"/>
      <c r="J449" s="226"/>
      <c r="K449" s="3"/>
      <c r="L449" s="3"/>
      <c r="O449" s="227"/>
      <c r="Q449" s="94"/>
      <c r="R449" s="94"/>
      <c r="S449" s="94"/>
      <c r="T449" s="94"/>
    </row>
    <row r="450" ht="15.75" customHeight="1">
      <c r="A450" s="234"/>
      <c r="B450" s="222"/>
      <c r="C450" s="223"/>
      <c r="D450" s="231"/>
      <c r="E450" s="3"/>
      <c r="F450" s="3"/>
      <c r="G450" s="3"/>
      <c r="H450" s="3"/>
      <c r="J450" s="226"/>
      <c r="K450" s="3"/>
      <c r="L450" s="3"/>
      <c r="O450" s="227"/>
      <c r="Q450" s="94"/>
      <c r="R450" s="94"/>
      <c r="S450" s="94"/>
      <c r="T450" s="94"/>
    </row>
    <row r="451" ht="15.75" customHeight="1">
      <c r="A451" s="234"/>
      <c r="B451" s="222"/>
      <c r="C451" s="223"/>
      <c r="D451" s="231"/>
      <c r="E451" s="3"/>
      <c r="F451" s="3"/>
      <c r="G451" s="3"/>
      <c r="H451" s="3"/>
      <c r="J451" s="226"/>
      <c r="K451" s="3"/>
      <c r="L451" s="3"/>
      <c r="O451" s="227"/>
      <c r="Q451" s="94"/>
      <c r="R451" s="94"/>
      <c r="S451" s="94"/>
      <c r="T451" s="94"/>
    </row>
    <row r="452" ht="15.75" customHeight="1">
      <c r="A452" s="234"/>
      <c r="B452" s="222"/>
      <c r="C452" s="223"/>
      <c r="D452" s="231"/>
      <c r="E452" s="3"/>
      <c r="F452" s="3"/>
      <c r="G452" s="3"/>
      <c r="H452" s="3"/>
      <c r="J452" s="226"/>
      <c r="K452" s="3"/>
      <c r="L452" s="3"/>
      <c r="O452" s="227"/>
      <c r="Q452" s="94"/>
      <c r="R452" s="94"/>
      <c r="S452" s="94"/>
      <c r="T452" s="94"/>
    </row>
    <row r="453" ht="15.75" customHeight="1">
      <c r="A453" s="234"/>
      <c r="B453" s="222"/>
      <c r="C453" s="223"/>
      <c r="D453" s="231"/>
      <c r="E453" s="3"/>
      <c r="F453" s="3"/>
      <c r="G453" s="3"/>
      <c r="H453" s="3"/>
      <c r="J453" s="226"/>
      <c r="K453" s="3"/>
      <c r="L453" s="3"/>
      <c r="O453" s="227"/>
      <c r="Q453" s="94"/>
      <c r="R453" s="94"/>
      <c r="S453" s="94"/>
      <c r="T453" s="94"/>
    </row>
    <row r="454" ht="15.75" customHeight="1">
      <c r="A454" s="234"/>
      <c r="B454" s="222"/>
      <c r="C454" s="223"/>
      <c r="D454" s="231"/>
      <c r="E454" s="3"/>
      <c r="F454" s="3"/>
      <c r="G454" s="3"/>
      <c r="H454" s="3"/>
      <c r="J454" s="226"/>
      <c r="K454" s="3"/>
      <c r="L454" s="3"/>
      <c r="O454" s="227"/>
      <c r="Q454" s="94"/>
      <c r="R454" s="94"/>
      <c r="S454" s="94"/>
      <c r="T454" s="94"/>
    </row>
    <row r="455" ht="15.75" customHeight="1">
      <c r="A455" s="234"/>
      <c r="B455" s="222"/>
      <c r="C455" s="223"/>
      <c r="D455" s="231"/>
      <c r="E455" s="3"/>
      <c r="F455" s="3"/>
      <c r="G455" s="3"/>
      <c r="H455" s="3"/>
      <c r="J455" s="226"/>
      <c r="K455" s="3"/>
      <c r="L455" s="3"/>
      <c r="O455" s="227"/>
      <c r="Q455" s="94"/>
      <c r="R455" s="94"/>
      <c r="S455" s="94"/>
      <c r="T455" s="94"/>
    </row>
    <row r="456" ht="15.75" customHeight="1">
      <c r="A456" s="234"/>
      <c r="B456" s="222"/>
      <c r="C456" s="223"/>
      <c r="D456" s="231"/>
      <c r="E456" s="3"/>
      <c r="F456" s="3"/>
      <c r="G456" s="3"/>
      <c r="H456" s="3"/>
      <c r="J456" s="226"/>
      <c r="K456" s="3"/>
      <c r="L456" s="3"/>
      <c r="O456" s="227"/>
      <c r="Q456" s="94"/>
      <c r="R456" s="94"/>
      <c r="S456" s="94"/>
      <c r="T456" s="94"/>
    </row>
    <row r="457" ht="15.75" customHeight="1">
      <c r="A457" s="234"/>
      <c r="B457" s="222"/>
      <c r="C457" s="223"/>
      <c r="D457" s="231"/>
      <c r="E457" s="3"/>
      <c r="F457" s="3"/>
      <c r="G457" s="3"/>
      <c r="H457" s="3"/>
      <c r="J457" s="226"/>
      <c r="K457" s="3"/>
      <c r="L457" s="3"/>
      <c r="O457" s="227"/>
      <c r="Q457" s="94"/>
      <c r="R457" s="94"/>
      <c r="S457" s="94"/>
      <c r="T457" s="94"/>
    </row>
    <row r="458" ht="15.75" customHeight="1">
      <c r="A458" s="234"/>
      <c r="B458" s="222"/>
      <c r="C458" s="223"/>
      <c r="D458" s="231"/>
      <c r="E458" s="3"/>
      <c r="F458" s="3"/>
      <c r="G458" s="3"/>
      <c r="H458" s="3"/>
      <c r="J458" s="226"/>
      <c r="K458" s="3"/>
      <c r="L458" s="3"/>
      <c r="O458" s="227"/>
      <c r="Q458" s="94"/>
      <c r="R458" s="94"/>
      <c r="S458" s="94"/>
      <c r="T458" s="94"/>
    </row>
    <row r="459" ht="15.75" customHeight="1">
      <c r="A459" s="234"/>
      <c r="B459" s="222"/>
      <c r="C459" s="223"/>
      <c r="D459" s="231"/>
      <c r="E459" s="3"/>
      <c r="F459" s="3"/>
      <c r="G459" s="3"/>
      <c r="H459" s="3"/>
      <c r="J459" s="226"/>
      <c r="K459" s="3"/>
      <c r="L459" s="3"/>
      <c r="O459" s="227"/>
      <c r="Q459" s="94"/>
      <c r="R459" s="94"/>
      <c r="S459" s="94"/>
      <c r="T459" s="94"/>
    </row>
    <row r="460" ht="15.75" customHeight="1">
      <c r="A460" s="234"/>
      <c r="B460" s="222"/>
      <c r="C460" s="223"/>
      <c r="D460" s="231"/>
      <c r="E460" s="3"/>
      <c r="F460" s="3"/>
      <c r="G460" s="3"/>
      <c r="H460" s="3"/>
      <c r="J460" s="226"/>
      <c r="K460" s="3"/>
      <c r="L460" s="3"/>
      <c r="O460" s="227"/>
      <c r="Q460" s="94"/>
      <c r="R460" s="94"/>
      <c r="S460" s="94"/>
      <c r="T460" s="94"/>
    </row>
    <row r="461" ht="15.75" customHeight="1">
      <c r="A461" s="234"/>
      <c r="B461" s="222"/>
      <c r="C461" s="223"/>
      <c r="D461" s="231"/>
      <c r="E461" s="3"/>
      <c r="F461" s="3"/>
      <c r="G461" s="3"/>
      <c r="H461" s="3"/>
      <c r="J461" s="226"/>
      <c r="K461" s="3"/>
      <c r="L461" s="3"/>
      <c r="O461" s="227"/>
      <c r="Q461" s="94"/>
      <c r="R461" s="94"/>
      <c r="S461" s="94"/>
      <c r="T461" s="94"/>
    </row>
    <row r="462" ht="15.75" customHeight="1">
      <c r="A462" s="234"/>
      <c r="B462" s="222"/>
      <c r="C462" s="223"/>
      <c r="D462" s="231"/>
      <c r="E462" s="3"/>
      <c r="F462" s="3"/>
      <c r="G462" s="3"/>
      <c r="H462" s="3"/>
      <c r="J462" s="226"/>
      <c r="K462" s="3"/>
      <c r="L462" s="3"/>
      <c r="O462" s="227"/>
      <c r="Q462" s="94"/>
      <c r="R462" s="94"/>
      <c r="S462" s="94"/>
      <c r="T462" s="94"/>
    </row>
    <row r="463" ht="15.75" customHeight="1">
      <c r="A463" s="234"/>
      <c r="B463" s="222"/>
      <c r="C463" s="223"/>
      <c r="D463" s="231"/>
      <c r="E463" s="3"/>
      <c r="F463" s="3"/>
      <c r="G463" s="3"/>
      <c r="H463" s="3"/>
      <c r="J463" s="226"/>
      <c r="K463" s="3"/>
      <c r="L463" s="3"/>
      <c r="O463" s="227"/>
      <c r="Q463" s="94"/>
      <c r="R463" s="94"/>
      <c r="S463" s="94"/>
      <c r="T463" s="94"/>
    </row>
    <row r="464" ht="15.75" customHeight="1">
      <c r="A464" s="234"/>
      <c r="B464" s="222"/>
      <c r="C464" s="223"/>
      <c r="D464" s="231"/>
      <c r="E464" s="3"/>
      <c r="F464" s="3"/>
      <c r="G464" s="3"/>
      <c r="H464" s="3"/>
      <c r="J464" s="226"/>
      <c r="K464" s="3"/>
      <c r="L464" s="3"/>
      <c r="O464" s="227"/>
      <c r="Q464" s="94"/>
      <c r="R464" s="94"/>
      <c r="S464" s="94"/>
      <c r="T464" s="94"/>
    </row>
    <row r="465" ht="15.75" customHeight="1">
      <c r="A465" s="234"/>
      <c r="B465" s="222"/>
      <c r="C465" s="223"/>
      <c r="D465" s="231"/>
      <c r="E465" s="3"/>
      <c r="F465" s="3"/>
      <c r="G465" s="3"/>
      <c r="H465" s="3"/>
      <c r="J465" s="226"/>
      <c r="K465" s="3"/>
      <c r="L465" s="3"/>
      <c r="O465" s="227"/>
      <c r="Q465" s="94"/>
      <c r="R465" s="94"/>
      <c r="S465" s="94"/>
      <c r="T465" s="94"/>
    </row>
    <row r="466" ht="15.75" customHeight="1">
      <c r="A466" s="234"/>
      <c r="B466" s="222"/>
      <c r="C466" s="223"/>
      <c r="D466" s="231"/>
      <c r="E466" s="3"/>
      <c r="F466" s="3"/>
      <c r="G466" s="3"/>
      <c r="H466" s="3"/>
      <c r="J466" s="226"/>
      <c r="K466" s="3"/>
      <c r="L466" s="3"/>
      <c r="O466" s="227"/>
      <c r="Q466" s="94"/>
      <c r="R466" s="94"/>
      <c r="S466" s="94"/>
      <c r="T466" s="94"/>
    </row>
    <row r="467" ht="15.75" customHeight="1">
      <c r="A467" s="234"/>
      <c r="B467" s="222"/>
      <c r="C467" s="223"/>
      <c r="D467" s="231"/>
      <c r="E467" s="3"/>
      <c r="F467" s="3"/>
      <c r="G467" s="3"/>
      <c r="H467" s="3"/>
      <c r="J467" s="226"/>
      <c r="K467" s="3"/>
      <c r="L467" s="3"/>
      <c r="O467" s="227"/>
      <c r="Q467" s="94"/>
      <c r="R467" s="94"/>
      <c r="S467" s="94"/>
      <c r="T467" s="94"/>
    </row>
    <row r="468" ht="15.75" customHeight="1">
      <c r="A468" s="234"/>
      <c r="B468" s="222"/>
      <c r="C468" s="223"/>
      <c r="D468" s="231"/>
      <c r="E468" s="3"/>
      <c r="F468" s="3"/>
      <c r="G468" s="3"/>
      <c r="H468" s="3"/>
      <c r="J468" s="226"/>
      <c r="K468" s="3"/>
      <c r="L468" s="3"/>
      <c r="O468" s="227"/>
      <c r="Q468" s="94"/>
      <c r="R468" s="94"/>
      <c r="S468" s="94"/>
      <c r="T468" s="94"/>
    </row>
    <row r="469" ht="15.75" customHeight="1">
      <c r="A469" s="234"/>
      <c r="B469" s="222"/>
      <c r="C469" s="223"/>
      <c r="D469" s="231"/>
      <c r="E469" s="3"/>
      <c r="F469" s="3"/>
      <c r="G469" s="3"/>
      <c r="H469" s="3"/>
      <c r="J469" s="226"/>
      <c r="K469" s="3"/>
      <c r="L469" s="3"/>
      <c r="O469" s="227"/>
      <c r="Q469" s="94"/>
      <c r="R469" s="94"/>
      <c r="S469" s="94"/>
      <c r="T469" s="94"/>
    </row>
    <row r="470" ht="15.75" customHeight="1">
      <c r="A470" s="234"/>
      <c r="B470" s="222"/>
      <c r="C470" s="223"/>
      <c r="D470" s="231"/>
      <c r="E470" s="3"/>
      <c r="F470" s="3"/>
      <c r="G470" s="3"/>
      <c r="H470" s="3"/>
      <c r="J470" s="226"/>
      <c r="K470" s="3"/>
      <c r="L470" s="3"/>
      <c r="O470" s="227"/>
      <c r="Q470" s="94"/>
      <c r="R470" s="94"/>
      <c r="S470" s="94"/>
      <c r="T470" s="94"/>
    </row>
    <row r="471" ht="15.75" customHeight="1">
      <c r="A471" s="234"/>
      <c r="B471" s="222"/>
      <c r="C471" s="223"/>
      <c r="D471" s="231"/>
      <c r="E471" s="3"/>
      <c r="F471" s="3"/>
      <c r="G471" s="3"/>
      <c r="H471" s="3"/>
      <c r="J471" s="226"/>
      <c r="K471" s="3"/>
      <c r="L471" s="3"/>
      <c r="O471" s="227"/>
      <c r="Q471" s="94"/>
      <c r="R471" s="94"/>
      <c r="S471" s="94"/>
      <c r="T471" s="94"/>
    </row>
    <row r="472" ht="15.75" customHeight="1">
      <c r="A472" s="234"/>
      <c r="B472" s="222"/>
      <c r="C472" s="223"/>
      <c r="D472" s="231"/>
      <c r="E472" s="3"/>
      <c r="F472" s="3"/>
      <c r="G472" s="3"/>
      <c r="H472" s="3"/>
      <c r="J472" s="226"/>
      <c r="K472" s="3"/>
      <c r="L472" s="3"/>
      <c r="O472" s="227"/>
      <c r="Q472" s="94"/>
      <c r="R472" s="94"/>
      <c r="S472" s="94"/>
      <c r="T472" s="94"/>
    </row>
    <row r="473" ht="15.75" customHeight="1">
      <c r="A473" s="234"/>
      <c r="B473" s="222"/>
      <c r="C473" s="223"/>
      <c r="D473" s="231"/>
      <c r="E473" s="3"/>
      <c r="F473" s="3"/>
      <c r="G473" s="3"/>
      <c r="H473" s="3"/>
      <c r="J473" s="226"/>
      <c r="K473" s="3"/>
      <c r="L473" s="3"/>
      <c r="O473" s="227"/>
      <c r="Q473" s="94"/>
      <c r="R473" s="94"/>
      <c r="S473" s="94"/>
      <c r="T473" s="94"/>
    </row>
    <row r="474" ht="15.75" customHeight="1">
      <c r="A474" s="234"/>
      <c r="B474" s="222"/>
      <c r="C474" s="223"/>
      <c r="D474" s="231"/>
      <c r="E474" s="3"/>
      <c r="F474" s="3"/>
      <c r="G474" s="3"/>
      <c r="H474" s="3"/>
      <c r="J474" s="226"/>
      <c r="K474" s="3"/>
      <c r="L474" s="3"/>
      <c r="O474" s="227"/>
      <c r="Q474" s="94"/>
      <c r="R474" s="94"/>
      <c r="S474" s="94"/>
      <c r="T474" s="94"/>
    </row>
    <row r="475" ht="15.75" customHeight="1">
      <c r="A475" s="234"/>
      <c r="B475" s="222"/>
      <c r="C475" s="223"/>
      <c r="D475" s="231"/>
      <c r="E475" s="3"/>
      <c r="F475" s="3"/>
      <c r="G475" s="3"/>
      <c r="H475" s="3"/>
      <c r="J475" s="226"/>
      <c r="K475" s="3"/>
      <c r="L475" s="3"/>
      <c r="O475" s="227"/>
      <c r="Q475" s="94"/>
      <c r="R475" s="94"/>
      <c r="S475" s="94"/>
      <c r="T475" s="94"/>
    </row>
    <row r="476" ht="15.75" customHeight="1">
      <c r="A476" s="234"/>
      <c r="B476" s="222"/>
      <c r="C476" s="223"/>
      <c r="D476" s="231"/>
      <c r="E476" s="3"/>
      <c r="F476" s="3"/>
      <c r="G476" s="3"/>
      <c r="H476" s="3"/>
      <c r="J476" s="226"/>
      <c r="K476" s="3"/>
      <c r="L476" s="3"/>
      <c r="O476" s="227"/>
      <c r="Q476" s="94"/>
      <c r="R476" s="94"/>
      <c r="S476" s="94"/>
      <c r="T476" s="94"/>
    </row>
    <row r="477" ht="15.75" customHeight="1">
      <c r="A477" s="234"/>
      <c r="B477" s="222"/>
      <c r="C477" s="223"/>
      <c r="D477" s="231"/>
      <c r="E477" s="3"/>
      <c r="F477" s="3"/>
      <c r="G477" s="3"/>
      <c r="H477" s="3"/>
      <c r="J477" s="226"/>
      <c r="K477" s="3"/>
      <c r="L477" s="3"/>
      <c r="O477" s="227"/>
      <c r="Q477" s="94"/>
      <c r="R477" s="94"/>
      <c r="S477" s="94"/>
      <c r="T477" s="94"/>
    </row>
    <row r="478" ht="15.75" customHeight="1">
      <c r="A478" s="234"/>
      <c r="B478" s="222"/>
      <c r="C478" s="223"/>
      <c r="D478" s="231"/>
      <c r="E478" s="3"/>
      <c r="F478" s="3"/>
      <c r="G478" s="3"/>
      <c r="H478" s="3"/>
      <c r="J478" s="226"/>
      <c r="K478" s="3"/>
      <c r="L478" s="3"/>
      <c r="O478" s="227"/>
      <c r="Q478" s="94"/>
      <c r="R478" s="94"/>
      <c r="S478" s="94"/>
      <c r="T478" s="94"/>
    </row>
    <row r="479" ht="15.75" customHeight="1">
      <c r="A479" s="234"/>
      <c r="B479" s="222"/>
      <c r="C479" s="223"/>
      <c r="D479" s="231"/>
      <c r="E479" s="3"/>
      <c r="F479" s="3"/>
      <c r="G479" s="3"/>
      <c r="H479" s="3"/>
      <c r="J479" s="226"/>
      <c r="K479" s="3"/>
      <c r="L479" s="3"/>
      <c r="O479" s="227"/>
      <c r="Q479" s="94"/>
      <c r="R479" s="94"/>
      <c r="S479" s="94"/>
      <c r="T479" s="94"/>
    </row>
    <row r="480" ht="15.75" customHeight="1">
      <c r="A480" s="234"/>
      <c r="B480" s="222"/>
      <c r="C480" s="223"/>
      <c r="D480" s="231"/>
      <c r="E480" s="3"/>
      <c r="F480" s="3"/>
      <c r="G480" s="3"/>
      <c r="H480" s="3"/>
      <c r="J480" s="226"/>
      <c r="K480" s="3"/>
      <c r="L480" s="3"/>
      <c r="O480" s="227"/>
      <c r="Q480" s="94"/>
      <c r="R480" s="94"/>
      <c r="S480" s="94"/>
      <c r="T480" s="94"/>
    </row>
    <row r="481" ht="15.75" customHeight="1">
      <c r="A481" s="234"/>
      <c r="B481" s="222"/>
      <c r="C481" s="223"/>
      <c r="D481" s="231"/>
      <c r="E481" s="3"/>
      <c r="F481" s="3"/>
      <c r="G481" s="3"/>
      <c r="H481" s="3"/>
      <c r="J481" s="226"/>
      <c r="K481" s="3"/>
      <c r="L481" s="3"/>
      <c r="O481" s="227"/>
      <c r="Q481" s="94"/>
      <c r="R481" s="94"/>
      <c r="S481" s="94"/>
      <c r="T481" s="94"/>
    </row>
    <row r="482" ht="15.75" customHeight="1">
      <c r="A482" s="234"/>
      <c r="B482" s="222"/>
      <c r="C482" s="223"/>
      <c r="D482" s="231"/>
      <c r="E482" s="3"/>
      <c r="F482" s="3"/>
      <c r="G482" s="3"/>
      <c r="H482" s="3"/>
      <c r="J482" s="226"/>
      <c r="K482" s="3"/>
      <c r="L482" s="3"/>
      <c r="O482" s="227"/>
      <c r="Q482" s="94"/>
      <c r="R482" s="94"/>
      <c r="S482" s="94"/>
      <c r="T482" s="94"/>
    </row>
    <row r="483" ht="15.75" customHeight="1">
      <c r="A483" s="234"/>
      <c r="B483" s="222"/>
      <c r="C483" s="223"/>
      <c r="D483" s="231"/>
      <c r="E483" s="3"/>
      <c r="F483" s="3"/>
      <c r="G483" s="3"/>
      <c r="H483" s="3"/>
      <c r="J483" s="226"/>
      <c r="K483" s="3"/>
      <c r="L483" s="3"/>
      <c r="O483" s="227"/>
      <c r="Q483" s="94"/>
      <c r="R483" s="94"/>
      <c r="S483" s="94"/>
      <c r="T483" s="94"/>
    </row>
    <row r="484" ht="15.75" customHeight="1">
      <c r="A484" s="234"/>
      <c r="B484" s="222"/>
      <c r="C484" s="223"/>
      <c r="D484" s="231"/>
      <c r="E484" s="3"/>
      <c r="F484" s="3"/>
      <c r="G484" s="3"/>
      <c r="H484" s="3"/>
      <c r="J484" s="226"/>
      <c r="K484" s="3"/>
      <c r="L484" s="3"/>
      <c r="O484" s="227"/>
      <c r="Q484" s="94"/>
      <c r="R484" s="94"/>
      <c r="S484" s="94"/>
      <c r="T484" s="94"/>
    </row>
    <row r="485" ht="15.75" customHeight="1">
      <c r="A485" s="234"/>
      <c r="B485" s="222"/>
      <c r="C485" s="223"/>
      <c r="D485" s="231"/>
      <c r="E485" s="3"/>
      <c r="F485" s="3"/>
      <c r="G485" s="3"/>
      <c r="H485" s="3"/>
      <c r="J485" s="226"/>
      <c r="K485" s="3"/>
      <c r="L485" s="3"/>
      <c r="O485" s="227"/>
      <c r="Q485" s="94"/>
      <c r="R485" s="94"/>
      <c r="S485" s="94"/>
      <c r="T485" s="94"/>
    </row>
    <row r="486" ht="15.75" customHeight="1">
      <c r="A486" s="234"/>
      <c r="B486" s="222"/>
      <c r="C486" s="223"/>
      <c r="D486" s="231"/>
      <c r="E486" s="3"/>
      <c r="F486" s="3"/>
      <c r="G486" s="3"/>
      <c r="H486" s="3"/>
      <c r="J486" s="226"/>
      <c r="K486" s="3"/>
      <c r="L486" s="3"/>
      <c r="O486" s="227"/>
      <c r="Q486" s="94"/>
      <c r="R486" s="94"/>
      <c r="S486" s="94"/>
      <c r="T486" s="94"/>
    </row>
    <row r="487" ht="15.75" customHeight="1">
      <c r="A487" s="234"/>
      <c r="B487" s="222"/>
      <c r="C487" s="223"/>
      <c r="D487" s="231"/>
      <c r="E487" s="3"/>
      <c r="F487" s="3"/>
      <c r="G487" s="3"/>
      <c r="H487" s="3"/>
      <c r="J487" s="226"/>
      <c r="K487" s="3"/>
      <c r="L487" s="3"/>
      <c r="O487" s="227"/>
      <c r="Q487" s="94"/>
      <c r="R487" s="94"/>
      <c r="S487" s="94"/>
      <c r="T487" s="94"/>
    </row>
    <row r="488" ht="15.75" customHeight="1">
      <c r="A488" s="234"/>
      <c r="B488" s="222"/>
      <c r="C488" s="223"/>
      <c r="D488" s="231"/>
      <c r="E488" s="3"/>
      <c r="F488" s="3"/>
      <c r="G488" s="3"/>
      <c r="H488" s="3"/>
      <c r="J488" s="226"/>
      <c r="K488" s="3"/>
      <c r="L488" s="3"/>
      <c r="O488" s="227"/>
      <c r="Q488" s="94"/>
      <c r="R488" s="94"/>
      <c r="S488" s="94"/>
      <c r="T488" s="94"/>
    </row>
    <row r="489" ht="15.75" customHeight="1">
      <c r="A489" s="234"/>
      <c r="B489" s="222"/>
      <c r="C489" s="223"/>
      <c r="D489" s="231"/>
      <c r="E489" s="3"/>
      <c r="F489" s="3"/>
      <c r="G489" s="3"/>
      <c r="H489" s="3"/>
      <c r="J489" s="226"/>
      <c r="K489" s="3"/>
      <c r="L489" s="3"/>
      <c r="O489" s="227"/>
      <c r="Q489" s="94"/>
      <c r="R489" s="94"/>
      <c r="S489" s="94"/>
      <c r="T489" s="94"/>
    </row>
    <row r="490" ht="15.75" customHeight="1">
      <c r="A490" s="234"/>
      <c r="B490" s="222"/>
      <c r="C490" s="223"/>
      <c r="D490" s="231"/>
      <c r="E490" s="3"/>
      <c r="F490" s="3"/>
      <c r="G490" s="3"/>
      <c r="H490" s="3"/>
      <c r="J490" s="226"/>
      <c r="K490" s="3"/>
      <c r="L490" s="3"/>
      <c r="O490" s="227"/>
      <c r="Q490" s="94"/>
      <c r="R490" s="94"/>
      <c r="S490" s="94"/>
      <c r="T490" s="94"/>
    </row>
    <row r="491" ht="15.75" customHeight="1">
      <c r="A491" s="234"/>
      <c r="B491" s="222"/>
      <c r="C491" s="223"/>
      <c r="D491" s="231"/>
      <c r="E491" s="3"/>
      <c r="F491" s="3"/>
      <c r="G491" s="3"/>
      <c r="H491" s="3"/>
      <c r="J491" s="226"/>
      <c r="K491" s="3"/>
      <c r="L491" s="3"/>
      <c r="O491" s="227"/>
      <c r="Q491" s="94"/>
      <c r="R491" s="94"/>
      <c r="S491" s="94"/>
      <c r="T491" s="94"/>
    </row>
    <row r="492" ht="15.75" customHeight="1">
      <c r="A492" s="234"/>
      <c r="B492" s="222"/>
      <c r="C492" s="223"/>
      <c r="D492" s="231"/>
      <c r="E492" s="3"/>
      <c r="F492" s="3"/>
      <c r="G492" s="3"/>
      <c r="H492" s="3"/>
      <c r="J492" s="226"/>
      <c r="K492" s="3"/>
      <c r="L492" s="3"/>
      <c r="O492" s="227"/>
      <c r="Q492" s="94"/>
      <c r="R492" s="94"/>
      <c r="S492" s="94"/>
      <c r="T492" s="94"/>
    </row>
    <row r="493" ht="15.75" customHeight="1">
      <c r="A493" s="234"/>
      <c r="B493" s="222"/>
      <c r="C493" s="223"/>
      <c r="D493" s="231"/>
      <c r="E493" s="3"/>
      <c r="F493" s="3"/>
      <c r="G493" s="3"/>
      <c r="H493" s="3"/>
      <c r="J493" s="226"/>
      <c r="K493" s="3"/>
      <c r="L493" s="3"/>
      <c r="O493" s="227"/>
      <c r="Q493" s="94"/>
      <c r="R493" s="94"/>
      <c r="S493" s="94"/>
      <c r="T493" s="94"/>
    </row>
    <row r="494" ht="15.75" customHeight="1">
      <c r="A494" s="234"/>
      <c r="B494" s="222"/>
      <c r="C494" s="223"/>
      <c r="D494" s="231"/>
      <c r="E494" s="3"/>
      <c r="F494" s="3"/>
      <c r="G494" s="3"/>
      <c r="H494" s="3"/>
      <c r="J494" s="226"/>
      <c r="K494" s="3"/>
      <c r="L494" s="3"/>
      <c r="O494" s="227"/>
      <c r="Q494" s="94"/>
      <c r="R494" s="94"/>
      <c r="S494" s="94"/>
      <c r="T494" s="94"/>
    </row>
    <row r="495" ht="15.75" customHeight="1">
      <c r="A495" s="234"/>
      <c r="B495" s="222"/>
      <c r="C495" s="223"/>
      <c r="D495" s="231"/>
      <c r="E495" s="3"/>
      <c r="F495" s="3"/>
      <c r="G495" s="3"/>
      <c r="H495" s="3"/>
      <c r="J495" s="226"/>
      <c r="K495" s="3"/>
      <c r="L495" s="3"/>
      <c r="O495" s="227"/>
      <c r="Q495" s="94"/>
      <c r="R495" s="94"/>
      <c r="S495" s="94"/>
      <c r="T495" s="94"/>
    </row>
    <row r="496" ht="15.75" customHeight="1">
      <c r="A496" s="234"/>
      <c r="B496" s="222"/>
      <c r="C496" s="223"/>
      <c r="D496" s="231"/>
      <c r="E496" s="3"/>
      <c r="F496" s="3"/>
      <c r="G496" s="3"/>
      <c r="H496" s="3"/>
      <c r="J496" s="226"/>
      <c r="K496" s="3"/>
      <c r="L496" s="3"/>
      <c r="O496" s="227"/>
      <c r="Q496" s="94"/>
      <c r="R496" s="94"/>
      <c r="S496" s="94"/>
      <c r="T496" s="94"/>
    </row>
    <row r="497" ht="15.75" customHeight="1">
      <c r="A497" s="234"/>
      <c r="B497" s="222"/>
      <c r="C497" s="223"/>
      <c r="D497" s="231"/>
      <c r="E497" s="3"/>
      <c r="F497" s="3"/>
      <c r="G497" s="3"/>
      <c r="H497" s="3"/>
      <c r="J497" s="226"/>
      <c r="K497" s="3"/>
      <c r="L497" s="3"/>
      <c r="O497" s="227"/>
      <c r="Q497" s="94"/>
      <c r="R497" s="94"/>
      <c r="S497" s="94"/>
      <c r="T497" s="94"/>
    </row>
    <row r="498" ht="15.75" customHeight="1">
      <c r="A498" s="234"/>
      <c r="B498" s="222"/>
      <c r="C498" s="223"/>
      <c r="D498" s="231"/>
      <c r="E498" s="3"/>
      <c r="F498" s="3"/>
      <c r="G498" s="3"/>
      <c r="H498" s="3"/>
      <c r="J498" s="226"/>
      <c r="K498" s="3"/>
      <c r="L498" s="3"/>
      <c r="O498" s="227"/>
      <c r="Q498" s="94"/>
      <c r="R498" s="94"/>
      <c r="S498" s="94"/>
      <c r="T498" s="94"/>
    </row>
    <row r="499" ht="15.75" customHeight="1">
      <c r="A499" s="234"/>
      <c r="B499" s="222"/>
      <c r="C499" s="223"/>
      <c r="D499" s="231"/>
      <c r="E499" s="3"/>
      <c r="F499" s="3"/>
      <c r="G499" s="3"/>
      <c r="H499" s="3"/>
      <c r="J499" s="226"/>
      <c r="K499" s="3"/>
      <c r="L499" s="3"/>
      <c r="O499" s="227"/>
      <c r="Q499" s="94"/>
      <c r="R499" s="94"/>
      <c r="S499" s="94"/>
      <c r="T499" s="94"/>
    </row>
    <row r="500" ht="15.75" customHeight="1">
      <c r="A500" s="234"/>
      <c r="B500" s="222"/>
      <c r="C500" s="223"/>
      <c r="D500" s="231"/>
      <c r="E500" s="3"/>
      <c r="F500" s="3"/>
      <c r="G500" s="3"/>
      <c r="H500" s="3"/>
      <c r="J500" s="226"/>
      <c r="K500" s="3"/>
      <c r="L500" s="3"/>
      <c r="O500" s="227"/>
      <c r="Q500" s="94"/>
      <c r="R500" s="94"/>
      <c r="S500" s="94"/>
      <c r="T500" s="94"/>
    </row>
    <row r="501" ht="15.75" customHeight="1">
      <c r="A501" s="234"/>
      <c r="B501" s="222"/>
      <c r="C501" s="223"/>
      <c r="D501" s="231"/>
      <c r="E501" s="3"/>
      <c r="F501" s="3"/>
      <c r="G501" s="3"/>
      <c r="H501" s="3"/>
      <c r="J501" s="226"/>
      <c r="K501" s="3"/>
      <c r="L501" s="3"/>
      <c r="O501" s="227"/>
      <c r="Q501" s="94"/>
      <c r="R501" s="94"/>
      <c r="S501" s="94"/>
      <c r="T501" s="94"/>
    </row>
    <row r="502" ht="15.75" customHeight="1">
      <c r="A502" s="234"/>
      <c r="B502" s="222"/>
      <c r="C502" s="223"/>
      <c r="D502" s="231"/>
      <c r="E502" s="3"/>
      <c r="F502" s="3"/>
      <c r="G502" s="3"/>
      <c r="H502" s="3"/>
      <c r="J502" s="226"/>
      <c r="K502" s="3"/>
      <c r="L502" s="3"/>
      <c r="O502" s="227"/>
      <c r="Q502" s="94"/>
      <c r="R502" s="94"/>
      <c r="S502" s="94"/>
      <c r="T502" s="94"/>
    </row>
    <row r="503" ht="15.75" customHeight="1">
      <c r="A503" s="234"/>
      <c r="B503" s="222"/>
      <c r="C503" s="223"/>
      <c r="D503" s="231"/>
      <c r="E503" s="3"/>
      <c r="F503" s="3"/>
      <c r="G503" s="3"/>
      <c r="H503" s="3"/>
      <c r="J503" s="226"/>
      <c r="K503" s="3"/>
      <c r="L503" s="3"/>
      <c r="O503" s="227"/>
      <c r="Q503" s="94"/>
      <c r="R503" s="94"/>
      <c r="S503" s="94"/>
      <c r="T503" s="94"/>
    </row>
    <row r="504" ht="15.75" customHeight="1">
      <c r="A504" s="234"/>
      <c r="B504" s="222"/>
      <c r="C504" s="223"/>
      <c r="D504" s="231"/>
      <c r="E504" s="3"/>
      <c r="F504" s="3"/>
      <c r="G504" s="3"/>
      <c r="H504" s="3"/>
      <c r="J504" s="226"/>
      <c r="K504" s="3"/>
      <c r="L504" s="3"/>
      <c r="O504" s="227"/>
      <c r="Q504" s="94"/>
      <c r="R504" s="94"/>
      <c r="S504" s="94"/>
      <c r="T504" s="94"/>
    </row>
    <row r="505" ht="15.75" customHeight="1">
      <c r="A505" s="234"/>
      <c r="B505" s="222"/>
      <c r="C505" s="223"/>
      <c r="D505" s="231"/>
      <c r="E505" s="3"/>
      <c r="F505" s="3"/>
      <c r="G505" s="3"/>
      <c r="H505" s="3"/>
      <c r="J505" s="226"/>
      <c r="K505" s="3"/>
      <c r="L505" s="3"/>
      <c r="O505" s="227"/>
      <c r="Q505" s="94"/>
      <c r="R505" s="94"/>
      <c r="S505" s="94"/>
      <c r="T505" s="94"/>
    </row>
    <row r="506" ht="15.75" customHeight="1">
      <c r="A506" s="234"/>
      <c r="B506" s="222"/>
      <c r="C506" s="223"/>
      <c r="D506" s="231"/>
      <c r="E506" s="3"/>
      <c r="F506" s="3"/>
      <c r="G506" s="3"/>
      <c r="H506" s="3"/>
      <c r="J506" s="226"/>
      <c r="K506" s="3"/>
      <c r="L506" s="3"/>
      <c r="O506" s="227"/>
      <c r="Q506" s="94"/>
      <c r="R506" s="94"/>
      <c r="S506" s="94"/>
      <c r="T506" s="94"/>
    </row>
    <row r="507" ht="15.75" customHeight="1">
      <c r="A507" s="234"/>
      <c r="B507" s="222"/>
      <c r="C507" s="223"/>
      <c r="D507" s="231"/>
      <c r="E507" s="3"/>
      <c r="F507" s="3"/>
      <c r="G507" s="3"/>
      <c r="H507" s="3"/>
      <c r="J507" s="226"/>
      <c r="K507" s="3"/>
      <c r="L507" s="3"/>
      <c r="O507" s="227"/>
      <c r="Q507" s="94"/>
      <c r="R507" s="94"/>
      <c r="S507" s="94"/>
      <c r="T507" s="94"/>
    </row>
    <row r="508" ht="15.75" customHeight="1">
      <c r="A508" s="234"/>
      <c r="B508" s="222"/>
      <c r="C508" s="223"/>
      <c r="D508" s="231"/>
      <c r="E508" s="3"/>
      <c r="F508" s="3"/>
      <c r="G508" s="3"/>
      <c r="H508" s="3"/>
      <c r="J508" s="226"/>
      <c r="K508" s="3"/>
      <c r="L508" s="3"/>
      <c r="O508" s="227"/>
      <c r="Q508" s="94"/>
      <c r="R508" s="94"/>
      <c r="S508" s="94"/>
      <c r="T508" s="94"/>
    </row>
    <row r="509" ht="15.75" customHeight="1">
      <c r="A509" s="234"/>
      <c r="B509" s="222"/>
      <c r="C509" s="223"/>
      <c r="D509" s="231"/>
      <c r="E509" s="3"/>
      <c r="F509" s="3"/>
      <c r="G509" s="3"/>
      <c r="H509" s="3"/>
      <c r="J509" s="226"/>
      <c r="K509" s="3"/>
      <c r="L509" s="3"/>
      <c r="O509" s="227"/>
      <c r="Q509" s="94"/>
      <c r="R509" s="94"/>
      <c r="S509" s="94"/>
      <c r="T509" s="94"/>
    </row>
    <row r="510" ht="15.75" customHeight="1">
      <c r="A510" s="234"/>
      <c r="B510" s="222"/>
      <c r="C510" s="223"/>
      <c r="D510" s="231"/>
      <c r="E510" s="3"/>
      <c r="F510" s="3"/>
      <c r="G510" s="3"/>
      <c r="H510" s="3"/>
      <c r="J510" s="226"/>
      <c r="K510" s="3"/>
      <c r="L510" s="3"/>
      <c r="O510" s="227"/>
      <c r="Q510" s="94"/>
      <c r="R510" s="94"/>
      <c r="S510" s="94"/>
      <c r="T510" s="94"/>
    </row>
    <row r="511" ht="15.75" customHeight="1">
      <c r="A511" s="234"/>
      <c r="B511" s="222"/>
      <c r="C511" s="223"/>
      <c r="D511" s="231"/>
      <c r="E511" s="3"/>
      <c r="F511" s="3"/>
      <c r="G511" s="3"/>
      <c r="H511" s="3"/>
      <c r="J511" s="226"/>
      <c r="K511" s="3"/>
      <c r="L511" s="3"/>
      <c r="O511" s="227"/>
      <c r="Q511" s="94"/>
      <c r="R511" s="94"/>
      <c r="S511" s="94"/>
      <c r="T511" s="94"/>
    </row>
    <row r="512" ht="15.75" customHeight="1">
      <c r="A512" s="234"/>
      <c r="B512" s="222"/>
      <c r="C512" s="223"/>
      <c r="D512" s="231"/>
      <c r="E512" s="3"/>
      <c r="F512" s="3"/>
      <c r="G512" s="3"/>
      <c r="H512" s="3"/>
      <c r="J512" s="226"/>
      <c r="K512" s="3"/>
      <c r="L512" s="3"/>
      <c r="O512" s="227"/>
      <c r="Q512" s="94"/>
      <c r="R512" s="94"/>
      <c r="S512" s="94"/>
      <c r="T512" s="94"/>
    </row>
    <row r="513" ht="15.75" customHeight="1">
      <c r="A513" s="234"/>
      <c r="B513" s="222"/>
      <c r="C513" s="223"/>
      <c r="D513" s="231"/>
      <c r="E513" s="3"/>
      <c r="F513" s="3"/>
      <c r="G513" s="3"/>
      <c r="H513" s="3"/>
      <c r="J513" s="226"/>
      <c r="K513" s="3"/>
      <c r="L513" s="3"/>
      <c r="O513" s="227"/>
      <c r="Q513" s="94"/>
      <c r="R513" s="94"/>
      <c r="S513" s="94"/>
      <c r="T513" s="94"/>
    </row>
    <row r="514" ht="15.75" customHeight="1">
      <c r="A514" s="234"/>
      <c r="B514" s="222"/>
      <c r="C514" s="223"/>
      <c r="D514" s="231"/>
      <c r="E514" s="3"/>
      <c r="F514" s="3"/>
      <c r="G514" s="3"/>
      <c r="H514" s="3"/>
      <c r="J514" s="226"/>
      <c r="K514" s="3"/>
      <c r="L514" s="3"/>
      <c r="O514" s="227"/>
      <c r="Q514" s="94"/>
      <c r="R514" s="94"/>
      <c r="S514" s="94"/>
      <c r="T514" s="94"/>
    </row>
    <row r="515" ht="15.75" customHeight="1">
      <c r="A515" s="234"/>
      <c r="B515" s="222"/>
      <c r="C515" s="223"/>
      <c r="D515" s="231"/>
      <c r="E515" s="3"/>
      <c r="F515" s="3"/>
      <c r="G515" s="3"/>
      <c r="H515" s="3"/>
      <c r="J515" s="226"/>
      <c r="K515" s="3"/>
      <c r="L515" s="3"/>
      <c r="O515" s="227"/>
      <c r="Q515" s="94"/>
      <c r="R515" s="94"/>
      <c r="S515" s="94"/>
      <c r="T515" s="94"/>
    </row>
    <row r="516" ht="15.75" customHeight="1">
      <c r="A516" s="234"/>
      <c r="B516" s="222"/>
      <c r="C516" s="223"/>
      <c r="D516" s="231"/>
      <c r="E516" s="3"/>
      <c r="F516" s="3"/>
      <c r="G516" s="3"/>
      <c r="H516" s="3"/>
      <c r="J516" s="226"/>
      <c r="K516" s="3"/>
      <c r="L516" s="3"/>
      <c r="O516" s="227"/>
      <c r="Q516" s="94"/>
      <c r="R516" s="94"/>
      <c r="S516" s="94"/>
      <c r="T516" s="94"/>
    </row>
    <row r="517" ht="15.75" customHeight="1">
      <c r="A517" s="234"/>
      <c r="B517" s="222"/>
      <c r="C517" s="223"/>
      <c r="D517" s="231"/>
      <c r="E517" s="3"/>
      <c r="F517" s="3"/>
      <c r="G517" s="3"/>
      <c r="H517" s="3"/>
      <c r="J517" s="226"/>
      <c r="K517" s="3"/>
      <c r="L517" s="3"/>
      <c r="O517" s="227"/>
      <c r="Q517" s="94"/>
      <c r="R517" s="94"/>
      <c r="S517" s="94"/>
      <c r="T517" s="94"/>
    </row>
    <row r="518" ht="15.75" customHeight="1">
      <c r="A518" s="234"/>
      <c r="B518" s="222"/>
      <c r="C518" s="223"/>
      <c r="D518" s="231"/>
      <c r="E518" s="3"/>
      <c r="F518" s="3"/>
      <c r="G518" s="3"/>
      <c r="H518" s="3"/>
      <c r="J518" s="226"/>
      <c r="K518" s="3"/>
      <c r="L518" s="3"/>
      <c r="O518" s="227"/>
      <c r="Q518" s="94"/>
      <c r="R518" s="94"/>
      <c r="S518" s="94"/>
      <c r="T518" s="94"/>
    </row>
    <row r="519" ht="15.75" customHeight="1">
      <c r="A519" s="234"/>
      <c r="B519" s="222"/>
      <c r="C519" s="223"/>
      <c r="D519" s="231"/>
      <c r="E519" s="3"/>
      <c r="F519" s="3"/>
      <c r="G519" s="3"/>
      <c r="H519" s="3"/>
      <c r="J519" s="226"/>
      <c r="K519" s="3"/>
      <c r="L519" s="3"/>
      <c r="O519" s="227"/>
      <c r="Q519" s="94"/>
      <c r="R519" s="94"/>
      <c r="S519" s="94"/>
      <c r="T519" s="94"/>
    </row>
    <row r="520" ht="15.75" customHeight="1">
      <c r="A520" s="234"/>
      <c r="B520" s="222"/>
      <c r="C520" s="223"/>
      <c r="D520" s="231"/>
      <c r="E520" s="3"/>
      <c r="F520" s="3"/>
      <c r="G520" s="3"/>
      <c r="H520" s="3"/>
      <c r="J520" s="226"/>
      <c r="K520" s="3"/>
      <c r="L520" s="3"/>
      <c r="O520" s="227"/>
      <c r="Q520" s="94"/>
      <c r="R520" s="94"/>
      <c r="S520" s="94"/>
      <c r="T520" s="94"/>
    </row>
    <row r="521" ht="15.75" customHeight="1">
      <c r="A521" s="234"/>
      <c r="B521" s="222"/>
      <c r="C521" s="223"/>
      <c r="D521" s="231"/>
      <c r="E521" s="3"/>
      <c r="F521" s="3"/>
      <c r="G521" s="3"/>
      <c r="H521" s="3"/>
      <c r="J521" s="226"/>
      <c r="K521" s="3"/>
      <c r="L521" s="3"/>
      <c r="O521" s="227"/>
      <c r="Q521" s="94"/>
      <c r="R521" s="94"/>
      <c r="S521" s="94"/>
      <c r="T521" s="94"/>
    </row>
    <row r="522" ht="15.75" customHeight="1">
      <c r="A522" s="234"/>
      <c r="B522" s="222"/>
      <c r="C522" s="223"/>
      <c r="D522" s="231"/>
      <c r="E522" s="3"/>
      <c r="F522" s="3"/>
      <c r="G522" s="3"/>
      <c r="H522" s="3"/>
      <c r="J522" s="226"/>
      <c r="K522" s="3"/>
      <c r="L522" s="3"/>
      <c r="O522" s="227"/>
      <c r="Q522" s="94"/>
      <c r="R522" s="94"/>
      <c r="S522" s="94"/>
      <c r="T522" s="94"/>
    </row>
    <row r="523" ht="15.75" customHeight="1">
      <c r="A523" s="234"/>
      <c r="B523" s="222"/>
      <c r="C523" s="223"/>
      <c r="D523" s="231"/>
      <c r="E523" s="3"/>
      <c r="F523" s="3"/>
      <c r="G523" s="3"/>
      <c r="H523" s="3"/>
      <c r="J523" s="226"/>
      <c r="K523" s="3"/>
      <c r="L523" s="3"/>
      <c r="O523" s="227"/>
      <c r="Q523" s="94"/>
      <c r="R523" s="94"/>
      <c r="S523" s="94"/>
      <c r="T523" s="94"/>
    </row>
    <row r="524" ht="15.75" customHeight="1">
      <c r="A524" s="234"/>
      <c r="B524" s="222"/>
      <c r="C524" s="223"/>
      <c r="D524" s="231"/>
      <c r="E524" s="3"/>
      <c r="F524" s="3"/>
      <c r="G524" s="3"/>
      <c r="H524" s="3"/>
      <c r="J524" s="226"/>
      <c r="K524" s="3"/>
      <c r="L524" s="3"/>
      <c r="O524" s="227"/>
      <c r="Q524" s="94"/>
      <c r="R524" s="94"/>
      <c r="S524" s="94"/>
      <c r="T524" s="94"/>
    </row>
    <row r="525" ht="15.75" customHeight="1">
      <c r="A525" s="234"/>
      <c r="B525" s="222"/>
      <c r="C525" s="223"/>
      <c r="D525" s="231"/>
      <c r="E525" s="3"/>
      <c r="F525" s="3"/>
      <c r="G525" s="3"/>
      <c r="H525" s="3"/>
      <c r="J525" s="226"/>
      <c r="K525" s="3"/>
      <c r="L525" s="3"/>
      <c r="O525" s="227"/>
      <c r="Q525" s="94"/>
      <c r="R525" s="94"/>
      <c r="S525" s="94"/>
      <c r="T525" s="94"/>
    </row>
    <row r="526" ht="15.75" customHeight="1">
      <c r="A526" s="234"/>
      <c r="B526" s="222"/>
      <c r="C526" s="223"/>
      <c r="D526" s="231"/>
      <c r="E526" s="3"/>
      <c r="F526" s="3"/>
      <c r="G526" s="3"/>
      <c r="H526" s="3"/>
      <c r="J526" s="226"/>
      <c r="K526" s="3"/>
      <c r="L526" s="3"/>
      <c r="O526" s="227"/>
      <c r="Q526" s="94"/>
      <c r="R526" s="94"/>
      <c r="S526" s="94"/>
      <c r="T526" s="94"/>
    </row>
    <row r="527" ht="15.75" customHeight="1">
      <c r="A527" s="234"/>
      <c r="B527" s="222"/>
      <c r="C527" s="223"/>
      <c r="D527" s="231"/>
      <c r="E527" s="3"/>
      <c r="F527" s="3"/>
      <c r="G527" s="3"/>
      <c r="H527" s="3"/>
      <c r="J527" s="226"/>
      <c r="K527" s="3"/>
      <c r="L527" s="3"/>
      <c r="O527" s="227"/>
      <c r="Q527" s="94"/>
      <c r="R527" s="94"/>
      <c r="S527" s="94"/>
      <c r="T527" s="94"/>
    </row>
    <row r="528" ht="15.75" customHeight="1">
      <c r="A528" s="234"/>
      <c r="B528" s="222"/>
      <c r="C528" s="223"/>
      <c r="D528" s="231"/>
      <c r="E528" s="3"/>
      <c r="F528" s="3"/>
      <c r="G528" s="3"/>
      <c r="H528" s="3"/>
      <c r="J528" s="226"/>
      <c r="K528" s="3"/>
      <c r="L528" s="3"/>
      <c r="O528" s="227"/>
      <c r="Q528" s="94"/>
      <c r="R528" s="94"/>
      <c r="S528" s="94"/>
      <c r="T528" s="94"/>
    </row>
    <row r="529" ht="15.75" customHeight="1">
      <c r="A529" s="234"/>
      <c r="B529" s="222"/>
      <c r="C529" s="223"/>
      <c r="D529" s="231"/>
      <c r="E529" s="3"/>
      <c r="F529" s="3"/>
      <c r="G529" s="3"/>
      <c r="H529" s="3"/>
      <c r="J529" s="226"/>
      <c r="K529" s="3"/>
      <c r="L529" s="3"/>
      <c r="O529" s="227"/>
      <c r="Q529" s="94"/>
      <c r="R529" s="94"/>
      <c r="S529" s="94"/>
      <c r="T529" s="94"/>
    </row>
    <row r="530" ht="15.75" customHeight="1">
      <c r="A530" s="234"/>
      <c r="B530" s="222"/>
      <c r="C530" s="223"/>
      <c r="D530" s="231"/>
      <c r="E530" s="3"/>
      <c r="F530" s="3"/>
      <c r="G530" s="3"/>
      <c r="H530" s="3"/>
      <c r="J530" s="226"/>
      <c r="K530" s="3"/>
      <c r="L530" s="3"/>
      <c r="O530" s="227"/>
      <c r="Q530" s="94"/>
      <c r="R530" s="94"/>
      <c r="S530" s="94"/>
      <c r="T530" s="94"/>
    </row>
    <row r="531" ht="15.75" customHeight="1">
      <c r="A531" s="234"/>
      <c r="B531" s="222"/>
      <c r="C531" s="223"/>
      <c r="D531" s="231"/>
      <c r="E531" s="3"/>
      <c r="F531" s="3"/>
      <c r="G531" s="3"/>
      <c r="H531" s="3"/>
      <c r="J531" s="226"/>
      <c r="K531" s="3"/>
      <c r="L531" s="3"/>
      <c r="O531" s="227"/>
      <c r="Q531" s="94"/>
      <c r="R531" s="94"/>
      <c r="S531" s="94"/>
      <c r="T531" s="94"/>
    </row>
    <row r="532" ht="15.75" customHeight="1">
      <c r="A532" s="234"/>
      <c r="B532" s="222"/>
      <c r="C532" s="223"/>
      <c r="D532" s="231"/>
      <c r="E532" s="3"/>
      <c r="F532" s="3"/>
      <c r="G532" s="3"/>
      <c r="H532" s="3"/>
      <c r="J532" s="226"/>
      <c r="K532" s="3"/>
      <c r="L532" s="3"/>
      <c r="O532" s="227"/>
      <c r="Q532" s="94"/>
      <c r="R532" s="94"/>
      <c r="S532" s="94"/>
      <c r="T532" s="94"/>
    </row>
    <row r="533" ht="15.75" customHeight="1">
      <c r="A533" s="234"/>
      <c r="B533" s="222"/>
      <c r="C533" s="223"/>
      <c r="D533" s="231"/>
      <c r="E533" s="3"/>
      <c r="F533" s="3"/>
      <c r="G533" s="3"/>
      <c r="H533" s="3"/>
      <c r="J533" s="226"/>
      <c r="K533" s="3"/>
      <c r="L533" s="3"/>
      <c r="O533" s="227"/>
      <c r="Q533" s="94"/>
      <c r="R533" s="94"/>
      <c r="S533" s="94"/>
      <c r="T533" s="94"/>
    </row>
    <row r="534" ht="15.75" customHeight="1">
      <c r="A534" s="234"/>
      <c r="B534" s="222"/>
      <c r="C534" s="223"/>
      <c r="D534" s="231"/>
      <c r="E534" s="3"/>
      <c r="F534" s="3"/>
      <c r="G534" s="3"/>
      <c r="H534" s="3"/>
      <c r="J534" s="226"/>
      <c r="K534" s="3"/>
      <c r="L534" s="3"/>
      <c r="O534" s="227"/>
      <c r="Q534" s="94"/>
      <c r="R534" s="94"/>
      <c r="S534" s="94"/>
      <c r="T534" s="94"/>
    </row>
    <row r="535" ht="15.75" customHeight="1">
      <c r="A535" s="234"/>
      <c r="B535" s="222"/>
      <c r="C535" s="223"/>
      <c r="D535" s="231"/>
      <c r="E535" s="3"/>
      <c r="F535" s="3"/>
      <c r="G535" s="3"/>
      <c r="H535" s="3"/>
      <c r="J535" s="226"/>
      <c r="K535" s="3"/>
      <c r="L535" s="3"/>
      <c r="O535" s="227"/>
      <c r="Q535" s="94"/>
      <c r="R535" s="94"/>
      <c r="S535" s="94"/>
      <c r="T535" s="94"/>
    </row>
    <row r="536" ht="15.75" customHeight="1">
      <c r="A536" s="234"/>
      <c r="B536" s="222"/>
      <c r="C536" s="223"/>
      <c r="D536" s="231"/>
      <c r="E536" s="3"/>
      <c r="F536" s="3"/>
      <c r="G536" s="3"/>
      <c r="H536" s="3"/>
      <c r="J536" s="226"/>
      <c r="K536" s="3"/>
      <c r="L536" s="3"/>
      <c r="O536" s="227"/>
      <c r="Q536" s="94"/>
      <c r="R536" s="94"/>
      <c r="S536" s="94"/>
      <c r="T536" s="94"/>
    </row>
    <row r="537" ht="15.75" customHeight="1">
      <c r="A537" s="234"/>
      <c r="B537" s="222"/>
      <c r="C537" s="223"/>
      <c r="D537" s="231"/>
      <c r="E537" s="3"/>
      <c r="F537" s="3"/>
      <c r="G537" s="3"/>
      <c r="H537" s="3"/>
      <c r="J537" s="226"/>
      <c r="K537" s="3"/>
      <c r="L537" s="3"/>
      <c r="O537" s="227"/>
      <c r="Q537" s="94"/>
      <c r="R537" s="94"/>
      <c r="S537" s="94"/>
      <c r="T537" s="94"/>
    </row>
    <row r="538" ht="15.75" customHeight="1">
      <c r="A538" s="234"/>
      <c r="B538" s="222"/>
      <c r="C538" s="223"/>
      <c r="D538" s="231"/>
      <c r="E538" s="3"/>
      <c r="F538" s="3"/>
      <c r="G538" s="3"/>
      <c r="H538" s="3"/>
      <c r="J538" s="226"/>
      <c r="K538" s="3"/>
      <c r="L538" s="3"/>
      <c r="O538" s="227"/>
      <c r="Q538" s="94"/>
      <c r="R538" s="94"/>
      <c r="S538" s="94"/>
      <c r="T538" s="94"/>
    </row>
    <row r="539" ht="15.75" customHeight="1">
      <c r="A539" s="234"/>
      <c r="B539" s="222"/>
      <c r="C539" s="223"/>
      <c r="D539" s="231"/>
      <c r="E539" s="3"/>
      <c r="F539" s="3"/>
      <c r="G539" s="3"/>
      <c r="H539" s="3"/>
      <c r="J539" s="226"/>
      <c r="K539" s="3"/>
      <c r="L539" s="3"/>
      <c r="O539" s="227"/>
      <c r="Q539" s="94"/>
      <c r="R539" s="94"/>
      <c r="S539" s="94"/>
      <c r="T539" s="94"/>
    </row>
    <row r="540" ht="15.75" customHeight="1">
      <c r="A540" s="234"/>
      <c r="B540" s="222"/>
      <c r="C540" s="223"/>
      <c r="D540" s="231"/>
      <c r="E540" s="3"/>
      <c r="F540" s="3"/>
      <c r="G540" s="3"/>
      <c r="H540" s="3"/>
      <c r="J540" s="226"/>
      <c r="K540" s="3"/>
      <c r="L540" s="3"/>
      <c r="O540" s="227"/>
      <c r="Q540" s="94"/>
      <c r="R540" s="94"/>
      <c r="S540" s="94"/>
      <c r="T540" s="94"/>
    </row>
    <row r="541" ht="15.75" customHeight="1">
      <c r="A541" s="234"/>
      <c r="B541" s="222"/>
      <c r="C541" s="223"/>
      <c r="D541" s="231"/>
      <c r="E541" s="3"/>
      <c r="F541" s="3"/>
      <c r="G541" s="3"/>
      <c r="H541" s="3"/>
      <c r="J541" s="226"/>
      <c r="K541" s="3"/>
      <c r="L541" s="3"/>
      <c r="O541" s="227"/>
      <c r="Q541" s="94"/>
      <c r="R541" s="94"/>
      <c r="S541" s="94"/>
      <c r="T541" s="94"/>
    </row>
    <row r="542" ht="15.75" customHeight="1">
      <c r="A542" s="234"/>
      <c r="B542" s="222"/>
      <c r="C542" s="223"/>
      <c r="D542" s="231"/>
      <c r="E542" s="3"/>
      <c r="F542" s="3"/>
      <c r="G542" s="3"/>
      <c r="H542" s="3"/>
      <c r="J542" s="226"/>
      <c r="K542" s="3"/>
      <c r="L542" s="3"/>
      <c r="O542" s="227"/>
      <c r="Q542" s="94"/>
      <c r="R542" s="94"/>
      <c r="S542" s="94"/>
      <c r="T542" s="94"/>
    </row>
    <row r="543" ht="15.75" customHeight="1">
      <c r="A543" s="234"/>
      <c r="B543" s="222"/>
      <c r="C543" s="223"/>
      <c r="D543" s="231"/>
      <c r="E543" s="3"/>
      <c r="F543" s="3"/>
      <c r="G543" s="3"/>
      <c r="H543" s="3"/>
      <c r="J543" s="226"/>
      <c r="K543" s="3"/>
      <c r="L543" s="3"/>
      <c r="O543" s="227"/>
      <c r="Q543" s="94"/>
      <c r="R543" s="94"/>
      <c r="S543" s="94"/>
      <c r="T543" s="94"/>
    </row>
    <row r="544" ht="15.75" customHeight="1">
      <c r="A544" s="234"/>
      <c r="B544" s="222"/>
      <c r="C544" s="223"/>
      <c r="D544" s="231"/>
      <c r="E544" s="3"/>
      <c r="F544" s="3"/>
      <c r="G544" s="3"/>
      <c r="H544" s="3"/>
      <c r="J544" s="226"/>
      <c r="K544" s="3"/>
      <c r="L544" s="3"/>
      <c r="O544" s="227"/>
      <c r="Q544" s="94"/>
      <c r="R544" s="94"/>
      <c r="S544" s="94"/>
      <c r="T544" s="94"/>
    </row>
    <row r="545" ht="15.75" customHeight="1">
      <c r="A545" s="234"/>
      <c r="B545" s="222"/>
      <c r="C545" s="223"/>
      <c r="D545" s="231"/>
      <c r="E545" s="3"/>
      <c r="F545" s="3"/>
      <c r="G545" s="3"/>
      <c r="H545" s="3"/>
      <c r="J545" s="226"/>
      <c r="K545" s="3"/>
      <c r="L545" s="3"/>
      <c r="O545" s="227"/>
      <c r="Q545" s="94"/>
      <c r="R545" s="94"/>
      <c r="S545" s="94"/>
      <c r="T545" s="94"/>
    </row>
    <row r="546" ht="15.75" customHeight="1">
      <c r="A546" s="234"/>
      <c r="B546" s="222"/>
      <c r="C546" s="223"/>
      <c r="D546" s="231"/>
      <c r="E546" s="3"/>
      <c r="F546" s="3"/>
      <c r="G546" s="3"/>
      <c r="H546" s="3"/>
      <c r="J546" s="226"/>
      <c r="K546" s="3"/>
      <c r="L546" s="3"/>
      <c r="O546" s="227"/>
      <c r="Q546" s="94"/>
      <c r="R546" s="94"/>
      <c r="S546" s="94"/>
      <c r="T546" s="94"/>
    </row>
    <row r="547" ht="15.75" customHeight="1">
      <c r="A547" s="234"/>
      <c r="B547" s="222"/>
      <c r="C547" s="223"/>
      <c r="D547" s="231"/>
      <c r="E547" s="3"/>
      <c r="F547" s="3"/>
      <c r="G547" s="3"/>
      <c r="H547" s="3"/>
      <c r="J547" s="226"/>
      <c r="K547" s="3"/>
      <c r="L547" s="3"/>
      <c r="O547" s="227"/>
      <c r="Q547" s="94"/>
      <c r="R547" s="94"/>
      <c r="S547" s="94"/>
      <c r="T547" s="94"/>
    </row>
    <row r="548" ht="15.75" customHeight="1">
      <c r="A548" s="234"/>
      <c r="B548" s="222"/>
      <c r="C548" s="223"/>
      <c r="D548" s="231"/>
      <c r="E548" s="3"/>
      <c r="F548" s="3"/>
      <c r="G548" s="3"/>
      <c r="H548" s="3"/>
      <c r="J548" s="226"/>
      <c r="K548" s="3"/>
      <c r="L548" s="3"/>
      <c r="O548" s="227"/>
      <c r="Q548" s="94"/>
      <c r="R548" s="94"/>
      <c r="S548" s="94"/>
      <c r="T548" s="94"/>
    </row>
    <row r="549" ht="15.75" customHeight="1">
      <c r="A549" s="234"/>
      <c r="B549" s="222"/>
      <c r="C549" s="223"/>
      <c r="D549" s="231"/>
      <c r="E549" s="3"/>
      <c r="F549" s="3"/>
      <c r="G549" s="3"/>
      <c r="H549" s="3"/>
      <c r="J549" s="226"/>
      <c r="K549" s="3"/>
      <c r="L549" s="3"/>
      <c r="O549" s="227"/>
      <c r="Q549" s="94"/>
      <c r="R549" s="94"/>
      <c r="S549" s="94"/>
      <c r="T549" s="94"/>
    </row>
    <row r="550" ht="15.75" customHeight="1">
      <c r="A550" s="234"/>
      <c r="B550" s="222"/>
      <c r="C550" s="223"/>
      <c r="D550" s="231"/>
      <c r="E550" s="3"/>
      <c r="F550" s="3"/>
      <c r="G550" s="3"/>
      <c r="H550" s="3"/>
      <c r="J550" s="226"/>
      <c r="K550" s="3"/>
      <c r="L550" s="3"/>
      <c r="O550" s="227"/>
      <c r="Q550" s="94"/>
      <c r="R550" s="94"/>
      <c r="S550" s="94"/>
      <c r="T550" s="94"/>
    </row>
    <row r="551" ht="15.75" customHeight="1">
      <c r="A551" s="234"/>
      <c r="B551" s="222"/>
      <c r="C551" s="223"/>
      <c r="D551" s="231"/>
      <c r="E551" s="3"/>
      <c r="F551" s="3"/>
      <c r="G551" s="3"/>
      <c r="H551" s="3"/>
      <c r="J551" s="226"/>
      <c r="K551" s="3"/>
      <c r="L551" s="3"/>
      <c r="O551" s="227"/>
      <c r="Q551" s="94"/>
      <c r="R551" s="94"/>
      <c r="S551" s="94"/>
      <c r="T551" s="94"/>
    </row>
    <row r="552" ht="15.75" customHeight="1">
      <c r="A552" s="234"/>
      <c r="B552" s="222"/>
      <c r="C552" s="223"/>
      <c r="D552" s="231"/>
      <c r="E552" s="3"/>
      <c r="F552" s="3"/>
      <c r="G552" s="3"/>
      <c r="H552" s="3"/>
      <c r="J552" s="226"/>
      <c r="K552" s="3"/>
      <c r="L552" s="3"/>
      <c r="O552" s="227"/>
      <c r="Q552" s="94"/>
      <c r="R552" s="94"/>
      <c r="S552" s="94"/>
      <c r="T552" s="94"/>
    </row>
    <row r="553" ht="15.75" customHeight="1">
      <c r="A553" s="234"/>
      <c r="B553" s="222"/>
      <c r="C553" s="223"/>
      <c r="D553" s="231"/>
      <c r="E553" s="3"/>
      <c r="F553" s="3"/>
      <c r="G553" s="3"/>
      <c r="H553" s="3"/>
      <c r="J553" s="226"/>
      <c r="K553" s="3"/>
      <c r="L553" s="3"/>
      <c r="O553" s="227"/>
      <c r="Q553" s="94"/>
      <c r="R553" s="94"/>
      <c r="S553" s="94"/>
      <c r="T553" s="94"/>
    </row>
    <row r="554" ht="15.75" customHeight="1">
      <c r="A554" s="234"/>
      <c r="B554" s="222"/>
      <c r="C554" s="223"/>
      <c r="D554" s="231"/>
      <c r="E554" s="3"/>
      <c r="F554" s="3"/>
      <c r="G554" s="3"/>
      <c r="H554" s="3"/>
      <c r="J554" s="226"/>
      <c r="K554" s="3"/>
      <c r="L554" s="3"/>
      <c r="O554" s="227"/>
      <c r="Q554" s="94"/>
      <c r="R554" s="94"/>
      <c r="S554" s="94"/>
      <c r="T554" s="94"/>
    </row>
    <row r="555" ht="15.75" customHeight="1">
      <c r="A555" s="234"/>
      <c r="B555" s="222"/>
      <c r="C555" s="223"/>
      <c r="D555" s="231"/>
      <c r="E555" s="3"/>
      <c r="F555" s="3"/>
      <c r="G555" s="3"/>
      <c r="H555" s="3"/>
      <c r="J555" s="226"/>
      <c r="K555" s="3"/>
      <c r="L555" s="3"/>
      <c r="O555" s="227"/>
      <c r="Q555" s="94"/>
      <c r="R555" s="94"/>
      <c r="S555" s="94"/>
      <c r="T555" s="94"/>
    </row>
    <row r="556" ht="15.75" customHeight="1">
      <c r="A556" s="234"/>
      <c r="B556" s="222"/>
      <c r="C556" s="223"/>
      <c r="D556" s="231"/>
      <c r="E556" s="3"/>
      <c r="F556" s="3"/>
      <c r="G556" s="3"/>
      <c r="H556" s="3"/>
      <c r="J556" s="226"/>
      <c r="K556" s="3"/>
      <c r="L556" s="3"/>
      <c r="O556" s="227"/>
      <c r="Q556" s="94"/>
      <c r="R556" s="94"/>
      <c r="S556" s="94"/>
      <c r="T556" s="94"/>
    </row>
    <row r="557" ht="15.75" customHeight="1">
      <c r="A557" s="234"/>
      <c r="B557" s="222"/>
      <c r="C557" s="223"/>
      <c r="D557" s="231"/>
      <c r="E557" s="3"/>
      <c r="F557" s="3"/>
      <c r="G557" s="3"/>
      <c r="H557" s="3"/>
      <c r="J557" s="226"/>
      <c r="K557" s="3"/>
      <c r="L557" s="3"/>
      <c r="O557" s="227"/>
      <c r="Q557" s="94"/>
      <c r="R557" s="94"/>
      <c r="S557" s="94"/>
      <c r="T557" s="94"/>
    </row>
    <row r="558" ht="15.75" customHeight="1">
      <c r="A558" s="234"/>
      <c r="B558" s="222"/>
      <c r="C558" s="223"/>
      <c r="D558" s="231"/>
      <c r="E558" s="3"/>
      <c r="F558" s="3"/>
      <c r="G558" s="3"/>
      <c r="H558" s="3"/>
      <c r="J558" s="226"/>
      <c r="K558" s="3"/>
      <c r="L558" s="3"/>
      <c r="O558" s="227"/>
      <c r="Q558" s="94"/>
      <c r="R558" s="94"/>
      <c r="S558" s="94"/>
      <c r="T558" s="94"/>
    </row>
    <row r="559" ht="15.75" customHeight="1">
      <c r="A559" s="234"/>
      <c r="B559" s="222"/>
      <c r="C559" s="223"/>
      <c r="D559" s="231"/>
      <c r="E559" s="3"/>
      <c r="F559" s="3"/>
      <c r="G559" s="3"/>
      <c r="H559" s="3"/>
      <c r="J559" s="226"/>
      <c r="K559" s="3"/>
      <c r="L559" s="3"/>
      <c r="O559" s="227"/>
      <c r="Q559" s="94"/>
      <c r="R559" s="94"/>
      <c r="S559" s="94"/>
      <c r="T559" s="94"/>
    </row>
    <row r="560" ht="15.75" customHeight="1">
      <c r="A560" s="234"/>
      <c r="B560" s="222"/>
      <c r="C560" s="223"/>
      <c r="D560" s="231"/>
      <c r="E560" s="3"/>
      <c r="F560" s="3"/>
      <c r="G560" s="3"/>
      <c r="H560" s="3"/>
      <c r="J560" s="226"/>
      <c r="K560" s="3"/>
      <c r="L560" s="3"/>
      <c r="O560" s="227"/>
      <c r="Q560" s="94"/>
      <c r="R560" s="94"/>
      <c r="S560" s="94"/>
      <c r="T560" s="94"/>
    </row>
    <row r="561" ht="15.75" customHeight="1">
      <c r="A561" s="234"/>
      <c r="B561" s="222"/>
      <c r="C561" s="223"/>
      <c r="D561" s="231"/>
      <c r="E561" s="3"/>
      <c r="F561" s="3"/>
      <c r="G561" s="3"/>
      <c r="H561" s="3"/>
      <c r="J561" s="226"/>
      <c r="K561" s="3"/>
      <c r="L561" s="3"/>
      <c r="O561" s="227"/>
      <c r="Q561" s="94"/>
      <c r="R561" s="94"/>
      <c r="S561" s="94"/>
      <c r="T561" s="94"/>
    </row>
    <row r="562" ht="15.75" customHeight="1">
      <c r="A562" s="234"/>
      <c r="B562" s="222"/>
      <c r="C562" s="223"/>
      <c r="D562" s="231"/>
      <c r="E562" s="3"/>
      <c r="F562" s="3"/>
      <c r="G562" s="3"/>
      <c r="H562" s="3"/>
      <c r="J562" s="226"/>
      <c r="K562" s="3"/>
      <c r="L562" s="3"/>
      <c r="O562" s="227"/>
      <c r="Q562" s="94"/>
      <c r="R562" s="94"/>
      <c r="S562" s="94"/>
      <c r="T562" s="94"/>
    </row>
    <row r="563" ht="15.75" customHeight="1">
      <c r="A563" s="234"/>
      <c r="B563" s="222"/>
      <c r="C563" s="223"/>
      <c r="D563" s="231"/>
      <c r="E563" s="3"/>
      <c r="F563" s="3"/>
      <c r="G563" s="3"/>
      <c r="H563" s="3"/>
      <c r="J563" s="226"/>
      <c r="K563" s="3"/>
      <c r="L563" s="3"/>
      <c r="O563" s="227"/>
      <c r="Q563" s="94"/>
      <c r="R563" s="94"/>
      <c r="S563" s="94"/>
      <c r="T563" s="94"/>
    </row>
    <row r="564" ht="15.75" customHeight="1">
      <c r="A564" s="234"/>
      <c r="B564" s="222"/>
      <c r="C564" s="223"/>
      <c r="D564" s="231"/>
      <c r="E564" s="3"/>
      <c r="F564" s="3"/>
      <c r="G564" s="3"/>
      <c r="H564" s="3"/>
      <c r="J564" s="226"/>
      <c r="K564" s="3"/>
      <c r="L564" s="3"/>
      <c r="O564" s="227"/>
      <c r="Q564" s="94"/>
      <c r="R564" s="94"/>
      <c r="S564" s="94"/>
      <c r="T564" s="94"/>
    </row>
    <row r="565" ht="15.75" customHeight="1">
      <c r="A565" s="234"/>
      <c r="B565" s="222"/>
      <c r="C565" s="223"/>
      <c r="D565" s="231"/>
      <c r="E565" s="3"/>
      <c r="F565" s="3"/>
      <c r="G565" s="3"/>
      <c r="H565" s="3"/>
      <c r="J565" s="226"/>
      <c r="K565" s="3"/>
      <c r="L565" s="3"/>
      <c r="O565" s="227"/>
      <c r="Q565" s="94"/>
      <c r="R565" s="94"/>
      <c r="S565" s="94"/>
      <c r="T565" s="94"/>
    </row>
    <row r="566" ht="15.75" customHeight="1">
      <c r="A566" s="234"/>
      <c r="B566" s="222"/>
      <c r="C566" s="223"/>
      <c r="D566" s="231"/>
      <c r="E566" s="3"/>
      <c r="F566" s="3"/>
      <c r="G566" s="3"/>
      <c r="H566" s="3"/>
      <c r="J566" s="226"/>
      <c r="K566" s="3"/>
      <c r="L566" s="3"/>
      <c r="O566" s="227"/>
      <c r="Q566" s="94"/>
      <c r="R566" s="94"/>
      <c r="S566" s="94"/>
      <c r="T566" s="94"/>
    </row>
    <row r="567" ht="15.75" customHeight="1">
      <c r="A567" s="234"/>
      <c r="B567" s="222"/>
      <c r="C567" s="223"/>
      <c r="D567" s="231"/>
      <c r="E567" s="3"/>
      <c r="F567" s="3"/>
      <c r="G567" s="3"/>
      <c r="H567" s="3"/>
      <c r="J567" s="226"/>
      <c r="K567" s="3"/>
      <c r="L567" s="3"/>
      <c r="O567" s="227"/>
      <c r="Q567" s="94"/>
      <c r="R567" s="94"/>
      <c r="S567" s="94"/>
      <c r="T567" s="94"/>
    </row>
    <row r="568" ht="15.75" customHeight="1">
      <c r="A568" s="234"/>
      <c r="B568" s="222"/>
      <c r="C568" s="223"/>
      <c r="D568" s="231"/>
      <c r="E568" s="3"/>
      <c r="F568" s="3"/>
      <c r="G568" s="3"/>
      <c r="H568" s="3"/>
      <c r="J568" s="226"/>
      <c r="K568" s="3"/>
      <c r="L568" s="3"/>
      <c r="O568" s="227"/>
      <c r="Q568" s="94"/>
      <c r="R568" s="94"/>
      <c r="S568" s="94"/>
      <c r="T568" s="94"/>
    </row>
    <row r="569" ht="15.75" customHeight="1">
      <c r="A569" s="234"/>
      <c r="B569" s="222"/>
      <c r="C569" s="223"/>
      <c r="D569" s="231"/>
      <c r="E569" s="3"/>
      <c r="F569" s="3"/>
      <c r="G569" s="3"/>
      <c r="H569" s="3"/>
      <c r="J569" s="226"/>
      <c r="K569" s="3"/>
      <c r="L569" s="3"/>
      <c r="O569" s="227"/>
      <c r="Q569" s="94"/>
      <c r="R569" s="94"/>
      <c r="S569" s="94"/>
      <c r="T569" s="94"/>
    </row>
    <row r="570" ht="15.75" customHeight="1">
      <c r="A570" s="234"/>
      <c r="B570" s="222"/>
      <c r="C570" s="223"/>
      <c r="D570" s="231"/>
      <c r="E570" s="3"/>
      <c r="F570" s="3"/>
      <c r="G570" s="3"/>
      <c r="H570" s="3"/>
      <c r="J570" s="226"/>
      <c r="K570" s="3"/>
      <c r="L570" s="3"/>
      <c r="O570" s="227"/>
      <c r="Q570" s="94"/>
      <c r="R570" s="94"/>
      <c r="S570" s="94"/>
      <c r="T570" s="94"/>
    </row>
    <row r="571" ht="15.75" customHeight="1">
      <c r="A571" s="234"/>
      <c r="B571" s="222"/>
      <c r="C571" s="223"/>
      <c r="D571" s="231"/>
      <c r="E571" s="3"/>
      <c r="F571" s="3"/>
      <c r="G571" s="3"/>
      <c r="H571" s="3"/>
      <c r="J571" s="226"/>
      <c r="K571" s="3"/>
      <c r="L571" s="3"/>
      <c r="O571" s="227"/>
      <c r="Q571" s="94"/>
      <c r="R571" s="94"/>
      <c r="S571" s="94"/>
      <c r="T571" s="94"/>
    </row>
    <row r="572" ht="15.75" customHeight="1">
      <c r="A572" s="234"/>
      <c r="B572" s="222"/>
      <c r="C572" s="223"/>
      <c r="D572" s="231"/>
      <c r="E572" s="3"/>
      <c r="F572" s="3"/>
      <c r="G572" s="3"/>
      <c r="H572" s="3"/>
      <c r="J572" s="226"/>
      <c r="K572" s="3"/>
      <c r="L572" s="3"/>
      <c r="O572" s="227"/>
      <c r="Q572" s="94"/>
      <c r="R572" s="94"/>
      <c r="S572" s="94"/>
      <c r="T572" s="94"/>
    </row>
    <row r="573" ht="15.75" customHeight="1">
      <c r="A573" s="234"/>
      <c r="B573" s="222"/>
      <c r="C573" s="223"/>
      <c r="D573" s="231"/>
      <c r="E573" s="3"/>
      <c r="F573" s="3"/>
      <c r="G573" s="3"/>
      <c r="H573" s="3"/>
      <c r="J573" s="226"/>
      <c r="K573" s="3"/>
      <c r="L573" s="3"/>
      <c r="O573" s="227"/>
      <c r="Q573" s="94"/>
      <c r="R573" s="94"/>
      <c r="S573" s="94"/>
      <c r="T573" s="94"/>
    </row>
    <row r="574" ht="15.75" customHeight="1">
      <c r="A574" s="234"/>
      <c r="B574" s="222"/>
      <c r="C574" s="223"/>
      <c r="D574" s="231"/>
      <c r="E574" s="3"/>
      <c r="F574" s="3"/>
      <c r="G574" s="3"/>
      <c r="H574" s="3"/>
      <c r="J574" s="226"/>
      <c r="K574" s="3"/>
      <c r="L574" s="3"/>
      <c r="O574" s="227"/>
      <c r="Q574" s="94"/>
      <c r="R574" s="94"/>
      <c r="S574" s="94"/>
      <c r="T574" s="94"/>
    </row>
    <row r="575" ht="15.75" customHeight="1">
      <c r="A575" s="234"/>
      <c r="B575" s="222"/>
      <c r="C575" s="223"/>
      <c r="D575" s="231"/>
      <c r="E575" s="3"/>
      <c r="F575" s="3"/>
      <c r="G575" s="3"/>
      <c r="H575" s="3"/>
      <c r="J575" s="226"/>
      <c r="K575" s="3"/>
      <c r="L575" s="3"/>
      <c r="O575" s="227"/>
      <c r="Q575" s="94"/>
      <c r="R575" s="94"/>
      <c r="S575" s="94"/>
      <c r="T575" s="94"/>
    </row>
    <row r="576" ht="15.75" customHeight="1">
      <c r="A576" s="234"/>
      <c r="B576" s="222"/>
      <c r="C576" s="223"/>
      <c r="D576" s="231"/>
      <c r="E576" s="3"/>
      <c r="F576" s="3"/>
      <c r="G576" s="3"/>
      <c r="H576" s="3"/>
      <c r="J576" s="226"/>
      <c r="K576" s="3"/>
      <c r="L576" s="3"/>
      <c r="O576" s="227"/>
      <c r="Q576" s="94"/>
      <c r="R576" s="94"/>
      <c r="S576" s="94"/>
      <c r="T576" s="94"/>
    </row>
    <row r="577" ht="15.75" customHeight="1">
      <c r="A577" s="234"/>
      <c r="B577" s="222"/>
      <c r="C577" s="223"/>
      <c r="D577" s="231"/>
      <c r="E577" s="3"/>
      <c r="F577" s="3"/>
      <c r="G577" s="3"/>
      <c r="H577" s="3"/>
      <c r="J577" s="226"/>
      <c r="K577" s="3"/>
      <c r="L577" s="3"/>
      <c r="O577" s="227"/>
      <c r="Q577" s="94"/>
      <c r="R577" s="94"/>
      <c r="S577" s="94"/>
      <c r="T577" s="94"/>
    </row>
    <row r="578" ht="15.75" customHeight="1">
      <c r="A578" s="234"/>
      <c r="B578" s="222"/>
      <c r="C578" s="223"/>
      <c r="D578" s="231"/>
      <c r="E578" s="3"/>
      <c r="F578" s="3"/>
      <c r="G578" s="3"/>
      <c r="H578" s="3"/>
      <c r="J578" s="226"/>
      <c r="K578" s="3"/>
      <c r="L578" s="3"/>
      <c r="O578" s="227"/>
      <c r="Q578" s="94"/>
      <c r="R578" s="94"/>
      <c r="S578" s="94"/>
      <c r="T578" s="94"/>
    </row>
    <row r="579" ht="15.75" customHeight="1">
      <c r="A579" s="234"/>
      <c r="B579" s="222"/>
      <c r="C579" s="223"/>
      <c r="D579" s="231"/>
      <c r="E579" s="3"/>
      <c r="F579" s="3"/>
      <c r="G579" s="3"/>
      <c r="H579" s="3"/>
      <c r="J579" s="226"/>
      <c r="K579" s="3"/>
      <c r="L579" s="3"/>
      <c r="O579" s="227"/>
      <c r="Q579" s="94"/>
      <c r="R579" s="94"/>
      <c r="S579" s="94"/>
      <c r="T579" s="94"/>
    </row>
    <row r="580" ht="15.75" customHeight="1">
      <c r="A580" s="234"/>
      <c r="B580" s="222"/>
      <c r="C580" s="223"/>
      <c r="D580" s="231"/>
      <c r="E580" s="3"/>
      <c r="F580" s="3"/>
      <c r="G580" s="3"/>
      <c r="H580" s="3"/>
      <c r="J580" s="226"/>
      <c r="K580" s="3"/>
      <c r="L580" s="3"/>
      <c r="O580" s="227"/>
      <c r="Q580" s="94"/>
      <c r="R580" s="94"/>
      <c r="S580" s="94"/>
      <c r="T580" s="94"/>
    </row>
    <row r="581" ht="15.75" customHeight="1">
      <c r="A581" s="234"/>
      <c r="B581" s="222"/>
      <c r="C581" s="223"/>
      <c r="D581" s="231"/>
      <c r="E581" s="3"/>
      <c r="F581" s="3"/>
      <c r="G581" s="3"/>
      <c r="H581" s="3"/>
      <c r="J581" s="226"/>
      <c r="K581" s="3"/>
      <c r="L581" s="3"/>
      <c r="O581" s="227"/>
      <c r="Q581" s="94"/>
      <c r="R581" s="94"/>
      <c r="S581" s="94"/>
      <c r="T581" s="94"/>
    </row>
    <row r="582" ht="15.75" customHeight="1">
      <c r="A582" s="234"/>
      <c r="B582" s="222"/>
      <c r="C582" s="223"/>
      <c r="D582" s="231"/>
      <c r="E582" s="3"/>
      <c r="F582" s="3"/>
      <c r="G582" s="3"/>
      <c r="H582" s="3"/>
      <c r="J582" s="226"/>
      <c r="K582" s="3"/>
      <c r="L582" s="3"/>
      <c r="O582" s="227"/>
      <c r="Q582" s="94"/>
      <c r="R582" s="94"/>
      <c r="S582" s="94"/>
      <c r="T582" s="94"/>
    </row>
    <row r="583" ht="15.75" customHeight="1">
      <c r="A583" s="234"/>
      <c r="B583" s="222"/>
      <c r="C583" s="223"/>
      <c r="D583" s="231"/>
      <c r="E583" s="3"/>
      <c r="F583" s="3"/>
      <c r="G583" s="3"/>
      <c r="H583" s="3"/>
      <c r="J583" s="226"/>
      <c r="K583" s="3"/>
      <c r="L583" s="3"/>
      <c r="O583" s="227"/>
      <c r="Q583" s="94"/>
      <c r="R583" s="94"/>
      <c r="S583" s="94"/>
      <c r="T583" s="94"/>
    </row>
    <row r="584" ht="15.75" customHeight="1">
      <c r="A584" s="234"/>
      <c r="B584" s="222"/>
      <c r="C584" s="223"/>
      <c r="D584" s="231"/>
      <c r="E584" s="3"/>
      <c r="F584" s="3"/>
      <c r="G584" s="3"/>
      <c r="H584" s="3"/>
      <c r="J584" s="226"/>
      <c r="K584" s="3"/>
      <c r="L584" s="3"/>
      <c r="O584" s="227"/>
      <c r="Q584" s="94"/>
      <c r="R584" s="94"/>
      <c r="S584" s="94"/>
      <c r="T584" s="94"/>
    </row>
    <row r="585" ht="15.75" customHeight="1">
      <c r="A585" s="234"/>
      <c r="B585" s="222"/>
      <c r="C585" s="223"/>
      <c r="D585" s="231"/>
      <c r="E585" s="3"/>
      <c r="F585" s="3"/>
      <c r="G585" s="3"/>
      <c r="H585" s="3"/>
      <c r="J585" s="226"/>
      <c r="K585" s="3"/>
      <c r="L585" s="3"/>
      <c r="O585" s="227"/>
      <c r="Q585" s="94"/>
      <c r="R585" s="94"/>
      <c r="S585" s="94"/>
      <c r="T585" s="94"/>
    </row>
    <row r="586" ht="15.75" customHeight="1">
      <c r="A586" s="234"/>
      <c r="B586" s="222"/>
      <c r="C586" s="223"/>
      <c r="D586" s="231"/>
      <c r="E586" s="3"/>
      <c r="F586" s="3"/>
      <c r="G586" s="3"/>
      <c r="H586" s="3"/>
      <c r="J586" s="226"/>
      <c r="K586" s="3"/>
      <c r="L586" s="3"/>
      <c r="O586" s="227"/>
      <c r="Q586" s="94"/>
      <c r="R586" s="94"/>
      <c r="S586" s="94"/>
      <c r="T586" s="94"/>
    </row>
    <row r="587" ht="15.75" customHeight="1">
      <c r="A587" s="234"/>
      <c r="B587" s="222"/>
      <c r="C587" s="223"/>
      <c r="D587" s="231"/>
      <c r="E587" s="3"/>
      <c r="F587" s="3"/>
      <c r="G587" s="3"/>
      <c r="H587" s="3"/>
      <c r="J587" s="226"/>
      <c r="K587" s="3"/>
      <c r="L587" s="3"/>
      <c r="O587" s="227"/>
      <c r="Q587" s="94"/>
      <c r="R587" s="94"/>
      <c r="S587" s="94"/>
      <c r="T587" s="94"/>
    </row>
    <row r="588" ht="15.75" customHeight="1">
      <c r="A588" s="234"/>
      <c r="B588" s="222"/>
      <c r="C588" s="223"/>
      <c r="D588" s="231"/>
      <c r="E588" s="3"/>
      <c r="F588" s="3"/>
      <c r="G588" s="3"/>
      <c r="H588" s="3"/>
      <c r="J588" s="226"/>
      <c r="K588" s="3"/>
      <c r="L588" s="3"/>
      <c r="O588" s="227"/>
      <c r="Q588" s="94"/>
      <c r="R588" s="94"/>
      <c r="S588" s="94"/>
      <c r="T588" s="94"/>
    </row>
    <row r="589" ht="15.75" customHeight="1">
      <c r="A589" s="234"/>
      <c r="B589" s="222"/>
      <c r="C589" s="223"/>
      <c r="D589" s="231"/>
      <c r="E589" s="3"/>
      <c r="F589" s="3"/>
      <c r="G589" s="3"/>
      <c r="H589" s="3"/>
      <c r="J589" s="226"/>
      <c r="K589" s="3"/>
      <c r="L589" s="3"/>
      <c r="O589" s="227"/>
      <c r="Q589" s="94"/>
      <c r="R589" s="94"/>
      <c r="S589" s="94"/>
      <c r="T589" s="94"/>
    </row>
    <row r="590" ht="15.75" customHeight="1">
      <c r="A590" s="234"/>
      <c r="B590" s="222"/>
      <c r="C590" s="223"/>
      <c r="D590" s="231"/>
      <c r="E590" s="3"/>
      <c r="F590" s="3"/>
      <c r="G590" s="3"/>
      <c r="H590" s="3"/>
      <c r="J590" s="226"/>
      <c r="K590" s="3"/>
      <c r="L590" s="3"/>
      <c r="O590" s="227"/>
      <c r="Q590" s="94"/>
      <c r="R590" s="94"/>
      <c r="S590" s="94"/>
      <c r="T590" s="94"/>
    </row>
    <row r="591" ht="15.75" customHeight="1">
      <c r="A591" s="234"/>
      <c r="B591" s="222"/>
      <c r="C591" s="223"/>
      <c r="D591" s="231"/>
      <c r="E591" s="3"/>
      <c r="F591" s="3"/>
      <c r="G591" s="3"/>
      <c r="H591" s="3"/>
      <c r="J591" s="226"/>
      <c r="K591" s="3"/>
      <c r="L591" s="3"/>
      <c r="O591" s="227"/>
      <c r="Q591" s="94"/>
      <c r="R591" s="94"/>
      <c r="S591" s="94"/>
      <c r="T591" s="94"/>
    </row>
    <row r="592" ht="15.75" customHeight="1">
      <c r="A592" s="234"/>
      <c r="B592" s="222"/>
      <c r="C592" s="223"/>
      <c r="D592" s="231"/>
      <c r="E592" s="3"/>
      <c r="F592" s="3"/>
      <c r="G592" s="3"/>
      <c r="H592" s="3"/>
      <c r="J592" s="226"/>
      <c r="K592" s="3"/>
      <c r="L592" s="3"/>
      <c r="O592" s="227"/>
      <c r="Q592" s="94"/>
      <c r="R592" s="94"/>
      <c r="S592" s="94"/>
      <c r="T592" s="94"/>
    </row>
    <row r="593" ht="15.75" customHeight="1">
      <c r="A593" s="234"/>
      <c r="B593" s="222"/>
      <c r="C593" s="223"/>
      <c r="D593" s="231"/>
      <c r="E593" s="3"/>
      <c r="F593" s="3"/>
      <c r="G593" s="3"/>
      <c r="H593" s="3"/>
      <c r="J593" s="226"/>
      <c r="K593" s="3"/>
      <c r="L593" s="3"/>
      <c r="O593" s="227"/>
      <c r="Q593" s="94"/>
      <c r="R593" s="94"/>
      <c r="S593" s="94"/>
      <c r="T593" s="94"/>
    </row>
    <row r="594" ht="15.75" customHeight="1">
      <c r="A594" s="234"/>
      <c r="B594" s="222"/>
      <c r="C594" s="223"/>
      <c r="D594" s="231"/>
      <c r="E594" s="3"/>
      <c r="F594" s="3"/>
      <c r="G594" s="3"/>
      <c r="H594" s="3"/>
      <c r="J594" s="226"/>
      <c r="K594" s="3"/>
      <c r="L594" s="3"/>
      <c r="O594" s="227"/>
      <c r="Q594" s="94"/>
      <c r="R594" s="94"/>
      <c r="S594" s="94"/>
      <c r="T594" s="94"/>
    </row>
    <row r="595" ht="15.75" customHeight="1">
      <c r="A595" s="234"/>
      <c r="B595" s="222"/>
      <c r="C595" s="223"/>
      <c r="D595" s="231"/>
      <c r="E595" s="3"/>
      <c r="F595" s="3"/>
      <c r="G595" s="3"/>
      <c r="H595" s="3"/>
      <c r="J595" s="226"/>
      <c r="K595" s="3"/>
      <c r="L595" s="3"/>
      <c r="O595" s="227"/>
      <c r="Q595" s="94"/>
      <c r="R595" s="94"/>
      <c r="S595" s="94"/>
      <c r="T595" s="94"/>
    </row>
    <row r="596" ht="15.75" customHeight="1">
      <c r="A596" s="234"/>
      <c r="B596" s="222"/>
      <c r="C596" s="223"/>
      <c r="D596" s="231"/>
      <c r="E596" s="3"/>
      <c r="F596" s="3"/>
      <c r="G596" s="3"/>
      <c r="H596" s="3"/>
      <c r="J596" s="226"/>
      <c r="K596" s="3"/>
      <c r="L596" s="3"/>
      <c r="O596" s="227"/>
      <c r="Q596" s="94"/>
      <c r="R596" s="94"/>
      <c r="S596" s="94"/>
      <c r="T596" s="94"/>
    </row>
    <row r="597" ht="15.75" customHeight="1">
      <c r="A597" s="234"/>
      <c r="B597" s="222"/>
      <c r="C597" s="223"/>
      <c r="D597" s="231"/>
      <c r="E597" s="3"/>
      <c r="F597" s="3"/>
      <c r="G597" s="3"/>
      <c r="H597" s="3"/>
      <c r="J597" s="226"/>
      <c r="K597" s="3"/>
      <c r="L597" s="3"/>
      <c r="O597" s="227"/>
      <c r="Q597" s="94"/>
      <c r="R597" s="94"/>
      <c r="S597" s="94"/>
      <c r="T597" s="94"/>
    </row>
    <row r="598" ht="15.75" customHeight="1">
      <c r="A598" s="234"/>
      <c r="B598" s="222"/>
      <c r="C598" s="223"/>
      <c r="D598" s="231"/>
      <c r="E598" s="3"/>
      <c r="F598" s="3"/>
      <c r="G598" s="3"/>
      <c r="H598" s="3"/>
      <c r="J598" s="226"/>
      <c r="K598" s="3"/>
      <c r="L598" s="3"/>
      <c r="O598" s="227"/>
      <c r="Q598" s="94"/>
      <c r="R598" s="94"/>
      <c r="S598" s="94"/>
      <c r="T598" s="94"/>
    </row>
    <row r="599" ht="15.75" customHeight="1">
      <c r="A599" s="234"/>
      <c r="B599" s="222"/>
      <c r="C599" s="223"/>
      <c r="D599" s="231"/>
      <c r="E599" s="3"/>
      <c r="F599" s="3"/>
      <c r="G599" s="3"/>
      <c r="H599" s="3"/>
      <c r="J599" s="226"/>
      <c r="K599" s="3"/>
      <c r="L599" s="3"/>
      <c r="O599" s="227"/>
      <c r="Q599" s="94"/>
      <c r="R599" s="94"/>
      <c r="S599" s="94"/>
      <c r="T599" s="94"/>
    </row>
    <row r="600" ht="15.75" customHeight="1">
      <c r="A600" s="234"/>
      <c r="B600" s="222"/>
      <c r="C600" s="223"/>
      <c r="D600" s="231"/>
      <c r="E600" s="3"/>
      <c r="F600" s="3"/>
      <c r="G600" s="3"/>
      <c r="H600" s="3"/>
      <c r="J600" s="226"/>
      <c r="K600" s="3"/>
      <c r="L600" s="3"/>
      <c r="O600" s="227"/>
      <c r="Q600" s="94"/>
      <c r="R600" s="94"/>
      <c r="S600" s="94"/>
      <c r="T600" s="94"/>
    </row>
    <row r="601" ht="15.75" customHeight="1">
      <c r="A601" s="234"/>
      <c r="B601" s="222"/>
      <c r="C601" s="223"/>
      <c r="D601" s="231"/>
      <c r="E601" s="3"/>
      <c r="F601" s="3"/>
      <c r="G601" s="3"/>
      <c r="H601" s="3"/>
      <c r="J601" s="226"/>
      <c r="K601" s="3"/>
      <c r="L601" s="3"/>
      <c r="O601" s="227"/>
      <c r="Q601" s="94"/>
      <c r="R601" s="94"/>
      <c r="S601" s="94"/>
      <c r="T601" s="94"/>
    </row>
    <row r="602" ht="15.75" customHeight="1">
      <c r="A602" s="234"/>
      <c r="B602" s="222"/>
      <c r="C602" s="223"/>
      <c r="D602" s="231"/>
      <c r="E602" s="3"/>
      <c r="F602" s="3"/>
      <c r="G602" s="3"/>
      <c r="H602" s="3"/>
      <c r="J602" s="226"/>
      <c r="K602" s="3"/>
      <c r="L602" s="3"/>
      <c r="O602" s="227"/>
      <c r="Q602" s="94"/>
      <c r="R602" s="94"/>
      <c r="S602" s="94"/>
      <c r="T602" s="94"/>
    </row>
    <row r="603" ht="15.75" customHeight="1">
      <c r="A603" s="234"/>
      <c r="B603" s="222"/>
      <c r="C603" s="223"/>
      <c r="D603" s="231"/>
      <c r="E603" s="3"/>
      <c r="F603" s="3"/>
      <c r="G603" s="3"/>
      <c r="H603" s="3"/>
      <c r="J603" s="226"/>
      <c r="K603" s="3"/>
      <c r="L603" s="3"/>
      <c r="O603" s="227"/>
      <c r="Q603" s="94"/>
      <c r="R603" s="94"/>
      <c r="S603" s="94"/>
      <c r="T603" s="94"/>
    </row>
    <row r="604" ht="15.75" customHeight="1">
      <c r="A604" s="234"/>
      <c r="B604" s="222"/>
      <c r="C604" s="223"/>
      <c r="D604" s="231"/>
      <c r="E604" s="3"/>
      <c r="F604" s="3"/>
      <c r="G604" s="3"/>
      <c r="H604" s="3"/>
      <c r="J604" s="226"/>
      <c r="K604" s="3"/>
      <c r="L604" s="3"/>
      <c r="O604" s="227"/>
      <c r="Q604" s="94"/>
      <c r="R604" s="94"/>
      <c r="S604" s="94"/>
      <c r="T604" s="94"/>
    </row>
    <row r="605" ht="15.75" customHeight="1">
      <c r="A605" s="234"/>
      <c r="B605" s="222"/>
      <c r="C605" s="223"/>
      <c r="D605" s="231"/>
      <c r="E605" s="3"/>
      <c r="F605" s="3"/>
      <c r="G605" s="3"/>
      <c r="H605" s="3"/>
      <c r="J605" s="226"/>
      <c r="K605" s="3"/>
      <c r="L605" s="3"/>
      <c r="O605" s="227"/>
      <c r="Q605" s="94"/>
      <c r="R605" s="94"/>
      <c r="S605" s="94"/>
      <c r="T605" s="94"/>
    </row>
    <row r="606" ht="15.75" customHeight="1">
      <c r="A606" s="234"/>
      <c r="B606" s="222"/>
      <c r="C606" s="223"/>
      <c r="D606" s="231"/>
      <c r="E606" s="3"/>
      <c r="F606" s="3"/>
      <c r="G606" s="3"/>
      <c r="H606" s="3"/>
      <c r="J606" s="226"/>
      <c r="K606" s="3"/>
      <c r="L606" s="3"/>
      <c r="O606" s="227"/>
      <c r="Q606" s="94"/>
      <c r="R606" s="94"/>
      <c r="S606" s="94"/>
      <c r="T606" s="94"/>
    </row>
    <row r="607" ht="15.75" customHeight="1">
      <c r="A607" s="234"/>
      <c r="B607" s="222"/>
      <c r="C607" s="223"/>
      <c r="D607" s="231"/>
      <c r="E607" s="3"/>
      <c r="F607" s="3"/>
      <c r="G607" s="3"/>
      <c r="H607" s="3"/>
      <c r="J607" s="226"/>
      <c r="K607" s="3"/>
      <c r="L607" s="3"/>
      <c r="O607" s="227"/>
      <c r="Q607" s="94"/>
      <c r="R607" s="94"/>
      <c r="S607" s="94"/>
      <c r="T607" s="94"/>
    </row>
    <row r="608" ht="15.75" customHeight="1">
      <c r="A608" s="234"/>
      <c r="B608" s="222"/>
      <c r="C608" s="223"/>
      <c r="D608" s="231"/>
      <c r="E608" s="3"/>
      <c r="F608" s="3"/>
      <c r="G608" s="3"/>
      <c r="H608" s="3"/>
      <c r="J608" s="226"/>
      <c r="K608" s="3"/>
      <c r="L608" s="3"/>
      <c r="O608" s="227"/>
      <c r="Q608" s="94"/>
      <c r="R608" s="94"/>
      <c r="S608" s="94"/>
      <c r="T608" s="94"/>
    </row>
    <row r="609" ht="15.75" customHeight="1">
      <c r="A609" s="234"/>
      <c r="B609" s="222"/>
      <c r="C609" s="223"/>
      <c r="D609" s="231"/>
      <c r="E609" s="3"/>
      <c r="F609" s="3"/>
      <c r="G609" s="3"/>
      <c r="H609" s="3"/>
      <c r="J609" s="226"/>
      <c r="K609" s="3"/>
      <c r="L609" s="3"/>
      <c r="O609" s="227"/>
      <c r="Q609" s="94"/>
      <c r="R609" s="94"/>
      <c r="S609" s="94"/>
      <c r="T609" s="94"/>
    </row>
    <row r="610" ht="15.75" customHeight="1">
      <c r="A610" s="234"/>
      <c r="B610" s="222"/>
      <c r="C610" s="223"/>
      <c r="D610" s="231"/>
      <c r="E610" s="3"/>
      <c r="F610" s="3"/>
      <c r="G610" s="3"/>
      <c r="H610" s="3"/>
      <c r="J610" s="226"/>
      <c r="K610" s="3"/>
      <c r="L610" s="3"/>
      <c r="O610" s="227"/>
      <c r="Q610" s="94"/>
      <c r="R610" s="94"/>
      <c r="S610" s="94"/>
      <c r="T610" s="94"/>
    </row>
    <row r="611" ht="15.75" customHeight="1">
      <c r="A611" s="234"/>
      <c r="B611" s="222"/>
      <c r="C611" s="223"/>
      <c r="D611" s="231"/>
      <c r="E611" s="3"/>
      <c r="F611" s="3"/>
      <c r="G611" s="3"/>
      <c r="H611" s="3"/>
      <c r="J611" s="226"/>
      <c r="K611" s="3"/>
      <c r="L611" s="3"/>
      <c r="O611" s="227"/>
      <c r="Q611" s="94"/>
      <c r="R611" s="94"/>
      <c r="S611" s="94"/>
      <c r="T611" s="94"/>
    </row>
    <row r="612" ht="15.75" customHeight="1">
      <c r="A612" s="234"/>
      <c r="B612" s="222"/>
      <c r="C612" s="223"/>
      <c r="D612" s="231"/>
      <c r="E612" s="3"/>
      <c r="F612" s="3"/>
      <c r="G612" s="3"/>
      <c r="H612" s="3"/>
      <c r="J612" s="226"/>
      <c r="K612" s="3"/>
      <c r="L612" s="3"/>
      <c r="O612" s="227"/>
      <c r="Q612" s="94"/>
      <c r="R612" s="94"/>
      <c r="S612" s="94"/>
      <c r="T612" s="94"/>
    </row>
    <row r="613" ht="15.75" customHeight="1">
      <c r="A613" s="234"/>
      <c r="B613" s="222"/>
      <c r="C613" s="223"/>
      <c r="D613" s="231"/>
      <c r="E613" s="3"/>
      <c r="F613" s="3"/>
      <c r="G613" s="3"/>
      <c r="H613" s="3"/>
      <c r="J613" s="226"/>
      <c r="K613" s="3"/>
      <c r="L613" s="3"/>
      <c r="O613" s="227"/>
      <c r="Q613" s="94"/>
      <c r="R613" s="94"/>
      <c r="S613" s="94"/>
      <c r="T613" s="94"/>
    </row>
    <row r="614" ht="15.75" customHeight="1">
      <c r="A614" s="234"/>
      <c r="B614" s="222"/>
      <c r="C614" s="223"/>
      <c r="D614" s="231"/>
      <c r="E614" s="3"/>
      <c r="F614" s="3"/>
      <c r="G614" s="3"/>
      <c r="H614" s="3"/>
      <c r="J614" s="226"/>
      <c r="K614" s="3"/>
      <c r="L614" s="3"/>
      <c r="O614" s="227"/>
      <c r="Q614" s="94"/>
      <c r="R614" s="94"/>
      <c r="S614" s="94"/>
      <c r="T614" s="94"/>
    </row>
    <row r="615" ht="15.75" customHeight="1">
      <c r="A615" s="234"/>
      <c r="B615" s="222"/>
      <c r="C615" s="223"/>
      <c r="D615" s="231"/>
      <c r="E615" s="3"/>
      <c r="F615" s="3"/>
      <c r="G615" s="3"/>
      <c r="H615" s="3"/>
      <c r="J615" s="226"/>
      <c r="K615" s="3"/>
      <c r="L615" s="3"/>
      <c r="O615" s="227"/>
      <c r="Q615" s="94"/>
      <c r="R615" s="94"/>
      <c r="S615" s="94"/>
      <c r="T615" s="94"/>
    </row>
    <row r="616" ht="15.75" customHeight="1">
      <c r="A616" s="234"/>
      <c r="B616" s="222"/>
      <c r="C616" s="223"/>
      <c r="D616" s="231"/>
      <c r="E616" s="3"/>
      <c r="F616" s="3"/>
      <c r="G616" s="3"/>
      <c r="H616" s="3"/>
      <c r="J616" s="226"/>
      <c r="K616" s="3"/>
      <c r="L616" s="3"/>
      <c r="O616" s="227"/>
      <c r="Q616" s="94"/>
      <c r="R616" s="94"/>
      <c r="S616" s="94"/>
      <c r="T616" s="94"/>
    </row>
    <row r="617" ht="15.75" customHeight="1">
      <c r="A617" s="234"/>
      <c r="B617" s="222"/>
      <c r="C617" s="223"/>
      <c r="D617" s="231"/>
      <c r="E617" s="3"/>
      <c r="F617" s="3"/>
      <c r="G617" s="3"/>
      <c r="H617" s="3"/>
      <c r="J617" s="226"/>
      <c r="K617" s="3"/>
      <c r="L617" s="3"/>
      <c r="O617" s="227"/>
      <c r="Q617" s="94"/>
      <c r="R617" s="94"/>
      <c r="S617" s="94"/>
      <c r="T617" s="94"/>
    </row>
    <row r="618" ht="15.75" customHeight="1">
      <c r="A618" s="234"/>
      <c r="B618" s="222"/>
      <c r="C618" s="223"/>
      <c r="D618" s="231"/>
      <c r="E618" s="3"/>
      <c r="F618" s="3"/>
      <c r="G618" s="3"/>
      <c r="H618" s="3"/>
      <c r="J618" s="226"/>
      <c r="K618" s="3"/>
      <c r="L618" s="3"/>
      <c r="O618" s="227"/>
      <c r="Q618" s="94"/>
      <c r="R618" s="94"/>
      <c r="S618" s="94"/>
      <c r="T618" s="94"/>
    </row>
    <row r="619" ht="15.75" customHeight="1">
      <c r="A619" s="234"/>
      <c r="B619" s="222"/>
      <c r="C619" s="223"/>
      <c r="D619" s="231"/>
      <c r="E619" s="3"/>
      <c r="F619" s="3"/>
      <c r="G619" s="3"/>
      <c r="H619" s="3"/>
      <c r="J619" s="226"/>
      <c r="K619" s="3"/>
      <c r="L619" s="3"/>
      <c r="O619" s="227"/>
      <c r="Q619" s="94"/>
      <c r="R619" s="94"/>
      <c r="S619" s="94"/>
      <c r="T619" s="94"/>
    </row>
    <row r="620" ht="15.75" customHeight="1">
      <c r="A620" s="234"/>
      <c r="B620" s="222"/>
      <c r="C620" s="223"/>
      <c r="D620" s="231"/>
      <c r="E620" s="3"/>
      <c r="F620" s="3"/>
      <c r="G620" s="3"/>
      <c r="H620" s="3"/>
      <c r="J620" s="226"/>
      <c r="K620" s="3"/>
      <c r="L620" s="3"/>
      <c r="O620" s="227"/>
      <c r="Q620" s="94"/>
      <c r="R620" s="94"/>
      <c r="S620" s="94"/>
      <c r="T620" s="94"/>
    </row>
    <row r="621" ht="15.75" customHeight="1">
      <c r="A621" s="234"/>
      <c r="B621" s="222"/>
      <c r="C621" s="223"/>
      <c r="D621" s="231"/>
      <c r="E621" s="3"/>
      <c r="F621" s="3"/>
      <c r="G621" s="3"/>
      <c r="H621" s="3"/>
      <c r="J621" s="226"/>
      <c r="K621" s="3"/>
      <c r="L621" s="3"/>
      <c r="O621" s="227"/>
      <c r="Q621" s="94"/>
      <c r="R621" s="94"/>
      <c r="S621" s="94"/>
      <c r="T621" s="94"/>
    </row>
    <row r="622" ht="15.75" customHeight="1">
      <c r="A622" s="234"/>
      <c r="B622" s="222"/>
      <c r="C622" s="223"/>
      <c r="D622" s="231"/>
      <c r="E622" s="3"/>
      <c r="F622" s="3"/>
      <c r="G622" s="3"/>
      <c r="H622" s="3"/>
      <c r="J622" s="226"/>
      <c r="K622" s="3"/>
      <c r="L622" s="3"/>
      <c r="O622" s="227"/>
      <c r="Q622" s="94"/>
      <c r="R622" s="94"/>
      <c r="S622" s="94"/>
      <c r="T622" s="94"/>
    </row>
    <row r="623" ht="15.75" customHeight="1">
      <c r="A623" s="234"/>
      <c r="B623" s="222"/>
      <c r="C623" s="223"/>
      <c r="D623" s="231"/>
      <c r="E623" s="3"/>
      <c r="F623" s="3"/>
      <c r="G623" s="3"/>
      <c r="H623" s="3"/>
      <c r="J623" s="226"/>
      <c r="K623" s="3"/>
      <c r="L623" s="3"/>
      <c r="O623" s="227"/>
      <c r="Q623" s="94"/>
      <c r="R623" s="94"/>
      <c r="S623" s="94"/>
      <c r="T623" s="94"/>
    </row>
    <row r="624" ht="15.75" customHeight="1">
      <c r="A624" s="234"/>
      <c r="B624" s="222"/>
      <c r="C624" s="223"/>
      <c r="D624" s="231"/>
      <c r="E624" s="3"/>
      <c r="F624" s="3"/>
      <c r="G624" s="3"/>
      <c r="H624" s="3"/>
      <c r="J624" s="226"/>
      <c r="K624" s="3"/>
      <c r="L624" s="3"/>
      <c r="O624" s="227"/>
      <c r="Q624" s="94"/>
      <c r="R624" s="94"/>
      <c r="S624" s="94"/>
      <c r="T624" s="94"/>
    </row>
    <row r="625" ht="15.75" customHeight="1">
      <c r="A625" s="234"/>
      <c r="B625" s="222"/>
      <c r="C625" s="223"/>
      <c r="D625" s="231"/>
      <c r="E625" s="3"/>
      <c r="F625" s="3"/>
      <c r="G625" s="3"/>
      <c r="H625" s="3"/>
      <c r="J625" s="226"/>
      <c r="K625" s="3"/>
      <c r="L625" s="3"/>
      <c r="O625" s="227"/>
      <c r="Q625" s="94"/>
      <c r="R625" s="94"/>
      <c r="S625" s="94"/>
      <c r="T625" s="94"/>
    </row>
    <row r="626" ht="15.75" customHeight="1">
      <c r="A626" s="234"/>
      <c r="B626" s="222"/>
      <c r="C626" s="223"/>
      <c r="D626" s="231"/>
      <c r="E626" s="3"/>
      <c r="F626" s="3"/>
      <c r="G626" s="3"/>
      <c r="H626" s="3"/>
      <c r="J626" s="226"/>
      <c r="K626" s="3"/>
      <c r="L626" s="3"/>
      <c r="O626" s="227"/>
      <c r="Q626" s="94"/>
      <c r="R626" s="94"/>
      <c r="S626" s="94"/>
      <c r="T626" s="94"/>
    </row>
    <row r="627" ht="15.75" customHeight="1">
      <c r="A627" s="234"/>
      <c r="B627" s="222"/>
      <c r="C627" s="223"/>
      <c r="D627" s="231"/>
      <c r="E627" s="3"/>
      <c r="F627" s="3"/>
      <c r="G627" s="3"/>
      <c r="H627" s="3"/>
      <c r="J627" s="226"/>
      <c r="K627" s="3"/>
      <c r="L627" s="3"/>
      <c r="O627" s="227"/>
      <c r="Q627" s="94"/>
      <c r="R627" s="94"/>
      <c r="S627" s="94"/>
      <c r="T627" s="94"/>
    </row>
    <row r="628" ht="15.75" customHeight="1">
      <c r="A628" s="234"/>
      <c r="B628" s="222"/>
      <c r="C628" s="223"/>
      <c r="D628" s="231"/>
      <c r="E628" s="3"/>
      <c r="F628" s="3"/>
      <c r="G628" s="3"/>
      <c r="H628" s="3"/>
      <c r="J628" s="226"/>
      <c r="K628" s="3"/>
      <c r="L628" s="3"/>
      <c r="O628" s="227"/>
      <c r="Q628" s="94"/>
      <c r="R628" s="94"/>
      <c r="S628" s="94"/>
      <c r="T628" s="94"/>
    </row>
    <row r="629" ht="15.75" customHeight="1">
      <c r="A629" s="234"/>
      <c r="B629" s="222"/>
      <c r="C629" s="223"/>
      <c r="D629" s="231"/>
      <c r="E629" s="3"/>
      <c r="F629" s="3"/>
      <c r="G629" s="3"/>
      <c r="H629" s="3"/>
      <c r="J629" s="226"/>
      <c r="K629" s="3"/>
      <c r="L629" s="3"/>
      <c r="O629" s="227"/>
      <c r="Q629" s="94"/>
      <c r="R629" s="94"/>
      <c r="S629" s="94"/>
      <c r="T629" s="94"/>
    </row>
    <row r="630" ht="15.75" customHeight="1">
      <c r="A630" s="234"/>
      <c r="B630" s="222"/>
      <c r="C630" s="223"/>
      <c r="D630" s="231"/>
      <c r="E630" s="3"/>
      <c r="F630" s="3"/>
      <c r="G630" s="3"/>
      <c r="H630" s="3"/>
      <c r="J630" s="226"/>
      <c r="K630" s="3"/>
      <c r="L630" s="3"/>
      <c r="O630" s="227"/>
      <c r="Q630" s="94"/>
      <c r="R630" s="94"/>
      <c r="S630" s="94"/>
      <c r="T630" s="94"/>
    </row>
    <row r="631" ht="15.75" customHeight="1">
      <c r="A631" s="234"/>
      <c r="B631" s="222"/>
      <c r="C631" s="223"/>
      <c r="D631" s="231"/>
      <c r="E631" s="3"/>
      <c r="F631" s="3"/>
      <c r="G631" s="3"/>
      <c r="H631" s="3"/>
      <c r="J631" s="226"/>
      <c r="K631" s="3"/>
      <c r="L631" s="3"/>
      <c r="O631" s="227"/>
      <c r="Q631" s="94"/>
      <c r="R631" s="94"/>
      <c r="S631" s="94"/>
      <c r="T631" s="94"/>
    </row>
    <row r="632" ht="15.75" customHeight="1">
      <c r="A632" s="234"/>
      <c r="B632" s="222"/>
      <c r="C632" s="223"/>
      <c r="D632" s="231"/>
      <c r="E632" s="3"/>
      <c r="F632" s="3"/>
      <c r="G632" s="3"/>
      <c r="H632" s="3"/>
      <c r="J632" s="226"/>
      <c r="K632" s="3"/>
      <c r="L632" s="3"/>
      <c r="O632" s="227"/>
      <c r="Q632" s="94"/>
      <c r="R632" s="94"/>
      <c r="S632" s="94"/>
      <c r="T632" s="94"/>
    </row>
    <row r="633" ht="15.75" customHeight="1">
      <c r="A633" s="234"/>
      <c r="B633" s="222"/>
      <c r="C633" s="223"/>
      <c r="D633" s="231"/>
      <c r="E633" s="3"/>
      <c r="F633" s="3"/>
      <c r="G633" s="3"/>
      <c r="H633" s="3"/>
      <c r="J633" s="226"/>
      <c r="K633" s="3"/>
      <c r="L633" s="3"/>
      <c r="O633" s="227"/>
      <c r="Q633" s="94"/>
      <c r="R633" s="94"/>
      <c r="S633" s="94"/>
      <c r="T633" s="94"/>
    </row>
    <row r="634" ht="15.75" customHeight="1">
      <c r="A634" s="234"/>
      <c r="B634" s="222"/>
      <c r="C634" s="223"/>
      <c r="D634" s="231"/>
      <c r="E634" s="3"/>
      <c r="F634" s="3"/>
      <c r="G634" s="3"/>
      <c r="H634" s="3"/>
      <c r="J634" s="226"/>
      <c r="K634" s="3"/>
      <c r="L634" s="3"/>
      <c r="O634" s="227"/>
      <c r="Q634" s="94"/>
      <c r="R634" s="94"/>
      <c r="S634" s="94"/>
      <c r="T634" s="94"/>
    </row>
    <row r="635" ht="15.75" customHeight="1">
      <c r="A635" s="234"/>
      <c r="B635" s="222"/>
      <c r="C635" s="223"/>
      <c r="D635" s="231"/>
      <c r="E635" s="3"/>
      <c r="F635" s="3"/>
      <c r="G635" s="3"/>
      <c r="H635" s="3"/>
      <c r="J635" s="226"/>
      <c r="K635" s="3"/>
      <c r="L635" s="3"/>
      <c r="O635" s="227"/>
      <c r="Q635" s="94"/>
      <c r="R635" s="94"/>
      <c r="S635" s="94"/>
      <c r="T635" s="94"/>
    </row>
    <row r="636" ht="15.75" customHeight="1">
      <c r="A636" s="234"/>
      <c r="B636" s="222"/>
      <c r="C636" s="223"/>
      <c r="D636" s="231"/>
      <c r="E636" s="3"/>
      <c r="F636" s="3"/>
      <c r="G636" s="3"/>
      <c r="H636" s="3"/>
      <c r="J636" s="226"/>
      <c r="K636" s="3"/>
      <c r="L636" s="3"/>
      <c r="O636" s="227"/>
      <c r="Q636" s="94"/>
      <c r="R636" s="94"/>
      <c r="S636" s="94"/>
      <c r="T636" s="94"/>
    </row>
    <row r="637" ht="15.75" customHeight="1">
      <c r="A637" s="234"/>
      <c r="B637" s="222"/>
      <c r="C637" s="223"/>
      <c r="D637" s="231"/>
      <c r="E637" s="3"/>
      <c r="F637" s="3"/>
      <c r="G637" s="3"/>
      <c r="H637" s="3"/>
      <c r="J637" s="226"/>
      <c r="K637" s="3"/>
      <c r="L637" s="3"/>
      <c r="O637" s="227"/>
      <c r="Q637" s="94"/>
      <c r="R637" s="94"/>
      <c r="S637" s="94"/>
      <c r="T637" s="94"/>
    </row>
    <row r="638" ht="15.75" customHeight="1">
      <c r="A638" s="234"/>
      <c r="B638" s="222"/>
      <c r="C638" s="223"/>
      <c r="D638" s="231"/>
      <c r="E638" s="3"/>
      <c r="F638" s="3"/>
      <c r="G638" s="3"/>
      <c r="H638" s="3"/>
      <c r="J638" s="226"/>
      <c r="K638" s="3"/>
      <c r="L638" s="3"/>
      <c r="O638" s="227"/>
      <c r="Q638" s="94"/>
      <c r="R638" s="94"/>
      <c r="S638" s="94"/>
      <c r="T638" s="94"/>
    </row>
    <row r="639" ht="15.75" customHeight="1">
      <c r="A639" s="234"/>
      <c r="B639" s="222"/>
      <c r="C639" s="223"/>
      <c r="D639" s="231"/>
      <c r="E639" s="3"/>
      <c r="F639" s="3"/>
      <c r="G639" s="3"/>
      <c r="H639" s="3"/>
      <c r="J639" s="226"/>
      <c r="K639" s="3"/>
      <c r="L639" s="3"/>
      <c r="O639" s="227"/>
      <c r="Q639" s="94"/>
      <c r="R639" s="94"/>
      <c r="S639" s="94"/>
      <c r="T639" s="94"/>
    </row>
    <row r="640" ht="15.75" customHeight="1">
      <c r="A640" s="234"/>
      <c r="B640" s="222"/>
      <c r="C640" s="223"/>
      <c r="D640" s="231"/>
      <c r="E640" s="3"/>
      <c r="F640" s="3"/>
      <c r="G640" s="3"/>
      <c r="H640" s="3"/>
      <c r="J640" s="226"/>
      <c r="K640" s="3"/>
      <c r="L640" s="3"/>
      <c r="O640" s="227"/>
      <c r="Q640" s="94"/>
      <c r="R640" s="94"/>
      <c r="S640" s="94"/>
      <c r="T640" s="94"/>
    </row>
    <row r="641" ht="15.75" customHeight="1">
      <c r="A641" s="234"/>
      <c r="B641" s="222"/>
      <c r="C641" s="223"/>
      <c r="D641" s="231"/>
      <c r="E641" s="3"/>
      <c r="F641" s="3"/>
      <c r="G641" s="3"/>
      <c r="H641" s="3"/>
      <c r="J641" s="226"/>
      <c r="K641" s="3"/>
      <c r="L641" s="3"/>
      <c r="O641" s="227"/>
      <c r="Q641" s="94"/>
      <c r="R641" s="94"/>
      <c r="S641" s="94"/>
      <c r="T641" s="94"/>
    </row>
    <row r="642" ht="15.75" customHeight="1">
      <c r="A642" s="234"/>
      <c r="B642" s="222"/>
      <c r="C642" s="223"/>
      <c r="D642" s="231"/>
      <c r="E642" s="3"/>
      <c r="F642" s="3"/>
      <c r="G642" s="3"/>
      <c r="H642" s="3"/>
      <c r="J642" s="226"/>
      <c r="K642" s="3"/>
      <c r="L642" s="3"/>
      <c r="O642" s="227"/>
      <c r="Q642" s="94"/>
      <c r="R642" s="94"/>
      <c r="S642" s="94"/>
      <c r="T642" s="94"/>
    </row>
    <row r="643" ht="15.75" customHeight="1">
      <c r="A643" s="234"/>
      <c r="B643" s="222"/>
      <c r="C643" s="223"/>
      <c r="D643" s="231"/>
      <c r="E643" s="3"/>
      <c r="F643" s="3"/>
      <c r="G643" s="3"/>
      <c r="H643" s="3"/>
      <c r="J643" s="226"/>
      <c r="K643" s="3"/>
      <c r="L643" s="3"/>
      <c r="O643" s="227"/>
      <c r="Q643" s="94"/>
      <c r="R643" s="94"/>
      <c r="S643" s="94"/>
      <c r="T643" s="94"/>
    </row>
    <row r="644" ht="15.75" customHeight="1">
      <c r="A644" s="234"/>
      <c r="B644" s="222"/>
      <c r="C644" s="223"/>
      <c r="D644" s="231"/>
      <c r="E644" s="3"/>
      <c r="F644" s="3"/>
      <c r="G644" s="3"/>
      <c r="H644" s="3"/>
      <c r="J644" s="226"/>
      <c r="K644" s="3"/>
      <c r="L644" s="3"/>
      <c r="O644" s="227"/>
      <c r="Q644" s="94"/>
      <c r="R644" s="94"/>
      <c r="S644" s="94"/>
      <c r="T644" s="94"/>
    </row>
    <row r="645" ht="15.75" customHeight="1">
      <c r="A645" s="234"/>
      <c r="B645" s="222"/>
      <c r="C645" s="223"/>
      <c r="D645" s="231"/>
      <c r="E645" s="3"/>
      <c r="F645" s="3"/>
      <c r="G645" s="3"/>
      <c r="H645" s="3"/>
      <c r="J645" s="226"/>
      <c r="K645" s="3"/>
      <c r="L645" s="3"/>
      <c r="O645" s="227"/>
      <c r="Q645" s="94"/>
      <c r="R645" s="94"/>
      <c r="S645" s="94"/>
      <c r="T645" s="94"/>
    </row>
    <row r="646" ht="15.75" customHeight="1">
      <c r="A646" s="234"/>
      <c r="B646" s="222"/>
      <c r="C646" s="223"/>
      <c r="D646" s="231"/>
      <c r="E646" s="3"/>
      <c r="F646" s="3"/>
      <c r="G646" s="3"/>
      <c r="H646" s="3"/>
      <c r="J646" s="226"/>
      <c r="K646" s="3"/>
      <c r="L646" s="3"/>
      <c r="O646" s="227"/>
      <c r="Q646" s="94"/>
      <c r="R646" s="94"/>
      <c r="S646" s="94"/>
      <c r="T646" s="94"/>
    </row>
    <row r="647" ht="15.75" customHeight="1">
      <c r="A647" s="234"/>
      <c r="B647" s="222"/>
      <c r="C647" s="223"/>
      <c r="D647" s="231"/>
      <c r="E647" s="3"/>
      <c r="F647" s="3"/>
      <c r="G647" s="3"/>
      <c r="H647" s="3"/>
      <c r="J647" s="226"/>
      <c r="K647" s="3"/>
      <c r="L647" s="3"/>
      <c r="O647" s="227"/>
      <c r="Q647" s="94"/>
      <c r="R647" s="94"/>
      <c r="S647" s="94"/>
      <c r="T647" s="94"/>
    </row>
    <row r="648" ht="15.75" customHeight="1">
      <c r="A648" s="234"/>
      <c r="B648" s="222"/>
      <c r="C648" s="223"/>
      <c r="D648" s="231"/>
      <c r="E648" s="3"/>
      <c r="F648" s="3"/>
      <c r="G648" s="3"/>
      <c r="H648" s="3"/>
      <c r="J648" s="226"/>
      <c r="K648" s="3"/>
      <c r="L648" s="3"/>
      <c r="O648" s="227"/>
      <c r="Q648" s="94"/>
      <c r="R648" s="94"/>
      <c r="S648" s="94"/>
      <c r="T648" s="94"/>
    </row>
    <row r="649" ht="15.75" customHeight="1">
      <c r="A649" s="234"/>
      <c r="B649" s="222"/>
      <c r="C649" s="223"/>
      <c r="D649" s="231"/>
      <c r="E649" s="3"/>
      <c r="F649" s="3"/>
      <c r="G649" s="3"/>
      <c r="H649" s="3"/>
      <c r="J649" s="226"/>
      <c r="K649" s="3"/>
      <c r="L649" s="3"/>
      <c r="O649" s="227"/>
      <c r="Q649" s="94"/>
      <c r="R649" s="94"/>
      <c r="S649" s="94"/>
      <c r="T649" s="94"/>
    </row>
    <row r="650" ht="15.75" customHeight="1">
      <c r="A650" s="234"/>
      <c r="B650" s="222"/>
      <c r="C650" s="223"/>
      <c r="D650" s="231"/>
      <c r="E650" s="3"/>
      <c r="F650" s="3"/>
      <c r="G650" s="3"/>
      <c r="H650" s="3"/>
      <c r="J650" s="226"/>
      <c r="K650" s="3"/>
      <c r="L650" s="3"/>
      <c r="O650" s="227"/>
      <c r="Q650" s="94"/>
      <c r="R650" s="94"/>
      <c r="S650" s="94"/>
      <c r="T650" s="94"/>
    </row>
    <row r="651" ht="15.75" customHeight="1">
      <c r="A651" s="234"/>
      <c r="B651" s="222"/>
      <c r="C651" s="223"/>
      <c r="D651" s="231"/>
      <c r="E651" s="3"/>
      <c r="F651" s="3"/>
      <c r="G651" s="3"/>
      <c r="H651" s="3"/>
      <c r="J651" s="226"/>
      <c r="K651" s="3"/>
      <c r="L651" s="3"/>
      <c r="O651" s="227"/>
      <c r="Q651" s="94"/>
      <c r="R651" s="94"/>
      <c r="S651" s="94"/>
      <c r="T651" s="94"/>
    </row>
    <row r="652" ht="15.75" customHeight="1">
      <c r="A652" s="234"/>
      <c r="B652" s="222"/>
      <c r="C652" s="223"/>
      <c r="D652" s="231"/>
      <c r="E652" s="3"/>
      <c r="F652" s="3"/>
      <c r="G652" s="3"/>
      <c r="H652" s="3"/>
      <c r="J652" s="226"/>
      <c r="K652" s="3"/>
      <c r="L652" s="3"/>
      <c r="O652" s="227"/>
      <c r="Q652" s="94"/>
      <c r="R652" s="94"/>
      <c r="S652" s="94"/>
      <c r="T652" s="94"/>
    </row>
    <row r="653" ht="15.75" customHeight="1">
      <c r="A653" s="234"/>
      <c r="B653" s="222"/>
      <c r="C653" s="223"/>
      <c r="D653" s="231"/>
      <c r="E653" s="3"/>
      <c r="F653" s="3"/>
      <c r="G653" s="3"/>
      <c r="H653" s="3"/>
      <c r="J653" s="226"/>
      <c r="K653" s="3"/>
      <c r="L653" s="3"/>
      <c r="O653" s="227"/>
      <c r="Q653" s="94"/>
      <c r="R653" s="94"/>
      <c r="S653" s="94"/>
      <c r="T653" s="94"/>
    </row>
    <row r="654" ht="15.75" customHeight="1">
      <c r="A654" s="234"/>
      <c r="B654" s="222"/>
      <c r="C654" s="223"/>
      <c r="D654" s="231"/>
      <c r="E654" s="3"/>
      <c r="F654" s="3"/>
      <c r="G654" s="3"/>
      <c r="H654" s="3"/>
      <c r="J654" s="226"/>
      <c r="K654" s="3"/>
      <c r="L654" s="3"/>
      <c r="O654" s="227"/>
      <c r="Q654" s="94"/>
      <c r="R654" s="94"/>
      <c r="S654" s="94"/>
      <c r="T654" s="94"/>
    </row>
    <row r="655" ht="15.75" customHeight="1">
      <c r="A655" s="234"/>
      <c r="B655" s="222"/>
      <c r="C655" s="223"/>
      <c r="D655" s="231"/>
      <c r="E655" s="3"/>
      <c r="F655" s="3"/>
      <c r="G655" s="3"/>
      <c r="H655" s="3"/>
      <c r="J655" s="226"/>
      <c r="K655" s="3"/>
      <c r="L655" s="3"/>
      <c r="O655" s="227"/>
      <c r="Q655" s="94"/>
      <c r="R655" s="94"/>
      <c r="S655" s="94"/>
      <c r="T655" s="94"/>
    </row>
    <row r="656" ht="15.75" customHeight="1">
      <c r="A656" s="234"/>
      <c r="B656" s="222"/>
      <c r="C656" s="223"/>
      <c r="D656" s="231"/>
      <c r="E656" s="3"/>
      <c r="F656" s="3"/>
      <c r="G656" s="3"/>
      <c r="H656" s="3"/>
      <c r="J656" s="226"/>
      <c r="K656" s="3"/>
      <c r="L656" s="3"/>
      <c r="O656" s="227"/>
      <c r="Q656" s="94"/>
      <c r="R656" s="94"/>
      <c r="S656" s="94"/>
      <c r="T656" s="94"/>
    </row>
    <row r="657" ht="15.75" customHeight="1">
      <c r="A657" s="234"/>
      <c r="B657" s="222"/>
      <c r="C657" s="223"/>
      <c r="D657" s="231"/>
      <c r="E657" s="3"/>
      <c r="F657" s="3"/>
      <c r="G657" s="3"/>
      <c r="H657" s="3"/>
      <c r="J657" s="226"/>
      <c r="K657" s="3"/>
      <c r="L657" s="3"/>
      <c r="O657" s="227"/>
      <c r="Q657" s="94"/>
      <c r="R657" s="94"/>
      <c r="S657" s="94"/>
      <c r="T657" s="94"/>
    </row>
    <row r="658" ht="15.75" customHeight="1">
      <c r="A658" s="234"/>
      <c r="B658" s="222"/>
      <c r="C658" s="223"/>
      <c r="D658" s="231"/>
      <c r="E658" s="3"/>
      <c r="F658" s="3"/>
      <c r="G658" s="3"/>
      <c r="H658" s="3"/>
      <c r="J658" s="226"/>
      <c r="K658" s="3"/>
      <c r="L658" s="3"/>
      <c r="O658" s="227"/>
      <c r="Q658" s="94"/>
      <c r="R658" s="94"/>
      <c r="S658" s="94"/>
      <c r="T658" s="94"/>
    </row>
    <row r="659" ht="15.75" customHeight="1">
      <c r="A659" s="234"/>
      <c r="B659" s="222"/>
      <c r="C659" s="223"/>
      <c r="D659" s="231"/>
      <c r="E659" s="3"/>
      <c r="F659" s="3"/>
      <c r="G659" s="3"/>
      <c r="H659" s="3"/>
      <c r="J659" s="226"/>
      <c r="K659" s="3"/>
      <c r="L659" s="3"/>
      <c r="O659" s="227"/>
      <c r="Q659" s="94"/>
      <c r="R659" s="94"/>
      <c r="S659" s="94"/>
      <c r="T659" s="94"/>
    </row>
    <row r="660" ht="15.75" customHeight="1">
      <c r="A660" s="234"/>
      <c r="B660" s="222"/>
      <c r="C660" s="223"/>
      <c r="D660" s="231"/>
      <c r="E660" s="3"/>
      <c r="F660" s="3"/>
      <c r="G660" s="3"/>
      <c r="H660" s="3"/>
      <c r="J660" s="226"/>
      <c r="K660" s="3"/>
      <c r="L660" s="3"/>
      <c r="O660" s="227"/>
      <c r="Q660" s="94"/>
      <c r="R660" s="94"/>
      <c r="S660" s="94"/>
      <c r="T660" s="94"/>
    </row>
    <row r="661" ht="15.75" customHeight="1">
      <c r="A661" s="234"/>
      <c r="B661" s="222"/>
      <c r="C661" s="223"/>
      <c r="D661" s="231"/>
      <c r="E661" s="3"/>
      <c r="F661" s="3"/>
      <c r="G661" s="3"/>
      <c r="H661" s="3"/>
      <c r="J661" s="226"/>
      <c r="K661" s="3"/>
      <c r="L661" s="3"/>
      <c r="O661" s="227"/>
      <c r="Q661" s="94"/>
      <c r="R661" s="94"/>
      <c r="S661" s="94"/>
      <c r="T661" s="94"/>
    </row>
    <row r="662" ht="15.75" customHeight="1">
      <c r="A662" s="234"/>
      <c r="B662" s="222"/>
      <c r="C662" s="223"/>
      <c r="D662" s="231"/>
      <c r="E662" s="3"/>
      <c r="F662" s="3"/>
      <c r="G662" s="3"/>
      <c r="H662" s="3"/>
      <c r="J662" s="226"/>
      <c r="K662" s="3"/>
      <c r="L662" s="3"/>
      <c r="O662" s="227"/>
      <c r="Q662" s="94"/>
      <c r="R662" s="94"/>
      <c r="S662" s="94"/>
      <c r="T662" s="94"/>
    </row>
    <row r="663" ht="15.75" customHeight="1">
      <c r="A663" s="234"/>
      <c r="B663" s="222"/>
      <c r="C663" s="223"/>
      <c r="D663" s="231"/>
      <c r="E663" s="3"/>
      <c r="F663" s="3"/>
      <c r="G663" s="3"/>
      <c r="H663" s="3"/>
      <c r="J663" s="226"/>
      <c r="K663" s="3"/>
      <c r="L663" s="3"/>
      <c r="O663" s="227"/>
      <c r="Q663" s="94"/>
      <c r="R663" s="94"/>
      <c r="S663" s="94"/>
      <c r="T663" s="94"/>
    </row>
    <row r="664" ht="15.75" customHeight="1">
      <c r="A664" s="234"/>
      <c r="B664" s="222"/>
      <c r="C664" s="223"/>
      <c r="D664" s="231"/>
      <c r="E664" s="3"/>
      <c r="F664" s="3"/>
      <c r="G664" s="3"/>
      <c r="H664" s="3"/>
      <c r="J664" s="226"/>
      <c r="K664" s="3"/>
      <c r="L664" s="3"/>
      <c r="O664" s="227"/>
      <c r="Q664" s="94"/>
      <c r="R664" s="94"/>
      <c r="S664" s="94"/>
      <c r="T664" s="94"/>
    </row>
    <row r="665" ht="15.75" customHeight="1">
      <c r="A665" s="234"/>
      <c r="B665" s="222"/>
      <c r="C665" s="223"/>
      <c r="D665" s="231"/>
      <c r="E665" s="3"/>
      <c r="F665" s="3"/>
      <c r="G665" s="3"/>
      <c r="H665" s="3"/>
      <c r="J665" s="226"/>
      <c r="K665" s="3"/>
      <c r="L665" s="3"/>
      <c r="O665" s="227"/>
      <c r="Q665" s="94"/>
      <c r="R665" s="94"/>
      <c r="S665" s="94"/>
      <c r="T665" s="94"/>
    </row>
    <row r="666" ht="15.75" customHeight="1">
      <c r="A666" s="234"/>
      <c r="B666" s="222"/>
      <c r="C666" s="223"/>
      <c r="D666" s="231"/>
      <c r="E666" s="3"/>
      <c r="F666" s="3"/>
      <c r="G666" s="3"/>
      <c r="H666" s="3"/>
      <c r="J666" s="226"/>
      <c r="K666" s="3"/>
      <c r="L666" s="3"/>
      <c r="O666" s="227"/>
      <c r="Q666" s="94"/>
      <c r="R666" s="94"/>
      <c r="S666" s="94"/>
      <c r="T666" s="94"/>
    </row>
    <row r="667" ht="15.75" customHeight="1">
      <c r="A667" s="234"/>
      <c r="B667" s="222"/>
      <c r="C667" s="223"/>
      <c r="D667" s="231"/>
      <c r="E667" s="3"/>
      <c r="F667" s="3"/>
      <c r="G667" s="3"/>
      <c r="H667" s="3"/>
      <c r="J667" s="226"/>
      <c r="K667" s="3"/>
      <c r="L667" s="3"/>
      <c r="O667" s="227"/>
      <c r="Q667" s="94"/>
      <c r="R667" s="94"/>
      <c r="S667" s="94"/>
      <c r="T667" s="94"/>
    </row>
    <row r="668" ht="15.75" customHeight="1">
      <c r="A668" s="234"/>
      <c r="B668" s="222"/>
      <c r="C668" s="223"/>
      <c r="D668" s="231"/>
      <c r="E668" s="3"/>
      <c r="F668" s="3"/>
      <c r="G668" s="3"/>
      <c r="H668" s="3"/>
      <c r="J668" s="226"/>
      <c r="K668" s="3"/>
      <c r="L668" s="3"/>
      <c r="O668" s="227"/>
      <c r="Q668" s="94"/>
      <c r="R668" s="94"/>
      <c r="S668" s="94"/>
      <c r="T668" s="94"/>
    </row>
    <row r="669" ht="15.75" customHeight="1">
      <c r="A669" s="234"/>
      <c r="B669" s="222"/>
      <c r="C669" s="223"/>
      <c r="D669" s="231"/>
      <c r="E669" s="3"/>
      <c r="F669" s="3"/>
      <c r="G669" s="3"/>
      <c r="H669" s="3"/>
      <c r="J669" s="226"/>
      <c r="K669" s="3"/>
      <c r="L669" s="3"/>
      <c r="O669" s="227"/>
      <c r="Q669" s="94"/>
      <c r="R669" s="94"/>
      <c r="S669" s="94"/>
      <c r="T669" s="94"/>
    </row>
    <row r="670" ht="15.75" customHeight="1">
      <c r="A670" s="234"/>
      <c r="B670" s="222"/>
      <c r="C670" s="223"/>
      <c r="D670" s="231"/>
      <c r="E670" s="3"/>
      <c r="F670" s="3"/>
      <c r="G670" s="3"/>
      <c r="H670" s="3"/>
      <c r="J670" s="226"/>
      <c r="K670" s="3"/>
      <c r="L670" s="3"/>
      <c r="O670" s="227"/>
      <c r="Q670" s="94"/>
      <c r="R670" s="94"/>
      <c r="S670" s="94"/>
      <c r="T670" s="94"/>
    </row>
    <row r="671" ht="15.75" customHeight="1">
      <c r="A671" s="234"/>
      <c r="B671" s="222"/>
      <c r="C671" s="223"/>
      <c r="D671" s="231"/>
      <c r="E671" s="3"/>
      <c r="F671" s="3"/>
      <c r="G671" s="3"/>
      <c r="H671" s="3"/>
      <c r="J671" s="226"/>
      <c r="K671" s="3"/>
      <c r="L671" s="3"/>
      <c r="O671" s="227"/>
      <c r="Q671" s="94"/>
      <c r="R671" s="94"/>
      <c r="S671" s="94"/>
      <c r="T671" s="94"/>
    </row>
    <row r="672" ht="15.75" customHeight="1">
      <c r="A672" s="234"/>
      <c r="B672" s="222"/>
      <c r="C672" s="223"/>
      <c r="D672" s="231"/>
      <c r="E672" s="3"/>
      <c r="F672" s="3"/>
      <c r="G672" s="3"/>
      <c r="H672" s="3"/>
      <c r="J672" s="226"/>
      <c r="K672" s="3"/>
      <c r="L672" s="3"/>
      <c r="O672" s="227"/>
      <c r="Q672" s="94"/>
      <c r="R672" s="94"/>
      <c r="S672" s="94"/>
      <c r="T672" s="94"/>
    </row>
    <row r="673" ht="15.75" customHeight="1">
      <c r="A673" s="234"/>
      <c r="B673" s="222"/>
      <c r="C673" s="223"/>
      <c r="D673" s="231"/>
      <c r="E673" s="3"/>
      <c r="F673" s="3"/>
      <c r="G673" s="3"/>
      <c r="H673" s="3"/>
      <c r="J673" s="226"/>
      <c r="K673" s="3"/>
      <c r="L673" s="3"/>
      <c r="O673" s="227"/>
      <c r="Q673" s="94"/>
      <c r="R673" s="94"/>
      <c r="S673" s="94"/>
      <c r="T673" s="94"/>
    </row>
    <row r="674" ht="15.75" customHeight="1">
      <c r="A674" s="234"/>
      <c r="B674" s="222"/>
      <c r="C674" s="223"/>
      <c r="D674" s="231"/>
      <c r="E674" s="3"/>
      <c r="F674" s="3"/>
      <c r="G674" s="3"/>
      <c r="H674" s="3"/>
      <c r="J674" s="226"/>
      <c r="K674" s="3"/>
      <c r="L674" s="3"/>
      <c r="O674" s="227"/>
      <c r="Q674" s="94"/>
      <c r="R674" s="94"/>
      <c r="S674" s="94"/>
      <c r="T674" s="94"/>
    </row>
    <row r="675" ht="15.75" customHeight="1">
      <c r="A675" s="234"/>
      <c r="B675" s="222"/>
      <c r="C675" s="223"/>
      <c r="D675" s="231"/>
      <c r="E675" s="3"/>
      <c r="F675" s="3"/>
      <c r="G675" s="3"/>
      <c r="H675" s="3"/>
      <c r="J675" s="226"/>
      <c r="K675" s="3"/>
      <c r="L675" s="3"/>
      <c r="O675" s="227"/>
      <c r="Q675" s="94"/>
      <c r="R675" s="94"/>
      <c r="S675" s="94"/>
      <c r="T675" s="94"/>
    </row>
    <row r="676" ht="15.75" customHeight="1">
      <c r="A676" s="234"/>
      <c r="B676" s="222"/>
      <c r="C676" s="223"/>
      <c r="D676" s="231"/>
      <c r="E676" s="3"/>
      <c r="F676" s="3"/>
      <c r="G676" s="3"/>
      <c r="H676" s="3"/>
      <c r="J676" s="226"/>
      <c r="K676" s="3"/>
      <c r="L676" s="3"/>
      <c r="O676" s="227"/>
      <c r="Q676" s="94"/>
      <c r="R676" s="94"/>
      <c r="S676" s="94"/>
      <c r="T676" s="94"/>
    </row>
    <row r="677" ht="15.75" customHeight="1">
      <c r="A677" s="234"/>
      <c r="B677" s="222"/>
      <c r="C677" s="223"/>
      <c r="D677" s="231"/>
      <c r="E677" s="3"/>
      <c r="F677" s="3"/>
      <c r="G677" s="3"/>
      <c r="H677" s="3"/>
      <c r="J677" s="226"/>
      <c r="K677" s="3"/>
      <c r="L677" s="3"/>
      <c r="O677" s="227"/>
      <c r="Q677" s="94"/>
      <c r="R677" s="94"/>
      <c r="S677" s="94"/>
      <c r="T677" s="94"/>
    </row>
    <row r="678" ht="15.75" customHeight="1">
      <c r="A678" s="234"/>
      <c r="B678" s="222"/>
      <c r="C678" s="223"/>
      <c r="D678" s="231"/>
      <c r="E678" s="3"/>
      <c r="F678" s="3"/>
      <c r="G678" s="3"/>
      <c r="H678" s="3"/>
      <c r="J678" s="226"/>
      <c r="K678" s="3"/>
      <c r="L678" s="3"/>
      <c r="O678" s="227"/>
      <c r="Q678" s="94"/>
      <c r="R678" s="94"/>
      <c r="S678" s="94"/>
      <c r="T678" s="94"/>
    </row>
    <row r="679" ht="15.75" customHeight="1">
      <c r="A679" s="234"/>
      <c r="B679" s="222"/>
      <c r="C679" s="223"/>
      <c r="D679" s="231"/>
      <c r="E679" s="3"/>
      <c r="F679" s="3"/>
      <c r="G679" s="3"/>
      <c r="H679" s="3"/>
      <c r="J679" s="226"/>
      <c r="K679" s="3"/>
      <c r="L679" s="3"/>
      <c r="O679" s="227"/>
      <c r="Q679" s="94"/>
      <c r="R679" s="94"/>
      <c r="S679" s="94"/>
      <c r="T679" s="94"/>
    </row>
    <row r="680" ht="15.75" customHeight="1">
      <c r="A680" s="234"/>
      <c r="B680" s="222"/>
      <c r="C680" s="223"/>
      <c r="D680" s="231"/>
      <c r="E680" s="3"/>
      <c r="F680" s="3"/>
      <c r="G680" s="3"/>
      <c r="H680" s="3"/>
      <c r="J680" s="226"/>
      <c r="K680" s="3"/>
      <c r="L680" s="3"/>
      <c r="O680" s="227"/>
      <c r="Q680" s="94"/>
      <c r="R680" s="94"/>
      <c r="S680" s="94"/>
      <c r="T680" s="94"/>
    </row>
    <row r="681" ht="15.75" customHeight="1">
      <c r="A681" s="234"/>
      <c r="B681" s="222"/>
      <c r="C681" s="223"/>
      <c r="D681" s="231"/>
      <c r="E681" s="3"/>
      <c r="F681" s="3"/>
      <c r="G681" s="3"/>
      <c r="H681" s="3"/>
      <c r="J681" s="226"/>
      <c r="K681" s="3"/>
      <c r="L681" s="3"/>
      <c r="O681" s="227"/>
      <c r="Q681" s="94"/>
      <c r="R681" s="94"/>
      <c r="S681" s="94"/>
      <c r="T681" s="94"/>
    </row>
    <row r="682" ht="15.75" customHeight="1">
      <c r="A682" s="234"/>
      <c r="B682" s="222"/>
      <c r="C682" s="223"/>
      <c r="D682" s="231"/>
      <c r="E682" s="3"/>
      <c r="F682" s="3"/>
      <c r="G682" s="3"/>
      <c r="H682" s="3"/>
      <c r="J682" s="226"/>
      <c r="K682" s="3"/>
      <c r="L682" s="3"/>
      <c r="O682" s="227"/>
      <c r="Q682" s="94"/>
      <c r="R682" s="94"/>
      <c r="S682" s="94"/>
      <c r="T682" s="94"/>
    </row>
    <row r="683" ht="15.75" customHeight="1">
      <c r="A683" s="234"/>
      <c r="B683" s="222"/>
      <c r="C683" s="223"/>
      <c r="D683" s="231"/>
      <c r="E683" s="3"/>
      <c r="F683" s="3"/>
      <c r="G683" s="3"/>
      <c r="H683" s="3"/>
      <c r="J683" s="226"/>
      <c r="K683" s="3"/>
      <c r="L683" s="3"/>
      <c r="O683" s="227"/>
      <c r="Q683" s="94"/>
      <c r="R683" s="94"/>
      <c r="S683" s="94"/>
      <c r="T683" s="94"/>
    </row>
    <row r="684" ht="15.75" customHeight="1">
      <c r="A684" s="234"/>
      <c r="B684" s="222"/>
      <c r="C684" s="223"/>
      <c r="D684" s="231"/>
      <c r="E684" s="3"/>
      <c r="F684" s="3"/>
      <c r="G684" s="3"/>
      <c r="H684" s="3"/>
      <c r="J684" s="226"/>
      <c r="K684" s="3"/>
      <c r="L684" s="3"/>
      <c r="O684" s="227"/>
      <c r="Q684" s="94"/>
      <c r="R684" s="94"/>
      <c r="S684" s="94"/>
      <c r="T684" s="94"/>
    </row>
    <row r="685" ht="15.75" customHeight="1">
      <c r="A685" s="234"/>
      <c r="B685" s="222"/>
      <c r="C685" s="223"/>
      <c r="D685" s="231"/>
      <c r="E685" s="3"/>
      <c r="F685" s="3"/>
      <c r="G685" s="3"/>
      <c r="H685" s="3"/>
      <c r="J685" s="226"/>
      <c r="K685" s="3"/>
      <c r="L685" s="3"/>
      <c r="O685" s="227"/>
      <c r="Q685" s="94"/>
      <c r="R685" s="94"/>
      <c r="S685" s="94"/>
      <c r="T685" s="94"/>
    </row>
    <row r="686" ht="15.75" customHeight="1">
      <c r="A686" s="234"/>
      <c r="B686" s="222"/>
      <c r="C686" s="223"/>
      <c r="D686" s="231"/>
      <c r="E686" s="3"/>
      <c r="F686" s="3"/>
      <c r="G686" s="3"/>
      <c r="H686" s="3"/>
      <c r="J686" s="226"/>
      <c r="K686" s="3"/>
      <c r="L686" s="3"/>
      <c r="O686" s="227"/>
      <c r="Q686" s="94"/>
      <c r="R686" s="94"/>
      <c r="S686" s="94"/>
      <c r="T686" s="94"/>
    </row>
    <row r="687" ht="15.75" customHeight="1">
      <c r="A687" s="234"/>
      <c r="B687" s="222"/>
      <c r="C687" s="223"/>
      <c r="D687" s="231"/>
      <c r="E687" s="3"/>
      <c r="F687" s="3"/>
      <c r="G687" s="3"/>
      <c r="H687" s="3"/>
      <c r="J687" s="226"/>
      <c r="K687" s="3"/>
      <c r="L687" s="3"/>
      <c r="O687" s="227"/>
      <c r="Q687" s="94"/>
      <c r="R687" s="94"/>
      <c r="S687" s="94"/>
      <c r="T687" s="94"/>
    </row>
    <row r="688" ht="15.75" customHeight="1">
      <c r="A688" s="234"/>
      <c r="B688" s="222"/>
      <c r="C688" s="223"/>
      <c r="D688" s="231"/>
      <c r="E688" s="3"/>
      <c r="F688" s="3"/>
      <c r="G688" s="3"/>
      <c r="H688" s="3"/>
      <c r="J688" s="226"/>
      <c r="K688" s="3"/>
      <c r="L688" s="3"/>
      <c r="O688" s="227"/>
      <c r="Q688" s="94"/>
      <c r="R688" s="94"/>
      <c r="S688" s="94"/>
      <c r="T688" s="94"/>
    </row>
    <row r="689" ht="15.75" customHeight="1">
      <c r="A689" s="234"/>
      <c r="B689" s="222"/>
      <c r="C689" s="223"/>
      <c r="D689" s="231"/>
      <c r="E689" s="3"/>
      <c r="F689" s="3"/>
      <c r="G689" s="3"/>
      <c r="H689" s="3"/>
      <c r="J689" s="226"/>
      <c r="K689" s="3"/>
      <c r="L689" s="3"/>
      <c r="O689" s="227"/>
      <c r="Q689" s="94"/>
      <c r="R689" s="94"/>
      <c r="S689" s="94"/>
      <c r="T689" s="94"/>
    </row>
    <row r="690" ht="15.75" customHeight="1">
      <c r="A690" s="234"/>
      <c r="B690" s="222"/>
      <c r="C690" s="223"/>
      <c r="D690" s="231"/>
      <c r="E690" s="3"/>
      <c r="F690" s="3"/>
      <c r="G690" s="3"/>
      <c r="H690" s="3"/>
      <c r="J690" s="226"/>
      <c r="K690" s="3"/>
      <c r="L690" s="3"/>
      <c r="O690" s="227"/>
      <c r="Q690" s="94"/>
      <c r="R690" s="94"/>
      <c r="S690" s="94"/>
      <c r="T690" s="94"/>
    </row>
    <row r="691" ht="15.75" customHeight="1">
      <c r="A691" s="234"/>
      <c r="B691" s="222"/>
      <c r="C691" s="223"/>
      <c r="D691" s="231"/>
      <c r="E691" s="3"/>
      <c r="F691" s="3"/>
      <c r="G691" s="3"/>
      <c r="H691" s="3"/>
      <c r="J691" s="226"/>
      <c r="K691" s="3"/>
      <c r="L691" s="3"/>
      <c r="O691" s="227"/>
      <c r="Q691" s="94"/>
      <c r="R691" s="94"/>
      <c r="S691" s="94"/>
      <c r="T691" s="94"/>
    </row>
    <row r="692" ht="15.75" customHeight="1">
      <c r="A692" s="234"/>
      <c r="B692" s="222"/>
      <c r="C692" s="223"/>
      <c r="D692" s="231"/>
      <c r="E692" s="3"/>
      <c r="F692" s="3"/>
      <c r="G692" s="3"/>
      <c r="H692" s="3"/>
      <c r="J692" s="226"/>
      <c r="K692" s="3"/>
      <c r="L692" s="3"/>
      <c r="O692" s="227"/>
      <c r="Q692" s="94"/>
      <c r="R692" s="94"/>
      <c r="S692" s="94"/>
      <c r="T692" s="94"/>
    </row>
    <row r="693" ht="15.75" customHeight="1">
      <c r="A693" s="234"/>
      <c r="B693" s="222"/>
      <c r="C693" s="223"/>
      <c r="D693" s="231"/>
      <c r="E693" s="3"/>
      <c r="F693" s="3"/>
      <c r="G693" s="3"/>
      <c r="H693" s="3"/>
      <c r="J693" s="226"/>
      <c r="K693" s="3"/>
      <c r="L693" s="3"/>
      <c r="O693" s="227"/>
      <c r="Q693" s="94"/>
      <c r="R693" s="94"/>
      <c r="S693" s="94"/>
      <c r="T693" s="94"/>
    </row>
    <row r="694" ht="15.75" customHeight="1">
      <c r="A694" s="234"/>
      <c r="B694" s="222"/>
      <c r="C694" s="223"/>
      <c r="D694" s="231"/>
      <c r="E694" s="3"/>
      <c r="F694" s="3"/>
      <c r="G694" s="3"/>
      <c r="H694" s="3"/>
      <c r="J694" s="226"/>
      <c r="K694" s="3"/>
      <c r="L694" s="3"/>
      <c r="O694" s="227"/>
      <c r="Q694" s="94"/>
      <c r="R694" s="94"/>
      <c r="S694" s="94"/>
      <c r="T694" s="94"/>
    </row>
    <row r="695" ht="15.75" customHeight="1">
      <c r="A695" s="234"/>
      <c r="B695" s="222"/>
      <c r="C695" s="223"/>
      <c r="D695" s="231"/>
      <c r="E695" s="3"/>
      <c r="F695" s="3"/>
      <c r="G695" s="3"/>
      <c r="H695" s="3"/>
      <c r="J695" s="226"/>
      <c r="K695" s="3"/>
      <c r="L695" s="3"/>
      <c r="O695" s="227"/>
      <c r="Q695" s="94"/>
      <c r="R695" s="94"/>
      <c r="S695" s="94"/>
      <c r="T695" s="94"/>
    </row>
    <row r="696" ht="15.75" customHeight="1">
      <c r="A696" s="234"/>
      <c r="B696" s="222"/>
      <c r="C696" s="223"/>
      <c r="D696" s="231"/>
      <c r="E696" s="3"/>
      <c r="F696" s="3"/>
      <c r="G696" s="3"/>
      <c r="H696" s="3"/>
      <c r="J696" s="226"/>
      <c r="K696" s="3"/>
      <c r="L696" s="3"/>
      <c r="O696" s="227"/>
      <c r="Q696" s="94"/>
      <c r="R696" s="94"/>
      <c r="S696" s="94"/>
      <c r="T696" s="94"/>
    </row>
    <row r="697" ht="15.75" customHeight="1">
      <c r="A697" s="234"/>
      <c r="B697" s="222"/>
      <c r="C697" s="223"/>
      <c r="D697" s="231"/>
      <c r="E697" s="3"/>
      <c r="F697" s="3"/>
      <c r="G697" s="3"/>
      <c r="H697" s="3"/>
      <c r="J697" s="226"/>
      <c r="K697" s="3"/>
      <c r="L697" s="3"/>
      <c r="O697" s="227"/>
      <c r="Q697" s="94"/>
      <c r="R697" s="94"/>
      <c r="S697" s="94"/>
      <c r="T697" s="94"/>
    </row>
    <row r="698" ht="15.75" customHeight="1">
      <c r="A698" s="234"/>
      <c r="B698" s="222"/>
      <c r="C698" s="223"/>
      <c r="D698" s="231"/>
      <c r="E698" s="3"/>
      <c r="F698" s="3"/>
      <c r="G698" s="3"/>
      <c r="H698" s="3"/>
      <c r="J698" s="226"/>
      <c r="K698" s="3"/>
      <c r="L698" s="3"/>
      <c r="O698" s="227"/>
      <c r="Q698" s="94"/>
      <c r="R698" s="94"/>
      <c r="S698" s="94"/>
      <c r="T698" s="94"/>
    </row>
    <row r="699" ht="15.75" customHeight="1">
      <c r="A699" s="234"/>
      <c r="B699" s="222"/>
      <c r="C699" s="223"/>
      <c r="D699" s="231"/>
      <c r="E699" s="3"/>
      <c r="F699" s="3"/>
      <c r="G699" s="3"/>
      <c r="H699" s="3"/>
      <c r="J699" s="226"/>
      <c r="K699" s="3"/>
      <c r="L699" s="3"/>
      <c r="O699" s="227"/>
      <c r="Q699" s="94"/>
      <c r="R699" s="94"/>
      <c r="S699" s="94"/>
      <c r="T699" s="94"/>
    </row>
    <row r="700" ht="15.75" customHeight="1">
      <c r="A700" s="234"/>
      <c r="B700" s="222"/>
      <c r="C700" s="223"/>
      <c r="D700" s="231"/>
      <c r="E700" s="3"/>
      <c r="F700" s="3"/>
      <c r="G700" s="3"/>
      <c r="H700" s="3"/>
      <c r="J700" s="226"/>
      <c r="K700" s="3"/>
      <c r="L700" s="3"/>
      <c r="O700" s="227"/>
      <c r="Q700" s="94"/>
      <c r="R700" s="94"/>
      <c r="S700" s="94"/>
      <c r="T700" s="94"/>
    </row>
    <row r="701" ht="15.75" customHeight="1">
      <c r="A701" s="234"/>
      <c r="B701" s="222"/>
      <c r="C701" s="223"/>
      <c r="D701" s="231"/>
      <c r="E701" s="3"/>
      <c r="F701" s="3"/>
      <c r="G701" s="3"/>
      <c r="H701" s="3"/>
      <c r="J701" s="226"/>
      <c r="K701" s="3"/>
      <c r="L701" s="3"/>
      <c r="O701" s="227"/>
      <c r="Q701" s="94"/>
      <c r="R701" s="94"/>
      <c r="S701" s="94"/>
      <c r="T701" s="94"/>
    </row>
    <row r="702" ht="15.75" customHeight="1">
      <c r="A702" s="234"/>
      <c r="B702" s="222"/>
      <c r="C702" s="223"/>
      <c r="D702" s="231"/>
      <c r="E702" s="3"/>
      <c r="F702" s="3"/>
      <c r="G702" s="3"/>
      <c r="H702" s="3"/>
      <c r="J702" s="226"/>
      <c r="K702" s="3"/>
      <c r="L702" s="3"/>
      <c r="O702" s="227"/>
      <c r="Q702" s="94"/>
      <c r="R702" s="94"/>
      <c r="S702" s="94"/>
      <c r="T702" s="94"/>
    </row>
    <row r="703" ht="15.75" customHeight="1">
      <c r="A703" s="234"/>
      <c r="B703" s="222"/>
      <c r="C703" s="223"/>
      <c r="D703" s="231"/>
      <c r="E703" s="3"/>
      <c r="F703" s="3"/>
      <c r="G703" s="3"/>
      <c r="H703" s="3"/>
      <c r="J703" s="226"/>
      <c r="K703" s="3"/>
      <c r="L703" s="3"/>
      <c r="O703" s="227"/>
      <c r="Q703" s="94"/>
      <c r="R703" s="94"/>
      <c r="S703" s="94"/>
      <c r="T703" s="94"/>
    </row>
    <row r="704" ht="15.75" customHeight="1">
      <c r="A704" s="234"/>
      <c r="B704" s="222"/>
      <c r="C704" s="223"/>
      <c r="D704" s="231"/>
      <c r="E704" s="3"/>
      <c r="F704" s="3"/>
      <c r="G704" s="3"/>
      <c r="H704" s="3"/>
      <c r="J704" s="226"/>
      <c r="K704" s="3"/>
      <c r="L704" s="3"/>
      <c r="O704" s="227"/>
      <c r="Q704" s="94"/>
      <c r="R704" s="94"/>
      <c r="S704" s="94"/>
      <c r="T704" s="94"/>
    </row>
    <row r="705" ht="15.75" customHeight="1">
      <c r="A705" s="234"/>
      <c r="B705" s="222"/>
      <c r="C705" s="223"/>
      <c r="D705" s="231"/>
      <c r="E705" s="3"/>
      <c r="F705" s="3"/>
      <c r="G705" s="3"/>
      <c r="H705" s="3"/>
      <c r="J705" s="226"/>
      <c r="K705" s="3"/>
      <c r="L705" s="3"/>
      <c r="O705" s="227"/>
      <c r="Q705" s="94"/>
      <c r="R705" s="94"/>
      <c r="S705" s="94"/>
      <c r="T705" s="94"/>
    </row>
    <row r="706" ht="15.75" customHeight="1">
      <c r="A706" s="234"/>
      <c r="B706" s="222"/>
      <c r="C706" s="223"/>
      <c r="D706" s="231"/>
      <c r="E706" s="3"/>
      <c r="F706" s="3"/>
      <c r="G706" s="3"/>
      <c r="H706" s="3"/>
      <c r="J706" s="226"/>
      <c r="K706" s="3"/>
      <c r="L706" s="3"/>
      <c r="O706" s="227"/>
      <c r="Q706" s="94"/>
      <c r="R706" s="94"/>
      <c r="S706" s="94"/>
      <c r="T706" s="94"/>
    </row>
    <row r="707" ht="15.75" customHeight="1">
      <c r="A707" s="234"/>
      <c r="B707" s="222"/>
      <c r="C707" s="223"/>
      <c r="D707" s="231"/>
      <c r="E707" s="3"/>
      <c r="F707" s="3"/>
      <c r="G707" s="3"/>
      <c r="H707" s="3"/>
      <c r="J707" s="226"/>
      <c r="K707" s="3"/>
      <c r="L707" s="3"/>
      <c r="O707" s="227"/>
      <c r="Q707" s="94"/>
      <c r="R707" s="94"/>
      <c r="S707" s="94"/>
      <c r="T707" s="94"/>
    </row>
    <row r="708" ht="15.75" customHeight="1">
      <c r="A708" s="234"/>
      <c r="B708" s="222"/>
      <c r="C708" s="223"/>
      <c r="D708" s="231"/>
      <c r="E708" s="3"/>
      <c r="F708" s="3"/>
      <c r="G708" s="3"/>
      <c r="H708" s="3"/>
      <c r="J708" s="226"/>
      <c r="K708" s="3"/>
      <c r="L708" s="3"/>
      <c r="O708" s="227"/>
      <c r="Q708" s="94"/>
      <c r="R708" s="94"/>
      <c r="S708" s="94"/>
      <c r="T708" s="94"/>
    </row>
    <row r="709" ht="15.75" customHeight="1">
      <c r="A709" s="234"/>
      <c r="B709" s="222"/>
      <c r="C709" s="223"/>
      <c r="D709" s="231"/>
      <c r="E709" s="3"/>
      <c r="F709" s="3"/>
      <c r="G709" s="3"/>
      <c r="H709" s="3"/>
      <c r="J709" s="226"/>
      <c r="K709" s="3"/>
      <c r="L709" s="3"/>
      <c r="O709" s="227"/>
      <c r="Q709" s="94"/>
      <c r="R709" s="94"/>
      <c r="S709" s="94"/>
      <c r="T709" s="94"/>
    </row>
    <row r="710" ht="15.75" customHeight="1">
      <c r="A710" s="234"/>
      <c r="B710" s="222"/>
      <c r="C710" s="223"/>
      <c r="D710" s="231"/>
      <c r="E710" s="3"/>
      <c r="F710" s="3"/>
      <c r="G710" s="3"/>
      <c r="H710" s="3"/>
      <c r="J710" s="226"/>
      <c r="K710" s="3"/>
      <c r="L710" s="3"/>
      <c r="O710" s="227"/>
      <c r="Q710" s="94"/>
      <c r="R710" s="94"/>
      <c r="S710" s="94"/>
      <c r="T710" s="94"/>
    </row>
    <row r="711" ht="15.75" customHeight="1">
      <c r="A711" s="234"/>
      <c r="B711" s="222"/>
      <c r="C711" s="223"/>
      <c r="D711" s="231"/>
      <c r="E711" s="3"/>
      <c r="F711" s="3"/>
      <c r="G711" s="3"/>
      <c r="H711" s="3"/>
      <c r="J711" s="226"/>
      <c r="K711" s="3"/>
      <c r="L711" s="3"/>
      <c r="O711" s="227"/>
      <c r="Q711" s="94"/>
      <c r="R711" s="94"/>
      <c r="S711" s="94"/>
      <c r="T711" s="94"/>
    </row>
    <row r="712" ht="15.75" customHeight="1">
      <c r="A712" s="234"/>
      <c r="B712" s="222"/>
      <c r="C712" s="223"/>
      <c r="D712" s="231"/>
      <c r="E712" s="3"/>
      <c r="F712" s="3"/>
      <c r="G712" s="3"/>
      <c r="H712" s="3"/>
      <c r="J712" s="226"/>
      <c r="K712" s="3"/>
      <c r="L712" s="3"/>
      <c r="O712" s="227"/>
      <c r="Q712" s="94"/>
      <c r="R712" s="94"/>
      <c r="S712" s="94"/>
      <c r="T712" s="94"/>
    </row>
    <row r="713" ht="15.75" customHeight="1">
      <c r="A713" s="234"/>
      <c r="B713" s="222"/>
      <c r="C713" s="223"/>
      <c r="D713" s="231"/>
      <c r="E713" s="3"/>
      <c r="F713" s="3"/>
      <c r="G713" s="3"/>
      <c r="H713" s="3"/>
      <c r="J713" s="226"/>
      <c r="K713" s="3"/>
      <c r="L713" s="3"/>
      <c r="O713" s="227"/>
      <c r="Q713" s="94"/>
      <c r="R713" s="94"/>
      <c r="S713" s="94"/>
      <c r="T713" s="94"/>
    </row>
    <row r="714" ht="15.75" customHeight="1">
      <c r="A714" s="234"/>
      <c r="B714" s="222"/>
      <c r="C714" s="223"/>
      <c r="D714" s="231"/>
      <c r="E714" s="3"/>
      <c r="F714" s="3"/>
      <c r="G714" s="3"/>
      <c r="H714" s="3"/>
      <c r="J714" s="226"/>
      <c r="K714" s="3"/>
      <c r="L714" s="3"/>
      <c r="O714" s="227"/>
      <c r="Q714" s="94"/>
      <c r="R714" s="94"/>
      <c r="S714" s="94"/>
      <c r="T714" s="94"/>
    </row>
    <row r="715" ht="15.75" customHeight="1">
      <c r="A715" s="234"/>
      <c r="B715" s="222"/>
      <c r="C715" s="223"/>
      <c r="D715" s="231"/>
      <c r="E715" s="3"/>
      <c r="F715" s="3"/>
      <c r="G715" s="3"/>
      <c r="H715" s="3"/>
      <c r="J715" s="226"/>
      <c r="K715" s="3"/>
      <c r="L715" s="3"/>
      <c r="O715" s="227"/>
      <c r="Q715" s="94"/>
      <c r="R715" s="94"/>
      <c r="S715" s="94"/>
      <c r="T715" s="94"/>
    </row>
    <row r="716" ht="15.75" customHeight="1">
      <c r="A716" s="234"/>
      <c r="B716" s="222"/>
      <c r="C716" s="223"/>
      <c r="D716" s="231"/>
      <c r="E716" s="3"/>
      <c r="F716" s="3"/>
      <c r="G716" s="3"/>
      <c r="H716" s="3"/>
      <c r="J716" s="226"/>
      <c r="K716" s="3"/>
      <c r="L716" s="3"/>
      <c r="O716" s="227"/>
      <c r="Q716" s="94"/>
      <c r="R716" s="94"/>
      <c r="S716" s="94"/>
      <c r="T716" s="94"/>
    </row>
    <row r="717" ht="15.75" customHeight="1">
      <c r="A717" s="234"/>
      <c r="B717" s="222"/>
      <c r="C717" s="223"/>
      <c r="D717" s="231"/>
      <c r="E717" s="3"/>
      <c r="F717" s="3"/>
      <c r="G717" s="3"/>
      <c r="H717" s="3"/>
      <c r="J717" s="226"/>
      <c r="K717" s="3"/>
      <c r="L717" s="3"/>
      <c r="O717" s="227"/>
      <c r="Q717" s="94"/>
      <c r="R717" s="94"/>
      <c r="S717" s="94"/>
      <c r="T717" s="94"/>
    </row>
    <row r="718" ht="15.75" customHeight="1">
      <c r="A718" s="234"/>
      <c r="B718" s="222"/>
      <c r="C718" s="223"/>
      <c r="D718" s="231"/>
      <c r="E718" s="3"/>
      <c r="F718" s="3"/>
      <c r="G718" s="3"/>
      <c r="H718" s="3"/>
      <c r="J718" s="226"/>
      <c r="K718" s="3"/>
      <c r="L718" s="3"/>
      <c r="O718" s="227"/>
      <c r="Q718" s="94"/>
      <c r="R718" s="94"/>
      <c r="S718" s="94"/>
      <c r="T718" s="94"/>
    </row>
    <row r="719" ht="15.75" customHeight="1">
      <c r="A719" s="234"/>
      <c r="B719" s="222"/>
      <c r="C719" s="223"/>
      <c r="D719" s="231"/>
      <c r="E719" s="3"/>
      <c r="F719" s="3"/>
      <c r="G719" s="3"/>
      <c r="H719" s="3"/>
      <c r="J719" s="226"/>
      <c r="K719" s="3"/>
      <c r="L719" s="3"/>
      <c r="O719" s="227"/>
      <c r="Q719" s="94"/>
      <c r="R719" s="94"/>
      <c r="S719" s="94"/>
      <c r="T719" s="94"/>
    </row>
    <row r="720" ht="15.75" customHeight="1">
      <c r="A720" s="234"/>
      <c r="B720" s="222"/>
      <c r="C720" s="223"/>
      <c r="D720" s="231"/>
      <c r="E720" s="3"/>
      <c r="F720" s="3"/>
      <c r="G720" s="3"/>
      <c r="H720" s="3"/>
      <c r="J720" s="226"/>
      <c r="K720" s="3"/>
      <c r="L720" s="3"/>
      <c r="O720" s="227"/>
      <c r="Q720" s="94"/>
      <c r="R720" s="94"/>
      <c r="S720" s="94"/>
      <c r="T720" s="94"/>
    </row>
    <row r="721" ht="15.75" customHeight="1">
      <c r="A721" s="234"/>
      <c r="B721" s="222"/>
      <c r="C721" s="223"/>
      <c r="D721" s="231"/>
      <c r="E721" s="3"/>
      <c r="F721" s="3"/>
      <c r="G721" s="3"/>
      <c r="H721" s="3"/>
      <c r="J721" s="226"/>
      <c r="K721" s="3"/>
      <c r="L721" s="3"/>
      <c r="O721" s="227"/>
      <c r="Q721" s="94"/>
      <c r="R721" s="94"/>
      <c r="S721" s="94"/>
      <c r="T721" s="94"/>
    </row>
    <row r="722" ht="15.75" customHeight="1">
      <c r="A722" s="234"/>
      <c r="B722" s="222"/>
      <c r="C722" s="223"/>
      <c r="D722" s="231"/>
      <c r="E722" s="3"/>
      <c r="F722" s="3"/>
      <c r="G722" s="3"/>
      <c r="H722" s="3"/>
      <c r="J722" s="226"/>
      <c r="K722" s="3"/>
      <c r="L722" s="3"/>
      <c r="O722" s="227"/>
      <c r="Q722" s="94"/>
      <c r="R722" s="94"/>
      <c r="S722" s="94"/>
      <c r="T722" s="94"/>
    </row>
    <row r="723" ht="15.75" customHeight="1">
      <c r="A723" s="234"/>
      <c r="B723" s="222"/>
      <c r="C723" s="223"/>
      <c r="D723" s="231"/>
      <c r="E723" s="3"/>
      <c r="F723" s="3"/>
      <c r="G723" s="3"/>
      <c r="H723" s="3"/>
      <c r="J723" s="226"/>
      <c r="K723" s="3"/>
      <c r="L723" s="3"/>
      <c r="O723" s="227"/>
      <c r="Q723" s="94"/>
      <c r="R723" s="94"/>
      <c r="S723" s="94"/>
      <c r="T723" s="94"/>
    </row>
    <row r="724" ht="15.75" customHeight="1">
      <c r="A724" s="234"/>
      <c r="B724" s="222"/>
      <c r="C724" s="223"/>
      <c r="D724" s="231"/>
      <c r="E724" s="3"/>
      <c r="F724" s="3"/>
      <c r="G724" s="3"/>
      <c r="H724" s="3"/>
      <c r="J724" s="226"/>
      <c r="K724" s="3"/>
      <c r="L724" s="3"/>
      <c r="O724" s="227"/>
      <c r="Q724" s="94"/>
      <c r="R724" s="94"/>
      <c r="S724" s="94"/>
      <c r="T724" s="94"/>
    </row>
    <row r="725" ht="15.75" customHeight="1">
      <c r="A725" s="234"/>
      <c r="B725" s="222"/>
      <c r="C725" s="223"/>
      <c r="D725" s="231"/>
      <c r="E725" s="3"/>
      <c r="F725" s="3"/>
      <c r="G725" s="3"/>
      <c r="H725" s="3"/>
      <c r="J725" s="226"/>
      <c r="K725" s="3"/>
      <c r="L725" s="3"/>
      <c r="O725" s="227"/>
      <c r="Q725" s="94"/>
      <c r="R725" s="94"/>
      <c r="S725" s="94"/>
      <c r="T725" s="94"/>
    </row>
    <row r="726" ht="15.75" customHeight="1">
      <c r="A726" s="234"/>
      <c r="B726" s="222"/>
      <c r="C726" s="223"/>
      <c r="D726" s="231"/>
      <c r="E726" s="3"/>
      <c r="F726" s="3"/>
      <c r="G726" s="3"/>
      <c r="H726" s="3"/>
      <c r="J726" s="226"/>
      <c r="K726" s="3"/>
      <c r="L726" s="3"/>
      <c r="O726" s="227"/>
      <c r="Q726" s="94"/>
      <c r="R726" s="94"/>
      <c r="S726" s="94"/>
      <c r="T726" s="94"/>
    </row>
    <row r="727" ht="15.75" customHeight="1">
      <c r="A727" s="234"/>
      <c r="B727" s="222"/>
      <c r="C727" s="223"/>
      <c r="D727" s="231"/>
      <c r="E727" s="3"/>
      <c r="F727" s="3"/>
      <c r="G727" s="3"/>
      <c r="H727" s="3"/>
      <c r="J727" s="226"/>
      <c r="K727" s="3"/>
      <c r="L727" s="3"/>
      <c r="O727" s="227"/>
      <c r="Q727" s="94"/>
      <c r="R727" s="94"/>
      <c r="S727" s="94"/>
      <c r="T727" s="94"/>
    </row>
    <row r="728" ht="15.75" customHeight="1">
      <c r="A728" s="234"/>
      <c r="B728" s="222"/>
      <c r="C728" s="223"/>
      <c r="D728" s="231"/>
      <c r="E728" s="3"/>
      <c r="F728" s="3"/>
      <c r="G728" s="3"/>
      <c r="H728" s="3"/>
      <c r="J728" s="226"/>
      <c r="K728" s="3"/>
      <c r="L728" s="3"/>
      <c r="O728" s="227"/>
      <c r="Q728" s="94"/>
      <c r="R728" s="94"/>
      <c r="S728" s="94"/>
      <c r="T728" s="94"/>
    </row>
    <row r="729" ht="15.75" customHeight="1">
      <c r="A729" s="234"/>
      <c r="B729" s="222"/>
      <c r="C729" s="223"/>
      <c r="D729" s="231"/>
      <c r="E729" s="3"/>
      <c r="F729" s="3"/>
      <c r="G729" s="3"/>
      <c r="H729" s="3"/>
      <c r="J729" s="226"/>
      <c r="K729" s="3"/>
      <c r="L729" s="3"/>
      <c r="O729" s="227"/>
      <c r="Q729" s="94"/>
      <c r="R729" s="94"/>
      <c r="S729" s="94"/>
      <c r="T729" s="94"/>
    </row>
    <row r="730" ht="15.75" customHeight="1">
      <c r="A730" s="234"/>
      <c r="B730" s="222"/>
      <c r="C730" s="223"/>
      <c r="D730" s="231"/>
      <c r="E730" s="3"/>
      <c r="F730" s="3"/>
      <c r="G730" s="3"/>
      <c r="H730" s="3"/>
      <c r="J730" s="226"/>
      <c r="K730" s="3"/>
      <c r="L730" s="3"/>
      <c r="O730" s="227"/>
      <c r="Q730" s="94"/>
      <c r="R730" s="94"/>
      <c r="S730" s="94"/>
      <c r="T730" s="94"/>
    </row>
    <row r="731" ht="15.75" customHeight="1">
      <c r="A731" s="234"/>
      <c r="B731" s="222"/>
      <c r="C731" s="223"/>
      <c r="D731" s="231"/>
      <c r="E731" s="3"/>
      <c r="F731" s="3"/>
      <c r="G731" s="3"/>
      <c r="H731" s="3"/>
      <c r="J731" s="226"/>
      <c r="K731" s="3"/>
      <c r="L731" s="3"/>
      <c r="O731" s="227"/>
      <c r="Q731" s="94"/>
      <c r="R731" s="94"/>
      <c r="S731" s="94"/>
      <c r="T731" s="94"/>
    </row>
    <row r="732" ht="15.75" customHeight="1">
      <c r="A732" s="234"/>
      <c r="B732" s="222"/>
      <c r="C732" s="223"/>
      <c r="D732" s="231"/>
      <c r="E732" s="3"/>
      <c r="F732" s="3"/>
      <c r="G732" s="3"/>
      <c r="H732" s="3"/>
      <c r="J732" s="226"/>
      <c r="K732" s="3"/>
      <c r="L732" s="3"/>
      <c r="O732" s="227"/>
      <c r="Q732" s="94"/>
      <c r="R732" s="94"/>
      <c r="S732" s="94"/>
      <c r="T732" s="94"/>
    </row>
    <row r="733" ht="15.75" customHeight="1">
      <c r="A733" s="234"/>
      <c r="B733" s="222"/>
      <c r="C733" s="223"/>
      <c r="D733" s="231"/>
      <c r="E733" s="3"/>
      <c r="F733" s="3"/>
      <c r="G733" s="3"/>
      <c r="H733" s="3"/>
      <c r="J733" s="226"/>
      <c r="K733" s="3"/>
      <c r="L733" s="3"/>
      <c r="O733" s="227"/>
      <c r="Q733" s="94"/>
      <c r="R733" s="94"/>
      <c r="S733" s="94"/>
      <c r="T733" s="94"/>
    </row>
    <row r="734" ht="15.75" customHeight="1">
      <c r="A734" s="234"/>
      <c r="B734" s="222"/>
      <c r="C734" s="223"/>
      <c r="D734" s="231"/>
      <c r="E734" s="3"/>
      <c r="F734" s="3"/>
      <c r="G734" s="3"/>
      <c r="H734" s="3"/>
      <c r="J734" s="226"/>
      <c r="K734" s="3"/>
      <c r="L734" s="3"/>
      <c r="O734" s="227"/>
      <c r="Q734" s="94"/>
      <c r="R734" s="94"/>
      <c r="S734" s="94"/>
      <c r="T734" s="94"/>
    </row>
    <row r="735" ht="15.75" customHeight="1">
      <c r="A735" s="234"/>
      <c r="B735" s="222"/>
      <c r="C735" s="223"/>
      <c r="D735" s="231"/>
      <c r="E735" s="3"/>
      <c r="F735" s="3"/>
      <c r="G735" s="3"/>
      <c r="H735" s="3"/>
      <c r="J735" s="226"/>
      <c r="K735" s="3"/>
      <c r="L735" s="3"/>
      <c r="O735" s="227"/>
      <c r="Q735" s="94"/>
      <c r="R735" s="94"/>
      <c r="S735" s="94"/>
      <c r="T735" s="94"/>
    </row>
    <row r="736" ht="15.75" customHeight="1">
      <c r="A736" s="234"/>
      <c r="B736" s="222"/>
      <c r="C736" s="223"/>
      <c r="D736" s="231"/>
      <c r="E736" s="3"/>
      <c r="F736" s="3"/>
      <c r="G736" s="3"/>
      <c r="H736" s="3"/>
      <c r="J736" s="226"/>
      <c r="K736" s="3"/>
      <c r="L736" s="3"/>
      <c r="O736" s="227"/>
      <c r="Q736" s="94"/>
      <c r="R736" s="94"/>
      <c r="S736" s="94"/>
      <c r="T736" s="94"/>
    </row>
    <row r="737" ht="15.75" customHeight="1">
      <c r="A737" s="234"/>
      <c r="B737" s="222"/>
      <c r="C737" s="223"/>
      <c r="D737" s="231"/>
      <c r="E737" s="3"/>
      <c r="F737" s="3"/>
      <c r="G737" s="3"/>
      <c r="H737" s="3"/>
      <c r="J737" s="226"/>
      <c r="K737" s="3"/>
      <c r="L737" s="3"/>
      <c r="O737" s="227"/>
      <c r="Q737" s="94"/>
      <c r="R737" s="94"/>
      <c r="S737" s="94"/>
      <c r="T737" s="94"/>
    </row>
    <row r="738" ht="15.75" customHeight="1">
      <c r="A738" s="234"/>
      <c r="B738" s="222"/>
      <c r="C738" s="223"/>
      <c r="D738" s="231"/>
      <c r="E738" s="3"/>
      <c r="F738" s="3"/>
      <c r="G738" s="3"/>
      <c r="H738" s="3"/>
      <c r="J738" s="226"/>
      <c r="K738" s="3"/>
      <c r="L738" s="3"/>
      <c r="O738" s="227"/>
      <c r="Q738" s="94"/>
      <c r="R738" s="94"/>
      <c r="S738" s="94"/>
      <c r="T738" s="94"/>
    </row>
    <row r="739" ht="15.75" customHeight="1">
      <c r="A739" s="234"/>
      <c r="B739" s="222"/>
      <c r="C739" s="223"/>
      <c r="D739" s="231"/>
      <c r="E739" s="3"/>
      <c r="F739" s="3"/>
      <c r="G739" s="3"/>
      <c r="H739" s="3"/>
      <c r="J739" s="226"/>
      <c r="K739" s="3"/>
      <c r="L739" s="3"/>
      <c r="O739" s="227"/>
      <c r="Q739" s="94"/>
      <c r="R739" s="94"/>
      <c r="S739" s="94"/>
      <c r="T739" s="94"/>
    </row>
    <row r="740" ht="15.75" customHeight="1">
      <c r="A740" s="234"/>
      <c r="B740" s="222"/>
      <c r="C740" s="223"/>
      <c r="D740" s="231"/>
      <c r="E740" s="3"/>
      <c r="F740" s="3"/>
      <c r="G740" s="3"/>
      <c r="H740" s="3"/>
      <c r="J740" s="226"/>
      <c r="K740" s="3"/>
      <c r="L740" s="3"/>
      <c r="O740" s="227"/>
      <c r="Q740" s="94"/>
      <c r="R740" s="94"/>
      <c r="S740" s="94"/>
      <c r="T740" s="94"/>
    </row>
    <row r="741" ht="15.75" customHeight="1">
      <c r="A741" s="234"/>
      <c r="B741" s="222"/>
      <c r="C741" s="223"/>
      <c r="D741" s="231"/>
      <c r="E741" s="3"/>
      <c r="F741" s="3"/>
      <c r="G741" s="3"/>
      <c r="H741" s="3"/>
      <c r="J741" s="226"/>
      <c r="K741" s="3"/>
      <c r="L741" s="3"/>
      <c r="O741" s="227"/>
      <c r="Q741" s="94"/>
      <c r="R741" s="94"/>
      <c r="S741" s="94"/>
      <c r="T741" s="94"/>
    </row>
    <row r="742" ht="15.75" customHeight="1">
      <c r="A742" s="234"/>
      <c r="B742" s="222"/>
      <c r="C742" s="223"/>
      <c r="D742" s="231"/>
      <c r="E742" s="3"/>
      <c r="F742" s="3"/>
      <c r="G742" s="3"/>
      <c r="H742" s="3"/>
      <c r="J742" s="226"/>
      <c r="K742" s="3"/>
      <c r="L742" s="3"/>
      <c r="O742" s="227"/>
      <c r="Q742" s="94"/>
      <c r="R742" s="94"/>
      <c r="S742" s="94"/>
      <c r="T742" s="94"/>
    </row>
    <row r="743" ht="15.75" customHeight="1">
      <c r="A743" s="234"/>
      <c r="B743" s="222"/>
      <c r="C743" s="223"/>
      <c r="D743" s="231"/>
      <c r="E743" s="3"/>
      <c r="F743" s="3"/>
      <c r="G743" s="3"/>
      <c r="H743" s="3"/>
      <c r="J743" s="226"/>
      <c r="K743" s="3"/>
      <c r="L743" s="3"/>
      <c r="O743" s="227"/>
      <c r="Q743" s="94"/>
      <c r="R743" s="94"/>
      <c r="S743" s="94"/>
      <c r="T743" s="94"/>
    </row>
    <row r="744" ht="15.75" customHeight="1">
      <c r="A744" s="234"/>
      <c r="B744" s="222"/>
      <c r="C744" s="223"/>
      <c r="D744" s="231"/>
      <c r="E744" s="3"/>
      <c r="F744" s="3"/>
      <c r="G744" s="3"/>
      <c r="H744" s="3"/>
      <c r="J744" s="226"/>
      <c r="K744" s="3"/>
      <c r="L744" s="3"/>
      <c r="O744" s="227"/>
      <c r="Q744" s="94"/>
      <c r="R744" s="94"/>
      <c r="S744" s="94"/>
      <c r="T744" s="94"/>
    </row>
    <row r="745" ht="15.75" customHeight="1">
      <c r="A745" s="234"/>
      <c r="B745" s="222"/>
      <c r="C745" s="223"/>
      <c r="D745" s="231"/>
      <c r="E745" s="3"/>
      <c r="F745" s="3"/>
      <c r="G745" s="3"/>
      <c r="H745" s="3"/>
      <c r="J745" s="226"/>
      <c r="K745" s="3"/>
      <c r="L745" s="3"/>
      <c r="O745" s="227"/>
      <c r="Q745" s="94"/>
      <c r="R745" s="94"/>
      <c r="S745" s="94"/>
      <c r="T745" s="94"/>
    </row>
    <row r="746" ht="15.75" customHeight="1">
      <c r="A746" s="234"/>
      <c r="B746" s="222"/>
      <c r="C746" s="223"/>
      <c r="D746" s="231"/>
      <c r="E746" s="3"/>
      <c r="F746" s="3"/>
      <c r="G746" s="3"/>
      <c r="H746" s="3"/>
      <c r="J746" s="226"/>
      <c r="K746" s="3"/>
      <c r="L746" s="3"/>
      <c r="O746" s="227"/>
      <c r="Q746" s="94"/>
      <c r="R746" s="94"/>
      <c r="S746" s="94"/>
      <c r="T746" s="94"/>
    </row>
    <row r="747" ht="15.75" customHeight="1">
      <c r="A747" s="234"/>
      <c r="B747" s="222"/>
      <c r="C747" s="223"/>
      <c r="D747" s="231"/>
      <c r="E747" s="3"/>
      <c r="F747" s="3"/>
      <c r="G747" s="3"/>
      <c r="H747" s="3"/>
      <c r="J747" s="226"/>
      <c r="K747" s="3"/>
      <c r="L747" s="3"/>
      <c r="O747" s="227"/>
      <c r="Q747" s="94"/>
      <c r="R747" s="94"/>
      <c r="S747" s="94"/>
      <c r="T747" s="94"/>
    </row>
    <row r="748" ht="15.75" customHeight="1">
      <c r="A748" s="234"/>
      <c r="B748" s="222"/>
      <c r="C748" s="223"/>
      <c r="D748" s="231"/>
      <c r="E748" s="3"/>
      <c r="F748" s="3"/>
      <c r="G748" s="3"/>
      <c r="H748" s="3"/>
      <c r="J748" s="226"/>
      <c r="K748" s="3"/>
      <c r="L748" s="3"/>
      <c r="O748" s="227"/>
      <c r="Q748" s="94"/>
      <c r="R748" s="94"/>
      <c r="S748" s="94"/>
      <c r="T748" s="94"/>
    </row>
    <row r="749" ht="15.75" customHeight="1">
      <c r="A749" s="234"/>
      <c r="B749" s="222"/>
      <c r="C749" s="223"/>
      <c r="D749" s="231"/>
      <c r="E749" s="3"/>
      <c r="F749" s="3"/>
      <c r="G749" s="3"/>
      <c r="H749" s="3"/>
      <c r="J749" s="226"/>
      <c r="K749" s="3"/>
      <c r="L749" s="3"/>
      <c r="O749" s="227"/>
      <c r="Q749" s="94"/>
      <c r="R749" s="94"/>
      <c r="S749" s="94"/>
      <c r="T749" s="94"/>
    </row>
    <row r="750" ht="15.75" customHeight="1">
      <c r="A750" s="234"/>
      <c r="B750" s="222"/>
      <c r="C750" s="223"/>
      <c r="D750" s="231"/>
      <c r="E750" s="3"/>
      <c r="F750" s="3"/>
      <c r="G750" s="3"/>
      <c r="H750" s="3"/>
      <c r="J750" s="226"/>
      <c r="K750" s="3"/>
      <c r="L750" s="3"/>
      <c r="O750" s="227"/>
      <c r="Q750" s="94"/>
      <c r="R750" s="94"/>
      <c r="S750" s="94"/>
      <c r="T750" s="94"/>
    </row>
    <row r="751" ht="15.75" customHeight="1">
      <c r="A751" s="234"/>
      <c r="B751" s="222"/>
      <c r="C751" s="223"/>
      <c r="D751" s="231"/>
      <c r="E751" s="3"/>
      <c r="F751" s="3"/>
      <c r="G751" s="3"/>
      <c r="H751" s="3"/>
      <c r="J751" s="226"/>
      <c r="K751" s="3"/>
      <c r="L751" s="3"/>
      <c r="O751" s="227"/>
      <c r="Q751" s="94"/>
      <c r="R751" s="94"/>
      <c r="S751" s="94"/>
      <c r="T751" s="94"/>
    </row>
    <row r="752" ht="15.75" customHeight="1">
      <c r="A752" s="234"/>
      <c r="B752" s="222"/>
      <c r="C752" s="223"/>
      <c r="D752" s="231"/>
      <c r="E752" s="3"/>
      <c r="F752" s="3"/>
      <c r="G752" s="3"/>
      <c r="H752" s="3"/>
      <c r="J752" s="226"/>
      <c r="K752" s="3"/>
      <c r="L752" s="3"/>
      <c r="O752" s="227"/>
      <c r="Q752" s="94"/>
      <c r="R752" s="94"/>
      <c r="S752" s="94"/>
      <c r="T752" s="94"/>
    </row>
    <row r="753" ht="15.75" customHeight="1">
      <c r="A753" s="234"/>
      <c r="B753" s="222"/>
      <c r="C753" s="223"/>
      <c r="D753" s="231"/>
      <c r="E753" s="3"/>
      <c r="F753" s="3"/>
      <c r="G753" s="3"/>
      <c r="H753" s="3"/>
      <c r="J753" s="226"/>
      <c r="K753" s="3"/>
      <c r="L753" s="3"/>
      <c r="O753" s="227"/>
      <c r="Q753" s="94"/>
      <c r="R753" s="94"/>
      <c r="S753" s="94"/>
      <c r="T753" s="94"/>
    </row>
    <row r="754" ht="15.75" customHeight="1">
      <c r="A754" s="234"/>
      <c r="B754" s="222"/>
      <c r="C754" s="223"/>
      <c r="D754" s="231"/>
      <c r="E754" s="3"/>
      <c r="F754" s="3"/>
      <c r="G754" s="3"/>
      <c r="H754" s="3"/>
      <c r="J754" s="226"/>
      <c r="K754" s="3"/>
      <c r="L754" s="3"/>
      <c r="O754" s="227"/>
      <c r="Q754" s="94"/>
      <c r="R754" s="94"/>
      <c r="S754" s="94"/>
      <c r="T754" s="94"/>
    </row>
    <row r="755" ht="15.75" customHeight="1">
      <c r="A755" s="234"/>
      <c r="B755" s="222"/>
      <c r="C755" s="223"/>
      <c r="D755" s="231"/>
      <c r="E755" s="3"/>
      <c r="F755" s="3"/>
      <c r="G755" s="3"/>
      <c r="H755" s="3"/>
      <c r="J755" s="226"/>
      <c r="K755" s="3"/>
      <c r="L755" s="3"/>
      <c r="O755" s="227"/>
      <c r="Q755" s="94"/>
      <c r="R755" s="94"/>
      <c r="S755" s="94"/>
      <c r="T755" s="94"/>
    </row>
    <row r="756" ht="15.75" customHeight="1">
      <c r="A756" s="234"/>
      <c r="B756" s="222"/>
      <c r="C756" s="223"/>
      <c r="D756" s="231"/>
      <c r="E756" s="3"/>
      <c r="F756" s="3"/>
      <c r="G756" s="3"/>
      <c r="H756" s="3"/>
      <c r="J756" s="226"/>
      <c r="K756" s="3"/>
      <c r="L756" s="3"/>
      <c r="O756" s="227"/>
      <c r="Q756" s="94"/>
      <c r="R756" s="94"/>
      <c r="S756" s="94"/>
      <c r="T756" s="94"/>
    </row>
    <row r="757" ht="15.75" customHeight="1">
      <c r="A757" s="234"/>
      <c r="B757" s="222"/>
      <c r="C757" s="223"/>
      <c r="D757" s="231"/>
      <c r="E757" s="3"/>
      <c r="F757" s="3"/>
      <c r="G757" s="3"/>
      <c r="H757" s="3"/>
      <c r="J757" s="226"/>
      <c r="K757" s="3"/>
      <c r="L757" s="3"/>
      <c r="O757" s="227"/>
      <c r="Q757" s="94"/>
      <c r="R757" s="94"/>
      <c r="S757" s="94"/>
      <c r="T757" s="94"/>
    </row>
    <row r="758" ht="15.75" customHeight="1">
      <c r="A758" s="234"/>
      <c r="B758" s="222"/>
      <c r="C758" s="223"/>
      <c r="D758" s="231"/>
      <c r="E758" s="3"/>
      <c r="F758" s="3"/>
      <c r="G758" s="3"/>
      <c r="H758" s="3"/>
      <c r="J758" s="226"/>
      <c r="K758" s="3"/>
      <c r="L758" s="3"/>
      <c r="O758" s="227"/>
      <c r="Q758" s="94"/>
      <c r="R758" s="94"/>
      <c r="S758" s="94"/>
      <c r="T758" s="94"/>
    </row>
    <row r="759" ht="15.75" customHeight="1">
      <c r="A759" s="234"/>
      <c r="B759" s="222"/>
      <c r="C759" s="223"/>
      <c r="D759" s="231"/>
      <c r="E759" s="3"/>
      <c r="F759" s="3"/>
      <c r="G759" s="3"/>
      <c r="H759" s="3"/>
      <c r="J759" s="226"/>
      <c r="K759" s="3"/>
      <c r="L759" s="3"/>
      <c r="O759" s="227"/>
      <c r="Q759" s="94"/>
      <c r="R759" s="94"/>
      <c r="S759" s="94"/>
      <c r="T759" s="94"/>
    </row>
    <row r="760" ht="15.75" customHeight="1">
      <c r="A760" s="234"/>
      <c r="B760" s="222"/>
      <c r="C760" s="223"/>
      <c r="D760" s="231"/>
      <c r="E760" s="3"/>
      <c r="F760" s="3"/>
      <c r="G760" s="3"/>
      <c r="H760" s="3"/>
      <c r="J760" s="226"/>
      <c r="K760" s="3"/>
      <c r="L760" s="3"/>
      <c r="O760" s="227"/>
      <c r="Q760" s="94"/>
      <c r="R760" s="94"/>
      <c r="S760" s="94"/>
      <c r="T760" s="94"/>
    </row>
    <row r="761" ht="15.75" customHeight="1">
      <c r="A761" s="234"/>
      <c r="B761" s="222"/>
      <c r="C761" s="223"/>
      <c r="D761" s="231"/>
      <c r="E761" s="3"/>
      <c r="F761" s="3"/>
      <c r="G761" s="3"/>
      <c r="H761" s="3"/>
      <c r="J761" s="226"/>
      <c r="K761" s="3"/>
      <c r="L761" s="3"/>
      <c r="O761" s="227"/>
      <c r="Q761" s="94"/>
      <c r="R761" s="94"/>
      <c r="S761" s="94"/>
      <c r="T761" s="94"/>
    </row>
    <row r="762" ht="15.75" customHeight="1">
      <c r="A762" s="234"/>
      <c r="B762" s="222"/>
      <c r="C762" s="223"/>
      <c r="D762" s="231"/>
      <c r="E762" s="3"/>
      <c r="F762" s="3"/>
      <c r="G762" s="3"/>
      <c r="H762" s="3"/>
      <c r="J762" s="226"/>
      <c r="K762" s="3"/>
      <c r="L762" s="3"/>
      <c r="O762" s="227"/>
      <c r="Q762" s="94"/>
      <c r="R762" s="94"/>
      <c r="S762" s="94"/>
      <c r="T762" s="94"/>
    </row>
    <row r="763" ht="15.75" customHeight="1">
      <c r="A763" s="234"/>
      <c r="B763" s="222"/>
      <c r="C763" s="223"/>
      <c r="D763" s="231"/>
      <c r="E763" s="3"/>
      <c r="F763" s="3"/>
      <c r="G763" s="3"/>
      <c r="H763" s="3"/>
      <c r="J763" s="226"/>
      <c r="K763" s="3"/>
      <c r="L763" s="3"/>
      <c r="O763" s="227"/>
      <c r="Q763" s="94"/>
      <c r="R763" s="94"/>
      <c r="S763" s="94"/>
      <c r="T763" s="94"/>
    </row>
    <row r="764" ht="15.75" customHeight="1">
      <c r="A764" s="234"/>
      <c r="B764" s="222"/>
      <c r="C764" s="223"/>
      <c r="D764" s="231"/>
      <c r="E764" s="3"/>
      <c r="F764" s="3"/>
      <c r="G764" s="3"/>
      <c r="H764" s="3"/>
      <c r="J764" s="226"/>
      <c r="K764" s="3"/>
      <c r="L764" s="3"/>
      <c r="O764" s="227"/>
      <c r="Q764" s="94"/>
      <c r="R764" s="94"/>
      <c r="S764" s="94"/>
      <c r="T764" s="94"/>
    </row>
    <row r="765" ht="15.75" customHeight="1">
      <c r="A765" s="234"/>
      <c r="B765" s="222"/>
      <c r="C765" s="223"/>
      <c r="D765" s="231"/>
      <c r="E765" s="3"/>
      <c r="F765" s="3"/>
      <c r="G765" s="3"/>
      <c r="H765" s="3"/>
      <c r="J765" s="226"/>
      <c r="K765" s="3"/>
      <c r="L765" s="3"/>
      <c r="O765" s="227"/>
      <c r="Q765" s="94"/>
      <c r="R765" s="94"/>
      <c r="S765" s="94"/>
      <c r="T765" s="94"/>
    </row>
    <row r="766" ht="15.75" customHeight="1">
      <c r="A766" s="234"/>
      <c r="B766" s="222"/>
      <c r="C766" s="223"/>
      <c r="D766" s="231"/>
      <c r="E766" s="3"/>
      <c r="F766" s="3"/>
      <c r="G766" s="3"/>
      <c r="H766" s="3"/>
      <c r="J766" s="226"/>
      <c r="K766" s="3"/>
      <c r="L766" s="3"/>
      <c r="O766" s="227"/>
      <c r="Q766" s="94"/>
      <c r="R766" s="94"/>
      <c r="S766" s="94"/>
      <c r="T766" s="94"/>
    </row>
    <row r="767" ht="15.75" customHeight="1">
      <c r="A767" s="234"/>
      <c r="B767" s="222"/>
      <c r="C767" s="223"/>
      <c r="D767" s="231"/>
      <c r="E767" s="3"/>
      <c r="F767" s="3"/>
      <c r="G767" s="3"/>
      <c r="H767" s="3"/>
      <c r="J767" s="226"/>
      <c r="K767" s="3"/>
      <c r="L767" s="3"/>
      <c r="O767" s="227"/>
      <c r="Q767" s="94"/>
      <c r="R767" s="94"/>
      <c r="S767" s="94"/>
      <c r="T767" s="94"/>
    </row>
    <row r="768" ht="15.75" customHeight="1">
      <c r="A768" s="234"/>
      <c r="B768" s="222"/>
      <c r="C768" s="223"/>
      <c r="D768" s="231"/>
      <c r="E768" s="3"/>
      <c r="F768" s="3"/>
      <c r="G768" s="3"/>
      <c r="H768" s="3"/>
      <c r="J768" s="226"/>
      <c r="K768" s="3"/>
      <c r="L768" s="3"/>
      <c r="O768" s="227"/>
      <c r="Q768" s="94"/>
      <c r="R768" s="94"/>
      <c r="S768" s="94"/>
      <c r="T768" s="94"/>
    </row>
    <row r="769" ht="15.75" customHeight="1">
      <c r="A769" s="234"/>
      <c r="B769" s="222"/>
      <c r="C769" s="223"/>
      <c r="D769" s="231"/>
      <c r="E769" s="3"/>
      <c r="F769" s="3"/>
      <c r="G769" s="3"/>
      <c r="H769" s="3"/>
      <c r="J769" s="226"/>
      <c r="K769" s="3"/>
      <c r="L769" s="3"/>
      <c r="O769" s="227"/>
      <c r="Q769" s="94"/>
      <c r="R769" s="94"/>
      <c r="S769" s="94"/>
      <c r="T769" s="94"/>
    </row>
    <row r="770" ht="15.75" customHeight="1">
      <c r="A770" s="234"/>
      <c r="B770" s="222"/>
      <c r="C770" s="223"/>
      <c r="D770" s="231"/>
      <c r="E770" s="3"/>
      <c r="F770" s="3"/>
      <c r="G770" s="3"/>
      <c r="H770" s="3"/>
      <c r="J770" s="226"/>
      <c r="K770" s="3"/>
      <c r="L770" s="3"/>
      <c r="O770" s="227"/>
      <c r="Q770" s="94"/>
      <c r="R770" s="94"/>
      <c r="S770" s="94"/>
      <c r="T770" s="94"/>
    </row>
    <row r="771" ht="15.75" customHeight="1">
      <c r="A771" s="234"/>
      <c r="B771" s="222"/>
      <c r="C771" s="223"/>
      <c r="D771" s="231"/>
      <c r="E771" s="3"/>
      <c r="F771" s="3"/>
      <c r="G771" s="3"/>
      <c r="H771" s="3"/>
      <c r="J771" s="226"/>
      <c r="K771" s="3"/>
      <c r="L771" s="3"/>
      <c r="O771" s="227"/>
      <c r="Q771" s="94"/>
      <c r="R771" s="94"/>
      <c r="S771" s="94"/>
      <c r="T771" s="94"/>
    </row>
    <row r="772" ht="15.75" customHeight="1">
      <c r="A772" s="234"/>
      <c r="B772" s="222"/>
      <c r="C772" s="223"/>
      <c r="D772" s="231"/>
      <c r="E772" s="3"/>
      <c r="F772" s="3"/>
      <c r="G772" s="3"/>
      <c r="H772" s="3"/>
      <c r="J772" s="226"/>
      <c r="K772" s="3"/>
      <c r="L772" s="3"/>
      <c r="O772" s="227"/>
      <c r="Q772" s="94"/>
      <c r="R772" s="94"/>
      <c r="S772" s="94"/>
      <c r="T772" s="94"/>
    </row>
    <row r="773" ht="15.75" customHeight="1">
      <c r="A773" s="234"/>
      <c r="B773" s="222"/>
      <c r="C773" s="223"/>
      <c r="D773" s="231"/>
      <c r="E773" s="3"/>
      <c r="F773" s="3"/>
      <c r="G773" s="3"/>
      <c r="H773" s="3"/>
      <c r="J773" s="226"/>
      <c r="K773" s="3"/>
      <c r="L773" s="3"/>
      <c r="O773" s="227"/>
      <c r="Q773" s="94"/>
      <c r="R773" s="94"/>
      <c r="S773" s="94"/>
      <c r="T773" s="94"/>
    </row>
    <row r="774" ht="15.75" customHeight="1">
      <c r="A774" s="234"/>
      <c r="B774" s="222"/>
      <c r="C774" s="223"/>
      <c r="D774" s="231"/>
      <c r="E774" s="3"/>
      <c r="F774" s="3"/>
      <c r="G774" s="3"/>
      <c r="H774" s="3"/>
      <c r="J774" s="226"/>
      <c r="K774" s="3"/>
      <c r="L774" s="3"/>
      <c r="O774" s="227"/>
      <c r="Q774" s="94"/>
      <c r="R774" s="94"/>
      <c r="S774" s="94"/>
      <c r="T774" s="94"/>
    </row>
    <row r="775" ht="15.75" customHeight="1">
      <c r="A775" s="234"/>
      <c r="B775" s="222"/>
      <c r="C775" s="223"/>
      <c r="D775" s="231"/>
      <c r="E775" s="3"/>
      <c r="F775" s="3"/>
      <c r="G775" s="3"/>
      <c r="H775" s="3"/>
      <c r="J775" s="226"/>
      <c r="K775" s="3"/>
      <c r="L775" s="3"/>
      <c r="O775" s="227"/>
      <c r="Q775" s="94"/>
      <c r="R775" s="94"/>
      <c r="S775" s="94"/>
      <c r="T775" s="94"/>
    </row>
    <row r="776" ht="15.75" customHeight="1">
      <c r="A776" s="234"/>
      <c r="B776" s="222"/>
      <c r="C776" s="223"/>
      <c r="D776" s="231"/>
      <c r="E776" s="3"/>
      <c r="F776" s="3"/>
      <c r="G776" s="3"/>
      <c r="H776" s="3"/>
      <c r="J776" s="226"/>
      <c r="K776" s="3"/>
      <c r="L776" s="3"/>
      <c r="O776" s="227"/>
      <c r="Q776" s="94"/>
      <c r="R776" s="94"/>
      <c r="S776" s="94"/>
      <c r="T776" s="94"/>
    </row>
    <row r="777" ht="15.75" customHeight="1">
      <c r="A777" s="234"/>
      <c r="B777" s="222"/>
      <c r="C777" s="223"/>
      <c r="D777" s="231"/>
      <c r="E777" s="3"/>
      <c r="F777" s="3"/>
      <c r="G777" s="3"/>
      <c r="H777" s="3"/>
      <c r="J777" s="226"/>
      <c r="K777" s="3"/>
      <c r="L777" s="3"/>
      <c r="O777" s="227"/>
      <c r="Q777" s="94"/>
      <c r="R777" s="94"/>
      <c r="S777" s="94"/>
      <c r="T777" s="94"/>
    </row>
    <row r="778" ht="15.75" customHeight="1">
      <c r="A778" s="234"/>
      <c r="B778" s="222"/>
      <c r="C778" s="223"/>
      <c r="D778" s="231"/>
      <c r="E778" s="3"/>
      <c r="F778" s="3"/>
      <c r="G778" s="3"/>
      <c r="H778" s="3"/>
      <c r="J778" s="226"/>
      <c r="K778" s="3"/>
      <c r="L778" s="3"/>
      <c r="O778" s="227"/>
      <c r="Q778" s="94"/>
      <c r="R778" s="94"/>
      <c r="S778" s="94"/>
      <c r="T778" s="94"/>
    </row>
    <row r="779" ht="15.75" customHeight="1">
      <c r="A779" s="234"/>
      <c r="B779" s="222"/>
      <c r="C779" s="223"/>
      <c r="D779" s="231"/>
      <c r="E779" s="3"/>
      <c r="F779" s="3"/>
      <c r="G779" s="3"/>
      <c r="H779" s="3"/>
      <c r="J779" s="226"/>
      <c r="K779" s="3"/>
      <c r="L779" s="3"/>
      <c r="O779" s="227"/>
      <c r="Q779" s="94"/>
      <c r="R779" s="94"/>
      <c r="S779" s="94"/>
      <c r="T779" s="94"/>
    </row>
    <row r="780" ht="15.75" customHeight="1">
      <c r="A780" s="234"/>
      <c r="B780" s="222"/>
      <c r="C780" s="223"/>
      <c r="D780" s="231"/>
      <c r="E780" s="3"/>
      <c r="F780" s="3"/>
      <c r="G780" s="3"/>
      <c r="H780" s="3"/>
      <c r="J780" s="226"/>
      <c r="K780" s="3"/>
      <c r="L780" s="3"/>
      <c r="O780" s="227"/>
      <c r="Q780" s="94"/>
      <c r="R780" s="94"/>
      <c r="S780" s="94"/>
      <c r="T780" s="94"/>
    </row>
    <row r="781" ht="15.75" customHeight="1">
      <c r="A781" s="234"/>
      <c r="B781" s="222"/>
      <c r="C781" s="223"/>
      <c r="D781" s="231"/>
      <c r="E781" s="3"/>
      <c r="F781" s="3"/>
      <c r="G781" s="3"/>
      <c r="H781" s="3"/>
      <c r="J781" s="226"/>
      <c r="K781" s="3"/>
      <c r="L781" s="3"/>
      <c r="O781" s="227"/>
      <c r="Q781" s="94"/>
      <c r="R781" s="94"/>
      <c r="S781" s="94"/>
      <c r="T781" s="94"/>
    </row>
    <row r="782" ht="15.75" customHeight="1">
      <c r="A782" s="234"/>
      <c r="B782" s="222"/>
      <c r="C782" s="223"/>
      <c r="D782" s="231"/>
      <c r="E782" s="3"/>
      <c r="F782" s="3"/>
      <c r="G782" s="3"/>
      <c r="H782" s="3"/>
      <c r="J782" s="226"/>
      <c r="K782" s="3"/>
      <c r="L782" s="3"/>
      <c r="O782" s="227"/>
      <c r="Q782" s="94"/>
      <c r="R782" s="94"/>
      <c r="S782" s="94"/>
      <c r="T782" s="94"/>
    </row>
    <row r="783" ht="15.75" customHeight="1">
      <c r="A783" s="234"/>
      <c r="B783" s="222"/>
      <c r="C783" s="223"/>
      <c r="D783" s="231"/>
      <c r="E783" s="3"/>
      <c r="F783" s="3"/>
      <c r="G783" s="3"/>
      <c r="H783" s="3"/>
      <c r="J783" s="226"/>
      <c r="K783" s="3"/>
      <c r="L783" s="3"/>
      <c r="O783" s="227"/>
      <c r="Q783" s="94"/>
      <c r="R783" s="94"/>
      <c r="S783" s="94"/>
      <c r="T783" s="94"/>
    </row>
    <row r="784" ht="15.75" customHeight="1">
      <c r="A784" s="234"/>
      <c r="B784" s="222"/>
      <c r="C784" s="223"/>
      <c r="D784" s="231"/>
      <c r="E784" s="3"/>
      <c r="F784" s="3"/>
      <c r="G784" s="3"/>
      <c r="H784" s="3"/>
      <c r="J784" s="226"/>
      <c r="K784" s="3"/>
      <c r="L784" s="3"/>
      <c r="O784" s="227"/>
      <c r="Q784" s="94"/>
      <c r="R784" s="94"/>
      <c r="S784" s="94"/>
      <c r="T784" s="94"/>
    </row>
    <row r="785" ht="15.75" customHeight="1">
      <c r="A785" s="234"/>
      <c r="B785" s="222"/>
      <c r="C785" s="223"/>
      <c r="D785" s="231"/>
      <c r="E785" s="3"/>
      <c r="F785" s="3"/>
      <c r="G785" s="3"/>
      <c r="H785" s="3"/>
      <c r="J785" s="226"/>
      <c r="K785" s="3"/>
      <c r="L785" s="3"/>
      <c r="O785" s="227"/>
      <c r="Q785" s="94"/>
      <c r="R785" s="94"/>
      <c r="S785" s="94"/>
      <c r="T785" s="94"/>
    </row>
    <row r="786" ht="15.75" customHeight="1">
      <c r="A786" s="234"/>
      <c r="B786" s="222"/>
      <c r="C786" s="223"/>
      <c r="D786" s="231"/>
      <c r="E786" s="3"/>
      <c r="F786" s="3"/>
      <c r="G786" s="3"/>
      <c r="H786" s="3"/>
      <c r="J786" s="226"/>
      <c r="K786" s="3"/>
      <c r="L786" s="3"/>
      <c r="O786" s="227"/>
      <c r="Q786" s="94"/>
      <c r="R786" s="94"/>
      <c r="S786" s="94"/>
      <c r="T786" s="94"/>
    </row>
    <row r="787" ht="15.75" customHeight="1">
      <c r="A787" s="234"/>
      <c r="B787" s="222"/>
      <c r="C787" s="223"/>
      <c r="D787" s="231"/>
      <c r="E787" s="3"/>
      <c r="F787" s="3"/>
      <c r="G787" s="3"/>
      <c r="H787" s="3"/>
      <c r="J787" s="226"/>
      <c r="K787" s="3"/>
      <c r="L787" s="3"/>
      <c r="O787" s="227"/>
      <c r="Q787" s="94"/>
      <c r="R787" s="94"/>
      <c r="S787" s="94"/>
      <c r="T787" s="94"/>
    </row>
    <row r="788" ht="15.75" customHeight="1">
      <c r="A788" s="234"/>
      <c r="B788" s="222"/>
      <c r="C788" s="223"/>
      <c r="D788" s="231"/>
      <c r="E788" s="3"/>
      <c r="F788" s="3"/>
      <c r="G788" s="3"/>
      <c r="H788" s="3"/>
      <c r="J788" s="226"/>
      <c r="K788" s="3"/>
      <c r="L788" s="3"/>
      <c r="O788" s="227"/>
      <c r="Q788" s="94"/>
      <c r="R788" s="94"/>
      <c r="S788" s="94"/>
      <c r="T788" s="94"/>
    </row>
    <row r="789" ht="15.75" customHeight="1">
      <c r="A789" s="234"/>
      <c r="B789" s="222"/>
      <c r="C789" s="223"/>
      <c r="D789" s="231"/>
      <c r="E789" s="3"/>
      <c r="F789" s="3"/>
      <c r="G789" s="3"/>
      <c r="H789" s="3"/>
      <c r="J789" s="226"/>
      <c r="K789" s="3"/>
      <c r="L789" s="3"/>
      <c r="O789" s="227"/>
      <c r="Q789" s="94"/>
      <c r="R789" s="94"/>
      <c r="S789" s="94"/>
      <c r="T789" s="94"/>
    </row>
    <row r="790" ht="15.75" customHeight="1">
      <c r="A790" s="234"/>
      <c r="B790" s="222"/>
      <c r="C790" s="223"/>
      <c r="D790" s="231"/>
      <c r="E790" s="3"/>
      <c r="F790" s="3"/>
      <c r="G790" s="3"/>
      <c r="H790" s="3"/>
      <c r="J790" s="226"/>
      <c r="K790" s="3"/>
      <c r="L790" s="3"/>
      <c r="O790" s="227"/>
      <c r="Q790" s="94"/>
      <c r="R790" s="94"/>
      <c r="S790" s="94"/>
      <c r="T790" s="94"/>
    </row>
    <row r="791" ht="15.75" customHeight="1">
      <c r="A791" s="234"/>
      <c r="B791" s="222"/>
      <c r="C791" s="223"/>
      <c r="D791" s="231"/>
      <c r="E791" s="3"/>
      <c r="F791" s="3"/>
      <c r="G791" s="3"/>
      <c r="H791" s="3"/>
      <c r="J791" s="226"/>
      <c r="K791" s="3"/>
      <c r="L791" s="3"/>
      <c r="O791" s="227"/>
      <c r="Q791" s="94"/>
      <c r="R791" s="94"/>
      <c r="S791" s="94"/>
      <c r="T791" s="94"/>
    </row>
    <row r="792" ht="15.75" customHeight="1">
      <c r="A792" s="234"/>
      <c r="B792" s="222"/>
      <c r="C792" s="223"/>
      <c r="D792" s="231"/>
      <c r="E792" s="3"/>
      <c r="F792" s="3"/>
      <c r="G792" s="3"/>
      <c r="H792" s="3"/>
      <c r="J792" s="226"/>
      <c r="K792" s="3"/>
      <c r="L792" s="3"/>
      <c r="O792" s="227"/>
      <c r="Q792" s="94"/>
      <c r="R792" s="94"/>
      <c r="S792" s="94"/>
      <c r="T792" s="94"/>
    </row>
    <row r="793" ht="15.75" customHeight="1">
      <c r="A793" s="234"/>
      <c r="B793" s="222"/>
      <c r="C793" s="223"/>
      <c r="D793" s="231"/>
      <c r="E793" s="3"/>
      <c r="F793" s="3"/>
      <c r="G793" s="3"/>
      <c r="H793" s="3"/>
      <c r="J793" s="226"/>
      <c r="K793" s="3"/>
      <c r="L793" s="3"/>
      <c r="O793" s="227"/>
      <c r="Q793" s="94"/>
      <c r="R793" s="94"/>
      <c r="S793" s="94"/>
      <c r="T793" s="94"/>
    </row>
    <row r="794" ht="15.75" customHeight="1">
      <c r="A794" s="234"/>
      <c r="B794" s="222"/>
      <c r="C794" s="223"/>
      <c r="D794" s="231"/>
      <c r="E794" s="3"/>
      <c r="F794" s="3"/>
      <c r="G794" s="3"/>
      <c r="H794" s="3"/>
      <c r="J794" s="226"/>
      <c r="K794" s="3"/>
      <c r="L794" s="3"/>
      <c r="O794" s="227"/>
      <c r="Q794" s="94"/>
      <c r="R794" s="94"/>
      <c r="S794" s="94"/>
      <c r="T794" s="94"/>
    </row>
    <row r="795" ht="15.75" customHeight="1">
      <c r="A795" s="234"/>
      <c r="B795" s="222"/>
      <c r="C795" s="223"/>
      <c r="D795" s="231"/>
      <c r="E795" s="3"/>
      <c r="F795" s="3"/>
      <c r="G795" s="3"/>
      <c r="H795" s="3"/>
      <c r="J795" s="226"/>
      <c r="K795" s="3"/>
      <c r="L795" s="3"/>
      <c r="O795" s="227"/>
      <c r="Q795" s="94"/>
      <c r="R795" s="94"/>
      <c r="S795" s="94"/>
      <c r="T795" s="94"/>
    </row>
    <row r="796" ht="15.75" customHeight="1">
      <c r="A796" s="234"/>
      <c r="B796" s="222"/>
      <c r="C796" s="223"/>
      <c r="D796" s="231"/>
      <c r="E796" s="3"/>
      <c r="F796" s="3"/>
      <c r="G796" s="3"/>
      <c r="H796" s="3"/>
      <c r="J796" s="226"/>
      <c r="K796" s="3"/>
      <c r="L796" s="3"/>
      <c r="O796" s="227"/>
      <c r="Q796" s="94"/>
      <c r="R796" s="94"/>
      <c r="S796" s="94"/>
      <c r="T796" s="94"/>
    </row>
    <row r="797" ht="15.75" customHeight="1">
      <c r="A797" s="234"/>
      <c r="B797" s="222"/>
      <c r="C797" s="223"/>
      <c r="D797" s="231"/>
      <c r="E797" s="3"/>
      <c r="F797" s="3"/>
      <c r="G797" s="3"/>
      <c r="H797" s="3"/>
      <c r="J797" s="226"/>
      <c r="K797" s="3"/>
      <c r="L797" s="3"/>
      <c r="O797" s="227"/>
      <c r="Q797" s="94"/>
      <c r="R797" s="94"/>
      <c r="S797" s="94"/>
      <c r="T797" s="94"/>
    </row>
    <row r="798" ht="15.75" customHeight="1">
      <c r="A798" s="234"/>
      <c r="B798" s="222"/>
      <c r="C798" s="223"/>
      <c r="D798" s="231"/>
      <c r="E798" s="3"/>
      <c r="F798" s="3"/>
      <c r="G798" s="3"/>
      <c r="H798" s="3"/>
      <c r="J798" s="226"/>
      <c r="K798" s="3"/>
      <c r="L798" s="3"/>
      <c r="O798" s="227"/>
      <c r="Q798" s="94"/>
      <c r="R798" s="94"/>
      <c r="S798" s="94"/>
      <c r="T798" s="94"/>
    </row>
    <row r="799" ht="15.75" customHeight="1">
      <c r="A799" s="234"/>
      <c r="B799" s="222"/>
      <c r="C799" s="223"/>
      <c r="D799" s="231"/>
      <c r="E799" s="3"/>
      <c r="F799" s="3"/>
      <c r="G799" s="3"/>
      <c r="H799" s="3"/>
      <c r="J799" s="226"/>
      <c r="K799" s="3"/>
      <c r="L799" s="3"/>
      <c r="O799" s="227"/>
      <c r="Q799" s="94"/>
      <c r="R799" s="94"/>
      <c r="S799" s="94"/>
      <c r="T799" s="94"/>
    </row>
    <row r="800" ht="15.75" customHeight="1">
      <c r="A800" s="234"/>
      <c r="B800" s="222"/>
      <c r="C800" s="223"/>
      <c r="D800" s="231"/>
      <c r="E800" s="3"/>
      <c r="F800" s="3"/>
      <c r="G800" s="3"/>
      <c r="H800" s="3"/>
      <c r="J800" s="226"/>
      <c r="K800" s="3"/>
      <c r="L800" s="3"/>
      <c r="O800" s="227"/>
      <c r="Q800" s="94"/>
      <c r="R800" s="94"/>
      <c r="S800" s="94"/>
      <c r="T800" s="94"/>
    </row>
    <row r="801" ht="15.75" customHeight="1">
      <c r="A801" s="234"/>
      <c r="B801" s="222"/>
      <c r="C801" s="223"/>
      <c r="D801" s="231"/>
      <c r="E801" s="3"/>
      <c r="F801" s="3"/>
      <c r="G801" s="3"/>
      <c r="H801" s="3"/>
      <c r="J801" s="226"/>
      <c r="K801" s="3"/>
      <c r="L801" s="3"/>
      <c r="O801" s="227"/>
      <c r="Q801" s="94"/>
      <c r="R801" s="94"/>
      <c r="S801" s="94"/>
      <c r="T801" s="94"/>
    </row>
    <row r="802" ht="15.75" customHeight="1">
      <c r="A802" s="234"/>
      <c r="B802" s="222"/>
      <c r="C802" s="223"/>
      <c r="D802" s="231"/>
      <c r="E802" s="3"/>
      <c r="F802" s="3"/>
      <c r="G802" s="3"/>
      <c r="H802" s="3"/>
      <c r="J802" s="226"/>
      <c r="K802" s="3"/>
      <c r="L802" s="3"/>
      <c r="O802" s="227"/>
      <c r="Q802" s="94"/>
      <c r="R802" s="94"/>
      <c r="S802" s="94"/>
      <c r="T802" s="94"/>
    </row>
    <row r="803" ht="15.75" customHeight="1">
      <c r="A803" s="234"/>
      <c r="B803" s="222"/>
      <c r="C803" s="223"/>
      <c r="D803" s="231"/>
      <c r="E803" s="3"/>
      <c r="F803" s="3"/>
      <c r="G803" s="3"/>
      <c r="H803" s="3"/>
      <c r="J803" s="226"/>
      <c r="K803" s="3"/>
      <c r="L803" s="3"/>
      <c r="O803" s="227"/>
      <c r="Q803" s="94"/>
      <c r="R803" s="94"/>
      <c r="S803" s="94"/>
      <c r="T803" s="94"/>
    </row>
    <row r="804" ht="15.75" customHeight="1">
      <c r="A804" s="234"/>
      <c r="B804" s="222"/>
      <c r="C804" s="223"/>
      <c r="D804" s="231"/>
      <c r="E804" s="3"/>
      <c r="F804" s="3"/>
      <c r="G804" s="3"/>
      <c r="H804" s="3"/>
      <c r="J804" s="226"/>
      <c r="K804" s="3"/>
      <c r="L804" s="3"/>
      <c r="O804" s="227"/>
      <c r="Q804" s="94"/>
      <c r="R804" s="94"/>
      <c r="S804" s="94"/>
      <c r="T804" s="94"/>
    </row>
    <row r="805" ht="15.75" customHeight="1">
      <c r="A805" s="234"/>
      <c r="B805" s="222"/>
      <c r="C805" s="223"/>
      <c r="D805" s="231"/>
      <c r="E805" s="3"/>
      <c r="F805" s="3"/>
      <c r="G805" s="3"/>
      <c r="H805" s="3"/>
      <c r="J805" s="226"/>
      <c r="K805" s="3"/>
      <c r="L805" s="3"/>
      <c r="O805" s="227"/>
      <c r="Q805" s="94"/>
      <c r="R805" s="94"/>
      <c r="S805" s="94"/>
      <c r="T805" s="94"/>
    </row>
    <row r="806" ht="15.75" customHeight="1">
      <c r="A806" s="234"/>
      <c r="B806" s="222"/>
      <c r="C806" s="223"/>
      <c r="D806" s="231"/>
      <c r="E806" s="3"/>
      <c r="F806" s="3"/>
      <c r="G806" s="3"/>
      <c r="H806" s="3"/>
      <c r="J806" s="226"/>
      <c r="K806" s="3"/>
      <c r="L806" s="3"/>
      <c r="O806" s="227"/>
      <c r="Q806" s="94"/>
      <c r="R806" s="94"/>
      <c r="S806" s="94"/>
      <c r="T806" s="94"/>
    </row>
    <row r="807" ht="15.75" customHeight="1">
      <c r="A807" s="234"/>
      <c r="B807" s="222"/>
      <c r="C807" s="223"/>
      <c r="D807" s="231"/>
      <c r="E807" s="3"/>
      <c r="F807" s="3"/>
      <c r="G807" s="3"/>
      <c r="H807" s="3"/>
      <c r="J807" s="226"/>
      <c r="K807" s="3"/>
      <c r="L807" s="3"/>
      <c r="O807" s="227"/>
      <c r="Q807" s="94"/>
      <c r="R807" s="94"/>
      <c r="S807" s="94"/>
      <c r="T807" s="94"/>
    </row>
    <row r="808" ht="15.75" customHeight="1">
      <c r="A808" s="234"/>
      <c r="B808" s="222"/>
      <c r="C808" s="223"/>
      <c r="D808" s="231"/>
      <c r="E808" s="3"/>
      <c r="F808" s="3"/>
      <c r="G808" s="3"/>
      <c r="H808" s="3"/>
      <c r="J808" s="226"/>
      <c r="K808" s="3"/>
      <c r="L808" s="3"/>
      <c r="O808" s="227"/>
      <c r="Q808" s="94"/>
      <c r="R808" s="94"/>
      <c r="S808" s="94"/>
      <c r="T808" s="94"/>
    </row>
    <row r="809" ht="15.75" customHeight="1">
      <c r="A809" s="234"/>
      <c r="B809" s="222"/>
      <c r="C809" s="223"/>
      <c r="D809" s="231"/>
      <c r="E809" s="3"/>
      <c r="F809" s="3"/>
      <c r="G809" s="3"/>
      <c r="H809" s="3"/>
      <c r="J809" s="226"/>
      <c r="K809" s="3"/>
      <c r="L809" s="3"/>
      <c r="O809" s="227"/>
      <c r="Q809" s="94"/>
      <c r="R809" s="94"/>
      <c r="S809" s="94"/>
      <c r="T809" s="94"/>
    </row>
    <row r="810" ht="15.75" customHeight="1">
      <c r="A810" s="234"/>
      <c r="B810" s="222"/>
      <c r="C810" s="223"/>
      <c r="D810" s="231"/>
      <c r="E810" s="3"/>
      <c r="F810" s="3"/>
      <c r="G810" s="3"/>
      <c r="H810" s="3"/>
      <c r="J810" s="226"/>
      <c r="K810" s="3"/>
      <c r="L810" s="3"/>
      <c r="O810" s="227"/>
      <c r="Q810" s="94"/>
      <c r="R810" s="94"/>
      <c r="S810" s="94"/>
      <c r="T810" s="94"/>
    </row>
    <row r="811" ht="15.75" customHeight="1">
      <c r="A811" s="234"/>
      <c r="B811" s="222"/>
      <c r="C811" s="223"/>
      <c r="D811" s="231"/>
      <c r="E811" s="3"/>
      <c r="F811" s="3"/>
      <c r="G811" s="3"/>
      <c r="H811" s="3"/>
      <c r="J811" s="226"/>
      <c r="K811" s="3"/>
      <c r="L811" s="3"/>
      <c r="O811" s="227"/>
      <c r="Q811" s="94"/>
      <c r="R811" s="94"/>
      <c r="S811" s="94"/>
      <c r="T811" s="94"/>
    </row>
    <row r="812" ht="15.75" customHeight="1">
      <c r="A812" s="234"/>
      <c r="B812" s="222"/>
      <c r="C812" s="223"/>
      <c r="D812" s="231"/>
      <c r="E812" s="3"/>
      <c r="F812" s="3"/>
      <c r="G812" s="3"/>
      <c r="H812" s="3"/>
      <c r="J812" s="226"/>
      <c r="K812" s="3"/>
      <c r="L812" s="3"/>
      <c r="O812" s="227"/>
      <c r="Q812" s="94"/>
      <c r="R812" s="94"/>
      <c r="S812" s="94"/>
      <c r="T812" s="94"/>
    </row>
    <row r="813" ht="15.75" customHeight="1">
      <c r="A813" s="234"/>
      <c r="B813" s="222"/>
      <c r="C813" s="223"/>
      <c r="D813" s="231"/>
      <c r="E813" s="3"/>
      <c r="F813" s="3"/>
      <c r="G813" s="3"/>
      <c r="H813" s="3"/>
      <c r="J813" s="226"/>
      <c r="K813" s="3"/>
      <c r="L813" s="3"/>
      <c r="O813" s="227"/>
      <c r="Q813" s="94"/>
      <c r="R813" s="94"/>
      <c r="S813" s="94"/>
      <c r="T813" s="94"/>
    </row>
    <row r="814" ht="15.75" customHeight="1">
      <c r="A814" s="234"/>
      <c r="B814" s="222"/>
      <c r="C814" s="223"/>
      <c r="D814" s="231"/>
      <c r="E814" s="3"/>
      <c r="F814" s="3"/>
      <c r="G814" s="3"/>
      <c r="H814" s="3"/>
      <c r="J814" s="226"/>
      <c r="K814" s="3"/>
      <c r="L814" s="3"/>
      <c r="O814" s="227"/>
      <c r="Q814" s="94"/>
      <c r="R814" s="94"/>
      <c r="S814" s="94"/>
      <c r="T814" s="94"/>
    </row>
    <row r="815" ht="15.75" customHeight="1">
      <c r="A815" s="234"/>
      <c r="B815" s="222"/>
      <c r="C815" s="223"/>
      <c r="D815" s="231"/>
      <c r="E815" s="3"/>
      <c r="F815" s="3"/>
      <c r="G815" s="3"/>
      <c r="H815" s="3"/>
      <c r="J815" s="226"/>
      <c r="K815" s="3"/>
      <c r="L815" s="3"/>
      <c r="O815" s="227"/>
      <c r="Q815" s="94"/>
      <c r="R815" s="94"/>
      <c r="S815" s="94"/>
      <c r="T815" s="94"/>
    </row>
    <row r="816" ht="15.75" customHeight="1">
      <c r="A816" s="234"/>
      <c r="B816" s="222"/>
      <c r="C816" s="223"/>
      <c r="D816" s="231"/>
      <c r="E816" s="3"/>
      <c r="F816" s="3"/>
      <c r="G816" s="3"/>
      <c r="H816" s="3"/>
      <c r="J816" s="226"/>
      <c r="K816" s="3"/>
      <c r="L816" s="3"/>
      <c r="O816" s="227"/>
      <c r="Q816" s="94"/>
      <c r="R816" s="94"/>
      <c r="S816" s="94"/>
      <c r="T816" s="94"/>
    </row>
    <row r="817" ht="15.75" customHeight="1">
      <c r="A817" s="234"/>
      <c r="B817" s="222"/>
      <c r="C817" s="223"/>
      <c r="D817" s="231"/>
      <c r="E817" s="3"/>
      <c r="F817" s="3"/>
      <c r="G817" s="3"/>
      <c r="H817" s="3"/>
      <c r="J817" s="226"/>
      <c r="K817" s="3"/>
      <c r="L817" s="3"/>
      <c r="O817" s="227"/>
      <c r="Q817" s="94"/>
      <c r="R817" s="94"/>
      <c r="S817" s="94"/>
      <c r="T817" s="94"/>
    </row>
    <row r="818" ht="15.75" customHeight="1">
      <c r="A818" s="234"/>
      <c r="B818" s="222"/>
      <c r="C818" s="223"/>
      <c r="D818" s="231"/>
      <c r="E818" s="3"/>
      <c r="F818" s="3"/>
      <c r="G818" s="3"/>
      <c r="H818" s="3"/>
      <c r="J818" s="226"/>
      <c r="K818" s="3"/>
      <c r="L818" s="3"/>
      <c r="O818" s="227"/>
      <c r="Q818" s="94"/>
      <c r="R818" s="94"/>
      <c r="S818" s="94"/>
      <c r="T818" s="94"/>
    </row>
    <row r="819" ht="15.75" customHeight="1">
      <c r="A819" s="234"/>
      <c r="B819" s="222"/>
      <c r="C819" s="223"/>
      <c r="D819" s="231"/>
      <c r="E819" s="3"/>
      <c r="F819" s="3"/>
      <c r="G819" s="3"/>
      <c r="H819" s="3"/>
      <c r="J819" s="226"/>
      <c r="K819" s="3"/>
      <c r="L819" s="3"/>
      <c r="O819" s="227"/>
      <c r="Q819" s="94"/>
      <c r="R819" s="94"/>
      <c r="S819" s="94"/>
      <c r="T819" s="94"/>
    </row>
    <row r="820" ht="15.75" customHeight="1">
      <c r="A820" s="234"/>
      <c r="B820" s="222"/>
      <c r="C820" s="223"/>
      <c r="D820" s="231"/>
      <c r="E820" s="3"/>
      <c r="F820" s="3"/>
      <c r="G820" s="3"/>
      <c r="H820" s="3"/>
      <c r="J820" s="226"/>
      <c r="K820" s="3"/>
      <c r="L820" s="3"/>
      <c r="O820" s="227"/>
      <c r="Q820" s="94"/>
      <c r="R820" s="94"/>
      <c r="S820" s="94"/>
      <c r="T820" s="94"/>
    </row>
    <row r="821" ht="15.75" customHeight="1">
      <c r="A821" s="234"/>
      <c r="B821" s="222"/>
      <c r="C821" s="223"/>
      <c r="D821" s="231"/>
      <c r="E821" s="3"/>
      <c r="F821" s="3"/>
      <c r="G821" s="3"/>
      <c r="H821" s="3"/>
      <c r="J821" s="226"/>
      <c r="K821" s="3"/>
      <c r="L821" s="3"/>
      <c r="O821" s="227"/>
      <c r="Q821" s="94"/>
      <c r="R821" s="94"/>
      <c r="S821" s="94"/>
      <c r="T821" s="94"/>
    </row>
    <row r="822" ht="15.75" customHeight="1">
      <c r="A822" s="234"/>
      <c r="B822" s="222"/>
      <c r="C822" s="223"/>
      <c r="D822" s="231"/>
      <c r="E822" s="3"/>
      <c r="F822" s="3"/>
      <c r="G822" s="3"/>
      <c r="H822" s="3"/>
      <c r="J822" s="226"/>
      <c r="K822" s="3"/>
      <c r="L822" s="3"/>
      <c r="O822" s="227"/>
      <c r="Q822" s="94"/>
      <c r="R822" s="94"/>
      <c r="S822" s="94"/>
      <c r="T822" s="94"/>
    </row>
    <row r="823" ht="15.75" customHeight="1">
      <c r="A823" s="234"/>
      <c r="B823" s="222"/>
      <c r="C823" s="223"/>
      <c r="D823" s="231"/>
      <c r="E823" s="3"/>
      <c r="F823" s="3"/>
      <c r="G823" s="3"/>
      <c r="H823" s="3"/>
      <c r="J823" s="226"/>
      <c r="K823" s="3"/>
      <c r="L823" s="3"/>
      <c r="O823" s="227"/>
      <c r="Q823" s="94"/>
      <c r="R823" s="94"/>
      <c r="S823" s="94"/>
      <c r="T823" s="94"/>
    </row>
    <row r="824" ht="15.75" customHeight="1">
      <c r="A824" s="234"/>
      <c r="B824" s="222"/>
      <c r="C824" s="223"/>
      <c r="D824" s="231"/>
      <c r="E824" s="3"/>
      <c r="F824" s="3"/>
      <c r="G824" s="3"/>
      <c r="H824" s="3"/>
      <c r="J824" s="226"/>
      <c r="K824" s="3"/>
      <c r="L824" s="3"/>
      <c r="O824" s="227"/>
      <c r="Q824" s="94"/>
      <c r="R824" s="94"/>
      <c r="S824" s="94"/>
      <c r="T824" s="94"/>
    </row>
    <row r="825" ht="15.75" customHeight="1">
      <c r="A825" s="234"/>
      <c r="B825" s="222"/>
      <c r="C825" s="223"/>
      <c r="D825" s="231"/>
      <c r="E825" s="3"/>
      <c r="F825" s="3"/>
      <c r="G825" s="3"/>
      <c r="H825" s="3"/>
      <c r="J825" s="226"/>
      <c r="K825" s="3"/>
      <c r="L825" s="3"/>
      <c r="O825" s="227"/>
      <c r="Q825" s="94"/>
      <c r="R825" s="94"/>
      <c r="S825" s="94"/>
      <c r="T825" s="94"/>
    </row>
    <row r="826" ht="15.75" customHeight="1">
      <c r="A826" s="234"/>
      <c r="B826" s="222"/>
      <c r="C826" s="223"/>
      <c r="D826" s="231"/>
      <c r="E826" s="3"/>
      <c r="F826" s="3"/>
      <c r="G826" s="3"/>
      <c r="H826" s="3"/>
      <c r="J826" s="226"/>
      <c r="K826" s="3"/>
      <c r="L826" s="3"/>
      <c r="O826" s="227"/>
      <c r="Q826" s="94"/>
      <c r="R826" s="94"/>
      <c r="S826" s="94"/>
      <c r="T826" s="94"/>
    </row>
    <row r="827" ht="15.75" customHeight="1">
      <c r="A827" s="234"/>
      <c r="B827" s="222"/>
      <c r="C827" s="223"/>
      <c r="D827" s="231"/>
      <c r="E827" s="3"/>
      <c r="F827" s="3"/>
      <c r="G827" s="3"/>
      <c r="H827" s="3"/>
      <c r="J827" s="226"/>
      <c r="K827" s="3"/>
      <c r="L827" s="3"/>
      <c r="O827" s="227"/>
      <c r="Q827" s="94"/>
      <c r="R827" s="94"/>
      <c r="S827" s="94"/>
      <c r="T827" s="94"/>
    </row>
    <row r="828" ht="15.75" customHeight="1">
      <c r="A828" s="234"/>
      <c r="B828" s="222"/>
      <c r="C828" s="223"/>
      <c r="D828" s="231"/>
      <c r="E828" s="3"/>
      <c r="F828" s="3"/>
      <c r="G828" s="3"/>
      <c r="H828" s="3"/>
      <c r="J828" s="226"/>
      <c r="K828" s="3"/>
      <c r="L828" s="3"/>
      <c r="O828" s="227"/>
      <c r="Q828" s="94"/>
      <c r="R828" s="94"/>
      <c r="S828" s="94"/>
      <c r="T828" s="94"/>
    </row>
    <row r="829" ht="15.75" customHeight="1">
      <c r="A829" s="234"/>
      <c r="B829" s="222"/>
      <c r="C829" s="223"/>
      <c r="D829" s="231"/>
      <c r="E829" s="3"/>
      <c r="F829" s="3"/>
      <c r="G829" s="3"/>
      <c r="H829" s="3"/>
      <c r="J829" s="226"/>
      <c r="K829" s="3"/>
      <c r="L829" s="3"/>
      <c r="O829" s="227"/>
      <c r="Q829" s="94"/>
      <c r="R829" s="94"/>
      <c r="S829" s="94"/>
      <c r="T829" s="94"/>
    </row>
    <row r="830" ht="15.75" customHeight="1">
      <c r="A830" s="234"/>
      <c r="B830" s="222"/>
      <c r="C830" s="223"/>
      <c r="D830" s="231"/>
      <c r="E830" s="3"/>
      <c r="F830" s="3"/>
      <c r="G830" s="3"/>
      <c r="H830" s="3"/>
      <c r="J830" s="226"/>
      <c r="K830" s="3"/>
      <c r="L830" s="3"/>
      <c r="O830" s="227"/>
      <c r="Q830" s="94"/>
      <c r="R830" s="94"/>
      <c r="S830" s="94"/>
      <c r="T830" s="94"/>
    </row>
    <row r="831" ht="15.75" customHeight="1">
      <c r="A831" s="234"/>
      <c r="B831" s="222"/>
      <c r="C831" s="223"/>
      <c r="D831" s="231"/>
      <c r="E831" s="3"/>
      <c r="F831" s="3"/>
      <c r="G831" s="3"/>
      <c r="H831" s="3"/>
      <c r="J831" s="226"/>
      <c r="K831" s="3"/>
      <c r="L831" s="3"/>
      <c r="O831" s="227"/>
      <c r="Q831" s="94"/>
      <c r="R831" s="94"/>
      <c r="S831" s="94"/>
      <c r="T831" s="94"/>
    </row>
    <row r="832" ht="15.75" customHeight="1">
      <c r="A832" s="234"/>
      <c r="B832" s="222"/>
      <c r="C832" s="223"/>
      <c r="D832" s="231"/>
      <c r="E832" s="3"/>
      <c r="F832" s="3"/>
      <c r="G832" s="3"/>
      <c r="H832" s="3"/>
      <c r="J832" s="226"/>
      <c r="K832" s="3"/>
      <c r="L832" s="3"/>
      <c r="O832" s="227"/>
      <c r="Q832" s="94"/>
      <c r="R832" s="94"/>
      <c r="S832" s="94"/>
      <c r="T832" s="94"/>
    </row>
    <row r="833" ht="15.75" customHeight="1">
      <c r="A833" s="234"/>
      <c r="B833" s="222"/>
      <c r="C833" s="223"/>
      <c r="D833" s="231"/>
      <c r="E833" s="3"/>
      <c r="F833" s="3"/>
      <c r="G833" s="3"/>
      <c r="H833" s="3"/>
      <c r="J833" s="226"/>
      <c r="K833" s="3"/>
      <c r="L833" s="3"/>
      <c r="O833" s="227"/>
      <c r="Q833" s="94"/>
      <c r="R833" s="94"/>
      <c r="S833" s="94"/>
      <c r="T833" s="94"/>
    </row>
    <row r="834" ht="15.75" customHeight="1">
      <c r="A834" s="234"/>
      <c r="B834" s="222"/>
      <c r="C834" s="223"/>
      <c r="D834" s="231"/>
      <c r="E834" s="3"/>
      <c r="F834" s="3"/>
      <c r="G834" s="3"/>
      <c r="H834" s="3"/>
      <c r="J834" s="226"/>
      <c r="K834" s="3"/>
      <c r="L834" s="3"/>
      <c r="O834" s="227"/>
      <c r="Q834" s="94"/>
      <c r="R834" s="94"/>
      <c r="S834" s="94"/>
      <c r="T834" s="94"/>
    </row>
    <row r="835" ht="15.75" customHeight="1">
      <c r="A835" s="234"/>
      <c r="B835" s="222"/>
      <c r="C835" s="223"/>
      <c r="D835" s="231"/>
      <c r="E835" s="3"/>
      <c r="F835" s="3"/>
      <c r="G835" s="3"/>
      <c r="H835" s="3"/>
      <c r="J835" s="226"/>
      <c r="K835" s="3"/>
      <c r="L835" s="3"/>
      <c r="O835" s="227"/>
      <c r="Q835" s="94"/>
      <c r="R835" s="94"/>
      <c r="S835" s="94"/>
      <c r="T835" s="94"/>
    </row>
    <row r="836" ht="15.75" customHeight="1">
      <c r="A836" s="234"/>
      <c r="B836" s="222"/>
      <c r="C836" s="223"/>
      <c r="D836" s="231"/>
      <c r="E836" s="3"/>
      <c r="F836" s="3"/>
      <c r="G836" s="3"/>
      <c r="H836" s="3"/>
      <c r="J836" s="226"/>
      <c r="K836" s="3"/>
      <c r="L836" s="3"/>
      <c r="O836" s="227"/>
      <c r="Q836" s="94"/>
      <c r="R836" s="94"/>
      <c r="S836" s="94"/>
      <c r="T836" s="94"/>
    </row>
    <row r="837" ht="15.75" customHeight="1">
      <c r="A837" s="234"/>
      <c r="B837" s="222"/>
      <c r="C837" s="223"/>
      <c r="D837" s="231"/>
      <c r="E837" s="3"/>
      <c r="F837" s="3"/>
      <c r="G837" s="3"/>
      <c r="H837" s="3"/>
      <c r="J837" s="226"/>
      <c r="K837" s="3"/>
      <c r="L837" s="3"/>
      <c r="O837" s="227"/>
      <c r="Q837" s="94"/>
      <c r="R837" s="94"/>
      <c r="S837" s="94"/>
      <c r="T837" s="94"/>
    </row>
    <row r="838" ht="15.75" customHeight="1">
      <c r="A838" s="234"/>
      <c r="B838" s="222"/>
      <c r="C838" s="223"/>
      <c r="D838" s="231"/>
      <c r="E838" s="3"/>
      <c r="F838" s="3"/>
      <c r="G838" s="3"/>
      <c r="H838" s="3"/>
      <c r="J838" s="226"/>
      <c r="K838" s="3"/>
      <c r="L838" s="3"/>
      <c r="O838" s="227"/>
      <c r="Q838" s="94"/>
      <c r="R838" s="94"/>
      <c r="S838" s="94"/>
      <c r="T838" s="94"/>
    </row>
    <row r="839" ht="15.75" customHeight="1">
      <c r="A839" s="234"/>
      <c r="B839" s="222"/>
      <c r="C839" s="223"/>
      <c r="D839" s="231"/>
      <c r="E839" s="3"/>
      <c r="F839" s="3"/>
      <c r="G839" s="3"/>
      <c r="H839" s="3"/>
      <c r="J839" s="226"/>
      <c r="K839" s="3"/>
      <c r="L839" s="3"/>
      <c r="O839" s="227"/>
      <c r="Q839" s="94"/>
      <c r="R839" s="94"/>
      <c r="S839" s="94"/>
      <c r="T839" s="94"/>
    </row>
    <row r="840" ht="15.75" customHeight="1">
      <c r="A840" s="234"/>
      <c r="B840" s="222"/>
      <c r="C840" s="223"/>
      <c r="D840" s="231"/>
      <c r="E840" s="3"/>
      <c r="F840" s="3"/>
      <c r="G840" s="3"/>
      <c r="H840" s="3"/>
      <c r="J840" s="226"/>
      <c r="K840" s="3"/>
      <c r="L840" s="3"/>
      <c r="O840" s="227"/>
      <c r="Q840" s="94"/>
      <c r="R840" s="94"/>
      <c r="S840" s="94"/>
      <c r="T840" s="94"/>
    </row>
    <row r="841" ht="15.75" customHeight="1">
      <c r="A841" s="234"/>
      <c r="B841" s="222"/>
      <c r="C841" s="223"/>
      <c r="D841" s="231"/>
      <c r="E841" s="3"/>
      <c r="F841" s="3"/>
      <c r="G841" s="3"/>
      <c r="H841" s="3"/>
      <c r="J841" s="226"/>
      <c r="K841" s="3"/>
      <c r="L841" s="3"/>
      <c r="O841" s="227"/>
      <c r="Q841" s="94"/>
      <c r="R841" s="94"/>
      <c r="S841" s="94"/>
      <c r="T841" s="94"/>
    </row>
    <row r="842" ht="15.75" customHeight="1">
      <c r="A842" s="234"/>
      <c r="B842" s="222"/>
      <c r="C842" s="223"/>
      <c r="D842" s="231"/>
      <c r="E842" s="3"/>
      <c r="F842" s="3"/>
      <c r="G842" s="3"/>
      <c r="H842" s="3"/>
      <c r="J842" s="226"/>
      <c r="K842" s="3"/>
      <c r="L842" s="3"/>
      <c r="O842" s="227"/>
      <c r="Q842" s="94"/>
      <c r="R842" s="94"/>
      <c r="S842" s="94"/>
      <c r="T842" s="94"/>
    </row>
    <row r="843" ht="15.75" customHeight="1">
      <c r="A843" s="234"/>
      <c r="B843" s="222"/>
      <c r="C843" s="223"/>
      <c r="D843" s="231"/>
      <c r="E843" s="3"/>
      <c r="F843" s="3"/>
      <c r="G843" s="3"/>
      <c r="H843" s="3"/>
      <c r="J843" s="226"/>
      <c r="K843" s="3"/>
      <c r="L843" s="3"/>
      <c r="O843" s="227"/>
      <c r="Q843" s="94"/>
      <c r="R843" s="94"/>
      <c r="S843" s="94"/>
      <c r="T843" s="94"/>
    </row>
    <row r="844" ht="15.75" customHeight="1">
      <c r="A844" s="234"/>
      <c r="B844" s="222"/>
      <c r="C844" s="223"/>
      <c r="D844" s="231"/>
      <c r="E844" s="3"/>
      <c r="F844" s="3"/>
      <c r="G844" s="3"/>
      <c r="H844" s="3"/>
      <c r="J844" s="226"/>
      <c r="K844" s="3"/>
      <c r="L844" s="3"/>
      <c r="O844" s="227"/>
      <c r="Q844" s="94"/>
      <c r="R844" s="94"/>
      <c r="S844" s="94"/>
      <c r="T844" s="94"/>
    </row>
    <row r="845" ht="15.75" customHeight="1">
      <c r="A845" s="234"/>
      <c r="B845" s="222"/>
      <c r="C845" s="223"/>
      <c r="D845" s="231"/>
      <c r="E845" s="3"/>
      <c r="F845" s="3"/>
      <c r="G845" s="3"/>
      <c r="H845" s="3"/>
      <c r="J845" s="226"/>
      <c r="K845" s="3"/>
      <c r="L845" s="3"/>
      <c r="O845" s="227"/>
      <c r="Q845" s="94"/>
      <c r="R845" s="94"/>
      <c r="S845" s="94"/>
      <c r="T845" s="94"/>
    </row>
    <row r="846" ht="15.75" customHeight="1">
      <c r="A846" s="234"/>
      <c r="B846" s="222"/>
      <c r="C846" s="223"/>
      <c r="D846" s="231"/>
      <c r="E846" s="3"/>
      <c r="F846" s="3"/>
      <c r="G846" s="3"/>
      <c r="H846" s="3"/>
      <c r="J846" s="226"/>
      <c r="K846" s="3"/>
      <c r="L846" s="3"/>
      <c r="O846" s="227"/>
      <c r="Q846" s="94"/>
      <c r="R846" s="94"/>
      <c r="S846" s="94"/>
      <c r="T846" s="94"/>
    </row>
    <row r="847" ht="15.75" customHeight="1">
      <c r="A847" s="234"/>
      <c r="B847" s="222"/>
      <c r="C847" s="223"/>
      <c r="D847" s="231"/>
      <c r="E847" s="3"/>
      <c r="F847" s="3"/>
      <c r="G847" s="3"/>
      <c r="H847" s="3"/>
      <c r="J847" s="226"/>
      <c r="K847" s="3"/>
      <c r="L847" s="3"/>
      <c r="O847" s="227"/>
      <c r="Q847" s="94"/>
      <c r="R847" s="94"/>
      <c r="S847" s="94"/>
      <c r="T847" s="94"/>
    </row>
    <row r="848" ht="15.75" customHeight="1">
      <c r="A848" s="234"/>
      <c r="B848" s="222"/>
      <c r="C848" s="223"/>
      <c r="D848" s="231"/>
      <c r="E848" s="3"/>
      <c r="F848" s="3"/>
      <c r="G848" s="3"/>
      <c r="H848" s="3"/>
      <c r="J848" s="226"/>
      <c r="K848" s="3"/>
      <c r="L848" s="3"/>
      <c r="O848" s="227"/>
      <c r="Q848" s="94"/>
      <c r="R848" s="94"/>
      <c r="S848" s="94"/>
      <c r="T848" s="94"/>
    </row>
    <row r="849" ht="15.75" customHeight="1">
      <c r="A849" s="234"/>
      <c r="B849" s="222"/>
      <c r="C849" s="223"/>
      <c r="D849" s="231"/>
      <c r="E849" s="3"/>
      <c r="F849" s="3"/>
      <c r="G849" s="3"/>
      <c r="H849" s="3"/>
      <c r="J849" s="226"/>
      <c r="K849" s="3"/>
      <c r="L849" s="3"/>
      <c r="O849" s="227"/>
      <c r="Q849" s="94"/>
      <c r="R849" s="94"/>
      <c r="S849" s="94"/>
      <c r="T849" s="94"/>
    </row>
    <row r="850" ht="15.75" customHeight="1">
      <c r="A850" s="234"/>
      <c r="B850" s="222"/>
      <c r="C850" s="223"/>
      <c r="D850" s="231"/>
      <c r="E850" s="3"/>
      <c r="F850" s="3"/>
      <c r="G850" s="3"/>
      <c r="H850" s="3"/>
      <c r="J850" s="226"/>
      <c r="K850" s="3"/>
      <c r="L850" s="3"/>
      <c r="O850" s="227"/>
      <c r="Q850" s="94"/>
      <c r="R850" s="94"/>
      <c r="S850" s="94"/>
      <c r="T850" s="94"/>
    </row>
    <row r="851" ht="15.75" customHeight="1">
      <c r="A851" s="234"/>
      <c r="B851" s="222"/>
      <c r="C851" s="223"/>
      <c r="D851" s="231"/>
      <c r="E851" s="3"/>
      <c r="F851" s="3"/>
      <c r="G851" s="3"/>
      <c r="H851" s="3"/>
      <c r="J851" s="226"/>
      <c r="K851" s="3"/>
      <c r="L851" s="3"/>
      <c r="O851" s="227"/>
      <c r="Q851" s="94"/>
      <c r="R851" s="94"/>
      <c r="S851" s="94"/>
      <c r="T851" s="94"/>
    </row>
    <row r="852" ht="15.75" customHeight="1">
      <c r="A852" s="234"/>
      <c r="B852" s="222"/>
      <c r="C852" s="223"/>
      <c r="D852" s="231"/>
      <c r="E852" s="3"/>
      <c r="F852" s="3"/>
      <c r="G852" s="3"/>
      <c r="H852" s="3"/>
      <c r="J852" s="226"/>
      <c r="K852" s="3"/>
      <c r="L852" s="3"/>
      <c r="O852" s="227"/>
      <c r="Q852" s="94"/>
      <c r="R852" s="94"/>
      <c r="S852" s="94"/>
      <c r="T852" s="94"/>
    </row>
    <row r="853" ht="15.75" customHeight="1">
      <c r="A853" s="234"/>
      <c r="B853" s="222"/>
      <c r="C853" s="223"/>
      <c r="D853" s="231"/>
      <c r="E853" s="3"/>
      <c r="F853" s="3"/>
      <c r="G853" s="3"/>
      <c r="H853" s="3"/>
      <c r="J853" s="226"/>
      <c r="K853" s="3"/>
      <c r="L853" s="3"/>
      <c r="O853" s="227"/>
      <c r="Q853" s="94"/>
      <c r="R853" s="94"/>
      <c r="S853" s="94"/>
      <c r="T853" s="94"/>
    </row>
    <row r="854" ht="15.75" customHeight="1">
      <c r="A854" s="234"/>
      <c r="B854" s="222"/>
      <c r="C854" s="223"/>
      <c r="D854" s="231"/>
      <c r="E854" s="3"/>
      <c r="F854" s="3"/>
      <c r="G854" s="3"/>
      <c r="H854" s="3"/>
      <c r="J854" s="226"/>
      <c r="K854" s="3"/>
      <c r="L854" s="3"/>
      <c r="O854" s="227"/>
      <c r="Q854" s="94"/>
      <c r="R854" s="94"/>
      <c r="S854" s="94"/>
      <c r="T854" s="94"/>
    </row>
    <row r="855" ht="15.75" customHeight="1">
      <c r="A855" s="234"/>
      <c r="B855" s="222"/>
      <c r="C855" s="223"/>
      <c r="D855" s="231"/>
      <c r="E855" s="3"/>
      <c r="F855" s="3"/>
      <c r="G855" s="3"/>
      <c r="H855" s="3"/>
      <c r="J855" s="226"/>
      <c r="K855" s="3"/>
      <c r="L855" s="3"/>
      <c r="O855" s="227"/>
      <c r="Q855" s="94"/>
      <c r="R855" s="94"/>
      <c r="S855" s="94"/>
      <c r="T855" s="94"/>
    </row>
    <row r="856" ht="15.75" customHeight="1">
      <c r="A856" s="234"/>
      <c r="B856" s="222"/>
      <c r="C856" s="223"/>
      <c r="D856" s="231"/>
      <c r="E856" s="3"/>
      <c r="F856" s="3"/>
      <c r="G856" s="3"/>
      <c r="H856" s="3"/>
      <c r="J856" s="226"/>
      <c r="K856" s="3"/>
      <c r="L856" s="3"/>
      <c r="O856" s="227"/>
      <c r="Q856" s="94"/>
      <c r="R856" s="94"/>
      <c r="S856" s="94"/>
      <c r="T856" s="94"/>
    </row>
    <row r="857" ht="15.75" customHeight="1">
      <c r="A857" s="234"/>
      <c r="B857" s="222"/>
      <c r="C857" s="223"/>
      <c r="D857" s="231"/>
      <c r="E857" s="3"/>
      <c r="F857" s="3"/>
      <c r="G857" s="3"/>
      <c r="H857" s="3"/>
      <c r="J857" s="226"/>
      <c r="K857" s="3"/>
      <c r="L857" s="3"/>
      <c r="O857" s="227"/>
      <c r="Q857" s="94"/>
      <c r="R857" s="94"/>
      <c r="S857" s="94"/>
      <c r="T857" s="94"/>
    </row>
    <row r="858" ht="15.75" customHeight="1">
      <c r="A858" s="234"/>
      <c r="B858" s="222"/>
      <c r="C858" s="223"/>
      <c r="D858" s="231"/>
      <c r="E858" s="3"/>
      <c r="F858" s="3"/>
      <c r="G858" s="3"/>
      <c r="H858" s="3"/>
      <c r="J858" s="226"/>
      <c r="K858" s="3"/>
      <c r="L858" s="3"/>
      <c r="O858" s="227"/>
      <c r="Q858" s="94"/>
      <c r="R858" s="94"/>
      <c r="S858" s="94"/>
      <c r="T858" s="94"/>
    </row>
    <row r="859" ht="15.75" customHeight="1">
      <c r="A859" s="234"/>
      <c r="B859" s="222"/>
      <c r="C859" s="223"/>
      <c r="D859" s="231"/>
      <c r="E859" s="3"/>
      <c r="F859" s="3"/>
      <c r="G859" s="3"/>
      <c r="H859" s="3"/>
      <c r="J859" s="226"/>
      <c r="K859" s="3"/>
      <c r="L859" s="3"/>
      <c r="O859" s="227"/>
      <c r="Q859" s="94"/>
      <c r="R859" s="94"/>
      <c r="S859" s="94"/>
      <c r="T859" s="94"/>
    </row>
    <row r="860" ht="15.75" customHeight="1">
      <c r="A860" s="234"/>
      <c r="B860" s="222"/>
      <c r="C860" s="223"/>
      <c r="D860" s="231"/>
      <c r="E860" s="3"/>
      <c r="F860" s="3"/>
      <c r="G860" s="3"/>
      <c r="H860" s="3"/>
      <c r="J860" s="226"/>
      <c r="K860" s="3"/>
      <c r="L860" s="3"/>
      <c r="O860" s="227"/>
      <c r="Q860" s="94"/>
      <c r="R860" s="94"/>
      <c r="S860" s="94"/>
      <c r="T860" s="94"/>
    </row>
    <row r="861" ht="15.75" customHeight="1">
      <c r="A861" s="234"/>
      <c r="B861" s="222"/>
      <c r="C861" s="223"/>
      <c r="D861" s="231"/>
      <c r="E861" s="3"/>
      <c r="F861" s="3"/>
      <c r="G861" s="3"/>
      <c r="H861" s="3"/>
      <c r="J861" s="226"/>
      <c r="K861" s="3"/>
      <c r="L861" s="3"/>
      <c r="O861" s="227"/>
      <c r="Q861" s="94"/>
      <c r="R861" s="94"/>
      <c r="S861" s="94"/>
      <c r="T861" s="94"/>
    </row>
    <row r="862" ht="15.75" customHeight="1">
      <c r="A862" s="234"/>
      <c r="B862" s="222"/>
      <c r="C862" s="223"/>
      <c r="D862" s="231"/>
      <c r="E862" s="3"/>
      <c r="F862" s="3"/>
      <c r="G862" s="3"/>
      <c r="H862" s="3"/>
      <c r="J862" s="226"/>
      <c r="K862" s="3"/>
      <c r="L862" s="3"/>
      <c r="O862" s="227"/>
      <c r="Q862" s="94"/>
      <c r="R862" s="94"/>
      <c r="S862" s="94"/>
      <c r="T862" s="94"/>
    </row>
    <row r="863" ht="15.75" customHeight="1">
      <c r="A863" s="234"/>
      <c r="B863" s="222"/>
      <c r="C863" s="223"/>
      <c r="D863" s="231"/>
      <c r="E863" s="3"/>
      <c r="F863" s="3"/>
      <c r="G863" s="3"/>
      <c r="H863" s="3"/>
      <c r="J863" s="226"/>
      <c r="K863" s="3"/>
      <c r="L863" s="3"/>
      <c r="O863" s="227"/>
      <c r="Q863" s="94"/>
      <c r="R863" s="94"/>
      <c r="S863" s="94"/>
      <c r="T863" s="94"/>
    </row>
    <row r="864" ht="15.75" customHeight="1">
      <c r="A864" s="234"/>
      <c r="B864" s="222"/>
      <c r="C864" s="223"/>
      <c r="D864" s="231"/>
      <c r="E864" s="3"/>
      <c r="F864" s="3"/>
      <c r="G864" s="3"/>
      <c r="H864" s="3"/>
      <c r="J864" s="226"/>
      <c r="K864" s="3"/>
      <c r="L864" s="3"/>
      <c r="O864" s="227"/>
      <c r="Q864" s="94"/>
      <c r="R864" s="94"/>
      <c r="S864" s="94"/>
      <c r="T864" s="94"/>
    </row>
    <row r="865" ht="15.75" customHeight="1">
      <c r="A865" s="234"/>
      <c r="B865" s="222"/>
      <c r="C865" s="223"/>
      <c r="D865" s="231"/>
      <c r="E865" s="3"/>
      <c r="F865" s="3"/>
      <c r="G865" s="3"/>
      <c r="H865" s="3"/>
      <c r="J865" s="226"/>
      <c r="K865" s="3"/>
      <c r="L865" s="3"/>
      <c r="O865" s="227"/>
      <c r="Q865" s="94"/>
      <c r="R865" s="94"/>
      <c r="S865" s="94"/>
      <c r="T865" s="94"/>
    </row>
    <row r="866" ht="15.75" customHeight="1">
      <c r="A866" s="234"/>
      <c r="B866" s="222"/>
      <c r="C866" s="223"/>
      <c r="D866" s="231"/>
      <c r="E866" s="3"/>
      <c r="F866" s="3"/>
      <c r="G866" s="3"/>
      <c r="H866" s="3"/>
      <c r="J866" s="226"/>
      <c r="K866" s="3"/>
      <c r="L866" s="3"/>
      <c r="O866" s="227"/>
      <c r="Q866" s="94"/>
      <c r="R866" s="94"/>
      <c r="S866" s="94"/>
      <c r="T866" s="94"/>
    </row>
    <row r="867" ht="15.75" customHeight="1">
      <c r="A867" s="234"/>
      <c r="B867" s="222"/>
      <c r="C867" s="223"/>
      <c r="D867" s="231"/>
      <c r="E867" s="3"/>
      <c r="F867" s="3"/>
      <c r="G867" s="3"/>
      <c r="H867" s="3"/>
      <c r="J867" s="226"/>
      <c r="K867" s="3"/>
      <c r="L867" s="3"/>
      <c r="O867" s="227"/>
      <c r="Q867" s="94"/>
      <c r="R867" s="94"/>
      <c r="S867" s="94"/>
      <c r="T867" s="94"/>
    </row>
    <row r="868" ht="15.75" customHeight="1">
      <c r="A868" s="234"/>
      <c r="B868" s="222"/>
      <c r="C868" s="223"/>
      <c r="D868" s="231"/>
      <c r="E868" s="3"/>
      <c r="F868" s="3"/>
      <c r="G868" s="3"/>
      <c r="H868" s="3"/>
      <c r="J868" s="226"/>
      <c r="K868" s="3"/>
      <c r="L868" s="3"/>
      <c r="O868" s="227"/>
      <c r="Q868" s="94"/>
      <c r="R868" s="94"/>
      <c r="S868" s="94"/>
      <c r="T868" s="94"/>
    </row>
    <row r="869" ht="15.75" customHeight="1">
      <c r="A869" s="234"/>
      <c r="B869" s="222"/>
      <c r="C869" s="223"/>
      <c r="D869" s="231"/>
      <c r="E869" s="3"/>
      <c r="F869" s="3"/>
      <c r="G869" s="3"/>
      <c r="H869" s="3"/>
      <c r="J869" s="226"/>
      <c r="K869" s="3"/>
      <c r="L869" s="3"/>
      <c r="O869" s="227"/>
      <c r="Q869" s="94"/>
      <c r="R869" s="94"/>
      <c r="S869" s="94"/>
      <c r="T869" s="94"/>
    </row>
    <row r="870" ht="15.75" customHeight="1">
      <c r="A870" s="234"/>
      <c r="B870" s="222"/>
      <c r="C870" s="223"/>
      <c r="D870" s="231"/>
      <c r="E870" s="3"/>
      <c r="F870" s="3"/>
      <c r="G870" s="3"/>
      <c r="H870" s="3"/>
      <c r="J870" s="226"/>
      <c r="K870" s="3"/>
      <c r="L870" s="3"/>
      <c r="O870" s="227"/>
      <c r="Q870" s="94"/>
      <c r="R870" s="94"/>
      <c r="S870" s="94"/>
      <c r="T870" s="94"/>
    </row>
    <row r="871" ht="15.75" customHeight="1">
      <c r="A871" s="234"/>
      <c r="B871" s="222"/>
      <c r="C871" s="223"/>
      <c r="D871" s="231"/>
      <c r="E871" s="3"/>
      <c r="F871" s="3"/>
      <c r="G871" s="3"/>
      <c r="H871" s="3"/>
      <c r="J871" s="226"/>
      <c r="K871" s="3"/>
      <c r="L871" s="3"/>
      <c r="O871" s="227"/>
      <c r="Q871" s="94"/>
      <c r="R871" s="94"/>
      <c r="S871" s="94"/>
      <c r="T871" s="94"/>
    </row>
    <row r="872" ht="15.75" customHeight="1">
      <c r="A872" s="234"/>
      <c r="B872" s="222"/>
      <c r="C872" s="223"/>
      <c r="D872" s="231"/>
      <c r="E872" s="3"/>
      <c r="F872" s="3"/>
      <c r="G872" s="3"/>
      <c r="H872" s="3"/>
      <c r="J872" s="226"/>
      <c r="K872" s="3"/>
      <c r="L872" s="3"/>
      <c r="O872" s="227"/>
      <c r="Q872" s="94"/>
      <c r="R872" s="94"/>
      <c r="S872" s="94"/>
      <c r="T872" s="94"/>
    </row>
    <row r="873" ht="15.75" customHeight="1">
      <c r="A873" s="234"/>
      <c r="B873" s="222"/>
      <c r="C873" s="223"/>
      <c r="D873" s="231"/>
      <c r="E873" s="3"/>
      <c r="F873" s="3"/>
      <c r="G873" s="3"/>
      <c r="H873" s="3"/>
      <c r="J873" s="226"/>
      <c r="K873" s="3"/>
      <c r="L873" s="3"/>
      <c r="O873" s="227"/>
      <c r="Q873" s="94"/>
      <c r="R873" s="94"/>
      <c r="S873" s="94"/>
      <c r="T873" s="94"/>
    </row>
    <row r="874" ht="15.75" customHeight="1">
      <c r="A874" s="234"/>
      <c r="B874" s="222"/>
      <c r="C874" s="223"/>
      <c r="D874" s="231"/>
      <c r="E874" s="3"/>
      <c r="F874" s="3"/>
      <c r="G874" s="3"/>
      <c r="H874" s="3"/>
      <c r="J874" s="226"/>
      <c r="K874" s="3"/>
      <c r="L874" s="3"/>
      <c r="O874" s="227"/>
      <c r="Q874" s="94"/>
      <c r="R874" s="94"/>
      <c r="S874" s="94"/>
      <c r="T874" s="94"/>
    </row>
    <row r="875" ht="15.75" customHeight="1">
      <c r="A875" s="234"/>
      <c r="B875" s="222"/>
      <c r="C875" s="223"/>
      <c r="D875" s="231"/>
      <c r="E875" s="3"/>
      <c r="F875" s="3"/>
      <c r="G875" s="3"/>
      <c r="H875" s="3"/>
      <c r="J875" s="226"/>
      <c r="K875" s="3"/>
      <c r="L875" s="3"/>
      <c r="O875" s="227"/>
      <c r="Q875" s="94"/>
      <c r="R875" s="94"/>
      <c r="S875" s="94"/>
      <c r="T875" s="94"/>
    </row>
    <row r="876" ht="15.75" customHeight="1">
      <c r="A876" s="234"/>
      <c r="B876" s="222"/>
      <c r="C876" s="223"/>
      <c r="D876" s="231"/>
      <c r="E876" s="3"/>
      <c r="F876" s="3"/>
      <c r="G876" s="3"/>
      <c r="H876" s="3"/>
      <c r="J876" s="226"/>
      <c r="K876" s="3"/>
      <c r="L876" s="3"/>
      <c r="O876" s="227"/>
      <c r="Q876" s="94"/>
      <c r="R876" s="94"/>
      <c r="S876" s="94"/>
      <c r="T876" s="94"/>
    </row>
    <row r="877" ht="15.75" customHeight="1">
      <c r="A877" s="234"/>
      <c r="B877" s="222"/>
      <c r="C877" s="223"/>
      <c r="D877" s="231"/>
      <c r="E877" s="3"/>
      <c r="F877" s="3"/>
      <c r="G877" s="3"/>
      <c r="H877" s="3"/>
      <c r="J877" s="226"/>
      <c r="K877" s="3"/>
      <c r="L877" s="3"/>
      <c r="O877" s="227"/>
      <c r="Q877" s="94"/>
      <c r="R877" s="94"/>
      <c r="S877" s="94"/>
      <c r="T877" s="94"/>
    </row>
    <row r="878" ht="15.75" customHeight="1">
      <c r="A878" s="234"/>
      <c r="B878" s="222"/>
      <c r="C878" s="223"/>
      <c r="D878" s="231"/>
      <c r="E878" s="3"/>
      <c r="F878" s="3"/>
      <c r="G878" s="3"/>
      <c r="H878" s="3"/>
      <c r="J878" s="226"/>
      <c r="K878" s="3"/>
      <c r="L878" s="3"/>
      <c r="O878" s="227"/>
      <c r="Q878" s="94"/>
      <c r="R878" s="94"/>
      <c r="S878" s="94"/>
      <c r="T878" s="94"/>
    </row>
    <row r="879" ht="15.75" customHeight="1">
      <c r="A879" s="234"/>
      <c r="B879" s="222"/>
      <c r="C879" s="223"/>
      <c r="D879" s="231"/>
      <c r="E879" s="3"/>
      <c r="F879" s="3"/>
      <c r="G879" s="3"/>
      <c r="H879" s="3"/>
      <c r="J879" s="226"/>
      <c r="K879" s="3"/>
      <c r="L879" s="3"/>
      <c r="O879" s="227"/>
      <c r="Q879" s="94"/>
      <c r="R879" s="94"/>
      <c r="S879" s="94"/>
      <c r="T879" s="94"/>
    </row>
    <row r="880" ht="15.75" customHeight="1">
      <c r="A880" s="234"/>
      <c r="B880" s="222"/>
      <c r="C880" s="223"/>
      <c r="D880" s="231"/>
      <c r="E880" s="3"/>
      <c r="F880" s="3"/>
      <c r="G880" s="3"/>
      <c r="H880" s="3"/>
      <c r="J880" s="226"/>
      <c r="K880" s="3"/>
      <c r="L880" s="3"/>
      <c r="O880" s="227"/>
      <c r="Q880" s="94"/>
      <c r="R880" s="94"/>
      <c r="S880" s="94"/>
      <c r="T880" s="94"/>
    </row>
    <row r="881" ht="15.75" customHeight="1">
      <c r="A881" s="234"/>
      <c r="B881" s="222"/>
      <c r="C881" s="223"/>
      <c r="D881" s="231"/>
      <c r="E881" s="3"/>
      <c r="F881" s="3"/>
      <c r="G881" s="3"/>
      <c r="H881" s="3"/>
      <c r="J881" s="226"/>
      <c r="K881" s="3"/>
      <c r="L881" s="3"/>
      <c r="O881" s="227"/>
      <c r="Q881" s="94"/>
      <c r="R881" s="94"/>
      <c r="S881" s="94"/>
      <c r="T881" s="94"/>
    </row>
    <row r="882" ht="15.75" customHeight="1">
      <c r="A882" s="234"/>
      <c r="B882" s="222"/>
      <c r="C882" s="223"/>
      <c r="D882" s="231"/>
      <c r="E882" s="3"/>
      <c r="F882" s="3"/>
      <c r="G882" s="3"/>
      <c r="H882" s="3"/>
      <c r="J882" s="226"/>
      <c r="K882" s="3"/>
      <c r="L882" s="3"/>
      <c r="O882" s="227"/>
      <c r="Q882" s="94"/>
      <c r="R882" s="94"/>
      <c r="S882" s="94"/>
      <c r="T882" s="94"/>
    </row>
    <row r="883" ht="15.75" customHeight="1">
      <c r="A883" s="234"/>
      <c r="B883" s="222"/>
      <c r="C883" s="223"/>
      <c r="D883" s="231"/>
      <c r="E883" s="3"/>
      <c r="F883" s="3"/>
      <c r="G883" s="3"/>
      <c r="H883" s="3"/>
      <c r="J883" s="226"/>
      <c r="K883" s="3"/>
      <c r="L883" s="3"/>
      <c r="O883" s="227"/>
      <c r="Q883" s="94"/>
      <c r="R883" s="94"/>
      <c r="S883" s="94"/>
      <c r="T883" s="94"/>
    </row>
    <row r="884" ht="15.75" customHeight="1">
      <c r="A884" s="234"/>
      <c r="B884" s="222"/>
      <c r="C884" s="223"/>
      <c r="D884" s="231"/>
      <c r="E884" s="3"/>
      <c r="F884" s="3"/>
      <c r="G884" s="3"/>
      <c r="H884" s="3"/>
      <c r="J884" s="226"/>
      <c r="K884" s="3"/>
      <c r="L884" s="3"/>
      <c r="O884" s="227"/>
      <c r="Q884" s="94"/>
      <c r="R884" s="94"/>
      <c r="S884" s="94"/>
      <c r="T884" s="94"/>
    </row>
    <row r="885" ht="15.75" customHeight="1">
      <c r="A885" s="234"/>
      <c r="B885" s="222"/>
      <c r="C885" s="223"/>
      <c r="D885" s="231"/>
      <c r="E885" s="3"/>
      <c r="F885" s="3"/>
      <c r="G885" s="3"/>
      <c r="H885" s="3"/>
      <c r="J885" s="226"/>
      <c r="K885" s="3"/>
      <c r="L885" s="3"/>
      <c r="O885" s="227"/>
      <c r="Q885" s="94"/>
      <c r="R885" s="94"/>
      <c r="S885" s="94"/>
      <c r="T885" s="94"/>
    </row>
    <row r="886" ht="15.75" customHeight="1">
      <c r="A886" s="234"/>
      <c r="B886" s="222"/>
      <c r="C886" s="223"/>
      <c r="D886" s="231"/>
      <c r="E886" s="3"/>
      <c r="F886" s="3"/>
      <c r="G886" s="3"/>
      <c r="H886" s="3"/>
      <c r="J886" s="226"/>
      <c r="K886" s="3"/>
      <c r="L886" s="3"/>
      <c r="O886" s="227"/>
      <c r="Q886" s="94"/>
      <c r="R886" s="94"/>
      <c r="S886" s="94"/>
      <c r="T886" s="94"/>
    </row>
    <row r="887" ht="15.75" customHeight="1">
      <c r="A887" s="234"/>
      <c r="B887" s="222"/>
      <c r="C887" s="223"/>
      <c r="D887" s="231"/>
      <c r="E887" s="3"/>
      <c r="F887" s="3"/>
      <c r="G887" s="3"/>
      <c r="H887" s="3"/>
      <c r="J887" s="226"/>
      <c r="K887" s="3"/>
      <c r="L887" s="3"/>
      <c r="O887" s="227"/>
      <c r="Q887" s="94"/>
      <c r="R887" s="94"/>
      <c r="S887" s="94"/>
      <c r="T887" s="94"/>
    </row>
    <row r="888" ht="15.75" customHeight="1">
      <c r="A888" s="234"/>
      <c r="B888" s="222"/>
      <c r="C888" s="223"/>
      <c r="D888" s="231"/>
      <c r="E888" s="3"/>
      <c r="F888" s="3"/>
      <c r="G888" s="3"/>
      <c r="H888" s="3"/>
      <c r="J888" s="226"/>
      <c r="K888" s="3"/>
      <c r="L888" s="3"/>
      <c r="O888" s="227"/>
      <c r="Q888" s="94"/>
      <c r="R888" s="94"/>
      <c r="S888" s="94"/>
      <c r="T888" s="94"/>
    </row>
    <row r="889" ht="15.75" customHeight="1">
      <c r="A889" s="234"/>
      <c r="B889" s="222"/>
      <c r="C889" s="223"/>
      <c r="D889" s="231"/>
      <c r="E889" s="3"/>
      <c r="F889" s="3"/>
      <c r="G889" s="3"/>
      <c r="H889" s="3"/>
      <c r="J889" s="226"/>
      <c r="K889" s="3"/>
      <c r="L889" s="3"/>
      <c r="O889" s="227"/>
      <c r="Q889" s="94"/>
      <c r="R889" s="94"/>
      <c r="S889" s="94"/>
      <c r="T889" s="94"/>
    </row>
    <row r="890" ht="15.75" customHeight="1">
      <c r="A890" s="234"/>
      <c r="B890" s="222"/>
      <c r="C890" s="223"/>
      <c r="D890" s="231"/>
      <c r="E890" s="3"/>
      <c r="F890" s="3"/>
      <c r="G890" s="3"/>
      <c r="H890" s="3"/>
      <c r="J890" s="226"/>
      <c r="K890" s="3"/>
      <c r="L890" s="3"/>
      <c r="O890" s="227"/>
      <c r="Q890" s="94"/>
      <c r="R890" s="94"/>
      <c r="S890" s="94"/>
      <c r="T890" s="94"/>
    </row>
    <row r="891" ht="15.75" customHeight="1">
      <c r="A891" s="234"/>
      <c r="B891" s="222"/>
      <c r="C891" s="223"/>
      <c r="D891" s="231"/>
      <c r="E891" s="3"/>
      <c r="F891" s="3"/>
      <c r="G891" s="3"/>
      <c r="H891" s="3"/>
      <c r="J891" s="226"/>
      <c r="K891" s="3"/>
      <c r="L891" s="3"/>
      <c r="O891" s="227"/>
      <c r="Q891" s="94"/>
      <c r="R891" s="94"/>
      <c r="S891" s="94"/>
      <c r="T891" s="94"/>
    </row>
    <row r="892" ht="15.75" customHeight="1">
      <c r="A892" s="234"/>
      <c r="B892" s="222"/>
      <c r="C892" s="223"/>
      <c r="D892" s="231"/>
      <c r="E892" s="3"/>
      <c r="F892" s="3"/>
      <c r="G892" s="3"/>
      <c r="H892" s="3"/>
      <c r="J892" s="226"/>
      <c r="K892" s="3"/>
      <c r="L892" s="3"/>
      <c r="O892" s="227"/>
      <c r="Q892" s="94"/>
      <c r="R892" s="94"/>
      <c r="S892" s="94"/>
      <c r="T892" s="94"/>
    </row>
    <row r="893" ht="15.75" customHeight="1">
      <c r="A893" s="234"/>
      <c r="B893" s="222"/>
      <c r="C893" s="223"/>
      <c r="D893" s="231"/>
      <c r="E893" s="3"/>
      <c r="F893" s="3"/>
      <c r="G893" s="3"/>
      <c r="H893" s="3"/>
      <c r="J893" s="226"/>
      <c r="K893" s="3"/>
      <c r="L893" s="3"/>
      <c r="O893" s="227"/>
      <c r="Q893" s="94"/>
      <c r="R893" s="94"/>
      <c r="S893" s="94"/>
      <c r="T893" s="94"/>
    </row>
    <row r="894" ht="15.75" customHeight="1">
      <c r="A894" s="234"/>
      <c r="B894" s="222"/>
      <c r="C894" s="223"/>
      <c r="D894" s="231"/>
      <c r="E894" s="3"/>
      <c r="F894" s="3"/>
      <c r="G894" s="3"/>
      <c r="H894" s="3"/>
      <c r="J894" s="226"/>
      <c r="K894" s="3"/>
      <c r="L894" s="3"/>
      <c r="O894" s="227"/>
      <c r="Q894" s="94"/>
      <c r="R894" s="94"/>
      <c r="S894" s="94"/>
      <c r="T894" s="94"/>
    </row>
    <row r="895" ht="15.75" customHeight="1">
      <c r="A895" s="234"/>
      <c r="B895" s="222"/>
      <c r="C895" s="223"/>
      <c r="D895" s="231"/>
      <c r="E895" s="3"/>
      <c r="F895" s="3"/>
      <c r="G895" s="3"/>
      <c r="H895" s="3"/>
      <c r="J895" s="226"/>
      <c r="K895" s="3"/>
      <c r="L895" s="3"/>
      <c r="O895" s="227"/>
      <c r="Q895" s="94"/>
      <c r="R895" s="94"/>
      <c r="S895" s="94"/>
      <c r="T895" s="94"/>
    </row>
    <row r="896" ht="15.75" customHeight="1">
      <c r="A896" s="234"/>
      <c r="B896" s="222"/>
      <c r="C896" s="223"/>
      <c r="D896" s="231"/>
      <c r="E896" s="3"/>
      <c r="F896" s="3"/>
      <c r="G896" s="3"/>
      <c r="H896" s="3"/>
      <c r="J896" s="226"/>
      <c r="K896" s="3"/>
      <c r="L896" s="3"/>
      <c r="O896" s="227"/>
      <c r="Q896" s="94"/>
      <c r="R896" s="94"/>
      <c r="S896" s="94"/>
      <c r="T896" s="94"/>
    </row>
    <row r="897" ht="15.75" customHeight="1">
      <c r="A897" s="234"/>
      <c r="B897" s="222"/>
      <c r="C897" s="223"/>
      <c r="D897" s="231"/>
      <c r="E897" s="3"/>
      <c r="F897" s="3"/>
      <c r="G897" s="3"/>
      <c r="H897" s="3"/>
      <c r="J897" s="226"/>
      <c r="K897" s="3"/>
      <c r="L897" s="3"/>
      <c r="O897" s="227"/>
      <c r="Q897" s="94"/>
      <c r="R897" s="94"/>
      <c r="S897" s="94"/>
      <c r="T897" s="94"/>
    </row>
    <row r="898" ht="15.75" customHeight="1">
      <c r="A898" s="234"/>
      <c r="B898" s="222"/>
      <c r="C898" s="223"/>
      <c r="D898" s="231"/>
      <c r="E898" s="3"/>
      <c r="F898" s="3"/>
      <c r="G898" s="3"/>
      <c r="H898" s="3"/>
      <c r="J898" s="226"/>
      <c r="K898" s="3"/>
      <c r="L898" s="3"/>
      <c r="O898" s="227"/>
      <c r="Q898" s="94"/>
      <c r="R898" s="94"/>
      <c r="S898" s="94"/>
      <c r="T898" s="94"/>
    </row>
    <row r="899" ht="15.75" customHeight="1">
      <c r="A899" s="234"/>
      <c r="B899" s="222"/>
      <c r="C899" s="223"/>
      <c r="D899" s="231"/>
      <c r="E899" s="3"/>
      <c r="F899" s="3"/>
      <c r="G899" s="3"/>
      <c r="H899" s="3"/>
      <c r="J899" s="226"/>
      <c r="K899" s="3"/>
      <c r="L899" s="3"/>
      <c r="O899" s="227"/>
      <c r="Q899" s="94"/>
      <c r="R899" s="94"/>
      <c r="S899" s="94"/>
      <c r="T899" s="94"/>
    </row>
    <row r="900" ht="15.75" customHeight="1">
      <c r="A900" s="234"/>
      <c r="B900" s="222"/>
      <c r="C900" s="223"/>
      <c r="D900" s="231"/>
      <c r="E900" s="3"/>
      <c r="F900" s="3"/>
      <c r="G900" s="3"/>
      <c r="H900" s="3"/>
      <c r="J900" s="226"/>
      <c r="K900" s="3"/>
      <c r="L900" s="3"/>
      <c r="O900" s="227"/>
      <c r="Q900" s="94"/>
      <c r="R900" s="94"/>
      <c r="S900" s="94"/>
      <c r="T900" s="94"/>
    </row>
    <row r="901" ht="15.75" customHeight="1">
      <c r="A901" s="234"/>
      <c r="B901" s="222"/>
      <c r="C901" s="223"/>
      <c r="D901" s="231"/>
      <c r="E901" s="3"/>
      <c r="F901" s="3"/>
      <c r="G901" s="3"/>
      <c r="H901" s="3"/>
      <c r="J901" s="226"/>
      <c r="K901" s="3"/>
      <c r="L901" s="3"/>
      <c r="O901" s="227"/>
      <c r="Q901" s="94"/>
      <c r="R901" s="94"/>
      <c r="S901" s="94"/>
      <c r="T901" s="94"/>
    </row>
    <row r="902" ht="15.75" customHeight="1">
      <c r="A902" s="234"/>
      <c r="B902" s="222"/>
      <c r="C902" s="223"/>
      <c r="D902" s="231"/>
      <c r="E902" s="3"/>
      <c r="F902" s="3"/>
      <c r="G902" s="3"/>
      <c r="H902" s="3"/>
      <c r="J902" s="226"/>
      <c r="K902" s="3"/>
      <c r="L902" s="3"/>
      <c r="O902" s="227"/>
      <c r="Q902" s="94"/>
      <c r="R902" s="94"/>
      <c r="S902" s="94"/>
      <c r="T902" s="94"/>
    </row>
    <row r="903" ht="15.75" customHeight="1">
      <c r="A903" s="234"/>
      <c r="B903" s="222"/>
      <c r="C903" s="223"/>
      <c r="D903" s="231"/>
      <c r="E903" s="3"/>
      <c r="F903" s="3"/>
      <c r="G903" s="3"/>
      <c r="H903" s="3"/>
      <c r="J903" s="226"/>
      <c r="K903" s="3"/>
      <c r="L903" s="3"/>
      <c r="O903" s="227"/>
      <c r="Q903" s="94"/>
      <c r="R903" s="94"/>
      <c r="S903" s="94"/>
      <c r="T903" s="94"/>
    </row>
    <row r="904" ht="15.75" customHeight="1">
      <c r="A904" s="234"/>
      <c r="B904" s="222"/>
      <c r="C904" s="223"/>
      <c r="D904" s="231"/>
      <c r="E904" s="3"/>
      <c r="F904" s="3"/>
      <c r="G904" s="3"/>
      <c r="H904" s="3"/>
      <c r="J904" s="226"/>
      <c r="K904" s="3"/>
      <c r="L904" s="3"/>
      <c r="O904" s="227"/>
      <c r="Q904" s="94"/>
      <c r="R904" s="94"/>
      <c r="S904" s="94"/>
      <c r="T904" s="94"/>
    </row>
    <row r="905" ht="15.75" customHeight="1">
      <c r="A905" s="234"/>
      <c r="B905" s="222"/>
      <c r="C905" s="223"/>
      <c r="D905" s="231"/>
      <c r="E905" s="3"/>
      <c r="F905" s="3"/>
      <c r="G905" s="3"/>
      <c r="H905" s="3"/>
      <c r="J905" s="226"/>
      <c r="K905" s="3"/>
      <c r="L905" s="3"/>
      <c r="O905" s="227"/>
      <c r="Q905" s="94"/>
      <c r="R905" s="94"/>
      <c r="S905" s="94"/>
      <c r="T905" s="94"/>
    </row>
    <row r="906" ht="15.75" customHeight="1">
      <c r="A906" s="234"/>
      <c r="B906" s="222"/>
      <c r="C906" s="223"/>
      <c r="D906" s="231"/>
      <c r="E906" s="3"/>
      <c r="F906" s="3"/>
      <c r="G906" s="3"/>
      <c r="H906" s="3"/>
      <c r="J906" s="226"/>
      <c r="K906" s="3"/>
      <c r="L906" s="3"/>
      <c r="O906" s="227"/>
      <c r="Q906" s="94"/>
      <c r="R906" s="94"/>
      <c r="S906" s="94"/>
      <c r="T906" s="94"/>
    </row>
    <row r="907" ht="15.75" customHeight="1">
      <c r="A907" s="234"/>
      <c r="B907" s="222"/>
      <c r="C907" s="223"/>
      <c r="D907" s="231"/>
      <c r="E907" s="3"/>
      <c r="F907" s="3"/>
      <c r="G907" s="3"/>
      <c r="H907" s="3"/>
      <c r="J907" s="226"/>
      <c r="K907" s="3"/>
      <c r="L907" s="3"/>
      <c r="O907" s="227"/>
      <c r="Q907" s="94"/>
      <c r="R907" s="94"/>
      <c r="S907" s="94"/>
      <c r="T907" s="94"/>
    </row>
    <row r="908" ht="15.75" customHeight="1">
      <c r="A908" s="234"/>
      <c r="B908" s="222"/>
      <c r="C908" s="223"/>
      <c r="D908" s="231"/>
      <c r="E908" s="3"/>
      <c r="F908" s="3"/>
      <c r="G908" s="3"/>
      <c r="H908" s="3"/>
      <c r="J908" s="226"/>
      <c r="K908" s="3"/>
      <c r="L908" s="3"/>
      <c r="O908" s="227"/>
      <c r="Q908" s="94"/>
      <c r="R908" s="94"/>
      <c r="S908" s="94"/>
      <c r="T908" s="94"/>
    </row>
    <row r="909" ht="15.75" customHeight="1">
      <c r="A909" s="234"/>
      <c r="B909" s="222"/>
      <c r="C909" s="223"/>
      <c r="D909" s="231"/>
      <c r="E909" s="3"/>
      <c r="F909" s="3"/>
      <c r="G909" s="3"/>
      <c r="H909" s="3"/>
      <c r="J909" s="226"/>
      <c r="K909" s="3"/>
      <c r="L909" s="3"/>
      <c r="O909" s="227"/>
      <c r="Q909" s="94"/>
      <c r="R909" s="94"/>
      <c r="S909" s="94"/>
      <c r="T909" s="94"/>
    </row>
    <row r="910" ht="15.75" customHeight="1">
      <c r="A910" s="234"/>
      <c r="B910" s="222"/>
      <c r="C910" s="223"/>
      <c r="D910" s="231"/>
      <c r="E910" s="3"/>
      <c r="F910" s="3"/>
      <c r="G910" s="3"/>
      <c r="H910" s="3"/>
      <c r="J910" s="226"/>
      <c r="K910" s="3"/>
      <c r="L910" s="3"/>
      <c r="O910" s="227"/>
      <c r="Q910" s="94"/>
      <c r="R910" s="94"/>
      <c r="S910" s="94"/>
      <c r="T910" s="94"/>
    </row>
    <row r="911" ht="15.75" customHeight="1">
      <c r="A911" s="234"/>
      <c r="B911" s="222"/>
      <c r="C911" s="223"/>
      <c r="D911" s="231"/>
      <c r="E911" s="3"/>
      <c r="F911" s="3"/>
      <c r="G911" s="3"/>
      <c r="H911" s="3"/>
      <c r="J911" s="226"/>
      <c r="K911" s="3"/>
      <c r="L911" s="3"/>
      <c r="O911" s="227"/>
      <c r="Q911" s="94"/>
      <c r="R911" s="94"/>
      <c r="S911" s="94"/>
      <c r="T911" s="94"/>
    </row>
    <row r="912" ht="15.75" customHeight="1">
      <c r="A912" s="234"/>
      <c r="B912" s="222"/>
      <c r="C912" s="223"/>
      <c r="D912" s="231"/>
      <c r="E912" s="3"/>
      <c r="F912" s="3"/>
      <c r="G912" s="3"/>
      <c r="H912" s="3"/>
      <c r="J912" s="226"/>
      <c r="K912" s="3"/>
      <c r="L912" s="3"/>
      <c r="O912" s="227"/>
      <c r="Q912" s="94"/>
      <c r="R912" s="94"/>
      <c r="S912" s="94"/>
      <c r="T912" s="94"/>
    </row>
    <row r="913" ht="15.75" customHeight="1">
      <c r="A913" s="234"/>
      <c r="B913" s="222"/>
      <c r="C913" s="223"/>
      <c r="D913" s="231"/>
      <c r="E913" s="3"/>
      <c r="F913" s="3"/>
      <c r="G913" s="3"/>
      <c r="H913" s="3"/>
      <c r="J913" s="226"/>
      <c r="K913" s="3"/>
      <c r="L913" s="3"/>
      <c r="O913" s="227"/>
      <c r="Q913" s="94"/>
      <c r="R913" s="94"/>
      <c r="S913" s="94"/>
      <c r="T913" s="94"/>
    </row>
    <row r="914" ht="15.75" customHeight="1">
      <c r="A914" s="234"/>
      <c r="B914" s="222"/>
      <c r="C914" s="223"/>
      <c r="D914" s="231"/>
      <c r="E914" s="3"/>
      <c r="F914" s="3"/>
      <c r="G914" s="3"/>
      <c r="H914" s="3"/>
      <c r="J914" s="226"/>
      <c r="K914" s="3"/>
      <c r="L914" s="3"/>
      <c r="O914" s="227"/>
      <c r="Q914" s="94"/>
      <c r="R914" s="94"/>
      <c r="S914" s="94"/>
      <c r="T914" s="94"/>
    </row>
    <row r="915" ht="15.75" customHeight="1">
      <c r="A915" s="234"/>
      <c r="B915" s="222"/>
      <c r="C915" s="223"/>
      <c r="D915" s="231"/>
      <c r="E915" s="3"/>
      <c r="F915" s="3"/>
      <c r="G915" s="3"/>
      <c r="H915" s="3"/>
      <c r="J915" s="226"/>
      <c r="K915" s="3"/>
      <c r="L915" s="3"/>
      <c r="O915" s="227"/>
      <c r="Q915" s="94"/>
      <c r="R915" s="94"/>
      <c r="S915" s="94"/>
      <c r="T915" s="94"/>
    </row>
    <row r="916" ht="15.75" customHeight="1">
      <c r="A916" s="234"/>
      <c r="B916" s="222"/>
      <c r="C916" s="223"/>
      <c r="D916" s="231"/>
      <c r="E916" s="3"/>
      <c r="F916" s="3"/>
      <c r="G916" s="3"/>
      <c r="H916" s="3"/>
      <c r="J916" s="226"/>
      <c r="K916" s="3"/>
      <c r="L916" s="3"/>
      <c r="O916" s="227"/>
      <c r="Q916" s="94"/>
      <c r="R916" s="94"/>
      <c r="S916" s="94"/>
      <c r="T916" s="94"/>
    </row>
    <row r="917" ht="15.75" customHeight="1">
      <c r="A917" s="234"/>
      <c r="B917" s="222"/>
      <c r="C917" s="223"/>
      <c r="D917" s="231"/>
      <c r="E917" s="3"/>
      <c r="F917" s="3"/>
      <c r="G917" s="3"/>
      <c r="H917" s="3"/>
      <c r="J917" s="226"/>
      <c r="K917" s="3"/>
      <c r="L917" s="3"/>
      <c r="O917" s="227"/>
      <c r="Q917" s="94"/>
      <c r="R917" s="94"/>
      <c r="S917" s="94"/>
      <c r="T917" s="94"/>
    </row>
    <row r="918" ht="15.75" customHeight="1">
      <c r="A918" s="234"/>
      <c r="B918" s="222"/>
      <c r="C918" s="223"/>
      <c r="D918" s="231"/>
      <c r="E918" s="3"/>
      <c r="F918" s="3"/>
      <c r="G918" s="3"/>
      <c r="H918" s="3"/>
      <c r="J918" s="226"/>
      <c r="K918" s="3"/>
      <c r="L918" s="3"/>
      <c r="O918" s="227"/>
      <c r="Q918" s="94"/>
      <c r="R918" s="94"/>
      <c r="S918" s="94"/>
      <c r="T918" s="94"/>
    </row>
    <row r="919" ht="15.75" customHeight="1">
      <c r="A919" s="234"/>
      <c r="B919" s="222"/>
      <c r="C919" s="223"/>
      <c r="D919" s="231"/>
      <c r="E919" s="3"/>
      <c r="F919" s="3"/>
      <c r="G919" s="3"/>
      <c r="H919" s="3"/>
      <c r="J919" s="226"/>
      <c r="K919" s="3"/>
      <c r="L919" s="3"/>
      <c r="O919" s="227"/>
      <c r="Q919" s="94"/>
      <c r="R919" s="94"/>
      <c r="S919" s="94"/>
      <c r="T919" s="94"/>
    </row>
    <row r="920" ht="15.75" customHeight="1">
      <c r="A920" s="234"/>
      <c r="B920" s="222"/>
      <c r="C920" s="223"/>
      <c r="D920" s="231"/>
      <c r="E920" s="3"/>
      <c r="F920" s="3"/>
      <c r="G920" s="3"/>
      <c r="H920" s="3"/>
      <c r="J920" s="226"/>
      <c r="K920" s="3"/>
      <c r="L920" s="3"/>
      <c r="O920" s="227"/>
      <c r="Q920" s="94"/>
      <c r="R920" s="94"/>
      <c r="S920" s="94"/>
      <c r="T920" s="94"/>
    </row>
    <row r="921" ht="15.75" customHeight="1">
      <c r="A921" s="234"/>
      <c r="B921" s="222"/>
      <c r="C921" s="223"/>
      <c r="D921" s="231"/>
      <c r="E921" s="3"/>
      <c r="F921" s="3"/>
      <c r="G921" s="3"/>
      <c r="H921" s="3"/>
      <c r="J921" s="226"/>
      <c r="K921" s="3"/>
      <c r="L921" s="3"/>
      <c r="O921" s="227"/>
      <c r="Q921" s="94"/>
      <c r="R921" s="94"/>
      <c r="S921" s="94"/>
      <c r="T921" s="94"/>
    </row>
    <row r="922" ht="15.75" customHeight="1">
      <c r="A922" s="234"/>
      <c r="B922" s="222"/>
      <c r="C922" s="223"/>
      <c r="D922" s="231"/>
      <c r="E922" s="3"/>
      <c r="F922" s="3"/>
      <c r="G922" s="3"/>
      <c r="H922" s="3"/>
      <c r="J922" s="226"/>
      <c r="K922" s="3"/>
      <c r="L922" s="3"/>
      <c r="O922" s="227"/>
      <c r="Q922" s="94"/>
      <c r="R922" s="94"/>
      <c r="S922" s="94"/>
      <c r="T922" s="94"/>
    </row>
    <row r="923" ht="15.75" customHeight="1">
      <c r="A923" s="234"/>
      <c r="B923" s="222"/>
      <c r="C923" s="223"/>
      <c r="D923" s="231"/>
      <c r="E923" s="3"/>
      <c r="F923" s="3"/>
      <c r="G923" s="3"/>
      <c r="H923" s="3"/>
      <c r="J923" s="226"/>
      <c r="K923" s="3"/>
      <c r="L923" s="3"/>
      <c r="O923" s="227"/>
      <c r="Q923" s="94"/>
      <c r="R923" s="94"/>
      <c r="S923" s="94"/>
      <c r="T923" s="94"/>
    </row>
    <row r="924" ht="15.75" customHeight="1">
      <c r="A924" s="234"/>
      <c r="B924" s="222"/>
      <c r="C924" s="223"/>
      <c r="D924" s="231"/>
      <c r="E924" s="3"/>
      <c r="F924" s="3"/>
      <c r="G924" s="3"/>
      <c r="H924" s="3"/>
      <c r="J924" s="226"/>
      <c r="K924" s="3"/>
      <c r="L924" s="3"/>
      <c r="O924" s="227"/>
      <c r="Q924" s="94"/>
      <c r="R924" s="94"/>
      <c r="S924" s="94"/>
      <c r="T924" s="94"/>
    </row>
    <row r="925" ht="15.75" customHeight="1">
      <c r="A925" s="234"/>
      <c r="B925" s="222"/>
      <c r="C925" s="223"/>
      <c r="D925" s="231"/>
      <c r="E925" s="3"/>
      <c r="F925" s="3"/>
      <c r="G925" s="3"/>
      <c r="H925" s="3"/>
      <c r="J925" s="226"/>
      <c r="K925" s="3"/>
      <c r="L925" s="3"/>
      <c r="O925" s="227"/>
      <c r="Q925" s="94"/>
      <c r="R925" s="94"/>
      <c r="S925" s="94"/>
      <c r="T925" s="94"/>
    </row>
    <row r="926" ht="15.75" customHeight="1">
      <c r="A926" s="234"/>
      <c r="B926" s="222"/>
      <c r="C926" s="223"/>
      <c r="D926" s="231"/>
      <c r="E926" s="3"/>
      <c r="F926" s="3"/>
      <c r="G926" s="3"/>
      <c r="H926" s="3"/>
      <c r="J926" s="226"/>
      <c r="K926" s="3"/>
      <c r="L926" s="3"/>
      <c r="O926" s="227"/>
      <c r="Q926" s="94"/>
      <c r="R926" s="94"/>
      <c r="S926" s="94"/>
      <c r="T926" s="94"/>
    </row>
    <row r="927" ht="15.75" customHeight="1">
      <c r="A927" s="234"/>
      <c r="B927" s="222"/>
      <c r="C927" s="223"/>
      <c r="D927" s="231"/>
      <c r="E927" s="3"/>
      <c r="F927" s="3"/>
      <c r="G927" s="3"/>
      <c r="H927" s="3"/>
      <c r="J927" s="226"/>
      <c r="K927" s="3"/>
      <c r="L927" s="3"/>
      <c r="O927" s="227"/>
      <c r="Q927" s="94"/>
      <c r="R927" s="94"/>
      <c r="S927" s="94"/>
      <c r="T927" s="94"/>
    </row>
    <row r="928" ht="15.75" customHeight="1">
      <c r="A928" s="234"/>
      <c r="B928" s="222"/>
      <c r="C928" s="223"/>
      <c r="D928" s="231"/>
      <c r="E928" s="3"/>
      <c r="F928" s="3"/>
      <c r="G928" s="3"/>
      <c r="H928" s="3"/>
      <c r="J928" s="226"/>
      <c r="K928" s="3"/>
      <c r="L928" s="3"/>
      <c r="O928" s="227"/>
      <c r="Q928" s="94"/>
      <c r="R928" s="94"/>
      <c r="S928" s="94"/>
      <c r="T928" s="94"/>
    </row>
    <row r="929" ht="15.75" customHeight="1">
      <c r="A929" s="234"/>
      <c r="B929" s="222"/>
      <c r="C929" s="223"/>
      <c r="D929" s="231"/>
      <c r="E929" s="3"/>
      <c r="F929" s="3"/>
      <c r="G929" s="3"/>
      <c r="H929" s="3"/>
      <c r="J929" s="226"/>
      <c r="K929" s="3"/>
      <c r="L929" s="3"/>
      <c r="O929" s="227"/>
      <c r="Q929" s="94"/>
      <c r="R929" s="94"/>
      <c r="S929" s="94"/>
      <c r="T929" s="94"/>
    </row>
    <row r="930" ht="15.75" customHeight="1">
      <c r="A930" s="234"/>
      <c r="B930" s="222"/>
      <c r="C930" s="223"/>
      <c r="D930" s="231"/>
      <c r="E930" s="3"/>
      <c r="F930" s="3"/>
      <c r="G930" s="3"/>
      <c r="H930" s="3"/>
      <c r="J930" s="226"/>
      <c r="K930" s="3"/>
      <c r="L930" s="3"/>
      <c r="O930" s="227"/>
      <c r="Q930" s="94"/>
      <c r="R930" s="94"/>
      <c r="S930" s="94"/>
      <c r="T930" s="94"/>
    </row>
    <row r="931" ht="15.75" customHeight="1">
      <c r="A931" s="234"/>
      <c r="B931" s="222"/>
      <c r="C931" s="223"/>
      <c r="D931" s="231"/>
      <c r="E931" s="3"/>
      <c r="F931" s="3"/>
      <c r="G931" s="3"/>
      <c r="H931" s="3"/>
      <c r="J931" s="226"/>
      <c r="K931" s="3"/>
      <c r="L931" s="3"/>
      <c r="O931" s="227"/>
      <c r="Q931" s="94"/>
      <c r="R931" s="94"/>
      <c r="S931" s="94"/>
      <c r="T931" s="94"/>
    </row>
    <row r="932" ht="15.75" customHeight="1">
      <c r="A932" s="234"/>
      <c r="B932" s="222"/>
      <c r="C932" s="223"/>
      <c r="D932" s="231"/>
      <c r="E932" s="3"/>
      <c r="F932" s="3"/>
      <c r="G932" s="3"/>
      <c r="H932" s="3"/>
      <c r="J932" s="226"/>
      <c r="K932" s="3"/>
      <c r="L932" s="3"/>
      <c r="O932" s="227"/>
      <c r="Q932" s="94"/>
      <c r="R932" s="94"/>
      <c r="S932" s="94"/>
      <c r="T932" s="94"/>
    </row>
    <row r="933" ht="15.75" customHeight="1">
      <c r="A933" s="234"/>
      <c r="B933" s="222"/>
      <c r="C933" s="223"/>
      <c r="D933" s="231"/>
      <c r="E933" s="3"/>
      <c r="F933" s="3"/>
      <c r="G933" s="3"/>
      <c r="H933" s="3"/>
      <c r="J933" s="226"/>
      <c r="K933" s="3"/>
      <c r="L933" s="3"/>
      <c r="O933" s="227"/>
      <c r="Q933" s="94"/>
      <c r="R933" s="94"/>
      <c r="S933" s="94"/>
      <c r="T933" s="94"/>
    </row>
    <row r="934" ht="15.75" customHeight="1">
      <c r="A934" s="234"/>
      <c r="B934" s="222"/>
      <c r="C934" s="223"/>
      <c r="D934" s="231"/>
      <c r="E934" s="3"/>
      <c r="F934" s="3"/>
      <c r="G934" s="3"/>
      <c r="H934" s="3"/>
      <c r="J934" s="226"/>
      <c r="K934" s="3"/>
      <c r="L934" s="3"/>
      <c r="O934" s="227"/>
      <c r="Q934" s="94"/>
      <c r="R934" s="94"/>
      <c r="S934" s="94"/>
      <c r="T934" s="94"/>
    </row>
    <row r="935" ht="15.75" customHeight="1">
      <c r="A935" s="234"/>
      <c r="B935" s="222"/>
      <c r="C935" s="223"/>
      <c r="D935" s="231"/>
      <c r="E935" s="3"/>
      <c r="F935" s="3"/>
      <c r="G935" s="3"/>
      <c r="H935" s="3"/>
      <c r="J935" s="226"/>
      <c r="K935" s="3"/>
      <c r="L935" s="3"/>
      <c r="O935" s="227"/>
      <c r="Q935" s="94"/>
      <c r="R935" s="94"/>
      <c r="S935" s="94"/>
      <c r="T935" s="94"/>
    </row>
    <row r="936" ht="15.75" customHeight="1">
      <c r="A936" s="234"/>
      <c r="B936" s="222"/>
      <c r="C936" s="223"/>
      <c r="D936" s="231"/>
      <c r="E936" s="3"/>
      <c r="F936" s="3"/>
      <c r="G936" s="3"/>
      <c r="H936" s="3"/>
      <c r="J936" s="226"/>
      <c r="K936" s="3"/>
      <c r="L936" s="3"/>
      <c r="O936" s="227"/>
      <c r="Q936" s="94"/>
      <c r="R936" s="94"/>
      <c r="S936" s="94"/>
      <c r="T936" s="94"/>
    </row>
    <row r="937" ht="15.75" customHeight="1">
      <c r="A937" s="234"/>
      <c r="B937" s="222"/>
      <c r="C937" s="223"/>
      <c r="D937" s="231"/>
      <c r="E937" s="3"/>
      <c r="F937" s="3"/>
      <c r="G937" s="3"/>
      <c r="H937" s="3"/>
      <c r="J937" s="226"/>
      <c r="K937" s="3"/>
      <c r="L937" s="3"/>
      <c r="O937" s="227"/>
      <c r="Q937" s="94"/>
      <c r="R937" s="94"/>
      <c r="S937" s="94"/>
      <c r="T937" s="94"/>
    </row>
    <row r="938" ht="15.75" customHeight="1">
      <c r="A938" s="234"/>
      <c r="B938" s="222"/>
      <c r="C938" s="223"/>
      <c r="D938" s="231"/>
      <c r="E938" s="3"/>
      <c r="F938" s="3"/>
      <c r="G938" s="3"/>
      <c r="H938" s="3"/>
      <c r="J938" s="226"/>
      <c r="K938" s="3"/>
      <c r="L938" s="3"/>
      <c r="O938" s="227"/>
      <c r="Q938" s="94"/>
      <c r="R938" s="94"/>
      <c r="S938" s="94"/>
      <c r="T938" s="94"/>
    </row>
    <row r="939" ht="15.75" customHeight="1">
      <c r="A939" s="234"/>
      <c r="B939" s="222"/>
      <c r="C939" s="223"/>
      <c r="D939" s="231"/>
      <c r="E939" s="3"/>
      <c r="F939" s="3"/>
      <c r="G939" s="3"/>
      <c r="H939" s="3"/>
      <c r="J939" s="226"/>
      <c r="K939" s="3"/>
      <c r="L939" s="3"/>
      <c r="O939" s="227"/>
      <c r="Q939" s="94"/>
      <c r="R939" s="94"/>
      <c r="S939" s="94"/>
      <c r="T939" s="94"/>
    </row>
    <row r="940" ht="15.75" customHeight="1">
      <c r="A940" s="234"/>
      <c r="B940" s="222"/>
      <c r="C940" s="223"/>
      <c r="D940" s="231"/>
      <c r="E940" s="3"/>
      <c r="F940" s="3"/>
      <c r="G940" s="3"/>
      <c r="H940" s="3"/>
      <c r="J940" s="226"/>
      <c r="K940" s="3"/>
      <c r="L940" s="3"/>
      <c r="O940" s="227"/>
      <c r="Q940" s="94"/>
      <c r="R940" s="94"/>
      <c r="S940" s="94"/>
      <c r="T940" s="94"/>
    </row>
    <row r="941" ht="15.75" customHeight="1">
      <c r="A941" s="234"/>
      <c r="B941" s="222"/>
      <c r="C941" s="223"/>
      <c r="D941" s="231"/>
      <c r="E941" s="3"/>
      <c r="F941" s="3"/>
      <c r="G941" s="3"/>
      <c r="H941" s="3"/>
      <c r="J941" s="226"/>
      <c r="K941" s="3"/>
      <c r="L941" s="3"/>
      <c r="O941" s="227"/>
      <c r="Q941" s="94"/>
      <c r="R941" s="94"/>
      <c r="S941" s="94"/>
      <c r="T941" s="94"/>
    </row>
    <row r="942" ht="15.75" customHeight="1">
      <c r="A942" s="234"/>
      <c r="B942" s="222"/>
      <c r="C942" s="223"/>
      <c r="D942" s="231"/>
      <c r="E942" s="3"/>
      <c r="F942" s="3"/>
      <c r="G942" s="3"/>
      <c r="H942" s="3"/>
      <c r="J942" s="226"/>
      <c r="K942" s="3"/>
      <c r="L942" s="3"/>
      <c r="O942" s="227"/>
      <c r="Q942" s="94"/>
      <c r="R942" s="94"/>
      <c r="S942" s="94"/>
      <c r="T942" s="94"/>
    </row>
    <row r="943" ht="15.75" customHeight="1">
      <c r="A943" s="234"/>
      <c r="B943" s="222"/>
      <c r="C943" s="223"/>
      <c r="D943" s="231"/>
      <c r="E943" s="3"/>
      <c r="F943" s="3"/>
      <c r="G943" s="3"/>
      <c r="H943" s="3"/>
      <c r="J943" s="226"/>
      <c r="K943" s="3"/>
      <c r="L943" s="3"/>
      <c r="O943" s="227"/>
      <c r="Q943" s="94"/>
      <c r="R943" s="94"/>
      <c r="S943" s="94"/>
      <c r="T943" s="94"/>
    </row>
    <row r="944" ht="15.75" customHeight="1">
      <c r="A944" s="234"/>
      <c r="B944" s="222"/>
      <c r="C944" s="223"/>
      <c r="D944" s="231"/>
      <c r="E944" s="3"/>
      <c r="F944" s="3"/>
      <c r="G944" s="3"/>
      <c r="H944" s="3"/>
      <c r="J944" s="226"/>
      <c r="K944" s="3"/>
      <c r="L944" s="3"/>
      <c r="O944" s="227"/>
      <c r="Q944" s="94"/>
      <c r="R944" s="94"/>
      <c r="S944" s="94"/>
      <c r="T944" s="94"/>
    </row>
    <row r="945" ht="15.75" customHeight="1">
      <c r="A945" s="234"/>
      <c r="B945" s="222"/>
      <c r="C945" s="223"/>
      <c r="D945" s="223"/>
      <c r="E945" s="3"/>
      <c r="F945" s="3"/>
      <c r="G945" s="3"/>
      <c r="H945" s="3"/>
      <c r="J945" s="226"/>
      <c r="K945" s="3"/>
      <c r="L945" s="3"/>
      <c r="O945" s="227"/>
      <c r="Q945" s="94"/>
      <c r="R945" s="94"/>
      <c r="S945" s="94"/>
      <c r="T945" s="94"/>
    </row>
    <row r="946" ht="15.75" customHeight="1">
      <c r="A946" s="234"/>
      <c r="B946" s="222"/>
      <c r="C946" s="223"/>
      <c r="D946" s="223"/>
      <c r="E946" s="3"/>
      <c r="F946" s="3"/>
      <c r="G946" s="3"/>
      <c r="H946" s="3"/>
      <c r="J946" s="226"/>
      <c r="K946" s="3"/>
      <c r="L946" s="3"/>
      <c r="O946" s="227"/>
      <c r="Q946" s="94"/>
      <c r="R946" s="94"/>
      <c r="S946" s="94"/>
      <c r="T946" s="94"/>
    </row>
    <row r="947" ht="15.75" customHeight="1">
      <c r="A947" s="234"/>
      <c r="B947" s="222"/>
      <c r="C947" s="223"/>
      <c r="D947" s="223"/>
      <c r="E947" s="3"/>
      <c r="F947" s="3"/>
      <c r="G947" s="3"/>
      <c r="H947" s="3"/>
      <c r="J947" s="226"/>
      <c r="K947" s="3"/>
      <c r="L947" s="3"/>
      <c r="O947" s="227"/>
      <c r="Q947" s="94"/>
      <c r="R947" s="94"/>
      <c r="S947" s="94"/>
      <c r="T947" s="94"/>
    </row>
    <row r="948" ht="15.75" customHeight="1">
      <c r="A948" s="234"/>
      <c r="B948" s="222"/>
      <c r="C948" s="223"/>
      <c r="D948" s="223"/>
      <c r="E948" s="3"/>
      <c r="F948" s="3"/>
      <c r="G948" s="3"/>
      <c r="H948" s="3"/>
      <c r="J948" s="226"/>
      <c r="K948" s="3"/>
      <c r="L948" s="3"/>
      <c r="O948" s="227"/>
      <c r="Q948" s="94"/>
      <c r="R948" s="94"/>
      <c r="S948" s="94"/>
      <c r="T948" s="94"/>
    </row>
    <row r="949" ht="15.75" customHeight="1">
      <c r="A949" s="234"/>
      <c r="B949" s="222"/>
      <c r="C949" s="223"/>
      <c r="D949" s="223"/>
      <c r="E949" s="3"/>
      <c r="F949" s="3"/>
      <c r="G949" s="3"/>
      <c r="H949" s="3"/>
      <c r="J949" s="226"/>
      <c r="K949" s="3"/>
      <c r="L949" s="3"/>
      <c r="O949" s="227"/>
      <c r="Q949" s="94"/>
      <c r="R949" s="94"/>
      <c r="S949" s="94"/>
      <c r="T949" s="94"/>
    </row>
    <row r="950" ht="15.75" customHeight="1">
      <c r="A950" s="234"/>
      <c r="B950" s="222"/>
      <c r="C950" s="223"/>
      <c r="D950" s="223"/>
      <c r="E950" s="3"/>
      <c r="F950" s="3"/>
      <c r="G950" s="3"/>
      <c r="H950" s="3"/>
      <c r="J950" s="226"/>
      <c r="K950" s="3"/>
      <c r="L950" s="3"/>
      <c r="O950" s="227"/>
      <c r="Q950" s="94"/>
      <c r="R950" s="94"/>
      <c r="S950" s="94"/>
      <c r="T950" s="94"/>
    </row>
    <row r="951" ht="15.75" customHeight="1">
      <c r="A951" s="234"/>
      <c r="B951" s="222"/>
      <c r="C951" s="223"/>
      <c r="D951" s="223"/>
      <c r="E951" s="3"/>
      <c r="F951" s="3"/>
      <c r="G951" s="3"/>
      <c r="H951" s="3"/>
      <c r="J951" s="226"/>
      <c r="K951" s="3"/>
      <c r="L951" s="3"/>
      <c r="O951" s="227"/>
      <c r="Q951" s="94"/>
      <c r="R951" s="94"/>
      <c r="S951" s="94"/>
      <c r="T951" s="94"/>
    </row>
    <row r="952" ht="15.75" customHeight="1">
      <c r="A952" s="234"/>
      <c r="B952" s="222"/>
      <c r="C952" s="223"/>
      <c r="D952" s="223"/>
      <c r="E952" s="3"/>
      <c r="F952" s="3"/>
      <c r="G952" s="3"/>
      <c r="H952" s="3"/>
      <c r="J952" s="226"/>
      <c r="K952" s="3"/>
      <c r="L952" s="3"/>
      <c r="O952" s="227"/>
      <c r="Q952" s="94"/>
      <c r="R952" s="94"/>
      <c r="S952" s="94"/>
      <c r="T952" s="94"/>
    </row>
    <row r="953" ht="15.75" customHeight="1">
      <c r="A953" s="234"/>
      <c r="B953" s="222"/>
      <c r="C953" s="223"/>
      <c r="D953" s="223"/>
      <c r="E953" s="3"/>
      <c r="F953" s="3"/>
      <c r="G953" s="3"/>
      <c r="H953" s="3"/>
      <c r="J953" s="226"/>
      <c r="K953" s="3"/>
      <c r="L953" s="3"/>
      <c r="O953" s="227"/>
      <c r="Q953" s="94"/>
      <c r="R953" s="94"/>
      <c r="S953" s="94"/>
      <c r="T953" s="94"/>
    </row>
    <row r="954" ht="15.75" customHeight="1">
      <c r="A954" s="234"/>
      <c r="B954" s="222"/>
      <c r="C954" s="223"/>
      <c r="D954" s="223"/>
      <c r="E954" s="3"/>
      <c r="F954" s="3"/>
      <c r="G954" s="3"/>
      <c r="H954" s="3"/>
      <c r="J954" s="226"/>
      <c r="K954" s="3"/>
      <c r="L954" s="3"/>
      <c r="O954" s="227"/>
      <c r="Q954" s="94"/>
      <c r="R954" s="94"/>
      <c r="S954" s="94"/>
      <c r="T954" s="94"/>
    </row>
    <row r="955" ht="15.75" customHeight="1">
      <c r="A955" s="240"/>
      <c r="B955" s="222"/>
      <c r="C955" s="223"/>
      <c r="D955" s="223"/>
      <c r="E955" s="3"/>
      <c r="F955" s="3"/>
      <c r="G955" s="3"/>
      <c r="H955" s="3"/>
      <c r="J955" s="226"/>
      <c r="K955" s="3"/>
      <c r="L955" s="3"/>
      <c r="O955" s="227"/>
      <c r="Q955" s="94"/>
      <c r="R955" s="94"/>
      <c r="S955" s="94"/>
      <c r="T955" s="94"/>
    </row>
    <row r="956" ht="15.75" customHeight="1">
      <c r="A956" s="223"/>
      <c r="B956" s="222"/>
      <c r="C956" s="223"/>
      <c r="D956" s="223"/>
      <c r="E956" s="3"/>
      <c r="F956" s="3"/>
      <c r="G956" s="3"/>
      <c r="H956" s="3"/>
      <c r="J956" s="226"/>
      <c r="K956" s="3"/>
      <c r="L956" s="3"/>
      <c r="O956" s="227"/>
      <c r="Q956" s="94"/>
      <c r="R956" s="94"/>
      <c r="S956" s="94"/>
      <c r="T956" s="94"/>
    </row>
    <row r="957" ht="15.75" customHeight="1">
      <c r="A957" s="223"/>
      <c r="B957" s="222"/>
      <c r="C957" s="223"/>
      <c r="D957" s="223"/>
      <c r="E957" s="3"/>
      <c r="F957" s="3"/>
      <c r="G957" s="3"/>
      <c r="H957" s="3"/>
      <c r="J957" s="226"/>
      <c r="K957" s="3"/>
      <c r="L957" s="3"/>
      <c r="O957" s="227"/>
      <c r="Q957" s="94"/>
      <c r="R957" s="94"/>
      <c r="S957" s="94"/>
      <c r="T957" s="94"/>
    </row>
    <row r="958" ht="15.75" customHeight="1">
      <c r="A958" s="223"/>
      <c r="B958" s="222"/>
      <c r="C958" s="223"/>
      <c r="D958" s="223"/>
      <c r="E958" s="3"/>
      <c r="F958" s="3"/>
      <c r="G958" s="3"/>
      <c r="H958" s="3"/>
      <c r="J958" s="226"/>
      <c r="K958" s="3"/>
      <c r="L958" s="3"/>
      <c r="O958" s="227"/>
      <c r="Q958" s="94"/>
      <c r="R958" s="94"/>
      <c r="S958" s="94"/>
      <c r="T958" s="94"/>
    </row>
    <row r="959" ht="15.75" customHeight="1">
      <c r="A959" s="223"/>
      <c r="B959" s="222"/>
      <c r="C959" s="223"/>
      <c r="D959" s="223"/>
      <c r="E959" s="3"/>
      <c r="F959" s="3"/>
      <c r="G959" s="3"/>
      <c r="H959" s="3"/>
      <c r="J959" s="226"/>
      <c r="K959" s="3"/>
      <c r="L959" s="3"/>
      <c r="O959" s="227"/>
      <c r="Q959" s="94"/>
      <c r="R959" s="94"/>
      <c r="S959" s="94"/>
      <c r="T959" s="94"/>
    </row>
    <row r="960" ht="15.75" customHeight="1">
      <c r="A960" s="223"/>
      <c r="B960" s="222"/>
      <c r="C960" s="223"/>
      <c r="D960" s="223"/>
      <c r="E960" s="3"/>
      <c r="F960" s="3"/>
      <c r="G960" s="3"/>
      <c r="H960" s="3"/>
      <c r="J960" s="226"/>
      <c r="K960" s="3"/>
      <c r="L960" s="3"/>
      <c r="O960" s="227"/>
      <c r="Q960" s="94"/>
      <c r="R960" s="94"/>
      <c r="S960" s="94"/>
      <c r="T960" s="94"/>
    </row>
    <row r="961" ht="15.75" customHeight="1">
      <c r="A961" s="223"/>
      <c r="B961" s="222"/>
      <c r="C961" s="223"/>
      <c r="D961" s="223"/>
      <c r="E961" s="3"/>
      <c r="F961" s="3"/>
      <c r="G961" s="3"/>
      <c r="H961" s="3"/>
      <c r="J961" s="226"/>
      <c r="K961" s="3"/>
      <c r="L961" s="3"/>
      <c r="O961" s="227"/>
      <c r="Q961" s="94"/>
      <c r="R961" s="94"/>
      <c r="S961" s="94"/>
      <c r="T961" s="94"/>
    </row>
    <row r="962" ht="15.75" customHeight="1">
      <c r="A962" s="223"/>
      <c r="B962" s="222"/>
      <c r="C962" s="223"/>
      <c r="D962" s="223"/>
      <c r="E962" s="3"/>
      <c r="F962" s="3"/>
      <c r="G962" s="3"/>
      <c r="H962" s="3"/>
      <c r="J962" s="226"/>
      <c r="K962" s="3"/>
      <c r="L962" s="3"/>
      <c r="O962" s="227"/>
      <c r="Q962" s="94"/>
      <c r="R962" s="94"/>
      <c r="S962" s="94"/>
      <c r="T962" s="94"/>
    </row>
    <row r="963" ht="15.75" customHeight="1">
      <c r="A963" s="223"/>
      <c r="B963" s="222"/>
      <c r="C963" s="223"/>
      <c r="D963" s="223"/>
      <c r="E963" s="3"/>
      <c r="F963" s="3"/>
      <c r="G963" s="3"/>
      <c r="H963" s="3"/>
      <c r="J963" s="226"/>
      <c r="K963" s="3"/>
      <c r="L963" s="3"/>
      <c r="O963" s="227"/>
      <c r="Q963" s="94"/>
      <c r="R963" s="94"/>
      <c r="S963" s="94"/>
      <c r="T963" s="94"/>
    </row>
    <row r="964" ht="15.75" customHeight="1">
      <c r="A964" s="223"/>
      <c r="B964" s="222"/>
      <c r="C964" s="223"/>
      <c r="D964" s="223"/>
      <c r="E964" s="3"/>
      <c r="F964" s="3"/>
      <c r="G964" s="3"/>
      <c r="H964" s="3"/>
      <c r="J964" s="226"/>
      <c r="K964" s="3"/>
      <c r="L964" s="3"/>
      <c r="O964" s="227"/>
      <c r="Q964" s="94"/>
      <c r="R964" s="94"/>
      <c r="S964" s="94"/>
      <c r="T964" s="94"/>
    </row>
    <row r="965" ht="15.75" customHeight="1">
      <c r="A965" s="223"/>
      <c r="B965" s="222"/>
      <c r="C965" s="223"/>
      <c r="D965" s="223"/>
      <c r="E965" s="3"/>
      <c r="F965" s="3"/>
      <c r="G965" s="3"/>
      <c r="H965" s="3"/>
      <c r="J965" s="226"/>
      <c r="K965" s="3"/>
      <c r="L965" s="3"/>
      <c r="O965" s="227"/>
      <c r="Q965" s="94"/>
      <c r="R965" s="94"/>
      <c r="S965" s="94"/>
      <c r="T965" s="94"/>
    </row>
    <row r="966" ht="15.75" customHeight="1">
      <c r="A966" s="223"/>
      <c r="B966" s="222"/>
      <c r="C966" s="223"/>
      <c r="D966" s="223"/>
      <c r="E966" s="3"/>
      <c r="F966" s="3"/>
      <c r="G966" s="3"/>
      <c r="H966" s="3"/>
      <c r="J966" s="226"/>
      <c r="K966" s="3"/>
      <c r="L966" s="3"/>
      <c r="O966" s="227"/>
      <c r="Q966" s="94"/>
      <c r="R966" s="94"/>
      <c r="S966" s="94"/>
      <c r="T966" s="94"/>
    </row>
    <row r="967" ht="15.75" customHeight="1">
      <c r="A967" s="223"/>
      <c r="B967" s="222"/>
      <c r="C967" s="223"/>
      <c r="D967" s="223"/>
      <c r="E967" s="3"/>
      <c r="F967" s="3"/>
      <c r="G967" s="3"/>
      <c r="H967" s="3"/>
      <c r="J967" s="226"/>
      <c r="K967" s="3"/>
      <c r="L967" s="3"/>
      <c r="O967" s="227"/>
      <c r="Q967" s="94"/>
      <c r="R967" s="94"/>
      <c r="S967" s="94"/>
      <c r="T967" s="94"/>
    </row>
    <row r="968" ht="15.75" customHeight="1">
      <c r="A968" s="223"/>
      <c r="B968" s="222"/>
      <c r="C968" s="223"/>
      <c r="D968" s="223"/>
      <c r="E968" s="3"/>
      <c r="F968" s="3"/>
      <c r="G968" s="3"/>
      <c r="H968" s="3"/>
      <c r="J968" s="226"/>
      <c r="K968" s="3"/>
      <c r="L968" s="3"/>
      <c r="O968" s="227"/>
      <c r="Q968" s="94"/>
      <c r="R968" s="94"/>
      <c r="S968" s="94"/>
      <c r="T968" s="94"/>
    </row>
    <row r="969" ht="15.75" customHeight="1">
      <c r="A969" s="223"/>
      <c r="B969" s="222"/>
      <c r="C969" s="223"/>
      <c r="D969" s="223"/>
      <c r="E969" s="3"/>
      <c r="F969" s="3"/>
      <c r="G969" s="3"/>
      <c r="H969" s="3"/>
      <c r="J969" s="226"/>
      <c r="K969" s="3"/>
      <c r="L969" s="3"/>
      <c r="O969" s="227"/>
      <c r="Q969" s="94"/>
      <c r="R969" s="94"/>
      <c r="S969" s="94"/>
      <c r="T969" s="94"/>
    </row>
    <row r="970" ht="15.75" customHeight="1">
      <c r="A970" s="223"/>
      <c r="B970" s="222"/>
      <c r="C970" s="223"/>
      <c r="D970" s="223"/>
      <c r="E970" s="3"/>
      <c r="F970" s="3"/>
      <c r="G970" s="3"/>
      <c r="H970" s="3"/>
      <c r="J970" s="226"/>
      <c r="K970" s="3"/>
      <c r="L970" s="3"/>
      <c r="O970" s="227"/>
      <c r="Q970" s="94"/>
      <c r="R970" s="94"/>
      <c r="S970" s="94"/>
      <c r="T970" s="94"/>
    </row>
    <row r="971" ht="15.75" customHeight="1">
      <c r="A971" s="223"/>
      <c r="B971" s="222"/>
      <c r="C971" s="223"/>
      <c r="D971" s="223"/>
      <c r="E971" s="3"/>
      <c r="F971" s="3"/>
      <c r="G971" s="3"/>
      <c r="H971" s="3"/>
      <c r="J971" s="226"/>
      <c r="K971" s="3"/>
      <c r="L971" s="3"/>
      <c r="O971" s="227"/>
      <c r="Q971" s="94"/>
      <c r="R971" s="94"/>
      <c r="S971" s="94"/>
      <c r="T971" s="94"/>
    </row>
    <row r="972" ht="15.75" customHeight="1">
      <c r="A972" s="223"/>
      <c r="B972" s="222"/>
      <c r="C972" s="223"/>
      <c r="D972" s="223"/>
      <c r="E972" s="3"/>
      <c r="F972" s="3"/>
      <c r="G972" s="3"/>
      <c r="H972" s="3"/>
      <c r="J972" s="226"/>
      <c r="K972" s="3"/>
      <c r="L972" s="3"/>
      <c r="O972" s="227"/>
      <c r="Q972" s="94"/>
      <c r="R972" s="94"/>
      <c r="S972" s="94"/>
      <c r="T972" s="94"/>
    </row>
    <row r="973" ht="15.75" customHeight="1">
      <c r="A973" s="223"/>
      <c r="B973" s="222"/>
      <c r="C973" s="223"/>
      <c r="D973" s="223"/>
      <c r="E973" s="3"/>
      <c r="F973" s="3"/>
      <c r="G973" s="3"/>
      <c r="H973" s="3"/>
      <c r="J973" s="226"/>
      <c r="K973" s="3"/>
      <c r="L973" s="3"/>
      <c r="O973" s="227"/>
      <c r="Q973" s="94"/>
      <c r="R973" s="94"/>
      <c r="S973" s="94"/>
      <c r="T973" s="94"/>
    </row>
    <row r="974" ht="15.75" customHeight="1">
      <c r="A974" s="223"/>
      <c r="B974" s="222"/>
      <c r="C974" s="223"/>
      <c r="D974" s="223"/>
      <c r="E974" s="3"/>
      <c r="F974" s="3"/>
      <c r="G974" s="3"/>
      <c r="H974" s="3"/>
      <c r="J974" s="226"/>
      <c r="K974" s="3"/>
      <c r="L974" s="3"/>
      <c r="O974" s="227"/>
      <c r="Q974" s="94"/>
      <c r="R974" s="94"/>
      <c r="S974" s="94"/>
      <c r="T974" s="94"/>
    </row>
    <row r="975" ht="15.75" customHeight="1">
      <c r="A975" s="223"/>
      <c r="B975" s="222"/>
      <c r="C975" s="223"/>
      <c r="D975" s="223"/>
      <c r="E975" s="3"/>
      <c r="F975" s="3"/>
      <c r="G975" s="3"/>
      <c r="H975" s="3"/>
      <c r="J975" s="226"/>
      <c r="K975" s="3"/>
      <c r="L975" s="3"/>
      <c r="O975" s="227"/>
      <c r="Q975" s="94"/>
      <c r="R975" s="94"/>
      <c r="S975" s="94"/>
      <c r="T975" s="94"/>
    </row>
    <row r="976" ht="15.75" customHeight="1">
      <c r="A976" s="223"/>
      <c r="B976" s="222"/>
      <c r="C976" s="223"/>
      <c r="D976" s="223"/>
      <c r="E976" s="3"/>
      <c r="F976" s="3"/>
      <c r="G976" s="3"/>
      <c r="H976" s="3"/>
      <c r="J976" s="226"/>
      <c r="K976" s="3"/>
      <c r="L976" s="3"/>
      <c r="O976" s="227"/>
      <c r="Q976" s="94"/>
      <c r="R976" s="94"/>
      <c r="S976" s="94"/>
      <c r="T976" s="94"/>
    </row>
    <row r="977" ht="15.75" customHeight="1">
      <c r="A977" s="223"/>
      <c r="B977" s="222"/>
      <c r="C977" s="223"/>
      <c r="D977" s="223"/>
      <c r="E977" s="3"/>
      <c r="F977" s="3"/>
      <c r="G977" s="3"/>
      <c r="H977" s="3"/>
      <c r="J977" s="226"/>
      <c r="K977" s="3"/>
      <c r="L977" s="3"/>
      <c r="O977" s="227"/>
      <c r="Q977" s="94"/>
      <c r="R977" s="94"/>
      <c r="S977" s="94"/>
      <c r="T977" s="94"/>
    </row>
    <row r="978" ht="15.75" customHeight="1">
      <c r="A978" s="223"/>
      <c r="B978" s="222"/>
      <c r="C978" s="223"/>
      <c r="D978" s="223"/>
      <c r="E978" s="3"/>
      <c r="F978" s="3"/>
      <c r="G978" s="3"/>
      <c r="H978" s="3"/>
      <c r="J978" s="226"/>
      <c r="K978" s="3"/>
      <c r="L978" s="3"/>
      <c r="O978" s="227"/>
      <c r="Q978" s="94"/>
      <c r="R978" s="94"/>
      <c r="S978" s="94"/>
      <c r="T978" s="94"/>
    </row>
    <row r="979" ht="15.75" customHeight="1">
      <c r="A979" s="223"/>
      <c r="B979" s="222"/>
      <c r="C979" s="223"/>
      <c r="D979" s="223"/>
      <c r="E979" s="3"/>
      <c r="F979" s="3"/>
      <c r="G979" s="3"/>
      <c r="H979" s="3"/>
      <c r="J979" s="226"/>
      <c r="K979" s="3"/>
      <c r="L979" s="3"/>
      <c r="O979" s="227"/>
      <c r="Q979" s="94"/>
      <c r="R979" s="94"/>
      <c r="S979" s="94"/>
      <c r="T979" s="94"/>
    </row>
    <row r="980" ht="15.75" customHeight="1">
      <c r="A980" s="223"/>
      <c r="B980" s="222"/>
      <c r="C980" s="223"/>
      <c r="D980" s="223"/>
      <c r="E980" s="3"/>
      <c r="F980" s="3"/>
      <c r="G980" s="3"/>
      <c r="H980" s="3"/>
      <c r="J980" s="226"/>
      <c r="K980" s="3"/>
      <c r="L980" s="3"/>
      <c r="O980" s="227"/>
      <c r="Q980" s="94"/>
      <c r="R980" s="94"/>
      <c r="S980" s="94"/>
      <c r="T980" s="94"/>
    </row>
    <row r="981" ht="15.75" customHeight="1">
      <c r="A981" s="223"/>
      <c r="B981" s="222"/>
      <c r="C981" s="223"/>
      <c r="D981" s="223"/>
      <c r="E981" s="3"/>
      <c r="F981" s="3"/>
      <c r="G981" s="3"/>
      <c r="H981" s="3"/>
      <c r="J981" s="226"/>
      <c r="K981" s="3"/>
      <c r="L981" s="3"/>
      <c r="O981" s="227"/>
      <c r="Q981" s="94"/>
      <c r="R981" s="94"/>
      <c r="S981" s="94"/>
      <c r="T981" s="94"/>
    </row>
    <row r="982" ht="15.75" customHeight="1">
      <c r="A982" s="223"/>
      <c r="B982" s="222"/>
      <c r="C982" s="223"/>
      <c r="D982" s="223"/>
      <c r="E982" s="3"/>
      <c r="F982" s="3"/>
      <c r="G982" s="3"/>
      <c r="H982" s="3"/>
      <c r="J982" s="226"/>
      <c r="K982" s="3"/>
      <c r="L982" s="3"/>
      <c r="O982" s="227"/>
      <c r="Q982" s="94"/>
      <c r="R982" s="94"/>
      <c r="S982" s="94"/>
      <c r="T982" s="94"/>
    </row>
    <row r="983" ht="15.75" customHeight="1">
      <c r="A983" s="223"/>
      <c r="B983" s="222"/>
      <c r="C983" s="223"/>
      <c r="D983" s="223"/>
      <c r="E983" s="3"/>
      <c r="F983" s="3"/>
      <c r="G983" s="3"/>
      <c r="H983" s="3"/>
      <c r="J983" s="226"/>
      <c r="K983" s="3"/>
      <c r="L983" s="3"/>
      <c r="O983" s="227"/>
      <c r="Q983" s="94"/>
      <c r="R983" s="94"/>
      <c r="S983" s="94"/>
      <c r="T983" s="94"/>
    </row>
    <row r="984" ht="15.75" customHeight="1">
      <c r="A984" s="223"/>
      <c r="B984" s="222"/>
      <c r="C984" s="223"/>
      <c r="D984" s="223"/>
      <c r="E984" s="3"/>
      <c r="F984" s="3"/>
      <c r="G984" s="3"/>
      <c r="H984" s="3"/>
      <c r="J984" s="226"/>
      <c r="K984" s="3"/>
      <c r="L984" s="3"/>
      <c r="O984" s="227"/>
      <c r="Q984" s="94"/>
      <c r="R984" s="94"/>
      <c r="S984" s="94"/>
      <c r="T984" s="94"/>
    </row>
    <row r="985" ht="15.75" customHeight="1">
      <c r="A985" s="223"/>
      <c r="B985" s="222"/>
      <c r="C985" s="223"/>
      <c r="D985" s="223"/>
      <c r="E985" s="3"/>
      <c r="F985" s="3"/>
      <c r="G985" s="3"/>
      <c r="H985" s="3"/>
      <c r="J985" s="226"/>
      <c r="K985" s="3"/>
      <c r="L985" s="3"/>
      <c r="O985" s="227"/>
      <c r="Q985" s="94"/>
      <c r="R985" s="94"/>
      <c r="S985" s="94"/>
      <c r="T985" s="94"/>
    </row>
    <row r="986" ht="15.75" customHeight="1">
      <c r="A986" s="223"/>
      <c r="B986" s="222"/>
      <c r="C986" s="223"/>
      <c r="D986" s="223"/>
      <c r="E986" s="3"/>
      <c r="F986" s="3"/>
      <c r="G986" s="3"/>
      <c r="H986" s="3"/>
      <c r="J986" s="226"/>
      <c r="K986" s="3"/>
      <c r="L986" s="3"/>
      <c r="O986" s="227"/>
      <c r="Q986" s="94"/>
      <c r="R986" s="94"/>
      <c r="S986" s="94"/>
      <c r="T986" s="94"/>
    </row>
    <row r="987" ht="15.75" customHeight="1">
      <c r="A987" s="223"/>
      <c r="B987" s="222"/>
      <c r="C987" s="223"/>
      <c r="D987" s="223"/>
      <c r="E987" s="3"/>
      <c r="F987" s="3"/>
      <c r="G987" s="3"/>
      <c r="H987" s="3"/>
      <c r="J987" s="226"/>
      <c r="K987" s="3"/>
      <c r="L987" s="3"/>
      <c r="O987" s="227"/>
      <c r="Q987" s="94"/>
      <c r="R987" s="94"/>
      <c r="S987" s="94"/>
      <c r="T987" s="94"/>
    </row>
    <row r="988" ht="15.75" customHeight="1">
      <c r="A988" s="223"/>
      <c r="B988" s="222"/>
      <c r="C988" s="223"/>
      <c r="D988" s="223"/>
      <c r="E988" s="3"/>
      <c r="F988" s="3"/>
      <c r="G988" s="3"/>
      <c r="H988" s="3"/>
      <c r="J988" s="226"/>
      <c r="K988" s="3"/>
      <c r="L988" s="3"/>
      <c r="O988" s="227"/>
      <c r="Q988" s="94"/>
      <c r="R988" s="94"/>
      <c r="S988" s="94"/>
      <c r="T988" s="94"/>
    </row>
    <row r="989" ht="15.75" customHeight="1">
      <c r="A989" s="223"/>
      <c r="B989" s="222"/>
      <c r="C989" s="223"/>
      <c r="D989" s="223"/>
      <c r="E989" s="3"/>
      <c r="F989" s="3"/>
      <c r="G989" s="3"/>
      <c r="H989" s="3"/>
      <c r="J989" s="226"/>
      <c r="K989" s="3"/>
      <c r="L989" s="3"/>
      <c r="O989" s="227"/>
      <c r="Q989" s="94"/>
      <c r="R989" s="94"/>
      <c r="S989" s="94"/>
      <c r="T989" s="94"/>
    </row>
    <row r="990" ht="15.75" customHeight="1">
      <c r="A990" s="223"/>
      <c r="B990" s="222"/>
      <c r="C990" s="223"/>
      <c r="D990" s="223"/>
      <c r="E990" s="3"/>
      <c r="F990" s="3"/>
      <c r="G990" s="3"/>
      <c r="H990" s="3"/>
      <c r="J990" s="226"/>
      <c r="K990" s="3"/>
      <c r="L990" s="3"/>
      <c r="O990" s="227"/>
      <c r="Q990" s="94"/>
      <c r="R990" s="94"/>
      <c r="S990" s="94"/>
      <c r="T990" s="94"/>
    </row>
    <row r="991" ht="15.75" customHeight="1">
      <c r="A991" s="223"/>
      <c r="B991" s="222"/>
      <c r="C991" s="223"/>
      <c r="D991" s="223"/>
      <c r="E991" s="3"/>
      <c r="F991" s="3"/>
      <c r="G991" s="3"/>
      <c r="H991" s="3"/>
      <c r="J991" s="226"/>
      <c r="K991" s="3"/>
      <c r="L991" s="3"/>
      <c r="O991" s="227"/>
      <c r="Q991" s="94"/>
      <c r="R991" s="94"/>
      <c r="S991" s="94"/>
      <c r="T991" s="94"/>
    </row>
    <row r="992" ht="15.75" customHeight="1">
      <c r="A992" s="223"/>
      <c r="B992" s="222"/>
      <c r="C992" s="223"/>
      <c r="D992" s="223"/>
      <c r="E992" s="3"/>
      <c r="F992" s="3"/>
      <c r="G992" s="3"/>
      <c r="H992" s="3"/>
      <c r="J992" s="226"/>
      <c r="K992" s="3"/>
      <c r="L992" s="3"/>
      <c r="O992" s="227"/>
      <c r="Q992" s="94"/>
      <c r="R992" s="94"/>
      <c r="S992" s="94"/>
      <c r="T992" s="94"/>
    </row>
    <row r="993" ht="15.75" customHeight="1">
      <c r="A993" s="223"/>
      <c r="B993" s="222"/>
      <c r="C993" s="223"/>
      <c r="D993" s="223"/>
      <c r="E993" s="3"/>
      <c r="F993" s="3"/>
      <c r="G993" s="3"/>
      <c r="H993" s="3"/>
      <c r="J993" s="226"/>
      <c r="K993" s="3"/>
      <c r="L993" s="3"/>
      <c r="O993" s="227"/>
      <c r="Q993" s="94"/>
      <c r="R993" s="94"/>
      <c r="S993" s="94"/>
      <c r="T993" s="94"/>
    </row>
    <row r="994" ht="15.75" customHeight="1">
      <c r="A994" s="223"/>
      <c r="B994" s="222"/>
      <c r="C994" s="223"/>
      <c r="D994" s="223"/>
      <c r="E994" s="3"/>
      <c r="F994" s="3"/>
      <c r="G994" s="3"/>
      <c r="H994" s="3"/>
      <c r="J994" s="226"/>
      <c r="K994" s="3"/>
      <c r="L994" s="3"/>
      <c r="O994" s="227"/>
      <c r="Q994" s="94"/>
      <c r="R994" s="94"/>
      <c r="S994" s="94"/>
      <c r="T994" s="94"/>
    </row>
    <row r="995" ht="15.75" customHeight="1">
      <c r="A995" s="223"/>
      <c r="B995" s="222"/>
      <c r="C995" s="223"/>
      <c r="D995" s="223"/>
      <c r="E995" s="3"/>
      <c r="F995" s="3"/>
      <c r="G995" s="3"/>
      <c r="H995" s="3"/>
      <c r="J995" s="226"/>
      <c r="K995" s="3"/>
      <c r="L995" s="3"/>
      <c r="O995" s="227"/>
      <c r="Q995" s="94"/>
      <c r="R995" s="94"/>
      <c r="S995" s="94"/>
      <c r="T995" s="94"/>
    </row>
    <row r="996" ht="15.75" customHeight="1">
      <c r="A996" s="223"/>
      <c r="B996" s="222"/>
      <c r="C996" s="223"/>
      <c r="D996" s="223"/>
      <c r="E996" s="3"/>
      <c r="F996" s="3"/>
      <c r="G996" s="3"/>
      <c r="H996" s="3"/>
      <c r="J996" s="226"/>
      <c r="K996" s="3"/>
      <c r="L996" s="3"/>
      <c r="O996" s="227"/>
      <c r="Q996" s="94"/>
      <c r="R996" s="94"/>
      <c r="S996" s="94"/>
      <c r="T996" s="94"/>
    </row>
    <row r="997" ht="15.75" customHeight="1">
      <c r="A997" s="223"/>
      <c r="B997" s="222"/>
      <c r="C997" s="223"/>
      <c r="D997" s="223"/>
      <c r="E997" s="3"/>
      <c r="F997" s="3"/>
      <c r="G997" s="3"/>
      <c r="H997" s="3"/>
      <c r="J997" s="226"/>
      <c r="K997" s="3"/>
      <c r="L997" s="3"/>
      <c r="O997" s="227"/>
      <c r="Q997" s="94"/>
      <c r="R997" s="94"/>
      <c r="S997" s="94"/>
      <c r="T997" s="94"/>
    </row>
    <row r="998" ht="15.75" customHeight="1">
      <c r="A998" s="223"/>
      <c r="B998" s="222"/>
      <c r="C998" s="223"/>
      <c r="D998" s="223"/>
      <c r="J998" s="226"/>
      <c r="K998" s="3"/>
      <c r="L998" s="3"/>
      <c r="O998" s="227"/>
      <c r="Q998" s="94"/>
      <c r="R998" s="94"/>
      <c r="S998" s="94"/>
      <c r="T998" s="94"/>
    </row>
    <row r="999" ht="15.75" customHeight="1">
      <c r="A999" s="223"/>
      <c r="B999" s="222"/>
      <c r="C999" s="223"/>
      <c r="D999" s="223"/>
      <c r="J999" s="226"/>
      <c r="K999" s="3"/>
      <c r="L999" s="3"/>
      <c r="O999" s="227"/>
      <c r="Q999" s="94"/>
      <c r="R999" s="94"/>
      <c r="S999" s="94"/>
      <c r="T999" s="94"/>
    </row>
  </sheetData>
  <autoFilter ref="$A$2:$D$999">
    <sortState ref="A2:D999">
      <sortCondition ref="A2:A999"/>
    </sortState>
  </autoFilter>
  <mergeCells count="1">
    <mergeCell ref="A1:W1"/>
  </mergeCells>
  <conditionalFormatting sqref="AB2:AF27">
    <cfRule type="notContainsBlanks" dxfId="6" priority="1">
      <formula>LEN(TRIM(AB2))&gt;0</formula>
    </cfRule>
  </conditionalFormatting>
  <conditionalFormatting sqref="Y2:Z37">
    <cfRule type="expression" dxfId="7" priority="2">
      <formula>Z2:Z21&lt;&gt;0</formula>
    </cfRule>
  </conditionalFormatting>
  <conditionalFormatting sqref="Z2:Z37">
    <cfRule type="cellIs" dxfId="7" priority="3" operator="greaterThan">
      <formula>0</formula>
    </cfRule>
  </conditionalFormatting>
  <conditionalFormatting sqref="Y2:Z37">
    <cfRule type="expression" dxfId="3" priority="4">
      <formula>Z2:Z21=0</formula>
    </cfRule>
  </conditionalFormatting>
  <conditionalFormatting sqref="M2:M31">
    <cfRule type="cellIs" dxfId="8" priority="5" operator="equal">
      <formula>#REF!</formula>
    </cfRule>
  </conditionalFormatting>
  <dataValidations>
    <dataValidation type="custom" allowBlank="1" showDropDown="1" showErrorMessage="1" sqref="A3:A999">
      <formula1>OR(NOT(ISERROR(DATEVALUE(A3))), AND(ISNUMBER(A3), LEFT(CELL("format", A3))="D"))</formula1>
    </dataValidation>
    <dataValidation type="list" allowBlank="1" showErrorMessage="1" sqref="B3:B999">
      <formula1>COLLECTION!$H$2:$H$31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1.88"/>
    <col customWidth="1" min="2" max="2" width="16.88"/>
    <col customWidth="1" min="3" max="3" width="14.25"/>
    <col customWidth="1" min="4" max="4" width="17.88"/>
    <col customWidth="1" min="5" max="5" width="2.25"/>
    <col customWidth="1" hidden="1" min="6" max="6" width="8.5" outlineLevel="1"/>
    <col customWidth="1" hidden="1" min="7" max="7" width="2.25" outlineLevel="1"/>
    <col customWidth="1" hidden="1" min="8" max="8" width="12.25" outlineLevel="1"/>
    <col customWidth="1" hidden="1" min="9" max="9" width="2.75" outlineLevel="1"/>
    <col customWidth="1" hidden="1" min="10" max="10" width="9.25" outlineLevel="1"/>
    <col customWidth="1" hidden="1" min="11" max="11" width="2.25" outlineLevel="1"/>
    <col customWidth="1" hidden="1" min="12" max="12" width="11.75" outlineLevel="1"/>
    <col customWidth="1" hidden="1" min="13" max="13" width="2.75" outlineLevel="1"/>
    <col customWidth="1" hidden="1" min="14" max="15" width="9.25" outlineLevel="1"/>
    <col customWidth="1" hidden="1" min="16" max="16" width="2.25" outlineLevel="1"/>
    <col customWidth="1" hidden="1" min="17" max="17" width="11.75" outlineLevel="1"/>
    <col customWidth="1" hidden="1" min="18" max="18" width="2.75" outlineLevel="1"/>
    <col customWidth="1" hidden="1" min="19" max="20" width="9.25" outlineLevel="1"/>
    <col collapsed="1" customWidth="1" min="21" max="21" width="2.25"/>
    <col customWidth="1" min="22" max="22" width="15.75"/>
    <col customWidth="1" min="23" max="23" width="2.38"/>
    <col customWidth="1" hidden="1" min="24" max="24" width="15.75" outlineLevel="1"/>
    <col customWidth="1" hidden="1" min="25" max="25" width="20.5" outlineLevel="1"/>
    <col customWidth="1" hidden="1" min="26" max="26" width="6.13" outlineLevel="1"/>
    <col customWidth="1" hidden="1" min="27" max="27" width="3.13" outlineLevel="1"/>
    <col customWidth="1" hidden="1" min="28" max="32" width="17.63" outlineLevel="1"/>
  </cols>
  <sheetData>
    <row r="1">
      <c r="A1" s="237" t="s">
        <v>11</v>
      </c>
      <c r="X1" s="237"/>
      <c r="Y1" s="237"/>
      <c r="Z1" s="237"/>
      <c r="AA1" s="237"/>
      <c r="AB1" s="237"/>
      <c r="AC1" s="237"/>
      <c r="AD1" s="237"/>
      <c r="AE1" s="237"/>
      <c r="AF1" s="237"/>
    </row>
    <row r="2">
      <c r="A2" s="187" t="s">
        <v>88</v>
      </c>
      <c r="B2" s="187" t="s">
        <v>89</v>
      </c>
      <c r="C2" s="187" t="s">
        <v>90</v>
      </c>
      <c r="D2" s="187" t="s">
        <v>91</v>
      </c>
      <c r="E2" s="188"/>
      <c r="F2" s="239" t="str">
        <f>IF(COUNTIF(LEAVE!A:A,H:H)&gt;0,TODAY(),"")</f>
        <v/>
      </c>
      <c r="G2" s="208" t="str">
        <f t="shared" ref="G2:G31" si="2">IF(countif($D1000:$D$1001,$H$2:$H1000),today(),"")</f>
        <v/>
      </c>
      <c r="H2" s="191" t="str">
        <f t="array" ref="H2:H31">STAFFS!K2:K1000</f>
        <v>BHARATHI</v>
      </c>
      <c r="I2" s="192">
        <f t="array" ref="I2">COUNTIF($B$3:$B1000,$H$2:$H1000)</f>
        <v>5</v>
      </c>
      <c r="J2" s="193">
        <f>IFERROR(__xludf.DUMMYFUNCTION("arrayformula(iferror(vlookup($H$2:$H1000, query($A$3:$B1000,""select B, max(A) group by B"",0),2,false)))"),46161.0)</f>
        <v>46161</v>
      </c>
      <c r="K2" s="194"/>
      <c r="L2" s="195" t="str">
        <f t="shared" ref="L2:M2" si="1">H2</f>
        <v>BHARATHI</v>
      </c>
      <c r="M2" s="196">
        <f t="shared" si="1"/>
        <v>5</v>
      </c>
      <c r="N2" s="197">
        <f t="shared" ref="N2:N31" si="4">J2+G2+F2</f>
        <v>46161</v>
      </c>
      <c r="O2" s="197">
        <f t="shared" ref="O2:O31" si="5">IF(L2=0,today()+1,N2)</f>
        <v>46161</v>
      </c>
      <c r="P2" s="198"/>
      <c r="Q2" s="199" t="str">
        <f t="array" ref="Q2:T1000">SORT(L2:O1000,4,TRUE)</f>
        <v>VIJI-1</v>
      </c>
      <c r="R2" s="199">
        <v>3.0</v>
      </c>
      <c r="S2" s="197">
        <v>45976.0</v>
      </c>
      <c r="T2" s="197">
        <v>45976.0</v>
      </c>
      <c r="U2" s="8"/>
      <c r="V2" s="200" t="str">
        <f t="array" ref="V2:V16">SORT(Q2:T1000,4,true)</f>
        <v>VIJI-1</v>
      </c>
      <c r="X2" s="200" t="str">
        <f t="array" ref="X2:X8">SORT(Q2:T8,2,true)</f>
        <v>DEEPA</v>
      </c>
      <c r="Y2" s="201" t="str">
        <f t="array" ref="Y2:Z28">SORT(H2:I28,2,FALSE)</f>
        <v>BHARATHI</v>
      </c>
      <c r="Z2" s="201">
        <v>5.0</v>
      </c>
      <c r="AA2" s="202"/>
      <c r="AB2" s="203" t="str">
        <f t="shared" ref="AB2:AB26" si="6">IF($M$2:$M$30=0,$L$2:$L$30,"")</f>
        <v/>
      </c>
      <c r="AC2" s="203"/>
      <c r="AD2" s="203"/>
      <c r="AE2" s="203"/>
      <c r="AF2" s="203"/>
    </row>
    <row r="3">
      <c r="A3" s="234">
        <v>45933.0</v>
      </c>
      <c r="B3" s="222" t="s">
        <v>57</v>
      </c>
      <c r="C3" s="206" t="s">
        <v>5</v>
      </c>
      <c r="D3" s="207">
        <v>45933.79054398148</v>
      </c>
      <c r="E3" s="188"/>
      <c r="F3" s="239" t="str">
        <f>IF(COUNTIF(LEAVE!A:A,H:H)&gt;0,TODAY(),"")</f>
        <v/>
      </c>
      <c r="G3" s="208" t="str">
        <f t="shared" si="2"/>
        <v/>
      </c>
      <c r="H3" s="191" t="s">
        <v>49</v>
      </c>
      <c r="I3" s="192">
        <f t="shared" ref="I3:I31" si="7">COUNTIF($B$3:$B1000,$H$2:$H1000)</f>
        <v>2</v>
      </c>
      <c r="J3" s="193">
        <f>IFERROR(__xludf.DUMMYFUNCTION("""COMPUTED_VALUE"""),46159.0)</f>
        <v>46159</v>
      </c>
      <c r="K3" s="194"/>
      <c r="L3" s="195" t="str">
        <f t="shared" ref="L3:M3" si="3">H3</f>
        <v>DEEPA</v>
      </c>
      <c r="M3" s="196">
        <f t="shared" si="3"/>
        <v>2</v>
      </c>
      <c r="N3" s="197">
        <f t="shared" si="4"/>
        <v>46159</v>
      </c>
      <c r="O3" s="197">
        <f t="shared" si="5"/>
        <v>46159</v>
      </c>
      <c r="P3" s="209"/>
      <c r="Q3" s="210" t="s">
        <v>57</v>
      </c>
      <c r="R3" s="199">
        <v>3.0</v>
      </c>
      <c r="S3" s="197">
        <v>46142.0</v>
      </c>
      <c r="T3" s="197">
        <v>46142.0</v>
      </c>
      <c r="U3" s="8"/>
      <c r="V3" s="211" t="s">
        <v>57</v>
      </c>
      <c r="X3" s="212" t="s">
        <v>65</v>
      </c>
      <c r="Y3" s="201" t="s">
        <v>61</v>
      </c>
      <c r="Z3" s="201">
        <v>5.0</v>
      </c>
      <c r="AA3" s="202"/>
      <c r="AB3" s="203" t="str">
        <f t="shared" si="6"/>
        <v/>
      </c>
      <c r="AC3" s="203"/>
      <c r="AD3" s="203"/>
      <c r="AE3" s="203"/>
      <c r="AF3" s="203"/>
    </row>
    <row r="4">
      <c r="A4" s="234">
        <v>45939.0</v>
      </c>
      <c r="B4" s="222" t="s">
        <v>65</v>
      </c>
      <c r="C4" s="206"/>
      <c r="D4" s="207">
        <v>45939.81591435185</v>
      </c>
      <c r="E4" s="188"/>
      <c r="F4" s="239" t="str">
        <f>IF(COUNTIF(LEAVE!A:A,H:H)&gt;0,TODAY(),"")</f>
        <v/>
      </c>
      <c r="G4" s="208" t="str">
        <f t="shared" si="2"/>
        <v/>
      </c>
      <c r="H4" s="191" t="s">
        <v>52</v>
      </c>
      <c r="I4" s="192">
        <f t="shared" si="7"/>
        <v>4</v>
      </c>
      <c r="J4" s="213">
        <f>IFERROR(__xludf.DUMMYFUNCTION("""COMPUTED_VALUE"""),46162.0)</f>
        <v>46162</v>
      </c>
      <c r="K4" s="194"/>
      <c r="L4" s="195" t="str">
        <f t="shared" ref="L4:M4" si="8">H4</f>
        <v>DHANALAKSHMI</v>
      </c>
      <c r="M4" s="196">
        <f t="shared" si="8"/>
        <v>4</v>
      </c>
      <c r="N4" s="197">
        <f t="shared" si="4"/>
        <v>46162</v>
      </c>
      <c r="O4" s="197">
        <f t="shared" si="5"/>
        <v>46162</v>
      </c>
      <c r="P4" s="209"/>
      <c r="Q4" s="199" t="s">
        <v>49</v>
      </c>
      <c r="R4" s="199">
        <v>2.0</v>
      </c>
      <c r="S4" s="197">
        <v>46159.0</v>
      </c>
      <c r="T4" s="197">
        <v>46159.0</v>
      </c>
      <c r="U4" s="8"/>
      <c r="V4" s="214" t="s">
        <v>49</v>
      </c>
      <c r="X4" s="200" t="s">
        <v>57</v>
      </c>
      <c r="Y4" s="201" t="s">
        <v>52</v>
      </c>
      <c r="Z4" s="201">
        <v>4.0</v>
      </c>
      <c r="AA4" s="202"/>
      <c r="AB4" s="203" t="str">
        <f t="shared" si="6"/>
        <v/>
      </c>
      <c r="AC4" s="203"/>
      <c r="AD4" s="203"/>
      <c r="AE4" s="203"/>
      <c r="AF4" s="203"/>
    </row>
    <row r="5">
      <c r="A5" s="234">
        <v>45940.0</v>
      </c>
      <c r="B5" s="222" t="s">
        <v>66</v>
      </c>
      <c r="C5" s="206" t="s">
        <v>7</v>
      </c>
      <c r="D5" s="235">
        <v>45940.82989583333</v>
      </c>
      <c r="E5" s="188"/>
      <c r="F5" s="239" t="str">
        <f>IF(COUNTIF(LEAVE!A:A,H:H)&gt;0,TODAY(),"")</f>
        <v/>
      </c>
      <c r="G5" s="208" t="str">
        <f t="shared" si="2"/>
        <v/>
      </c>
      <c r="H5" s="191" t="s">
        <v>57</v>
      </c>
      <c r="I5" s="192">
        <f t="shared" si="7"/>
        <v>3</v>
      </c>
      <c r="J5" s="213">
        <f>IFERROR(__xludf.DUMMYFUNCTION("""COMPUTED_VALUE"""),46142.0)</f>
        <v>46142</v>
      </c>
      <c r="K5" s="194"/>
      <c r="L5" s="195" t="str">
        <f t="shared" ref="L5:M5" si="9">H5</f>
        <v>RAJI-1</v>
      </c>
      <c r="M5" s="196">
        <f t="shared" si="9"/>
        <v>3</v>
      </c>
      <c r="N5" s="197">
        <f t="shared" si="4"/>
        <v>46142</v>
      </c>
      <c r="O5" s="197">
        <f t="shared" si="5"/>
        <v>46142</v>
      </c>
      <c r="P5" s="209"/>
      <c r="Q5" s="199" t="s">
        <v>66</v>
      </c>
      <c r="R5" s="199">
        <v>4.0</v>
      </c>
      <c r="S5" s="197">
        <v>46160.0</v>
      </c>
      <c r="T5" s="197">
        <v>46160.0</v>
      </c>
      <c r="U5" s="8"/>
      <c r="V5" s="214" t="s">
        <v>66</v>
      </c>
      <c r="X5" s="200" t="s">
        <v>66</v>
      </c>
      <c r="Y5" s="201" t="s">
        <v>66</v>
      </c>
      <c r="Z5" s="201">
        <v>4.0</v>
      </c>
      <c r="AA5" s="202"/>
      <c r="AB5" s="203" t="str">
        <f t="shared" si="6"/>
        <v/>
      </c>
      <c r="AC5" s="203"/>
      <c r="AD5" s="203"/>
      <c r="AE5" s="203"/>
      <c r="AF5" s="203"/>
    </row>
    <row r="6">
      <c r="A6" s="234">
        <v>45952.0</v>
      </c>
      <c r="B6" s="222" t="s">
        <v>49</v>
      </c>
      <c r="C6" s="206" t="s">
        <v>5</v>
      </c>
      <c r="D6" s="235">
        <v>45952.82641203704</v>
      </c>
      <c r="E6" s="188"/>
      <c r="F6" s="239" t="str">
        <f>IF(COUNTIF(LEAVE!A:A,H:H)&gt;0,TODAY(),"")</f>
        <v/>
      </c>
      <c r="G6" s="208" t="str">
        <f t="shared" si="2"/>
        <v/>
      </c>
      <c r="H6" s="191" t="s">
        <v>61</v>
      </c>
      <c r="I6" s="192">
        <f t="shared" si="7"/>
        <v>5</v>
      </c>
      <c r="J6" s="213">
        <f>IFERROR(__xludf.DUMMYFUNCTION("""COMPUTED_VALUE"""),46162.0)</f>
        <v>46162</v>
      </c>
      <c r="K6" s="194"/>
      <c r="L6" s="195" t="str">
        <f t="shared" ref="L6:M6" si="10">H6</f>
        <v>RAJI-2</v>
      </c>
      <c r="M6" s="196">
        <f t="shared" si="10"/>
        <v>5</v>
      </c>
      <c r="N6" s="197">
        <f t="shared" si="4"/>
        <v>46162</v>
      </c>
      <c r="O6" s="197">
        <f t="shared" si="5"/>
        <v>46162</v>
      </c>
      <c r="P6" s="209"/>
      <c r="Q6" s="199" t="s">
        <v>47</v>
      </c>
      <c r="R6" s="199">
        <v>5.0</v>
      </c>
      <c r="S6" s="197">
        <v>46161.0</v>
      </c>
      <c r="T6" s="197">
        <v>46161.0</v>
      </c>
      <c r="U6" s="8"/>
      <c r="V6" s="214" t="s">
        <v>47</v>
      </c>
      <c r="X6" s="200" t="s">
        <v>52</v>
      </c>
      <c r="Y6" s="201" t="s">
        <v>57</v>
      </c>
      <c r="Z6" s="201">
        <v>3.0</v>
      </c>
      <c r="AA6" s="202"/>
      <c r="AB6" s="203" t="str">
        <f t="shared" si="6"/>
        <v/>
      </c>
      <c r="AC6" s="203"/>
      <c r="AD6" s="203"/>
      <c r="AE6" s="203"/>
      <c r="AF6" s="203"/>
    </row>
    <row r="7">
      <c r="A7" s="234">
        <v>45953.0</v>
      </c>
      <c r="B7" s="222" t="s">
        <v>52</v>
      </c>
      <c r="C7" s="206"/>
      <c r="D7" s="235">
        <v>45953.813564814816</v>
      </c>
      <c r="E7" s="188"/>
      <c r="F7" s="239" t="str">
        <f>IF(COUNTIF(LEAVE!A:A,H:H)&gt;0,TODAY(),"")</f>
        <v/>
      </c>
      <c r="G7" s="208" t="str">
        <f t="shared" si="2"/>
        <v/>
      </c>
      <c r="H7" s="191" t="s">
        <v>65</v>
      </c>
      <c r="I7" s="192">
        <f t="shared" si="7"/>
        <v>3</v>
      </c>
      <c r="J7" s="213">
        <f>IFERROR(__xludf.DUMMYFUNCTION("""COMPUTED_VALUE"""),45976.0)</f>
        <v>45976</v>
      </c>
      <c r="K7" s="194"/>
      <c r="L7" s="195" t="str">
        <f t="shared" ref="L7:M7" si="11">H7</f>
        <v>VIJI-1</v>
      </c>
      <c r="M7" s="196">
        <f t="shared" si="11"/>
        <v>3</v>
      </c>
      <c r="N7" s="197">
        <f t="shared" si="4"/>
        <v>45976</v>
      </c>
      <c r="O7" s="197">
        <f t="shared" si="5"/>
        <v>45976</v>
      </c>
      <c r="P7" s="215"/>
      <c r="Q7" s="199" t="s">
        <v>52</v>
      </c>
      <c r="R7" s="199">
        <v>4.0</v>
      </c>
      <c r="S7" s="197">
        <v>46162.0</v>
      </c>
      <c r="T7" s="197">
        <v>46162.0</v>
      </c>
      <c r="U7" s="8"/>
      <c r="V7" s="214" t="s">
        <v>52</v>
      </c>
      <c r="X7" s="200" t="s">
        <v>47</v>
      </c>
      <c r="Y7" s="201" t="s">
        <v>65</v>
      </c>
      <c r="Z7" s="201">
        <v>3.0</v>
      </c>
      <c r="AA7" s="202"/>
      <c r="AB7" s="203" t="str">
        <f t="shared" si="6"/>
        <v/>
      </c>
      <c r="AC7" s="203"/>
      <c r="AD7" s="203"/>
      <c r="AE7" s="203"/>
      <c r="AF7" s="203"/>
    </row>
    <row r="8">
      <c r="A8" s="234">
        <v>45966.0</v>
      </c>
      <c r="B8" s="222" t="s">
        <v>65</v>
      </c>
      <c r="C8" s="206"/>
      <c r="D8" s="207">
        <v>45966.78223379629</v>
      </c>
      <c r="E8" s="188"/>
      <c r="F8" s="239" t="str">
        <f>IF(COUNTIF(LEAVE!A:A,H:H)&gt;0,TODAY(),"")</f>
        <v/>
      </c>
      <c r="G8" s="208" t="str">
        <f t="shared" si="2"/>
        <v/>
      </c>
      <c r="H8" s="191" t="s">
        <v>66</v>
      </c>
      <c r="I8" s="192">
        <f t="shared" si="7"/>
        <v>4</v>
      </c>
      <c r="J8" s="213">
        <f>IFERROR(__xludf.DUMMYFUNCTION("""COMPUTED_VALUE"""),46160.0)</f>
        <v>46160</v>
      </c>
      <c r="K8" s="194"/>
      <c r="L8" s="195" t="str">
        <f t="shared" ref="L8:M8" si="12">H8</f>
        <v>VIJI-2</v>
      </c>
      <c r="M8" s="196">
        <f t="shared" si="12"/>
        <v>4</v>
      </c>
      <c r="N8" s="197">
        <f t="shared" si="4"/>
        <v>46160</v>
      </c>
      <c r="O8" s="197">
        <f t="shared" si="5"/>
        <v>46160</v>
      </c>
      <c r="P8" s="215"/>
      <c r="Q8" s="199" t="s">
        <v>61</v>
      </c>
      <c r="R8" s="199">
        <v>5.0</v>
      </c>
      <c r="S8" s="197">
        <v>46162.0</v>
      </c>
      <c r="T8" s="197">
        <v>46162.0</v>
      </c>
      <c r="U8" s="8"/>
      <c r="V8" s="214" t="s">
        <v>61</v>
      </c>
      <c r="X8" s="200" t="s">
        <v>61</v>
      </c>
      <c r="Y8" s="201" t="s">
        <v>49</v>
      </c>
      <c r="Z8" s="201">
        <v>2.0</v>
      </c>
      <c r="AA8" s="202"/>
      <c r="AB8" s="203" t="str">
        <f t="shared" si="6"/>
        <v/>
      </c>
      <c r="AC8" s="203"/>
      <c r="AD8" s="203"/>
      <c r="AE8" s="203"/>
      <c r="AF8" s="203"/>
    </row>
    <row r="9">
      <c r="A9" s="234">
        <v>45967.0</v>
      </c>
      <c r="B9" s="222" t="s">
        <v>66</v>
      </c>
      <c r="C9" s="206"/>
      <c r="D9" s="207">
        <v>45967.78973379629</v>
      </c>
      <c r="E9" s="188"/>
      <c r="F9" s="189">
        <f>IF(COUNTIF(LEAVE!A:A,H:H)&gt;0,TODAY(),"")</f>
        <v>46177</v>
      </c>
      <c r="G9" s="208" t="str">
        <f t="shared" si="2"/>
        <v/>
      </c>
      <c r="H9" s="191" t="s">
        <v>69</v>
      </c>
      <c r="I9" s="192">
        <f t="shared" si="7"/>
        <v>1</v>
      </c>
      <c r="J9" s="213">
        <f>IFERROR(__xludf.DUMMYFUNCTION("""COMPUTED_VALUE"""),46112.0)</f>
        <v>46112</v>
      </c>
      <c r="K9" s="194"/>
      <c r="L9" s="195" t="str">
        <f t="shared" ref="L9:M9" si="13">H9</f>
        <v>YOGAPRIYA</v>
      </c>
      <c r="M9" s="196">
        <f t="shared" si="13"/>
        <v>1</v>
      </c>
      <c r="N9" s="197">
        <f t="shared" si="4"/>
        <v>92289</v>
      </c>
      <c r="O9" s="197">
        <f t="shared" si="5"/>
        <v>92289</v>
      </c>
      <c r="P9" s="8"/>
      <c r="Q9" s="199"/>
      <c r="R9" s="199">
        <v>0.0</v>
      </c>
      <c r="S9" s="197">
        <v>0.0</v>
      </c>
      <c r="T9" s="197">
        <v>46178.0</v>
      </c>
      <c r="U9" s="8"/>
      <c r="V9" s="216"/>
      <c r="Y9" s="201" t="s">
        <v>69</v>
      </c>
      <c r="Z9" s="201">
        <v>1.0</v>
      </c>
      <c r="AA9" s="202"/>
      <c r="AB9" s="203" t="str">
        <f t="shared" si="6"/>
        <v/>
      </c>
      <c r="AC9" s="203"/>
      <c r="AD9" s="203"/>
      <c r="AE9" s="203"/>
      <c r="AF9" s="203"/>
    </row>
    <row r="10">
      <c r="A10" s="234">
        <v>45974.0</v>
      </c>
      <c r="B10" s="222" t="s">
        <v>57</v>
      </c>
      <c r="C10" s="206"/>
      <c r="D10" s="235">
        <v>45974.799097222225</v>
      </c>
      <c r="E10" s="188"/>
      <c r="F10" s="239" t="str">
        <f>IF(COUNTIF(LEAVE!A:A,H:H)&gt;0,TODAY(),"")</f>
        <v/>
      </c>
      <c r="G10" s="208" t="str">
        <f t="shared" si="2"/>
        <v/>
      </c>
      <c r="H10" s="191"/>
      <c r="I10" s="192">
        <f t="shared" si="7"/>
        <v>0</v>
      </c>
      <c r="J10" s="213"/>
      <c r="K10" s="194"/>
      <c r="L10" s="195" t="str">
        <f t="shared" ref="L10:M10" si="14">H10</f>
        <v/>
      </c>
      <c r="M10" s="196">
        <f t="shared" si="14"/>
        <v>0</v>
      </c>
      <c r="N10" s="197">
        <f t="shared" si="4"/>
        <v>0</v>
      </c>
      <c r="O10" s="197">
        <f t="shared" si="5"/>
        <v>46178</v>
      </c>
      <c r="P10" s="8"/>
      <c r="Q10" s="199"/>
      <c r="R10" s="199">
        <v>0.0</v>
      </c>
      <c r="S10" s="197">
        <v>0.0</v>
      </c>
      <c r="T10" s="197">
        <v>46178.0</v>
      </c>
      <c r="U10" s="8"/>
      <c r="V10" s="216"/>
      <c r="Y10" s="201"/>
      <c r="Z10" s="201">
        <v>0.0</v>
      </c>
      <c r="AA10" s="202"/>
      <c r="AB10" s="203" t="str">
        <f t="shared" si="6"/>
        <v/>
      </c>
      <c r="AC10" s="203"/>
      <c r="AD10" s="203"/>
      <c r="AE10" s="203"/>
      <c r="AF10" s="203"/>
    </row>
    <row r="11">
      <c r="A11" s="234">
        <v>45975.0</v>
      </c>
      <c r="B11" s="222" t="s">
        <v>52</v>
      </c>
      <c r="C11" s="206"/>
      <c r="D11" s="235">
        <v>45975.805</v>
      </c>
      <c r="E11" s="188"/>
      <c r="F11" s="239" t="str">
        <f>IF(COUNTIF(LEAVE!A:A,H:H)&gt;0,TODAY(),"")</f>
        <v/>
      </c>
      <c r="G11" s="208" t="str">
        <f t="shared" si="2"/>
        <v/>
      </c>
      <c r="H11" s="191"/>
      <c r="I11" s="192">
        <f t="shared" si="7"/>
        <v>0</v>
      </c>
      <c r="J11" s="213"/>
      <c r="K11" s="194"/>
      <c r="L11" s="195" t="str">
        <f t="shared" ref="L11:M11" si="15">H11</f>
        <v/>
      </c>
      <c r="M11" s="196">
        <f t="shared" si="15"/>
        <v>0</v>
      </c>
      <c r="N11" s="197">
        <f t="shared" si="4"/>
        <v>0</v>
      </c>
      <c r="O11" s="197">
        <f t="shared" si="5"/>
        <v>46178</v>
      </c>
      <c r="P11" s="8"/>
      <c r="Q11" s="199"/>
      <c r="R11" s="199">
        <v>0.0</v>
      </c>
      <c r="S11" s="197">
        <v>0.0</v>
      </c>
      <c r="T11" s="197">
        <v>46178.0</v>
      </c>
      <c r="U11" s="8"/>
      <c r="V11" s="216"/>
      <c r="Y11" s="201"/>
      <c r="Z11" s="201">
        <v>0.0</v>
      </c>
      <c r="AA11" s="202"/>
      <c r="AB11" s="203" t="str">
        <f t="shared" si="6"/>
        <v/>
      </c>
      <c r="AC11" s="203"/>
      <c r="AD11" s="203"/>
      <c r="AE11" s="203"/>
      <c r="AF11" s="203"/>
    </row>
    <row r="12">
      <c r="A12" s="234">
        <v>45976.0</v>
      </c>
      <c r="B12" s="222" t="s">
        <v>65</v>
      </c>
      <c r="C12" s="206"/>
      <c r="D12" s="235">
        <v>45976.806805555556</v>
      </c>
      <c r="E12" s="188"/>
      <c r="F12" s="239" t="str">
        <f>IF(COUNTIF(LEAVE!A:A,H:H)&gt;0,TODAY(),"")</f>
        <v/>
      </c>
      <c r="G12" s="208" t="str">
        <f t="shared" si="2"/>
        <v/>
      </c>
      <c r="H12" s="191"/>
      <c r="I12" s="192">
        <f t="shared" si="7"/>
        <v>0</v>
      </c>
      <c r="J12" s="213"/>
      <c r="K12" s="194"/>
      <c r="L12" s="195" t="str">
        <f t="shared" ref="L12:M12" si="16">H12</f>
        <v/>
      </c>
      <c r="M12" s="196">
        <f t="shared" si="16"/>
        <v>0</v>
      </c>
      <c r="N12" s="197">
        <f t="shared" si="4"/>
        <v>0</v>
      </c>
      <c r="O12" s="197">
        <f t="shared" si="5"/>
        <v>46178</v>
      </c>
      <c r="P12" s="8"/>
      <c r="Q12" s="199"/>
      <c r="R12" s="199">
        <v>0.0</v>
      </c>
      <c r="S12" s="197">
        <v>0.0</v>
      </c>
      <c r="T12" s="197">
        <v>46178.0</v>
      </c>
      <c r="U12" s="8"/>
      <c r="V12" s="216"/>
      <c r="Y12" s="201"/>
      <c r="Z12" s="201">
        <v>0.0</v>
      </c>
      <c r="AA12" s="202"/>
      <c r="AB12" s="203" t="str">
        <f t="shared" si="6"/>
        <v/>
      </c>
      <c r="AC12" s="203"/>
      <c r="AD12" s="203"/>
      <c r="AE12" s="203"/>
      <c r="AF12" s="203"/>
    </row>
    <row r="13">
      <c r="A13" s="234">
        <v>46041.0</v>
      </c>
      <c r="B13" s="222" t="s">
        <v>66</v>
      </c>
      <c r="C13" s="206" t="s">
        <v>7</v>
      </c>
      <c r="D13" s="207">
        <v>46041.82681712963</v>
      </c>
      <c r="E13" s="188"/>
      <c r="F13" s="239" t="str">
        <f>IF(COUNTIF(LEAVE!A:A,H:H)&gt;0,TODAY(),"")</f>
        <v/>
      </c>
      <c r="G13" s="208" t="str">
        <f t="shared" si="2"/>
        <v/>
      </c>
      <c r="H13" s="191"/>
      <c r="I13" s="192">
        <f t="shared" si="7"/>
        <v>0</v>
      </c>
      <c r="J13" s="213"/>
      <c r="K13" s="194"/>
      <c r="L13" s="195" t="str">
        <f t="shared" ref="L13:M13" si="17">H13</f>
        <v/>
      </c>
      <c r="M13" s="196">
        <f t="shared" si="17"/>
        <v>0</v>
      </c>
      <c r="N13" s="197">
        <f t="shared" si="4"/>
        <v>0</v>
      </c>
      <c r="O13" s="197">
        <f t="shared" si="5"/>
        <v>46178</v>
      </c>
      <c r="P13" s="217"/>
      <c r="Q13" s="199"/>
      <c r="R13" s="199">
        <v>0.0</v>
      </c>
      <c r="S13" s="197">
        <v>0.0</v>
      </c>
      <c r="T13" s="197">
        <v>46178.0</v>
      </c>
      <c r="U13" s="8"/>
      <c r="V13" s="216"/>
      <c r="Y13" s="201"/>
      <c r="Z13" s="201">
        <v>0.0</v>
      </c>
      <c r="AA13" s="202"/>
      <c r="AB13" s="203" t="str">
        <f t="shared" si="6"/>
        <v/>
      </c>
      <c r="AC13" s="203"/>
      <c r="AD13" s="203"/>
      <c r="AE13" s="203"/>
      <c r="AF13" s="203"/>
    </row>
    <row r="14">
      <c r="A14" s="234">
        <v>46068.0</v>
      </c>
      <c r="B14" s="222" t="s">
        <v>61</v>
      </c>
      <c r="C14" s="206" t="s">
        <v>5</v>
      </c>
      <c r="D14" s="207">
        <v>46068.82175925926</v>
      </c>
      <c r="E14" s="188"/>
      <c r="F14" s="239" t="str">
        <f>IF(COUNTIF(LEAVE!A:A,H:H)&gt;0,TODAY(),"")</f>
        <v/>
      </c>
      <c r="G14" s="208" t="str">
        <f t="shared" si="2"/>
        <v/>
      </c>
      <c r="H14" s="191"/>
      <c r="I14" s="192">
        <f t="shared" si="7"/>
        <v>0</v>
      </c>
      <c r="J14" s="213"/>
      <c r="K14" s="194"/>
      <c r="L14" s="195" t="str">
        <f t="shared" ref="L14:M14" si="18">H14</f>
        <v/>
      </c>
      <c r="M14" s="196">
        <f t="shared" si="18"/>
        <v>0</v>
      </c>
      <c r="N14" s="197">
        <f t="shared" si="4"/>
        <v>0</v>
      </c>
      <c r="O14" s="197">
        <f t="shared" si="5"/>
        <v>46178</v>
      </c>
      <c r="P14" s="8"/>
      <c r="Q14" s="199"/>
      <c r="R14" s="199">
        <v>0.0</v>
      </c>
      <c r="S14" s="197">
        <v>0.0</v>
      </c>
      <c r="T14" s="197">
        <v>46178.0</v>
      </c>
      <c r="U14" s="8"/>
      <c r="V14" s="216"/>
      <c r="Y14" s="201"/>
      <c r="Z14" s="201">
        <v>0.0</v>
      </c>
      <c r="AA14" s="202"/>
      <c r="AB14" s="203" t="str">
        <f t="shared" si="6"/>
        <v/>
      </c>
      <c r="AC14" s="203"/>
      <c r="AD14" s="203"/>
      <c r="AE14" s="203"/>
      <c r="AF14" s="203"/>
    </row>
    <row r="15">
      <c r="A15" s="234">
        <v>46085.0</v>
      </c>
      <c r="B15" s="222" t="s">
        <v>47</v>
      </c>
      <c r="C15" s="206" t="s">
        <v>7</v>
      </c>
      <c r="D15" s="207">
        <v>46085.83547453704</v>
      </c>
      <c r="E15" s="188"/>
      <c r="F15" s="239" t="str">
        <f>IF(COUNTIF(LEAVE!A:A,H:H)&gt;0,TODAY(),"")</f>
        <v/>
      </c>
      <c r="G15" s="208" t="str">
        <f t="shared" si="2"/>
        <v/>
      </c>
      <c r="H15" s="191"/>
      <c r="I15" s="192">
        <f t="shared" si="7"/>
        <v>0</v>
      </c>
      <c r="J15" s="213"/>
      <c r="K15" s="194"/>
      <c r="L15" s="195" t="str">
        <f t="shared" ref="L15:M15" si="19">H15</f>
        <v/>
      </c>
      <c r="M15" s="196">
        <f t="shared" si="19"/>
        <v>0</v>
      </c>
      <c r="N15" s="197">
        <f t="shared" si="4"/>
        <v>0</v>
      </c>
      <c r="O15" s="197">
        <f t="shared" si="5"/>
        <v>46178</v>
      </c>
      <c r="P15" s="8"/>
      <c r="Q15" s="199"/>
      <c r="R15" s="199">
        <v>0.0</v>
      </c>
      <c r="S15" s="197">
        <v>0.0</v>
      </c>
      <c r="T15" s="197">
        <v>46178.0</v>
      </c>
      <c r="U15" s="8"/>
      <c r="V15" s="216"/>
      <c r="Y15" s="201"/>
      <c r="Z15" s="201">
        <v>0.0</v>
      </c>
      <c r="AA15" s="202"/>
      <c r="AB15" s="218" t="str">
        <f t="shared" si="6"/>
        <v/>
      </c>
      <c r="AC15" s="218"/>
      <c r="AD15" s="218"/>
      <c r="AE15" s="218"/>
      <c r="AF15" s="218"/>
    </row>
    <row r="16">
      <c r="A16" s="234">
        <v>46092.0</v>
      </c>
      <c r="B16" s="222" t="s">
        <v>47</v>
      </c>
      <c r="C16" s="206" t="s">
        <v>7</v>
      </c>
      <c r="D16" s="207">
        <v>46092.829872685186</v>
      </c>
      <c r="E16" s="188"/>
      <c r="F16" s="239" t="str">
        <f>IF(COUNTIF(LEAVE!A:A,H:H)&gt;0,TODAY(),"")</f>
        <v/>
      </c>
      <c r="G16" s="208" t="str">
        <f t="shared" si="2"/>
        <v/>
      </c>
      <c r="H16" s="191"/>
      <c r="I16" s="192">
        <f t="shared" si="7"/>
        <v>0</v>
      </c>
      <c r="J16" s="213"/>
      <c r="K16" s="194"/>
      <c r="L16" s="195" t="str">
        <f t="shared" ref="L16:M16" si="20">H16</f>
        <v/>
      </c>
      <c r="M16" s="196">
        <f t="shared" si="20"/>
        <v>0</v>
      </c>
      <c r="N16" s="197">
        <f t="shared" si="4"/>
        <v>0</v>
      </c>
      <c r="O16" s="197">
        <f t="shared" si="5"/>
        <v>46178</v>
      </c>
      <c r="P16" s="8"/>
      <c r="Q16" s="199"/>
      <c r="R16" s="199">
        <v>0.0</v>
      </c>
      <c r="S16" s="197">
        <v>0.0</v>
      </c>
      <c r="T16" s="197">
        <v>46178.0</v>
      </c>
      <c r="U16" s="8"/>
      <c r="V16" s="216"/>
      <c r="Y16" s="201"/>
      <c r="Z16" s="201">
        <v>0.0</v>
      </c>
      <c r="AA16" s="202"/>
      <c r="AB16" s="203" t="str">
        <f t="shared" si="6"/>
        <v/>
      </c>
      <c r="AC16" s="203"/>
      <c r="AD16" s="203"/>
      <c r="AE16" s="203"/>
      <c r="AF16" s="203"/>
    </row>
    <row r="17">
      <c r="A17" s="234">
        <v>46096.0</v>
      </c>
      <c r="B17" s="222" t="s">
        <v>61</v>
      </c>
      <c r="C17" s="206" t="s">
        <v>5</v>
      </c>
      <c r="D17" s="207">
        <v>46096.81689814815</v>
      </c>
      <c r="E17" s="188"/>
      <c r="F17" s="239" t="str">
        <f>IF(COUNTIF(LEAVE!A:A,H:H)&gt;0,TODAY(),"")</f>
        <v/>
      </c>
      <c r="G17" s="208" t="str">
        <f t="shared" si="2"/>
        <v/>
      </c>
      <c r="H17" s="191"/>
      <c r="I17" s="192">
        <f t="shared" si="7"/>
        <v>0</v>
      </c>
      <c r="J17" s="213"/>
      <c r="K17" s="194"/>
      <c r="L17" s="195" t="str">
        <f t="shared" ref="L17:M17" si="21">H17</f>
        <v/>
      </c>
      <c r="M17" s="196">
        <f t="shared" si="21"/>
        <v>0</v>
      </c>
      <c r="N17" s="197">
        <f t="shared" si="4"/>
        <v>0</v>
      </c>
      <c r="O17" s="197">
        <f t="shared" si="5"/>
        <v>46178</v>
      </c>
      <c r="P17" s="8"/>
      <c r="Q17" s="199"/>
      <c r="R17" s="199">
        <v>0.0</v>
      </c>
      <c r="S17" s="197">
        <v>0.0</v>
      </c>
      <c r="T17" s="197">
        <v>46178.0</v>
      </c>
      <c r="U17" s="8"/>
      <c r="V17" s="216"/>
      <c r="Y17" s="201"/>
      <c r="Z17" s="201">
        <v>0.0</v>
      </c>
      <c r="AA17" s="202"/>
      <c r="AB17" s="203" t="str">
        <f t="shared" si="6"/>
        <v/>
      </c>
      <c r="AC17" s="203"/>
      <c r="AD17" s="203"/>
      <c r="AE17" s="203"/>
      <c r="AF17" s="203"/>
    </row>
    <row r="18">
      <c r="A18" s="234">
        <v>46097.0</v>
      </c>
      <c r="B18" s="222"/>
      <c r="C18" s="206" t="s">
        <v>7</v>
      </c>
      <c r="D18" s="207">
        <v>46097.82282407407</v>
      </c>
      <c r="E18" s="188"/>
      <c r="F18" s="239" t="str">
        <f>IF(COUNTIF(LEAVE!A:A,H:H)&gt;0,TODAY(),"")</f>
        <v/>
      </c>
      <c r="G18" s="208" t="str">
        <f t="shared" si="2"/>
        <v/>
      </c>
      <c r="H18" s="191"/>
      <c r="I18" s="192">
        <f t="shared" si="7"/>
        <v>0</v>
      </c>
      <c r="J18" s="213"/>
      <c r="K18" s="194"/>
      <c r="L18" s="195" t="str">
        <f t="shared" ref="L18:M18" si="22">H18</f>
        <v/>
      </c>
      <c r="M18" s="196">
        <f t="shared" si="22"/>
        <v>0</v>
      </c>
      <c r="N18" s="197">
        <f t="shared" si="4"/>
        <v>0</v>
      </c>
      <c r="O18" s="197">
        <f t="shared" si="5"/>
        <v>46178</v>
      </c>
      <c r="P18" s="8"/>
      <c r="Q18" s="199"/>
      <c r="R18" s="199">
        <v>0.0</v>
      </c>
      <c r="S18" s="197">
        <v>0.0</v>
      </c>
      <c r="T18" s="197">
        <v>46178.0</v>
      </c>
      <c r="U18" s="8"/>
      <c r="V18" s="216"/>
      <c r="Y18" s="201"/>
      <c r="Z18" s="201">
        <v>0.0</v>
      </c>
      <c r="AA18" s="202"/>
      <c r="AB18" s="203" t="str">
        <f t="shared" si="6"/>
        <v/>
      </c>
      <c r="AC18" s="203"/>
      <c r="AD18" s="203"/>
      <c r="AE18" s="203"/>
      <c r="AF18" s="203"/>
    </row>
    <row r="19" ht="15.75" customHeight="1">
      <c r="A19" s="234">
        <v>46102.0</v>
      </c>
      <c r="B19" s="222"/>
      <c r="C19" s="206" t="s">
        <v>7</v>
      </c>
      <c r="D19" s="207">
        <v>46102.841516203705</v>
      </c>
      <c r="E19" s="188"/>
      <c r="F19" s="239" t="str">
        <f>IF(COUNTIF(LEAVE!A:A,H:H)&gt;0,TODAY(),"")</f>
        <v/>
      </c>
      <c r="G19" s="208" t="str">
        <f t="shared" si="2"/>
        <v/>
      </c>
      <c r="H19" s="191"/>
      <c r="I19" s="192">
        <f t="shared" si="7"/>
        <v>0</v>
      </c>
      <c r="J19" s="213"/>
      <c r="K19" s="194"/>
      <c r="L19" s="195" t="str">
        <f t="shared" ref="L19:M19" si="23">H19</f>
        <v/>
      </c>
      <c r="M19" s="196">
        <f t="shared" si="23"/>
        <v>0</v>
      </c>
      <c r="N19" s="197">
        <f t="shared" si="4"/>
        <v>0</v>
      </c>
      <c r="O19" s="197">
        <f t="shared" si="5"/>
        <v>46178</v>
      </c>
      <c r="P19" s="8"/>
      <c r="Q19" s="199"/>
      <c r="R19" s="199">
        <v>0.0</v>
      </c>
      <c r="S19" s="197">
        <v>0.0</v>
      </c>
      <c r="T19" s="197">
        <v>46178.0</v>
      </c>
      <c r="U19" s="8"/>
      <c r="V19" s="216"/>
      <c r="Y19" s="201"/>
      <c r="Z19" s="201">
        <v>0.0</v>
      </c>
      <c r="AA19" s="202"/>
      <c r="AB19" s="203" t="str">
        <f t="shared" si="6"/>
        <v/>
      </c>
      <c r="AC19" s="203"/>
      <c r="AD19" s="203"/>
      <c r="AE19" s="203"/>
      <c r="AF19" s="203"/>
    </row>
    <row r="20" ht="15.75" customHeight="1">
      <c r="A20" s="234">
        <v>46104.0</v>
      </c>
      <c r="B20" s="222" t="s">
        <v>61</v>
      </c>
      <c r="C20" s="206" t="s">
        <v>7</v>
      </c>
      <c r="D20" s="207">
        <v>46104.833090277774</v>
      </c>
      <c r="E20" s="188"/>
      <c r="F20" s="239" t="str">
        <f>IF(COUNTIF(LEAVE!A:A,H:H)&gt;0,TODAY(),"")</f>
        <v/>
      </c>
      <c r="G20" s="208" t="str">
        <f t="shared" si="2"/>
        <v/>
      </c>
      <c r="H20" s="191"/>
      <c r="I20" s="192">
        <f t="shared" si="7"/>
        <v>0</v>
      </c>
      <c r="J20" s="213"/>
      <c r="K20" s="194"/>
      <c r="L20" s="195" t="str">
        <f t="shared" ref="L20:M20" si="24">H20</f>
        <v/>
      </c>
      <c r="M20" s="196">
        <f t="shared" si="24"/>
        <v>0</v>
      </c>
      <c r="N20" s="197">
        <f t="shared" si="4"/>
        <v>0</v>
      </c>
      <c r="O20" s="197">
        <f t="shared" si="5"/>
        <v>46178</v>
      </c>
      <c r="P20" s="8"/>
      <c r="Q20" s="199"/>
      <c r="R20" s="199">
        <v>0.0</v>
      </c>
      <c r="S20" s="197">
        <v>0.0</v>
      </c>
      <c r="T20" s="197">
        <v>46178.0</v>
      </c>
      <c r="U20" s="8"/>
      <c r="V20" s="216"/>
      <c r="Y20" s="201"/>
      <c r="Z20" s="201">
        <v>0.0</v>
      </c>
      <c r="AA20" s="202"/>
      <c r="AB20" s="203" t="str">
        <f t="shared" si="6"/>
        <v/>
      </c>
      <c r="AC20" s="203"/>
      <c r="AD20" s="203"/>
      <c r="AE20" s="203"/>
      <c r="AF20" s="203"/>
    </row>
    <row r="21" ht="15.75" customHeight="1">
      <c r="A21" s="234">
        <v>46112.0</v>
      </c>
      <c r="B21" s="222" t="s">
        <v>69</v>
      </c>
      <c r="C21" s="206" t="s">
        <v>9</v>
      </c>
      <c r="D21" s="207">
        <v>46112.82046296296</v>
      </c>
      <c r="E21" s="104"/>
      <c r="F21" s="239" t="str">
        <f>IF(COUNTIF(LEAVE!A:A,H:H)&gt;0,TODAY(),"")</f>
        <v/>
      </c>
      <c r="G21" s="208" t="str">
        <f t="shared" si="2"/>
        <v/>
      </c>
      <c r="H21" s="191"/>
      <c r="I21" s="192">
        <f t="shared" si="7"/>
        <v>0</v>
      </c>
      <c r="J21" s="213"/>
      <c r="K21" s="194"/>
      <c r="L21" s="195" t="str">
        <f t="shared" ref="L21:M21" si="25">H21</f>
        <v/>
      </c>
      <c r="M21" s="196">
        <f t="shared" si="25"/>
        <v>0</v>
      </c>
      <c r="N21" s="197">
        <f t="shared" si="4"/>
        <v>0</v>
      </c>
      <c r="O21" s="197">
        <f t="shared" si="5"/>
        <v>46178</v>
      </c>
      <c r="P21" s="8"/>
      <c r="Q21" s="199"/>
      <c r="R21" s="199">
        <v>0.0</v>
      </c>
      <c r="S21" s="197">
        <v>0.0</v>
      </c>
      <c r="T21" s="197">
        <v>46178.0</v>
      </c>
      <c r="U21" s="8"/>
      <c r="V21" s="216"/>
      <c r="Y21" s="201"/>
      <c r="Z21" s="201">
        <v>0.0</v>
      </c>
      <c r="AA21" s="202"/>
      <c r="AB21" s="203" t="str">
        <f t="shared" si="6"/>
        <v/>
      </c>
      <c r="AC21" s="203"/>
      <c r="AD21" s="203"/>
      <c r="AE21" s="203"/>
      <c r="AF21" s="203"/>
    </row>
    <row r="22" ht="15.75" customHeight="1">
      <c r="A22" s="204">
        <v>46116.0</v>
      </c>
      <c r="B22" s="222" t="s">
        <v>47</v>
      </c>
      <c r="C22" s="206" t="s">
        <v>7</v>
      </c>
      <c r="D22" s="225">
        <v>46116.82837962963</v>
      </c>
      <c r="E22" s="104"/>
      <c r="F22" s="239" t="str">
        <f>IF(COUNTIF(LEAVE!A:A,H:H)&gt;0,TODAY(),"")</f>
        <v/>
      </c>
      <c r="G22" s="208" t="str">
        <f t="shared" si="2"/>
        <v/>
      </c>
      <c r="H22" s="191"/>
      <c r="I22" s="192">
        <f t="shared" si="7"/>
        <v>0</v>
      </c>
      <c r="J22" s="213"/>
      <c r="K22" s="194"/>
      <c r="L22" s="195" t="str">
        <f t="shared" ref="L22:M22" si="26">H22</f>
        <v/>
      </c>
      <c r="M22" s="196">
        <f t="shared" si="26"/>
        <v>0</v>
      </c>
      <c r="N22" s="197">
        <f t="shared" si="4"/>
        <v>0</v>
      </c>
      <c r="O22" s="197">
        <f t="shared" si="5"/>
        <v>46178</v>
      </c>
      <c r="P22" s="8"/>
      <c r="Q22" s="199"/>
      <c r="R22" s="199">
        <v>0.0</v>
      </c>
      <c r="S22" s="197">
        <v>0.0</v>
      </c>
      <c r="T22" s="197">
        <v>46178.0</v>
      </c>
      <c r="U22" s="8"/>
      <c r="V22" s="216"/>
      <c r="Y22" s="219"/>
      <c r="Z22" s="201">
        <v>0.0</v>
      </c>
      <c r="AA22" s="202"/>
      <c r="AB22" s="203" t="str">
        <f t="shared" si="6"/>
        <v/>
      </c>
      <c r="AC22" s="203"/>
      <c r="AD22" s="203"/>
      <c r="AE22" s="203"/>
      <c r="AF22" s="203"/>
    </row>
    <row r="23" ht="15.75" customHeight="1">
      <c r="A23" s="204">
        <v>46117.0</v>
      </c>
      <c r="B23" s="222" t="s">
        <v>52</v>
      </c>
      <c r="C23" s="206" t="s">
        <v>5</v>
      </c>
      <c r="D23" s="225">
        <v>46117.836851851855</v>
      </c>
      <c r="E23" s="104"/>
      <c r="F23" s="239" t="str">
        <f>IF(COUNTIF(LEAVE!A:A,H:H)&gt;0,TODAY(),"")</f>
        <v/>
      </c>
      <c r="G23" s="208" t="str">
        <f t="shared" si="2"/>
        <v/>
      </c>
      <c r="H23" s="191"/>
      <c r="I23" s="192">
        <f t="shared" si="7"/>
        <v>0</v>
      </c>
      <c r="J23" s="213"/>
      <c r="K23" s="194"/>
      <c r="L23" s="195" t="str">
        <f t="shared" ref="L23:M23" si="27">H23</f>
        <v/>
      </c>
      <c r="M23" s="196">
        <f t="shared" si="27"/>
        <v>0</v>
      </c>
      <c r="N23" s="197">
        <f t="shared" si="4"/>
        <v>0</v>
      </c>
      <c r="O23" s="197">
        <f t="shared" si="5"/>
        <v>46178</v>
      </c>
      <c r="P23" s="8"/>
      <c r="Q23" s="199"/>
      <c r="R23" s="199">
        <v>0.0</v>
      </c>
      <c r="S23" s="197">
        <v>0.0</v>
      </c>
      <c r="T23" s="197">
        <v>46178.0</v>
      </c>
      <c r="U23" s="8"/>
      <c r="V23" s="216"/>
      <c r="Y23" s="201"/>
      <c r="Z23" s="201">
        <v>0.0</v>
      </c>
      <c r="AA23" s="202"/>
      <c r="AB23" s="203" t="str">
        <f t="shared" si="6"/>
        <v/>
      </c>
      <c r="AC23" s="203"/>
      <c r="AD23" s="203"/>
      <c r="AE23" s="203"/>
      <c r="AF23" s="203"/>
    </row>
    <row r="24" ht="15.75" customHeight="1">
      <c r="A24" s="204">
        <v>46139.0</v>
      </c>
      <c r="B24" s="222"/>
      <c r="C24" s="206" t="s">
        <v>9</v>
      </c>
      <c r="D24" s="225">
        <v>46139.82476851852</v>
      </c>
      <c r="E24" s="104"/>
      <c r="F24" s="239" t="str">
        <f>IF(COUNTIF(LEAVE!A:A,H:H)&gt;0,TODAY(),"")</f>
        <v/>
      </c>
      <c r="G24" s="208" t="str">
        <f t="shared" si="2"/>
        <v/>
      </c>
      <c r="H24" s="191"/>
      <c r="I24" s="192">
        <f t="shared" si="7"/>
        <v>0</v>
      </c>
      <c r="J24" s="213"/>
      <c r="K24" s="194"/>
      <c r="L24" s="195" t="str">
        <f t="shared" ref="L24:M24" si="28">H24</f>
        <v/>
      </c>
      <c r="M24" s="196">
        <f t="shared" si="28"/>
        <v>0</v>
      </c>
      <c r="N24" s="197">
        <f t="shared" si="4"/>
        <v>0</v>
      </c>
      <c r="O24" s="197">
        <f t="shared" si="5"/>
        <v>46178</v>
      </c>
      <c r="P24" s="8"/>
      <c r="Q24" s="199"/>
      <c r="R24" s="199">
        <v>0.0</v>
      </c>
      <c r="S24" s="197">
        <v>0.0</v>
      </c>
      <c r="T24" s="197">
        <v>46178.0</v>
      </c>
      <c r="U24" s="8"/>
      <c r="V24" s="216"/>
      <c r="Y24" s="201"/>
      <c r="Z24" s="201">
        <v>0.0</v>
      </c>
      <c r="AA24" s="202"/>
      <c r="AB24" s="203" t="str">
        <f t="shared" si="6"/>
        <v/>
      </c>
      <c r="AC24" s="203"/>
      <c r="AD24" s="203"/>
      <c r="AE24" s="203"/>
      <c r="AF24" s="203"/>
    </row>
    <row r="25" ht="15.75" customHeight="1">
      <c r="A25" s="204">
        <v>46142.0</v>
      </c>
      <c r="B25" s="222" t="s">
        <v>57</v>
      </c>
      <c r="C25" s="206" t="s">
        <v>9</v>
      </c>
      <c r="D25" s="225">
        <v>46142.82864583333</v>
      </c>
      <c r="E25" s="220"/>
      <c r="F25" s="239" t="str">
        <f>IF(COUNTIF(LEAVE!A:A,H:H)&gt;0,TODAY(),"")</f>
        <v/>
      </c>
      <c r="G25" s="208" t="str">
        <f t="shared" si="2"/>
        <v/>
      </c>
      <c r="H25" s="191"/>
      <c r="I25" s="192">
        <f t="shared" si="7"/>
        <v>0</v>
      </c>
      <c r="J25" s="213"/>
      <c r="K25" s="194"/>
      <c r="L25" s="195" t="str">
        <f t="shared" ref="L25:M25" si="29">H25</f>
        <v/>
      </c>
      <c r="M25" s="196">
        <f t="shared" si="29"/>
        <v>0</v>
      </c>
      <c r="N25" s="197">
        <f t="shared" si="4"/>
        <v>0</v>
      </c>
      <c r="O25" s="197">
        <f t="shared" si="5"/>
        <v>46178</v>
      </c>
      <c r="P25" s="8"/>
      <c r="Q25" s="199"/>
      <c r="R25" s="199">
        <v>0.0</v>
      </c>
      <c r="S25" s="197">
        <v>0.0</v>
      </c>
      <c r="T25" s="197">
        <v>46178.0</v>
      </c>
      <c r="U25" s="8"/>
      <c r="V25" s="216"/>
      <c r="Y25" s="201"/>
      <c r="Z25" s="201">
        <v>0.0</v>
      </c>
      <c r="AA25" s="202"/>
      <c r="AB25" s="203" t="str">
        <f t="shared" si="6"/>
        <v/>
      </c>
      <c r="AC25" s="203"/>
      <c r="AD25" s="203"/>
      <c r="AE25" s="203"/>
      <c r="AF25" s="203"/>
    </row>
    <row r="26" ht="15.75" customHeight="1">
      <c r="A26" s="204">
        <v>46146.0</v>
      </c>
      <c r="B26" s="222" t="s">
        <v>61</v>
      </c>
      <c r="C26" s="206" t="s">
        <v>9</v>
      </c>
      <c r="D26" s="225">
        <v>46146.82729166667</v>
      </c>
      <c r="E26" s="220"/>
      <c r="F26" s="239" t="str">
        <f>IF(COUNTIF(LEAVE!A:A,H:H)&gt;0,TODAY(),"")</f>
        <v/>
      </c>
      <c r="G26" s="208" t="str">
        <f t="shared" si="2"/>
        <v/>
      </c>
      <c r="H26" s="191"/>
      <c r="I26" s="192">
        <f t="shared" si="7"/>
        <v>0</v>
      </c>
      <c r="J26" s="213"/>
      <c r="K26" s="194"/>
      <c r="L26" s="195" t="str">
        <f t="shared" ref="L26:M26" si="30">H26</f>
        <v/>
      </c>
      <c r="M26" s="196">
        <f t="shared" si="30"/>
        <v>0</v>
      </c>
      <c r="N26" s="197">
        <f t="shared" si="4"/>
        <v>0</v>
      </c>
      <c r="O26" s="197">
        <f t="shared" si="5"/>
        <v>46178</v>
      </c>
      <c r="P26" s="8"/>
      <c r="Q26" s="199"/>
      <c r="R26" s="199">
        <v>0.0</v>
      </c>
      <c r="S26" s="197">
        <v>0.0</v>
      </c>
      <c r="T26" s="197">
        <v>46178.0</v>
      </c>
      <c r="U26" s="8"/>
      <c r="V26" s="216"/>
      <c r="Y26" s="201"/>
      <c r="Z26" s="201">
        <v>0.0</v>
      </c>
      <c r="AA26" s="202"/>
      <c r="AB26" s="203" t="str">
        <f t="shared" si="6"/>
        <v/>
      </c>
      <c r="AC26" s="203"/>
      <c r="AD26" s="203"/>
      <c r="AE26" s="203"/>
      <c r="AF26" s="203"/>
    </row>
    <row r="27" ht="15.75" customHeight="1">
      <c r="A27" s="204">
        <v>46153.0</v>
      </c>
      <c r="B27" s="222" t="s">
        <v>47</v>
      </c>
      <c r="C27" s="206" t="s">
        <v>9</v>
      </c>
      <c r="D27" s="225">
        <v>46153.812951388885</v>
      </c>
      <c r="E27" s="220"/>
      <c r="F27" s="239" t="str">
        <f>IF(COUNTIF(LEAVE!A:A,H:H)&gt;0,TODAY(),"")</f>
        <v/>
      </c>
      <c r="G27" s="208" t="str">
        <f t="shared" si="2"/>
        <v/>
      </c>
      <c r="H27" s="191"/>
      <c r="I27" s="192">
        <f t="shared" si="7"/>
        <v>0</v>
      </c>
      <c r="J27" s="213"/>
      <c r="K27" s="194"/>
      <c r="L27" s="195" t="str">
        <f t="shared" ref="L27:M27" si="31">H27</f>
        <v/>
      </c>
      <c r="M27" s="196">
        <f t="shared" si="31"/>
        <v>0</v>
      </c>
      <c r="N27" s="197">
        <f t="shared" si="4"/>
        <v>0</v>
      </c>
      <c r="O27" s="197">
        <f t="shared" si="5"/>
        <v>46178</v>
      </c>
      <c r="P27" s="8"/>
      <c r="Q27" s="199"/>
      <c r="R27" s="199">
        <v>0.0</v>
      </c>
      <c r="S27" s="197">
        <v>0.0</v>
      </c>
      <c r="T27" s="197">
        <v>46178.0</v>
      </c>
      <c r="U27" s="8"/>
      <c r="V27" s="216"/>
      <c r="Y27" s="201"/>
      <c r="Z27" s="201">
        <v>0.0</v>
      </c>
      <c r="AA27" s="202"/>
      <c r="AB27" s="203"/>
      <c r="AC27" s="203"/>
      <c r="AD27" s="203"/>
      <c r="AE27" s="203"/>
      <c r="AF27" s="203"/>
    </row>
    <row r="28" ht="15.75" customHeight="1">
      <c r="A28" s="204">
        <v>46159.0</v>
      </c>
      <c r="B28" s="222" t="s">
        <v>49</v>
      </c>
      <c r="C28" s="206" t="s">
        <v>7</v>
      </c>
      <c r="D28" s="225">
        <v>46159.84270833333</v>
      </c>
      <c r="E28" s="3"/>
      <c r="F28" s="239" t="str">
        <f>IF(COUNTIF(LEAVE!A:A,H:H)&gt;0,TODAY(),"")</f>
        <v/>
      </c>
      <c r="G28" s="208" t="str">
        <f t="shared" si="2"/>
        <v/>
      </c>
      <c r="H28" s="191"/>
      <c r="I28" s="192">
        <f t="shared" si="7"/>
        <v>0</v>
      </c>
      <c r="J28" s="213"/>
      <c r="K28" s="194"/>
      <c r="L28" s="195" t="str">
        <f t="shared" ref="L28:M28" si="32">H28</f>
        <v/>
      </c>
      <c r="M28" s="196">
        <f t="shared" si="32"/>
        <v>0</v>
      </c>
      <c r="N28" s="197">
        <f t="shared" si="4"/>
        <v>0</v>
      </c>
      <c r="O28" s="197">
        <f t="shared" si="5"/>
        <v>46178</v>
      </c>
      <c r="P28" s="8"/>
      <c r="Q28" s="199"/>
      <c r="R28" s="199">
        <v>0.0</v>
      </c>
      <c r="S28" s="197">
        <v>0.0</v>
      </c>
      <c r="T28" s="197">
        <v>46178.0</v>
      </c>
      <c r="U28" s="8"/>
      <c r="V28" s="8"/>
      <c r="W28" s="221"/>
      <c r="X28" s="221"/>
      <c r="Y28" s="201"/>
      <c r="Z28" s="201">
        <v>0.0</v>
      </c>
    </row>
    <row r="29" ht="15.75" customHeight="1">
      <c r="A29" s="204">
        <v>46160.0</v>
      </c>
      <c r="B29" s="222" t="s">
        <v>66</v>
      </c>
      <c r="C29" s="206" t="s">
        <v>7</v>
      </c>
      <c r="D29" s="225">
        <v>46160.831828703704</v>
      </c>
      <c r="E29" s="3"/>
      <c r="F29" s="239" t="str">
        <f>IF(COUNTIF(LEAVE!A:A,H:H)&gt;0,TODAY(),"")</f>
        <v/>
      </c>
      <c r="G29" s="208" t="str">
        <f t="shared" si="2"/>
        <v/>
      </c>
      <c r="H29" s="191"/>
      <c r="I29" s="192">
        <f t="shared" si="7"/>
        <v>0</v>
      </c>
      <c r="J29" s="213"/>
      <c r="K29" s="194"/>
      <c r="L29" s="195" t="str">
        <f t="shared" ref="L29:M29" si="33">H29</f>
        <v/>
      </c>
      <c r="M29" s="196">
        <f t="shared" si="33"/>
        <v>0</v>
      </c>
      <c r="N29" s="197">
        <f t="shared" si="4"/>
        <v>0</v>
      </c>
      <c r="O29" s="197">
        <f t="shared" si="5"/>
        <v>46178</v>
      </c>
      <c r="P29" s="8"/>
      <c r="Q29" s="199"/>
      <c r="R29" s="199">
        <v>0.0</v>
      </c>
      <c r="S29" s="197">
        <v>0.0</v>
      </c>
      <c r="T29" s="197">
        <v>46178.0</v>
      </c>
      <c r="U29" s="8"/>
      <c r="V29" s="8"/>
      <c r="W29" s="221"/>
      <c r="X29" s="221"/>
      <c r="Y29" s="201"/>
      <c r="Z29" s="201"/>
    </row>
    <row r="30" ht="15.75" customHeight="1">
      <c r="A30" s="204">
        <v>46161.0</v>
      </c>
      <c r="B30" s="222" t="s">
        <v>47</v>
      </c>
      <c r="C30" s="206" t="s">
        <v>7</v>
      </c>
      <c r="D30" s="225">
        <v>46161.8275</v>
      </c>
      <c r="E30" s="3"/>
      <c r="F30" s="239" t="str">
        <f>IF(COUNTIF(LEAVE!A:A,H:H)&gt;0,TODAY(),"")</f>
        <v/>
      </c>
      <c r="G30" s="208" t="str">
        <f t="shared" si="2"/>
        <v/>
      </c>
      <c r="H30" s="191"/>
      <c r="I30" s="192">
        <f t="shared" si="7"/>
        <v>0</v>
      </c>
      <c r="J30" s="213"/>
      <c r="K30" s="194"/>
      <c r="L30" s="195" t="str">
        <f t="shared" ref="L30:M30" si="34">H30</f>
        <v/>
      </c>
      <c r="M30" s="196">
        <f t="shared" si="34"/>
        <v>0</v>
      </c>
      <c r="N30" s="197">
        <f t="shared" si="4"/>
        <v>0</v>
      </c>
      <c r="O30" s="197">
        <f t="shared" si="5"/>
        <v>46178</v>
      </c>
      <c r="P30" s="8"/>
      <c r="Q30" s="199"/>
      <c r="R30" s="199">
        <v>0.0</v>
      </c>
      <c r="S30" s="197">
        <v>0.0</v>
      </c>
      <c r="T30" s="197">
        <v>46178.0</v>
      </c>
      <c r="U30" s="8"/>
      <c r="V30" s="8"/>
      <c r="W30" s="221"/>
      <c r="X30" s="221"/>
      <c r="Y30" s="201"/>
      <c r="Z30" s="201"/>
    </row>
    <row r="31" ht="15.75" customHeight="1">
      <c r="A31" s="204">
        <v>46162.0</v>
      </c>
      <c r="B31" s="222" t="s">
        <v>61</v>
      </c>
      <c r="C31" s="206" t="s">
        <v>9</v>
      </c>
      <c r="D31" s="229">
        <v>46162.810115740744</v>
      </c>
      <c r="E31" s="3"/>
      <c r="F31" s="239" t="str">
        <f>IF(COUNTIF(LEAVE!A:A,H:H)&gt;0,TODAY(),"")</f>
        <v/>
      </c>
      <c r="G31" s="208" t="str">
        <f t="shared" si="2"/>
        <v/>
      </c>
      <c r="H31" s="191"/>
      <c r="I31" s="192">
        <f t="shared" si="7"/>
        <v>0</v>
      </c>
      <c r="J31" s="213"/>
      <c r="K31" s="194"/>
      <c r="L31" s="195" t="str">
        <f t="shared" ref="L31:M31" si="35">H31</f>
        <v/>
      </c>
      <c r="M31" s="196">
        <f t="shared" si="35"/>
        <v>0</v>
      </c>
      <c r="N31" s="197">
        <f t="shared" si="4"/>
        <v>0</v>
      </c>
      <c r="O31" s="197">
        <f t="shared" si="5"/>
        <v>46178</v>
      </c>
      <c r="P31" s="8"/>
      <c r="Q31" s="199" t="s">
        <v>69</v>
      </c>
      <c r="R31" s="199">
        <v>1.0</v>
      </c>
      <c r="S31" s="197">
        <v>92289.0</v>
      </c>
      <c r="T31" s="197">
        <v>92289.0</v>
      </c>
      <c r="U31" s="8"/>
      <c r="V31" s="8"/>
      <c r="Y31" s="201"/>
      <c r="Z31" s="201"/>
    </row>
    <row r="32" ht="15.75" customHeight="1">
      <c r="A32" s="204">
        <v>46162.0</v>
      </c>
      <c r="B32" s="222" t="s">
        <v>52</v>
      </c>
      <c r="C32" s="223"/>
      <c r="D32" s="249"/>
      <c r="E32" s="3"/>
      <c r="F32" s="3"/>
      <c r="G32" s="3"/>
      <c r="H32" s="3"/>
      <c r="J32" s="226"/>
      <c r="K32" s="3"/>
      <c r="L32" s="3"/>
      <c r="O32" s="227"/>
      <c r="Q32" s="94"/>
      <c r="R32" s="94"/>
      <c r="S32" s="94"/>
      <c r="T32" s="94"/>
      <c r="Y32" s="201"/>
      <c r="Z32" s="201"/>
    </row>
    <row r="33" ht="15.75" customHeight="1">
      <c r="A33" s="204"/>
      <c r="B33" s="222"/>
      <c r="C33" s="223"/>
      <c r="D33" s="249"/>
      <c r="E33" s="3"/>
      <c r="F33" s="3"/>
      <c r="G33" s="3"/>
      <c r="H33" s="3"/>
      <c r="J33" s="226"/>
      <c r="K33" s="3"/>
      <c r="L33" s="3"/>
      <c r="O33" s="227"/>
      <c r="Q33" s="94"/>
      <c r="R33" s="94"/>
      <c r="S33" s="94"/>
      <c r="T33" s="94"/>
      <c r="Y33" s="201"/>
      <c r="Z33" s="201"/>
    </row>
    <row r="34" ht="15.75" customHeight="1">
      <c r="A34" s="204"/>
      <c r="B34" s="222"/>
      <c r="C34" s="223"/>
      <c r="D34" s="249"/>
      <c r="E34" s="3"/>
      <c r="F34" s="3"/>
      <c r="G34" s="3"/>
      <c r="H34" s="3"/>
      <c r="J34" s="226"/>
      <c r="K34" s="3"/>
      <c r="L34" s="3"/>
      <c r="O34" s="227"/>
      <c r="Q34" s="94"/>
      <c r="R34" s="94"/>
      <c r="S34" s="94"/>
      <c r="T34" s="94"/>
      <c r="Y34" s="201"/>
      <c r="Z34" s="201"/>
    </row>
    <row r="35" ht="15.75" customHeight="1">
      <c r="A35" s="204"/>
      <c r="B35" s="222"/>
      <c r="C35" s="223"/>
      <c r="D35" s="230"/>
      <c r="E35" s="3"/>
      <c r="F35" s="3"/>
      <c r="G35" s="3"/>
      <c r="H35" s="3"/>
      <c r="J35" s="226"/>
      <c r="K35" s="3"/>
      <c r="L35" s="3"/>
      <c r="O35" s="227"/>
      <c r="Q35" s="94"/>
      <c r="R35" s="94"/>
      <c r="S35" s="94"/>
      <c r="T35" s="94"/>
      <c r="Y35" s="201" t="s">
        <v>92</v>
      </c>
      <c r="Z35" s="201"/>
    </row>
    <row r="36" ht="15.75" customHeight="1">
      <c r="A36" s="204"/>
      <c r="B36" s="222"/>
      <c r="C36" s="223"/>
      <c r="D36" s="230"/>
      <c r="E36" s="3"/>
      <c r="F36" s="3"/>
      <c r="G36" s="3"/>
      <c r="H36" s="3"/>
      <c r="J36" s="226"/>
      <c r="K36" s="3"/>
      <c r="L36" s="3"/>
      <c r="O36" s="227"/>
      <c r="Q36" s="94"/>
      <c r="R36" s="94"/>
      <c r="S36" s="94"/>
      <c r="T36" s="94"/>
      <c r="Y36" s="201" t="s">
        <v>92</v>
      </c>
      <c r="Z36" s="201"/>
    </row>
    <row r="37" ht="15.75" customHeight="1">
      <c r="A37" s="204"/>
      <c r="B37" s="222"/>
      <c r="C37" s="223"/>
      <c r="D37" s="230"/>
      <c r="E37" s="3"/>
      <c r="F37" s="3"/>
      <c r="G37" s="3"/>
      <c r="H37" s="3"/>
      <c r="J37" s="226"/>
      <c r="K37" s="3"/>
      <c r="L37" s="3"/>
      <c r="O37" s="227"/>
      <c r="Q37" s="94"/>
      <c r="R37" s="94"/>
      <c r="S37" s="94"/>
      <c r="T37" s="94"/>
      <c r="Y37" s="201" t="s">
        <v>92</v>
      </c>
      <c r="Z37" s="201"/>
    </row>
    <row r="38" ht="15.75" customHeight="1">
      <c r="A38" s="204"/>
      <c r="B38" s="222"/>
      <c r="C38" s="223"/>
      <c r="D38" s="231"/>
      <c r="E38" s="3"/>
      <c r="F38" s="3"/>
      <c r="G38" s="3"/>
      <c r="H38" s="3"/>
      <c r="J38" s="226"/>
      <c r="K38" s="3"/>
      <c r="L38" s="3"/>
      <c r="O38" s="227"/>
      <c r="Q38" s="94"/>
      <c r="R38" s="94"/>
      <c r="S38" s="94"/>
      <c r="T38" s="94"/>
      <c r="Y38" s="94" t="s">
        <v>92</v>
      </c>
    </row>
    <row r="39" ht="15.75" customHeight="1">
      <c r="A39" s="204"/>
      <c r="B39" s="222"/>
      <c r="C39" s="223"/>
      <c r="D39" s="231"/>
      <c r="E39" s="3"/>
      <c r="F39" s="3"/>
      <c r="G39" s="3"/>
      <c r="H39" s="3"/>
      <c r="J39" s="226"/>
      <c r="K39" s="3"/>
      <c r="L39" s="3"/>
      <c r="O39" s="227"/>
      <c r="Q39" s="94"/>
      <c r="R39" s="94"/>
      <c r="S39" s="94"/>
      <c r="T39" s="94"/>
      <c r="Y39" s="94" t="s">
        <v>92</v>
      </c>
    </row>
    <row r="40" ht="15.75" customHeight="1">
      <c r="A40" s="204"/>
      <c r="B40" s="222"/>
      <c r="C40" s="223"/>
      <c r="D40" s="231"/>
      <c r="E40" s="3"/>
      <c r="F40" s="3"/>
      <c r="G40" s="3"/>
      <c r="H40" s="3"/>
      <c r="J40" s="226"/>
      <c r="K40" s="3"/>
      <c r="L40" s="3"/>
      <c r="O40" s="227"/>
      <c r="Q40" s="94"/>
      <c r="R40" s="94"/>
      <c r="S40" s="94"/>
      <c r="T40" s="94"/>
      <c r="Y40" s="94" t="s">
        <v>92</v>
      </c>
    </row>
    <row r="41" ht="15.75" customHeight="1">
      <c r="A41" s="204"/>
      <c r="B41" s="222"/>
      <c r="C41" s="223"/>
      <c r="D41" s="231"/>
      <c r="E41" s="3"/>
      <c r="F41" s="3"/>
      <c r="G41" s="3"/>
      <c r="H41" s="3"/>
      <c r="J41" s="226"/>
      <c r="K41" s="3"/>
      <c r="L41" s="3"/>
      <c r="O41" s="227"/>
      <c r="Q41" s="94"/>
      <c r="R41" s="94"/>
      <c r="S41" s="94"/>
      <c r="T41" s="94"/>
      <c r="Y41" s="94" t="s">
        <v>92</v>
      </c>
    </row>
    <row r="42" ht="15.75" customHeight="1">
      <c r="A42" s="204"/>
      <c r="B42" s="222"/>
      <c r="C42" s="223"/>
      <c r="D42" s="231"/>
      <c r="E42" s="3"/>
      <c r="F42" s="3"/>
      <c r="G42" s="3"/>
      <c r="H42" s="3"/>
      <c r="J42" s="226"/>
      <c r="K42" s="3"/>
      <c r="L42" s="3"/>
      <c r="O42" s="227"/>
      <c r="Q42" s="94"/>
      <c r="R42" s="94"/>
      <c r="S42" s="94"/>
      <c r="T42" s="94"/>
      <c r="Y42" s="94" t="s">
        <v>92</v>
      </c>
    </row>
    <row r="43" ht="15.75" customHeight="1">
      <c r="A43" s="204"/>
      <c r="B43" s="222"/>
      <c r="C43" s="223"/>
      <c r="D43" s="231"/>
      <c r="E43" s="3"/>
      <c r="F43" s="3"/>
      <c r="G43" s="3"/>
      <c r="H43" s="3"/>
      <c r="J43" s="226"/>
      <c r="K43" s="3"/>
      <c r="L43" s="3"/>
      <c r="O43" s="227"/>
      <c r="Q43" s="94"/>
      <c r="R43" s="94"/>
      <c r="S43" s="94"/>
      <c r="T43" s="94"/>
      <c r="Y43" s="94" t="s">
        <v>92</v>
      </c>
    </row>
    <row r="44" ht="15.75" customHeight="1">
      <c r="A44" s="204"/>
      <c r="B44" s="222"/>
      <c r="C44" s="223"/>
      <c r="D44" s="231"/>
      <c r="E44" s="3"/>
      <c r="F44" s="3"/>
      <c r="G44" s="3"/>
      <c r="H44" s="3"/>
      <c r="J44" s="226"/>
      <c r="K44" s="3"/>
      <c r="L44" s="3"/>
      <c r="O44" s="227"/>
      <c r="Q44" s="94"/>
      <c r="R44" s="94"/>
      <c r="S44" s="94"/>
      <c r="T44" s="94"/>
      <c r="Y44" s="94" t="s">
        <v>92</v>
      </c>
    </row>
    <row r="45" ht="15.75" customHeight="1">
      <c r="A45" s="204"/>
      <c r="B45" s="222"/>
      <c r="C45" s="223"/>
      <c r="D45" s="231"/>
      <c r="E45" s="3"/>
      <c r="F45" s="3"/>
      <c r="G45" s="3"/>
      <c r="H45" s="3"/>
      <c r="J45" s="226"/>
      <c r="K45" s="3"/>
      <c r="L45" s="3"/>
      <c r="O45" s="227"/>
      <c r="Q45" s="94"/>
      <c r="R45" s="94"/>
      <c r="S45" s="94"/>
      <c r="T45" s="94"/>
      <c r="Y45" s="94" t="s">
        <v>92</v>
      </c>
    </row>
    <row r="46" ht="15.75" customHeight="1">
      <c r="A46" s="204"/>
      <c r="B46" s="222"/>
      <c r="C46" s="206"/>
      <c r="D46" s="207"/>
      <c r="E46" s="3"/>
      <c r="F46" s="3"/>
      <c r="G46" s="3"/>
      <c r="H46" s="3"/>
      <c r="J46" s="226"/>
      <c r="K46" s="3"/>
      <c r="L46" s="3"/>
      <c r="O46" s="227"/>
      <c r="Q46" s="94"/>
      <c r="R46" s="94"/>
      <c r="S46" s="94"/>
      <c r="T46" s="94"/>
    </row>
    <row r="47" ht="15.75" customHeight="1">
      <c r="A47" s="204"/>
      <c r="B47" s="222"/>
      <c r="C47" s="223"/>
      <c r="D47" s="231"/>
      <c r="E47" s="3"/>
      <c r="F47" s="3"/>
      <c r="G47" s="3"/>
      <c r="H47" s="3"/>
      <c r="J47" s="226"/>
      <c r="K47" s="3"/>
      <c r="L47" s="3"/>
      <c r="O47" s="227"/>
      <c r="Q47" s="94"/>
      <c r="R47" s="94"/>
      <c r="S47" s="94"/>
      <c r="T47" s="94"/>
    </row>
    <row r="48" ht="15.75" customHeight="1">
      <c r="A48" s="204"/>
      <c r="B48" s="222"/>
      <c r="C48" s="223"/>
      <c r="D48" s="231"/>
      <c r="E48" s="3"/>
      <c r="F48" s="3"/>
      <c r="G48" s="3"/>
      <c r="H48" s="3"/>
      <c r="J48" s="226"/>
      <c r="K48" s="3"/>
      <c r="L48" s="3"/>
      <c r="O48" s="227"/>
      <c r="Q48" s="94"/>
      <c r="R48" s="94"/>
      <c r="S48" s="94"/>
      <c r="T48" s="94"/>
    </row>
    <row r="49" ht="15.75" customHeight="1">
      <c r="A49" s="204"/>
      <c r="B49" s="222"/>
      <c r="C49" s="223"/>
      <c r="D49" s="231"/>
      <c r="E49" s="3"/>
      <c r="F49" s="3"/>
      <c r="G49" s="3"/>
      <c r="H49" s="3"/>
      <c r="J49" s="226"/>
      <c r="K49" s="3"/>
      <c r="L49" s="3"/>
      <c r="O49" s="227"/>
      <c r="Q49" s="94"/>
      <c r="R49" s="94"/>
      <c r="S49" s="94"/>
      <c r="T49" s="94"/>
    </row>
    <row r="50" ht="15.75" customHeight="1">
      <c r="A50" s="204"/>
      <c r="B50" s="222"/>
      <c r="C50" s="223"/>
      <c r="D50" s="231"/>
      <c r="E50" s="3"/>
      <c r="F50" s="3"/>
      <c r="G50" s="3"/>
      <c r="H50" s="3"/>
      <c r="J50" s="226"/>
      <c r="K50" s="3"/>
      <c r="L50" s="3"/>
      <c r="O50" s="227"/>
      <c r="Q50" s="94"/>
      <c r="R50" s="94"/>
      <c r="S50" s="94"/>
      <c r="T50" s="94"/>
    </row>
    <row r="51" ht="15.75" customHeight="1">
      <c r="A51" s="204"/>
      <c r="B51" s="222"/>
      <c r="C51" s="223"/>
      <c r="D51" s="231"/>
      <c r="E51" s="3"/>
      <c r="F51" s="3"/>
      <c r="G51" s="3"/>
      <c r="H51" s="3"/>
      <c r="J51" s="226"/>
      <c r="K51" s="3"/>
      <c r="L51" s="3"/>
      <c r="O51" s="227"/>
      <c r="Q51" s="94"/>
      <c r="R51" s="94"/>
      <c r="S51" s="94"/>
      <c r="T51" s="94"/>
    </row>
    <row r="52" ht="15.75" customHeight="1">
      <c r="A52" s="204"/>
      <c r="B52" s="222"/>
      <c r="C52" s="223"/>
      <c r="D52" s="231"/>
      <c r="E52" s="3"/>
      <c r="F52" s="3"/>
      <c r="G52" s="3"/>
      <c r="H52" s="3"/>
      <c r="J52" s="226"/>
      <c r="K52" s="3"/>
      <c r="L52" s="3"/>
      <c r="O52" s="227"/>
      <c r="Q52" s="94"/>
      <c r="R52" s="94"/>
      <c r="S52" s="94"/>
      <c r="T52" s="94"/>
    </row>
    <row r="53" ht="15.75" customHeight="1">
      <c r="A53" s="204"/>
      <c r="B53" s="222"/>
      <c r="C53" s="223"/>
      <c r="D53" s="231"/>
      <c r="E53" s="3"/>
      <c r="F53" s="3"/>
      <c r="G53" s="3"/>
      <c r="H53" s="3"/>
      <c r="J53" s="226"/>
      <c r="K53" s="3"/>
      <c r="L53" s="3"/>
      <c r="O53" s="227"/>
      <c r="Q53" s="94"/>
      <c r="R53" s="94"/>
      <c r="S53" s="94"/>
      <c r="T53" s="94"/>
    </row>
    <row r="54" ht="15.75" customHeight="1">
      <c r="A54" s="204"/>
      <c r="B54" s="222"/>
      <c r="C54" s="223"/>
      <c r="D54" s="231"/>
      <c r="E54" s="3"/>
      <c r="F54" s="3"/>
      <c r="G54" s="3"/>
      <c r="H54" s="3"/>
      <c r="J54" s="226"/>
      <c r="K54" s="3"/>
      <c r="L54" s="3"/>
      <c r="O54" s="227"/>
      <c r="Q54" s="94"/>
      <c r="R54" s="94"/>
      <c r="S54" s="94"/>
      <c r="T54" s="94"/>
    </row>
    <row r="55" ht="15.75" customHeight="1">
      <c r="A55" s="204"/>
      <c r="B55" s="222"/>
      <c r="C55" s="223"/>
      <c r="D55" s="231"/>
      <c r="E55" s="3"/>
      <c r="F55" s="3"/>
      <c r="G55" s="3"/>
      <c r="H55" s="3"/>
      <c r="J55" s="226"/>
      <c r="K55" s="3"/>
      <c r="L55" s="3"/>
      <c r="O55" s="227"/>
      <c r="Q55" s="94"/>
      <c r="R55" s="94"/>
      <c r="S55" s="94"/>
      <c r="T55" s="94"/>
    </row>
    <row r="56" ht="15.75" customHeight="1">
      <c r="A56" s="204"/>
      <c r="B56" s="222"/>
      <c r="C56" s="223"/>
      <c r="D56" s="231"/>
      <c r="E56" s="3"/>
      <c r="F56" s="3"/>
      <c r="G56" s="3"/>
      <c r="H56" s="3"/>
      <c r="J56" s="226"/>
      <c r="K56" s="3"/>
      <c r="L56" s="3"/>
      <c r="O56" s="227"/>
      <c r="Q56" s="94"/>
      <c r="R56" s="94"/>
      <c r="S56" s="94"/>
      <c r="T56" s="94"/>
    </row>
    <row r="57" ht="15.75" customHeight="1">
      <c r="A57" s="204"/>
      <c r="B57" s="222"/>
      <c r="C57" s="223"/>
      <c r="D57" s="231"/>
      <c r="E57" s="3"/>
      <c r="F57" s="3"/>
      <c r="G57" s="3"/>
      <c r="H57" s="3"/>
      <c r="J57" s="226"/>
      <c r="K57" s="3"/>
      <c r="L57" s="3"/>
      <c r="O57" s="227"/>
      <c r="Q57" s="94"/>
      <c r="R57" s="94"/>
      <c r="S57" s="94"/>
      <c r="T57" s="94"/>
    </row>
    <row r="58" ht="15.75" customHeight="1">
      <c r="A58" s="204"/>
      <c r="B58" s="222"/>
      <c r="C58" s="223"/>
      <c r="D58" s="231"/>
      <c r="E58" s="3"/>
      <c r="F58" s="3"/>
      <c r="G58" s="3"/>
      <c r="H58" s="3"/>
      <c r="J58" s="226"/>
      <c r="K58" s="3"/>
      <c r="L58" s="3"/>
      <c r="O58" s="227"/>
      <c r="Q58" s="94"/>
      <c r="R58" s="94"/>
      <c r="S58" s="94"/>
      <c r="T58" s="94"/>
    </row>
    <row r="59" ht="15.75" customHeight="1">
      <c r="A59" s="204"/>
      <c r="B59" s="222"/>
      <c r="C59" s="223"/>
      <c r="D59" s="231"/>
      <c r="E59" s="3"/>
      <c r="F59" s="3"/>
      <c r="G59" s="3"/>
      <c r="H59" s="3"/>
      <c r="J59" s="226"/>
      <c r="K59" s="3"/>
      <c r="L59" s="3"/>
      <c r="O59" s="227"/>
      <c r="Q59" s="94"/>
      <c r="R59" s="94"/>
      <c r="S59" s="94"/>
      <c r="T59" s="94"/>
    </row>
    <row r="60" ht="15.75" customHeight="1">
      <c r="A60" s="204"/>
      <c r="B60" s="222"/>
      <c r="C60" s="223"/>
      <c r="D60" s="231"/>
      <c r="E60" s="3"/>
      <c r="F60" s="3"/>
      <c r="G60" s="3"/>
      <c r="H60" s="3"/>
      <c r="J60" s="226"/>
      <c r="K60" s="3"/>
      <c r="L60" s="3"/>
      <c r="O60" s="227"/>
      <c r="Q60" s="94"/>
      <c r="R60" s="94"/>
      <c r="S60" s="94"/>
      <c r="T60" s="94"/>
    </row>
    <row r="61" ht="15.75" customHeight="1">
      <c r="A61" s="204"/>
      <c r="B61" s="222"/>
      <c r="C61" s="223"/>
      <c r="D61" s="231"/>
      <c r="E61" s="3"/>
      <c r="F61" s="3"/>
      <c r="G61" s="3"/>
      <c r="H61" s="3"/>
      <c r="J61" s="226"/>
      <c r="K61" s="3"/>
      <c r="L61" s="3"/>
      <c r="O61" s="227"/>
      <c r="Q61" s="94"/>
      <c r="R61" s="94"/>
      <c r="S61" s="94"/>
      <c r="T61" s="94"/>
    </row>
    <row r="62" ht="15.75" customHeight="1">
      <c r="A62" s="204"/>
      <c r="B62" s="222"/>
      <c r="C62" s="223"/>
      <c r="D62" s="231"/>
      <c r="E62" s="3"/>
      <c r="F62" s="3"/>
      <c r="G62" s="3"/>
      <c r="H62" s="3"/>
      <c r="J62" s="226"/>
      <c r="K62" s="3"/>
      <c r="L62" s="3"/>
      <c r="O62" s="227"/>
      <c r="Q62" s="94"/>
      <c r="R62" s="94"/>
      <c r="S62" s="94"/>
      <c r="T62" s="94"/>
    </row>
    <row r="63" ht="15.75" customHeight="1">
      <c r="A63" s="204"/>
      <c r="B63" s="222"/>
      <c r="C63" s="223"/>
      <c r="D63" s="231"/>
      <c r="E63" s="3"/>
      <c r="F63" s="3"/>
      <c r="G63" s="3"/>
      <c r="H63" s="3"/>
      <c r="J63" s="226"/>
      <c r="K63" s="3"/>
      <c r="L63" s="3"/>
      <c r="O63" s="227"/>
      <c r="Q63" s="94"/>
      <c r="R63" s="94"/>
      <c r="S63" s="94"/>
      <c r="T63" s="94"/>
    </row>
    <row r="64" ht="15.75" customHeight="1">
      <c r="A64" s="204"/>
      <c r="B64" s="222"/>
      <c r="C64" s="223"/>
      <c r="D64" s="231"/>
      <c r="E64" s="3"/>
      <c r="F64" s="3"/>
      <c r="G64" s="3"/>
      <c r="H64" s="3"/>
      <c r="J64" s="226"/>
      <c r="K64" s="3"/>
      <c r="L64" s="3"/>
      <c r="O64" s="227"/>
      <c r="Q64" s="94"/>
      <c r="R64" s="94"/>
      <c r="S64" s="94"/>
      <c r="T64" s="94"/>
    </row>
    <row r="65" ht="15.75" customHeight="1">
      <c r="A65" s="204"/>
      <c r="B65" s="222"/>
      <c r="C65" s="223"/>
      <c r="D65" s="231"/>
      <c r="E65" s="3"/>
      <c r="F65" s="3"/>
      <c r="G65" s="3"/>
      <c r="H65" s="3"/>
      <c r="J65" s="226"/>
      <c r="K65" s="3"/>
      <c r="L65" s="3"/>
      <c r="O65" s="227"/>
      <c r="Q65" s="94"/>
      <c r="R65" s="94"/>
      <c r="S65" s="94"/>
      <c r="T65" s="94"/>
    </row>
    <row r="66" ht="15.75" customHeight="1">
      <c r="A66" s="204"/>
      <c r="B66" s="222"/>
      <c r="C66" s="223"/>
      <c r="D66" s="231"/>
      <c r="E66" s="3"/>
      <c r="F66" s="3"/>
      <c r="G66" s="3"/>
      <c r="H66" s="3"/>
      <c r="J66" s="226"/>
      <c r="K66" s="3"/>
      <c r="L66" s="3"/>
      <c r="O66" s="227"/>
      <c r="Q66" s="94"/>
      <c r="R66" s="94"/>
      <c r="S66" s="94"/>
      <c r="T66" s="94"/>
    </row>
    <row r="67" ht="15.75" customHeight="1">
      <c r="A67" s="228"/>
      <c r="B67" s="222"/>
      <c r="C67" s="223"/>
      <c r="D67" s="231"/>
      <c r="E67" s="3"/>
      <c r="F67" s="3"/>
      <c r="G67" s="3"/>
      <c r="H67" s="3"/>
      <c r="J67" s="226"/>
      <c r="K67" s="3"/>
      <c r="L67" s="3"/>
      <c r="O67" s="227"/>
      <c r="Q67" s="94"/>
      <c r="R67" s="94"/>
      <c r="S67" s="94"/>
      <c r="T67" s="94"/>
    </row>
    <row r="68" ht="15.75" customHeight="1">
      <c r="A68" s="204"/>
      <c r="B68" s="222"/>
      <c r="C68" s="223"/>
      <c r="D68" s="231"/>
      <c r="E68" s="3"/>
      <c r="F68" s="3"/>
      <c r="G68" s="3"/>
      <c r="H68" s="3"/>
      <c r="J68" s="226"/>
      <c r="K68" s="3"/>
      <c r="L68" s="3"/>
      <c r="O68" s="227"/>
      <c r="Q68" s="94"/>
      <c r="R68" s="94"/>
      <c r="S68" s="94"/>
      <c r="T68" s="94"/>
    </row>
    <row r="69" ht="15.75" customHeight="1">
      <c r="A69" s="204"/>
      <c r="B69" s="222"/>
      <c r="C69" s="223"/>
      <c r="D69" s="231"/>
      <c r="E69" s="3"/>
      <c r="F69" s="3"/>
      <c r="G69" s="3"/>
      <c r="H69" s="3"/>
      <c r="J69" s="226"/>
      <c r="K69" s="3"/>
      <c r="L69" s="3"/>
      <c r="O69" s="227"/>
      <c r="Q69" s="94"/>
      <c r="R69" s="94"/>
      <c r="S69" s="94"/>
      <c r="T69" s="94"/>
    </row>
    <row r="70" ht="15.75" customHeight="1">
      <c r="A70" s="204"/>
      <c r="B70" s="222"/>
      <c r="C70" s="223"/>
      <c r="D70" s="231"/>
      <c r="E70" s="3"/>
      <c r="F70" s="3"/>
      <c r="G70" s="3"/>
      <c r="H70" s="3"/>
      <c r="J70" s="226"/>
      <c r="K70" s="3"/>
      <c r="L70" s="3"/>
      <c r="O70" s="227"/>
      <c r="Q70" s="94"/>
      <c r="R70" s="94"/>
      <c r="S70" s="94"/>
      <c r="T70" s="94"/>
    </row>
    <row r="71" ht="15.75" customHeight="1">
      <c r="A71" s="204"/>
      <c r="B71" s="222"/>
      <c r="C71" s="223"/>
      <c r="D71" s="231"/>
      <c r="E71" s="3"/>
      <c r="F71" s="3"/>
      <c r="G71" s="3"/>
      <c r="H71" s="3"/>
      <c r="J71" s="226"/>
      <c r="K71" s="3"/>
      <c r="L71" s="3"/>
      <c r="O71" s="227"/>
      <c r="Q71" s="94"/>
      <c r="R71" s="94"/>
      <c r="S71" s="94"/>
      <c r="T71" s="94"/>
    </row>
    <row r="72" ht="15.75" customHeight="1">
      <c r="A72" s="204"/>
      <c r="B72" s="222"/>
      <c r="C72" s="223"/>
      <c r="D72" s="231"/>
      <c r="E72" s="3"/>
      <c r="F72" s="3"/>
      <c r="G72" s="3"/>
      <c r="H72" s="3"/>
      <c r="J72" s="226"/>
      <c r="K72" s="3"/>
      <c r="L72" s="3"/>
      <c r="O72" s="227"/>
      <c r="Q72" s="94"/>
      <c r="R72" s="94"/>
      <c r="S72" s="94"/>
      <c r="T72" s="94"/>
    </row>
    <row r="73" ht="15.75" customHeight="1">
      <c r="A73" s="204"/>
      <c r="B73" s="222"/>
      <c r="C73" s="223"/>
      <c r="D73" s="231"/>
      <c r="E73" s="3"/>
      <c r="F73" s="3"/>
      <c r="G73" s="3"/>
      <c r="H73" s="3"/>
      <c r="J73" s="226"/>
      <c r="K73" s="3"/>
      <c r="L73" s="3"/>
      <c r="O73" s="227"/>
      <c r="Q73" s="94"/>
      <c r="R73" s="94"/>
      <c r="S73" s="94"/>
      <c r="T73" s="94"/>
    </row>
    <row r="74" ht="15.75" customHeight="1">
      <c r="A74" s="204"/>
      <c r="B74" s="222"/>
      <c r="C74" s="223"/>
      <c r="D74" s="231"/>
      <c r="E74" s="3"/>
      <c r="F74" s="3"/>
      <c r="G74" s="3"/>
      <c r="H74" s="3"/>
      <c r="J74" s="226"/>
      <c r="K74" s="3"/>
      <c r="L74" s="3"/>
      <c r="O74" s="227"/>
      <c r="Q74" s="94"/>
      <c r="R74" s="94"/>
      <c r="S74" s="94"/>
      <c r="T74" s="94"/>
    </row>
    <row r="75" ht="15.75" customHeight="1">
      <c r="A75" s="204"/>
      <c r="B75" s="222"/>
      <c r="C75" s="223"/>
      <c r="D75" s="231"/>
      <c r="E75" s="3"/>
      <c r="F75" s="3"/>
      <c r="G75" s="3"/>
      <c r="H75" s="3"/>
      <c r="J75" s="226"/>
      <c r="K75" s="3"/>
      <c r="L75" s="3"/>
      <c r="O75" s="227"/>
      <c r="Q75" s="94"/>
      <c r="R75" s="94"/>
      <c r="S75" s="94"/>
      <c r="T75" s="94"/>
    </row>
    <row r="76" ht="15.75" customHeight="1">
      <c r="A76" s="204"/>
      <c r="B76" s="222"/>
      <c r="C76" s="223"/>
      <c r="D76" s="231"/>
      <c r="E76" s="3"/>
      <c r="F76" s="3"/>
      <c r="G76" s="3"/>
      <c r="H76" s="3"/>
      <c r="J76" s="226"/>
      <c r="K76" s="3"/>
      <c r="L76" s="3"/>
      <c r="O76" s="227"/>
      <c r="Q76" s="94"/>
      <c r="R76" s="94"/>
      <c r="S76" s="94"/>
      <c r="T76" s="94"/>
    </row>
    <row r="77" ht="15.75" customHeight="1">
      <c r="A77" s="204"/>
      <c r="B77" s="222"/>
      <c r="C77" s="223"/>
      <c r="D77" s="231"/>
      <c r="E77" s="3"/>
      <c r="F77" s="3"/>
      <c r="G77" s="3"/>
      <c r="H77" s="3"/>
      <c r="J77" s="226"/>
      <c r="K77" s="3"/>
      <c r="L77" s="3"/>
      <c r="O77" s="227"/>
      <c r="Q77" s="94"/>
      <c r="R77" s="94"/>
      <c r="S77" s="94"/>
      <c r="T77" s="94"/>
    </row>
    <row r="78" ht="15.75" customHeight="1">
      <c r="A78" s="204"/>
      <c r="B78" s="222"/>
      <c r="C78" s="223"/>
      <c r="D78" s="231"/>
      <c r="E78" s="3"/>
      <c r="F78" s="3"/>
      <c r="G78" s="3"/>
      <c r="H78" s="3"/>
      <c r="J78" s="226"/>
      <c r="K78" s="3"/>
      <c r="L78" s="3"/>
      <c r="O78" s="227"/>
      <c r="Q78" s="94"/>
      <c r="R78" s="94"/>
      <c r="S78" s="94"/>
      <c r="T78" s="94"/>
    </row>
    <row r="79" ht="15.75" customHeight="1">
      <c r="A79" s="204"/>
      <c r="B79" s="222"/>
      <c r="C79" s="223"/>
      <c r="D79" s="231"/>
      <c r="E79" s="3"/>
      <c r="F79" s="3"/>
      <c r="G79" s="3"/>
      <c r="H79" s="3"/>
      <c r="J79" s="226"/>
      <c r="K79" s="3"/>
      <c r="L79" s="3"/>
      <c r="O79" s="227"/>
      <c r="Q79" s="94"/>
      <c r="R79" s="94"/>
      <c r="S79" s="94"/>
      <c r="T79" s="94"/>
    </row>
    <row r="80" ht="15.75" customHeight="1">
      <c r="A80" s="242"/>
      <c r="B80" s="222"/>
      <c r="C80" s="223"/>
      <c r="D80" s="231"/>
      <c r="E80" s="3"/>
      <c r="F80" s="3"/>
      <c r="G80" s="3"/>
      <c r="H80" s="3"/>
      <c r="J80" s="226"/>
      <c r="K80" s="3"/>
      <c r="L80" s="3"/>
      <c r="O80" s="227"/>
      <c r="Q80" s="94"/>
      <c r="R80" s="94"/>
      <c r="S80" s="94"/>
      <c r="T80" s="94"/>
    </row>
    <row r="81" ht="15.75" customHeight="1">
      <c r="A81" s="242"/>
      <c r="B81" s="222"/>
      <c r="C81" s="223"/>
      <c r="D81" s="231"/>
      <c r="E81" s="3"/>
      <c r="F81" s="3"/>
      <c r="G81" s="3"/>
      <c r="H81" s="3"/>
      <c r="J81" s="226"/>
      <c r="K81" s="3"/>
      <c r="L81" s="3"/>
      <c r="O81" s="227"/>
      <c r="Q81" s="94"/>
      <c r="R81" s="94"/>
      <c r="S81" s="94"/>
      <c r="T81" s="94"/>
    </row>
    <row r="82" ht="15.75" customHeight="1">
      <c r="A82" s="242"/>
      <c r="B82" s="222"/>
      <c r="C82" s="223"/>
      <c r="D82" s="231"/>
      <c r="E82" s="3"/>
      <c r="F82" s="3"/>
      <c r="G82" s="3"/>
      <c r="H82" s="3"/>
      <c r="J82" s="226"/>
      <c r="K82" s="3"/>
      <c r="L82" s="3"/>
      <c r="O82" s="227"/>
      <c r="Q82" s="94"/>
      <c r="R82" s="94"/>
      <c r="S82" s="94"/>
      <c r="T82" s="94"/>
    </row>
    <row r="83" ht="15.75" customHeight="1">
      <c r="A83" s="242"/>
      <c r="B83" s="222"/>
      <c r="C83" s="223"/>
      <c r="D83" s="231"/>
      <c r="E83" s="3"/>
      <c r="F83" s="3"/>
      <c r="G83" s="3"/>
      <c r="H83" s="3"/>
      <c r="J83" s="226"/>
      <c r="K83" s="3"/>
      <c r="L83" s="3"/>
      <c r="O83" s="227"/>
      <c r="Q83" s="94"/>
      <c r="R83" s="94"/>
      <c r="S83" s="94"/>
      <c r="T83" s="94"/>
    </row>
    <row r="84" ht="15.75" customHeight="1">
      <c r="A84" s="242"/>
      <c r="B84" s="222"/>
      <c r="C84" s="223"/>
      <c r="D84" s="231"/>
      <c r="E84" s="3"/>
      <c r="F84" s="3"/>
      <c r="G84" s="3"/>
      <c r="H84" s="3"/>
      <c r="J84" s="226"/>
      <c r="K84" s="3"/>
      <c r="L84" s="3"/>
      <c r="O84" s="227"/>
      <c r="Q84" s="94"/>
      <c r="R84" s="94"/>
      <c r="S84" s="94"/>
      <c r="T84" s="94"/>
    </row>
    <row r="85" ht="15.75" customHeight="1">
      <c r="A85" s="234"/>
      <c r="B85" s="222"/>
      <c r="C85" s="223"/>
      <c r="D85" s="231"/>
      <c r="E85" s="3"/>
      <c r="F85" s="3"/>
      <c r="G85" s="3"/>
      <c r="H85" s="3"/>
      <c r="J85" s="226"/>
      <c r="K85" s="3"/>
      <c r="L85" s="3"/>
      <c r="O85" s="227"/>
      <c r="Q85" s="94"/>
      <c r="R85" s="94"/>
      <c r="S85" s="94"/>
      <c r="T85" s="94"/>
    </row>
    <row r="86" ht="15.75" customHeight="1">
      <c r="A86" s="234"/>
      <c r="B86" s="222"/>
      <c r="C86" s="223"/>
      <c r="D86" s="231"/>
      <c r="E86" s="3"/>
      <c r="F86" s="3"/>
      <c r="G86" s="3"/>
      <c r="H86" s="3"/>
      <c r="J86" s="226"/>
      <c r="K86" s="3"/>
      <c r="L86" s="3"/>
      <c r="O86" s="232"/>
      <c r="P86" s="233"/>
      <c r="Q86" s="233"/>
      <c r="R86" s="233"/>
      <c r="S86" s="233"/>
      <c r="T86" s="233"/>
      <c r="U86" s="233"/>
      <c r="V86" s="233"/>
      <c r="W86" s="233"/>
      <c r="X86" s="233"/>
    </row>
    <row r="87" ht="15.75" customHeight="1">
      <c r="A87" s="234"/>
      <c r="B87" s="222"/>
      <c r="C87" s="223"/>
      <c r="D87" s="231"/>
      <c r="E87" s="3"/>
      <c r="F87" s="3"/>
      <c r="G87" s="3"/>
      <c r="H87" s="3"/>
      <c r="J87" s="226"/>
      <c r="K87" s="3"/>
      <c r="L87" s="3"/>
      <c r="O87" s="232"/>
      <c r="P87" s="233"/>
      <c r="Q87" s="233"/>
      <c r="R87" s="233"/>
      <c r="S87" s="233"/>
      <c r="T87" s="233"/>
      <c r="U87" s="233"/>
      <c r="V87" s="233"/>
      <c r="W87" s="233"/>
      <c r="X87" s="233"/>
    </row>
    <row r="88" ht="15.75" customHeight="1">
      <c r="A88" s="234"/>
      <c r="B88" s="222"/>
      <c r="C88" s="223"/>
      <c r="D88" s="231"/>
      <c r="E88" s="3"/>
      <c r="F88" s="3"/>
      <c r="G88" s="3"/>
      <c r="H88" s="3"/>
      <c r="J88" s="226"/>
      <c r="K88" s="3"/>
      <c r="L88" s="3"/>
      <c r="O88" s="232"/>
      <c r="P88" s="233"/>
      <c r="Q88" s="233"/>
      <c r="R88" s="233"/>
      <c r="S88" s="233"/>
      <c r="T88" s="233"/>
      <c r="U88" s="233"/>
      <c r="V88" s="233"/>
      <c r="W88" s="233"/>
      <c r="X88" s="233"/>
    </row>
    <row r="89" ht="15.75" customHeight="1">
      <c r="A89" s="234"/>
      <c r="B89" s="222"/>
      <c r="C89" s="223"/>
      <c r="D89" s="231"/>
      <c r="E89" s="3"/>
      <c r="F89" s="3"/>
      <c r="G89" s="3"/>
      <c r="H89" s="3"/>
      <c r="J89" s="226"/>
      <c r="K89" s="3"/>
      <c r="L89" s="3"/>
      <c r="O89" s="232"/>
      <c r="P89" s="233"/>
      <c r="Q89" s="233"/>
      <c r="R89" s="233"/>
      <c r="S89" s="233"/>
      <c r="T89" s="233"/>
      <c r="U89" s="233"/>
      <c r="V89" s="233"/>
      <c r="W89" s="233"/>
      <c r="X89" s="233"/>
    </row>
    <row r="90" ht="15.75" customHeight="1">
      <c r="A90" s="234"/>
      <c r="B90" s="222"/>
      <c r="C90" s="223"/>
      <c r="D90" s="231"/>
      <c r="E90" s="3"/>
      <c r="F90" s="3"/>
      <c r="G90" s="3"/>
      <c r="H90" s="3"/>
      <c r="J90" s="226"/>
      <c r="K90" s="3"/>
      <c r="L90" s="3"/>
      <c r="O90" s="232"/>
      <c r="P90" s="233"/>
      <c r="Q90" s="233"/>
      <c r="R90" s="233"/>
      <c r="S90" s="233"/>
      <c r="T90" s="233"/>
      <c r="U90" s="233"/>
      <c r="V90" s="233"/>
      <c r="W90" s="233"/>
      <c r="X90" s="233"/>
    </row>
    <row r="91" ht="15.75" customHeight="1">
      <c r="A91" s="234"/>
      <c r="B91" s="222"/>
      <c r="C91" s="223"/>
      <c r="D91" s="231"/>
      <c r="E91" s="3"/>
      <c r="F91" s="3"/>
      <c r="G91" s="3"/>
      <c r="H91" s="3"/>
      <c r="J91" s="226"/>
      <c r="K91" s="3"/>
      <c r="L91" s="3"/>
      <c r="O91" s="232"/>
      <c r="P91" s="233"/>
      <c r="Q91" s="233"/>
      <c r="R91" s="233"/>
      <c r="S91" s="233"/>
      <c r="T91" s="233"/>
      <c r="U91" s="233"/>
      <c r="V91" s="233"/>
      <c r="W91" s="233"/>
      <c r="X91" s="233"/>
    </row>
    <row r="92" ht="15.75" customHeight="1">
      <c r="A92" s="234"/>
      <c r="B92" s="222"/>
      <c r="C92" s="223"/>
      <c r="D92" s="231"/>
      <c r="E92" s="3"/>
      <c r="F92" s="3"/>
      <c r="G92" s="3"/>
      <c r="H92" s="3"/>
      <c r="J92" s="226"/>
      <c r="K92" s="3"/>
      <c r="L92" s="3"/>
      <c r="O92" s="227"/>
      <c r="Q92" s="94"/>
      <c r="R92" s="94"/>
      <c r="S92" s="94"/>
      <c r="T92" s="94"/>
    </row>
    <row r="93" ht="15.75" customHeight="1">
      <c r="A93" s="234"/>
      <c r="B93" s="222"/>
      <c r="C93" s="223"/>
      <c r="D93" s="231"/>
      <c r="E93" s="3"/>
      <c r="F93" s="3"/>
      <c r="G93" s="3"/>
      <c r="H93" s="3"/>
      <c r="J93" s="226"/>
      <c r="K93" s="3"/>
      <c r="L93" s="3"/>
      <c r="O93" s="227"/>
      <c r="Q93" s="94"/>
      <c r="R93" s="94"/>
      <c r="S93" s="94"/>
      <c r="T93" s="94"/>
    </row>
    <row r="94" ht="15.75" customHeight="1">
      <c r="A94" s="234"/>
      <c r="B94" s="222"/>
      <c r="C94" s="223"/>
      <c r="D94" s="231"/>
      <c r="E94" s="3"/>
      <c r="F94" s="3"/>
      <c r="G94" s="3"/>
      <c r="H94" s="3"/>
      <c r="J94" s="226"/>
      <c r="K94" s="3"/>
      <c r="L94" s="3"/>
      <c r="O94" s="227"/>
      <c r="Q94" s="94"/>
      <c r="R94" s="94"/>
      <c r="S94" s="94"/>
      <c r="T94" s="94"/>
    </row>
    <row r="95" ht="15.75" customHeight="1">
      <c r="A95" s="234"/>
      <c r="B95" s="222"/>
      <c r="C95" s="223"/>
      <c r="D95" s="231"/>
      <c r="E95" s="3"/>
      <c r="F95" s="3"/>
      <c r="G95" s="3"/>
      <c r="H95" s="3"/>
      <c r="J95" s="226"/>
      <c r="K95" s="3"/>
      <c r="L95" s="3"/>
      <c r="O95" s="227"/>
      <c r="Q95" s="94"/>
      <c r="R95" s="94"/>
      <c r="S95" s="94"/>
      <c r="T95" s="94"/>
    </row>
    <row r="96" ht="15.75" customHeight="1">
      <c r="A96" s="234"/>
      <c r="B96" s="222"/>
      <c r="C96" s="223"/>
      <c r="D96" s="231"/>
      <c r="E96" s="3"/>
      <c r="F96" s="3"/>
      <c r="G96" s="3"/>
      <c r="H96" s="3"/>
      <c r="J96" s="226"/>
      <c r="K96" s="3"/>
      <c r="L96" s="3"/>
      <c r="O96" s="227"/>
      <c r="Q96" s="94"/>
      <c r="R96" s="94"/>
      <c r="S96" s="94"/>
      <c r="T96" s="94"/>
    </row>
    <row r="97" ht="15.75" customHeight="1">
      <c r="A97" s="234"/>
      <c r="B97" s="222"/>
      <c r="C97" s="223"/>
      <c r="D97" s="231"/>
      <c r="E97" s="3"/>
      <c r="F97" s="3"/>
      <c r="G97" s="3"/>
      <c r="H97" s="3"/>
      <c r="J97" s="226"/>
      <c r="K97" s="3"/>
      <c r="L97" s="3"/>
      <c r="O97" s="227"/>
      <c r="Q97" s="94"/>
      <c r="R97" s="94"/>
      <c r="S97" s="94"/>
      <c r="T97" s="94"/>
    </row>
    <row r="98" ht="15.75" customHeight="1">
      <c r="A98" s="234"/>
      <c r="B98" s="222"/>
      <c r="C98" s="223"/>
      <c r="D98" s="231"/>
      <c r="E98" s="3"/>
      <c r="F98" s="3"/>
      <c r="G98" s="3"/>
      <c r="H98" s="3"/>
      <c r="J98" s="226"/>
      <c r="K98" s="3"/>
      <c r="L98" s="3"/>
      <c r="O98" s="227"/>
      <c r="Q98" s="94"/>
      <c r="R98" s="94"/>
      <c r="S98" s="94"/>
      <c r="T98" s="94"/>
    </row>
    <row r="99" ht="15.75" customHeight="1">
      <c r="A99" s="234"/>
      <c r="B99" s="222"/>
      <c r="C99" s="223"/>
      <c r="D99" s="231"/>
      <c r="E99" s="3"/>
      <c r="F99" s="3"/>
      <c r="G99" s="3"/>
      <c r="H99" s="3"/>
      <c r="J99" s="226"/>
      <c r="K99" s="3"/>
      <c r="L99" s="3"/>
      <c r="O99" s="227"/>
      <c r="Q99" s="94"/>
      <c r="R99" s="94"/>
      <c r="S99" s="94"/>
      <c r="T99" s="94"/>
    </row>
    <row r="100" ht="15.75" customHeight="1">
      <c r="A100" s="234"/>
      <c r="B100" s="222"/>
      <c r="C100" s="223"/>
      <c r="D100" s="231"/>
      <c r="E100" s="3"/>
      <c r="F100" s="3"/>
      <c r="G100" s="3"/>
      <c r="H100" s="3"/>
      <c r="J100" s="226"/>
      <c r="K100" s="3"/>
      <c r="L100" s="3"/>
      <c r="O100" s="227"/>
      <c r="Q100" s="94"/>
      <c r="R100" s="94"/>
      <c r="S100" s="94"/>
      <c r="T100" s="94"/>
    </row>
    <row r="101" ht="15.75" customHeight="1">
      <c r="A101" s="234"/>
      <c r="B101" s="222"/>
      <c r="C101" s="223"/>
      <c r="D101" s="231"/>
      <c r="E101" s="3"/>
      <c r="F101" s="3"/>
      <c r="G101" s="3"/>
      <c r="H101" s="3"/>
      <c r="J101" s="226"/>
      <c r="K101" s="3"/>
      <c r="L101" s="3"/>
      <c r="O101" s="227"/>
      <c r="Q101" s="94"/>
      <c r="R101" s="94"/>
      <c r="S101" s="94"/>
      <c r="T101" s="94"/>
    </row>
    <row r="102" ht="15.75" customHeight="1">
      <c r="A102" s="234"/>
      <c r="B102" s="222"/>
      <c r="C102" s="223"/>
      <c r="D102" s="231"/>
      <c r="E102" s="3"/>
      <c r="F102" s="3"/>
      <c r="G102" s="3"/>
      <c r="H102" s="3"/>
      <c r="J102" s="226"/>
      <c r="K102" s="3"/>
      <c r="L102" s="3"/>
      <c r="O102" s="227"/>
      <c r="Q102" s="94"/>
      <c r="R102" s="94"/>
      <c r="S102" s="94"/>
      <c r="T102" s="94"/>
    </row>
    <row r="103" ht="15.75" customHeight="1">
      <c r="A103" s="234"/>
      <c r="B103" s="222"/>
      <c r="C103" s="223"/>
      <c r="D103" s="231"/>
      <c r="E103" s="3"/>
      <c r="F103" s="3"/>
      <c r="G103" s="3"/>
      <c r="H103" s="3"/>
      <c r="J103" s="226"/>
      <c r="K103" s="3"/>
      <c r="L103" s="3"/>
      <c r="O103" s="227"/>
      <c r="Q103" s="94"/>
      <c r="R103" s="94"/>
      <c r="S103" s="94"/>
      <c r="T103" s="94"/>
    </row>
    <row r="104" ht="15.75" customHeight="1">
      <c r="A104" s="234"/>
      <c r="B104" s="222"/>
      <c r="C104" s="223"/>
      <c r="D104" s="231"/>
      <c r="E104" s="3"/>
      <c r="F104" s="3"/>
      <c r="G104" s="3"/>
      <c r="H104" s="3"/>
      <c r="J104" s="226"/>
      <c r="K104" s="3"/>
      <c r="L104" s="3"/>
      <c r="O104" s="227"/>
      <c r="Q104" s="94"/>
      <c r="R104" s="94"/>
      <c r="S104" s="94"/>
      <c r="T104" s="94"/>
    </row>
    <row r="105" ht="15.75" customHeight="1">
      <c r="A105" s="234"/>
      <c r="B105" s="222"/>
      <c r="C105" s="223"/>
      <c r="D105" s="231"/>
      <c r="E105" s="3"/>
      <c r="F105" s="3"/>
      <c r="G105" s="3"/>
      <c r="H105" s="3"/>
      <c r="J105" s="226"/>
      <c r="K105" s="3"/>
      <c r="L105" s="3"/>
      <c r="O105" s="227"/>
      <c r="Q105" s="94"/>
      <c r="R105" s="94"/>
      <c r="S105" s="94"/>
      <c r="T105" s="94"/>
    </row>
    <row r="106" ht="15.75" customHeight="1">
      <c r="A106" s="234"/>
      <c r="B106" s="222"/>
      <c r="C106" s="223"/>
      <c r="D106" s="231"/>
      <c r="E106" s="3"/>
      <c r="F106" s="3"/>
      <c r="G106" s="3"/>
      <c r="H106" s="3"/>
      <c r="J106" s="226"/>
      <c r="K106" s="3"/>
      <c r="L106" s="3"/>
      <c r="O106" s="227"/>
      <c r="Q106" s="94"/>
      <c r="R106" s="94"/>
      <c r="S106" s="94"/>
      <c r="T106" s="94"/>
    </row>
    <row r="107" ht="15.75" customHeight="1">
      <c r="A107" s="234"/>
      <c r="B107" s="222"/>
      <c r="C107" s="223"/>
      <c r="D107" s="231"/>
      <c r="E107" s="3"/>
      <c r="F107" s="3"/>
      <c r="G107" s="3"/>
      <c r="H107" s="3"/>
      <c r="J107" s="226"/>
      <c r="K107" s="3"/>
      <c r="L107" s="3"/>
      <c r="O107" s="227"/>
      <c r="Q107" s="94"/>
      <c r="R107" s="94"/>
      <c r="S107" s="94"/>
      <c r="T107" s="94"/>
    </row>
    <row r="108" ht="15.75" customHeight="1">
      <c r="A108" s="234"/>
      <c r="B108" s="222"/>
      <c r="C108" s="223"/>
      <c r="D108" s="231"/>
      <c r="E108" s="3"/>
      <c r="F108" s="3"/>
      <c r="G108" s="3"/>
      <c r="H108" s="3"/>
      <c r="J108" s="226"/>
      <c r="K108" s="3"/>
      <c r="L108" s="3"/>
      <c r="O108" s="227"/>
      <c r="Q108" s="94"/>
      <c r="R108" s="94"/>
      <c r="S108" s="94"/>
      <c r="T108" s="94"/>
    </row>
    <row r="109" ht="15.75" customHeight="1">
      <c r="A109" s="234"/>
      <c r="B109" s="222"/>
      <c r="C109" s="223"/>
      <c r="D109" s="231"/>
      <c r="E109" s="3"/>
      <c r="F109" s="3"/>
      <c r="G109" s="3"/>
      <c r="H109" s="3"/>
      <c r="J109" s="226"/>
      <c r="K109" s="3"/>
      <c r="L109" s="3"/>
      <c r="O109" s="227"/>
      <c r="Q109" s="94"/>
      <c r="R109" s="94"/>
      <c r="S109" s="94"/>
      <c r="T109" s="94"/>
    </row>
    <row r="110" ht="15.75" customHeight="1">
      <c r="A110" s="234"/>
      <c r="B110" s="222"/>
      <c r="C110" s="223"/>
      <c r="D110" s="231"/>
      <c r="E110" s="3"/>
      <c r="F110" s="3"/>
      <c r="G110" s="3"/>
      <c r="H110" s="3"/>
      <c r="J110" s="226"/>
      <c r="K110" s="3"/>
      <c r="L110" s="3"/>
      <c r="O110" s="227"/>
      <c r="Q110" s="94"/>
      <c r="R110" s="94"/>
      <c r="S110" s="94"/>
      <c r="T110" s="94"/>
    </row>
    <row r="111" ht="15.75" customHeight="1">
      <c r="A111" s="234"/>
      <c r="B111" s="222"/>
      <c r="C111" s="223"/>
      <c r="D111" s="231"/>
      <c r="E111" s="3"/>
      <c r="F111" s="3"/>
      <c r="G111" s="3"/>
      <c r="H111" s="3"/>
      <c r="J111" s="226"/>
      <c r="K111" s="3"/>
      <c r="L111" s="3"/>
      <c r="O111" s="227"/>
      <c r="Q111" s="94"/>
      <c r="R111" s="94"/>
      <c r="S111" s="94"/>
      <c r="T111" s="94"/>
    </row>
    <row r="112" ht="15.75" customHeight="1">
      <c r="A112" s="234"/>
      <c r="B112" s="222"/>
      <c r="C112" s="223"/>
      <c r="D112" s="231"/>
      <c r="E112" s="3"/>
      <c r="F112" s="3"/>
      <c r="G112" s="3"/>
      <c r="H112" s="3"/>
      <c r="J112" s="226"/>
      <c r="K112" s="3"/>
      <c r="L112" s="3"/>
      <c r="O112" s="227"/>
      <c r="Q112" s="94"/>
      <c r="R112" s="94"/>
      <c r="S112" s="94"/>
      <c r="T112" s="94"/>
    </row>
    <row r="113" ht="15.75" customHeight="1">
      <c r="A113" s="234"/>
      <c r="B113" s="222"/>
      <c r="C113" s="223"/>
      <c r="D113" s="231"/>
      <c r="E113" s="3"/>
      <c r="F113" s="3"/>
      <c r="G113" s="3"/>
      <c r="H113" s="3"/>
      <c r="J113" s="226"/>
      <c r="K113" s="3"/>
      <c r="L113" s="3"/>
      <c r="O113" s="227"/>
      <c r="Q113" s="94"/>
      <c r="R113" s="94"/>
      <c r="S113" s="94"/>
      <c r="T113" s="94"/>
    </row>
    <row r="114" ht="15.75" customHeight="1">
      <c r="A114" s="234"/>
      <c r="B114" s="222"/>
      <c r="C114" s="223"/>
      <c r="D114" s="231"/>
      <c r="E114" s="3"/>
      <c r="F114" s="3"/>
      <c r="G114" s="3"/>
      <c r="H114" s="3"/>
      <c r="J114" s="226"/>
      <c r="K114" s="3"/>
      <c r="L114" s="3"/>
      <c r="O114" s="227"/>
      <c r="Q114" s="94"/>
      <c r="R114" s="94"/>
      <c r="S114" s="94"/>
      <c r="T114" s="94"/>
    </row>
    <row r="115" ht="15.75" customHeight="1">
      <c r="A115" s="234"/>
      <c r="B115" s="222"/>
      <c r="C115" s="223"/>
      <c r="D115" s="231"/>
      <c r="E115" s="3"/>
      <c r="F115" s="3"/>
      <c r="G115" s="3"/>
      <c r="H115" s="3"/>
      <c r="J115" s="226"/>
      <c r="K115" s="3"/>
      <c r="L115" s="3"/>
      <c r="O115" s="227"/>
      <c r="Q115" s="94"/>
      <c r="R115" s="94"/>
      <c r="S115" s="94"/>
      <c r="T115" s="94"/>
      <c r="Y115" s="8"/>
    </row>
    <row r="116" ht="15.75" customHeight="1">
      <c r="A116" s="204"/>
      <c r="B116" s="222"/>
      <c r="C116" s="223"/>
      <c r="D116" s="231"/>
      <c r="E116" s="3"/>
      <c r="F116" s="3"/>
      <c r="G116" s="3"/>
      <c r="H116" s="3"/>
      <c r="J116" s="226"/>
      <c r="K116" s="3"/>
      <c r="L116" s="3"/>
      <c r="O116" s="227"/>
      <c r="Q116" s="94"/>
      <c r="R116" s="94"/>
      <c r="S116" s="94"/>
      <c r="T116" s="94"/>
    </row>
    <row r="117" ht="15.75" customHeight="1">
      <c r="A117" s="204"/>
      <c r="B117" s="222"/>
      <c r="C117" s="223"/>
      <c r="D117" s="231"/>
      <c r="E117" s="3"/>
      <c r="F117" s="3"/>
      <c r="G117" s="3"/>
      <c r="H117" s="3"/>
      <c r="J117" s="226"/>
      <c r="K117" s="3"/>
      <c r="L117" s="3"/>
      <c r="O117" s="227"/>
      <c r="Q117" s="94"/>
      <c r="R117" s="94"/>
      <c r="S117" s="94"/>
      <c r="T117" s="94"/>
    </row>
    <row r="118" ht="15.75" customHeight="1">
      <c r="A118" s="204"/>
      <c r="B118" s="222"/>
      <c r="C118" s="223"/>
      <c r="D118" s="231"/>
      <c r="E118" s="3"/>
      <c r="F118" s="3"/>
      <c r="G118" s="3"/>
      <c r="H118" s="3"/>
      <c r="J118" s="226"/>
      <c r="K118" s="3"/>
      <c r="L118" s="3"/>
      <c r="O118" s="227"/>
      <c r="Q118" s="94"/>
      <c r="R118" s="94"/>
      <c r="S118" s="94"/>
      <c r="T118" s="94"/>
    </row>
    <row r="119" ht="15.75" customHeight="1">
      <c r="A119" s="204"/>
      <c r="B119" s="222"/>
      <c r="C119" s="223"/>
      <c r="D119" s="231"/>
      <c r="E119" s="3"/>
      <c r="F119" s="3"/>
      <c r="G119" s="3"/>
      <c r="H119" s="3"/>
      <c r="J119" s="226"/>
      <c r="K119" s="3"/>
      <c r="L119" s="3"/>
      <c r="O119" s="227"/>
      <c r="Q119" s="94"/>
      <c r="R119" s="94"/>
      <c r="S119" s="94"/>
      <c r="T119" s="94"/>
    </row>
    <row r="120" ht="15.75" customHeight="1">
      <c r="A120" s="252"/>
      <c r="B120" s="222"/>
      <c r="C120" s="223"/>
      <c r="D120" s="231"/>
      <c r="E120" s="3"/>
      <c r="F120" s="3"/>
      <c r="G120" s="3"/>
      <c r="H120" s="3"/>
      <c r="J120" s="226"/>
      <c r="K120" s="3"/>
      <c r="L120" s="3"/>
      <c r="O120" s="227"/>
      <c r="Q120" s="94"/>
      <c r="R120" s="94"/>
      <c r="S120" s="94"/>
      <c r="T120" s="94"/>
    </row>
    <row r="121" ht="15.75" customHeight="1">
      <c r="A121" s="234"/>
      <c r="B121" s="222"/>
      <c r="C121" s="223"/>
      <c r="D121" s="231"/>
      <c r="E121" s="3"/>
      <c r="F121" s="3"/>
      <c r="G121" s="3"/>
      <c r="H121" s="3"/>
      <c r="J121" s="226"/>
      <c r="K121" s="3"/>
      <c r="L121" s="3"/>
      <c r="O121" s="227"/>
      <c r="Q121" s="94"/>
      <c r="R121" s="94"/>
      <c r="S121" s="94"/>
      <c r="T121" s="94"/>
    </row>
    <row r="122" ht="15.75" customHeight="1">
      <c r="A122" s="234"/>
      <c r="B122" s="222"/>
      <c r="C122" s="223"/>
      <c r="D122" s="231"/>
      <c r="E122" s="3"/>
      <c r="F122" s="3"/>
      <c r="G122" s="3"/>
      <c r="H122" s="3"/>
      <c r="J122" s="226"/>
      <c r="K122" s="3"/>
      <c r="L122" s="3"/>
      <c r="O122" s="227"/>
      <c r="Q122" s="94"/>
      <c r="R122" s="94"/>
      <c r="S122" s="94"/>
      <c r="T122" s="94"/>
    </row>
    <row r="123" ht="15.75" customHeight="1">
      <c r="A123" s="234"/>
      <c r="B123" s="222"/>
      <c r="C123" s="223"/>
      <c r="D123" s="231"/>
      <c r="E123" s="3"/>
      <c r="F123" s="3"/>
      <c r="G123" s="3"/>
      <c r="H123" s="3"/>
      <c r="J123" s="226"/>
      <c r="K123" s="3"/>
      <c r="L123" s="3"/>
      <c r="O123" s="227"/>
      <c r="Q123" s="94"/>
      <c r="R123" s="94"/>
      <c r="S123" s="94"/>
      <c r="T123" s="94"/>
    </row>
    <row r="124" ht="15.75" customHeight="1">
      <c r="A124" s="234"/>
      <c r="B124" s="222"/>
      <c r="C124" s="223"/>
      <c r="D124" s="231"/>
      <c r="E124" s="3"/>
      <c r="F124" s="3"/>
      <c r="G124" s="3"/>
      <c r="H124" s="3"/>
      <c r="J124" s="226"/>
      <c r="K124" s="3"/>
      <c r="L124" s="3"/>
      <c r="O124" s="227"/>
      <c r="Q124" s="94"/>
      <c r="R124" s="94"/>
      <c r="S124" s="94"/>
      <c r="T124" s="94"/>
    </row>
    <row r="125" ht="15.75" customHeight="1">
      <c r="A125" s="234"/>
      <c r="B125" s="222"/>
      <c r="C125" s="223"/>
      <c r="D125" s="231"/>
      <c r="E125" s="3"/>
      <c r="F125" s="3"/>
      <c r="G125" s="3"/>
      <c r="H125" s="3"/>
      <c r="J125" s="226"/>
      <c r="K125" s="3"/>
      <c r="L125" s="3"/>
      <c r="O125" s="227"/>
      <c r="Q125" s="94"/>
      <c r="R125" s="94"/>
      <c r="S125" s="94"/>
      <c r="T125" s="94"/>
    </row>
    <row r="126" ht="15.75" customHeight="1">
      <c r="A126" s="234"/>
      <c r="B126" s="222"/>
      <c r="C126" s="223"/>
      <c r="D126" s="231"/>
      <c r="E126" s="3"/>
      <c r="F126" s="3"/>
      <c r="G126" s="3"/>
      <c r="H126" s="3"/>
      <c r="J126" s="226"/>
      <c r="K126" s="3"/>
      <c r="L126" s="3"/>
      <c r="O126" s="227"/>
      <c r="Q126" s="94"/>
      <c r="R126" s="94"/>
      <c r="S126" s="94"/>
      <c r="T126" s="94"/>
    </row>
    <row r="127" ht="15.75" customHeight="1">
      <c r="A127" s="234"/>
      <c r="B127" s="222"/>
      <c r="C127" s="223"/>
      <c r="D127" s="231"/>
      <c r="E127" s="3"/>
      <c r="F127" s="3"/>
      <c r="G127" s="3"/>
      <c r="H127" s="3"/>
      <c r="J127" s="226"/>
      <c r="K127" s="3"/>
      <c r="L127" s="3"/>
      <c r="O127" s="227"/>
      <c r="Q127" s="94"/>
      <c r="R127" s="94"/>
      <c r="S127" s="94"/>
      <c r="T127" s="94"/>
    </row>
    <row r="128" ht="15.75" customHeight="1">
      <c r="A128" s="234"/>
      <c r="B128" s="222"/>
      <c r="C128" s="223"/>
      <c r="D128" s="231"/>
      <c r="E128" s="3"/>
      <c r="F128" s="3"/>
      <c r="G128" s="3"/>
      <c r="H128" s="3"/>
      <c r="J128" s="226"/>
      <c r="K128" s="3"/>
      <c r="L128" s="3"/>
      <c r="O128" s="227"/>
      <c r="Q128" s="94"/>
      <c r="R128" s="94"/>
      <c r="S128" s="94"/>
      <c r="T128" s="94"/>
    </row>
    <row r="129" ht="15.75" customHeight="1">
      <c r="A129" s="234"/>
      <c r="B129" s="222"/>
      <c r="C129" s="223"/>
      <c r="D129" s="231"/>
      <c r="E129" s="3"/>
      <c r="F129" s="3"/>
      <c r="G129" s="3"/>
      <c r="H129" s="3"/>
      <c r="J129" s="226"/>
      <c r="K129" s="3"/>
      <c r="L129" s="3"/>
      <c r="O129" s="227"/>
      <c r="Q129" s="94"/>
      <c r="R129" s="94"/>
      <c r="S129" s="94"/>
      <c r="T129" s="94"/>
    </row>
    <row r="130" ht="15.75" customHeight="1">
      <c r="A130" s="204"/>
      <c r="B130" s="222"/>
      <c r="C130" s="223"/>
      <c r="D130" s="231"/>
      <c r="E130" s="3"/>
      <c r="F130" s="3"/>
      <c r="G130" s="3"/>
      <c r="H130" s="3"/>
      <c r="J130" s="226"/>
      <c r="K130" s="3"/>
      <c r="L130" s="3"/>
      <c r="O130" s="227"/>
      <c r="Q130" s="94"/>
      <c r="R130" s="94"/>
      <c r="S130" s="94"/>
      <c r="T130" s="94"/>
    </row>
    <row r="131" ht="15.75" customHeight="1">
      <c r="A131" s="204"/>
      <c r="B131" s="222"/>
      <c r="C131" s="223"/>
      <c r="D131" s="231"/>
      <c r="E131" s="3"/>
      <c r="F131" s="3"/>
      <c r="G131" s="3"/>
      <c r="H131" s="3"/>
      <c r="J131" s="226"/>
      <c r="K131" s="3"/>
      <c r="L131" s="3"/>
      <c r="O131" s="227"/>
      <c r="Q131" s="94"/>
      <c r="R131" s="94"/>
      <c r="S131" s="94"/>
      <c r="T131" s="94"/>
    </row>
    <row r="132" ht="15.75" customHeight="1">
      <c r="A132" s="234"/>
      <c r="B132" s="222"/>
      <c r="C132" s="223"/>
      <c r="D132" s="231"/>
      <c r="E132" s="3"/>
      <c r="F132" s="3"/>
      <c r="G132" s="3"/>
      <c r="H132" s="3"/>
      <c r="J132" s="226"/>
      <c r="K132" s="3"/>
      <c r="L132" s="3"/>
      <c r="O132" s="227"/>
      <c r="Q132" s="94"/>
      <c r="R132" s="94"/>
      <c r="S132" s="94"/>
      <c r="T132" s="94"/>
    </row>
    <row r="133" ht="15.75" customHeight="1">
      <c r="A133" s="234"/>
      <c r="B133" s="222"/>
      <c r="C133" s="223"/>
      <c r="D133" s="231"/>
      <c r="E133" s="3"/>
      <c r="F133" s="3"/>
      <c r="G133" s="3"/>
      <c r="H133" s="3"/>
      <c r="J133" s="226"/>
      <c r="K133" s="3"/>
      <c r="L133" s="3"/>
      <c r="O133" s="227"/>
      <c r="Q133" s="94"/>
      <c r="R133" s="94"/>
      <c r="S133" s="94"/>
      <c r="T133" s="94"/>
    </row>
    <row r="134" ht="15.75" customHeight="1">
      <c r="A134" s="234"/>
      <c r="B134" s="222"/>
      <c r="C134" s="223"/>
      <c r="D134" s="231"/>
      <c r="E134" s="3"/>
      <c r="F134" s="3"/>
      <c r="G134" s="3"/>
      <c r="H134" s="3"/>
      <c r="J134" s="226"/>
      <c r="K134" s="3"/>
      <c r="L134" s="3"/>
      <c r="O134" s="227"/>
      <c r="Q134" s="94"/>
      <c r="R134" s="94"/>
      <c r="S134" s="94"/>
      <c r="T134" s="94"/>
    </row>
    <row r="135" ht="15.75" customHeight="1">
      <c r="A135" s="234"/>
      <c r="B135" s="222"/>
      <c r="C135" s="223"/>
      <c r="D135" s="231"/>
      <c r="E135" s="3"/>
      <c r="F135" s="3"/>
      <c r="G135" s="3"/>
      <c r="H135" s="3"/>
      <c r="J135" s="226"/>
      <c r="K135" s="3"/>
      <c r="L135" s="3"/>
      <c r="O135" s="227"/>
      <c r="Q135" s="94"/>
      <c r="R135" s="94"/>
      <c r="S135" s="94"/>
      <c r="T135" s="94"/>
    </row>
    <row r="136" ht="15.75" customHeight="1">
      <c r="A136" s="234"/>
      <c r="B136" s="222"/>
      <c r="C136" s="223"/>
      <c r="D136" s="231"/>
      <c r="E136" s="3"/>
      <c r="F136" s="3"/>
      <c r="G136" s="3"/>
      <c r="H136" s="3"/>
      <c r="J136" s="226"/>
      <c r="K136" s="3"/>
      <c r="L136" s="3"/>
      <c r="O136" s="227"/>
      <c r="Q136" s="94"/>
      <c r="R136" s="94"/>
      <c r="S136" s="94"/>
      <c r="T136" s="94"/>
    </row>
    <row r="137" ht="15.75" customHeight="1">
      <c r="A137" s="234"/>
      <c r="B137" s="222"/>
      <c r="C137" s="223"/>
      <c r="D137" s="231"/>
      <c r="E137" s="3"/>
      <c r="F137" s="3"/>
      <c r="G137" s="3"/>
      <c r="H137" s="3"/>
      <c r="J137" s="226"/>
      <c r="K137" s="3"/>
      <c r="L137" s="3"/>
      <c r="O137" s="227"/>
      <c r="Q137" s="94"/>
      <c r="R137" s="94"/>
      <c r="S137" s="94"/>
      <c r="T137" s="94"/>
    </row>
    <row r="138" ht="15.75" customHeight="1">
      <c r="A138" s="234"/>
      <c r="B138" s="222"/>
      <c r="C138" s="223"/>
      <c r="D138" s="231"/>
      <c r="E138" s="3"/>
      <c r="F138" s="3"/>
      <c r="G138" s="3"/>
      <c r="H138" s="3"/>
      <c r="J138" s="226"/>
      <c r="K138" s="3"/>
      <c r="L138" s="3"/>
      <c r="O138" s="227"/>
      <c r="Q138" s="94"/>
      <c r="R138" s="94"/>
      <c r="S138" s="94"/>
      <c r="T138" s="94"/>
    </row>
    <row r="139" ht="15.75" customHeight="1">
      <c r="A139" s="234"/>
      <c r="B139" s="222"/>
      <c r="C139" s="223"/>
      <c r="D139" s="231"/>
      <c r="E139" s="3"/>
      <c r="F139" s="3"/>
      <c r="G139" s="3"/>
      <c r="H139" s="3"/>
      <c r="J139" s="226"/>
      <c r="K139" s="3"/>
      <c r="L139" s="3"/>
      <c r="O139" s="227"/>
      <c r="Q139" s="94"/>
      <c r="R139" s="94"/>
      <c r="S139" s="94"/>
      <c r="T139" s="94"/>
    </row>
    <row r="140" ht="15.75" customHeight="1">
      <c r="A140" s="234"/>
      <c r="B140" s="222"/>
      <c r="C140" s="223"/>
      <c r="D140" s="231"/>
      <c r="E140" s="3"/>
      <c r="F140" s="3"/>
      <c r="G140" s="3"/>
      <c r="H140" s="3"/>
      <c r="J140" s="226"/>
      <c r="K140" s="3"/>
      <c r="L140" s="3"/>
      <c r="O140" s="227"/>
      <c r="Q140" s="94"/>
      <c r="R140" s="94"/>
      <c r="S140" s="94"/>
      <c r="T140" s="94"/>
    </row>
    <row r="141" ht="15.75" customHeight="1">
      <c r="A141" s="234"/>
      <c r="B141" s="222"/>
      <c r="C141" s="223"/>
      <c r="D141" s="231"/>
      <c r="E141" s="3"/>
      <c r="F141" s="3"/>
      <c r="G141" s="3"/>
      <c r="H141" s="3"/>
      <c r="J141" s="226"/>
      <c r="K141" s="3"/>
      <c r="L141" s="3"/>
      <c r="O141" s="227"/>
      <c r="Q141" s="94"/>
      <c r="R141" s="94"/>
      <c r="S141" s="94"/>
      <c r="T141" s="94"/>
    </row>
    <row r="142" ht="15.75" customHeight="1">
      <c r="A142" s="234"/>
      <c r="B142" s="222"/>
      <c r="C142" s="223"/>
      <c r="D142" s="231"/>
      <c r="E142" s="3"/>
      <c r="F142" s="3"/>
      <c r="G142" s="3"/>
      <c r="H142" s="3"/>
      <c r="J142" s="226"/>
      <c r="K142" s="3"/>
      <c r="L142" s="3"/>
      <c r="O142" s="227"/>
      <c r="Q142" s="94"/>
      <c r="R142" s="94"/>
      <c r="S142" s="94"/>
      <c r="T142" s="94"/>
    </row>
    <row r="143" ht="15.75" customHeight="1">
      <c r="A143" s="234"/>
      <c r="B143" s="222"/>
      <c r="C143" s="223"/>
      <c r="D143" s="231"/>
      <c r="E143" s="3"/>
      <c r="F143" s="3"/>
      <c r="G143" s="3"/>
      <c r="H143" s="3"/>
      <c r="J143" s="226"/>
      <c r="K143" s="3"/>
      <c r="L143" s="3"/>
      <c r="O143" s="227"/>
      <c r="Q143" s="94"/>
      <c r="R143" s="94"/>
      <c r="S143" s="94"/>
      <c r="T143" s="94"/>
    </row>
    <row r="144" ht="15.75" customHeight="1">
      <c r="A144" s="234"/>
      <c r="B144" s="222"/>
      <c r="C144" s="223"/>
      <c r="D144" s="231"/>
      <c r="E144" s="3"/>
      <c r="F144" s="3"/>
      <c r="G144" s="3"/>
      <c r="H144" s="3"/>
      <c r="J144" s="226"/>
      <c r="K144" s="3"/>
      <c r="L144" s="3"/>
      <c r="O144" s="227"/>
      <c r="Q144" s="94"/>
      <c r="R144" s="94"/>
      <c r="S144" s="94"/>
      <c r="T144" s="94"/>
    </row>
    <row r="145" ht="15.75" customHeight="1">
      <c r="A145" s="234"/>
      <c r="B145" s="222"/>
      <c r="C145" s="206"/>
      <c r="D145" s="231"/>
      <c r="E145" s="3"/>
      <c r="F145" s="3"/>
      <c r="G145" s="3"/>
      <c r="H145" s="3"/>
      <c r="J145" s="226"/>
      <c r="K145" s="3"/>
      <c r="L145" s="3"/>
      <c r="O145" s="227"/>
      <c r="Q145" s="94"/>
      <c r="R145" s="94"/>
      <c r="S145" s="94"/>
      <c r="T145" s="94"/>
    </row>
    <row r="146" ht="15.75" customHeight="1">
      <c r="A146" s="234"/>
      <c r="B146" s="222"/>
      <c r="C146" s="223"/>
      <c r="D146" s="231"/>
      <c r="E146" s="3"/>
      <c r="F146" s="3"/>
      <c r="G146" s="3"/>
      <c r="H146" s="3"/>
      <c r="J146" s="226"/>
      <c r="K146" s="3"/>
      <c r="L146" s="3"/>
      <c r="O146" s="227"/>
      <c r="Q146" s="94"/>
      <c r="R146" s="94"/>
      <c r="S146" s="94"/>
      <c r="T146" s="94"/>
    </row>
    <row r="147" ht="15.75" customHeight="1">
      <c r="A147" s="234"/>
      <c r="B147" s="222"/>
      <c r="C147" s="206"/>
      <c r="D147" s="231"/>
      <c r="E147" s="3"/>
      <c r="F147" s="3"/>
      <c r="G147" s="3"/>
      <c r="H147" s="3"/>
      <c r="J147" s="226"/>
      <c r="K147" s="3"/>
      <c r="L147" s="3"/>
      <c r="O147" s="227"/>
      <c r="Q147" s="94"/>
      <c r="R147" s="94"/>
      <c r="S147" s="94"/>
      <c r="T147" s="94"/>
    </row>
    <row r="148" ht="15.75" customHeight="1">
      <c r="A148" s="234"/>
      <c r="B148" s="222"/>
      <c r="C148" s="206"/>
      <c r="D148" s="231"/>
      <c r="E148" s="3"/>
      <c r="F148" s="3"/>
      <c r="G148" s="3"/>
      <c r="H148" s="3"/>
      <c r="J148" s="226"/>
      <c r="K148" s="3"/>
      <c r="L148" s="3"/>
      <c r="O148" s="227"/>
      <c r="Q148" s="94"/>
      <c r="R148" s="94"/>
      <c r="S148" s="94"/>
      <c r="T148" s="94"/>
    </row>
    <row r="149" ht="15.75" customHeight="1">
      <c r="A149" s="234"/>
      <c r="B149" s="222"/>
      <c r="C149" s="206"/>
      <c r="D149" s="231"/>
      <c r="E149" s="3"/>
      <c r="F149" s="3"/>
      <c r="G149" s="3"/>
      <c r="H149" s="3"/>
      <c r="J149" s="226"/>
      <c r="K149" s="3"/>
      <c r="L149" s="3"/>
      <c r="O149" s="227"/>
      <c r="Q149" s="94"/>
      <c r="R149" s="94"/>
      <c r="S149" s="94"/>
      <c r="T149" s="94"/>
    </row>
    <row r="150" ht="15.75" customHeight="1">
      <c r="A150" s="234"/>
      <c r="B150" s="222"/>
      <c r="C150" s="206"/>
      <c r="D150" s="231"/>
      <c r="E150" s="3"/>
      <c r="F150" s="3"/>
      <c r="G150" s="3"/>
      <c r="H150" s="3"/>
      <c r="J150" s="226"/>
      <c r="K150" s="3"/>
      <c r="L150" s="3"/>
      <c r="O150" s="227"/>
      <c r="Q150" s="94"/>
      <c r="R150" s="94"/>
      <c r="S150" s="94"/>
      <c r="T150" s="94"/>
    </row>
    <row r="151" ht="15.75" customHeight="1">
      <c r="A151" s="234"/>
      <c r="B151" s="222"/>
      <c r="C151" s="206"/>
      <c r="D151" s="231"/>
      <c r="E151" s="3"/>
      <c r="F151" s="3"/>
      <c r="G151" s="3"/>
      <c r="H151" s="3"/>
      <c r="J151" s="226"/>
      <c r="K151" s="3"/>
      <c r="L151" s="3"/>
      <c r="O151" s="227"/>
      <c r="Q151" s="94"/>
      <c r="R151" s="94"/>
      <c r="S151" s="94"/>
      <c r="T151" s="94"/>
    </row>
    <row r="152" ht="15.75" customHeight="1">
      <c r="A152" s="234"/>
      <c r="B152" s="222"/>
      <c r="C152" s="206"/>
      <c r="D152" s="231"/>
      <c r="E152" s="3"/>
      <c r="F152" s="3"/>
      <c r="G152" s="3"/>
      <c r="H152" s="3"/>
      <c r="J152" s="226"/>
      <c r="K152" s="3"/>
      <c r="L152" s="3"/>
      <c r="O152" s="227"/>
      <c r="Q152" s="94"/>
      <c r="R152" s="94"/>
      <c r="S152" s="94"/>
      <c r="T152" s="94"/>
    </row>
    <row r="153" ht="15.75" customHeight="1">
      <c r="A153" s="234"/>
      <c r="B153" s="222"/>
      <c r="C153" s="206"/>
      <c r="D153" s="207"/>
      <c r="E153" s="3"/>
      <c r="F153" s="3"/>
      <c r="G153" s="3"/>
      <c r="H153" s="3"/>
      <c r="J153" s="226"/>
      <c r="K153" s="3"/>
      <c r="L153" s="3"/>
      <c r="O153" s="227"/>
      <c r="Q153" s="94"/>
      <c r="R153" s="94"/>
      <c r="S153" s="94"/>
      <c r="T153" s="94"/>
    </row>
    <row r="154" ht="15.75" customHeight="1">
      <c r="A154" s="234"/>
      <c r="B154" s="222"/>
      <c r="C154" s="206"/>
      <c r="D154" s="207"/>
      <c r="E154" s="3"/>
      <c r="F154" s="3"/>
      <c r="G154" s="3"/>
      <c r="H154" s="3"/>
      <c r="J154" s="226"/>
      <c r="K154" s="3"/>
      <c r="L154" s="3"/>
      <c r="O154" s="227"/>
      <c r="Q154" s="94"/>
      <c r="R154" s="94"/>
      <c r="S154" s="94"/>
      <c r="T154" s="94"/>
    </row>
    <row r="155" ht="15.75" customHeight="1">
      <c r="A155" s="234"/>
      <c r="B155" s="222"/>
      <c r="C155" s="206"/>
      <c r="D155" s="207"/>
      <c r="E155" s="3"/>
      <c r="F155" s="3"/>
      <c r="G155" s="3"/>
      <c r="H155" s="3"/>
      <c r="J155" s="226"/>
      <c r="K155" s="3"/>
      <c r="L155" s="3"/>
      <c r="O155" s="227"/>
      <c r="Q155" s="94"/>
      <c r="R155" s="94"/>
      <c r="S155" s="94"/>
      <c r="T155" s="94"/>
    </row>
    <row r="156" ht="15.75" customHeight="1">
      <c r="A156" s="234"/>
      <c r="B156" s="222"/>
      <c r="C156" s="206"/>
      <c r="D156" s="207"/>
      <c r="E156" s="3"/>
      <c r="F156" s="3"/>
      <c r="G156" s="3"/>
      <c r="H156" s="3"/>
      <c r="J156" s="226"/>
      <c r="K156" s="3"/>
      <c r="L156" s="3"/>
      <c r="O156" s="227"/>
      <c r="Q156" s="94"/>
      <c r="R156" s="94"/>
      <c r="S156" s="94"/>
      <c r="T156" s="94"/>
    </row>
    <row r="157" ht="15.75" customHeight="1">
      <c r="A157" s="234"/>
      <c r="B157" s="222"/>
      <c r="C157" s="206"/>
      <c r="D157" s="207"/>
      <c r="E157" s="3"/>
      <c r="F157" s="3"/>
      <c r="G157" s="3"/>
      <c r="H157" s="3"/>
      <c r="J157" s="226"/>
      <c r="K157" s="3"/>
      <c r="L157" s="3"/>
      <c r="O157" s="227"/>
      <c r="Q157" s="94"/>
      <c r="R157" s="94"/>
      <c r="S157" s="94"/>
      <c r="T157" s="94"/>
    </row>
    <row r="158" ht="15.75" customHeight="1">
      <c r="A158" s="234"/>
      <c r="B158" s="222"/>
      <c r="C158" s="206"/>
      <c r="D158" s="207"/>
      <c r="E158" s="3"/>
      <c r="F158" s="3"/>
      <c r="G158" s="3"/>
      <c r="H158" s="3"/>
      <c r="J158" s="226"/>
      <c r="K158" s="3"/>
      <c r="L158" s="3"/>
      <c r="O158" s="227"/>
      <c r="Q158" s="94"/>
      <c r="R158" s="94"/>
      <c r="S158" s="94"/>
      <c r="T158" s="94"/>
    </row>
    <row r="159" ht="15.75" customHeight="1">
      <c r="A159" s="234"/>
      <c r="B159" s="222"/>
      <c r="C159" s="206"/>
      <c r="D159" s="207"/>
      <c r="E159" s="3"/>
      <c r="F159" s="3"/>
      <c r="G159" s="3"/>
      <c r="H159" s="3"/>
      <c r="J159" s="226"/>
      <c r="K159" s="3"/>
      <c r="L159" s="3"/>
      <c r="O159" s="227"/>
      <c r="Q159" s="94"/>
      <c r="R159" s="94"/>
      <c r="S159" s="94"/>
      <c r="T159" s="94"/>
    </row>
    <row r="160" ht="15.75" customHeight="1">
      <c r="A160" s="234"/>
      <c r="B160" s="222"/>
      <c r="C160" s="206"/>
      <c r="D160" s="207"/>
      <c r="E160" s="3"/>
      <c r="F160" s="3"/>
      <c r="G160" s="3"/>
      <c r="H160" s="3"/>
      <c r="J160" s="226"/>
      <c r="K160" s="3"/>
      <c r="L160" s="3"/>
      <c r="O160" s="227"/>
      <c r="Q160" s="94"/>
      <c r="R160" s="94"/>
      <c r="S160" s="94"/>
      <c r="T160" s="94"/>
    </row>
    <row r="161" ht="15.75" customHeight="1">
      <c r="A161" s="234"/>
      <c r="B161" s="222"/>
      <c r="C161" s="206"/>
      <c r="D161" s="207"/>
      <c r="E161" s="3"/>
      <c r="F161" s="3"/>
      <c r="G161" s="3"/>
      <c r="H161" s="3"/>
      <c r="J161" s="226"/>
      <c r="K161" s="3"/>
      <c r="L161" s="3"/>
      <c r="O161" s="227"/>
      <c r="Q161" s="94"/>
      <c r="R161" s="94"/>
      <c r="S161" s="94"/>
      <c r="T161" s="94"/>
    </row>
    <row r="162" ht="15.75" customHeight="1">
      <c r="A162" s="234"/>
      <c r="B162" s="222"/>
      <c r="C162" s="206"/>
      <c r="D162" s="207"/>
      <c r="E162" s="3"/>
      <c r="F162" s="3"/>
      <c r="G162" s="3"/>
      <c r="H162" s="3"/>
      <c r="J162" s="226"/>
      <c r="K162" s="3"/>
      <c r="L162" s="3"/>
      <c r="O162" s="227"/>
      <c r="Q162" s="94"/>
      <c r="R162" s="94"/>
      <c r="S162" s="94"/>
      <c r="T162" s="94"/>
    </row>
    <row r="163" ht="15.75" customHeight="1">
      <c r="A163" s="234"/>
      <c r="B163" s="222"/>
      <c r="C163" s="206"/>
      <c r="D163" s="207"/>
      <c r="E163" s="3"/>
      <c r="F163" s="3"/>
      <c r="G163" s="3"/>
      <c r="H163" s="3"/>
      <c r="J163" s="226"/>
      <c r="K163" s="3"/>
      <c r="L163" s="3"/>
      <c r="O163" s="227"/>
      <c r="Q163" s="94"/>
      <c r="R163" s="94"/>
      <c r="S163" s="94"/>
      <c r="T163" s="94"/>
    </row>
    <row r="164" ht="15.75" customHeight="1">
      <c r="A164" s="234"/>
      <c r="B164" s="222"/>
      <c r="C164" s="206"/>
      <c r="D164" s="207"/>
      <c r="E164" s="3"/>
      <c r="F164" s="3"/>
      <c r="G164" s="3"/>
      <c r="H164" s="3"/>
      <c r="J164" s="226"/>
      <c r="K164" s="3"/>
      <c r="L164" s="3"/>
      <c r="O164" s="227"/>
      <c r="Q164" s="94"/>
      <c r="R164" s="94"/>
      <c r="S164" s="94"/>
      <c r="T164" s="94"/>
    </row>
    <row r="165" ht="15.75" customHeight="1">
      <c r="A165" s="234"/>
      <c r="B165" s="222"/>
      <c r="C165" s="206"/>
      <c r="D165" s="207"/>
      <c r="E165" s="3"/>
      <c r="F165" s="3"/>
      <c r="G165" s="3"/>
      <c r="H165" s="3"/>
      <c r="J165" s="226"/>
      <c r="K165" s="3"/>
      <c r="L165" s="3"/>
      <c r="O165" s="227"/>
      <c r="Q165" s="94"/>
      <c r="R165" s="94"/>
      <c r="S165" s="94"/>
      <c r="T165" s="94"/>
    </row>
    <row r="166" ht="15.75" customHeight="1">
      <c r="A166" s="234"/>
      <c r="B166" s="222"/>
      <c r="C166" s="206"/>
      <c r="D166" s="207"/>
      <c r="E166" s="3"/>
      <c r="F166" s="3"/>
      <c r="G166" s="3"/>
      <c r="H166" s="3"/>
      <c r="J166" s="226"/>
      <c r="K166" s="3"/>
      <c r="L166" s="3"/>
      <c r="O166" s="227"/>
      <c r="Q166" s="94"/>
      <c r="R166" s="94"/>
      <c r="S166" s="94"/>
      <c r="T166" s="94"/>
    </row>
    <row r="167" ht="15.75" customHeight="1">
      <c r="A167" s="234"/>
      <c r="B167" s="222"/>
      <c r="C167" s="206"/>
      <c r="D167" s="207"/>
      <c r="E167" s="3"/>
      <c r="F167" s="3"/>
      <c r="G167" s="3"/>
      <c r="H167" s="3"/>
      <c r="J167" s="226"/>
      <c r="K167" s="3"/>
      <c r="L167" s="3"/>
      <c r="O167" s="227"/>
      <c r="Q167" s="94"/>
      <c r="R167" s="94"/>
      <c r="S167" s="94"/>
      <c r="T167" s="94"/>
    </row>
    <row r="168" ht="15.75" customHeight="1">
      <c r="A168" s="234"/>
      <c r="B168" s="222"/>
      <c r="C168" s="206"/>
      <c r="D168" s="207"/>
      <c r="E168" s="3"/>
      <c r="F168" s="3"/>
      <c r="G168" s="3"/>
      <c r="H168" s="3"/>
      <c r="J168" s="226"/>
      <c r="K168" s="3"/>
      <c r="L168" s="3"/>
      <c r="O168" s="227"/>
      <c r="Q168" s="94"/>
      <c r="R168" s="94"/>
      <c r="S168" s="94"/>
      <c r="T168" s="94"/>
    </row>
    <row r="169" ht="15.75" customHeight="1">
      <c r="A169" s="234"/>
      <c r="B169" s="222"/>
      <c r="C169" s="206"/>
      <c r="D169" s="207"/>
      <c r="E169" s="3"/>
      <c r="F169" s="3"/>
      <c r="G169" s="3"/>
      <c r="H169" s="3"/>
      <c r="J169" s="226"/>
      <c r="K169" s="3"/>
      <c r="L169" s="3"/>
      <c r="O169" s="227"/>
      <c r="Q169" s="94"/>
      <c r="R169" s="94"/>
      <c r="S169" s="94"/>
      <c r="T169" s="94"/>
    </row>
    <row r="170" ht="15.75" customHeight="1">
      <c r="A170" s="234"/>
      <c r="B170" s="222"/>
      <c r="C170" s="206"/>
      <c r="D170" s="207"/>
      <c r="E170" s="3"/>
      <c r="F170" s="3"/>
      <c r="G170" s="3"/>
      <c r="H170" s="3"/>
      <c r="J170" s="226"/>
      <c r="K170" s="3"/>
      <c r="L170" s="3"/>
      <c r="O170" s="227"/>
      <c r="Q170" s="94"/>
      <c r="R170" s="94"/>
      <c r="S170" s="94"/>
      <c r="T170" s="94"/>
    </row>
    <row r="171" ht="15.75" customHeight="1">
      <c r="A171" s="234"/>
      <c r="B171" s="222"/>
      <c r="C171" s="206"/>
      <c r="D171" s="207"/>
      <c r="E171" s="3"/>
      <c r="F171" s="3"/>
      <c r="G171" s="3"/>
      <c r="H171" s="3"/>
      <c r="J171" s="226"/>
      <c r="K171" s="3"/>
      <c r="L171" s="3"/>
      <c r="O171" s="227"/>
      <c r="Q171" s="94"/>
      <c r="R171" s="94"/>
      <c r="S171" s="94"/>
      <c r="T171" s="94"/>
    </row>
    <row r="172" ht="15.75" customHeight="1">
      <c r="A172" s="234"/>
      <c r="B172" s="222"/>
      <c r="C172" s="206"/>
      <c r="D172" s="207"/>
      <c r="E172" s="3"/>
      <c r="F172" s="3"/>
      <c r="G172" s="3"/>
      <c r="H172" s="3"/>
      <c r="J172" s="226"/>
      <c r="K172" s="3"/>
      <c r="L172" s="3"/>
      <c r="O172" s="227"/>
      <c r="Q172" s="94"/>
      <c r="R172" s="94"/>
      <c r="S172" s="94"/>
      <c r="T172" s="94"/>
    </row>
    <row r="173" ht="15.75" customHeight="1">
      <c r="A173" s="234"/>
      <c r="B173" s="222"/>
      <c r="C173" s="206"/>
      <c r="D173" s="207"/>
      <c r="E173" s="3"/>
      <c r="F173" s="3"/>
      <c r="G173" s="3"/>
      <c r="H173" s="3"/>
      <c r="J173" s="226"/>
      <c r="K173" s="3"/>
      <c r="L173" s="3"/>
      <c r="O173" s="227"/>
      <c r="Q173" s="94"/>
      <c r="R173" s="94"/>
      <c r="S173" s="94"/>
      <c r="T173" s="94"/>
    </row>
    <row r="174" ht="15.75" customHeight="1">
      <c r="A174" s="234"/>
      <c r="B174" s="222"/>
      <c r="C174" s="206"/>
      <c r="D174" s="207"/>
      <c r="E174" s="3"/>
      <c r="F174" s="3"/>
      <c r="G174" s="3"/>
      <c r="H174" s="3"/>
      <c r="J174" s="226"/>
      <c r="K174" s="3"/>
      <c r="L174" s="3"/>
      <c r="O174" s="227"/>
      <c r="Q174" s="94"/>
      <c r="R174" s="94"/>
      <c r="S174" s="94"/>
      <c r="T174" s="94"/>
    </row>
    <row r="175" ht="15.75" customHeight="1">
      <c r="A175" s="234"/>
      <c r="B175" s="222"/>
      <c r="C175" s="206"/>
      <c r="D175" s="207"/>
      <c r="E175" s="3"/>
      <c r="F175" s="3"/>
      <c r="G175" s="3"/>
      <c r="H175" s="3"/>
      <c r="J175" s="226"/>
      <c r="K175" s="3"/>
      <c r="L175" s="3"/>
      <c r="O175" s="227"/>
      <c r="Q175" s="94"/>
      <c r="R175" s="94"/>
      <c r="S175" s="94"/>
      <c r="T175" s="94"/>
    </row>
    <row r="176" ht="15.75" customHeight="1">
      <c r="A176" s="234"/>
      <c r="B176" s="222"/>
      <c r="C176" s="206"/>
      <c r="D176" s="207"/>
      <c r="E176" s="3"/>
      <c r="F176" s="3"/>
      <c r="G176" s="3"/>
      <c r="H176" s="3"/>
      <c r="J176" s="226"/>
      <c r="K176" s="3"/>
      <c r="L176" s="3"/>
      <c r="O176" s="227"/>
      <c r="Q176" s="94"/>
      <c r="R176" s="94"/>
      <c r="S176" s="94"/>
      <c r="T176" s="94"/>
    </row>
    <row r="177" ht="15.75" customHeight="1">
      <c r="A177" s="234"/>
      <c r="B177" s="222"/>
      <c r="C177" s="206"/>
      <c r="D177" s="207"/>
      <c r="E177" s="3"/>
      <c r="F177" s="3"/>
      <c r="G177" s="3"/>
      <c r="H177" s="3"/>
      <c r="J177" s="226"/>
      <c r="K177" s="3"/>
      <c r="L177" s="3"/>
      <c r="O177" s="227"/>
      <c r="Q177" s="94"/>
      <c r="R177" s="94"/>
      <c r="S177" s="94"/>
      <c r="T177" s="94"/>
    </row>
    <row r="178" ht="15.75" customHeight="1">
      <c r="A178" s="234"/>
      <c r="B178" s="222"/>
      <c r="C178" s="206"/>
      <c r="D178" s="207"/>
      <c r="E178" s="3"/>
      <c r="F178" s="3"/>
      <c r="G178" s="3"/>
      <c r="H178" s="3"/>
      <c r="J178" s="226"/>
      <c r="K178" s="3"/>
      <c r="L178" s="3"/>
      <c r="O178" s="227"/>
      <c r="Q178" s="94"/>
      <c r="R178" s="94"/>
      <c r="S178" s="94"/>
      <c r="T178" s="94"/>
    </row>
    <row r="179" ht="15.75" customHeight="1">
      <c r="A179" s="234"/>
      <c r="B179" s="222"/>
      <c r="C179" s="206"/>
      <c r="D179" s="207"/>
      <c r="E179" s="3"/>
      <c r="F179" s="3"/>
      <c r="G179" s="3"/>
      <c r="H179" s="3"/>
      <c r="J179" s="226"/>
      <c r="K179" s="3"/>
      <c r="L179" s="3"/>
      <c r="O179" s="227"/>
      <c r="Q179" s="94"/>
      <c r="R179" s="94"/>
      <c r="S179" s="94"/>
      <c r="T179" s="94"/>
    </row>
    <row r="180" ht="15.75" customHeight="1">
      <c r="A180" s="234"/>
      <c r="B180" s="222"/>
      <c r="C180" s="223"/>
      <c r="D180" s="231"/>
      <c r="E180" s="3"/>
      <c r="F180" s="3"/>
      <c r="G180" s="3"/>
      <c r="H180" s="3"/>
      <c r="J180" s="226"/>
      <c r="K180" s="3"/>
      <c r="L180" s="3"/>
      <c r="O180" s="227"/>
      <c r="Q180" s="94"/>
      <c r="R180" s="94"/>
      <c r="S180" s="94"/>
      <c r="T180" s="94"/>
    </row>
    <row r="181" ht="15.75" customHeight="1">
      <c r="A181" s="234"/>
      <c r="B181" s="222"/>
      <c r="C181" s="223"/>
      <c r="D181" s="231"/>
      <c r="E181" s="3"/>
      <c r="F181" s="3"/>
      <c r="G181" s="3"/>
      <c r="H181" s="3"/>
      <c r="J181" s="226"/>
      <c r="K181" s="3"/>
      <c r="L181" s="3"/>
      <c r="O181" s="227"/>
      <c r="Q181" s="94"/>
      <c r="R181" s="94"/>
      <c r="S181" s="94"/>
      <c r="T181" s="94"/>
    </row>
    <row r="182" ht="15.75" customHeight="1">
      <c r="A182" s="234"/>
      <c r="B182" s="222"/>
      <c r="C182" s="223"/>
      <c r="D182" s="231"/>
      <c r="E182" s="3"/>
      <c r="F182" s="3"/>
      <c r="G182" s="3"/>
      <c r="H182" s="3"/>
      <c r="J182" s="226"/>
      <c r="K182" s="3"/>
      <c r="L182" s="3"/>
      <c r="O182" s="227"/>
      <c r="Q182" s="94"/>
      <c r="R182" s="94"/>
      <c r="S182" s="94"/>
      <c r="T182" s="94"/>
    </row>
    <row r="183" ht="15.75" customHeight="1">
      <c r="A183" s="234"/>
      <c r="B183" s="222"/>
      <c r="C183" s="223"/>
      <c r="D183" s="231"/>
      <c r="E183" s="3"/>
      <c r="F183" s="3"/>
      <c r="G183" s="3"/>
      <c r="H183" s="3"/>
      <c r="J183" s="226"/>
      <c r="K183" s="3"/>
      <c r="L183" s="3"/>
      <c r="O183" s="227"/>
      <c r="Q183" s="94"/>
      <c r="R183" s="94"/>
      <c r="S183" s="94"/>
      <c r="T183" s="94"/>
    </row>
    <row r="184" ht="15.75" customHeight="1">
      <c r="A184" s="234"/>
      <c r="B184" s="222"/>
      <c r="C184" s="223"/>
      <c r="D184" s="231"/>
      <c r="E184" s="3"/>
      <c r="F184" s="3"/>
      <c r="G184" s="3"/>
      <c r="H184" s="3"/>
      <c r="J184" s="226"/>
      <c r="K184" s="3"/>
      <c r="L184" s="3"/>
      <c r="O184" s="227"/>
      <c r="Q184" s="94"/>
      <c r="R184" s="94"/>
      <c r="S184" s="94"/>
      <c r="T184" s="94"/>
    </row>
    <row r="185" ht="15.75" customHeight="1">
      <c r="A185" s="234"/>
      <c r="B185" s="222"/>
      <c r="C185" s="223"/>
      <c r="D185" s="231"/>
      <c r="E185" s="3"/>
      <c r="F185" s="3"/>
      <c r="G185" s="3"/>
      <c r="H185" s="3"/>
      <c r="J185" s="226"/>
      <c r="K185" s="3"/>
      <c r="L185" s="3"/>
      <c r="O185" s="227"/>
      <c r="Q185" s="94"/>
      <c r="R185" s="94"/>
      <c r="S185" s="94"/>
      <c r="T185" s="94"/>
    </row>
    <row r="186" ht="15.75" customHeight="1">
      <c r="A186" s="234"/>
      <c r="B186" s="222"/>
      <c r="C186" s="223"/>
      <c r="D186" s="231"/>
      <c r="E186" s="3"/>
      <c r="F186" s="3"/>
      <c r="G186" s="3"/>
      <c r="H186" s="3"/>
      <c r="J186" s="226"/>
      <c r="K186" s="3"/>
      <c r="L186" s="3"/>
      <c r="O186" s="227"/>
      <c r="Q186" s="94"/>
      <c r="R186" s="94"/>
      <c r="S186" s="94"/>
      <c r="T186" s="94"/>
    </row>
    <row r="187" ht="15.75" customHeight="1">
      <c r="A187" s="234"/>
      <c r="B187" s="222"/>
      <c r="C187" s="223"/>
      <c r="D187" s="231"/>
      <c r="E187" s="3"/>
      <c r="F187" s="3"/>
      <c r="G187" s="3"/>
      <c r="H187" s="3"/>
      <c r="J187" s="226"/>
      <c r="K187" s="3"/>
      <c r="L187" s="3"/>
      <c r="O187" s="227"/>
      <c r="Q187" s="94"/>
      <c r="R187" s="94"/>
      <c r="S187" s="94"/>
      <c r="T187" s="94"/>
    </row>
    <row r="188" ht="15.75" customHeight="1">
      <c r="A188" s="234"/>
      <c r="B188" s="222"/>
      <c r="C188" s="223"/>
      <c r="D188" s="231"/>
      <c r="E188" s="3"/>
      <c r="F188" s="3"/>
      <c r="G188" s="3"/>
      <c r="H188" s="3"/>
      <c r="J188" s="226"/>
      <c r="K188" s="3"/>
      <c r="L188" s="3"/>
      <c r="O188" s="227"/>
      <c r="Q188" s="94"/>
      <c r="R188" s="94"/>
      <c r="S188" s="94"/>
      <c r="T188" s="94"/>
    </row>
    <row r="189" ht="15.75" customHeight="1">
      <c r="A189" s="234"/>
      <c r="B189" s="222"/>
      <c r="C189" s="223"/>
      <c r="D189" s="231"/>
      <c r="E189" s="3"/>
      <c r="F189" s="3"/>
      <c r="G189" s="3"/>
      <c r="H189" s="3"/>
      <c r="J189" s="226"/>
      <c r="K189" s="3"/>
      <c r="L189" s="3"/>
      <c r="O189" s="227"/>
      <c r="Q189" s="94"/>
      <c r="R189" s="94"/>
      <c r="S189" s="94"/>
      <c r="T189" s="94"/>
    </row>
    <row r="190" ht="15.75" customHeight="1">
      <c r="A190" s="234"/>
      <c r="B190" s="222"/>
      <c r="C190" s="223"/>
      <c r="D190" s="231"/>
      <c r="E190" s="3"/>
      <c r="F190" s="3"/>
      <c r="G190" s="3"/>
      <c r="H190" s="3"/>
      <c r="J190" s="226"/>
      <c r="K190" s="3"/>
      <c r="L190" s="3"/>
      <c r="O190" s="227"/>
      <c r="Q190" s="94"/>
      <c r="R190" s="94"/>
      <c r="S190" s="94"/>
      <c r="T190" s="94"/>
    </row>
    <row r="191" ht="15.75" customHeight="1">
      <c r="A191" s="234"/>
      <c r="B191" s="222"/>
      <c r="C191" s="223"/>
      <c r="D191" s="231"/>
      <c r="E191" s="3"/>
      <c r="F191" s="3"/>
      <c r="G191" s="3"/>
      <c r="H191" s="3"/>
      <c r="J191" s="226"/>
      <c r="K191" s="3"/>
      <c r="L191" s="3"/>
      <c r="O191" s="227"/>
      <c r="Q191" s="94"/>
      <c r="R191" s="94"/>
      <c r="S191" s="94"/>
      <c r="T191" s="94"/>
    </row>
    <row r="192" ht="15.75" customHeight="1">
      <c r="A192" s="234"/>
      <c r="B192" s="222"/>
      <c r="C192" s="223"/>
      <c r="D192" s="231"/>
      <c r="E192" s="3"/>
      <c r="F192" s="3"/>
      <c r="G192" s="3"/>
      <c r="H192" s="3"/>
      <c r="J192" s="226"/>
      <c r="K192" s="3"/>
      <c r="L192" s="3"/>
      <c r="O192" s="227"/>
      <c r="Q192" s="94"/>
      <c r="R192" s="94"/>
      <c r="S192" s="94"/>
      <c r="T192" s="94"/>
    </row>
    <row r="193" ht="15.75" customHeight="1">
      <c r="A193" s="234"/>
      <c r="B193" s="222"/>
      <c r="C193" s="223"/>
      <c r="D193" s="231"/>
      <c r="E193" s="3"/>
      <c r="F193" s="3"/>
      <c r="G193" s="3"/>
      <c r="H193" s="3"/>
      <c r="J193" s="226"/>
      <c r="K193" s="3"/>
      <c r="L193" s="3"/>
      <c r="O193" s="227"/>
      <c r="Q193" s="94"/>
      <c r="R193" s="94"/>
      <c r="S193" s="94"/>
      <c r="T193" s="94"/>
    </row>
    <row r="194" ht="15.75" customHeight="1">
      <c r="A194" s="234"/>
      <c r="B194" s="222"/>
      <c r="C194" s="223"/>
      <c r="D194" s="231"/>
      <c r="E194" s="3"/>
      <c r="F194" s="3"/>
      <c r="G194" s="3"/>
      <c r="H194" s="3"/>
      <c r="J194" s="226"/>
      <c r="K194" s="3"/>
      <c r="L194" s="3"/>
      <c r="O194" s="227"/>
      <c r="Q194" s="94"/>
      <c r="R194" s="94"/>
      <c r="S194" s="94"/>
      <c r="T194" s="94"/>
    </row>
    <row r="195" ht="15.75" customHeight="1">
      <c r="A195" s="234"/>
      <c r="B195" s="222"/>
      <c r="C195" s="223"/>
      <c r="D195" s="231"/>
      <c r="E195" s="3"/>
      <c r="F195" s="3"/>
      <c r="G195" s="3"/>
      <c r="H195" s="3"/>
      <c r="J195" s="226"/>
      <c r="K195" s="3"/>
      <c r="L195" s="3"/>
      <c r="O195" s="227"/>
      <c r="Q195" s="94"/>
      <c r="R195" s="94"/>
      <c r="S195" s="94"/>
      <c r="T195" s="94"/>
    </row>
    <row r="196" ht="15.75" customHeight="1">
      <c r="A196" s="234"/>
      <c r="B196" s="222"/>
      <c r="C196" s="223"/>
      <c r="D196" s="231"/>
      <c r="E196" s="3"/>
      <c r="F196" s="3"/>
      <c r="G196" s="3"/>
      <c r="H196" s="3"/>
      <c r="J196" s="226"/>
      <c r="K196" s="3"/>
      <c r="L196" s="3"/>
      <c r="O196" s="227"/>
      <c r="Q196" s="94"/>
      <c r="R196" s="94"/>
      <c r="S196" s="94"/>
      <c r="T196" s="94"/>
    </row>
    <row r="197" ht="15.75" customHeight="1">
      <c r="A197" s="234"/>
      <c r="B197" s="222"/>
      <c r="C197" s="223"/>
      <c r="D197" s="231"/>
      <c r="E197" s="3"/>
      <c r="F197" s="3"/>
      <c r="G197" s="3"/>
      <c r="H197" s="3"/>
      <c r="J197" s="226"/>
      <c r="K197" s="3"/>
      <c r="L197" s="3"/>
      <c r="O197" s="227"/>
      <c r="Q197" s="94"/>
      <c r="R197" s="94"/>
      <c r="S197" s="94"/>
      <c r="T197" s="94"/>
    </row>
    <row r="198" ht="15.75" customHeight="1">
      <c r="A198" s="234"/>
      <c r="B198" s="222"/>
      <c r="C198" s="223"/>
      <c r="D198" s="231"/>
      <c r="E198" s="3"/>
      <c r="F198" s="3"/>
      <c r="G198" s="3"/>
      <c r="H198" s="3"/>
      <c r="J198" s="226"/>
      <c r="K198" s="3"/>
      <c r="L198" s="3"/>
      <c r="O198" s="227"/>
      <c r="Q198" s="94"/>
      <c r="R198" s="94"/>
      <c r="S198" s="94"/>
      <c r="T198" s="94"/>
    </row>
    <row r="199" ht="15.75" customHeight="1">
      <c r="A199" s="234"/>
      <c r="B199" s="222"/>
      <c r="C199" s="223"/>
      <c r="D199" s="231"/>
      <c r="E199" s="3"/>
      <c r="F199" s="3"/>
      <c r="G199" s="3"/>
      <c r="H199" s="3"/>
      <c r="J199" s="226"/>
      <c r="K199" s="3"/>
      <c r="L199" s="3"/>
      <c r="O199" s="227"/>
      <c r="Q199" s="94"/>
      <c r="R199" s="94"/>
      <c r="S199" s="94"/>
      <c r="T199" s="94"/>
    </row>
    <row r="200" ht="15.75" customHeight="1">
      <c r="A200" s="234"/>
      <c r="B200" s="222"/>
      <c r="C200" s="223"/>
      <c r="D200" s="231"/>
      <c r="E200" s="3"/>
      <c r="F200" s="3"/>
      <c r="G200" s="3"/>
      <c r="H200" s="3"/>
      <c r="J200" s="226"/>
      <c r="K200" s="3"/>
      <c r="L200" s="3"/>
      <c r="O200" s="227"/>
      <c r="Q200" s="94"/>
      <c r="R200" s="94"/>
      <c r="S200" s="94"/>
      <c r="T200" s="94"/>
    </row>
    <row r="201" ht="15.75" customHeight="1">
      <c r="A201" s="234"/>
      <c r="B201" s="222"/>
      <c r="C201" s="223"/>
      <c r="D201" s="231"/>
      <c r="E201" s="3"/>
      <c r="F201" s="3"/>
      <c r="G201" s="3"/>
      <c r="H201" s="3"/>
      <c r="J201" s="226"/>
      <c r="K201" s="3"/>
      <c r="L201" s="3"/>
      <c r="O201" s="227"/>
      <c r="Q201" s="94"/>
      <c r="R201" s="94"/>
      <c r="S201" s="94"/>
      <c r="T201" s="94"/>
    </row>
    <row r="202" ht="15.75" customHeight="1">
      <c r="A202" s="234"/>
      <c r="B202" s="222"/>
      <c r="C202" s="223"/>
      <c r="D202" s="231"/>
      <c r="E202" s="3"/>
      <c r="F202" s="3"/>
      <c r="G202" s="3"/>
      <c r="H202" s="3"/>
      <c r="J202" s="226"/>
      <c r="K202" s="3"/>
      <c r="L202" s="3"/>
      <c r="O202" s="227"/>
      <c r="Q202" s="94"/>
      <c r="R202" s="94"/>
      <c r="S202" s="94"/>
      <c r="T202" s="94"/>
    </row>
    <row r="203" ht="15.75" customHeight="1">
      <c r="A203" s="234"/>
      <c r="B203" s="222"/>
      <c r="C203" s="223"/>
      <c r="D203" s="231"/>
      <c r="E203" s="3"/>
      <c r="F203" s="3"/>
      <c r="G203" s="3"/>
      <c r="H203" s="3"/>
      <c r="J203" s="226"/>
      <c r="K203" s="3"/>
      <c r="L203" s="3"/>
      <c r="O203" s="227"/>
      <c r="Q203" s="94"/>
      <c r="R203" s="94"/>
      <c r="S203" s="94"/>
      <c r="T203" s="94"/>
    </row>
    <row r="204" ht="15.75" customHeight="1">
      <c r="A204" s="234"/>
      <c r="B204" s="222"/>
      <c r="C204" s="223"/>
      <c r="D204" s="231"/>
      <c r="E204" s="3"/>
      <c r="F204" s="3"/>
      <c r="G204" s="3"/>
      <c r="H204" s="3"/>
      <c r="J204" s="226"/>
      <c r="K204" s="3"/>
      <c r="L204" s="3"/>
      <c r="O204" s="227"/>
      <c r="Q204" s="94"/>
      <c r="R204" s="94"/>
      <c r="S204" s="94"/>
      <c r="T204" s="94"/>
    </row>
    <row r="205" ht="15.75" customHeight="1">
      <c r="A205" s="234"/>
      <c r="B205" s="222"/>
      <c r="C205" s="223"/>
      <c r="D205" s="231"/>
      <c r="E205" s="3"/>
      <c r="F205" s="3"/>
      <c r="G205" s="3"/>
      <c r="H205" s="3"/>
      <c r="J205" s="226"/>
      <c r="K205" s="3"/>
      <c r="L205" s="3"/>
      <c r="O205" s="227"/>
      <c r="Q205" s="94"/>
      <c r="R205" s="94"/>
      <c r="S205" s="94"/>
      <c r="T205" s="94"/>
    </row>
    <row r="206" ht="15.75" customHeight="1">
      <c r="A206" s="234"/>
      <c r="B206" s="222"/>
      <c r="C206" s="223"/>
      <c r="D206" s="231"/>
      <c r="E206" s="3"/>
      <c r="F206" s="3"/>
      <c r="G206" s="3"/>
      <c r="H206" s="3"/>
      <c r="J206" s="226"/>
      <c r="K206" s="3"/>
      <c r="L206" s="3"/>
      <c r="O206" s="227"/>
      <c r="Q206" s="94"/>
      <c r="R206" s="94"/>
      <c r="S206" s="94"/>
      <c r="T206" s="94"/>
    </row>
    <row r="207" ht="15.75" customHeight="1">
      <c r="A207" s="234"/>
      <c r="B207" s="222"/>
      <c r="C207" s="223"/>
      <c r="D207" s="231"/>
      <c r="E207" s="3"/>
      <c r="F207" s="3"/>
      <c r="G207" s="3"/>
      <c r="H207" s="3"/>
      <c r="J207" s="226"/>
      <c r="K207" s="3"/>
      <c r="L207" s="3"/>
      <c r="O207" s="227"/>
      <c r="Q207" s="94"/>
      <c r="R207" s="94"/>
      <c r="S207" s="94"/>
      <c r="T207" s="94"/>
    </row>
    <row r="208" ht="15.75" customHeight="1">
      <c r="A208" s="234"/>
      <c r="B208" s="222"/>
      <c r="C208" s="223"/>
      <c r="D208" s="231"/>
      <c r="E208" s="3"/>
      <c r="F208" s="3"/>
      <c r="G208" s="3"/>
      <c r="H208" s="3"/>
      <c r="J208" s="226"/>
      <c r="K208" s="3"/>
      <c r="L208" s="3"/>
      <c r="O208" s="227"/>
      <c r="Q208" s="94"/>
      <c r="R208" s="94"/>
      <c r="S208" s="94"/>
      <c r="T208" s="94"/>
    </row>
    <row r="209" ht="15.75" customHeight="1">
      <c r="A209" s="234"/>
      <c r="B209" s="222"/>
      <c r="C209" s="223"/>
      <c r="D209" s="231"/>
      <c r="E209" s="3"/>
      <c r="F209" s="3"/>
      <c r="G209" s="3"/>
      <c r="H209" s="3"/>
      <c r="J209" s="226"/>
      <c r="K209" s="3"/>
      <c r="L209" s="3"/>
      <c r="O209" s="227"/>
      <c r="Q209" s="94"/>
      <c r="R209" s="94"/>
      <c r="S209" s="94"/>
      <c r="T209" s="94"/>
    </row>
    <row r="210" ht="15.75" customHeight="1">
      <c r="A210" s="234"/>
      <c r="B210" s="222"/>
      <c r="C210" s="223"/>
      <c r="D210" s="231"/>
      <c r="E210" s="3"/>
      <c r="F210" s="3"/>
      <c r="G210" s="3"/>
      <c r="H210" s="3"/>
      <c r="J210" s="226"/>
      <c r="K210" s="3"/>
      <c r="L210" s="3"/>
      <c r="O210" s="227"/>
      <c r="Q210" s="94"/>
      <c r="R210" s="94"/>
      <c r="S210" s="94"/>
      <c r="T210" s="94"/>
    </row>
    <row r="211" ht="15.75" customHeight="1">
      <c r="A211" s="234"/>
      <c r="B211" s="222"/>
      <c r="C211" s="223"/>
      <c r="D211" s="231"/>
      <c r="E211" s="3"/>
      <c r="F211" s="3"/>
      <c r="G211" s="3"/>
      <c r="H211" s="3"/>
      <c r="J211" s="226"/>
      <c r="K211" s="3"/>
      <c r="L211" s="3"/>
      <c r="O211" s="227"/>
      <c r="Q211" s="94"/>
      <c r="R211" s="94"/>
      <c r="S211" s="94"/>
      <c r="T211" s="94"/>
    </row>
    <row r="212" ht="15.75" customHeight="1">
      <c r="A212" s="234"/>
      <c r="B212" s="222"/>
      <c r="C212" s="223"/>
      <c r="D212" s="231"/>
      <c r="E212" s="3"/>
      <c r="F212" s="3"/>
      <c r="G212" s="3"/>
      <c r="H212" s="3"/>
      <c r="J212" s="226"/>
      <c r="K212" s="3"/>
      <c r="L212" s="3"/>
      <c r="O212" s="227"/>
      <c r="Q212" s="94"/>
      <c r="R212" s="94"/>
      <c r="S212" s="94"/>
      <c r="T212" s="94"/>
    </row>
    <row r="213" ht="15.75" customHeight="1">
      <c r="A213" s="234"/>
      <c r="B213" s="222"/>
      <c r="C213" s="223"/>
      <c r="D213" s="231"/>
      <c r="E213" s="3"/>
      <c r="F213" s="3"/>
      <c r="G213" s="3"/>
      <c r="H213" s="3"/>
      <c r="J213" s="226"/>
      <c r="K213" s="3"/>
      <c r="L213" s="3"/>
      <c r="O213" s="227"/>
      <c r="Q213" s="94"/>
      <c r="R213" s="94"/>
      <c r="S213" s="94"/>
      <c r="T213" s="94"/>
    </row>
    <row r="214" ht="15.75" customHeight="1">
      <c r="A214" s="234"/>
      <c r="B214" s="222"/>
      <c r="C214" s="223"/>
      <c r="D214" s="231"/>
      <c r="E214" s="3"/>
      <c r="F214" s="3"/>
      <c r="G214" s="3"/>
      <c r="H214" s="3"/>
      <c r="J214" s="226"/>
      <c r="K214" s="3"/>
      <c r="L214" s="3"/>
      <c r="O214" s="227"/>
      <c r="Q214" s="94"/>
      <c r="R214" s="94"/>
      <c r="S214" s="94"/>
      <c r="T214" s="94"/>
    </row>
    <row r="215" ht="15.75" customHeight="1">
      <c r="A215" s="234"/>
      <c r="B215" s="222"/>
      <c r="C215" s="223"/>
      <c r="D215" s="231"/>
      <c r="E215" s="3"/>
      <c r="F215" s="3"/>
      <c r="G215" s="3"/>
      <c r="H215" s="3"/>
      <c r="J215" s="226"/>
      <c r="K215" s="3"/>
      <c r="L215" s="3"/>
      <c r="O215" s="227"/>
      <c r="Q215" s="94"/>
      <c r="R215" s="94"/>
      <c r="S215" s="94"/>
      <c r="T215" s="94"/>
    </row>
    <row r="216" ht="15.75" customHeight="1">
      <c r="A216" s="234"/>
      <c r="B216" s="222"/>
      <c r="C216" s="223"/>
      <c r="D216" s="231"/>
      <c r="E216" s="3"/>
      <c r="F216" s="3"/>
      <c r="G216" s="3"/>
      <c r="H216" s="3"/>
      <c r="J216" s="226"/>
      <c r="K216" s="3"/>
      <c r="L216" s="3"/>
      <c r="O216" s="227"/>
      <c r="Q216" s="94"/>
      <c r="R216" s="94"/>
      <c r="S216" s="94"/>
      <c r="T216" s="94"/>
    </row>
    <row r="217" ht="15.75" customHeight="1">
      <c r="A217" s="234"/>
      <c r="B217" s="222"/>
      <c r="C217" s="223"/>
      <c r="D217" s="231"/>
      <c r="E217" s="3"/>
      <c r="F217" s="3"/>
      <c r="G217" s="3"/>
      <c r="H217" s="3"/>
      <c r="J217" s="226"/>
      <c r="K217" s="3"/>
      <c r="L217" s="3"/>
      <c r="O217" s="227"/>
      <c r="Q217" s="94"/>
      <c r="R217" s="94"/>
      <c r="S217" s="94"/>
      <c r="T217" s="94"/>
    </row>
    <row r="218" ht="15.75" customHeight="1">
      <c r="A218" s="234"/>
      <c r="B218" s="222"/>
      <c r="C218" s="223"/>
      <c r="D218" s="231"/>
      <c r="E218" s="3"/>
      <c r="F218" s="3"/>
      <c r="G218" s="3"/>
      <c r="H218" s="3"/>
      <c r="J218" s="226"/>
      <c r="K218" s="3"/>
      <c r="L218" s="3"/>
      <c r="O218" s="227"/>
      <c r="Q218" s="94"/>
      <c r="R218" s="94"/>
      <c r="S218" s="94"/>
      <c r="T218" s="94"/>
    </row>
    <row r="219" ht="15.75" customHeight="1">
      <c r="A219" s="234"/>
      <c r="B219" s="222"/>
      <c r="C219" s="223"/>
      <c r="D219" s="231"/>
      <c r="E219" s="3"/>
      <c r="F219" s="3"/>
      <c r="G219" s="3"/>
      <c r="H219" s="3"/>
      <c r="J219" s="226"/>
      <c r="K219" s="3"/>
      <c r="L219" s="3"/>
      <c r="O219" s="227"/>
      <c r="Q219" s="94"/>
      <c r="R219" s="94"/>
      <c r="S219" s="94"/>
      <c r="T219" s="94"/>
    </row>
    <row r="220" ht="15.75" customHeight="1">
      <c r="A220" s="234"/>
      <c r="B220" s="222"/>
      <c r="C220" s="223"/>
      <c r="D220" s="231"/>
      <c r="E220" s="3"/>
      <c r="F220" s="3"/>
      <c r="G220" s="3"/>
      <c r="H220" s="3"/>
      <c r="J220" s="226"/>
      <c r="K220" s="3"/>
      <c r="L220" s="3"/>
      <c r="O220" s="227"/>
      <c r="Q220" s="94"/>
      <c r="R220" s="94"/>
      <c r="S220" s="94"/>
      <c r="T220" s="94"/>
    </row>
    <row r="221" ht="15.75" customHeight="1">
      <c r="A221" s="234"/>
      <c r="B221" s="222"/>
      <c r="C221" s="223"/>
      <c r="D221" s="231"/>
      <c r="E221" s="3"/>
      <c r="F221" s="3"/>
      <c r="G221" s="3"/>
      <c r="H221" s="3"/>
      <c r="J221" s="226"/>
      <c r="K221" s="3"/>
      <c r="L221" s="3"/>
      <c r="O221" s="227"/>
      <c r="Q221" s="94"/>
      <c r="R221" s="94"/>
      <c r="S221" s="94"/>
      <c r="T221" s="94"/>
    </row>
    <row r="222" ht="15.75" customHeight="1">
      <c r="A222" s="234"/>
      <c r="B222" s="222"/>
      <c r="C222" s="223"/>
      <c r="D222" s="231"/>
      <c r="E222" s="3"/>
      <c r="F222" s="3"/>
      <c r="G222" s="3"/>
      <c r="H222" s="3"/>
      <c r="J222" s="226"/>
      <c r="K222" s="3"/>
      <c r="L222" s="3"/>
      <c r="O222" s="227"/>
      <c r="Q222" s="94"/>
      <c r="R222" s="94"/>
      <c r="S222" s="94"/>
      <c r="T222" s="94"/>
    </row>
    <row r="223" ht="15.75" customHeight="1">
      <c r="A223" s="234"/>
      <c r="B223" s="222"/>
      <c r="C223" s="223"/>
      <c r="D223" s="231"/>
      <c r="E223" s="3"/>
      <c r="F223" s="3"/>
      <c r="G223" s="3"/>
      <c r="H223" s="3"/>
      <c r="J223" s="226"/>
      <c r="K223" s="3"/>
      <c r="L223" s="3"/>
      <c r="O223" s="227"/>
      <c r="Q223" s="94"/>
      <c r="R223" s="94"/>
      <c r="S223" s="94"/>
      <c r="T223" s="94"/>
    </row>
    <row r="224" ht="15.75" customHeight="1">
      <c r="A224" s="234"/>
      <c r="B224" s="222"/>
      <c r="C224" s="223"/>
      <c r="D224" s="231"/>
      <c r="E224" s="3"/>
      <c r="F224" s="3"/>
      <c r="G224" s="3"/>
      <c r="H224" s="3"/>
      <c r="J224" s="226"/>
      <c r="K224" s="3"/>
      <c r="L224" s="3"/>
      <c r="O224" s="227"/>
      <c r="Q224" s="94"/>
      <c r="R224" s="94"/>
      <c r="S224" s="94"/>
      <c r="T224" s="94"/>
    </row>
    <row r="225" ht="15.75" customHeight="1">
      <c r="A225" s="234"/>
      <c r="B225" s="222"/>
      <c r="C225" s="223"/>
      <c r="D225" s="231"/>
      <c r="E225" s="3"/>
      <c r="F225" s="3"/>
      <c r="G225" s="3"/>
      <c r="H225" s="3"/>
      <c r="J225" s="226"/>
      <c r="K225" s="3"/>
      <c r="L225" s="3"/>
      <c r="O225" s="227"/>
      <c r="Q225" s="94"/>
      <c r="R225" s="94"/>
      <c r="S225" s="94"/>
      <c r="T225" s="94"/>
    </row>
    <row r="226" ht="15.75" customHeight="1">
      <c r="A226" s="234"/>
      <c r="B226" s="222"/>
      <c r="C226" s="223"/>
      <c r="D226" s="231"/>
      <c r="E226" s="3"/>
      <c r="F226" s="3"/>
      <c r="G226" s="3"/>
      <c r="H226" s="3"/>
      <c r="J226" s="226"/>
      <c r="K226" s="3"/>
      <c r="L226" s="3"/>
      <c r="O226" s="227"/>
      <c r="Q226" s="94"/>
      <c r="R226" s="94"/>
      <c r="S226" s="94"/>
      <c r="T226" s="94"/>
    </row>
    <row r="227" ht="15.75" customHeight="1">
      <c r="A227" s="234"/>
      <c r="B227" s="222"/>
      <c r="C227" s="223"/>
      <c r="D227" s="231"/>
      <c r="E227" s="3"/>
      <c r="F227" s="3"/>
      <c r="G227" s="3"/>
      <c r="H227" s="3"/>
      <c r="J227" s="226"/>
      <c r="K227" s="3"/>
      <c r="L227" s="3"/>
      <c r="O227" s="227"/>
      <c r="Q227" s="94"/>
      <c r="R227" s="94"/>
      <c r="S227" s="94"/>
      <c r="T227" s="94"/>
    </row>
    <row r="228" ht="15.75" customHeight="1">
      <c r="A228" s="234"/>
      <c r="B228" s="222"/>
      <c r="C228" s="223"/>
      <c r="D228" s="231"/>
      <c r="E228" s="3"/>
      <c r="F228" s="3"/>
      <c r="G228" s="3"/>
      <c r="H228" s="3"/>
      <c r="J228" s="226"/>
      <c r="K228" s="3"/>
      <c r="L228" s="3"/>
      <c r="O228" s="227"/>
      <c r="Q228" s="94"/>
      <c r="R228" s="94"/>
      <c r="S228" s="94"/>
      <c r="T228" s="94"/>
    </row>
    <row r="229" ht="15.75" customHeight="1">
      <c r="A229" s="234"/>
      <c r="B229" s="222"/>
      <c r="C229" s="223"/>
      <c r="D229" s="231"/>
      <c r="E229" s="3"/>
      <c r="F229" s="3"/>
      <c r="G229" s="3"/>
      <c r="H229" s="3"/>
      <c r="J229" s="226"/>
      <c r="K229" s="3"/>
      <c r="L229" s="3"/>
      <c r="O229" s="227"/>
      <c r="Q229" s="94"/>
      <c r="R229" s="94"/>
      <c r="S229" s="94"/>
      <c r="T229" s="94"/>
    </row>
    <row r="230" ht="15.75" customHeight="1">
      <c r="A230" s="234"/>
      <c r="B230" s="222"/>
      <c r="C230" s="223"/>
      <c r="D230" s="231"/>
      <c r="E230" s="3"/>
      <c r="F230" s="3"/>
      <c r="G230" s="3"/>
      <c r="H230" s="3"/>
      <c r="J230" s="226"/>
      <c r="K230" s="3"/>
      <c r="L230" s="3"/>
      <c r="O230" s="227"/>
      <c r="Q230" s="94"/>
      <c r="R230" s="94"/>
      <c r="S230" s="94"/>
      <c r="T230" s="94"/>
    </row>
    <row r="231" ht="15.75" customHeight="1">
      <c r="A231" s="234"/>
      <c r="B231" s="222"/>
      <c r="C231" s="223"/>
      <c r="D231" s="231"/>
      <c r="E231" s="3"/>
      <c r="F231" s="3"/>
      <c r="G231" s="3"/>
      <c r="H231" s="3"/>
      <c r="J231" s="226"/>
      <c r="K231" s="3"/>
      <c r="L231" s="3"/>
      <c r="O231" s="227"/>
      <c r="Q231" s="94"/>
      <c r="R231" s="94"/>
      <c r="S231" s="94"/>
      <c r="T231" s="94"/>
    </row>
    <row r="232" ht="15.75" customHeight="1">
      <c r="A232" s="234"/>
      <c r="B232" s="222"/>
      <c r="C232" s="223"/>
      <c r="D232" s="231"/>
      <c r="E232" s="3"/>
      <c r="F232" s="3"/>
      <c r="G232" s="3"/>
      <c r="H232" s="3"/>
      <c r="J232" s="226"/>
      <c r="K232" s="3"/>
      <c r="L232" s="3"/>
      <c r="O232" s="227"/>
      <c r="Q232" s="94"/>
      <c r="R232" s="94"/>
      <c r="S232" s="94"/>
      <c r="T232" s="94"/>
    </row>
    <row r="233" ht="15.75" customHeight="1">
      <c r="A233" s="234"/>
      <c r="B233" s="222"/>
      <c r="C233" s="223"/>
      <c r="D233" s="231"/>
      <c r="E233" s="3"/>
      <c r="F233" s="3"/>
      <c r="G233" s="3"/>
      <c r="H233" s="3"/>
      <c r="J233" s="226"/>
      <c r="K233" s="3"/>
      <c r="L233" s="3"/>
      <c r="O233" s="227"/>
      <c r="Q233" s="94"/>
      <c r="R233" s="94"/>
      <c r="S233" s="94"/>
      <c r="T233" s="94"/>
    </row>
    <row r="234" ht="15.75" customHeight="1">
      <c r="A234" s="234"/>
      <c r="B234" s="222"/>
      <c r="C234" s="223"/>
      <c r="D234" s="231"/>
      <c r="E234" s="3"/>
      <c r="F234" s="3"/>
      <c r="G234" s="3"/>
      <c r="H234" s="3"/>
      <c r="J234" s="226"/>
      <c r="K234" s="3"/>
      <c r="L234" s="3"/>
      <c r="O234" s="227"/>
      <c r="Q234" s="94"/>
      <c r="R234" s="94"/>
      <c r="S234" s="94"/>
      <c r="T234" s="94"/>
    </row>
    <row r="235" ht="15.75" customHeight="1">
      <c r="A235" s="234"/>
      <c r="B235" s="222"/>
      <c r="C235" s="223"/>
      <c r="D235" s="231"/>
      <c r="E235" s="3"/>
      <c r="F235" s="3"/>
      <c r="G235" s="3"/>
      <c r="H235" s="3"/>
      <c r="J235" s="226"/>
      <c r="K235" s="3"/>
      <c r="L235" s="3"/>
      <c r="O235" s="227"/>
      <c r="Q235" s="94"/>
      <c r="R235" s="94"/>
      <c r="S235" s="94"/>
      <c r="T235" s="94"/>
    </row>
    <row r="236" ht="15.75" customHeight="1">
      <c r="A236" s="234"/>
      <c r="B236" s="222"/>
      <c r="C236" s="223"/>
      <c r="D236" s="231"/>
      <c r="E236" s="3"/>
      <c r="F236" s="3"/>
      <c r="G236" s="3"/>
      <c r="H236" s="3"/>
      <c r="J236" s="226"/>
      <c r="K236" s="3"/>
      <c r="L236" s="3"/>
      <c r="O236" s="227"/>
      <c r="Q236" s="94"/>
      <c r="R236" s="94"/>
      <c r="S236" s="94"/>
      <c r="T236" s="94"/>
    </row>
    <row r="237" ht="15.75" customHeight="1">
      <c r="A237" s="234"/>
      <c r="B237" s="222"/>
      <c r="C237" s="223"/>
      <c r="D237" s="231"/>
      <c r="E237" s="3"/>
      <c r="F237" s="3"/>
      <c r="G237" s="3"/>
      <c r="H237" s="3"/>
      <c r="J237" s="226"/>
      <c r="K237" s="3"/>
      <c r="L237" s="3"/>
      <c r="O237" s="227"/>
      <c r="Q237" s="94"/>
      <c r="R237" s="94"/>
      <c r="S237" s="94"/>
      <c r="T237" s="94"/>
    </row>
    <row r="238" ht="15.75" customHeight="1">
      <c r="A238" s="234"/>
      <c r="B238" s="222"/>
      <c r="C238" s="223"/>
      <c r="D238" s="231"/>
      <c r="E238" s="3"/>
      <c r="F238" s="3"/>
      <c r="G238" s="3"/>
      <c r="H238" s="3"/>
      <c r="J238" s="226"/>
      <c r="K238" s="3"/>
      <c r="L238" s="3"/>
      <c r="O238" s="227"/>
      <c r="Q238" s="94"/>
      <c r="R238" s="94"/>
      <c r="S238" s="94"/>
      <c r="T238" s="94"/>
    </row>
    <row r="239" ht="15.75" customHeight="1">
      <c r="A239" s="234"/>
      <c r="B239" s="222"/>
      <c r="C239" s="223"/>
      <c r="D239" s="231"/>
      <c r="E239" s="3"/>
      <c r="F239" s="3"/>
      <c r="G239" s="3"/>
      <c r="H239" s="3"/>
      <c r="J239" s="226"/>
      <c r="K239" s="3"/>
      <c r="L239" s="3"/>
      <c r="O239" s="227"/>
      <c r="Q239" s="94"/>
      <c r="R239" s="94"/>
      <c r="S239" s="94"/>
      <c r="T239" s="94"/>
    </row>
    <row r="240" ht="15.75" customHeight="1">
      <c r="A240" s="234"/>
      <c r="B240" s="222"/>
      <c r="C240" s="223"/>
      <c r="D240" s="231"/>
      <c r="E240" s="3"/>
      <c r="F240" s="3"/>
      <c r="G240" s="3"/>
      <c r="H240" s="3"/>
      <c r="J240" s="226"/>
      <c r="K240" s="3"/>
      <c r="L240" s="3"/>
      <c r="O240" s="227"/>
      <c r="Q240" s="94"/>
      <c r="R240" s="94"/>
      <c r="S240" s="94"/>
      <c r="T240" s="94"/>
    </row>
    <row r="241" ht="15.75" customHeight="1">
      <c r="A241" s="234"/>
      <c r="B241" s="222"/>
      <c r="C241" s="223"/>
      <c r="D241" s="231"/>
      <c r="E241" s="3"/>
      <c r="F241" s="3"/>
      <c r="G241" s="3"/>
      <c r="H241" s="3"/>
      <c r="J241" s="226"/>
      <c r="K241" s="3"/>
      <c r="L241" s="3"/>
      <c r="O241" s="227"/>
      <c r="Q241" s="94"/>
      <c r="R241" s="94"/>
      <c r="S241" s="94"/>
      <c r="T241" s="94"/>
    </row>
    <row r="242" ht="15.75" customHeight="1">
      <c r="A242" s="234"/>
      <c r="B242" s="222"/>
      <c r="C242" s="223"/>
      <c r="D242" s="231"/>
      <c r="E242" s="3"/>
      <c r="F242" s="3"/>
      <c r="G242" s="3"/>
      <c r="H242" s="3"/>
      <c r="J242" s="226"/>
      <c r="K242" s="3"/>
      <c r="L242" s="3"/>
      <c r="O242" s="227"/>
      <c r="Q242" s="94"/>
      <c r="R242" s="94"/>
      <c r="S242" s="94"/>
      <c r="T242" s="94"/>
    </row>
    <row r="243" ht="15.75" customHeight="1">
      <c r="A243" s="234"/>
      <c r="B243" s="222"/>
      <c r="C243" s="223"/>
      <c r="D243" s="231"/>
      <c r="E243" s="3"/>
      <c r="F243" s="3"/>
      <c r="G243" s="3"/>
      <c r="H243" s="3"/>
      <c r="J243" s="226"/>
      <c r="K243" s="3"/>
      <c r="L243" s="3"/>
      <c r="O243" s="227"/>
      <c r="Q243" s="94"/>
      <c r="R243" s="94"/>
      <c r="S243" s="94"/>
      <c r="T243" s="94"/>
    </row>
    <row r="244" ht="15.75" customHeight="1">
      <c r="A244" s="234"/>
      <c r="B244" s="222"/>
      <c r="C244" s="223"/>
      <c r="D244" s="231"/>
      <c r="E244" s="3"/>
      <c r="F244" s="3"/>
      <c r="G244" s="3"/>
      <c r="H244" s="3"/>
      <c r="J244" s="226"/>
      <c r="K244" s="3"/>
      <c r="L244" s="3"/>
      <c r="O244" s="227"/>
      <c r="Q244" s="94"/>
      <c r="R244" s="94"/>
      <c r="S244" s="94"/>
      <c r="T244" s="94"/>
    </row>
    <row r="245" ht="15.75" customHeight="1">
      <c r="A245" s="234"/>
      <c r="B245" s="222"/>
      <c r="C245" s="223"/>
      <c r="D245" s="231"/>
      <c r="E245" s="3"/>
      <c r="F245" s="3"/>
      <c r="G245" s="3"/>
      <c r="H245" s="3"/>
      <c r="J245" s="226"/>
      <c r="K245" s="3"/>
      <c r="L245" s="3"/>
      <c r="O245" s="227"/>
      <c r="Q245" s="94"/>
      <c r="R245" s="94"/>
      <c r="S245" s="94"/>
      <c r="T245" s="94"/>
    </row>
    <row r="246" ht="15.75" customHeight="1">
      <c r="A246" s="234"/>
      <c r="B246" s="222"/>
      <c r="C246" s="223"/>
      <c r="D246" s="231"/>
      <c r="E246" s="3"/>
      <c r="F246" s="3"/>
      <c r="G246" s="3"/>
      <c r="H246" s="3"/>
      <c r="J246" s="226"/>
      <c r="K246" s="3"/>
      <c r="L246" s="3"/>
      <c r="O246" s="227"/>
      <c r="Q246" s="94"/>
      <c r="R246" s="94"/>
      <c r="S246" s="94"/>
      <c r="T246" s="94"/>
    </row>
    <row r="247" ht="15.75" customHeight="1">
      <c r="A247" s="234"/>
      <c r="B247" s="222"/>
      <c r="C247" s="223"/>
      <c r="D247" s="231"/>
      <c r="E247" s="3"/>
      <c r="F247" s="3"/>
      <c r="G247" s="3"/>
      <c r="H247" s="3"/>
      <c r="J247" s="226"/>
      <c r="K247" s="3"/>
      <c r="L247" s="3"/>
      <c r="O247" s="227"/>
      <c r="Q247" s="94"/>
      <c r="R247" s="94"/>
      <c r="S247" s="94"/>
      <c r="T247" s="94"/>
    </row>
    <row r="248" ht="15.75" customHeight="1">
      <c r="A248" s="234"/>
      <c r="B248" s="222"/>
      <c r="C248" s="223"/>
      <c r="D248" s="231"/>
      <c r="E248" s="3"/>
      <c r="F248" s="3"/>
      <c r="G248" s="3"/>
      <c r="H248" s="3"/>
      <c r="J248" s="226"/>
      <c r="K248" s="3"/>
      <c r="L248" s="3"/>
      <c r="O248" s="227"/>
      <c r="Q248" s="94"/>
      <c r="R248" s="94"/>
      <c r="S248" s="94"/>
      <c r="T248" s="94"/>
    </row>
    <row r="249" ht="15.75" customHeight="1">
      <c r="A249" s="234"/>
      <c r="B249" s="222"/>
      <c r="C249" s="223"/>
      <c r="D249" s="231"/>
      <c r="E249" s="3"/>
      <c r="F249" s="3"/>
      <c r="G249" s="3"/>
      <c r="H249" s="3"/>
      <c r="J249" s="226"/>
      <c r="K249" s="3"/>
      <c r="L249" s="3"/>
      <c r="O249" s="227"/>
      <c r="Q249" s="94"/>
      <c r="R249" s="94"/>
      <c r="S249" s="94"/>
      <c r="T249" s="94"/>
    </row>
    <row r="250" ht="15.75" customHeight="1">
      <c r="A250" s="234"/>
      <c r="B250" s="222"/>
      <c r="C250" s="223"/>
      <c r="D250" s="231"/>
      <c r="E250" s="3"/>
      <c r="F250" s="3"/>
      <c r="G250" s="3"/>
      <c r="H250" s="3"/>
      <c r="J250" s="226"/>
      <c r="K250" s="3"/>
      <c r="L250" s="3"/>
      <c r="O250" s="227"/>
      <c r="Q250" s="94"/>
      <c r="R250" s="94"/>
      <c r="S250" s="94"/>
      <c r="T250" s="94"/>
    </row>
    <row r="251" ht="15.75" customHeight="1">
      <c r="A251" s="234"/>
      <c r="B251" s="222"/>
      <c r="C251" s="223"/>
      <c r="D251" s="231"/>
      <c r="E251" s="3"/>
      <c r="F251" s="3"/>
      <c r="G251" s="3"/>
      <c r="H251" s="3"/>
      <c r="J251" s="226"/>
      <c r="K251" s="3"/>
      <c r="L251" s="3"/>
      <c r="O251" s="227"/>
      <c r="Q251" s="94"/>
      <c r="R251" s="94"/>
      <c r="S251" s="94"/>
      <c r="T251" s="94"/>
    </row>
    <row r="252" ht="15.75" customHeight="1">
      <c r="A252" s="234"/>
      <c r="B252" s="222"/>
      <c r="C252" s="223"/>
      <c r="D252" s="231"/>
      <c r="E252" s="3"/>
      <c r="F252" s="3"/>
      <c r="G252" s="3"/>
      <c r="H252" s="3"/>
      <c r="J252" s="226"/>
      <c r="K252" s="3"/>
      <c r="L252" s="3"/>
      <c r="O252" s="227"/>
      <c r="Q252" s="94"/>
      <c r="R252" s="94"/>
      <c r="S252" s="94"/>
      <c r="T252" s="94"/>
    </row>
    <row r="253" ht="15.75" customHeight="1">
      <c r="A253" s="234"/>
      <c r="B253" s="222"/>
      <c r="C253" s="223"/>
      <c r="D253" s="231"/>
      <c r="E253" s="3"/>
      <c r="F253" s="3"/>
      <c r="G253" s="3"/>
      <c r="H253" s="3"/>
      <c r="J253" s="226"/>
      <c r="K253" s="3"/>
      <c r="L253" s="3"/>
      <c r="O253" s="227"/>
      <c r="Q253" s="94"/>
      <c r="R253" s="94"/>
      <c r="S253" s="94"/>
      <c r="T253" s="94"/>
    </row>
    <row r="254" ht="15.75" customHeight="1">
      <c r="A254" s="234"/>
      <c r="B254" s="222"/>
      <c r="C254" s="223"/>
      <c r="D254" s="231"/>
      <c r="E254" s="3"/>
      <c r="F254" s="3"/>
      <c r="G254" s="3"/>
      <c r="H254" s="3"/>
      <c r="J254" s="226"/>
      <c r="K254" s="3"/>
      <c r="L254" s="3"/>
      <c r="O254" s="227"/>
      <c r="Q254" s="94"/>
      <c r="R254" s="94"/>
      <c r="S254" s="94"/>
      <c r="T254" s="94"/>
    </row>
    <row r="255" ht="15.75" customHeight="1">
      <c r="A255" s="234"/>
      <c r="B255" s="222"/>
      <c r="C255" s="223"/>
      <c r="D255" s="231"/>
      <c r="E255" s="3"/>
      <c r="F255" s="3"/>
      <c r="G255" s="3"/>
      <c r="H255" s="3"/>
      <c r="J255" s="226"/>
      <c r="K255" s="3"/>
      <c r="L255" s="3"/>
      <c r="O255" s="227"/>
      <c r="Q255" s="94"/>
      <c r="R255" s="94"/>
      <c r="S255" s="94"/>
      <c r="T255" s="94"/>
    </row>
    <row r="256" ht="15.75" customHeight="1">
      <c r="A256" s="234"/>
      <c r="B256" s="222"/>
      <c r="C256" s="223"/>
      <c r="D256" s="231"/>
      <c r="E256" s="3"/>
      <c r="F256" s="3"/>
      <c r="G256" s="3"/>
      <c r="H256" s="3"/>
      <c r="J256" s="226"/>
      <c r="K256" s="3"/>
      <c r="L256" s="3"/>
      <c r="O256" s="227"/>
      <c r="Q256" s="94"/>
      <c r="R256" s="94"/>
      <c r="S256" s="94"/>
      <c r="T256" s="94"/>
    </row>
    <row r="257" ht="15.75" customHeight="1">
      <c r="A257" s="234"/>
      <c r="B257" s="222"/>
      <c r="C257" s="223"/>
      <c r="D257" s="231"/>
      <c r="E257" s="3"/>
      <c r="F257" s="3"/>
      <c r="G257" s="3"/>
      <c r="H257" s="3"/>
      <c r="J257" s="226"/>
      <c r="K257" s="3"/>
      <c r="L257" s="3"/>
      <c r="O257" s="227"/>
      <c r="Q257" s="94"/>
      <c r="R257" s="94"/>
      <c r="S257" s="94"/>
      <c r="T257" s="94"/>
    </row>
    <row r="258" ht="15.75" customHeight="1">
      <c r="A258" s="234"/>
      <c r="B258" s="222"/>
      <c r="C258" s="223"/>
      <c r="D258" s="231"/>
      <c r="E258" s="3"/>
      <c r="F258" s="3"/>
      <c r="G258" s="3"/>
      <c r="H258" s="3"/>
      <c r="J258" s="226"/>
      <c r="K258" s="3"/>
      <c r="L258" s="3"/>
      <c r="O258" s="227"/>
      <c r="Q258" s="94"/>
      <c r="R258" s="94"/>
      <c r="S258" s="94"/>
      <c r="T258" s="94"/>
    </row>
    <row r="259" ht="15.75" customHeight="1">
      <c r="A259" s="234"/>
      <c r="B259" s="222"/>
      <c r="C259" s="223"/>
      <c r="D259" s="231"/>
      <c r="E259" s="3"/>
      <c r="F259" s="3"/>
      <c r="G259" s="3"/>
      <c r="H259" s="3"/>
      <c r="J259" s="226"/>
      <c r="K259" s="3"/>
      <c r="L259" s="3"/>
      <c r="O259" s="227"/>
      <c r="Q259" s="94"/>
      <c r="R259" s="94"/>
      <c r="S259" s="94"/>
      <c r="T259" s="94"/>
    </row>
    <row r="260" ht="15.75" customHeight="1">
      <c r="A260" s="234"/>
      <c r="B260" s="222"/>
      <c r="C260" s="223"/>
      <c r="D260" s="231"/>
      <c r="E260" s="3"/>
      <c r="F260" s="3"/>
      <c r="G260" s="3"/>
      <c r="H260" s="3"/>
      <c r="J260" s="226"/>
      <c r="K260" s="3"/>
      <c r="L260" s="3"/>
      <c r="O260" s="227"/>
      <c r="Q260" s="94"/>
      <c r="R260" s="94"/>
      <c r="S260" s="94"/>
      <c r="T260" s="94"/>
    </row>
    <row r="261" ht="15.75" customHeight="1">
      <c r="A261" s="234"/>
      <c r="B261" s="222"/>
      <c r="C261" s="223"/>
      <c r="D261" s="231"/>
      <c r="E261" s="3"/>
      <c r="F261" s="3"/>
      <c r="G261" s="3"/>
      <c r="H261" s="3"/>
      <c r="J261" s="226"/>
      <c r="K261" s="3"/>
      <c r="L261" s="3"/>
      <c r="O261" s="227"/>
      <c r="Q261" s="94"/>
      <c r="R261" s="94"/>
      <c r="S261" s="94"/>
      <c r="T261" s="94"/>
    </row>
    <row r="262" ht="15.75" customHeight="1">
      <c r="A262" s="234"/>
      <c r="B262" s="222"/>
      <c r="C262" s="223"/>
      <c r="D262" s="231"/>
      <c r="E262" s="3"/>
      <c r="F262" s="3"/>
      <c r="G262" s="3"/>
      <c r="H262" s="3"/>
      <c r="J262" s="226"/>
      <c r="K262" s="3"/>
      <c r="L262" s="3"/>
      <c r="O262" s="227"/>
      <c r="Q262" s="94"/>
      <c r="R262" s="94"/>
      <c r="S262" s="94"/>
      <c r="T262" s="94"/>
    </row>
    <row r="263" ht="15.75" customHeight="1">
      <c r="A263" s="234"/>
      <c r="B263" s="222"/>
      <c r="C263" s="223"/>
      <c r="D263" s="231"/>
      <c r="E263" s="3"/>
      <c r="F263" s="3"/>
      <c r="G263" s="3"/>
      <c r="H263" s="3"/>
      <c r="J263" s="226"/>
      <c r="K263" s="3"/>
      <c r="L263" s="3"/>
      <c r="O263" s="227"/>
      <c r="Q263" s="94"/>
      <c r="R263" s="94"/>
      <c r="S263" s="94"/>
      <c r="T263" s="94"/>
    </row>
    <row r="264" ht="15.75" customHeight="1">
      <c r="A264" s="234"/>
      <c r="B264" s="222"/>
      <c r="C264" s="223"/>
      <c r="D264" s="231"/>
      <c r="E264" s="3"/>
      <c r="F264" s="3"/>
      <c r="G264" s="3"/>
      <c r="H264" s="3"/>
      <c r="J264" s="226"/>
      <c r="K264" s="3"/>
      <c r="L264" s="3"/>
      <c r="O264" s="227"/>
      <c r="Q264" s="94"/>
      <c r="R264" s="94"/>
      <c r="S264" s="94"/>
      <c r="T264" s="94"/>
    </row>
    <row r="265" ht="15.75" customHeight="1">
      <c r="A265" s="234"/>
      <c r="B265" s="222"/>
      <c r="C265" s="223"/>
      <c r="D265" s="231"/>
      <c r="E265" s="3"/>
      <c r="F265" s="3"/>
      <c r="G265" s="3"/>
      <c r="H265" s="3"/>
      <c r="J265" s="226"/>
      <c r="K265" s="3"/>
      <c r="L265" s="3"/>
      <c r="O265" s="227"/>
      <c r="Q265" s="94"/>
      <c r="R265" s="94"/>
      <c r="S265" s="94"/>
      <c r="T265" s="94"/>
    </row>
    <row r="266" ht="15.75" customHeight="1">
      <c r="A266" s="234"/>
      <c r="B266" s="222"/>
      <c r="C266" s="223"/>
      <c r="D266" s="231"/>
      <c r="E266" s="3"/>
      <c r="F266" s="3"/>
      <c r="G266" s="3"/>
      <c r="H266" s="3"/>
      <c r="J266" s="226"/>
      <c r="K266" s="3"/>
      <c r="L266" s="3"/>
      <c r="O266" s="227"/>
      <c r="Q266" s="94"/>
      <c r="R266" s="94"/>
      <c r="S266" s="94"/>
      <c r="T266" s="94"/>
    </row>
    <row r="267" ht="15.75" customHeight="1">
      <c r="A267" s="234"/>
      <c r="B267" s="222"/>
      <c r="C267" s="223"/>
      <c r="D267" s="231"/>
      <c r="E267" s="3"/>
      <c r="F267" s="3"/>
      <c r="G267" s="3"/>
      <c r="H267" s="3"/>
      <c r="J267" s="226"/>
      <c r="K267" s="3"/>
      <c r="L267" s="3"/>
      <c r="O267" s="227"/>
      <c r="Q267" s="94"/>
      <c r="R267" s="94"/>
      <c r="S267" s="94"/>
      <c r="T267" s="94"/>
    </row>
    <row r="268" ht="15.75" customHeight="1">
      <c r="A268" s="234"/>
      <c r="B268" s="222"/>
      <c r="C268" s="223"/>
      <c r="D268" s="231"/>
      <c r="E268" s="3"/>
      <c r="F268" s="3"/>
      <c r="G268" s="3"/>
      <c r="H268" s="3"/>
      <c r="J268" s="226"/>
      <c r="K268" s="3"/>
      <c r="L268" s="3"/>
      <c r="O268" s="227"/>
      <c r="Q268" s="94"/>
      <c r="R268" s="94"/>
      <c r="S268" s="94"/>
      <c r="T268" s="94"/>
    </row>
    <row r="269" ht="15.75" customHeight="1">
      <c r="A269" s="234"/>
      <c r="B269" s="222"/>
      <c r="C269" s="223"/>
      <c r="D269" s="231"/>
      <c r="E269" s="3"/>
      <c r="F269" s="3"/>
      <c r="G269" s="3"/>
      <c r="H269" s="3"/>
      <c r="J269" s="226"/>
      <c r="K269" s="3"/>
      <c r="L269" s="3"/>
      <c r="O269" s="227"/>
      <c r="Q269" s="94"/>
      <c r="R269" s="94"/>
      <c r="S269" s="94"/>
      <c r="T269" s="94"/>
    </row>
    <row r="270" ht="15.75" customHeight="1">
      <c r="A270" s="234"/>
      <c r="B270" s="222"/>
      <c r="C270" s="223"/>
      <c r="D270" s="231"/>
      <c r="E270" s="3"/>
      <c r="F270" s="3"/>
      <c r="G270" s="3"/>
      <c r="H270" s="3"/>
      <c r="J270" s="226"/>
      <c r="K270" s="3"/>
      <c r="L270" s="3"/>
      <c r="O270" s="227"/>
      <c r="Q270" s="94"/>
      <c r="R270" s="94"/>
      <c r="S270" s="94"/>
      <c r="T270" s="94"/>
    </row>
    <row r="271" ht="15.75" customHeight="1">
      <c r="A271" s="234"/>
      <c r="B271" s="222"/>
      <c r="C271" s="223"/>
      <c r="D271" s="231"/>
      <c r="E271" s="3"/>
      <c r="F271" s="3"/>
      <c r="G271" s="3"/>
      <c r="H271" s="3"/>
      <c r="J271" s="226"/>
      <c r="K271" s="3"/>
      <c r="L271" s="3"/>
      <c r="O271" s="227"/>
      <c r="Q271" s="94"/>
      <c r="R271" s="94"/>
      <c r="S271" s="94"/>
      <c r="T271" s="94"/>
    </row>
    <row r="272" ht="15.75" customHeight="1">
      <c r="A272" s="234"/>
      <c r="B272" s="222"/>
      <c r="C272" s="223"/>
      <c r="D272" s="231"/>
      <c r="E272" s="3"/>
      <c r="F272" s="3"/>
      <c r="G272" s="3"/>
      <c r="H272" s="3"/>
      <c r="J272" s="226"/>
      <c r="K272" s="3"/>
      <c r="L272" s="3"/>
      <c r="O272" s="227"/>
      <c r="Q272" s="94"/>
      <c r="R272" s="94"/>
      <c r="S272" s="94"/>
      <c r="T272" s="94"/>
    </row>
    <row r="273" ht="15.75" customHeight="1">
      <c r="A273" s="234"/>
      <c r="B273" s="222"/>
      <c r="C273" s="223"/>
      <c r="D273" s="231"/>
      <c r="E273" s="3"/>
      <c r="F273" s="3"/>
      <c r="G273" s="3"/>
      <c r="H273" s="3"/>
      <c r="J273" s="226"/>
      <c r="K273" s="3"/>
      <c r="L273" s="3"/>
      <c r="O273" s="227"/>
      <c r="Q273" s="94"/>
      <c r="R273" s="94"/>
      <c r="S273" s="94"/>
      <c r="T273" s="94"/>
    </row>
    <row r="274" ht="15.75" customHeight="1">
      <c r="A274" s="234"/>
      <c r="B274" s="222"/>
      <c r="C274" s="223"/>
      <c r="D274" s="231"/>
      <c r="E274" s="3"/>
      <c r="F274" s="3"/>
      <c r="G274" s="3"/>
      <c r="H274" s="3"/>
      <c r="J274" s="226"/>
      <c r="K274" s="3"/>
      <c r="L274" s="3"/>
      <c r="O274" s="227"/>
      <c r="Q274" s="94"/>
      <c r="R274" s="94"/>
      <c r="S274" s="94"/>
      <c r="T274" s="94"/>
    </row>
    <row r="275" ht="15.75" customHeight="1">
      <c r="A275" s="234"/>
      <c r="B275" s="222"/>
      <c r="C275" s="223"/>
      <c r="D275" s="231"/>
      <c r="E275" s="3"/>
      <c r="F275" s="3"/>
      <c r="G275" s="3"/>
      <c r="H275" s="3"/>
      <c r="J275" s="226"/>
      <c r="K275" s="3"/>
      <c r="L275" s="3"/>
      <c r="O275" s="227"/>
      <c r="Q275" s="94"/>
      <c r="R275" s="94"/>
      <c r="S275" s="94"/>
      <c r="T275" s="94"/>
    </row>
    <row r="276" ht="15.75" customHeight="1">
      <c r="A276" s="234"/>
      <c r="B276" s="222"/>
      <c r="C276" s="223"/>
      <c r="D276" s="231"/>
      <c r="E276" s="3"/>
      <c r="F276" s="3"/>
      <c r="G276" s="3"/>
      <c r="H276" s="3"/>
      <c r="J276" s="226"/>
      <c r="K276" s="3"/>
      <c r="L276" s="3"/>
      <c r="O276" s="227"/>
      <c r="Q276" s="94"/>
      <c r="R276" s="94"/>
      <c r="S276" s="94"/>
      <c r="T276" s="94"/>
    </row>
    <row r="277" ht="15.75" customHeight="1">
      <c r="A277" s="234"/>
      <c r="B277" s="222"/>
      <c r="C277" s="223"/>
      <c r="D277" s="231"/>
      <c r="E277" s="3"/>
      <c r="F277" s="3"/>
      <c r="G277" s="3"/>
      <c r="H277" s="3"/>
      <c r="J277" s="226"/>
      <c r="K277" s="3"/>
      <c r="L277" s="3"/>
      <c r="O277" s="227"/>
      <c r="Q277" s="94"/>
      <c r="R277" s="94"/>
      <c r="S277" s="94"/>
      <c r="T277" s="94"/>
    </row>
    <row r="278" ht="15.75" customHeight="1">
      <c r="A278" s="234"/>
      <c r="B278" s="222"/>
      <c r="C278" s="223"/>
      <c r="D278" s="231"/>
      <c r="E278" s="3"/>
      <c r="F278" s="3"/>
      <c r="G278" s="3"/>
      <c r="H278" s="3"/>
      <c r="J278" s="226"/>
      <c r="K278" s="3"/>
      <c r="L278" s="3"/>
      <c r="O278" s="227"/>
      <c r="Q278" s="94"/>
      <c r="R278" s="94"/>
      <c r="S278" s="94"/>
      <c r="T278" s="94"/>
    </row>
    <row r="279" ht="15.75" customHeight="1">
      <c r="A279" s="234"/>
      <c r="B279" s="222"/>
      <c r="C279" s="223"/>
      <c r="D279" s="231"/>
      <c r="E279" s="3"/>
      <c r="F279" s="3"/>
      <c r="G279" s="3"/>
      <c r="H279" s="3"/>
      <c r="J279" s="226"/>
      <c r="K279" s="3"/>
      <c r="L279" s="3"/>
      <c r="O279" s="227"/>
      <c r="Q279" s="94"/>
      <c r="R279" s="94"/>
      <c r="S279" s="94"/>
      <c r="T279" s="94"/>
    </row>
    <row r="280" ht="15.75" customHeight="1">
      <c r="A280" s="234"/>
      <c r="B280" s="222"/>
      <c r="C280" s="223"/>
      <c r="D280" s="231"/>
      <c r="E280" s="3"/>
      <c r="F280" s="3"/>
      <c r="G280" s="3"/>
      <c r="H280" s="3"/>
      <c r="J280" s="226"/>
      <c r="K280" s="3"/>
      <c r="L280" s="3"/>
      <c r="O280" s="227"/>
      <c r="Q280" s="94"/>
      <c r="R280" s="94"/>
      <c r="S280" s="94"/>
      <c r="T280" s="94"/>
    </row>
    <row r="281" ht="15.75" customHeight="1">
      <c r="A281" s="234"/>
      <c r="B281" s="222"/>
      <c r="C281" s="223"/>
      <c r="D281" s="231"/>
      <c r="E281" s="3"/>
      <c r="F281" s="3"/>
      <c r="G281" s="3"/>
      <c r="H281" s="3"/>
      <c r="J281" s="226"/>
      <c r="K281" s="3"/>
      <c r="L281" s="3"/>
      <c r="O281" s="227"/>
      <c r="Q281" s="94"/>
      <c r="R281" s="94"/>
      <c r="S281" s="94"/>
      <c r="T281" s="94"/>
    </row>
    <row r="282" ht="15.75" customHeight="1">
      <c r="A282" s="234"/>
      <c r="B282" s="222"/>
      <c r="C282" s="223"/>
      <c r="D282" s="231"/>
      <c r="E282" s="3"/>
      <c r="F282" s="3"/>
      <c r="G282" s="3"/>
      <c r="H282" s="3"/>
      <c r="J282" s="226"/>
      <c r="K282" s="3"/>
      <c r="L282" s="3"/>
      <c r="O282" s="227"/>
      <c r="Q282" s="94"/>
      <c r="R282" s="94"/>
      <c r="S282" s="94"/>
      <c r="T282" s="94"/>
    </row>
    <row r="283" ht="15.75" customHeight="1">
      <c r="A283" s="234"/>
      <c r="B283" s="222"/>
      <c r="C283" s="223"/>
      <c r="D283" s="231"/>
      <c r="E283" s="3"/>
      <c r="F283" s="3"/>
      <c r="G283" s="3"/>
      <c r="H283" s="3"/>
      <c r="J283" s="226"/>
      <c r="K283" s="3"/>
      <c r="L283" s="3"/>
      <c r="O283" s="227"/>
      <c r="Q283" s="94"/>
      <c r="R283" s="94"/>
      <c r="S283" s="94"/>
      <c r="T283" s="94"/>
    </row>
    <row r="284" ht="15.75" customHeight="1">
      <c r="A284" s="234"/>
      <c r="B284" s="222"/>
      <c r="C284" s="223"/>
      <c r="D284" s="231"/>
      <c r="E284" s="3"/>
      <c r="F284" s="3"/>
      <c r="G284" s="3"/>
      <c r="H284" s="3"/>
      <c r="J284" s="226"/>
      <c r="K284" s="3"/>
      <c r="L284" s="3"/>
      <c r="O284" s="227"/>
      <c r="Q284" s="94"/>
      <c r="R284" s="94"/>
      <c r="S284" s="94"/>
      <c r="T284" s="94"/>
    </row>
    <row r="285" ht="15.75" customHeight="1">
      <c r="A285" s="234"/>
      <c r="B285" s="222"/>
      <c r="C285" s="223"/>
      <c r="D285" s="231"/>
      <c r="E285" s="3"/>
      <c r="F285" s="3"/>
      <c r="G285" s="3"/>
      <c r="H285" s="3"/>
      <c r="J285" s="226"/>
      <c r="K285" s="3"/>
      <c r="L285" s="3"/>
      <c r="O285" s="227"/>
      <c r="Q285" s="94"/>
      <c r="R285" s="94"/>
      <c r="S285" s="94"/>
      <c r="T285" s="94"/>
    </row>
    <row r="286" ht="15.75" customHeight="1">
      <c r="A286" s="234"/>
      <c r="B286" s="222"/>
      <c r="C286" s="223"/>
      <c r="D286" s="231"/>
      <c r="E286" s="3"/>
      <c r="F286" s="3"/>
      <c r="G286" s="3"/>
      <c r="H286" s="3"/>
      <c r="J286" s="226"/>
      <c r="K286" s="3"/>
      <c r="L286" s="3"/>
      <c r="O286" s="227"/>
      <c r="Q286" s="94"/>
      <c r="R286" s="94"/>
      <c r="S286" s="94"/>
      <c r="T286" s="94"/>
    </row>
    <row r="287" ht="15.75" customHeight="1">
      <c r="A287" s="234"/>
      <c r="B287" s="222"/>
      <c r="C287" s="223"/>
      <c r="D287" s="231"/>
      <c r="E287" s="3"/>
      <c r="F287" s="3"/>
      <c r="G287" s="3"/>
      <c r="H287" s="3"/>
      <c r="J287" s="226"/>
      <c r="K287" s="3"/>
      <c r="L287" s="3"/>
      <c r="O287" s="227"/>
      <c r="Q287" s="94"/>
      <c r="R287" s="94"/>
      <c r="S287" s="94"/>
      <c r="T287" s="94"/>
    </row>
    <row r="288" ht="15.75" customHeight="1">
      <c r="A288" s="234"/>
      <c r="B288" s="222"/>
      <c r="C288" s="223"/>
      <c r="D288" s="231"/>
      <c r="E288" s="3"/>
      <c r="F288" s="3"/>
      <c r="G288" s="3"/>
      <c r="H288" s="3"/>
      <c r="J288" s="226"/>
      <c r="K288" s="3"/>
      <c r="L288" s="3"/>
      <c r="O288" s="227"/>
      <c r="Q288" s="94"/>
      <c r="R288" s="94"/>
      <c r="S288" s="94"/>
      <c r="T288" s="94"/>
    </row>
    <row r="289" ht="15.75" customHeight="1">
      <c r="A289" s="234"/>
      <c r="B289" s="222"/>
      <c r="C289" s="223"/>
      <c r="D289" s="231"/>
      <c r="E289" s="3"/>
      <c r="F289" s="3"/>
      <c r="G289" s="3"/>
      <c r="H289" s="3"/>
      <c r="J289" s="226"/>
      <c r="K289" s="3"/>
      <c r="L289" s="3"/>
      <c r="O289" s="227"/>
      <c r="Q289" s="94"/>
      <c r="R289" s="94"/>
      <c r="S289" s="94"/>
      <c r="T289" s="94"/>
    </row>
    <row r="290" ht="15.75" customHeight="1">
      <c r="A290" s="234"/>
      <c r="B290" s="222"/>
      <c r="C290" s="223"/>
      <c r="D290" s="231"/>
      <c r="E290" s="3"/>
      <c r="F290" s="3"/>
      <c r="G290" s="3"/>
      <c r="H290" s="3"/>
      <c r="J290" s="226"/>
      <c r="K290" s="3"/>
      <c r="L290" s="3"/>
      <c r="O290" s="227"/>
      <c r="Q290" s="94"/>
      <c r="R290" s="94"/>
      <c r="S290" s="94"/>
      <c r="T290" s="94"/>
    </row>
    <row r="291" ht="15.75" customHeight="1">
      <c r="A291" s="234"/>
      <c r="B291" s="222"/>
      <c r="C291" s="223"/>
      <c r="D291" s="231"/>
      <c r="E291" s="3"/>
      <c r="F291" s="3"/>
      <c r="G291" s="3"/>
      <c r="H291" s="3"/>
      <c r="J291" s="226"/>
      <c r="K291" s="3"/>
      <c r="L291" s="3"/>
      <c r="O291" s="227"/>
      <c r="Q291" s="94"/>
      <c r="R291" s="94"/>
      <c r="S291" s="94"/>
      <c r="T291" s="94"/>
    </row>
    <row r="292" ht="15.75" customHeight="1">
      <c r="A292" s="234"/>
      <c r="B292" s="222"/>
      <c r="C292" s="223"/>
      <c r="D292" s="231"/>
      <c r="E292" s="3"/>
      <c r="F292" s="3"/>
      <c r="G292" s="3"/>
      <c r="H292" s="3"/>
      <c r="J292" s="226"/>
      <c r="K292" s="3"/>
      <c r="L292" s="3"/>
      <c r="O292" s="227"/>
      <c r="Q292" s="94"/>
      <c r="R292" s="94"/>
      <c r="S292" s="94"/>
      <c r="T292" s="94"/>
    </row>
    <row r="293" ht="15.75" customHeight="1">
      <c r="A293" s="234"/>
      <c r="B293" s="222"/>
      <c r="C293" s="223"/>
      <c r="D293" s="231"/>
      <c r="E293" s="3"/>
      <c r="F293" s="3"/>
      <c r="G293" s="3"/>
      <c r="H293" s="3"/>
      <c r="J293" s="226"/>
      <c r="K293" s="3"/>
      <c r="L293" s="3"/>
      <c r="O293" s="227"/>
      <c r="Q293" s="94"/>
      <c r="R293" s="94"/>
      <c r="S293" s="94"/>
      <c r="T293" s="94"/>
    </row>
    <row r="294" ht="15.75" customHeight="1">
      <c r="A294" s="234"/>
      <c r="B294" s="222"/>
      <c r="C294" s="223"/>
      <c r="D294" s="231"/>
      <c r="E294" s="3"/>
      <c r="F294" s="3"/>
      <c r="G294" s="3"/>
      <c r="H294" s="3"/>
      <c r="J294" s="226"/>
      <c r="K294" s="3"/>
      <c r="L294" s="3"/>
      <c r="O294" s="227"/>
      <c r="Q294" s="94"/>
      <c r="R294" s="94"/>
      <c r="S294" s="94"/>
      <c r="T294" s="94"/>
    </row>
    <row r="295" ht="15.75" customHeight="1">
      <c r="A295" s="234"/>
      <c r="B295" s="222"/>
      <c r="C295" s="223"/>
      <c r="D295" s="231"/>
      <c r="E295" s="3"/>
      <c r="F295" s="3"/>
      <c r="G295" s="3"/>
      <c r="H295" s="3"/>
      <c r="J295" s="226"/>
      <c r="K295" s="3"/>
      <c r="L295" s="3"/>
      <c r="O295" s="227"/>
      <c r="Q295" s="94"/>
      <c r="R295" s="94"/>
      <c r="S295" s="94"/>
      <c r="T295" s="94"/>
    </row>
    <row r="296" ht="15.75" customHeight="1">
      <c r="A296" s="234"/>
      <c r="B296" s="222"/>
      <c r="C296" s="223"/>
      <c r="D296" s="231"/>
      <c r="E296" s="3"/>
      <c r="F296" s="3"/>
      <c r="G296" s="3"/>
      <c r="H296" s="3"/>
      <c r="J296" s="226"/>
      <c r="K296" s="3"/>
      <c r="L296" s="3"/>
      <c r="O296" s="227"/>
      <c r="Q296" s="94"/>
      <c r="R296" s="94"/>
      <c r="S296" s="94"/>
      <c r="T296" s="94"/>
    </row>
    <row r="297" ht="15.75" customHeight="1">
      <c r="A297" s="234"/>
      <c r="B297" s="222"/>
      <c r="C297" s="223"/>
      <c r="D297" s="231"/>
      <c r="E297" s="3"/>
      <c r="F297" s="3"/>
      <c r="G297" s="3"/>
      <c r="H297" s="3"/>
      <c r="J297" s="226"/>
      <c r="K297" s="3"/>
      <c r="L297" s="3"/>
      <c r="O297" s="227"/>
      <c r="Q297" s="94"/>
      <c r="R297" s="94"/>
      <c r="S297" s="94"/>
      <c r="T297" s="94"/>
    </row>
    <row r="298" ht="15.75" customHeight="1">
      <c r="A298" s="234"/>
      <c r="B298" s="222"/>
      <c r="C298" s="223"/>
      <c r="D298" s="231"/>
      <c r="E298" s="3"/>
      <c r="F298" s="3"/>
      <c r="G298" s="3"/>
      <c r="H298" s="3"/>
      <c r="J298" s="226"/>
      <c r="K298" s="3"/>
      <c r="L298" s="3"/>
      <c r="O298" s="227"/>
      <c r="Q298" s="94"/>
      <c r="R298" s="94"/>
      <c r="S298" s="94"/>
      <c r="T298" s="94"/>
    </row>
    <row r="299" ht="15.75" customHeight="1">
      <c r="A299" s="234"/>
      <c r="B299" s="222"/>
      <c r="C299" s="223"/>
      <c r="D299" s="231"/>
      <c r="E299" s="3"/>
      <c r="F299" s="3"/>
      <c r="G299" s="3"/>
      <c r="H299" s="3"/>
      <c r="J299" s="226"/>
      <c r="K299" s="3"/>
      <c r="L299" s="3"/>
      <c r="O299" s="227"/>
      <c r="Q299" s="94"/>
      <c r="R299" s="94"/>
      <c r="S299" s="94"/>
      <c r="T299" s="94"/>
    </row>
    <row r="300" ht="15.75" customHeight="1">
      <c r="A300" s="234"/>
      <c r="B300" s="222"/>
      <c r="C300" s="223"/>
      <c r="D300" s="231"/>
      <c r="E300" s="3"/>
      <c r="F300" s="3"/>
      <c r="G300" s="3"/>
      <c r="H300" s="3"/>
      <c r="J300" s="226"/>
      <c r="K300" s="3"/>
      <c r="L300" s="3"/>
      <c r="O300" s="227"/>
      <c r="Q300" s="94"/>
      <c r="R300" s="94"/>
      <c r="S300" s="94"/>
      <c r="T300" s="94"/>
    </row>
    <row r="301" ht="15.75" customHeight="1">
      <c r="A301" s="234"/>
      <c r="B301" s="222"/>
      <c r="C301" s="223"/>
      <c r="D301" s="231"/>
      <c r="E301" s="3"/>
      <c r="F301" s="3"/>
      <c r="G301" s="3"/>
      <c r="H301" s="3"/>
      <c r="J301" s="226"/>
      <c r="K301" s="3"/>
      <c r="L301" s="3"/>
      <c r="O301" s="227"/>
      <c r="Q301" s="94"/>
      <c r="R301" s="94"/>
      <c r="S301" s="94"/>
      <c r="T301" s="94"/>
    </row>
    <row r="302" ht="15.75" customHeight="1">
      <c r="A302" s="234"/>
      <c r="B302" s="222"/>
      <c r="C302" s="223"/>
      <c r="D302" s="231"/>
      <c r="E302" s="3"/>
      <c r="F302" s="3"/>
      <c r="G302" s="3"/>
      <c r="H302" s="3"/>
      <c r="J302" s="226"/>
      <c r="K302" s="3"/>
      <c r="L302" s="3"/>
      <c r="O302" s="227"/>
      <c r="Q302" s="94"/>
      <c r="R302" s="94"/>
      <c r="S302" s="94"/>
      <c r="T302" s="94"/>
    </row>
    <row r="303" ht="15.75" customHeight="1">
      <c r="A303" s="234"/>
      <c r="B303" s="222"/>
      <c r="C303" s="223"/>
      <c r="D303" s="231"/>
      <c r="E303" s="3"/>
      <c r="F303" s="3"/>
      <c r="G303" s="3"/>
      <c r="H303" s="3"/>
      <c r="J303" s="226"/>
      <c r="K303" s="3"/>
      <c r="L303" s="3"/>
      <c r="O303" s="227"/>
      <c r="Q303" s="94"/>
      <c r="R303" s="94"/>
      <c r="S303" s="94"/>
      <c r="T303" s="94"/>
    </row>
    <row r="304" ht="15.75" customHeight="1">
      <c r="A304" s="234"/>
      <c r="B304" s="222"/>
      <c r="C304" s="223"/>
      <c r="D304" s="231"/>
      <c r="E304" s="3"/>
      <c r="F304" s="3"/>
      <c r="G304" s="3"/>
      <c r="H304" s="3"/>
      <c r="J304" s="226"/>
      <c r="K304" s="3"/>
      <c r="L304" s="3"/>
      <c r="O304" s="227"/>
      <c r="Q304" s="94"/>
      <c r="R304" s="94"/>
      <c r="S304" s="94"/>
      <c r="T304" s="94"/>
    </row>
    <row r="305" ht="15.75" customHeight="1">
      <c r="A305" s="234"/>
      <c r="B305" s="222"/>
      <c r="C305" s="223"/>
      <c r="D305" s="231"/>
      <c r="E305" s="3"/>
      <c r="F305" s="3"/>
      <c r="G305" s="3"/>
      <c r="H305" s="3"/>
      <c r="J305" s="226"/>
      <c r="K305" s="3"/>
      <c r="L305" s="3"/>
      <c r="O305" s="227"/>
      <c r="Q305" s="94"/>
      <c r="R305" s="94"/>
      <c r="S305" s="94"/>
      <c r="T305" s="94"/>
    </row>
    <row r="306" ht="15.75" customHeight="1">
      <c r="A306" s="234"/>
      <c r="B306" s="222"/>
      <c r="C306" s="223"/>
      <c r="D306" s="231"/>
      <c r="E306" s="3"/>
      <c r="F306" s="3"/>
      <c r="G306" s="3"/>
      <c r="H306" s="3"/>
      <c r="J306" s="226"/>
      <c r="K306" s="3"/>
      <c r="L306" s="3"/>
      <c r="O306" s="227"/>
      <c r="Q306" s="94"/>
      <c r="R306" s="94"/>
      <c r="S306" s="94"/>
      <c r="T306" s="94"/>
    </row>
    <row r="307" ht="15.75" customHeight="1">
      <c r="A307" s="234"/>
      <c r="B307" s="222"/>
      <c r="C307" s="223"/>
      <c r="D307" s="231"/>
      <c r="E307" s="3"/>
      <c r="F307" s="3"/>
      <c r="G307" s="3"/>
      <c r="H307" s="3"/>
      <c r="J307" s="226"/>
      <c r="K307" s="3"/>
      <c r="L307" s="3"/>
      <c r="O307" s="227"/>
      <c r="Q307" s="94"/>
      <c r="R307" s="94"/>
      <c r="S307" s="94"/>
      <c r="T307" s="94"/>
    </row>
    <row r="308" ht="15.75" customHeight="1">
      <c r="A308" s="234"/>
      <c r="B308" s="222"/>
      <c r="C308" s="223"/>
      <c r="D308" s="231"/>
      <c r="E308" s="3"/>
      <c r="F308" s="3"/>
      <c r="G308" s="3"/>
      <c r="H308" s="3"/>
      <c r="J308" s="226"/>
      <c r="K308" s="3"/>
      <c r="L308" s="3"/>
      <c r="O308" s="227"/>
      <c r="Q308" s="94"/>
      <c r="R308" s="94"/>
      <c r="S308" s="94"/>
      <c r="T308" s="94"/>
    </row>
    <row r="309" ht="15.75" customHeight="1">
      <c r="A309" s="234"/>
      <c r="B309" s="222"/>
      <c r="C309" s="223"/>
      <c r="D309" s="231"/>
      <c r="E309" s="3"/>
      <c r="F309" s="3"/>
      <c r="G309" s="3"/>
      <c r="H309" s="3"/>
      <c r="J309" s="226"/>
      <c r="K309" s="3"/>
      <c r="L309" s="3"/>
      <c r="O309" s="227"/>
      <c r="Q309" s="94"/>
      <c r="R309" s="94"/>
      <c r="S309" s="94"/>
      <c r="T309" s="94"/>
    </row>
    <row r="310" ht="15.75" customHeight="1">
      <c r="A310" s="234"/>
      <c r="B310" s="222"/>
      <c r="C310" s="223"/>
      <c r="D310" s="231"/>
      <c r="E310" s="3"/>
      <c r="F310" s="3"/>
      <c r="G310" s="3"/>
      <c r="H310" s="3"/>
      <c r="J310" s="226"/>
      <c r="K310" s="3"/>
      <c r="L310" s="3"/>
      <c r="O310" s="227"/>
      <c r="Q310" s="94"/>
      <c r="R310" s="94"/>
      <c r="S310" s="94"/>
      <c r="T310" s="94"/>
    </row>
    <row r="311" ht="15.75" customHeight="1">
      <c r="A311" s="234"/>
      <c r="B311" s="222"/>
      <c r="C311" s="223"/>
      <c r="D311" s="231"/>
      <c r="E311" s="3"/>
      <c r="F311" s="3"/>
      <c r="G311" s="3"/>
      <c r="H311" s="3"/>
      <c r="J311" s="226"/>
      <c r="K311" s="3"/>
      <c r="L311" s="3"/>
      <c r="O311" s="227"/>
      <c r="Q311" s="94"/>
      <c r="R311" s="94"/>
      <c r="S311" s="94"/>
      <c r="T311" s="94"/>
    </row>
    <row r="312" ht="15.75" customHeight="1">
      <c r="A312" s="234"/>
      <c r="B312" s="222"/>
      <c r="C312" s="223"/>
      <c r="D312" s="231"/>
      <c r="E312" s="3"/>
      <c r="F312" s="3"/>
      <c r="G312" s="3"/>
      <c r="H312" s="3"/>
      <c r="J312" s="226"/>
      <c r="K312" s="3"/>
      <c r="L312" s="3"/>
      <c r="O312" s="227"/>
      <c r="Q312" s="94"/>
      <c r="R312" s="94"/>
      <c r="S312" s="94"/>
      <c r="T312" s="94"/>
    </row>
    <row r="313" ht="15.75" customHeight="1">
      <c r="A313" s="234"/>
      <c r="B313" s="222"/>
      <c r="C313" s="223"/>
      <c r="D313" s="231"/>
      <c r="E313" s="3"/>
      <c r="F313" s="3"/>
      <c r="G313" s="3"/>
      <c r="H313" s="3"/>
      <c r="J313" s="226"/>
      <c r="K313" s="3"/>
      <c r="L313" s="3"/>
      <c r="O313" s="227"/>
      <c r="Q313" s="94"/>
      <c r="R313" s="94"/>
      <c r="S313" s="94"/>
      <c r="T313" s="94"/>
    </row>
    <row r="314" ht="15.75" customHeight="1">
      <c r="A314" s="234"/>
      <c r="B314" s="222"/>
      <c r="C314" s="223"/>
      <c r="D314" s="231"/>
      <c r="E314" s="3"/>
      <c r="F314" s="3"/>
      <c r="G314" s="3"/>
      <c r="H314" s="3"/>
      <c r="J314" s="226"/>
      <c r="K314" s="3"/>
      <c r="L314" s="3"/>
      <c r="O314" s="227"/>
      <c r="Q314" s="94"/>
      <c r="R314" s="94"/>
      <c r="S314" s="94"/>
      <c r="T314" s="94"/>
    </row>
    <row r="315" ht="15.75" customHeight="1">
      <c r="A315" s="234"/>
      <c r="B315" s="222"/>
      <c r="C315" s="223"/>
      <c r="D315" s="231"/>
      <c r="E315" s="3"/>
      <c r="F315" s="3"/>
      <c r="G315" s="3"/>
      <c r="H315" s="3"/>
      <c r="J315" s="226"/>
      <c r="K315" s="3"/>
      <c r="L315" s="3"/>
      <c r="O315" s="227"/>
      <c r="Q315" s="94"/>
      <c r="R315" s="94"/>
      <c r="S315" s="94"/>
      <c r="T315" s="94"/>
    </row>
    <row r="316" ht="15.75" customHeight="1">
      <c r="A316" s="234"/>
      <c r="B316" s="222"/>
      <c r="C316" s="223"/>
      <c r="D316" s="231"/>
      <c r="E316" s="3"/>
      <c r="F316" s="3"/>
      <c r="G316" s="3"/>
      <c r="H316" s="3"/>
      <c r="J316" s="226"/>
      <c r="K316" s="3"/>
      <c r="L316" s="3"/>
      <c r="O316" s="227"/>
      <c r="Q316" s="94"/>
      <c r="R316" s="94"/>
      <c r="S316" s="94"/>
      <c r="T316" s="94"/>
    </row>
    <row r="317" ht="15.75" customHeight="1">
      <c r="A317" s="234"/>
      <c r="B317" s="222"/>
      <c r="C317" s="223"/>
      <c r="D317" s="231"/>
      <c r="E317" s="3"/>
      <c r="F317" s="3"/>
      <c r="G317" s="3"/>
      <c r="H317" s="3"/>
      <c r="J317" s="226"/>
      <c r="K317" s="3"/>
      <c r="L317" s="3"/>
      <c r="O317" s="227"/>
      <c r="Q317" s="94"/>
      <c r="R317" s="94"/>
      <c r="S317" s="94"/>
      <c r="T317" s="94"/>
    </row>
    <row r="318" ht="15.75" customHeight="1">
      <c r="A318" s="234"/>
      <c r="B318" s="222"/>
      <c r="C318" s="223"/>
      <c r="D318" s="231"/>
      <c r="E318" s="3"/>
      <c r="F318" s="3"/>
      <c r="G318" s="3"/>
      <c r="H318" s="3"/>
      <c r="J318" s="226"/>
      <c r="K318" s="3"/>
      <c r="L318" s="3"/>
      <c r="O318" s="227"/>
      <c r="Q318" s="94"/>
      <c r="R318" s="94"/>
      <c r="S318" s="94"/>
      <c r="T318" s="94"/>
    </row>
    <row r="319" ht="15.75" customHeight="1">
      <c r="A319" s="234"/>
      <c r="B319" s="222"/>
      <c r="C319" s="223"/>
      <c r="D319" s="231"/>
      <c r="E319" s="3"/>
      <c r="F319" s="3"/>
      <c r="G319" s="3"/>
      <c r="H319" s="3"/>
      <c r="J319" s="226"/>
      <c r="K319" s="3"/>
      <c r="L319" s="3"/>
      <c r="O319" s="227"/>
      <c r="Q319" s="94"/>
      <c r="R319" s="94"/>
      <c r="S319" s="94"/>
      <c r="T319" s="94"/>
    </row>
    <row r="320" ht="15.75" customHeight="1">
      <c r="A320" s="234"/>
      <c r="B320" s="222"/>
      <c r="C320" s="223"/>
      <c r="D320" s="231"/>
      <c r="E320" s="3"/>
      <c r="F320" s="3"/>
      <c r="G320" s="3"/>
      <c r="H320" s="3"/>
      <c r="J320" s="226"/>
      <c r="K320" s="3"/>
      <c r="L320" s="3"/>
      <c r="O320" s="227"/>
      <c r="Q320" s="94"/>
      <c r="R320" s="94"/>
      <c r="S320" s="94"/>
      <c r="T320" s="94"/>
    </row>
    <row r="321" ht="15.75" customHeight="1">
      <c r="A321" s="234"/>
      <c r="B321" s="222"/>
      <c r="C321" s="223"/>
      <c r="D321" s="231"/>
      <c r="E321" s="3"/>
      <c r="F321" s="3"/>
      <c r="G321" s="3"/>
      <c r="H321" s="3"/>
      <c r="J321" s="226"/>
      <c r="K321" s="3"/>
      <c r="L321" s="3"/>
      <c r="O321" s="227"/>
      <c r="Q321" s="94"/>
      <c r="R321" s="94"/>
      <c r="S321" s="94"/>
      <c r="T321" s="94"/>
    </row>
    <row r="322" ht="15.75" customHeight="1">
      <c r="A322" s="234"/>
      <c r="B322" s="222"/>
      <c r="C322" s="223"/>
      <c r="D322" s="231"/>
      <c r="E322" s="3"/>
      <c r="F322" s="3"/>
      <c r="G322" s="3"/>
      <c r="H322" s="3"/>
      <c r="J322" s="226"/>
      <c r="K322" s="3"/>
      <c r="L322" s="3"/>
      <c r="O322" s="227"/>
      <c r="Q322" s="94"/>
      <c r="R322" s="94"/>
      <c r="S322" s="94"/>
      <c r="T322" s="94"/>
    </row>
    <row r="323" ht="15.75" customHeight="1">
      <c r="A323" s="234"/>
      <c r="B323" s="222"/>
      <c r="C323" s="223"/>
      <c r="D323" s="231"/>
      <c r="E323" s="3"/>
      <c r="F323" s="3"/>
      <c r="G323" s="3"/>
      <c r="H323" s="3"/>
      <c r="J323" s="226"/>
      <c r="K323" s="3"/>
      <c r="L323" s="3"/>
      <c r="O323" s="227"/>
      <c r="Q323" s="94"/>
      <c r="R323" s="94"/>
      <c r="S323" s="94"/>
      <c r="T323" s="94"/>
    </row>
    <row r="324" ht="15.75" customHeight="1">
      <c r="A324" s="234"/>
      <c r="B324" s="222"/>
      <c r="C324" s="223"/>
      <c r="D324" s="231"/>
      <c r="E324" s="3"/>
      <c r="F324" s="3"/>
      <c r="G324" s="3"/>
      <c r="H324" s="3"/>
      <c r="J324" s="226"/>
      <c r="K324" s="3"/>
      <c r="L324" s="3"/>
      <c r="O324" s="227"/>
      <c r="Q324" s="94"/>
      <c r="R324" s="94"/>
      <c r="S324" s="94"/>
      <c r="T324" s="94"/>
    </row>
    <row r="325" ht="15.75" customHeight="1">
      <c r="A325" s="234"/>
      <c r="B325" s="222"/>
      <c r="C325" s="223"/>
      <c r="D325" s="231"/>
      <c r="E325" s="3"/>
      <c r="F325" s="3"/>
      <c r="G325" s="3"/>
      <c r="H325" s="3"/>
      <c r="J325" s="226"/>
      <c r="K325" s="3"/>
      <c r="L325" s="3"/>
      <c r="O325" s="227"/>
      <c r="Q325" s="94"/>
      <c r="R325" s="94"/>
      <c r="S325" s="94"/>
      <c r="T325" s="94"/>
    </row>
    <row r="326" ht="15.75" customHeight="1">
      <c r="A326" s="234"/>
      <c r="B326" s="222"/>
      <c r="C326" s="223"/>
      <c r="D326" s="231"/>
      <c r="E326" s="3"/>
      <c r="F326" s="3"/>
      <c r="G326" s="3"/>
      <c r="H326" s="3"/>
      <c r="J326" s="226"/>
      <c r="K326" s="3"/>
      <c r="L326" s="3"/>
      <c r="O326" s="227"/>
      <c r="Q326" s="94"/>
      <c r="R326" s="94"/>
      <c r="S326" s="94"/>
      <c r="T326" s="94"/>
    </row>
    <row r="327" ht="15.75" customHeight="1">
      <c r="A327" s="234"/>
      <c r="B327" s="222"/>
      <c r="C327" s="223"/>
      <c r="D327" s="231"/>
      <c r="E327" s="3"/>
      <c r="F327" s="3"/>
      <c r="G327" s="3"/>
      <c r="H327" s="3"/>
      <c r="J327" s="226"/>
      <c r="K327" s="3"/>
      <c r="L327" s="3"/>
      <c r="O327" s="227"/>
      <c r="Q327" s="94"/>
      <c r="R327" s="94"/>
      <c r="S327" s="94"/>
      <c r="T327" s="94"/>
    </row>
    <row r="328" ht="15.75" customHeight="1">
      <c r="A328" s="234"/>
      <c r="B328" s="222"/>
      <c r="C328" s="223"/>
      <c r="D328" s="231"/>
      <c r="E328" s="3"/>
      <c r="F328" s="3"/>
      <c r="G328" s="3"/>
      <c r="H328" s="3"/>
      <c r="J328" s="226"/>
      <c r="K328" s="3"/>
      <c r="L328" s="3"/>
      <c r="O328" s="227"/>
      <c r="Q328" s="94"/>
      <c r="R328" s="94"/>
      <c r="S328" s="94"/>
      <c r="T328" s="94"/>
    </row>
    <row r="329" ht="15.75" customHeight="1">
      <c r="A329" s="234"/>
      <c r="B329" s="222"/>
      <c r="C329" s="223"/>
      <c r="D329" s="231"/>
      <c r="E329" s="3"/>
      <c r="F329" s="3"/>
      <c r="G329" s="3"/>
      <c r="H329" s="3"/>
      <c r="J329" s="226"/>
      <c r="K329" s="3"/>
      <c r="L329" s="3"/>
      <c r="O329" s="227"/>
      <c r="Q329" s="94"/>
      <c r="R329" s="94"/>
      <c r="S329" s="94"/>
      <c r="T329" s="94"/>
    </row>
    <row r="330" ht="15.75" customHeight="1">
      <c r="A330" s="234"/>
      <c r="B330" s="222"/>
      <c r="C330" s="223"/>
      <c r="D330" s="231"/>
      <c r="E330" s="3"/>
      <c r="F330" s="3"/>
      <c r="G330" s="3"/>
      <c r="H330" s="3"/>
      <c r="J330" s="226"/>
      <c r="K330" s="3"/>
      <c r="L330" s="3"/>
      <c r="O330" s="227"/>
      <c r="Q330" s="94"/>
      <c r="R330" s="94"/>
      <c r="S330" s="94"/>
      <c r="T330" s="94"/>
    </row>
    <row r="331" ht="15.75" customHeight="1">
      <c r="A331" s="234"/>
      <c r="B331" s="222"/>
      <c r="C331" s="223"/>
      <c r="D331" s="231"/>
      <c r="E331" s="3"/>
      <c r="F331" s="3"/>
      <c r="G331" s="3"/>
      <c r="H331" s="3"/>
      <c r="J331" s="226"/>
      <c r="K331" s="3"/>
      <c r="L331" s="3"/>
      <c r="O331" s="227"/>
      <c r="Q331" s="94"/>
      <c r="R331" s="94"/>
      <c r="S331" s="94"/>
      <c r="T331" s="94"/>
    </row>
    <row r="332" ht="15.75" customHeight="1">
      <c r="A332" s="234"/>
      <c r="B332" s="222"/>
      <c r="C332" s="223"/>
      <c r="D332" s="231"/>
      <c r="E332" s="3"/>
      <c r="F332" s="3"/>
      <c r="G332" s="3"/>
      <c r="H332" s="3"/>
      <c r="J332" s="226"/>
      <c r="K332" s="3"/>
      <c r="L332" s="3"/>
      <c r="O332" s="227"/>
      <c r="Q332" s="94"/>
      <c r="R332" s="94"/>
      <c r="S332" s="94"/>
      <c r="T332" s="94"/>
    </row>
    <row r="333" ht="15.75" customHeight="1">
      <c r="A333" s="234"/>
      <c r="B333" s="222"/>
      <c r="C333" s="223"/>
      <c r="D333" s="231"/>
      <c r="E333" s="3"/>
      <c r="F333" s="3"/>
      <c r="G333" s="3"/>
      <c r="H333" s="3"/>
      <c r="J333" s="226"/>
      <c r="K333" s="3"/>
      <c r="L333" s="3"/>
      <c r="O333" s="227"/>
      <c r="Q333" s="94"/>
      <c r="R333" s="94"/>
      <c r="S333" s="94"/>
      <c r="T333" s="94"/>
    </row>
    <row r="334" ht="15.75" customHeight="1">
      <c r="A334" s="234"/>
      <c r="B334" s="222"/>
      <c r="C334" s="223"/>
      <c r="D334" s="231"/>
      <c r="E334" s="3"/>
      <c r="F334" s="3"/>
      <c r="G334" s="3"/>
      <c r="H334" s="3"/>
      <c r="J334" s="226"/>
      <c r="K334" s="3"/>
      <c r="L334" s="3"/>
      <c r="O334" s="227"/>
      <c r="Q334" s="94"/>
      <c r="R334" s="94"/>
      <c r="S334" s="94"/>
      <c r="T334" s="94"/>
    </row>
    <row r="335" ht="15.75" customHeight="1">
      <c r="A335" s="234"/>
      <c r="B335" s="222"/>
      <c r="C335" s="223"/>
      <c r="D335" s="231"/>
      <c r="E335" s="3"/>
      <c r="F335" s="3"/>
      <c r="G335" s="3"/>
      <c r="H335" s="3"/>
      <c r="J335" s="226"/>
      <c r="K335" s="3"/>
      <c r="L335" s="3"/>
      <c r="O335" s="227"/>
      <c r="Q335" s="94"/>
      <c r="R335" s="94"/>
      <c r="S335" s="94"/>
      <c r="T335" s="94"/>
    </row>
    <row r="336" ht="15.75" customHeight="1">
      <c r="A336" s="234"/>
      <c r="B336" s="222"/>
      <c r="C336" s="223"/>
      <c r="D336" s="231"/>
      <c r="E336" s="3"/>
      <c r="F336" s="3"/>
      <c r="G336" s="3"/>
      <c r="H336" s="3"/>
      <c r="J336" s="226"/>
      <c r="K336" s="3"/>
      <c r="L336" s="3"/>
      <c r="O336" s="227"/>
      <c r="Q336" s="94"/>
      <c r="R336" s="94"/>
      <c r="S336" s="94"/>
      <c r="T336" s="94"/>
    </row>
    <row r="337" ht="15.75" customHeight="1">
      <c r="A337" s="234"/>
      <c r="B337" s="222"/>
      <c r="C337" s="223"/>
      <c r="D337" s="231"/>
      <c r="E337" s="3"/>
      <c r="F337" s="3"/>
      <c r="G337" s="3"/>
      <c r="H337" s="3"/>
      <c r="J337" s="226"/>
      <c r="K337" s="3"/>
      <c r="L337" s="3"/>
      <c r="O337" s="227"/>
      <c r="Q337" s="94"/>
      <c r="R337" s="94"/>
      <c r="S337" s="94"/>
      <c r="T337" s="94"/>
    </row>
    <row r="338" ht="15.75" customHeight="1">
      <c r="A338" s="234"/>
      <c r="B338" s="222"/>
      <c r="C338" s="223"/>
      <c r="D338" s="231"/>
      <c r="E338" s="3"/>
      <c r="F338" s="3"/>
      <c r="G338" s="3"/>
      <c r="H338" s="3"/>
      <c r="J338" s="226"/>
      <c r="K338" s="3"/>
      <c r="L338" s="3"/>
      <c r="O338" s="227"/>
      <c r="Q338" s="94"/>
      <c r="R338" s="94"/>
      <c r="S338" s="94"/>
      <c r="T338" s="94"/>
    </row>
    <row r="339" ht="15.75" customHeight="1">
      <c r="A339" s="234"/>
      <c r="B339" s="222"/>
      <c r="C339" s="223"/>
      <c r="D339" s="231"/>
      <c r="E339" s="3"/>
      <c r="F339" s="3"/>
      <c r="G339" s="3"/>
      <c r="H339" s="3"/>
      <c r="J339" s="226"/>
      <c r="K339" s="3"/>
      <c r="L339" s="3"/>
      <c r="O339" s="227"/>
      <c r="Q339" s="94"/>
      <c r="R339" s="94"/>
      <c r="S339" s="94"/>
      <c r="T339" s="94"/>
    </row>
    <row r="340" ht="15.75" customHeight="1">
      <c r="A340" s="234"/>
      <c r="B340" s="222"/>
      <c r="C340" s="223"/>
      <c r="D340" s="231"/>
      <c r="E340" s="3"/>
      <c r="F340" s="3"/>
      <c r="G340" s="3"/>
      <c r="H340" s="3"/>
      <c r="J340" s="226"/>
      <c r="K340" s="3"/>
      <c r="L340" s="3"/>
      <c r="O340" s="227"/>
      <c r="Q340" s="94"/>
      <c r="R340" s="94"/>
      <c r="S340" s="94"/>
      <c r="T340" s="94"/>
    </row>
    <row r="341" ht="15.75" customHeight="1">
      <c r="A341" s="234"/>
      <c r="B341" s="222"/>
      <c r="C341" s="223"/>
      <c r="D341" s="231"/>
      <c r="E341" s="3"/>
      <c r="F341" s="3"/>
      <c r="G341" s="3"/>
      <c r="H341" s="3"/>
      <c r="J341" s="226"/>
      <c r="K341" s="3"/>
      <c r="L341" s="3"/>
      <c r="O341" s="227"/>
      <c r="Q341" s="94"/>
      <c r="R341" s="94"/>
      <c r="S341" s="94"/>
      <c r="T341" s="94"/>
    </row>
    <row r="342" ht="15.75" customHeight="1">
      <c r="A342" s="234"/>
      <c r="B342" s="222"/>
      <c r="C342" s="223"/>
      <c r="D342" s="231"/>
      <c r="E342" s="3"/>
      <c r="F342" s="3"/>
      <c r="G342" s="3"/>
      <c r="H342" s="3"/>
      <c r="J342" s="226"/>
      <c r="K342" s="3"/>
      <c r="L342" s="3"/>
      <c r="O342" s="227"/>
      <c r="Q342" s="94"/>
      <c r="R342" s="94"/>
      <c r="S342" s="94"/>
      <c r="T342" s="94"/>
    </row>
    <row r="343" ht="15.75" customHeight="1">
      <c r="A343" s="234"/>
      <c r="B343" s="222"/>
      <c r="C343" s="223"/>
      <c r="D343" s="231"/>
      <c r="E343" s="3"/>
      <c r="F343" s="3"/>
      <c r="G343" s="3"/>
      <c r="H343" s="3"/>
      <c r="J343" s="226"/>
      <c r="K343" s="3"/>
      <c r="L343" s="3"/>
      <c r="O343" s="227"/>
      <c r="Q343" s="94"/>
      <c r="R343" s="94"/>
      <c r="S343" s="94"/>
      <c r="T343" s="94"/>
    </row>
    <row r="344" ht="15.75" customHeight="1">
      <c r="A344" s="234"/>
      <c r="B344" s="222"/>
      <c r="C344" s="223"/>
      <c r="D344" s="231"/>
      <c r="E344" s="3"/>
      <c r="F344" s="3"/>
      <c r="G344" s="3"/>
      <c r="H344" s="3"/>
      <c r="J344" s="226"/>
      <c r="K344" s="3"/>
      <c r="L344" s="3"/>
      <c r="O344" s="227"/>
      <c r="Q344" s="94"/>
      <c r="R344" s="94"/>
      <c r="S344" s="94"/>
      <c r="T344" s="94"/>
    </row>
    <row r="345" ht="15.75" customHeight="1">
      <c r="A345" s="234"/>
      <c r="B345" s="222"/>
      <c r="C345" s="223"/>
      <c r="D345" s="231"/>
      <c r="E345" s="3"/>
      <c r="F345" s="3"/>
      <c r="G345" s="3"/>
      <c r="H345" s="3"/>
      <c r="J345" s="226"/>
      <c r="K345" s="3"/>
      <c r="L345" s="3"/>
      <c r="O345" s="227"/>
      <c r="Q345" s="94"/>
      <c r="R345" s="94"/>
      <c r="S345" s="94"/>
      <c r="T345" s="94"/>
    </row>
    <row r="346" ht="15.75" customHeight="1">
      <c r="A346" s="234"/>
      <c r="B346" s="222"/>
      <c r="C346" s="223"/>
      <c r="D346" s="231"/>
      <c r="E346" s="3"/>
      <c r="F346" s="3"/>
      <c r="G346" s="3"/>
      <c r="H346" s="3"/>
      <c r="J346" s="226"/>
      <c r="K346" s="3"/>
      <c r="L346" s="3"/>
      <c r="O346" s="227"/>
      <c r="Q346" s="94"/>
      <c r="R346" s="94"/>
      <c r="S346" s="94"/>
      <c r="T346" s="94"/>
    </row>
    <row r="347" ht="15.75" customHeight="1">
      <c r="A347" s="234"/>
      <c r="B347" s="222"/>
      <c r="C347" s="223"/>
      <c r="D347" s="231"/>
      <c r="E347" s="3"/>
      <c r="F347" s="3"/>
      <c r="G347" s="3"/>
      <c r="H347" s="3"/>
      <c r="J347" s="226"/>
      <c r="K347" s="3"/>
      <c r="L347" s="3"/>
      <c r="O347" s="227"/>
      <c r="Q347" s="94"/>
      <c r="R347" s="94"/>
      <c r="S347" s="94"/>
      <c r="T347" s="94"/>
    </row>
    <row r="348" ht="15.75" customHeight="1">
      <c r="A348" s="234"/>
      <c r="B348" s="222"/>
      <c r="C348" s="223"/>
      <c r="D348" s="231"/>
      <c r="E348" s="3"/>
      <c r="F348" s="3"/>
      <c r="G348" s="3"/>
      <c r="H348" s="3"/>
      <c r="J348" s="226"/>
      <c r="K348" s="3"/>
      <c r="L348" s="3"/>
      <c r="O348" s="227"/>
      <c r="Q348" s="94"/>
      <c r="R348" s="94"/>
      <c r="S348" s="94"/>
      <c r="T348" s="94"/>
    </row>
    <row r="349" ht="15.75" customHeight="1">
      <c r="A349" s="234"/>
      <c r="B349" s="222"/>
      <c r="C349" s="223"/>
      <c r="D349" s="231"/>
      <c r="E349" s="3"/>
      <c r="F349" s="3"/>
      <c r="G349" s="3"/>
      <c r="H349" s="3"/>
      <c r="J349" s="226"/>
      <c r="K349" s="3"/>
      <c r="L349" s="3"/>
      <c r="O349" s="227"/>
      <c r="Q349" s="94"/>
      <c r="R349" s="94"/>
      <c r="S349" s="94"/>
      <c r="T349" s="94"/>
    </row>
    <row r="350" ht="15.75" customHeight="1">
      <c r="A350" s="234"/>
      <c r="B350" s="222"/>
      <c r="C350" s="223"/>
      <c r="D350" s="231"/>
      <c r="E350" s="3"/>
      <c r="F350" s="3"/>
      <c r="G350" s="3"/>
      <c r="H350" s="3"/>
      <c r="J350" s="226"/>
      <c r="K350" s="3"/>
      <c r="L350" s="3"/>
      <c r="O350" s="227"/>
      <c r="Q350" s="94"/>
      <c r="R350" s="94"/>
      <c r="S350" s="94"/>
      <c r="T350" s="94"/>
    </row>
    <row r="351" ht="15.75" customHeight="1">
      <c r="A351" s="234"/>
      <c r="B351" s="222"/>
      <c r="C351" s="223"/>
      <c r="D351" s="231"/>
      <c r="E351" s="3"/>
      <c r="F351" s="3"/>
      <c r="G351" s="3"/>
      <c r="H351" s="3"/>
      <c r="J351" s="226"/>
      <c r="K351" s="3"/>
      <c r="L351" s="3"/>
      <c r="O351" s="227"/>
      <c r="Q351" s="94"/>
      <c r="R351" s="94"/>
      <c r="S351" s="94"/>
      <c r="T351" s="94"/>
    </row>
    <row r="352" ht="15.75" customHeight="1">
      <c r="A352" s="234"/>
      <c r="B352" s="222"/>
      <c r="C352" s="223"/>
      <c r="D352" s="231"/>
      <c r="E352" s="3"/>
      <c r="F352" s="3"/>
      <c r="G352" s="3"/>
      <c r="H352" s="3"/>
      <c r="J352" s="226"/>
      <c r="K352" s="3"/>
      <c r="L352" s="3"/>
      <c r="O352" s="227"/>
      <c r="Q352" s="94"/>
      <c r="R352" s="94"/>
      <c r="S352" s="94"/>
      <c r="T352" s="94"/>
    </row>
    <row r="353" ht="15.75" customHeight="1">
      <c r="A353" s="234"/>
      <c r="B353" s="222"/>
      <c r="C353" s="223"/>
      <c r="D353" s="231"/>
      <c r="E353" s="3"/>
      <c r="F353" s="3"/>
      <c r="G353" s="3"/>
      <c r="H353" s="3"/>
      <c r="J353" s="226"/>
      <c r="K353" s="3"/>
      <c r="L353" s="3"/>
      <c r="O353" s="227"/>
      <c r="Q353" s="94"/>
      <c r="R353" s="94"/>
      <c r="S353" s="94"/>
      <c r="T353" s="94"/>
    </row>
    <row r="354" ht="15.75" customHeight="1">
      <c r="A354" s="234"/>
      <c r="B354" s="222"/>
      <c r="C354" s="223"/>
      <c r="D354" s="231"/>
      <c r="E354" s="3"/>
      <c r="F354" s="3"/>
      <c r="G354" s="3"/>
      <c r="H354" s="3"/>
      <c r="J354" s="226"/>
      <c r="K354" s="3"/>
      <c r="L354" s="3"/>
      <c r="O354" s="227"/>
      <c r="Q354" s="94"/>
      <c r="R354" s="94"/>
      <c r="S354" s="94"/>
      <c r="T354" s="94"/>
    </row>
    <row r="355" ht="15.75" customHeight="1">
      <c r="A355" s="234"/>
      <c r="B355" s="222"/>
      <c r="C355" s="223"/>
      <c r="D355" s="231"/>
      <c r="E355" s="3"/>
      <c r="F355" s="3"/>
      <c r="G355" s="3"/>
      <c r="H355" s="3"/>
      <c r="J355" s="226"/>
      <c r="K355" s="3"/>
      <c r="L355" s="3"/>
      <c r="O355" s="227"/>
      <c r="Q355" s="94"/>
      <c r="R355" s="94"/>
      <c r="S355" s="94"/>
      <c r="T355" s="94"/>
    </row>
    <row r="356" ht="15.75" customHeight="1">
      <c r="A356" s="234"/>
      <c r="B356" s="222"/>
      <c r="C356" s="223"/>
      <c r="D356" s="231"/>
      <c r="E356" s="3"/>
      <c r="F356" s="3"/>
      <c r="G356" s="3"/>
      <c r="H356" s="3"/>
      <c r="J356" s="226"/>
      <c r="K356" s="3"/>
      <c r="L356" s="3"/>
      <c r="O356" s="227"/>
      <c r="Q356" s="94"/>
      <c r="R356" s="94"/>
      <c r="S356" s="94"/>
      <c r="T356" s="94"/>
    </row>
    <row r="357" ht="15.75" customHeight="1">
      <c r="A357" s="234"/>
      <c r="B357" s="222"/>
      <c r="C357" s="223"/>
      <c r="D357" s="231"/>
      <c r="E357" s="3"/>
      <c r="F357" s="3"/>
      <c r="G357" s="3"/>
      <c r="H357" s="3"/>
      <c r="J357" s="226"/>
      <c r="K357" s="3"/>
      <c r="L357" s="3"/>
      <c r="O357" s="227"/>
      <c r="Q357" s="94"/>
      <c r="R357" s="94"/>
      <c r="S357" s="94"/>
      <c r="T357" s="94"/>
    </row>
    <row r="358" ht="15.75" customHeight="1">
      <c r="A358" s="234"/>
      <c r="B358" s="222"/>
      <c r="C358" s="223"/>
      <c r="D358" s="231"/>
      <c r="E358" s="3"/>
      <c r="F358" s="3"/>
      <c r="G358" s="3"/>
      <c r="H358" s="3"/>
      <c r="J358" s="226"/>
      <c r="K358" s="3"/>
      <c r="L358" s="3"/>
      <c r="O358" s="227"/>
      <c r="Q358" s="94"/>
      <c r="R358" s="94"/>
      <c r="S358" s="94"/>
      <c r="T358" s="94"/>
    </row>
    <row r="359" ht="15.75" customHeight="1">
      <c r="A359" s="234"/>
      <c r="B359" s="222"/>
      <c r="C359" s="223"/>
      <c r="D359" s="231"/>
      <c r="E359" s="3"/>
      <c r="F359" s="3"/>
      <c r="G359" s="3"/>
      <c r="H359" s="3"/>
      <c r="J359" s="226"/>
      <c r="K359" s="3"/>
      <c r="L359" s="3"/>
      <c r="O359" s="227"/>
      <c r="Q359" s="94"/>
      <c r="R359" s="94"/>
      <c r="S359" s="94"/>
      <c r="T359" s="94"/>
    </row>
    <row r="360" ht="15.75" customHeight="1">
      <c r="A360" s="234"/>
      <c r="B360" s="222"/>
      <c r="C360" s="223"/>
      <c r="D360" s="231"/>
      <c r="E360" s="3"/>
      <c r="F360" s="3"/>
      <c r="G360" s="3"/>
      <c r="H360" s="3"/>
      <c r="J360" s="226"/>
      <c r="K360" s="3"/>
      <c r="L360" s="3"/>
      <c r="O360" s="227"/>
      <c r="Q360" s="94"/>
      <c r="R360" s="94"/>
      <c r="S360" s="94"/>
      <c r="T360" s="94"/>
    </row>
    <row r="361" ht="15.75" customHeight="1">
      <c r="A361" s="234"/>
      <c r="B361" s="222"/>
      <c r="C361" s="223"/>
      <c r="D361" s="231"/>
      <c r="E361" s="3"/>
      <c r="F361" s="3"/>
      <c r="G361" s="3"/>
      <c r="H361" s="3"/>
      <c r="J361" s="226"/>
      <c r="K361" s="3"/>
      <c r="L361" s="3"/>
      <c r="O361" s="227"/>
      <c r="Q361" s="94"/>
      <c r="R361" s="94"/>
      <c r="S361" s="94"/>
      <c r="T361" s="94"/>
    </row>
    <row r="362" ht="15.75" customHeight="1">
      <c r="A362" s="234"/>
      <c r="B362" s="222"/>
      <c r="C362" s="223"/>
      <c r="D362" s="231"/>
      <c r="E362" s="3"/>
      <c r="F362" s="3"/>
      <c r="G362" s="3"/>
      <c r="H362" s="3"/>
      <c r="J362" s="226"/>
      <c r="K362" s="3"/>
      <c r="L362" s="3"/>
      <c r="O362" s="227"/>
      <c r="Q362" s="94"/>
      <c r="R362" s="94"/>
      <c r="S362" s="94"/>
      <c r="T362" s="94"/>
    </row>
    <row r="363" ht="15.75" customHeight="1">
      <c r="A363" s="234"/>
      <c r="B363" s="222"/>
      <c r="C363" s="223"/>
      <c r="D363" s="231"/>
      <c r="E363" s="3"/>
      <c r="F363" s="3"/>
      <c r="G363" s="3"/>
      <c r="H363" s="3"/>
      <c r="J363" s="226"/>
      <c r="K363" s="3"/>
      <c r="L363" s="3"/>
      <c r="O363" s="227"/>
      <c r="Q363" s="94"/>
      <c r="R363" s="94"/>
      <c r="S363" s="94"/>
      <c r="T363" s="94"/>
    </row>
    <row r="364" ht="15.75" customHeight="1">
      <c r="A364" s="234"/>
      <c r="B364" s="222"/>
      <c r="C364" s="223"/>
      <c r="D364" s="231"/>
      <c r="E364" s="3"/>
      <c r="F364" s="3"/>
      <c r="G364" s="3"/>
      <c r="H364" s="3"/>
      <c r="J364" s="226"/>
      <c r="K364" s="3"/>
      <c r="L364" s="3"/>
      <c r="O364" s="227"/>
      <c r="Q364" s="94"/>
      <c r="R364" s="94"/>
      <c r="S364" s="94"/>
      <c r="T364" s="94"/>
    </row>
    <row r="365" ht="15.75" customHeight="1">
      <c r="A365" s="234"/>
      <c r="B365" s="222"/>
      <c r="C365" s="223"/>
      <c r="D365" s="231"/>
      <c r="E365" s="3"/>
      <c r="F365" s="3"/>
      <c r="G365" s="3"/>
      <c r="H365" s="3"/>
      <c r="J365" s="226"/>
      <c r="K365" s="3"/>
      <c r="L365" s="3"/>
      <c r="O365" s="227"/>
      <c r="Q365" s="94"/>
      <c r="R365" s="94"/>
      <c r="S365" s="94"/>
      <c r="T365" s="94"/>
    </row>
    <row r="366" ht="15.75" customHeight="1">
      <c r="A366" s="234"/>
      <c r="B366" s="222"/>
      <c r="C366" s="223"/>
      <c r="D366" s="231"/>
      <c r="E366" s="3"/>
      <c r="F366" s="3"/>
      <c r="G366" s="3"/>
      <c r="H366" s="3"/>
      <c r="J366" s="226"/>
      <c r="K366" s="3"/>
      <c r="L366" s="3"/>
      <c r="O366" s="227"/>
      <c r="Q366" s="94"/>
      <c r="R366" s="94"/>
      <c r="S366" s="94"/>
      <c r="T366" s="94"/>
    </row>
    <row r="367" ht="15.75" customHeight="1">
      <c r="A367" s="234"/>
      <c r="B367" s="222"/>
      <c r="C367" s="223"/>
      <c r="D367" s="231"/>
      <c r="E367" s="3"/>
      <c r="F367" s="3"/>
      <c r="G367" s="3"/>
      <c r="H367" s="3"/>
      <c r="J367" s="226"/>
      <c r="K367" s="3"/>
      <c r="L367" s="3"/>
      <c r="O367" s="227"/>
      <c r="Q367" s="94"/>
      <c r="R367" s="94"/>
      <c r="S367" s="94"/>
      <c r="T367" s="94"/>
    </row>
    <row r="368" ht="15.75" customHeight="1">
      <c r="A368" s="234"/>
      <c r="B368" s="222"/>
      <c r="C368" s="223"/>
      <c r="D368" s="231"/>
      <c r="E368" s="3"/>
      <c r="F368" s="3"/>
      <c r="G368" s="3"/>
      <c r="H368" s="3"/>
      <c r="J368" s="226"/>
      <c r="K368" s="3"/>
      <c r="L368" s="3"/>
      <c r="O368" s="227"/>
      <c r="Q368" s="94"/>
      <c r="R368" s="94"/>
      <c r="S368" s="94"/>
      <c r="T368" s="94"/>
    </row>
    <row r="369" ht="15.75" customHeight="1">
      <c r="A369" s="234"/>
      <c r="B369" s="222"/>
      <c r="C369" s="223"/>
      <c r="D369" s="231"/>
      <c r="E369" s="3"/>
      <c r="F369" s="3"/>
      <c r="G369" s="3"/>
      <c r="H369" s="3"/>
      <c r="J369" s="226"/>
      <c r="K369" s="3"/>
      <c r="L369" s="3"/>
      <c r="O369" s="227"/>
      <c r="Q369" s="94"/>
      <c r="R369" s="94"/>
      <c r="S369" s="94"/>
      <c r="T369" s="94"/>
    </row>
    <row r="370" ht="15.75" customHeight="1">
      <c r="A370" s="234"/>
      <c r="B370" s="222"/>
      <c r="C370" s="223"/>
      <c r="D370" s="231"/>
      <c r="E370" s="3"/>
      <c r="F370" s="3"/>
      <c r="G370" s="3"/>
      <c r="H370" s="3"/>
      <c r="J370" s="226"/>
      <c r="K370" s="3"/>
      <c r="L370" s="3"/>
      <c r="O370" s="227"/>
      <c r="Q370" s="94"/>
      <c r="R370" s="94"/>
      <c r="S370" s="94"/>
      <c r="T370" s="94"/>
    </row>
    <row r="371" ht="15.75" customHeight="1">
      <c r="A371" s="234"/>
      <c r="B371" s="222"/>
      <c r="C371" s="223"/>
      <c r="D371" s="231"/>
      <c r="E371" s="3"/>
      <c r="F371" s="3"/>
      <c r="G371" s="3"/>
      <c r="H371" s="3"/>
      <c r="J371" s="226"/>
      <c r="K371" s="3"/>
      <c r="L371" s="3"/>
      <c r="O371" s="227"/>
      <c r="Q371" s="94"/>
      <c r="R371" s="94"/>
      <c r="S371" s="94"/>
      <c r="T371" s="94"/>
    </row>
    <row r="372" ht="15.75" customHeight="1">
      <c r="A372" s="234"/>
      <c r="B372" s="222"/>
      <c r="C372" s="223"/>
      <c r="D372" s="231"/>
      <c r="E372" s="3"/>
      <c r="F372" s="3"/>
      <c r="G372" s="3"/>
      <c r="H372" s="3"/>
      <c r="J372" s="226"/>
      <c r="K372" s="3"/>
      <c r="L372" s="3"/>
      <c r="O372" s="227"/>
      <c r="Q372" s="94"/>
      <c r="R372" s="94"/>
      <c r="S372" s="94"/>
      <c r="T372" s="94"/>
    </row>
    <row r="373" ht="15.75" customHeight="1">
      <c r="A373" s="234"/>
      <c r="B373" s="222"/>
      <c r="C373" s="223"/>
      <c r="D373" s="231"/>
      <c r="E373" s="3"/>
      <c r="F373" s="3"/>
      <c r="G373" s="3"/>
      <c r="H373" s="3"/>
      <c r="J373" s="226"/>
      <c r="K373" s="3"/>
      <c r="L373" s="3"/>
      <c r="O373" s="227"/>
      <c r="Q373" s="94"/>
      <c r="R373" s="94"/>
      <c r="S373" s="94"/>
      <c r="T373" s="94"/>
    </row>
    <row r="374" ht="15.75" customHeight="1">
      <c r="A374" s="234"/>
      <c r="B374" s="222"/>
      <c r="C374" s="223"/>
      <c r="D374" s="231"/>
      <c r="E374" s="3"/>
      <c r="F374" s="3"/>
      <c r="G374" s="3"/>
      <c r="H374" s="3"/>
      <c r="J374" s="226"/>
      <c r="K374" s="3"/>
      <c r="L374" s="3"/>
      <c r="O374" s="227"/>
      <c r="Q374" s="94"/>
      <c r="R374" s="94"/>
      <c r="S374" s="94"/>
      <c r="T374" s="94"/>
    </row>
    <row r="375" ht="15.75" customHeight="1">
      <c r="A375" s="234"/>
      <c r="B375" s="222"/>
      <c r="C375" s="223"/>
      <c r="D375" s="231"/>
      <c r="E375" s="3"/>
      <c r="F375" s="3"/>
      <c r="G375" s="3"/>
      <c r="H375" s="3"/>
      <c r="J375" s="226"/>
      <c r="K375" s="3"/>
      <c r="L375" s="3"/>
      <c r="O375" s="227"/>
      <c r="Q375" s="94"/>
      <c r="R375" s="94"/>
      <c r="S375" s="94"/>
      <c r="T375" s="94"/>
    </row>
    <row r="376" ht="15.75" customHeight="1">
      <c r="A376" s="234"/>
      <c r="B376" s="222"/>
      <c r="C376" s="223"/>
      <c r="D376" s="231"/>
      <c r="E376" s="3"/>
      <c r="F376" s="3"/>
      <c r="G376" s="3"/>
      <c r="H376" s="3"/>
      <c r="J376" s="226"/>
      <c r="K376" s="3"/>
      <c r="L376" s="3"/>
      <c r="O376" s="227"/>
      <c r="Q376" s="94"/>
      <c r="R376" s="94"/>
      <c r="S376" s="94"/>
      <c r="T376" s="94"/>
    </row>
    <row r="377" ht="15.75" customHeight="1">
      <c r="A377" s="234"/>
      <c r="B377" s="222"/>
      <c r="C377" s="223"/>
      <c r="D377" s="231"/>
      <c r="E377" s="3"/>
      <c r="F377" s="3"/>
      <c r="G377" s="3"/>
      <c r="H377" s="3"/>
      <c r="J377" s="226"/>
      <c r="K377" s="3"/>
      <c r="L377" s="3"/>
      <c r="O377" s="227"/>
      <c r="Q377" s="94"/>
      <c r="R377" s="94"/>
      <c r="S377" s="94"/>
      <c r="T377" s="94"/>
    </row>
    <row r="378" ht="15.75" customHeight="1">
      <c r="A378" s="234"/>
      <c r="B378" s="222"/>
      <c r="C378" s="223"/>
      <c r="D378" s="231"/>
      <c r="E378" s="3"/>
      <c r="F378" s="3"/>
      <c r="G378" s="3"/>
      <c r="H378" s="3"/>
      <c r="J378" s="226"/>
      <c r="K378" s="3"/>
      <c r="L378" s="3"/>
      <c r="O378" s="227"/>
      <c r="Q378" s="94"/>
      <c r="R378" s="94"/>
      <c r="S378" s="94"/>
      <c r="T378" s="94"/>
    </row>
    <row r="379" ht="15.75" customHeight="1">
      <c r="A379" s="234"/>
      <c r="B379" s="222"/>
      <c r="C379" s="223"/>
      <c r="D379" s="231"/>
      <c r="E379" s="3"/>
      <c r="F379" s="3"/>
      <c r="G379" s="3"/>
      <c r="H379" s="3"/>
      <c r="J379" s="226"/>
      <c r="K379" s="3"/>
      <c r="L379" s="3"/>
      <c r="O379" s="227"/>
      <c r="Q379" s="94"/>
      <c r="R379" s="94"/>
      <c r="S379" s="94"/>
      <c r="T379" s="94"/>
    </row>
    <row r="380" ht="15.75" customHeight="1">
      <c r="A380" s="234"/>
      <c r="B380" s="222"/>
      <c r="C380" s="223"/>
      <c r="D380" s="231"/>
      <c r="E380" s="3"/>
      <c r="F380" s="3"/>
      <c r="G380" s="3"/>
      <c r="H380" s="3"/>
      <c r="J380" s="226"/>
      <c r="K380" s="3"/>
      <c r="L380" s="3"/>
      <c r="O380" s="227"/>
      <c r="Q380" s="94"/>
      <c r="R380" s="94"/>
      <c r="S380" s="94"/>
      <c r="T380" s="94"/>
    </row>
    <row r="381" ht="15.75" customHeight="1">
      <c r="A381" s="234"/>
      <c r="B381" s="222"/>
      <c r="C381" s="223"/>
      <c r="D381" s="231"/>
      <c r="E381" s="3"/>
      <c r="F381" s="3"/>
      <c r="G381" s="3"/>
      <c r="H381" s="3"/>
      <c r="J381" s="226"/>
      <c r="K381" s="3"/>
      <c r="L381" s="3"/>
      <c r="O381" s="227"/>
      <c r="Q381" s="94"/>
      <c r="R381" s="94"/>
      <c r="S381" s="94"/>
      <c r="T381" s="94"/>
    </row>
    <row r="382" ht="15.75" customHeight="1">
      <c r="A382" s="234"/>
      <c r="B382" s="222"/>
      <c r="C382" s="223"/>
      <c r="D382" s="231"/>
      <c r="E382" s="3"/>
      <c r="F382" s="3"/>
      <c r="G382" s="3"/>
      <c r="H382" s="3"/>
      <c r="J382" s="226"/>
      <c r="K382" s="3"/>
      <c r="L382" s="3"/>
      <c r="O382" s="227"/>
      <c r="Q382" s="94"/>
      <c r="R382" s="94"/>
      <c r="S382" s="94"/>
      <c r="T382" s="94"/>
    </row>
    <row r="383" ht="15.75" customHeight="1">
      <c r="A383" s="234"/>
      <c r="B383" s="222"/>
      <c r="C383" s="223"/>
      <c r="D383" s="231"/>
      <c r="E383" s="3"/>
      <c r="F383" s="3"/>
      <c r="G383" s="3"/>
      <c r="H383" s="3"/>
      <c r="J383" s="226"/>
      <c r="K383" s="3"/>
      <c r="L383" s="3"/>
      <c r="O383" s="227"/>
      <c r="Q383" s="94"/>
      <c r="R383" s="94"/>
      <c r="S383" s="94"/>
      <c r="T383" s="94"/>
    </row>
    <row r="384" ht="15.75" customHeight="1">
      <c r="A384" s="234"/>
      <c r="B384" s="222"/>
      <c r="C384" s="223"/>
      <c r="D384" s="231"/>
      <c r="E384" s="3"/>
      <c r="F384" s="3"/>
      <c r="G384" s="3"/>
      <c r="H384" s="3"/>
      <c r="J384" s="226"/>
      <c r="K384" s="3"/>
      <c r="L384" s="3"/>
      <c r="O384" s="227"/>
      <c r="Q384" s="94"/>
      <c r="R384" s="94"/>
      <c r="S384" s="94"/>
      <c r="T384" s="94"/>
    </row>
    <row r="385" ht="15.75" customHeight="1">
      <c r="A385" s="234"/>
      <c r="B385" s="222"/>
      <c r="C385" s="223"/>
      <c r="D385" s="231"/>
      <c r="E385" s="3"/>
      <c r="F385" s="3"/>
      <c r="G385" s="3"/>
      <c r="H385" s="3"/>
      <c r="J385" s="226"/>
      <c r="K385" s="3"/>
      <c r="L385" s="3"/>
      <c r="O385" s="227"/>
      <c r="Q385" s="94"/>
      <c r="R385" s="94"/>
      <c r="S385" s="94"/>
      <c r="T385" s="94"/>
    </row>
    <row r="386" ht="15.75" customHeight="1">
      <c r="A386" s="234"/>
      <c r="B386" s="222"/>
      <c r="C386" s="223"/>
      <c r="D386" s="231"/>
      <c r="E386" s="3"/>
      <c r="F386" s="3"/>
      <c r="G386" s="3"/>
      <c r="H386" s="3"/>
      <c r="J386" s="226"/>
      <c r="K386" s="3"/>
      <c r="L386" s="3"/>
      <c r="O386" s="227"/>
      <c r="Q386" s="94"/>
      <c r="R386" s="94"/>
      <c r="S386" s="94"/>
      <c r="T386" s="94"/>
    </row>
    <row r="387" ht="15.75" customHeight="1">
      <c r="A387" s="234"/>
      <c r="B387" s="222"/>
      <c r="C387" s="223"/>
      <c r="D387" s="231"/>
      <c r="E387" s="3"/>
      <c r="F387" s="3"/>
      <c r="G387" s="3"/>
      <c r="H387" s="3"/>
      <c r="J387" s="226"/>
      <c r="K387" s="3"/>
      <c r="L387" s="3"/>
      <c r="O387" s="227"/>
      <c r="Q387" s="94"/>
      <c r="R387" s="94"/>
      <c r="S387" s="94"/>
      <c r="T387" s="94"/>
    </row>
    <row r="388" ht="15.75" customHeight="1">
      <c r="A388" s="234"/>
      <c r="B388" s="222"/>
      <c r="C388" s="223"/>
      <c r="D388" s="231"/>
      <c r="E388" s="3"/>
      <c r="F388" s="3"/>
      <c r="G388" s="3"/>
      <c r="H388" s="3"/>
      <c r="J388" s="226"/>
      <c r="K388" s="3"/>
      <c r="L388" s="3"/>
      <c r="O388" s="227"/>
      <c r="Q388" s="94"/>
      <c r="R388" s="94"/>
      <c r="S388" s="94"/>
      <c r="T388" s="94"/>
    </row>
    <row r="389" ht="15.75" customHeight="1">
      <c r="A389" s="234"/>
      <c r="B389" s="222"/>
      <c r="C389" s="223"/>
      <c r="D389" s="231"/>
      <c r="E389" s="3"/>
      <c r="F389" s="3"/>
      <c r="G389" s="3"/>
      <c r="H389" s="3"/>
      <c r="J389" s="226"/>
      <c r="K389" s="3"/>
      <c r="L389" s="3"/>
      <c r="O389" s="227"/>
      <c r="Q389" s="94"/>
      <c r="R389" s="94"/>
      <c r="S389" s="94"/>
      <c r="T389" s="94"/>
    </row>
    <row r="390" ht="15.75" customHeight="1">
      <c r="A390" s="234"/>
      <c r="B390" s="222"/>
      <c r="C390" s="223"/>
      <c r="D390" s="231"/>
      <c r="E390" s="3"/>
      <c r="F390" s="3"/>
      <c r="G390" s="3"/>
      <c r="H390" s="3"/>
      <c r="J390" s="226"/>
      <c r="K390" s="3"/>
      <c r="L390" s="3"/>
      <c r="O390" s="227"/>
      <c r="Q390" s="94"/>
      <c r="R390" s="94"/>
      <c r="S390" s="94"/>
      <c r="T390" s="94"/>
    </row>
    <row r="391" ht="15.75" customHeight="1">
      <c r="A391" s="234"/>
      <c r="B391" s="222"/>
      <c r="C391" s="223"/>
      <c r="D391" s="231"/>
      <c r="E391" s="3"/>
      <c r="F391" s="3"/>
      <c r="G391" s="3"/>
      <c r="H391" s="3"/>
      <c r="J391" s="226"/>
      <c r="K391" s="3"/>
      <c r="L391" s="3"/>
      <c r="O391" s="227"/>
      <c r="Q391" s="94"/>
      <c r="R391" s="94"/>
      <c r="S391" s="94"/>
      <c r="T391" s="94"/>
    </row>
    <row r="392" ht="15.75" customHeight="1">
      <c r="A392" s="234"/>
      <c r="B392" s="222"/>
      <c r="C392" s="223"/>
      <c r="D392" s="231"/>
      <c r="E392" s="3"/>
      <c r="F392" s="3"/>
      <c r="G392" s="3"/>
      <c r="H392" s="3"/>
      <c r="J392" s="226"/>
      <c r="K392" s="3"/>
      <c r="L392" s="3"/>
      <c r="O392" s="227"/>
      <c r="Q392" s="94"/>
      <c r="R392" s="94"/>
      <c r="S392" s="94"/>
      <c r="T392" s="94"/>
    </row>
    <row r="393" ht="15.75" customHeight="1">
      <c r="A393" s="234"/>
      <c r="B393" s="222"/>
      <c r="C393" s="223"/>
      <c r="D393" s="231"/>
      <c r="E393" s="3"/>
      <c r="F393" s="3"/>
      <c r="G393" s="3"/>
      <c r="H393" s="3"/>
      <c r="J393" s="226"/>
      <c r="K393" s="3"/>
      <c r="L393" s="3"/>
      <c r="O393" s="227"/>
      <c r="Q393" s="94"/>
      <c r="R393" s="94"/>
      <c r="S393" s="94"/>
      <c r="T393" s="94"/>
    </row>
    <row r="394" ht="15.75" customHeight="1">
      <c r="A394" s="234"/>
      <c r="B394" s="222"/>
      <c r="C394" s="223"/>
      <c r="D394" s="231"/>
      <c r="E394" s="3"/>
      <c r="F394" s="3"/>
      <c r="G394" s="3"/>
      <c r="H394" s="3"/>
      <c r="J394" s="226"/>
      <c r="K394" s="3"/>
      <c r="L394" s="3"/>
      <c r="O394" s="227"/>
      <c r="Q394" s="94"/>
      <c r="R394" s="94"/>
      <c r="S394" s="94"/>
      <c r="T394" s="94"/>
    </row>
    <row r="395" ht="15.75" customHeight="1">
      <c r="A395" s="234"/>
      <c r="B395" s="222"/>
      <c r="C395" s="223"/>
      <c r="D395" s="231"/>
      <c r="E395" s="3"/>
      <c r="F395" s="3"/>
      <c r="G395" s="3"/>
      <c r="H395" s="3"/>
      <c r="J395" s="226"/>
      <c r="K395" s="3"/>
      <c r="L395" s="3"/>
      <c r="O395" s="227"/>
      <c r="Q395" s="94"/>
      <c r="R395" s="94"/>
      <c r="S395" s="94"/>
      <c r="T395" s="94"/>
    </row>
    <row r="396" ht="15.75" customHeight="1">
      <c r="A396" s="234"/>
      <c r="B396" s="222"/>
      <c r="C396" s="223"/>
      <c r="D396" s="231"/>
      <c r="E396" s="3"/>
      <c r="F396" s="3"/>
      <c r="G396" s="3"/>
      <c r="H396" s="3"/>
      <c r="J396" s="226"/>
      <c r="K396" s="3"/>
      <c r="L396" s="3"/>
      <c r="O396" s="227"/>
      <c r="Q396" s="94"/>
      <c r="R396" s="94"/>
      <c r="S396" s="94"/>
      <c r="T396" s="94"/>
    </row>
    <row r="397" ht="15.75" customHeight="1">
      <c r="A397" s="234"/>
      <c r="B397" s="222"/>
      <c r="C397" s="223"/>
      <c r="D397" s="231"/>
      <c r="E397" s="3"/>
      <c r="F397" s="3"/>
      <c r="G397" s="3"/>
      <c r="H397" s="3"/>
      <c r="J397" s="226"/>
      <c r="K397" s="3"/>
      <c r="L397" s="3"/>
      <c r="O397" s="227"/>
      <c r="Q397" s="94"/>
      <c r="R397" s="94"/>
      <c r="S397" s="94"/>
      <c r="T397" s="94"/>
    </row>
    <row r="398" ht="15.75" customHeight="1">
      <c r="A398" s="234"/>
      <c r="B398" s="222"/>
      <c r="C398" s="223"/>
      <c r="D398" s="231"/>
      <c r="E398" s="3"/>
      <c r="F398" s="3"/>
      <c r="G398" s="3"/>
      <c r="H398" s="3"/>
      <c r="J398" s="226"/>
      <c r="K398" s="3"/>
      <c r="L398" s="3"/>
      <c r="O398" s="227"/>
      <c r="Q398" s="94"/>
      <c r="R398" s="94"/>
      <c r="S398" s="94"/>
      <c r="T398" s="94"/>
    </row>
    <row r="399" ht="15.75" customHeight="1">
      <c r="A399" s="234"/>
      <c r="B399" s="222"/>
      <c r="C399" s="223"/>
      <c r="D399" s="231"/>
      <c r="E399" s="3"/>
      <c r="F399" s="3"/>
      <c r="G399" s="3"/>
      <c r="H399" s="3"/>
      <c r="J399" s="226"/>
      <c r="K399" s="3"/>
      <c r="L399" s="3"/>
      <c r="O399" s="227"/>
      <c r="Q399" s="94"/>
      <c r="R399" s="94"/>
      <c r="S399" s="94"/>
      <c r="T399" s="94"/>
    </row>
    <row r="400" ht="15.75" customHeight="1">
      <c r="A400" s="234"/>
      <c r="B400" s="222"/>
      <c r="C400" s="223"/>
      <c r="D400" s="231"/>
      <c r="E400" s="3"/>
      <c r="F400" s="3"/>
      <c r="G400" s="3"/>
      <c r="H400" s="3"/>
      <c r="J400" s="226"/>
      <c r="K400" s="3"/>
      <c r="L400" s="3"/>
      <c r="O400" s="227"/>
      <c r="Q400" s="94"/>
      <c r="R400" s="94"/>
      <c r="S400" s="94"/>
      <c r="T400" s="94"/>
    </row>
    <row r="401" ht="15.75" customHeight="1">
      <c r="A401" s="234"/>
      <c r="B401" s="222"/>
      <c r="C401" s="223"/>
      <c r="D401" s="231"/>
      <c r="E401" s="3"/>
      <c r="F401" s="3"/>
      <c r="G401" s="3"/>
      <c r="H401" s="3"/>
      <c r="J401" s="226"/>
      <c r="K401" s="3"/>
      <c r="L401" s="3"/>
      <c r="O401" s="227"/>
      <c r="Q401" s="94"/>
      <c r="R401" s="94"/>
      <c r="S401" s="94"/>
      <c r="T401" s="94"/>
    </row>
    <row r="402" ht="15.75" customHeight="1">
      <c r="A402" s="234"/>
      <c r="B402" s="222"/>
      <c r="C402" s="223"/>
      <c r="D402" s="231"/>
      <c r="E402" s="3"/>
      <c r="F402" s="3"/>
      <c r="G402" s="3"/>
      <c r="H402" s="3"/>
      <c r="J402" s="226"/>
      <c r="K402" s="3"/>
      <c r="L402" s="3"/>
      <c r="O402" s="227"/>
      <c r="Q402" s="94"/>
      <c r="R402" s="94"/>
      <c r="S402" s="94"/>
      <c r="T402" s="94"/>
    </row>
    <row r="403" ht="15.75" customHeight="1">
      <c r="A403" s="234"/>
      <c r="B403" s="222"/>
      <c r="C403" s="223"/>
      <c r="D403" s="231"/>
      <c r="E403" s="3"/>
      <c r="F403" s="3"/>
      <c r="G403" s="3"/>
      <c r="H403" s="3"/>
      <c r="J403" s="226"/>
      <c r="K403" s="3"/>
      <c r="L403" s="3"/>
      <c r="O403" s="227"/>
      <c r="Q403" s="94"/>
      <c r="R403" s="94"/>
      <c r="S403" s="94"/>
      <c r="T403" s="94"/>
    </row>
    <row r="404" ht="15.75" customHeight="1">
      <c r="A404" s="234"/>
      <c r="B404" s="222"/>
      <c r="C404" s="223"/>
      <c r="D404" s="231"/>
      <c r="E404" s="3"/>
      <c r="F404" s="3"/>
      <c r="G404" s="3"/>
      <c r="H404" s="3"/>
      <c r="J404" s="226"/>
      <c r="K404" s="3"/>
      <c r="L404" s="3"/>
      <c r="O404" s="227"/>
      <c r="Q404" s="94"/>
      <c r="R404" s="94"/>
      <c r="S404" s="94"/>
      <c r="T404" s="94"/>
    </row>
    <row r="405" ht="15.75" customHeight="1">
      <c r="A405" s="234"/>
      <c r="B405" s="222"/>
      <c r="C405" s="223"/>
      <c r="D405" s="231"/>
      <c r="E405" s="3"/>
      <c r="F405" s="3"/>
      <c r="G405" s="3"/>
      <c r="H405" s="3"/>
      <c r="J405" s="226"/>
      <c r="K405" s="3"/>
      <c r="L405" s="3"/>
      <c r="O405" s="227"/>
      <c r="Q405" s="94"/>
      <c r="R405" s="94"/>
      <c r="S405" s="94"/>
      <c r="T405" s="94"/>
    </row>
    <row r="406" ht="15.75" customHeight="1">
      <c r="A406" s="234"/>
      <c r="B406" s="222"/>
      <c r="C406" s="223"/>
      <c r="D406" s="231"/>
      <c r="E406" s="3"/>
      <c r="F406" s="3"/>
      <c r="G406" s="3"/>
      <c r="H406" s="3"/>
      <c r="J406" s="226"/>
      <c r="K406" s="3"/>
      <c r="L406" s="3"/>
      <c r="O406" s="227"/>
      <c r="Q406" s="94"/>
      <c r="R406" s="94"/>
      <c r="S406" s="94"/>
      <c r="T406" s="94"/>
    </row>
    <row r="407" ht="15.75" customHeight="1">
      <c r="A407" s="234"/>
      <c r="B407" s="222"/>
      <c r="C407" s="223"/>
      <c r="D407" s="231"/>
      <c r="E407" s="3"/>
      <c r="F407" s="3"/>
      <c r="G407" s="3"/>
      <c r="H407" s="3"/>
      <c r="J407" s="226"/>
      <c r="K407" s="3"/>
      <c r="L407" s="3"/>
      <c r="O407" s="227"/>
      <c r="Q407" s="94"/>
      <c r="R407" s="94"/>
      <c r="S407" s="94"/>
      <c r="T407" s="94"/>
    </row>
    <row r="408" ht="15.75" customHeight="1">
      <c r="A408" s="234"/>
      <c r="B408" s="222"/>
      <c r="C408" s="223"/>
      <c r="D408" s="231"/>
      <c r="E408" s="3"/>
      <c r="F408" s="3"/>
      <c r="G408" s="3"/>
      <c r="H408" s="3"/>
      <c r="J408" s="226"/>
      <c r="K408" s="3"/>
      <c r="L408" s="3"/>
      <c r="O408" s="227"/>
      <c r="Q408" s="94"/>
      <c r="R408" s="94"/>
      <c r="S408" s="94"/>
      <c r="T408" s="94"/>
    </row>
    <row r="409" ht="15.75" customHeight="1">
      <c r="A409" s="234"/>
      <c r="B409" s="222"/>
      <c r="C409" s="223"/>
      <c r="D409" s="231"/>
      <c r="E409" s="3"/>
      <c r="F409" s="3"/>
      <c r="G409" s="3"/>
      <c r="H409" s="3"/>
      <c r="J409" s="226"/>
      <c r="K409" s="3"/>
      <c r="L409" s="3"/>
      <c r="O409" s="227"/>
      <c r="Q409" s="94"/>
      <c r="R409" s="94"/>
      <c r="S409" s="94"/>
      <c r="T409" s="94"/>
    </row>
    <row r="410" ht="15.75" customHeight="1">
      <c r="A410" s="234"/>
      <c r="B410" s="222"/>
      <c r="C410" s="223"/>
      <c r="D410" s="231"/>
      <c r="E410" s="3"/>
      <c r="F410" s="3"/>
      <c r="G410" s="3"/>
      <c r="H410" s="3"/>
      <c r="J410" s="226"/>
      <c r="K410" s="3"/>
      <c r="L410" s="3"/>
      <c r="O410" s="227"/>
      <c r="Q410" s="94"/>
      <c r="R410" s="94"/>
      <c r="S410" s="94"/>
      <c r="T410" s="94"/>
    </row>
    <row r="411" ht="15.75" customHeight="1">
      <c r="A411" s="234"/>
      <c r="B411" s="222"/>
      <c r="C411" s="223"/>
      <c r="D411" s="231"/>
      <c r="E411" s="3"/>
      <c r="F411" s="3"/>
      <c r="G411" s="3"/>
      <c r="H411" s="3"/>
      <c r="J411" s="226"/>
      <c r="K411" s="3"/>
      <c r="L411" s="3"/>
      <c r="O411" s="227"/>
      <c r="Q411" s="94"/>
      <c r="R411" s="94"/>
      <c r="S411" s="94"/>
      <c r="T411" s="94"/>
    </row>
    <row r="412" ht="15.75" customHeight="1">
      <c r="A412" s="234"/>
      <c r="B412" s="222"/>
      <c r="C412" s="223"/>
      <c r="D412" s="231"/>
      <c r="E412" s="3"/>
      <c r="F412" s="3"/>
      <c r="G412" s="3"/>
      <c r="H412" s="3"/>
      <c r="J412" s="226"/>
      <c r="K412" s="3"/>
      <c r="L412" s="3"/>
      <c r="O412" s="227"/>
      <c r="Q412" s="94"/>
      <c r="R412" s="94"/>
      <c r="S412" s="94"/>
      <c r="T412" s="94"/>
    </row>
    <row r="413" ht="15.75" customHeight="1">
      <c r="A413" s="234"/>
      <c r="B413" s="222"/>
      <c r="C413" s="223"/>
      <c r="D413" s="231"/>
      <c r="E413" s="3"/>
      <c r="F413" s="3"/>
      <c r="G413" s="3"/>
      <c r="H413" s="3"/>
      <c r="J413" s="226"/>
      <c r="K413" s="3"/>
      <c r="L413" s="3"/>
      <c r="O413" s="227"/>
      <c r="Q413" s="94"/>
      <c r="R413" s="94"/>
      <c r="S413" s="94"/>
      <c r="T413" s="94"/>
    </row>
    <row r="414" ht="15.75" customHeight="1">
      <c r="A414" s="234"/>
      <c r="B414" s="222"/>
      <c r="C414" s="223"/>
      <c r="D414" s="231"/>
      <c r="E414" s="3"/>
      <c r="F414" s="3"/>
      <c r="G414" s="3"/>
      <c r="H414" s="3"/>
      <c r="J414" s="226"/>
      <c r="K414" s="3"/>
      <c r="L414" s="3"/>
      <c r="O414" s="227"/>
      <c r="Q414" s="94"/>
      <c r="R414" s="94"/>
      <c r="S414" s="94"/>
      <c r="T414" s="94"/>
    </row>
    <row r="415" ht="15.75" customHeight="1">
      <c r="A415" s="234"/>
      <c r="B415" s="222"/>
      <c r="C415" s="223"/>
      <c r="D415" s="231"/>
      <c r="E415" s="3"/>
      <c r="F415" s="3"/>
      <c r="G415" s="3"/>
      <c r="H415" s="3"/>
      <c r="J415" s="226"/>
      <c r="K415" s="3"/>
      <c r="L415" s="3"/>
      <c r="O415" s="227"/>
      <c r="Q415" s="94"/>
      <c r="R415" s="94"/>
      <c r="S415" s="94"/>
      <c r="T415" s="94"/>
    </row>
    <row r="416" ht="15.75" customHeight="1">
      <c r="A416" s="234"/>
      <c r="B416" s="222"/>
      <c r="C416" s="223"/>
      <c r="D416" s="231"/>
      <c r="E416" s="3"/>
      <c r="F416" s="3"/>
      <c r="G416" s="3"/>
      <c r="H416" s="3"/>
      <c r="J416" s="226"/>
      <c r="K416" s="3"/>
      <c r="L416" s="3"/>
      <c r="O416" s="227"/>
      <c r="Q416" s="94"/>
      <c r="R416" s="94"/>
      <c r="S416" s="94"/>
      <c r="T416" s="94"/>
    </row>
    <row r="417" ht="15.75" customHeight="1">
      <c r="A417" s="234"/>
      <c r="B417" s="222"/>
      <c r="C417" s="223"/>
      <c r="D417" s="231"/>
      <c r="E417" s="3"/>
      <c r="F417" s="3"/>
      <c r="G417" s="3"/>
      <c r="H417" s="3"/>
      <c r="J417" s="226"/>
      <c r="K417" s="3"/>
      <c r="L417" s="3"/>
      <c r="O417" s="227"/>
      <c r="Q417" s="94"/>
      <c r="R417" s="94"/>
      <c r="S417" s="94"/>
      <c r="T417" s="94"/>
    </row>
    <row r="418" ht="15.75" customHeight="1">
      <c r="A418" s="234"/>
      <c r="B418" s="222"/>
      <c r="C418" s="223"/>
      <c r="D418" s="231"/>
      <c r="E418" s="3"/>
      <c r="F418" s="3"/>
      <c r="G418" s="3"/>
      <c r="H418" s="3"/>
      <c r="J418" s="226"/>
      <c r="K418" s="3"/>
      <c r="L418" s="3"/>
      <c r="O418" s="227"/>
      <c r="Q418" s="94"/>
      <c r="R418" s="94"/>
      <c r="S418" s="94"/>
      <c r="T418" s="94"/>
    </row>
    <row r="419" ht="15.75" customHeight="1">
      <c r="A419" s="234"/>
      <c r="B419" s="222"/>
      <c r="C419" s="223"/>
      <c r="D419" s="231"/>
      <c r="E419" s="3"/>
      <c r="F419" s="3"/>
      <c r="G419" s="3"/>
      <c r="H419" s="3"/>
      <c r="J419" s="226"/>
      <c r="K419" s="3"/>
      <c r="L419" s="3"/>
      <c r="O419" s="227"/>
      <c r="Q419" s="94"/>
      <c r="R419" s="94"/>
      <c r="S419" s="94"/>
      <c r="T419" s="94"/>
    </row>
    <row r="420" ht="15.75" customHeight="1">
      <c r="A420" s="234"/>
      <c r="B420" s="222"/>
      <c r="C420" s="223"/>
      <c r="D420" s="231"/>
      <c r="E420" s="3"/>
      <c r="F420" s="3"/>
      <c r="G420" s="3"/>
      <c r="H420" s="3"/>
      <c r="J420" s="226"/>
      <c r="K420" s="3"/>
      <c r="L420" s="3"/>
      <c r="O420" s="227"/>
      <c r="Q420" s="94"/>
      <c r="R420" s="94"/>
      <c r="S420" s="94"/>
      <c r="T420" s="94"/>
    </row>
    <row r="421" ht="15.75" customHeight="1">
      <c r="A421" s="234"/>
      <c r="B421" s="222"/>
      <c r="C421" s="223"/>
      <c r="D421" s="231"/>
      <c r="E421" s="3"/>
      <c r="F421" s="3"/>
      <c r="G421" s="3"/>
      <c r="H421" s="3"/>
      <c r="J421" s="226"/>
      <c r="K421" s="3"/>
      <c r="L421" s="3"/>
      <c r="O421" s="227"/>
      <c r="Q421" s="94"/>
      <c r="R421" s="94"/>
      <c r="S421" s="94"/>
      <c r="T421" s="94"/>
    </row>
    <row r="422" ht="15.75" customHeight="1">
      <c r="A422" s="234"/>
      <c r="B422" s="222"/>
      <c r="C422" s="223"/>
      <c r="D422" s="231"/>
      <c r="E422" s="3"/>
      <c r="F422" s="3"/>
      <c r="G422" s="3"/>
      <c r="H422" s="3"/>
      <c r="J422" s="226"/>
      <c r="K422" s="3"/>
      <c r="L422" s="3"/>
      <c r="O422" s="227"/>
      <c r="Q422" s="94"/>
      <c r="R422" s="94"/>
      <c r="S422" s="94"/>
      <c r="T422" s="94"/>
    </row>
    <row r="423" ht="15.75" customHeight="1">
      <c r="A423" s="234"/>
      <c r="B423" s="222"/>
      <c r="C423" s="223"/>
      <c r="D423" s="231"/>
      <c r="E423" s="3"/>
      <c r="F423" s="3"/>
      <c r="G423" s="3"/>
      <c r="H423" s="3"/>
      <c r="J423" s="226"/>
      <c r="K423" s="3"/>
      <c r="L423" s="3"/>
      <c r="O423" s="227"/>
      <c r="Q423" s="94"/>
      <c r="R423" s="94"/>
      <c r="S423" s="94"/>
      <c r="T423" s="94"/>
    </row>
    <row r="424" ht="15.75" customHeight="1">
      <c r="A424" s="234"/>
      <c r="B424" s="222"/>
      <c r="C424" s="223"/>
      <c r="D424" s="231"/>
      <c r="E424" s="3"/>
      <c r="F424" s="3"/>
      <c r="G424" s="3"/>
      <c r="H424" s="3"/>
      <c r="J424" s="226"/>
      <c r="K424" s="3"/>
      <c r="L424" s="3"/>
      <c r="O424" s="227"/>
      <c r="Q424" s="94"/>
      <c r="R424" s="94"/>
      <c r="S424" s="94"/>
      <c r="T424" s="94"/>
    </row>
    <row r="425" ht="15.75" customHeight="1">
      <c r="A425" s="234"/>
      <c r="B425" s="222"/>
      <c r="C425" s="223"/>
      <c r="D425" s="231"/>
      <c r="E425" s="3"/>
      <c r="F425" s="3"/>
      <c r="G425" s="3"/>
      <c r="H425" s="3"/>
      <c r="J425" s="226"/>
      <c r="K425" s="3"/>
      <c r="L425" s="3"/>
      <c r="O425" s="227"/>
      <c r="Q425" s="94"/>
      <c r="R425" s="94"/>
      <c r="S425" s="94"/>
      <c r="T425" s="94"/>
    </row>
    <row r="426" ht="15.75" customHeight="1">
      <c r="A426" s="234"/>
      <c r="B426" s="222"/>
      <c r="C426" s="223"/>
      <c r="D426" s="231"/>
      <c r="E426" s="3"/>
      <c r="F426" s="3"/>
      <c r="G426" s="3"/>
      <c r="H426" s="3"/>
      <c r="J426" s="226"/>
      <c r="K426" s="3"/>
      <c r="L426" s="3"/>
      <c r="O426" s="227"/>
      <c r="Q426" s="94"/>
      <c r="R426" s="94"/>
      <c r="S426" s="94"/>
      <c r="T426" s="94"/>
    </row>
    <row r="427" ht="15.75" customHeight="1">
      <c r="A427" s="234"/>
      <c r="B427" s="222"/>
      <c r="C427" s="223"/>
      <c r="D427" s="231"/>
      <c r="E427" s="3"/>
      <c r="F427" s="3"/>
      <c r="G427" s="3"/>
      <c r="H427" s="3"/>
      <c r="J427" s="226"/>
      <c r="K427" s="3"/>
      <c r="L427" s="3"/>
      <c r="O427" s="227"/>
      <c r="Q427" s="94"/>
      <c r="R427" s="94"/>
      <c r="S427" s="94"/>
      <c r="T427" s="94"/>
    </row>
    <row r="428" ht="15.75" customHeight="1">
      <c r="A428" s="234"/>
      <c r="B428" s="222"/>
      <c r="C428" s="223"/>
      <c r="D428" s="231"/>
      <c r="E428" s="3"/>
      <c r="F428" s="3"/>
      <c r="G428" s="3"/>
      <c r="H428" s="3"/>
      <c r="J428" s="226"/>
      <c r="K428" s="3"/>
      <c r="L428" s="3"/>
      <c r="O428" s="227"/>
      <c r="Q428" s="94"/>
      <c r="R428" s="94"/>
      <c r="S428" s="94"/>
      <c r="T428" s="94"/>
    </row>
    <row r="429" ht="15.75" customHeight="1">
      <c r="A429" s="234"/>
      <c r="B429" s="222"/>
      <c r="C429" s="223"/>
      <c r="D429" s="231"/>
      <c r="E429" s="3"/>
      <c r="F429" s="3"/>
      <c r="G429" s="3"/>
      <c r="H429" s="3"/>
      <c r="J429" s="226"/>
      <c r="K429" s="3"/>
      <c r="L429" s="3"/>
      <c r="O429" s="227"/>
      <c r="Q429" s="94"/>
      <c r="R429" s="94"/>
      <c r="S429" s="94"/>
      <c r="T429" s="94"/>
    </row>
    <row r="430" ht="15.75" customHeight="1">
      <c r="A430" s="234"/>
      <c r="B430" s="222"/>
      <c r="C430" s="223"/>
      <c r="D430" s="231"/>
      <c r="E430" s="3"/>
      <c r="F430" s="3"/>
      <c r="G430" s="3"/>
      <c r="H430" s="3"/>
      <c r="J430" s="226"/>
      <c r="K430" s="3"/>
      <c r="L430" s="3"/>
      <c r="O430" s="227"/>
      <c r="Q430" s="94"/>
      <c r="R430" s="94"/>
      <c r="S430" s="94"/>
      <c r="T430" s="94"/>
    </row>
    <row r="431" ht="15.75" customHeight="1">
      <c r="A431" s="234"/>
      <c r="B431" s="222"/>
      <c r="C431" s="223"/>
      <c r="D431" s="231"/>
      <c r="E431" s="3"/>
      <c r="F431" s="3"/>
      <c r="G431" s="3"/>
      <c r="H431" s="3"/>
      <c r="J431" s="226"/>
      <c r="K431" s="3"/>
      <c r="L431" s="3"/>
      <c r="O431" s="227"/>
      <c r="Q431" s="94"/>
      <c r="R431" s="94"/>
      <c r="S431" s="94"/>
      <c r="T431" s="94"/>
    </row>
    <row r="432" ht="15.75" customHeight="1">
      <c r="A432" s="234"/>
      <c r="B432" s="222"/>
      <c r="C432" s="223"/>
      <c r="D432" s="231"/>
      <c r="E432" s="3"/>
      <c r="F432" s="3"/>
      <c r="G432" s="3"/>
      <c r="H432" s="3"/>
      <c r="J432" s="226"/>
      <c r="K432" s="3"/>
      <c r="L432" s="3"/>
      <c r="O432" s="227"/>
      <c r="Q432" s="94"/>
      <c r="R432" s="94"/>
      <c r="S432" s="94"/>
      <c r="T432" s="94"/>
    </row>
    <row r="433" ht="15.75" customHeight="1">
      <c r="A433" s="234"/>
      <c r="B433" s="222"/>
      <c r="C433" s="223"/>
      <c r="D433" s="231"/>
      <c r="E433" s="3"/>
      <c r="F433" s="3"/>
      <c r="G433" s="3"/>
      <c r="H433" s="3"/>
      <c r="J433" s="226"/>
      <c r="K433" s="3"/>
      <c r="L433" s="3"/>
      <c r="O433" s="227"/>
      <c r="Q433" s="94"/>
      <c r="R433" s="94"/>
      <c r="S433" s="94"/>
      <c r="T433" s="94"/>
    </row>
    <row r="434" ht="15.75" customHeight="1">
      <c r="A434" s="234"/>
      <c r="B434" s="222"/>
      <c r="C434" s="223"/>
      <c r="D434" s="231"/>
      <c r="E434" s="3"/>
      <c r="F434" s="3"/>
      <c r="G434" s="3"/>
      <c r="H434" s="3"/>
      <c r="J434" s="226"/>
      <c r="K434" s="3"/>
      <c r="L434" s="3"/>
      <c r="O434" s="227"/>
      <c r="Q434" s="94"/>
      <c r="R434" s="94"/>
      <c r="S434" s="94"/>
      <c r="T434" s="94"/>
    </row>
    <row r="435" ht="15.75" customHeight="1">
      <c r="A435" s="234"/>
      <c r="B435" s="222"/>
      <c r="C435" s="223"/>
      <c r="D435" s="231"/>
      <c r="E435" s="3"/>
      <c r="F435" s="3"/>
      <c r="G435" s="3"/>
      <c r="H435" s="3"/>
      <c r="J435" s="226"/>
      <c r="K435" s="3"/>
      <c r="L435" s="3"/>
      <c r="O435" s="227"/>
      <c r="Q435" s="94"/>
      <c r="R435" s="94"/>
      <c r="S435" s="94"/>
      <c r="T435" s="94"/>
    </row>
    <row r="436" ht="15.75" customHeight="1">
      <c r="A436" s="234"/>
      <c r="B436" s="222"/>
      <c r="C436" s="223"/>
      <c r="D436" s="231"/>
      <c r="E436" s="3"/>
      <c r="F436" s="3"/>
      <c r="G436" s="3"/>
      <c r="H436" s="3"/>
      <c r="J436" s="226"/>
      <c r="K436" s="3"/>
      <c r="L436" s="3"/>
      <c r="O436" s="227"/>
      <c r="Q436" s="94"/>
      <c r="R436" s="94"/>
      <c r="S436" s="94"/>
      <c r="T436" s="94"/>
    </row>
    <row r="437" ht="15.75" customHeight="1">
      <c r="A437" s="234"/>
      <c r="B437" s="222"/>
      <c r="C437" s="223"/>
      <c r="D437" s="231"/>
      <c r="E437" s="3"/>
      <c r="F437" s="3"/>
      <c r="G437" s="3"/>
      <c r="H437" s="3"/>
      <c r="J437" s="226"/>
      <c r="K437" s="3"/>
      <c r="L437" s="3"/>
      <c r="O437" s="227"/>
      <c r="Q437" s="94"/>
      <c r="R437" s="94"/>
      <c r="S437" s="94"/>
      <c r="T437" s="94"/>
    </row>
    <row r="438" ht="15.75" customHeight="1">
      <c r="A438" s="234"/>
      <c r="B438" s="222"/>
      <c r="C438" s="223"/>
      <c r="D438" s="231"/>
      <c r="E438" s="3"/>
      <c r="F438" s="3"/>
      <c r="G438" s="3"/>
      <c r="H438" s="3"/>
      <c r="J438" s="226"/>
      <c r="K438" s="3"/>
      <c r="L438" s="3"/>
      <c r="O438" s="227"/>
      <c r="Q438" s="94"/>
      <c r="R438" s="94"/>
      <c r="S438" s="94"/>
      <c r="T438" s="94"/>
    </row>
    <row r="439" ht="15.75" customHeight="1">
      <c r="A439" s="234"/>
      <c r="B439" s="222"/>
      <c r="C439" s="223"/>
      <c r="D439" s="231"/>
      <c r="E439" s="3"/>
      <c r="F439" s="3"/>
      <c r="G439" s="3"/>
      <c r="H439" s="3"/>
      <c r="J439" s="226"/>
      <c r="K439" s="3"/>
      <c r="L439" s="3"/>
      <c r="O439" s="227"/>
      <c r="Q439" s="94"/>
      <c r="R439" s="94"/>
      <c r="S439" s="94"/>
      <c r="T439" s="94"/>
    </row>
    <row r="440" ht="15.75" customHeight="1">
      <c r="A440" s="234"/>
      <c r="B440" s="222"/>
      <c r="C440" s="223"/>
      <c r="D440" s="231"/>
      <c r="E440" s="3"/>
      <c r="F440" s="3"/>
      <c r="G440" s="3"/>
      <c r="H440" s="3"/>
      <c r="J440" s="226"/>
      <c r="K440" s="3"/>
      <c r="L440" s="3"/>
      <c r="O440" s="227"/>
      <c r="Q440" s="94"/>
      <c r="R440" s="94"/>
      <c r="S440" s="94"/>
      <c r="T440" s="94"/>
    </row>
    <row r="441" ht="15.75" customHeight="1">
      <c r="A441" s="234"/>
      <c r="B441" s="222"/>
      <c r="C441" s="223"/>
      <c r="D441" s="231"/>
      <c r="E441" s="3"/>
      <c r="F441" s="3"/>
      <c r="G441" s="3"/>
      <c r="H441" s="3"/>
      <c r="J441" s="226"/>
      <c r="K441" s="3"/>
      <c r="L441" s="3"/>
      <c r="O441" s="227"/>
      <c r="Q441" s="94"/>
      <c r="R441" s="94"/>
      <c r="S441" s="94"/>
      <c r="T441" s="94"/>
    </row>
    <row r="442" ht="15.75" customHeight="1">
      <c r="A442" s="234"/>
      <c r="B442" s="222"/>
      <c r="C442" s="223"/>
      <c r="D442" s="231"/>
      <c r="E442" s="3"/>
      <c r="F442" s="3"/>
      <c r="G442" s="3"/>
      <c r="H442" s="3"/>
      <c r="J442" s="226"/>
      <c r="K442" s="3"/>
      <c r="L442" s="3"/>
      <c r="O442" s="227"/>
      <c r="Q442" s="94"/>
      <c r="R442" s="94"/>
      <c r="S442" s="94"/>
      <c r="T442" s="94"/>
    </row>
    <row r="443" ht="15.75" customHeight="1">
      <c r="A443" s="234"/>
      <c r="B443" s="222"/>
      <c r="C443" s="223"/>
      <c r="D443" s="231"/>
      <c r="E443" s="3"/>
      <c r="F443" s="3"/>
      <c r="G443" s="3"/>
      <c r="H443" s="3"/>
      <c r="J443" s="226"/>
      <c r="K443" s="3"/>
      <c r="L443" s="3"/>
      <c r="O443" s="227"/>
      <c r="Q443" s="94"/>
      <c r="R443" s="94"/>
      <c r="S443" s="94"/>
      <c r="T443" s="94"/>
    </row>
    <row r="444" ht="15.75" customHeight="1">
      <c r="A444" s="234"/>
      <c r="B444" s="222"/>
      <c r="C444" s="223"/>
      <c r="D444" s="231"/>
      <c r="E444" s="3"/>
      <c r="F444" s="3"/>
      <c r="G444" s="3"/>
      <c r="H444" s="3"/>
      <c r="J444" s="226"/>
      <c r="K444" s="3"/>
      <c r="L444" s="3"/>
      <c r="O444" s="227"/>
      <c r="Q444" s="94"/>
      <c r="R444" s="94"/>
      <c r="S444" s="94"/>
      <c r="T444" s="94"/>
    </row>
    <row r="445" ht="15.75" customHeight="1">
      <c r="A445" s="234"/>
      <c r="B445" s="222"/>
      <c r="C445" s="223"/>
      <c r="D445" s="231"/>
      <c r="E445" s="3"/>
      <c r="F445" s="3"/>
      <c r="G445" s="3"/>
      <c r="H445" s="3"/>
      <c r="J445" s="226"/>
      <c r="K445" s="3"/>
      <c r="L445" s="3"/>
      <c r="O445" s="227"/>
      <c r="Q445" s="94"/>
      <c r="R445" s="94"/>
      <c r="S445" s="94"/>
      <c r="T445" s="94"/>
    </row>
    <row r="446" ht="15.75" customHeight="1">
      <c r="A446" s="234"/>
      <c r="B446" s="222"/>
      <c r="C446" s="223"/>
      <c r="D446" s="231"/>
      <c r="E446" s="3"/>
      <c r="F446" s="3"/>
      <c r="G446" s="3"/>
      <c r="H446" s="3"/>
      <c r="J446" s="226"/>
      <c r="K446" s="3"/>
      <c r="L446" s="3"/>
      <c r="O446" s="227"/>
      <c r="Q446" s="94"/>
      <c r="R446" s="94"/>
      <c r="S446" s="94"/>
      <c r="T446" s="94"/>
    </row>
    <row r="447" ht="15.75" customHeight="1">
      <c r="A447" s="234"/>
      <c r="B447" s="222"/>
      <c r="C447" s="223"/>
      <c r="D447" s="231"/>
      <c r="E447" s="3"/>
      <c r="F447" s="3"/>
      <c r="G447" s="3"/>
      <c r="H447" s="3"/>
      <c r="J447" s="226"/>
      <c r="K447" s="3"/>
      <c r="L447" s="3"/>
      <c r="O447" s="227"/>
      <c r="Q447" s="94"/>
      <c r="R447" s="94"/>
      <c r="S447" s="94"/>
      <c r="T447" s="94"/>
    </row>
    <row r="448" ht="15.75" customHeight="1">
      <c r="A448" s="234"/>
      <c r="B448" s="222"/>
      <c r="C448" s="223"/>
      <c r="D448" s="231"/>
      <c r="E448" s="3"/>
      <c r="F448" s="3"/>
      <c r="G448" s="3"/>
      <c r="H448" s="3"/>
      <c r="J448" s="226"/>
      <c r="K448" s="3"/>
      <c r="L448" s="3"/>
      <c r="O448" s="227"/>
      <c r="Q448" s="94"/>
      <c r="R448" s="94"/>
      <c r="S448" s="94"/>
      <c r="T448" s="94"/>
    </row>
    <row r="449" ht="15.75" customHeight="1">
      <c r="A449" s="234"/>
      <c r="B449" s="222"/>
      <c r="C449" s="223"/>
      <c r="D449" s="231"/>
      <c r="E449" s="3"/>
      <c r="F449" s="3"/>
      <c r="G449" s="3"/>
      <c r="H449" s="3"/>
      <c r="J449" s="226"/>
      <c r="K449" s="3"/>
      <c r="L449" s="3"/>
      <c r="O449" s="227"/>
      <c r="Q449" s="94"/>
      <c r="R449" s="94"/>
      <c r="S449" s="94"/>
      <c r="T449" s="94"/>
    </row>
    <row r="450" ht="15.75" customHeight="1">
      <c r="A450" s="234"/>
      <c r="B450" s="222"/>
      <c r="C450" s="223"/>
      <c r="D450" s="231"/>
      <c r="E450" s="3"/>
      <c r="F450" s="3"/>
      <c r="G450" s="3"/>
      <c r="H450" s="3"/>
      <c r="J450" s="226"/>
      <c r="K450" s="3"/>
      <c r="L450" s="3"/>
      <c r="O450" s="227"/>
      <c r="Q450" s="94"/>
      <c r="R450" s="94"/>
      <c r="S450" s="94"/>
      <c r="T450" s="94"/>
    </row>
    <row r="451" ht="15.75" customHeight="1">
      <c r="A451" s="234"/>
      <c r="B451" s="222"/>
      <c r="C451" s="223"/>
      <c r="D451" s="231"/>
      <c r="E451" s="3"/>
      <c r="F451" s="3"/>
      <c r="G451" s="3"/>
      <c r="H451" s="3"/>
      <c r="J451" s="226"/>
      <c r="K451" s="3"/>
      <c r="L451" s="3"/>
      <c r="O451" s="227"/>
      <c r="Q451" s="94"/>
      <c r="R451" s="94"/>
      <c r="S451" s="94"/>
      <c r="T451" s="94"/>
    </row>
    <row r="452" ht="15.75" customHeight="1">
      <c r="A452" s="234"/>
      <c r="B452" s="222"/>
      <c r="C452" s="223"/>
      <c r="D452" s="231"/>
      <c r="E452" s="3"/>
      <c r="F452" s="3"/>
      <c r="G452" s="3"/>
      <c r="H452" s="3"/>
      <c r="J452" s="226"/>
      <c r="K452" s="3"/>
      <c r="L452" s="3"/>
      <c r="O452" s="227"/>
      <c r="Q452" s="94"/>
      <c r="R452" s="94"/>
      <c r="S452" s="94"/>
      <c r="T452" s="94"/>
    </row>
    <row r="453" ht="15.75" customHeight="1">
      <c r="A453" s="234"/>
      <c r="B453" s="222"/>
      <c r="C453" s="223"/>
      <c r="D453" s="231"/>
      <c r="E453" s="3"/>
      <c r="F453" s="3"/>
      <c r="G453" s="3"/>
      <c r="H453" s="3"/>
      <c r="J453" s="226"/>
      <c r="K453" s="3"/>
      <c r="L453" s="3"/>
      <c r="O453" s="227"/>
      <c r="Q453" s="94"/>
      <c r="R453" s="94"/>
      <c r="S453" s="94"/>
      <c r="T453" s="94"/>
    </row>
    <row r="454" ht="15.75" customHeight="1">
      <c r="A454" s="234"/>
      <c r="B454" s="222"/>
      <c r="C454" s="223"/>
      <c r="D454" s="231"/>
      <c r="E454" s="3"/>
      <c r="F454" s="3"/>
      <c r="G454" s="3"/>
      <c r="H454" s="3"/>
      <c r="J454" s="226"/>
      <c r="K454" s="3"/>
      <c r="L454" s="3"/>
      <c r="O454" s="227"/>
      <c r="Q454" s="94"/>
      <c r="R454" s="94"/>
      <c r="S454" s="94"/>
      <c r="T454" s="94"/>
    </row>
    <row r="455" ht="15.75" customHeight="1">
      <c r="A455" s="234"/>
      <c r="B455" s="222"/>
      <c r="C455" s="223"/>
      <c r="D455" s="231"/>
      <c r="E455" s="3"/>
      <c r="F455" s="3"/>
      <c r="G455" s="3"/>
      <c r="H455" s="3"/>
      <c r="J455" s="226"/>
      <c r="K455" s="3"/>
      <c r="L455" s="3"/>
      <c r="O455" s="227"/>
      <c r="Q455" s="94"/>
      <c r="R455" s="94"/>
      <c r="S455" s="94"/>
      <c r="T455" s="94"/>
    </row>
    <row r="456" ht="15.75" customHeight="1">
      <c r="A456" s="234"/>
      <c r="B456" s="222"/>
      <c r="C456" s="223"/>
      <c r="D456" s="231"/>
      <c r="E456" s="3"/>
      <c r="F456" s="3"/>
      <c r="G456" s="3"/>
      <c r="H456" s="3"/>
      <c r="J456" s="226"/>
      <c r="K456" s="3"/>
      <c r="L456" s="3"/>
      <c r="O456" s="227"/>
      <c r="Q456" s="94"/>
      <c r="R456" s="94"/>
      <c r="S456" s="94"/>
      <c r="T456" s="94"/>
    </row>
    <row r="457" ht="15.75" customHeight="1">
      <c r="A457" s="234"/>
      <c r="B457" s="222"/>
      <c r="C457" s="223"/>
      <c r="D457" s="231"/>
      <c r="E457" s="3"/>
      <c r="F457" s="3"/>
      <c r="G457" s="3"/>
      <c r="H457" s="3"/>
      <c r="J457" s="226"/>
      <c r="K457" s="3"/>
      <c r="L457" s="3"/>
      <c r="O457" s="227"/>
      <c r="Q457" s="94"/>
      <c r="R457" s="94"/>
      <c r="S457" s="94"/>
      <c r="T457" s="94"/>
    </row>
    <row r="458" ht="15.75" customHeight="1">
      <c r="A458" s="234"/>
      <c r="B458" s="222"/>
      <c r="C458" s="223"/>
      <c r="D458" s="231"/>
      <c r="E458" s="3"/>
      <c r="F458" s="3"/>
      <c r="G458" s="3"/>
      <c r="H458" s="3"/>
      <c r="J458" s="226"/>
      <c r="K458" s="3"/>
      <c r="L458" s="3"/>
      <c r="O458" s="227"/>
      <c r="Q458" s="94"/>
      <c r="R458" s="94"/>
      <c r="S458" s="94"/>
      <c r="T458" s="94"/>
    </row>
    <row r="459" ht="15.75" customHeight="1">
      <c r="A459" s="234"/>
      <c r="B459" s="222"/>
      <c r="C459" s="223"/>
      <c r="D459" s="231"/>
      <c r="E459" s="3"/>
      <c r="F459" s="3"/>
      <c r="G459" s="3"/>
      <c r="H459" s="3"/>
      <c r="J459" s="226"/>
      <c r="K459" s="3"/>
      <c r="L459" s="3"/>
      <c r="O459" s="227"/>
      <c r="Q459" s="94"/>
      <c r="R459" s="94"/>
      <c r="S459" s="94"/>
      <c r="T459" s="94"/>
    </row>
    <row r="460" ht="15.75" customHeight="1">
      <c r="A460" s="234"/>
      <c r="B460" s="222"/>
      <c r="C460" s="223"/>
      <c r="D460" s="231"/>
      <c r="E460" s="3"/>
      <c r="F460" s="3"/>
      <c r="G460" s="3"/>
      <c r="H460" s="3"/>
      <c r="J460" s="226"/>
      <c r="K460" s="3"/>
      <c r="L460" s="3"/>
      <c r="O460" s="227"/>
      <c r="Q460" s="94"/>
      <c r="R460" s="94"/>
      <c r="S460" s="94"/>
      <c r="T460" s="94"/>
    </row>
    <row r="461" ht="15.75" customHeight="1">
      <c r="A461" s="234"/>
      <c r="B461" s="222"/>
      <c r="C461" s="223"/>
      <c r="D461" s="231"/>
      <c r="E461" s="3"/>
      <c r="F461" s="3"/>
      <c r="G461" s="3"/>
      <c r="H461" s="3"/>
      <c r="J461" s="226"/>
      <c r="K461" s="3"/>
      <c r="L461" s="3"/>
      <c r="O461" s="227"/>
      <c r="Q461" s="94"/>
      <c r="R461" s="94"/>
      <c r="S461" s="94"/>
      <c r="T461" s="94"/>
    </row>
    <row r="462" ht="15.75" customHeight="1">
      <c r="A462" s="234"/>
      <c r="B462" s="222"/>
      <c r="C462" s="223"/>
      <c r="D462" s="231"/>
      <c r="E462" s="3"/>
      <c r="F462" s="3"/>
      <c r="G462" s="3"/>
      <c r="H462" s="3"/>
      <c r="J462" s="226"/>
      <c r="K462" s="3"/>
      <c r="L462" s="3"/>
      <c r="O462" s="227"/>
      <c r="Q462" s="94"/>
      <c r="R462" s="94"/>
      <c r="S462" s="94"/>
      <c r="T462" s="94"/>
    </row>
    <row r="463" ht="15.75" customHeight="1">
      <c r="A463" s="234"/>
      <c r="B463" s="222"/>
      <c r="C463" s="223"/>
      <c r="D463" s="231"/>
      <c r="E463" s="3"/>
      <c r="F463" s="3"/>
      <c r="G463" s="3"/>
      <c r="H463" s="3"/>
      <c r="J463" s="226"/>
      <c r="K463" s="3"/>
      <c r="L463" s="3"/>
      <c r="O463" s="227"/>
      <c r="Q463" s="94"/>
      <c r="R463" s="94"/>
      <c r="S463" s="94"/>
      <c r="T463" s="94"/>
    </row>
    <row r="464" ht="15.75" customHeight="1">
      <c r="A464" s="234"/>
      <c r="B464" s="222"/>
      <c r="C464" s="223"/>
      <c r="D464" s="231"/>
      <c r="E464" s="3"/>
      <c r="F464" s="3"/>
      <c r="G464" s="3"/>
      <c r="H464" s="3"/>
      <c r="J464" s="226"/>
      <c r="K464" s="3"/>
      <c r="L464" s="3"/>
      <c r="O464" s="227"/>
      <c r="Q464" s="94"/>
      <c r="R464" s="94"/>
      <c r="S464" s="94"/>
      <c r="T464" s="94"/>
    </row>
    <row r="465" ht="15.75" customHeight="1">
      <c r="A465" s="234"/>
      <c r="B465" s="222"/>
      <c r="C465" s="223"/>
      <c r="D465" s="231"/>
      <c r="E465" s="3"/>
      <c r="F465" s="3"/>
      <c r="G465" s="3"/>
      <c r="H465" s="3"/>
      <c r="J465" s="226"/>
      <c r="K465" s="3"/>
      <c r="L465" s="3"/>
      <c r="O465" s="227"/>
      <c r="Q465" s="94"/>
      <c r="R465" s="94"/>
      <c r="S465" s="94"/>
      <c r="T465" s="94"/>
    </row>
    <row r="466" ht="15.75" customHeight="1">
      <c r="A466" s="234"/>
      <c r="B466" s="222"/>
      <c r="C466" s="223"/>
      <c r="D466" s="231"/>
      <c r="E466" s="3"/>
      <c r="F466" s="3"/>
      <c r="G466" s="3"/>
      <c r="H466" s="3"/>
      <c r="J466" s="226"/>
      <c r="K466" s="3"/>
      <c r="L466" s="3"/>
      <c r="O466" s="227"/>
      <c r="Q466" s="94"/>
      <c r="R466" s="94"/>
      <c r="S466" s="94"/>
      <c r="T466" s="94"/>
    </row>
    <row r="467" ht="15.75" customHeight="1">
      <c r="A467" s="234"/>
      <c r="B467" s="222"/>
      <c r="C467" s="223"/>
      <c r="D467" s="231"/>
      <c r="E467" s="3"/>
      <c r="F467" s="3"/>
      <c r="G467" s="3"/>
      <c r="H467" s="3"/>
      <c r="J467" s="226"/>
      <c r="K467" s="3"/>
      <c r="L467" s="3"/>
      <c r="O467" s="227"/>
      <c r="Q467" s="94"/>
      <c r="R467" s="94"/>
      <c r="S467" s="94"/>
      <c r="T467" s="94"/>
    </row>
    <row r="468" ht="15.75" customHeight="1">
      <c r="A468" s="234"/>
      <c r="B468" s="222"/>
      <c r="C468" s="223"/>
      <c r="D468" s="231"/>
      <c r="E468" s="3"/>
      <c r="F468" s="3"/>
      <c r="G468" s="3"/>
      <c r="H468" s="3"/>
      <c r="J468" s="226"/>
      <c r="K468" s="3"/>
      <c r="L468" s="3"/>
      <c r="O468" s="227"/>
      <c r="Q468" s="94"/>
      <c r="R468" s="94"/>
      <c r="S468" s="94"/>
      <c r="T468" s="94"/>
    </row>
    <row r="469" ht="15.75" customHeight="1">
      <c r="A469" s="234"/>
      <c r="B469" s="222"/>
      <c r="C469" s="223"/>
      <c r="D469" s="231"/>
      <c r="E469" s="3"/>
      <c r="F469" s="3"/>
      <c r="G469" s="3"/>
      <c r="H469" s="3"/>
      <c r="J469" s="226"/>
      <c r="K469" s="3"/>
      <c r="L469" s="3"/>
      <c r="O469" s="227"/>
      <c r="Q469" s="94"/>
      <c r="R469" s="94"/>
      <c r="S469" s="94"/>
      <c r="T469" s="94"/>
    </row>
    <row r="470" ht="15.75" customHeight="1">
      <c r="A470" s="234"/>
      <c r="B470" s="222"/>
      <c r="C470" s="223"/>
      <c r="D470" s="231"/>
      <c r="E470" s="3"/>
      <c r="F470" s="3"/>
      <c r="G470" s="3"/>
      <c r="H470" s="3"/>
      <c r="J470" s="226"/>
      <c r="K470" s="3"/>
      <c r="L470" s="3"/>
      <c r="O470" s="227"/>
      <c r="Q470" s="94"/>
      <c r="R470" s="94"/>
      <c r="S470" s="94"/>
      <c r="T470" s="94"/>
    </row>
    <row r="471" ht="15.75" customHeight="1">
      <c r="A471" s="234"/>
      <c r="B471" s="222"/>
      <c r="C471" s="223"/>
      <c r="D471" s="231"/>
      <c r="E471" s="3"/>
      <c r="F471" s="3"/>
      <c r="G471" s="3"/>
      <c r="H471" s="3"/>
      <c r="J471" s="226"/>
      <c r="K471" s="3"/>
      <c r="L471" s="3"/>
      <c r="O471" s="227"/>
      <c r="Q471" s="94"/>
      <c r="R471" s="94"/>
      <c r="S471" s="94"/>
      <c r="T471" s="94"/>
    </row>
    <row r="472" ht="15.75" customHeight="1">
      <c r="A472" s="234"/>
      <c r="B472" s="222"/>
      <c r="C472" s="223"/>
      <c r="D472" s="231"/>
      <c r="E472" s="3"/>
      <c r="F472" s="3"/>
      <c r="G472" s="3"/>
      <c r="H472" s="3"/>
      <c r="J472" s="226"/>
      <c r="K472" s="3"/>
      <c r="L472" s="3"/>
      <c r="O472" s="227"/>
      <c r="Q472" s="94"/>
      <c r="R472" s="94"/>
      <c r="S472" s="94"/>
      <c r="T472" s="94"/>
    </row>
    <row r="473" ht="15.75" customHeight="1">
      <c r="A473" s="234"/>
      <c r="B473" s="222"/>
      <c r="C473" s="223"/>
      <c r="D473" s="231"/>
      <c r="E473" s="3"/>
      <c r="F473" s="3"/>
      <c r="G473" s="3"/>
      <c r="H473" s="3"/>
      <c r="J473" s="226"/>
      <c r="K473" s="3"/>
      <c r="L473" s="3"/>
      <c r="O473" s="227"/>
      <c r="Q473" s="94"/>
      <c r="R473" s="94"/>
      <c r="S473" s="94"/>
      <c r="T473" s="94"/>
    </row>
    <row r="474" ht="15.75" customHeight="1">
      <c r="A474" s="234"/>
      <c r="B474" s="222"/>
      <c r="C474" s="223"/>
      <c r="D474" s="231"/>
      <c r="E474" s="3"/>
      <c r="F474" s="3"/>
      <c r="G474" s="3"/>
      <c r="H474" s="3"/>
      <c r="J474" s="226"/>
      <c r="K474" s="3"/>
      <c r="L474" s="3"/>
      <c r="O474" s="227"/>
      <c r="Q474" s="94"/>
      <c r="R474" s="94"/>
      <c r="S474" s="94"/>
      <c r="T474" s="94"/>
    </row>
    <row r="475" ht="15.75" customHeight="1">
      <c r="A475" s="234"/>
      <c r="B475" s="222"/>
      <c r="C475" s="223"/>
      <c r="D475" s="231"/>
      <c r="E475" s="3"/>
      <c r="F475" s="3"/>
      <c r="G475" s="3"/>
      <c r="H475" s="3"/>
      <c r="J475" s="226"/>
      <c r="K475" s="3"/>
      <c r="L475" s="3"/>
      <c r="O475" s="227"/>
      <c r="Q475" s="94"/>
      <c r="R475" s="94"/>
      <c r="S475" s="94"/>
      <c r="T475" s="94"/>
    </row>
    <row r="476" ht="15.75" customHeight="1">
      <c r="A476" s="234"/>
      <c r="B476" s="222"/>
      <c r="C476" s="223"/>
      <c r="D476" s="231"/>
      <c r="E476" s="3"/>
      <c r="F476" s="3"/>
      <c r="G476" s="3"/>
      <c r="H476" s="3"/>
      <c r="J476" s="226"/>
      <c r="K476" s="3"/>
      <c r="L476" s="3"/>
      <c r="O476" s="227"/>
      <c r="Q476" s="94"/>
      <c r="R476" s="94"/>
      <c r="S476" s="94"/>
      <c r="T476" s="94"/>
    </row>
    <row r="477" ht="15.75" customHeight="1">
      <c r="A477" s="234"/>
      <c r="B477" s="222"/>
      <c r="C477" s="223"/>
      <c r="D477" s="231"/>
      <c r="E477" s="3"/>
      <c r="F477" s="3"/>
      <c r="G477" s="3"/>
      <c r="H477" s="3"/>
      <c r="J477" s="226"/>
      <c r="K477" s="3"/>
      <c r="L477" s="3"/>
      <c r="O477" s="227"/>
      <c r="Q477" s="94"/>
      <c r="R477" s="94"/>
      <c r="S477" s="94"/>
      <c r="T477" s="94"/>
    </row>
    <row r="478" ht="15.75" customHeight="1">
      <c r="A478" s="234"/>
      <c r="B478" s="222"/>
      <c r="C478" s="223"/>
      <c r="D478" s="231"/>
      <c r="E478" s="3"/>
      <c r="F478" s="3"/>
      <c r="G478" s="3"/>
      <c r="H478" s="3"/>
      <c r="J478" s="226"/>
      <c r="K478" s="3"/>
      <c r="L478" s="3"/>
      <c r="O478" s="227"/>
      <c r="Q478" s="94"/>
      <c r="R478" s="94"/>
      <c r="S478" s="94"/>
      <c r="T478" s="94"/>
    </row>
    <row r="479" ht="15.75" customHeight="1">
      <c r="A479" s="234"/>
      <c r="B479" s="222"/>
      <c r="C479" s="223"/>
      <c r="D479" s="231"/>
      <c r="E479" s="3"/>
      <c r="F479" s="3"/>
      <c r="G479" s="3"/>
      <c r="H479" s="3"/>
      <c r="J479" s="226"/>
      <c r="K479" s="3"/>
      <c r="L479" s="3"/>
      <c r="O479" s="227"/>
      <c r="Q479" s="94"/>
      <c r="R479" s="94"/>
      <c r="S479" s="94"/>
      <c r="T479" s="94"/>
    </row>
    <row r="480" ht="15.75" customHeight="1">
      <c r="A480" s="234"/>
      <c r="B480" s="222"/>
      <c r="C480" s="223"/>
      <c r="D480" s="231"/>
      <c r="E480" s="3"/>
      <c r="F480" s="3"/>
      <c r="G480" s="3"/>
      <c r="H480" s="3"/>
      <c r="J480" s="226"/>
      <c r="K480" s="3"/>
      <c r="L480" s="3"/>
      <c r="O480" s="227"/>
      <c r="Q480" s="94"/>
      <c r="R480" s="94"/>
      <c r="S480" s="94"/>
      <c r="T480" s="94"/>
    </row>
    <row r="481" ht="15.75" customHeight="1">
      <c r="A481" s="234"/>
      <c r="B481" s="222"/>
      <c r="C481" s="223"/>
      <c r="D481" s="231"/>
      <c r="E481" s="3"/>
      <c r="F481" s="3"/>
      <c r="G481" s="3"/>
      <c r="H481" s="3"/>
      <c r="J481" s="226"/>
      <c r="K481" s="3"/>
      <c r="L481" s="3"/>
      <c r="O481" s="227"/>
      <c r="Q481" s="94"/>
      <c r="R481" s="94"/>
      <c r="S481" s="94"/>
      <c r="T481" s="94"/>
    </row>
    <row r="482" ht="15.75" customHeight="1">
      <c r="A482" s="234"/>
      <c r="B482" s="222"/>
      <c r="C482" s="223"/>
      <c r="D482" s="231"/>
      <c r="E482" s="3"/>
      <c r="F482" s="3"/>
      <c r="G482" s="3"/>
      <c r="H482" s="3"/>
      <c r="J482" s="226"/>
      <c r="K482" s="3"/>
      <c r="L482" s="3"/>
      <c r="O482" s="227"/>
      <c r="Q482" s="94"/>
      <c r="R482" s="94"/>
      <c r="S482" s="94"/>
      <c r="T482" s="94"/>
    </row>
    <row r="483" ht="15.75" customHeight="1">
      <c r="A483" s="234"/>
      <c r="B483" s="222"/>
      <c r="C483" s="223"/>
      <c r="D483" s="231"/>
      <c r="E483" s="3"/>
      <c r="F483" s="3"/>
      <c r="G483" s="3"/>
      <c r="H483" s="3"/>
      <c r="J483" s="226"/>
      <c r="K483" s="3"/>
      <c r="L483" s="3"/>
      <c r="O483" s="227"/>
      <c r="Q483" s="94"/>
      <c r="R483" s="94"/>
      <c r="S483" s="94"/>
      <c r="T483" s="94"/>
    </row>
    <row r="484" ht="15.75" customHeight="1">
      <c r="A484" s="234"/>
      <c r="B484" s="222"/>
      <c r="C484" s="223"/>
      <c r="D484" s="231"/>
      <c r="E484" s="3"/>
      <c r="F484" s="3"/>
      <c r="G484" s="3"/>
      <c r="H484" s="3"/>
      <c r="J484" s="226"/>
      <c r="K484" s="3"/>
      <c r="L484" s="3"/>
      <c r="O484" s="227"/>
      <c r="Q484" s="94"/>
      <c r="R484" s="94"/>
      <c r="S484" s="94"/>
      <c r="T484" s="94"/>
    </row>
    <row r="485" ht="15.75" customHeight="1">
      <c r="A485" s="234"/>
      <c r="B485" s="222"/>
      <c r="C485" s="223"/>
      <c r="D485" s="231"/>
      <c r="E485" s="3"/>
      <c r="F485" s="3"/>
      <c r="G485" s="3"/>
      <c r="H485" s="3"/>
      <c r="J485" s="226"/>
      <c r="K485" s="3"/>
      <c r="L485" s="3"/>
      <c r="O485" s="227"/>
      <c r="Q485" s="94"/>
      <c r="R485" s="94"/>
      <c r="S485" s="94"/>
      <c r="T485" s="94"/>
    </row>
    <row r="486" ht="15.75" customHeight="1">
      <c r="A486" s="234"/>
      <c r="B486" s="222"/>
      <c r="C486" s="223"/>
      <c r="D486" s="231"/>
      <c r="E486" s="3"/>
      <c r="F486" s="3"/>
      <c r="G486" s="3"/>
      <c r="H486" s="3"/>
      <c r="J486" s="226"/>
      <c r="K486" s="3"/>
      <c r="L486" s="3"/>
      <c r="O486" s="227"/>
      <c r="Q486" s="94"/>
      <c r="R486" s="94"/>
      <c r="S486" s="94"/>
      <c r="T486" s="94"/>
    </row>
    <row r="487" ht="15.75" customHeight="1">
      <c r="A487" s="234"/>
      <c r="B487" s="222"/>
      <c r="C487" s="223"/>
      <c r="D487" s="231"/>
      <c r="E487" s="3"/>
      <c r="F487" s="3"/>
      <c r="G487" s="3"/>
      <c r="H487" s="3"/>
      <c r="J487" s="226"/>
      <c r="K487" s="3"/>
      <c r="L487" s="3"/>
      <c r="O487" s="227"/>
      <c r="Q487" s="94"/>
      <c r="R487" s="94"/>
      <c r="S487" s="94"/>
      <c r="T487" s="94"/>
    </row>
    <row r="488" ht="15.75" customHeight="1">
      <c r="A488" s="234"/>
      <c r="B488" s="222"/>
      <c r="C488" s="223"/>
      <c r="D488" s="231"/>
      <c r="E488" s="3"/>
      <c r="F488" s="3"/>
      <c r="G488" s="3"/>
      <c r="H488" s="3"/>
      <c r="J488" s="226"/>
      <c r="K488" s="3"/>
      <c r="L488" s="3"/>
      <c r="O488" s="227"/>
      <c r="Q488" s="94"/>
      <c r="R488" s="94"/>
      <c r="S488" s="94"/>
      <c r="T488" s="94"/>
    </row>
    <row r="489" ht="15.75" customHeight="1">
      <c r="A489" s="234"/>
      <c r="B489" s="222"/>
      <c r="C489" s="223"/>
      <c r="D489" s="231"/>
      <c r="E489" s="3"/>
      <c r="F489" s="3"/>
      <c r="G489" s="3"/>
      <c r="H489" s="3"/>
      <c r="J489" s="226"/>
      <c r="K489" s="3"/>
      <c r="L489" s="3"/>
      <c r="O489" s="227"/>
      <c r="Q489" s="94"/>
      <c r="R489" s="94"/>
      <c r="S489" s="94"/>
      <c r="T489" s="94"/>
    </row>
    <row r="490" ht="15.75" customHeight="1">
      <c r="A490" s="234"/>
      <c r="B490" s="222"/>
      <c r="C490" s="223"/>
      <c r="D490" s="231"/>
      <c r="E490" s="3"/>
      <c r="F490" s="3"/>
      <c r="G490" s="3"/>
      <c r="H490" s="3"/>
      <c r="J490" s="226"/>
      <c r="K490" s="3"/>
      <c r="L490" s="3"/>
      <c r="O490" s="227"/>
      <c r="Q490" s="94"/>
      <c r="R490" s="94"/>
      <c r="S490" s="94"/>
      <c r="T490" s="94"/>
    </row>
    <row r="491" ht="15.75" customHeight="1">
      <c r="A491" s="234"/>
      <c r="B491" s="222"/>
      <c r="C491" s="223"/>
      <c r="D491" s="231"/>
      <c r="E491" s="3"/>
      <c r="F491" s="3"/>
      <c r="G491" s="3"/>
      <c r="H491" s="3"/>
      <c r="J491" s="226"/>
      <c r="K491" s="3"/>
      <c r="L491" s="3"/>
      <c r="O491" s="227"/>
      <c r="Q491" s="94"/>
      <c r="R491" s="94"/>
      <c r="S491" s="94"/>
      <c r="T491" s="94"/>
    </row>
    <row r="492" ht="15.75" customHeight="1">
      <c r="A492" s="234"/>
      <c r="B492" s="222"/>
      <c r="C492" s="223"/>
      <c r="D492" s="231"/>
      <c r="E492" s="3"/>
      <c r="F492" s="3"/>
      <c r="G492" s="3"/>
      <c r="H492" s="3"/>
      <c r="J492" s="226"/>
      <c r="K492" s="3"/>
      <c r="L492" s="3"/>
      <c r="O492" s="227"/>
      <c r="Q492" s="94"/>
      <c r="R492" s="94"/>
      <c r="S492" s="94"/>
      <c r="T492" s="94"/>
    </row>
    <row r="493" ht="15.75" customHeight="1">
      <c r="A493" s="234"/>
      <c r="B493" s="222"/>
      <c r="C493" s="223"/>
      <c r="D493" s="231"/>
      <c r="E493" s="3"/>
      <c r="F493" s="3"/>
      <c r="G493" s="3"/>
      <c r="H493" s="3"/>
      <c r="J493" s="226"/>
      <c r="K493" s="3"/>
      <c r="L493" s="3"/>
      <c r="O493" s="227"/>
      <c r="Q493" s="94"/>
      <c r="R493" s="94"/>
      <c r="S493" s="94"/>
      <c r="T493" s="94"/>
    </row>
    <row r="494" ht="15.75" customHeight="1">
      <c r="A494" s="234"/>
      <c r="B494" s="222"/>
      <c r="C494" s="223"/>
      <c r="D494" s="231"/>
      <c r="E494" s="3"/>
      <c r="F494" s="3"/>
      <c r="G494" s="3"/>
      <c r="H494" s="3"/>
      <c r="J494" s="226"/>
      <c r="K494" s="3"/>
      <c r="L494" s="3"/>
      <c r="O494" s="227"/>
      <c r="Q494" s="94"/>
      <c r="R494" s="94"/>
      <c r="S494" s="94"/>
      <c r="T494" s="94"/>
    </row>
    <row r="495" ht="15.75" customHeight="1">
      <c r="A495" s="234"/>
      <c r="B495" s="222"/>
      <c r="C495" s="223"/>
      <c r="D495" s="231"/>
      <c r="E495" s="3"/>
      <c r="F495" s="3"/>
      <c r="G495" s="3"/>
      <c r="H495" s="3"/>
      <c r="J495" s="226"/>
      <c r="K495" s="3"/>
      <c r="L495" s="3"/>
      <c r="O495" s="227"/>
      <c r="Q495" s="94"/>
      <c r="R495" s="94"/>
      <c r="S495" s="94"/>
      <c r="T495" s="94"/>
    </row>
    <row r="496" ht="15.75" customHeight="1">
      <c r="A496" s="234"/>
      <c r="B496" s="222"/>
      <c r="C496" s="223"/>
      <c r="D496" s="231"/>
      <c r="E496" s="3"/>
      <c r="F496" s="3"/>
      <c r="G496" s="3"/>
      <c r="H496" s="3"/>
      <c r="J496" s="226"/>
      <c r="K496" s="3"/>
      <c r="L496" s="3"/>
      <c r="O496" s="227"/>
      <c r="Q496" s="94"/>
      <c r="R496" s="94"/>
      <c r="S496" s="94"/>
      <c r="T496" s="94"/>
    </row>
    <row r="497" ht="15.75" customHeight="1">
      <c r="A497" s="234"/>
      <c r="B497" s="222"/>
      <c r="C497" s="223"/>
      <c r="D497" s="231"/>
      <c r="E497" s="3"/>
      <c r="F497" s="3"/>
      <c r="G497" s="3"/>
      <c r="H497" s="3"/>
      <c r="J497" s="226"/>
      <c r="K497" s="3"/>
      <c r="L497" s="3"/>
      <c r="O497" s="227"/>
      <c r="Q497" s="94"/>
      <c r="R497" s="94"/>
      <c r="S497" s="94"/>
      <c r="T497" s="94"/>
    </row>
    <row r="498" ht="15.75" customHeight="1">
      <c r="A498" s="234"/>
      <c r="B498" s="222"/>
      <c r="C498" s="223"/>
      <c r="D498" s="231"/>
      <c r="E498" s="3"/>
      <c r="F498" s="3"/>
      <c r="G498" s="3"/>
      <c r="H498" s="3"/>
      <c r="J498" s="226"/>
      <c r="K498" s="3"/>
      <c r="L498" s="3"/>
      <c r="O498" s="227"/>
      <c r="Q498" s="94"/>
      <c r="R498" s="94"/>
      <c r="S498" s="94"/>
      <c r="T498" s="94"/>
    </row>
    <row r="499" ht="15.75" customHeight="1">
      <c r="A499" s="234"/>
      <c r="B499" s="222"/>
      <c r="C499" s="223"/>
      <c r="D499" s="231"/>
      <c r="E499" s="3"/>
      <c r="F499" s="3"/>
      <c r="G499" s="3"/>
      <c r="H499" s="3"/>
      <c r="J499" s="226"/>
      <c r="K499" s="3"/>
      <c r="L499" s="3"/>
      <c r="O499" s="227"/>
      <c r="Q499" s="94"/>
      <c r="R499" s="94"/>
      <c r="S499" s="94"/>
      <c r="T499" s="94"/>
    </row>
    <row r="500" ht="15.75" customHeight="1">
      <c r="A500" s="234"/>
      <c r="B500" s="222"/>
      <c r="C500" s="223"/>
      <c r="D500" s="231"/>
      <c r="E500" s="3"/>
      <c r="F500" s="3"/>
      <c r="G500" s="3"/>
      <c r="H500" s="3"/>
      <c r="J500" s="226"/>
      <c r="K500" s="3"/>
      <c r="L500" s="3"/>
      <c r="O500" s="227"/>
      <c r="Q500" s="94"/>
      <c r="R500" s="94"/>
      <c r="S500" s="94"/>
      <c r="T500" s="94"/>
    </row>
    <row r="501" ht="15.75" customHeight="1">
      <c r="A501" s="234"/>
      <c r="B501" s="222"/>
      <c r="C501" s="223"/>
      <c r="D501" s="231"/>
      <c r="E501" s="3"/>
      <c r="F501" s="3"/>
      <c r="G501" s="3"/>
      <c r="H501" s="3"/>
      <c r="J501" s="226"/>
      <c r="K501" s="3"/>
      <c r="L501" s="3"/>
      <c r="O501" s="227"/>
      <c r="Q501" s="94"/>
      <c r="R501" s="94"/>
      <c r="S501" s="94"/>
      <c r="T501" s="94"/>
    </row>
    <row r="502" ht="15.75" customHeight="1">
      <c r="A502" s="234"/>
      <c r="B502" s="222"/>
      <c r="C502" s="223"/>
      <c r="D502" s="231"/>
      <c r="E502" s="3"/>
      <c r="F502" s="3"/>
      <c r="G502" s="3"/>
      <c r="H502" s="3"/>
      <c r="J502" s="226"/>
      <c r="K502" s="3"/>
      <c r="L502" s="3"/>
      <c r="O502" s="227"/>
      <c r="Q502" s="94"/>
      <c r="R502" s="94"/>
      <c r="S502" s="94"/>
      <c r="T502" s="94"/>
    </row>
    <row r="503" ht="15.75" customHeight="1">
      <c r="A503" s="234"/>
      <c r="B503" s="222"/>
      <c r="C503" s="223"/>
      <c r="D503" s="231"/>
      <c r="E503" s="3"/>
      <c r="F503" s="3"/>
      <c r="G503" s="3"/>
      <c r="H503" s="3"/>
      <c r="J503" s="226"/>
      <c r="K503" s="3"/>
      <c r="L503" s="3"/>
      <c r="O503" s="227"/>
      <c r="Q503" s="94"/>
      <c r="R503" s="94"/>
      <c r="S503" s="94"/>
      <c r="T503" s="94"/>
    </row>
    <row r="504" ht="15.75" customHeight="1">
      <c r="A504" s="234"/>
      <c r="B504" s="222"/>
      <c r="C504" s="223"/>
      <c r="D504" s="231"/>
      <c r="E504" s="3"/>
      <c r="F504" s="3"/>
      <c r="G504" s="3"/>
      <c r="H504" s="3"/>
      <c r="J504" s="226"/>
      <c r="K504" s="3"/>
      <c r="L504" s="3"/>
      <c r="O504" s="227"/>
      <c r="Q504" s="94"/>
      <c r="R504" s="94"/>
      <c r="S504" s="94"/>
      <c r="T504" s="94"/>
    </row>
    <row r="505" ht="15.75" customHeight="1">
      <c r="A505" s="234"/>
      <c r="B505" s="222"/>
      <c r="C505" s="223"/>
      <c r="D505" s="231"/>
      <c r="E505" s="3"/>
      <c r="F505" s="3"/>
      <c r="G505" s="3"/>
      <c r="H505" s="3"/>
      <c r="J505" s="226"/>
      <c r="K505" s="3"/>
      <c r="L505" s="3"/>
      <c r="O505" s="227"/>
      <c r="Q505" s="94"/>
      <c r="R505" s="94"/>
      <c r="S505" s="94"/>
      <c r="T505" s="94"/>
    </row>
    <row r="506" ht="15.75" customHeight="1">
      <c r="A506" s="234"/>
      <c r="B506" s="222"/>
      <c r="C506" s="223"/>
      <c r="D506" s="231"/>
      <c r="E506" s="3"/>
      <c r="F506" s="3"/>
      <c r="G506" s="3"/>
      <c r="H506" s="3"/>
      <c r="J506" s="226"/>
      <c r="K506" s="3"/>
      <c r="L506" s="3"/>
      <c r="O506" s="227"/>
      <c r="Q506" s="94"/>
      <c r="R506" s="94"/>
      <c r="S506" s="94"/>
      <c r="T506" s="94"/>
    </row>
    <row r="507" ht="15.75" customHeight="1">
      <c r="A507" s="234"/>
      <c r="B507" s="222"/>
      <c r="C507" s="223"/>
      <c r="D507" s="231"/>
      <c r="E507" s="3"/>
      <c r="F507" s="3"/>
      <c r="G507" s="3"/>
      <c r="H507" s="3"/>
      <c r="J507" s="226"/>
      <c r="K507" s="3"/>
      <c r="L507" s="3"/>
      <c r="O507" s="227"/>
      <c r="Q507" s="94"/>
      <c r="R507" s="94"/>
      <c r="S507" s="94"/>
      <c r="T507" s="94"/>
    </row>
    <row r="508" ht="15.75" customHeight="1">
      <c r="A508" s="234"/>
      <c r="B508" s="222"/>
      <c r="C508" s="223"/>
      <c r="D508" s="231"/>
      <c r="E508" s="3"/>
      <c r="F508" s="3"/>
      <c r="G508" s="3"/>
      <c r="H508" s="3"/>
      <c r="J508" s="226"/>
      <c r="K508" s="3"/>
      <c r="L508" s="3"/>
      <c r="O508" s="227"/>
      <c r="Q508" s="94"/>
      <c r="R508" s="94"/>
      <c r="S508" s="94"/>
      <c r="T508" s="94"/>
    </row>
    <row r="509" ht="15.75" customHeight="1">
      <c r="A509" s="234"/>
      <c r="B509" s="222"/>
      <c r="C509" s="223"/>
      <c r="D509" s="231"/>
      <c r="E509" s="3"/>
      <c r="F509" s="3"/>
      <c r="G509" s="3"/>
      <c r="H509" s="3"/>
      <c r="J509" s="226"/>
      <c r="K509" s="3"/>
      <c r="L509" s="3"/>
      <c r="O509" s="227"/>
      <c r="Q509" s="94"/>
      <c r="R509" s="94"/>
      <c r="S509" s="94"/>
      <c r="T509" s="94"/>
    </row>
    <row r="510" ht="15.75" customHeight="1">
      <c r="A510" s="234"/>
      <c r="B510" s="222"/>
      <c r="C510" s="223"/>
      <c r="D510" s="231"/>
      <c r="E510" s="3"/>
      <c r="F510" s="3"/>
      <c r="G510" s="3"/>
      <c r="H510" s="3"/>
      <c r="J510" s="226"/>
      <c r="K510" s="3"/>
      <c r="L510" s="3"/>
      <c r="O510" s="227"/>
      <c r="Q510" s="94"/>
      <c r="R510" s="94"/>
      <c r="S510" s="94"/>
      <c r="T510" s="94"/>
    </row>
    <row r="511" ht="15.75" customHeight="1">
      <c r="A511" s="234"/>
      <c r="B511" s="222"/>
      <c r="C511" s="223"/>
      <c r="D511" s="231"/>
      <c r="E511" s="3"/>
      <c r="F511" s="3"/>
      <c r="G511" s="3"/>
      <c r="H511" s="3"/>
      <c r="J511" s="226"/>
      <c r="K511" s="3"/>
      <c r="L511" s="3"/>
      <c r="O511" s="227"/>
      <c r="Q511" s="94"/>
      <c r="R511" s="94"/>
      <c r="S511" s="94"/>
      <c r="T511" s="94"/>
    </row>
    <row r="512" ht="15.75" customHeight="1">
      <c r="A512" s="234"/>
      <c r="B512" s="222"/>
      <c r="C512" s="223"/>
      <c r="D512" s="231"/>
      <c r="E512" s="3"/>
      <c r="F512" s="3"/>
      <c r="G512" s="3"/>
      <c r="H512" s="3"/>
      <c r="J512" s="226"/>
      <c r="K512" s="3"/>
      <c r="L512" s="3"/>
      <c r="O512" s="227"/>
      <c r="Q512" s="94"/>
      <c r="R512" s="94"/>
      <c r="S512" s="94"/>
      <c r="T512" s="94"/>
    </row>
    <row r="513" ht="15.75" customHeight="1">
      <c r="A513" s="234"/>
      <c r="B513" s="222"/>
      <c r="C513" s="223"/>
      <c r="D513" s="231"/>
      <c r="E513" s="3"/>
      <c r="F513" s="3"/>
      <c r="G513" s="3"/>
      <c r="H513" s="3"/>
      <c r="J513" s="226"/>
      <c r="K513" s="3"/>
      <c r="L513" s="3"/>
      <c r="O513" s="227"/>
      <c r="Q513" s="94"/>
      <c r="R513" s="94"/>
      <c r="S513" s="94"/>
      <c r="T513" s="94"/>
    </row>
    <row r="514" ht="15.75" customHeight="1">
      <c r="A514" s="234"/>
      <c r="B514" s="222"/>
      <c r="C514" s="223"/>
      <c r="D514" s="231"/>
      <c r="E514" s="3"/>
      <c r="F514" s="3"/>
      <c r="G514" s="3"/>
      <c r="H514" s="3"/>
      <c r="J514" s="226"/>
      <c r="K514" s="3"/>
      <c r="L514" s="3"/>
      <c r="O514" s="227"/>
      <c r="Q514" s="94"/>
      <c r="R514" s="94"/>
      <c r="S514" s="94"/>
      <c r="T514" s="94"/>
    </row>
    <row r="515" ht="15.75" customHeight="1">
      <c r="A515" s="234"/>
      <c r="B515" s="222"/>
      <c r="C515" s="223"/>
      <c r="D515" s="231"/>
      <c r="E515" s="3"/>
      <c r="F515" s="3"/>
      <c r="G515" s="3"/>
      <c r="H515" s="3"/>
      <c r="J515" s="226"/>
      <c r="K515" s="3"/>
      <c r="L515" s="3"/>
      <c r="O515" s="227"/>
      <c r="Q515" s="94"/>
      <c r="R515" s="94"/>
      <c r="S515" s="94"/>
      <c r="T515" s="94"/>
    </row>
    <row r="516" ht="15.75" customHeight="1">
      <c r="A516" s="234"/>
      <c r="B516" s="222"/>
      <c r="C516" s="223"/>
      <c r="D516" s="231"/>
      <c r="E516" s="3"/>
      <c r="F516" s="3"/>
      <c r="G516" s="3"/>
      <c r="H516" s="3"/>
      <c r="J516" s="226"/>
      <c r="K516" s="3"/>
      <c r="L516" s="3"/>
      <c r="O516" s="227"/>
      <c r="Q516" s="94"/>
      <c r="R516" s="94"/>
      <c r="S516" s="94"/>
      <c r="T516" s="94"/>
    </row>
    <row r="517" ht="15.75" customHeight="1">
      <c r="A517" s="234"/>
      <c r="B517" s="222"/>
      <c r="C517" s="223"/>
      <c r="D517" s="231"/>
      <c r="E517" s="3"/>
      <c r="F517" s="3"/>
      <c r="G517" s="3"/>
      <c r="H517" s="3"/>
      <c r="J517" s="226"/>
      <c r="K517" s="3"/>
      <c r="L517" s="3"/>
      <c r="O517" s="227"/>
      <c r="Q517" s="94"/>
      <c r="R517" s="94"/>
      <c r="S517" s="94"/>
      <c r="T517" s="94"/>
    </row>
    <row r="518" ht="15.75" customHeight="1">
      <c r="A518" s="234"/>
      <c r="B518" s="222"/>
      <c r="C518" s="223"/>
      <c r="D518" s="231"/>
      <c r="E518" s="3"/>
      <c r="F518" s="3"/>
      <c r="G518" s="3"/>
      <c r="H518" s="3"/>
      <c r="J518" s="226"/>
      <c r="K518" s="3"/>
      <c r="L518" s="3"/>
      <c r="O518" s="227"/>
      <c r="Q518" s="94"/>
      <c r="R518" s="94"/>
      <c r="S518" s="94"/>
      <c r="T518" s="94"/>
    </row>
    <row r="519" ht="15.75" customHeight="1">
      <c r="A519" s="234"/>
      <c r="B519" s="222"/>
      <c r="C519" s="223"/>
      <c r="D519" s="231"/>
      <c r="E519" s="3"/>
      <c r="F519" s="3"/>
      <c r="G519" s="3"/>
      <c r="H519" s="3"/>
      <c r="J519" s="226"/>
      <c r="K519" s="3"/>
      <c r="L519" s="3"/>
      <c r="O519" s="227"/>
      <c r="Q519" s="94"/>
      <c r="R519" s="94"/>
      <c r="S519" s="94"/>
      <c r="T519" s="94"/>
    </row>
    <row r="520" ht="15.75" customHeight="1">
      <c r="A520" s="234"/>
      <c r="B520" s="222"/>
      <c r="C520" s="223"/>
      <c r="D520" s="231"/>
      <c r="E520" s="3"/>
      <c r="F520" s="3"/>
      <c r="G520" s="3"/>
      <c r="H520" s="3"/>
      <c r="J520" s="226"/>
      <c r="K520" s="3"/>
      <c r="L520" s="3"/>
      <c r="O520" s="227"/>
      <c r="Q520" s="94"/>
      <c r="R520" s="94"/>
      <c r="S520" s="94"/>
      <c r="T520" s="94"/>
    </row>
    <row r="521" ht="15.75" customHeight="1">
      <c r="A521" s="234"/>
      <c r="B521" s="222"/>
      <c r="C521" s="223"/>
      <c r="D521" s="231"/>
      <c r="E521" s="3"/>
      <c r="F521" s="3"/>
      <c r="G521" s="3"/>
      <c r="H521" s="3"/>
      <c r="J521" s="226"/>
      <c r="K521" s="3"/>
      <c r="L521" s="3"/>
      <c r="O521" s="227"/>
      <c r="Q521" s="94"/>
      <c r="R521" s="94"/>
      <c r="S521" s="94"/>
      <c r="T521" s="94"/>
    </row>
    <row r="522" ht="15.75" customHeight="1">
      <c r="A522" s="234"/>
      <c r="B522" s="222"/>
      <c r="C522" s="223"/>
      <c r="D522" s="231"/>
      <c r="E522" s="3"/>
      <c r="F522" s="3"/>
      <c r="G522" s="3"/>
      <c r="H522" s="3"/>
      <c r="J522" s="226"/>
      <c r="K522" s="3"/>
      <c r="L522" s="3"/>
      <c r="O522" s="227"/>
      <c r="Q522" s="94"/>
      <c r="R522" s="94"/>
      <c r="S522" s="94"/>
      <c r="T522" s="94"/>
    </row>
    <row r="523" ht="15.75" customHeight="1">
      <c r="A523" s="234"/>
      <c r="B523" s="222"/>
      <c r="C523" s="223"/>
      <c r="D523" s="231"/>
      <c r="E523" s="3"/>
      <c r="F523" s="3"/>
      <c r="G523" s="3"/>
      <c r="H523" s="3"/>
      <c r="J523" s="226"/>
      <c r="K523" s="3"/>
      <c r="L523" s="3"/>
      <c r="O523" s="227"/>
      <c r="Q523" s="94"/>
      <c r="R523" s="94"/>
      <c r="S523" s="94"/>
      <c r="T523" s="94"/>
    </row>
    <row r="524" ht="15.75" customHeight="1">
      <c r="A524" s="234"/>
      <c r="B524" s="222"/>
      <c r="C524" s="223"/>
      <c r="D524" s="231"/>
      <c r="E524" s="3"/>
      <c r="F524" s="3"/>
      <c r="G524" s="3"/>
      <c r="H524" s="3"/>
      <c r="J524" s="226"/>
      <c r="K524" s="3"/>
      <c r="L524" s="3"/>
      <c r="O524" s="227"/>
      <c r="Q524" s="94"/>
      <c r="R524" s="94"/>
      <c r="S524" s="94"/>
      <c r="T524" s="94"/>
    </row>
    <row r="525" ht="15.75" customHeight="1">
      <c r="A525" s="234"/>
      <c r="B525" s="222"/>
      <c r="C525" s="223"/>
      <c r="D525" s="231"/>
      <c r="E525" s="3"/>
      <c r="F525" s="3"/>
      <c r="G525" s="3"/>
      <c r="H525" s="3"/>
      <c r="J525" s="226"/>
      <c r="K525" s="3"/>
      <c r="L525" s="3"/>
      <c r="O525" s="227"/>
      <c r="Q525" s="94"/>
      <c r="R525" s="94"/>
      <c r="S525" s="94"/>
      <c r="T525" s="94"/>
    </row>
    <row r="526" ht="15.75" customHeight="1">
      <c r="A526" s="234"/>
      <c r="B526" s="222"/>
      <c r="C526" s="223"/>
      <c r="D526" s="231"/>
      <c r="E526" s="3"/>
      <c r="F526" s="3"/>
      <c r="G526" s="3"/>
      <c r="H526" s="3"/>
      <c r="J526" s="226"/>
      <c r="K526" s="3"/>
      <c r="L526" s="3"/>
      <c r="O526" s="227"/>
      <c r="Q526" s="94"/>
      <c r="R526" s="94"/>
      <c r="S526" s="94"/>
      <c r="T526" s="94"/>
    </row>
    <row r="527" ht="15.75" customHeight="1">
      <c r="A527" s="234"/>
      <c r="B527" s="222"/>
      <c r="C527" s="223"/>
      <c r="D527" s="231"/>
      <c r="E527" s="3"/>
      <c r="F527" s="3"/>
      <c r="G527" s="3"/>
      <c r="H527" s="3"/>
      <c r="J527" s="226"/>
      <c r="K527" s="3"/>
      <c r="L527" s="3"/>
      <c r="O527" s="227"/>
      <c r="Q527" s="94"/>
      <c r="R527" s="94"/>
      <c r="S527" s="94"/>
      <c r="T527" s="94"/>
    </row>
    <row r="528" ht="15.75" customHeight="1">
      <c r="A528" s="234"/>
      <c r="B528" s="222"/>
      <c r="C528" s="223"/>
      <c r="D528" s="231"/>
      <c r="E528" s="3"/>
      <c r="F528" s="3"/>
      <c r="G528" s="3"/>
      <c r="H528" s="3"/>
      <c r="J528" s="226"/>
      <c r="K528" s="3"/>
      <c r="L528" s="3"/>
      <c r="O528" s="227"/>
      <c r="Q528" s="94"/>
      <c r="R528" s="94"/>
      <c r="S528" s="94"/>
      <c r="T528" s="94"/>
    </row>
    <row r="529" ht="15.75" customHeight="1">
      <c r="A529" s="234"/>
      <c r="B529" s="222"/>
      <c r="C529" s="223"/>
      <c r="D529" s="231"/>
      <c r="E529" s="3"/>
      <c r="F529" s="3"/>
      <c r="G529" s="3"/>
      <c r="H529" s="3"/>
      <c r="J529" s="226"/>
      <c r="K529" s="3"/>
      <c r="L529" s="3"/>
      <c r="O529" s="227"/>
      <c r="Q529" s="94"/>
      <c r="R529" s="94"/>
      <c r="S529" s="94"/>
      <c r="T529" s="94"/>
    </row>
    <row r="530" ht="15.75" customHeight="1">
      <c r="A530" s="234"/>
      <c r="B530" s="222"/>
      <c r="C530" s="223"/>
      <c r="D530" s="231"/>
      <c r="E530" s="3"/>
      <c r="F530" s="3"/>
      <c r="G530" s="3"/>
      <c r="H530" s="3"/>
      <c r="J530" s="226"/>
      <c r="K530" s="3"/>
      <c r="L530" s="3"/>
      <c r="O530" s="227"/>
      <c r="Q530" s="94"/>
      <c r="R530" s="94"/>
      <c r="S530" s="94"/>
      <c r="T530" s="94"/>
    </row>
    <row r="531" ht="15.75" customHeight="1">
      <c r="A531" s="234"/>
      <c r="B531" s="222"/>
      <c r="C531" s="223"/>
      <c r="D531" s="231"/>
      <c r="E531" s="3"/>
      <c r="F531" s="3"/>
      <c r="G531" s="3"/>
      <c r="H531" s="3"/>
      <c r="J531" s="226"/>
      <c r="K531" s="3"/>
      <c r="L531" s="3"/>
      <c r="O531" s="227"/>
      <c r="Q531" s="94"/>
      <c r="R531" s="94"/>
      <c r="S531" s="94"/>
      <c r="T531" s="94"/>
    </row>
    <row r="532" ht="15.75" customHeight="1">
      <c r="A532" s="234"/>
      <c r="B532" s="222"/>
      <c r="C532" s="223"/>
      <c r="D532" s="231"/>
      <c r="E532" s="3"/>
      <c r="F532" s="3"/>
      <c r="G532" s="3"/>
      <c r="H532" s="3"/>
      <c r="J532" s="226"/>
      <c r="K532" s="3"/>
      <c r="L532" s="3"/>
      <c r="O532" s="227"/>
      <c r="Q532" s="94"/>
      <c r="R532" s="94"/>
      <c r="S532" s="94"/>
      <c r="T532" s="94"/>
    </row>
    <row r="533" ht="15.75" customHeight="1">
      <c r="A533" s="234"/>
      <c r="B533" s="222"/>
      <c r="C533" s="223"/>
      <c r="D533" s="231"/>
      <c r="E533" s="3"/>
      <c r="F533" s="3"/>
      <c r="G533" s="3"/>
      <c r="H533" s="3"/>
      <c r="J533" s="226"/>
      <c r="K533" s="3"/>
      <c r="L533" s="3"/>
      <c r="O533" s="227"/>
      <c r="Q533" s="94"/>
      <c r="R533" s="94"/>
      <c r="S533" s="94"/>
      <c r="T533" s="94"/>
    </row>
    <row r="534" ht="15.75" customHeight="1">
      <c r="A534" s="234"/>
      <c r="B534" s="222"/>
      <c r="C534" s="223"/>
      <c r="D534" s="231"/>
      <c r="E534" s="3"/>
      <c r="F534" s="3"/>
      <c r="G534" s="3"/>
      <c r="H534" s="3"/>
      <c r="J534" s="226"/>
      <c r="K534" s="3"/>
      <c r="L534" s="3"/>
      <c r="O534" s="227"/>
      <c r="Q534" s="94"/>
      <c r="R534" s="94"/>
      <c r="S534" s="94"/>
      <c r="T534" s="94"/>
    </row>
    <row r="535" ht="15.75" customHeight="1">
      <c r="A535" s="234"/>
      <c r="B535" s="222"/>
      <c r="C535" s="223"/>
      <c r="D535" s="231"/>
      <c r="E535" s="3"/>
      <c r="F535" s="3"/>
      <c r="G535" s="3"/>
      <c r="H535" s="3"/>
      <c r="J535" s="226"/>
      <c r="K535" s="3"/>
      <c r="L535" s="3"/>
      <c r="O535" s="227"/>
      <c r="Q535" s="94"/>
      <c r="R535" s="94"/>
      <c r="S535" s="94"/>
      <c r="T535" s="94"/>
    </row>
    <row r="536" ht="15.75" customHeight="1">
      <c r="A536" s="234"/>
      <c r="B536" s="222"/>
      <c r="C536" s="223"/>
      <c r="D536" s="231"/>
      <c r="E536" s="3"/>
      <c r="F536" s="3"/>
      <c r="G536" s="3"/>
      <c r="H536" s="3"/>
      <c r="J536" s="226"/>
      <c r="K536" s="3"/>
      <c r="L536" s="3"/>
      <c r="O536" s="227"/>
      <c r="Q536" s="94"/>
      <c r="R536" s="94"/>
      <c r="S536" s="94"/>
      <c r="T536" s="94"/>
    </row>
    <row r="537" ht="15.75" customHeight="1">
      <c r="A537" s="234"/>
      <c r="B537" s="222"/>
      <c r="C537" s="223"/>
      <c r="D537" s="231"/>
      <c r="E537" s="3"/>
      <c r="F537" s="3"/>
      <c r="G537" s="3"/>
      <c r="H537" s="3"/>
      <c r="J537" s="226"/>
      <c r="K537" s="3"/>
      <c r="L537" s="3"/>
      <c r="O537" s="227"/>
      <c r="Q537" s="94"/>
      <c r="R537" s="94"/>
      <c r="S537" s="94"/>
      <c r="T537" s="94"/>
    </row>
    <row r="538" ht="15.75" customHeight="1">
      <c r="A538" s="234"/>
      <c r="B538" s="222"/>
      <c r="C538" s="223"/>
      <c r="D538" s="231"/>
      <c r="E538" s="3"/>
      <c r="F538" s="3"/>
      <c r="G538" s="3"/>
      <c r="H538" s="3"/>
      <c r="J538" s="226"/>
      <c r="K538" s="3"/>
      <c r="L538" s="3"/>
      <c r="O538" s="227"/>
      <c r="Q538" s="94"/>
      <c r="R538" s="94"/>
      <c r="S538" s="94"/>
      <c r="T538" s="94"/>
    </row>
    <row r="539" ht="15.75" customHeight="1">
      <c r="A539" s="234"/>
      <c r="B539" s="222"/>
      <c r="C539" s="223"/>
      <c r="D539" s="231"/>
      <c r="E539" s="3"/>
      <c r="F539" s="3"/>
      <c r="G539" s="3"/>
      <c r="H539" s="3"/>
      <c r="J539" s="226"/>
      <c r="K539" s="3"/>
      <c r="L539" s="3"/>
      <c r="O539" s="227"/>
      <c r="Q539" s="94"/>
      <c r="R539" s="94"/>
      <c r="S539" s="94"/>
      <c r="T539" s="94"/>
    </row>
    <row r="540" ht="15.75" customHeight="1">
      <c r="A540" s="234"/>
      <c r="B540" s="222"/>
      <c r="C540" s="223"/>
      <c r="D540" s="231"/>
      <c r="E540" s="3"/>
      <c r="F540" s="3"/>
      <c r="G540" s="3"/>
      <c r="H540" s="3"/>
      <c r="J540" s="226"/>
      <c r="K540" s="3"/>
      <c r="L540" s="3"/>
      <c r="O540" s="227"/>
      <c r="Q540" s="94"/>
      <c r="R540" s="94"/>
      <c r="S540" s="94"/>
      <c r="T540" s="94"/>
    </row>
    <row r="541" ht="15.75" customHeight="1">
      <c r="A541" s="234"/>
      <c r="B541" s="222"/>
      <c r="C541" s="223"/>
      <c r="D541" s="231"/>
      <c r="E541" s="3"/>
      <c r="F541" s="3"/>
      <c r="G541" s="3"/>
      <c r="H541" s="3"/>
      <c r="J541" s="226"/>
      <c r="K541" s="3"/>
      <c r="L541" s="3"/>
      <c r="O541" s="227"/>
      <c r="Q541" s="94"/>
      <c r="R541" s="94"/>
      <c r="S541" s="94"/>
      <c r="T541" s="94"/>
    </row>
    <row r="542" ht="15.75" customHeight="1">
      <c r="A542" s="234"/>
      <c r="B542" s="222"/>
      <c r="C542" s="223"/>
      <c r="D542" s="231"/>
      <c r="E542" s="3"/>
      <c r="F542" s="3"/>
      <c r="G542" s="3"/>
      <c r="H542" s="3"/>
      <c r="J542" s="226"/>
      <c r="K542" s="3"/>
      <c r="L542" s="3"/>
      <c r="O542" s="227"/>
      <c r="Q542" s="94"/>
      <c r="R542" s="94"/>
      <c r="S542" s="94"/>
      <c r="T542" s="94"/>
    </row>
    <row r="543" ht="15.75" customHeight="1">
      <c r="A543" s="234"/>
      <c r="B543" s="222"/>
      <c r="C543" s="223"/>
      <c r="D543" s="231"/>
      <c r="E543" s="3"/>
      <c r="F543" s="3"/>
      <c r="G543" s="3"/>
      <c r="H543" s="3"/>
      <c r="J543" s="226"/>
      <c r="K543" s="3"/>
      <c r="L543" s="3"/>
      <c r="O543" s="227"/>
      <c r="Q543" s="94"/>
      <c r="R543" s="94"/>
      <c r="S543" s="94"/>
      <c r="T543" s="94"/>
    </row>
    <row r="544" ht="15.75" customHeight="1">
      <c r="A544" s="234"/>
      <c r="B544" s="222"/>
      <c r="C544" s="223"/>
      <c r="D544" s="231"/>
      <c r="E544" s="3"/>
      <c r="F544" s="3"/>
      <c r="G544" s="3"/>
      <c r="H544" s="3"/>
      <c r="J544" s="226"/>
      <c r="K544" s="3"/>
      <c r="L544" s="3"/>
      <c r="O544" s="227"/>
      <c r="Q544" s="94"/>
      <c r="R544" s="94"/>
      <c r="S544" s="94"/>
      <c r="T544" s="94"/>
    </row>
    <row r="545" ht="15.75" customHeight="1">
      <c r="A545" s="234"/>
      <c r="B545" s="222"/>
      <c r="C545" s="223"/>
      <c r="D545" s="231"/>
      <c r="E545" s="3"/>
      <c r="F545" s="3"/>
      <c r="G545" s="3"/>
      <c r="H545" s="3"/>
      <c r="J545" s="226"/>
      <c r="K545" s="3"/>
      <c r="L545" s="3"/>
      <c r="O545" s="227"/>
      <c r="Q545" s="94"/>
      <c r="R545" s="94"/>
      <c r="S545" s="94"/>
      <c r="T545" s="94"/>
    </row>
    <row r="546" ht="15.75" customHeight="1">
      <c r="A546" s="234"/>
      <c r="B546" s="222"/>
      <c r="C546" s="223"/>
      <c r="D546" s="231"/>
      <c r="E546" s="3"/>
      <c r="F546" s="3"/>
      <c r="G546" s="3"/>
      <c r="H546" s="3"/>
      <c r="J546" s="226"/>
      <c r="K546" s="3"/>
      <c r="L546" s="3"/>
      <c r="O546" s="227"/>
      <c r="Q546" s="94"/>
      <c r="R546" s="94"/>
      <c r="S546" s="94"/>
      <c r="T546" s="94"/>
    </row>
    <row r="547" ht="15.75" customHeight="1">
      <c r="A547" s="234"/>
      <c r="B547" s="222"/>
      <c r="C547" s="223"/>
      <c r="D547" s="231"/>
      <c r="E547" s="3"/>
      <c r="F547" s="3"/>
      <c r="G547" s="3"/>
      <c r="H547" s="3"/>
      <c r="J547" s="226"/>
      <c r="K547" s="3"/>
      <c r="L547" s="3"/>
      <c r="O547" s="227"/>
      <c r="Q547" s="94"/>
      <c r="R547" s="94"/>
      <c r="S547" s="94"/>
      <c r="T547" s="94"/>
    </row>
    <row r="548" ht="15.75" customHeight="1">
      <c r="A548" s="234"/>
      <c r="B548" s="222"/>
      <c r="C548" s="223"/>
      <c r="D548" s="231"/>
      <c r="E548" s="3"/>
      <c r="F548" s="3"/>
      <c r="G548" s="3"/>
      <c r="H548" s="3"/>
      <c r="J548" s="226"/>
      <c r="K548" s="3"/>
      <c r="L548" s="3"/>
      <c r="O548" s="227"/>
      <c r="Q548" s="94"/>
      <c r="R548" s="94"/>
      <c r="S548" s="94"/>
      <c r="T548" s="94"/>
    </row>
    <row r="549" ht="15.75" customHeight="1">
      <c r="A549" s="234"/>
      <c r="B549" s="222"/>
      <c r="C549" s="223"/>
      <c r="D549" s="231"/>
      <c r="E549" s="3"/>
      <c r="F549" s="3"/>
      <c r="G549" s="3"/>
      <c r="H549" s="3"/>
      <c r="J549" s="226"/>
      <c r="K549" s="3"/>
      <c r="L549" s="3"/>
      <c r="O549" s="227"/>
      <c r="Q549" s="94"/>
      <c r="R549" s="94"/>
      <c r="S549" s="94"/>
      <c r="T549" s="94"/>
    </row>
    <row r="550" ht="15.75" customHeight="1">
      <c r="A550" s="234"/>
      <c r="B550" s="222"/>
      <c r="C550" s="223"/>
      <c r="D550" s="231"/>
      <c r="E550" s="3"/>
      <c r="F550" s="3"/>
      <c r="G550" s="3"/>
      <c r="H550" s="3"/>
      <c r="J550" s="226"/>
      <c r="K550" s="3"/>
      <c r="L550" s="3"/>
      <c r="O550" s="227"/>
      <c r="Q550" s="94"/>
      <c r="R550" s="94"/>
      <c r="S550" s="94"/>
      <c r="T550" s="94"/>
    </row>
    <row r="551" ht="15.75" customHeight="1">
      <c r="A551" s="234"/>
      <c r="B551" s="222"/>
      <c r="C551" s="223"/>
      <c r="D551" s="231"/>
      <c r="E551" s="3"/>
      <c r="F551" s="3"/>
      <c r="G551" s="3"/>
      <c r="H551" s="3"/>
      <c r="J551" s="226"/>
      <c r="K551" s="3"/>
      <c r="L551" s="3"/>
      <c r="O551" s="227"/>
      <c r="Q551" s="94"/>
      <c r="R551" s="94"/>
      <c r="S551" s="94"/>
      <c r="T551" s="94"/>
    </row>
    <row r="552" ht="15.75" customHeight="1">
      <c r="A552" s="234"/>
      <c r="B552" s="222"/>
      <c r="C552" s="223"/>
      <c r="D552" s="231"/>
      <c r="E552" s="3"/>
      <c r="F552" s="3"/>
      <c r="G552" s="3"/>
      <c r="H552" s="3"/>
      <c r="J552" s="226"/>
      <c r="K552" s="3"/>
      <c r="L552" s="3"/>
      <c r="O552" s="227"/>
      <c r="Q552" s="94"/>
      <c r="R552" s="94"/>
      <c r="S552" s="94"/>
      <c r="T552" s="94"/>
    </row>
    <row r="553" ht="15.75" customHeight="1">
      <c r="A553" s="234"/>
      <c r="B553" s="222"/>
      <c r="C553" s="223"/>
      <c r="D553" s="231"/>
      <c r="E553" s="3"/>
      <c r="F553" s="3"/>
      <c r="G553" s="3"/>
      <c r="H553" s="3"/>
      <c r="J553" s="226"/>
      <c r="K553" s="3"/>
      <c r="L553" s="3"/>
      <c r="O553" s="227"/>
      <c r="Q553" s="94"/>
      <c r="R553" s="94"/>
      <c r="S553" s="94"/>
      <c r="T553" s="94"/>
    </row>
    <row r="554" ht="15.75" customHeight="1">
      <c r="A554" s="234"/>
      <c r="B554" s="222"/>
      <c r="C554" s="223"/>
      <c r="D554" s="231"/>
      <c r="E554" s="3"/>
      <c r="F554" s="3"/>
      <c r="G554" s="3"/>
      <c r="H554" s="3"/>
      <c r="J554" s="226"/>
      <c r="K554" s="3"/>
      <c r="L554" s="3"/>
      <c r="O554" s="227"/>
      <c r="Q554" s="94"/>
      <c r="R554" s="94"/>
      <c r="S554" s="94"/>
      <c r="T554" s="94"/>
    </row>
    <row r="555" ht="15.75" customHeight="1">
      <c r="A555" s="234"/>
      <c r="B555" s="222"/>
      <c r="C555" s="223"/>
      <c r="D555" s="231"/>
      <c r="E555" s="3"/>
      <c r="F555" s="3"/>
      <c r="G555" s="3"/>
      <c r="H555" s="3"/>
      <c r="J555" s="226"/>
      <c r="K555" s="3"/>
      <c r="L555" s="3"/>
      <c r="O555" s="227"/>
      <c r="Q555" s="94"/>
      <c r="R555" s="94"/>
      <c r="S555" s="94"/>
      <c r="T555" s="94"/>
    </row>
    <row r="556" ht="15.75" customHeight="1">
      <c r="A556" s="234"/>
      <c r="B556" s="222"/>
      <c r="C556" s="223"/>
      <c r="D556" s="231"/>
      <c r="E556" s="3"/>
      <c r="F556" s="3"/>
      <c r="G556" s="3"/>
      <c r="H556" s="3"/>
      <c r="J556" s="226"/>
      <c r="K556" s="3"/>
      <c r="L556" s="3"/>
      <c r="O556" s="227"/>
      <c r="Q556" s="94"/>
      <c r="R556" s="94"/>
      <c r="S556" s="94"/>
      <c r="T556" s="94"/>
    </row>
    <row r="557" ht="15.75" customHeight="1">
      <c r="A557" s="234"/>
      <c r="B557" s="222"/>
      <c r="C557" s="223"/>
      <c r="D557" s="231"/>
      <c r="E557" s="3"/>
      <c r="F557" s="3"/>
      <c r="G557" s="3"/>
      <c r="H557" s="3"/>
      <c r="J557" s="226"/>
      <c r="K557" s="3"/>
      <c r="L557" s="3"/>
      <c r="O557" s="227"/>
      <c r="Q557" s="94"/>
      <c r="R557" s="94"/>
      <c r="S557" s="94"/>
      <c r="T557" s="94"/>
    </row>
    <row r="558" ht="15.75" customHeight="1">
      <c r="A558" s="234"/>
      <c r="B558" s="222"/>
      <c r="C558" s="223"/>
      <c r="D558" s="231"/>
      <c r="E558" s="3"/>
      <c r="F558" s="3"/>
      <c r="G558" s="3"/>
      <c r="H558" s="3"/>
      <c r="J558" s="226"/>
      <c r="K558" s="3"/>
      <c r="L558" s="3"/>
      <c r="O558" s="227"/>
      <c r="Q558" s="94"/>
      <c r="R558" s="94"/>
      <c r="S558" s="94"/>
      <c r="T558" s="94"/>
    </row>
    <row r="559" ht="15.75" customHeight="1">
      <c r="A559" s="234"/>
      <c r="B559" s="222"/>
      <c r="C559" s="223"/>
      <c r="D559" s="231"/>
      <c r="E559" s="3"/>
      <c r="F559" s="3"/>
      <c r="G559" s="3"/>
      <c r="H559" s="3"/>
      <c r="J559" s="226"/>
      <c r="K559" s="3"/>
      <c r="L559" s="3"/>
      <c r="O559" s="227"/>
      <c r="Q559" s="94"/>
      <c r="R559" s="94"/>
      <c r="S559" s="94"/>
      <c r="T559" s="94"/>
    </row>
    <row r="560" ht="15.75" customHeight="1">
      <c r="A560" s="234"/>
      <c r="B560" s="222"/>
      <c r="C560" s="223"/>
      <c r="D560" s="231"/>
      <c r="E560" s="3"/>
      <c r="F560" s="3"/>
      <c r="G560" s="3"/>
      <c r="H560" s="3"/>
      <c r="J560" s="226"/>
      <c r="K560" s="3"/>
      <c r="L560" s="3"/>
      <c r="O560" s="227"/>
      <c r="Q560" s="94"/>
      <c r="R560" s="94"/>
      <c r="S560" s="94"/>
      <c r="T560" s="94"/>
    </row>
    <row r="561" ht="15.75" customHeight="1">
      <c r="A561" s="234"/>
      <c r="B561" s="222"/>
      <c r="C561" s="223"/>
      <c r="D561" s="231"/>
      <c r="E561" s="3"/>
      <c r="F561" s="3"/>
      <c r="G561" s="3"/>
      <c r="H561" s="3"/>
      <c r="J561" s="226"/>
      <c r="K561" s="3"/>
      <c r="L561" s="3"/>
      <c r="O561" s="227"/>
      <c r="Q561" s="94"/>
      <c r="R561" s="94"/>
      <c r="S561" s="94"/>
      <c r="T561" s="94"/>
    </row>
    <row r="562" ht="15.75" customHeight="1">
      <c r="A562" s="234"/>
      <c r="B562" s="222"/>
      <c r="C562" s="223"/>
      <c r="D562" s="231"/>
      <c r="E562" s="3"/>
      <c r="F562" s="3"/>
      <c r="G562" s="3"/>
      <c r="H562" s="3"/>
      <c r="J562" s="226"/>
      <c r="K562" s="3"/>
      <c r="L562" s="3"/>
      <c r="O562" s="227"/>
      <c r="Q562" s="94"/>
      <c r="R562" s="94"/>
      <c r="S562" s="94"/>
      <c r="T562" s="94"/>
    </row>
    <row r="563" ht="15.75" customHeight="1">
      <c r="A563" s="234"/>
      <c r="B563" s="222"/>
      <c r="C563" s="223"/>
      <c r="D563" s="231"/>
      <c r="E563" s="3"/>
      <c r="F563" s="3"/>
      <c r="G563" s="3"/>
      <c r="H563" s="3"/>
      <c r="J563" s="226"/>
      <c r="K563" s="3"/>
      <c r="L563" s="3"/>
      <c r="O563" s="227"/>
      <c r="Q563" s="94"/>
      <c r="R563" s="94"/>
      <c r="S563" s="94"/>
      <c r="T563" s="94"/>
    </row>
    <row r="564" ht="15.75" customHeight="1">
      <c r="A564" s="234"/>
      <c r="B564" s="222"/>
      <c r="C564" s="223"/>
      <c r="D564" s="231"/>
      <c r="E564" s="3"/>
      <c r="F564" s="3"/>
      <c r="G564" s="3"/>
      <c r="H564" s="3"/>
      <c r="J564" s="226"/>
      <c r="K564" s="3"/>
      <c r="L564" s="3"/>
      <c r="O564" s="227"/>
      <c r="Q564" s="94"/>
      <c r="R564" s="94"/>
      <c r="S564" s="94"/>
      <c r="T564" s="94"/>
    </row>
    <row r="565" ht="15.75" customHeight="1">
      <c r="A565" s="234"/>
      <c r="B565" s="222"/>
      <c r="C565" s="223"/>
      <c r="D565" s="231"/>
      <c r="E565" s="3"/>
      <c r="F565" s="3"/>
      <c r="G565" s="3"/>
      <c r="H565" s="3"/>
      <c r="J565" s="226"/>
      <c r="K565" s="3"/>
      <c r="L565" s="3"/>
      <c r="O565" s="227"/>
      <c r="Q565" s="94"/>
      <c r="R565" s="94"/>
      <c r="S565" s="94"/>
      <c r="T565" s="94"/>
    </row>
    <row r="566" ht="15.75" customHeight="1">
      <c r="A566" s="234"/>
      <c r="B566" s="222"/>
      <c r="C566" s="223"/>
      <c r="D566" s="231"/>
      <c r="E566" s="3"/>
      <c r="F566" s="3"/>
      <c r="G566" s="3"/>
      <c r="H566" s="3"/>
      <c r="J566" s="226"/>
      <c r="K566" s="3"/>
      <c r="L566" s="3"/>
      <c r="O566" s="227"/>
      <c r="Q566" s="94"/>
      <c r="R566" s="94"/>
      <c r="S566" s="94"/>
      <c r="T566" s="94"/>
    </row>
    <row r="567" ht="15.75" customHeight="1">
      <c r="A567" s="234"/>
      <c r="B567" s="222"/>
      <c r="C567" s="223"/>
      <c r="D567" s="231"/>
      <c r="E567" s="3"/>
      <c r="F567" s="3"/>
      <c r="G567" s="3"/>
      <c r="H567" s="3"/>
      <c r="J567" s="226"/>
      <c r="K567" s="3"/>
      <c r="L567" s="3"/>
      <c r="O567" s="227"/>
      <c r="Q567" s="94"/>
      <c r="R567" s="94"/>
      <c r="S567" s="94"/>
      <c r="T567" s="94"/>
    </row>
    <row r="568" ht="15.75" customHeight="1">
      <c r="A568" s="234"/>
      <c r="B568" s="222"/>
      <c r="C568" s="223"/>
      <c r="D568" s="231"/>
      <c r="E568" s="3"/>
      <c r="F568" s="3"/>
      <c r="G568" s="3"/>
      <c r="H568" s="3"/>
      <c r="J568" s="226"/>
      <c r="K568" s="3"/>
      <c r="L568" s="3"/>
      <c r="O568" s="227"/>
      <c r="Q568" s="94"/>
      <c r="R568" s="94"/>
      <c r="S568" s="94"/>
      <c r="T568" s="94"/>
    </row>
    <row r="569" ht="15.75" customHeight="1">
      <c r="A569" s="234"/>
      <c r="B569" s="222"/>
      <c r="C569" s="223"/>
      <c r="D569" s="231"/>
      <c r="E569" s="3"/>
      <c r="F569" s="3"/>
      <c r="G569" s="3"/>
      <c r="H569" s="3"/>
      <c r="J569" s="226"/>
      <c r="K569" s="3"/>
      <c r="L569" s="3"/>
      <c r="O569" s="227"/>
      <c r="Q569" s="94"/>
      <c r="R569" s="94"/>
      <c r="S569" s="94"/>
      <c r="T569" s="94"/>
    </row>
    <row r="570" ht="15.75" customHeight="1">
      <c r="A570" s="234"/>
      <c r="B570" s="222"/>
      <c r="C570" s="223"/>
      <c r="D570" s="231"/>
      <c r="E570" s="3"/>
      <c r="F570" s="3"/>
      <c r="G570" s="3"/>
      <c r="H570" s="3"/>
      <c r="J570" s="226"/>
      <c r="K570" s="3"/>
      <c r="L570" s="3"/>
      <c r="O570" s="227"/>
      <c r="Q570" s="94"/>
      <c r="R570" s="94"/>
      <c r="S570" s="94"/>
      <c r="T570" s="94"/>
    </row>
    <row r="571" ht="15.75" customHeight="1">
      <c r="A571" s="234"/>
      <c r="B571" s="222"/>
      <c r="C571" s="223"/>
      <c r="D571" s="231"/>
      <c r="E571" s="3"/>
      <c r="F571" s="3"/>
      <c r="G571" s="3"/>
      <c r="H571" s="3"/>
      <c r="J571" s="226"/>
      <c r="K571" s="3"/>
      <c r="L571" s="3"/>
      <c r="O571" s="227"/>
      <c r="Q571" s="94"/>
      <c r="R571" s="94"/>
      <c r="S571" s="94"/>
      <c r="T571" s="94"/>
    </row>
    <row r="572" ht="15.75" customHeight="1">
      <c r="A572" s="234"/>
      <c r="B572" s="222"/>
      <c r="C572" s="223"/>
      <c r="D572" s="231"/>
      <c r="E572" s="3"/>
      <c r="F572" s="3"/>
      <c r="G572" s="3"/>
      <c r="H572" s="3"/>
      <c r="J572" s="226"/>
      <c r="K572" s="3"/>
      <c r="L572" s="3"/>
      <c r="O572" s="227"/>
      <c r="Q572" s="94"/>
      <c r="R572" s="94"/>
      <c r="S572" s="94"/>
      <c r="T572" s="94"/>
    </row>
    <row r="573" ht="15.75" customHeight="1">
      <c r="A573" s="234"/>
      <c r="B573" s="222"/>
      <c r="C573" s="223"/>
      <c r="D573" s="231"/>
      <c r="E573" s="3"/>
      <c r="F573" s="3"/>
      <c r="G573" s="3"/>
      <c r="H573" s="3"/>
      <c r="J573" s="226"/>
      <c r="K573" s="3"/>
      <c r="L573" s="3"/>
      <c r="O573" s="227"/>
      <c r="Q573" s="94"/>
      <c r="R573" s="94"/>
      <c r="S573" s="94"/>
      <c r="T573" s="94"/>
    </row>
    <row r="574" ht="15.75" customHeight="1">
      <c r="A574" s="234"/>
      <c r="B574" s="222"/>
      <c r="C574" s="223"/>
      <c r="D574" s="231"/>
      <c r="E574" s="3"/>
      <c r="F574" s="3"/>
      <c r="G574" s="3"/>
      <c r="H574" s="3"/>
      <c r="J574" s="226"/>
      <c r="K574" s="3"/>
      <c r="L574" s="3"/>
      <c r="O574" s="227"/>
      <c r="Q574" s="94"/>
      <c r="R574" s="94"/>
      <c r="S574" s="94"/>
      <c r="T574" s="94"/>
    </row>
    <row r="575" ht="15.75" customHeight="1">
      <c r="A575" s="234"/>
      <c r="B575" s="222"/>
      <c r="C575" s="223"/>
      <c r="D575" s="231"/>
      <c r="E575" s="3"/>
      <c r="F575" s="3"/>
      <c r="G575" s="3"/>
      <c r="H575" s="3"/>
      <c r="J575" s="226"/>
      <c r="K575" s="3"/>
      <c r="L575" s="3"/>
      <c r="O575" s="227"/>
      <c r="Q575" s="94"/>
      <c r="R575" s="94"/>
      <c r="S575" s="94"/>
      <c r="T575" s="94"/>
    </row>
    <row r="576" ht="15.75" customHeight="1">
      <c r="A576" s="234"/>
      <c r="B576" s="222"/>
      <c r="C576" s="223"/>
      <c r="D576" s="231"/>
      <c r="E576" s="3"/>
      <c r="F576" s="3"/>
      <c r="G576" s="3"/>
      <c r="H576" s="3"/>
      <c r="J576" s="226"/>
      <c r="K576" s="3"/>
      <c r="L576" s="3"/>
      <c r="O576" s="227"/>
      <c r="Q576" s="94"/>
      <c r="R576" s="94"/>
      <c r="S576" s="94"/>
      <c r="T576" s="94"/>
    </row>
    <row r="577" ht="15.75" customHeight="1">
      <c r="A577" s="234"/>
      <c r="B577" s="222"/>
      <c r="C577" s="223"/>
      <c r="D577" s="231"/>
      <c r="E577" s="3"/>
      <c r="F577" s="3"/>
      <c r="G577" s="3"/>
      <c r="H577" s="3"/>
      <c r="J577" s="226"/>
      <c r="K577" s="3"/>
      <c r="L577" s="3"/>
      <c r="O577" s="227"/>
      <c r="Q577" s="94"/>
      <c r="R577" s="94"/>
      <c r="S577" s="94"/>
      <c r="T577" s="94"/>
    </row>
    <row r="578" ht="15.75" customHeight="1">
      <c r="A578" s="234"/>
      <c r="B578" s="222"/>
      <c r="C578" s="223"/>
      <c r="D578" s="231"/>
      <c r="E578" s="3"/>
      <c r="F578" s="3"/>
      <c r="G578" s="3"/>
      <c r="H578" s="3"/>
      <c r="J578" s="226"/>
      <c r="K578" s="3"/>
      <c r="L578" s="3"/>
      <c r="O578" s="227"/>
      <c r="Q578" s="94"/>
      <c r="R578" s="94"/>
      <c r="S578" s="94"/>
      <c r="T578" s="94"/>
    </row>
    <row r="579" ht="15.75" customHeight="1">
      <c r="A579" s="234"/>
      <c r="B579" s="222"/>
      <c r="C579" s="223"/>
      <c r="D579" s="231"/>
      <c r="E579" s="3"/>
      <c r="F579" s="3"/>
      <c r="G579" s="3"/>
      <c r="H579" s="3"/>
      <c r="J579" s="226"/>
      <c r="K579" s="3"/>
      <c r="L579" s="3"/>
      <c r="O579" s="227"/>
      <c r="Q579" s="94"/>
      <c r="R579" s="94"/>
      <c r="S579" s="94"/>
      <c r="T579" s="94"/>
    </row>
    <row r="580" ht="15.75" customHeight="1">
      <c r="A580" s="234"/>
      <c r="B580" s="222"/>
      <c r="C580" s="223"/>
      <c r="D580" s="231"/>
      <c r="E580" s="3"/>
      <c r="F580" s="3"/>
      <c r="G580" s="3"/>
      <c r="H580" s="3"/>
      <c r="J580" s="226"/>
      <c r="K580" s="3"/>
      <c r="L580" s="3"/>
      <c r="O580" s="227"/>
      <c r="Q580" s="94"/>
      <c r="R580" s="94"/>
      <c r="S580" s="94"/>
      <c r="T580" s="94"/>
    </row>
    <row r="581" ht="15.75" customHeight="1">
      <c r="A581" s="234"/>
      <c r="B581" s="222"/>
      <c r="C581" s="223"/>
      <c r="D581" s="231"/>
      <c r="E581" s="3"/>
      <c r="F581" s="3"/>
      <c r="G581" s="3"/>
      <c r="H581" s="3"/>
      <c r="J581" s="226"/>
      <c r="K581" s="3"/>
      <c r="L581" s="3"/>
      <c r="O581" s="227"/>
      <c r="Q581" s="94"/>
      <c r="R581" s="94"/>
      <c r="S581" s="94"/>
      <c r="T581" s="94"/>
    </row>
    <row r="582" ht="15.75" customHeight="1">
      <c r="A582" s="234"/>
      <c r="B582" s="222"/>
      <c r="C582" s="223"/>
      <c r="D582" s="231"/>
      <c r="E582" s="3"/>
      <c r="F582" s="3"/>
      <c r="G582" s="3"/>
      <c r="H582" s="3"/>
      <c r="J582" s="226"/>
      <c r="K582" s="3"/>
      <c r="L582" s="3"/>
      <c r="O582" s="227"/>
      <c r="Q582" s="94"/>
      <c r="R582" s="94"/>
      <c r="S582" s="94"/>
      <c r="T582" s="94"/>
    </row>
    <row r="583" ht="15.75" customHeight="1">
      <c r="A583" s="234"/>
      <c r="B583" s="222"/>
      <c r="C583" s="223"/>
      <c r="D583" s="231"/>
      <c r="E583" s="3"/>
      <c r="F583" s="3"/>
      <c r="G583" s="3"/>
      <c r="H583" s="3"/>
      <c r="J583" s="226"/>
      <c r="K583" s="3"/>
      <c r="L583" s="3"/>
      <c r="O583" s="227"/>
      <c r="Q583" s="94"/>
      <c r="R583" s="94"/>
      <c r="S583" s="94"/>
      <c r="T583" s="94"/>
    </row>
    <row r="584" ht="15.75" customHeight="1">
      <c r="A584" s="234"/>
      <c r="B584" s="222"/>
      <c r="C584" s="223"/>
      <c r="D584" s="231"/>
      <c r="E584" s="3"/>
      <c r="F584" s="3"/>
      <c r="G584" s="3"/>
      <c r="H584" s="3"/>
      <c r="J584" s="226"/>
      <c r="K584" s="3"/>
      <c r="L584" s="3"/>
      <c r="O584" s="227"/>
      <c r="Q584" s="94"/>
      <c r="R584" s="94"/>
      <c r="S584" s="94"/>
      <c r="T584" s="94"/>
    </row>
    <row r="585" ht="15.75" customHeight="1">
      <c r="A585" s="234"/>
      <c r="B585" s="222"/>
      <c r="C585" s="223"/>
      <c r="D585" s="231"/>
      <c r="E585" s="3"/>
      <c r="F585" s="3"/>
      <c r="G585" s="3"/>
      <c r="H585" s="3"/>
      <c r="J585" s="226"/>
      <c r="K585" s="3"/>
      <c r="L585" s="3"/>
      <c r="O585" s="227"/>
      <c r="Q585" s="94"/>
      <c r="R585" s="94"/>
      <c r="S585" s="94"/>
      <c r="T585" s="94"/>
    </row>
    <row r="586" ht="15.75" customHeight="1">
      <c r="A586" s="234"/>
      <c r="B586" s="222"/>
      <c r="C586" s="223"/>
      <c r="D586" s="231"/>
      <c r="E586" s="3"/>
      <c r="F586" s="3"/>
      <c r="G586" s="3"/>
      <c r="H586" s="3"/>
      <c r="J586" s="226"/>
      <c r="K586" s="3"/>
      <c r="L586" s="3"/>
      <c r="O586" s="227"/>
      <c r="Q586" s="94"/>
      <c r="R586" s="94"/>
      <c r="S586" s="94"/>
      <c r="T586" s="94"/>
    </row>
    <row r="587" ht="15.75" customHeight="1">
      <c r="A587" s="234"/>
      <c r="B587" s="222"/>
      <c r="C587" s="223"/>
      <c r="D587" s="231"/>
      <c r="E587" s="3"/>
      <c r="F587" s="3"/>
      <c r="G587" s="3"/>
      <c r="H587" s="3"/>
      <c r="J587" s="226"/>
      <c r="K587" s="3"/>
      <c r="L587" s="3"/>
      <c r="O587" s="227"/>
      <c r="Q587" s="94"/>
      <c r="R587" s="94"/>
      <c r="S587" s="94"/>
      <c r="T587" s="94"/>
    </row>
    <row r="588" ht="15.75" customHeight="1">
      <c r="A588" s="234"/>
      <c r="B588" s="222"/>
      <c r="C588" s="223"/>
      <c r="D588" s="231"/>
      <c r="E588" s="3"/>
      <c r="F588" s="3"/>
      <c r="G588" s="3"/>
      <c r="H588" s="3"/>
      <c r="J588" s="226"/>
      <c r="K588" s="3"/>
      <c r="L588" s="3"/>
      <c r="O588" s="227"/>
      <c r="Q588" s="94"/>
      <c r="R588" s="94"/>
      <c r="S588" s="94"/>
      <c r="T588" s="94"/>
    </row>
    <row r="589" ht="15.75" customHeight="1">
      <c r="A589" s="234"/>
      <c r="B589" s="222"/>
      <c r="C589" s="223"/>
      <c r="D589" s="231"/>
      <c r="E589" s="3"/>
      <c r="F589" s="3"/>
      <c r="G589" s="3"/>
      <c r="H589" s="3"/>
      <c r="J589" s="226"/>
      <c r="K589" s="3"/>
      <c r="L589" s="3"/>
      <c r="O589" s="227"/>
      <c r="Q589" s="94"/>
      <c r="R589" s="94"/>
      <c r="S589" s="94"/>
      <c r="T589" s="94"/>
    </row>
    <row r="590" ht="15.75" customHeight="1">
      <c r="A590" s="234"/>
      <c r="B590" s="222"/>
      <c r="C590" s="223"/>
      <c r="D590" s="231"/>
      <c r="E590" s="3"/>
      <c r="F590" s="3"/>
      <c r="G590" s="3"/>
      <c r="H590" s="3"/>
      <c r="J590" s="226"/>
      <c r="K590" s="3"/>
      <c r="L590" s="3"/>
      <c r="O590" s="227"/>
      <c r="Q590" s="94"/>
      <c r="R590" s="94"/>
      <c r="S590" s="94"/>
      <c r="T590" s="94"/>
    </row>
    <row r="591" ht="15.75" customHeight="1">
      <c r="A591" s="234"/>
      <c r="B591" s="222"/>
      <c r="C591" s="223"/>
      <c r="D591" s="231"/>
      <c r="E591" s="3"/>
      <c r="F591" s="3"/>
      <c r="G591" s="3"/>
      <c r="H591" s="3"/>
      <c r="J591" s="226"/>
      <c r="K591" s="3"/>
      <c r="L591" s="3"/>
      <c r="O591" s="227"/>
      <c r="Q591" s="94"/>
      <c r="R591" s="94"/>
      <c r="S591" s="94"/>
      <c r="T591" s="94"/>
    </row>
    <row r="592" ht="15.75" customHeight="1">
      <c r="A592" s="234"/>
      <c r="B592" s="222"/>
      <c r="C592" s="223"/>
      <c r="D592" s="231"/>
      <c r="E592" s="3"/>
      <c r="F592" s="3"/>
      <c r="G592" s="3"/>
      <c r="H592" s="3"/>
      <c r="J592" s="226"/>
      <c r="K592" s="3"/>
      <c r="L592" s="3"/>
      <c r="O592" s="227"/>
      <c r="Q592" s="94"/>
      <c r="R592" s="94"/>
      <c r="S592" s="94"/>
      <c r="T592" s="94"/>
    </row>
    <row r="593" ht="15.75" customHeight="1">
      <c r="A593" s="234"/>
      <c r="B593" s="222"/>
      <c r="C593" s="223"/>
      <c r="D593" s="231"/>
      <c r="E593" s="3"/>
      <c r="F593" s="3"/>
      <c r="G593" s="3"/>
      <c r="H593" s="3"/>
      <c r="J593" s="226"/>
      <c r="K593" s="3"/>
      <c r="L593" s="3"/>
      <c r="O593" s="227"/>
      <c r="Q593" s="94"/>
      <c r="R593" s="94"/>
      <c r="S593" s="94"/>
      <c r="T593" s="94"/>
    </row>
    <row r="594" ht="15.75" customHeight="1">
      <c r="A594" s="234"/>
      <c r="B594" s="222"/>
      <c r="C594" s="223"/>
      <c r="D594" s="231"/>
      <c r="E594" s="3"/>
      <c r="F594" s="3"/>
      <c r="G594" s="3"/>
      <c r="H594" s="3"/>
      <c r="J594" s="226"/>
      <c r="K594" s="3"/>
      <c r="L594" s="3"/>
      <c r="O594" s="227"/>
      <c r="Q594" s="94"/>
      <c r="R594" s="94"/>
      <c r="S594" s="94"/>
      <c r="T594" s="94"/>
    </row>
    <row r="595" ht="15.75" customHeight="1">
      <c r="A595" s="234"/>
      <c r="B595" s="222"/>
      <c r="C595" s="223"/>
      <c r="D595" s="231"/>
      <c r="E595" s="3"/>
      <c r="F595" s="3"/>
      <c r="G595" s="3"/>
      <c r="H595" s="3"/>
      <c r="J595" s="226"/>
      <c r="K595" s="3"/>
      <c r="L595" s="3"/>
      <c r="O595" s="227"/>
      <c r="Q595" s="94"/>
      <c r="R595" s="94"/>
      <c r="S595" s="94"/>
      <c r="T595" s="94"/>
    </row>
    <row r="596" ht="15.75" customHeight="1">
      <c r="A596" s="234"/>
      <c r="B596" s="222"/>
      <c r="C596" s="223"/>
      <c r="D596" s="231"/>
      <c r="E596" s="3"/>
      <c r="F596" s="3"/>
      <c r="G596" s="3"/>
      <c r="H596" s="3"/>
      <c r="J596" s="226"/>
      <c r="K596" s="3"/>
      <c r="L596" s="3"/>
      <c r="O596" s="227"/>
      <c r="Q596" s="94"/>
      <c r="R596" s="94"/>
      <c r="S596" s="94"/>
      <c r="T596" s="94"/>
    </row>
    <row r="597" ht="15.75" customHeight="1">
      <c r="A597" s="234"/>
      <c r="B597" s="222"/>
      <c r="C597" s="223"/>
      <c r="D597" s="231"/>
      <c r="E597" s="3"/>
      <c r="F597" s="3"/>
      <c r="G597" s="3"/>
      <c r="H597" s="3"/>
      <c r="J597" s="226"/>
      <c r="K597" s="3"/>
      <c r="L597" s="3"/>
      <c r="O597" s="227"/>
      <c r="Q597" s="94"/>
      <c r="R597" s="94"/>
      <c r="S597" s="94"/>
      <c r="T597" s="94"/>
    </row>
    <row r="598" ht="15.75" customHeight="1">
      <c r="A598" s="234"/>
      <c r="B598" s="222"/>
      <c r="C598" s="223"/>
      <c r="D598" s="231"/>
      <c r="E598" s="3"/>
      <c r="F598" s="3"/>
      <c r="G598" s="3"/>
      <c r="H598" s="3"/>
      <c r="J598" s="226"/>
      <c r="K598" s="3"/>
      <c r="L598" s="3"/>
      <c r="O598" s="227"/>
      <c r="Q598" s="94"/>
      <c r="R598" s="94"/>
      <c r="S598" s="94"/>
      <c r="T598" s="94"/>
    </row>
    <row r="599" ht="15.75" customHeight="1">
      <c r="A599" s="234"/>
      <c r="B599" s="222"/>
      <c r="C599" s="223"/>
      <c r="D599" s="231"/>
      <c r="E599" s="3"/>
      <c r="F599" s="3"/>
      <c r="G599" s="3"/>
      <c r="H599" s="3"/>
      <c r="J599" s="226"/>
      <c r="K599" s="3"/>
      <c r="L599" s="3"/>
      <c r="O599" s="227"/>
      <c r="Q599" s="94"/>
      <c r="R599" s="94"/>
      <c r="S599" s="94"/>
      <c r="T599" s="94"/>
    </row>
    <row r="600" ht="15.75" customHeight="1">
      <c r="A600" s="234"/>
      <c r="B600" s="222"/>
      <c r="C600" s="223"/>
      <c r="D600" s="231"/>
      <c r="E600" s="3"/>
      <c r="F600" s="3"/>
      <c r="G600" s="3"/>
      <c r="H600" s="3"/>
      <c r="J600" s="226"/>
      <c r="K600" s="3"/>
      <c r="L600" s="3"/>
      <c r="O600" s="227"/>
      <c r="Q600" s="94"/>
      <c r="R600" s="94"/>
      <c r="S600" s="94"/>
      <c r="T600" s="94"/>
    </row>
    <row r="601" ht="15.75" customHeight="1">
      <c r="A601" s="234"/>
      <c r="B601" s="222"/>
      <c r="C601" s="223"/>
      <c r="D601" s="231"/>
      <c r="E601" s="3"/>
      <c r="F601" s="3"/>
      <c r="G601" s="3"/>
      <c r="H601" s="3"/>
      <c r="J601" s="226"/>
      <c r="K601" s="3"/>
      <c r="L601" s="3"/>
      <c r="O601" s="227"/>
      <c r="Q601" s="94"/>
      <c r="R601" s="94"/>
      <c r="S601" s="94"/>
      <c r="T601" s="94"/>
    </row>
    <row r="602" ht="15.75" customHeight="1">
      <c r="A602" s="234"/>
      <c r="B602" s="222"/>
      <c r="C602" s="223"/>
      <c r="D602" s="231"/>
      <c r="E602" s="3"/>
      <c r="F602" s="3"/>
      <c r="G602" s="3"/>
      <c r="H602" s="3"/>
      <c r="J602" s="226"/>
      <c r="K602" s="3"/>
      <c r="L602" s="3"/>
      <c r="O602" s="227"/>
      <c r="Q602" s="94"/>
      <c r="R602" s="94"/>
      <c r="S602" s="94"/>
      <c r="T602" s="94"/>
    </row>
    <row r="603" ht="15.75" customHeight="1">
      <c r="A603" s="234"/>
      <c r="B603" s="222"/>
      <c r="C603" s="223"/>
      <c r="D603" s="231"/>
      <c r="E603" s="3"/>
      <c r="F603" s="3"/>
      <c r="G603" s="3"/>
      <c r="H603" s="3"/>
      <c r="J603" s="226"/>
      <c r="K603" s="3"/>
      <c r="L603" s="3"/>
      <c r="O603" s="227"/>
      <c r="Q603" s="94"/>
      <c r="R603" s="94"/>
      <c r="S603" s="94"/>
      <c r="T603" s="94"/>
    </row>
    <row r="604" ht="15.75" customHeight="1">
      <c r="A604" s="234"/>
      <c r="B604" s="222"/>
      <c r="C604" s="223"/>
      <c r="D604" s="231"/>
      <c r="E604" s="3"/>
      <c r="F604" s="3"/>
      <c r="G604" s="3"/>
      <c r="H604" s="3"/>
      <c r="J604" s="226"/>
      <c r="K604" s="3"/>
      <c r="L604" s="3"/>
      <c r="O604" s="227"/>
      <c r="Q604" s="94"/>
      <c r="R604" s="94"/>
      <c r="S604" s="94"/>
      <c r="T604" s="94"/>
    </row>
    <row r="605" ht="15.75" customHeight="1">
      <c r="A605" s="234"/>
      <c r="B605" s="222"/>
      <c r="C605" s="223"/>
      <c r="D605" s="231"/>
      <c r="E605" s="3"/>
      <c r="F605" s="3"/>
      <c r="G605" s="3"/>
      <c r="H605" s="3"/>
      <c r="J605" s="226"/>
      <c r="K605" s="3"/>
      <c r="L605" s="3"/>
      <c r="O605" s="227"/>
      <c r="Q605" s="94"/>
      <c r="R605" s="94"/>
      <c r="S605" s="94"/>
      <c r="T605" s="94"/>
    </row>
    <row r="606" ht="15.75" customHeight="1">
      <c r="A606" s="234"/>
      <c r="B606" s="222"/>
      <c r="C606" s="223"/>
      <c r="D606" s="231"/>
      <c r="E606" s="3"/>
      <c r="F606" s="3"/>
      <c r="G606" s="3"/>
      <c r="H606" s="3"/>
      <c r="J606" s="226"/>
      <c r="K606" s="3"/>
      <c r="L606" s="3"/>
      <c r="O606" s="227"/>
      <c r="Q606" s="94"/>
      <c r="R606" s="94"/>
      <c r="S606" s="94"/>
      <c r="T606" s="94"/>
    </row>
    <row r="607" ht="15.75" customHeight="1">
      <c r="A607" s="234"/>
      <c r="B607" s="222"/>
      <c r="C607" s="223"/>
      <c r="D607" s="231"/>
      <c r="E607" s="3"/>
      <c r="F607" s="3"/>
      <c r="G607" s="3"/>
      <c r="H607" s="3"/>
      <c r="J607" s="226"/>
      <c r="K607" s="3"/>
      <c r="L607" s="3"/>
      <c r="O607" s="227"/>
      <c r="Q607" s="94"/>
      <c r="R607" s="94"/>
      <c r="S607" s="94"/>
      <c r="T607" s="94"/>
    </row>
    <row r="608" ht="15.75" customHeight="1">
      <c r="A608" s="234"/>
      <c r="B608" s="222"/>
      <c r="C608" s="223"/>
      <c r="D608" s="231"/>
      <c r="E608" s="3"/>
      <c r="F608" s="3"/>
      <c r="G608" s="3"/>
      <c r="H608" s="3"/>
      <c r="J608" s="226"/>
      <c r="K608" s="3"/>
      <c r="L608" s="3"/>
      <c r="O608" s="227"/>
      <c r="Q608" s="94"/>
      <c r="R608" s="94"/>
      <c r="S608" s="94"/>
      <c r="T608" s="94"/>
    </row>
    <row r="609" ht="15.75" customHeight="1">
      <c r="A609" s="234"/>
      <c r="B609" s="222"/>
      <c r="C609" s="223"/>
      <c r="D609" s="231"/>
      <c r="E609" s="3"/>
      <c r="F609" s="3"/>
      <c r="G609" s="3"/>
      <c r="H609" s="3"/>
      <c r="J609" s="226"/>
      <c r="K609" s="3"/>
      <c r="L609" s="3"/>
      <c r="O609" s="227"/>
      <c r="Q609" s="94"/>
      <c r="R609" s="94"/>
      <c r="S609" s="94"/>
      <c r="T609" s="94"/>
    </row>
    <row r="610" ht="15.75" customHeight="1">
      <c r="A610" s="234"/>
      <c r="B610" s="222"/>
      <c r="C610" s="223"/>
      <c r="D610" s="231"/>
      <c r="E610" s="3"/>
      <c r="F610" s="3"/>
      <c r="G610" s="3"/>
      <c r="H610" s="3"/>
      <c r="J610" s="226"/>
      <c r="K610" s="3"/>
      <c r="L610" s="3"/>
      <c r="O610" s="227"/>
      <c r="Q610" s="94"/>
      <c r="R610" s="94"/>
      <c r="S610" s="94"/>
      <c r="T610" s="94"/>
    </row>
    <row r="611" ht="15.75" customHeight="1">
      <c r="A611" s="234"/>
      <c r="B611" s="222"/>
      <c r="C611" s="223"/>
      <c r="D611" s="231"/>
      <c r="E611" s="3"/>
      <c r="F611" s="3"/>
      <c r="G611" s="3"/>
      <c r="H611" s="3"/>
      <c r="J611" s="226"/>
      <c r="K611" s="3"/>
      <c r="L611" s="3"/>
      <c r="O611" s="227"/>
      <c r="Q611" s="94"/>
      <c r="R611" s="94"/>
      <c r="S611" s="94"/>
      <c r="T611" s="94"/>
    </row>
    <row r="612" ht="15.75" customHeight="1">
      <c r="A612" s="234"/>
      <c r="B612" s="222"/>
      <c r="C612" s="223"/>
      <c r="D612" s="231"/>
      <c r="E612" s="3"/>
      <c r="F612" s="3"/>
      <c r="G612" s="3"/>
      <c r="H612" s="3"/>
      <c r="J612" s="226"/>
      <c r="K612" s="3"/>
      <c r="L612" s="3"/>
      <c r="O612" s="227"/>
      <c r="Q612" s="94"/>
      <c r="R612" s="94"/>
      <c r="S612" s="94"/>
      <c r="T612" s="94"/>
    </row>
    <row r="613" ht="15.75" customHeight="1">
      <c r="A613" s="234"/>
      <c r="B613" s="222"/>
      <c r="C613" s="223"/>
      <c r="D613" s="231"/>
      <c r="E613" s="3"/>
      <c r="F613" s="3"/>
      <c r="G613" s="3"/>
      <c r="H613" s="3"/>
      <c r="J613" s="226"/>
      <c r="K613" s="3"/>
      <c r="L613" s="3"/>
      <c r="O613" s="227"/>
      <c r="Q613" s="94"/>
      <c r="R613" s="94"/>
      <c r="S613" s="94"/>
      <c r="T613" s="94"/>
    </row>
    <row r="614" ht="15.75" customHeight="1">
      <c r="A614" s="234"/>
      <c r="B614" s="222"/>
      <c r="C614" s="223"/>
      <c r="D614" s="231"/>
      <c r="E614" s="3"/>
      <c r="F614" s="3"/>
      <c r="G614" s="3"/>
      <c r="H614" s="3"/>
      <c r="J614" s="226"/>
      <c r="K614" s="3"/>
      <c r="L614" s="3"/>
      <c r="O614" s="227"/>
      <c r="Q614" s="94"/>
      <c r="R614" s="94"/>
      <c r="S614" s="94"/>
      <c r="T614" s="94"/>
    </row>
    <row r="615" ht="15.75" customHeight="1">
      <c r="A615" s="234"/>
      <c r="B615" s="222"/>
      <c r="C615" s="223"/>
      <c r="D615" s="231"/>
      <c r="E615" s="3"/>
      <c r="F615" s="3"/>
      <c r="G615" s="3"/>
      <c r="H615" s="3"/>
      <c r="J615" s="226"/>
      <c r="K615" s="3"/>
      <c r="L615" s="3"/>
      <c r="O615" s="227"/>
      <c r="Q615" s="94"/>
      <c r="R615" s="94"/>
      <c r="S615" s="94"/>
      <c r="T615" s="94"/>
    </row>
    <row r="616" ht="15.75" customHeight="1">
      <c r="A616" s="234"/>
      <c r="B616" s="222"/>
      <c r="C616" s="223"/>
      <c r="D616" s="231"/>
      <c r="E616" s="3"/>
      <c r="F616" s="3"/>
      <c r="G616" s="3"/>
      <c r="H616" s="3"/>
      <c r="J616" s="226"/>
      <c r="K616" s="3"/>
      <c r="L616" s="3"/>
      <c r="O616" s="227"/>
      <c r="Q616" s="94"/>
      <c r="R616" s="94"/>
      <c r="S616" s="94"/>
      <c r="T616" s="94"/>
    </row>
    <row r="617" ht="15.75" customHeight="1">
      <c r="A617" s="234"/>
      <c r="B617" s="222"/>
      <c r="C617" s="223"/>
      <c r="D617" s="231"/>
      <c r="E617" s="3"/>
      <c r="F617" s="3"/>
      <c r="G617" s="3"/>
      <c r="H617" s="3"/>
      <c r="J617" s="226"/>
      <c r="K617" s="3"/>
      <c r="L617" s="3"/>
      <c r="O617" s="227"/>
      <c r="Q617" s="94"/>
      <c r="R617" s="94"/>
      <c r="S617" s="94"/>
      <c r="T617" s="94"/>
    </row>
    <row r="618" ht="15.75" customHeight="1">
      <c r="A618" s="234"/>
      <c r="B618" s="222"/>
      <c r="C618" s="223"/>
      <c r="D618" s="231"/>
      <c r="E618" s="3"/>
      <c r="F618" s="3"/>
      <c r="G618" s="3"/>
      <c r="H618" s="3"/>
      <c r="J618" s="226"/>
      <c r="K618" s="3"/>
      <c r="L618" s="3"/>
      <c r="O618" s="227"/>
      <c r="Q618" s="94"/>
      <c r="R618" s="94"/>
      <c r="S618" s="94"/>
      <c r="T618" s="94"/>
    </row>
    <row r="619" ht="15.75" customHeight="1">
      <c r="A619" s="234"/>
      <c r="B619" s="222"/>
      <c r="C619" s="223"/>
      <c r="D619" s="231"/>
      <c r="E619" s="3"/>
      <c r="F619" s="3"/>
      <c r="G619" s="3"/>
      <c r="H619" s="3"/>
      <c r="J619" s="226"/>
      <c r="K619" s="3"/>
      <c r="L619" s="3"/>
      <c r="O619" s="227"/>
      <c r="Q619" s="94"/>
      <c r="R619" s="94"/>
      <c r="S619" s="94"/>
      <c r="T619" s="94"/>
    </row>
    <row r="620" ht="15.75" customHeight="1">
      <c r="A620" s="234"/>
      <c r="B620" s="222"/>
      <c r="C620" s="223"/>
      <c r="D620" s="231"/>
      <c r="E620" s="3"/>
      <c r="F620" s="3"/>
      <c r="G620" s="3"/>
      <c r="H620" s="3"/>
      <c r="J620" s="226"/>
      <c r="K620" s="3"/>
      <c r="L620" s="3"/>
      <c r="O620" s="227"/>
      <c r="Q620" s="94"/>
      <c r="R620" s="94"/>
      <c r="S620" s="94"/>
      <c r="T620" s="94"/>
    </row>
    <row r="621" ht="15.75" customHeight="1">
      <c r="A621" s="234"/>
      <c r="B621" s="222"/>
      <c r="C621" s="223"/>
      <c r="D621" s="231"/>
      <c r="E621" s="3"/>
      <c r="F621" s="3"/>
      <c r="G621" s="3"/>
      <c r="H621" s="3"/>
      <c r="J621" s="226"/>
      <c r="K621" s="3"/>
      <c r="L621" s="3"/>
      <c r="O621" s="227"/>
      <c r="Q621" s="94"/>
      <c r="R621" s="94"/>
      <c r="S621" s="94"/>
      <c r="T621" s="94"/>
    </row>
    <row r="622" ht="15.75" customHeight="1">
      <c r="A622" s="234"/>
      <c r="B622" s="222"/>
      <c r="C622" s="223"/>
      <c r="D622" s="231"/>
      <c r="E622" s="3"/>
      <c r="F622" s="3"/>
      <c r="G622" s="3"/>
      <c r="H622" s="3"/>
      <c r="J622" s="226"/>
      <c r="K622" s="3"/>
      <c r="L622" s="3"/>
      <c r="O622" s="227"/>
      <c r="Q622" s="94"/>
      <c r="R622" s="94"/>
      <c r="S622" s="94"/>
      <c r="T622" s="94"/>
    </row>
    <row r="623" ht="15.75" customHeight="1">
      <c r="A623" s="234"/>
      <c r="B623" s="222"/>
      <c r="C623" s="223"/>
      <c r="D623" s="231"/>
      <c r="E623" s="3"/>
      <c r="F623" s="3"/>
      <c r="G623" s="3"/>
      <c r="H623" s="3"/>
      <c r="J623" s="226"/>
      <c r="K623" s="3"/>
      <c r="L623" s="3"/>
      <c r="O623" s="227"/>
      <c r="Q623" s="94"/>
      <c r="R623" s="94"/>
      <c r="S623" s="94"/>
      <c r="T623" s="94"/>
    </row>
    <row r="624" ht="15.75" customHeight="1">
      <c r="A624" s="234"/>
      <c r="B624" s="222"/>
      <c r="C624" s="223"/>
      <c r="D624" s="231"/>
      <c r="E624" s="3"/>
      <c r="F624" s="3"/>
      <c r="G624" s="3"/>
      <c r="H624" s="3"/>
      <c r="J624" s="226"/>
      <c r="K624" s="3"/>
      <c r="L624" s="3"/>
      <c r="O624" s="227"/>
      <c r="Q624" s="94"/>
      <c r="R624" s="94"/>
      <c r="S624" s="94"/>
      <c r="T624" s="94"/>
    </row>
    <row r="625" ht="15.75" customHeight="1">
      <c r="A625" s="234"/>
      <c r="B625" s="222"/>
      <c r="C625" s="223"/>
      <c r="D625" s="231"/>
      <c r="E625" s="3"/>
      <c r="F625" s="3"/>
      <c r="G625" s="3"/>
      <c r="H625" s="3"/>
      <c r="J625" s="226"/>
      <c r="K625" s="3"/>
      <c r="L625" s="3"/>
      <c r="O625" s="227"/>
      <c r="Q625" s="94"/>
      <c r="R625" s="94"/>
      <c r="S625" s="94"/>
      <c r="T625" s="94"/>
    </row>
    <row r="626" ht="15.75" customHeight="1">
      <c r="A626" s="234"/>
      <c r="B626" s="222"/>
      <c r="C626" s="223"/>
      <c r="D626" s="231"/>
      <c r="E626" s="3"/>
      <c r="F626" s="3"/>
      <c r="G626" s="3"/>
      <c r="H626" s="3"/>
      <c r="J626" s="226"/>
      <c r="K626" s="3"/>
      <c r="L626" s="3"/>
      <c r="O626" s="227"/>
      <c r="Q626" s="94"/>
      <c r="R626" s="94"/>
      <c r="S626" s="94"/>
      <c r="T626" s="94"/>
    </row>
    <row r="627" ht="15.75" customHeight="1">
      <c r="A627" s="234"/>
      <c r="B627" s="222"/>
      <c r="C627" s="223"/>
      <c r="D627" s="231"/>
      <c r="E627" s="3"/>
      <c r="F627" s="3"/>
      <c r="G627" s="3"/>
      <c r="H627" s="3"/>
      <c r="J627" s="226"/>
      <c r="K627" s="3"/>
      <c r="L627" s="3"/>
      <c r="O627" s="227"/>
      <c r="Q627" s="94"/>
      <c r="R627" s="94"/>
      <c r="S627" s="94"/>
      <c r="T627" s="94"/>
    </row>
    <row r="628" ht="15.75" customHeight="1">
      <c r="A628" s="234"/>
      <c r="B628" s="222"/>
      <c r="C628" s="223"/>
      <c r="D628" s="231"/>
      <c r="E628" s="3"/>
      <c r="F628" s="3"/>
      <c r="G628" s="3"/>
      <c r="H628" s="3"/>
      <c r="J628" s="226"/>
      <c r="K628" s="3"/>
      <c r="L628" s="3"/>
      <c r="O628" s="227"/>
      <c r="Q628" s="94"/>
      <c r="R628" s="94"/>
      <c r="S628" s="94"/>
      <c r="T628" s="94"/>
    </row>
    <row r="629" ht="15.75" customHeight="1">
      <c r="A629" s="234"/>
      <c r="B629" s="222"/>
      <c r="C629" s="223"/>
      <c r="D629" s="231"/>
      <c r="E629" s="3"/>
      <c r="F629" s="3"/>
      <c r="G629" s="3"/>
      <c r="H629" s="3"/>
      <c r="J629" s="226"/>
      <c r="K629" s="3"/>
      <c r="L629" s="3"/>
      <c r="O629" s="227"/>
      <c r="Q629" s="94"/>
      <c r="R629" s="94"/>
      <c r="S629" s="94"/>
      <c r="T629" s="94"/>
    </row>
    <row r="630" ht="15.75" customHeight="1">
      <c r="A630" s="234"/>
      <c r="B630" s="222"/>
      <c r="C630" s="223"/>
      <c r="D630" s="231"/>
      <c r="E630" s="3"/>
      <c r="F630" s="3"/>
      <c r="G630" s="3"/>
      <c r="H630" s="3"/>
      <c r="J630" s="226"/>
      <c r="K630" s="3"/>
      <c r="L630" s="3"/>
      <c r="O630" s="227"/>
      <c r="Q630" s="94"/>
      <c r="R630" s="94"/>
      <c r="S630" s="94"/>
      <c r="T630" s="94"/>
    </row>
    <row r="631" ht="15.75" customHeight="1">
      <c r="A631" s="234"/>
      <c r="B631" s="222"/>
      <c r="C631" s="223"/>
      <c r="D631" s="231"/>
      <c r="E631" s="3"/>
      <c r="F631" s="3"/>
      <c r="G631" s="3"/>
      <c r="H631" s="3"/>
      <c r="J631" s="226"/>
      <c r="K631" s="3"/>
      <c r="L631" s="3"/>
      <c r="O631" s="227"/>
      <c r="Q631" s="94"/>
      <c r="R631" s="94"/>
      <c r="S631" s="94"/>
      <c r="T631" s="94"/>
    </row>
    <row r="632" ht="15.75" customHeight="1">
      <c r="A632" s="234"/>
      <c r="B632" s="222"/>
      <c r="C632" s="223"/>
      <c r="D632" s="231"/>
      <c r="E632" s="3"/>
      <c r="F632" s="3"/>
      <c r="G632" s="3"/>
      <c r="H632" s="3"/>
      <c r="J632" s="226"/>
      <c r="K632" s="3"/>
      <c r="L632" s="3"/>
      <c r="O632" s="227"/>
      <c r="Q632" s="94"/>
      <c r="R632" s="94"/>
      <c r="S632" s="94"/>
      <c r="T632" s="94"/>
    </row>
    <row r="633" ht="15.75" customHeight="1">
      <c r="A633" s="234"/>
      <c r="B633" s="222"/>
      <c r="C633" s="223"/>
      <c r="D633" s="231"/>
      <c r="E633" s="3"/>
      <c r="F633" s="3"/>
      <c r="G633" s="3"/>
      <c r="H633" s="3"/>
      <c r="J633" s="226"/>
      <c r="K633" s="3"/>
      <c r="L633" s="3"/>
      <c r="O633" s="227"/>
      <c r="Q633" s="94"/>
      <c r="R633" s="94"/>
      <c r="S633" s="94"/>
      <c r="T633" s="94"/>
    </row>
    <row r="634" ht="15.75" customHeight="1">
      <c r="A634" s="234"/>
      <c r="B634" s="222"/>
      <c r="C634" s="223"/>
      <c r="D634" s="231"/>
      <c r="E634" s="3"/>
      <c r="F634" s="3"/>
      <c r="G634" s="3"/>
      <c r="H634" s="3"/>
      <c r="J634" s="226"/>
      <c r="K634" s="3"/>
      <c r="L634" s="3"/>
      <c r="O634" s="227"/>
      <c r="Q634" s="94"/>
      <c r="R634" s="94"/>
      <c r="S634" s="94"/>
      <c r="T634" s="94"/>
    </row>
    <row r="635" ht="15.75" customHeight="1">
      <c r="A635" s="234"/>
      <c r="B635" s="222"/>
      <c r="C635" s="223"/>
      <c r="D635" s="231"/>
      <c r="E635" s="3"/>
      <c r="F635" s="3"/>
      <c r="G635" s="3"/>
      <c r="H635" s="3"/>
      <c r="J635" s="226"/>
      <c r="K635" s="3"/>
      <c r="L635" s="3"/>
      <c r="O635" s="227"/>
      <c r="Q635" s="94"/>
      <c r="R635" s="94"/>
      <c r="S635" s="94"/>
      <c r="T635" s="94"/>
    </row>
    <row r="636" ht="15.75" customHeight="1">
      <c r="A636" s="234"/>
      <c r="B636" s="222"/>
      <c r="C636" s="223"/>
      <c r="D636" s="231"/>
      <c r="E636" s="3"/>
      <c r="F636" s="3"/>
      <c r="G636" s="3"/>
      <c r="H636" s="3"/>
      <c r="J636" s="226"/>
      <c r="K636" s="3"/>
      <c r="L636" s="3"/>
      <c r="O636" s="227"/>
      <c r="Q636" s="94"/>
      <c r="R636" s="94"/>
      <c r="S636" s="94"/>
      <c r="T636" s="94"/>
    </row>
    <row r="637" ht="15.75" customHeight="1">
      <c r="A637" s="234"/>
      <c r="B637" s="222"/>
      <c r="C637" s="223"/>
      <c r="D637" s="231"/>
      <c r="E637" s="3"/>
      <c r="F637" s="3"/>
      <c r="G637" s="3"/>
      <c r="H637" s="3"/>
      <c r="J637" s="226"/>
      <c r="K637" s="3"/>
      <c r="L637" s="3"/>
      <c r="O637" s="227"/>
      <c r="Q637" s="94"/>
      <c r="R637" s="94"/>
      <c r="S637" s="94"/>
      <c r="T637" s="94"/>
    </row>
    <row r="638" ht="15.75" customHeight="1">
      <c r="A638" s="234"/>
      <c r="B638" s="222"/>
      <c r="C638" s="223"/>
      <c r="D638" s="231"/>
      <c r="E638" s="3"/>
      <c r="F638" s="3"/>
      <c r="G638" s="3"/>
      <c r="H638" s="3"/>
      <c r="J638" s="226"/>
      <c r="K638" s="3"/>
      <c r="L638" s="3"/>
      <c r="O638" s="227"/>
      <c r="Q638" s="94"/>
      <c r="R638" s="94"/>
      <c r="S638" s="94"/>
      <c r="T638" s="94"/>
    </row>
    <row r="639" ht="15.75" customHeight="1">
      <c r="A639" s="234"/>
      <c r="B639" s="222"/>
      <c r="C639" s="223"/>
      <c r="D639" s="231"/>
      <c r="E639" s="3"/>
      <c r="F639" s="3"/>
      <c r="G639" s="3"/>
      <c r="H639" s="3"/>
      <c r="J639" s="226"/>
      <c r="K639" s="3"/>
      <c r="L639" s="3"/>
      <c r="O639" s="227"/>
      <c r="Q639" s="94"/>
      <c r="R639" s="94"/>
      <c r="S639" s="94"/>
      <c r="T639" s="94"/>
    </row>
    <row r="640" ht="15.75" customHeight="1">
      <c r="A640" s="234"/>
      <c r="B640" s="222"/>
      <c r="C640" s="223"/>
      <c r="D640" s="231"/>
      <c r="E640" s="3"/>
      <c r="F640" s="3"/>
      <c r="G640" s="3"/>
      <c r="H640" s="3"/>
      <c r="J640" s="226"/>
      <c r="K640" s="3"/>
      <c r="L640" s="3"/>
      <c r="O640" s="227"/>
      <c r="Q640" s="94"/>
      <c r="R640" s="94"/>
      <c r="S640" s="94"/>
      <c r="T640" s="94"/>
    </row>
    <row r="641" ht="15.75" customHeight="1">
      <c r="A641" s="234"/>
      <c r="B641" s="222"/>
      <c r="C641" s="223"/>
      <c r="D641" s="231"/>
      <c r="E641" s="3"/>
      <c r="F641" s="3"/>
      <c r="G641" s="3"/>
      <c r="H641" s="3"/>
      <c r="J641" s="226"/>
      <c r="K641" s="3"/>
      <c r="L641" s="3"/>
      <c r="O641" s="227"/>
      <c r="Q641" s="94"/>
      <c r="R641" s="94"/>
      <c r="S641" s="94"/>
      <c r="T641" s="94"/>
    </row>
    <row r="642" ht="15.75" customHeight="1">
      <c r="A642" s="234"/>
      <c r="B642" s="222"/>
      <c r="C642" s="223"/>
      <c r="D642" s="231"/>
      <c r="E642" s="3"/>
      <c r="F642" s="3"/>
      <c r="G642" s="3"/>
      <c r="H642" s="3"/>
      <c r="J642" s="226"/>
      <c r="K642" s="3"/>
      <c r="L642" s="3"/>
      <c r="O642" s="227"/>
      <c r="Q642" s="94"/>
      <c r="R642" s="94"/>
      <c r="S642" s="94"/>
      <c r="T642" s="94"/>
    </row>
    <row r="643" ht="15.75" customHeight="1">
      <c r="A643" s="234"/>
      <c r="B643" s="222"/>
      <c r="C643" s="223"/>
      <c r="D643" s="231"/>
      <c r="E643" s="3"/>
      <c r="F643" s="3"/>
      <c r="G643" s="3"/>
      <c r="H643" s="3"/>
      <c r="J643" s="226"/>
      <c r="K643" s="3"/>
      <c r="L643" s="3"/>
      <c r="O643" s="227"/>
      <c r="Q643" s="94"/>
      <c r="R643" s="94"/>
      <c r="S643" s="94"/>
      <c r="T643" s="94"/>
    </row>
    <row r="644" ht="15.75" customHeight="1">
      <c r="A644" s="234"/>
      <c r="B644" s="222"/>
      <c r="C644" s="223"/>
      <c r="D644" s="231"/>
      <c r="E644" s="3"/>
      <c r="F644" s="3"/>
      <c r="G644" s="3"/>
      <c r="H644" s="3"/>
      <c r="J644" s="226"/>
      <c r="K644" s="3"/>
      <c r="L644" s="3"/>
      <c r="O644" s="227"/>
      <c r="Q644" s="94"/>
      <c r="R644" s="94"/>
      <c r="S644" s="94"/>
      <c r="T644" s="94"/>
    </row>
    <row r="645" ht="15.75" customHeight="1">
      <c r="A645" s="234"/>
      <c r="B645" s="222"/>
      <c r="C645" s="223"/>
      <c r="D645" s="231"/>
      <c r="E645" s="3"/>
      <c r="F645" s="3"/>
      <c r="G645" s="3"/>
      <c r="H645" s="3"/>
      <c r="J645" s="226"/>
      <c r="K645" s="3"/>
      <c r="L645" s="3"/>
      <c r="O645" s="227"/>
      <c r="Q645" s="94"/>
      <c r="R645" s="94"/>
      <c r="S645" s="94"/>
      <c r="T645" s="94"/>
    </row>
    <row r="646" ht="15.75" customHeight="1">
      <c r="A646" s="234"/>
      <c r="B646" s="222"/>
      <c r="C646" s="223"/>
      <c r="D646" s="231"/>
      <c r="E646" s="3"/>
      <c r="F646" s="3"/>
      <c r="G646" s="3"/>
      <c r="H646" s="3"/>
      <c r="J646" s="226"/>
      <c r="K646" s="3"/>
      <c r="L646" s="3"/>
      <c r="O646" s="227"/>
      <c r="Q646" s="94"/>
      <c r="R646" s="94"/>
      <c r="S646" s="94"/>
      <c r="T646" s="94"/>
    </row>
    <row r="647" ht="15.75" customHeight="1">
      <c r="A647" s="234"/>
      <c r="B647" s="222"/>
      <c r="C647" s="223"/>
      <c r="D647" s="231"/>
      <c r="E647" s="3"/>
      <c r="F647" s="3"/>
      <c r="G647" s="3"/>
      <c r="H647" s="3"/>
      <c r="J647" s="226"/>
      <c r="K647" s="3"/>
      <c r="L647" s="3"/>
      <c r="O647" s="227"/>
      <c r="Q647" s="94"/>
      <c r="R647" s="94"/>
      <c r="S647" s="94"/>
      <c r="T647" s="94"/>
    </row>
    <row r="648" ht="15.75" customHeight="1">
      <c r="A648" s="234"/>
      <c r="B648" s="222"/>
      <c r="C648" s="223"/>
      <c r="D648" s="231"/>
      <c r="E648" s="3"/>
      <c r="F648" s="3"/>
      <c r="G648" s="3"/>
      <c r="H648" s="3"/>
      <c r="J648" s="226"/>
      <c r="K648" s="3"/>
      <c r="L648" s="3"/>
      <c r="O648" s="227"/>
      <c r="Q648" s="94"/>
      <c r="R648" s="94"/>
      <c r="S648" s="94"/>
      <c r="T648" s="94"/>
    </row>
    <row r="649" ht="15.75" customHeight="1">
      <c r="A649" s="234"/>
      <c r="B649" s="222"/>
      <c r="C649" s="223"/>
      <c r="D649" s="231"/>
      <c r="E649" s="3"/>
      <c r="F649" s="3"/>
      <c r="G649" s="3"/>
      <c r="H649" s="3"/>
      <c r="J649" s="226"/>
      <c r="K649" s="3"/>
      <c r="L649" s="3"/>
      <c r="O649" s="227"/>
      <c r="Q649" s="94"/>
      <c r="R649" s="94"/>
      <c r="S649" s="94"/>
      <c r="T649" s="94"/>
    </row>
    <row r="650" ht="15.75" customHeight="1">
      <c r="A650" s="234"/>
      <c r="B650" s="222"/>
      <c r="C650" s="223"/>
      <c r="D650" s="231"/>
      <c r="E650" s="3"/>
      <c r="F650" s="3"/>
      <c r="G650" s="3"/>
      <c r="H650" s="3"/>
      <c r="J650" s="226"/>
      <c r="K650" s="3"/>
      <c r="L650" s="3"/>
      <c r="O650" s="227"/>
      <c r="Q650" s="94"/>
      <c r="R650" s="94"/>
      <c r="S650" s="94"/>
      <c r="T650" s="94"/>
    </row>
    <row r="651" ht="15.75" customHeight="1">
      <c r="A651" s="234"/>
      <c r="B651" s="222"/>
      <c r="C651" s="223"/>
      <c r="D651" s="231"/>
      <c r="E651" s="3"/>
      <c r="F651" s="3"/>
      <c r="G651" s="3"/>
      <c r="H651" s="3"/>
      <c r="J651" s="226"/>
      <c r="K651" s="3"/>
      <c r="L651" s="3"/>
      <c r="O651" s="227"/>
      <c r="Q651" s="94"/>
      <c r="R651" s="94"/>
      <c r="S651" s="94"/>
      <c r="T651" s="94"/>
    </row>
    <row r="652" ht="15.75" customHeight="1">
      <c r="A652" s="234"/>
      <c r="B652" s="222"/>
      <c r="C652" s="223"/>
      <c r="D652" s="231"/>
      <c r="E652" s="3"/>
      <c r="F652" s="3"/>
      <c r="G652" s="3"/>
      <c r="H652" s="3"/>
      <c r="J652" s="226"/>
      <c r="K652" s="3"/>
      <c r="L652" s="3"/>
      <c r="O652" s="227"/>
      <c r="Q652" s="94"/>
      <c r="R652" s="94"/>
      <c r="S652" s="94"/>
      <c r="T652" s="94"/>
    </row>
    <row r="653" ht="15.75" customHeight="1">
      <c r="A653" s="234"/>
      <c r="B653" s="222"/>
      <c r="C653" s="223"/>
      <c r="D653" s="231"/>
      <c r="E653" s="3"/>
      <c r="F653" s="3"/>
      <c r="G653" s="3"/>
      <c r="H653" s="3"/>
      <c r="J653" s="226"/>
      <c r="K653" s="3"/>
      <c r="L653" s="3"/>
      <c r="O653" s="227"/>
      <c r="Q653" s="94"/>
      <c r="R653" s="94"/>
      <c r="S653" s="94"/>
      <c r="T653" s="94"/>
    </row>
    <row r="654" ht="15.75" customHeight="1">
      <c r="A654" s="234"/>
      <c r="B654" s="222"/>
      <c r="C654" s="223"/>
      <c r="D654" s="231"/>
      <c r="E654" s="3"/>
      <c r="F654" s="3"/>
      <c r="G654" s="3"/>
      <c r="H654" s="3"/>
      <c r="J654" s="226"/>
      <c r="K654" s="3"/>
      <c r="L654" s="3"/>
      <c r="O654" s="227"/>
      <c r="Q654" s="94"/>
      <c r="R654" s="94"/>
      <c r="S654" s="94"/>
      <c r="T654" s="94"/>
    </row>
    <row r="655" ht="15.75" customHeight="1">
      <c r="A655" s="234"/>
      <c r="B655" s="222"/>
      <c r="C655" s="223"/>
      <c r="D655" s="231"/>
      <c r="E655" s="3"/>
      <c r="F655" s="3"/>
      <c r="G655" s="3"/>
      <c r="H655" s="3"/>
      <c r="J655" s="226"/>
      <c r="K655" s="3"/>
      <c r="L655" s="3"/>
      <c r="O655" s="227"/>
      <c r="Q655" s="94"/>
      <c r="R655" s="94"/>
      <c r="S655" s="94"/>
      <c r="T655" s="94"/>
    </row>
    <row r="656" ht="15.75" customHeight="1">
      <c r="A656" s="234"/>
      <c r="B656" s="222"/>
      <c r="C656" s="223"/>
      <c r="D656" s="231"/>
      <c r="E656" s="3"/>
      <c r="F656" s="3"/>
      <c r="G656" s="3"/>
      <c r="H656" s="3"/>
      <c r="J656" s="226"/>
      <c r="K656" s="3"/>
      <c r="L656" s="3"/>
      <c r="O656" s="227"/>
      <c r="Q656" s="94"/>
      <c r="R656" s="94"/>
      <c r="S656" s="94"/>
      <c r="T656" s="94"/>
    </row>
    <row r="657" ht="15.75" customHeight="1">
      <c r="A657" s="234"/>
      <c r="B657" s="222"/>
      <c r="C657" s="223"/>
      <c r="D657" s="231"/>
      <c r="E657" s="3"/>
      <c r="F657" s="3"/>
      <c r="G657" s="3"/>
      <c r="H657" s="3"/>
      <c r="J657" s="226"/>
      <c r="K657" s="3"/>
      <c r="L657" s="3"/>
      <c r="O657" s="227"/>
      <c r="Q657" s="94"/>
      <c r="R657" s="94"/>
      <c r="S657" s="94"/>
      <c r="T657" s="94"/>
    </row>
    <row r="658" ht="15.75" customHeight="1">
      <c r="A658" s="234"/>
      <c r="B658" s="222"/>
      <c r="C658" s="223"/>
      <c r="D658" s="231"/>
      <c r="E658" s="3"/>
      <c r="F658" s="3"/>
      <c r="G658" s="3"/>
      <c r="H658" s="3"/>
      <c r="J658" s="226"/>
      <c r="K658" s="3"/>
      <c r="L658" s="3"/>
      <c r="O658" s="227"/>
      <c r="Q658" s="94"/>
      <c r="R658" s="94"/>
      <c r="S658" s="94"/>
      <c r="T658" s="94"/>
    </row>
    <row r="659" ht="15.75" customHeight="1">
      <c r="A659" s="234"/>
      <c r="B659" s="222"/>
      <c r="C659" s="223"/>
      <c r="D659" s="231"/>
      <c r="E659" s="3"/>
      <c r="F659" s="3"/>
      <c r="G659" s="3"/>
      <c r="H659" s="3"/>
      <c r="J659" s="226"/>
      <c r="K659" s="3"/>
      <c r="L659" s="3"/>
      <c r="O659" s="227"/>
      <c r="Q659" s="94"/>
      <c r="R659" s="94"/>
      <c r="S659" s="94"/>
      <c r="T659" s="94"/>
    </row>
    <row r="660" ht="15.75" customHeight="1">
      <c r="A660" s="234"/>
      <c r="B660" s="222"/>
      <c r="C660" s="223"/>
      <c r="D660" s="231"/>
      <c r="E660" s="3"/>
      <c r="F660" s="3"/>
      <c r="G660" s="3"/>
      <c r="H660" s="3"/>
      <c r="J660" s="226"/>
      <c r="K660" s="3"/>
      <c r="L660" s="3"/>
      <c r="O660" s="227"/>
      <c r="Q660" s="94"/>
      <c r="R660" s="94"/>
      <c r="S660" s="94"/>
      <c r="T660" s="94"/>
    </row>
    <row r="661" ht="15.75" customHeight="1">
      <c r="A661" s="234"/>
      <c r="B661" s="222"/>
      <c r="C661" s="223"/>
      <c r="D661" s="231"/>
      <c r="E661" s="3"/>
      <c r="F661" s="3"/>
      <c r="G661" s="3"/>
      <c r="H661" s="3"/>
      <c r="J661" s="226"/>
      <c r="K661" s="3"/>
      <c r="L661" s="3"/>
      <c r="O661" s="227"/>
      <c r="Q661" s="94"/>
      <c r="R661" s="94"/>
      <c r="S661" s="94"/>
      <c r="T661" s="94"/>
    </row>
    <row r="662" ht="15.75" customHeight="1">
      <c r="A662" s="234"/>
      <c r="B662" s="222"/>
      <c r="C662" s="223"/>
      <c r="D662" s="231"/>
      <c r="E662" s="3"/>
      <c r="F662" s="3"/>
      <c r="G662" s="3"/>
      <c r="H662" s="3"/>
      <c r="J662" s="226"/>
      <c r="K662" s="3"/>
      <c r="L662" s="3"/>
      <c r="O662" s="227"/>
      <c r="Q662" s="94"/>
      <c r="R662" s="94"/>
      <c r="S662" s="94"/>
      <c r="T662" s="94"/>
    </row>
    <row r="663" ht="15.75" customHeight="1">
      <c r="A663" s="234"/>
      <c r="B663" s="222"/>
      <c r="C663" s="223"/>
      <c r="D663" s="231"/>
      <c r="E663" s="3"/>
      <c r="F663" s="3"/>
      <c r="G663" s="3"/>
      <c r="H663" s="3"/>
      <c r="J663" s="226"/>
      <c r="K663" s="3"/>
      <c r="L663" s="3"/>
      <c r="O663" s="227"/>
      <c r="Q663" s="94"/>
      <c r="R663" s="94"/>
      <c r="S663" s="94"/>
      <c r="T663" s="94"/>
    </row>
    <row r="664" ht="15.75" customHeight="1">
      <c r="A664" s="234"/>
      <c r="B664" s="222"/>
      <c r="C664" s="223"/>
      <c r="D664" s="231"/>
      <c r="E664" s="3"/>
      <c r="F664" s="3"/>
      <c r="G664" s="3"/>
      <c r="H664" s="3"/>
      <c r="J664" s="226"/>
      <c r="K664" s="3"/>
      <c r="L664" s="3"/>
      <c r="O664" s="227"/>
      <c r="Q664" s="94"/>
      <c r="R664" s="94"/>
      <c r="S664" s="94"/>
      <c r="T664" s="94"/>
    </row>
    <row r="665" ht="15.75" customHeight="1">
      <c r="A665" s="234"/>
      <c r="B665" s="222"/>
      <c r="C665" s="223"/>
      <c r="D665" s="231"/>
      <c r="E665" s="3"/>
      <c r="F665" s="3"/>
      <c r="G665" s="3"/>
      <c r="H665" s="3"/>
      <c r="J665" s="226"/>
      <c r="K665" s="3"/>
      <c r="L665" s="3"/>
      <c r="O665" s="227"/>
      <c r="Q665" s="94"/>
      <c r="R665" s="94"/>
      <c r="S665" s="94"/>
      <c r="T665" s="94"/>
    </row>
    <row r="666" ht="15.75" customHeight="1">
      <c r="A666" s="234"/>
      <c r="B666" s="222"/>
      <c r="C666" s="223"/>
      <c r="D666" s="231"/>
      <c r="E666" s="3"/>
      <c r="F666" s="3"/>
      <c r="G666" s="3"/>
      <c r="H666" s="3"/>
      <c r="J666" s="226"/>
      <c r="K666" s="3"/>
      <c r="L666" s="3"/>
      <c r="O666" s="227"/>
      <c r="Q666" s="94"/>
      <c r="R666" s="94"/>
      <c r="S666" s="94"/>
      <c r="T666" s="94"/>
    </row>
    <row r="667" ht="15.75" customHeight="1">
      <c r="A667" s="234"/>
      <c r="B667" s="222"/>
      <c r="C667" s="223"/>
      <c r="D667" s="231"/>
      <c r="E667" s="3"/>
      <c r="F667" s="3"/>
      <c r="G667" s="3"/>
      <c r="H667" s="3"/>
      <c r="J667" s="226"/>
      <c r="K667" s="3"/>
      <c r="L667" s="3"/>
      <c r="O667" s="227"/>
      <c r="Q667" s="94"/>
      <c r="R667" s="94"/>
      <c r="S667" s="94"/>
      <c r="T667" s="94"/>
    </row>
    <row r="668" ht="15.75" customHeight="1">
      <c r="A668" s="234"/>
      <c r="B668" s="222"/>
      <c r="C668" s="223"/>
      <c r="D668" s="231"/>
      <c r="E668" s="3"/>
      <c r="F668" s="3"/>
      <c r="G668" s="3"/>
      <c r="H668" s="3"/>
      <c r="J668" s="226"/>
      <c r="K668" s="3"/>
      <c r="L668" s="3"/>
      <c r="O668" s="227"/>
      <c r="Q668" s="94"/>
      <c r="R668" s="94"/>
      <c r="S668" s="94"/>
      <c r="T668" s="94"/>
    </row>
    <row r="669" ht="15.75" customHeight="1">
      <c r="A669" s="234"/>
      <c r="B669" s="222"/>
      <c r="C669" s="223"/>
      <c r="D669" s="231"/>
      <c r="E669" s="3"/>
      <c r="F669" s="3"/>
      <c r="G669" s="3"/>
      <c r="H669" s="3"/>
      <c r="J669" s="226"/>
      <c r="K669" s="3"/>
      <c r="L669" s="3"/>
      <c r="O669" s="227"/>
      <c r="Q669" s="94"/>
      <c r="R669" s="94"/>
      <c r="S669" s="94"/>
      <c r="T669" s="94"/>
    </row>
    <row r="670" ht="15.75" customHeight="1">
      <c r="A670" s="234"/>
      <c r="B670" s="222"/>
      <c r="C670" s="223"/>
      <c r="D670" s="231"/>
      <c r="E670" s="3"/>
      <c r="F670" s="3"/>
      <c r="G670" s="3"/>
      <c r="H670" s="3"/>
      <c r="J670" s="226"/>
      <c r="K670" s="3"/>
      <c r="L670" s="3"/>
      <c r="O670" s="227"/>
      <c r="Q670" s="94"/>
      <c r="R670" s="94"/>
      <c r="S670" s="94"/>
      <c r="T670" s="94"/>
    </row>
    <row r="671" ht="15.75" customHeight="1">
      <c r="A671" s="234"/>
      <c r="B671" s="222"/>
      <c r="C671" s="223"/>
      <c r="D671" s="231"/>
      <c r="E671" s="3"/>
      <c r="F671" s="3"/>
      <c r="G671" s="3"/>
      <c r="H671" s="3"/>
      <c r="J671" s="226"/>
      <c r="K671" s="3"/>
      <c r="L671" s="3"/>
      <c r="O671" s="227"/>
      <c r="Q671" s="94"/>
      <c r="R671" s="94"/>
      <c r="S671" s="94"/>
      <c r="T671" s="94"/>
    </row>
    <row r="672" ht="15.75" customHeight="1">
      <c r="A672" s="234"/>
      <c r="B672" s="222"/>
      <c r="C672" s="223"/>
      <c r="D672" s="231"/>
      <c r="E672" s="3"/>
      <c r="F672" s="3"/>
      <c r="G672" s="3"/>
      <c r="H672" s="3"/>
      <c r="J672" s="226"/>
      <c r="K672" s="3"/>
      <c r="L672" s="3"/>
      <c r="O672" s="227"/>
      <c r="Q672" s="94"/>
      <c r="R672" s="94"/>
      <c r="S672" s="94"/>
      <c r="T672" s="94"/>
    </row>
    <row r="673" ht="15.75" customHeight="1">
      <c r="A673" s="234"/>
      <c r="B673" s="222"/>
      <c r="C673" s="223"/>
      <c r="D673" s="231"/>
      <c r="E673" s="3"/>
      <c r="F673" s="3"/>
      <c r="G673" s="3"/>
      <c r="H673" s="3"/>
      <c r="J673" s="226"/>
      <c r="K673" s="3"/>
      <c r="L673" s="3"/>
      <c r="O673" s="227"/>
      <c r="Q673" s="94"/>
      <c r="R673" s="94"/>
      <c r="S673" s="94"/>
      <c r="T673" s="94"/>
    </row>
    <row r="674" ht="15.75" customHeight="1">
      <c r="A674" s="234"/>
      <c r="B674" s="222"/>
      <c r="C674" s="223"/>
      <c r="D674" s="231"/>
      <c r="E674" s="3"/>
      <c r="F674" s="3"/>
      <c r="G674" s="3"/>
      <c r="H674" s="3"/>
      <c r="J674" s="226"/>
      <c r="K674" s="3"/>
      <c r="L674" s="3"/>
      <c r="O674" s="227"/>
      <c r="Q674" s="94"/>
      <c r="R674" s="94"/>
      <c r="S674" s="94"/>
      <c r="T674" s="94"/>
    </row>
    <row r="675" ht="15.75" customHeight="1">
      <c r="A675" s="234"/>
      <c r="B675" s="222"/>
      <c r="C675" s="223"/>
      <c r="D675" s="231"/>
      <c r="E675" s="3"/>
      <c r="F675" s="3"/>
      <c r="G675" s="3"/>
      <c r="H675" s="3"/>
      <c r="J675" s="226"/>
      <c r="K675" s="3"/>
      <c r="L675" s="3"/>
      <c r="O675" s="227"/>
      <c r="Q675" s="94"/>
      <c r="R675" s="94"/>
      <c r="S675" s="94"/>
      <c r="T675" s="94"/>
    </row>
    <row r="676" ht="15.75" customHeight="1">
      <c r="A676" s="234"/>
      <c r="B676" s="222"/>
      <c r="C676" s="223"/>
      <c r="D676" s="231"/>
      <c r="E676" s="3"/>
      <c r="F676" s="3"/>
      <c r="G676" s="3"/>
      <c r="H676" s="3"/>
      <c r="J676" s="226"/>
      <c r="K676" s="3"/>
      <c r="L676" s="3"/>
      <c r="O676" s="227"/>
      <c r="Q676" s="94"/>
      <c r="R676" s="94"/>
      <c r="S676" s="94"/>
      <c r="T676" s="94"/>
    </row>
    <row r="677" ht="15.75" customHeight="1">
      <c r="A677" s="234"/>
      <c r="B677" s="222"/>
      <c r="C677" s="223"/>
      <c r="D677" s="231"/>
      <c r="E677" s="3"/>
      <c r="F677" s="3"/>
      <c r="G677" s="3"/>
      <c r="H677" s="3"/>
      <c r="J677" s="226"/>
      <c r="K677" s="3"/>
      <c r="L677" s="3"/>
      <c r="O677" s="227"/>
      <c r="Q677" s="94"/>
      <c r="R677" s="94"/>
      <c r="S677" s="94"/>
      <c r="T677" s="94"/>
    </row>
    <row r="678" ht="15.75" customHeight="1">
      <c r="A678" s="234"/>
      <c r="B678" s="222"/>
      <c r="C678" s="223"/>
      <c r="D678" s="231"/>
      <c r="E678" s="3"/>
      <c r="F678" s="3"/>
      <c r="G678" s="3"/>
      <c r="H678" s="3"/>
      <c r="J678" s="226"/>
      <c r="K678" s="3"/>
      <c r="L678" s="3"/>
      <c r="O678" s="227"/>
      <c r="Q678" s="94"/>
      <c r="R678" s="94"/>
      <c r="S678" s="94"/>
      <c r="T678" s="94"/>
    </row>
    <row r="679" ht="15.75" customHeight="1">
      <c r="A679" s="234"/>
      <c r="B679" s="222"/>
      <c r="C679" s="223"/>
      <c r="D679" s="231"/>
      <c r="E679" s="3"/>
      <c r="F679" s="3"/>
      <c r="G679" s="3"/>
      <c r="H679" s="3"/>
      <c r="J679" s="226"/>
      <c r="K679" s="3"/>
      <c r="L679" s="3"/>
      <c r="O679" s="227"/>
      <c r="Q679" s="94"/>
      <c r="R679" s="94"/>
      <c r="S679" s="94"/>
      <c r="T679" s="94"/>
    </row>
    <row r="680" ht="15.75" customHeight="1">
      <c r="A680" s="234"/>
      <c r="B680" s="222"/>
      <c r="C680" s="223"/>
      <c r="D680" s="231"/>
      <c r="E680" s="3"/>
      <c r="F680" s="3"/>
      <c r="G680" s="3"/>
      <c r="H680" s="3"/>
      <c r="J680" s="226"/>
      <c r="K680" s="3"/>
      <c r="L680" s="3"/>
      <c r="O680" s="227"/>
      <c r="Q680" s="94"/>
      <c r="R680" s="94"/>
      <c r="S680" s="94"/>
      <c r="T680" s="94"/>
    </row>
    <row r="681" ht="15.75" customHeight="1">
      <c r="A681" s="234"/>
      <c r="B681" s="222"/>
      <c r="C681" s="223"/>
      <c r="D681" s="231"/>
      <c r="E681" s="3"/>
      <c r="F681" s="3"/>
      <c r="G681" s="3"/>
      <c r="H681" s="3"/>
      <c r="J681" s="226"/>
      <c r="K681" s="3"/>
      <c r="L681" s="3"/>
      <c r="O681" s="227"/>
      <c r="Q681" s="94"/>
      <c r="R681" s="94"/>
      <c r="S681" s="94"/>
      <c r="T681" s="94"/>
    </row>
    <row r="682" ht="15.75" customHeight="1">
      <c r="A682" s="234"/>
      <c r="B682" s="222"/>
      <c r="C682" s="223"/>
      <c r="D682" s="231"/>
      <c r="E682" s="3"/>
      <c r="F682" s="3"/>
      <c r="G682" s="3"/>
      <c r="H682" s="3"/>
      <c r="J682" s="226"/>
      <c r="K682" s="3"/>
      <c r="L682" s="3"/>
      <c r="O682" s="227"/>
      <c r="Q682" s="94"/>
      <c r="R682" s="94"/>
      <c r="S682" s="94"/>
      <c r="T682" s="94"/>
    </row>
    <row r="683" ht="15.75" customHeight="1">
      <c r="A683" s="234"/>
      <c r="B683" s="222"/>
      <c r="C683" s="223"/>
      <c r="D683" s="231"/>
      <c r="E683" s="3"/>
      <c r="F683" s="3"/>
      <c r="G683" s="3"/>
      <c r="H683" s="3"/>
      <c r="J683" s="226"/>
      <c r="K683" s="3"/>
      <c r="L683" s="3"/>
      <c r="O683" s="227"/>
      <c r="Q683" s="94"/>
      <c r="R683" s="94"/>
      <c r="S683" s="94"/>
      <c r="T683" s="94"/>
    </row>
    <row r="684" ht="15.75" customHeight="1">
      <c r="A684" s="234"/>
      <c r="B684" s="222"/>
      <c r="C684" s="223"/>
      <c r="D684" s="231"/>
      <c r="E684" s="3"/>
      <c r="F684" s="3"/>
      <c r="G684" s="3"/>
      <c r="H684" s="3"/>
      <c r="J684" s="226"/>
      <c r="K684" s="3"/>
      <c r="L684" s="3"/>
      <c r="O684" s="227"/>
      <c r="Q684" s="94"/>
      <c r="R684" s="94"/>
      <c r="S684" s="94"/>
      <c r="T684" s="94"/>
    </row>
    <row r="685" ht="15.75" customHeight="1">
      <c r="A685" s="234"/>
      <c r="B685" s="222"/>
      <c r="C685" s="223"/>
      <c r="D685" s="231"/>
      <c r="E685" s="3"/>
      <c r="F685" s="3"/>
      <c r="G685" s="3"/>
      <c r="H685" s="3"/>
      <c r="J685" s="226"/>
      <c r="K685" s="3"/>
      <c r="L685" s="3"/>
      <c r="O685" s="227"/>
      <c r="Q685" s="94"/>
      <c r="R685" s="94"/>
      <c r="S685" s="94"/>
      <c r="T685" s="94"/>
    </row>
    <row r="686" ht="15.75" customHeight="1">
      <c r="A686" s="234"/>
      <c r="B686" s="222"/>
      <c r="C686" s="223"/>
      <c r="D686" s="231"/>
      <c r="E686" s="3"/>
      <c r="F686" s="3"/>
      <c r="G686" s="3"/>
      <c r="H686" s="3"/>
      <c r="J686" s="226"/>
      <c r="K686" s="3"/>
      <c r="L686" s="3"/>
      <c r="O686" s="227"/>
      <c r="Q686" s="94"/>
      <c r="R686" s="94"/>
      <c r="S686" s="94"/>
      <c r="T686" s="94"/>
    </row>
    <row r="687" ht="15.75" customHeight="1">
      <c r="A687" s="234"/>
      <c r="B687" s="222"/>
      <c r="C687" s="223"/>
      <c r="D687" s="231"/>
      <c r="E687" s="3"/>
      <c r="F687" s="3"/>
      <c r="G687" s="3"/>
      <c r="H687" s="3"/>
      <c r="J687" s="226"/>
      <c r="K687" s="3"/>
      <c r="L687" s="3"/>
      <c r="O687" s="227"/>
      <c r="Q687" s="94"/>
      <c r="R687" s="94"/>
      <c r="S687" s="94"/>
      <c r="T687" s="94"/>
    </row>
    <row r="688" ht="15.75" customHeight="1">
      <c r="A688" s="234"/>
      <c r="B688" s="222"/>
      <c r="C688" s="223"/>
      <c r="D688" s="231"/>
      <c r="E688" s="3"/>
      <c r="F688" s="3"/>
      <c r="G688" s="3"/>
      <c r="H688" s="3"/>
      <c r="J688" s="226"/>
      <c r="K688" s="3"/>
      <c r="L688" s="3"/>
      <c r="O688" s="227"/>
      <c r="Q688" s="94"/>
      <c r="R688" s="94"/>
      <c r="S688" s="94"/>
      <c r="T688" s="94"/>
    </row>
    <row r="689" ht="15.75" customHeight="1">
      <c r="A689" s="234"/>
      <c r="B689" s="222"/>
      <c r="C689" s="223"/>
      <c r="D689" s="231"/>
      <c r="E689" s="3"/>
      <c r="F689" s="3"/>
      <c r="G689" s="3"/>
      <c r="H689" s="3"/>
      <c r="J689" s="226"/>
      <c r="K689" s="3"/>
      <c r="L689" s="3"/>
      <c r="O689" s="227"/>
      <c r="Q689" s="94"/>
      <c r="R689" s="94"/>
      <c r="S689" s="94"/>
      <c r="T689" s="94"/>
    </row>
    <row r="690" ht="15.75" customHeight="1">
      <c r="A690" s="234"/>
      <c r="B690" s="222"/>
      <c r="C690" s="223"/>
      <c r="D690" s="231"/>
      <c r="E690" s="3"/>
      <c r="F690" s="3"/>
      <c r="G690" s="3"/>
      <c r="H690" s="3"/>
      <c r="J690" s="226"/>
      <c r="K690" s="3"/>
      <c r="L690" s="3"/>
      <c r="O690" s="227"/>
      <c r="Q690" s="94"/>
      <c r="R690" s="94"/>
      <c r="S690" s="94"/>
      <c r="T690" s="94"/>
    </row>
    <row r="691" ht="15.75" customHeight="1">
      <c r="A691" s="234"/>
      <c r="B691" s="222"/>
      <c r="C691" s="223"/>
      <c r="D691" s="231"/>
      <c r="E691" s="3"/>
      <c r="F691" s="3"/>
      <c r="G691" s="3"/>
      <c r="H691" s="3"/>
      <c r="J691" s="226"/>
      <c r="K691" s="3"/>
      <c r="L691" s="3"/>
      <c r="O691" s="227"/>
      <c r="Q691" s="94"/>
      <c r="R691" s="94"/>
      <c r="S691" s="94"/>
      <c r="T691" s="94"/>
    </row>
    <row r="692" ht="15.75" customHeight="1">
      <c r="A692" s="234"/>
      <c r="B692" s="222"/>
      <c r="C692" s="223"/>
      <c r="D692" s="231"/>
      <c r="E692" s="3"/>
      <c r="F692" s="3"/>
      <c r="G692" s="3"/>
      <c r="H692" s="3"/>
      <c r="J692" s="226"/>
      <c r="K692" s="3"/>
      <c r="L692" s="3"/>
      <c r="O692" s="227"/>
      <c r="Q692" s="94"/>
      <c r="R692" s="94"/>
      <c r="S692" s="94"/>
      <c r="T692" s="94"/>
    </row>
    <row r="693" ht="15.75" customHeight="1">
      <c r="A693" s="234"/>
      <c r="B693" s="222"/>
      <c r="C693" s="223"/>
      <c r="D693" s="231"/>
      <c r="E693" s="3"/>
      <c r="F693" s="3"/>
      <c r="G693" s="3"/>
      <c r="H693" s="3"/>
      <c r="J693" s="226"/>
      <c r="K693" s="3"/>
      <c r="L693" s="3"/>
      <c r="O693" s="227"/>
      <c r="Q693" s="94"/>
      <c r="R693" s="94"/>
      <c r="S693" s="94"/>
      <c r="T693" s="94"/>
    </row>
    <row r="694" ht="15.75" customHeight="1">
      <c r="A694" s="234"/>
      <c r="B694" s="222"/>
      <c r="C694" s="223"/>
      <c r="D694" s="231"/>
      <c r="E694" s="3"/>
      <c r="F694" s="3"/>
      <c r="G694" s="3"/>
      <c r="H694" s="3"/>
      <c r="J694" s="226"/>
      <c r="K694" s="3"/>
      <c r="L694" s="3"/>
      <c r="O694" s="227"/>
      <c r="Q694" s="94"/>
      <c r="R694" s="94"/>
      <c r="S694" s="94"/>
      <c r="T694" s="94"/>
    </row>
    <row r="695" ht="15.75" customHeight="1">
      <c r="A695" s="234"/>
      <c r="B695" s="222"/>
      <c r="C695" s="223"/>
      <c r="D695" s="231"/>
      <c r="E695" s="3"/>
      <c r="F695" s="3"/>
      <c r="G695" s="3"/>
      <c r="H695" s="3"/>
      <c r="J695" s="226"/>
      <c r="K695" s="3"/>
      <c r="L695" s="3"/>
      <c r="O695" s="227"/>
      <c r="Q695" s="94"/>
      <c r="R695" s="94"/>
      <c r="S695" s="94"/>
      <c r="T695" s="94"/>
    </row>
    <row r="696" ht="15.75" customHeight="1">
      <c r="A696" s="234"/>
      <c r="B696" s="222"/>
      <c r="C696" s="223"/>
      <c r="D696" s="231"/>
      <c r="E696" s="3"/>
      <c r="F696" s="3"/>
      <c r="G696" s="3"/>
      <c r="H696" s="3"/>
      <c r="J696" s="226"/>
      <c r="K696" s="3"/>
      <c r="L696" s="3"/>
      <c r="O696" s="227"/>
      <c r="Q696" s="94"/>
      <c r="R696" s="94"/>
      <c r="S696" s="94"/>
      <c r="T696" s="94"/>
    </row>
    <row r="697" ht="15.75" customHeight="1">
      <c r="A697" s="234"/>
      <c r="B697" s="222"/>
      <c r="C697" s="223"/>
      <c r="D697" s="231"/>
      <c r="E697" s="3"/>
      <c r="F697" s="3"/>
      <c r="G697" s="3"/>
      <c r="H697" s="3"/>
      <c r="J697" s="226"/>
      <c r="K697" s="3"/>
      <c r="L697" s="3"/>
      <c r="O697" s="227"/>
      <c r="Q697" s="94"/>
      <c r="R697" s="94"/>
      <c r="S697" s="94"/>
      <c r="T697" s="94"/>
    </row>
    <row r="698" ht="15.75" customHeight="1">
      <c r="A698" s="234"/>
      <c r="B698" s="222"/>
      <c r="C698" s="223"/>
      <c r="D698" s="231"/>
      <c r="E698" s="3"/>
      <c r="F698" s="3"/>
      <c r="G698" s="3"/>
      <c r="H698" s="3"/>
      <c r="J698" s="226"/>
      <c r="K698" s="3"/>
      <c r="L698" s="3"/>
      <c r="O698" s="227"/>
      <c r="Q698" s="94"/>
      <c r="R698" s="94"/>
      <c r="S698" s="94"/>
      <c r="T698" s="94"/>
    </row>
    <row r="699" ht="15.75" customHeight="1">
      <c r="A699" s="234"/>
      <c r="B699" s="222"/>
      <c r="C699" s="223"/>
      <c r="D699" s="231"/>
      <c r="E699" s="3"/>
      <c r="F699" s="3"/>
      <c r="G699" s="3"/>
      <c r="H699" s="3"/>
      <c r="J699" s="226"/>
      <c r="K699" s="3"/>
      <c r="L699" s="3"/>
      <c r="O699" s="227"/>
      <c r="Q699" s="94"/>
      <c r="R699" s="94"/>
      <c r="S699" s="94"/>
      <c r="T699" s="94"/>
    </row>
    <row r="700" ht="15.75" customHeight="1">
      <c r="A700" s="234"/>
      <c r="B700" s="222"/>
      <c r="C700" s="223"/>
      <c r="D700" s="231"/>
      <c r="E700" s="3"/>
      <c r="F700" s="3"/>
      <c r="G700" s="3"/>
      <c r="H700" s="3"/>
      <c r="J700" s="226"/>
      <c r="K700" s="3"/>
      <c r="L700" s="3"/>
      <c r="O700" s="227"/>
      <c r="Q700" s="94"/>
      <c r="R700" s="94"/>
      <c r="S700" s="94"/>
      <c r="T700" s="94"/>
    </row>
    <row r="701" ht="15.75" customHeight="1">
      <c r="A701" s="234"/>
      <c r="B701" s="222"/>
      <c r="C701" s="223"/>
      <c r="D701" s="231"/>
      <c r="E701" s="3"/>
      <c r="F701" s="3"/>
      <c r="G701" s="3"/>
      <c r="H701" s="3"/>
      <c r="J701" s="226"/>
      <c r="K701" s="3"/>
      <c r="L701" s="3"/>
      <c r="O701" s="227"/>
      <c r="Q701" s="94"/>
      <c r="R701" s="94"/>
      <c r="S701" s="94"/>
      <c r="T701" s="94"/>
    </row>
    <row r="702" ht="15.75" customHeight="1">
      <c r="A702" s="234"/>
      <c r="B702" s="222"/>
      <c r="C702" s="223"/>
      <c r="D702" s="231"/>
      <c r="E702" s="3"/>
      <c r="F702" s="3"/>
      <c r="G702" s="3"/>
      <c r="H702" s="3"/>
      <c r="J702" s="226"/>
      <c r="K702" s="3"/>
      <c r="L702" s="3"/>
      <c r="O702" s="227"/>
      <c r="Q702" s="94"/>
      <c r="R702" s="94"/>
      <c r="S702" s="94"/>
      <c r="T702" s="94"/>
    </row>
    <row r="703" ht="15.75" customHeight="1">
      <c r="A703" s="234"/>
      <c r="B703" s="222"/>
      <c r="C703" s="223"/>
      <c r="D703" s="231"/>
      <c r="E703" s="3"/>
      <c r="F703" s="3"/>
      <c r="G703" s="3"/>
      <c r="H703" s="3"/>
      <c r="J703" s="226"/>
      <c r="K703" s="3"/>
      <c r="L703" s="3"/>
      <c r="O703" s="227"/>
      <c r="Q703" s="94"/>
      <c r="R703" s="94"/>
      <c r="S703" s="94"/>
      <c r="T703" s="94"/>
    </row>
    <row r="704" ht="15.75" customHeight="1">
      <c r="A704" s="234"/>
      <c r="B704" s="222"/>
      <c r="C704" s="223"/>
      <c r="D704" s="231"/>
      <c r="E704" s="3"/>
      <c r="F704" s="3"/>
      <c r="G704" s="3"/>
      <c r="H704" s="3"/>
      <c r="J704" s="226"/>
      <c r="K704" s="3"/>
      <c r="L704" s="3"/>
      <c r="O704" s="227"/>
      <c r="Q704" s="94"/>
      <c r="R704" s="94"/>
      <c r="S704" s="94"/>
      <c r="T704" s="94"/>
    </row>
    <row r="705" ht="15.75" customHeight="1">
      <c r="A705" s="234"/>
      <c r="B705" s="222"/>
      <c r="C705" s="223"/>
      <c r="D705" s="231"/>
      <c r="E705" s="3"/>
      <c r="F705" s="3"/>
      <c r="G705" s="3"/>
      <c r="H705" s="3"/>
      <c r="J705" s="226"/>
      <c r="K705" s="3"/>
      <c r="L705" s="3"/>
      <c r="O705" s="227"/>
      <c r="Q705" s="94"/>
      <c r="R705" s="94"/>
      <c r="S705" s="94"/>
      <c r="T705" s="94"/>
    </row>
    <row r="706" ht="15.75" customHeight="1">
      <c r="A706" s="234"/>
      <c r="B706" s="222"/>
      <c r="C706" s="223"/>
      <c r="D706" s="231"/>
      <c r="E706" s="3"/>
      <c r="F706" s="3"/>
      <c r="G706" s="3"/>
      <c r="H706" s="3"/>
      <c r="J706" s="226"/>
      <c r="K706" s="3"/>
      <c r="L706" s="3"/>
      <c r="O706" s="227"/>
      <c r="Q706" s="94"/>
      <c r="R706" s="94"/>
      <c r="S706" s="94"/>
      <c r="T706" s="94"/>
    </row>
    <row r="707" ht="15.75" customHeight="1">
      <c r="A707" s="234"/>
      <c r="B707" s="222"/>
      <c r="C707" s="223"/>
      <c r="D707" s="231"/>
      <c r="E707" s="3"/>
      <c r="F707" s="3"/>
      <c r="G707" s="3"/>
      <c r="H707" s="3"/>
      <c r="J707" s="226"/>
      <c r="K707" s="3"/>
      <c r="L707" s="3"/>
      <c r="O707" s="227"/>
      <c r="Q707" s="94"/>
      <c r="R707" s="94"/>
      <c r="S707" s="94"/>
      <c r="T707" s="94"/>
    </row>
    <row r="708" ht="15.75" customHeight="1">
      <c r="A708" s="234"/>
      <c r="B708" s="222"/>
      <c r="C708" s="223"/>
      <c r="D708" s="231"/>
      <c r="E708" s="3"/>
      <c r="F708" s="3"/>
      <c r="G708" s="3"/>
      <c r="H708" s="3"/>
      <c r="J708" s="226"/>
      <c r="K708" s="3"/>
      <c r="L708" s="3"/>
      <c r="O708" s="227"/>
      <c r="Q708" s="94"/>
      <c r="R708" s="94"/>
      <c r="S708" s="94"/>
      <c r="T708" s="94"/>
    </row>
    <row r="709" ht="15.75" customHeight="1">
      <c r="A709" s="234"/>
      <c r="B709" s="222"/>
      <c r="C709" s="223"/>
      <c r="D709" s="231"/>
      <c r="E709" s="3"/>
      <c r="F709" s="3"/>
      <c r="G709" s="3"/>
      <c r="H709" s="3"/>
      <c r="J709" s="226"/>
      <c r="K709" s="3"/>
      <c r="L709" s="3"/>
      <c r="O709" s="227"/>
      <c r="Q709" s="94"/>
      <c r="R709" s="94"/>
      <c r="S709" s="94"/>
      <c r="T709" s="94"/>
    </row>
    <row r="710" ht="15.75" customHeight="1">
      <c r="A710" s="234"/>
      <c r="B710" s="222"/>
      <c r="C710" s="223"/>
      <c r="D710" s="231"/>
      <c r="E710" s="3"/>
      <c r="F710" s="3"/>
      <c r="G710" s="3"/>
      <c r="H710" s="3"/>
      <c r="J710" s="226"/>
      <c r="K710" s="3"/>
      <c r="L710" s="3"/>
      <c r="O710" s="227"/>
      <c r="Q710" s="94"/>
      <c r="R710" s="94"/>
      <c r="S710" s="94"/>
      <c r="T710" s="94"/>
    </row>
    <row r="711" ht="15.75" customHeight="1">
      <c r="A711" s="234"/>
      <c r="B711" s="222"/>
      <c r="C711" s="223"/>
      <c r="D711" s="231"/>
      <c r="E711" s="3"/>
      <c r="F711" s="3"/>
      <c r="G711" s="3"/>
      <c r="H711" s="3"/>
      <c r="J711" s="226"/>
      <c r="K711" s="3"/>
      <c r="L711" s="3"/>
      <c r="O711" s="227"/>
      <c r="Q711" s="94"/>
      <c r="R711" s="94"/>
      <c r="S711" s="94"/>
      <c r="T711" s="94"/>
    </row>
    <row r="712" ht="15.75" customHeight="1">
      <c r="A712" s="234"/>
      <c r="B712" s="222"/>
      <c r="C712" s="223"/>
      <c r="D712" s="231"/>
      <c r="E712" s="3"/>
      <c r="F712" s="3"/>
      <c r="G712" s="3"/>
      <c r="H712" s="3"/>
      <c r="J712" s="226"/>
      <c r="K712" s="3"/>
      <c r="L712" s="3"/>
      <c r="O712" s="227"/>
      <c r="Q712" s="94"/>
      <c r="R712" s="94"/>
      <c r="S712" s="94"/>
      <c r="T712" s="94"/>
    </row>
    <row r="713" ht="15.75" customHeight="1">
      <c r="A713" s="234"/>
      <c r="B713" s="222"/>
      <c r="C713" s="223"/>
      <c r="D713" s="231"/>
      <c r="E713" s="3"/>
      <c r="F713" s="3"/>
      <c r="G713" s="3"/>
      <c r="H713" s="3"/>
      <c r="J713" s="226"/>
      <c r="K713" s="3"/>
      <c r="L713" s="3"/>
      <c r="O713" s="227"/>
      <c r="Q713" s="94"/>
      <c r="R713" s="94"/>
      <c r="S713" s="94"/>
      <c r="T713" s="94"/>
    </row>
    <row r="714" ht="15.75" customHeight="1">
      <c r="A714" s="234"/>
      <c r="B714" s="222"/>
      <c r="C714" s="223"/>
      <c r="D714" s="231"/>
      <c r="E714" s="3"/>
      <c r="F714" s="3"/>
      <c r="G714" s="3"/>
      <c r="H714" s="3"/>
      <c r="J714" s="226"/>
      <c r="K714" s="3"/>
      <c r="L714" s="3"/>
      <c r="O714" s="227"/>
      <c r="Q714" s="94"/>
      <c r="R714" s="94"/>
      <c r="S714" s="94"/>
      <c r="T714" s="94"/>
    </row>
    <row r="715" ht="15.75" customHeight="1">
      <c r="A715" s="234"/>
      <c r="B715" s="222"/>
      <c r="C715" s="223"/>
      <c r="D715" s="231"/>
      <c r="E715" s="3"/>
      <c r="F715" s="3"/>
      <c r="G715" s="3"/>
      <c r="H715" s="3"/>
      <c r="J715" s="226"/>
      <c r="K715" s="3"/>
      <c r="L715" s="3"/>
      <c r="O715" s="227"/>
      <c r="Q715" s="94"/>
      <c r="R715" s="94"/>
      <c r="S715" s="94"/>
      <c r="T715" s="94"/>
    </row>
    <row r="716" ht="15.75" customHeight="1">
      <c r="A716" s="234"/>
      <c r="B716" s="222"/>
      <c r="C716" s="223"/>
      <c r="D716" s="231"/>
      <c r="E716" s="3"/>
      <c r="F716" s="3"/>
      <c r="G716" s="3"/>
      <c r="H716" s="3"/>
      <c r="J716" s="226"/>
      <c r="K716" s="3"/>
      <c r="L716" s="3"/>
      <c r="O716" s="227"/>
      <c r="Q716" s="94"/>
      <c r="R716" s="94"/>
      <c r="S716" s="94"/>
      <c r="T716" s="94"/>
    </row>
    <row r="717" ht="15.75" customHeight="1">
      <c r="A717" s="234"/>
      <c r="B717" s="222"/>
      <c r="C717" s="223"/>
      <c r="D717" s="231"/>
      <c r="E717" s="3"/>
      <c r="F717" s="3"/>
      <c r="G717" s="3"/>
      <c r="H717" s="3"/>
      <c r="J717" s="226"/>
      <c r="K717" s="3"/>
      <c r="L717" s="3"/>
      <c r="O717" s="227"/>
      <c r="Q717" s="94"/>
      <c r="R717" s="94"/>
      <c r="S717" s="94"/>
      <c r="T717" s="94"/>
    </row>
    <row r="718" ht="15.75" customHeight="1">
      <c r="A718" s="234"/>
      <c r="B718" s="222"/>
      <c r="C718" s="223"/>
      <c r="D718" s="231"/>
      <c r="E718" s="3"/>
      <c r="F718" s="3"/>
      <c r="G718" s="3"/>
      <c r="H718" s="3"/>
      <c r="J718" s="226"/>
      <c r="K718" s="3"/>
      <c r="L718" s="3"/>
      <c r="O718" s="227"/>
      <c r="Q718" s="94"/>
      <c r="R718" s="94"/>
      <c r="S718" s="94"/>
      <c r="T718" s="94"/>
    </row>
    <row r="719" ht="15.75" customHeight="1">
      <c r="A719" s="234"/>
      <c r="B719" s="222"/>
      <c r="C719" s="223"/>
      <c r="D719" s="231"/>
      <c r="E719" s="3"/>
      <c r="F719" s="3"/>
      <c r="G719" s="3"/>
      <c r="H719" s="3"/>
      <c r="J719" s="226"/>
      <c r="K719" s="3"/>
      <c r="L719" s="3"/>
      <c r="O719" s="227"/>
      <c r="Q719" s="94"/>
      <c r="R719" s="94"/>
      <c r="S719" s="94"/>
      <c r="T719" s="94"/>
    </row>
    <row r="720" ht="15.75" customHeight="1">
      <c r="A720" s="234"/>
      <c r="B720" s="222"/>
      <c r="C720" s="223"/>
      <c r="D720" s="231"/>
      <c r="E720" s="3"/>
      <c r="F720" s="3"/>
      <c r="G720" s="3"/>
      <c r="H720" s="3"/>
      <c r="J720" s="226"/>
      <c r="K720" s="3"/>
      <c r="L720" s="3"/>
      <c r="O720" s="227"/>
      <c r="Q720" s="94"/>
      <c r="R720" s="94"/>
      <c r="S720" s="94"/>
      <c r="T720" s="94"/>
    </row>
    <row r="721" ht="15.75" customHeight="1">
      <c r="A721" s="234"/>
      <c r="B721" s="222"/>
      <c r="C721" s="223"/>
      <c r="D721" s="231"/>
      <c r="E721" s="3"/>
      <c r="F721" s="3"/>
      <c r="G721" s="3"/>
      <c r="H721" s="3"/>
      <c r="J721" s="226"/>
      <c r="K721" s="3"/>
      <c r="L721" s="3"/>
      <c r="O721" s="227"/>
      <c r="Q721" s="94"/>
      <c r="R721" s="94"/>
      <c r="S721" s="94"/>
      <c r="T721" s="94"/>
    </row>
    <row r="722" ht="15.75" customHeight="1">
      <c r="A722" s="234"/>
      <c r="B722" s="222"/>
      <c r="C722" s="223"/>
      <c r="D722" s="231"/>
      <c r="E722" s="3"/>
      <c r="F722" s="3"/>
      <c r="G722" s="3"/>
      <c r="H722" s="3"/>
      <c r="J722" s="226"/>
      <c r="K722" s="3"/>
      <c r="L722" s="3"/>
      <c r="O722" s="227"/>
      <c r="Q722" s="94"/>
      <c r="R722" s="94"/>
      <c r="S722" s="94"/>
      <c r="T722" s="94"/>
    </row>
    <row r="723" ht="15.75" customHeight="1">
      <c r="A723" s="234"/>
      <c r="B723" s="222"/>
      <c r="C723" s="223"/>
      <c r="D723" s="231"/>
      <c r="E723" s="3"/>
      <c r="F723" s="3"/>
      <c r="G723" s="3"/>
      <c r="H723" s="3"/>
      <c r="J723" s="226"/>
      <c r="K723" s="3"/>
      <c r="L723" s="3"/>
      <c r="O723" s="227"/>
      <c r="Q723" s="94"/>
      <c r="R723" s="94"/>
      <c r="S723" s="94"/>
      <c r="T723" s="94"/>
    </row>
    <row r="724" ht="15.75" customHeight="1">
      <c r="A724" s="234"/>
      <c r="B724" s="222"/>
      <c r="C724" s="223"/>
      <c r="D724" s="231"/>
      <c r="E724" s="3"/>
      <c r="F724" s="3"/>
      <c r="G724" s="3"/>
      <c r="H724" s="3"/>
      <c r="J724" s="226"/>
      <c r="K724" s="3"/>
      <c r="L724" s="3"/>
      <c r="O724" s="227"/>
      <c r="Q724" s="94"/>
      <c r="R724" s="94"/>
      <c r="S724" s="94"/>
      <c r="T724" s="94"/>
    </row>
    <row r="725" ht="15.75" customHeight="1">
      <c r="A725" s="234"/>
      <c r="B725" s="222"/>
      <c r="C725" s="223"/>
      <c r="D725" s="231"/>
      <c r="E725" s="3"/>
      <c r="F725" s="3"/>
      <c r="G725" s="3"/>
      <c r="H725" s="3"/>
      <c r="J725" s="226"/>
      <c r="K725" s="3"/>
      <c r="L725" s="3"/>
      <c r="O725" s="227"/>
      <c r="Q725" s="94"/>
      <c r="R725" s="94"/>
      <c r="S725" s="94"/>
      <c r="T725" s="94"/>
    </row>
    <row r="726" ht="15.75" customHeight="1">
      <c r="A726" s="234"/>
      <c r="B726" s="222"/>
      <c r="C726" s="223"/>
      <c r="D726" s="231"/>
      <c r="E726" s="3"/>
      <c r="F726" s="3"/>
      <c r="G726" s="3"/>
      <c r="H726" s="3"/>
      <c r="J726" s="226"/>
      <c r="K726" s="3"/>
      <c r="L726" s="3"/>
      <c r="O726" s="227"/>
      <c r="Q726" s="94"/>
      <c r="R726" s="94"/>
      <c r="S726" s="94"/>
      <c r="T726" s="94"/>
    </row>
    <row r="727" ht="15.75" customHeight="1">
      <c r="A727" s="234"/>
      <c r="B727" s="222"/>
      <c r="C727" s="223"/>
      <c r="D727" s="231"/>
      <c r="E727" s="3"/>
      <c r="F727" s="3"/>
      <c r="G727" s="3"/>
      <c r="H727" s="3"/>
      <c r="J727" s="226"/>
      <c r="K727" s="3"/>
      <c r="L727" s="3"/>
      <c r="O727" s="227"/>
      <c r="Q727" s="94"/>
      <c r="R727" s="94"/>
      <c r="S727" s="94"/>
      <c r="T727" s="94"/>
    </row>
    <row r="728" ht="15.75" customHeight="1">
      <c r="A728" s="234"/>
      <c r="B728" s="222"/>
      <c r="C728" s="223"/>
      <c r="D728" s="231"/>
      <c r="E728" s="3"/>
      <c r="F728" s="3"/>
      <c r="G728" s="3"/>
      <c r="H728" s="3"/>
      <c r="J728" s="226"/>
      <c r="K728" s="3"/>
      <c r="L728" s="3"/>
      <c r="O728" s="227"/>
      <c r="Q728" s="94"/>
      <c r="R728" s="94"/>
      <c r="S728" s="94"/>
      <c r="T728" s="94"/>
    </row>
    <row r="729" ht="15.75" customHeight="1">
      <c r="A729" s="234"/>
      <c r="B729" s="222"/>
      <c r="C729" s="223"/>
      <c r="D729" s="231"/>
      <c r="E729" s="3"/>
      <c r="F729" s="3"/>
      <c r="G729" s="3"/>
      <c r="H729" s="3"/>
      <c r="J729" s="226"/>
      <c r="K729" s="3"/>
      <c r="L729" s="3"/>
      <c r="O729" s="227"/>
      <c r="Q729" s="94"/>
      <c r="R729" s="94"/>
      <c r="S729" s="94"/>
      <c r="T729" s="94"/>
    </row>
    <row r="730" ht="15.75" customHeight="1">
      <c r="A730" s="234"/>
      <c r="B730" s="222"/>
      <c r="C730" s="223"/>
      <c r="D730" s="231"/>
      <c r="E730" s="3"/>
      <c r="F730" s="3"/>
      <c r="G730" s="3"/>
      <c r="H730" s="3"/>
      <c r="J730" s="226"/>
      <c r="K730" s="3"/>
      <c r="L730" s="3"/>
      <c r="O730" s="227"/>
      <c r="Q730" s="94"/>
      <c r="R730" s="94"/>
      <c r="S730" s="94"/>
      <c r="T730" s="94"/>
    </row>
    <row r="731" ht="15.75" customHeight="1">
      <c r="A731" s="234"/>
      <c r="B731" s="222"/>
      <c r="C731" s="223"/>
      <c r="D731" s="231"/>
      <c r="E731" s="3"/>
      <c r="F731" s="3"/>
      <c r="G731" s="3"/>
      <c r="H731" s="3"/>
      <c r="J731" s="226"/>
      <c r="K731" s="3"/>
      <c r="L731" s="3"/>
      <c r="O731" s="227"/>
      <c r="Q731" s="94"/>
      <c r="R731" s="94"/>
      <c r="S731" s="94"/>
      <c r="T731" s="94"/>
    </row>
    <row r="732" ht="15.75" customHeight="1">
      <c r="A732" s="234"/>
      <c r="B732" s="222"/>
      <c r="C732" s="223"/>
      <c r="D732" s="231"/>
      <c r="E732" s="3"/>
      <c r="F732" s="3"/>
      <c r="G732" s="3"/>
      <c r="H732" s="3"/>
      <c r="J732" s="226"/>
      <c r="K732" s="3"/>
      <c r="L732" s="3"/>
      <c r="O732" s="227"/>
      <c r="Q732" s="94"/>
      <c r="R732" s="94"/>
      <c r="S732" s="94"/>
      <c r="T732" s="94"/>
    </row>
    <row r="733" ht="15.75" customHeight="1">
      <c r="A733" s="234"/>
      <c r="B733" s="222"/>
      <c r="C733" s="223"/>
      <c r="D733" s="231"/>
      <c r="E733" s="3"/>
      <c r="F733" s="3"/>
      <c r="G733" s="3"/>
      <c r="H733" s="3"/>
      <c r="J733" s="226"/>
      <c r="K733" s="3"/>
      <c r="L733" s="3"/>
      <c r="O733" s="227"/>
      <c r="Q733" s="94"/>
      <c r="R733" s="94"/>
      <c r="S733" s="94"/>
      <c r="T733" s="94"/>
    </row>
    <row r="734" ht="15.75" customHeight="1">
      <c r="A734" s="234"/>
      <c r="B734" s="222"/>
      <c r="C734" s="223"/>
      <c r="D734" s="231"/>
      <c r="E734" s="3"/>
      <c r="F734" s="3"/>
      <c r="G734" s="3"/>
      <c r="H734" s="3"/>
      <c r="J734" s="226"/>
      <c r="K734" s="3"/>
      <c r="L734" s="3"/>
      <c r="O734" s="227"/>
      <c r="Q734" s="94"/>
      <c r="R734" s="94"/>
      <c r="S734" s="94"/>
      <c r="T734" s="94"/>
    </row>
    <row r="735" ht="15.75" customHeight="1">
      <c r="A735" s="234"/>
      <c r="B735" s="222"/>
      <c r="C735" s="223"/>
      <c r="D735" s="231"/>
      <c r="E735" s="3"/>
      <c r="F735" s="3"/>
      <c r="G735" s="3"/>
      <c r="H735" s="3"/>
      <c r="J735" s="226"/>
      <c r="K735" s="3"/>
      <c r="L735" s="3"/>
      <c r="O735" s="227"/>
      <c r="Q735" s="94"/>
      <c r="R735" s="94"/>
      <c r="S735" s="94"/>
      <c r="T735" s="94"/>
    </row>
    <row r="736" ht="15.75" customHeight="1">
      <c r="A736" s="234"/>
      <c r="B736" s="222"/>
      <c r="C736" s="223"/>
      <c r="D736" s="231"/>
      <c r="E736" s="3"/>
      <c r="F736" s="3"/>
      <c r="G736" s="3"/>
      <c r="H736" s="3"/>
      <c r="J736" s="226"/>
      <c r="K736" s="3"/>
      <c r="L736" s="3"/>
      <c r="O736" s="227"/>
      <c r="Q736" s="94"/>
      <c r="R736" s="94"/>
      <c r="S736" s="94"/>
      <c r="T736" s="94"/>
    </row>
    <row r="737" ht="15.75" customHeight="1">
      <c r="A737" s="234"/>
      <c r="B737" s="222"/>
      <c r="C737" s="223"/>
      <c r="D737" s="231"/>
      <c r="E737" s="3"/>
      <c r="F737" s="3"/>
      <c r="G737" s="3"/>
      <c r="H737" s="3"/>
      <c r="J737" s="226"/>
      <c r="K737" s="3"/>
      <c r="L737" s="3"/>
      <c r="O737" s="227"/>
      <c r="Q737" s="94"/>
      <c r="R737" s="94"/>
      <c r="S737" s="94"/>
      <c r="T737" s="94"/>
    </row>
    <row r="738" ht="15.75" customHeight="1">
      <c r="A738" s="234"/>
      <c r="B738" s="222"/>
      <c r="C738" s="223"/>
      <c r="D738" s="231"/>
      <c r="E738" s="3"/>
      <c r="F738" s="3"/>
      <c r="G738" s="3"/>
      <c r="H738" s="3"/>
      <c r="J738" s="226"/>
      <c r="K738" s="3"/>
      <c r="L738" s="3"/>
      <c r="O738" s="227"/>
      <c r="Q738" s="94"/>
      <c r="R738" s="94"/>
      <c r="S738" s="94"/>
      <c r="T738" s="94"/>
    </row>
    <row r="739" ht="15.75" customHeight="1">
      <c r="A739" s="234"/>
      <c r="B739" s="222"/>
      <c r="C739" s="223"/>
      <c r="D739" s="231"/>
      <c r="E739" s="3"/>
      <c r="F739" s="3"/>
      <c r="G739" s="3"/>
      <c r="H739" s="3"/>
      <c r="J739" s="226"/>
      <c r="K739" s="3"/>
      <c r="L739" s="3"/>
      <c r="O739" s="227"/>
      <c r="Q739" s="94"/>
      <c r="R739" s="94"/>
      <c r="S739" s="94"/>
      <c r="T739" s="94"/>
    </row>
    <row r="740" ht="15.75" customHeight="1">
      <c r="A740" s="234"/>
      <c r="B740" s="222"/>
      <c r="C740" s="223"/>
      <c r="D740" s="231"/>
      <c r="E740" s="3"/>
      <c r="F740" s="3"/>
      <c r="G740" s="3"/>
      <c r="H740" s="3"/>
      <c r="J740" s="226"/>
      <c r="K740" s="3"/>
      <c r="L740" s="3"/>
      <c r="O740" s="227"/>
      <c r="Q740" s="94"/>
      <c r="R740" s="94"/>
      <c r="S740" s="94"/>
      <c r="T740" s="94"/>
    </row>
    <row r="741" ht="15.75" customHeight="1">
      <c r="A741" s="234"/>
      <c r="B741" s="222"/>
      <c r="C741" s="223"/>
      <c r="D741" s="231"/>
      <c r="E741" s="3"/>
      <c r="F741" s="3"/>
      <c r="G741" s="3"/>
      <c r="H741" s="3"/>
      <c r="J741" s="226"/>
      <c r="K741" s="3"/>
      <c r="L741" s="3"/>
      <c r="O741" s="227"/>
      <c r="Q741" s="94"/>
      <c r="R741" s="94"/>
      <c r="S741" s="94"/>
      <c r="T741" s="94"/>
    </row>
    <row r="742" ht="15.75" customHeight="1">
      <c r="A742" s="234"/>
      <c r="B742" s="222"/>
      <c r="C742" s="223"/>
      <c r="D742" s="231"/>
      <c r="E742" s="3"/>
      <c r="F742" s="3"/>
      <c r="G742" s="3"/>
      <c r="H742" s="3"/>
      <c r="J742" s="226"/>
      <c r="K742" s="3"/>
      <c r="L742" s="3"/>
      <c r="O742" s="227"/>
      <c r="Q742" s="94"/>
      <c r="R742" s="94"/>
      <c r="S742" s="94"/>
      <c r="T742" s="94"/>
    </row>
    <row r="743" ht="15.75" customHeight="1">
      <c r="A743" s="234"/>
      <c r="B743" s="222"/>
      <c r="C743" s="223"/>
      <c r="D743" s="231"/>
      <c r="E743" s="3"/>
      <c r="F743" s="3"/>
      <c r="G743" s="3"/>
      <c r="H743" s="3"/>
      <c r="J743" s="226"/>
      <c r="K743" s="3"/>
      <c r="L743" s="3"/>
      <c r="O743" s="227"/>
      <c r="Q743" s="94"/>
      <c r="R743" s="94"/>
      <c r="S743" s="94"/>
      <c r="T743" s="94"/>
    </row>
    <row r="744" ht="15.75" customHeight="1">
      <c r="A744" s="234"/>
      <c r="B744" s="222"/>
      <c r="C744" s="223"/>
      <c r="D744" s="231"/>
      <c r="E744" s="3"/>
      <c r="F744" s="3"/>
      <c r="G744" s="3"/>
      <c r="H744" s="3"/>
      <c r="J744" s="226"/>
      <c r="K744" s="3"/>
      <c r="L744" s="3"/>
      <c r="O744" s="227"/>
      <c r="Q744" s="94"/>
      <c r="R744" s="94"/>
      <c r="S744" s="94"/>
      <c r="T744" s="94"/>
    </row>
    <row r="745" ht="15.75" customHeight="1">
      <c r="A745" s="234"/>
      <c r="B745" s="222"/>
      <c r="C745" s="223"/>
      <c r="D745" s="231"/>
      <c r="E745" s="3"/>
      <c r="F745" s="3"/>
      <c r="G745" s="3"/>
      <c r="H745" s="3"/>
      <c r="J745" s="226"/>
      <c r="K745" s="3"/>
      <c r="L745" s="3"/>
      <c r="O745" s="227"/>
      <c r="Q745" s="94"/>
      <c r="R745" s="94"/>
      <c r="S745" s="94"/>
      <c r="T745" s="94"/>
    </row>
    <row r="746" ht="15.75" customHeight="1">
      <c r="A746" s="234"/>
      <c r="B746" s="222"/>
      <c r="C746" s="223"/>
      <c r="D746" s="231"/>
      <c r="E746" s="3"/>
      <c r="F746" s="3"/>
      <c r="G746" s="3"/>
      <c r="H746" s="3"/>
      <c r="J746" s="226"/>
      <c r="K746" s="3"/>
      <c r="L746" s="3"/>
      <c r="O746" s="227"/>
      <c r="Q746" s="94"/>
      <c r="R746" s="94"/>
      <c r="S746" s="94"/>
      <c r="T746" s="94"/>
    </row>
    <row r="747" ht="15.75" customHeight="1">
      <c r="A747" s="234"/>
      <c r="B747" s="222"/>
      <c r="C747" s="223"/>
      <c r="D747" s="231"/>
      <c r="E747" s="3"/>
      <c r="F747" s="3"/>
      <c r="G747" s="3"/>
      <c r="H747" s="3"/>
      <c r="J747" s="226"/>
      <c r="K747" s="3"/>
      <c r="L747" s="3"/>
      <c r="O747" s="227"/>
      <c r="Q747" s="94"/>
      <c r="R747" s="94"/>
      <c r="S747" s="94"/>
      <c r="T747" s="94"/>
    </row>
    <row r="748" ht="15.75" customHeight="1">
      <c r="A748" s="234"/>
      <c r="B748" s="222"/>
      <c r="C748" s="223"/>
      <c r="D748" s="231"/>
      <c r="E748" s="3"/>
      <c r="F748" s="3"/>
      <c r="G748" s="3"/>
      <c r="H748" s="3"/>
      <c r="J748" s="226"/>
      <c r="K748" s="3"/>
      <c r="L748" s="3"/>
      <c r="O748" s="227"/>
      <c r="Q748" s="94"/>
      <c r="R748" s="94"/>
      <c r="S748" s="94"/>
      <c r="T748" s="94"/>
    </row>
    <row r="749" ht="15.75" customHeight="1">
      <c r="A749" s="234"/>
      <c r="B749" s="222"/>
      <c r="C749" s="223"/>
      <c r="D749" s="231"/>
      <c r="E749" s="3"/>
      <c r="F749" s="3"/>
      <c r="G749" s="3"/>
      <c r="H749" s="3"/>
      <c r="J749" s="226"/>
      <c r="K749" s="3"/>
      <c r="L749" s="3"/>
      <c r="O749" s="227"/>
      <c r="Q749" s="94"/>
      <c r="R749" s="94"/>
      <c r="S749" s="94"/>
      <c r="T749" s="94"/>
    </row>
    <row r="750" ht="15.75" customHeight="1">
      <c r="A750" s="234"/>
      <c r="B750" s="222"/>
      <c r="C750" s="223"/>
      <c r="D750" s="231"/>
      <c r="E750" s="3"/>
      <c r="F750" s="3"/>
      <c r="G750" s="3"/>
      <c r="H750" s="3"/>
      <c r="J750" s="226"/>
      <c r="K750" s="3"/>
      <c r="L750" s="3"/>
      <c r="O750" s="227"/>
      <c r="Q750" s="94"/>
      <c r="R750" s="94"/>
      <c r="S750" s="94"/>
      <c r="T750" s="94"/>
    </row>
    <row r="751" ht="15.75" customHeight="1">
      <c r="A751" s="234"/>
      <c r="B751" s="222"/>
      <c r="C751" s="223"/>
      <c r="D751" s="231"/>
      <c r="E751" s="3"/>
      <c r="F751" s="3"/>
      <c r="G751" s="3"/>
      <c r="H751" s="3"/>
      <c r="J751" s="226"/>
      <c r="K751" s="3"/>
      <c r="L751" s="3"/>
      <c r="O751" s="227"/>
      <c r="Q751" s="94"/>
      <c r="R751" s="94"/>
      <c r="S751" s="94"/>
      <c r="T751" s="94"/>
    </row>
    <row r="752" ht="15.75" customHeight="1">
      <c r="A752" s="234"/>
      <c r="B752" s="222"/>
      <c r="C752" s="223"/>
      <c r="D752" s="231"/>
      <c r="E752" s="3"/>
      <c r="F752" s="3"/>
      <c r="G752" s="3"/>
      <c r="H752" s="3"/>
      <c r="J752" s="226"/>
      <c r="K752" s="3"/>
      <c r="L752" s="3"/>
      <c r="O752" s="227"/>
      <c r="Q752" s="94"/>
      <c r="R752" s="94"/>
      <c r="S752" s="94"/>
      <c r="T752" s="94"/>
    </row>
    <row r="753" ht="15.75" customHeight="1">
      <c r="A753" s="234"/>
      <c r="B753" s="222"/>
      <c r="C753" s="223"/>
      <c r="D753" s="231"/>
      <c r="E753" s="3"/>
      <c r="F753" s="3"/>
      <c r="G753" s="3"/>
      <c r="H753" s="3"/>
      <c r="J753" s="226"/>
      <c r="K753" s="3"/>
      <c r="L753" s="3"/>
      <c r="O753" s="227"/>
      <c r="Q753" s="94"/>
      <c r="R753" s="94"/>
      <c r="S753" s="94"/>
      <c r="T753" s="94"/>
    </row>
    <row r="754" ht="15.75" customHeight="1">
      <c r="A754" s="234"/>
      <c r="B754" s="222"/>
      <c r="C754" s="223"/>
      <c r="D754" s="231"/>
      <c r="E754" s="3"/>
      <c r="F754" s="3"/>
      <c r="G754" s="3"/>
      <c r="H754" s="3"/>
      <c r="J754" s="226"/>
      <c r="K754" s="3"/>
      <c r="L754" s="3"/>
      <c r="O754" s="227"/>
      <c r="Q754" s="94"/>
      <c r="R754" s="94"/>
      <c r="S754" s="94"/>
      <c r="T754" s="94"/>
    </row>
    <row r="755" ht="15.75" customHeight="1">
      <c r="A755" s="234"/>
      <c r="B755" s="222"/>
      <c r="C755" s="223"/>
      <c r="D755" s="231"/>
      <c r="E755" s="3"/>
      <c r="F755" s="3"/>
      <c r="G755" s="3"/>
      <c r="H755" s="3"/>
      <c r="J755" s="226"/>
      <c r="K755" s="3"/>
      <c r="L755" s="3"/>
      <c r="O755" s="227"/>
      <c r="Q755" s="94"/>
      <c r="R755" s="94"/>
      <c r="S755" s="94"/>
      <c r="T755" s="94"/>
    </row>
    <row r="756" ht="15.75" customHeight="1">
      <c r="A756" s="234"/>
      <c r="B756" s="222"/>
      <c r="C756" s="223"/>
      <c r="D756" s="231"/>
      <c r="E756" s="3"/>
      <c r="F756" s="3"/>
      <c r="G756" s="3"/>
      <c r="H756" s="3"/>
      <c r="J756" s="226"/>
      <c r="K756" s="3"/>
      <c r="L756" s="3"/>
      <c r="O756" s="227"/>
      <c r="Q756" s="94"/>
      <c r="R756" s="94"/>
      <c r="S756" s="94"/>
      <c r="T756" s="94"/>
    </row>
    <row r="757" ht="15.75" customHeight="1">
      <c r="A757" s="234"/>
      <c r="B757" s="222"/>
      <c r="C757" s="223"/>
      <c r="D757" s="231"/>
      <c r="E757" s="3"/>
      <c r="F757" s="3"/>
      <c r="G757" s="3"/>
      <c r="H757" s="3"/>
      <c r="J757" s="226"/>
      <c r="K757" s="3"/>
      <c r="L757" s="3"/>
      <c r="O757" s="227"/>
      <c r="Q757" s="94"/>
      <c r="R757" s="94"/>
      <c r="S757" s="94"/>
      <c r="T757" s="94"/>
    </row>
    <row r="758" ht="15.75" customHeight="1">
      <c r="A758" s="234"/>
      <c r="B758" s="222"/>
      <c r="C758" s="223"/>
      <c r="D758" s="231"/>
      <c r="E758" s="3"/>
      <c r="F758" s="3"/>
      <c r="G758" s="3"/>
      <c r="H758" s="3"/>
      <c r="J758" s="226"/>
      <c r="K758" s="3"/>
      <c r="L758" s="3"/>
      <c r="O758" s="227"/>
      <c r="Q758" s="94"/>
      <c r="R758" s="94"/>
      <c r="S758" s="94"/>
      <c r="T758" s="94"/>
    </row>
    <row r="759" ht="15.75" customHeight="1">
      <c r="A759" s="234"/>
      <c r="B759" s="222"/>
      <c r="C759" s="223"/>
      <c r="D759" s="231"/>
      <c r="E759" s="3"/>
      <c r="F759" s="3"/>
      <c r="G759" s="3"/>
      <c r="H759" s="3"/>
      <c r="J759" s="226"/>
      <c r="K759" s="3"/>
      <c r="L759" s="3"/>
      <c r="O759" s="227"/>
      <c r="Q759" s="94"/>
      <c r="R759" s="94"/>
      <c r="S759" s="94"/>
      <c r="T759" s="94"/>
    </row>
    <row r="760" ht="15.75" customHeight="1">
      <c r="A760" s="234"/>
      <c r="B760" s="222"/>
      <c r="C760" s="223"/>
      <c r="D760" s="231"/>
      <c r="E760" s="3"/>
      <c r="F760" s="3"/>
      <c r="G760" s="3"/>
      <c r="H760" s="3"/>
      <c r="J760" s="226"/>
      <c r="K760" s="3"/>
      <c r="L760" s="3"/>
      <c r="O760" s="227"/>
      <c r="Q760" s="94"/>
      <c r="R760" s="94"/>
      <c r="S760" s="94"/>
      <c r="T760" s="94"/>
    </row>
    <row r="761" ht="15.75" customHeight="1">
      <c r="A761" s="234"/>
      <c r="B761" s="222"/>
      <c r="C761" s="223"/>
      <c r="D761" s="231"/>
      <c r="E761" s="3"/>
      <c r="F761" s="3"/>
      <c r="G761" s="3"/>
      <c r="H761" s="3"/>
      <c r="J761" s="226"/>
      <c r="K761" s="3"/>
      <c r="L761" s="3"/>
      <c r="O761" s="227"/>
      <c r="Q761" s="94"/>
      <c r="R761" s="94"/>
      <c r="S761" s="94"/>
      <c r="T761" s="94"/>
    </row>
    <row r="762" ht="15.75" customHeight="1">
      <c r="A762" s="234"/>
      <c r="B762" s="222"/>
      <c r="C762" s="223"/>
      <c r="D762" s="231"/>
      <c r="E762" s="3"/>
      <c r="F762" s="3"/>
      <c r="G762" s="3"/>
      <c r="H762" s="3"/>
      <c r="J762" s="226"/>
      <c r="K762" s="3"/>
      <c r="L762" s="3"/>
      <c r="O762" s="227"/>
      <c r="Q762" s="94"/>
      <c r="R762" s="94"/>
      <c r="S762" s="94"/>
      <c r="T762" s="94"/>
    </row>
    <row r="763" ht="15.75" customHeight="1">
      <c r="A763" s="234"/>
      <c r="B763" s="222"/>
      <c r="C763" s="223"/>
      <c r="D763" s="231"/>
      <c r="E763" s="3"/>
      <c r="F763" s="3"/>
      <c r="G763" s="3"/>
      <c r="H763" s="3"/>
      <c r="J763" s="226"/>
      <c r="K763" s="3"/>
      <c r="L763" s="3"/>
      <c r="O763" s="227"/>
      <c r="Q763" s="94"/>
      <c r="R763" s="94"/>
      <c r="S763" s="94"/>
      <c r="T763" s="94"/>
    </row>
    <row r="764" ht="15.75" customHeight="1">
      <c r="A764" s="234"/>
      <c r="B764" s="222"/>
      <c r="C764" s="223"/>
      <c r="D764" s="231"/>
      <c r="E764" s="3"/>
      <c r="F764" s="3"/>
      <c r="G764" s="3"/>
      <c r="H764" s="3"/>
      <c r="J764" s="226"/>
      <c r="K764" s="3"/>
      <c r="L764" s="3"/>
      <c r="O764" s="227"/>
      <c r="Q764" s="94"/>
      <c r="R764" s="94"/>
      <c r="S764" s="94"/>
      <c r="T764" s="94"/>
    </row>
    <row r="765" ht="15.75" customHeight="1">
      <c r="A765" s="234"/>
      <c r="B765" s="222"/>
      <c r="C765" s="223"/>
      <c r="D765" s="231"/>
      <c r="E765" s="3"/>
      <c r="F765" s="3"/>
      <c r="G765" s="3"/>
      <c r="H765" s="3"/>
      <c r="J765" s="226"/>
      <c r="K765" s="3"/>
      <c r="L765" s="3"/>
      <c r="O765" s="227"/>
      <c r="Q765" s="94"/>
      <c r="R765" s="94"/>
      <c r="S765" s="94"/>
      <c r="T765" s="94"/>
    </row>
    <row r="766" ht="15.75" customHeight="1">
      <c r="A766" s="234"/>
      <c r="B766" s="222"/>
      <c r="C766" s="223"/>
      <c r="D766" s="231"/>
      <c r="E766" s="3"/>
      <c r="F766" s="3"/>
      <c r="G766" s="3"/>
      <c r="H766" s="3"/>
      <c r="J766" s="226"/>
      <c r="K766" s="3"/>
      <c r="L766" s="3"/>
      <c r="O766" s="227"/>
      <c r="Q766" s="94"/>
      <c r="R766" s="94"/>
      <c r="S766" s="94"/>
      <c r="T766" s="94"/>
    </row>
    <row r="767" ht="15.75" customHeight="1">
      <c r="A767" s="234"/>
      <c r="B767" s="222"/>
      <c r="C767" s="223"/>
      <c r="D767" s="231"/>
      <c r="E767" s="3"/>
      <c r="F767" s="3"/>
      <c r="G767" s="3"/>
      <c r="H767" s="3"/>
      <c r="J767" s="226"/>
      <c r="K767" s="3"/>
      <c r="L767" s="3"/>
      <c r="O767" s="227"/>
      <c r="Q767" s="94"/>
      <c r="R767" s="94"/>
      <c r="S767" s="94"/>
      <c r="T767" s="94"/>
    </row>
    <row r="768" ht="15.75" customHeight="1">
      <c r="A768" s="234"/>
      <c r="B768" s="222"/>
      <c r="C768" s="223"/>
      <c r="D768" s="231"/>
      <c r="E768" s="3"/>
      <c r="F768" s="3"/>
      <c r="G768" s="3"/>
      <c r="H768" s="3"/>
      <c r="J768" s="226"/>
      <c r="K768" s="3"/>
      <c r="L768" s="3"/>
      <c r="O768" s="227"/>
      <c r="Q768" s="94"/>
      <c r="R768" s="94"/>
      <c r="S768" s="94"/>
      <c r="T768" s="94"/>
    </row>
    <row r="769" ht="15.75" customHeight="1">
      <c r="A769" s="234"/>
      <c r="B769" s="222"/>
      <c r="C769" s="223"/>
      <c r="D769" s="231"/>
      <c r="E769" s="3"/>
      <c r="F769" s="3"/>
      <c r="G769" s="3"/>
      <c r="H769" s="3"/>
      <c r="J769" s="226"/>
      <c r="K769" s="3"/>
      <c r="L769" s="3"/>
      <c r="O769" s="227"/>
      <c r="Q769" s="94"/>
      <c r="R769" s="94"/>
      <c r="S769" s="94"/>
      <c r="T769" s="94"/>
    </row>
    <row r="770" ht="15.75" customHeight="1">
      <c r="A770" s="234"/>
      <c r="B770" s="222"/>
      <c r="C770" s="223"/>
      <c r="D770" s="231"/>
      <c r="E770" s="3"/>
      <c r="F770" s="3"/>
      <c r="G770" s="3"/>
      <c r="H770" s="3"/>
      <c r="J770" s="226"/>
      <c r="K770" s="3"/>
      <c r="L770" s="3"/>
      <c r="O770" s="227"/>
      <c r="Q770" s="94"/>
      <c r="R770" s="94"/>
      <c r="S770" s="94"/>
      <c r="T770" s="94"/>
    </row>
    <row r="771" ht="15.75" customHeight="1">
      <c r="A771" s="234"/>
      <c r="B771" s="222"/>
      <c r="C771" s="223"/>
      <c r="D771" s="231"/>
      <c r="E771" s="3"/>
      <c r="F771" s="3"/>
      <c r="G771" s="3"/>
      <c r="H771" s="3"/>
      <c r="J771" s="226"/>
      <c r="K771" s="3"/>
      <c r="L771" s="3"/>
      <c r="O771" s="227"/>
      <c r="Q771" s="94"/>
      <c r="R771" s="94"/>
      <c r="S771" s="94"/>
      <c r="T771" s="94"/>
    </row>
    <row r="772" ht="15.75" customHeight="1">
      <c r="A772" s="234"/>
      <c r="B772" s="222"/>
      <c r="C772" s="223"/>
      <c r="D772" s="231"/>
      <c r="E772" s="3"/>
      <c r="F772" s="3"/>
      <c r="G772" s="3"/>
      <c r="H772" s="3"/>
      <c r="J772" s="226"/>
      <c r="K772" s="3"/>
      <c r="L772" s="3"/>
      <c r="O772" s="227"/>
      <c r="Q772" s="94"/>
      <c r="R772" s="94"/>
      <c r="S772" s="94"/>
      <c r="T772" s="94"/>
    </row>
    <row r="773" ht="15.75" customHeight="1">
      <c r="A773" s="234"/>
      <c r="B773" s="222"/>
      <c r="C773" s="223"/>
      <c r="D773" s="231"/>
      <c r="E773" s="3"/>
      <c r="F773" s="3"/>
      <c r="G773" s="3"/>
      <c r="H773" s="3"/>
      <c r="J773" s="226"/>
      <c r="K773" s="3"/>
      <c r="L773" s="3"/>
      <c r="O773" s="227"/>
      <c r="Q773" s="94"/>
      <c r="R773" s="94"/>
      <c r="S773" s="94"/>
      <c r="T773" s="94"/>
    </row>
    <row r="774" ht="15.75" customHeight="1">
      <c r="A774" s="234"/>
      <c r="B774" s="222"/>
      <c r="C774" s="223"/>
      <c r="D774" s="231"/>
      <c r="E774" s="3"/>
      <c r="F774" s="3"/>
      <c r="G774" s="3"/>
      <c r="H774" s="3"/>
      <c r="J774" s="226"/>
      <c r="K774" s="3"/>
      <c r="L774" s="3"/>
      <c r="O774" s="227"/>
      <c r="Q774" s="94"/>
      <c r="R774" s="94"/>
      <c r="S774" s="94"/>
      <c r="T774" s="94"/>
    </row>
    <row r="775" ht="15.75" customHeight="1">
      <c r="A775" s="234"/>
      <c r="B775" s="222"/>
      <c r="C775" s="223"/>
      <c r="D775" s="231"/>
      <c r="E775" s="3"/>
      <c r="F775" s="3"/>
      <c r="G775" s="3"/>
      <c r="H775" s="3"/>
      <c r="J775" s="226"/>
      <c r="K775" s="3"/>
      <c r="L775" s="3"/>
      <c r="O775" s="227"/>
      <c r="Q775" s="94"/>
      <c r="R775" s="94"/>
      <c r="S775" s="94"/>
      <c r="T775" s="94"/>
    </row>
    <row r="776" ht="15.75" customHeight="1">
      <c r="A776" s="234"/>
      <c r="B776" s="222"/>
      <c r="C776" s="223"/>
      <c r="D776" s="231"/>
      <c r="E776" s="3"/>
      <c r="F776" s="3"/>
      <c r="G776" s="3"/>
      <c r="H776" s="3"/>
      <c r="J776" s="226"/>
      <c r="K776" s="3"/>
      <c r="L776" s="3"/>
      <c r="O776" s="227"/>
      <c r="Q776" s="94"/>
      <c r="R776" s="94"/>
      <c r="S776" s="94"/>
      <c r="T776" s="94"/>
    </row>
    <row r="777" ht="15.75" customHeight="1">
      <c r="A777" s="234"/>
      <c r="B777" s="222"/>
      <c r="C777" s="223"/>
      <c r="D777" s="231"/>
      <c r="E777" s="3"/>
      <c r="F777" s="3"/>
      <c r="G777" s="3"/>
      <c r="H777" s="3"/>
      <c r="J777" s="226"/>
      <c r="K777" s="3"/>
      <c r="L777" s="3"/>
      <c r="O777" s="227"/>
      <c r="Q777" s="94"/>
      <c r="R777" s="94"/>
      <c r="S777" s="94"/>
      <c r="T777" s="94"/>
    </row>
    <row r="778" ht="15.75" customHeight="1">
      <c r="A778" s="234"/>
      <c r="B778" s="222"/>
      <c r="C778" s="223"/>
      <c r="D778" s="231"/>
      <c r="E778" s="3"/>
      <c r="F778" s="3"/>
      <c r="G778" s="3"/>
      <c r="H778" s="3"/>
      <c r="J778" s="226"/>
      <c r="K778" s="3"/>
      <c r="L778" s="3"/>
      <c r="O778" s="227"/>
      <c r="Q778" s="94"/>
      <c r="R778" s="94"/>
      <c r="S778" s="94"/>
      <c r="T778" s="94"/>
    </row>
    <row r="779" ht="15.75" customHeight="1">
      <c r="A779" s="234"/>
      <c r="B779" s="222"/>
      <c r="C779" s="223"/>
      <c r="D779" s="231"/>
      <c r="E779" s="3"/>
      <c r="F779" s="3"/>
      <c r="G779" s="3"/>
      <c r="H779" s="3"/>
      <c r="J779" s="226"/>
      <c r="K779" s="3"/>
      <c r="L779" s="3"/>
      <c r="O779" s="227"/>
      <c r="Q779" s="94"/>
      <c r="R779" s="94"/>
      <c r="S779" s="94"/>
      <c r="T779" s="94"/>
    </row>
    <row r="780" ht="15.75" customHeight="1">
      <c r="A780" s="234"/>
      <c r="B780" s="222"/>
      <c r="C780" s="223"/>
      <c r="D780" s="231"/>
      <c r="E780" s="3"/>
      <c r="F780" s="3"/>
      <c r="G780" s="3"/>
      <c r="H780" s="3"/>
      <c r="J780" s="226"/>
      <c r="K780" s="3"/>
      <c r="L780" s="3"/>
      <c r="O780" s="227"/>
      <c r="Q780" s="94"/>
      <c r="R780" s="94"/>
      <c r="S780" s="94"/>
      <c r="T780" s="94"/>
    </row>
    <row r="781" ht="15.75" customHeight="1">
      <c r="A781" s="234"/>
      <c r="B781" s="222"/>
      <c r="C781" s="223"/>
      <c r="D781" s="231"/>
      <c r="E781" s="3"/>
      <c r="F781" s="3"/>
      <c r="G781" s="3"/>
      <c r="H781" s="3"/>
      <c r="J781" s="226"/>
      <c r="K781" s="3"/>
      <c r="L781" s="3"/>
      <c r="O781" s="227"/>
      <c r="Q781" s="94"/>
      <c r="R781" s="94"/>
      <c r="S781" s="94"/>
      <c r="T781" s="94"/>
    </row>
    <row r="782" ht="15.75" customHeight="1">
      <c r="A782" s="234"/>
      <c r="B782" s="222"/>
      <c r="C782" s="223"/>
      <c r="D782" s="231"/>
      <c r="E782" s="3"/>
      <c r="F782" s="3"/>
      <c r="G782" s="3"/>
      <c r="H782" s="3"/>
      <c r="J782" s="226"/>
      <c r="K782" s="3"/>
      <c r="L782" s="3"/>
      <c r="O782" s="227"/>
      <c r="Q782" s="94"/>
      <c r="R782" s="94"/>
      <c r="S782" s="94"/>
      <c r="T782" s="94"/>
    </row>
    <row r="783" ht="15.75" customHeight="1">
      <c r="A783" s="234"/>
      <c r="B783" s="222"/>
      <c r="C783" s="223"/>
      <c r="D783" s="231"/>
      <c r="E783" s="3"/>
      <c r="F783" s="3"/>
      <c r="G783" s="3"/>
      <c r="H783" s="3"/>
      <c r="J783" s="226"/>
      <c r="K783" s="3"/>
      <c r="L783" s="3"/>
      <c r="O783" s="227"/>
      <c r="Q783" s="94"/>
      <c r="R783" s="94"/>
      <c r="S783" s="94"/>
      <c r="T783" s="94"/>
    </row>
    <row r="784" ht="15.75" customHeight="1">
      <c r="A784" s="234"/>
      <c r="B784" s="222"/>
      <c r="C784" s="223"/>
      <c r="D784" s="231"/>
      <c r="E784" s="3"/>
      <c r="F784" s="3"/>
      <c r="G784" s="3"/>
      <c r="H784" s="3"/>
      <c r="J784" s="226"/>
      <c r="K784" s="3"/>
      <c r="L784" s="3"/>
      <c r="O784" s="227"/>
      <c r="Q784" s="94"/>
      <c r="R784" s="94"/>
      <c r="S784" s="94"/>
      <c r="T784" s="94"/>
    </row>
    <row r="785" ht="15.75" customHeight="1">
      <c r="A785" s="234"/>
      <c r="B785" s="222"/>
      <c r="C785" s="223"/>
      <c r="D785" s="231"/>
      <c r="E785" s="3"/>
      <c r="F785" s="3"/>
      <c r="G785" s="3"/>
      <c r="H785" s="3"/>
      <c r="J785" s="226"/>
      <c r="K785" s="3"/>
      <c r="L785" s="3"/>
      <c r="O785" s="227"/>
      <c r="Q785" s="94"/>
      <c r="R785" s="94"/>
      <c r="S785" s="94"/>
      <c r="T785" s="94"/>
    </row>
    <row r="786" ht="15.75" customHeight="1">
      <c r="A786" s="234"/>
      <c r="B786" s="222"/>
      <c r="C786" s="223"/>
      <c r="D786" s="231"/>
      <c r="E786" s="3"/>
      <c r="F786" s="3"/>
      <c r="G786" s="3"/>
      <c r="H786" s="3"/>
      <c r="J786" s="226"/>
      <c r="K786" s="3"/>
      <c r="L786" s="3"/>
      <c r="O786" s="227"/>
      <c r="Q786" s="94"/>
      <c r="R786" s="94"/>
      <c r="S786" s="94"/>
      <c r="T786" s="94"/>
    </row>
    <row r="787" ht="15.75" customHeight="1">
      <c r="A787" s="234"/>
      <c r="B787" s="222"/>
      <c r="C787" s="223"/>
      <c r="D787" s="231"/>
      <c r="E787" s="3"/>
      <c r="F787" s="3"/>
      <c r="G787" s="3"/>
      <c r="H787" s="3"/>
      <c r="J787" s="226"/>
      <c r="K787" s="3"/>
      <c r="L787" s="3"/>
      <c r="O787" s="227"/>
      <c r="Q787" s="94"/>
      <c r="R787" s="94"/>
      <c r="S787" s="94"/>
      <c r="T787" s="94"/>
    </row>
    <row r="788" ht="15.75" customHeight="1">
      <c r="A788" s="234"/>
      <c r="B788" s="222"/>
      <c r="C788" s="223"/>
      <c r="D788" s="231"/>
      <c r="E788" s="3"/>
      <c r="F788" s="3"/>
      <c r="G788" s="3"/>
      <c r="H788" s="3"/>
      <c r="J788" s="226"/>
      <c r="K788" s="3"/>
      <c r="L788" s="3"/>
      <c r="O788" s="227"/>
      <c r="Q788" s="94"/>
      <c r="R788" s="94"/>
      <c r="S788" s="94"/>
      <c r="T788" s="94"/>
    </row>
    <row r="789" ht="15.75" customHeight="1">
      <c r="A789" s="234"/>
      <c r="B789" s="222"/>
      <c r="C789" s="223"/>
      <c r="D789" s="231"/>
      <c r="E789" s="3"/>
      <c r="F789" s="3"/>
      <c r="G789" s="3"/>
      <c r="H789" s="3"/>
      <c r="J789" s="226"/>
      <c r="K789" s="3"/>
      <c r="L789" s="3"/>
      <c r="O789" s="227"/>
      <c r="Q789" s="94"/>
      <c r="R789" s="94"/>
      <c r="S789" s="94"/>
      <c r="T789" s="94"/>
    </row>
    <row r="790" ht="15.75" customHeight="1">
      <c r="A790" s="234"/>
      <c r="B790" s="222"/>
      <c r="C790" s="223"/>
      <c r="D790" s="231"/>
      <c r="E790" s="3"/>
      <c r="F790" s="3"/>
      <c r="G790" s="3"/>
      <c r="H790" s="3"/>
      <c r="J790" s="226"/>
      <c r="K790" s="3"/>
      <c r="L790" s="3"/>
      <c r="O790" s="227"/>
      <c r="Q790" s="94"/>
      <c r="R790" s="94"/>
      <c r="S790" s="94"/>
      <c r="T790" s="94"/>
    </row>
    <row r="791" ht="15.75" customHeight="1">
      <c r="A791" s="234"/>
      <c r="B791" s="222"/>
      <c r="C791" s="223"/>
      <c r="D791" s="231"/>
      <c r="E791" s="3"/>
      <c r="F791" s="3"/>
      <c r="G791" s="3"/>
      <c r="H791" s="3"/>
      <c r="J791" s="226"/>
      <c r="K791" s="3"/>
      <c r="L791" s="3"/>
      <c r="O791" s="227"/>
      <c r="Q791" s="94"/>
      <c r="R791" s="94"/>
      <c r="S791" s="94"/>
      <c r="T791" s="94"/>
    </row>
    <row r="792" ht="15.75" customHeight="1">
      <c r="A792" s="234"/>
      <c r="B792" s="222"/>
      <c r="C792" s="223"/>
      <c r="D792" s="231"/>
      <c r="E792" s="3"/>
      <c r="F792" s="3"/>
      <c r="G792" s="3"/>
      <c r="H792" s="3"/>
      <c r="J792" s="226"/>
      <c r="K792" s="3"/>
      <c r="L792" s="3"/>
      <c r="O792" s="227"/>
      <c r="Q792" s="94"/>
      <c r="R792" s="94"/>
      <c r="S792" s="94"/>
      <c r="T792" s="94"/>
    </row>
    <row r="793" ht="15.75" customHeight="1">
      <c r="A793" s="234"/>
      <c r="B793" s="222"/>
      <c r="C793" s="223"/>
      <c r="D793" s="231"/>
      <c r="E793" s="3"/>
      <c r="F793" s="3"/>
      <c r="G793" s="3"/>
      <c r="H793" s="3"/>
      <c r="J793" s="226"/>
      <c r="K793" s="3"/>
      <c r="L793" s="3"/>
      <c r="O793" s="227"/>
      <c r="Q793" s="94"/>
      <c r="R793" s="94"/>
      <c r="S793" s="94"/>
      <c r="T793" s="94"/>
    </row>
    <row r="794" ht="15.75" customHeight="1">
      <c r="A794" s="234"/>
      <c r="B794" s="222"/>
      <c r="C794" s="223"/>
      <c r="D794" s="231"/>
      <c r="E794" s="3"/>
      <c r="F794" s="3"/>
      <c r="G794" s="3"/>
      <c r="H794" s="3"/>
      <c r="J794" s="226"/>
      <c r="K794" s="3"/>
      <c r="L794" s="3"/>
      <c r="O794" s="227"/>
      <c r="Q794" s="94"/>
      <c r="R794" s="94"/>
      <c r="S794" s="94"/>
      <c r="T794" s="94"/>
    </row>
    <row r="795" ht="15.75" customHeight="1">
      <c r="A795" s="234"/>
      <c r="B795" s="222"/>
      <c r="C795" s="223"/>
      <c r="D795" s="231"/>
      <c r="E795" s="3"/>
      <c r="F795" s="3"/>
      <c r="G795" s="3"/>
      <c r="H795" s="3"/>
      <c r="J795" s="226"/>
      <c r="K795" s="3"/>
      <c r="L795" s="3"/>
      <c r="O795" s="227"/>
      <c r="Q795" s="94"/>
      <c r="R795" s="94"/>
      <c r="S795" s="94"/>
      <c r="T795" s="94"/>
    </row>
    <row r="796" ht="15.75" customHeight="1">
      <c r="A796" s="234"/>
      <c r="B796" s="222"/>
      <c r="C796" s="223"/>
      <c r="D796" s="231"/>
      <c r="E796" s="3"/>
      <c r="F796" s="3"/>
      <c r="G796" s="3"/>
      <c r="H796" s="3"/>
      <c r="J796" s="226"/>
      <c r="K796" s="3"/>
      <c r="L796" s="3"/>
      <c r="O796" s="227"/>
      <c r="Q796" s="94"/>
      <c r="R796" s="94"/>
      <c r="S796" s="94"/>
      <c r="T796" s="94"/>
    </row>
    <row r="797" ht="15.75" customHeight="1">
      <c r="A797" s="234"/>
      <c r="B797" s="222"/>
      <c r="C797" s="223"/>
      <c r="D797" s="231"/>
      <c r="E797" s="3"/>
      <c r="F797" s="3"/>
      <c r="G797" s="3"/>
      <c r="H797" s="3"/>
      <c r="J797" s="226"/>
      <c r="K797" s="3"/>
      <c r="L797" s="3"/>
      <c r="O797" s="227"/>
      <c r="Q797" s="94"/>
      <c r="R797" s="94"/>
      <c r="S797" s="94"/>
      <c r="T797" s="94"/>
    </row>
    <row r="798" ht="15.75" customHeight="1">
      <c r="A798" s="234"/>
      <c r="B798" s="222"/>
      <c r="C798" s="223"/>
      <c r="D798" s="231"/>
      <c r="E798" s="3"/>
      <c r="F798" s="3"/>
      <c r="G798" s="3"/>
      <c r="H798" s="3"/>
      <c r="J798" s="226"/>
      <c r="K798" s="3"/>
      <c r="L798" s="3"/>
      <c r="O798" s="227"/>
      <c r="Q798" s="94"/>
      <c r="R798" s="94"/>
      <c r="S798" s="94"/>
      <c r="T798" s="94"/>
    </row>
    <row r="799" ht="15.75" customHeight="1">
      <c r="A799" s="234"/>
      <c r="B799" s="222"/>
      <c r="C799" s="223"/>
      <c r="D799" s="231"/>
      <c r="E799" s="3"/>
      <c r="F799" s="3"/>
      <c r="G799" s="3"/>
      <c r="H799" s="3"/>
      <c r="J799" s="226"/>
      <c r="K799" s="3"/>
      <c r="L799" s="3"/>
      <c r="O799" s="227"/>
      <c r="Q799" s="94"/>
      <c r="R799" s="94"/>
      <c r="S799" s="94"/>
      <c r="T799" s="94"/>
    </row>
    <row r="800" ht="15.75" customHeight="1">
      <c r="A800" s="234"/>
      <c r="B800" s="222"/>
      <c r="C800" s="223"/>
      <c r="D800" s="231"/>
      <c r="E800" s="3"/>
      <c r="F800" s="3"/>
      <c r="G800" s="3"/>
      <c r="H800" s="3"/>
      <c r="J800" s="226"/>
      <c r="K800" s="3"/>
      <c r="L800" s="3"/>
      <c r="O800" s="227"/>
      <c r="Q800" s="94"/>
      <c r="R800" s="94"/>
      <c r="S800" s="94"/>
      <c r="T800" s="94"/>
    </row>
    <row r="801" ht="15.75" customHeight="1">
      <c r="A801" s="234"/>
      <c r="B801" s="222"/>
      <c r="C801" s="223"/>
      <c r="D801" s="231"/>
      <c r="E801" s="3"/>
      <c r="F801" s="3"/>
      <c r="G801" s="3"/>
      <c r="H801" s="3"/>
      <c r="J801" s="226"/>
      <c r="K801" s="3"/>
      <c r="L801" s="3"/>
      <c r="O801" s="227"/>
      <c r="Q801" s="94"/>
      <c r="R801" s="94"/>
      <c r="S801" s="94"/>
      <c r="T801" s="94"/>
    </row>
    <row r="802" ht="15.75" customHeight="1">
      <c r="A802" s="234"/>
      <c r="B802" s="222"/>
      <c r="C802" s="223"/>
      <c r="D802" s="231"/>
      <c r="E802" s="3"/>
      <c r="F802" s="3"/>
      <c r="G802" s="3"/>
      <c r="H802" s="3"/>
      <c r="J802" s="226"/>
      <c r="K802" s="3"/>
      <c r="L802" s="3"/>
      <c r="O802" s="227"/>
      <c r="Q802" s="94"/>
      <c r="R802" s="94"/>
      <c r="S802" s="94"/>
      <c r="T802" s="94"/>
    </row>
    <row r="803" ht="15.75" customHeight="1">
      <c r="A803" s="234"/>
      <c r="B803" s="222"/>
      <c r="C803" s="223"/>
      <c r="D803" s="231"/>
      <c r="E803" s="3"/>
      <c r="F803" s="3"/>
      <c r="G803" s="3"/>
      <c r="H803" s="3"/>
      <c r="J803" s="226"/>
      <c r="K803" s="3"/>
      <c r="L803" s="3"/>
      <c r="O803" s="227"/>
      <c r="Q803" s="94"/>
      <c r="R803" s="94"/>
      <c r="S803" s="94"/>
      <c r="T803" s="94"/>
    </row>
    <row r="804" ht="15.75" customHeight="1">
      <c r="A804" s="234"/>
      <c r="B804" s="222"/>
      <c r="C804" s="223"/>
      <c r="D804" s="231"/>
      <c r="E804" s="3"/>
      <c r="F804" s="3"/>
      <c r="G804" s="3"/>
      <c r="H804" s="3"/>
      <c r="J804" s="226"/>
      <c r="K804" s="3"/>
      <c r="L804" s="3"/>
      <c r="O804" s="227"/>
      <c r="Q804" s="94"/>
      <c r="R804" s="94"/>
      <c r="S804" s="94"/>
      <c r="T804" s="94"/>
    </row>
    <row r="805" ht="15.75" customHeight="1">
      <c r="A805" s="234"/>
      <c r="B805" s="222"/>
      <c r="C805" s="223"/>
      <c r="D805" s="231"/>
      <c r="E805" s="3"/>
      <c r="F805" s="3"/>
      <c r="G805" s="3"/>
      <c r="H805" s="3"/>
      <c r="J805" s="226"/>
      <c r="K805" s="3"/>
      <c r="L805" s="3"/>
      <c r="O805" s="227"/>
      <c r="Q805" s="94"/>
      <c r="R805" s="94"/>
      <c r="S805" s="94"/>
      <c r="T805" s="94"/>
    </row>
    <row r="806" ht="15.75" customHeight="1">
      <c r="A806" s="234"/>
      <c r="B806" s="222"/>
      <c r="C806" s="223"/>
      <c r="D806" s="231"/>
      <c r="E806" s="3"/>
      <c r="F806" s="3"/>
      <c r="G806" s="3"/>
      <c r="H806" s="3"/>
      <c r="J806" s="226"/>
      <c r="K806" s="3"/>
      <c r="L806" s="3"/>
      <c r="O806" s="227"/>
      <c r="Q806" s="94"/>
      <c r="R806" s="94"/>
      <c r="S806" s="94"/>
      <c r="T806" s="94"/>
    </row>
    <row r="807" ht="15.75" customHeight="1">
      <c r="A807" s="234"/>
      <c r="B807" s="222"/>
      <c r="C807" s="223"/>
      <c r="D807" s="231"/>
      <c r="E807" s="3"/>
      <c r="F807" s="3"/>
      <c r="G807" s="3"/>
      <c r="H807" s="3"/>
      <c r="J807" s="226"/>
      <c r="K807" s="3"/>
      <c r="L807" s="3"/>
      <c r="O807" s="227"/>
      <c r="Q807" s="94"/>
      <c r="R807" s="94"/>
      <c r="S807" s="94"/>
      <c r="T807" s="94"/>
    </row>
    <row r="808" ht="15.75" customHeight="1">
      <c r="A808" s="234"/>
      <c r="B808" s="222"/>
      <c r="C808" s="223"/>
      <c r="D808" s="231"/>
      <c r="E808" s="3"/>
      <c r="F808" s="3"/>
      <c r="G808" s="3"/>
      <c r="H808" s="3"/>
      <c r="J808" s="226"/>
      <c r="K808" s="3"/>
      <c r="L808" s="3"/>
      <c r="O808" s="227"/>
      <c r="Q808" s="94"/>
      <c r="R808" s="94"/>
      <c r="S808" s="94"/>
      <c r="T808" s="94"/>
    </row>
    <row r="809" ht="15.75" customHeight="1">
      <c r="A809" s="234"/>
      <c r="B809" s="222"/>
      <c r="C809" s="223"/>
      <c r="D809" s="231"/>
      <c r="E809" s="3"/>
      <c r="F809" s="3"/>
      <c r="G809" s="3"/>
      <c r="H809" s="3"/>
      <c r="J809" s="226"/>
      <c r="K809" s="3"/>
      <c r="L809" s="3"/>
      <c r="O809" s="227"/>
      <c r="Q809" s="94"/>
      <c r="R809" s="94"/>
      <c r="S809" s="94"/>
      <c r="T809" s="94"/>
    </row>
    <row r="810" ht="15.75" customHeight="1">
      <c r="A810" s="234"/>
      <c r="B810" s="222"/>
      <c r="C810" s="223"/>
      <c r="D810" s="231"/>
      <c r="E810" s="3"/>
      <c r="F810" s="3"/>
      <c r="G810" s="3"/>
      <c r="H810" s="3"/>
      <c r="J810" s="226"/>
      <c r="K810" s="3"/>
      <c r="L810" s="3"/>
      <c r="O810" s="227"/>
      <c r="Q810" s="94"/>
      <c r="R810" s="94"/>
      <c r="S810" s="94"/>
      <c r="T810" s="94"/>
    </row>
    <row r="811" ht="15.75" customHeight="1">
      <c r="A811" s="234"/>
      <c r="B811" s="222"/>
      <c r="C811" s="223"/>
      <c r="D811" s="231"/>
      <c r="E811" s="3"/>
      <c r="F811" s="3"/>
      <c r="G811" s="3"/>
      <c r="H811" s="3"/>
      <c r="J811" s="226"/>
      <c r="K811" s="3"/>
      <c r="L811" s="3"/>
      <c r="O811" s="227"/>
      <c r="Q811" s="94"/>
      <c r="R811" s="94"/>
      <c r="S811" s="94"/>
      <c r="T811" s="94"/>
    </row>
    <row r="812" ht="15.75" customHeight="1">
      <c r="A812" s="234"/>
      <c r="B812" s="222"/>
      <c r="C812" s="223"/>
      <c r="D812" s="231"/>
      <c r="E812" s="3"/>
      <c r="F812" s="3"/>
      <c r="G812" s="3"/>
      <c r="H812" s="3"/>
      <c r="J812" s="226"/>
      <c r="K812" s="3"/>
      <c r="L812" s="3"/>
      <c r="O812" s="227"/>
      <c r="Q812" s="94"/>
      <c r="R812" s="94"/>
      <c r="S812" s="94"/>
      <c r="T812" s="94"/>
    </row>
    <row r="813" ht="15.75" customHeight="1">
      <c r="A813" s="234"/>
      <c r="B813" s="222"/>
      <c r="C813" s="223"/>
      <c r="D813" s="231"/>
      <c r="E813" s="3"/>
      <c r="F813" s="3"/>
      <c r="G813" s="3"/>
      <c r="H813" s="3"/>
      <c r="J813" s="226"/>
      <c r="K813" s="3"/>
      <c r="L813" s="3"/>
      <c r="O813" s="227"/>
      <c r="Q813" s="94"/>
      <c r="R813" s="94"/>
      <c r="S813" s="94"/>
      <c r="T813" s="94"/>
    </row>
    <row r="814" ht="15.75" customHeight="1">
      <c r="A814" s="234"/>
      <c r="B814" s="222"/>
      <c r="C814" s="223"/>
      <c r="D814" s="231"/>
      <c r="E814" s="3"/>
      <c r="F814" s="3"/>
      <c r="G814" s="3"/>
      <c r="H814" s="3"/>
      <c r="J814" s="226"/>
      <c r="K814" s="3"/>
      <c r="L814" s="3"/>
      <c r="O814" s="227"/>
      <c r="Q814" s="94"/>
      <c r="R814" s="94"/>
      <c r="S814" s="94"/>
      <c r="T814" s="94"/>
    </row>
    <row r="815" ht="15.75" customHeight="1">
      <c r="A815" s="234"/>
      <c r="B815" s="222"/>
      <c r="C815" s="223"/>
      <c r="D815" s="231"/>
      <c r="E815" s="3"/>
      <c r="F815" s="3"/>
      <c r="G815" s="3"/>
      <c r="H815" s="3"/>
      <c r="J815" s="226"/>
      <c r="K815" s="3"/>
      <c r="L815" s="3"/>
      <c r="O815" s="227"/>
      <c r="Q815" s="94"/>
      <c r="R815" s="94"/>
      <c r="S815" s="94"/>
      <c r="T815" s="94"/>
    </row>
    <row r="816" ht="15.75" customHeight="1">
      <c r="A816" s="234"/>
      <c r="B816" s="222"/>
      <c r="C816" s="223"/>
      <c r="D816" s="231"/>
      <c r="E816" s="3"/>
      <c r="F816" s="3"/>
      <c r="G816" s="3"/>
      <c r="H816" s="3"/>
      <c r="J816" s="226"/>
      <c r="K816" s="3"/>
      <c r="L816" s="3"/>
      <c r="O816" s="227"/>
      <c r="Q816" s="94"/>
      <c r="R816" s="94"/>
      <c r="S816" s="94"/>
      <c r="T816" s="94"/>
    </row>
    <row r="817" ht="15.75" customHeight="1">
      <c r="A817" s="234"/>
      <c r="B817" s="222"/>
      <c r="C817" s="223"/>
      <c r="D817" s="231"/>
      <c r="E817" s="3"/>
      <c r="F817" s="3"/>
      <c r="G817" s="3"/>
      <c r="H817" s="3"/>
      <c r="J817" s="226"/>
      <c r="K817" s="3"/>
      <c r="L817" s="3"/>
      <c r="O817" s="227"/>
      <c r="Q817" s="94"/>
      <c r="R817" s="94"/>
      <c r="S817" s="94"/>
      <c r="T817" s="94"/>
    </row>
    <row r="818" ht="15.75" customHeight="1">
      <c r="A818" s="234"/>
      <c r="B818" s="222"/>
      <c r="C818" s="223"/>
      <c r="D818" s="231"/>
      <c r="E818" s="3"/>
      <c r="F818" s="3"/>
      <c r="G818" s="3"/>
      <c r="H818" s="3"/>
      <c r="J818" s="226"/>
      <c r="K818" s="3"/>
      <c r="L818" s="3"/>
      <c r="O818" s="227"/>
      <c r="Q818" s="94"/>
      <c r="R818" s="94"/>
      <c r="S818" s="94"/>
      <c r="T818" s="94"/>
    </row>
    <row r="819" ht="15.75" customHeight="1">
      <c r="A819" s="234"/>
      <c r="B819" s="222"/>
      <c r="C819" s="223"/>
      <c r="D819" s="231"/>
      <c r="E819" s="3"/>
      <c r="F819" s="3"/>
      <c r="G819" s="3"/>
      <c r="H819" s="3"/>
      <c r="J819" s="226"/>
      <c r="K819" s="3"/>
      <c r="L819" s="3"/>
      <c r="O819" s="227"/>
      <c r="Q819" s="94"/>
      <c r="R819" s="94"/>
      <c r="S819" s="94"/>
      <c r="T819" s="94"/>
    </row>
    <row r="820" ht="15.75" customHeight="1">
      <c r="A820" s="234"/>
      <c r="B820" s="222"/>
      <c r="C820" s="223"/>
      <c r="D820" s="231"/>
      <c r="E820" s="3"/>
      <c r="F820" s="3"/>
      <c r="G820" s="3"/>
      <c r="H820" s="3"/>
      <c r="J820" s="226"/>
      <c r="K820" s="3"/>
      <c r="L820" s="3"/>
      <c r="O820" s="227"/>
      <c r="Q820" s="94"/>
      <c r="R820" s="94"/>
      <c r="S820" s="94"/>
      <c r="T820" s="94"/>
    </row>
    <row r="821" ht="15.75" customHeight="1">
      <c r="A821" s="234"/>
      <c r="B821" s="222"/>
      <c r="C821" s="223"/>
      <c r="D821" s="231"/>
      <c r="E821" s="3"/>
      <c r="F821" s="3"/>
      <c r="G821" s="3"/>
      <c r="H821" s="3"/>
      <c r="J821" s="226"/>
      <c r="K821" s="3"/>
      <c r="L821" s="3"/>
      <c r="O821" s="227"/>
      <c r="Q821" s="94"/>
      <c r="R821" s="94"/>
      <c r="S821" s="94"/>
      <c r="T821" s="94"/>
    </row>
    <row r="822" ht="15.75" customHeight="1">
      <c r="A822" s="234"/>
      <c r="B822" s="222"/>
      <c r="C822" s="223"/>
      <c r="D822" s="231"/>
      <c r="E822" s="3"/>
      <c r="F822" s="3"/>
      <c r="G822" s="3"/>
      <c r="H822" s="3"/>
      <c r="J822" s="226"/>
      <c r="K822" s="3"/>
      <c r="L822" s="3"/>
      <c r="O822" s="227"/>
      <c r="Q822" s="94"/>
      <c r="R822" s="94"/>
      <c r="S822" s="94"/>
      <c r="T822" s="94"/>
    </row>
    <row r="823" ht="15.75" customHeight="1">
      <c r="A823" s="234"/>
      <c r="B823" s="222"/>
      <c r="C823" s="223"/>
      <c r="D823" s="231"/>
      <c r="E823" s="3"/>
      <c r="F823" s="3"/>
      <c r="G823" s="3"/>
      <c r="H823" s="3"/>
      <c r="J823" s="226"/>
      <c r="K823" s="3"/>
      <c r="L823" s="3"/>
      <c r="O823" s="227"/>
      <c r="Q823" s="94"/>
      <c r="R823" s="94"/>
      <c r="S823" s="94"/>
      <c r="T823" s="94"/>
    </row>
    <row r="824" ht="15.75" customHeight="1">
      <c r="A824" s="234"/>
      <c r="B824" s="222"/>
      <c r="C824" s="223"/>
      <c r="D824" s="231"/>
      <c r="E824" s="3"/>
      <c r="F824" s="3"/>
      <c r="G824" s="3"/>
      <c r="H824" s="3"/>
      <c r="J824" s="226"/>
      <c r="K824" s="3"/>
      <c r="L824" s="3"/>
      <c r="O824" s="227"/>
      <c r="Q824" s="94"/>
      <c r="R824" s="94"/>
      <c r="S824" s="94"/>
      <c r="T824" s="94"/>
    </row>
    <row r="825" ht="15.75" customHeight="1">
      <c r="A825" s="234"/>
      <c r="B825" s="222"/>
      <c r="C825" s="223"/>
      <c r="D825" s="231"/>
      <c r="E825" s="3"/>
      <c r="F825" s="3"/>
      <c r="G825" s="3"/>
      <c r="H825" s="3"/>
      <c r="J825" s="226"/>
      <c r="K825" s="3"/>
      <c r="L825" s="3"/>
      <c r="O825" s="227"/>
      <c r="Q825" s="94"/>
      <c r="R825" s="94"/>
      <c r="S825" s="94"/>
      <c r="T825" s="94"/>
    </row>
    <row r="826" ht="15.75" customHeight="1">
      <c r="A826" s="234"/>
      <c r="B826" s="222"/>
      <c r="C826" s="223"/>
      <c r="D826" s="231"/>
      <c r="E826" s="3"/>
      <c r="F826" s="3"/>
      <c r="G826" s="3"/>
      <c r="H826" s="3"/>
      <c r="J826" s="226"/>
      <c r="K826" s="3"/>
      <c r="L826" s="3"/>
      <c r="O826" s="227"/>
      <c r="Q826" s="94"/>
      <c r="R826" s="94"/>
      <c r="S826" s="94"/>
      <c r="T826" s="94"/>
    </row>
    <row r="827" ht="15.75" customHeight="1">
      <c r="A827" s="234"/>
      <c r="B827" s="222"/>
      <c r="C827" s="223"/>
      <c r="D827" s="231"/>
      <c r="E827" s="3"/>
      <c r="F827" s="3"/>
      <c r="G827" s="3"/>
      <c r="H827" s="3"/>
      <c r="J827" s="226"/>
      <c r="K827" s="3"/>
      <c r="L827" s="3"/>
      <c r="O827" s="227"/>
      <c r="Q827" s="94"/>
      <c r="R827" s="94"/>
      <c r="S827" s="94"/>
      <c r="T827" s="94"/>
    </row>
    <row r="828" ht="15.75" customHeight="1">
      <c r="A828" s="234"/>
      <c r="B828" s="222"/>
      <c r="C828" s="223"/>
      <c r="D828" s="231"/>
      <c r="E828" s="3"/>
      <c r="F828" s="3"/>
      <c r="G828" s="3"/>
      <c r="H828" s="3"/>
      <c r="J828" s="226"/>
      <c r="K828" s="3"/>
      <c r="L828" s="3"/>
      <c r="O828" s="227"/>
      <c r="Q828" s="94"/>
      <c r="R828" s="94"/>
      <c r="S828" s="94"/>
      <c r="T828" s="94"/>
    </row>
    <row r="829" ht="15.75" customHeight="1">
      <c r="A829" s="234"/>
      <c r="B829" s="222"/>
      <c r="C829" s="223"/>
      <c r="D829" s="231"/>
      <c r="E829" s="3"/>
      <c r="F829" s="3"/>
      <c r="G829" s="3"/>
      <c r="H829" s="3"/>
      <c r="J829" s="226"/>
      <c r="K829" s="3"/>
      <c r="L829" s="3"/>
      <c r="O829" s="227"/>
      <c r="Q829" s="94"/>
      <c r="R829" s="94"/>
      <c r="S829" s="94"/>
      <c r="T829" s="94"/>
    </row>
    <row r="830" ht="15.75" customHeight="1">
      <c r="A830" s="234"/>
      <c r="B830" s="222"/>
      <c r="C830" s="223"/>
      <c r="D830" s="231"/>
      <c r="E830" s="3"/>
      <c r="F830" s="3"/>
      <c r="G830" s="3"/>
      <c r="H830" s="3"/>
      <c r="J830" s="226"/>
      <c r="K830" s="3"/>
      <c r="L830" s="3"/>
      <c r="O830" s="227"/>
      <c r="Q830" s="94"/>
      <c r="R830" s="94"/>
      <c r="S830" s="94"/>
      <c r="T830" s="94"/>
    </row>
    <row r="831" ht="15.75" customHeight="1">
      <c r="A831" s="234"/>
      <c r="B831" s="222"/>
      <c r="C831" s="223"/>
      <c r="D831" s="231"/>
      <c r="E831" s="3"/>
      <c r="F831" s="3"/>
      <c r="G831" s="3"/>
      <c r="H831" s="3"/>
      <c r="J831" s="226"/>
      <c r="K831" s="3"/>
      <c r="L831" s="3"/>
      <c r="O831" s="227"/>
      <c r="Q831" s="94"/>
      <c r="R831" s="94"/>
      <c r="S831" s="94"/>
      <c r="T831" s="94"/>
    </row>
    <row r="832" ht="15.75" customHeight="1">
      <c r="A832" s="234"/>
      <c r="B832" s="222"/>
      <c r="C832" s="223"/>
      <c r="D832" s="231"/>
      <c r="E832" s="3"/>
      <c r="F832" s="3"/>
      <c r="G832" s="3"/>
      <c r="H832" s="3"/>
      <c r="J832" s="226"/>
      <c r="K832" s="3"/>
      <c r="L832" s="3"/>
      <c r="O832" s="227"/>
      <c r="Q832" s="94"/>
      <c r="R832" s="94"/>
      <c r="S832" s="94"/>
      <c r="T832" s="94"/>
    </row>
    <row r="833" ht="15.75" customHeight="1">
      <c r="A833" s="234"/>
      <c r="B833" s="222"/>
      <c r="C833" s="223"/>
      <c r="D833" s="231"/>
      <c r="E833" s="3"/>
      <c r="F833" s="3"/>
      <c r="G833" s="3"/>
      <c r="H833" s="3"/>
      <c r="J833" s="226"/>
      <c r="K833" s="3"/>
      <c r="L833" s="3"/>
      <c r="O833" s="227"/>
      <c r="Q833" s="94"/>
      <c r="R833" s="94"/>
      <c r="S833" s="94"/>
      <c r="T833" s="94"/>
    </row>
    <row r="834" ht="15.75" customHeight="1">
      <c r="A834" s="234"/>
      <c r="B834" s="222"/>
      <c r="C834" s="223"/>
      <c r="D834" s="231"/>
      <c r="E834" s="3"/>
      <c r="F834" s="3"/>
      <c r="G834" s="3"/>
      <c r="H834" s="3"/>
      <c r="J834" s="226"/>
      <c r="K834" s="3"/>
      <c r="L834" s="3"/>
      <c r="O834" s="227"/>
      <c r="Q834" s="94"/>
      <c r="R834" s="94"/>
      <c r="S834" s="94"/>
      <c r="T834" s="94"/>
    </row>
    <row r="835" ht="15.75" customHeight="1">
      <c r="A835" s="234"/>
      <c r="B835" s="222"/>
      <c r="C835" s="223"/>
      <c r="D835" s="231"/>
      <c r="E835" s="3"/>
      <c r="F835" s="3"/>
      <c r="G835" s="3"/>
      <c r="H835" s="3"/>
      <c r="J835" s="226"/>
      <c r="K835" s="3"/>
      <c r="L835" s="3"/>
      <c r="O835" s="227"/>
      <c r="Q835" s="94"/>
      <c r="R835" s="94"/>
      <c r="S835" s="94"/>
      <c r="T835" s="94"/>
    </row>
    <row r="836" ht="15.75" customHeight="1">
      <c r="A836" s="234"/>
      <c r="B836" s="222"/>
      <c r="C836" s="223"/>
      <c r="D836" s="231"/>
      <c r="E836" s="3"/>
      <c r="F836" s="3"/>
      <c r="G836" s="3"/>
      <c r="H836" s="3"/>
      <c r="J836" s="226"/>
      <c r="K836" s="3"/>
      <c r="L836" s="3"/>
      <c r="O836" s="227"/>
      <c r="Q836" s="94"/>
      <c r="R836" s="94"/>
      <c r="S836" s="94"/>
      <c r="T836" s="94"/>
    </row>
    <row r="837" ht="15.75" customHeight="1">
      <c r="A837" s="234"/>
      <c r="B837" s="222"/>
      <c r="C837" s="223"/>
      <c r="D837" s="231"/>
      <c r="E837" s="3"/>
      <c r="F837" s="3"/>
      <c r="G837" s="3"/>
      <c r="H837" s="3"/>
      <c r="J837" s="226"/>
      <c r="K837" s="3"/>
      <c r="L837" s="3"/>
      <c r="O837" s="227"/>
      <c r="Q837" s="94"/>
      <c r="R837" s="94"/>
      <c r="S837" s="94"/>
      <c r="T837" s="94"/>
    </row>
    <row r="838" ht="15.75" customHeight="1">
      <c r="A838" s="234"/>
      <c r="B838" s="222"/>
      <c r="C838" s="223"/>
      <c r="D838" s="231"/>
      <c r="E838" s="3"/>
      <c r="F838" s="3"/>
      <c r="G838" s="3"/>
      <c r="H838" s="3"/>
      <c r="J838" s="226"/>
      <c r="K838" s="3"/>
      <c r="L838" s="3"/>
      <c r="O838" s="227"/>
      <c r="Q838" s="94"/>
      <c r="R838" s="94"/>
      <c r="S838" s="94"/>
      <c r="T838" s="94"/>
    </row>
    <row r="839" ht="15.75" customHeight="1">
      <c r="A839" s="234"/>
      <c r="B839" s="222"/>
      <c r="C839" s="223"/>
      <c r="D839" s="231"/>
      <c r="E839" s="3"/>
      <c r="F839" s="3"/>
      <c r="G839" s="3"/>
      <c r="H839" s="3"/>
      <c r="J839" s="226"/>
      <c r="K839" s="3"/>
      <c r="L839" s="3"/>
      <c r="O839" s="227"/>
      <c r="Q839" s="94"/>
      <c r="R839" s="94"/>
      <c r="S839" s="94"/>
      <c r="T839" s="94"/>
    </row>
    <row r="840" ht="15.75" customHeight="1">
      <c r="A840" s="234"/>
      <c r="B840" s="222"/>
      <c r="C840" s="223"/>
      <c r="D840" s="231"/>
      <c r="E840" s="3"/>
      <c r="F840" s="3"/>
      <c r="G840" s="3"/>
      <c r="H840" s="3"/>
      <c r="J840" s="226"/>
      <c r="K840" s="3"/>
      <c r="L840" s="3"/>
      <c r="O840" s="227"/>
      <c r="Q840" s="94"/>
      <c r="R840" s="94"/>
      <c r="S840" s="94"/>
      <c r="T840" s="94"/>
    </row>
    <row r="841" ht="15.75" customHeight="1">
      <c r="A841" s="234"/>
      <c r="B841" s="222"/>
      <c r="C841" s="223"/>
      <c r="D841" s="231"/>
      <c r="E841" s="3"/>
      <c r="F841" s="3"/>
      <c r="G841" s="3"/>
      <c r="H841" s="3"/>
      <c r="J841" s="226"/>
      <c r="K841" s="3"/>
      <c r="L841" s="3"/>
      <c r="O841" s="227"/>
      <c r="Q841" s="94"/>
      <c r="R841" s="94"/>
      <c r="S841" s="94"/>
      <c r="T841" s="94"/>
    </row>
    <row r="842" ht="15.75" customHeight="1">
      <c r="A842" s="234"/>
      <c r="B842" s="222"/>
      <c r="C842" s="223"/>
      <c r="D842" s="231"/>
      <c r="E842" s="3"/>
      <c r="F842" s="3"/>
      <c r="G842" s="3"/>
      <c r="H842" s="3"/>
      <c r="J842" s="226"/>
      <c r="K842" s="3"/>
      <c r="L842" s="3"/>
      <c r="O842" s="227"/>
      <c r="Q842" s="94"/>
      <c r="R842" s="94"/>
      <c r="S842" s="94"/>
      <c r="T842" s="94"/>
    </row>
    <row r="843" ht="15.75" customHeight="1">
      <c r="A843" s="234"/>
      <c r="B843" s="222"/>
      <c r="C843" s="223"/>
      <c r="D843" s="231"/>
      <c r="E843" s="3"/>
      <c r="F843" s="3"/>
      <c r="G843" s="3"/>
      <c r="H843" s="3"/>
      <c r="J843" s="226"/>
      <c r="K843" s="3"/>
      <c r="L843" s="3"/>
      <c r="O843" s="227"/>
      <c r="Q843" s="94"/>
      <c r="R843" s="94"/>
      <c r="S843" s="94"/>
      <c r="T843" s="94"/>
    </row>
    <row r="844" ht="15.75" customHeight="1">
      <c r="A844" s="234"/>
      <c r="B844" s="222"/>
      <c r="C844" s="223"/>
      <c r="D844" s="231"/>
      <c r="E844" s="3"/>
      <c r="F844" s="3"/>
      <c r="G844" s="3"/>
      <c r="H844" s="3"/>
      <c r="J844" s="226"/>
      <c r="K844" s="3"/>
      <c r="L844" s="3"/>
      <c r="O844" s="227"/>
      <c r="Q844" s="94"/>
      <c r="R844" s="94"/>
      <c r="S844" s="94"/>
      <c r="T844" s="94"/>
    </row>
    <row r="845" ht="15.75" customHeight="1">
      <c r="A845" s="234"/>
      <c r="B845" s="222"/>
      <c r="C845" s="223"/>
      <c r="D845" s="231"/>
      <c r="E845" s="3"/>
      <c r="F845" s="3"/>
      <c r="G845" s="3"/>
      <c r="H845" s="3"/>
      <c r="J845" s="226"/>
      <c r="K845" s="3"/>
      <c r="L845" s="3"/>
      <c r="O845" s="227"/>
      <c r="Q845" s="94"/>
      <c r="R845" s="94"/>
      <c r="S845" s="94"/>
      <c r="T845" s="94"/>
    </row>
    <row r="846" ht="15.75" customHeight="1">
      <c r="A846" s="234"/>
      <c r="B846" s="222"/>
      <c r="C846" s="223"/>
      <c r="D846" s="231"/>
      <c r="E846" s="3"/>
      <c r="F846" s="3"/>
      <c r="G846" s="3"/>
      <c r="H846" s="3"/>
      <c r="J846" s="226"/>
      <c r="K846" s="3"/>
      <c r="L846" s="3"/>
      <c r="O846" s="227"/>
      <c r="Q846" s="94"/>
      <c r="R846" s="94"/>
      <c r="S846" s="94"/>
      <c r="T846" s="94"/>
    </row>
    <row r="847" ht="15.75" customHeight="1">
      <c r="A847" s="234"/>
      <c r="B847" s="222"/>
      <c r="C847" s="223"/>
      <c r="D847" s="231"/>
      <c r="E847" s="3"/>
      <c r="F847" s="3"/>
      <c r="G847" s="3"/>
      <c r="H847" s="3"/>
      <c r="J847" s="226"/>
      <c r="K847" s="3"/>
      <c r="L847" s="3"/>
      <c r="O847" s="227"/>
      <c r="Q847" s="94"/>
      <c r="R847" s="94"/>
      <c r="S847" s="94"/>
      <c r="T847" s="94"/>
    </row>
    <row r="848" ht="15.75" customHeight="1">
      <c r="A848" s="234"/>
      <c r="B848" s="222"/>
      <c r="C848" s="223"/>
      <c r="D848" s="231"/>
      <c r="E848" s="3"/>
      <c r="F848" s="3"/>
      <c r="G848" s="3"/>
      <c r="H848" s="3"/>
      <c r="J848" s="226"/>
      <c r="K848" s="3"/>
      <c r="L848" s="3"/>
      <c r="O848" s="227"/>
      <c r="Q848" s="94"/>
      <c r="R848" s="94"/>
      <c r="S848" s="94"/>
      <c r="T848" s="94"/>
    </row>
    <row r="849" ht="15.75" customHeight="1">
      <c r="A849" s="234"/>
      <c r="B849" s="222"/>
      <c r="C849" s="223"/>
      <c r="D849" s="231"/>
      <c r="E849" s="3"/>
      <c r="F849" s="3"/>
      <c r="G849" s="3"/>
      <c r="H849" s="3"/>
      <c r="J849" s="226"/>
      <c r="K849" s="3"/>
      <c r="L849" s="3"/>
      <c r="O849" s="227"/>
      <c r="Q849" s="94"/>
      <c r="R849" s="94"/>
      <c r="S849" s="94"/>
      <c r="T849" s="94"/>
    </row>
    <row r="850" ht="15.75" customHeight="1">
      <c r="A850" s="234"/>
      <c r="B850" s="222"/>
      <c r="C850" s="223"/>
      <c r="D850" s="231"/>
      <c r="E850" s="3"/>
      <c r="F850" s="3"/>
      <c r="G850" s="3"/>
      <c r="H850" s="3"/>
      <c r="J850" s="226"/>
      <c r="K850" s="3"/>
      <c r="L850" s="3"/>
      <c r="O850" s="227"/>
      <c r="Q850" s="94"/>
      <c r="R850" s="94"/>
      <c r="S850" s="94"/>
      <c r="T850" s="94"/>
    </row>
    <row r="851" ht="15.75" customHeight="1">
      <c r="A851" s="234"/>
      <c r="B851" s="222"/>
      <c r="C851" s="223"/>
      <c r="D851" s="231"/>
      <c r="E851" s="3"/>
      <c r="F851" s="3"/>
      <c r="G851" s="3"/>
      <c r="H851" s="3"/>
      <c r="J851" s="226"/>
      <c r="K851" s="3"/>
      <c r="L851" s="3"/>
      <c r="O851" s="227"/>
      <c r="Q851" s="94"/>
      <c r="R851" s="94"/>
      <c r="S851" s="94"/>
      <c r="T851" s="94"/>
    </row>
    <row r="852" ht="15.75" customHeight="1">
      <c r="A852" s="234"/>
      <c r="B852" s="222"/>
      <c r="C852" s="223"/>
      <c r="D852" s="231"/>
      <c r="E852" s="3"/>
      <c r="F852" s="3"/>
      <c r="G852" s="3"/>
      <c r="H852" s="3"/>
      <c r="J852" s="226"/>
      <c r="K852" s="3"/>
      <c r="L852" s="3"/>
      <c r="O852" s="227"/>
      <c r="Q852" s="94"/>
      <c r="R852" s="94"/>
      <c r="S852" s="94"/>
      <c r="T852" s="94"/>
    </row>
    <row r="853" ht="15.75" customHeight="1">
      <c r="A853" s="234"/>
      <c r="B853" s="222"/>
      <c r="C853" s="223"/>
      <c r="D853" s="231"/>
      <c r="E853" s="3"/>
      <c r="F853" s="3"/>
      <c r="G853" s="3"/>
      <c r="H853" s="3"/>
      <c r="J853" s="226"/>
      <c r="K853" s="3"/>
      <c r="L853" s="3"/>
      <c r="O853" s="227"/>
      <c r="Q853" s="94"/>
      <c r="R853" s="94"/>
      <c r="S853" s="94"/>
      <c r="T853" s="94"/>
    </row>
    <row r="854" ht="15.75" customHeight="1">
      <c r="A854" s="234"/>
      <c r="B854" s="222"/>
      <c r="C854" s="223"/>
      <c r="D854" s="231"/>
      <c r="E854" s="3"/>
      <c r="F854" s="3"/>
      <c r="G854" s="3"/>
      <c r="H854" s="3"/>
      <c r="J854" s="226"/>
      <c r="K854" s="3"/>
      <c r="L854" s="3"/>
      <c r="O854" s="227"/>
      <c r="Q854" s="94"/>
      <c r="R854" s="94"/>
      <c r="S854" s="94"/>
      <c r="T854" s="94"/>
    </row>
    <row r="855" ht="15.75" customHeight="1">
      <c r="A855" s="234"/>
      <c r="B855" s="222"/>
      <c r="C855" s="223"/>
      <c r="D855" s="231"/>
      <c r="E855" s="3"/>
      <c r="F855" s="3"/>
      <c r="G855" s="3"/>
      <c r="H855" s="3"/>
      <c r="J855" s="226"/>
      <c r="K855" s="3"/>
      <c r="L855" s="3"/>
      <c r="O855" s="227"/>
      <c r="Q855" s="94"/>
      <c r="R855" s="94"/>
      <c r="S855" s="94"/>
      <c r="T855" s="94"/>
    </row>
    <row r="856" ht="15.75" customHeight="1">
      <c r="A856" s="234"/>
      <c r="B856" s="222"/>
      <c r="C856" s="223"/>
      <c r="D856" s="231"/>
      <c r="E856" s="3"/>
      <c r="F856" s="3"/>
      <c r="G856" s="3"/>
      <c r="H856" s="3"/>
      <c r="J856" s="226"/>
      <c r="K856" s="3"/>
      <c r="L856" s="3"/>
      <c r="O856" s="227"/>
      <c r="Q856" s="94"/>
      <c r="R856" s="94"/>
      <c r="S856" s="94"/>
      <c r="T856" s="94"/>
    </row>
    <row r="857" ht="15.75" customHeight="1">
      <c r="A857" s="234"/>
      <c r="B857" s="222"/>
      <c r="C857" s="223"/>
      <c r="D857" s="231"/>
      <c r="E857" s="3"/>
      <c r="F857" s="3"/>
      <c r="G857" s="3"/>
      <c r="H857" s="3"/>
      <c r="J857" s="226"/>
      <c r="K857" s="3"/>
      <c r="L857" s="3"/>
      <c r="O857" s="227"/>
      <c r="Q857" s="94"/>
      <c r="R857" s="94"/>
      <c r="S857" s="94"/>
      <c r="T857" s="94"/>
    </row>
    <row r="858" ht="15.75" customHeight="1">
      <c r="A858" s="234"/>
      <c r="B858" s="222"/>
      <c r="C858" s="223"/>
      <c r="D858" s="231"/>
      <c r="E858" s="3"/>
      <c r="F858" s="3"/>
      <c r="G858" s="3"/>
      <c r="H858" s="3"/>
      <c r="J858" s="226"/>
      <c r="K858" s="3"/>
      <c r="L858" s="3"/>
      <c r="O858" s="227"/>
      <c r="Q858" s="94"/>
      <c r="R858" s="94"/>
      <c r="S858" s="94"/>
      <c r="T858" s="94"/>
    </row>
    <row r="859" ht="15.75" customHeight="1">
      <c r="A859" s="234"/>
      <c r="B859" s="222"/>
      <c r="C859" s="223"/>
      <c r="D859" s="231"/>
      <c r="E859" s="3"/>
      <c r="F859" s="3"/>
      <c r="G859" s="3"/>
      <c r="H859" s="3"/>
      <c r="J859" s="226"/>
      <c r="K859" s="3"/>
      <c r="L859" s="3"/>
      <c r="O859" s="227"/>
      <c r="Q859" s="94"/>
      <c r="R859" s="94"/>
      <c r="S859" s="94"/>
      <c r="T859" s="94"/>
    </row>
    <row r="860" ht="15.75" customHeight="1">
      <c r="A860" s="234"/>
      <c r="B860" s="222"/>
      <c r="C860" s="223"/>
      <c r="D860" s="231"/>
      <c r="E860" s="3"/>
      <c r="F860" s="3"/>
      <c r="G860" s="3"/>
      <c r="H860" s="3"/>
      <c r="J860" s="226"/>
      <c r="K860" s="3"/>
      <c r="L860" s="3"/>
      <c r="O860" s="227"/>
      <c r="Q860" s="94"/>
      <c r="R860" s="94"/>
      <c r="S860" s="94"/>
      <c r="T860" s="94"/>
    </row>
    <row r="861" ht="15.75" customHeight="1">
      <c r="A861" s="234"/>
      <c r="B861" s="222"/>
      <c r="C861" s="223"/>
      <c r="D861" s="231"/>
      <c r="E861" s="3"/>
      <c r="F861" s="3"/>
      <c r="G861" s="3"/>
      <c r="H861" s="3"/>
      <c r="J861" s="226"/>
      <c r="K861" s="3"/>
      <c r="L861" s="3"/>
      <c r="O861" s="227"/>
      <c r="Q861" s="94"/>
      <c r="R861" s="94"/>
      <c r="S861" s="94"/>
      <c r="T861" s="94"/>
    </row>
    <row r="862" ht="15.75" customHeight="1">
      <c r="A862" s="234"/>
      <c r="B862" s="222"/>
      <c r="C862" s="223"/>
      <c r="D862" s="231"/>
      <c r="E862" s="3"/>
      <c r="F862" s="3"/>
      <c r="G862" s="3"/>
      <c r="H862" s="3"/>
      <c r="J862" s="226"/>
      <c r="K862" s="3"/>
      <c r="L862" s="3"/>
      <c r="O862" s="227"/>
      <c r="Q862" s="94"/>
      <c r="R862" s="94"/>
      <c r="S862" s="94"/>
      <c r="T862" s="94"/>
    </row>
    <row r="863" ht="15.75" customHeight="1">
      <c r="A863" s="234"/>
      <c r="B863" s="222"/>
      <c r="C863" s="223"/>
      <c r="D863" s="231"/>
      <c r="E863" s="3"/>
      <c r="F863" s="3"/>
      <c r="G863" s="3"/>
      <c r="H863" s="3"/>
      <c r="J863" s="226"/>
      <c r="K863" s="3"/>
      <c r="L863" s="3"/>
      <c r="O863" s="227"/>
      <c r="Q863" s="94"/>
      <c r="R863" s="94"/>
      <c r="S863" s="94"/>
      <c r="T863" s="94"/>
    </row>
    <row r="864" ht="15.75" customHeight="1">
      <c r="A864" s="234"/>
      <c r="B864" s="222"/>
      <c r="C864" s="223"/>
      <c r="D864" s="231"/>
      <c r="E864" s="3"/>
      <c r="F864" s="3"/>
      <c r="G864" s="3"/>
      <c r="H864" s="3"/>
      <c r="J864" s="226"/>
      <c r="K864" s="3"/>
      <c r="L864" s="3"/>
      <c r="O864" s="227"/>
      <c r="Q864" s="94"/>
      <c r="R864" s="94"/>
      <c r="S864" s="94"/>
      <c r="T864" s="94"/>
    </row>
    <row r="865" ht="15.75" customHeight="1">
      <c r="A865" s="234"/>
      <c r="B865" s="222"/>
      <c r="C865" s="223"/>
      <c r="D865" s="231"/>
      <c r="E865" s="3"/>
      <c r="F865" s="3"/>
      <c r="G865" s="3"/>
      <c r="H865" s="3"/>
      <c r="J865" s="226"/>
      <c r="K865" s="3"/>
      <c r="L865" s="3"/>
      <c r="O865" s="227"/>
      <c r="Q865" s="94"/>
      <c r="R865" s="94"/>
      <c r="S865" s="94"/>
      <c r="T865" s="94"/>
    </row>
    <row r="866" ht="15.75" customHeight="1">
      <c r="A866" s="234"/>
      <c r="B866" s="222"/>
      <c r="C866" s="223"/>
      <c r="D866" s="231"/>
      <c r="E866" s="3"/>
      <c r="F866" s="3"/>
      <c r="G866" s="3"/>
      <c r="H866" s="3"/>
      <c r="J866" s="226"/>
      <c r="K866" s="3"/>
      <c r="L866" s="3"/>
      <c r="O866" s="227"/>
      <c r="Q866" s="94"/>
      <c r="R866" s="94"/>
      <c r="S866" s="94"/>
      <c r="T866" s="94"/>
    </row>
    <row r="867" ht="15.75" customHeight="1">
      <c r="A867" s="234"/>
      <c r="B867" s="222"/>
      <c r="C867" s="223"/>
      <c r="D867" s="231"/>
      <c r="E867" s="3"/>
      <c r="F867" s="3"/>
      <c r="G867" s="3"/>
      <c r="H867" s="3"/>
      <c r="J867" s="226"/>
      <c r="K867" s="3"/>
      <c r="L867" s="3"/>
      <c r="O867" s="227"/>
      <c r="Q867" s="94"/>
      <c r="R867" s="94"/>
      <c r="S867" s="94"/>
      <c r="T867" s="94"/>
    </row>
    <row r="868" ht="15.75" customHeight="1">
      <c r="A868" s="234"/>
      <c r="B868" s="222"/>
      <c r="C868" s="223"/>
      <c r="D868" s="231"/>
      <c r="E868" s="3"/>
      <c r="F868" s="3"/>
      <c r="G868" s="3"/>
      <c r="H868" s="3"/>
      <c r="J868" s="226"/>
      <c r="K868" s="3"/>
      <c r="L868" s="3"/>
      <c r="O868" s="227"/>
      <c r="Q868" s="94"/>
      <c r="R868" s="94"/>
      <c r="S868" s="94"/>
      <c r="T868" s="94"/>
    </row>
    <row r="869" ht="15.75" customHeight="1">
      <c r="A869" s="234"/>
      <c r="B869" s="222"/>
      <c r="C869" s="223"/>
      <c r="D869" s="231"/>
      <c r="E869" s="3"/>
      <c r="F869" s="3"/>
      <c r="G869" s="3"/>
      <c r="H869" s="3"/>
      <c r="J869" s="226"/>
      <c r="K869" s="3"/>
      <c r="L869" s="3"/>
      <c r="O869" s="227"/>
      <c r="Q869" s="94"/>
      <c r="R869" s="94"/>
      <c r="S869" s="94"/>
      <c r="T869" s="94"/>
    </row>
    <row r="870" ht="15.75" customHeight="1">
      <c r="A870" s="234"/>
      <c r="B870" s="222"/>
      <c r="C870" s="223"/>
      <c r="D870" s="231"/>
      <c r="E870" s="3"/>
      <c r="F870" s="3"/>
      <c r="G870" s="3"/>
      <c r="H870" s="3"/>
      <c r="J870" s="226"/>
      <c r="K870" s="3"/>
      <c r="L870" s="3"/>
      <c r="O870" s="227"/>
      <c r="Q870" s="94"/>
      <c r="R870" s="94"/>
      <c r="S870" s="94"/>
      <c r="T870" s="94"/>
    </row>
    <row r="871" ht="15.75" customHeight="1">
      <c r="A871" s="234"/>
      <c r="B871" s="222"/>
      <c r="C871" s="223"/>
      <c r="D871" s="231"/>
      <c r="E871" s="3"/>
      <c r="F871" s="3"/>
      <c r="G871" s="3"/>
      <c r="H871" s="3"/>
      <c r="J871" s="226"/>
      <c r="K871" s="3"/>
      <c r="L871" s="3"/>
      <c r="O871" s="227"/>
      <c r="Q871" s="94"/>
      <c r="R871" s="94"/>
      <c r="S871" s="94"/>
      <c r="T871" s="94"/>
    </row>
    <row r="872" ht="15.75" customHeight="1">
      <c r="A872" s="234"/>
      <c r="B872" s="222"/>
      <c r="C872" s="223"/>
      <c r="D872" s="231"/>
      <c r="E872" s="3"/>
      <c r="F872" s="3"/>
      <c r="G872" s="3"/>
      <c r="H872" s="3"/>
      <c r="J872" s="226"/>
      <c r="K872" s="3"/>
      <c r="L872" s="3"/>
      <c r="O872" s="227"/>
      <c r="Q872" s="94"/>
      <c r="R872" s="94"/>
      <c r="S872" s="94"/>
      <c r="T872" s="94"/>
    </row>
    <row r="873" ht="15.75" customHeight="1">
      <c r="A873" s="234"/>
      <c r="B873" s="222"/>
      <c r="C873" s="223"/>
      <c r="D873" s="231"/>
      <c r="E873" s="3"/>
      <c r="F873" s="3"/>
      <c r="G873" s="3"/>
      <c r="H873" s="3"/>
      <c r="J873" s="226"/>
      <c r="K873" s="3"/>
      <c r="L873" s="3"/>
      <c r="O873" s="227"/>
      <c r="Q873" s="94"/>
      <c r="R873" s="94"/>
      <c r="S873" s="94"/>
      <c r="T873" s="94"/>
    </row>
    <row r="874" ht="15.75" customHeight="1">
      <c r="A874" s="234"/>
      <c r="B874" s="222"/>
      <c r="C874" s="223"/>
      <c r="D874" s="231"/>
      <c r="E874" s="3"/>
      <c r="F874" s="3"/>
      <c r="G874" s="3"/>
      <c r="H874" s="3"/>
      <c r="J874" s="226"/>
      <c r="K874" s="3"/>
      <c r="L874" s="3"/>
      <c r="O874" s="227"/>
      <c r="Q874" s="94"/>
      <c r="R874" s="94"/>
      <c r="S874" s="94"/>
      <c r="T874" s="94"/>
    </row>
    <row r="875" ht="15.75" customHeight="1">
      <c r="A875" s="234"/>
      <c r="B875" s="222"/>
      <c r="C875" s="223"/>
      <c r="D875" s="231"/>
      <c r="E875" s="3"/>
      <c r="F875" s="3"/>
      <c r="G875" s="3"/>
      <c r="H875" s="3"/>
      <c r="J875" s="226"/>
      <c r="K875" s="3"/>
      <c r="L875" s="3"/>
      <c r="O875" s="227"/>
      <c r="Q875" s="94"/>
      <c r="R875" s="94"/>
      <c r="S875" s="94"/>
      <c r="T875" s="94"/>
    </row>
    <row r="876" ht="15.75" customHeight="1">
      <c r="A876" s="234"/>
      <c r="B876" s="222"/>
      <c r="C876" s="223"/>
      <c r="D876" s="231"/>
      <c r="E876" s="3"/>
      <c r="F876" s="3"/>
      <c r="G876" s="3"/>
      <c r="H876" s="3"/>
      <c r="J876" s="226"/>
      <c r="K876" s="3"/>
      <c r="L876" s="3"/>
      <c r="O876" s="227"/>
      <c r="Q876" s="94"/>
      <c r="R876" s="94"/>
      <c r="S876" s="94"/>
      <c r="T876" s="94"/>
    </row>
    <row r="877" ht="15.75" customHeight="1">
      <c r="A877" s="234"/>
      <c r="B877" s="222"/>
      <c r="C877" s="223"/>
      <c r="D877" s="231"/>
      <c r="E877" s="3"/>
      <c r="F877" s="3"/>
      <c r="G877" s="3"/>
      <c r="H877" s="3"/>
      <c r="J877" s="226"/>
      <c r="K877" s="3"/>
      <c r="L877" s="3"/>
      <c r="O877" s="227"/>
      <c r="Q877" s="94"/>
      <c r="R877" s="94"/>
      <c r="S877" s="94"/>
      <c r="T877" s="94"/>
    </row>
    <row r="878" ht="15.75" customHeight="1">
      <c r="A878" s="234"/>
      <c r="B878" s="222"/>
      <c r="C878" s="223"/>
      <c r="D878" s="231"/>
      <c r="E878" s="3"/>
      <c r="F878" s="3"/>
      <c r="G878" s="3"/>
      <c r="H878" s="3"/>
      <c r="J878" s="226"/>
      <c r="K878" s="3"/>
      <c r="L878" s="3"/>
      <c r="O878" s="227"/>
      <c r="Q878" s="94"/>
      <c r="R878" s="94"/>
      <c r="S878" s="94"/>
      <c r="T878" s="94"/>
    </row>
    <row r="879" ht="15.75" customHeight="1">
      <c r="A879" s="234"/>
      <c r="B879" s="222"/>
      <c r="C879" s="223"/>
      <c r="D879" s="231"/>
      <c r="E879" s="3"/>
      <c r="F879" s="3"/>
      <c r="G879" s="3"/>
      <c r="H879" s="3"/>
      <c r="J879" s="226"/>
      <c r="K879" s="3"/>
      <c r="L879" s="3"/>
      <c r="O879" s="227"/>
      <c r="Q879" s="94"/>
      <c r="R879" s="94"/>
      <c r="S879" s="94"/>
      <c r="T879" s="94"/>
    </row>
    <row r="880" ht="15.75" customHeight="1">
      <c r="A880" s="234"/>
      <c r="B880" s="222"/>
      <c r="C880" s="223"/>
      <c r="D880" s="231"/>
      <c r="E880" s="3"/>
      <c r="F880" s="3"/>
      <c r="G880" s="3"/>
      <c r="H880" s="3"/>
      <c r="J880" s="226"/>
      <c r="K880" s="3"/>
      <c r="L880" s="3"/>
      <c r="O880" s="227"/>
      <c r="Q880" s="94"/>
      <c r="R880" s="94"/>
      <c r="S880" s="94"/>
      <c r="T880" s="94"/>
    </row>
    <row r="881" ht="15.75" customHeight="1">
      <c r="A881" s="234"/>
      <c r="B881" s="222"/>
      <c r="C881" s="223"/>
      <c r="D881" s="231"/>
      <c r="E881" s="3"/>
      <c r="F881" s="3"/>
      <c r="G881" s="3"/>
      <c r="H881" s="3"/>
      <c r="J881" s="226"/>
      <c r="K881" s="3"/>
      <c r="L881" s="3"/>
      <c r="O881" s="227"/>
      <c r="Q881" s="94"/>
      <c r="R881" s="94"/>
      <c r="S881" s="94"/>
      <c r="T881" s="94"/>
    </row>
    <row r="882" ht="15.75" customHeight="1">
      <c r="A882" s="234"/>
      <c r="B882" s="222"/>
      <c r="C882" s="223"/>
      <c r="D882" s="231"/>
      <c r="E882" s="3"/>
      <c r="F882" s="3"/>
      <c r="G882" s="3"/>
      <c r="H882" s="3"/>
      <c r="J882" s="226"/>
      <c r="K882" s="3"/>
      <c r="L882" s="3"/>
      <c r="O882" s="227"/>
      <c r="Q882" s="94"/>
      <c r="R882" s="94"/>
      <c r="S882" s="94"/>
      <c r="T882" s="94"/>
    </row>
    <row r="883" ht="15.75" customHeight="1">
      <c r="A883" s="234"/>
      <c r="B883" s="222"/>
      <c r="C883" s="223"/>
      <c r="D883" s="231"/>
      <c r="E883" s="3"/>
      <c r="F883" s="3"/>
      <c r="G883" s="3"/>
      <c r="H883" s="3"/>
      <c r="J883" s="226"/>
      <c r="K883" s="3"/>
      <c r="L883" s="3"/>
      <c r="O883" s="227"/>
      <c r="Q883" s="94"/>
      <c r="R883" s="94"/>
      <c r="S883" s="94"/>
      <c r="T883" s="94"/>
    </row>
    <row r="884" ht="15.75" customHeight="1">
      <c r="A884" s="234"/>
      <c r="B884" s="222"/>
      <c r="C884" s="223"/>
      <c r="D884" s="231"/>
      <c r="E884" s="3"/>
      <c r="F884" s="3"/>
      <c r="G884" s="3"/>
      <c r="H884" s="3"/>
      <c r="J884" s="226"/>
      <c r="K884" s="3"/>
      <c r="L884" s="3"/>
      <c r="O884" s="227"/>
      <c r="Q884" s="94"/>
      <c r="R884" s="94"/>
      <c r="S884" s="94"/>
      <c r="T884" s="94"/>
    </row>
    <row r="885" ht="15.75" customHeight="1">
      <c r="A885" s="234"/>
      <c r="B885" s="222"/>
      <c r="C885" s="223"/>
      <c r="D885" s="231"/>
      <c r="E885" s="3"/>
      <c r="F885" s="3"/>
      <c r="G885" s="3"/>
      <c r="H885" s="3"/>
      <c r="J885" s="226"/>
      <c r="K885" s="3"/>
      <c r="L885" s="3"/>
      <c r="O885" s="227"/>
      <c r="Q885" s="94"/>
      <c r="R885" s="94"/>
      <c r="S885" s="94"/>
      <c r="T885" s="94"/>
    </row>
    <row r="886" ht="15.75" customHeight="1">
      <c r="A886" s="234"/>
      <c r="B886" s="222"/>
      <c r="C886" s="223"/>
      <c r="D886" s="231"/>
      <c r="E886" s="3"/>
      <c r="F886" s="3"/>
      <c r="G886" s="3"/>
      <c r="H886" s="3"/>
      <c r="J886" s="226"/>
      <c r="K886" s="3"/>
      <c r="L886" s="3"/>
      <c r="O886" s="227"/>
      <c r="Q886" s="94"/>
      <c r="R886" s="94"/>
      <c r="S886" s="94"/>
      <c r="T886" s="94"/>
    </row>
    <row r="887" ht="15.75" customHeight="1">
      <c r="A887" s="234"/>
      <c r="B887" s="222"/>
      <c r="C887" s="223"/>
      <c r="D887" s="231"/>
      <c r="E887" s="3"/>
      <c r="F887" s="3"/>
      <c r="G887" s="3"/>
      <c r="H887" s="3"/>
      <c r="J887" s="226"/>
      <c r="K887" s="3"/>
      <c r="L887" s="3"/>
      <c r="O887" s="227"/>
      <c r="Q887" s="94"/>
      <c r="R887" s="94"/>
      <c r="S887" s="94"/>
      <c r="T887" s="94"/>
    </row>
    <row r="888" ht="15.75" customHeight="1">
      <c r="A888" s="234"/>
      <c r="B888" s="222"/>
      <c r="C888" s="223"/>
      <c r="D888" s="231"/>
      <c r="E888" s="3"/>
      <c r="F888" s="3"/>
      <c r="G888" s="3"/>
      <c r="H888" s="3"/>
      <c r="J888" s="226"/>
      <c r="K888" s="3"/>
      <c r="L888" s="3"/>
      <c r="O888" s="227"/>
      <c r="Q888" s="94"/>
      <c r="R888" s="94"/>
      <c r="S888" s="94"/>
      <c r="T888" s="94"/>
    </row>
    <row r="889" ht="15.75" customHeight="1">
      <c r="A889" s="234"/>
      <c r="B889" s="222"/>
      <c r="C889" s="223"/>
      <c r="D889" s="231"/>
      <c r="E889" s="3"/>
      <c r="F889" s="3"/>
      <c r="G889" s="3"/>
      <c r="H889" s="3"/>
      <c r="J889" s="226"/>
      <c r="K889" s="3"/>
      <c r="L889" s="3"/>
      <c r="O889" s="227"/>
      <c r="Q889" s="94"/>
      <c r="R889" s="94"/>
      <c r="S889" s="94"/>
      <c r="T889" s="94"/>
    </row>
    <row r="890" ht="15.75" customHeight="1">
      <c r="A890" s="234"/>
      <c r="B890" s="222"/>
      <c r="C890" s="223"/>
      <c r="D890" s="231"/>
      <c r="E890" s="3"/>
      <c r="F890" s="3"/>
      <c r="G890" s="3"/>
      <c r="H890" s="3"/>
      <c r="J890" s="226"/>
      <c r="K890" s="3"/>
      <c r="L890" s="3"/>
      <c r="O890" s="227"/>
      <c r="Q890" s="94"/>
      <c r="R890" s="94"/>
      <c r="S890" s="94"/>
      <c r="T890" s="94"/>
    </row>
    <row r="891" ht="15.75" customHeight="1">
      <c r="A891" s="234"/>
      <c r="B891" s="222"/>
      <c r="C891" s="223"/>
      <c r="D891" s="231"/>
      <c r="E891" s="3"/>
      <c r="F891" s="3"/>
      <c r="G891" s="3"/>
      <c r="H891" s="3"/>
      <c r="J891" s="226"/>
      <c r="K891" s="3"/>
      <c r="L891" s="3"/>
      <c r="O891" s="227"/>
      <c r="Q891" s="94"/>
      <c r="R891" s="94"/>
      <c r="S891" s="94"/>
      <c r="T891" s="94"/>
    </row>
    <row r="892" ht="15.75" customHeight="1">
      <c r="A892" s="234"/>
      <c r="B892" s="222"/>
      <c r="C892" s="223"/>
      <c r="D892" s="231"/>
      <c r="E892" s="3"/>
      <c r="F892" s="3"/>
      <c r="G892" s="3"/>
      <c r="H892" s="3"/>
      <c r="J892" s="226"/>
      <c r="K892" s="3"/>
      <c r="L892" s="3"/>
      <c r="O892" s="227"/>
      <c r="Q892" s="94"/>
      <c r="R892" s="94"/>
      <c r="S892" s="94"/>
      <c r="T892" s="94"/>
    </row>
    <row r="893" ht="15.75" customHeight="1">
      <c r="A893" s="234"/>
      <c r="B893" s="222"/>
      <c r="C893" s="223"/>
      <c r="D893" s="231"/>
      <c r="E893" s="3"/>
      <c r="F893" s="3"/>
      <c r="G893" s="3"/>
      <c r="H893" s="3"/>
      <c r="J893" s="226"/>
      <c r="K893" s="3"/>
      <c r="L893" s="3"/>
      <c r="O893" s="227"/>
      <c r="Q893" s="94"/>
      <c r="R893" s="94"/>
      <c r="S893" s="94"/>
      <c r="T893" s="94"/>
    </row>
    <row r="894" ht="15.75" customHeight="1">
      <c r="A894" s="234"/>
      <c r="B894" s="222"/>
      <c r="C894" s="223"/>
      <c r="D894" s="231"/>
      <c r="E894" s="3"/>
      <c r="F894" s="3"/>
      <c r="G894" s="3"/>
      <c r="H894" s="3"/>
      <c r="J894" s="226"/>
      <c r="K894" s="3"/>
      <c r="L894" s="3"/>
      <c r="O894" s="227"/>
      <c r="Q894" s="94"/>
      <c r="R894" s="94"/>
      <c r="S894" s="94"/>
      <c r="T894" s="94"/>
    </row>
    <row r="895" ht="15.75" customHeight="1">
      <c r="A895" s="234"/>
      <c r="B895" s="222"/>
      <c r="C895" s="223"/>
      <c r="D895" s="231"/>
      <c r="E895" s="3"/>
      <c r="F895" s="3"/>
      <c r="G895" s="3"/>
      <c r="H895" s="3"/>
      <c r="J895" s="226"/>
      <c r="K895" s="3"/>
      <c r="L895" s="3"/>
      <c r="O895" s="227"/>
      <c r="Q895" s="94"/>
      <c r="R895" s="94"/>
      <c r="S895" s="94"/>
      <c r="T895" s="94"/>
    </row>
    <row r="896" ht="15.75" customHeight="1">
      <c r="A896" s="234"/>
      <c r="B896" s="222"/>
      <c r="C896" s="223"/>
      <c r="D896" s="231"/>
      <c r="E896" s="3"/>
      <c r="F896" s="3"/>
      <c r="G896" s="3"/>
      <c r="H896" s="3"/>
      <c r="J896" s="226"/>
      <c r="K896" s="3"/>
      <c r="L896" s="3"/>
      <c r="O896" s="227"/>
      <c r="Q896" s="94"/>
      <c r="R896" s="94"/>
      <c r="S896" s="94"/>
      <c r="T896" s="94"/>
    </row>
    <row r="897" ht="15.75" customHeight="1">
      <c r="A897" s="234"/>
      <c r="B897" s="222"/>
      <c r="C897" s="223"/>
      <c r="D897" s="231"/>
      <c r="E897" s="3"/>
      <c r="F897" s="3"/>
      <c r="G897" s="3"/>
      <c r="H897" s="3"/>
      <c r="J897" s="226"/>
      <c r="K897" s="3"/>
      <c r="L897" s="3"/>
      <c r="O897" s="227"/>
      <c r="Q897" s="94"/>
      <c r="R897" s="94"/>
      <c r="S897" s="94"/>
      <c r="T897" s="94"/>
    </row>
    <row r="898" ht="15.75" customHeight="1">
      <c r="A898" s="234"/>
      <c r="B898" s="222"/>
      <c r="C898" s="223"/>
      <c r="D898" s="231"/>
      <c r="E898" s="3"/>
      <c r="F898" s="3"/>
      <c r="G898" s="3"/>
      <c r="H898" s="3"/>
      <c r="J898" s="226"/>
      <c r="K898" s="3"/>
      <c r="L898" s="3"/>
      <c r="O898" s="227"/>
      <c r="Q898" s="94"/>
      <c r="R898" s="94"/>
      <c r="S898" s="94"/>
      <c r="T898" s="94"/>
    </row>
    <row r="899" ht="15.75" customHeight="1">
      <c r="A899" s="234"/>
      <c r="B899" s="222"/>
      <c r="C899" s="223"/>
      <c r="D899" s="231"/>
      <c r="E899" s="3"/>
      <c r="F899" s="3"/>
      <c r="G899" s="3"/>
      <c r="H899" s="3"/>
      <c r="J899" s="226"/>
      <c r="K899" s="3"/>
      <c r="L899" s="3"/>
      <c r="O899" s="227"/>
      <c r="Q899" s="94"/>
      <c r="R899" s="94"/>
      <c r="S899" s="94"/>
      <c r="T899" s="94"/>
    </row>
    <row r="900" ht="15.75" customHeight="1">
      <c r="A900" s="234"/>
      <c r="B900" s="222"/>
      <c r="C900" s="223"/>
      <c r="D900" s="231"/>
      <c r="E900" s="3"/>
      <c r="F900" s="3"/>
      <c r="G900" s="3"/>
      <c r="H900" s="3"/>
      <c r="J900" s="226"/>
      <c r="K900" s="3"/>
      <c r="L900" s="3"/>
      <c r="O900" s="227"/>
      <c r="Q900" s="94"/>
      <c r="R900" s="94"/>
      <c r="S900" s="94"/>
      <c r="T900" s="94"/>
    </row>
    <row r="901" ht="15.75" customHeight="1">
      <c r="A901" s="234"/>
      <c r="B901" s="222"/>
      <c r="C901" s="223"/>
      <c r="D901" s="231"/>
      <c r="E901" s="3"/>
      <c r="F901" s="3"/>
      <c r="G901" s="3"/>
      <c r="H901" s="3"/>
      <c r="J901" s="226"/>
      <c r="K901" s="3"/>
      <c r="L901" s="3"/>
      <c r="O901" s="227"/>
      <c r="Q901" s="94"/>
      <c r="R901" s="94"/>
      <c r="S901" s="94"/>
      <c r="T901" s="94"/>
    </row>
    <row r="902" ht="15.75" customHeight="1">
      <c r="A902" s="234"/>
      <c r="B902" s="222"/>
      <c r="C902" s="223"/>
      <c r="D902" s="231"/>
      <c r="E902" s="3"/>
      <c r="F902" s="3"/>
      <c r="G902" s="3"/>
      <c r="H902" s="3"/>
      <c r="J902" s="226"/>
      <c r="K902" s="3"/>
      <c r="L902" s="3"/>
      <c r="O902" s="227"/>
      <c r="Q902" s="94"/>
      <c r="R902" s="94"/>
      <c r="S902" s="94"/>
      <c r="T902" s="94"/>
    </row>
    <row r="903" ht="15.75" customHeight="1">
      <c r="A903" s="234"/>
      <c r="B903" s="222"/>
      <c r="C903" s="223"/>
      <c r="D903" s="231"/>
      <c r="E903" s="3"/>
      <c r="F903" s="3"/>
      <c r="G903" s="3"/>
      <c r="H903" s="3"/>
      <c r="J903" s="226"/>
      <c r="K903" s="3"/>
      <c r="L903" s="3"/>
      <c r="O903" s="227"/>
      <c r="Q903" s="94"/>
      <c r="R903" s="94"/>
      <c r="S903" s="94"/>
      <c r="T903" s="94"/>
    </row>
    <row r="904" ht="15.75" customHeight="1">
      <c r="A904" s="234"/>
      <c r="B904" s="222"/>
      <c r="C904" s="223"/>
      <c r="D904" s="231"/>
      <c r="E904" s="3"/>
      <c r="F904" s="3"/>
      <c r="G904" s="3"/>
      <c r="H904" s="3"/>
      <c r="J904" s="226"/>
      <c r="K904" s="3"/>
      <c r="L904" s="3"/>
      <c r="O904" s="227"/>
      <c r="Q904" s="94"/>
      <c r="R904" s="94"/>
      <c r="S904" s="94"/>
      <c r="T904" s="94"/>
    </row>
    <row r="905" ht="15.75" customHeight="1">
      <c r="A905" s="234"/>
      <c r="B905" s="222"/>
      <c r="C905" s="223"/>
      <c r="D905" s="231"/>
      <c r="E905" s="3"/>
      <c r="F905" s="3"/>
      <c r="G905" s="3"/>
      <c r="H905" s="3"/>
      <c r="J905" s="226"/>
      <c r="K905" s="3"/>
      <c r="L905" s="3"/>
      <c r="O905" s="227"/>
      <c r="Q905" s="94"/>
      <c r="R905" s="94"/>
      <c r="S905" s="94"/>
      <c r="T905" s="94"/>
    </row>
    <row r="906" ht="15.75" customHeight="1">
      <c r="A906" s="234"/>
      <c r="B906" s="222"/>
      <c r="C906" s="223"/>
      <c r="D906" s="231"/>
      <c r="E906" s="3"/>
      <c r="F906" s="3"/>
      <c r="G906" s="3"/>
      <c r="H906" s="3"/>
      <c r="J906" s="226"/>
      <c r="K906" s="3"/>
      <c r="L906" s="3"/>
      <c r="O906" s="227"/>
      <c r="Q906" s="94"/>
      <c r="R906" s="94"/>
      <c r="S906" s="94"/>
      <c r="T906" s="94"/>
    </row>
    <row r="907" ht="15.75" customHeight="1">
      <c r="A907" s="234"/>
      <c r="B907" s="222"/>
      <c r="C907" s="223"/>
      <c r="D907" s="231"/>
      <c r="E907" s="3"/>
      <c r="F907" s="3"/>
      <c r="G907" s="3"/>
      <c r="H907" s="3"/>
      <c r="J907" s="226"/>
      <c r="K907" s="3"/>
      <c r="L907" s="3"/>
      <c r="O907" s="227"/>
      <c r="Q907" s="94"/>
      <c r="R907" s="94"/>
      <c r="S907" s="94"/>
      <c r="T907" s="94"/>
    </row>
    <row r="908" ht="15.75" customHeight="1">
      <c r="A908" s="234"/>
      <c r="B908" s="222"/>
      <c r="C908" s="223"/>
      <c r="D908" s="231"/>
      <c r="E908" s="3"/>
      <c r="F908" s="3"/>
      <c r="G908" s="3"/>
      <c r="H908" s="3"/>
      <c r="J908" s="226"/>
      <c r="K908" s="3"/>
      <c r="L908" s="3"/>
      <c r="O908" s="227"/>
      <c r="Q908" s="94"/>
      <c r="R908" s="94"/>
      <c r="S908" s="94"/>
      <c r="T908" s="94"/>
    </row>
    <row r="909" ht="15.75" customHeight="1">
      <c r="A909" s="234"/>
      <c r="B909" s="222"/>
      <c r="C909" s="223"/>
      <c r="D909" s="231"/>
      <c r="E909" s="3"/>
      <c r="F909" s="3"/>
      <c r="G909" s="3"/>
      <c r="H909" s="3"/>
      <c r="J909" s="226"/>
      <c r="K909" s="3"/>
      <c r="L909" s="3"/>
      <c r="O909" s="227"/>
      <c r="Q909" s="94"/>
      <c r="R909" s="94"/>
      <c r="S909" s="94"/>
      <c r="T909" s="94"/>
    </row>
    <row r="910" ht="15.75" customHeight="1">
      <c r="A910" s="234"/>
      <c r="B910" s="222"/>
      <c r="C910" s="223"/>
      <c r="D910" s="231"/>
      <c r="E910" s="3"/>
      <c r="F910" s="3"/>
      <c r="G910" s="3"/>
      <c r="H910" s="3"/>
      <c r="J910" s="226"/>
      <c r="K910" s="3"/>
      <c r="L910" s="3"/>
      <c r="O910" s="227"/>
      <c r="Q910" s="94"/>
      <c r="R910" s="94"/>
      <c r="S910" s="94"/>
      <c r="T910" s="94"/>
    </row>
    <row r="911" ht="15.75" customHeight="1">
      <c r="A911" s="234"/>
      <c r="B911" s="222"/>
      <c r="C911" s="223"/>
      <c r="D911" s="231"/>
      <c r="E911" s="3"/>
      <c r="F911" s="3"/>
      <c r="G911" s="3"/>
      <c r="H911" s="3"/>
      <c r="J911" s="226"/>
      <c r="K911" s="3"/>
      <c r="L911" s="3"/>
      <c r="O911" s="227"/>
      <c r="Q911" s="94"/>
      <c r="R911" s="94"/>
      <c r="S911" s="94"/>
      <c r="T911" s="94"/>
    </row>
    <row r="912" ht="15.75" customHeight="1">
      <c r="A912" s="234"/>
      <c r="B912" s="222"/>
      <c r="C912" s="223"/>
      <c r="D912" s="231"/>
      <c r="E912" s="3"/>
      <c r="F912" s="3"/>
      <c r="G912" s="3"/>
      <c r="H912" s="3"/>
      <c r="J912" s="226"/>
      <c r="K912" s="3"/>
      <c r="L912" s="3"/>
      <c r="O912" s="227"/>
      <c r="Q912" s="94"/>
      <c r="R912" s="94"/>
      <c r="S912" s="94"/>
      <c r="T912" s="94"/>
    </row>
    <row r="913" ht="15.75" customHeight="1">
      <c r="A913" s="234"/>
      <c r="B913" s="222"/>
      <c r="C913" s="223"/>
      <c r="D913" s="231"/>
      <c r="E913" s="3"/>
      <c r="F913" s="3"/>
      <c r="G913" s="3"/>
      <c r="H913" s="3"/>
      <c r="J913" s="226"/>
      <c r="K913" s="3"/>
      <c r="L913" s="3"/>
      <c r="O913" s="227"/>
      <c r="Q913" s="94"/>
      <c r="R913" s="94"/>
      <c r="S913" s="94"/>
      <c r="T913" s="94"/>
    </row>
    <row r="914" ht="15.75" customHeight="1">
      <c r="A914" s="234"/>
      <c r="B914" s="222"/>
      <c r="C914" s="223"/>
      <c r="D914" s="231"/>
      <c r="E914" s="3"/>
      <c r="F914" s="3"/>
      <c r="G914" s="3"/>
      <c r="H914" s="3"/>
      <c r="J914" s="226"/>
      <c r="K914" s="3"/>
      <c r="L914" s="3"/>
      <c r="O914" s="227"/>
      <c r="Q914" s="94"/>
      <c r="R914" s="94"/>
      <c r="S914" s="94"/>
      <c r="T914" s="94"/>
    </row>
    <row r="915" ht="15.75" customHeight="1">
      <c r="A915" s="234"/>
      <c r="B915" s="222"/>
      <c r="C915" s="223"/>
      <c r="D915" s="231"/>
      <c r="E915" s="3"/>
      <c r="F915" s="3"/>
      <c r="G915" s="3"/>
      <c r="H915" s="3"/>
      <c r="J915" s="226"/>
      <c r="K915" s="3"/>
      <c r="L915" s="3"/>
      <c r="O915" s="227"/>
      <c r="Q915" s="94"/>
      <c r="R915" s="94"/>
      <c r="S915" s="94"/>
      <c r="T915" s="94"/>
    </row>
    <row r="916" ht="15.75" customHeight="1">
      <c r="A916" s="234"/>
      <c r="B916" s="222"/>
      <c r="C916" s="223"/>
      <c r="D916" s="231"/>
      <c r="E916" s="3"/>
      <c r="F916" s="3"/>
      <c r="G916" s="3"/>
      <c r="H916" s="3"/>
      <c r="J916" s="226"/>
      <c r="K916" s="3"/>
      <c r="L916" s="3"/>
      <c r="O916" s="227"/>
      <c r="Q916" s="94"/>
      <c r="R916" s="94"/>
      <c r="S916" s="94"/>
      <c r="T916" s="94"/>
    </row>
    <row r="917" ht="15.75" customHeight="1">
      <c r="A917" s="234"/>
      <c r="B917" s="222"/>
      <c r="C917" s="223"/>
      <c r="D917" s="231"/>
      <c r="E917" s="3"/>
      <c r="F917" s="3"/>
      <c r="G917" s="3"/>
      <c r="H917" s="3"/>
      <c r="J917" s="226"/>
      <c r="K917" s="3"/>
      <c r="L917" s="3"/>
      <c r="O917" s="227"/>
      <c r="Q917" s="94"/>
      <c r="R917" s="94"/>
      <c r="S917" s="94"/>
      <c r="T917" s="94"/>
    </row>
    <row r="918" ht="15.75" customHeight="1">
      <c r="A918" s="234"/>
      <c r="B918" s="222"/>
      <c r="C918" s="223"/>
      <c r="D918" s="231"/>
      <c r="E918" s="3"/>
      <c r="F918" s="3"/>
      <c r="G918" s="3"/>
      <c r="H918" s="3"/>
      <c r="J918" s="226"/>
      <c r="K918" s="3"/>
      <c r="L918" s="3"/>
      <c r="O918" s="227"/>
      <c r="Q918" s="94"/>
      <c r="R918" s="94"/>
      <c r="S918" s="94"/>
      <c r="T918" s="94"/>
    </row>
    <row r="919" ht="15.75" customHeight="1">
      <c r="A919" s="234"/>
      <c r="B919" s="222"/>
      <c r="C919" s="223"/>
      <c r="D919" s="231"/>
      <c r="E919" s="3"/>
      <c r="F919" s="3"/>
      <c r="G919" s="3"/>
      <c r="H919" s="3"/>
      <c r="J919" s="226"/>
      <c r="K919" s="3"/>
      <c r="L919" s="3"/>
      <c r="O919" s="227"/>
      <c r="Q919" s="94"/>
      <c r="R919" s="94"/>
      <c r="S919" s="94"/>
      <c r="T919" s="94"/>
    </row>
    <row r="920" ht="15.75" customHeight="1">
      <c r="A920" s="234"/>
      <c r="B920" s="222"/>
      <c r="C920" s="223"/>
      <c r="D920" s="231"/>
      <c r="E920" s="3"/>
      <c r="F920" s="3"/>
      <c r="G920" s="3"/>
      <c r="H920" s="3"/>
      <c r="J920" s="226"/>
      <c r="K920" s="3"/>
      <c r="L920" s="3"/>
      <c r="O920" s="227"/>
      <c r="Q920" s="94"/>
      <c r="R920" s="94"/>
      <c r="S920" s="94"/>
      <c r="T920" s="94"/>
    </row>
    <row r="921" ht="15.75" customHeight="1">
      <c r="A921" s="234"/>
      <c r="B921" s="222"/>
      <c r="C921" s="223"/>
      <c r="D921" s="231"/>
      <c r="E921" s="3"/>
      <c r="F921" s="3"/>
      <c r="G921" s="3"/>
      <c r="H921" s="3"/>
      <c r="J921" s="226"/>
      <c r="K921" s="3"/>
      <c r="L921" s="3"/>
      <c r="O921" s="227"/>
      <c r="Q921" s="94"/>
      <c r="R921" s="94"/>
      <c r="S921" s="94"/>
      <c r="T921" s="94"/>
    </row>
    <row r="922" ht="15.75" customHeight="1">
      <c r="A922" s="234"/>
      <c r="B922" s="222"/>
      <c r="C922" s="223"/>
      <c r="D922" s="231"/>
      <c r="E922" s="3"/>
      <c r="F922" s="3"/>
      <c r="G922" s="3"/>
      <c r="H922" s="3"/>
      <c r="J922" s="226"/>
      <c r="K922" s="3"/>
      <c r="L922" s="3"/>
      <c r="O922" s="227"/>
      <c r="Q922" s="94"/>
      <c r="R922" s="94"/>
      <c r="S922" s="94"/>
      <c r="T922" s="94"/>
    </row>
    <row r="923" ht="15.75" customHeight="1">
      <c r="A923" s="234"/>
      <c r="B923" s="222"/>
      <c r="C923" s="223"/>
      <c r="D923" s="231"/>
      <c r="E923" s="3"/>
      <c r="F923" s="3"/>
      <c r="G923" s="3"/>
      <c r="H923" s="3"/>
      <c r="J923" s="226"/>
      <c r="K923" s="3"/>
      <c r="L923" s="3"/>
      <c r="O923" s="227"/>
      <c r="Q923" s="94"/>
      <c r="R923" s="94"/>
      <c r="S923" s="94"/>
      <c r="T923" s="94"/>
    </row>
    <row r="924" ht="15.75" customHeight="1">
      <c r="A924" s="234"/>
      <c r="B924" s="222"/>
      <c r="C924" s="223"/>
      <c r="D924" s="231"/>
      <c r="E924" s="3"/>
      <c r="F924" s="3"/>
      <c r="G924" s="3"/>
      <c r="H924" s="3"/>
      <c r="J924" s="226"/>
      <c r="K924" s="3"/>
      <c r="L924" s="3"/>
      <c r="O924" s="227"/>
      <c r="Q924" s="94"/>
      <c r="R924" s="94"/>
      <c r="S924" s="94"/>
      <c r="T924" s="94"/>
    </row>
    <row r="925" ht="15.75" customHeight="1">
      <c r="A925" s="234"/>
      <c r="B925" s="222"/>
      <c r="C925" s="223"/>
      <c r="D925" s="231"/>
      <c r="E925" s="3"/>
      <c r="F925" s="3"/>
      <c r="G925" s="3"/>
      <c r="H925" s="3"/>
      <c r="J925" s="226"/>
      <c r="K925" s="3"/>
      <c r="L925" s="3"/>
      <c r="O925" s="227"/>
      <c r="Q925" s="94"/>
      <c r="R925" s="94"/>
      <c r="S925" s="94"/>
      <c r="T925" s="94"/>
    </row>
    <row r="926" ht="15.75" customHeight="1">
      <c r="A926" s="234"/>
      <c r="B926" s="222"/>
      <c r="C926" s="223"/>
      <c r="D926" s="231"/>
      <c r="E926" s="3"/>
      <c r="F926" s="3"/>
      <c r="G926" s="3"/>
      <c r="H926" s="3"/>
      <c r="J926" s="226"/>
      <c r="K926" s="3"/>
      <c r="L926" s="3"/>
      <c r="O926" s="227"/>
      <c r="Q926" s="94"/>
      <c r="R926" s="94"/>
      <c r="S926" s="94"/>
      <c r="T926" s="94"/>
    </row>
    <row r="927" ht="15.75" customHeight="1">
      <c r="A927" s="234"/>
      <c r="B927" s="222"/>
      <c r="C927" s="223"/>
      <c r="D927" s="231"/>
      <c r="E927" s="3"/>
      <c r="F927" s="3"/>
      <c r="G927" s="3"/>
      <c r="H927" s="3"/>
      <c r="J927" s="226"/>
      <c r="K927" s="3"/>
      <c r="L927" s="3"/>
      <c r="O927" s="227"/>
      <c r="Q927" s="94"/>
      <c r="R927" s="94"/>
      <c r="S927" s="94"/>
      <c r="T927" s="94"/>
    </row>
    <row r="928" ht="15.75" customHeight="1">
      <c r="A928" s="234"/>
      <c r="B928" s="222"/>
      <c r="C928" s="223"/>
      <c r="D928" s="231"/>
      <c r="E928" s="3"/>
      <c r="F928" s="3"/>
      <c r="G928" s="3"/>
      <c r="H928" s="3"/>
      <c r="J928" s="226"/>
      <c r="K928" s="3"/>
      <c r="L928" s="3"/>
      <c r="O928" s="227"/>
      <c r="Q928" s="94"/>
      <c r="R928" s="94"/>
      <c r="S928" s="94"/>
      <c r="T928" s="94"/>
    </row>
    <row r="929" ht="15.75" customHeight="1">
      <c r="A929" s="234"/>
      <c r="B929" s="222"/>
      <c r="C929" s="223"/>
      <c r="D929" s="231"/>
      <c r="E929" s="3"/>
      <c r="F929" s="3"/>
      <c r="G929" s="3"/>
      <c r="H929" s="3"/>
      <c r="J929" s="226"/>
      <c r="K929" s="3"/>
      <c r="L929" s="3"/>
      <c r="O929" s="227"/>
      <c r="Q929" s="94"/>
      <c r="R929" s="94"/>
      <c r="S929" s="94"/>
      <c r="T929" s="94"/>
    </row>
    <row r="930" ht="15.75" customHeight="1">
      <c r="A930" s="234"/>
      <c r="B930" s="222"/>
      <c r="C930" s="223"/>
      <c r="D930" s="231"/>
      <c r="E930" s="3"/>
      <c r="F930" s="3"/>
      <c r="G930" s="3"/>
      <c r="H930" s="3"/>
      <c r="J930" s="226"/>
      <c r="K930" s="3"/>
      <c r="L930" s="3"/>
      <c r="O930" s="227"/>
      <c r="Q930" s="94"/>
      <c r="R930" s="94"/>
      <c r="S930" s="94"/>
      <c r="T930" s="94"/>
    </row>
    <row r="931" ht="15.75" customHeight="1">
      <c r="A931" s="234"/>
      <c r="B931" s="222"/>
      <c r="C931" s="223"/>
      <c r="D931" s="231"/>
      <c r="E931" s="3"/>
      <c r="F931" s="3"/>
      <c r="G931" s="3"/>
      <c r="H931" s="3"/>
      <c r="J931" s="226"/>
      <c r="K931" s="3"/>
      <c r="L931" s="3"/>
      <c r="O931" s="227"/>
      <c r="Q931" s="94"/>
      <c r="R931" s="94"/>
      <c r="S931" s="94"/>
      <c r="T931" s="94"/>
    </row>
    <row r="932" ht="15.75" customHeight="1">
      <c r="A932" s="234"/>
      <c r="B932" s="222"/>
      <c r="C932" s="223"/>
      <c r="D932" s="231"/>
      <c r="E932" s="3"/>
      <c r="F932" s="3"/>
      <c r="G932" s="3"/>
      <c r="H932" s="3"/>
      <c r="J932" s="226"/>
      <c r="K932" s="3"/>
      <c r="L932" s="3"/>
      <c r="O932" s="227"/>
      <c r="Q932" s="94"/>
      <c r="R932" s="94"/>
      <c r="S932" s="94"/>
      <c r="T932" s="94"/>
    </row>
    <row r="933" ht="15.75" customHeight="1">
      <c r="A933" s="234"/>
      <c r="B933" s="222"/>
      <c r="C933" s="223"/>
      <c r="D933" s="231"/>
      <c r="E933" s="3"/>
      <c r="F933" s="3"/>
      <c r="G933" s="3"/>
      <c r="H933" s="3"/>
      <c r="J933" s="226"/>
      <c r="K933" s="3"/>
      <c r="L933" s="3"/>
      <c r="O933" s="227"/>
      <c r="Q933" s="94"/>
      <c r="R933" s="94"/>
      <c r="S933" s="94"/>
      <c r="T933" s="94"/>
    </row>
    <row r="934" ht="15.75" customHeight="1">
      <c r="A934" s="234"/>
      <c r="B934" s="222"/>
      <c r="C934" s="223"/>
      <c r="D934" s="231"/>
      <c r="E934" s="3"/>
      <c r="F934" s="3"/>
      <c r="G934" s="3"/>
      <c r="H934" s="3"/>
      <c r="J934" s="226"/>
      <c r="K934" s="3"/>
      <c r="L934" s="3"/>
      <c r="O934" s="227"/>
      <c r="Q934" s="94"/>
      <c r="R934" s="94"/>
      <c r="S934" s="94"/>
      <c r="T934" s="94"/>
    </row>
    <row r="935" ht="15.75" customHeight="1">
      <c r="A935" s="234"/>
      <c r="B935" s="222"/>
      <c r="C935" s="223"/>
      <c r="D935" s="231"/>
      <c r="E935" s="3"/>
      <c r="F935" s="3"/>
      <c r="G935" s="3"/>
      <c r="H935" s="3"/>
      <c r="J935" s="226"/>
      <c r="K935" s="3"/>
      <c r="L935" s="3"/>
      <c r="O935" s="227"/>
      <c r="Q935" s="94"/>
      <c r="R935" s="94"/>
      <c r="S935" s="94"/>
      <c r="T935" s="94"/>
    </row>
    <row r="936" ht="15.75" customHeight="1">
      <c r="A936" s="234"/>
      <c r="B936" s="222"/>
      <c r="C936" s="223"/>
      <c r="D936" s="231"/>
      <c r="E936" s="3"/>
      <c r="F936" s="3"/>
      <c r="G936" s="3"/>
      <c r="H936" s="3"/>
      <c r="J936" s="226"/>
      <c r="K936" s="3"/>
      <c r="L936" s="3"/>
      <c r="O936" s="227"/>
      <c r="Q936" s="94"/>
      <c r="R936" s="94"/>
      <c r="S936" s="94"/>
      <c r="T936" s="94"/>
    </row>
    <row r="937" ht="15.75" customHeight="1">
      <c r="A937" s="234"/>
      <c r="B937" s="222"/>
      <c r="C937" s="223"/>
      <c r="D937" s="231"/>
      <c r="E937" s="3"/>
      <c r="F937" s="3"/>
      <c r="G937" s="3"/>
      <c r="H937" s="3"/>
      <c r="J937" s="226"/>
      <c r="K937" s="3"/>
      <c r="L937" s="3"/>
      <c r="O937" s="227"/>
      <c r="Q937" s="94"/>
      <c r="R937" s="94"/>
      <c r="S937" s="94"/>
      <c r="T937" s="94"/>
    </row>
    <row r="938" ht="15.75" customHeight="1">
      <c r="A938" s="234"/>
      <c r="B938" s="222"/>
      <c r="C938" s="223"/>
      <c r="D938" s="231"/>
      <c r="E938" s="3"/>
      <c r="F938" s="3"/>
      <c r="G938" s="3"/>
      <c r="H938" s="3"/>
      <c r="J938" s="226"/>
      <c r="K938" s="3"/>
      <c r="L938" s="3"/>
      <c r="O938" s="227"/>
      <c r="Q938" s="94"/>
      <c r="R938" s="94"/>
      <c r="S938" s="94"/>
      <c r="T938" s="94"/>
    </row>
    <row r="939" ht="15.75" customHeight="1">
      <c r="A939" s="234"/>
      <c r="B939" s="222"/>
      <c r="C939" s="223"/>
      <c r="D939" s="231"/>
      <c r="E939" s="3"/>
      <c r="F939" s="3"/>
      <c r="G939" s="3"/>
      <c r="H939" s="3"/>
      <c r="J939" s="226"/>
      <c r="K939" s="3"/>
      <c r="L939" s="3"/>
      <c r="O939" s="227"/>
      <c r="Q939" s="94"/>
      <c r="R939" s="94"/>
      <c r="S939" s="94"/>
      <c r="T939" s="94"/>
    </row>
    <row r="940" ht="15.75" customHeight="1">
      <c r="A940" s="234"/>
      <c r="B940" s="222"/>
      <c r="C940" s="223"/>
      <c r="D940" s="231"/>
      <c r="E940" s="3"/>
      <c r="F940" s="3"/>
      <c r="G940" s="3"/>
      <c r="H940" s="3"/>
      <c r="J940" s="226"/>
      <c r="K940" s="3"/>
      <c r="L940" s="3"/>
      <c r="O940" s="227"/>
      <c r="Q940" s="94"/>
      <c r="R940" s="94"/>
      <c r="S940" s="94"/>
      <c r="T940" s="94"/>
    </row>
    <row r="941" ht="15.75" customHeight="1">
      <c r="A941" s="234"/>
      <c r="B941" s="222"/>
      <c r="C941" s="223"/>
      <c r="D941" s="231"/>
      <c r="E941" s="3"/>
      <c r="F941" s="3"/>
      <c r="G941" s="3"/>
      <c r="H941" s="3"/>
      <c r="J941" s="226"/>
      <c r="K941" s="3"/>
      <c r="L941" s="3"/>
      <c r="O941" s="227"/>
      <c r="Q941" s="94"/>
      <c r="R941" s="94"/>
      <c r="S941" s="94"/>
      <c r="T941" s="94"/>
    </row>
    <row r="942" ht="15.75" customHeight="1">
      <c r="A942" s="234"/>
      <c r="B942" s="222"/>
      <c r="C942" s="223"/>
      <c r="D942" s="231"/>
      <c r="E942" s="3"/>
      <c r="F942" s="3"/>
      <c r="G942" s="3"/>
      <c r="H942" s="3"/>
      <c r="J942" s="226"/>
      <c r="K942" s="3"/>
      <c r="L942" s="3"/>
      <c r="O942" s="227"/>
      <c r="Q942" s="94"/>
      <c r="R942" s="94"/>
      <c r="S942" s="94"/>
      <c r="T942" s="94"/>
    </row>
    <row r="943" ht="15.75" customHeight="1">
      <c r="A943" s="234"/>
      <c r="B943" s="222"/>
      <c r="C943" s="223"/>
      <c r="D943" s="231"/>
      <c r="E943" s="3"/>
      <c r="F943" s="3"/>
      <c r="G943" s="3"/>
      <c r="H943" s="3"/>
      <c r="J943" s="226"/>
      <c r="K943" s="3"/>
      <c r="L943" s="3"/>
      <c r="O943" s="227"/>
      <c r="Q943" s="94"/>
      <c r="R943" s="94"/>
      <c r="S943" s="94"/>
      <c r="T943" s="94"/>
    </row>
    <row r="944" ht="15.75" customHeight="1">
      <c r="A944" s="234"/>
      <c r="B944" s="222"/>
      <c r="C944" s="223"/>
      <c r="D944" s="231"/>
      <c r="E944" s="3"/>
      <c r="F944" s="3"/>
      <c r="G944" s="3"/>
      <c r="H944" s="3"/>
      <c r="J944" s="226"/>
      <c r="K944" s="3"/>
      <c r="L944" s="3"/>
      <c r="O944" s="227"/>
      <c r="Q944" s="94"/>
      <c r="R944" s="94"/>
      <c r="S944" s="94"/>
      <c r="T944" s="94"/>
    </row>
    <row r="945" ht="15.75" customHeight="1">
      <c r="A945" s="234"/>
      <c r="B945" s="222"/>
      <c r="C945" s="223"/>
      <c r="D945" s="231"/>
      <c r="E945" s="3"/>
      <c r="F945" s="3"/>
      <c r="G945" s="3"/>
      <c r="H945" s="3"/>
      <c r="J945" s="226"/>
      <c r="K945" s="3"/>
      <c r="L945" s="3"/>
      <c r="O945" s="227"/>
      <c r="Q945" s="94"/>
      <c r="R945" s="94"/>
      <c r="S945" s="94"/>
      <c r="T945" s="94"/>
    </row>
    <row r="946" ht="15.75" customHeight="1">
      <c r="A946" s="234"/>
      <c r="B946" s="222"/>
      <c r="C946" s="223"/>
      <c r="D946" s="231"/>
      <c r="E946" s="3"/>
      <c r="F946" s="3"/>
      <c r="G946" s="3"/>
      <c r="H946" s="3"/>
      <c r="J946" s="226"/>
      <c r="K946" s="3"/>
      <c r="L946" s="3"/>
      <c r="O946" s="227"/>
      <c r="Q946" s="94"/>
      <c r="R946" s="94"/>
      <c r="S946" s="94"/>
      <c r="T946" s="94"/>
    </row>
    <row r="947" ht="15.75" customHeight="1">
      <c r="A947" s="234"/>
      <c r="B947" s="222"/>
      <c r="C947" s="223"/>
      <c r="D947" s="231"/>
      <c r="E947" s="3"/>
      <c r="F947" s="3"/>
      <c r="G947" s="3"/>
      <c r="H947" s="3"/>
      <c r="J947" s="226"/>
      <c r="K947" s="3"/>
      <c r="L947" s="3"/>
      <c r="O947" s="227"/>
      <c r="Q947" s="94"/>
      <c r="R947" s="94"/>
      <c r="S947" s="94"/>
      <c r="T947" s="94"/>
    </row>
    <row r="948" ht="15.75" customHeight="1">
      <c r="A948" s="234"/>
      <c r="B948" s="222"/>
      <c r="C948" s="223"/>
      <c r="D948" s="231"/>
      <c r="E948" s="3"/>
      <c r="F948" s="3"/>
      <c r="G948" s="3"/>
      <c r="H948" s="3"/>
      <c r="J948" s="226"/>
      <c r="K948" s="3"/>
      <c r="L948" s="3"/>
      <c r="O948" s="227"/>
      <c r="Q948" s="94"/>
      <c r="R948" s="94"/>
      <c r="S948" s="94"/>
      <c r="T948" s="94"/>
    </row>
    <row r="949" ht="15.75" customHeight="1">
      <c r="A949" s="234"/>
      <c r="B949" s="222"/>
      <c r="C949" s="223"/>
      <c r="D949" s="231"/>
      <c r="E949" s="3"/>
      <c r="F949" s="3"/>
      <c r="G949" s="3"/>
      <c r="H949" s="3"/>
      <c r="J949" s="226"/>
      <c r="K949" s="3"/>
      <c r="L949" s="3"/>
      <c r="O949" s="227"/>
      <c r="Q949" s="94"/>
      <c r="R949" s="94"/>
      <c r="S949" s="94"/>
      <c r="T949" s="94"/>
    </row>
    <row r="950" ht="15.75" customHeight="1">
      <c r="A950" s="234"/>
      <c r="B950" s="222"/>
      <c r="C950" s="223"/>
      <c r="D950" s="231"/>
      <c r="E950" s="3"/>
      <c r="F950" s="3"/>
      <c r="G950" s="3"/>
      <c r="H950" s="3"/>
      <c r="J950" s="226"/>
      <c r="K950" s="3"/>
      <c r="L950" s="3"/>
      <c r="O950" s="227"/>
      <c r="Q950" s="94"/>
      <c r="R950" s="94"/>
      <c r="S950" s="94"/>
      <c r="T950" s="94"/>
    </row>
    <row r="951" ht="15.75" customHeight="1">
      <c r="A951" s="234"/>
      <c r="B951" s="222"/>
      <c r="C951" s="223"/>
      <c r="D951" s="231"/>
      <c r="E951" s="3"/>
      <c r="F951" s="3"/>
      <c r="G951" s="3"/>
      <c r="H951" s="3"/>
      <c r="J951" s="226"/>
      <c r="K951" s="3"/>
      <c r="L951" s="3"/>
      <c r="O951" s="227"/>
      <c r="Q951" s="94"/>
      <c r="R951" s="94"/>
      <c r="S951" s="94"/>
      <c r="T951" s="94"/>
    </row>
    <row r="952" ht="15.75" customHeight="1">
      <c r="A952" s="234"/>
      <c r="B952" s="222"/>
      <c r="C952" s="223"/>
      <c r="D952" s="231"/>
      <c r="E952" s="3"/>
      <c r="F952" s="3"/>
      <c r="G952" s="3"/>
      <c r="H952" s="3"/>
      <c r="J952" s="226"/>
      <c r="K952" s="3"/>
      <c r="L952" s="3"/>
      <c r="O952" s="227"/>
      <c r="Q952" s="94"/>
      <c r="R952" s="94"/>
      <c r="S952" s="94"/>
      <c r="T952" s="94"/>
    </row>
    <row r="953" ht="15.75" customHeight="1">
      <c r="A953" s="234"/>
      <c r="B953" s="222"/>
      <c r="C953" s="223"/>
      <c r="D953" s="231"/>
      <c r="E953" s="3"/>
      <c r="F953" s="3"/>
      <c r="G953" s="3"/>
      <c r="H953" s="3"/>
      <c r="J953" s="226"/>
      <c r="K953" s="3"/>
      <c r="L953" s="3"/>
      <c r="O953" s="227"/>
      <c r="Q953" s="94"/>
      <c r="R953" s="94"/>
      <c r="S953" s="94"/>
      <c r="T953" s="94"/>
    </row>
    <row r="954" ht="15.75" customHeight="1">
      <c r="A954" s="234"/>
      <c r="B954" s="222"/>
      <c r="C954" s="223"/>
      <c r="D954" s="231"/>
      <c r="E954" s="3"/>
      <c r="F954" s="3"/>
      <c r="G954" s="3"/>
      <c r="H954" s="3"/>
      <c r="J954" s="226"/>
      <c r="K954" s="3"/>
      <c r="L954" s="3"/>
      <c r="O954" s="227"/>
      <c r="Q954" s="94"/>
      <c r="R954" s="94"/>
      <c r="S954" s="94"/>
      <c r="T954" s="94"/>
    </row>
    <row r="955" ht="15.75" customHeight="1">
      <c r="A955" s="234"/>
      <c r="B955" s="222"/>
      <c r="C955" s="223"/>
      <c r="D955" s="231"/>
      <c r="E955" s="3"/>
      <c r="F955" s="3"/>
      <c r="G955" s="3"/>
      <c r="H955" s="3"/>
      <c r="J955" s="226"/>
      <c r="K955" s="3"/>
      <c r="L955" s="3"/>
      <c r="O955" s="227"/>
      <c r="Q955" s="94"/>
      <c r="R955" s="94"/>
      <c r="S955" s="94"/>
      <c r="T955" s="94"/>
    </row>
    <row r="956" ht="15.75" customHeight="1">
      <c r="A956" s="234"/>
      <c r="B956" s="222"/>
      <c r="C956" s="223"/>
      <c r="D956" s="231"/>
      <c r="E956" s="3"/>
      <c r="F956" s="3"/>
      <c r="G956" s="3"/>
      <c r="H956" s="3"/>
      <c r="J956" s="226"/>
      <c r="K956" s="3"/>
      <c r="L956" s="3"/>
      <c r="O956" s="227"/>
      <c r="Q956" s="94"/>
      <c r="R956" s="94"/>
      <c r="S956" s="94"/>
      <c r="T956" s="94"/>
    </row>
    <row r="957" ht="15.75" customHeight="1">
      <c r="A957" s="234"/>
      <c r="B957" s="222"/>
      <c r="C957" s="223"/>
      <c r="D957" s="231"/>
      <c r="E957" s="3"/>
      <c r="F957" s="3"/>
      <c r="G957" s="3"/>
      <c r="H957" s="3"/>
      <c r="J957" s="226"/>
      <c r="K957" s="3"/>
      <c r="L957" s="3"/>
      <c r="O957" s="227"/>
      <c r="Q957" s="94"/>
      <c r="R957" s="94"/>
      <c r="S957" s="94"/>
      <c r="T957" s="94"/>
    </row>
    <row r="958" ht="15.75" customHeight="1">
      <c r="A958" s="234"/>
      <c r="B958" s="222"/>
      <c r="C958" s="223"/>
      <c r="D958" s="231"/>
      <c r="E958" s="3"/>
      <c r="F958" s="3"/>
      <c r="G958" s="3"/>
      <c r="H958" s="3"/>
      <c r="J958" s="226"/>
      <c r="K958" s="3"/>
      <c r="L958" s="3"/>
      <c r="O958" s="227"/>
      <c r="Q958" s="94"/>
      <c r="R958" s="94"/>
      <c r="S958" s="94"/>
      <c r="T958" s="94"/>
    </row>
    <row r="959" ht="15.75" customHeight="1">
      <c r="A959" s="234"/>
      <c r="B959" s="222"/>
      <c r="C959" s="223"/>
      <c r="D959" s="231"/>
      <c r="E959" s="3"/>
      <c r="F959" s="3"/>
      <c r="G959" s="3"/>
      <c r="H959" s="3"/>
      <c r="J959" s="226"/>
      <c r="K959" s="3"/>
      <c r="L959" s="3"/>
      <c r="O959" s="227"/>
      <c r="Q959" s="94"/>
      <c r="R959" s="94"/>
      <c r="S959" s="94"/>
      <c r="T959" s="94"/>
    </row>
    <row r="960" ht="15.75" customHeight="1">
      <c r="A960" s="234"/>
      <c r="B960" s="222"/>
      <c r="C960" s="223"/>
      <c r="D960" s="231"/>
      <c r="E960" s="3"/>
      <c r="F960" s="3"/>
      <c r="G960" s="3"/>
      <c r="H960" s="3"/>
      <c r="J960" s="226"/>
      <c r="K960" s="3"/>
      <c r="L960" s="3"/>
      <c r="O960" s="227"/>
      <c r="Q960" s="94"/>
      <c r="R960" s="94"/>
      <c r="S960" s="94"/>
      <c r="T960" s="94"/>
    </row>
    <row r="961" ht="15.75" customHeight="1">
      <c r="A961" s="234"/>
      <c r="B961" s="222"/>
      <c r="C961" s="223"/>
      <c r="D961" s="231"/>
      <c r="E961" s="3"/>
      <c r="F961" s="3"/>
      <c r="G961" s="3"/>
      <c r="H961" s="3"/>
      <c r="J961" s="226"/>
      <c r="K961" s="3"/>
      <c r="L961" s="3"/>
      <c r="O961" s="227"/>
      <c r="Q961" s="94"/>
      <c r="R961" s="94"/>
      <c r="S961" s="94"/>
      <c r="T961" s="94"/>
    </row>
    <row r="962" ht="15.75" customHeight="1">
      <c r="A962" s="234"/>
      <c r="B962" s="222"/>
      <c r="C962" s="223"/>
      <c r="D962" s="231"/>
      <c r="E962" s="3"/>
      <c r="F962" s="3"/>
      <c r="G962" s="3"/>
      <c r="H962" s="3"/>
      <c r="J962" s="226"/>
      <c r="K962" s="3"/>
      <c r="L962" s="3"/>
      <c r="O962" s="227"/>
      <c r="Q962" s="94"/>
      <c r="R962" s="94"/>
      <c r="S962" s="94"/>
      <c r="T962" s="94"/>
    </row>
    <row r="963" ht="15.75" customHeight="1">
      <c r="A963" s="234"/>
      <c r="B963" s="222"/>
      <c r="C963" s="223"/>
      <c r="D963" s="231"/>
      <c r="E963" s="3"/>
      <c r="F963" s="3"/>
      <c r="G963" s="3"/>
      <c r="H963" s="3"/>
      <c r="J963" s="226"/>
      <c r="K963" s="3"/>
      <c r="L963" s="3"/>
      <c r="O963" s="227"/>
      <c r="Q963" s="94"/>
      <c r="R963" s="94"/>
      <c r="S963" s="94"/>
      <c r="T963" s="94"/>
    </row>
    <row r="964" ht="15.75" customHeight="1">
      <c r="A964" s="234"/>
      <c r="B964" s="222"/>
      <c r="C964" s="223"/>
      <c r="D964" s="231"/>
      <c r="E964" s="3"/>
      <c r="F964" s="3"/>
      <c r="G964" s="3"/>
      <c r="H964" s="3"/>
      <c r="J964" s="226"/>
      <c r="K964" s="3"/>
      <c r="L964" s="3"/>
      <c r="O964" s="227"/>
      <c r="Q964" s="94"/>
      <c r="R964" s="94"/>
      <c r="S964" s="94"/>
      <c r="T964" s="94"/>
    </row>
    <row r="965" ht="15.75" customHeight="1">
      <c r="A965" s="234"/>
      <c r="B965" s="222"/>
      <c r="C965" s="223"/>
      <c r="D965" s="231"/>
      <c r="E965" s="3"/>
      <c r="F965" s="3"/>
      <c r="G965" s="3"/>
      <c r="H965" s="3"/>
      <c r="J965" s="226"/>
      <c r="K965" s="3"/>
      <c r="L965" s="3"/>
      <c r="O965" s="227"/>
      <c r="Q965" s="94"/>
      <c r="R965" s="94"/>
      <c r="S965" s="94"/>
      <c r="T965" s="94"/>
    </row>
    <row r="966" ht="15.75" customHeight="1">
      <c r="A966" s="234"/>
      <c r="B966" s="222"/>
      <c r="C966" s="223"/>
      <c r="D966" s="231"/>
      <c r="E966" s="3"/>
      <c r="F966" s="3"/>
      <c r="G966" s="3"/>
      <c r="H966" s="3"/>
      <c r="J966" s="226"/>
      <c r="K966" s="3"/>
      <c r="L966" s="3"/>
      <c r="O966" s="227"/>
      <c r="Q966" s="94"/>
      <c r="R966" s="94"/>
      <c r="S966" s="94"/>
      <c r="T966" s="94"/>
    </row>
    <row r="967" ht="15.75" customHeight="1">
      <c r="A967" s="234"/>
      <c r="B967" s="222"/>
      <c r="C967" s="223"/>
      <c r="D967" s="231"/>
      <c r="E967" s="3"/>
      <c r="F967" s="3"/>
      <c r="G967" s="3"/>
      <c r="H967" s="3"/>
      <c r="J967" s="226"/>
      <c r="K967" s="3"/>
      <c r="L967" s="3"/>
      <c r="O967" s="227"/>
      <c r="Q967" s="94"/>
      <c r="R967" s="94"/>
      <c r="S967" s="94"/>
      <c r="T967" s="94"/>
    </row>
    <row r="968" ht="15.75" customHeight="1">
      <c r="A968" s="234"/>
      <c r="B968" s="222"/>
      <c r="C968" s="223"/>
      <c r="D968" s="231"/>
      <c r="E968" s="3"/>
      <c r="F968" s="3"/>
      <c r="G968" s="3"/>
      <c r="H968" s="3"/>
      <c r="J968" s="226"/>
      <c r="K968" s="3"/>
      <c r="L968" s="3"/>
      <c r="O968" s="227"/>
      <c r="Q968" s="94"/>
      <c r="R968" s="94"/>
      <c r="S968" s="94"/>
      <c r="T968" s="94"/>
    </row>
    <row r="969" ht="15.75" customHeight="1">
      <c r="A969" s="234"/>
      <c r="B969" s="222"/>
      <c r="C969" s="223"/>
      <c r="D969" s="231"/>
      <c r="E969" s="3"/>
      <c r="F969" s="3"/>
      <c r="G969" s="3"/>
      <c r="H969" s="3"/>
      <c r="J969" s="226"/>
      <c r="K969" s="3"/>
      <c r="L969" s="3"/>
      <c r="O969" s="227"/>
      <c r="Q969" s="94"/>
      <c r="R969" s="94"/>
      <c r="S969" s="94"/>
      <c r="T969" s="94"/>
    </row>
    <row r="970" ht="15.75" customHeight="1">
      <c r="A970" s="234"/>
      <c r="B970" s="222"/>
      <c r="C970" s="223"/>
      <c r="D970" s="231"/>
      <c r="E970" s="3"/>
      <c r="F970" s="3"/>
      <c r="G970" s="3"/>
      <c r="H970" s="3"/>
      <c r="J970" s="226"/>
      <c r="K970" s="3"/>
      <c r="L970" s="3"/>
      <c r="O970" s="227"/>
      <c r="Q970" s="94"/>
      <c r="R970" s="94"/>
      <c r="S970" s="94"/>
      <c r="T970" s="94"/>
    </row>
    <row r="971" ht="15.75" customHeight="1">
      <c r="A971" s="234"/>
      <c r="B971" s="222"/>
      <c r="C971" s="223"/>
      <c r="D971" s="231"/>
      <c r="E971" s="3"/>
      <c r="F971" s="3"/>
      <c r="G971" s="3"/>
      <c r="H971" s="3"/>
      <c r="J971" s="226"/>
      <c r="K971" s="3"/>
      <c r="L971" s="3"/>
      <c r="O971" s="227"/>
      <c r="Q971" s="94"/>
      <c r="R971" s="94"/>
      <c r="S971" s="94"/>
      <c r="T971" s="94"/>
    </row>
    <row r="972" ht="15.75" customHeight="1">
      <c r="A972" s="234"/>
      <c r="B972" s="222"/>
      <c r="C972" s="223"/>
      <c r="D972" s="231"/>
      <c r="E972" s="3"/>
      <c r="F972" s="3"/>
      <c r="G972" s="3"/>
      <c r="H972" s="3"/>
      <c r="J972" s="226"/>
      <c r="K972" s="3"/>
      <c r="L972" s="3"/>
      <c r="O972" s="227"/>
      <c r="Q972" s="94"/>
      <c r="R972" s="94"/>
      <c r="S972" s="94"/>
      <c r="T972" s="94"/>
    </row>
    <row r="973" ht="15.75" customHeight="1">
      <c r="A973" s="234"/>
      <c r="B973" s="222"/>
      <c r="C973" s="223"/>
      <c r="D973" s="231"/>
      <c r="E973" s="3"/>
      <c r="F973" s="3"/>
      <c r="G973" s="3"/>
      <c r="H973" s="3"/>
      <c r="J973" s="226"/>
      <c r="K973" s="3"/>
      <c r="L973" s="3"/>
      <c r="O973" s="227"/>
      <c r="Q973" s="94"/>
      <c r="R973" s="94"/>
      <c r="S973" s="94"/>
      <c r="T973" s="94"/>
    </row>
    <row r="974" ht="15.75" customHeight="1">
      <c r="A974" s="234"/>
      <c r="B974" s="222"/>
      <c r="C974" s="223"/>
      <c r="D974" s="231"/>
      <c r="E974" s="3"/>
      <c r="F974" s="3"/>
      <c r="G974" s="3"/>
      <c r="H974" s="3"/>
      <c r="J974" s="226"/>
      <c r="K974" s="3"/>
      <c r="L974" s="3"/>
      <c r="O974" s="227"/>
      <c r="Q974" s="94"/>
      <c r="R974" s="94"/>
      <c r="S974" s="94"/>
      <c r="T974" s="94"/>
    </row>
    <row r="975" ht="15.75" customHeight="1">
      <c r="A975" s="234"/>
      <c r="B975" s="222"/>
      <c r="C975" s="223"/>
      <c r="D975" s="231"/>
      <c r="E975" s="3"/>
      <c r="F975" s="3"/>
      <c r="G975" s="3"/>
      <c r="H975" s="3"/>
      <c r="J975" s="226"/>
      <c r="K975" s="3"/>
      <c r="L975" s="3"/>
      <c r="O975" s="227"/>
      <c r="Q975" s="94"/>
      <c r="R975" s="94"/>
      <c r="S975" s="94"/>
      <c r="T975" s="94"/>
    </row>
    <row r="976" ht="15.75" customHeight="1">
      <c r="A976" s="234"/>
      <c r="B976" s="222"/>
      <c r="C976" s="223"/>
      <c r="D976" s="231"/>
      <c r="E976" s="3"/>
      <c r="F976" s="3"/>
      <c r="G976" s="3"/>
      <c r="H976" s="3"/>
      <c r="J976" s="226"/>
      <c r="K976" s="3"/>
      <c r="L976" s="3"/>
      <c r="O976" s="227"/>
      <c r="Q976" s="94"/>
      <c r="R976" s="94"/>
      <c r="S976" s="94"/>
      <c r="T976" s="94"/>
    </row>
    <row r="977" ht="15.75" customHeight="1">
      <c r="A977" s="234"/>
      <c r="B977" s="222"/>
      <c r="C977" s="223"/>
      <c r="D977" s="231"/>
      <c r="E977" s="3"/>
      <c r="F977" s="3"/>
      <c r="G977" s="3"/>
      <c r="H977" s="3"/>
      <c r="J977" s="226"/>
      <c r="K977" s="3"/>
      <c r="L977" s="3"/>
      <c r="O977" s="227"/>
      <c r="Q977" s="94"/>
      <c r="R977" s="94"/>
      <c r="S977" s="94"/>
      <c r="T977" s="94"/>
    </row>
    <row r="978" ht="15.75" customHeight="1">
      <c r="A978" s="234"/>
      <c r="B978" s="222"/>
      <c r="C978" s="223"/>
      <c r="D978" s="231"/>
      <c r="E978" s="3"/>
      <c r="F978" s="3"/>
      <c r="G978" s="3"/>
      <c r="H978" s="3"/>
      <c r="J978" s="226"/>
      <c r="K978" s="3"/>
      <c r="L978" s="3"/>
      <c r="O978" s="227"/>
      <c r="Q978" s="94"/>
      <c r="R978" s="94"/>
      <c r="S978" s="94"/>
      <c r="T978" s="94"/>
    </row>
    <row r="979" ht="15.75" customHeight="1">
      <c r="A979" s="234"/>
      <c r="B979" s="222"/>
      <c r="C979" s="223"/>
      <c r="D979" s="231"/>
      <c r="E979" s="3"/>
      <c r="F979" s="3"/>
      <c r="G979" s="3"/>
      <c r="H979" s="3"/>
      <c r="J979" s="226"/>
      <c r="K979" s="3"/>
      <c r="L979" s="3"/>
      <c r="O979" s="227"/>
      <c r="Q979" s="94"/>
      <c r="R979" s="94"/>
      <c r="S979" s="94"/>
      <c r="T979" s="94"/>
    </row>
    <row r="980" ht="15.75" customHeight="1">
      <c r="A980" s="234"/>
      <c r="B980" s="222"/>
      <c r="C980" s="223"/>
      <c r="D980" s="231"/>
      <c r="E980" s="3"/>
      <c r="F980" s="3"/>
      <c r="G980" s="3"/>
      <c r="H980" s="3"/>
      <c r="J980" s="226"/>
      <c r="K980" s="3"/>
      <c r="L980" s="3"/>
      <c r="O980" s="227"/>
      <c r="Q980" s="94"/>
      <c r="R980" s="94"/>
      <c r="S980" s="94"/>
      <c r="T980" s="94"/>
    </row>
    <row r="981" ht="15.75" customHeight="1">
      <c r="A981" s="234"/>
      <c r="B981" s="222"/>
      <c r="C981" s="223"/>
      <c r="D981" s="231"/>
      <c r="E981" s="3"/>
      <c r="F981" s="3"/>
      <c r="G981" s="3"/>
      <c r="H981" s="3"/>
      <c r="J981" s="226"/>
      <c r="K981" s="3"/>
      <c r="L981" s="3"/>
      <c r="O981" s="227"/>
      <c r="Q981" s="94"/>
      <c r="R981" s="94"/>
      <c r="S981" s="94"/>
      <c r="T981" s="94"/>
    </row>
    <row r="982" ht="15.75" customHeight="1">
      <c r="A982" s="234"/>
      <c r="B982" s="222"/>
      <c r="C982" s="223"/>
      <c r="D982" s="231"/>
      <c r="E982" s="3"/>
      <c r="F982" s="3"/>
      <c r="G982" s="3"/>
      <c r="H982" s="3"/>
      <c r="J982" s="226"/>
      <c r="K982" s="3"/>
      <c r="L982" s="3"/>
      <c r="O982" s="227"/>
      <c r="Q982" s="94"/>
      <c r="R982" s="94"/>
      <c r="S982" s="94"/>
      <c r="T982" s="94"/>
    </row>
    <row r="983" ht="15.75" customHeight="1">
      <c r="A983" s="234"/>
      <c r="B983" s="222"/>
      <c r="C983" s="223"/>
      <c r="D983" s="231"/>
      <c r="E983" s="3"/>
      <c r="F983" s="3"/>
      <c r="G983" s="3"/>
      <c r="H983" s="3"/>
      <c r="J983" s="226"/>
      <c r="K983" s="3"/>
      <c r="L983" s="3"/>
      <c r="O983" s="227"/>
      <c r="Q983" s="94"/>
      <c r="R983" s="94"/>
      <c r="S983" s="94"/>
      <c r="T983" s="94"/>
    </row>
    <row r="984" ht="15.75" customHeight="1">
      <c r="A984" s="234"/>
      <c r="B984" s="222"/>
      <c r="C984" s="223"/>
      <c r="D984" s="231"/>
      <c r="E984" s="3"/>
      <c r="F984" s="3"/>
      <c r="G984" s="3"/>
      <c r="H984" s="3"/>
      <c r="J984" s="226"/>
      <c r="K984" s="3"/>
      <c r="L984" s="3"/>
      <c r="O984" s="227"/>
      <c r="Q984" s="94"/>
      <c r="R984" s="94"/>
      <c r="S984" s="94"/>
      <c r="T984" s="94"/>
    </row>
    <row r="985" ht="15.75" customHeight="1">
      <c r="A985" s="234"/>
      <c r="B985" s="222"/>
      <c r="C985" s="223"/>
      <c r="D985" s="231"/>
      <c r="E985" s="3"/>
      <c r="F985" s="3"/>
      <c r="G985" s="3"/>
      <c r="H985" s="3"/>
      <c r="J985" s="226"/>
      <c r="K985" s="3"/>
      <c r="L985" s="3"/>
      <c r="O985" s="227"/>
      <c r="Q985" s="94"/>
      <c r="R985" s="94"/>
      <c r="S985" s="94"/>
      <c r="T985" s="94"/>
    </row>
    <row r="986" ht="15.75" customHeight="1">
      <c r="A986" s="234"/>
      <c r="B986" s="222"/>
      <c r="C986" s="223"/>
      <c r="D986" s="231"/>
      <c r="E986" s="3"/>
      <c r="F986" s="3"/>
      <c r="G986" s="3"/>
      <c r="H986" s="3"/>
      <c r="J986" s="226"/>
      <c r="K986" s="3"/>
      <c r="L986" s="3"/>
      <c r="O986" s="227"/>
      <c r="Q986" s="94"/>
      <c r="R986" s="94"/>
      <c r="S986" s="94"/>
      <c r="T986" s="94"/>
    </row>
    <row r="987" ht="15.75" customHeight="1">
      <c r="A987" s="234"/>
      <c r="B987" s="222"/>
      <c r="C987" s="223"/>
      <c r="D987" s="231"/>
      <c r="E987" s="3"/>
      <c r="F987" s="3"/>
      <c r="G987" s="3"/>
      <c r="H987" s="3"/>
      <c r="J987" s="226"/>
      <c r="K987" s="3"/>
      <c r="L987" s="3"/>
      <c r="O987" s="227"/>
      <c r="Q987" s="94"/>
      <c r="R987" s="94"/>
      <c r="S987" s="94"/>
      <c r="T987" s="94"/>
    </row>
    <row r="988" ht="15.75" customHeight="1">
      <c r="A988" s="234"/>
      <c r="B988" s="222"/>
      <c r="C988" s="223"/>
      <c r="D988" s="231"/>
      <c r="E988" s="3"/>
      <c r="F988" s="3"/>
      <c r="G988" s="3"/>
      <c r="H988" s="3"/>
      <c r="J988" s="226"/>
      <c r="K988" s="3"/>
      <c r="L988" s="3"/>
      <c r="O988" s="227"/>
      <c r="Q988" s="94"/>
      <c r="R988" s="94"/>
      <c r="S988" s="94"/>
      <c r="T988" s="94"/>
    </row>
    <row r="989" ht="15.75" customHeight="1">
      <c r="A989" s="234"/>
      <c r="B989" s="222"/>
      <c r="C989" s="223"/>
      <c r="D989" s="231"/>
      <c r="E989" s="3"/>
      <c r="F989" s="3"/>
      <c r="G989" s="3"/>
      <c r="H989" s="3"/>
      <c r="J989" s="226"/>
      <c r="K989" s="3"/>
      <c r="L989" s="3"/>
      <c r="O989" s="227"/>
      <c r="Q989" s="94"/>
      <c r="R989" s="94"/>
      <c r="S989" s="94"/>
      <c r="T989" s="94"/>
    </row>
    <row r="990" ht="15.75" customHeight="1">
      <c r="A990" s="234"/>
      <c r="B990" s="222"/>
      <c r="C990" s="223"/>
      <c r="D990" s="231"/>
      <c r="E990" s="3"/>
      <c r="F990" s="3"/>
      <c r="G990" s="3"/>
      <c r="H990" s="3"/>
      <c r="J990" s="226"/>
      <c r="K990" s="3"/>
      <c r="L990" s="3"/>
      <c r="O990" s="227"/>
      <c r="Q990" s="94"/>
      <c r="R990" s="94"/>
      <c r="S990" s="94"/>
      <c r="T990" s="94"/>
    </row>
    <row r="991" ht="15.75" customHeight="1">
      <c r="A991" s="234"/>
      <c r="B991" s="222"/>
      <c r="C991" s="223"/>
      <c r="D991" s="223"/>
      <c r="E991" s="3"/>
      <c r="F991" s="3"/>
      <c r="G991" s="3"/>
      <c r="H991" s="3"/>
      <c r="J991" s="226"/>
      <c r="K991" s="3"/>
      <c r="L991" s="3"/>
      <c r="O991" s="227"/>
      <c r="Q991" s="94"/>
      <c r="R991" s="94"/>
      <c r="S991" s="94"/>
      <c r="T991" s="94"/>
    </row>
    <row r="992" ht="15.75" customHeight="1">
      <c r="A992" s="234"/>
      <c r="B992" s="222"/>
      <c r="C992" s="223"/>
      <c r="D992" s="223"/>
      <c r="E992" s="3"/>
      <c r="F992" s="3"/>
      <c r="G992" s="3"/>
      <c r="H992" s="3"/>
      <c r="J992" s="226"/>
      <c r="K992" s="3"/>
      <c r="L992" s="3"/>
      <c r="O992" s="227"/>
      <c r="Q992" s="94"/>
      <c r="R992" s="94"/>
      <c r="S992" s="94"/>
      <c r="T992" s="94"/>
    </row>
    <row r="993" ht="15.75" customHeight="1">
      <c r="A993" s="234"/>
      <c r="B993" s="222"/>
      <c r="C993" s="223"/>
      <c r="D993" s="223"/>
      <c r="E993" s="3"/>
      <c r="F993" s="3"/>
      <c r="G993" s="3"/>
      <c r="H993" s="3"/>
      <c r="J993" s="226"/>
      <c r="K993" s="3"/>
      <c r="L993" s="3"/>
      <c r="O993" s="227"/>
      <c r="Q993" s="94"/>
      <c r="R993" s="94"/>
      <c r="S993" s="94"/>
      <c r="T993" s="94"/>
    </row>
    <row r="994" ht="15.75" customHeight="1">
      <c r="A994" s="234"/>
      <c r="B994" s="222"/>
      <c r="C994" s="223"/>
      <c r="D994" s="223"/>
      <c r="E994" s="3"/>
      <c r="F994" s="3"/>
      <c r="G994" s="3"/>
      <c r="H994" s="3"/>
      <c r="J994" s="226"/>
      <c r="K994" s="3"/>
      <c r="L994" s="3"/>
      <c r="O994" s="227"/>
      <c r="Q994" s="94"/>
      <c r="R994" s="94"/>
      <c r="S994" s="94"/>
      <c r="T994" s="94"/>
    </row>
    <row r="995" ht="15.75" customHeight="1">
      <c r="A995" s="234"/>
      <c r="B995" s="222"/>
      <c r="C995" s="223"/>
      <c r="D995" s="223"/>
      <c r="E995" s="3"/>
      <c r="F995" s="3"/>
      <c r="G995" s="3"/>
      <c r="H995" s="3"/>
      <c r="J995" s="226"/>
      <c r="K995" s="3"/>
      <c r="L995" s="3"/>
      <c r="O995" s="227"/>
      <c r="Q995" s="94"/>
      <c r="R995" s="94"/>
      <c r="S995" s="94"/>
      <c r="T995" s="94"/>
    </row>
    <row r="996" ht="15.75" customHeight="1">
      <c r="A996" s="234"/>
      <c r="B996" s="222"/>
      <c r="C996" s="223"/>
      <c r="D996" s="223"/>
      <c r="E996" s="3"/>
      <c r="F996" s="3"/>
      <c r="G996" s="3"/>
      <c r="H996" s="3"/>
      <c r="J996" s="226"/>
      <c r="K996" s="3"/>
      <c r="L996" s="3"/>
      <c r="O996" s="227"/>
      <c r="Q996" s="94"/>
      <c r="R996" s="94"/>
      <c r="S996" s="94"/>
      <c r="T996" s="94"/>
    </row>
    <row r="997" ht="15.75" customHeight="1">
      <c r="A997" s="234"/>
      <c r="B997" s="222"/>
      <c r="C997" s="223"/>
      <c r="D997" s="223"/>
      <c r="E997" s="3"/>
      <c r="F997" s="3"/>
      <c r="G997" s="3"/>
      <c r="H997" s="3"/>
      <c r="J997" s="226"/>
      <c r="K997" s="3"/>
      <c r="L997" s="3"/>
      <c r="O997" s="227"/>
      <c r="Q997" s="94"/>
      <c r="R997" s="94"/>
      <c r="S997" s="94"/>
      <c r="T997" s="94"/>
    </row>
    <row r="998" ht="15.75" customHeight="1">
      <c r="A998" s="234"/>
      <c r="B998" s="222"/>
      <c r="C998" s="223"/>
      <c r="D998" s="223"/>
      <c r="E998" s="3"/>
      <c r="F998" s="3"/>
      <c r="G998" s="3"/>
      <c r="H998" s="3"/>
      <c r="J998" s="226"/>
      <c r="K998" s="3"/>
      <c r="L998" s="3"/>
      <c r="O998" s="227"/>
      <c r="Q998" s="94"/>
      <c r="R998" s="94"/>
      <c r="S998" s="94"/>
      <c r="T998" s="94"/>
    </row>
    <row r="999" ht="15.75" customHeight="1">
      <c r="A999" s="234"/>
      <c r="B999" s="222"/>
      <c r="C999" s="223"/>
      <c r="D999" s="223"/>
      <c r="E999" s="3"/>
      <c r="F999" s="3"/>
      <c r="G999" s="3"/>
      <c r="H999" s="3"/>
      <c r="J999" s="226"/>
      <c r="K999" s="3"/>
      <c r="L999" s="3"/>
      <c r="O999" s="227"/>
      <c r="Q999" s="94"/>
      <c r="R999" s="94"/>
      <c r="S999" s="94"/>
      <c r="T999" s="94"/>
    </row>
    <row r="1000" ht="15.75" customHeight="1">
      <c r="A1000" s="234"/>
      <c r="B1000" s="222"/>
      <c r="C1000" s="223"/>
      <c r="D1000" s="223"/>
      <c r="J1000" s="226"/>
      <c r="K1000" s="3"/>
      <c r="L1000" s="3"/>
      <c r="O1000" s="227"/>
      <c r="Q1000" s="94"/>
      <c r="R1000" s="94"/>
      <c r="S1000" s="94"/>
      <c r="T1000" s="94"/>
    </row>
  </sheetData>
  <autoFilter ref="$A$2:$D$1000">
    <sortState ref="A2:D1000">
      <sortCondition ref="A2:A1000"/>
    </sortState>
  </autoFilter>
  <mergeCells count="1">
    <mergeCell ref="A1:W1"/>
  </mergeCells>
  <conditionalFormatting sqref="AB2:AF27">
    <cfRule type="notContainsBlanks" dxfId="6" priority="1">
      <formula>LEN(TRIM(AB2))&gt;0</formula>
    </cfRule>
  </conditionalFormatting>
  <conditionalFormatting sqref="Y2:Z37">
    <cfRule type="expression" dxfId="7" priority="2">
      <formula>Z2:Z21&lt;&gt;0</formula>
    </cfRule>
  </conditionalFormatting>
  <conditionalFormatting sqref="Z2:Z37">
    <cfRule type="cellIs" dxfId="7" priority="3" operator="greaterThan">
      <formula>0</formula>
    </cfRule>
  </conditionalFormatting>
  <conditionalFormatting sqref="Y2:Z37">
    <cfRule type="expression" dxfId="3" priority="4">
      <formula>Z2:Z21=0</formula>
    </cfRule>
  </conditionalFormatting>
  <conditionalFormatting sqref="M2:M31">
    <cfRule type="cellIs" dxfId="8" priority="5" operator="equal">
      <formula>#REF!</formula>
    </cfRule>
  </conditionalFormatting>
  <dataValidations>
    <dataValidation type="custom" allowBlank="1" showDropDown="1" showErrorMessage="1" sqref="A1 A3:A1000">
      <formula1>OR(NOT(ISERROR(DATEVALUE(A1))), AND(ISNUMBER(A1), LEFT(CELL("format", A1))="D"))</formula1>
    </dataValidation>
    <dataValidation type="list" allowBlank="1" showErrorMessage="1" sqref="B3:B1000">
      <formula1>STAFFS!$K:$K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1.88"/>
    <col customWidth="1" min="2" max="2" width="16.88"/>
    <col customWidth="1" min="3" max="3" width="14.25"/>
    <col customWidth="1" min="4" max="4" width="17.88"/>
    <col customWidth="1" min="5" max="5" width="2.13"/>
    <col customWidth="1" hidden="1" min="6" max="7" width="8.5" outlineLevel="1"/>
    <col customWidth="1" hidden="1" min="8" max="8" width="11.25" outlineLevel="1"/>
    <col customWidth="1" hidden="1" min="9" max="9" width="2.75" outlineLevel="1"/>
    <col customWidth="1" hidden="1" min="10" max="10" width="9.25" outlineLevel="1"/>
    <col customWidth="1" hidden="1" min="11" max="11" width="2.13" outlineLevel="1"/>
    <col customWidth="1" hidden="1" min="12" max="12" width="10.25" outlineLevel="1"/>
    <col customWidth="1" hidden="1" min="13" max="13" width="2.75" outlineLevel="1"/>
    <col customWidth="1" hidden="1" min="14" max="15" width="9.25" outlineLevel="1"/>
    <col customWidth="1" hidden="1" min="16" max="16" width="2.13" outlineLevel="1"/>
    <col customWidth="1" hidden="1" min="17" max="17" width="10.25" outlineLevel="1"/>
    <col customWidth="1" hidden="1" min="18" max="18" width="2.75" outlineLevel="1"/>
    <col customWidth="1" hidden="1" min="19" max="20" width="9.25" outlineLevel="1"/>
    <col collapsed="1" customWidth="1" min="21" max="21" width="2.13"/>
    <col customWidth="1" min="22" max="22" width="15.75"/>
    <col customWidth="1" min="23" max="23" width="2.38"/>
    <col customWidth="1" hidden="1" min="24" max="24" width="15.75" outlineLevel="1"/>
    <col customWidth="1" hidden="1" min="25" max="25" width="20.5" outlineLevel="1"/>
    <col customWidth="1" hidden="1" min="26" max="26" width="6.13" outlineLevel="1"/>
    <col customWidth="1" hidden="1" min="27" max="27" width="3.13" outlineLevel="1"/>
    <col customWidth="1" hidden="1" min="28" max="32" width="17.63" outlineLevel="1"/>
  </cols>
  <sheetData>
    <row r="1">
      <c r="A1" s="184" t="s">
        <v>39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6"/>
      <c r="X1" s="237"/>
      <c r="Y1" s="237"/>
      <c r="Z1" s="237"/>
      <c r="AA1" s="237"/>
      <c r="AB1" s="237"/>
      <c r="AC1" s="237"/>
      <c r="AD1" s="237"/>
      <c r="AE1" s="237"/>
      <c r="AF1" s="237"/>
    </row>
    <row r="2">
      <c r="A2" s="187" t="s">
        <v>88</v>
      </c>
      <c r="B2" s="187" t="s">
        <v>89</v>
      </c>
      <c r="C2" s="187" t="s">
        <v>90</v>
      </c>
      <c r="D2" s="187" t="s">
        <v>91</v>
      </c>
      <c r="E2" s="188"/>
      <c r="F2" s="239" t="str">
        <f>IF(COUNTIF(LEAVE!A:A,H:H)&gt;0,TODAY(),"")</f>
        <v/>
      </c>
      <c r="G2" s="208" t="str">
        <f>IF(countif(TODAY!$E$24,$H$2:$H999),today(),"")</f>
        <v/>
      </c>
      <c r="H2" s="250" t="str">
        <f t="array" ref="H2:H31">STAFFS!O2:O999</f>
        <v>CHINNAMMAL</v>
      </c>
      <c r="I2" s="192">
        <f t="array" ref="I2">COUNTIF($B$3:$B999,$H$2:$H999)</f>
        <v>9</v>
      </c>
      <c r="J2" s="193">
        <f>IFERROR(__xludf.DUMMYFUNCTION("arrayformula(iferror(vlookup($H$2:$H999, query($A$3:$B999,""select B, max(A) group by B"",0),2,false)))"),46058.0)</f>
        <v>46058</v>
      </c>
      <c r="K2" s="194"/>
      <c r="L2" s="195" t="str">
        <f t="shared" ref="L2:M2" si="1">H2</f>
        <v>CHINNAMMAL</v>
      </c>
      <c r="M2" s="196">
        <f t="shared" si="1"/>
        <v>9</v>
      </c>
      <c r="N2" s="197">
        <f t="shared" ref="N2:N31" si="3">J2+G2+F2</f>
        <v>46058</v>
      </c>
      <c r="O2" s="197">
        <f t="shared" ref="O2:O31" si="4">IF(L2=0,today()+1,N2)</f>
        <v>46058</v>
      </c>
      <c r="P2" s="198"/>
      <c r="Q2" s="199" t="str">
        <f t="array" ref="Q2:T999">SORT(L2:O999,4,TRUE)</f>
        <v>SAHANA</v>
      </c>
      <c r="R2" s="199">
        <v>35.0</v>
      </c>
      <c r="S2" s="197">
        <v>46056.0</v>
      </c>
      <c r="T2" s="197">
        <v>46056.0</v>
      </c>
      <c r="U2" s="8"/>
      <c r="V2" s="200" t="str">
        <f t="array" ref="V2:V16">SORT(Q2:T999,4,true)</f>
        <v>SAHANA</v>
      </c>
      <c r="X2" s="200" t="str">
        <f t="array" ref="X2:X8">SORT(Q2:T8,2,true)</f>
        <v/>
      </c>
      <c r="Y2" s="201" t="str">
        <f t="array" ref="Y2:Z28">SORT(H2:I28,2,FALSE)</f>
        <v>SAHANA</v>
      </c>
      <c r="Z2" s="201">
        <v>35.0</v>
      </c>
      <c r="AA2" s="202"/>
      <c r="AB2" s="203" t="str">
        <f t="shared" ref="AB2:AB26" si="5">IF($M$2:$M$30=0,$L$2:$L$30,"")</f>
        <v/>
      </c>
      <c r="AC2" s="203"/>
      <c r="AD2" s="203"/>
      <c r="AE2" s="203"/>
      <c r="AF2" s="203"/>
    </row>
    <row r="3">
      <c r="A3" s="204">
        <v>45526.0</v>
      </c>
      <c r="B3" s="241" t="s">
        <v>54</v>
      </c>
      <c r="C3" s="223"/>
      <c r="D3" s="224"/>
      <c r="E3" s="188"/>
      <c r="F3" s="239" t="str">
        <f>IF(COUNTIF(LEAVE!A:A,H:H)&gt;0,TODAY(),"")</f>
        <v/>
      </c>
      <c r="G3" s="208" t="str">
        <f>IF(countif(TODAY!$E$24,$H$2:$H999),today(),"")</f>
        <v/>
      </c>
      <c r="H3" s="250" t="s">
        <v>50</v>
      </c>
      <c r="I3" s="192">
        <f t="shared" ref="I3:I31" si="6">COUNTIF($B$3:$B999,$H$2:$H999)</f>
        <v>3</v>
      </c>
      <c r="J3" s="193">
        <f>IFERROR(__xludf.DUMMYFUNCTION("""COMPUTED_VALUE"""),46065.0)</f>
        <v>46065</v>
      </c>
      <c r="K3" s="194"/>
      <c r="L3" s="195" t="str">
        <f t="shared" ref="L3:M3" si="2">H3</f>
        <v>JEYANTHI</v>
      </c>
      <c r="M3" s="196">
        <f t="shared" si="2"/>
        <v>3</v>
      </c>
      <c r="N3" s="197">
        <f t="shared" si="3"/>
        <v>46065</v>
      </c>
      <c r="O3" s="197">
        <f t="shared" si="4"/>
        <v>46065</v>
      </c>
      <c r="P3" s="209"/>
      <c r="Q3" s="210" t="s">
        <v>59</v>
      </c>
      <c r="R3" s="199">
        <v>32.0</v>
      </c>
      <c r="S3" s="197">
        <v>46057.0</v>
      </c>
      <c r="T3" s="197">
        <v>46057.0</v>
      </c>
      <c r="U3" s="8"/>
      <c r="V3" s="211" t="s">
        <v>59</v>
      </c>
      <c r="X3" s="212"/>
      <c r="Y3" s="201" t="s">
        <v>59</v>
      </c>
      <c r="Z3" s="201">
        <v>32.0</v>
      </c>
      <c r="AA3" s="202"/>
      <c r="AB3" s="203" t="str">
        <f t="shared" si="5"/>
        <v/>
      </c>
      <c r="AC3" s="203"/>
      <c r="AD3" s="203"/>
      <c r="AE3" s="203"/>
      <c r="AF3" s="203"/>
    </row>
    <row r="4">
      <c r="A4" s="204">
        <v>45528.0</v>
      </c>
      <c r="B4" s="241" t="s">
        <v>59</v>
      </c>
      <c r="C4" s="223"/>
      <c r="D4" s="224"/>
      <c r="E4" s="188"/>
      <c r="F4" s="239" t="str">
        <f>IF(COUNTIF(LEAVE!A:A,H:H)&gt;0,TODAY(),"")</f>
        <v/>
      </c>
      <c r="G4" s="208" t="str">
        <f>IF(countif(TODAY!$E$24,$H$2:$H999),today(),"")</f>
        <v/>
      </c>
      <c r="H4" s="250" t="s">
        <v>54</v>
      </c>
      <c r="I4" s="192">
        <f t="shared" si="6"/>
        <v>35</v>
      </c>
      <c r="J4" s="213">
        <f>IFERROR(__xludf.DUMMYFUNCTION("""COMPUTED_VALUE"""),46056.0)</f>
        <v>46056</v>
      </c>
      <c r="K4" s="194"/>
      <c r="L4" s="195" t="str">
        <f t="shared" ref="L4:M4" si="7">H4</f>
        <v>SAHANA</v>
      </c>
      <c r="M4" s="196">
        <f t="shared" si="7"/>
        <v>35</v>
      </c>
      <c r="N4" s="197">
        <f t="shared" si="3"/>
        <v>46056</v>
      </c>
      <c r="O4" s="197">
        <f t="shared" si="4"/>
        <v>46056</v>
      </c>
      <c r="P4" s="209"/>
      <c r="Q4" s="199" t="s">
        <v>9</v>
      </c>
      <c r="R4" s="199">
        <v>9.0</v>
      </c>
      <c r="S4" s="197">
        <v>46058.0</v>
      </c>
      <c r="T4" s="197">
        <v>46058.0</v>
      </c>
      <c r="U4" s="8"/>
      <c r="V4" s="214" t="s">
        <v>9</v>
      </c>
      <c r="X4" s="200" t="s">
        <v>50</v>
      </c>
      <c r="Y4" s="201" t="s">
        <v>9</v>
      </c>
      <c r="Z4" s="201">
        <v>9.0</v>
      </c>
      <c r="AA4" s="202"/>
      <c r="AB4" s="203" t="str">
        <f t="shared" si="5"/>
        <v/>
      </c>
      <c r="AC4" s="203"/>
      <c r="AD4" s="203"/>
      <c r="AE4" s="203"/>
      <c r="AF4" s="203"/>
    </row>
    <row r="5">
      <c r="A5" s="204">
        <v>45536.0</v>
      </c>
      <c r="B5" s="222" t="s">
        <v>54</v>
      </c>
      <c r="C5" s="223"/>
      <c r="D5" s="230"/>
      <c r="E5" s="188"/>
      <c r="F5" s="239" t="str">
        <f>IF(COUNTIF(LEAVE!A:A,H:H)&gt;0,TODAY(),"")</f>
        <v/>
      </c>
      <c r="G5" s="208" t="str">
        <f>IF(countif(TODAY!$E$24,$H$2:$H999),today(),"")</f>
        <v/>
      </c>
      <c r="H5" s="250" t="s">
        <v>59</v>
      </c>
      <c r="I5" s="192">
        <f t="shared" si="6"/>
        <v>32</v>
      </c>
      <c r="J5" s="213">
        <f>IFERROR(__xludf.DUMMYFUNCTION("""COMPUTED_VALUE"""),46057.0)</f>
        <v>46057</v>
      </c>
      <c r="K5" s="194"/>
      <c r="L5" s="195" t="str">
        <f t="shared" ref="L5:M5" si="8">H5</f>
        <v>SUDHARSHINI</v>
      </c>
      <c r="M5" s="196">
        <f t="shared" si="8"/>
        <v>32</v>
      </c>
      <c r="N5" s="197">
        <f t="shared" si="3"/>
        <v>46057</v>
      </c>
      <c r="O5" s="197">
        <f t="shared" si="4"/>
        <v>46057</v>
      </c>
      <c r="P5" s="209"/>
      <c r="Q5" s="199" t="s">
        <v>63</v>
      </c>
      <c r="R5" s="199">
        <v>7.0</v>
      </c>
      <c r="S5" s="197">
        <v>46059.0</v>
      </c>
      <c r="T5" s="197">
        <v>46059.0</v>
      </c>
      <c r="U5" s="8"/>
      <c r="V5" s="214" t="s">
        <v>63</v>
      </c>
      <c r="X5" s="200" t="s">
        <v>63</v>
      </c>
      <c r="Y5" s="201" t="s">
        <v>63</v>
      </c>
      <c r="Z5" s="201">
        <v>7.0</v>
      </c>
      <c r="AA5" s="202"/>
      <c r="AB5" s="203" t="str">
        <f t="shared" si="5"/>
        <v/>
      </c>
      <c r="AC5" s="203"/>
      <c r="AD5" s="203"/>
      <c r="AE5" s="203"/>
      <c r="AF5" s="203"/>
    </row>
    <row r="6">
      <c r="A6" s="204">
        <v>45539.0</v>
      </c>
      <c r="B6" s="222" t="s">
        <v>59</v>
      </c>
      <c r="C6" s="223"/>
      <c r="D6" s="230"/>
      <c r="E6" s="188"/>
      <c r="F6" s="239" t="str">
        <f>IF(COUNTIF(LEAVE!A:A,H:H)&gt;0,TODAY(),"")</f>
        <v/>
      </c>
      <c r="G6" s="208" t="str">
        <f>IF(countif(TODAY!$E$24,$H$2:$H999),today(),"")</f>
        <v/>
      </c>
      <c r="H6" s="250" t="s">
        <v>63</v>
      </c>
      <c r="I6" s="192">
        <f t="shared" si="6"/>
        <v>7</v>
      </c>
      <c r="J6" s="213">
        <f>IFERROR(__xludf.DUMMYFUNCTION("""COMPUTED_VALUE"""),46059.0)</f>
        <v>46059</v>
      </c>
      <c r="K6" s="194"/>
      <c r="L6" s="195" t="str">
        <f t="shared" ref="L6:M6" si="9">H6</f>
        <v>YAMUNA</v>
      </c>
      <c r="M6" s="196">
        <f t="shared" si="9"/>
        <v>7</v>
      </c>
      <c r="N6" s="197">
        <f t="shared" si="3"/>
        <v>46059</v>
      </c>
      <c r="O6" s="197">
        <f t="shared" si="4"/>
        <v>46059</v>
      </c>
      <c r="P6" s="209"/>
      <c r="Q6" s="199" t="s">
        <v>50</v>
      </c>
      <c r="R6" s="199">
        <v>3.0</v>
      </c>
      <c r="S6" s="197">
        <v>46065.0</v>
      </c>
      <c r="T6" s="197">
        <v>46065.0</v>
      </c>
      <c r="U6" s="8"/>
      <c r="V6" s="214" t="s">
        <v>50</v>
      </c>
      <c r="X6" s="200" t="s">
        <v>9</v>
      </c>
      <c r="Y6" s="201" t="s">
        <v>50</v>
      </c>
      <c r="Z6" s="201">
        <v>3.0</v>
      </c>
      <c r="AA6" s="202"/>
      <c r="AB6" s="203" t="str">
        <f t="shared" si="5"/>
        <v/>
      </c>
      <c r="AC6" s="203"/>
      <c r="AD6" s="203"/>
      <c r="AE6" s="203"/>
      <c r="AF6" s="203"/>
    </row>
    <row r="7">
      <c r="A7" s="204">
        <v>45546.0</v>
      </c>
      <c r="B7" s="222" t="s">
        <v>54</v>
      </c>
      <c r="C7" s="223"/>
      <c r="D7" s="231"/>
      <c r="E7" s="188"/>
      <c r="F7" s="239" t="str">
        <f>IF(COUNTIF(LEAVE!A:A,H:H)&gt;0,TODAY(),"")</f>
        <v/>
      </c>
      <c r="G7" s="208" t="str">
        <f>IF(countif(TODAY!$E$24,$H$2:$H999),today(),"")</f>
        <v/>
      </c>
      <c r="H7" s="250"/>
      <c r="I7" s="192">
        <f t="shared" si="6"/>
        <v>0</v>
      </c>
      <c r="J7" s="213"/>
      <c r="K7" s="194"/>
      <c r="L7" s="195" t="str">
        <f t="shared" ref="L7:M7" si="10">H7</f>
        <v/>
      </c>
      <c r="M7" s="196">
        <f t="shared" si="10"/>
        <v>0</v>
      </c>
      <c r="N7" s="197">
        <f t="shared" si="3"/>
        <v>0</v>
      </c>
      <c r="O7" s="197">
        <f t="shared" si="4"/>
        <v>46178</v>
      </c>
      <c r="P7" s="215"/>
      <c r="Q7" s="199"/>
      <c r="R7" s="199">
        <v>0.0</v>
      </c>
      <c r="S7" s="197">
        <v>0.0</v>
      </c>
      <c r="T7" s="197">
        <v>46178.0</v>
      </c>
      <c r="U7" s="8"/>
      <c r="V7" s="214"/>
      <c r="X7" s="200" t="s">
        <v>59</v>
      </c>
      <c r="Y7" s="201"/>
      <c r="Z7" s="201">
        <v>0.0</v>
      </c>
      <c r="AA7" s="202"/>
      <c r="AB7" s="203" t="str">
        <f t="shared" si="5"/>
        <v/>
      </c>
      <c r="AC7" s="203"/>
      <c r="AD7" s="203"/>
      <c r="AE7" s="203"/>
      <c r="AF7" s="203"/>
    </row>
    <row r="8">
      <c r="A8" s="204">
        <v>45548.0</v>
      </c>
      <c r="B8" s="222" t="s">
        <v>59</v>
      </c>
      <c r="C8" s="223"/>
      <c r="D8" s="231"/>
      <c r="E8" s="188"/>
      <c r="F8" s="239" t="str">
        <f>IF(COUNTIF(LEAVE!A:A,H:H)&gt;0,TODAY(),"")</f>
        <v/>
      </c>
      <c r="G8" s="208" t="str">
        <f>IF(countif(TODAY!$E$24,$H$2:$H999),today(),"")</f>
        <v/>
      </c>
      <c r="H8" s="250"/>
      <c r="I8" s="192">
        <f t="shared" si="6"/>
        <v>0</v>
      </c>
      <c r="J8" s="213"/>
      <c r="K8" s="194"/>
      <c r="L8" s="195" t="str">
        <f t="shared" ref="L8:M8" si="11">H8</f>
        <v/>
      </c>
      <c r="M8" s="196">
        <f t="shared" si="11"/>
        <v>0</v>
      </c>
      <c r="N8" s="197">
        <f t="shared" si="3"/>
        <v>0</v>
      </c>
      <c r="O8" s="197">
        <f t="shared" si="4"/>
        <v>46178</v>
      </c>
      <c r="P8" s="215"/>
      <c r="Q8" s="199"/>
      <c r="R8" s="199">
        <v>0.0</v>
      </c>
      <c r="S8" s="197">
        <v>0.0</v>
      </c>
      <c r="T8" s="197">
        <v>46178.0</v>
      </c>
      <c r="U8" s="8"/>
      <c r="V8" s="214"/>
      <c r="X8" s="200" t="s">
        <v>54</v>
      </c>
      <c r="Y8" s="201"/>
      <c r="Z8" s="201">
        <v>0.0</v>
      </c>
      <c r="AA8" s="202"/>
      <c r="AB8" s="203" t="str">
        <f t="shared" si="5"/>
        <v/>
      </c>
      <c r="AC8" s="203"/>
      <c r="AD8" s="203"/>
      <c r="AE8" s="203"/>
      <c r="AF8" s="203"/>
    </row>
    <row r="9">
      <c r="A9" s="204">
        <v>45555.0</v>
      </c>
      <c r="B9" s="222" t="s">
        <v>54</v>
      </c>
      <c r="C9" s="223"/>
      <c r="D9" s="231"/>
      <c r="E9" s="188"/>
      <c r="F9" s="239" t="str">
        <f>IF(COUNTIF(LEAVE!A:A,H:H)&gt;0,TODAY(),"")</f>
        <v/>
      </c>
      <c r="G9" s="208" t="str">
        <f>IF(countif(TODAY!$E$24,$H$2:$H999),today(),"")</f>
        <v/>
      </c>
      <c r="H9" s="250"/>
      <c r="I9" s="192">
        <f t="shared" si="6"/>
        <v>0</v>
      </c>
      <c r="J9" s="213"/>
      <c r="K9" s="194"/>
      <c r="L9" s="195" t="str">
        <f t="shared" ref="L9:M9" si="12">H9</f>
        <v/>
      </c>
      <c r="M9" s="196">
        <f t="shared" si="12"/>
        <v>0</v>
      </c>
      <c r="N9" s="197">
        <f t="shared" si="3"/>
        <v>0</v>
      </c>
      <c r="O9" s="197">
        <f t="shared" si="4"/>
        <v>46178</v>
      </c>
      <c r="P9" s="8"/>
      <c r="Q9" s="199"/>
      <c r="R9" s="199">
        <v>0.0</v>
      </c>
      <c r="S9" s="197">
        <v>0.0</v>
      </c>
      <c r="T9" s="197">
        <v>46178.0</v>
      </c>
      <c r="U9" s="8"/>
      <c r="V9" s="214"/>
      <c r="Y9" s="201"/>
      <c r="Z9" s="201">
        <v>0.0</v>
      </c>
      <c r="AA9" s="202"/>
      <c r="AB9" s="203" t="str">
        <f t="shared" si="5"/>
        <v/>
      </c>
      <c r="AC9" s="203"/>
      <c r="AD9" s="203"/>
      <c r="AE9" s="203"/>
      <c r="AF9" s="203"/>
    </row>
    <row r="10">
      <c r="A10" s="204">
        <v>45557.0</v>
      </c>
      <c r="B10" s="222" t="s">
        <v>59</v>
      </c>
      <c r="C10" s="223"/>
      <c r="D10" s="231"/>
      <c r="E10" s="188"/>
      <c r="F10" s="239" t="str">
        <f>IF(COUNTIF(LEAVE!A:A,H:H)&gt;0,TODAY(),"")</f>
        <v/>
      </c>
      <c r="G10" s="208" t="str">
        <f>IF(countif(TODAY!$E$24,$H$2:$H999),today(),"")</f>
        <v/>
      </c>
      <c r="H10" s="250"/>
      <c r="I10" s="192">
        <f t="shared" si="6"/>
        <v>0</v>
      </c>
      <c r="J10" s="213"/>
      <c r="K10" s="194"/>
      <c r="L10" s="195" t="str">
        <f t="shared" ref="L10:M10" si="13">H10</f>
        <v/>
      </c>
      <c r="M10" s="196">
        <f t="shared" si="13"/>
        <v>0</v>
      </c>
      <c r="N10" s="197">
        <f t="shared" si="3"/>
        <v>0</v>
      </c>
      <c r="O10" s="197">
        <f t="shared" si="4"/>
        <v>46178</v>
      </c>
      <c r="P10" s="8"/>
      <c r="Q10" s="199"/>
      <c r="R10" s="199">
        <v>0.0</v>
      </c>
      <c r="S10" s="197">
        <v>0.0</v>
      </c>
      <c r="T10" s="197">
        <v>46178.0</v>
      </c>
      <c r="U10" s="8"/>
      <c r="V10" s="214"/>
      <c r="Y10" s="201"/>
      <c r="Z10" s="201">
        <v>0.0</v>
      </c>
      <c r="AA10" s="202"/>
      <c r="AB10" s="203" t="str">
        <f t="shared" si="5"/>
        <v/>
      </c>
      <c r="AC10" s="203"/>
      <c r="AD10" s="203"/>
      <c r="AE10" s="203"/>
      <c r="AF10" s="203"/>
    </row>
    <row r="11">
      <c r="A11" s="204">
        <v>45564.0</v>
      </c>
      <c r="B11" s="222" t="s">
        <v>54</v>
      </c>
      <c r="C11" s="223"/>
      <c r="D11" s="231"/>
      <c r="E11" s="188"/>
      <c r="F11" s="239" t="str">
        <f>IF(COUNTIF(LEAVE!A:A,H:H)&gt;0,TODAY(),"")</f>
        <v/>
      </c>
      <c r="G11" s="208" t="str">
        <f>IF(countif(TODAY!$E$24,$H$2:$H999),today(),"")</f>
        <v/>
      </c>
      <c r="H11" s="250"/>
      <c r="I11" s="192">
        <f t="shared" si="6"/>
        <v>0</v>
      </c>
      <c r="J11" s="213"/>
      <c r="K11" s="194"/>
      <c r="L11" s="195" t="str">
        <f t="shared" ref="L11:M11" si="14">H11</f>
        <v/>
      </c>
      <c r="M11" s="196">
        <f t="shared" si="14"/>
        <v>0</v>
      </c>
      <c r="N11" s="197">
        <f t="shared" si="3"/>
        <v>0</v>
      </c>
      <c r="O11" s="197">
        <f t="shared" si="4"/>
        <v>46178</v>
      </c>
      <c r="P11" s="8"/>
      <c r="Q11" s="199"/>
      <c r="R11" s="199">
        <v>0.0</v>
      </c>
      <c r="S11" s="197">
        <v>0.0</v>
      </c>
      <c r="T11" s="197">
        <v>46178.0</v>
      </c>
      <c r="U11" s="8"/>
      <c r="V11" s="8"/>
      <c r="Y11" s="201"/>
      <c r="Z11" s="201">
        <v>0.0</v>
      </c>
      <c r="AA11" s="202"/>
      <c r="AB11" s="203" t="str">
        <f t="shared" si="5"/>
        <v/>
      </c>
      <c r="AC11" s="203"/>
      <c r="AD11" s="203"/>
      <c r="AE11" s="203"/>
      <c r="AF11" s="203"/>
    </row>
    <row r="12">
      <c r="A12" s="204">
        <v>45565.0</v>
      </c>
      <c r="B12" s="222" t="s">
        <v>59</v>
      </c>
      <c r="C12" s="223"/>
      <c r="D12" s="231"/>
      <c r="E12" s="188"/>
      <c r="F12" s="239" t="str">
        <f>IF(COUNTIF(LEAVE!A:A,H:H)&gt;0,TODAY(),"")</f>
        <v/>
      </c>
      <c r="G12" s="208" t="str">
        <f>IF(countif(TODAY!$E$24,$H$2:$H999),today(),"")</f>
        <v/>
      </c>
      <c r="H12" s="250"/>
      <c r="I12" s="192">
        <f t="shared" si="6"/>
        <v>0</v>
      </c>
      <c r="J12" s="213"/>
      <c r="K12" s="194"/>
      <c r="L12" s="195" t="str">
        <f t="shared" ref="L12:M12" si="15">H12</f>
        <v/>
      </c>
      <c r="M12" s="196">
        <f t="shared" si="15"/>
        <v>0</v>
      </c>
      <c r="N12" s="197">
        <f t="shared" si="3"/>
        <v>0</v>
      </c>
      <c r="O12" s="197">
        <f t="shared" si="4"/>
        <v>46178</v>
      </c>
      <c r="P12" s="8"/>
      <c r="Q12" s="199"/>
      <c r="R12" s="199">
        <v>0.0</v>
      </c>
      <c r="S12" s="197">
        <v>0.0</v>
      </c>
      <c r="T12" s="197">
        <v>46178.0</v>
      </c>
      <c r="U12" s="8"/>
      <c r="V12" s="8"/>
      <c r="Y12" s="201"/>
      <c r="Z12" s="201">
        <v>0.0</v>
      </c>
      <c r="AA12" s="202"/>
      <c r="AB12" s="203" t="str">
        <f t="shared" si="5"/>
        <v/>
      </c>
      <c r="AC12" s="203"/>
      <c r="AD12" s="203"/>
      <c r="AE12" s="203"/>
      <c r="AF12" s="203"/>
    </row>
    <row r="13">
      <c r="A13" s="204">
        <v>45572.0</v>
      </c>
      <c r="B13" s="222" t="s">
        <v>54</v>
      </c>
      <c r="C13" s="223"/>
      <c r="D13" s="231"/>
      <c r="E13" s="188"/>
      <c r="F13" s="239" t="str">
        <f>IF(COUNTIF(LEAVE!A:A,H:H)&gt;0,TODAY(),"")</f>
        <v/>
      </c>
      <c r="G13" s="208" t="str">
        <f>IF(countif(TODAY!$E$24,$H$2:$H999),today(),"")</f>
        <v/>
      </c>
      <c r="H13" s="250"/>
      <c r="I13" s="192">
        <f t="shared" si="6"/>
        <v>0</v>
      </c>
      <c r="J13" s="213"/>
      <c r="K13" s="194"/>
      <c r="L13" s="195" t="str">
        <f t="shared" ref="L13:M13" si="16">H13</f>
        <v/>
      </c>
      <c r="M13" s="196">
        <f t="shared" si="16"/>
        <v>0</v>
      </c>
      <c r="N13" s="197">
        <f t="shared" si="3"/>
        <v>0</v>
      </c>
      <c r="O13" s="197">
        <f t="shared" si="4"/>
        <v>46178</v>
      </c>
      <c r="P13" s="217"/>
      <c r="Q13" s="199"/>
      <c r="R13" s="199">
        <v>0.0</v>
      </c>
      <c r="S13" s="197">
        <v>0.0</v>
      </c>
      <c r="T13" s="197">
        <v>46178.0</v>
      </c>
      <c r="U13" s="8"/>
      <c r="V13" s="8"/>
      <c r="Y13" s="201"/>
      <c r="Z13" s="201">
        <v>0.0</v>
      </c>
      <c r="AA13" s="202"/>
      <c r="AB13" s="203" t="str">
        <f t="shared" si="5"/>
        <v/>
      </c>
      <c r="AC13" s="203"/>
      <c r="AD13" s="203"/>
      <c r="AE13" s="203"/>
      <c r="AF13" s="203"/>
    </row>
    <row r="14">
      <c r="A14" s="204">
        <v>45573.0</v>
      </c>
      <c r="B14" s="222" t="s">
        <v>59</v>
      </c>
      <c r="C14" s="223"/>
      <c r="D14" s="231"/>
      <c r="E14" s="188"/>
      <c r="F14" s="239" t="str">
        <f>IF(COUNTIF(LEAVE!A:A,H:H)&gt;0,TODAY(),"")</f>
        <v/>
      </c>
      <c r="G14" s="208" t="str">
        <f>IF(countif(TODAY!$E$24,$H$2:$H999),today(),"")</f>
        <v/>
      </c>
      <c r="H14" s="250"/>
      <c r="I14" s="192">
        <f t="shared" si="6"/>
        <v>0</v>
      </c>
      <c r="J14" s="213"/>
      <c r="K14" s="194"/>
      <c r="L14" s="195" t="str">
        <f t="shared" ref="L14:M14" si="17">H14</f>
        <v/>
      </c>
      <c r="M14" s="196">
        <f t="shared" si="17"/>
        <v>0</v>
      </c>
      <c r="N14" s="197">
        <f t="shared" si="3"/>
        <v>0</v>
      </c>
      <c r="O14" s="197">
        <f t="shared" si="4"/>
        <v>46178</v>
      </c>
      <c r="P14" s="8"/>
      <c r="Q14" s="199"/>
      <c r="R14" s="199">
        <v>0.0</v>
      </c>
      <c r="S14" s="197">
        <v>0.0</v>
      </c>
      <c r="T14" s="197">
        <v>46178.0</v>
      </c>
      <c r="U14" s="8"/>
      <c r="V14" s="8"/>
      <c r="Y14" s="201"/>
      <c r="Z14" s="201">
        <v>0.0</v>
      </c>
      <c r="AA14" s="202"/>
      <c r="AB14" s="203" t="str">
        <f t="shared" si="5"/>
        <v/>
      </c>
      <c r="AC14" s="203"/>
      <c r="AD14" s="203"/>
      <c r="AE14" s="203"/>
      <c r="AF14" s="203"/>
    </row>
    <row r="15">
      <c r="A15" s="204">
        <v>45579.0</v>
      </c>
      <c r="B15" s="222" t="s">
        <v>54</v>
      </c>
      <c r="C15" s="223"/>
      <c r="D15" s="231"/>
      <c r="E15" s="188"/>
      <c r="F15" s="239" t="str">
        <f>IF(COUNTIF(LEAVE!A:A,H:H)&gt;0,TODAY(),"")</f>
        <v/>
      </c>
      <c r="G15" s="208" t="str">
        <f>IF(countif(TODAY!$E$24,$H$2:$H999),today(),"")</f>
        <v/>
      </c>
      <c r="H15" s="250"/>
      <c r="I15" s="192">
        <f t="shared" si="6"/>
        <v>0</v>
      </c>
      <c r="J15" s="213"/>
      <c r="K15" s="194"/>
      <c r="L15" s="195" t="str">
        <f t="shared" ref="L15:M15" si="18">H15</f>
        <v/>
      </c>
      <c r="M15" s="196">
        <f t="shared" si="18"/>
        <v>0</v>
      </c>
      <c r="N15" s="197">
        <f t="shared" si="3"/>
        <v>0</v>
      </c>
      <c r="O15" s="197">
        <f t="shared" si="4"/>
        <v>46178</v>
      </c>
      <c r="P15" s="8"/>
      <c r="Q15" s="199"/>
      <c r="R15" s="199">
        <v>0.0</v>
      </c>
      <c r="S15" s="197">
        <v>0.0</v>
      </c>
      <c r="T15" s="197">
        <v>46178.0</v>
      </c>
      <c r="U15" s="8"/>
      <c r="V15" s="8"/>
      <c r="Y15" s="201"/>
      <c r="Z15" s="201">
        <v>0.0</v>
      </c>
      <c r="AA15" s="202"/>
      <c r="AB15" s="218" t="str">
        <f t="shared" si="5"/>
        <v/>
      </c>
      <c r="AC15" s="218"/>
      <c r="AD15" s="218"/>
      <c r="AE15" s="218"/>
      <c r="AF15" s="218"/>
    </row>
    <row r="16">
      <c r="A16" s="204">
        <v>45581.0</v>
      </c>
      <c r="B16" s="222" t="s">
        <v>59</v>
      </c>
      <c r="C16" s="223"/>
      <c r="D16" s="231"/>
      <c r="E16" s="188"/>
      <c r="F16" s="239" t="str">
        <f>IF(COUNTIF(LEAVE!A:A,H:H)&gt;0,TODAY(),"")</f>
        <v/>
      </c>
      <c r="G16" s="208" t="str">
        <f>IF(countif(TODAY!$E$24,$H$2:$H999),today(),"")</f>
        <v/>
      </c>
      <c r="H16" s="250"/>
      <c r="I16" s="192">
        <f t="shared" si="6"/>
        <v>0</v>
      </c>
      <c r="J16" s="213"/>
      <c r="K16" s="194"/>
      <c r="L16" s="195" t="str">
        <f t="shared" ref="L16:M16" si="19">H16</f>
        <v/>
      </c>
      <c r="M16" s="196">
        <f t="shared" si="19"/>
        <v>0</v>
      </c>
      <c r="N16" s="197">
        <f t="shared" si="3"/>
        <v>0</v>
      </c>
      <c r="O16" s="197">
        <f t="shared" si="4"/>
        <v>46178</v>
      </c>
      <c r="P16" s="8"/>
      <c r="Q16" s="199"/>
      <c r="R16" s="199">
        <v>0.0</v>
      </c>
      <c r="S16" s="197">
        <v>0.0</v>
      </c>
      <c r="T16" s="197">
        <v>46178.0</v>
      </c>
      <c r="U16" s="8"/>
      <c r="V16" s="8"/>
      <c r="Y16" s="201"/>
      <c r="Z16" s="201">
        <v>0.0</v>
      </c>
      <c r="AA16" s="202"/>
      <c r="AB16" s="203" t="str">
        <f t="shared" si="5"/>
        <v/>
      </c>
      <c r="AC16" s="203"/>
      <c r="AD16" s="203"/>
      <c r="AE16" s="203"/>
      <c r="AF16" s="203"/>
    </row>
    <row r="17">
      <c r="A17" s="242">
        <v>45587.0</v>
      </c>
      <c r="B17" s="222" t="s">
        <v>54</v>
      </c>
      <c r="C17" s="223"/>
      <c r="D17" s="231"/>
      <c r="E17" s="188"/>
      <c r="F17" s="239" t="str">
        <f>IF(COUNTIF(LEAVE!A:A,H:H)&gt;0,TODAY(),"")</f>
        <v/>
      </c>
      <c r="G17" s="208" t="str">
        <f>IF(countif(TODAY!$E$24,$H$2:$H999),today(),"")</f>
        <v/>
      </c>
      <c r="H17" s="250"/>
      <c r="I17" s="192">
        <f t="shared" si="6"/>
        <v>0</v>
      </c>
      <c r="J17" s="213"/>
      <c r="K17" s="194"/>
      <c r="L17" s="195" t="str">
        <f t="shared" ref="L17:M17" si="20">H17</f>
        <v/>
      </c>
      <c r="M17" s="196">
        <f t="shared" si="20"/>
        <v>0</v>
      </c>
      <c r="N17" s="197">
        <f t="shared" si="3"/>
        <v>0</v>
      </c>
      <c r="O17" s="197">
        <f t="shared" si="4"/>
        <v>46178</v>
      </c>
      <c r="P17" s="8"/>
      <c r="Q17" s="199"/>
      <c r="R17" s="199">
        <v>0.0</v>
      </c>
      <c r="S17" s="197">
        <v>0.0</v>
      </c>
      <c r="T17" s="197">
        <v>46178.0</v>
      </c>
      <c r="U17" s="8"/>
      <c r="V17" s="8"/>
      <c r="Y17" s="201"/>
      <c r="Z17" s="201">
        <v>0.0</v>
      </c>
      <c r="AA17" s="202"/>
      <c r="AB17" s="203" t="str">
        <f t="shared" si="5"/>
        <v/>
      </c>
      <c r="AC17" s="203"/>
      <c r="AD17" s="203"/>
      <c r="AE17" s="203"/>
      <c r="AF17" s="203"/>
    </row>
    <row r="18">
      <c r="A18" s="234">
        <v>45589.0</v>
      </c>
      <c r="B18" s="222" t="s">
        <v>59</v>
      </c>
      <c r="C18" s="223"/>
      <c r="D18" s="231"/>
      <c r="E18" s="188"/>
      <c r="F18" s="239" t="str">
        <f>IF(COUNTIF(LEAVE!A:A,H:H)&gt;0,TODAY(),"")</f>
        <v/>
      </c>
      <c r="G18" s="208" t="str">
        <f>IF(countif(TODAY!$E$24,$H$2:$H999),today(),"")</f>
        <v/>
      </c>
      <c r="H18" s="250"/>
      <c r="I18" s="192">
        <f t="shared" si="6"/>
        <v>0</v>
      </c>
      <c r="J18" s="213"/>
      <c r="K18" s="194"/>
      <c r="L18" s="195" t="str">
        <f t="shared" ref="L18:M18" si="21">H18</f>
        <v/>
      </c>
      <c r="M18" s="196">
        <f t="shared" si="21"/>
        <v>0</v>
      </c>
      <c r="N18" s="197">
        <f t="shared" si="3"/>
        <v>0</v>
      </c>
      <c r="O18" s="197">
        <f t="shared" si="4"/>
        <v>46178</v>
      </c>
      <c r="P18" s="8"/>
      <c r="Q18" s="199"/>
      <c r="R18" s="199">
        <v>0.0</v>
      </c>
      <c r="S18" s="197">
        <v>0.0</v>
      </c>
      <c r="T18" s="197">
        <v>46178.0</v>
      </c>
      <c r="U18" s="8"/>
      <c r="V18" s="8"/>
      <c r="Y18" s="201"/>
      <c r="Z18" s="201">
        <v>0.0</v>
      </c>
      <c r="AA18" s="202"/>
      <c r="AB18" s="203" t="str">
        <f t="shared" si="5"/>
        <v/>
      </c>
      <c r="AC18" s="203"/>
      <c r="AD18" s="203"/>
      <c r="AE18" s="203"/>
      <c r="AF18" s="203"/>
    </row>
    <row r="19" ht="15.75" customHeight="1">
      <c r="A19" s="234">
        <v>45595.0</v>
      </c>
      <c r="B19" s="222" t="s">
        <v>54</v>
      </c>
      <c r="C19" s="223"/>
      <c r="D19" s="231"/>
      <c r="E19" s="188"/>
      <c r="F19" s="239" t="str">
        <f>IF(COUNTIF(LEAVE!A:A,H:H)&gt;0,TODAY(),"")</f>
        <v/>
      </c>
      <c r="G19" s="208" t="str">
        <f>IF(countif(TODAY!$E$24,$H$2:$H999),today(),"")</f>
        <v/>
      </c>
      <c r="H19" s="250"/>
      <c r="I19" s="192">
        <f t="shared" si="6"/>
        <v>0</v>
      </c>
      <c r="J19" s="213"/>
      <c r="K19" s="194"/>
      <c r="L19" s="195" t="str">
        <f t="shared" ref="L19:M19" si="22">H19</f>
        <v/>
      </c>
      <c r="M19" s="196">
        <f t="shared" si="22"/>
        <v>0</v>
      </c>
      <c r="N19" s="197">
        <f t="shared" si="3"/>
        <v>0</v>
      </c>
      <c r="O19" s="197">
        <f t="shared" si="4"/>
        <v>46178</v>
      </c>
      <c r="P19" s="8"/>
      <c r="Q19" s="199"/>
      <c r="R19" s="199">
        <v>0.0</v>
      </c>
      <c r="S19" s="197">
        <v>0.0</v>
      </c>
      <c r="T19" s="197">
        <v>46178.0</v>
      </c>
      <c r="U19" s="8"/>
      <c r="V19" s="8"/>
      <c r="Y19" s="201"/>
      <c r="Z19" s="201">
        <v>0.0</v>
      </c>
      <c r="AA19" s="202"/>
      <c r="AB19" s="203" t="str">
        <f t="shared" si="5"/>
        <v/>
      </c>
      <c r="AC19" s="203"/>
      <c r="AD19" s="203"/>
      <c r="AE19" s="203"/>
      <c r="AF19" s="203"/>
    </row>
    <row r="20" ht="15.75" customHeight="1">
      <c r="A20" s="234">
        <v>45598.0</v>
      </c>
      <c r="B20" s="222" t="s">
        <v>59</v>
      </c>
      <c r="C20" s="223"/>
      <c r="D20" s="231"/>
      <c r="E20" s="188"/>
      <c r="F20" s="239" t="str">
        <f>IF(COUNTIF(LEAVE!A:A,H:H)&gt;0,TODAY(),"")</f>
        <v/>
      </c>
      <c r="G20" s="208" t="str">
        <f>IF(countif(TODAY!$E$24,$H$2:$H999),today(),"")</f>
        <v/>
      </c>
      <c r="H20" s="250"/>
      <c r="I20" s="192">
        <f t="shared" si="6"/>
        <v>0</v>
      </c>
      <c r="J20" s="213"/>
      <c r="K20" s="194"/>
      <c r="L20" s="195" t="str">
        <f t="shared" ref="L20:M20" si="23">H20</f>
        <v/>
      </c>
      <c r="M20" s="196">
        <f t="shared" si="23"/>
        <v>0</v>
      </c>
      <c r="N20" s="197">
        <f t="shared" si="3"/>
        <v>0</v>
      </c>
      <c r="O20" s="197">
        <f t="shared" si="4"/>
        <v>46178</v>
      </c>
      <c r="P20" s="8"/>
      <c r="Q20" s="199"/>
      <c r="R20" s="199">
        <v>0.0</v>
      </c>
      <c r="S20" s="197">
        <v>0.0</v>
      </c>
      <c r="T20" s="197">
        <v>46178.0</v>
      </c>
      <c r="U20" s="8"/>
      <c r="V20" s="8"/>
      <c r="Y20" s="201"/>
      <c r="Z20" s="201">
        <v>0.0</v>
      </c>
      <c r="AA20" s="202"/>
      <c r="AB20" s="203" t="str">
        <f t="shared" si="5"/>
        <v/>
      </c>
      <c r="AC20" s="203"/>
      <c r="AD20" s="203"/>
      <c r="AE20" s="203"/>
      <c r="AF20" s="203"/>
    </row>
    <row r="21" ht="15.75" customHeight="1">
      <c r="A21" s="234">
        <v>45608.0</v>
      </c>
      <c r="B21" s="222" t="s">
        <v>54</v>
      </c>
      <c r="C21" s="223"/>
      <c r="D21" s="231"/>
      <c r="E21" s="104"/>
      <c r="F21" s="239" t="str">
        <f>IF(COUNTIF(LEAVE!A:A,H:H)&gt;0,TODAY(),"")</f>
        <v/>
      </c>
      <c r="G21" s="208" t="str">
        <f>IF(countif(TODAY!$E$24,$H$2:$H999),today(),"")</f>
        <v/>
      </c>
      <c r="H21" s="250"/>
      <c r="I21" s="192">
        <f t="shared" si="6"/>
        <v>0</v>
      </c>
      <c r="J21" s="213"/>
      <c r="K21" s="194"/>
      <c r="L21" s="195" t="str">
        <f t="shared" ref="L21:M21" si="24">H21</f>
        <v/>
      </c>
      <c r="M21" s="196">
        <f t="shared" si="24"/>
        <v>0</v>
      </c>
      <c r="N21" s="197">
        <f t="shared" si="3"/>
        <v>0</v>
      </c>
      <c r="O21" s="197">
        <f t="shared" si="4"/>
        <v>46178</v>
      </c>
      <c r="P21" s="8"/>
      <c r="Q21" s="199"/>
      <c r="R21" s="199">
        <v>0.0</v>
      </c>
      <c r="S21" s="197">
        <v>0.0</v>
      </c>
      <c r="T21" s="197">
        <v>46178.0</v>
      </c>
      <c r="U21" s="8"/>
      <c r="V21" s="8"/>
      <c r="Y21" s="201"/>
      <c r="Z21" s="201">
        <v>0.0</v>
      </c>
      <c r="AA21" s="202"/>
      <c r="AB21" s="203" t="str">
        <f t="shared" si="5"/>
        <v/>
      </c>
      <c r="AC21" s="203"/>
      <c r="AD21" s="203"/>
      <c r="AE21" s="203"/>
      <c r="AF21" s="203"/>
    </row>
    <row r="22" ht="15.75" customHeight="1">
      <c r="A22" s="234">
        <v>45609.0</v>
      </c>
      <c r="B22" s="222" t="s">
        <v>59</v>
      </c>
      <c r="C22" s="223"/>
      <c r="D22" s="231"/>
      <c r="E22" s="104"/>
      <c r="F22" s="239" t="str">
        <f>IF(COUNTIF(LEAVE!A:A,H:H)&gt;0,TODAY(),"")</f>
        <v/>
      </c>
      <c r="G22" s="208" t="str">
        <f>IF(countif(TODAY!$E$24,$H$2:$H999),today(),"")</f>
        <v/>
      </c>
      <c r="H22" s="250"/>
      <c r="I22" s="192">
        <f t="shared" si="6"/>
        <v>0</v>
      </c>
      <c r="J22" s="213"/>
      <c r="K22" s="194"/>
      <c r="L22" s="195" t="str">
        <f t="shared" ref="L22:M22" si="25">H22</f>
        <v/>
      </c>
      <c r="M22" s="196">
        <f t="shared" si="25"/>
        <v>0</v>
      </c>
      <c r="N22" s="197">
        <f t="shared" si="3"/>
        <v>0</v>
      </c>
      <c r="O22" s="197">
        <f t="shared" si="4"/>
        <v>46178</v>
      </c>
      <c r="P22" s="8"/>
      <c r="Q22" s="199"/>
      <c r="R22" s="199">
        <v>0.0</v>
      </c>
      <c r="S22" s="197">
        <v>0.0</v>
      </c>
      <c r="T22" s="197">
        <v>46178.0</v>
      </c>
      <c r="U22" s="8"/>
      <c r="V22" s="8"/>
      <c r="Y22" s="219"/>
      <c r="Z22" s="201">
        <v>0.0</v>
      </c>
      <c r="AA22" s="202"/>
      <c r="AB22" s="203" t="str">
        <f t="shared" si="5"/>
        <v/>
      </c>
      <c r="AC22" s="203"/>
      <c r="AD22" s="203"/>
      <c r="AE22" s="203"/>
      <c r="AF22" s="203"/>
    </row>
    <row r="23" ht="15.75" customHeight="1">
      <c r="A23" s="234">
        <v>45619.0</v>
      </c>
      <c r="B23" s="222" t="s">
        <v>54</v>
      </c>
      <c r="C23" s="223"/>
      <c r="D23" s="231"/>
      <c r="E23" s="104"/>
      <c r="F23" s="239" t="str">
        <f>IF(COUNTIF(LEAVE!A:A,H:H)&gt;0,TODAY(),"")</f>
        <v/>
      </c>
      <c r="G23" s="208" t="str">
        <f>IF(countif(TODAY!$E$24,$H$2:$H999),today(),"")</f>
        <v/>
      </c>
      <c r="H23" s="250"/>
      <c r="I23" s="192">
        <f t="shared" si="6"/>
        <v>0</v>
      </c>
      <c r="J23" s="213"/>
      <c r="K23" s="194"/>
      <c r="L23" s="195" t="str">
        <f t="shared" ref="L23:M23" si="26">H23</f>
        <v/>
      </c>
      <c r="M23" s="196">
        <f t="shared" si="26"/>
        <v>0</v>
      </c>
      <c r="N23" s="197">
        <f t="shared" si="3"/>
        <v>0</v>
      </c>
      <c r="O23" s="197">
        <f t="shared" si="4"/>
        <v>46178</v>
      </c>
      <c r="P23" s="8"/>
      <c r="Q23" s="199"/>
      <c r="R23" s="199">
        <v>0.0</v>
      </c>
      <c r="S23" s="197">
        <v>0.0</v>
      </c>
      <c r="T23" s="197">
        <v>46178.0</v>
      </c>
      <c r="U23" s="8"/>
      <c r="V23" s="8"/>
      <c r="Y23" s="201"/>
      <c r="Z23" s="201">
        <v>0.0</v>
      </c>
      <c r="AA23" s="202"/>
      <c r="AB23" s="203" t="str">
        <f t="shared" si="5"/>
        <v/>
      </c>
      <c r="AC23" s="203"/>
      <c r="AD23" s="203"/>
      <c r="AE23" s="203"/>
      <c r="AF23" s="203"/>
    </row>
    <row r="24" ht="15.75" customHeight="1">
      <c r="A24" s="234">
        <v>45622.0</v>
      </c>
      <c r="B24" s="222" t="s">
        <v>59</v>
      </c>
      <c r="C24" s="223"/>
      <c r="D24" s="231"/>
      <c r="E24" s="104"/>
      <c r="F24" s="239" t="str">
        <f>IF(COUNTIF(LEAVE!A:A,H:H)&gt;0,TODAY(),"")</f>
        <v/>
      </c>
      <c r="G24" s="208" t="str">
        <f>IF(countif(TODAY!$E$24,$H$2:$H999),today(),"")</f>
        <v/>
      </c>
      <c r="H24" s="250"/>
      <c r="I24" s="192">
        <f t="shared" si="6"/>
        <v>0</v>
      </c>
      <c r="J24" s="213"/>
      <c r="K24" s="194"/>
      <c r="L24" s="195" t="str">
        <f t="shared" ref="L24:M24" si="27">H24</f>
        <v/>
      </c>
      <c r="M24" s="196">
        <f t="shared" si="27"/>
        <v>0</v>
      </c>
      <c r="N24" s="197">
        <f t="shared" si="3"/>
        <v>0</v>
      </c>
      <c r="O24" s="197">
        <f t="shared" si="4"/>
        <v>46178</v>
      </c>
      <c r="P24" s="8"/>
      <c r="Q24" s="199"/>
      <c r="R24" s="199">
        <v>0.0</v>
      </c>
      <c r="S24" s="197">
        <v>0.0</v>
      </c>
      <c r="T24" s="197">
        <v>46178.0</v>
      </c>
      <c r="U24" s="8"/>
      <c r="V24" s="8"/>
      <c r="Y24" s="201"/>
      <c r="Z24" s="201">
        <v>0.0</v>
      </c>
      <c r="AA24" s="202"/>
      <c r="AB24" s="203" t="str">
        <f t="shared" si="5"/>
        <v/>
      </c>
      <c r="AC24" s="203"/>
      <c r="AD24" s="203"/>
      <c r="AE24" s="203"/>
      <c r="AF24" s="203"/>
    </row>
    <row r="25" ht="15.75" customHeight="1">
      <c r="A25" s="234">
        <v>45628.0</v>
      </c>
      <c r="B25" s="222" t="s">
        <v>54</v>
      </c>
      <c r="C25" s="223"/>
      <c r="D25" s="231"/>
      <c r="E25" s="220"/>
      <c r="F25" s="239" t="str">
        <f>IF(COUNTIF(LEAVE!A:A,H:H)&gt;0,TODAY(),"")</f>
        <v/>
      </c>
      <c r="G25" s="208" t="str">
        <f>IF(countif(TODAY!$E$24,$H$2:$H999),today(),"")</f>
        <v/>
      </c>
      <c r="H25" s="250"/>
      <c r="I25" s="192">
        <f t="shared" si="6"/>
        <v>0</v>
      </c>
      <c r="J25" s="213"/>
      <c r="K25" s="194"/>
      <c r="L25" s="195" t="str">
        <f t="shared" ref="L25:M25" si="28">H25</f>
        <v/>
      </c>
      <c r="M25" s="196">
        <f t="shared" si="28"/>
        <v>0</v>
      </c>
      <c r="N25" s="197">
        <f t="shared" si="3"/>
        <v>0</v>
      </c>
      <c r="O25" s="197">
        <f t="shared" si="4"/>
        <v>46178</v>
      </c>
      <c r="P25" s="8"/>
      <c r="Q25" s="199"/>
      <c r="R25" s="199">
        <v>0.0</v>
      </c>
      <c r="S25" s="197">
        <v>0.0</v>
      </c>
      <c r="T25" s="197">
        <v>46178.0</v>
      </c>
      <c r="U25" s="8"/>
      <c r="V25" s="8"/>
      <c r="Y25" s="201"/>
      <c r="Z25" s="201">
        <v>0.0</v>
      </c>
      <c r="AA25" s="202"/>
      <c r="AB25" s="203" t="str">
        <f t="shared" si="5"/>
        <v/>
      </c>
      <c r="AC25" s="203"/>
      <c r="AD25" s="203"/>
      <c r="AE25" s="203"/>
      <c r="AF25" s="203"/>
    </row>
    <row r="26" ht="15.75" customHeight="1">
      <c r="A26" s="234">
        <v>45630.0</v>
      </c>
      <c r="B26" s="222" t="s">
        <v>59</v>
      </c>
      <c r="C26" s="223"/>
      <c r="D26" s="231"/>
      <c r="E26" s="220"/>
      <c r="F26" s="239" t="str">
        <f>IF(COUNTIF(LEAVE!A:A,H:H)&gt;0,TODAY(),"")</f>
        <v/>
      </c>
      <c r="G26" s="208" t="str">
        <f>IF(countif(TODAY!$E$24,$H$2:$H999),today(),"")</f>
        <v/>
      </c>
      <c r="H26" s="250"/>
      <c r="I26" s="192">
        <f t="shared" si="6"/>
        <v>0</v>
      </c>
      <c r="J26" s="213"/>
      <c r="K26" s="194"/>
      <c r="L26" s="195" t="str">
        <f t="shared" ref="L26:M26" si="29">H26</f>
        <v/>
      </c>
      <c r="M26" s="196">
        <f t="shared" si="29"/>
        <v>0</v>
      </c>
      <c r="N26" s="197">
        <f t="shared" si="3"/>
        <v>0</v>
      </c>
      <c r="O26" s="197">
        <f t="shared" si="4"/>
        <v>46178</v>
      </c>
      <c r="P26" s="8"/>
      <c r="Q26" s="199"/>
      <c r="R26" s="199">
        <v>0.0</v>
      </c>
      <c r="S26" s="197">
        <v>0.0</v>
      </c>
      <c r="T26" s="197">
        <v>46178.0</v>
      </c>
      <c r="U26" s="8"/>
      <c r="V26" s="8"/>
      <c r="Y26" s="201"/>
      <c r="Z26" s="201">
        <v>0.0</v>
      </c>
      <c r="AA26" s="202"/>
      <c r="AB26" s="203" t="str">
        <f t="shared" si="5"/>
        <v/>
      </c>
      <c r="AC26" s="203"/>
      <c r="AD26" s="203"/>
      <c r="AE26" s="203"/>
      <c r="AF26" s="203"/>
    </row>
    <row r="27" ht="15.75" customHeight="1">
      <c r="A27" s="234">
        <v>45637.0</v>
      </c>
      <c r="B27" s="222" t="s">
        <v>54</v>
      </c>
      <c r="C27" s="223"/>
      <c r="D27" s="231"/>
      <c r="E27" s="220"/>
      <c r="F27" s="239" t="str">
        <f>IF(COUNTIF(LEAVE!A:A,H:H)&gt;0,TODAY(),"")</f>
        <v/>
      </c>
      <c r="G27" s="208" t="str">
        <f>IF(countif(TODAY!$E$24,$H$2:$H999),today(),"")</f>
        <v/>
      </c>
      <c r="H27" s="250"/>
      <c r="I27" s="192">
        <f t="shared" si="6"/>
        <v>0</v>
      </c>
      <c r="J27" s="213"/>
      <c r="K27" s="194"/>
      <c r="L27" s="195" t="str">
        <f t="shared" ref="L27:M27" si="30">H27</f>
        <v/>
      </c>
      <c r="M27" s="196">
        <f t="shared" si="30"/>
        <v>0</v>
      </c>
      <c r="N27" s="197">
        <f t="shared" si="3"/>
        <v>0</v>
      </c>
      <c r="O27" s="197">
        <f t="shared" si="4"/>
        <v>46178</v>
      </c>
      <c r="P27" s="8"/>
      <c r="Q27" s="199"/>
      <c r="R27" s="199">
        <v>0.0</v>
      </c>
      <c r="S27" s="197">
        <v>0.0</v>
      </c>
      <c r="T27" s="197">
        <v>46178.0</v>
      </c>
      <c r="U27" s="8"/>
      <c r="V27" s="8"/>
      <c r="Y27" s="201"/>
      <c r="Z27" s="201">
        <v>0.0</v>
      </c>
      <c r="AA27" s="202"/>
      <c r="AB27" s="203"/>
      <c r="AC27" s="203"/>
      <c r="AD27" s="203"/>
      <c r="AE27" s="203"/>
      <c r="AF27" s="203"/>
    </row>
    <row r="28" ht="15.75" customHeight="1">
      <c r="A28" s="234">
        <v>45647.0</v>
      </c>
      <c r="B28" s="222" t="s">
        <v>54</v>
      </c>
      <c r="C28" s="223"/>
      <c r="D28" s="231"/>
      <c r="E28" s="3"/>
      <c r="F28" s="239" t="str">
        <f>IF(COUNTIF(LEAVE!A:A,H:H)&gt;0,TODAY(),"")</f>
        <v/>
      </c>
      <c r="G28" s="208" t="str">
        <f>IF(countif(TODAY!$E$24,$H$2:$H999),today(),"")</f>
        <v/>
      </c>
      <c r="H28" s="250"/>
      <c r="I28" s="192">
        <f t="shared" si="6"/>
        <v>0</v>
      </c>
      <c r="J28" s="213"/>
      <c r="K28" s="194"/>
      <c r="L28" s="195" t="str">
        <f t="shared" ref="L28:M28" si="31">H28</f>
        <v/>
      </c>
      <c r="M28" s="196">
        <f t="shared" si="31"/>
        <v>0</v>
      </c>
      <c r="N28" s="197">
        <f t="shared" si="3"/>
        <v>0</v>
      </c>
      <c r="O28" s="197">
        <f t="shared" si="4"/>
        <v>46178</v>
      </c>
      <c r="P28" s="8"/>
      <c r="Q28" s="199"/>
      <c r="R28" s="199">
        <v>0.0</v>
      </c>
      <c r="S28" s="197">
        <v>0.0</v>
      </c>
      <c r="T28" s="197">
        <v>46178.0</v>
      </c>
      <c r="U28" s="8"/>
      <c r="V28" s="8"/>
      <c r="W28" s="221"/>
      <c r="X28" s="221"/>
      <c r="Y28" s="201"/>
      <c r="Z28" s="201">
        <v>0.0</v>
      </c>
    </row>
    <row r="29" ht="15.75" customHeight="1">
      <c r="A29" s="204">
        <v>45650.0</v>
      </c>
      <c r="B29" s="222" t="s">
        <v>59</v>
      </c>
      <c r="C29" s="223"/>
      <c r="D29" s="231"/>
      <c r="E29" s="3"/>
      <c r="F29" s="239" t="str">
        <f>IF(COUNTIF(LEAVE!A:A,H:H)&gt;0,TODAY(),"")</f>
        <v/>
      </c>
      <c r="G29" s="208" t="str">
        <f>IF(countif(TODAY!$E$24,$H$2:$H999),today(),"")</f>
        <v/>
      </c>
      <c r="H29" s="250"/>
      <c r="I29" s="192">
        <f t="shared" si="6"/>
        <v>0</v>
      </c>
      <c r="J29" s="213"/>
      <c r="K29" s="194"/>
      <c r="L29" s="195" t="str">
        <f t="shared" ref="L29:M29" si="32">H29</f>
        <v/>
      </c>
      <c r="M29" s="196">
        <f t="shared" si="32"/>
        <v>0</v>
      </c>
      <c r="N29" s="197">
        <f t="shared" si="3"/>
        <v>0</v>
      </c>
      <c r="O29" s="197">
        <f t="shared" si="4"/>
        <v>46178</v>
      </c>
      <c r="P29" s="8"/>
      <c r="Q29" s="199"/>
      <c r="R29" s="199">
        <v>0.0</v>
      </c>
      <c r="S29" s="197">
        <v>0.0</v>
      </c>
      <c r="T29" s="197">
        <v>46178.0</v>
      </c>
      <c r="U29" s="8"/>
      <c r="V29" s="8"/>
      <c r="W29" s="221"/>
      <c r="X29" s="221"/>
      <c r="Y29" s="201"/>
      <c r="Z29" s="201"/>
    </row>
    <row r="30" ht="15.75" customHeight="1">
      <c r="A30" s="234">
        <v>45655.0</v>
      </c>
      <c r="B30" s="222" t="s">
        <v>59</v>
      </c>
      <c r="C30" s="223"/>
      <c r="D30" s="231"/>
      <c r="E30" s="3"/>
      <c r="F30" s="239" t="str">
        <f>IF(COUNTIF(LEAVE!A:A,H:H)&gt;0,TODAY(),"")</f>
        <v/>
      </c>
      <c r="G30" s="208" t="str">
        <f>IF(countif(TODAY!$E$24,$H$2:$H999),today(),"")</f>
        <v/>
      </c>
      <c r="H30" s="250"/>
      <c r="I30" s="192">
        <f t="shared" si="6"/>
        <v>0</v>
      </c>
      <c r="J30" s="213"/>
      <c r="K30" s="194"/>
      <c r="L30" s="195" t="str">
        <f t="shared" ref="L30:M30" si="33">H30</f>
        <v/>
      </c>
      <c r="M30" s="196">
        <f t="shared" si="33"/>
        <v>0</v>
      </c>
      <c r="N30" s="197">
        <f t="shared" si="3"/>
        <v>0</v>
      </c>
      <c r="O30" s="197">
        <f t="shared" si="4"/>
        <v>46178</v>
      </c>
      <c r="P30" s="8"/>
      <c r="Q30" s="199"/>
      <c r="R30" s="199">
        <v>0.0</v>
      </c>
      <c r="S30" s="197">
        <v>0.0</v>
      </c>
      <c r="T30" s="197">
        <v>46178.0</v>
      </c>
      <c r="U30" s="8"/>
      <c r="V30" s="8"/>
      <c r="W30" s="221"/>
      <c r="X30" s="221"/>
      <c r="Y30" s="201"/>
      <c r="Z30" s="201"/>
    </row>
    <row r="31" ht="15.75" customHeight="1">
      <c r="A31" s="204">
        <v>45658.0</v>
      </c>
      <c r="B31" s="222" t="s">
        <v>54</v>
      </c>
      <c r="C31" s="223"/>
      <c r="D31" s="231"/>
      <c r="E31" s="3"/>
      <c r="F31" s="239" t="str">
        <f>IF(COUNTIF(LEAVE!A:A,H:H)&gt;0,TODAY(),"")</f>
        <v/>
      </c>
      <c r="G31" s="208" t="str">
        <f>IF(countif(TODAY!$E$24,$H$2:$H999),today(),"")</f>
        <v/>
      </c>
      <c r="H31" s="250"/>
      <c r="I31" s="192">
        <f t="shared" si="6"/>
        <v>0</v>
      </c>
      <c r="J31" s="213"/>
      <c r="K31" s="194"/>
      <c r="L31" s="195" t="str">
        <f t="shared" ref="L31:M31" si="34">H31</f>
        <v/>
      </c>
      <c r="M31" s="196">
        <f t="shared" si="34"/>
        <v>0</v>
      </c>
      <c r="N31" s="197">
        <f t="shared" si="3"/>
        <v>0</v>
      </c>
      <c r="O31" s="197">
        <f t="shared" si="4"/>
        <v>46178</v>
      </c>
      <c r="P31" s="8"/>
      <c r="Q31" s="199"/>
      <c r="R31" s="199">
        <v>0.0</v>
      </c>
      <c r="S31" s="197">
        <v>0.0</v>
      </c>
      <c r="T31" s="197">
        <v>46178.0</v>
      </c>
      <c r="U31" s="8"/>
      <c r="V31" s="8"/>
      <c r="Y31" s="201"/>
      <c r="Z31" s="201"/>
    </row>
    <row r="32" ht="15.75" customHeight="1">
      <c r="A32" s="204">
        <v>45665.0</v>
      </c>
      <c r="B32" s="222" t="s">
        <v>59</v>
      </c>
      <c r="C32" s="223"/>
      <c r="D32" s="231"/>
      <c r="E32" s="3"/>
      <c r="F32" s="3"/>
      <c r="G32" s="3"/>
      <c r="H32" s="3"/>
      <c r="J32" s="226"/>
      <c r="K32" s="3"/>
      <c r="L32" s="3"/>
      <c r="O32" s="227"/>
      <c r="Q32" s="94"/>
      <c r="R32" s="94"/>
      <c r="S32" s="94"/>
      <c r="T32" s="94"/>
      <c r="Y32" s="201"/>
      <c r="Z32" s="201"/>
    </row>
    <row r="33" ht="15.75" customHeight="1">
      <c r="A33" s="204">
        <v>45668.0</v>
      </c>
      <c r="B33" s="222" t="s">
        <v>54</v>
      </c>
      <c r="C33" s="223"/>
      <c r="D33" s="231"/>
      <c r="E33" s="3"/>
      <c r="F33" s="3"/>
      <c r="G33" s="3"/>
      <c r="H33" s="3"/>
      <c r="J33" s="226"/>
      <c r="K33" s="3"/>
      <c r="L33" s="3"/>
      <c r="O33" s="227"/>
      <c r="Q33" s="94"/>
      <c r="R33" s="94"/>
      <c r="S33" s="94"/>
      <c r="T33" s="94"/>
      <c r="Y33" s="201"/>
      <c r="Z33" s="201"/>
    </row>
    <row r="34" ht="15.75" customHeight="1">
      <c r="A34" s="234">
        <v>45676.0</v>
      </c>
      <c r="B34" s="222" t="s">
        <v>59</v>
      </c>
      <c r="C34" s="223"/>
      <c r="D34" s="231"/>
      <c r="E34" s="3"/>
      <c r="F34" s="3"/>
      <c r="G34" s="3"/>
      <c r="H34" s="3"/>
      <c r="J34" s="226"/>
      <c r="K34" s="3"/>
      <c r="L34" s="3"/>
      <c r="O34" s="227"/>
      <c r="Q34" s="94"/>
      <c r="R34" s="94"/>
      <c r="S34" s="94"/>
      <c r="T34" s="94"/>
      <c r="Y34" s="201"/>
      <c r="Z34" s="201"/>
    </row>
    <row r="35" ht="15.75" customHeight="1">
      <c r="A35" s="204">
        <v>45679.0</v>
      </c>
      <c r="B35" s="222" t="s">
        <v>54</v>
      </c>
      <c r="C35" s="223"/>
      <c r="D35" s="231"/>
      <c r="E35" s="3"/>
      <c r="F35" s="3"/>
      <c r="G35" s="3"/>
      <c r="H35" s="3"/>
      <c r="J35" s="226"/>
      <c r="K35" s="3"/>
      <c r="L35" s="3"/>
      <c r="O35" s="227"/>
      <c r="Q35" s="94"/>
      <c r="R35" s="94"/>
      <c r="S35" s="94"/>
      <c r="T35" s="94"/>
      <c r="Y35" s="201" t="s">
        <v>92</v>
      </c>
      <c r="Z35" s="201"/>
    </row>
    <row r="36" ht="15.75" customHeight="1">
      <c r="A36" s="234">
        <v>45684.0</v>
      </c>
      <c r="B36" s="222" t="s">
        <v>59</v>
      </c>
      <c r="C36" s="223"/>
      <c r="D36" s="231"/>
      <c r="E36" s="3"/>
      <c r="F36" s="3"/>
      <c r="G36" s="3"/>
      <c r="H36" s="3"/>
      <c r="J36" s="226"/>
      <c r="K36" s="3"/>
      <c r="L36" s="3"/>
      <c r="O36" s="227"/>
      <c r="Q36" s="94"/>
      <c r="R36" s="94"/>
      <c r="S36" s="94"/>
      <c r="T36" s="94"/>
      <c r="Y36" s="201" t="s">
        <v>92</v>
      </c>
      <c r="Z36" s="201"/>
    </row>
    <row r="37" ht="15.75" customHeight="1">
      <c r="A37" s="234">
        <v>45688.0</v>
      </c>
      <c r="B37" s="222" t="s">
        <v>54</v>
      </c>
      <c r="C37" s="223"/>
      <c r="D37" s="231"/>
      <c r="E37" s="3"/>
      <c r="F37" s="3"/>
      <c r="G37" s="3"/>
      <c r="H37" s="3"/>
      <c r="J37" s="226"/>
      <c r="K37" s="3"/>
      <c r="L37" s="3"/>
      <c r="O37" s="227"/>
      <c r="Q37" s="94"/>
      <c r="R37" s="94"/>
      <c r="S37" s="94"/>
      <c r="T37" s="94"/>
      <c r="Y37" s="201" t="s">
        <v>92</v>
      </c>
      <c r="Z37" s="201"/>
    </row>
    <row r="38" ht="15.75" customHeight="1">
      <c r="A38" s="234">
        <v>45691.0</v>
      </c>
      <c r="B38" s="222" t="s">
        <v>59</v>
      </c>
      <c r="C38" s="223"/>
      <c r="D38" s="231"/>
      <c r="E38" s="3"/>
      <c r="F38" s="3"/>
      <c r="G38" s="3"/>
      <c r="H38" s="3"/>
      <c r="J38" s="226"/>
      <c r="K38" s="3"/>
      <c r="L38" s="3"/>
      <c r="O38" s="227"/>
      <c r="Q38" s="94"/>
      <c r="R38" s="94"/>
      <c r="S38" s="94"/>
      <c r="T38" s="94"/>
      <c r="Y38" s="94" t="s">
        <v>92</v>
      </c>
    </row>
    <row r="39" ht="15.75" customHeight="1">
      <c r="A39" s="234">
        <v>45697.0</v>
      </c>
      <c r="B39" s="222" t="s">
        <v>54</v>
      </c>
      <c r="C39" s="223"/>
      <c r="D39" s="231"/>
      <c r="E39" s="3"/>
      <c r="F39" s="3"/>
      <c r="G39" s="3"/>
      <c r="H39" s="3"/>
      <c r="J39" s="226"/>
      <c r="K39" s="3"/>
      <c r="L39" s="3"/>
      <c r="O39" s="227"/>
      <c r="Q39" s="94"/>
      <c r="R39" s="94"/>
      <c r="S39" s="94"/>
      <c r="T39" s="94"/>
      <c r="Y39" s="94" t="s">
        <v>92</v>
      </c>
    </row>
    <row r="40" ht="15.75" customHeight="1">
      <c r="A40" s="234">
        <v>45698.0</v>
      </c>
      <c r="B40" s="222" t="s">
        <v>59</v>
      </c>
      <c r="C40" s="223"/>
      <c r="D40" s="231"/>
      <c r="E40" s="3"/>
      <c r="F40" s="3"/>
      <c r="G40" s="3"/>
      <c r="H40" s="3"/>
      <c r="J40" s="226"/>
      <c r="K40" s="3"/>
      <c r="L40" s="3"/>
      <c r="O40" s="227"/>
      <c r="Q40" s="94"/>
      <c r="R40" s="94"/>
      <c r="S40" s="94"/>
      <c r="T40" s="94"/>
      <c r="Y40" s="94" t="s">
        <v>92</v>
      </c>
    </row>
    <row r="41" ht="15.75" customHeight="1">
      <c r="A41" s="234">
        <v>45704.0</v>
      </c>
      <c r="B41" s="222" t="s">
        <v>54</v>
      </c>
      <c r="C41" s="223"/>
      <c r="D41" s="231"/>
      <c r="E41" s="3"/>
      <c r="F41" s="3"/>
      <c r="G41" s="3"/>
      <c r="H41" s="3"/>
      <c r="J41" s="226"/>
      <c r="K41" s="3"/>
      <c r="L41" s="3"/>
      <c r="O41" s="227"/>
      <c r="Q41" s="94"/>
      <c r="R41" s="94"/>
      <c r="S41" s="94"/>
      <c r="T41" s="94"/>
      <c r="Y41" s="94" t="s">
        <v>92</v>
      </c>
    </row>
    <row r="42" ht="15.75" customHeight="1">
      <c r="A42" s="234">
        <v>45705.0</v>
      </c>
      <c r="B42" s="222" t="s">
        <v>59</v>
      </c>
      <c r="C42" s="223"/>
      <c r="D42" s="231"/>
      <c r="E42" s="3"/>
      <c r="F42" s="3"/>
      <c r="G42" s="3"/>
      <c r="H42" s="3"/>
      <c r="J42" s="226"/>
      <c r="K42" s="3"/>
      <c r="L42" s="3"/>
      <c r="O42" s="227"/>
      <c r="Q42" s="94"/>
      <c r="R42" s="94"/>
      <c r="S42" s="94"/>
      <c r="T42" s="94"/>
      <c r="Y42" s="94" t="s">
        <v>92</v>
      </c>
    </row>
    <row r="43" ht="15.75" customHeight="1">
      <c r="A43" s="234">
        <v>45712.0</v>
      </c>
      <c r="B43" s="222" t="s">
        <v>54</v>
      </c>
      <c r="C43" s="223"/>
      <c r="D43" s="231"/>
      <c r="E43" s="3"/>
      <c r="F43" s="3"/>
      <c r="G43" s="3"/>
      <c r="H43" s="3"/>
      <c r="J43" s="226"/>
      <c r="K43" s="3"/>
      <c r="L43" s="3"/>
      <c r="O43" s="227"/>
      <c r="Q43" s="94"/>
      <c r="R43" s="94"/>
      <c r="S43" s="94"/>
      <c r="T43" s="94"/>
      <c r="Y43" s="94" t="s">
        <v>92</v>
      </c>
    </row>
    <row r="44" ht="15.75" customHeight="1">
      <c r="A44" s="234">
        <v>45713.0</v>
      </c>
      <c r="B44" s="222" t="s">
        <v>59</v>
      </c>
      <c r="C44" s="223"/>
      <c r="D44" s="231"/>
      <c r="E44" s="3"/>
      <c r="F44" s="3"/>
      <c r="G44" s="3"/>
      <c r="H44" s="3"/>
      <c r="J44" s="226"/>
      <c r="K44" s="3"/>
      <c r="L44" s="3"/>
      <c r="O44" s="227"/>
      <c r="Q44" s="94"/>
      <c r="R44" s="94"/>
      <c r="S44" s="94"/>
      <c r="T44" s="94"/>
      <c r="Y44" s="94" t="s">
        <v>92</v>
      </c>
    </row>
    <row r="45" ht="15.75" customHeight="1">
      <c r="A45" s="234">
        <v>45719.0</v>
      </c>
      <c r="B45" s="222" t="s">
        <v>54</v>
      </c>
      <c r="C45" s="223"/>
      <c r="D45" s="231"/>
      <c r="E45" s="3"/>
      <c r="F45" s="3"/>
      <c r="G45" s="3"/>
      <c r="H45" s="3"/>
      <c r="J45" s="226"/>
      <c r="K45" s="3"/>
      <c r="L45" s="3"/>
      <c r="O45" s="227"/>
      <c r="Q45" s="94"/>
      <c r="R45" s="94"/>
      <c r="S45" s="94"/>
      <c r="T45" s="94"/>
      <c r="Y45" s="94" t="s">
        <v>92</v>
      </c>
    </row>
    <row r="46" ht="15.75" customHeight="1">
      <c r="A46" s="234">
        <v>45721.0</v>
      </c>
      <c r="B46" s="222" t="s">
        <v>59</v>
      </c>
      <c r="C46" s="223"/>
      <c r="D46" s="231"/>
      <c r="E46" s="3"/>
      <c r="F46" s="3"/>
      <c r="G46" s="3"/>
      <c r="H46" s="3"/>
      <c r="J46" s="226"/>
      <c r="K46" s="3"/>
      <c r="L46" s="3"/>
      <c r="O46" s="227"/>
      <c r="Q46" s="94"/>
      <c r="R46" s="94"/>
      <c r="S46" s="94"/>
      <c r="T46" s="94"/>
    </row>
    <row r="47" ht="15.75" customHeight="1">
      <c r="A47" s="234">
        <v>45726.0</v>
      </c>
      <c r="B47" s="222" t="s">
        <v>54</v>
      </c>
      <c r="C47" s="223"/>
      <c r="D47" s="231"/>
      <c r="E47" s="3"/>
      <c r="F47" s="3"/>
      <c r="G47" s="3"/>
      <c r="H47" s="3"/>
      <c r="J47" s="226"/>
      <c r="K47" s="3"/>
      <c r="L47" s="3"/>
      <c r="O47" s="227"/>
      <c r="Q47" s="94"/>
      <c r="R47" s="94"/>
      <c r="S47" s="94"/>
      <c r="T47" s="94"/>
    </row>
    <row r="48" ht="15.75" customHeight="1">
      <c r="A48" s="234">
        <v>45729.0</v>
      </c>
      <c r="B48" s="222" t="s">
        <v>59</v>
      </c>
      <c r="C48" s="223"/>
      <c r="D48" s="231"/>
      <c r="E48" s="3"/>
      <c r="F48" s="3"/>
      <c r="G48" s="3"/>
      <c r="H48" s="3"/>
      <c r="J48" s="226"/>
      <c r="K48" s="3"/>
      <c r="L48" s="3"/>
      <c r="O48" s="227"/>
      <c r="Q48" s="94"/>
      <c r="R48" s="94"/>
      <c r="S48" s="94"/>
      <c r="T48" s="94"/>
    </row>
    <row r="49" ht="15.75" customHeight="1">
      <c r="A49" s="234">
        <v>45735.0</v>
      </c>
      <c r="B49" s="222" t="s">
        <v>54</v>
      </c>
      <c r="C49" s="206"/>
      <c r="D49" s="231"/>
      <c r="E49" s="3"/>
      <c r="F49" s="3"/>
      <c r="G49" s="3"/>
      <c r="H49" s="3"/>
      <c r="J49" s="226"/>
      <c r="K49" s="3"/>
      <c r="L49" s="3"/>
      <c r="O49" s="227"/>
      <c r="Q49" s="94"/>
      <c r="R49" s="94"/>
      <c r="S49" s="94"/>
      <c r="T49" s="94"/>
    </row>
    <row r="50" ht="15.75" customHeight="1">
      <c r="A50" s="234">
        <v>45738.0</v>
      </c>
      <c r="B50" s="222" t="s">
        <v>59</v>
      </c>
      <c r="C50" s="206" t="s">
        <v>5</v>
      </c>
      <c r="D50" s="231"/>
      <c r="E50" s="3"/>
      <c r="F50" s="3"/>
      <c r="G50" s="3"/>
      <c r="H50" s="3"/>
      <c r="J50" s="226"/>
      <c r="K50" s="3"/>
      <c r="L50" s="3"/>
      <c r="O50" s="227"/>
      <c r="Q50" s="94"/>
      <c r="R50" s="94"/>
      <c r="S50" s="94"/>
      <c r="T50" s="94"/>
    </row>
    <row r="51" ht="15.75" customHeight="1">
      <c r="A51" s="234">
        <v>45760.0</v>
      </c>
      <c r="B51" s="222" t="s">
        <v>54</v>
      </c>
      <c r="C51" s="206" t="s">
        <v>5</v>
      </c>
      <c r="D51" s="207">
        <v>45760.80229166667</v>
      </c>
      <c r="E51" s="3"/>
      <c r="F51" s="3"/>
      <c r="G51" s="3"/>
      <c r="H51" s="3"/>
      <c r="J51" s="226"/>
      <c r="K51" s="3"/>
      <c r="L51" s="3"/>
      <c r="O51" s="227"/>
      <c r="Q51" s="94"/>
      <c r="R51" s="94"/>
      <c r="S51" s="94"/>
      <c r="T51" s="94"/>
    </row>
    <row r="52" ht="15.75" customHeight="1">
      <c r="A52" s="234">
        <v>45877.0</v>
      </c>
      <c r="B52" s="222" t="s">
        <v>54</v>
      </c>
      <c r="C52" s="206" t="s">
        <v>7</v>
      </c>
      <c r="D52" s="207">
        <v>45877.82681712963</v>
      </c>
      <c r="E52" s="3"/>
      <c r="F52" s="3"/>
      <c r="G52" s="3"/>
      <c r="H52" s="3"/>
      <c r="J52" s="226"/>
      <c r="K52" s="3"/>
      <c r="L52" s="3"/>
      <c r="O52" s="227"/>
      <c r="Q52" s="94"/>
      <c r="R52" s="94"/>
      <c r="S52" s="94"/>
      <c r="T52" s="94"/>
    </row>
    <row r="53" ht="15.75" customHeight="1">
      <c r="A53" s="234">
        <v>45899.0</v>
      </c>
      <c r="B53" s="222" t="s">
        <v>54</v>
      </c>
      <c r="C53" s="206"/>
      <c r="D53" s="207">
        <v>45899.797685185185</v>
      </c>
      <c r="E53" s="3"/>
      <c r="F53" s="3"/>
      <c r="G53" s="3"/>
      <c r="H53" s="3"/>
      <c r="J53" s="226"/>
      <c r="K53" s="3"/>
      <c r="L53" s="3"/>
      <c r="O53" s="227"/>
      <c r="Q53" s="94"/>
      <c r="R53" s="94"/>
      <c r="S53" s="94"/>
      <c r="T53" s="94"/>
    </row>
    <row r="54" ht="15.75" customHeight="1">
      <c r="A54" s="234">
        <v>45904.0</v>
      </c>
      <c r="B54" s="222" t="s">
        <v>59</v>
      </c>
      <c r="C54" s="206"/>
      <c r="D54" s="207">
        <v>45904.83856481482</v>
      </c>
      <c r="E54" s="3"/>
      <c r="F54" s="3"/>
      <c r="G54" s="3"/>
      <c r="H54" s="3"/>
      <c r="J54" s="226"/>
      <c r="K54" s="3"/>
      <c r="L54" s="3"/>
      <c r="O54" s="227"/>
      <c r="Q54" s="94"/>
      <c r="R54" s="94"/>
      <c r="S54" s="94"/>
      <c r="T54" s="94"/>
    </row>
    <row r="55" ht="15.75" customHeight="1">
      <c r="A55" s="234">
        <v>45906.0</v>
      </c>
      <c r="B55" s="222" t="s">
        <v>9</v>
      </c>
      <c r="C55" s="206"/>
      <c r="D55" s="207">
        <v>45906.8116087963</v>
      </c>
      <c r="E55" s="3"/>
      <c r="F55" s="3"/>
      <c r="G55" s="3"/>
      <c r="H55" s="3"/>
      <c r="J55" s="226"/>
      <c r="K55" s="3"/>
      <c r="L55" s="3"/>
      <c r="O55" s="227"/>
      <c r="Q55" s="94"/>
      <c r="R55" s="94"/>
      <c r="S55" s="94"/>
      <c r="T55" s="94"/>
    </row>
    <row r="56" ht="15.75" customHeight="1">
      <c r="A56" s="234">
        <v>45907.0</v>
      </c>
      <c r="B56" s="222" t="s">
        <v>54</v>
      </c>
      <c r="C56" s="206"/>
      <c r="D56" s="207">
        <v>45907.84783564815</v>
      </c>
      <c r="E56" s="3"/>
      <c r="F56" s="3"/>
      <c r="G56" s="3"/>
      <c r="H56" s="3"/>
      <c r="J56" s="226"/>
      <c r="K56" s="3"/>
      <c r="L56" s="3"/>
      <c r="O56" s="227"/>
      <c r="Q56" s="94"/>
      <c r="R56" s="94"/>
      <c r="S56" s="94"/>
      <c r="T56" s="94"/>
    </row>
    <row r="57" ht="15.75" customHeight="1">
      <c r="A57" s="234">
        <v>45907.0</v>
      </c>
      <c r="B57" s="222" t="s">
        <v>54</v>
      </c>
      <c r="C57" s="206"/>
      <c r="D57" s="207">
        <v>45907.848078703704</v>
      </c>
      <c r="E57" s="3"/>
      <c r="F57" s="3"/>
      <c r="G57" s="3"/>
      <c r="H57" s="3"/>
      <c r="J57" s="226"/>
      <c r="K57" s="3"/>
      <c r="L57" s="3"/>
      <c r="O57" s="227"/>
      <c r="Q57" s="94"/>
      <c r="R57" s="94"/>
      <c r="S57" s="94"/>
      <c r="T57" s="94"/>
    </row>
    <row r="58" ht="15.75" customHeight="1">
      <c r="A58" s="234">
        <v>45908.0</v>
      </c>
      <c r="B58" s="222" t="s">
        <v>63</v>
      </c>
      <c r="C58" s="206" t="s">
        <v>7</v>
      </c>
      <c r="D58" s="207">
        <v>45908.824282407404</v>
      </c>
      <c r="E58" s="3"/>
      <c r="F58" s="3"/>
      <c r="G58" s="3"/>
      <c r="H58" s="3"/>
      <c r="J58" s="226"/>
      <c r="K58" s="3"/>
      <c r="L58" s="3"/>
      <c r="O58" s="227"/>
      <c r="Q58" s="94"/>
      <c r="R58" s="94"/>
      <c r="S58" s="94"/>
      <c r="T58" s="94"/>
    </row>
    <row r="59" ht="15.75" customHeight="1">
      <c r="A59" s="234">
        <v>45912.0</v>
      </c>
      <c r="B59" s="222" t="s">
        <v>59</v>
      </c>
      <c r="C59" s="206"/>
      <c r="D59" s="207">
        <v>45912.83675925926</v>
      </c>
      <c r="E59" s="3"/>
      <c r="F59" s="3"/>
      <c r="G59" s="3"/>
      <c r="H59" s="3"/>
      <c r="J59" s="226"/>
      <c r="K59" s="3"/>
      <c r="L59" s="3"/>
      <c r="O59" s="227"/>
      <c r="Q59" s="94"/>
      <c r="R59" s="94"/>
      <c r="S59" s="94"/>
      <c r="T59" s="94"/>
    </row>
    <row r="60" ht="15.75" customHeight="1">
      <c r="A60" s="234">
        <v>45915.0</v>
      </c>
      <c r="B60" s="222" t="s">
        <v>9</v>
      </c>
      <c r="C60" s="206"/>
      <c r="D60" s="207">
        <v>45915.826631944445</v>
      </c>
      <c r="E60" s="3"/>
      <c r="F60" s="3"/>
      <c r="G60" s="3"/>
      <c r="H60" s="3"/>
      <c r="J60" s="226"/>
      <c r="K60" s="3"/>
      <c r="L60" s="3"/>
      <c r="O60" s="227"/>
      <c r="Q60" s="94"/>
      <c r="R60" s="94"/>
      <c r="S60" s="94"/>
      <c r="T60" s="94"/>
    </row>
    <row r="61" ht="15.75" customHeight="1">
      <c r="A61" s="234">
        <v>45916.0</v>
      </c>
      <c r="B61" s="222" t="s">
        <v>63</v>
      </c>
      <c r="C61" s="206" t="s">
        <v>7</v>
      </c>
      <c r="D61" s="207">
        <v>45916.8165625</v>
      </c>
      <c r="E61" s="3"/>
      <c r="F61" s="3"/>
      <c r="G61" s="3"/>
      <c r="H61" s="3"/>
      <c r="J61" s="226"/>
      <c r="K61" s="3"/>
      <c r="L61" s="3"/>
      <c r="O61" s="227"/>
      <c r="Q61" s="94"/>
      <c r="R61" s="94"/>
      <c r="S61" s="94"/>
      <c r="T61" s="94"/>
    </row>
    <row r="62" ht="15.75" customHeight="1">
      <c r="A62" s="234">
        <v>45917.0</v>
      </c>
      <c r="B62" s="222" t="s">
        <v>54</v>
      </c>
      <c r="C62" s="206" t="s">
        <v>7</v>
      </c>
      <c r="D62" s="207">
        <v>45917.79888888889</v>
      </c>
      <c r="E62" s="3"/>
      <c r="F62" s="3"/>
      <c r="G62" s="3"/>
      <c r="H62" s="3"/>
      <c r="J62" s="226"/>
      <c r="K62" s="3"/>
      <c r="L62" s="3"/>
      <c r="O62" s="227"/>
      <c r="Q62" s="94"/>
      <c r="R62" s="94"/>
      <c r="S62" s="94"/>
      <c r="T62" s="94"/>
    </row>
    <row r="63" ht="15.75" customHeight="1">
      <c r="A63" s="234">
        <v>45920.0</v>
      </c>
      <c r="B63" s="222" t="s">
        <v>59</v>
      </c>
      <c r="C63" s="206"/>
      <c r="D63" s="207">
        <v>45920.827210648145</v>
      </c>
      <c r="E63" s="3"/>
      <c r="F63" s="3"/>
      <c r="G63" s="3"/>
      <c r="H63" s="3"/>
      <c r="J63" s="226"/>
      <c r="K63" s="3"/>
      <c r="L63" s="3"/>
      <c r="O63" s="227"/>
      <c r="Q63" s="94"/>
      <c r="R63" s="94"/>
      <c r="S63" s="94"/>
      <c r="T63" s="94"/>
    </row>
    <row r="64" ht="15.75" customHeight="1">
      <c r="A64" s="234">
        <v>45924.0</v>
      </c>
      <c r="B64" s="222" t="s">
        <v>9</v>
      </c>
      <c r="C64" s="206"/>
      <c r="D64" s="207">
        <v>45924.805451388886</v>
      </c>
      <c r="E64" s="3"/>
      <c r="F64" s="3"/>
      <c r="G64" s="3"/>
      <c r="H64" s="3"/>
      <c r="J64" s="226"/>
      <c r="K64" s="3"/>
      <c r="L64" s="3"/>
      <c r="O64" s="227"/>
      <c r="Q64" s="94"/>
      <c r="R64" s="94"/>
      <c r="S64" s="94"/>
      <c r="T64" s="94"/>
    </row>
    <row r="65" ht="15.75" customHeight="1">
      <c r="A65" s="234">
        <v>45925.0</v>
      </c>
      <c r="B65" s="222" t="s">
        <v>63</v>
      </c>
      <c r="C65" s="206" t="s">
        <v>7</v>
      </c>
      <c r="D65" s="207">
        <v>45925.821226851855</v>
      </c>
      <c r="E65" s="3"/>
      <c r="F65" s="3"/>
      <c r="G65" s="3"/>
      <c r="H65" s="3"/>
      <c r="J65" s="226"/>
      <c r="K65" s="3"/>
      <c r="L65" s="3"/>
      <c r="O65" s="227"/>
      <c r="Q65" s="94"/>
      <c r="R65" s="94"/>
      <c r="S65" s="94"/>
      <c r="T65" s="94"/>
    </row>
    <row r="66" ht="15.75" customHeight="1">
      <c r="A66" s="234">
        <v>45926.0</v>
      </c>
      <c r="B66" s="222" t="s">
        <v>54</v>
      </c>
      <c r="C66" s="206" t="s">
        <v>7</v>
      </c>
      <c r="D66" s="207">
        <v>45926.807546296295</v>
      </c>
      <c r="E66" s="3"/>
      <c r="F66" s="3"/>
      <c r="G66" s="3"/>
      <c r="H66" s="3"/>
      <c r="J66" s="226"/>
      <c r="K66" s="3"/>
      <c r="L66" s="3"/>
      <c r="O66" s="227"/>
      <c r="Q66" s="94"/>
      <c r="R66" s="94"/>
      <c r="S66" s="94"/>
      <c r="T66" s="94"/>
    </row>
    <row r="67" ht="15.75" customHeight="1">
      <c r="A67" s="234">
        <v>45929.0</v>
      </c>
      <c r="B67" s="222" t="s">
        <v>59</v>
      </c>
      <c r="C67" s="206"/>
      <c r="D67" s="207">
        <v>45929.82244212963</v>
      </c>
      <c r="E67" s="3"/>
      <c r="F67" s="3"/>
      <c r="G67" s="3"/>
      <c r="H67" s="3"/>
      <c r="J67" s="226"/>
      <c r="K67" s="3"/>
      <c r="L67" s="3"/>
      <c r="O67" s="227"/>
      <c r="Q67" s="94"/>
      <c r="R67" s="94"/>
      <c r="S67" s="94"/>
      <c r="T67" s="94"/>
    </row>
    <row r="68" ht="15.75" customHeight="1">
      <c r="A68" s="234">
        <v>45932.0</v>
      </c>
      <c r="B68" s="222" t="s">
        <v>9</v>
      </c>
      <c r="C68" s="206" t="s">
        <v>7</v>
      </c>
      <c r="D68" s="207">
        <v>45932.82030092592</v>
      </c>
      <c r="E68" s="3"/>
      <c r="F68" s="3"/>
      <c r="G68" s="3"/>
      <c r="H68" s="3"/>
      <c r="J68" s="226"/>
      <c r="K68" s="3"/>
      <c r="L68" s="3"/>
      <c r="O68" s="227"/>
      <c r="Q68" s="94"/>
      <c r="R68" s="94"/>
      <c r="S68" s="94"/>
      <c r="T68" s="94"/>
    </row>
    <row r="69" ht="15.75" customHeight="1">
      <c r="A69" s="234">
        <v>45932.0</v>
      </c>
      <c r="B69" s="222" t="s">
        <v>9</v>
      </c>
      <c r="C69" s="206" t="s">
        <v>7</v>
      </c>
      <c r="D69" s="207">
        <v>45932.82034722222</v>
      </c>
      <c r="E69" s="3"/>
      <c r="F69" s="3"/>
      <c r="G69" s="3"/>
      <c r="H69" s="3"/>
      <c r="J69" s="226"/>
      <c r="K69" s="3"/>
      <c r="L69" s="3"/>
      <c r="O69" s="227"/>
      <c r="Q69" s="94"/>
      <c r="R69" s="94"/>
      <c r="S69" s="94"/>
      <c r="T69" s="94"/>
    </row>
    <row r="70" ht="15.75" customHeight="1">
      <c r="A70" s="234">
        <v>45934.0</v>
      </c>
      <c r="B70" s="222" t="s">
        <v>63</v>
      </c>
      <c r="C70" s="206"/>
      <c r="D70" s="207">
        <v>45934.815775462965</v>
      </c>
      <c r="E70" s="3"/>
      <c r="F70" s="3"/>
      <c r="G70" s="3"/>
      <c r="H70" s="3"/>
      <c r="J70" s="226"/>
      <c r="K70" s="3"/>
      <c r="L70" s="3"/>
      <c r="O70" s="227"/>
      <c r="Q70" s="94"/>
      <c r="R70" s="94"/>
      <c r="S70" s="94"/>
      <c r="T70" s="94"/>
    </row>
    <row r="71" ht="15.75" customHeight="1">
      <c r="A71" s="234">
        <v>45935.0</v>
      </c>
      <c r="B71" s="222" t="s">
        <v>54</v>
      </c>
      <c r="C71" s="206" t="s">
        <v>5</v>
      </c>
      <c r="D71" s="207">
        <v>45935.80229166667</v>
      </c>
      <c r="E71" s="3"/>
      <c r="F71" s="3"/>
      <c r="G71" s="3"/>
      <c r="H71" s="3"/>
      <c r="J71" s="226"/>
      <c r="K71" s="3"/>
      <c r="L71" s="3"/>
      <c r="O71" s="227"/>
      <c r="Q71" s="94"/>
      <c r="R71" s="94"/>
      <c r="S71" s="94"/>
      <c r="T71" s="94"/>
    </row>
    <row r="72" ht="15.75" customHeight="1">
      <c r="A72" s="234">
        <v>45938.0</v>
      </c>
      <c r="B72" s="222" t="s">
        <v>59</v>
      </c>
      <c r="C72" s="206" t="s">
        <v>7</v>
      </c>
      <c r="D72" s="207">
        <v>45938.799675925926</v>
      </c>
      <c r="E72" s="3"/>
      <c r="F72" s="3"/>
      <c r="G72" s="3"/>
      <c r="H72" s="3"/>
      <c r="J72" s="226"/>
      <c r="K72" s="3"/>
      <c r="L72" s="3"/>
      <c r="O72" s="227"/>
      <c r="Q72" s="94"/>
      <c r="R72" s="94"/>
      <c r="S72" s="94"/>
      <c r="T72" s="94"/>
    </row>
    <row r="73" ht="15.75" customHeight="1">
      <c r="A73" s="234">
        <v>45960.0</v>
      </c>
      <c r="B73" s="222" t="s">
        <v>9</v>
      </c>
      <c r="C73" s="206"/>
      <c r="D73" s="235">
        <v>45960.82487268518</v>
      </c>
      <c r="E73" s="3"/>
      <c r="F73" s="3"/>
      <c r="G73" s="3"/>
      <c r="H73" s="3"/>
      <c r="J73" s="226"/>
      <c r="K73" s="3"/>
      <c r="L73" s="3"/>
      <c r="O73" s="227"/>
      <c r="Q73" s="94"/>
      <c r="R73" s="94"/>
      <c r="S73" s="94"/>
      <c r="T73" s="94"/>
    </row>
    <row r="74" ht="15.75" customHeight="1">
      <c r="A74" s="234">
        <v>45993.0</v>
      </c>
      <c r="B74" s="222" t="s">
        <v>54</v>
      </c>
      <c r="C74" s="206" t="s">
        <v>7</v>
      </c>
      <c r="D74" s="207">
        <v>45993.82094907408</v>
      </c>
      <c r="E74" s="3"/>
      <c r="F74" s="3"/>
      <c r="G74" s="3"/>
      <c r="H74" s="3"/>
      <c r="J74" s="226"/>
      <c r="K74" s="3"/>
      <c r="L74" s="3"/>
      <c r="O74" s="227"/>
      <c r="Q74" s="94"/>
      <c r="R74" s="94"/>
      <c r="S74" s="94"/>
      <c r="T74" s="94"/>
    </row>
    <row r="75" ht="15.75" customHeight="1">
      <c r="A75" s="234">
        <v>46000.0</v>
      </c>
      <c r="B75" s="222" t="s">
        <v>63</v>
      </c>
      <c r="C75" s="206" t="s">
        <v>7</v>
      </c>
      <c r="D75" s="207">
        <v>46000.82114583333</v>
      </c>
      <c r="E75" s="3"/>
      <c r="F75" s="3"/>
      <c r="G75" s="3"/>
      <c r="H75" s="3"/>
      <c r="J75" s="226"/>
      <c r="K75" s="3"/>
      <c r="L75" s="3"/>
      <c r="O75" s="227"/>
      <c r="Q75" s="94"/>
      <c r="R75" s="94"/>
      <c r="S75" s="94"/>
      <c r="T75" s="94"/>
    </row>
    <row r="76" ht="15.75" customHeight="1">
      <c r="A76" s="234">
        <v>46002.0</v>
      </c>
      <c r="B76" s="222" t="s">
        <v>59</v>
      </c>
      <c r="C76" s="206" t="s">
        <v>7</v>
      </c>
      <c r="D76" s="235">
        <v>46002.83181712963</v>
      </c>
      <c r="E76" s="3"/>
      <c r="F76" s="3"/>
      <c r="G76" s="3"/>
      <c r="H76" s="3"/>
      <c r="J76" s="226"/>
      <c r="K76" s="3"/>
      <c r="L76" s="3"/>
      <c r="O76" s="227"/>
      <c r="Q76" s="94"/>
      <c r="R76" s="94"/>
      <c r="S76" s="94"/>
      <c r="T76" s="94"/>
    </row>
    <row r="77" ht="15.75" customHeight="1">
      <c r="A77" s="234">
        <v>46005.0</v>
      </c>
      <c r="B77" s="222" t="s">
        <v>9</v>
      </c>
      <c r="C77" s="206" t="s">
        <v>5</v>
      </c>
      <c r="D77" s="235">
        <v>46005.815613425926</v>
      </c>
      <c r="E77" s="3"/>
      <c r="F77" s="3"/>
      <c r="G77" s="3"/>
      <c r="H77" s="3"/>
      <c r="J77" s="226"/>
      <c r="K77" s="3"/>
      <c r="L77" s="3"/>
      <c r="O77" s="227"/>
      <c r="Q77" s="94"/>
      <c r="R77" s="94"/>
      <c r="S77" s="94"/>
      <c r="T77" s="94"/>
    </row>
    <row r="78" ht="15.75" customHeight="1">
      <c r="A78" s="234">
        <v>46026.0</v>
      </c>
      <c r="B78" s="222" t="s">
        <v>63</v>
      </c>
      <c r="C78" s="206" t="s">
        <v>5</v>
      </c>
      <c r="D78" s="207">
        <v>46026.81482638889</v>
      </c>
      <c r="E78" s="3"/>
      <c r="F78" s="3"/>
      <c r="G78" s="3"/>
      <c r="H78" s="3"/>
      <c r="J78" s="226"/>
      <c r="K78" s="3"/>
      <c r="L78" s="3"/>
      <c r="O78" s="227"/>
      <c r="Q78" s="94"/>
      <c r="R78" s="94"/>
      <c r="S78" s="94"/>
      <c r="T78" s="94"/>
    </row>
    <row r="79" ht="15.75" customHeight="1">
      <c r="A79" s="234">
        <v>46032.0</v>
      </c>
      <c r="B79" s="222" t="s">
        <v>59</v>
      </c>
      <c r="C79" s="206" t="s">
        <v>7</v>
      </c>
      <c r="D79" s="207">
        <v>46032.82848379629</v>
      </c>
      <c r="E79" s="3"/>
      <c r="F79" s="3"/>
      <c r="G79" s="3"/>
      <c r="H79" s="3"/>
      <c r="J79" s="226"/>
      <c r="K79" s="3"/>
      <c r="L79" s="3"/>
      <c r="O79" s="227"/>
      <c r="Q79" s="94"/>
      <c r="R79" s="94"/>
      <c r="S79" s="94"/>
      <c r="T79" s="94"/>
    </row>
    <row r="80" ht="15.75" customHeight="1">
      <c r="A80" s="234">
        <v>46033.0</v>
      </c>
      <c r="B80" s="222" t="s">
        <v>9</v>
      </c>
      <c r="C80" s="206" t="s">
        <v>7</v>
      </c>
      <c r="D80" s="207">
        <v>46033.81041666667</v>
      </c>
      <c r="E80" s="3"/>
      <c r="F80" s="3"/>
      <c r="G80" s="3"/>
      <c r="H80" s="3"/>
      <c r="J80" s="226"/>
      <c r="K80" s="3"/>
      <c r="L80" s="3"/>
      <c r="O80" s="227"/>
      <c r="Q80" s="94"/>
      <c r="R80" s="94"/>
      <c r="S80" s="94"/>
      <c r="T80" s="94"/>
    </row>
    <row r="81" ht="15.75" customHeight="1">
      <c r="A81" s="234">
        <v>46037.0</v>
      </c>
      <c r="B81" s="222" t="s">
        <v>54</v>
      </c>
      <c r="C81" s="206" t="s">
        <v>5</v>
      </c>
      <c r="D81" s="207">
        <v>46037.81465277778</v>
      </c>
      <c r="E81" s="3"/>
      <c r="F81" s="3"/>
      <c r="G81" s="3"/>
      <c r="H81" s="3"/>
      <c r="J81" s="226"/>
      <c r="K81" s="3"/>
      <c r="L81" s="3"/>
      <c r="O81" s="227"/>
      <c r="Q81" s="94"/>
      <c r="R81" s="94"/>
      <c r="S81" s="94"/>
      <c r="T81" s="94"/>
    </row>
    <row r="82" ht="15.75" customHeight="1">
      <c r="A82" s="234">
        <v>46041.0</v>
      </c>
      <c r="B82" s="222" t="s">
        <v>50</v>
      </c>
      <c r="C82" s="206" t="s">
        <v>7</v>
      </c>
      <c r="D82" s="207">
        <v>46041.82681712963</v>
      </c>
      <c r="E82" s="3"/>
      <c r="F82" s="3"/>
      <c r="G82" s="3"/>
      <c r="H82" s="3"/>
      <c r="J82" s="226"/>
      <c r="K82" s="3"/>
      <c r="L82" s="3"/>
      <c r="O82" s="227"/>
      <c r="Q82" s="94"/>
      <c r="R82" s="94"/>
      <c r="S82" s="94"/>
      <c r="T82" s="94"/>
    </row>
    <row r="83" ht="15.75" customHeight="1">
      <c r="A83" s="234">
        <v>46055.0</v>
      </c>
      <c r="B83" s="222" t="s">
        <v>50</v>
      </c>
      <c r="C83" s="206" t="s">
        <v>5</v>
      </c>
      <c r="D83" s="207">
        <v>46055.81932870371</v>
      </c>
      <c r="E83" s="3"/>
      <c r="F83" s="3"/>
      <c r="G83" s="3"/>
      <c r="H83" s="3"/>
      <c r="J83" s="226"/>
      <c r="K83" s="3"/>
      <c r="L83" s="3"/>
      <c r="O83" s="227"/>
      <c r="Q83" s="94"/>
      <c r="R83" s="94"/>
      <c r="S83" s="94"/>
      <c r="T83" s="94"/>
    </row>
    <row r="84" ht="15.75" customHeight="1">
      <c r="A84" s="234">
        <v>46056.0</v>
      </c>
      <c r="B84" s="222" t="s">
        <v>54</v>
      </c>
      <c r="C84" s="206" t="s">
        <v>5</v>
      </c>
      <c r="D84" s="207">
        <v>46056.84369212963</v>
      </c>
      <c r="E84" s="3"/>
      <c r="F84" s="3"/>
      <c r="G84" s="3"/>
      <c r="H84" s="3"/>
      <c r="J84" s="226"/>
      <c r="K84" s="3"/>
      <c r="L84" s="3"/>
      <c r="O84" s="227"/>
      <c r="Q84" s="94"/>
      <c r="R84" s="94"/>
      <c r="S84" s="94"/>
      <c r="T84" s="94"/>
    </row>
    <row r="85" ht="15.75" customHeight="1">
      <c r="A85" s="234">
        <v>46057.0</v>
      </c>
      <c r="B85" s="222" t="s">
        <v>59</v>
      </c>
      <c r="C85" s="206" t="s">
        <v>5</v>
      </c>
      <c r="D85" s="207">
        <v>46057.832337962966</v>
      </c>
      <c r="E85" s="3"/>
      <c r="F85" s="3"/>
      <c r="G85" s="3"/>
      <c r="H85" s="3"/>
      <c r="J85" s="226"/>
      <c r="K85" s="3"/>
      <c r="L85" s="3"/>
      <c r="O85" s="227"/>
      <c r="Q85" s="94"/>
      <c r="R85" s="94"/>
      <c r="S85" s="94"/>
      <c r="T85" s="94"/>
    </row>
    <row r="86" ht="15.75" customHeight="1">
      <c r="A86" s="234">
        <v>46058.0</v>
      </c>
      <c r="B86" s="222" t="s">
        <v>9</v>
      </c>
      <c r="C86" s="206" t="s">
        <v>5</v>
      </c>
      <c r="D86" s="207">
        <v>46058.83707175926</v>
      </c>
      <c r="E86" s="3"/>
      <c r="F86" s="3"/>
      <c r="G86" s="3"/>
      <c r="H86" s="3"/>
      <c r="J86" s="226"/>
      <c r="K86" s="3"/>
      <c r="L86" s="3"/>
      <c r="O86" s="232"/>
      <c r="P86" s="233"/>
      <c r="Q86" s="233"/>
      <c r="R86" s="233"/>
      <c r="S86" s="233"/>
      <c r="T86" s="233"/>
      <c r="U86" s="233"/>
      <c r="V86" s="233"/>
      <c r="W86" s="233"/>
      <c r="X86" s="233"/>
    </row>
    <row r="87" ht="15.75" customHeight="1">
      <c r="A87" s="234">
        <v>46059.0</v>
      </c>
      <c r="B87" s="222" t="s">
        <v>63</v>
      </c>
      <c r="C87" s="206" t="s">
        <v>7</v>
      </c>
      <c r="D87" s="207">
        <v>46059.82729166667</v>
      </c>
      <c r="E87" s="3"/>
      <c r="F87" s="3"/>
      <c r="G87" s="3"/>
      <c r="H87" s="3"/>
      <c r="J87" s="226"/>
      <c r="K87" s="3"/>
      <c r="L87" s="3"/>
      <c r="O87" s="232"/>
      <c r="P87" s="233"/>
      <c r="Q87" s="233"/>
      <c r="R87" s="233"/>
      <c r="S87" s="233"/>
      <c r="T87" s="233"/>
      <c r="U87" s="233"/>
      <c r="V87" s="233"/>
      <c r="W87" s="233"/>
      <c r="X87" s="233"/>
    </row>
    <row r="88" ht="15.75" customHeight="1">
      <c r="A88" s="234">
        <v>46065.0</v>
      </c>
      <c r="B88" s="222" t="s">
        <v>50</v>
      </c>
      <c r="C88" s="206" t="s">
        <v>7</v>
      </c>
      <c r="D88" s="207">
        <v>46065.82708333333</v>
      </c>
      <c r="E88" s="3"/>
      <c r="F88" s="3"/>
      <c r="G88" s="3"/>
      <c r="H88" s="3"/>
      <c r="J88" s="226"/>
      <c r="K88" s="3"/>
      <c r="L88" s="3"/>
      <c r="O88" s="232"/>
      <c r="P88" s="233"/>
      <c r="Q88" s="233"/>
      <c r="R88" s="233"/>
      <c r="S88" s="233"/>
      <c r="T88" s="233"/>
      <c r="U88" s="233"/>
      <c r="V88" s="233"/>
      <c r="W88" s="233"/>
      <c r="X88" s="233"/>
    </row>
    <row r="89" ht="15.75" customHeight="1">
      <c r="A89" s="234"/>
      <c r="B89" s="222"/>
      <c r="C89" s="206"/>
      <c r="D89" s="207"/>
      <c r="E89" s="3"/>
      <c r="F89" s="3"/>
      <c r="G89" s="3"/>
      <c r="H89" s="3"/>
      <c r="J89" s="226"/>
      <c r="K89" s="3"/>
      <c r="L89" s="3"/>
      <c r="O89" s="232"/>
      <c r="P89" s="233"/>
      <c r="Q89" s="233"/>
      <c r="R89" s="233"/>
      <c r="S89" s="233"/>
      <c r="T89" s="233"/>
      <c r="U89" s="233"/>
      <c r="V89" s="233"/>
      <c r="W89" s="233"/>
      <c r="X89" s="233"/>
    </row>
    <row r="90" ht="15.75" customHeight="1">
      <c r="A90" s="234"/>
      <c r="B90" s="222"/>
      <c r="C90" s="223"/>
      <c r="D90" s="231"/>
      <c r="E90" s="3"/>
      <c r="F90" s="3"/>
      <c r="G90" s="3"/>
      <c r="H90" s="3"/>
      <c r="J90" s="226"/>
      <c r="K90" s="3"/>
      <c r="L90" s="3"/>
      <c r="O90" s="232"/>
      <c r="P90" s="233"/>
      <c r="Q90" s="233"/>
      <c r="R90" s="233"/>
      <c r="S90" s="233"/>
      <c r="T90" s="233"/>
      <c r="U90" s="233"/>
      <c r="V90" s="233"/>
      <c r="W90" s="233"/>
      <c r="X90" s="233"/>
    </row>
    <row r="91" ht="15.75" customHeight="1">
      <c r="A91" s="234"/>
      <c r="B91" s="222"/>
      <c r="C91" s="223"/>
      <c r="D91" s="231"/>
      <c r="E91" s="3"/>
      <c r="F91" s="3"/>
      <c r="G91" s="3"/>
      <c r="H91" s="3"/>
      <c r="J91" s="226"/>
      <c r="K91" s="3"/>
      <c r="L91" s="3"/>
      <c r="O91" s="232"/>
      <c r="P91" s="233"/>
      <c r="Q91" s="233"/>
      <c r="R91" s="233"/>
      <c r="S91" s="233"/>
      <c r="T91" s="233"/>
      <c r="U91" s="233"/>
      <c r="V91" s="233"/>
      <c r="W91" s="233"/>
      <c r="X91" s="233"/>
    </row>
    <row r="92" ht="15.75" customHeight="1">
      <c r="A92" s="234"/>
      <c r="B92" s="222"/>
      <c r="C92" s="223"/>
      <c r="D92" s="231"/>
      <c r="E92" s="3"/>
      <c r="F92" s="3"/>
      <c r="G92" s="3"/>
      <c r="H92" s="3"/>
      <c r="J92" s="226"/>
      <c r="K92" s="3"/>
      <c r="L92" s="3"/>
      <c r="O92" s="227"/>
      <c r="Q92" s="94"/>
      <c r="R92" s="94"/>
      <c r="S92" s="94"/>
      <c r="T92" s="94"/>
    </row>
    <row r="93" ht="15.75" customHeight="1">
      <c r="A93" s="234"/>
      <c r="B93" s="222"/>
      <c r="C93" s="223"/>
      <c r="D93" s="231"/>
      <c r="E93" s="3"/>
      <c r="F93" s="3"/>
      <c r="G93" s="3"/>
      <c r="H93" s="3"/>
      <c r="J93" s="226"/>
      <c r="K93" s="3"/>
      <c r="L93" s="3"/>
      <c r="O93" s="227"/>
      <c r="Q93" s="94"/>
      <c r="R93" s="94"/>
      <c r="S93" s="94"/>
      <c r="T93" s="94"/>
    </row>
    <row r="94" ht="15.75" customHeight="1">
      <c r="A94" s="234"/>
      <c r="B94" s="222"/>
      <c r="C94" s="223"/>
      <c r="D94" s="231"/>
      <c r="E94" s="3"/>
      <c r="F94" s="3"/>
      <c r="G94" s="3"/>
      <c r="H94" s="3"/>
      <c r="J94" s="226"/>
      <c r="K94" s="3"/>
      <c r="L94" s="3"/>
      <c r="O94" s="227"/>
      <c r="Q94" s="94"/>
      <c r="R94" s="94"/>
      <c r="S94" s="94"/>
      <c r="T94" s="94"/>
    </row>
    <row r="95" ht="15.75" customHeight="1">
      <c r="A95" s="204"/>
      <c r="B95" s="222"/>
      <c r="C95" s="223"/>
      <c r="D95" s="231"/>
      <c r="E95" s="3"/>
      <c r="F95" s="3"/>
      <c r="G95" s="3"/>
      <c r="H95" s="3"/>
      <c r="J95" s="226"/>
      <c r="K95" s="3"/>
      <c r="L95" s="3"/>
      <c r="O95" s="227"/>
      <c r="Q95" s="94"/>
      <c r="R95" s="94"/>
      <c r="S95" s="94"/>
      <c r="T95" s="94"/>
    </row>
    <row r="96" ht="15.75" customHeight="1">
      <c r="A96" s="234"/>
      <c r="B96" s="222"/>
      <c r="C96" s="223"/>
      <c r="D96" s="231"/>
      <c r="E96" s="3"/>
      <c r="F96" s="3"/>
      <c r="G96" s="3"/>
      <c r="H96" s="3"/>
      <c r="J96" s="226"/>
      <c r="K96" s="3"/>
      <c r="L96" s="3"/>
      <c r="O96" s="227"/>
      <c r="Q96" s="94"/>
      <c r="R96" s="94"/>
      <c r="S96" s="94"/>
      <c r="T96" s="94"/>
    </row>
    <row r="97" ht="15.75" customHeight="1">
      <c r="A97" s="234"/>
      <c r="B97" s="222"/>
      <c r="C97" s="223"/>
      <c r="D97" s="231"/>
      <c r="E97" s="3"/>
      <c r="F97" s="3"/>
      <c r="G97" s="3"/>
      <c r="H97" s="3"/>
      <c r="J97" s="226"/>
      <c r="K97" s="3"/>
      <c r="L97" s="3"/>
      <c r="O97" s="227"/>
      <c r="Q97" s="94"/>
      <c r="R97" s="94"/>
      <c r="S97" s="94"/>
      <c r="T97" s="94"/>
    </row>
    <row r="98" ht="15.75" customHeight="1">
      <c r="A98" s="204"/>
      <c r="B98" s="222"/>
      <c r="C98" s="223"/>
      <c r="D98" s="224"/>
      <c r="E98" s="3"/>
      <c r="F98" s="3"/>
      <c r="G98" s="3"/>
      <c r="H98" s="3"/>
      <c r="J98" s="226"/>
      <c r="K98" s="3"/>
      <c r="L98" s="3"/>
      <c r="O98" s="227"/>
      <c r="Q98" s="94"/>
      <c r="R98" s="94"/>
      <c r="S98" s="94"/>
      <c r="T98" s="94"/>
    </row>
    <row r="99" ht="15.75" customHeight="1">
      <c r="A99" s="204"/>
      <c r="B99" s="241"/>
      <c r="C99" s="223"/>
      <c r="D99" s="224"/>
      <c r="E99" s="3"/>
      <c r="F99" s="3"/>
      <c r="G99" s="3"/>
      <c r="H99" s="3"/>
      <c r="J99" s="226"/>
      <c r="K99" s="3"/>
      <c r="L99" s="3"/>
      <c r="O99" s="227"/>
      <c r="Q99" s="94"/>
      <c r="R99" s="94"/>
      <c r="S99" s="94"/>
      <c r="T99" s="94"/>
    </row>
    <row r="100" ht="15.75" customHeight="1">
      <c r="A100" s="204"/>
      <c r="B100" s="241"/>
      <c r="C100" s="223"/>
      <c r="D100" s="224"/>
      <c r="E100" s="3"/>
      <c r="F100" s="3"/>
      <c r="G100" s="3"/>
      <c r="H100" s="3"/>
      <c r="J100" s="226"/>
      <c r="K100" s="3"/>
      <c r="L100" s="3"/>
      <c r="O100" s="227"/>
      <c r="Q100" s="94"/>
      <c r="R100" s="94"/>
      <c r="S100" s="94"/>
      <c r="T100" s="94"/>
    </row>
    <row r="101" ht="15.75" customHeight="1">
      <c r="A101" s="204"/>
      <c r="B101" s="222"/>
      <c r="C101" s="223"/>
      <c r="D101" s="230"/>
      <c r="E101" s="3"/>
      <c r="F101" s="3"/>
      <c r="G101" s="3"/>
      <c r="H101" s="3"/>
      <c r="J101" s="226"/>
      <c r="K101" s="3"/>
      <c r="L101" s="3"/>
      <c r="O101" s="227"/>
      <c r="Q101" s="94"/>
      <c r="R101" s="94"/>
      <c r="S101" s="94"/>
      <c r="T101" s="94"/>
    </row>
    <row r="102" ht="15.75" customHeight="1">
      <c r="A102" s="204"/>
      <c r="B102" s="222"/>
      <c r="C102" s="223"/>
      <c r="D102" s="231"/>
      <c r="E102" s="3"/>
      <c r="F102" s="3"/>
      <c r="G102" s="3"/>
      <c r="H102" s="3"/>
      <c r="J102" s="226"/>
      <c r="K102" s="3"/>
      <c r="L102" s="3"/>
      <c r="O102" s="227"/>
      <c r="Q102" s="94"/>
      <c r="R102" s="94"/>
      <c r="S102" s="94"/>
      <c r="T102" s="94"/>
    </row>
    <row r="103" ht="15.75" customHeight="1">
      <c r="A103" s="204"/>
      <c r="B103" s="222"/>
      <c r="C103" s="223"/>
      <c r="D103" s="231"/>
      <c r="E103" s="3"/>
      <c r="F103" s="3"/>
      <c r="G103" s="3"/>
      <c r="H103" s="3"/>
      <c r="J103" s="226"/>
      <c r="K103" s="3"/>
      <c r="L103" s="3"/>
      <c r="O103" s="227"/>
      <c r="Q103" s="94"/>
      <c r="R103" s="94"/>
      <c r="S103" s="94"/>
      <c r="T103" s="94"/>
    </row>
    <row r="104" ht="15.75" customHeight="1">
      <c r="A104" s="204"/>
      <c r="B104" s="222"/>
      <c r="C104" s="223"/>
      <c r="D104" s="231"/>
      <c r="E104" s="3"/>
      <c r="F104" s="3"/>
      <c r="G104" s="3"/>
      <c r="H104" s="3"/>
      <c r="J104" s="226"/>
      <c r="K104" s="3"/>
      <c r="L104" s="3"/>
      <c r="O104" s="227"/>
      <c r="Q104" s="94"/>
      <c r="R104" s="94"/>
      <c r="S104" s="94"/>
      <c r="T104" s="94"/>
    </row>
    <row r="105" ht="15.75" customHeight="1">
      <c r="A105" s="204"/>
      <c r="B105" s="222"/>
      <c r="C105" s="223"/>
      <c r="D105" s="231"/>
      <c r="E105" s="3"/>
      <c r="F105" s="3"/>
      <c r="G105" s="3"/>
      <c r="H105" s="3"/>
      <c r="J105" s="226"/>
      <c r="K105" s="3"/>
      <c r="L105" s="3"/>
      <c r="O105" s="227"/>
      <c r="Q105" s="94"/>
      <c r="R105" s="94"/>
      <c r="S105" s="94"/>
      <c r="T105" s="94"/>
    </row>
    <row r="106" ht="15.75" customHeight="1">
      <c r="A106" s="204"/>
      <c r="B106" s="222"/>
      <c r="C106" s="223"/>
      <c r="D106" s="231"/>
      <c r="E106" s="3"/>
      <c r="F106" s="3"/>
      <c r="G106" s="3"/>
      <c r="H106" s="3"/>
      <c r="J106" s="226"/>
      <c r="K106" s="3"/>
      <c r="L106" s="3"/>
      <c r="O106" s="227"/>
      <c r="Q106" s="94"/>
      <c r="R106" s="94"/>
      <c r="S106" s="94"/>
      <c r="T106" s="94"/>
    </row>
    <row r="107" ht="15.75" customHeight="1">
      <c r="A107" s="204"/>
      <c r="B107" s="222"/>
      <c r="C107" s="223"/>
      <c r="D107" s="231"/>
      <c r="E107" s="3"/>
      <c r="F107" s="3"/>
      <c r="G107" s="3"/>
      <c r="H107" s="3"/>
      <c r="J107" s="226"/>
      <c r="K107" s="3"/>
      <c r="L107" s="3"/>
      <c r="O107" s="227"/>
      <c r="Q107" s="94"/>
      <c r="R107" s="94"/>
      <c r="S107" s="94"/>
      <c r="T107" s="94"/>
    </row>
    <row r="108" ht="15.75" customHeight="1">
      <c r="A108" s="204"/>
      <c r="B108" s="222"/>
      <c r="C108" s="223"/>
      <c r="D108" s="231"/>
      <c r="E108" s="3"/>
      <c r="F108" s="3"/>
      <c r="G108" s="3"/>
      <c r="H108" s="3"/>
      <c r="J108" s="226"/>
      <c r="K108" s="3"/>
      <c r="L108" s="3"/>
      <c r="O108" s="227"/>
      <c r="Q108" s="94"/>
      <c r="R108" s="94"/>
      <c r="S108" s="94"/>
      <c r="T108" s="94"/>
    </row>
    <row r="109" ht="15.75" customHeight="1">
      <c r="A109" s="204"/>
      <c r="B109" s="222"/>
      <c r="C109" s="223"/>
      <c r="D109" s="231"/>
      <c r="E109" s="3"/>
      <c r="F109" s="3"/>
      <c r="G109" s="3"/>
      <c r="H109" s="3"/>
      <c r="J109" s="226"/>
      <c r="K109" s="3"/>
      <c r="L109" s="3"/>
      <c r="O109" s="227"/>
      <c r="Q109" s="94"/>
      <c r="R109" s="94"/>
      <c r="S109" s="94"/>
      <c r="T109" s="94"/>
    </row>
    <row r="110" ht="15.75" customHeight="1">
      <c r="A110" s="204"/>
      <c r="B110" s="222"/>
      <c r="C110" s="223"/>
      <c r="D110" s="231"/>
      <c r="E110" s="3"/>
      <c r="F110" s="3"/>
      <c r="G110" s="3"/>
      <c r="H110" s="3"/>
      <c r="J110" s="226"/>
      <c r="K110" s="3"/>
      <c r="L110" s="3"/>
      <c r="O110" s="227"/>
      <c r="Q110" s="94"/>
      <c r="R110" s="94"/>
      <c r="S110" s="94"/>
      <c r="T110" s="94"/>
    </row>
    <row r="111" ht="15.75" customHeight="1">
      <c r="A111" s="204"/>
      <c r="B111" s="222"/>
      <c r="C111" s="223"/>
      <c r="D111" s="231"/>
      <c r="E111" s="3"/>
      <c r="F111" s="3"/>
      <c r="G111" s="3"/>
      <c r="H111" s="3"/>
      <c r="J111" s="226"/>
      <c r="K111" s="3"/>
      <c r="L111" s="3"/>
      <c r="O111" s="227"/>
      <c r="Q111" s="94"/>
      <c r="R111" s="94"/>
      <c r="S111" s="94"/>
      <c r="T111" s="94"/>
    </row>
    <row r="112" ht="15.75" customHeight="1">
      <c r="A112" s="242"/>
      <c r="B112" s="222"/>
      <c r="C112" s="223"/>
      <c r="D112" s="231"/>
      <c r="E112" s="3"/>
      <c r="F112" s="3"/>
      <c r="G112" s="3"/>
      <c r="H112" s="3"/>
      <c r="J112" s="226"/>
      <c r="K112" s="3"/>
      <c r="L112" s="3"/>
      <c r="O112" s="227"/>
      <c r="Q112" s="94"/>
      <c r="R112" s="94"/>
      <c r="S112" s="94"/>
      <c r="T112" s="94"/>
    </row>
    <row r="113" ht="15.75" customHeight="1">
      <c r="A113" s="234"/>
      <c r="B113" s="222"/>
      <c r="C113" s="223"/>
      <c r="D113" s="231"/>
      <c r="E113" s="3"/>
      <c r="F113" s="3"/>
      <c r="G113" s="3"/>
      <c r="H113" s="3"/>
      <c r="J113" s="226"/>
      <c r="K113" s="3"/>
      <c r="L113" s="3"/>
      <c r="O113" s="227"/>
      <c r="Q113" s="94"/>
      <c r="R113" s="94"/>
      <c r="S113" s="94"/>
      <c r="T113" s="94"/>
    </row>
    <row r="114" ht="15.75" customHeight="1">
      <c r="A114" s="234"/>
      <c r="B114" s="222"/>
      <c r="C114" s="223"/>
      <c r="D114" s="231"/>
      <c r="E114" s="3"/>
      <c r="F114" s="3"/>
      <c r="G114" s="3"/>
      <c r="H114" s="3"/>
      <c r="J114" s="226"/>
      <c r="K114" s="3"/>
      <c r="L114" s="3"/>
      <c r="O114" s="227"/>
      <c r="Q114" s="94"/>
      <c r="R114" s="94"/>
      <c r="S114" s="94"/>
      <c r="T114" s="94"/>
    </row>
    <row r="115" ht="15.75" customHeight="1">
      <c r="A115" s="234"/>
      <c r="B115" s="222"/>
      <c r="C115" s="223"/>
      <c r="D115" s="231"/>
      <c r="E115" s="3"/>
      <c r="F115" s="3"/>
      <c r="G115" s="3"/>
      <c r="H115" s="3"/>
      <c r="J115" s="226"/>
      <c r="K115" s="3"/>
      <c r="L115" s="3"/>
      <c r="O115" s="227"/>
      <c r="Q115" s="94"/>
      <c r="R115" s="94"/>
      <c r="S115" s="94"/>
      <c r="T115" s="94"/>
      <c r="Y115" s="8"/>
    </row>
    <row r="116" ht="15.75" customHeight="1">
      <c r="A116" s="234"/>
      <c r="B116" s="222"/>
      <c r="C116" s="223"/>
      <c r="D116" s="231"/>
      <c r="E116" s="3"/>
      <c r="F116" s="3"/>
      <c r="G116" s="3"/>
      <c r="H116" s="3"/>
      <c r="J116" s="226"/>
      <c r="K116" s="3"/>
      <c r="L116" s="3"/>
      <c r="O116" s="227"/>
      <c r="Q116" s="94"/>
      <c r="R116" s="94"/>
      <c r="S116" s="94"/>
      <c r="T116" s="94"/>
    </row>
    <row r="117" ht="15.75" customHeight="1">
      <c r="A117" s="234"/>
      <c r="B117" s="222"/>
      <c r="C117" s="223"/>
      <c r="D117" s="231"/>
      <c r="E117" s="3"/>
      <c r="F117" s="3"/>
      <c r="G117" s="3"/>
      <c r="H117" s="3"/>
      <c r="J117" s="226"/>
      <c r="K117" s="3"/>
      <c r="L117" s="3"/>
      <c r="O117" s="227"/>
      <c r="Q117" s="94"/>
      <c r="R117" s="94"/>
      <c r="S117" s="94"/>
      <c r="T117" s="94"/>
    </row>
    <row r="118" ht="15.75" customHeight="1">
      <c r="A118" s="234"/>
      <c r="B118" s="222"/>
      <c r="C118" s="223"/>
      <c r="D118" s="231"/>
      <c r="E118" s="3"/>
      <c r="F118" s="3"/>
      <c r="G118" s="3"/>
      <c r="H118" s="3"/>
      <c r="J118" s="226"/>
      <c r="K118" s="3"/>
      <c r="L118" s="3"/>
      <c r="O118" s="227"/>
      <c r="Q118" s="94"/>
      <c r="R118" s="94"/>
      <c r="S118" s="94"/>
      <c r="T118" s="94"/>
    </row>
    <row r="119" ht="15.75" customHeight="1">
      <c r="A119" s="234"/>
      <c r="B119" s="222"/>
      <c r="C119" s="223"/>
      <c r="D119" s="231"/>
      <c r="E119" s="3"/>
      <c r="F119" s="3"/>
      <c r="G119" s="3"/>
      <c r="H119" s="3"/>
      <c r="J119" s="226"/>
      <c r="K119" s="3"/>
      <c r="L119" s="3"/>
      <c r="O119" s="227"/>
      <c r="Q119" s="94"/>
      <c r="R119" s="94"/>
      <c r="S119" s="94"/>
      <c r="T119" s="94"/>
    </row>
    <row r="120" ht="15.75" customHeight="1">
      <c r="A120" s="234"/>
      <c r="B120" s="222"/>
      <c r="C120" s="223"/>
      <c r="D120" s="231"/>
      <c r="E120" s="3"/>
      <c r="F120" s="3"/>
      <c r="G120" s="3"/>
      <c r="H120" s="3"/>
      <c r="J120" s="226"/>
      <c r="K120" s="3"/>
      <c r="L120" s="3"/>
      <c r="O120" s="227"/>
      <c r="Q120" s="94"/>
      <c r="R120" s="94"/>
      <c r="S120" s="94"/>
      <c r="T120" s="94"/>
    </row>
    <row r="121" ht="15.75" customHeight="1">
      <c r="A121" s="234"/>
      <c r="B121" s="222"/>
      <c r="C121" s="223"/>
      <c r="D121" s="231"/>
      <c r="E121" s="3"/>
      <c r="F121" s="3"/>
      <c r="G121" s="3"/>
      <c r="H121" s="3"/>
      <c r="J121" s="226"/>
      <c r="K121" s="3"/>
      <c r="L121" s="3"/>
      <c r="O121" s="227"/>
      <c r="Q121" s="94"/>
      <c r="R121" s="94"/>
      <c r="S121" s="94"/>
      <c r="T121" s="94"/>
    </row>
    <row r="122" ht="15.75" customHeight="1">
      <c r="A122" s="234"/>
      <c r="B122" s="222"/>
      <c r="C122" s="223"/>
      <c r="D122" s="231"/>
      <c r="E122" s="3"/>
      <c r="F122" s="3"/>
      <c r="G122" s="3"/>
      <c r="H122" s="3"/>
      <c r="J122" s="226"/>
      <c r="K122" s="3"/>
      <c r="L122" s="3"/>
      <c r="O122" s="227"/>
      <c r="Q122" s="94"/>
      <c r="R122" s="94"/>
      <c r="S122" s="94"/>
      <c r="T122" s="94"/>
    </row>
    <row r="123" ht="15.75" customHeight="1">
      <c r="A123" s="234"/>
      <c r="B123" s="222"/>
      <c r="C123" s="223"/>
      <c r="D123" s="231"/>
      <c r="E123" s="3"/>
      <c r="F123" s="3"/>
      <c r="G123" s="3"/>
      <c r="H123" s="3"/>
      <c r="J123" s="226"/>
      <c r="K123" s="3"/>
      <c r="L123" s="3"/>
      <c r="O123" s="227"/>
      <c r="Q123" s="94"/>
      <c r="R123" s="94"/>
      <c r="S123" s="94"/>
      <c r="T123" s="94"/>
    </row>
    <row r="124" ht="15.75" customHeight="1">
      <c r="A124" s="234"/>
      <c r="B124" s="222"/>
      <c r="C124" s="223"/>
      <c r="D124" s="231"/>
      <c r="E124" s="3"/>
      <c r="F124" s="3"/>
      <c r="G124" s="3"/>
      <c r="H124" s="3"/>
      <c r="J124" s="226"/>
      <c r="K124" s="3"/>
      <c r="L124" s="3"/>
      <c r="O124" s="227"/>
      <c r="Q124" s="94"/>
      <c r="R124" s="94"/>
      <c r="S124" s="94"/>
      <c r="T124" s="94"/>
    </row>
    <row r="125" ht="15.75" customHeight="1">
      <c r="A125" s="204"/>
      <c r="B125" s="222"/>
      <c r="C125" s="223"/>
      <c r="D125" s="231"/>
      <c r="E125" s="3"/>
      <c r="F125" s="3"/>
      <c r="G125" s="3"/>
      <c r="H125" s="3"/>
      <c r="J125" s="226"/>
      <c r="K125" s="3"/>
      <c r="L125" s="3"/>
      <c r="O125" s="227"/>
      <c r="Q125" s="94"/>
      <c r="R125" s="94"/>
      <c r="S125" s="94"/>
      <c r="T125" s="94"/>
    </row>
    <row r="126" ht="15.75" customHeight="1">
      <c r="A126" s="204"/>
      <c r="B126" s="222"/>
      <c r="C126" s="223"/>
      <c r="D126" s="231"/>
      <c r="E126" s="3"/>
      <c r="F126" s="3"/>
      <c r="G126" s="3"/>
      <c r="H126" s="3"/>
      <c r="J126" s="226"/>
      <c r="K126" s="3"/>
      <c r="L126" s="3"/>
      <c r="O126" s="227"/>
      <c r="Q126" s="94"/>
      <c r="R126" s="94"/>
      <c r="S126" s="94"/>
      <c r="T126" s="94"/>
    </row>
    <row r="127" ht="15.75" customHeight="1">
      <c r="A127" s="234"/>
      <c r="B127" s="222"/>
      <c r="C127" s="223"/>
      <c r="D127" s="231"/>
      <c r="E127" s="3"/>
      <c r="F127" s="3"/>
      <c r="G127" s="3"/>
      <c r="H127" s="3"/>
      <c r="J127" s="226"/>
      <c r="K127" s="3"/>
      <c r="L127" s="3"/>
      <c r="O127" s="227"/>
      <c r="Q127" s="94"/>
      <c r="R127" s="94"/>
      <c r="S127" s="94"/>
      <c r="T127" s="94"/>
    </row>
    <row r="128" ht="15.75" customHeight="1">
      <c r="A128" s="204"/>
      <c r="B128" s="222"/>
      <c r="C128" s="223"/>
      <c r="D128" s="231"/>
      <c r="E128" s="3"/>
      <c r="F128" s="3"/>
      <c r="G128" s="3"/>
      <c r="H128" s="3"/>
      <c r="J128" s="226"/>
      <c r="K128" s="3"/>
      <c r="L128" s="3"/>
      <c r="O128" s="227"/>
      <c r="Q128" s="94"/>
      <c r="R128" s="94"/>
      <c r="S128" s="94"/>
      <c r="T128" s="94"/>
    </row>
    <row r="129" ht="15.75" customHeight="1">
      <c r="A129" s="204"/>
      <c r="B129" s="222"/>
      <c r="C129" s="223"/>
      <c r="D129" s="231"/>
      <c r="E129" s="3"/>
      <c r="F129" s="3"/>
      <c r="G129" s="3"/>
      <c r="H129" s="3"/>
      <c r="J129" s="226"/>
      <c r="K129" s="3"/>
      <c r="L129" s="3"/>
      <c r="O129" s="227"/>
      <c r="Q129" s="94"/>
      <c r="R129" s="94"/>
      <c r="S129" s="94"/>
      <c r="T129" s="94"/>
    </row>
    <row r="130" ht="15.75" customHeight="1">
      <c r="A130" s="204"/>
      <c r="B130" s="222"/>
      <c r="C130" s="223"/>
      <c r="D130" s="231"/>
      <c r="E130" s="3"/>
      <c r="F130" s="3"/>
      <c r="G130" s="3"/>
      <c r="H130" s="3"/>
      <c r="J130" s="226"/>
      <c r="K130" s="3"/>
      <c r="L130" s="3"/>
      <c r="O130" s="227"/>
      <c r="Q130" s="94"/>
      <c r="R130" s="94"/>
      <c r="S130" s="94"/>
      <c r="T130" s="94"/>
    </row>
    <row r="131" ht="15.75" customHeight="1">
      <c r="A131" s="234"/>
      <c r="B131" s="222"/>
      <c r="C131" s="223"/>
      <c r="D131" s="231"/>
      <c r="E131" s="3"/>
      <c r="F131" s="3"/>
      <c r="G131" s="3"/>
      <c r="H131" s="3"/>
      <c r="J131" s="226"/>
      <c r="K131" s="3"/>
      <c r="L131" s="3"/>
      <c r="O131" s="227"/>
      <c r="Q131" s="94"/>
      <c r="R131" s="94"/>
      <c r="S131" s="94"/>
      <c r="T131" s="94"/>
    </row>
    <row r="132" ht="15.75" customHeight="1">
      <c r="A132" s="234"/>
      <c r="B132" s="222"/>
      <c r="C132" s="223"/>
      <c r="D132" s="231"/>
      <c r="E132" s="3"/>
      <c r="F132" s="3"/>
      <c r="G132" s="3"/>
      <c r="H132" s="3"/>
      <c r="J132" s="226"/>
      <c r="K132" s="3"/>
      <c r="L132" s="3"/>
      <c r="O132" s="227"/>
      <c r="Q132" s="94"/>
      <c r="R132" s="94"/>
      <c r="S132" s="94"/>
      <c r="T132" s="94"/>
    </row>
    <row r="133" ht="15.75" customHeight="1">
      <c r="A133" s="234"/>
      <c r="B133" s="222"/>
      <c r="C133" s="223"/>
      <c r="D133" s="231"/>
      <c r="E133" s="3"/>
      <c r="F133" s="3"/>
      <c r="G133" s="3"/>
      <c r="H133" s="3"/>
      <c r="J133" s="226"/>
      <c r="K133" s="3"/>
      <c r="L133" s="3"/>
      <c r="O133" s="227"/>
      <c r="Q133" s="94"/>
      <c r="R133" s="94"/>
      <c r="S133" s="94"/>
      <c r="T133" s="94"/>
    </row>
    <row r="134" ht="15.75" customHeight="1">
      <c r="A134" s="234"/>
      <c r="B134" s="222"/>
      <c r="C134" s="223"/>
      <c r="D134" s="231"/>
      <c r="E134" s="3"/>
      <c r="F134" s="3"/>
      <c r="G134" s="3"/>
      <c r="H134" s="3"/>
      <c r="J134" s="226"/>
      <c r="K134" s="3"/>
      <c r="L134" s="3"/>
      <c r="O134" s="227"/>
      <c r="Q134" s="94"/>
      <c r="R134" s="94"/>
      <c r="S134" s="94"/>
      <c r="T134" s="94"/>
    </row>
    <row r="135" ht="15.75" customHeight="1">
      <c r="A135" s="234"/>
      <c r="B135" s="222"/>
      <c r="C135" s="223"/>
      <c r="D135" s="231"/>
      <c r="E135" s="3"/>
      <c r="F135" s="3"/>
      <c r="G135" s="3"/>
      <c r="H135" s="3"/>
      <c r="J135" s="226"/>
      <c r="K135" s="3"/>
      <c r="L135" s="3"/>
      <c r="O135" s="227"/>
      <c r="Q135" s="94"/>
      <c r="R135" s="94"/>
      <c r="S135" s="94"/>
      <c r="T135" s="94"/>
    </row>
    <row r="136" ht="15.75" customHeight="1">
      <c r="A136" s="234"/>
      <c r="B136" s="222"/>
      <c r="C136" s="223"/>
      <c r="D136" s="231"/>
      <c r="E136" s="3"/>
      <c r="F136" s="3"/>
      <c r="G136" s="3"/>
      <c r="H136" s="3"/>
      <c r="J136" s="226"/>
      <c r="K136" s="3"/>
      <c r="L136" s="3"/>
      <c r="O136" s="227"/>
      <c r="Q136" s="94"/>
      <c r="R136" s="94"/>
      <c r="S136" s="94"/>
      <c r="T136" s="94"/>
    </row>
    <row r="137" ht="15.75" customHeight="1">
      <c r="A137" s="204"/>
      <c r="B137" s="222"/>
      <c r="C137" s="223"/>
      <c r="D137" s="231"/>
      <c r="E137" s="3"/>
      <c r="F137" s="3"/>
      <c r="G137" s="3"/>
      <c r="H137" s="3"/>
      <c r="J137" s="226"/>
      <c r="K137" s="3"/>
      <c r="L137" s="3"/>
      <c r="O137" s="227"/>
      <c r="Q137" s="94"/>
      <c r="R137" s="94"/>
      <c r="S137" s="94"/>
      <c r="T137" s="94"/>
    </row>
    <row r="138" ht="15.75" customHeight="1">
      <c r="A138" s="234"/>
      <c r="B138" s="222"/>
      <c r="C138" s="223"/>
      <c r="D138" s="231"/>
      <c r="E138" s="3"/>
      <c r="F138" s="3"/>
      <c r="G138" s="3"/>
      <c r="H138" s="3"/>
      <c r="J138" s="226"/>
      <c r="K138" s="3"/>
      <c r="L138" s="3"/>
      <c r="O138" s="227"/>
      <c r="Q138" s="94"/>
      <c r="R138" s="94"/>
      <c r="S138" s="94"/>
      <c r="T138" s="94"/>
    </row>
    <row r="139" ht="15.75" customHeight="1">
      <c r="A139" s="234"/>
      <c r="B139" s="222"/>
      <c r="C139" s="223"/>
      <c r="D139" s="231"/>
      <c r="E139" s="3"/>
      <c r="F139" s="3"/>
      <c r="G139" s="3"/>
      <c r="H139" s="3"/>
      <c r="J139" s="226"/>
      <c r="K139" s="3"/>
      <c r="L139" s="3"/>
      <c r="O139" s="227"/>
      <c r="Q139" s="94"/>
      <c r="R139" s="94"/>
      <c r="S139" s="94"/>
      <c r="T139" s="94"/>
    </row>
    <row r="140" ht="15.75" customHeight="1">
      <c r="A140" s="234"/>
      <c r="B140" s="222"/>
      <c r="C140" s="223"/>
      <c r="D140" s="231"/>
      <c r="E140" s="3"/>
      <c r="F140" s="3"/>
      <c r="G140" s="3"/>
      <c r="H140" s="3"/>
      <c r="J140" s="226"/>
      <c r="K140" s="3"/>
      <c r="L140" s="3"/>
      <c r="O140" s="227"/>
      <c r="Q140" s="94"/>
      <c r="R140" s="94"/>
      <c r="S140" s="94"/>
      <c r="T140" s="94"/>
    </row>
    <row r="141" ht="15.75" customHeight="1">
      <c r="A141" s="234"/>
      <c r="B141" s="222"/>
      <c r="C141" s="223"/>
      <c r="D141" s="231"/>
      <c r="E141" s="3"/>
      <c r="F141" s="3"/>
      <c r="G141" s="3"/>
      <c r="H141" s="3"/>
      <c r="J141" s="226"/>
      <c r="K141" s="3"/>
      <c r="L141" s="3"/>
      <c r="O141" s="227"/>
      <c r="Q141" s="94"/>
      <c r="R141" s="94"/>
      <c r="S141" s="94"/>
      <c r="T141" s="94"/>
    </row>
    <row r="142" ht="15.75" customHeight="1">
      <c r="A142" s="234"/>
      <c r="B142" s="222"/>
      <c r="C142" s="223"/>
      <c r="D142" s="231"/>
      <c r="E142" s="3"/>
      <c r="F142" s="3"/>
      <c r="G142" s="3"/>
      <c r="H142" s="3"/>
      <c r="J142" s="226"/>
      <c r="K142" s="3"/>
      <c r="L142" s="3"/>
      <c r="O142" s="227"/>
      <c r="Q142" s="94"/>
      <c r="R142" s="94"/>
      <c r="S142" s="94"/>
      <c r="T142" s="94"/>
    </row>
    <row r="143" ht="15.75" customHeight="1">
      <c r="A143" s="234"/>
      <c r="B143" s="222"/>
      <c r="C143" s="206"/>
      <c r="D143" s="231"/>
      <c r="E143" s="3"/>
      <c r="F143" s="3"/>
      <c r="G143" s="3"/>
      <c r="H143" s="3"/>
      <c r="J143" s="226"/>
      <c r="K143" s="3"/>
      <c r="L143" s="3"/>
      <c r="O143" s="227"/>
      <c r="Q143" s="94"/>
      <c r="R143" s="94"/>
      <c r="S143" s="94"/>
      <c r="T143" s="94"/>
    </row>
    <row r="144" ht="15.75" customHeight="1">
      <c r="A144" s="234"/>
      <c r="B144" s="222"/>
      <c r="C144" s="206"/>
      <c r="D144" s="231"/>
      <c r="E144" s="3"/>
      <c r="F144" s="3"/>
      <c r="G144" s="3"/>
      <c r="H144" s="3"/>
      <c r="J144" s="226"/>
      <c r="K144" s="3"/>
      <c r="L144" s="3"/>
      <c r="O144" s="227"/>
      <c r="Q144" s="94"/>
      <c r="R144" s="94"/>
      <c r="S144" s="94"/>
      <c r="T144" s="94"/>
    </row>
    <row r="145" ht="15.75" customHeight="1">
      <c r="A145" s="234"/>
      <c r="B145" s="222"/>
      <c r="C145" s="206"/>
      <c r="D145" s="231"/>
      <c r="E145" s="3"/>
      <c r="F145" s="3"/>
      <c r="G145" s="3"/>
      <c r="H145" s="3"/>
      <c r="J145" s="226"/>
      <c r="K145" s="3"/>
      <c r="L145" s="3"/>
      <c r="O145" s="227"/>
      <c r="Q145" s="94"/>
      <c r="R145" s="94"/>
      <c r="S145" s="94"/>
      <c r="T145" s="94"/>
    </row>
    <row r="146" ht="15.75" customHeight="1">
      <c r="A146" s="234"/>
      <c r="B146" s="222"/>
      <c r="C146" s="206"/>
      <c r="D146" s="231"/>
      <c r="E146" s="3"/>
      <c r="F146" s="3"/>
      <c r="G146" s="3"/>
      <c r="H146" s="3"/>
      <c r="J146" s="226"/>
      <c r="K146" s="3"/>
      <c r="L146" s="3"/>
      <c r="O146" s="227"/>
      <c r="Q146" s="94"/>
      <c r="R146" s="94"/>
      <c r="S146" s="94"/>
      <c r="T146" s="94"/>
    </row>
    <row r="147" ht="15.75" customHeight="1">
      <c r="A147" s="234"/>
      <c r="B147" s="222"/>
      <c r="C147" s="206"/>
      <c r="D147" s="207"/>
      <c r="E147" s="3"/>
      <c r="F147" s="3"/>
      <c r="G147" s="3"/>
      <c r="H147" s="3"/>
      <c r="J147" s="226"/>
      <c r="K147" s="3"/>
      <c r="L147" s="3"/>
      <c r="O147" s="227"/>
      <c r="Q147" s="94"/>
      <c r="R147" s="94"/>
      <c r="S147" s="94"/>
      <c r="T147" s="94"/>
    </row>
    <row r="148" ht="15.75" customHeight="1">
      <c r="A148" s="234"/>
      <c r="B148" s="222"/>
      <c r="C148" s="206"/>
      <c r="D148" s="207"/>
      <c r="E148" s="3"/>
      <c r="F148" s="3"/>
      <c r="G148" s="3"/>
      <c r="H148" s="3"/>
      <c r="J148" s="226"/>
      <c r="K148" s="3"/>
      <c r="L148" s="3"/>
      <c r="O148" s="227"/>
      <c r="Q148" s="94"/>
      <c r="R148" s="94"/>
      <c r="S148" s="94"/>
      <c r="T148" s="94"/>
    </row>
    <row r="149" ht="15.75" customHeight="1">
      <c r="A149" s="234"/>
      <c r="B149" s="222"/>
      <c r="C149" s="206"/>
      <c r="D149" s="207"/>
      <c r="E149" s="3"/>
      <c r="F149" s="3"/>
      <c r="G149" s="3"/>
      <c r="H149" s="3"/>
      <c r="J149" s="226"/>
      <c r="K149" s="3"/>
      <c r="L149" s="3"/>
      <c r="O149" s="227"/>
      <c r="Q149" s="94"/>
      <c r="R149" s="94"/>
      <c r="S149" s="94"/>
      <c r="T149" s="94"/>
    </row>
    <row r="150" ht="15.75" customHeight="1">
      <c r="A150" s="234"/>
      <c r="B150" s="222"/>
      <c r="C150" s="206"/>
      <c r="D150" s="207"/>
      <c r="E150" s="3"/>
      <c r="F150" s="3"/>
      <c r="G150" s="3"/>
      <c r="H150" s="3"/>
      <c r="J150" s="226"/>
      <c r="K150" s="3"/>
      <c r="L150" s="3"/>
      <c r="O150" s="227"/>
      <c r="Q150" s="94"/>
      <c r="R150" s="94"/>
      <c r="S150" s="94"/>
      <c r="T150" s="94"/>
    </row>
    <row r="151" ht="15.75" customHeight="1">
      <c r="A151" s="234"/>
      <c r="B151" s="222"/>
      <c r="C151" s="206"/>
      <c r="D151" s="207"/>
      <c r="E151" s="3"/>
      <c r="F151" s="3"/>
      <c r="G151" s="3"/>
      <c r="H151" s="3"/>
      <c r="J151" s="226"/>
      <c r="K151" s="3"/>
      <c r="L151" s="3"/>
      <c r="O151" s="227"/>
      <c r="Q151" s="94"/>
      <c r="R151" s="94"/>
      <c r="S151" s="94"/>
      <c r="T151" s="94"/>
    </row>
    <row r="152" ht="15.75" customHeight="1">
      <c r="A152" s="234"/>
      <c r="B152" s="222"/>
      <c r="C152" s="206"/>
      <c r="D152" s="207"/>
      <c r="E152" s="3"/>
      <c r="F152" s="3"/>
      <c r="G152" s="3"/>
      <c r="H152" s="3"/>
      <c r="J152" s="226"/>
      <c r="K152" s="3"/>
      <c r="L152" s="3"/>
      <c r="O152" s="227"/>
      <c r="Q152" s="94"/>
      <c r="R152" s="94"/>
      <c r="S152" s="94"/>
      <c r="T152" s="94"/>
    </row>
    <row r="153" ht="15.75" customHeight="1">
      <c r="A153" s="234"/>
      <c r="B153" s="222"/>
      <c r="C153" s="206"/>
      <c r="D153" s="207"/>
      <c r="E153" s="3"/>
      <c r="F153" s="3"/>
      <c r="G153" s="3"/>
      <c r="H153" s="3"/>
      <c r="J153" s="226"/>
      <c r="K153" s="3"/>
      <c r="L153" s="3"/>
      <c r="O153" s="227"/>
      <c r="Q153" s="94"/>
      <c r="R153" s="94"/>
      <c r="S153" s="94"/>
      <c r="T153" s="94"/>
    </row>
    <row r="154" ht="15.75" customHeight="1">
      <c r="A154" s="234"/>
      <c r="B154" s="222"/>
      <c r="C154" s="206"/>
      <c r="D154" s="207"/>
      <c r="E154" s="3"/>
      <c r="F154" s="3"/>
      <c r="G154" s="3"/>
      <c r="H154" s="3"/>
      <c r="J154" s="226"/>
      <c r="K154" s="3"/>
      <c r="L154" s="3"/>
      <c r="O154" s="227"/>
      <c r="Q154" s="94"/>
      <c r="R154" s="94"/>
      <c r="S154" s="94"/>
      <c r="T154" s="94"/>
    </row>
    <row r="155" ht="15.75" customHeight="1">
      <c r="A155" s="234"/>
      <c r="B155" s="222"/>
      <c r="C155" s="206"/>
      <c r="D155" s="207"/>
      <c r="E155" s="3"/>
      <c r="F155" s="3"/>
      <c r="G155" s="3"/>
      <c r="H155" s="3"/>
      <c r="J155" s="226"/>
      <c r="K155" s="3"/>
      <c r="L155" s="3"/>
      <c r="O155" s="227"/>
      <c r="Q155" s="94"/>
      <c r="R155" s="94"/>
      <c r="S155" s="94"/>
      <c r="T155" s="94"/>
    </row>
    <row r="156" ht="15.75" customHeight="1">
      <c r="A156" s="234"/>
      <c r="B156" s="222"/>
      <c r="C156" s="206"/>
      <c r="D156" s="207"/>
      <c r="E156" s="3"/>
      <c r="F156" s="3"/>
      <c r="G156" s="3"/>
      <c r="H156" s="3"/>
      <c r="J156" s="226"/>
      <c r="K156" s="3"/>
      <c r="L156" s="3"/>
      <c r="O156" s="227"/>
      <c r="Q156" s="94"/>
      <c r="R156" s="94"/>
      <c r="S156" s="94"/>
      <c r="T156" s="94"/>
    </row>
    <row r="157" ht="15.75" customHeight="1">
      <c r="A157" s="234"/>
      <c r="B157" s="222"/>
      <c r="C157" s="206"/>
      <c r="D157" s="207"/>
      <c r="E157" s="3"/>
      <c r="F157" s="3"/>
      <c r="G157" s="3"/>
      <c r="H157" s="3"/>
      <c r="J157" s="226"/>
      <c r="K157" s="3"/>
      <c r="L157" s="3"/>
      <c r="O157" s="227"/>
      <c r="Q157" s="94"/>
      <c r="R157" s="94"/>
      <c r="S157" s="94"/>
      <c r="T157" s="94"/>
    </row>
    <row r="158" ht="15.75" customHeight="1">
      <c r="A158" s="234"/>
      <c r="B158" s="222"/>
      <c r="C158" s="206"/>
      <c r="D158" s="207"/>
      <c r="E158" s="3"/>
      <c r="F158" s="3"/>
      <c r="G158" s="3"/>
      <c r="H158" s="3"/>
      <c r="J158" s="226"/>
      <c r="K158" s="3"/>
      <c r="L158" s="3"/>
      <c r="O158" s="227"/>
      <c r="Q158" s="94"/>
      <c r="R158" s="94"/>
      <c r="S158" s="94"/>
      <c r="T158" s="94"/>
    </row>
    <row r="159" ht="15.75" customHeight="1">
      <c r="A159" s="234"/>
      <c r="B159" s="222"/>
      <c r="C159" s="206"/>
      <c r="D159" s="235"/>
      <c r="E159" s="3"/>
      <c r="F159" s="3"/>
      <c r="G159" s="3"/>
      <c r="H159" s="3"/>
      <c r="J159" s="226"/>
      <c r="K159" s="3"/>
      <c r="L159" s="3"/>
      <c r="O159" s="227"/>
      <c r="Q159" s="94"/>
      <c r="R159" s="94"/>
      <c r="S159" s="94"/>
      <c r="T159" s="94"/>
    </row>
    <row r="160" ht="15.75" customHeight="1">
      <c r="A160" s="234"/>
      <c r="B160" s="222"/>
      <c r="C160" s="206"/>
      <c r="D160" s="235"/>
      <c r="E160" s="3"/>
      <c r="F160" s="3"/>
      <c r="G160" s="3"/>
      <c r="H160" s="3"/>
      <c r="J160" s="226"/>
      <c r="K160" s="3"/>
      <c r="L160" s="3"/>
      <c r="O160" s="227"/>
      <c r="Q160" s="94"/>
      <c r="R160" s="94"/>
      <c r="S160" s="94"/>
      <c r="T160" s="94"/>
    </row>
    <row r="161" ht="15.75" customHeight="1">
      <c r="A161" s="234"/>
      <c r="B161" s="222"/>
      <c r="C161" s="206"/>
      <c r="D161" s="235"/>
      <c r="E161" s="3"/>
      <c r="F161" s="3"/>
      <c r="G161" s="3"/>
      <c r="H161" s="3"/>
      <c r="J161" s="226"/>
      <c r="K161" s="3"/>
      <c r="L161" s="3"/>
      <c r="O161" s="227"/>
      <c r="Q161" s="94"/>
      <c r="R161" s="94"/>
      <c r="S161" s="94"/>
      <c r="T161" s="94"/>
    </row>
    <row r="162" ht="15.75" customHeight="1">
      <c r="A162" s="234"/>
      <c r="B162" s="222"/>
      <c r="C162" s="206"/>
      <c r="D162" s="207"/>
      <c r="E162" s="3"/>
      <c r="F162" s="3"/>
      <c r="G162" s="3"/>
      <c r="H162" s="3"/>
      <c r="J162" s="226"/>
      <c r="K162" s="3"/>
      <c r="L162" s="3"/>
      <c r="O162" s="227"/>
      <c r="Q162" s="94"/>
      <c r="R162" s="94"/>
      <c r="S162" s="94"/>
      <c r="T162" s="94"/>
    </row>
    <row r="163" ht="15.75" customHeight="1">
      <c r="A163" s="234"/>
      <c r="B163" s="222"/>
      <c r="C163" s="206"/>
      <c r="D163" s="207"/>
      <c r="E163" s="3"/>
      <c r="F163" s="3"/>
      <c r="G163" s="3"/>
      <c r="H163" s="3"/>
      <c r="J163" s="226"/>
      <c r="K163" s="3"/>
      <c r="L163" s="3"/>
      <c r="O163" s="227"/>
      <c r="Q163" s="94"/>
      <c r="R163" s="94"/>
      <c r="S163" s="94"/>
      <c r="T163" s="94"/>
    </row>
    <row r="164" ht="15.75" customHeight="1">
      <c r="A164" s="234"/>
      <c r="B164" s="222"/>
      <c r="C164" s="206"/>
      <c r="D164" s="207"/>
      <c r="E164" s="3"/>
      <c r="F164" s="3"/>
      <c r="G164" s="3"/>
      <c r="H164" s="3"/>
      <c r="J164" s="226"/>
      <c r="K164" s="3"/>
      <c r="L164" s="3"/>
      <c r="O164" s="227"/>
      <c r="Q164" s="94"/>
      <c r="R164" s="94"/>
      <c r="S164" s="94"/>
      <c r="T164" s="94"/>
    </row>
    <row r="165" ht="15.75" customHeight="1">
      <c r="A165" s="234"/>
      <c r="B165" s="222"/>
      <c r="C165" s="206"/>
      <c r="D165" s="207"/>
      <c r="E165" s="3"/>
      <c r="F165" s="3"/>
      <c r="G165" s="3"/>
      <c r="H165" s="3"/>
      <c r="J165" s="226"/>
      <c r="K165" s="3"/>
      <c r="L165" s="3"/>
      <c r="O165" s="227"/>
      <c r="Q165" s="94"/>
      <c r="R165" s="94"/>
      <c r="S165" s="94"/>
      <c r="T165" s="94"/>
    </row>
    <row r="166" ht="15.75" customHeight="1">
      <c r="A166" s="234"/>
      <c r="B166" s="222"/>
      <c r="C166" s="206"/>
      <c r="D166" s="207"/>
      <c r="E166" s="3"/>
      <c r="F166" s="3"/>
      <c r="G166" s="3"/>
      <c r="H166" s="3"/>
      <c r="J166" s="226"/>
      <c r="K166" s="3"/>
      <c r="L166" s="3"/>
      <c r="O166" s="227"/>
      <c r="Q166" s="94"/>
      <c r="R166" s="94"/>
      <c r="S166" s="94"/>
      <c r="T166" s="94"/>
    </row>
    <row r="167" ht="15.75" customHeight="1">
      <c r="A167" s="204"/>
      <c r="B167" s="222"/>
      <c r="C167" s="223"/>
      <c r="D167" s="224"/>
      <c r="E167" s="3"/>
      <c r="F167" s="3"/>
      <c r="G167" s="3"/>
      <c r="H167" s="3"/>
      <c r="J167" s="226"/>
      <c r="K167" s="3"/>
      <c r="L167" s="3"/>
      <c r="O167" s="227"/>
      <c r="Q167" s="94"/>
      <c r="R167" s="94"/>
      <c r="S167" s="94"/>
      <c r="T167" s="94"/>
    </row>
    <row r="168" ht="15.75" customHeight="1">
      <c r="A168" s="204"/>
      <c r="B168" s="222"/>
      <c r="C168" s="223"/>
      <c r="D168" s="249"/>
      <c r="E168" s="3"/>
      <c r="F168" s="3"/>
      <c r="G168" s="3"/>
      <c r="H168" s="3"/>
      <c r="J168" s="226"/>
      <c r="K168" s="3"/>
      <c r="L168" s="3"/>
      <c r="O168" s="227"/>
      <c r="Q168" s="94"/>
      <c r="R168" s="94"/>
      <c r="S168" s="94"/>
      <c r="T168" s="94"/>
    </row>
    <row r="169" ht="15.75" customHeight="1">
      <c r="A169" s="204"/>
      <c r="B169" s="222"/>
      <c r="C169" s="223"/>
      <c r="D169" s="231"/>
      <c r="E169" s="3"/>
      <c r="F169" s="3"/>
      <c r="G169" s="3"/>
      <c r="H169" s="3"/>
      <c r="J169" s="226"/>
      <c r="K169" s="3"/>
      <c r="L169" s="3"/>
      <c r="O169" s="227"/>
      <c r="Q169" s="94"/>
      <c r="R169" s="94"/>
      <c r="S169" s="94"/>
      <c r="T169" s="94"/>
    </row>
    <row r="170" ht="15.75" customHeight="1">
      <c r="A170" s="204"/>
      <c r="B170" s="222"/>
      <c r="C170" s="223"/>
      <c r="D170" s="231"/>
      <c r="E170" s="3"/>
      <c r="F170" s="3"/>
      <c r="G170" s="3"/>
      <c r="H170" s="3"/>
      <c r="J170" s="226"/>
      <c r="K170" s="3"/>
      <c r="L170" s="3"/>
      <c r="O170" s="227"/>
      <c r="Q170" s="94"/>
      <c r="R170" s="94"/>
      <c r="S170" s="94"/>
      <c r="T170" s="94"/>
    </row>
    <row r="171" ht="15.75" customHeight="1">
      <c r="A171" s="204"/>
      <c r="B171" s="222"/>
      <c r="C171" s="223"/>
      <c r="D171" s="231"/>
      <c r="E171" s="3"/>
      <c r="F171" s="3"/>
      <c r="G171" s="3"/>
      <c r="H171" s="3"/>
      <c r="J171" s="226"/>
      <c r="K171" s="3"/>
      <c r="L171" s="3"/>
      <c r="O171" s="227"/>
      <c r="Q171" s="94"/>
      <c r="R171" s="94"/>
      <c r="S171" s="94"/>
      <c r="T171" s="94"/>
    </row>
    <row r="172" ht="15.75" customHeight="1">
      <c r="A172" s="204"/>
      <c r="B172" s="222"/>
      <c r="C172" s="223"/>
      <c r="D172" s="231"/>
      <c r="E172" s="3"/>
      <c r="F172" s="3"/>
      <c r="G172" s="3"/>
      <c r="H172" s="3"/>
      <c r="J172" s="226"/>
      <c r="K172" s="3"/>
      <c r="L172" s="3"/>
      <c r="O172" s="227"/>
      <c r="Q172" s="94"/>
      <c r="R172" s="94"/>
      <c r="S172" s="94"/>
      <c r="T172" s="94"/>
    </row>
    <row r="173" ht="15.75" customHeight="1">
      <c r="A173" s="204"/>
      <c r="B173" s="222"/>
      <c r="C173" s="223"/>
      <c r="D173" s="231"/>
      <c r="E173" s="3"/>
      <c r="F173" s="3"/>
      <c r="G173" s="3"/>
      <c r="H173" s="3"/>
      <c r="J173" s="226"/>
      <c r="K173" s="3"/>
      <c r="L173" s="3"/>
      <c r="O173" s="227"/>
      <c r="Q173" s="94"/>
      <c r="R173" s="94"/>
      <c r="S173" s="94"/>
      <c r="T173" s="94"/>
    </row>
    <row r="174" ht="15.75" customHeight="1">
      <c r="A174" s="242"/>
      <c r="B174" s="222"/>
      <c r="C174" s="223"/>
      <c r="D174" s="231"/>
      <c r="E174" s="3"/>
      <c r="F174" s="3"/>
      <c r="G174" s="3"/>
      <c r="H174" s="3"/>
      <c r="J174" s="226"/>
      <c r="K174" s="3"/>
      <c r="L174" s="3"/>
      <c r="O174" s="227"/>
      <c r="Q174" s="94"/>
      <c r="R174" s="94"/>
      <c r="S174" s="94"/>
      <c r="T174" s="94"/>
    </row>
    <row r="175" ht="15.75" customHeight="1">
      <c r="A175" s="234"/>
      <c r="B175" s="222"/>
      <c r="C175" s="223"/>
      <c r="D175" s="231"/>
      <c r="E175" s="3"/>
      <c r="F175" s="3"/>
      <c r="G175" s="3"/>
      <c r="H175" s="3"/>
      <c r="J175" s="226"/>
      <c r="K175" s="3"/>
      <c r="L175" s="3"/>
      <c r="O175" s="227"/>
      <c r="Q175" s="94"/>
      <c r="R175" s="94"/>
      <c r="S175" s="94"/>
      <c r="T175" s="94"/>
    </row>
    <row r="176" ht="15.75" customHeight="1">
      <c r="A176" s="234"/>
      <c r="B176" s="222"/>
      <c r="C176" s="223"/>
      <c r="D176" s="231"/>
      <c r="E176" s="3"/>
      <c r="F176" s="3"/>
      <c r="G176" s="3"/>
      <c r="H176" s="3"/>
      <c r="J176" s="226"/>
      <c r="K176" s="3"/>
      <c r="L176" s="3"/>
      <c r="O176" s="227"/>
      <c r="Q176" s="94"/>
      <c r="R176" s="94"/>
      <c r="S176" s="94"/>
      <c r="T176" s="94"/>
    </row>
    <row r="177" ht="15.75" customHeight="1">
      <c r="A177" s="234"/>
      <c r="B177" s="222"/>
      <c r="C177" s="223"/>
      <c r="D177" s="231"/>
      <c r="E177" s="3"/>
      <c r="F177" s="3"/>
      <c r="G177" s="3"/>
      <c r="H177" s="3"/>
      <c r="J177" s="226"/>
      <c r="K177" s="3"/>
      <c r="L177" s="3"/>
      <c r="O177" s="227"/>
      <c r="Q177" s="94"/>
      <c r="R177" s="94"/>
      <c r="S177" s="94"/>
      <c r="T177" s="94"/>
    </row>
    <row r="178" ht="15.75" customHeight="1">
      <c r="A178" s="234"/>
      <c r="B178" s="222"/>
      <c r="C178" s="223"/>
      <c r="D178" s="231"/>
      <c r="E178" s="3"/>
      <c r="F178" s="3"/>
      <c r="G178" s="3"/>
      <c r="H178" s="3"/>
      <c r="J178" s="226"/>
      <c r="K178" s="3"/>
      <c r="L178" s="3"/>
      <c r="O178" s="227"/>
      <c r="Q178" s="94"/>
      <c r="R178" s="94"/>
      <c r="S178" s="94"/>
      <c r="T178" s="94"/>
    </row>
    <row r="179" ht="15.75" customHeight="1">
      <c r="A179" s="234"/>
      <c r="B179" s="222"/>
      <c r="C179" s="223"/>
      <c r="D179" s="231"/>
      <c r="E179" s="3"/>
      <c r="F179" s="3"/>
      <c r="G179" s="3"/>
      <c r="H179" s="3"/>
      <c r="J179" s="226"/>
      <c r="K179" s="3"/>
      <c r="L179" s="3"/>
      <c r="O179" s="227"/>
      <c r="Q179" s="94"/>
      <c r="R179" s="94"/>
      <c r="S179" s="94"/>
      <c r="T179" s="94"/>
    </row>
    <row r="180" ht="15.75" customHeight="1">
      <c r="A180" s="234"/>
      <c r="B180" s="222"/>
      <c r="C180" s="223"/>
      <c r="D180" s="231"/>
      <c r="E180" s="3"/>
      <c r="F180" s="3"/>
      <c r="G180" s="3"/>
      <c r="H180" s="3"/>
      <c r="J180" s="226"/>
      <c r="K180" s="3"/>
      <c r="L180" s="3"/>
      <c r="O180" s="227"/>
      <c r="Q180" s="94"/>
      <c r="R180" s="94"/>
      <c r="S180" s="94"/>
      <c r="T180" s="94"/>
    </row>
    <row r="181" ht="15.75" customHeight="1">
      <c r="A181" s="204"/>
      <c r="B181" s="222"/>
      <c r="C181" s="223"/>
      <c r="D181" s="231"/>
      <c r="E181" s="3"/>
      <c r="F181" s="3"/>
      <c r="G181" s="3"/>
      <c r="H181" s="3"/>
      <c r="J181" s="226"/>
      <c r="K181" s="3"/>
      <c r="L181" s="3"/>
      <c r="O181" s="227"/>
      <c r="Q181" s="94"/>
      <c r="R181" s="94"/>
      <c r="S181" s="94"/>
      <c r="T181" s="94"/>
    </row>
    <row r="182" ht="15.75" customHeight="1">
      <c r="A182" s="234"/>
      <c r="B182" s="222"/>
      <c r="C182" s="223"/>
      <c r="D182" s="231"/>
      <c r="E182" s="3"/>
      <c r="F182" s="3"/>
      <c r="G182" s="3"/>
      <c r="H182" s="3"/>
      <c r="J182" s="226"/>
      <c r="K182" s="3"/>
      <c r="L182" s="3"/>
      <c r="O182" s="227"/>
      <c r="Q182" s="94"/>
      <c r="R182" s="94"/>
      <c r="S182" s="94"/>
      <c r="T182" s="94"/>
    </row>
    <row r="183" ht="15.75" customHeight="1">
      <c r="A183" s="204"/>
      <c r="B183" s="222"/>
      <c r="C183" s="223"/>
      <c r="D183" s="231"/>
      <c r="E183" s="3"/>
      <c r="F183" s="3"/>
      <c r="G183" s="3"/>
      <c r="H183" s="3"/>
      <c r="J183" s="226"/>
      <c r="K183" s="3"/>
      <c r="L183" s="3"/>
      <c r="O183" s="227"/>
      <c r="Q183" s="94"/>
      <c r="R183" s="94"/>
      <c r="S183" s="94"/>
      <c r="T183" s="94"/>
    </row>
    <row r="184" ht="15.75" customHeight="1">
      <c r="A184" s="234"/>
      <c r="B184" s="222"/>
      <c r="C184" s="223"/>
      <c r="D184" s="231"/>
      <c r="E184" s="3"/>
      <c r="F184" s="3"/>
      <c r="G184" s="3"/>
      <c r="H184" s="3"/>
      <c r="J184" s="226"/>
      <c r="K184" s="3"/>
      <c r="L184" s="3"/>
      <c r="O184" s="227"/>
      <c r="Q184" s="94"/>
      <c r="R184" s="94"/>
      <c r="S184" s="94"/>
      <c r="T184" s="94"/>
    </row>
    <row r="185" ht="15.75" customHeight="1">
      <c r="A185" s="204"/>
      <c r="B185" s="222"/>
      <c r="C185" s="223"/>
      <c r="D185" s="231"/>
      <c r="E185" s="3"/>
      <c r="F185" s="3"/>
      <c r="G185" s="3"/>
      <c r="H185" s="3"/>
      <c r="J185" s="226"/>
      <c r="K185" s="3"/>
      <c r="L185" s="3"/>
      <c r="O185" s="227"/>
      <c r="Q185" s="94"/>
      <c r="R185" s="94"/>
      <c r="S185" s="94"/>
      <c r="T185" s="94"/>
    </row>
    <row r="186" ht="15.75" customHeight="1">
      <c r="A186" s="234"/>
      <c r="B186" s="222"/>
      <c r="C186" s="223"/>
      <c r="D186" s="231"/>
      <c r="E186" s="3"/>
      <c r="F186" s="3"/>
      <c r="G186" s="3"/>
      <c r="H186" s="3"/>
      <c r="J186" s="226"/>
      <c r="K186" s="3"/>
      <c r="L186" s="3"/>
      <c r="O186" s="227"/>
      <c r="Q186" s="94"/>
      <c r="R186" s="94"/>
      <c r="S186" s="94"/>
      <c r="T186" s="94"/>
    </row>
    <row r="187" ht="15.75" customHeight="1">
      <c r="A187" s="234"/>
      <c r="B187" s="222"/>
      <c r="C187" s="223"/>
      <c r="D187" s="231"/>
      <c r="E187" s="3"/>
      <c r="F187" s="3"/>
      <c r="G187" s="3"/>
      <c r="H187" s="3"/>
      <c r="J187" s="226"/>
      <c r="K187" s="3"/>
      <c r="L187" s="3"/>
      <c r="O187" s="227"/>
      <c r="Q187" s="94"/>
      <c r="R187" s="94"/>
      <c r="S187" s="94"/>
      <c r="T187" s="94"/>
    </row>
    <row r="188" ht="15.75" customHeight="1">
      <c r="A188" s="234"/>
      <c r="B188" s="222"/>
      <c r="C188" s="223"/>
      <c r="D188" s="231"/>
      <c r="E188" s="3"/>
      <c r="F188" s="3"/>
      <c r="G188" s="3"/>
      <c r="H188" s="3"/>
      <c r="J188" s="226"/>
      <c r="K188" s="3"/>
      <c r="L188" s="3"/>
      <c r="O188" s="227"/>
      <c r="Q188" s="94"/>
      <c r="R188" s="94"/>
      <c r="S188" s="94"/>
      <c r="T188" s="94"/>
    </row>
    <row r="189" ht="15.75" customHeight="1">
      <c r="A189" s="234"/>
      <c r="B189" s="222"/>
      <c r="C189" s="206"/>
      <c r="D189" s="231"/>
      <c r="E189" s="3"/>
      <c r="F189" s="3"/>
      <c r="G189" s="3"/>
      <c r="H189" s="3"/>
      <c r="J189" s="226"/>
      <c r="K189" s="3"/>
      <c r="L189" s="3"/>
      <c r="O189" s="227"/>
      <c r="Q189" s="94"/>
      <c r="R189" s="94"/>
      <c r="S189" s="94"/>
      <c r="T189" s="94"/>
    </row>
    <row r="190" ht="15.75" customHeight="1">
      <c r="A190" s="234"/>
      <c r="B190" s="222"/>
      <c r="C190" s="206"/>
      <c r="D190" s="231"/>
      <c r="E190" s="3"/>
      <c r="F190" s="3"/>
      <c r="G190" s="3"/>
      <c r="H190" s="3"/>
      <c r="J190" s="226"/>
      <c r="K190" s="3"/>
      <c r="L190" s="3"/>
      <c r="O190" s="227"/>
      <c r="Q190" s="94"/>
      <c r="R190" s="94"/>
      <c r="S190" s="94"/>
      <c r="T190" s="94"/>
    </row>
    <row r="191" ht="15.75" customHeight="1">
      <c r="A191" s="204"/>
      <c r="B191" s="222"/>
      <c r="C191" s="223"/>
      <c r="D191" s="231"/>
      <c r="E191" s="3"/>
      <c r="F191" s="3"/>
      <c r="G191" s="3"/>
      <c r="H191" s="3"/>
      <c r="J191" s="226"/>
      <c r="K191" s="3"/>
      <c r="L191" s="3"/>
      <c r="O191" s="227"/>
      <c r="Q191" s="94"/>
      <c r="R191" s="94"/>
      <c r="S191" s="94"/>
      <c r="T191" s="94"/>
    </row>
    <row r="192" ht="15.75" customHeight="1">
      <c r="A192" s="204"/>
      <c r="B192" s="222"/>
      <c r="C192" s="223"/>
      <c r="D192" s="231"/>
      <c r="E192" s="3"/>
      <c r="F192" s="3"/>
      <c r="G192" s="3"/>
      <c r="H192" s="3"/>
      <c r="J192" s="226"/>
      <c r="K192" s="3"/>
      <c r="L192" s="3"/>
      <c r="O192" s="227"/>
      <c r="Q192" s="94"/>
      <c r="R192" s="94"/>
      <c r="S192" s="94"/>
      <c r="T192" s="94"/>
    </row>
    <row r="193" ht="15.75" customHeight="1">
      <c r="A193" s="204"/>
      <c r="B193" s="222"/>
      <c r="C193" s="223"/>
      <c r="D193" s="231"/>
      <c r="E193" s="3"/>
      <c r="F193" s="3"/>
      <c r="G193" s="3"/>
      <c r="H193" s="3"/>
      <c r="J193" s="226"/>
      <c r="K193" s="3"/>
      <c r="L193" s="3"/>
      <c r="O193" s="227"/>
      <c r="Q193" s="94"/>
      <c r="R193" s="94"/>
      <c r="S193" s="94"/>
      <c r="T193" s="94"/>
    </row>
    <row r="194" ht="15.75" customHeight="1">
      <c r="A194" s="204"/>
      <c r="B194" s="222"/>
      <c r="C194" s="223"/>
      <c r="D194" s="231"/>
      <c r="E194" s="3"/>
      <c r="F194" s="3"/>
      <c r="G194" s="3"/>
      <c r="H194" s="3"/>
      <c r="J194" s="226"/>
      <c r="K194" s="3"/>
      <c r="L194" s="3"/>
      <c r="O194" s="227"/>
      <c r="Q194" s="94"/>
      <c r="R194" s="94"/>
      <c r="S194" s="94"/>
      <c r="T194" s="94"/>
    </row>
    <row r="195" ht="15.75" customHeight="1">
      <c r="A195" s="204"/>
      <c r="B195" s="222"/>
      <c r="C195" s="223"/>
      <c r="D195" s="231"/>
      <c r="E195" s="3"/>
      <c r="F195" s="3"/>
      <c r="G195" s="3"/>
      <c r="H195" s="3"/>
      <c r="J195" s="226"/>
      <c r="K195" s="3"/>
      <c r="L195" s="3"/>
      <c r="O195" s="227"/>
      <c r="Q195" s="94"/>
      <c r="R195" s="94"/>
      <c r="S195" s="94"/>
      <c r="T195" s="94"/>
    </row>
    <row r="196" ht="15.75" customHeight="1">
      <c r="A196" s="204"/>
      <c r="B196" s="222"/>
      <c r="C196" s="223"/>
      <c r="D196" s="231"/>
      <c r="E196" s="3"/>
      <c r="F196" s="3"/>
      <c r="G196" s="3"/>
      <c r="H196" s="3"/>
      <c r="J196" s="226"/>
      <c r="K196" s="3"/>
      <c r="L196" s="3"/>
      <c r="O196" s="227"/>
      <c r="Q196" s="94"/>
      <c r="R196" s="94"/>
      <c r="S196" s="94"/>
      <c r="T196" s="94"/>
    </row>
    <row r="197" ht="15.75" customHeight="1">
      <c r="A197" s="204"/>
      <c r="B197" s="222"/>
      <c r="C197" s="223"/>
      <c r="D197" s="231"/>
      <c r="E197" s="3"/>
      <c r="F197" s="3"/>
      <c r="G197" s="3"/>
      <c r="H197" s="3"/>
      <c r="J197" s="226"/>
      <c r="K197" s="3"/>
      <c r="L197" s="3"/>
      <c r="O197" s="227"/>
      <c r="Q197" s="94"/>
      <c r="R197" s="94"/>
      <c r="S197" s="94"/>
      <c r="T197" s="94"/>
    </row>
    <row r="198" ht="15.75" customHeight="1">
      <c r="A198" s="251"/>
      <c r="B198" s="222"/>
      <c r="C198" s="223"/>
      <c r="D198" s="231"/>
      <c r="E198" s="3"/>
      <c r="F198" s="3"/>
      <c r="G198" s="3"/>
      <c r="H198" s="3"/>
      <c r="J198" s="226"/>
      <c r="K198" s="3"/>
      <c r="L198" s="3"/>
      <c r="O198" s="227"/>
      <c r="Q198" s="94"/>
      <c r="R198" s="94"/>
      <c r="S198" s="94"/>
      <c r="T198" s="94"/>
    </row>
    <row r="199" ht="15.75" customHeight="1">
      <c r="A199" s="204"/>
      <c r="B199" s="222"/>
      <c r="C199" s="223"/>
      <c r="D199" s="231"/>
      <c r="E199" s="3"/>
      <c r="F199" s="3"/>
      <c r="G199" s="3"/>
      <c r="H199" s="3"/>
      <c r="J199" s="226"/>
      <c r="K199" s="3"/>
      <c r="L199" s="3"/>
      <c r="O199" s="227"/>
      <c r="Q199" s="94"/>
      <c r="R199" s="94"/>
      <c r="S199" s="94"/>
      <c r="T199" s="94"/>
    </row>
    <row r="200" ht="15.75" customHeight="1">
      <c r="A200" s="242"/>
      <c r="B200" s="222"/>
      <c r="C200" s="223"/>
      <c r="D200" s="231"/>
      <c r="E200" s="3"/>
      <c r="F200" s="3"/>
      <c r="G200" s="3"/>
      <c r="H200" s="3"/>
      <c r="J200" s="226"/>
      <c r="K200" s="3"/>
      <c r="L200" s="3"/>
      <c r="O200" s="227"/>
      <c r="Q200" s="94"/>
      <c r="R200" s="94"/>
      <c r="S200" s="94"/>
      <c r="T200" s="94"/>
    </row>
    <row r="201" ht="15.75" customHeight="1">
      <c r="A201" s="242"/>
      <c r="B201" s="222"/>
      <c r="C201" s="223"/>
      <c r="D201" s="231"/>
      <c r="E201" s="3"/>
      <c r="F201" s="3"/>
      <c r="G201" s="3"/>
      <c r="H201" s="3"/>
      <c r="J201" s="226"/>
      <c r="K201" s="3"/>
      <c r="L201" s="3"/>
      <c r="O201" s="227"/>
      <c r="Q201" s="94"/>
      <c r="R201" s="94"/>
      <c r="S201" s="94"/>
      <c r="T201" s="94"/>
    </row>
    <row r="202" ht="15.75" customHeight="1">
      <c r="A202" s="234"/>
      <c r="B202" s="222"/>
      <c r="C202" s="223"/>
      <c r="D202" s="231"/>
      <c r="E202" s="3"/>
      <c r="F202" s="3"/>
      <c r="G202" s="3"/>
      <c r="H202" s="3"/>
      <c r="J202" s="226"/>
      <c r="K202" s="3"/>
      <c r="L202" s="3"/>
      <c r="O202" s="227"/>
      <c r="Q202" s="94"/>
      <c r="R202" s="94"/>
      <c r="S202" s="94"/>
      <c r="T202" s="94"/>
    </row>
    <row r="203" ht="15.75" customHeight="1">
      <c r="A203" s="234"/>
      <c r="B203" s="222"/>
      <c r="C203" s="223"/>
      <c r="D203" s="231"/>
      <c r="E203" s="3"/>
      <c r="F203" s="3"/>
      <c r="G203" s="3"/>
      <c r="H203" s="3"/>
      <c r="J203" s="226"/>
      <c r="K203" s="3"/>
      <c r="L203" s="3"/>
      <c r="O203" s="227"/>
      <c r="Q203" s="94"/>
      <c r="R203" s="94"/>
      <c r="S203" s="94"/>
      <c r="T203" s="94"/>
    </row>
    <row r="204" ht="15.75" customHeight="1">
      <c r="A204" s="234"/>
      <c r="B204" s="222"/>
      <c r="C204" s="223"/>
      <c r="D204" s="231"/>
      <c r="E204" s="3"/>
      <c r="F204" s="3"/>
      <c r="G204" s="3"/>
      <c r="H204" s="3"/>
      <c r="J204" s="226"/>
      <c r="K204" s="3"/>
      <c r="L204" s="3"/>
      <c r="O204" s="227"/>
      <c r="Q204" s="94"/>
      <c r="R204" s="94"/>
      <c r="S204" s="94"/>
      <c r="T204" s="94"/>
    </row>
    <row r="205" ht="15.75" customHeight="1">
      <c r="A205" s="234"/>
      <c r="B205" s="222"/>
      <c r="C205" s="223"/>
      <c r="D205" s="231"/>
      <c r="E205" s="3"/>
      <c r="F205" s="3"/>
      <c r="G205" s="3"/>
      <c r="H205" s="3"/>
      <c r="J205" s="226"/>
      <c r="K205" s="3"/>
      <c r="L205" s="3"/>
      <c r="O205" s="227"/>
      <c r="Q205" s="94"/>
      <c r="R205" s="94"/>
      <c r="S205" s="94"/>
      <c r="T205" s="94"/>
    </row>
    <row r="206" ht="15.75" customHeight="1">
      <c r="A206" s="234"/>
      <c r="B206" s="222"/>
      <c r="C206" s="223"/>
      <c r="D206" s="231"/>
      <c r="E206" s="3"/>
      <c r="F206" s="3"/>
      <c r="G206" s="3"/>
      <c r="H206" s="3"/>
      <c r="J206" s="226"/>
      <c r="K206" s="3"/>
      <c r="L206" s="3"/>
      <c r="O206" s="227"/>
      <c r="Q206" s="94"/>
      <c r="R206" s="94"/>
      <c r="S206" s="94"/>
      <c r="T206" s="94"/>
    </row>
    <row r="207" ht="15.75" customHeight="1">
      <c r="A207" s="234"/>
      <c r="B207" s="222"/>
      <c r="C207" s="223"/>
      <c r="D207" s="231"/>
      <c r="E207" s="3"/>
      <c r="F207" s="3"/>
      <c r="G207" s="3"/>
      <c r="H207" s="3"/>
      <c r="J207" s="226"/>
      <c r="K207" s="3"/>
      <c r="L207" s="3"/>
      <c r="O207" s="227"/>
      <c r="Q207" s="94"/>
      <c r="R207" s="94"/>
      <c r="S207" s="94"/>
      <c r="T207" s="94"/>
    </row>
    <row r="208" ht="15.75" customHeight="1">
      <c r="A208" s="234"/>
      <c r="B208" s="205"/>
      <c r="C208" s="223"/>
      <c r="D208" s="231"/>
      <c r="E208" s="3"/>
      <c r="F208" s="3"/>
      <c r="G208" s="3"/>
      <c r="H208" s="3"/>
      <c r="J208" s="226"/>
      <c r="K208" s="3"/>
      <c r="L208" s="3"/>
      <c r="O208" s="227"/>
      <c r="Q208" s="94"/>
      <c r="R208" s="94"/>
      <c r="S208" s="94"/>
      <c r="T208" s="94"/>
    </row>
    <row r="209" ht="15.75" customHeight="1">
      <c r="A209" s="234"/>
      <c r="B209" s="222"/>
      <c r="C209" s="223"/>
      <c r="D209" s="231"/>
      <c r="E209" s="3"/>
      <c r="F209" s="3"/>
      <c r="G209" s="3"/>
      <c r="H209" s="3"/>
      <c r="J209" s="226"/>
      <c r="K209" s="3"/>
      <c r="L209" s="3"/>
      <c r="O209" s="227"/>
      <c r="Q209" s="94"/>
      <c r="R209" s="94"/>
      <c r="S209" s="94"/>
      <c r="T209" s="94"/>
    </row>
    <row r="210" ht="15.75" customHeight="1">
      <c r="A210" s="234"/>
      <c r="B210" s="222"/>
      <c r="C210" s="223"/>
      <c r="D210" s="231"/>
      <c r="E210" s="3"/>
      <c r="F210" s="3"/>
      <c r="G210" s="3"/>
      <c r="H210" s="3"/>
      <c r="J210" s="226"/>
      <c r="K210" s="3"/>
      <c r="L210" s="3"/>
      <c r="O210" s="227"/>
      <c r="Q210" s="94"/>
      <c r="R210" s="94"/>
      <c r="S210" s="94"/>
      <c r="T210" s="94"/>
    </row>
    <row r="211" ht="15.75" customHeight="1">
      <c r="A211" s="234"/>
      <c r="B211" s="222"/>
      <c r="C211" s="223"/>
      <c r="D211" s="231"/>
      <c r="E211" s="3"/>
      <c r="F211" s="3"/>
      <c r="G211" s="3"/>
      <c r="H211" s="3"/>
      <c r="J211" s="226"/>
      <c r="K211" s="3"/>
      <c r="L211" s="3"/>
      <c r="O211" s="227"/>
      <c r="Q211" s="94"/>
      <c r="R211" s="94"/>
      <c r="S211" s="94"/>
      <c r="T211" s="94"/>
    </row>
    <row r="212" ht="15.75" customHeight="1">
      <c r="A212" s="234"/>
      <c r="B212" s="222"/>
      <c r="C212" s="223"/>
      <c r="D212" s="231"/>
      <c r="E212" s="3"/>
      <c r="F212" s="3"/>
      <c r="G212" s="3"/>
      <c r="H212" s="3"/>
      <c r="J212" s="226"/>
      <c r="K212" s="3"/>
      <c r="L212" s="3"/>
      <c r="O212" s="227"/>
      <c r="Q212" s="94"/>
      <c r="R212" s="94"/>
      <c r="S212" s="94"/>
      <c r="T212" s="94"/>
    </row>
    <row r="213" ht="15.75" customHeight="1">
      <c r="A213" s="234"/>
      <c r="B213" s="222"/>
      <c r="C213" s="223"/>
      <c r="D213" s="231"/>
      <c r="E213" s="3"/>
      <c r="F213" s="3"/>
      <c r="G213" s="3"/>
      <c r="H213" s="3"/>
      <c r="J213" s="226"/>
      <c r="K213" s="3"/>
      <c r="L213" s="3"/>
      <c r="O213" s="227"/>
      <c r="Q213" s="94"/>
      <c r="R213" s="94"/>
      <c r="S213" s="94"/>
      <c r="T213" s="94"/>
    </row>
    <row r="214" ht="15.75" customHeight="1">
      <c r="A214" s="234"/>
      <c r="B214" s="222"/>
      <c r="C214" s="223"/>
      <c r="D214" s="231"/>
      <c r="E214" s="3"/>
      <c r="F214" s="3"/>
      <c r="G214" s="3"/>
      <c r="H214" s="3"/>
      <c r="J214" s="226"/>
      <c r="K214" s="3"/>
      <c r="L214" s="3"/>
      <c r="O214" s="227"/>
      <c r="Q214" s="94"/>
      <c r="R214" s="94"/>
      <c r="S214" s="94"/>
      <c r="T214" s="94"/>
    </row>
    <row r="215" ht="15.75" customHeight="1">
      <c r="A215" s="234"/>
      <c r="B215" s="222"/>
      <c r="C215" s="223"/>
      <c r="D215" s="231"/>
      <c r="E215" s="3"/>
      <c r="F215" s="3"/>
      <c r="G215" s="3"/>
      <c r="H215" s="3"/>
      <c r="J215" s="226"/>
      <c r="K215" s="3"/>
      <c r="L215" s="3"/>
      <c r="O215" s="227"/>
      <c r="Q215" s="94"/>
      <c r="R215" s="94"/>
      <c r="S215" s="94"/>
      <c r="T215" s="94"/>
    </row>
    <row r="216" ht="15.75" customHeight="1">
      <c r="A216" s="234"/>
      <c r="B216" s="222"/>
      <c r="C216" s="223"/>
      <c r="D216" s="231"/>
      <c r="E216" s="3"/>
      <c r="F216" s="3"/>
      <c r="G216" s="3"/>
      <c r="H216" s="3"/>
      <c r="J216" s="226"/>
      <c r="K216" s="3"/>
      <c r="L216" s="3"/>
      <c r="O216" s="227"/>
      <c r="Q216" s="94"/>
      <c r="R216" s="94"/>
      <c r="S216" s="94"/>
      <c r="T216" s="94"/>
    </row>
    <row r="217" ht="15.75" customHeight="1">
      <c r="A217" s="234"/>
      <c r="B217" s="222"/>
      <c r="C217" s="223"/>
      <c r="D217" s="231"/>
      <c r="E217" s="3"/>
      <c r="F217" s="3"/>
      <c r="G217" s="3"/>
      <c r="H217" s="3"/>
      <c r="J217" s="226"/>
      <c r="K217" s="3"/>
      <c r="L217" s="3"/>
      <c r="O217" s="227"/>
      <c r="Q217" s="94"/>
      <c r="R217" s="94"/>
      <c r="S217" s="94"/>
      <c r="T217" s="94"/>
    </row>
    <row r="218" ht="15.75" customHeight="1">
      <c r="A218" s="234"/>
      <c r="B218" s="222"/>
      <c r="C218" s="223"/>
      <c r="D218" s="231"/>
      <c r="E218" s="3"/>
      <c r="F218" s="3"/>
      <c r="G218" s="3"/>
      <c r="H218" s="3"/>
      <c r="J218" s="226"/>
      <c r="K218" s="3"/>
      <c r="L218" s="3"/>
      <c r="O218" s="227"/>
      <c r="Q218" s="94"/>
      <c r="R218" s="94"/>
      <c r="S218" s="94"/>
      <c r="T218" s="94"/>
    </row>
    <row r="219" ht="15.75" customHeight="1">
      <c r="A219" s="234"/>
      <c r="B219" s="222"/>
      <c r="C219" s="223"/>
      <c r="D219" s="231"/>
      <c r="E219" s="3"/>
      <c r="F219" s="3"/>
      <c r="G219" s="3"/>
      <c r="H219" s="3"/>
      <c r="J219" s="226"/>
      <c r="K219" s="3"/>
      <c r="L219" s="3"/>
      <c r="O219" s="227"/>
      <c r="Q219" s="94"/>
      <c r="R219" s="94"/>
      <c r="S219" s="94"/>
      <c r="T219" s="94"/>
    </row>
    <row r="220" ht="15.75" customHeight="1">
      <c r="A220" s="234"/>
      <c r="B220" s="222"/>
      <c r="C220" s="223"/>
      <c r="D220" s="231"/>
      <c r="E220" s="3"/>
      <c r="F220" s="3"/>
      <c r="G220" s="3"/>
      <c r="H220" s="3"/>
      <c r="J220" s="226"/>
      <c r="K220" s="3"/>
      <c r="L220" s="3"/>
      <c r="O220" s="227"/>
      <c r="Q220" s="94"/>
      <c r="R220" s="94"/>
      <c r="S220" s="94"/>
      <c r="T220" s="94"/>
    </row>
    <row r="221" ht="15.75" customHeight="1">
      <c r="A221" s="204"/>
      <c r="B221" s="222"/>
      <c r="C221" s="223"/>
      <c r="D221" s="231"/>
      <c r="E221" s="3"/>
      <c r="F221" s="3"/>
      <c r="G221" s="3"/>
      <c r="H221" s="3"/>
      <c r="J221" s="226"/>
      <c r="K221" s="3"/>
      <c r="L221" s="3"/>
      <c r="O221" s="227"/>
      <c r="Q221" s="94"/>
      <c r="R221" s="94"/>
      <c r="S221" s="94"/>
      <c r="T221" s="94"/>
    </row>
    <row r="222" ht="15.75" customHeight="1">
      <c r="A222" s="234"/>
      <c r="B222" s="222"/>
      <c r="C222" s="223"/>
      <c r="D222" s="231"/>
      <c r="E222" s="3"/>
      <c r="F222" s="3"/>
      <c r="G222" s="3"/>
      <c r="H222" s="3"/>
      <c r="J222" s="226"/>
      <c r="K222" s="3"/>
      <c r="L222" s="3"/>
      <c r="O222" s="227"/>
      <c r="Q222" s="94"/>
      <c r="R222" s="94"/>
      <c r="S222" s="94"/>
      <c r="T222" s="94"/>
    </row>
    <row r="223" ht="15.75" customHeight="1">
      <c r="A223" s="204"/>
      <c r="B223" s="222"/>
      <c r="C223" s="223"/>
      <c r="D223" s="231"/>
      <c r="E223" s="3"/>
      <c r="F223" s="3"/>
      <c r="G223" s="3"/>
      <c r="H223" s="3"/>
      <c r="J223" s="226"/>
      <c r="K223" s="3"/>
      <c r="L223" s="3"/>
      <c r="O223" s="227"/>
      <c r="Q223" s="94"/>
      <c r="R223" s="94"/>
      <c r="S223" s="94"/>
      <c r="T223" s="94"/>
    </row>
    <row r="224" ht="15.75" customHeight="1">
      <c r="A224" s="234"/>
      <c r="B224" s="222"/>
      <c r="C224" s="223"/>
      <c r="D224" s="231"/>
      <c r="E224" s="3"/>
      <c r="F224" s="3"/>
      <c r="G224" s="3"/>
      <c r="H224" s="3"/>
      <c r="J224" s="226"/>
      <c r="K224" s="3"/>
      <c r="L224" s="3"/>
      <c r="O224" s="227"/>
      <c r="Q224" s="94"/>
      <c r="R224" s="94"/>
      <c r="S224" s="94"/>
      <c r="T224" s="94"/>
    </row>
    <row r="225" ht="15.75" customHeight="1">
      <c r="A225" s="234"/>
      <c r="B225" s="222"/>
      <c r="C225" s="223"/>
      <c r="D225" s="231"/>
      <c r="E225" s="3"/>
      <c r="F225" s="3"/>
      <c r="G225" s="3"/>
      <c r="H225" s="3"/>
      <c r="J225" s="226"/>
      <c r="K225" s="3"/>
      <c r="L225" s="3"/>
      <c r="O225" s="227"/>
      <c r="Q225" s="94"/>
      <c r="R225" s="94"/>
      <c r="S225" s="94"/>
      <c r="T225" s="94"/>
    </row>
    <row r="226" ht="15.75" customHeight="1">
      <c r="A226" s="234"/>
      <c r="B226" s="222"/>
      <c r="C226" s="223"/>
      <c r="D226" s="231"/>
      <c r="E226" s="3"/>
      <c r="F226" s="3"/>
      <c r="G226" s="3"/>
      <c r="H226" s="3"/>
      <c r="J226" s="226"/>
      <c r="K226" s="3"/>
      <c r="L226" s="3"/>
      <c r="O226" s="227"/>
      <c r="Q226" s="94"/>
      <c r="R226" s="94"/>
      <c r="S226" s="94"/>
      <c r="T226" s="94"/>
    </row>
    <row r="227" ht="15.75" customHeight="1">
      <c r="A227" s="204"/>
      <c r="B227" s="222"/>
      <c r="C227" s="223"/>
      <c r="D227" s="231"/>
      <c r="E227" s="3"/>
      <c r="F227" s="3"/>
      <c r="G227" s="3"/>
      <c r="H227" s="3"/>
      <c r="J227" s="226"/>
      <c r="K227" s="3"/>
      <c r="L227" s="3"/>
      <c r="O227" s="227"/>
      <c r="Q227" s="94"/>
      <c r="R227" s="94"/>
      <c r="S227" s="94"/>
      <c r="T227" s="94"/>
    </row>
    <row r="228" ht="15.75" customHeight="1">
      <c r="A228" s="234"/>
      <c r="B228" s="222"/>
      <c r="C228" s="223"/>
      <c r="D228" s="231"/>
      <c r="E228" s="3"/>
      <c r="F228" s="3"/>
      <c r="G228" s="3"/>
      <c r="H228" s="3"/>
      <c r="J228" s="226"/>
      <c r="K228" s="3"/>
      <c r="L228" s="3"/>
      <c r="O228" s="227"/>
      <c r="Q228" s="94"/>
      <c r="R228" s="94"/>
      <c r="S228" s="94"/>
      <c r="T228" s="94"/>
    </row>
    <row r="229" ht="15.75" customHeight="1">
      <c r="A229" s="234"/>
      <c r="B229" s="222"/>
      <c r="C229" s="223"/>
      <c r="D229" s="231"/>
      <c r="E229" s="3"/>
      <c r="F229" s="3"/>
      <c r="G229" s="3"/>
      <c r="H229" s="3"/>
      <c r="J229" s="226"/>
      <c r="K229" s="3"/>
      <c r="L229" s="3"/>
      <c r="O229" s="227"/>
      <c r="Q229" s="94"/>
      <c r="R229" s="94"/>
      <c r="S229" s="94"/>
      <c r="T229" s="94"/>
    </row>
    <row r="230" ht="15.75" customHeight="1">
      <c r="A230" s="234"/>
      <c r="B230" s="222"/>
      <c r="C230" s="223"/>
      <c r="D230" s="231"/>
      <c r="E230" s="3"/>
      <c r="F230" s="3"/>
      <c r="G230" s="3"/>
      <c r="H230" s="3"/>
      <c r="J230" s="226"/>
      <c r="K230" s="3"/>
      <c r="L230" s="3"/>
      <c r="O230" s="227"/>
      <c r="Q230" s="94"/>
      <c r="R230" s="94"/>
      <c r="S230" s="94"/>
      <c r="T230" s="94"/>
    </row>
    <row r="231" ht="15.75" customHeight="1">
      <c r="A231" s="204"/>
      <c r="B231" s="222"/>
      <c r="C231" s="223"/>
      <c r="D231" s="231"/>
      <c r="E231" s="3"/>
      <c r="F231" s="3"/>
      <c r="G231" s="3"/>
      <c r="H231" s="3"/>
      <c r="J231" s="226"/>
      <c r="K231" s="3"/>
      <c r="L231" s="3"/>
      <c r="O231" s="227"/>
      <c r="Q231" s="94"/>
      <c r="R231" s="94"/>
      <c r="S231" s="94"/>
      <c r="T231" s="94"/>
    </row>
    <row r="232" ht="15.75" customHeight="1">
      <c r="A232" s="228"/>
      <c r="B232" s="222"/>
      <c r="C232" s="223"/>
      <c r="D232" s="231"/>
      <c r="E232" s="3"/>
      <c r="F232" s="3"/>
      <c r="G232" s="3"/>
      <c r="H232" s="3"/>
      <c r="J232" s="226"/>
      <c r="K232" s="3"/>
      <c r="L232" s="3"/>
      <c r="O232" s="227"/>
      <c r="Q232" s="94"/>
      <c r="R232" s="94"/>
      <c r="S232" s="94"/>
      <c r="T232" s="94"/>
    </row>
    <row r="233" ht="15.75" customHeight="1">
      <c r="A233" s="234"/>
      <c r="B233" s="222"/>
      <c r="C233" s="223"/>
      <c r="D233" s="231"/>
      <c r="E233" s="3"/>
      <c r="F233" s="3"/>
      <c r="G233" s="3"/>
      <c r="H233" s="3"/>
      <c r="J233" s="226"/>
      <c r="K233" s="3"/>
      <c r="L233" s="3"/>
      <c r="O233" s="227"/>
      <c r="Q233" s="94"/>
      <c r="R233" s="94"/>
      <c r="S233" s="94"/>
      <c r="T233" s="94"/>
    </row>
    <row r="234" ht="15.75" customHeight="1">
      <c r="A234" s="204"/>
      <c r="B234" s="222"/>
      <c r="C234" s="223"/>
      <c r="D234" s="231"/>
      <c r="E234" s="3"/>
      <c r="F234" s="3"/>
      <c r="G234" s="3"/>
      <c r="H234" s="3"/>
      <c r="J234" s="226"/>
      <c r="K234" s="3"/>
      <c r="L234" s="3"/>
      <c r="O234" s="227"/>
      <c r="Q234" s="94"/>
      <c r="R234" s="94"/>
      <c r="S234" s="94"/>
      <c r="T234" s="94"/>
    </row>
    <row r="235" ht="15.75" customHeight="1">
      <c r="A235" s="234"/>
      <c r="B235" s="222"/>
      <c r="C235" s="223"/>
      <c r="D235" s="231"/>
      <c r="E235" s="3"/>
      <c r="F235" s="3"/>
      <c r="G235" s="3"/>
      <c r="H235" s="3"/>
      <c r="J235" s="226"/>
      <c r="K235" s="3"/>
      <c r="L235" s="3"/>
      <c r="O235" s="227"/>
      <c r="Q235" s="94"/>
      <c r="R235" s="94"/>
      <c r="S235" s="94"/>
      <c r="T235" s="94"/>
    </row>
    <row r="236" ht="15.75" customHeight="1">
      <c r="A236" s="234"/>
      <c r="B236" s="222"/>
      <c r="C236" s="223"/>
      <c r="D236" s="231"/>
      <c r="E236" s="3"/>
      <c r="F236" s="3"/>
      <c r="G236" s="3"/>
      <c r="H236" s="3"/>
      <c r="J236" s="226"/>
      <c r="K236" s="3"/>
      <c r="L236" s="3"/>
      <c r="O236" s="227"/>
      <c r="Q236" s="94"/>
      <c r="R236" s="94"/>
      <c r="S236" s="94"/>
      <c r="T236" s="94"/>
    </row>
    <row r="237" ht="15.75" customHeight="1">
      <c r="A237" s="204"/>
      <c r="B237" s="222"/>
      <c r="C237" s="223"/>
      <c r="D237" s="231"/>
      <c r="E237" s="3"/>
      <c r="F237" s="3"/>
      <c r="G237" s="3"/>
      <c r="H237" s="3"/>
      <c r="J237" s="226"/>
      <c r="K237" s="3"/>
      <c r="L237" s="3"/>
      <c r="O237" s="227"/>
      <c r="Q237" s="94"/>
      <c r="R237" s="94"/>
      <c r="S237" s="94"/>
      <c r="T237" s="94"/>
    </row>
    <row r="238" ht="15.75" customHeight="1">
      <c r="A238" s="204"/>
      <c r="B238" s="222"/>
      <c r="C238" s="223"/>
      <c r="D238" s="224"/>
      <c r="E238" s="3"/>
      <c r="F238" s="3"/>
      <c r="G238" s="3"/>
      <c r="H238" s="3"/>
      <c r="J238" s="226"/>
      <c r="K238" s="3"/>
      <c r="L238" s="3"/>
      <c r="O238" s="227"/>
      <c r="Q238" s="94"/>
      <c r="R238" s="94"/>
      <c r="S238" s="94"/>
      <c r="T238" s="94"/>
    </row>
    <row r="239" ht="15.75" customHeight="1">
      <c r="A239" s="204"/>
      <c r="B239" s="222"/>
      <c r="C239" s="223"/>
      <c r="D239" s="224"/>
      <c r="E239" s="3"/>
      <c r="F239" s="3"/>
      <c r="G239" s="3"/>
      <c r="H239" s="3"/>
      <c r="J239" s="226"/>
      <c r="K239" s="3"/>
      <c r="L239" s="3"/>
      <c r="O239" s="227"/>
      <c r="Q239" s="94"/>
      <c r="R239" s="94"/>
      <c r="S239" s="94"/>
      <c r="T239" s="94"/>
    </row>
    <row r="240" ht="15.75" customHeight="1">
      <c r="A240" s="204"/>
      <c r="B240" s="222"/>
      <c r="C240" s="223"/>
      <c r="D240" s="224"/>
      <c r="E240" s="3"/>
      <c r="F240" s="3"/>
      <c r="G240" s="3"/>
      <c r="H240" s="3"/>
      <c r="J240" s="226"/>
      <c r="K240" s="3"/>
      <c r="L240" s="3"/>
      <c r="O240" s="227"/>
      <c r="Q240" s="94"/>
      <c r="R240" s="94"/>
      <c r="S240" s="94"/>
      <c r="T240" s="94"/>
    </row>
    <row r="241" ht="15.75" customHeight="1">
      <c r="A241" s="204"/>
      <c r="B241" s="222"/>
      <c r="C241" s="223"/>
      <c r="D241" s="249"/>
      <c r="E241" s="3"/>
      <c r="F241" s="3"/>
      <c r="G241" s="3"/>
      <c r="H241" s="3"/>
      <c r="J241" s="226"/>
      <c r="K241" s="3"/>
      <c r="L241" s="3"/>
      <c r="O241" s="227"/>
      <c r="Q241" s="94"/>
      <c r="R241" s="94"/>
      <c r="S241" s="94"/>
      <c r="T241" s="94"/>
    </row>
    <row r="242" ht="15.75" customHeight="1">
      <c r="A242" s="204"/>
      <c r="B242" s="222"/>
      <c r="C242" s="223"/>
      <c r="D242" s="249"/>
      <c r="E242" s="3"/>
      <c r="F242" s="3"/>
      <c r="G242" s="3"/>
      <c r="H242" s="3"/>
      <c r="J242" s="226"/>
      <c r="K242" s="3"/>
      <c r="L242" s="3"/>
      <c r="O242" s="227"/>
      <c r="Q242" s="94"/>
      <c r="R242" s="94"/>
      <c r="S242" s="94"/>
      <c r="T242" s="94"/>
    </row>
    <row r="243" ht="15.75" customHeight="1">
      <c r="A243" s="204"/>
      <c r="B243" s="222"/>
      <c r="C243" s="223"/>
      <c r="D243" s="249"/>
      <c r="E243" s="3"/>
      <c r="F243" s="3"/>
      <c r="G243" s="3"/>
      <c r="H243" s="3"/>
      <c r="J243" s="226"/>
      <c r="K243" s="3"/>
      <c r="L243" s="3"/>
      <c r="O243" s="227"/>
      <c r="Q243" s="94"/>
      <c r="R243" s="94"/>
      <c r="S243" s="94"/>
      <c r="T243" s="94"/>
    </row>
    <row r="244" ht="15.75" customHeight="1">
      <c r="A244" s="204"/>
      <c r="B244" s="222"/>
      <c r="C244" s="223"/>
      <c r="D244" s="231"/>
      <c r="E244" s="3"/>
      <c r="F244" s="3"/>
      <c r="G244" s="3"/>
      <c r="H244" s="3"/>
      <c r="J244" s="226"/>
      <c r="K244" s="3"/>
      <c r="L244" s="3"/>
      <c r="O244" s="227"/>
      <c r="Q244" s="94"/>
      <c r="R244" s="94"/>
      <c r="S244" s="94"/>
      <c r="T244" s="94"/>
    </row>
    <row r="245" ht="15.75" customHeight="1">
      <c r="A245" s="204"/>
      <c r="B245" s="222"/>
      <c r="C245" s="223"/>
      <c r="D245" s="231"/>
      <c r="E245" s="3"/>
      <c r="F245" s="3"/>
      <c r="G245" s="3"/>
      <c r="H245" s="3"/>
      <c r="J245" s="226"/>
      <c r="K245" s="3"/>
      <c r="L245" s="3"/>
      <c r="O245" s="227"/>
      <c r="Q245" s="94"/>
      <c r="R245" s="94"/>
      <c r="S245" s="94"/>
      <c r="T245" s="94"/>
    </row>
    <row r="246" ht="15.75" customHeight="1">
      <c r="A246" s="204"/>
      <c r="B246" s="222"/>
      <c r="C246" s="223"/>
      <c r="D246" s="231"/>
      <c r="E246" s="3"/>
      <c r="F246" s="3"/>
      <c r="G246" s="3"/>
      <c r="H246" s="3"/>
      <c r="J246" s="226"/>
      <c r="K246" s="3"/>
      <c r="L246" s="3"/>
      <c r="O246" s="227"/>
      <c r="Q246" s="94"/>
      <c r="R246" s="94"/>
      <c r="S246" s="94"/>
      <c r="T246" s="94"/>
    </row>
    <row r="247" ht="15.75" customHeight="1">
      <c r="A247" s="204"/>
      <c r="B247" s="222"/>
      <c r="C247" s="223"/>
      <c r="D247" s="231"/>
      <c r="E247" s="3"/>
      <c r="F247" s="3"/>
      <c r="G247" s="3"/>
      <c r="H247" s="3"/>
      <c r="J247" s="226"/>
      <c r="K247" s="3"/>
      <c r="L247" s="3"/>
      <c r="O247" s="227"/>
      <c r="Q247" s="94"/>
      <c r="R247" s="94"/>
      <c r="S247" s="94"/>
      <c r="T247" s="94"/>
    </row>
    <row r="248" ht="15.75" customHeight="1">
      <c r="A248" s="204"/>
      <c r="B248" s="222"/>
      <c r="C248" s="223"/>
      <c r="D248" s="231"/>
      <c r="E248" s="3"/>
      <c r="F248" s="3"/>
      <c r="G248" s="3"/>
      <c r="H248" s="3"/>
      <c r="J248" s="226"/>
      <c r="K248" s="3"/>
      <c r="L248" s="3"/>
      <c r="O248" s="227"/>
      <c r="Q248" s="94"/>
      <c r="R248" s="94"/>
      <c r="S248" s="94"/>
      <c r="T248" s="94"/>
    </row>
    <row r="249" ht="15.75" customHeight="1">
      <c r="A249" s="204"/>
      <c r="B249" s="222"/>
      <c r="C249" s="223"/>
      <c r="D249" s="231"/>
      <c r="E249" s="3"/>
      <c r="F249" s="3"/>
      <c r="G249" s="3"/>
      <c r="H249" s="3"/>
      <c r="J249" s="226"/>
      <c r="K249" s="3"/>
      <c r="L249" s="3"/>
      <c r="O249" s="227"/>
      <c r="Q249" s="94"/>
      <c r="R249" s="94"/>
      <c r="S249" s="94"/>
      <c r="T249" s="94"/>
    </row>
    <row r="250" ht="15.75" customHeight="1">
      <c r="A250" s="234"/>
      <c r="B250" s="222"/>
      <c r="C250" s="223"/>
      <c r="D250" s="231"/>
      <c r="E250" s="3"/>
      <c r="F250" s="3"/>
      <c r="G250" s="3"/>
      <c r="H250" s="3"/>
      <c r="J250" s="226"/>
      <c r="K250" s="3"/>
      <c r="L250" s="3"/>
      <c r="O250" s="227"/>
      <c r="Q250" s="94"/>
      <c r="R250" s="94"/>
      <c r="S250" s="94"/>
      <c r="T250" s="94"/>
    </row>
    <row r="251" ht="15.75" customHeight="1">
      <c r="A251" s="234"/>
      <c r="B251" s="222"/>
      <c r="C251" s="223"/>
      <c r="D251" s="231"/>
      <c r="E251" s="3"/>
      <c r="F251" s="3"/>
      <c r="G251" s="3"/>
      <c r="H251" s="3"/>
      <c r="J251" s="226"/>
      <c r="K251" s="3"/>
      <c r="L251" s="3"/>
      <c r="O251" s="227"/>
      <c r="Q251" s="94"/>
      <c r="R251" s="94"/>
      <c r="S251" s="94"/>
      <c r="T251" s="94"/>
    </row>
    <row r="252" ht="15.75" customHeight="1">
      <c r="A252" s="234"/>
      <c r="B252" s="222"/>
      <c r="C252" s="223"/>
      <c r="D252" s="231"/>
      <c r="E252" s="3"/>
      <c r="F252" s="3"/>
      <c r="G252" s="3"/>
      <c r="H252" s="3"/>
      <c r="J252" s="226"/>
      <c r="K252" s="3"/>
      <c r="L252" s="3"/>
      <c r="O252" s="227"/>
      <c r="Q252" s="94"/>
      <c r="R252" s="94"/>
      <c r="S252" s="94"/>
      <c r="T252" s="94"/>
    </row>
    <row r="253" ht="15.75" customHeight="1">
      <c r="A253" s="234"/>
      <c r="B253" s="222"/>
      <c r="C253" s="223"/>
      <c r="D253" s="231"/>
      <c r="E253" s="3"/>
      <c r="F253" s="3"/>
      <c r="G253" s="3"/>
      <c r="H253" s="3"/>
      <c r="J253" s="226"/>
      <c r="K253" s="3"/>
      <c r="L253" s="3"/>
      <c r="O253" s="227"/>
      <c r="Q253" s="94"/>
      <c r="R253" s="94"/>
      <c r="S253" s="94"/>
      <c r="T253" s="94"/>
    </row>
    <row r="254" ht="15.75" customHeight="1">
      <c r="A254" s="234"/>
      <c r="B254" s="222"/>
      <c r="C254" s="223"/>
      <c r="D254" s="231"/>
      <c r="E254" s="3"/>
      <c r="F254" s="3"/>
      <c r="G254" s="3"/>
      <c r="H254" s="3"/>
      <c r="J254" s="226"/>
      <c r="K254" s="3"/>
      <c r="L254" s="3"/>
      <c r="O254" s="227"/>
      <c r="Q254" s="94"/>
      <c r="R254" s="94"/>
      <c r="S254" s="94"/>
      <c r="T254" s="94"/>
    </row>
    <row r="255" ht="15.75" customHeight="1">
      <c r="A255" s="234"/>
      <c r="B255" s="222"/>
      <c r="C255" s="223"/>
      <c r="D255" s="231"/>
      <c r="E255" s="3"/>
      <c r="F255" s="3"/>
      <c r="G255" s="3"/>
      <c r="H255" s="3"/>
      <c r="J255" s="226"/>
      <c r="K255" s="3"/>
      <c r="L255" s="3"/>
      <c r="O255" s="227"/>
      <c r="Q255" s="94"/>
      <c r="R255" s="94"/>
      <c r="S255" s="94"/>
      <c r="T255" s="94"/>
    </row>
    <row r="256" ht="15.75" customHeight="1">
      <c r="A256" s="234"/>
      <c r="B256" s="222"/>
      <c r="C256" s="223"/>
      <c r="D256" s="231"/>
      <c r="E256" s="3"/>
      <c r="F256" s="3"/>
      <c r="G256" s="3"/>
      <c r="H256" s="3"/>
      <c r="J256" s="226"/>
      <c r="K256" s="3"/>
      <c r="L256" s="3"/>
      <c r="O256" s="227"/>
      <c r="Q256" s="94"/>
      <c r="R256" s="94"/>
      <c r="S256" s="94"/>
      <c r="T256" s="94"/>
    </row>
    <row r="257" ht="15.75" customHeight="1">
      <c r="A257" s="204"/>
      <c r="B257" s="222"/>
      <c r="C257" s="223"/>
      <c r="D257" s="231"/>
      <c r="E257" s="3"/>
      <c r="F257" s="3"/>
      <c r="G257" s="3"/>
      <c r="H257" s="3"/>
      <c r="J257" s="226"/>
      <c r="K257" s="3"/>
      <c r="L257" s="3"/>
      <c r="O257" s="227"/>
      <c r="Q257" s="94"/>
      <c r="R257" s="94"/>
      <c r="S257" s="94"/>
      <c r="T257" s="94"/>
    </row>
    <row r="258" ht="15.75" customHeight="1">
      <c r="A258" s="234"/>
      <c r="B258" s="222"/>
      <c r="C258" s="223"/>
      <c r="D258" s="231"/>
      <c r="E258" s="3"/>
      <c r="F258" s="3"/>
      <c r="G258" s="3"/>
      <c r="H258" s="3"/>
      <c r="J258" s="226"/>
      <c r="K258" s="3"/>
      <c r="L258" s="3"/>
      <c r="O258" s="227"/>
      <c r="Q258" s="94"/>
      <c r="R258" s="94"/>
      <c r="S258" s="94"/>
      <c r="T258" s="94"/>
    </row>
    <row r="259" ht="15.75" customHeight="1">
      <c r="A259" s="234"/>
      <c r="B259" s="222"/>
      <c r="C259" s="206"/>
      <c r="D259" s="231"/>
      <c r="E259" s="3"/>
      <c r="F259" s="3"/>
      <c r="G259" s="3"/>
      <c r="H259" s="3"/>
      <c r="J259" s="226"/>
      <c r="K259" s="3"/>
      <c r="L259" s="3"/>
      <c r="O259" s="227"/>
      <c r="Q259" s="94"/>
      <c r="R259" s="94"/>
      <c r="S259" s="94"/>
      <c r="T259" s="94"/>
    </row>
    <row r="260" ht="15.75" customHeight="1">
      <c r="A260" s="234"/>
      <c r="B260" s="222"/>
      <c r="C260" s="206"/>
      <c r="D260" s="231"/>
      <c r="E260" s="3"/>
      <c r="F260" s="3"/>
      <c r="G260" s="3"/>
      <c r="H260" s="3"/>
      <c r="J260" s="226"/>
      <c r="K260" s="3"/>
      <c r="L260" s="3"/>
      <c r="O260" s="227"/>
      <c r="Q260" s="94"/>
      <c r="R260" s="94"/>
      <c r="S260" s="94"/>
      <c r="T260" s="94"/>
    </row>
    <row r="261" ht="15.75" customHeight="1">
      <c r="A261" s="234"/>
      <c r="B261" s="222"/>
      <c r="C261" s="206"/>
      <c r="D261" s="231"/>
      <c r="E261" s="3"/>
      <c r="F261" s="3"/>
      <c r="G261" s="3"/>
      <c r="H261" s="3"/>
      <c r="J261" s="226"/>
      <c r="K261" s="3"/>
      <c r="L261" s="3"/>
      <c r="O261" s="227"/>
      <c r="Q261" s="94"/>
      <c r="R261" s="94"/>
      <c r="S261" s="94"/>
      <c r="T261" s="94"/>
    </row>
    <row r="262" ht="15.75" customHeight="1">
      <c r="A262" s="234"/>
      <c r="B262" s="222"/>
      <c r="C262" s="206"/>
      <c r="D262" s="231"/>
      <c r="E262" s="3"/>
      <c r="F262" s="3"/>
      <c r="G262" s="3"/>
      <c r="H262" s="3"/>
      <c r="J262" s="226"/>
      <c r="K262" s="3"/>
      <c r="L262" s="3"/>
      <c r="O262" s="227"/>
      <c r="Q262" s="94"/>
      <c r="R262" s="94"/>
      <c r="S262" s="94"/>
      <c r="T262" s="94"/>
    </row>
    <row r="263" ht="15.75" customHeight="1">
      <c r="A263" s="234"/>
      <c r="B263" s="222"/>
      <c r="C263" s="206"/>
      <c r="D263" s="231"/>
      <c r="E263" s="3"/>
      <c r="F263" s="3"/>
      <c r="G263" s="3"/>
      <c r="H263" s="3"/>
      <c r="J263" s="226"/>
      <c r="K263" s="3"/>
      <c r="L263" s="3"/>
      <c r="O263" s="227"/>
      <c r="Q263" s="94"/>
      <c r="R263" s="94"/>
      <c r="S263" s="94"/>
      <c r="T263" s="94"/>
    </row>
    <row r="264" ht="15.75" customHeight="1">
      <c r="A264" s="234"/>
      <c r="B264" s="222"/>
      <c r="C264" s="206"/>
      <c r="D264" s="231"/>
      <c r="E264" s="3"/>
      <c r="F264" s="3"/>
      <c r="G264" s="3"/>
      <c r="H264" s="3"/>
      <c r="J264" s="226"/>
      <c r="K264" s="3"/>
      <c r="L264" s="3"/>
      <c r="O264" s="227"/>
      <c r="Q264" s="94"/>
      <c r="R264" s="94"/>
      <c r="S264" s="94"/>
      <c r="T264" s="94"/>
    </row>
    <row r="265" ht="15.75" customHeight="1">
      <c r="A265" s="234"/>
      <c r="B265" s="222"/>
      <c r="C265" s="206"/>
      <c r="D265" s="231"/>
      <c r="E265" s="3"/>
      <c r="F265" s="3"/>
      <c r="G265" s="3"/>
      <c r="H265" s="3"/>
      <c r="J265" s="226"/>
      <c r="K265" s="3"/>
      <c r="L265" s="3"/>
      <c r="O265" s="227"/>
      <c r="Q265" s="94"/>
      <c r="R265" s="94"/>
      <c r="S265" s="94"/>
      <c r="T265" s="94"/>
    </row>
    <row r="266" ht="15.75" customHeight="1">
      <c r="A266" s="234"/>
      <c r="B266" s="222"/>
      <c r="C266" s="206"/>
      <c r="D266" s="207"/>
      <c r="E266" s="3"/>
      <c r="F266" s="3"/>
      <c r="G266" s="3"/>
      <c r="H266" s="3"/>
      <c r="J266" s="226"/>
      <c r="K266" s="3"/>
      <c r="L266" s="3"/>
      <c r="O266" s="227"/>
      <c r="Q266" s="94"/>
      <c r="R266" s="94"/>
      <c r="S266" s="94"/>
      <c r="T266" s="94"/>
    </row>
    <row r="267" ht="15.75" customHeight="1">
      <c r="A267" s="234"/>
      <c r="B267" s="222"/>
      <c r="C267" s="206"/>
      <c r="D267" s="207"/>
      <c r="E267" s="3"/>
      <c r="F267" s="3"/>
      <c r="G267" s="3"/>
      <c r="H267" s="3"/>
      <c r="J267" s="226"/>
      <c r="K267" s="3"/>
      <c r="L267" s="3"/>
      <c r="O267" s="227"/>
      <c r="Q267" s="94"/>
      <c r="R267" s="94"/>
      <c r="S267" s="94"/>
      <c r="T267" s="94"/>
    </row>
    <row r="268" ht="15.75" customHeight="1">
      <c r="A268" s="234"/>
      <c r="B268" s="222"/>
      <c r="C268" s="206"/>
      <c r="D268" s="207"/>
      <c r="E268" s="3"/>
      <c r="F268" s="3"/>
      <c r="G268" s="3"/>
      <c r="H268" s="3"/>
      <c r="J268" s="226"/>
      <c r="K268" s="3"/>
      <c r="L268" s="3"/>
      <c r="O268" s="227"/>
      <c r="Q268" s="94"/>
      <c r="R268" s="94"/>
      <c r="S268" s="94"/>
      <c r="T268" s="94"/>
    </row>
    <row r="269" ht="15.75" customHeight="1">
      <c r="A269" s="234"/>
      <c r="B269" s="222"/>
      <c r="C269" s="206"/>
      <c r="D269" s="207"/>
      <c r="E269" s="3"/>
      <c r="F269" s="3"/>
      <c r="G269" s="3"/>
      <c r="H269" s="3"/>
      <c r="J269" s="226"/>
      <c r="K269" s="3"/>
      <c r="L269" s="3"/>
      <c r="O269" s="227"/>
      <c r="Q269" s="94"/>
      <c r="R269" s="94"/>
      <c r="S269" s="94"/>
      <c r="T269" s="94"/>
    </row>
    <row r="270" ht="15.75" customHeight="1">
      <c r="A270" s="234"/>
      <c r="B270" s="222"/>
      <c r="C270" s="206"/>
      <c r="D270" s="207"/>
      <c r="E270" s="3"/>
      <c r="F270" s="3"/>
      <c r="G270" s="3"/>
      <c r="H270" s="3"/>
      <c r="J270" s="226"/>
      <c r="K270" s="3"/>
      <c r="L270" s="3"/>
      <c r="O270" s="227"/>
      <c r="Q270" s="94"/>
      <c r="R270" s="94"/>
      <c r="S270" s="94"/>
      <c r="T270" s="94"/>
    </row>
    <row r="271" ht="15.75" customHeight="1">
      <c r="A271" s="234"/>
      <c r="B271" s="222"/>
      <c r="C271" s="206"/>
      <c r="D271" s="207"/>
      <c r="E271" s="3"/>
      <c r="F271" s="3"/>
      <c r="G271" s="3"/>
      <c r="H271" s="3"/>
      <c r="J271" s="226"/>
      <c r="K271" s="3"/>
      <c r="L271" s="3"/>
      <c r="O271" s="227"/>
      <c r="Q271" s="94"/>
      <c r="R271" s="94"/>
      <c r="S271" s="94"/>
      <c r="T271" s="94"/>
    </row>
    <row r="272" ht="15.75" customHeight="1">
      <c r="A272" s="234"/>
      <c r="B272" s="222"/>
      <c r="C272" s="206"/>
      <c r="D272" s="207"/>
      <c r="E272" s="3"/>
      <c r="F272" s="3"/>
      <c r="G272" s="3"/>
      <c r="H272" s="3"/>
      <c r="J272" s="226"/>
      <c r="K272" s="3"/>
      <c r="L272" s="3"/>
      <c r="O272" s="227"/>
      <c r="Q272" s="94"/>
      <c r="R272" s="94"/>
      <c r="S272" s="94"/>
      <c r="T272" s="94"/>
    </row>
    <row r="273" ht="15.75" customHeight="1">
      <c r="A273" s="234"/>
      <c r="B273" s="222"/>
      <c r="C273" s="206"/>
      <c r="D273" s="207"/>
      <c r="E273" s="3"/>
      <c r="F273" s="3"/>
      <c r="G273" s="3"/>
      <c r="H273" s="3"/>
      <c r="J273" s="226"/>
      <c r="K273" s="3"/>
      <c r="L273" s="3"/>
      <c r="O273" s="227"/>
      <c r="Q273" s="94"/>
      <c r="R273" s="94"/>
      <c r="S273" s="94"/>
      <c r="T273" s="94"/>
    </row>
    <row r="274" ht="15.75" customHeight="1">
      <c r="A274" s="234"/>
      <c r="B274" s="222"/>
      <c r="C274" s="206"/>
      <c r="D274" s="207"/>
      <c r="E274" s="3"/>
      <c r="F274" s="3"/>
      <c r="G274" s="3"/>
      <c r="H274" s="3"/>
      <c r="J274" s="226"/>
      <c r="K274" s="3"/>
      <c r="L274" s="3"/>
      <c r="O274" s="227"/>
      <c r="Q274" s="94"/>
      <c r="R274" s="94"/>
      <c r="S274" s="94"/>
      <c r="T274" s="94"/>
    </row>
    <row r="275" ht="15.75" customHeight="1">
      <c r="A275" s="234"/>
      <c r="B275" s="222"/>
      <c r="C275" s="206"/>
      <c r="D275" s="207"/>
      <c r="E275" s="3"/>
      <c r="F275" s="3"/>
      <c r="G275" s="3"/>
      <c r="H275" s="3"/>
      <c r="J275" s="226"/>
      <c r="K275" s="3"/>
      <c r="L275" s="3"/>
      <c r="O275" s="227"/>
      <c r="Q275" s="94"/>
      <c r="R275" s="94"/>
      <c r="S275" s="94"/>
      <c r="T275" s="94"/>
    </row>
    <row r="276" ht="15.75" customHeight="1">
      <c r="A276" s="234"/>
      <c r="B276" s="222"/>
      <c r="C276" s="206"/>
      <c r="D276" s="207"/>
      <c r="E276" s="3"/>
      <c r="F276" s="3"/>
      <c r="G276" s="3"/>
      <c r="H276" s="3"/>
      <c r="J276" s="226"/>
      <c r="K276" s="3"/>
      <c r="L276" s="3"/>
      <c r="O276" s="227"/>
      <c r="Q276" s="94"/>
      <c r="R276" s="94"/>
      <c r="S276" s="94"/>
      <c r="T276" s="94"/>
    </row>
    <row r="277" ht="15.75" customHeight="1">
      <c r="A277" s="234"/>
      <c r="B277" s="222"/>
      <c r="C277" s="206"/>
      <c r="D277" s="207"/>
      <c r="E277" s="3"/>
      <c r="F277" s="3"/>
      <c r="G277" s="3"/>
      <c r="H277" s="3"/>
      <c r="J277" s="226"/>
      <c r="K277" s="3"/>
      <c r="L277" s="3"/>
      <c r="O277" s="227"/>
      <c r="Q277" s="94"/>
      <c r="R277" s="94"/>
      <c r="S277" s="94"/>
      <c r="T277" s="94"/>
    </row>
    <row r="278" ht="15.75" customHeight="1">
      <c r="A278" s="234"/>
      <c r="B278" s="222"/>
      <c r="C278" s="206"/>
      <c r="D278" s="207"/>
      <c r="E278" s="3"/>
      <c r="F278" s="3"/>
      <c r="G278" s="3"/>
      <c r="H278" s="3"/>
      <c r="J278" s="226"/>
      <c r="K278" s="3"/>
      <c r="L278" s="3"/>
      <c r="O278" s="227"/>
      <c r="Q278" s="94"/>
      <c r="R278" s="94"/>
      <c r="S278" s="94"/>
      <c r="T278" s="94"/>
    </row>
    <row r="279" ht="15.75" customHeight="1">
      <c r="A279" s="234"/>
      <c r="B279" s="222"/>
      <c r="C279" s="206"/>
      <c r="D279" s="207"/>
      <c r="E279" s="3"/>
      <c r="F279" s="3"/>
      <c r="G279" s="3"/>
      <c r="H279" s="3"/>
      <c r="J279" s="226"/>
      <c r="K279" s="3"/>
      <c r="L279" s="3"/>
      <c r="O279" s="227"/>
      <c r="Q279" s="94"/>
      <c r="R279" s="94"/>
      <c r="S279" s="94"/>
      <c r="T279" s="94"/>
    </row>
    <row r="280" ht="15.75" customHeight="1">
      <c r="A280" s="234"/>
      <c r="B280" s="222"/>
      <c r="C280" s="206"/>
      <c r="D280" s="207"/>
      <c r="E280" s="3"/>
      <c r="F280" s="3"/>
      <c r="G280" s="3"/>
      <c r="H280" s="3"/>
      <c r="J280" s="226"/>
      <c r="K280" s="3"/>
      <c r="L280" s="3"/>
      <c r="O280" s="227"/>
      <c r="Q280" s="94"/>
      <c r="R280" s="94"/>
      <c r="S280" s="94"/>
      <c r="T280" s="94"/>
    </row>
    <row r="281" ht="15.75" customHeight="1">
      <c r="A281" s="234"/>
      <c r="B281" s="222"/>
      <c r="C281" s="206"/>
      <c r="D281" s="235"/>
      <c r="E281" s="3"/>
      <c r="F281" s="3"/>
      <c r="G281" s="3"/>
      <c r="H281" s="3"/>
      <c r="J281" s="226"/>
      <c r="K281" s="3"/>
      <c r="L281" s="3"/>
      <c r="O281" s="227"/>
      <c r="Q281" s="94"/>
      <c r="R281" s="94"/>
      <c r="S281" s="94"/>
      <c r="T281" s="94"/>
    </row>
    <row r="282" ht="15.75" customHeight="1">
      <c r="A282" s="234"/>
      <c r="B282" s="222"/>
      <c r="C282" s="206"/>
      <c r="D282" s="207"/>
      <c r="E282" s="3"/>
      <c r="F282" s="3"/>
      <c r="G282" s="3"/>
      <c r="H282" s="3"/>
      <c r="J282" s="226"/>
      <c r="K282" s="3"/>
      <c r="L282" s="3"/>
      <c r="O282" s="227"/>
      <c r="Q282" s="94"/>
      <c r="R282" s="94"/>
      <c r="S282" s="94"/>
      <c r="T282" s="94"/>
    </row>
    <row r="283" ht="15.75" customHeight="1">
      <c r="A283" s="234"/>
      <c r="B283" s="222"/>
      <c r="C283" s="206"/>
      <c r="D283" s="235"/>
      <c r="E283" s="3"/>
      <c r="F283" s="3"/>
      <c r="G283" s="3"/>
      <c r="H283" s="3"/>
      <c r="J283" s="226"/>
      <c r="K283" s="3"/>
      <c r="L283" s="3"/>
      <c r="O283" s="227"/>
      <c r="Q283" s="94"/>
      <c r="R283" s="94"/>
      <c r="S283" s="94"/>
      <c r="T283" s="94"/>
    </row>
    <row r="284" ht="15.75" customHeight="1">
      <c r="A284" s="234"/>
      <c r="B284" s="222"/>
      <c r="C284" s="206"/>
      <c r="D284" s="235"/>
      <c r="E284" s="3"/>
      <c r="F284" s="3"/>
      <c r="G284" s="3"/>
      <c r="H284" s="3"/>
      <c r="J284" s="226"/>
      <c r="K284" s="3"/>
      <c r="L284" s="3"/>
      <c r="O284" s="227"/>
      <c r="Q284" s="94"/>
      <c r="R284" s="94"/>
      <c r="S284" s="94"/>
      <c r="T284" s="94"/>
    </row>
    <row r="285" ht="15.75" customHeight="1">
      <c r="A285" s="234"/>
      <c r="B285" s="222"/>
      <c r="C285" s="206"/>
      <c r="D285" s="235"/>
      <c r="E285" s="3"/>
      <c r="F285" s="3"/>
      <c r="G285" s="3"/>
      <c r="H285" s="3"/>
      <c r="J285" s="226"/>
      <c r="K285" s="3"/>
      <c r="L285" s="3"/>
      <c r="O285" s="227"/>
      <c r="Q285" s="94"/>
      <c r="R285" s="94"/>
      <c r="S285" s="94"/>
      <c r="T285" s="94"/>
    </row>
    <row r="286" ht="15.75" customHeight="1">
      <c r="A286" s="234"/>
      <c r="B286" s="222"/>
      <c r="C286" s="206"/>
      <c r="D286" s="207"/>
      <c r="E286" s="3"/>
      <c r="F286" s="3"/>
      <c r="G286" s="3"/>
      <c r="H286" s="3"/>
      <c r="J286" s="226"/>
      <c r="K286" s="3"/>
      <c r="L286" s="3"/>
      <c r="O286" s="227"/>
      <c r="Q286" s="94"/>
      <c r="R286" s="94"/>
      <c r="S286" s="94"/>
      <c r="T286" s="94"/>
    </row>
    <row r="287" ht="15.75" customHeight="1">
      <c r="A287" s="234"/>
      <c r="B287" s="222"/>
      <c r="C287" s="206"/>
      <c r="D287" s="207"/>
      <c r="E287" s="3"/>
      <c r="F287" s="3"/>
      <c r="G287" s="3"/>
      <c r="H287" s="3"/>
      <c r="J287" s="226"/>
      <c r="K287" s="3"/>
      <c r="L287" s="3"/>
      <c r="O287" s="227"/>
      <c r="Q287" s="94"/>
      <c r="R287" s="94"/>
      <c r="S287" s="94"/>
      <c r="T287" s="94"/>
    </row>
    <row r="288" ht="15.75" customHeight="1">
      <c r="A288" s="234"/>
      <c r="B288" s="222"/>
      <c r="C288" s="206"/>
      <c r="D288" s="207"/>
      <c r="E288" s="3"/>
      <c r="F288" s="3"/>
      <c r="G288" s="3"/>
      <c r="H288" s="3"/>
      <c r="J288" s="226"/>
      <c r="K288" s="3"/>
      <c r="L288" s="3"/>
      <c r="O288" s="227"/>
      <c r="Q288" s="94"/>
      <c r="R288" s="94"/>
      <c r="S288" s="94"/>
      <c r="T288" s="94"/>
    </row>
    <row r="289" ht="15.75" customHeight="1">
      <c r="A289" s="234"/>
      <c r="B289" s="222"/>
      <c r="C289" s="223"/>
      <c r="D289" s="231"/>
      <c r="E289" s="3"/>
      <c r="F289" s="3"/>
      <c r="G289" s="3"/>
      <c r="H289" s="3"/>
      <c r="J289" s="226"/>
      <c r="K289" s="3"/>
      <c r="L289" s="3"/>
      <c r="O289" s="227"/>
      <c r="Q289" s="94"/>
      <c r="R289" s="94"/>
      <c r="S289" s="94"/>
      <c r="T289" s="94"/>
    </row>
    <row r="290" ht="15.75" customHeight="1">
      <c r="A290" s="234"/>
      <c r="B290" s="222"/>
      <c r="C290" s="223"/>
      <c r="D290" s="231"/>
      <c r="E290" s="3"/>
      <c r="F290" s="3"/>
      <c r="G290" s="3"/>
      <c r="H290" s="3"/>
      <c r="J290" s="226"/>
      <c r="K290" s="3"/>
      <c r="L290" s="3"/>
      <c r="O290" s="227"/>
      <c r="Q290" s="94"/>
      <c r="R290" s="94"/>
      <c r="S290" s="94"/>
      <c r="T290" s="94"/>
    </row>
    <row r="291" ht="15.75" customHeight="1">
      <c r="A291" s="234"/>
      <c r="B291" s="222"/>
      <c r="C291" s="223"/>
      <c r="D291" s="231"/>
      <c r="E291" s="3"/>
      <c r="F291" s="3"/>
      <c r="G291" s="3"/>
      <c r="H291" s="3"/>
      <c r="J291" s="226"/>
      <c r="K291" s="3"/>
      <c r="L291" s="3"/>
      <c r="O291" s="227"/>
      <c r="Q291" s="94"/>
      <c r="R291" s="94"/>
      <c r="S291" s="94"/>
      <c r="T291" s="94"/>
    </row>
    <row r="292" ht="15.75" customHeight="1">
      <c r="A292" s="234"/>
      <c r="B292" s="222"/>
      <c r="C292" s="223"/>
      <c r="D292" s="231"/>
      <c r="E292" s="3"/>
      <c r="F292" s="3"/>
      <c r="G292" s="3"/>
      <c r="H292" s="3"/>
      <c r="J292" s="226"/>
      <c r="K292" s="3"/>
      <c r="L292" s="3"/>
      <c r="O292" s="227"/>
      <c r="Q292" s="94"/>
      <c r="R292" s="94"/>
      <c r="S292" s="94"/>
      <c r="T292" s="94"/>
    </row>
    <row r="293" ht="15.75" customHeight="1">
      <c r="A293" s="234"/>
      <c r="B293" s="222"/>
      <c r="C293" s="223"/>
      <c r="D293" s="231"/>
      <c r="E293" s="3"/>
      <c r="F293" s="3"/>
      <c r="G293" s="3"/>
      <c r="H293" s="3"/>
      <c r="J293" s="226"/>
      <c r="K293" s="3"/>
      <c r="L293" s="3"/>
      <c r="O293" s="227"/>
      <c r="Q293" s="94"/>
      <c r="R293" s="94"/>
      <c r="S293" s="94"/>
      <c r="T293" s="94"/>
    </row>
    <row r="294" ht="15.75" customHeight="1">
      <c r="A294" s="234"/>
      <c r="B294" s="222"/>
      <c r="C294" s="223"/>
      <c r="D294" s="231"/>
      <c r="E294" s="3"/>
      <c r="F294" s="3"/>
      <c r="G294" s="3"/>
      <c r="H294" s="3"/>
      <c r="J294" s="226"/>
      <c r="K294" s="3"/>
      <c r="L294" s="3"/>
      <c r="O294" s="227"/>
      <c r="Q294" s="94"/>
      <c r="R294" s="94"/>
      <c r="S294" s="94"/>
      <c r="T294" s="94"/>
    </row>
    <row r="295" ht="15.75" customHeight="1">
      <c r="A295" s="234"/>
      <c r="B295" s="222"/>
      <c r="C295" s="223"/>
      <c r="D295" s="231"/>
      <c r="E295" s="3"/>
      <c r="F295" s="3"/>
      <c r="G295" s="3"/>
      <c r="H295" s="3"/>
      <c r="J295" s="226"/>
      <c r="K295" s="3"/>
      <c r="L295" s="3"/>
      <c r="O295" s="227"/>
      <c r="Q295" s="94"/>
      <c r="R295" s="94"/>
      <c r="S295" s="94"/>
      <c r="T295" s="94"/>
    </row>
    <row r="296" ht="15.75" customHeight="1">
      <c r="A296" s="234"/>
      <c r="B296" s="222"/>
      <c r="C296" s="223"/>
      <c r="D296" s="231"/>
      <c r="E296" s="3"/>
      <c r="F296" s="3"/>
      <c r="G296" s="3"/>
      <c r="H296" s="3"/>
      <c r="J296" s="226"/>
      <c r="K296" s="3"/>
      <c r="L296" s="3"/>
      <c r="O296" s="227"/>
      <c r="Q296" s="94"/>
      <c r="R296" s="94"/>
      <c r="S296" s="94"/>
      <c r="T296" s="94"/>
    </row>
    <row r="297" ht="15.75" customHeight="1">
      <c r="A297" s="234"/>
      <c r="B297" s="222"/>
      <c r="C297" s="223"/>
      <c r="D297" s="231"/>
      <c r="E297" s="3"/>
      <c r="F297" s="3"/>
      <c r="G297" s="3"/>
      <c r="H297" s="3"/>
      <c r="J297" s="226"/>
      <c r="K297" s="3"/>
      <c r="L297" s="3"/>
      <c r="O297" s="227"/>
      <c r="Q297" s="94"/>
      <c r="R297" s="94"/>
      <c r="S297" s="94"/>
      <c r="T297" s="94"/>
    </row>
    <row r="298" ht="15.75" customHeight="1">
      <c r="A298" s="234"/>
      <c r="B298" s="222"/>
      <c r="C298" s="223"/>
      <c r="D298" s="231"/>
      <c r="E298" s="3"/>
      <c r="F298" s="3"/>
      <c r="G298" s="3"/>
      <c r="H298" s="3"/>
      <c r="J298" s="226"/>
      <c r="K298" s="3"/>
      <c r="L298" s="3"/>
      <c r="O298" s="227"/>
      <c r="Q298" s="94"/>
      <c r="R298" s="94"/>
      <c r="S298" s="94"/>
      <c r="T298" s="94"/>
    </row>
    <row r="299" ht="15.75" customHeight="1">
      <c r="A299" s="234"/>
      <c r="B299" s="222"/>
      <c r="C299" s="223"/>
      <c r="D299" s="231"/>
      <c r="E299" s="3"/>
      <c r="F299" s="3"/>
      <c r="G299" s="3"/>
      <c r="H299" s="3"/>
      <c r="J299" s="226"/>
      <c r="K299" s="3"/>
      <c r="L299" s="3"/>
      <c r="O299" s="227"/>
      <c r="Q299" s="94"/>
      <c r="R299" s="94"/>
      <c r="S299" s="94"/>
      <c r="T299" s="94"/>
    </row>
    <row r="300" ht="15.75" customHeight="1">
      <c r="A300" s="234"/>
      <c r="B300" s="222"/>
      <c r="C300" s="223"/>
      <c r="D300" s="231"/>
      <c r="E300" s="3"/>
      <c r="F300" s="3"/>
      <c r="G300" s="3"/>
      <c r="H300" s="3"/>
      <c r="J300" s="226"/>
      <c r="K300" s="3"/>
      <c r="L300" s="3"/>
      <c r="O300" s="227"/>
      <c r="Q300" s="94"/>
      <c r="R300" s="94"/>
      <c r="S300" s="94"/>
      <c r="T300" s="94"/>
    </row>
    <row r="301" ht="15.75" customHeight="1">
      <c r="A301" s="234"/>
      <c r="B301" s="222"/>
      <c r="C301" s="223"/>
      <c r="D301" s="231"/>
      <c r="E301" s="3"/>
      <c r="F301" s="3"/>
      <c r="G301" s="3"/>
      <c r="H301" s="3"/>
      <c r="J301" s="226"/>
      <c r="K301" s="3"/>
      <c r="L301" s="3"/>
      <c r="O301" s="227"/>
      <c r="Q301" s="94"/>
      <c r="R301" s="94"/>
      <c r="S301" s="94"/>
      <c r="T301" s="94"/>
    </row>
    <row r="302" ht="15.75" customHeight="1">
      <c r="A302" s="234"/>
      <c r="B302" s="222"/>
      <c r="C302" s="223"/>
      <c r="D302" s="231"/>
      <c r="E302" s="3"/>
      <c r="F302" s="3"/>
      <c r="G302" s="3"/>
      <c r="H302" s="3"/>
      <c r="J302" s="226"/>
      <c r="K302" s="3"/>
      <c r="L302" s="3"/>
      <c r="O302" s="227"/>
      <c r="Q302" s="94"/>
      <c r="R302" s="94"/>
      <c r="S302" s="94"/>
      <c r="T302" s="94"/>
    </row>
    <row r="303" ht="15.75" customHeight="1">
      <c r="A303" s="234"/>
      <c r="B303" s="222"/>
      <c r="C303" s="223"/>
      <c r="D303" s="231"/>
      <c r="E303" s="3"/>
      <c r="F303" s="3"/>
      <c r="G303" s="3"/>
      <c r="H303" s="3"/>
      <c r="J303" s="226"/>
      <c r="K303" s="3"/>
      <c r="L303" s="3"/>
      <c r="O303" s="227"/>
      <c r="Q303" s="94"/>
      <c r="R303" s="94"/>
      <c r="S303" s="94"/>
      <c r="T303" s="94"/>
    </row>
    <row r="304" ht="15.75" customHeight="1">
      <c r="A304" s="234"/>
      <c r="B304" s="222"/>
      <c r="C304" s="223"/>
      <c r="D304" s="231"/>
      <c r="E304" s="3"/>
      <c r="F304" s="3"/>
      <c r="G304" s="3"/>
      <c r="H304" s="3"/>
      <c r="J304" s="226"/>
      <c r="K304" s="3"/>
      <c r="L304" s="3"/>
      <c r="O304" s="227"/>
      <c r="Q304" s="94"/>
      <c r="R304" s="94"/>
      <c r="S304" s="94"/>
      <c r="T304" s="94"/>
    </row>
    <row r="305" ht="15.75" customHeight="1">
      <c r="A305" s="234"/>
      <c r="B305" s="222"/>
      <c r="C305" s="223"/>
      <c r="D305" s="231"/>
      <c r="E305" s="3"/>
      <c r="F305" s="3"/>
      <c r="G305" s="3"/>
      <c r="H305" s="3"/>
      <c r="J305" s="226"/>
      <c r="K305" s="3"/>
      <c r="L305" s="3"/>
      <c r="O305" s="227"/>
      <c r="Q305" s="94"/>
      <c r="R305" s="94"/>
      <c r="S305" s="94"/>
      <c r="T305" s="94"/>
    </row>
    <row r="306" ht="15.75" customHeight="1">
      <c r="A306" s="234"/>
      <c r="B306" s="222"/>
      <c r="C306" s="223"/>
      <c r="D306" s="231"/>
      <c r="E306" s="3"/>
      <c r="F306" s="3"/>
      <c r="G306" s="3"/>
      <c r="H306" s="3"/>
      <c r="J306" s="226"/>
      <c r="K306" s="3"/>
      <c r="L306" s="3"/>
      <c r="O306" s="227"/>
      <c r="Q306" s="94"/>
      <c r="R306" s="94"/>
      <c r="S306" s="94"/>
      <c r="T306" s="94"/>
    </row>
    <row r="307" ht="15.75" customHeight="1">
      <c r="A307" s="234"/>
      <c r="B307" s="222"/>
      <c r="C307" s="223"/>
      <c r="D307" s="231"/>
      <c r="E307" s="3"/>
      <c r="F307" s="3"/>
      <c r="G307" s="3"/>
      <c r="H307" s="3"/>
      <c r="J307" s="226"/>
      <c r="K307" s="3"/>
      <c r="L307" s="3"/>
      <c r="O307" s="227"/>
      <c r="Q307" s="94"/>
      <c r="R307" s="94"/>
      <c r="S307" s="94"/>
      <c r="T307" s="94"/>
    </row>
    <row r="308" ht="15.75" customHeight="1">
      <c r="A308" s="234"/>
      <c r="B308" s="222"/>
      <c r="C308" s="223"/>
      <c r="D308" s="231"/>
      <c r="E308" s="3"/>
      <c r="F308" s="3"/>
      <c r="G308" s="3"/>
      <c r="H308" s="3"/>
      <c r="J308" s="226"/>
      <c r="K308" s="3"/>
      <c r="L308" s="3"/>
      <c r="O308" s="227"/>
      <c r="Q308" s="94"/>
      <c r="R308" s="94"/>
      <c r="S308" s="94"/>
      <c r="T308" s="94"/>
    </row>
    <row r="309" ht="15.75" customHeight="1">
      <c r="A309" s="234"/>
      <c r="B309" s="222"/>
      <c r="C309" s="223"/>
      <c r="D309" s="231"/>
      <c r="E309" s="3"/>
      <c r="F309" s="3"/>
      <c r="G309" s="3"/>
      <c r="H309" s="3"/>
      <c r="J309" s="226"/>
      <c r="K309" s="3"/>
      <c r="L309" s="3"/>
      <c r="O309" s="227"/>
      <c r="Q309" s="94"/>
      <c r="R309" s="94"/>
      <c r="S309" s="94"/>
      <c r="T309" s="94"/>
    </row>
    <row r="310" ht="15.75" customHeight="1">
      <c r="A310" s="234"/>
      <c r="B310" s="222"/>
      <c r="C310" s="223"/>
      <c r="D310" s="231"/>
      <c r="E310" s="3"/>
      <c r="F310" s="3"/>
      <c r="G310" s="3"/>
      <c r="H310" s="3"/>
      <c r="J310" s="226"/>
      <c r="K310" s="3"/>
      <c r="L310" s="3"/>
      <c r="O310" s="227"/>
      <c r="Q310" s="94"/>
      <c r="R310" s="94"/>
      <c r="S310" s="94"/>
      <c r="T310" s="94"/>
    </row>
    <row r="311" ht="15.75" customHeight="1">
      <c r="A311" s="234"/>
      <c r="B311" s="222"/>
      <c r="C311" s="223"/>
      <c r="D311" s="231"/>
      <c r="E311" s="3"/>
      <c r="F311" s="3"/>
      <c r="G311" s="3"/>
      <c r="H311" s="3"/>
      <c r="J311" s="226"/>
      <c r="K311" s="3"/>
      <c r="L311" s="3"/>
      <c r="O311" s="227"/>
      <c r="Q311" s="94"/>
      <c r="R311" s="94"/>
      <c r="S311" s="94"/>
      <c r="T311" s="94"/>
    </row>
    <row r="312" ht="15.75" customHeight="1">
      <c r="A312" s="234"/>
      <c r="B312" s="222"/>
      <c r="C312" s="223"/>
      <c r="D312" s="231"/>
      <c r="E312" s="3"/>
      <c r="F312" s="3"/>
      <c r="G312" s="3"/>
      <c r="H312" s="3"/>
      <c r="J312" s="226"/>
      <c r="K312" s="3"/>
      <c r="L312" s="3"/>
      <c r="O312" s="227"/>
      <c r="Q312" s="94"/>
      <c r="R312" s="94"/>
      <c r="S312" s="94"/>
      <c r="T312" s="94"/>
    </row>
    <row r="313" ht="15.75" customHeight="1">
      <c r="A313" s="234"/>
      <c r="B313" s="222"/>
      <c r="C313" s="223"/>
      <c r="D313" s="231"/>
      <c r="E313" s="3"/>
      <c r="F313" s="3"/>
      <c r="G313" s="3"/>
      <c r="H313" s="3"/>
      <c r="J313" s="226"/>
      <c r="K313" s="3"/>
      <c r="L313" s="3"/>
      <c r="O313" s="227"/>
      <c r="Q313" s="94"/>
      <c r="R313" s="94"/>
      <c r="S313" s="94"/>
      <c r="T313" s="94"/>
    </row>
    <row r="314" ht="15.75" customHeight="1">
      <c r="A314" s="234"/>
      <c r="B314" s="222"/>
      <c r="C314" s="223"/>
      <c r="D314" s="231"/>
      <c r="E314" s="3"/>
      <c r="F314" s="3"/>
      <c r="G314" s="3"/>
      <c r="H314" s="3"/>
      <c r="J314" s="226"/>
      <c r="K314" s="3"/>
      <c r="L314" s="3"/>
      <c r="O314" s="227"/>
      <c r="Q314" s="94"/>
      <c r="R314" s="94"/>
      <c r="S314" s="94"/>
      <c r="T314" s="94"/>
    </row>
    <row r="315" ht="15.75" customHeight="1">
      <c r="A315" s="234"/>
      <c r="B315" s="222"/>
      <c r="C315" s="223"/>
      <c r="D315" s="231"/>
      <c r="E315" s="3"/>
      <c r="F315" s="3"/>
      <c r="G315" s="3"/>
      <c r="H315" s="3"/>
      <c r="J315" s="226"/>
      <c r="K315" s="3"/>
      <c r="L315" s="3"/>
      <c r="O315" s="227"/>
      <c r="Q315" s="94"/>
      <c r="R315" s="94"/>
      <c r="S315" s="94"/>
      <c r="T315" s="94"/>
    </row>
    <row r="316" ht="15.75" customHeight="1">
      <c r="A316" s="234"/>
      <c r="B316" s="222"/>
      <c r="C316" s="223"/>
      <c r="D316" s="231"/>
      <c r="E316" s="3"/>
      <c r="F316" s="3"/>
      <c r="G316" s="3"/>
      <c r="H316" s="3"/>
      <c r="J316" s="226"/>
      <c r="K316" s="3"/>
      <c r="L316" s="3"/>
      <c r="O316" s="227"/>
      <c r="Q316" s="94"/>
      <c r="R316" s="94"/>
      <c r="S316" s="94"/>
      <c r="T316" s="94"/>
    </row>
    <row r="317" ht="15.75" customHeight="1">
      <c r="A317" s="234"/>
      <c r="B317" s="222"/>
      <c r="C317" s="223"/>
      <c r="D317" s="231"/>
      <c r="E317" s="3"/>
      <c r="F317" s="3"/>
      <c r="G317" s="3"/>
      <c r="H317" s="3"/>
      <c r="J317" s="226"/>
      <c r="K317" s="3"/>
      <c r="L317" s="3"/>
      <c r="O317" s="227"/>
      <c r="Q317" s="94"/>
      <c r="R317" s="94"/>
      <c r="S317" s="94"/>
      <c r="T317" s="94"/>
    </row>
    <row r="318" ht="15.75" customHeight="1">
      <c r="A318" s="234"/>
      <c r="B318" s="222"/>
      <c r="C318" s="223"/>
      <c r="D318" s="231"/>
      <c r="E318" s="3"/>
      <c r="F318" s="3"/>
      <c r="G318" s="3"/>
      <c r="H318" s="3"/>
      <c r="J318" s="226"/>
      <c r="K318" s="3"/>
      <c r="L318" s="3"/>
      <c r="O318" s="227"/>
      <c r="Q318" s="94"/>
      <c r="R318" s="94"/>
      <c r="S318" s="94"/>
      <c r="T318" s="94"/>
    </row>
    <row r="319" ht="15.75" customHeight="1">
      <c r="A319" s="234"/>
      <c r="B319" s="222"/>
      <c r="C319" s="223"/>
      <c r="D319" s="231"/>
      <c r="E319" s="3"/>
      <c r="F319" s="3"/>
      <c r="G319" s="3"/>
      <c r="H319" s="3"/>
      <c r="J319" s="226"/>
      <c r="K319" s="3"/>
      <c r="L319" s="3"/>
      <c r="O319" s="227"/>
      <c r="Q319" s="94"/>
      <c r="R319" s="94"/>
      <c r="S319" s="94"/>
      <c r="T319" s="94"/>
    </row>
    <row r="320" ht="15.75" customHeight="1">
      <c r="A320" s="234"/>
      <c r="B320" s="222"/>
      <c r="C320" s="223"/>
      <c r="D320" s="231"/>
      <c r="E320" s="3"/>
      <c r="F320" s="3"/>
      <c r="G320" s="3"/>
      <c r="H320" s="3"/>
      <c r="J320" s="226"/>
      <c r="K320" s="3"/>
      <c r="L320" s="3"/>
      <c r="O320" s="227"/>
      <c r="Q320" s="94"/>
      <c r="R320" s="94"/>
      <c r="S320" s="94"/>
      <c r="T320" s="94"/>
    </row>
    <row r="321" ht="15.75" customHeight="1">
      <c r="A321" s="234"/>
      <c r="B321" s="222"/>
      <c r="C321" s="223"/>
      <c r="D321" s="231"/>
      <c r="E321" s="3"/>
      <c r="F321" s="3"/>
      <c r="G321" s="3"/>
      <c r="H321" s="3"/>
      <c r="J321" s="226"/>
      <c r="K321" s="3"/>
      <c r="L321" s="3"/>
      <c r="O321" s="227"/>
      <c r="Q321" s="94"/>
      <c r="R321" s="94"/>
      <c r="S321" s="94"/>
      <c r="T321" s="94"/>
    </row>
    <row r="322" ht="15.75" customHeight="1">
      <c r="A322" s="234"/>
      <c r="B322" s="222"/>
      <c r="C322" s="223"/>
      <c r="D322" s="231"/>
      <c r="E322" s="3"/>
      <c r="F322" s="3"/>
      <c r="G322" s="3"/>
      <c r="H322" s="3"/>
      <c r="J322" s="226"/>
      <c r="K322" s="3"/>
      <c r="L322" s="3"/>
      <c r="O322" s="227"/>
      <c r="Q322" s="94"/>
      <c r="R322" s="94"/>
      <c r="S322" s="94"/>
      <c r="T322" s="94"/>
    </row>
    <row r="323" ht="15.75" customHeight="1">
      <c r="A323" s="234"/>
      <c r="B323" s="222"/>
      <c r="C323" s="223"/>
      <c r="D323" s="231"/>
      <c r="E323" s="3"/>
      <c r="F323" s="3"/>
      <c r="G323" s="3"/>
      <c r="H323" s="3"/>
      <c r="J323" s="226"/>
      <c r="K323" s="3"/>
      <c r="L323" s="3"/>
      <c r="O323" s="227"/>
      <c r="Q323" s="94"/>
      <c r="R323" s="94"/>
      <c r="S323" s="94"/>
      <c r="T323" s="94"/>
    </row>
    <row r="324" ht="15.75" customHeight="1">
      <c r="A324" s="234"/>
      <c r="B324" s="222"/>
      <c r="C324" s="223"/>
      <c r="D324" s="231"/>
      <c r="E324" s="3"/>
      <c r="F324" s="3"/>
      <c r="G324" s="3"/>
      <c r="H324" s="3"/>
      <c r="J324" s="226"/>
      <c r="K324" s="3"/>
      <c r="L324" s="3"/>
      <c r="O324" s="227"/>
      <c r="Q324" s="94"/>
      <c r="R324" s="94"/>
      <c r="S324" s="94"/>
      <c r="T324" s="94"/>
    </row>
    <row r="325" ht="15.75" customHeight="1">
      <c r="A325" s="234"/>
      <c r="B325" s="222"/>
      <c r="C325" s="223"/>
      <c r="D325" s="231"/>
      <c r="E325" s="3"/>
      <c r="F325" s="3"/>
      <c r="G325" s="3"/>
      <c r="H325" s="3"/>
      <c r="J325" s="226"/>
      <c r="K325" s="3"/>
      <c r="L325" s="3"/>
      <c r="O325" s="227"/>
      <c r="Q325" s="94"/>
      <c r="R325" s="94"/>
      <c r="S325" s="94"/>
      <c r="T325" s="94"/>
    </row>
    <row r="326" ht="15.75" customHeight="1">
      <c r="A326" s="234"/>
      <c r="B326" s="222"/>
      <c r="C326" s="223"/>
      <c r="D326" s="231"/>
      <c r="E326" s="3"/>
      <c r="F326" s="3"/>
      <c r="G326" s="3"/>
      <c r="H326" s="3"/>
      <c r="J326" s="226"/>
      <c r="K326" s="3"/>
      <c r="L326" s="3"/>
      <c r="O326" s="227"/>
      <c r="Q326" s="94"/>
      <c r="R326" s="94"/>
      <c r="S326" s="94"/>
      <c r="T326" s="94"/>
    </row>
    <row r="327" ht="15.75" customHeight="1">
      <c r="A327" s="234"/>
      <c r="B327" s="222"/>
      <c r="C327" s="223"/>
      <c r="D327" s="231"/>
      <c r="E327" s="3"/>
      <c r="F327" s="3"/>
      <c r="G327" s="3"/>
      <c r="H327" s="3"/>
      <c r="J327" s="226"/>
      <c r="K327" s="3"/>
      <c r="L327" s="3"/>
      <c r="O327" s="227"/>
      <c r="Q327" s="94"/>
      <c r="R327" s="94"/>
      <c r="S327" s="94"/>
      <c r="T327" s="94"/>
    </row>
    <row r="328" ht="15.75" customHeight="1">
      <c r="A328" s="234"/>
      <c r="B328" s="222"/>
      <c r="C328" s="223"/>
      <c r="D328" s="231"/>
      <c r="E328" s="3"/>
      <c r="F328" s="3"/>
      <c r="G328" s="3"/>
      <c r="H328" s="3"/>
      <c r="J328" s="226"/>
      <c r="K328" s="3"/>
      <c r="L328" s="3"/>
      <c r="O328" s="227"/>
      <c r="Q328" s="94"/>
      <c r="R328" s="94"/>
      <c r="S328" s="94"/>
      <c r="T328" s="94"/>
    </row>
    <row r="329" ht="15.75" customHeight="1">
      <c r="A329" s="234"/>
      <c r="B329" s="222"/>
      <c r="C329" s="223"/>
      <c r="D329" s="231"/>
      <c r="E329" s="3"/>
      <c r="F329" s="3"/>
      <c r="G329" s="3"/>
      <c r="H329" s="3"/>
      <c r="J329" s="226"/>
      <c r="K329" s="3"/>
      <c r="L329" s="3"/>
      <c r="O329" s="227"/>
      <c r="Q329" s="94"/>
      <c r="R329" s="94"/>
      <c r="S329" s="94"/>
      <c r="T329" s="94"/>
    </row>
    <row r="330" ht="15.75" customHeight="1">
      <c r="A330" s="234"/>
      <c r="B330" s="222"/>
      <c r="C330" s="223"/>
      <c r="D330" s="231"/>
      <c r="E330" s="3"/>
      <c r="F330" s="3"/>
      <c r="G330" s="3"/>
      <c r="H330" s="3"/>
      <c r="J330" s="226"/>
      <c r="K330" s="3"/>
      <c r="L330" s="3"/>
      <c r="O330" s="227"/>
      <c r="Q330" s="94"/>
      <c r="R330" s="94"/>
      <c r="S330" s="94"/>
      <c r="T330" s="94"/>
    </row>
    <row r="331" ht="15.75" customHeight="1">
      <c r="A331" s="234"/>
      <c r="B331" s="222"/>
      <c r="C331" s="223"/>
      <c r="D331" s="231"/>
      <c r="E331" s="3"/>
      <c r="F331" s="3"/>
      <c r="G331" s="3"/>
      <c r="H331" s="3"/>
      <c r="J331" s="226"/>
      <c r="K331" s="3"/>
      <c r="L331" s="3"/>
      <c r="O331" s="227"/>
      <c r="Q331" s="94"/>
      <c r="R331" s="94"/>
      <c r="S331" s="94"/>
      <c r="T331" s="94"/>
    </row>
    <row r="332" ht="15.75" customHeight="1">
      <c r="A332" s="234"/>
      <c r="B332" s="222"/>
      <c r="C332" s="223"/>
      <c r="D332" s="231"/>
      <c r="E332" s="3"/>
      <c r="F332" s="3"/>
      <c r="G332" s="3"/>
      <c r="H332" s="3"/>
      <c r="J332" s="226"/>
      <c r="K332" s="3"/>
      <c r="L332" s="3"/>
      <c r="O332" s="227"/>
      <c r="Q332" s="94"/>
      <c r="R332" s="94"/>
      <c r="S332" s="94"/>
      <c r="T332" s="94"/>
    </row>
    <row r="333" ht="15.75" customHeight="1">
      <c r="A333" s="234"/>
      <c r="B333" s="222"/>
      <c r="C333" s="223"/>
      <c r="D333" s="231"/>
      <c r="E333" s="3"/>
      <c r="F333" s="3"/>
      <c r="G333" s="3"/>
      <c r="H333" s="3"/>
      <c r="J333" s="226"/>
      <c r="K333" s="3"/>
      <c r="L333" s="3"/>
      <c r="O333" s="227"/>
      <c r="Q333" s="94"/>
      <c r="R333" s="94"/>
      <c r="S333" s="94"/>
      <c r="T333" s="94"/>
    </row>
    <row r="334" ht="15.75" customHeight="1">
      <c r="A334" s="234"/>
      <c r="B334" s="222"/>
      <c r="C334" s="223"/>
      <c r="D334" s="231"/>
      <c r="E334" s="3"/>
      <c r="F334" s="3"/>
      <c r="G334" s="3"/>
      <c r="H334" s="3"/>
      <c r="J334" s="226"/>
      <c r="K334" s="3"/>
      <c r="L334" s="3"/>
      <c r="O334" s="227"/>
      <c r="Q334" s="94"/>
      <c r="R334" s="94"/>
      <c r="S334" s="94"/>
      <c r="T334" s="94"/>
    </row>
    <row r="335" ht="15.75" customHeight="1">
      <c r="A335" s="234"/>
      <c r="B335" s="222"/>
      <c r="C335" s="223"/>
      <c r="D335" s="231"/>
      <c r="E335" s="3"/>
      <c r="F335" s="3"/>
      <c r="G335" s="3"/>
      <c r="H335" s="3"/>
      <c r="J335" s="226"/>
      <c r="K335" s="3"/>
      <c r="L335" s="3"/>
      <c r="O335" s="227"/>
      <c r="Q335" s="94"/>
      <c r="R335" s="94"/>
      <c r="S335" s="94"/>
      <c r="T335" s="94"/>
    </row>
    <row r="336" ht="15.75" customHeight="1">
      <c r="A336" s="234"/>
      <c r="B336" s="222"/>
      <c r="C336" s="223"/>
      <c r="D336" s="231"/>
      <c r="E336" s="3"/>
      <c r="F336" s="3"/>
      <c r="G336" s="3"/>
      <c r="H336" s="3"/>
      <c r="J336" s="226"/>
      <c r="K336" s="3"/>
      <c r="L336" s="3"/>
      <c r="O336" s="227"/>
      <c r="Q336" s="94"/>
      <c r="R336" s="94"/>
      <c r="S336" s="94"/>
      <c r="T336" s="94"/>
    </row>
    <row r="337" ht="15.75" customHeight="1">
      <c r="A337" s="234"/>
      <c r="B337" s="222"/>
      <c r="C337" s="223"/>
      <c r="D337" s="231"/>
      <c r="E337" s="3"/>
      <c r="F337" s="3"/>
      <c r="G337" s="3"/>
      <c r="H337" s="3"/>
      <c r="J337" s="226"/>
      <c r="K337" s="3"/>
      <c r="L337" s="3"/>
      <c r="O337" s="227"/>
      <c r="Q337" s="94"/>
      <c r="R337" s="94"/>
      <c r="S337" s="94"/>
      <c r="T337" s="94"/>
    </row>
    <row r="338" ht="15.75" customHeight="1">
      <c r="A338" s="234"/>
      <c r="B338" s="222"/>
      <c r="C338" s="223"/>
      <c r="D338" s="231"/>
      <c r="E338" s="3"/>
      <c r="F338" s="3"/>
      <c r="G338" s="3"/>
      <c r="H338" s="3"/>
      <c r="J338" s="226"/>
      <c r="K338" s="3"/>
      <c r="L338" s="3"/>
      <c r="O338" s="227"/>
      <c r="Q338" s="94"/>
      <c r="R338" s="94"/>
      <c r="S338" s="94"/>
      <c r="T338" s="94"/>
    </row>
    <row r="339" ht="15.75" customHeight="1">
      <c r="A339" s="234"/>
      <c r="B339" s="222"/>
      <c r="C339" s="223"/>
      <c r="D339" s="231"/>
      <c r="E339" s="3"/>
      <c r="F339" s="3"/>
      <c r="G339" s="3"/>
      <c r="H339" s="3"/>
      <c r="J339" s="226"/>
      <c r="K339" s="3"/>
      <c r="L339" s="3"/>
      <c r="O339" s="227"/>
      <c r="Q339" s="94"/>
      <c r="R339" s="94"/>
      <c r="S339" s="94"/>
      <c r="T339" s="94"/>
    </row>
    <row r="340" ht="15.75" customHeight="1">
      <c r="A340" s="234"/>
      <c r="B340" s="222"/>
      <c r="C340" s="223"/>
      <c r="D340" s="231"/>
      <c r="E340" s="3"/>
      <c r="F340" s="3"/>
      <c r="G340" s="3"/>
      <c r="H340" s="3"/>
      <c r="J340" s="226"/>
      <c r="K340" s="3"/>
      <c r="L340" s="3"/>
      <c r="O340" s="227"/>
      <c r="Q340" s="94"/>
      <c r="R340" s="94"/>
      <c r="S340" s="94"/>
      <c r="T340" s="94"/>
    </row>
    <row r="341" ht="15.75" customHeight="1">
      <c r="A341" s="234"/>
      <c r="B341" s="222"/>
      <c r="C341" s="223"/>
      <c r="D341" s="231"/>
      <c r="E341" s="3"/>
      <c r="F341" s="3"/>
      <c r="G341" s="3"/>
      <c r="H341" s="3"/>
      <c r="J341" s="226"/>
      <c r="K341" s="3"/>
      <c r="L341" s="3"/>
      <c r="O341" s="227"/>
      <c r="Q341" s="94"/>
      <c r="R341" s="94"/>
      <c r="S341" s="94"/>
      <c r="T341" s="94"/>
    </row>
    <row r="342" ht="15.75" customHeight="1">
      <c r="A342" s="234"/>
      <c r="B342" s="222"/>
      <c r="C342" s="223"/>
      <c r="D342" s="231"/>
      <c r="E342" s="3"/>
      <c r="F342" s="3"/>
      <c r="G342" s="3"/>
      <c r="H342" s="3"/>
      <c r="J342" s="226"/>
      <c r="K342" s="3"/>
      <c r="L342" s="3"/>
      <c r="O342" s="227"/>
      <c r="Q342" s="94"/>
      <c r="R342" s="94"/>
      <c r="S342" s="94"/>
      <c r="T342" s="94"/>
    </row>
    <row r="343" ht="15.75" customHeight="1">
      <c r="A343" s="234"/>
      <c r="B343" s="222"/>
      <c r="C343" s="223"/>
      <c r="D343" s="231"/>
      <c r="E343" s="3"/>
      <c r="F343" s="3"/>
      <c r="G343" s="3"/>
      <c r="H343" s="3"/>
      <c r="J343" s="226"/>
      <c r="K343" s="3"/>
      <c r="L343" s="3"/>
      <c r="O343" s="227"/>
      <c r="Q343" s="94"/>
      <c r="R343" s="94"/>
      <c r="S343" s="94"/>
      <c r="T343" s="94"/>
    </row>
    <row r="344" ht="15.75" customHeight="1">
      <c r="A344" s="234"/>
      <c r="B344" s="222"/>
      <c r="C344" s="223"/>
      <c r="D344" s="231"/>
      <c r="E344" s="3"/>
      <c r="F344" s="3"/>
      <c r="G344" s="3"/>
      <c r="H344" s="3"/>
      <c r="J344" s="226"/>
      <c r="K344" s="3"/>
      <c r="L344" s="3"/>
      <c r="O344" s="227"/>
      <c r="Q344" s="94"/>
      <c r="R344" s="94"/>
      <c r="S344" s="94"/>
      <c r="T344" s="94"/>
    </row>
    <row r="345" ht="15.75" customHeight="1">
      <c r="A345" s="234"/>
      <c r="B345" s="222"/>
      <c r="C345" s="223"/>
      <c r="D345" s="231"/>
      <c r="E345" s="3"/>
      <c r="F345" s="3"/>
      <c r="G345" s="3"/>
      <c r="H345" s="3"/>
      <c r="J345" s="226"/>
      <c r="K345" s="3"/>
      <c r="L345" s="3"/>
      <c r="O345" s="227"/>
      <c r="Q345" s="94"/>
      <c r="R345" s="94"/>
      <c r="S345" s="94"/>
      <c r="T345" s="94"/>
    </row>
    <row r="346" ht="15.75" customHeight="1">
      <c r="A346" s="234"/>
      <c r="B346" s="222"/>
      <c r="C346" s="223"/>
      <c r="D346" s="231"/>
      <c r="E346" s="3"/>
      <c r="F346" s="3"/>
      <c r="G346" s="3"/>
      <c r="H346" s="3"/>
      <c r="J346" s="226"/>
      <c r="K346" s="3"/>
      <c r="L346" s="3"/>
      <c r="O346" s="227"/>
      <c r="Q346" s="94"/>
      <c r="R346" s="94"/>
      <c r="S346" s="94"/>
      <c r="T346" s="94"/>
    </row>
    <row r="347" ht="15.75" customHeight="1">
      <c r="A347" s="234"/>
      <c r="B347" s="222"/>
      <c r="C347" s="223"/>
      <c r="D347" s="231"/>
      <c r="E347" s="3"/>
      <c r="F347" s="3"/>
      <c r="G347" s="3"/>
      <c r="H347" s="3"/>
      <c r="J347" s="226"/>
      <c r="K347" s="3"/>
      <c r="L347" s="3"/>
      <c r="O347" s="227"/>
      <c r="Q347" s="94"/>
      <c r="R347" s="94"/>
      <c r="S347" s="94"/>
      <c r="T347" s="94"/>
    </row>
    <row r="348" ht="15.75" customHeight="1">
      <c r="A348" s="234"/>
      <c r="B348" s="222"/>
      <c r="C348" s="223"/>
      <c r="D348" s="231"/>
      <c r="E348" s="3"/>
      <c r="F348" s="3"/>
      <c r="G348" s="3"/>
      <c r="H348" s="3"/>
      <c r="J348" s="226"/>
      <c r="K348" s="3"/>
      <c r="L348" s="3"/>
      <c r="O348" s="227"/>
      <c r="Q348" s="94"/>
      <c r="R348" s="94"/>
      <c r="S348" s="94"/>
      <c r="T348" s="94"/>
    </row>
    <row r="349" ht="15.75" customHeight="1">
      <c r="A349" s="234"/>
      <c r="B349" s="222"/>
      <c r="C349" s="223"/>
      <c r="D349" s="231"/>
      <c r="E349" s="3"/>
      <c r="F349" s="3"/>
      <c r="G349" s="3"/>
      <c r="H349" s="3"/>
      <c r="J349" s="226"/>
      <c r="K349" s="3"/>
      <c r="L349" s="3"/>
      <c r="O349" s="227"/>
      <c r="Q349" s="94"/>
      <c r="R349" s="94"/>
      <c r="S349" s="94"/>
      <c r="T349" s="94"/>
    </row>
    <row r="350" ht="15.75" customHeight="1">
      <c r="A350" s="234"/>
      <c r="B350" s="222"/>
      <c r="C350" s="223"/>
      <c r="D350" s="231"/>
      <c r="E350" s="3"/>
      <c r="F350" s="3"/>
      <c r="G350" s="3"/>
      <c r="H350" s="3"/>
      <c r="J350" s="226"/>
      <c r="K350" s="3"/>
      <c r="L350" s="3"/>
      <c r="O350" s="227"/>
      <c r="Q350" s="94"/>
      <c r="R350" s="94"/>
      <c r="S350" s="94"/>
      <c r="T350" s="94"/>
    </row>
    <row r="351" ht="15.75" customHeight="1">
      <c r="A351" s="234"/>
      <c r="B351" s="222"/>
      <c r="C351" s="223"/>
      <c r="D351" s="231"/>
      <c r="E351" s="3"/>
      <c r="F351" s="3"/>
      <c r="G351" s="3"/>
      <c r="H351" s="3"/>
      <c r="J351" s="226"/>
      <c r="K351" s="3"/>
      <c r="L351" s="3"/>
      <c r="O351" s="227"/>
      <c r="Q351" s="94"/>
      <c r="R351" s="94"/>
      <c r="S351" s="94"/>
      <c r="T351" s="94"/>
    </row>
    <row r="352" ht="15.75" customHeight="1">
      <c r="A352" s="234"/>
      <c r="B352" s="222"/>
      <c r="C352" s="223"/>
      <c r="D352" s="231"/>
      <c r="E352" s="3"/>
      <c r="F352" s="3"/>
      <c r="G352" s="3"/>
      <c r="H352" s="3"/>
      <c r="J352" s="226"/>
      <c r="K352" s="3"/>
      <c r="L352" s="3"/>
      <c r="O352" s="227"/>
      <c r="Q352" s="94"/>
      <c r="R352" s="94"/>
      <c r="S352" s="94"/>
      <c r="T352" s="94"/>
    </row>
    <row r="353" ht="15.75" customHeight="1">
      <c r="A353" s="234"/>
      <c r="B353" s="222"/>
      <c r="C353" s="223"/>
      <c r="D353" s="231"/>
      <c r="E353" s="3"/>
      <c r="F353" s="3"/>
      <c r="G353" s="3"/>
      <c r="H353" s="3"/>
      <c r="J353" s="226"/>
      <c r="K353" s="3"/>
      <c r="L353" s="3"/>
      <c r="O353" s="227"/>
      <c r="Q353" s="94"/>
      <c r="R353" s="94"/>
      <c r="S353" s="94"/>
      <c r="T353" s="94"/>
    </row>
    <row r="354" ht="15.75" customHeight="1">
      <c r="A354" s="234"/>
      <c r="B354" s="222"/>
      <c r="C354" s="223"/>
      <c r="D354" s="231"/>
      <c r="E354" s="3"/>
      <c r="F354" s="3"/>
      <c r="G354" s="3"/>
      <c r="H354" s="3"/>
      <c r="J354" s="226"/>
      <c r="K354" s="3"/>
      <c r="L354" s="3"/>
      <c r="O354" s="227"/>
      <c r="Q354" s="94"/>
      <c r="R354" s="94"/>
      <c r="S354" s="94"/>
      <c r="T354" s="94"/>
    </row>
    <row r="355" ht="15.75" customHeight="1">
      <c r="A355" s="234"/>
      <c r="B355" s="222"/>
      <c r="C355" s="223"/>
      <c r="D355" s="231"/>
      <c r="E355" s="3"/>
      <c r="F355" s="3"/>
      <c r="G355" s="3"/>
      <c r="H355" s="3"/>
      <c r="J355" s="226"/>
      <c r="K355" s="3"/>
      <c r="L355" s="3"/>
      <c r="O355" s="227"/>
      <c r="Q355" s="94"/>
      <c r="R355" s="94"/>
      <c r="S355" s="94"/>
      <c r="T355" s="94"/>
    </row>
    <row r="356" ht="15.75" customHeight="1">
      <c r="A356" s="234"/>
      <c r="B356" s="222"/>
      <c r="C356" s="223"/>
      <c r="D356" s="231"/>
      <c r="E356" s="3"/>
      <c r="F356" s="3"/>
      <c r="G356" s="3"/>
      <c r="H356" s="3"/>
      <c r="J356" s="226"/>
      <c r="K356" s="3"/>
      <c r="L356" s="3"/>
      <c r="O356" s="227"/>
      <c r="Q356" s="94"/>
      <c r="R356" s="94"/>
      <c r="S356" s="94"/>
      <c r="T356" s="94"/>
    </row>
    <row r="357" ht="15.75" customHeight="1">
      <c r="A357" s="234"/>
      <c r="B357" s="222"/>
      <c r="C357" s="223"/>
      <c r="D357" s="231"/>
      <c r="E357" s="3"/>
      <c r="F357" s="3"/>
      <c r="G357" s="3"/>
      <c r="H357" s="3"/>
      <c r="J357" s="226"/>
      <c r="K357" s="3"/>
      <c r="L357" s="3"/>
      <c r="O357" s="227"/>
      <c r="Q357" s="94"/>
      <c r="R357" s="94"/>
      <c r="S357" s="94"/>
      <c r="T357" s="94"/>
    </row>
    <row r="358" ht="15.75" customHeight="1">
      <c r="A358" s="234"/>
      <c r="B358" s="222"/>
      <c r="C358" s="223"/>
      <c r="D358" s="231"/>
      <c r="E358" s="3"/>
      <c r="F358" s="3"/>
      <c r="G358" s="3"/>
      <c r="H358" s="3"/>
      <c r="J358" s="226"/>
      <c r="K358" s="3"/>
      <c r="L358" s="3"/>
      <c r="O358" s="227"/>
      <c r="Q358" s="94"/>
      <c r="R358" s="94"/>
      <c r="S358" s="94"/>
      <c r="T358" s="94"/>
    </row>
    <row r="359" ht="15.75" customHeight="1">
      <c r="A359" s="234"/>
      <c r="B359" s="222"/>
      <c r="C359" s="223"/>
      <c r="D359" s="231"/>
      <c r="E359" s="3"/>
      <c r="F359" s="3"/>
      <c r="G359" s="3"/>
      <c r="H359" s="3"/>
      <c r="J359" s="226"/>
      <c r="K359" s="3"/>
      <c r="L359" s="3"/>
      <c r="O359" s="227"/>
      <c r="Q359" s="94"/>
      <c r="R359" s="94"/>
      <c r="S359" s="94"/>
      <c r="T359" s="94"/>
    </row>
    <row r="360" ht="15.75" customHeight="1">
      <c r="A360" s="234"/>
      <c r="B360" s="222"/>
      <c r="C360" s="223"/>
      <c r="D360" s="231"/>
      <c r="E360" s="3"/>
      <c r="F360" s="3"/>
      <c r="G360" s="3"/>
      <c r="H360" s="3"/>
      <c r="J360" s="226"/>
      <c r="K360" s="3"/>
      <c r="L360" s="3"/>
      <c r="O360" s="227"/>
      <c r="Q360" s="94"/>
      <c r="R360" s="94"/>
      <c r="S360" s="94"/>
      <c r="T360" s="94"/>
    </row>
    <row r="361" ht="15.75" customHeight="1">
      <c r="A361" s="234"/>
      <c r="B361" s="222"/>
      <c r="C361" s="223"/>
      <c r="D361" s="231"/>
      <c r="E361" s="3"/>
      <c r="F361" s="3"/>
      <c r="G361" s="3"/>
      <c r="H361" s="3"/>
      <c r="J361" s="226"/>
      <c r="K361" s="3"/>
      <c r="L361" s="3"/>
      <c r="O361" s="227"/>
      <c r="Q361" s="94"/>
      <c r="R361" s="94"/>
      <c r="S361" s="94"/>
      <c r="T361" s="94"/>
    </row>
    <row r="362" ht="15.75" customHeight="1">
      <c r="A362" s="234"/>
      <c r="B362" s="222"/>
      <c r="C362" s="223"/>
      <c r="D362" s="231"/>
      <c r="E362" s="3"/>
      <c r="F362" s="3"/>
      <c r="G362" s="3"/>
      <c r="H362" s="3"/>
      <c r="J362" s="226"/>
      <c r="K362" s="3"/>
      <c r="L362" s="3"/>
      <c r="O362" s="227"/>
      <c r="Q362" s="94"/>
      <c r="R362" s="94"/>
      <c r="S362" s="94"/>
      <c r="T362" s="94"/>
    </row>
    <row r="363" ht="15.75" customHeight="1">
      <c r="A363" s="234"/>
      <c r="B363" s="222"/>
      <c r="C363" s="223"/>
      <c r="D363" s="231"/>
      <c r="E363" s="3"/>
      <c r="F363" s="3"/>
      <c r="G363" s="3"/>
      <c r="H363" s="3"/>
      <c r="J363" s="226"/>
      <c r="K363" s="3"/>
      <c r="L363" s="3"/>
      <c r="O363" s="227"/>
      <c r="Q363" s="94"/>
      <c r="R363" s="94"/>
      <c r="S363" s="94"/>
      <c r="T363" s="94"/>
    </row>
    <row r="364" ht="15.75" customHeight="1">
      <c r="A364" s="234"/>
      <c r="B364" s="222"/>
      <c r="C364" s="223"/>
      <c r="D364" s="231"/>
      <c r="E364" s="3"/>
      <c r="F364" s="3"/>
      <c r="G364" s="3"/>
      <c r="H364" s="3"/>
      <c r="J364" s="226"/>
      <c r="K364" s="3"/>
      <c r="L364" s="3"/>
      <c r="O364" s="227"/>
      <c r="Q364" s="94"/>
      <c r="R364" s="94"/>
      <c r="S364" s="94"/>
      <c r="T364" s="94"/>
    </row>
    <row r="365" ht="15.75" customHeight="1">
      <c r="A365" s="234"/>
      <c r="B365" s="222"/>
      <c r="C365" s="223"/>
      <c r="D365" s="231"/>
      <c r="E365" s="3"/>
      <c r="F365" s="3"/>
      <c r="G365" s="3"/>
      <c r="H365" s="3"/>
      <c r="J365" s="226"/>
      <c r="K365" s="3"/>
      <c r="L365" s="3"/>
      <c r="O365" s="227"/>
      <c r="Q365" s="94"/>
      <c r="R365" s="94"/>
      <c r="S365" s="94"/>
      <c r="T365" s="94"/>
    </row>
    <row r="366" ht="15.75" customHeight="1">
      <c r="A366" s="234"/>
      <c r="B366" s="222"/>
      <c r="C366" s="223"/>
      <c r="D366" s="231"/>
      <c r="E366" s="3"/>
      <c r="F366" s="3"/>
      <c r="G366" s="3"/>
      <c r="H366" s="3"/>
      <c r="J366" s="226"/>
      <c r="K366" s="3"/>
      <c r="L366" s="3"/>
      <c r="O366" s="227"/>
      <c r="Q366" s="94"/>
      <c r="R366" s="94"/>
      <c r="S366" s="94"/>
      <c r="T366" s="94"/>
    </row>
    <row r="367" ht="15.75" customHeight="1">
      <c r="A367" s="234"/>
      <c r="B367" s="222"/>
      <c r="C367" s="223"/>
      <c r="D367" s="231"/>
      <c r="E367" s="3"/>
      <c r="F367" s="3"/>
      <c r="G367" s="3"/>
      <c r="H367" s="3"/>
      <c r="J367" s="226"/>
      <c r="K367" s="3"/>
      <c r="L367" s="3"/>
      <c r="O367" s="227"/>
      <c r="Q367" s="94"/>
      <c r="R367" s="94"/>
      <c r="S367" s="94"/>
      <c r="T367" s="94"/>
    </row>
    <row r="368" ht="15.75" customHeight="1">
      <c r="A368" s="234"/>
      <c r="B368" s="222"/>
      <c r="C368" s="223"/>
      <c r="D368" s="231"/>
      <c r="E368" s="3"/>
      <c r="F368" s="3"/>
      <c r="G368" s="3"/>
      <c r="H368" s="3"/>
      <c r="J368" s="226"/>
      <c r="K368" s="3"/>
      <c r="L368" s="3"/>
      <c r="O368" s="227"/>
      <c r="Q368" s="94"/>
      <c r="R368" s="94"/>
      <c r="S368" s="94"/>
      <c r="T368" s="94"/>
    </row>
    <row r="369" ht="15.75" customHeight="1">
      <c r="A369" s="234"/>
      <c r="B369" s="222"/>
      <c r="C369" s="223"/>
      <c r="D369" s="231"/>
      <c r="E369" s="3"/>
      <c r="F369" s="3"/>
      <c r="G369" s="3"/>
      <c r="H369" s="3"/>
      <c r="J369" s="226"/>
      <c r="K369" s="3"/>
      <c r="L369" s="3"/>
      <c r="O369" s="227"/>
      <c r="Q369" s="94"/>
      <c r="R369" s="94"/>
      <c r="S369" s="94"/>
      <c r="T369" s="94"/>
    </row>
    <row r="370" ht="15.75" customHeight="1">
      <c r="A370" s="234"/>
      <c r="B370" s="222"/>
      <c r="C370" s="223"/>
      <c r="D370" s="231"/>
      <c r="E370" s="3"/>
      <c r="F370" s="3"/>
      <c r="G370" s="3"/>
      <c r="H370" s="3"/>
      <c r="J370" s="226"/>
      <c r="K370" s="3"/>
      <c r="L370" s="3"/>
      <c r="O370" s="227"/>
      <c r="Q370" s="94"/>
      <c r="R370" s="94"/>
      <c r="S370" s="94"/>
      <c r="T370" s="94"/>
    </row>
    <row r="371" ht="15.75" customHeight="1">
      <c r="A371" s="234"/>
      <c r="B371" s="222"/>
      <c r="C371" s="223"/>
      <c r="D371" s="231"/>
      <c r="E371" s="3"/>
      <c r="F371" s="3"/>
      <c r="G371" s="3"/>
      <c r="H371" s="3"/>
      <c r="J371" s="226"/>
      <c r="K371" s="3"/>
      <c r="L371" s="3"/>
      <c r="O371" s="227"/>
      <c r="Q371" s="94"/>
      <c r="R371" s="94"/>
      <c r="S371" s="94"/>
      <c r="T371" s="94"/>
    </row>
    <row r="372" ht="15.75" customHeight="1">
      <c r="A372" s="234"/>
      <c r="B372" s="222"/>
      <c r="C372" s="223"/>
      <c r="D372" s="231"/>
      <c r="E372" s="3"/>
      <c r="F372" s="3"/>
      <c r="G372" s="3"/>
      <c r="H372" s="3"/>
      <c r="J372" s="226"/>
      <c r="K372" s="3"/>
      <c r="L372" s="3"/>
      <c r="O372" s="227"/>
      <c r="Q372" s="94"/>
      <c r="R372" s="94"/>
      <c r="S372" s="94"/>
      <c r="T372" s="94"/>
    </row>
    <row r="373" ht="15.75" customHeight="1">
      <c r="A373" s="234"/>
      <c r="B373" s="222"/>
      <c r="C373" s="223"/>
      <c r="D373" s="231"/>
      <c r="E373" s="3"/>
      <c r="F373" s="3"/>
      <c r="G373" s="3"/>
      <c r="H373" s="3"/>
      <c r="J373" s="226"/>
      <c r="K373" s="3"/>
      <c r="L373" s="3"/>
      <c r="O373" s="227"/>
      <c r="Q373" s="94"/>
      <c r="R373" s="94"/>
      <c r="S373" s="94"/>
      <c r="T373" s="94"/>
    </row>
    <row r="374" ht="15.75" customHeight="1">
      <c r="A374" s="234"/>
      <c r="B374" s="222"/>
      <c r="C374" s="223"/>
      <c r="D374" s="231"/>
      <c r="E374" s="3"/>
      <c r="F374" s="3"/>
      <c r="G374" s="3"/>
      <c r="H374" s="3"/>
      <c r="J374" s="226"/>
      <c r="K374" s="3"/>
      <c r="L374" s="3"/>
      <c r="O374" s="227"/>
      <c r="Q374" s="94"/>
      <c r="R374" s="94"/>
      <c r="S374" s="94"/>
      <c r="T374" s="94"/>
    </row>
    <row r="375" ht="15.75" customHeight="1">
      <c r="A375" s="234"/>
      <c r="B375" s="222"/>
      <c r="C375" s="223"/>
      <c r="D375" s="231"/>
      <c r="E375" s="3"/>
      <c r="F375" s="3"/>
      <c r="G375" s="3"/>
      <c r="H375" s="3"/>
      <c r="J375" s="226"/>
      <c r="K375" s="3"/>
      <c r="L375" s="3"/>
      <c r="O375" s="227"/>
      <c r="Q375" s="94"/>
      <c r="R375" s="94"/>
      <c r="S375" s="94"/>
      <c r="T375" s="94"/>
    </row>
    <row r="376" ht="15.75" customHeight="1">
      <c r="A376" s="234"/>
      <c r="B376" s="222"/>
      <c r="C376" s="223"/>
      <c r="D376" s="231"/>
      <c r="E376" s="3"/>
      <c r="F376" s="3"/>
      <c r="G376" s="3"/>
      <c r="H376" s="3"/>
      <c r="J376" s="226"/>
      <c r="K376" s="3"/>
      <c r="L376" s="3"/>
      <c r="O376" s="227"/>
      <c r="Q376" s="94"/>
      <c r="R376" s="94"/>
      <c r="S376" s="94"/>
      <c r="T376" s="94"/>
    </row>
    <row r="377" ht="15.75" customHeight="1">
      <c r="A377" s="234"/>
      <c r="B377" s="222"/>
      <c r="C377" s="223"/>
      <c r="D377" s="231"/>
      <c r="E377" s="3"/>
      <c r="F377" s="3"/>
      <c r="G377" s="3"/>
      <c r="H377" s="3"/>
      <c r="J377" s="226"/>
      <c r="K377" s="3"/>
      <c r="L377" s="3"/>
      <c r="O377" s="227"/>
      <c r="Q377" s="94"/>
      <c r="R377" s="94"/>
      <c r="S377" s="94"/>
      <c r="T377" s="94"/>
    </row>
    <row r="378" ht="15.75" customHeight="1">
      <c r="A378" s="234"/>
      <c r="B378" s="222"/>
      <c r="C378" s="223"/>
      <c r="D378" s="231"/>
      <c r="E378" s="3"/>
      <c r="F378" s="3"/>
      <c r="G378" s="3"/>
      <c r="H378" s="3"/>
      <c r="J378" s="226"/>
      <c r="K378" s="3"/>
      <c r="L378" s="3"/>
      <c r="O378" s="227"/>
      <c r="Q378" s="94"/>
      <c r="R378" s="94"/>
      <c r="S378" s="94"/>
      <c r="T378" s="94"/>
    </row>
    <row r="379" ht="15.75" customHeight="1">
      <c r="A379" s="234"/>
      <c r="B379" s="222"/>
      <c r="C379" s="223"/>
      <c r="D379" s="231"/>
      <c r="E379" s="3"/>
      <c r="F379" s="3"/>
      <c r="G379" s="3"/>
      <c r="H379" s="3"/>
      <c r="J379" s="226"/>
      <c r="K379" s="3"/>
      <c r="L379" s="3"/>
      <c r="O379" s="227"/>
      <c r="Q379" s="94"/>
      <c r="R379" s="94"/>
      <c r="S379" s="94"/>
      <c r="T379" s="94"/>
    </row>
    <row r="380" ht="15.75" customHeight="1">
      <c r="A380" s="234"/>
      <c r="B380" s="222"/>
      <c r="C380" s="223"/>
      <c r="D380" s="231"/>
      <c r="E380" s="3"/>
      <c r="F380" s="3"/>
      <c r="G380" s="3"/>
      <c r="H380" s="3"/>
      <c r="J380" s="226"/>
      <c r="K380" s="3"/>
      <c r="L380" s="3"/>
      <c r="O380" s="227"/>
      <c r="Q380" s="94"/>
      <c r="R380" s="94"/>
      <c r="S380" s="94"/>
      <c r="T380" s="94"/>
    </row>
    <row r="381" ht="15.75" customHeight="1">
      <c r="A381" s="234"/>
      <c r="B381" s="222"/>
      <c r="C381" s="223"/>
      <c r="D381" s="231"/>
      <c r="E381" s="3"/>
      <c r="F381" s="3"/>
      <c r="G381" s="3"/>
      <c r="H381" s="3"/>
      <c r="J381" s="226"/>
      <c r="K381" s="3"/>
      <c r="L381" s="3"/>
      <c r="O381" s="227"/>
      <c r="Q381" s="94"/>
      <c r="R381" s="94"/>
      <c r="S381" s="94"/>
      <c r="T381" s="94"/>
    </row>
    <row r="382" ht="15.75" customHeight="1">
      <c r="A382" s="234"/>
      <c r="B382" s="222"/>
      <c r="C382" s="223"/>
      <c r="D382" s="231"/>
      <c r="E382" s="3"/>
      <c r="F382" s="3"/>
      <c r="G382" s="3"/>
      <c r="H382" s="3"/>
      <c r="J382" s="226"/>
      <c r="K382" s="3"/>
      <c r="L382" s="3"/>
      <c r="O382" s="227"/>
      <c r="Q382" s="94"/>
      <c r="R382" s="94"/>
      <c r="S382" s="94"/>
      <c r="T382" s="94"/>
    </row>
    <row r="383" ht="15.75" customHeight="1">
      <c r="A383" s="234"/>
      <c r="B383" s="222"/>
      <c r="C383" s="223"/>
      <c r="D383" s="231"/>
      <c r="E383" s="3"/>
      <c r="F383" s="3"/>
      <c r="G383" s="3"/>
      <c r="H383" s="3"/>
      <c r="J383" s="226"/>
      <c r="K383" s="3"/>
      <c r="L383" s="3"/>
      <c r="O383" s="227"/>
      <c r="Q383" s="94"/>
      <c r="R383" s="94"/>
      <c r="S383" s="94"/>
      <c r="T383" s="94"/>
    </row>
    <row r="384" ht="15.75" customHeight="1">
      <c r="A384" s="234"/>
      <c r="B384" s="222"/>
      <c r="C384" s="223"/>
      <c r="D384" s="231"/>
      <c r="E384" s="3"/>
      <c r="F384" s="3"/>
      <c r="G384" s="3"/>
      <c r="H384" s="3"/>
      <c r="J384" s="226"/>
      <c r="K384" s="3"/>
      <c r="L384" s="3"/>
      <c r="O384" s="227"/>
      <c r="Q384" s="94"/>
      <c r="R384" s="94"/>
      <c r="S384" s="94"/>
      <c r="T384" s="94"/>
    </row>
    <row r="385" ht="15.75" customHeight="1">
      <c r="A385" s="234"/>
      <c r="B385" s="222"/>
      <c r="C385" s="223"/>
      <c r="D385" s="231"/>
      <c r="E385" s="3"/>
      <c r="F385" s="3"/>
      <c r="G385" s="3"/>
      <c r="H385" s="3"/>
      <c r="J385" s="226"/>
      <c r="K385" s="3"/>
      <c r="L385" s="3"/>
      <c r="O385" s="227"/>
      <c r="Q385" s="94"/>
      <c r="R385" s="94"/>
      <c r="S385" s="94"/>
      <c r="T385" s="94"/>
    </row>
    <row r="386" ht="15.75" customHeight="1">
      <c r="A386" s="234"/>
      <c r="B386" s="222"/>
      <c r="C386" s="223"/>
      <c r="D386" s="231"/>
      <c r="E386" s="3"/>
      <c r="F386" s="3"/>
      <c r="G386" s="3"/>
      <c r="H386" s="3"/>
      <c r="J386" s="226"/>
      <c r="K386" s="3"/>
      <c r="L386" s="3"/>
      <c r="O386" s="227"/>
      <c r="Q386" s="94"/>
      <c r="R386" s="94"/>
      <c r="S386" s="94"/>
      <c r="T386" s="94"/>
    </row>
    <row r="387" ht="15.75" customHeight="1">
      <c r="A387" s="234"/>
      <c r="B387" s="222"/>
      <c r="C387" s="223"/>
      <c r="D387" s="231"/>
      <c r="E387" s="3"/>
      <c r="F387" s="3"/>
      <c r="G387" s="3"/>
      <c r="H387" s="3"/>
      <c r="J387" s="226"/>
      <c r="K387" s="3"/>
      <c r="L387" s="3"/>
      <c r="O387" s="227"/>
      <c r="Q387" s="94"/>
      <c r="R387" s="94"/>
      <c r="S387" s="94"/>
      <c r="T387" s="94"/>
    </row>
    <row r="388" ht="15.75" customHeight="1">
      <c r="A388" s="234"/>
      <c r="B388" s="222"/>
      <c r="C388" s="223"/>
      <c r="D388" s="231"/>
      <c r="E388" s="3"/>
      <c r="F388" s="3"/>
      <c r="G388" s="3"/>
      <c r="H388" s="3"/>
      <c r="J388" s="226"/>
      <c r="K388" s="3"/>
      <c r="L388" s="3"/>
      <c r="O388" s="227"/>
      <c r="Q388" s="94"/>
      <c r="R388" s="94"/>
      <c r="S388" s="94"/>
      <c r="T388" s="94"/>
    </row>
    <row r="389" ht="15.75" customHeight="1">
      <c r="A389" s="234"/>
      <c r="B389" s="222"/>
      <c r="C389" s="223"/>
      <c r="D389" s="231"/>
      <c r="E389" s="3"/>
      <c r="F389" s="3"/>
      <c r="G389" s="3"/>
      <c r="H389" s="3"/>
      <c r="J389" s="226"/>
      <c r="K389" s="3"/>
      <c r="L389" s="3"/>
      <c r="O389" s="227"/>
      <c r="Q389" s="94"/>
      <c r="R389" s="94"/>
      <c r="S389" s="94"/>
      <c r="T389" s="94"/>
    </row>
    <row r="390" ht="15.75" customHeight="1">
      <c r="A390" s="234"/>
      <c r="B390" s="222"/>
      <c r="C390" s="223"/>
      <c r="D390" s="231"/>
      <c r="E390" s="3"/>
      <c r="F390" s="3"/>
      <c r="G390" s="3"/>
      <c r="H390" s="3"/>
      <c r="J390" s="226"/>
      <c r="K390" s="3"/>
      <c r="L390" s="3"/>
      <c r="O390" s="227"/>
      <c r="Q390" s="94"/>
      <c r="R390" s="94"/>
      <c r="S390" s="94"/>
      <c r="T390" s="94"/>
    </row>
    <row r="391" ht="15.75" customHeight="1">
      <c r="A391" s="234"/>
      <c r="B391" s="222"/>
      <c r="C391" s="223"/>
      <c r="D391" s="231"/>
      <c r="E391" s="3"/>
      <c r="F391" s="3"/>
      <c r="G391" s="3"/>
      <c r="H391" s="3"/>
      <c r="J391" s="226"/>
      <c r="K391" s="3"/>
      <c r="L391" s="3"/>
      <c r="O391" s="227"/>
      <c r="Q391" s="94"/>
      <c r="R391" s="94"/>
      <c r="S391" s="94"/>
      <c r="T391" s="94"/>
    </row>
    <row r="392" ht="15.75" customHeight="1">
      <c r="A392" s="234"/>
      <c r="B392" s="222"/>
      <c r="C392" s="223"/>
      <c r="D392" s="231"/>
      <c r="E392" s="3"/>
      <c r="F392" s="3"/>
      <c r="G392" s="3"/>
      <c r="H392" s="3"/>
      <c r="J392" s="226"/>
      <c r="K392" s="3"/>
      <c r="L392" s="3"/>
      <c r="O392" s="227"/>
      <c r="Q392" s="94"/>
      <c r="R392" s="94"/>
      <c r="S392" s="94"/>
      <c r="T392" s="94"/>
    </row>
    <row r="393" ht="15.75" customHeight="1">
      <c r="A393" s="234"/>
      <c r="B393" s="222"/>
      <c r="C393" s="223"/>
      <c r="D393" s="231"/>
      <c r="E393" s="3"/>
      <c r="F393" s="3"/>
      <c r="G393" s="3"/>
      <c r="H393" s="3"/>
      <c r="J393" s="226"/>
      <c r="K393" s="3"/>
      <c r="L393" s="3"/>
      <c r="O393" s="227"/>
      <c r="Q393" s="94"/>
      <c r="R393" s="94"/>
      <c r="S393" s="94"/>
      <c r="T393" s="94"/>
    </row>
    <row r="394" ht="15.75" customHeight="1">
      <c r="A394" s="234"/>
      <c r="B394" s="222"/>
      <c r="C394" s="223"/>
      <c r="D394" s="231"/>
      <c r="E394" s="3"/>
      <c r="F394" s="3"/>
      <c r="G394" s="3"/>
      <c r="H394" s="3"/>
      <c r="J394" s="226"/>
      <c r="K394" s="3"/>
      <c r="L394" s="3"/>
      <c r="O394" s="227"/>
      <c r="Q394" s="94"/>
      <c r="R394" s="94"/>
      <c r="S394" s="94"/>
      <c r="T394" s="94"/>
    </row>
    <row r="395" ht="15.75" customHeight="1">
      <c r="A395" s="234"/>
      <c r="B395" s="222"/>
      <c r="C395" s="223"/>
      <c r="D395" s="231"/>
      <c r="E395" s="3"/>
      <c r="F395" s="3"/>
      <c r="G395" s="3"/>
      <c r="H395" s="3"/>
      <c r="J395" s="226"/>
      <c r="K395" s="3"/>
      <c r="L395" s="3"/>
      <c r="O395" s="227"/>
      <c r="Q395" s="94"/>
      <c r="R395" s="94"/>
      <c r="S395" s="94"/>
      <c r="T395" s="94"/>
    </row>
    <row r="396" ht="15.75" customHeight="1">
      <c r="A396" s="234"/>
      <c r="B396" s="222"/>
      <c r="C396" s="223"/>
      <c r="D396" s="231"/>
      <c r="E396" s="3"/>
      <c r="F396" s="3"/>
      <c r="G396" s="3"/>
      <c r="H396" s="3"/>
      <c r="J396" s="226"/>
      <c r="K396" s="3"/>
      <c r="L396" s="3"/>
      <c r="O396" s="227"/>
      <c r="Q396" s="94"/>
      <c r="R396" s="94"/>
      <c r="S396" s="94"/>
      <c r="T396" s="94"/>
    </row>
    <row r="397" ht="15.75" customHeight="1">
      <c r="A397" s="234"/>
      <c r="B397" s="222"/>
      <c r="C397" s="223"/>
      <c r="D397" s="231"/>
      <c r="E397" s="3"/>
      <c r="F397" s="3"/>
      <c r="G397" s="3"/>
      <c r="H397" s="3"/>
      <c r="J397" s="226"/>
      <c r="K397" s="3"/>
      <c r="L397" s="3"/>
      <c r="O397" s="227"/>
      <c r="Q397" s="94"/>
      <c r="R397" s="94"/>
      <c r="S397" s="94"/>
      <c r="T397" s="94"/>
    </row>
    <row r="398" ht="15.75" customHeight="1">
      <c r="A398" s="234"/>
      <c r="B398" s="222"/>
      <c r="C398" s="223"/>
      <c r="D398" s="231"/>
      <c r="E398" s="3"/>
      <c r="F398" s="3"/>
      <c r="G398" s="3"/>
      <c r="H398" s="3"/>
      <c r="J398" s="226"/>
      <c r="K398" s="3"/>
      <c r="L398" s="3"/>
      <c r="O398" s="227"/>
      <c r="Q398" s="94"/>
      <c r="R398" s="94"/>
      <c r="S398" s="94"/>
      <c r="T398" s="94"/>
    </row>
    <row r="399" ht="15.75" customHeight="1">
      <c r="A399" s="234"/>
      <c r="B399" s="222"/>
      <c r="C399" s="223"/>
      <c r="D399" s="231"/>
      <c r="E399" s="3"/>
      <c r="F399" s="3"/>
      <c r="G399" s="3"/>
      <c r="H399" s="3"/>
      <c r="J399" s="226"/>
      <c r="K399" s="3"/>
      <c r="L399" s="3"/>
      <c r="O399" s="227"/>
      <c r="Q399" s="94"/>
      <c r="R399" s="94"/>
      <c r="S399" s="94"/>
      <c r="T399" s="94"/>
    </row>
    <row r="400" ht="15.75" customHeight="1">
      <c r="A400" s="234"/>
      <c r="B400" s="222"/>
      <c r="C400" s="223"/>
      <c r="D400" s="231"/>
      <c r="E400" s="3"/>
      <c r="F400" s="3"/>
      <c r="G400" s="3"/>
      <c r="H400" s="3"/>
      <c r="J400" s="226"/>
      <c r="K400" s="3"/>
      <c r="L400" s="3"/>
      <c r="O400" s="227"/>
      <c r="Q400" s="94"/>
      <c r="R400" s="94"/>
      <c r="S400" s="94"/>
      <c r="T400" s="94"/>
    </row>
    <row r="401" ht="15.75" customHeight="1">
      <c r="A401" s="234"/>
      <c r="B401" s="222"/>
      <c r="C401" s="223"/>
      <c r="D401" s="231"/>
      <c r="E401" s="3"/>
      <c r="F401" s="3"/>
      <c r="G401" s="3"/>
      <c r="H401" s="3"/>
      <c r="J401" s="226"/>
      <c r="K401" s="3"/>
      <c r="L401" s="3"/>
      <c r="O401" s="227"/>
      <c r="Q401" s="94"/>
      <c r="R401" s="94"/>
      <c r="S401" s="94"/>
      <c r="T401" s="94"/>
    </row>
    <row r="402" ht="15.75" customHeight="1">
      <c r="A402" s="234"/>
      <c r="B402" s="222"/>
      <c r="C402" s="223"/>
      <c r="D402" s="231"/>
      <c r="E402" s="3"/>
      <c r="F402" s="3"/>
      <c r="G402" s="3"/>
      <c r="H402" s="3"/>
      <c r="J402" s="226"/>
      <c r="K402" s="3"/>
      <c r="L402" s="3"/>
      <c r="O402" s="227"/>
      <c r="Q402" s="94"/>
      <c r="R402" s="94"/>
      <c r="S402" s="94"/>
      <c r="T402" s="94"/>
    </row>
    <row r="403" ht="15.75" customHeight="1">
      <c r="A403" s="234"/>
      <c r="B403" s="222"/>
      <c r="C403" s="223"/>
      <c r="D403" s="231"/>
      <c r="E403" s="3"/>
      <c r="F403" s="3"/>
      <c r="G403" s="3"/>
      <c r="H403" s="3"/>
      <c r="J403" s="226"/>
      <c r="K403" s="3"/>
      <c r="L403" s="3"/>
      <c r="O403" s="227"/>
      <c r="Q403" s="94"/>
      <c r="R403" s="94"/>
      <c r="S403" s="94"/>
      <c r="T403" s="94"/>
    </row>
    <row r="404" ht="15.75" customHeight="1">
      <c r="A404" s="234"/>
      <c r="B404" s="222"/>
      <c r="C404" s="223"/>
      <c r="D404" s="231"/>
      <c r="E404" s="3"/>
      <c r="F404" s="3"/>
      <c r="G404" s="3"/>
      <c r="H404" s="3"/>
      <c r="J404" s="226"/>
      <c r="K404" s="3"/>
      <c r="L404" s="3"/>
      <c r="O404" s="227"/>
      <c r="Q404" s="94"/>
      <c r="R404" s="94"/>
      <c r="S404" s="94"/>
      <c r="T404" s="94"/>
    </row>
    <row r="405" ht="15.75" customHeight="1">
      <c r="A405" s="234"/>
      <c r="B405" s="222"/>
      <c r="C405" s="223"/>
      <c r="D405" s="231"/>
      <c r="E405" s="3"/>
      <c r="F405" s="3"/>
      <c r="G405" s="3"/>
      <c r="H405" s="3"/>
      <c r="J405" s="226"/>
      <c r="K405" s="3"/>
      <c r="L405" s="3"/>
      <c r="O405" s="227"/>
      <c r="Q405" s="94"/>
      <c r="R405" s="94"/>
      <c r="S405" s="94"/>
      <c r="T405" s="94"/>
    </row>
    <row r="406" ht="15.75" customHeight="1">
      <c r="A406" s="234"/>
      <c r="B406" s="222"/>
      <c r="C406" s="223"/>
      <c r="D406" s="231"/>
      <c r="E406" s="3"/>
      <c r="F406" s="3"/>
      <c r="G406" s="3"/>
      <c r="H406" s="3"/>
      <c r="J406" s="226"/>
      <c r="K406" s="3"/>
      <c r="L406" s="3"/>
      <c r="O406" s="227"/>
      <c r="Q406" s="94"/>
      <c r="R406" s="94"/>
      <c r="S406" s="94"/>
      <c r="T406" s="94"/>
    </row>
    <row r="407" ht="15.75" customHeight="1">
      <c r="A407" s="234"/>
      <c r="B407" s="222"/>
      <c r="C407" s="223"/>
      <c r="D407" s="231"/>
      <c r="E407" s="3"/>
      <c r="F407" s="3"/>
      <c r="G407" s="3"/>
      <c r="H407" s="3"/>
      <c r="J407" s="226"/>
      <c r="K407" s="3"/>
      <c r="L407" s="3"/>
      <c r="O407" s="227"/>
      <c r="Q407" s="94"/>
      <c r="R407" s="94"/>
      <c r="S407" s="94"/>
      <c r="T407" s="94"/>
    </row>
    <row r="408" ht="15.75" customHeight="1">
      <c r="A408" s="234"/>
      <c r="B408" s="222"/>
      <c r="C408" s="223"/>
      <c r="D408" s="231"/>
      <c r="E408" s="3"/>
      <c r="F408" s="3"/>
      <c r="G408" s="3"/>
      <c r="H408" s="3"/>
      <c r="J408" s="226"/>
      <c r="K408" s="3"/>
      <c r="L408" s="3"/>
      <c r="O408" s="227"/>
      <c r="Q408" s="94"/>
      <c r="R408" s="94"/>
      <c r="S408" s="94"/>
      <c r="T408" s="94"/>
    </row>
    <row r="409" ht="15.75" customHeight="1">
      <c r="A409" s="234"/>
      <c r="B409" s="222"/>
      <c r="C409" s="223"/>
      <c r="D409" s="231"/>
      <c r="E409" s="3"/>
      <c r="F409" s="3"/>
      <c r="G409" s="3"/>
      <c r="H409" s="3"/>
      <c r="J409" s="226"/>
      <c r="K409" s="3"/>
      <c r="L409" s="3"/>
      <c r="O409" s="227"/>
      <c r="Q409" s="94"/>
      <c r="R409" s="94"/>
      <c r="S409" s="94"/>
      <c r="T409" s="94"/>
    </row>
    <row r="410" ht="15.75" customHeight="1">
      <c r="A410" s="234"/>
      <c r="B410" s="222"/>
      <c r="C410" s="223"/>
      <c r="D410" s="231"/>
      <c r="E410" s="3"/>
      <c r="F410" s="3"/>
      <c r="G410" s="3"/>
      <c r="H410" s="3"/>
      <c r="J410" s="226"/>
      <c r="K410" s="3"/>
      <c r="L410" s="3"/>
      <c r="O410" s="227"/>
      <c r="Q410" s="94"/>
      <c r="R410" s="94"/>
      <c r="S410" s="94"/>
      <c r="T410" s="94"/>
    </row>
    <row r="411" ht="15.75" customHeight="1">
      <c r="A411" s="234"/>
      <c r="B411" s="222"/>
      <c r="C411" s="223"/>
      <c r="D411" s="231"/>
      <c r="E411" s="3"/>
      <c r="F411" s="3"/>
      <c r="G411" s="3"/>
      <c r="H411" s="3"/>
      <c r="J411" s="226"/>
      <c r="K411" s="3"/>
      <c r="L411" s="3"/>
      <c r="O411" s="227"/>
      <c r="Q411" s="94"/>
      <c r="R411" s="94"/>
      <c r="S411" s="94"/>
      <c r="T411" s="94"/>
    </row>
    <row r="412" ht="15.75" customHeight="1">
      <c r="A412" s="234"/>
      <c r="B412" s="222"/>
      <c r="C412" s="223"/>
      <c r="D412" s="231"/>
      <c r="E412" s="3"/>
      <c r="F412" s="3"/>
      <c r="G412" s="3"/>
      <c r="H412" s="3"/>
      <c r="J412" s="226"/>
      <c r="K412" s="3"/>
      <c r="L412" s="3"/>
      <c r="O412" s="227"/>
      <c r="Q412" s="94"/>
      <c r="R412" s="94"/>
      <c r="S412" s="94"/>
      <c r="T412" s="94"/>
    </row>
    <row r="413" ht="15.75" customHeight="1">
      <c r="A413" s="234"/>
      <c r="B413" s="222"/>
      <c r="C413" s="223"/>
      <c r="D413" s="231"/>
      <c r="E413" s="3"/>
      <c r="F413" s="3"/>
      <c r="G413" s="3"/>
      <c r="H413" s="3"/>
      <c r="J413" s="226"/>
      <c r="K413" s="3"/>
      <c r="L413" s="3"/>
      <c r="O413" s="227"/>
      <c r="Q413" s="94"/>
      <c r="R413" s="94"/>
      <c r="S413" s="94"/>
      <c r="T413" s="94"/>
    </row>
    <row r="414" ht="15.75" customHeight="1">
      <c r="A414" s="234"/>
      <c r="B414" s="222"/>
      <c r="C414" s="223"/>
      <c r="D414" s="231"/>
      <c r="E414" s="3"/>
      <c r="F414" s="3"/>
      <c r="G414" s="3"/>
      <c r="H414" s="3"/>
      <c r="J414" s="226"/>
      <c r="K414" s="3"/>
      <c r="L414" s="3"/>
      <c r="O414" s="227"/>
      <c r="Q414" s="94"/>
      <c r="R414" s="94"/>
      <c r="S414" s="94"/>
      <c r="T414" s="94"/>
    </row>
    <row r="415" ht="15.75" customHeight="1">
      <c r="A415" s="234"/>
      <c r="B415" s="222"/>
      <c r="C415" s="223"/>
      <c r="D415" s="231"/>
      <c r="E415" s="3"/>
      <c r="F415" s="3"/>
      <c r="G415" s="3"/>
      <c r="H415" s="3"/>
      <c r="J415" s="226"/>
      <c r="K415" s="3"/>
      <c r="L415" s="3"/>
      <c r="O415" s="227"/>
      <c r="Q415" s="94"/>
      <c r="R415" s="94"/>
      <c r="S415" s="94"/>
      <c r="T415" s="94"/>
    </row>
    <row r="416" ht="15.75" customHeight="1">
      <c r="A416" s="234"/>
      <c r="B416" s="222"/>
      <c r="C416" s="223"/>
      <c r="D416" s="231"/>
      <c r="E416" s="3"/>
      <c r="F416" s="3"/>
      <c r="G416" s="3"/>
      <c r="H416" s="3"/>
      <c r="J416" s="226"/>
      <c r="K416" s="3"/>
      <c r="L416" s="3"/>
      <c r="O416" s="227"/>
      <c r="Q416" s="94"/>
      <c r="R416" s="94"/>
      <c r="S416" s="94"/>
      <c r="T416" s="94"/>
    </row>
    <row r="417" ht="15.75" customHeight="1">
      <c r="A417" s="234"/>
      <c r="B417" s="222"/>
      <c r="C417" s="223"/>
      <c r="D417" s="231"/>
      <c r="E417" s="3"/>
      <c r="F417" s="3"/>
      <c r="G417" s="3"/>
      <c r="H417" s="3"/>
      <c r="J417" s="226"/>
      <c r="K417" s="3"/>
      <c r="L417" s="3"/>
      <c r="O417" s="227"/>
      <c r="Q417" s="94"/>
      <c r="R417" s="94"/>
      <c r="S417" s="94"/>
      <c r="T417" s="94"/>
    </row>
    <row r="418" ht="15.75" customHeight="1">
      <c r="A418" s="234"/>
      <c r="B418" s="222"/>
      <c r="C418" s="223"/>
      <c r="D418" s="231"/>
      <c r="E418" s="3"/>
      <c r="F418" s="3"/>
      <c r="G418" s="3"/>
      <c r="H418" s="3"/>
      <c r="J418" s="226"/>
      <c r="K418" s="3"/>
      <c r="L418" s="3"/>
      <c r="O418" s="227"/>
      <c r="Q418" s="94"/>
      <c r="R418" s="94"/>
      <c r="S418" s="94"/>
      <c r="T418" s="94"/>
    </row>
    <row r="419" ht="15.75" customHeight="1">
      <c r="A419" s="234"/>
      <c r="B419" s="222"/>
      <c r="C419" s="223"/>
      <c r="D419" s="231"/>
      <c r="E419" s="3"/>
      <c r="F419" s="3"/>
      <c r="G419" s="3"/>
      <c r="H419" s="3"/>
      <c r="J419" s="226"/>
      <c r="K419" s="3"/>
      <c r="L419" s="3"/>
      <c r="O419" s="227"/>
      <c r="Q419" s="94"/>
      <c r="R419" s="94"/>
      <c r="S419" s="94"/>
      <c r="T419" s="94"/>
    </row>
    <row r="420" ht="15.75" customHeight="1">
      <c r="A420" s="234"/>
      <c r="B420" s="222"/>
      <c r="C420" s="223"/>
      <c r="D420" s="231"/>
      <c r="E420" s="3"/>
      <c r="F420" s="3"/>
      <c r="G420" s="3"/>
      <c r="H420" s="3"/>
      <c r="J420" s="226"/>
      <c r="K420" s="3"/>
      <c r="L420" s="3"/>
      <c r="O420" s="227"/>
      <c r="Q420" s="94"/>
      <c r="R420" s="94"/>
      <c r="S420" s="94"/>
      <c r="T420" s="94"/>
    </row>
    <row r="421" ht="15.75" customHeight="1">
      <c r="A421" s="234"/>
      <c r="B421" s="222"/>
      <c r="C421" s="223"/>
      <c r="D421" s="231"/>
      <c r="E421" s="3"/>
      <c r="F421" s="3"/>
      <c r="G421" s="3"/>
      <c r="H421" s="3"/>
      <c r="J421" s="226"/>
      <c r="K421" s="3"/>
      <c r="L421" s="3"/>
      <c r="O421" s="227"/>
      <c r="Q421" s="94"/>
      <c r="R421" s="94"/>
      <c r="S421" s="94"/>
      <c r="T421" s="94"/>
    </row>
    <row r="422" ht="15.75" customHeight="1">
      <c r="A422" s="234"/>
      <c r="B422" s="222"/>
      <c r="C422" s="223"/>
      <c r="D422" s="231"/>
      <c r="E422" s="3"/>
      <c r="F422" s="3"/>
      <c r="G422" s="3"/>
      <c r="H422" s="3"/>
      <c r="J422" s="226"/>
      <c r="K422" s="3"/>
      <c r="L422" s="3"/>
      <c r="O422" s="227"/>
      <c r="Q422" s="94"/>
      <c r="R422" s="94"/>
      <c r="S422" s="94"/>
      <c r="T422" s="94"/>
    </row>
    <row r="423" ht="15.75" customHeight="1">
      <c r="A423" s="234"/>
      <c r="B423" s="222"/>
      <c r="C423" s="223"/>
      <c r="D423" s="231"/>
      <c r="E423" s="3"/>
      <c r="F423" s="3"/>
      <c r="G423" s="3"/>
      <c r="H423" s="3"/>
      <c r="J423" s="226"/>
      <c r="K423" s="3"/>
      <c r="L423" s="3"/>
      <c r="O423" s="227"/>
      <c r="Q423" s="94"/>
      <c r="R423" s="94"/>
      <c r="S423" s="94"/>
      <c r="T423" s="94"/>
    </row>
    <row r="424" ht="15.75" customHeight="1">
      <c r="A424" s="234"/>
      <c r="B424" s="222"/>
      <c r="C424" s="223"/>
      <c r="D424" s="231"/>
      <c r="E424" s="3"/>
      <c r="F424" s="3"/>
      <c r="G424" s="3"/>
      <c r="H424" s="3"/>
      <c r="J424" s="226"/>
      <c r="K424" s="3"/>
      <c r="L424" s="3"/>
      <c r="O424" s="227"/>
      <c r="Q424" s="94"/>
      <c r="R424" s="94"/>
      <c r="S424" s="94"/>
      <c r="T424" s="94"/>
    </row>
    <row r="425" ht="15.75" customHeight="1">
      <c r="A425" s="234"/>
      <c r="B425" s="222"/>
      <c r="C425" s="223"/>
      <c r="D425" s="231"/>
      <c r="E425" s="3"/>
      <c r="F425" s="3"/>
      <c r="G425" s="3"/>
      <c r="H425" s="3"/>
      <c r="J425" s="226"/>
      <c r="K425" s="3"/>
      <c r="L425" s="3"/>
      <c r="O425" s="227"/>
      <c r="Q425" s="94"/>
      <c r="R425" s="94"/>
      <c r="S425" s="94"/>
      <c r="T425" s="94"/>
    </row>
    <row r="426" ht="15.75" customHeight="1">
      <c r="A426" s="234"/>
      <c r="B426" s="222"/>
      <c r="C426" s="223"/>
      <c r="D426" s="231"/>
      <c r="E426" s="3"/>
      <c r="F426" s="3"/>
      <c r="G426" s="3"/>
      <c r="H426" s="3"/>
      <c r="J426" s="226"/>
      <c r="K426" s="3"/>
      <c r="L426" s="3"/>
      <c r="O426" s="227"/>
      <c r="Q426" s="94"/>
      <c r="R426" s="94"/>
      <c r="S426" s="94"/>
      <c r="T426" s="94"/>
    </row>
    <row r="427" ht="15.75" customHeight="1">
      <c r="A427" s="234"/>
      <c r="B427" s="222"/>
      <c r="C427" s="223"/>
      <c r="D427" s="231"/>
      <c r="E427" s="3"/>
      <c r="F427" s="3"/>
      <c r="G427" s="3"/>
      <c r="H427" s="3"/>
      <c r="J427" s="226"/>
      <c r="K427" s="3"/>
      <c r="L427" s="3"/>
      <c r="O427" s="227"/>
      <c r="Q427" s="94"/>
      <c r="R427" s="94"/>
      <c r="S427" s="94"/>
      <c r="T427" s="94"/>
    </row>
    <row r="428" ht="15.75" customHeight="1">
      <c r="A428" s="234"/>
      <c r="B428" s="222"/>
      <c r="C428" s="223"/>
      <c r="D428" s="231"/>
      <c r="E428" s="3"/>
      <c r="F428" s="3"/>
      <c r="G428" s="3"/>
      <c r="H428" s="3"/>
      <c r="J428" s="226"/>
      <c r="K428" s="3"/>
      <c r="L428" s="3"/>
      <c r="O428" s="227"/>
      <c r="Q428" s="94"/>
      <c r="R428" s="94"/>
      <c r="S428" s="94"/>
      <c r="T428" s="94"/>
    </row>
    <row r="429" ht="15.75" customHeight="1">
      <c r="A429" s="234"/>
      <c r="B429" s="222"/>
      <c r="C429" s="223"/>
      <c r="D429" s="231"/>
      <c r="E429" s="3"/>
      <c r="F429" s="3"/>
      <c r="G429" s="3"/>
      <c r="H429" s="3"/>
      <c r="J429" s="226"/>
      <c r="K429" s="3"/>
      <c r="L429" s="3"/>
      <c r="O429" s="227"/>
      <c r="Q429" s="94"/>
      <c r="R429" s="94"/>
      <c r="S429" s="94"/>
      <c r="T429" s="94"/>
    </row>
    <row r="430" ht="15.75" customHeight="1">
      <c r="A430" s="234"/>
      <c r="B430" s="222"/>
      <c r="C430" s="223"/>
      <c r="D430" s="231"/>
      <c r="E430" s="3"/>
      <c r="F430" s="3"/>
      <c r="G430" s="3"/>
      <c r="H430" s="3"/>
      <c r="J430" s="226"/>
      <c r="K430" s="3"/>
      <c r="L430" s="3"/>
      <c r="O430" s="227"/>
      <c r="Q430" s="94"/>
      <c r="R430" s="94"/>
      <c r="S430" s="94"/>
      <c r="T430" s="94"/>
    </row>
    <row r="431" ht="15.75" customHeight="1">
      <c r="A431" s="234"/>
      <c r="B431" s="222"/>
      <c r="C431" s="223"/>
      <c r="D431" s="231"/>
      <c r="E431" s="3"/>
      <c r="F431" s="3"/>
      <c r="G431" s="3"/>
      <c r="H431" s="3"/>
      <c r="J431" s="226"/>
      <c r="K431" s="3"/>
      <c r="L431" s="3"/>
      <c r="O431" s="227"/>
      <c r="Q431" s="94"/>
      <c r="R431" s="94"/>
      <c r="S431" s="94"/>
      <c r="T431" s="94"/>
    </row>
    <row r="432" ht="15.75" customHeight="1">
      <c r="A432" s="234"/>
      <c r="B432" s="222"/>
      <c r="C432" s="223"/>
      <c r="D432" s="231"/>
      <c r="E432" s="3"/>
      <c r="F432" s="3"/>
      <c r="G432" s="3"/>
      <c r="H432" s="3"/>
      <c r="J432" s="226"/>
      <c r="K432" s="3"/>
      <c r="L432" s="3"/>
      <c r="O432" s="227"/>
      <c r="Q432" s="94"/>
      <c r="R432" s="94"/>
      <c r="S432" s="94"/>
      <c r="T432" s="94"/>
    </row>
    <row r="433" ht="15.75" customHeight="1">
      <c r="A433" s="234"/>
      <c r="B433" s="222"/>
      <c r="C433" s="223"/>
      <c r="D433" s="231"/>
      <c r="E433" s="3"/>
      <c r="F433" s="3"/>
      <c r="G433" s="3"/>
      <c r="H433" s="3"/>
      <c r="J433" s="226"/>
      <c r="K433" s="3"/>
      <c r="L433" s="3"/>
      <c r="O433" s="227"/>
      <c r="Q433" s="94"/>
      <c r="R433" s="94"/>
      <c r="S433" s="94"/>
      <c r="T433" s="94"/>
    </row>
    <row r="434" ht="15.75" customHeight="1">
      <c r="A434" s="234"/>
      <c r="B434" s="222"/>
      <c r="C434" s="223"/>
      <c r="D434" s="231"/>
      <c r="E434" s="3"/>
      <c r="F434" s="3"/>
      <c r="G434" s="3"/>
      <c r="H434" s="3"/>
      <c r="J434" s="226"/>
      <c r="K434" s="3"/>
      <c r="L434" s="3"/>
      <c r="O434" s="227"/>
      <c r="Q434" s="94"/>
      <c r="R434" s="94"/>
      <c r="S434" s="94"/>
      <c r="T434" s="94"/>
    </row>
    <row r="435" ht="15.75" customHeight="1">
      <c r="A435" s="234"/>
      <c r="B435" s="222"/>
      <c r="C435" s="223"/>
      <c r="D435" s="231"/>
      <c r="E435" s="3"/>
      <c r="F435" s="3"/>
      <c r="G435" s="3"/>
      <c r="H435" s="3"/>
      <c r="J435" s="226"/>
      <c r="K435" s="3"/>
      <c r="L435" s="3"/>
      <c r="O435" s="227"/>
      <c r="Q435" s="94"/>
      <c r="R435" s="94"/>
      <c r="S435" s="94"/>
      <c r="T435" s="94"/>
    </row>
    <row r="436" ht="15.75" customHeight="1">
      <c r="A436" s="234"/>
      <c r="B436" s="222"/>
      <c r="C436" s="223"/>
      <c r="D436" s="231"/>
      <c r="E436" s="3"/>
      <c r="F436" s="3"/>
      <c r="G436" s="3"/>
      <c r="H436" s="3"/>
      <c r="J436" s="226"/>
      <c r="K436" s="3"/>
      <c r="L436" s="3"/>
      <c r="O436" s="227"/>
      <c r="Q436" s="94"/>
      <c r="R436" s="94"/>
      <c r="S436" s="94"/>
      <c r="T436" s="94"/>
    </row>
    <row r="437" ht="15.75" customHeight="1">
      <c r="A437" s="234"/>
      <c r="B437" s="222"/>
      <c r="C437" s="223"/>
      <c r="D437" s="231"/>
      <c r="E437" s="3"/>
      <c r="F437" s="3"/>
      <c r="G437" s="3"/>
      <c r="H437" s="3"/>
      <c r="J437" s="226"/>
      <c r="K437" s="3"/>
      <c r="L437" s="3"/>
      <c r="O437" s="227"/>
      <c r="Q437" s="94"/>
      <c r="R437" s="94"/>
      <c r="S437" s="94"/>
      <c r="T437" s="94"/>
    </row>
    <row r="438" ht="15.75" customHeight="1">
      <c r="A438" s="234"/>
      <c r="B438" s="222"/>
      <c r="C438" s="223"/>
      <c r="D438" s="231"/>
      <c r="E438" s="3"/>
      <c r="F438" s="3"/>
      <c r="G438" s="3"/>
      <c r="H438" s="3"/>
      <c r="J438" s="226"/>
      <c r="K438" s="3"/>
      <c r="L438" s="3"/>
      <c r="O438" s="227"/>
      <c r="Q438" s="94"/>
      <c r="R438" s="94"/>
      <c r="S438" s="94"/>
      <c r="T438" s="94"/>
    </row>
    <row r="439" ht="15.75" customHeight="1">
      <c r="A439" s="234"/>
      <c r="B439" s="222"/>
      <c r="C439" s="223"/>
      <c r="D439" s="231"/>
      <c r="E439" s="3"/>
      <c r="F439" s="3"/>
      <c r="G439" s="3"/>
      <c r="H439" s="3"/>
      <c r="J439" s="226"/>
      <c r="K439" s="3"/>
      <c r="L439" s="3"/>
      <c r="O439" s="227"/>
      <c r="Q439" s="94"/>
      <c r="R439" s="94"/>
      <c r="S439" s="94"/>
      <c r="T439" s="94"/>
    </row>
    <row r="440" ht="15.75" customHeight="1">
      <c r="A440" s="234"/>
      <c r="B440" s="222"/>
      <c r="C440" s="223"/>
      <c r="D440" s="231"/>
      <c r="E440" s="3"/>
      <c r="F440" s="3"/>
      <c r="G440" s="3"/>
      <c r="H440" s="3"/>
      <c r="J440" s="226"/>
      <c r="K440" s="3"/>
      <c r="L440" s="3"/>
      <c r="O440" s="227"/>
      <c r="Q440" s="94"/>
      <c r="R440" s="94"/>
      <c r="S440" s="94"/>
      <c r="T440" s="94"/>
    </row>
    <row r="441" ht="15.75" customHeight="1">
      <c r="A441" s="234"/>
      <c r="B441" s="222"/>
      <c r="C441" s="223"/>
      <c r="D441" s="231"/>
      <c r="E441" s="3"/>
      <c r="F441" s="3"/>
      <c r="G441" s="3"/>
      <c r="H441" s="3"/>
      <c r="J441" s="226"/>
      <c r="K441" s="3"/>
      <c r="L441" s="3"/>
      <c r="O441" s="227"/>
      <c r="Q441" s="94"/>
      <c r="R441" s="94"/>
      <c r="S441" s="94"/>
      <c r="T441" s="94"/>
    </row>
    <row r="442" ht="15.75" customHeight="1">
      <c r="A442" s="234"/>
      <c r="B442" s="222"/>
      <c r="C442" s="223"/>
      <c r="D442" s="231"/>
      <c r="E442" s="3"/>
      <c r="F442" s="3"/>
      <c r="G442" s="3"/>
      <c r="H442" s="3"/>
      <c r="J442" s="226"/>
      <c r="K442" s="3"/>
      <c r="L442" s="3"/>
      <c r="O442" s="227"/>
      <c r="Q442" s="94"/>
      <c r="R442" s="94"/>
      <c r="S442" s="94"/>
      <c r="T442" s="94"/>
    </row>
    <row r="443" ht="15.75" customHeight="1">
      <c r="A443" s="234"/>
      <c r="B443" s="222"/>
      <c r="C443" s="223"/>
      <c r="D443" s="231"/>
      <c r="E443" s="3"/>
      <c r="F443" s="3"/>
      <c r="G443" s="3"/>
      <c r="H443" s="3"/>
      <c r="J443" s="226"/>
      <c r="K443" s="3"/>
      <c r="L443" s="3"/>
      <c r="O443" s="227"/>
      <c r="Q443" s="94"/>
      <c r="R443" s="94"/>
      <c r="S443" s="94"/>
      <c r="T443" s="94"/>
    </row>
    <row r="444" ht="15.75" customHeight="1">
      <c r="A444" s="234"/>
      <c r="B444" s="222"/>
      <c r="C444" s="223"/>
      <c r="D444" s="231"/>
      <c r="E444" s="3"/>
      <c r="F444" s="3"/>
      <c r="G444" s="3"/>
      <c r="H444" s="3"/>
      <c r="J444" s="226"/>
      <c r="K444" s="3"/>
      <c r="L444" s="3"/>
      <c r="O444" s="227"/>
      <c r="Q444" s="94"/>
      <c r="R444" s="94"/>
      <c r="S444" s="94"/>
      <c r="T444" s="94"/>
    </row>
    <row r="445" ht="15.75" customHeight="1">
      <c r="A445" s="234"/>
      <c r="B445" s="222"/>
      <c r="C445" s="223"/>
      <c r="D445" s="231"/>
      <c r="E445" s="3"/>
      <c r="F445" s="3"/>
      <c r="G445" s="3"/>
      <c r="H445" s="3"/>
      <c r="J445" s="226"/>
      <c r="K445" s="3"/>
      <c r="L445" s="3"/>
      <c r="O445" s="227"/>
      <c r="Q445" s="94"/>
      <c r="R445" s="94"/>
      <c r="S445" s="94"/>
      <c r="T445" s="94"/>
    </row>
    <row r="446" ht="15.75" customHeight="1">
      <c r="A446" s="234"/>
      <c r="B446" s="222"/>
      <c r="C446" s="223"/>
      <c r="D446" s="231"/>
      <c r="E446" s="3"/>
      <c r="F446" s="3"/>
      <c r="G446" s="3"/>
      <c r="H446" s="3"/>
      <c r="J446" s="226"/>
      <c r="K446" s="3"/>
      <c r="L446" s="3"/>
      <c r="O446" s="227"/>
      <c r="Q446" s="94"/>
      <c r="R446" s="94"/>
      <c r="S446" s="94"/>
      <c r="T446" s="94"/>
    </row>
    <row r="447" ht="15.75" customHeight="1">
      <c r="A447" s="234"/>
      <c r="B447" s="222"/>
      <c r="C447" s="223"/>
      <c r="D447" s="231"/>
      <c r="E447" s="3"/>
      <c r="F447" s="3"/>
      <c r="G447" s="3"/>
      <c r="H447" s="3"/>
      <c r="J447" s="226"/>
      <c r="K447" s="3"/>
      <c r="L447" s="3"/>
      <c r="O447" s="227"/>
      <c r="Q447" s="94"/>
      <c r="R447" s="94"/>
      <c r="S447" s="94"/>
      <c r="T447" s="94"/>
    </row>
    <row r="448" ht="15.75" customHeight="1">
      <c r="A448" s="234"/>
      <c r="B448" s="222"/>
      <c r="C448" s="223"/>
      <c r="D448" s="231"/>
      <c r="E448" s="3"/>
      <c r="F448" s="3"/>
      <c r="G448" s="3"/>
      <c r="H448" s="3"/>
      <c r="J448" s="226"/>
      <c r="K448" s="3"/>
      <c r="L448" s="3"/>
      <c r="O448" s="227"/>
      <c r="Q448" s="94"/>
      <c r="R448" s="94"/>
      <c r="S448" s="94"/>
      <c r="T448" s="94"/>
    </row>
    <row r="449" ht="15.75" customHeight="1">
      <c r="A449" s="234"/>
      <c r="B449" s="222"/>
      <c r="C449" s="223"/>
      <c r="D449" s="231"/>
      <c r="E449" s="3"/>
      <c r="F449" s="3"/>
      <c r="G449" s="3"/>
      <c r="H449" s="3"/>
      <c r="J449" s="226"/>
      <c r="K449" s="3"/>
      <c r="L449" s="3"/>
      <c r="O449" s="227"/>
      <c r="Q449" s="94"/>
      <c r="R449" s="94"/>
      <c r="S449" s="94"/>
      <c r="T449" s="94"/>
    </row>
    <row r="450" ht="15.75" customHeight="1">
      <c r="A450" s="234"/>
      <c r="B450" s="222"/>
      <c r="C450" s="223"/>
      <c r="D450" s="231"/>
      <c r="E450" s="3"/>
      <c r="F450" s="3"/>
      <c r="G450" s="3"/>
      <c r="H450" s="3"/>
      <c r="J450" s="226"/>
      <c r="K450" s="3"/>
      <c r="L450" s="3"/>
      <c r="O450" s="227"/>
      <c r="Q450" s="94"/>
      <c r="R450" s="94"/>
      <c r="S450" s="94"/>
      <c r="T450" s="94"/>
    </row>
    <row r="451" ht="15.75" customHeight="1">
      <c r="A451" s="234"/>
      <c r="B451" s="222"/>
      <c r="C451" s="223"/>
      <c r="D451" s="231"/>
      <c r="E451" s="3"/>
      <c r="F451" s="3"/>
      <c r="G451" s="3"/>
      <c r="H451" s="3"/>
      <c r="J451" s="226"/>
      <c r="K451" s="3"/>
      <c r="L451" s="3"/>
      <c r="O451" s="227"/>
      <c r="Q451" s="94"/>
      <c r="R451" s="94"/>
      <c r="S451" s="94"/>
      <c r="T451" s="94"/>
    </row>
    <row r="452" ht="15.75" customHeight="1">
      <c r="A452" s="234"/>
      <c r="B452" s="222"/>
      <c r="C452" s="223"/>
      <c r="D452" s="231"/>
      <c r="E452" s="3"/>
      <c r="F452" s="3"/>
      <c r="G452" s="3"/>
      <c r="H452" s="3"/>
      <c r="J452" s="226"/>
      <c r="K452" s="3"/>
      <c r="L452" s="3"/>
      <c r="O452" s="227"/>
      <c r="Q452" s="94"/>
      <c r="R452" s="94"/>
      <c r="S452" s="94"/>
      <c r="T452" s="94"/>
    </row>
    <row r="453" ht="15.75" customHeight="1">
      <c r="A453" s="234"/>
      <c r="B453" s="222"/>
      <c r="C453" s="223"/>
      <c r="D453" s="231"/>
      <c r="E453" s="3"/>
      <c r="F453" s="3"/>
      <c r="G453" s="3"/>
      <c r="H453" s="3"/>
      <c r="J453" s="226"/>
      <c r="K453" s="3"/>
      <c r="L453" s="3"/>
      <c r="O453" s="227"/>
      <c r="Q453" s="94"/>
      <c r="R453" s="94"/>
      <c r="S453" s="94"/>
      <c r="T453" s="94"/>
    </row>
    <row r="454" ht="15.75" customHeight="1">
      <c r="A454" s="234"/>
      <c r="B454" s="222"/>
      <c r="C454" s="223"/>
      <c r="D454" s="231"/>
      <c r="E454" s="3"/>
      <c r="F454" s="3"/>
      <c r="G454" s="3"/>
      <c r="H454" s="3"/>
      <c r="J454" s="226"/>
      <c r="K454" s="3"/>
      <c r="L454" s="3"/>
      <c r="O454" s="227"/>
      <c r="Q454" s="94"/>
      <c r="R454" s="94"/>
      <c r="S454" s="94"/>
      <c r="T454" s="94"/>
    </row>
    <row r="455" ht="15.75" customHeight="1">
      <c r="A455" s="234"/>
      <c r="B455" s="222"/>
      <c r="C455" s="223"/>
      <c r="D455" s="231"/>
      <c r="E455" s="3"/>
      <c r="F455" s="3"/>
      <c r="G455" s="3"/>
      <c r="H455" s="3"/>
      <c r="J455" s="226"/>
      <c r="K455" s="3"/>
      <c r="L455" s="3"/>
      <c r="O455" s="227"/>
      <c r="Q455" s="94"/>
      <c r="R455" s="94"/>
      <c r="S455" s="94"/>
      <c r="T455" s="94"/>
    </row>
    <row r="456" ht="15.75" customHeight="1">
      <c r="A456" s="234"/>
      <c r="B456" s="222"/>
      <c r="C456" s="223"/>
      <c r="D456" s="231"/>
      <c r="E456" s="3"/>
      <c r="F456" s="3"/>
      <c r="G456" s="3"/>
      <c r="H456" s="3"/>
      <c r="J456" s="226"/>
      <c r="K456" s="3"/>
      <c r="L456" s="3"/>
      <c r="O456" s="227"/>
      <c r="Q456" s="94"/>
      <c r="R456" s="94"/>
      <c r="S456" s="94"/>
      <c r="T456" s="94"/>
    </row>
    <row r="457" ht="15.75" customHeight="1">
      <c r="A457" s="234"/>
      <c r="B457" s="222"/>
      <c r="C457" s="223"/>
      <c r="D457" s="231"/>
      <c r="E457" s="3"/>
      <c r="F457" s="3"/>
      <c r="G457" s="3"/>
      <c r="H457" s="3"/>
      <c r="J457" s="226"/>
      <c r="K457" s="3"/>
      <c r="L457" s="3"/>
      <c r="O457" s="227"/>
      <c r="Q457" s="94"/>
      <c r="R457" s="94"/>
      <c r="S457" s="94"/>
      <c r="T457" s="94"/>
    </row>
    <row r="458" ht="15.75" customHeight="1">
      <c r="A458" s="234"/>
      <c r="B458" s="222"/>
      <c r="C458" s="223"/>
      <c r="D458" s="231"/>
      <c r="E458" s="3"/>
      <c r="F458" s="3"/>
      <c r="G458" s="3"/>
      <c r="H458" s="3"/>
      <c r="J458" s="226"/>
      <c r="K458" s="3"/>
      <c r="L458" s="3"/>
      <c r="O458" s="227"/>
      <c r="Q458" s="94"/>
      <c r="R458" s="94"/>
      <c r="S458" s="94"/>
      <c r="T458" s="94"/>
    </row>
    <row r="459" ht="15.75" customHeight="1">
      <c r="A459" s="234"/>
      <c r="B459" s="222"/>
      <c r="C459" s="223"/>
      <c r="D459" s="231"/>
      <c r="E459" s="3"/>
      <c r="F459" s="3"/>
      <c r="G459" s="3"/>
      <c r="H459" s="3"/>
      <c r="J459" s="226"/>
      <c r="K459" s="3"/>
      <c r="L459" s="3"/>
      <c r="O459" s="227"/>
      <c r="Q459" s="94"/>
      <c r="R459" s="94"/>
      <c r="S459" s="94"/>
      <c r="T459" s="94"/>
    </row>
    <row r="460" ht="15.75" customHeight="1">
      <c r="A460" s="234"/>
      <c r="B460" s="222"/>
      <c r="C460" s="223"/>
      <c r="D460" s="231"/>
      <c r="E460" s="3"/>
      <c r="F460" s="3"/>
      <c r="G460" s="3"/>
      <c r="H460" s="3"/>
      <c r="J460" s="226"/>
      <c r="K460" s="3"/>
      <c r="L460" s="3"/>
      <c r="O460" s="227"/>
      <c r="Q460" s="94"/>
      <c r="R460" s="94"/>
      <c r="S460" s="94"/>
      <c r="T460" s="94"/>
    </row>
    <row r="461" ht="15.75" customHeight="1">
      <c r="A461" s="234"/>
      <c r="B461" s="222"/>
      <c r="C461" s="223"/>
      <c r="D461" s="231"/>
      <c r="E461" s="3"/>
      <c r="F461" s="3"/>
      <c r="G461" s="3"/>
      <c r="H461" s="3"/>
      <c r="J461" s="226"/>
      <c r="K461" s="3"/>
      <c r="L461" s="3"/>
      <c r="O461" s="227"/>
      <c r="Q461" s="94"/>
      <c r="R461" s="94"/>
      <c r="S461" s="94"/>
      <c r="T461" s="94"/>
    </row>
    <row r="462" ht="15.75" customHeight="1">
      <c r="A462" s="234"/>
      <c r="B462" s="222"/>
      <c r="C462" s="223"/>
      <c r="D462" s="231"/>
      <c r="E462" s="3"/>
      <c r="F462" s="3"/>
      <c r="G462" s="3"/>
      <c r="H462" s="3"/>
      <c r="J462" s="226"/>
      <c r="K462" s="3"/>
      <c r="L462" s="3"/>
      <c r="O462" s="227"/>
      <c r="Q462" s="94"/>
      <c r="R462" s="94"/>
      <c r="S462" s="94"/>
      <c r="T462" s="94"/>
    </row>
    <row r="463" ht="15.75" customHeight="1">
      <c r="A463" s="234"/>
      <c r="B463" s="222"/>
      <c r="C463" s="223"/>
      <c r="D463" s="231"/>
      <c r="E463" s="3"/>
      <c r="F463" s="3"/>
      <c r="G463" s="3"/>
      <c r="H463" s="3"/>
      <c r="J463" s="226"/>
      <c r="K463" s="3"/>
      <c r="L463" s="3"/>
      <c r="O463" s="227"/>
      <c r="Q463" s="94"/>
      <c r="R463" s="94"/>
      <c r="S463" s="94"/>
      <c r="T463" s="94"/>
    </row>
    <row r="464" ht="15.75" customHeight="1">
      <c r="A464" s="234"/>
      <c r="B464" s="222"/>
      <c r="C464" s="223"/>
      <c r="D464" s="231"/>
      <c r="E464" s="3"/>
      <c r="F464" s="3"/>
      <c r="G464" s="3"/>
      <c r="H464" s="3"/>
      <c r="J464" s="226"/>
      <c r="K464" s="3"/>
      <c r="L464" s="3"/>
      <c r="O464" s="227"/>
      <c r="Q464" s="94"/>
      <c r="R464" s="94"/>
      <c r="S464" s="94"/>
      <c r="T464" s="94"/>
    </row>
    <row r="465" ht="15.75" customHeight="1">
      <c r="A465" s="234"/>
      <c r="B465" s="222"/>
      <c r="C465" s="223"/>
      <c r="D465" s="231"/>
      <c r="E465" s="3"/>
      <c r="F465" s="3"/>
      <c r="G465" s="3"/>
      <c r="H465" s="3"/>
      <c r="J465" s="226"/>
      <c r="K465" s="3"/>
      <c r="L465" s="3"/>
      <c r="O465" s="227"/>
      <c r="Q465" s="94"/>
      <c r="R465" s="94"/>
      <c r="S465" s="94"/>
      <c r="T465" s="94"/>
    </row>
    <row r="466" ht="15.75" customHeight="1">
      <c r="A466" s="234"/>
      <c r="B466" s="222"/>
      <c r="C466" s="223"/>
      <c r="D466" s="231"/>
      <c r="E466" s="3"/>
      <c r="F466" s="3"/>
      <c r="G466" s="3"/>
      <c r="H466" s="3"/>
      <c r="J466" s="226"/>
      <c r="K466" s="3"/>
      <c r="L466" s="3"/>
      <c r="O466" s="227"/>
      <c r="Q466" s="94"/>
      <c r="R466" s="94"/>
      <c r="S466" s="94"/>
      <c r="T466" s="94"/>
    </row>
    <row r="467" ht="15.75" customHeight="1">
      <c r="A467" s="234"/>
      <c r="B467" s="222"/>
      <c r="C467" s="223"/>
      <c r="D467" s="231"/>
      <c r="E467" s="3"/>
      <c r="F467" s="3"/>
      <c r="G467" s="3"/>
      <c r="H467" s="3"/>
      <c r="J467" s="226"/>
      <c r="K467" s="3"/>
      <c r="L467" s="3"/>
      <c r="O467" s="227"/>
      <c r="Q467" s="94"/>
      <c r="R467" s="94"/>
      <c r="S467" s="94"/>
      <c r="T467" s="94"/>
    </row>
    <row r="468" ht="15.75" customHeight="1">
      <c r="A468" s="234"/>
      <c r="B468" s="222"/>
      <c r="C468" s="223"/>
      <c r="D468" s="231"/>
      <c r="E468" s="3"/>
      <c r="F468" s="3"/>
      <c r="G468" s="3"/>
      <c r="H468" s="3"/>
      <c r="J468" s="226"/>
      <c r="K468" s="3"/>
      <c r="L468" s="3"/>
      <c r="O468" s="227"/>
      <c r="Q468" s="94"/>
      <c r="R468" s="94"/>
      <c r="S468" s="94"/>
      <c r="T468" s="94"/>
    </row>
    <row r="469" ht="15.75" customHeight="1">
      <c r="A469" s="234"/>
      <c r="B469" s="222"/>
      <c r="C469" s="223"/>
      <c r="D469" s="231"/>
      <c r="E469" s="3"/>
      <c r="F469" s="3"/>
      <c r="G469" s="3"/>
      <c r="H469" s="3"/>
      <c r="J469" s="226"/>
      <c r="K469" s="3"/>
      <c r="L469" s="3"/>
      <c r="O469" s="227"/>
      <c r="Q469" s="94"/>
      <c r="R469" s="94"/>
      <c r="S469" s="94"/>
      <c r="T469" s="94"/>
    </row>
    <row r="470" ht="15.75" customHeight="1">
      <c r="A470" s="234"/>
      <c r="B470" s="222"/>
      <c r="C470" s="223"/>
      <c r="D470" s="231"/>
      <c r="E470" s="3"/>
      <c r="F470" s="3"/>
      <c r="G470" s="3"/>
      <c r="H470" s="3"/>
      <c r="J470" s="226"/>
      <c r="K470" s="3"/>
      <c r="L470" s="3"/>
      <c r="O470" s="227"/>
      <c r="Q470" s="94"/>
      <c r="R470" s="94"/>
      <c r="S470" s="94"/>
      <c r="T470" s="94"/>
    </row>
    <row r="471" ht="15.75" customHeight="1">
      <c r="A471" s="234"/>
      <c r="B471" s="222"/>
      <c r="C471" s="223"/>
      <c r="D471" s="231"/>
      <c r="E471" s="3"/>
      <c r="F471" s="3"/>
      <c r="G471" s="3"/>
      <c r="H471" s="3"/>
      <c r="J471" s="226"/>
      <c r="K471" s="3"/>
      <c r="L471" s="3"/>
      <c r="O471" s="227"/>
      <c r="Q471" s="94"/>
      <c r="R471" s="94"/>
      <c r="S471" s="94"/>
      <c r="T471" s="94"/>
    </row>
    <row r="472" ht="15.75" customHeight="1">
      <c r="A472" s="234"/>
      <c r="B472" s="222"/>
      <c r="C472" s="223"/>
      <c r="D472" s="231"/>
      <c r="E472" s="3"/>
      <c r="F472" s="3"/>
      <c r="G472" s="3"/>
      <c r="H472" s="3"/>
      <c r="J472" s="226"/>
      <c r="K472" s="3"/>
      <c r="L472" s="3"/>
      <c r="O472" s="227"/>
      <c r="Q472" s="94"/>
      <c r="R472" s="94"/>
      <c r="S472" s="94"/>
      <c r="T472" s="94"/>
    </row>
    <row r="473" ht="15.75" customHeight="1">
      <c r="A473" s="234"/>
      <c r="B473" s="222"/>
      <c r="C473" s="223"/>
      <c r="D473" s="231"/>
      <c r="E473" s="3"/>
      <c r="F473" s="3"/>
      <c r="G473" s="3"/>
      <c r="H473" s="3"/>
      <c r="J473" s="226"/>
      <c r="K473" s="3"/>
      <c r="L473" s="3"/>
      <c r="O473" s="227"/>
      <c r="Q473" s="94"/>
      <c r="R473" s="94"/>
      <c r="S473" s="94"/>
      <c r="T473" s="94"/>
    </row>
    <row r="474" ht="15.75" customHeight="1">
      <c r="A474" s="234"/>
      <c r="B474" s="222"/>
      <c r="C474" s="223"/>
      <c r="D474" s="231"/>
      <c r="E474" s="3"/>
      <c r="F474" s="3"/>
      <c r="G474" s="3"/>
      <c r="H474" s="3"/>
      <c r="J474" s="226"/>
      <c r="K474" s="3"/>
      <c r="L474" s="3"/>
      <c r="O474" s="227"/>
      <c r="Q474" s="94"/>
      <c r="R474" s="94"/>
      <c r="S474" s="94"/>
      <c r="T474" s="94"/>
    </row>
    <row r="475" ht="15.75" customHeight="1">
      <c r="A475" s="234"/>
      <c r="B475" s="222"/>
      <c r="C475" s="223"/>
      <c r="D475" s="231"/>
      <c r="E475" s="3"/>
      <c r="F475" s="3"/>
      <c r="G475" s="3"/>
      <c r="H475" s="3"/>
      <c r="J475" s="226"/>
      <c r="K475" s="3"/>
      <c r="L475" s="3"/>
      <c r="O475" s="227"/>
      <c r="Q475" s="94"/>
      <c r="R475" s="94"/>
      <c r="S475" s="94"/>
      <c r="T475" s="94"/>
    </row>
    <row r="476" ht="15.75" customHeight="1">
      <c r="A476" s="234"/>
      <c r="B476" s="222"/>
      <c r="C476" s="223"/>
      <c r="D476" s="231"/>
      <c r="E476" s="3"/>
      <c r="F476" s="3"/>
      <c r="G476" s="3"/>
      <c r="H476" s="3"/>
      <c r="J476" s="226"/>
      <c r="K476" s="3"/>
      <c r="L476" s="3"/>
      <c r="O476" s="227"/>
      <c r="Q476" s="94"/>
      <c r="R476" s="94"/>
      <c r="S476" s="94"/>
      <c r="T476" s="94"/>
    </row>
    <row r="477" ht="15.75" customHeight="1">
      <c r="A477" s="234"/>
      <c r="B477" s="222"/>
      <c r="C477" s="223"/>
      <c r="D477" s="231"/>
      <c r="E477" s="3"/>
      <c r="F477" s="3"/>
      <c r="G477" s="3"/>
      <c r="H477" s="3"/>
      <c r="J477" s="226"/>
      <c r="K477" s="3"/>
      <c r="L477" s="3"/>
      <c r="O477" s="227"/>
      <c r="Q477" s="94"/>
      <c r="R477" s="94"/>
      <c r="S477" s="94"/>
      <c r="T477" s="94"/>
    </row>
    <row r="478" ht="15.75" customHeight="1">
      <c r="A478" s="234"/>
      <c r="B478" s="222"/>
      <c r="C478" s="223"/>
      <c r="D478" s="231"/>
      <c r="E478" s="3"/>
      <c r="F478" s="3"/>
      <c r="G478" s="3"/>
      <c r="H478" s="3"/>
      <c r="J478" s="226"/>
      <c r="K478" s="3"/>
      <c r="L478" s="3"/>
      <c r="O478" s="227"/>
      <c r="Q478" s="94"/>
      <c r="R478" s="94"/>
      <c r="S478" s="94"/>
      <c r="T478" s="94"/>
    </row>
    <row r="479" ht="15.75" customHeight="1">
      <c r="A479" s="234"/>
      <c r="B479" s="222"/>
      <c r="C479" s="223"/>
      <c r="D479" s="231"/>
      <c r="E479" s="3"/>
      <c r="F479" s="3"/>
      <c r="G479" s="3"/>
      <c r="H479" s="3"/>
      <c r="J479" s="226"/>
      <c r="K479" s="3"/>
      <c r="L479" s="3"/>
      <c r="O479" s="227"/>
      <c r="Q479" s="94"/>
      <c r="R479" s="94"/>
      <c r="S479" s="94"/>
      <c r="T479" s="94"/>
    </row>
    <row r="480" ht="15.75" customHeight="1">
      <c r="A480" s="234"/>
      <c r="B480" s="222"/>
      <c r="C480" s="223"/>
      <c r="D480" s="231"/>
      <c r="E480" s="3"/>
      <c r="F480" s="3"/>
      <c r="G480" s="3"/>
      <c r="H480" s="3"/>
      <c r="J480" s="226"/>
      <c r="K480" s="3"/>
      <c r="L480" s="3"/>
      <c r="O480" s="227"/>
      <c r="Q480" s="94"/>
      <c r="R480" s="94"/>
      <c r="S480" s="94"/>
      <c r="T480" s="94"/>
    </row>
    <row r="481" ht="15.75" customHeight="1">
      <c r="A481" s="234"/>
      <c r="B481" s="222"/>
      <c r="C481" s="223"/>
      <c r="D481" s="231"/>
      <c r="E481" s="3"/>
      <c r="F481" s="3"/>
      <c r="G481" s="3"/>
      <c r="H481" s="3"/>
      <c r="J481" s="226"/>
      <c r="K481" s="3"/>
      <c r="L481" s="3"/>
      <c r="O481" s="227"/>
      <c r="Q481" s="94"/>
      <c r="R481" s="94"/>
      <c r="S481" s="94"/>
      <c r="T481" s="94"/>
    </row>
    <row r="482" ht="15.75" customHeight="1">
      <c r="A482" s="234"/>
      <c r="B482" s="222"/>
      <c r="C482" s="223"/>
      <c r="D482" s="231"/>
      <c r="E482" s="3"/>
      <c r="F482" s="3"/>
      <c r="G482" s="3"/>
      <c r="H482" s="3"/>
      <c r="J482" s="226"/>
      <c r="K482" s="3"/>
      <c r="L482" s="3"/>
      <c r="O482" s="227"/>
      <c r="Q482" s="94"/>
      <c r="R482" s="94"/>
      <c r="S482" s="94"/>
      <c r="T482" s="94"/>
    </row>
    <row r="483" ht="15.75" customHeight="1">
      <c r="A483" s="234"/>
      <c r="B483" s="222"/>
      <c r="C483" s="223"/>
      <c r="D483" s="231"/>
      <c r="E483" s="3"/>
      <c r="F483" s="3"/>
      <c r="G483" s="3"/>
      <c r="H483" s="3"/>
      <c r="J483" s="226"/>
      <c r="K483" s="3"/>
      <c r="L483" s="3"/>
      <c r="O483" s="227"/>
      <c r="Q483" s="94"/>
      <c r="R483" s="94"/>
      <c r="S483" s="94"/>
      <c r="T483" s="94"/>
    </row>
    <row r="484" ht="15.75" customHeight="1">
      <c r="A484" s="234"/>
      <c r="B484" s="222"/>
      <c r="C484" s="223"/>
      <c r="D484" s="231"/>
      <c r="E484" s="3"/>
      <c r="F484" s="3"/>
      <c r="G484" s="3"/>
      <c r="H484" s="3"/>
      <c r="J484" s="226"/>
      <c r="K484" s="3"/>
      <c r="L484" s="3"/>
      <c r="O484" s="227"/>
      <c r="Q484" s="94"/>
      <c r="R484" s="94"/>
      <c r="S484" s="94"/>
      <c r="T484" s="94"/>
    </row>
    <row r="485" ht="15.75" customHeight="1">
      <c r="A485" s="234"/>
      <c r="B485" s="222"/>
      <c r="C485" s="223"/>
      <c r="D485" s="231"/>
      <c r="E485" s="3"/>
      <c r="F485" s="3"/>
      <c r="G485" s="3"/>
      <c r="H485" s="3"/>
      <c r="J485" s="226"/>
      <c r="K485" s="3"/>
      <c r="L485" s="3"/>
      <c r="O485" s="227"/>
      <c r="Q485" s="94"/>
      <c r="R485" s="94"/>
      <c r="S485" s="94"/>
      <c r="T485" s="94"/>
    </row>
    <row r="486" ht="15.75" customHeight="1">
      <c r="A486" s="234"/>
      <c r="B486" s="222"/>
      <c r="C486" s="223"/>
      <c r="D486" s="231"/>
      <c r="E486" s="3"/>
      <c r="F486" s="3"/>
      <c r="G486" s="3"/>
      <c r="H486" s="3"/>
      <c r="J486" s="226"/>
      <c r="K486" s="3"/>
      <c r="L486" s="3"/>
      <c r="O486" s="227"/>
      <c r="Q486" s="94"/>
      <c r="R486" s="94"/>
      <c r="S486" s="94"/>
      <c r="T486" s="94"/>
    </row>
    <row r="487" ht="15.75" customHeight="1">
      <c r="A487" s="234"/>
      <c r="B487" s="222"/>
      <c r="C487" s="223"/>
      <c r="D487" s="231"/>
      <c r="E487" s="3"/>
      <c r="F487" s="3"/>
      <c r="G487" s="3"/>
      <c r="H487" s="3"/>
      <c r="J487" s="226"/>
      <c r="K487" s="3"/>
      <c r="L487" s="3"/>
      <c r="O487" s="227"/>
      <c r="Q487" s="94"/>
      <c r="R487" s="94"/>
      <c r="S487" s="94"/>
      <c r="T487" s="94"/>
    </row>
    <row r="488" ht="15.75" customHeight="1">
      <c r="A488" s="234"/>
      <c r="B488" s="222"/>
      <c r="C488" s="223"/>
      <c r="D488" s="231"/>
      <c r="E488" s="3"/>
      <c r="F488" s="3"/>
      <c r="G488" s="3"/>
      <c r="H488" s="3"/>
      <c r="J488" s="226"/>
      <c r="K488" s="3"/>
      <c r="L488" s="3"/>
      <c r="O488" s="227"/>
      <c r="Q488" s="94"/>
      <c r="R488" s="94"/>
      <c r="S488" s="94"/>
      <c r="T488" s="94"/>
    </row>
    <row r="489" ht="15.75" customHeight="1">
      <c r="A489" s="234"/>
      <c r="B489" s="222"/>
      <c r="C489" s="223"/>
      <c r="D489" s="231"/>
      <c r="E489" s="3"/>
      <c r="F489" s="3"/>
      <c r="G489" s="3"/>
      <c r="H489" s="3"/>
      <c r="J489" s="226"/>
      <c r="K489" s="3"/>
      <c r="L489" s="3"/>
      <c r="O489" s="227"/>
      <c r="Q489" s="94"/>
      <c r="R489" s="94"/>
      <c r="S489" s="94"/>
      <c r="T489" s="94"/>
    </row>
    <row r="490" ht="15.75" customHeight="1">
      <c r="A490" s="234"/>
      <c r="B490" s="222"/>
      <c r="C490" s="223"/>
      <c r="D490" s="231"/>
      <c r="E490" s="3"/>
      <c r="F490" s="3"/>
      <c r="G490" s="3"/>
      <c r="H490" s="3"/>
      <c r="J490" s="226"/>
      <c r="K490" s="3"/>
      <c r="L490" s="3"/>
      <c r="O490" s="227"/>
      <c r="Q490" s="94"/>
      <c r="R490" s="94"/>
      <c r="S490" s="94"/>
      <c r="T490" s="94"/>
    </row>
    <row r="491" ht="15.75" customHeight="1">
      <c r="A491" s="234"/>
      <c r="B491" s="222"/>
      <c r="C491" s="223"/>
      <c r="D491" s="231"/>
      <c r="E491" s="3"/>
      <c r="F491" s="3"/>
      <c r="G491" s="3"/>
      <c r="H491" s="3"/>
      <c r="J491" s="226"/>
      <c r="K491" s="3"/>
      <c r="L491" s="3"/>
      <c r="O491" s="227"/>
      <c r="Q491" s="94"/>
      <c r="R491" s="94"/>
      <c r="S491" s="94"/>
      <c r="T491" s="94"/>
    </row>
    <row r="492" ht="15.75" customHeight="1">
      <c r="A492" s="234"/>
      <c r="B492" s="222"/>
      <c r="C492" s="223"/>
      <c r="D492" s="231"/>
      <c r="E492" s="3"/>
      <c r="F492" s="3"/>
      <c r="G492" s="3"/>
      <c r="H492" s="3"/>
      <c r="J492" s="226"/>
      <c r="K492" s="3"/>
      <c r="L492" s="3"/>
      <c r="O492" s="227"/>
      <c r="Q492" s="94"/>
      <c r="R492" s="94"/>
      <c r="S492" s="94"/>
      <c r="T492" s="94"/>
    </row>
    <row r="493" ht="15.75" customHeight="1">
      <c r="A493" s="234"/>
      <c r="B493" s="222"/>
      <c r="C493" s="223"/>
      <c r="D493" s="231"/>
      <c r="E493" s="3"/>
      <c r="F493" s="3"/>
      <c r="G493" s="3"/>
      <c r="H493" s="3"/>
      <c r="J493" s="226"/>
      <c r="K493" s="3"/>
      <c r="L493" s="3"/>
      <c r="O493" s="227"/>
      <c r="Q493" s="94"/>
      <c r="R493" s="94"/>
      <c r="S493" s="94"/>
      <c r="T493" s="94"/>
    </row>
    <row r="494" ht="15.75" customHeight="1">
      <c r="A494" s="234"/>
      <c r="B494" s="222"/>
      <c r="C494" s="223"/>
      <c r="D494" s="231"/>
      <c r="E494" s="3"/>
      <c r="F494" s="3"/>
      <c r="G494" s="3"/>
      <c r="H494" s="3"/>
      <c r="J494" s="226"/>
      <c r="K494" s="3"/>
      <c r="L494" s="3"/>
      <c r="O494" s="227"/>
      <c r="Q494" s="94"/>
      <c r="R494" s="94"/>
      <c r="S494" s="94"/>
      <c r="T494" s="94"/>
    </row>
    <row r="495" ht="15.75" customHeight="1">
      <c r="A495" s="234"/>
      <c r="B495" s="222"/>
      <c r="C495" s="223"/>
      <c r="D495" s="231"/>
      <c r="E495" s="3"/>
      <c r="F495" s="3"/>
      <c r="G495" s="3"/>
      <c r="H495" s="3"/>
      <c r="J495" s="226"/>
      <c r="K495" s="3"/>
      <c r="L495" s="3"/>
      <c r="O495" s="227"/>
      <c r="Q495" s="94"/>
      <c r="R495" s="94"/>
      <c r="S495" s="94"/>
      <c r="T495" s="94"/>
    </row>
    <row r="496" ht="15.75" customHeight="1">
      <c r="A496" s="234"/>
      <c r="B496" s="222"/>
      <c r="C496" s="223"/>
      <c r="D496" s="231"/>
      <c r="E496" s="3"/>
      <c r="F496" s="3"/>
      <c r="G496" s="3"/>
      <c r="H496" s="3"/>
      <c r="J496" s="226"/>
      <c r="K496" s="3"/>
      <c r="L496" s="3"/>
      <c r="O496" s="227"/>
      <c r="Q496" s="94"/>
      <c r="R496" s="94"/>
      <c r="S496" s="94"/>
      <c r="T496" s="94"/>
    </row>
    <row r="497" ht="15.75" customHeight="1">
      <c r="A497" s="234"/>
      <c r="B497" s="222"/>
      <c r="C497" s="223"/>
      <c r="D497" s="231"/>
      <c r="E497" s="3"/>
      <c r="F497" s="3"/>
      <c r="G497" s="3"/>
      <c r="H497" s="3"/>
      <c r="J497" s="226"/>
      <c r="K497" s="3"/>
      <c r="L497" s="3"/>
      <c r="O497" s="227"/>
      <c r="Q497" s="94"/>
      <c r="R497" s="94"/>
      <c r="S497" s="94"/>
      <c r="T497" s="94"/>
    </row>
    <row r="498" ht="15.75" customHeight="1">
      <c r="A498" s="234"/>
      <c r="B498" s="222"/>
      <c r="C498" s="223"/>
      <c r="D498" s="231"/>
      <c r="E498" s="3"/>
      <c r="F498" s="3"/>
      <c r="G498" s="3"/>
      <c r="H498" s="3"/>
      <c r="J498" s="226"/>
      <c r="K498" s="3"/>
      <c r="L498" s="3"/>
      <c r="O498" s="227"/>
      <c r="Q498" s="94"/>
      <c r="R498" s="94"/>
      <c r="S498" s="94"/>
      <c r="T498" s="94"/>
    </row>
    <row r="499" ht="15.75" customHeight="1">
      <c r="A499" s="234"/>
      <c r="B499" s="222"/>
      <c r="C499" s="223"/>
      <c r="D499" s="231"/>
      <c r="E499" s="3"/>
      <c r="F499" s="3"/>
      <c r="G499" s="3"/>
      <c r="H499" s="3"/>
      <c r="J499" s="226"/>
      <c r="K499" s="3"/>
      <c r="L499" s="3"/>
      <c r="O499" s="227"/>
      <c r="Q499" s="94"/>
      <c r="R499" s="94"/>
      <c r="S499" s="94"/>
      <c r="T499" s="94"/>
    </row>
    <row r="500" ht="15.75" customHeight="1">
      <c r="A500" s="234"/>
      <c r="B500" s="222"/>
      <c r="C500" s="223"/>
      <c r="D500" s="231"/>
      <c r="E500" s="3"/>
      <c r="F500" s="3"/>
      <c r="G500" s="3"/>
      <c r="H500" s="3"/>
      <c r="J500" s="226"/>
      <c r="K500" s="3"/>
      <c r="L500" s="3"/>
      <c r="O500" s="227"/>
      <c r="Q500" s="94"/>
      <c r="R500" s="94"/>
      <c r="S500" s="94"/>
      <c r="T500" s="94"/>
    </row>
    <row r="501" ht="15.75" customHeight="1">
      <c r="A501" s="234"/>
      <c r="B501" s="222"/>
      <c r="C501" s="223"/>
      <c r="D501" s="231"/>
      <c r="E501" s="3"/>
      <c r="F501" s="3"/>
      <c r="G501" s="3"/>
      <c r="H501" s="3"/>
      <c r="J501" s="226"/>
      <c r="K501" s="3"/>
      <c r="L501" s="3"/>
      <c r="O501" s="227"/>
      <c r="Q501" s="94"/>
      <c r="R501" s="94"/>
      <c r="S501" s="94"/>
      <c r="T501" s="94"/>
    </row>
    <row r="502" ht="15.75" customHeight="1">
      <c r="A502" s="234"/>
      <c r="B502" s="222"/>
      <c r="C502" s="223"/>
      <c r="D502" s="231"/>
      <c r="E502" s="3"/>
      <c r="F502" s="3"/>
      <c r="G502" s="3"/>
      <c r="H502" s="3"/>
      <c r="J502" s="226"/>
      <c r="K502" s="3"/>
      <c r="L502" s="3"/>
      <c r="O502" s="227"/>
      <c r="Q502" s="94"/>
      <c r="R502" s="94"/>
      <c r="S502" s="94"/>
      <c r="T502" s="94"/>
    </row>
    <row r="503" ht="15.75" customHeight="1">
      <c r="A503" s="234"/>
      <c r="B503" s="222"/>
      <c r="C503" s="223"/>
      <c r="D503" s="231"/>
      <c r="E503" s="3"/>
      <c r="F503" s="3"/>
      <c r="G503" s="3"/>
      <c r="H503" s="3"/>
      <c r="J503" s="226"/>
      <c r="K503" s="3"/>
      <c r="L503" s="3"/>
      <c r="O503" s="227"/>
      <c r="Q503" s="94"/>
      <c r="R503" s="94"/>
      <c r="S503" s="94"/>
      <c r="T503" s="94"/>
    </row>
    <row r="504" ht="15.75" customHeight="1">
      <c r="A504" s="234"/>
      <c r="B504" s="222"/>
      <c r="C504" s="223"/>
      <c r="D504" s="231"/>
      <c r="E504" s="3"/>
      <c r="F504" s="3"/>
      <c r="G504" s="3"/>
      <c r="H504" s="3"/>
      <c r="J504" s="226"/>
      <c r="K504" s="3"/>
      <c r="L504" s="3"/>
      <c r="O504" s="227"/>
      <c r="Q504" s="94"/>
      <c r="R504" s="94"/>
      <c r="S504" s="94"/>
      <c r="T504" s="94"/>
    </row>
    <row r="505" ht="15.75" customHeight="1">
      <c r="A505" s="234"/>
      <c r="B505" s="222"/>
      <c r="C505" s="223"/>
      <c r="D505" s="231"/>
      <c r="E505" s="3"/>
      <c r="F505" s="3"/>
      <c r="G505" s="3"/>
      <c r="H505" s="3"/>
      <c r="J505" s="226"/>
      <c r="K505" s="3"/>
      <c r="L505" s="3"/>
      <c r="O505" s="227"/>
      <c r="Q505" s="94"/>
      <c r="R505" s="94"/>
      <c r="S505" s="94"/>
      <c r="T505" s="94"/>
    </row>
    <row r="506" ht="15.75" customHeight="1">
      <c r="A506" s="234"/>
      <c r="B506" s="222"/>
      <c r="C506" s="223"/>
      <c r="D506" s="231"/>
      <c r="E506" s="3"/>
      <c r="F506" s="3"/>
      <c r="G506" s="3"/>
      <c r="H506" s="3"/>
      <c r="J506" s="226"/>
      <c r="K506" s="3"/>
      <c r="L506" s="3"/>
      <c r="O506" s="227"/>
      <c r="Q506" s="94"/>
      <c r="R506" s="94"/>
      <c r="S506" s="94"/>
      <c r="T506" s="94"/>
    </row>
    <row r="507" ht="15.75" customHeight="1">
      <c r="A507" s="234"/>
      <c r="B507" s="222"/>
      <c r="C507" s="223"/>
      <c r="D507" s="231"/>
      <c r="E507" s="3"/>
      <c r="F507" s="3"/>
      <c r="G507" s="3"/>
      <c r="H507" s="3"/>
      <c r="J507" s="226"/>
      <c r="K507" s="3"/>
      <c r="L507" s="3"/>
      <c r="O507" s="227"/>
      <c r="Q507" s="94"/>
      <c r="R507" s="94"/>
      <c r="S507" s="94"/>
      <c r="T507" s="94"/>
    </row>
    <row r="508" ht="15.75" customHeight="1">
      <c r="A508" s="234"/>
      <c r="B508" s="222"/>
      <c r="C508" s="223"/>
      <c r="D508" s="231"/>
      <c r="E508" s="3"/>
      <c r="F508" s="3"/>
      <c r="G508" s="3"/>
      <c r="H508" s="3"/>
      <c r="J508" s="226"/>
      <c r="K508" s="3"/>
      <c r="L508" s="3"/>
      <c r="O508" s="227"/>
      <c r="Q508" s="94"/>
      <c r="R508" s="94"/>
      <c r="S508" s="94"/>
      <c r="T508" s="94"/>
    </row>
    <row r="509" ht="15.75" customHeight="1">
      <c r="A509" s="234"/>
      <c r="B509" s="222"/>
      <c r="C509" s="223"/>
      <c r="D509" s="231"/>
      <c r="E509" s="3"/>
      <c r="F509" s="3"/>
      <c r="G509" s="3"/>
      <c r="H509" s="3"/>
      <c r="J509" s="226"/>
      <c r="K509" s="3"/>
      <c r="L509" s="3"/>
      <c r="O509" s="227"/>
      <c r="Q509" s="94"/>
      <c r="R509" s="94"/>
      <c r="S509" s="94"/>
      <c r="T509" s="94"/>
    </row>
    <row r="510" ht="15.75" customHeight="1">
      <c r="A510" s="234"/>
      <c r="B510" s="222"/>
      <c r="C510" s="223"/>
      <c r="D510" s="231"/>
      <c r="E510" s="3"/>
      <c r="F510" s="3"/>
      <c r="G510" s="3"/>
      <c r="H510" s="3"/>
      <c r="J510" s="226"/>
      <c r="K510" s="3"/>
      <c r="L510" s="3"/>
      <c r="O510" s="227"/>
      <c r="Q510" s="94"/>
      <c r="R510" s="94"/>
      <c r="S510" s="94"/>
      <c r="T510" s="94"/>
    </row>
    <row r="511" ht="15.75" customHeight="1">
      <c r="A511" s="234"/>
      <c r="B511" s="222"/>
      <c r="C511" s="223"/>
      <c r="D511" s="231"/>
      <c r="E511" s="3"/>
      <c r="F511" s="3"/>
      <c r="G511" s="3"/>
      <c r="H511" s="3"/>
      <c r="J511" s="226"/>
      <c r="K511" s="3"/>
      <c r="L511" s="3"/>
      <c r="O511" s="227"/>
      <c r="Q511" s="94"/>
      <c r="R511" s="94"/>
      <c r="S511" s="94"/>
      <c r="T511" s="94"/>
    </row>
    <row r="512" ht="15.75" customHeight="1">
      <c r="A512" s="234"/>
      <c r="B512" s="222"/>
      <c r="C512" s="223"/>
      <c r="D512" s="231"/>
      <c r="E512" s="3"/>
      <c r="F512" s="3"/>
      <c r="G512" s="3"/>
      <c r="H512" s="3"/>
      <c r="J512" s="226"/>
      <c r="K512" s="3"/>
      <c r="L512" s="3"/>
      <c r="O512" s="227"/>
      <c r="Q512" s="94"/>
      <c r="R512" s="94"/>
      <c r="S512" s="94"/>
      <c r="T512" s="94"/>
    </row>
    <row r="513" ht="15.75" customHeight="1">
      <c r="A513" s="234"/>
      <c r="B513" s="222"/>
      <c r="C513" s="223"/>
      <c r="D513" s="231"/>
      <c r="E513" s="3"/>
      <c r="F513" s="3"/>
      <c r="G513" s="3"/>
      <c r="H513" s="3"/>
      <c r="J513" s="226"/>
      <c r="K513" s="3"/>
      <c r="L513" s="3"/>
      <c r="O513" s="227"/>
      <c r="Q513" s="94"/>
      <c r="R513" s="94"/>
      <c r="S513" s="94"/>
      <c r="T513" s="94"/>
    </row>
    <row r="514" ht="15.75" customHeight="1">
      <c r="A514" s="234"/>
      <c r="B514" s="222"/>
      <c r="C514" s="223"/>
      <c r="D514" s="231"/>
      <c r="E514" s="3"/>
      <c r="F514" s="3"/>
      <c r="G514" s="3"/>
      <c r="H514" s="3"/>
      <c r="J514" s="226"/>
      <c r="K514" s="3"/>
      <c r="L514" s="3"/>
      <c r="O514" s="227"/>
      <c r="Q514" s="94"/>
      <c r="R514" s="94"/>
      <c r="S514" s="94"/>
      <c r="T514" s="94"/>
    </row>
    <row r="515" ht="15.75" customHeight="1">
      <c r="A515" s="234"/>
      <c r="B515" s="222"/>
      <c r="C515" s="223"/>
      <c r="D515" s="231"/>
      <c r="E515" s="3"/>
      <c r="F515" s="3"/>
      <c r="G515" s="3"/>
      <c r="H515" s="3"/>
      <c r="J515" s="226"/>
      <c r="K515" s="3"/>
      <c r="L515" s="3"/>
      <c r="O515" s="227"/>
      <c r="Q515" s="94"/>
      <c r="R515" s="94"/>
      <c r="S515" s="94"/>
      <c r="T515" s="94"/>
    </row>
    <row r="516" ht="15.75" customHeight="1">
      <c r="A516" s="234"/>
      <c r="B516" s="222"/>
      <c r="C516" s="223"/>
      <c r="D516" s="231"/>
      <c r="E516" s="3"/>
      <c r="F516" s="3"/>
      <c r="G516" s="3"/>
      <c r="H516" s="3"/>
      <c r="J516" s="226"/>
      <c r="K516" s="3"/>
      <c r="L516" s="3"/>
      <c r="O516" s="227"/>
      <c r="Q516" s="94"/>
      <c r="R516" s="94"/>
      <c r="S516" s="94"/>
      <c r="T516" s="94"/>
    </row>
    <row r="517" ht="15.75" customHeight="1">
      <c r="A517" s="234"/>
      <c r="B517" s="222"/>
      <c r="C517" s="223"/>
      <c r="D517" s="231"/>
      <c r="E517" s="3"/>
      <c r="F517" s="3"/>
      <c r="G517" s="3"/>
      <c r="H517" s="3"/>
      <c r="J517" s="226"/>
      <c r="K517" s="3"/>
      <c r="L517" s="3"/>
      <c r="O517" s="227"/>
      <c r="Q517" s="94"/>
      <c r="R517" s="94"/>
      <c r="S517" s="94"/>
      <c r="T517" s="94"/>
    </row>
    <row r="518" ht="15.75" customHeight="1">
      <c r="A518" s="234"/>
      <c r="B518" s="222"/>
      <c r="C518" s="223"/>
      <c r="D518" s="231"/>
      <c r="E518" s="3"/>
      <c r="F518" s="3"/>
      <c r="G518" s="3"/>
      <c r="H518" s="3"/>
      <c r="J518" s="226"/>
      <c r="K518" s="3"/>
      <c r="L518" s="3"/>
      <c r="O518" s="227"/>
      <c r="Q518" s="94"/>
      <c r="R518" s="94"/>
      <c r="S518" s="94"/>
      <c r="T518" s="94"/>
    </row>
    <row r="519" ht="15.75" customHeight="1">
      <c r="A519" s="234"/>
      <c r="B519" s="222"/>
      <c r="C519" s="223"/>
      <c r="D519" s="231"/>
      <c r="E519" s="3"/>
      <c r="F519" s="3"/>
      <c r="G519" s="3"/>
      <c r="H519" s="3"/>
      <c r="J519" s="226"/>
      <c r="K519" s="3"/>
      <c r="L519" s="3"/>
      <c r="O519" s="227"/>
      <c r="Q519" s="94"/>
      <c r="R519" s="94"/>
      <c r="S519" s="94"/>
      <c r="T519" s="94"/>
    </row>
    <row r="520" ht="15.75" customHeight="1">
      <c r="A520" s="234"/>
      <c r="B520" s="222"/>
      <c r="C520" s="223"/>
      <c r="D520" s="231"/>
      <c r="E520" s="3"/>
      <c r="F520" s="3"/>
      <c r="G520" s="3"/>
      <c r="H520" s="3"/>
      <c r="J520" s="226"/>
      <c r="K520" s="3"/>
      <c r="L520" s="3"/>
      <c r="O520" s="227"/>
      <c r="Q520" s="94"/>
      <c r="R520" s="94"/>
      <c r="S520" s="94"/>
      <c r="T520" s="94"/>
    </row>
    <row r="521" ht="15.75" customHeight="1">
      <c r="A521" s="234"/>
      <c r="B521" s="222"/>
      <c r="C521" s="223"/>
      <c r="D521" s="231"/>
      <c r="E521" s="3"/>
      <c r="F521" s="3"/>
      <c r="G521" s="3"/>
      <c r="H521" s="3"/>
      <c r="J521" s="226"/>
      <c r="K521" s="3"/>
      <c r="L521" s="3"/>
      <c r="O521" s="227"/>
      <c r="Q521" s="94"/>
      <c r="R521" s="94"/>
      <c r="S521" s="94"/>
      <c r="T521" s="94"/>
    </row>
    <row r="522" ht="15.75" customHeight="1">
      <c r="A522" s="234"/>
      <c r="B522" s="222"/>
      <c r="C522" s="223"/>
      <c r="D522" s="231"/>
      <c r="E522" s="3"/>
      <c r="F522" s="3"/>
      <c r="G522" s="3"/>
      <c r="H522" s="3"/>
      <c r="J522" s="226"/>
      <c r="K522" s="3"/>
      <c r="L522" s="3"/>
      <c r="O522" s="227"/>
      <c r="Q522" s="94"/>
      <c r="R522" s="94"/>
      <c r="S522" s="94"/>
      <c r="T522" s="94"/>
    </row>
    <row r="523" ht="15.75" customHeight="1">
      <c r="A523" s="234"/>
      <c r="B523" s="222"/>
      <c r="C523" s="223"/>
      <c r="D523" s="231"/>
      <c r="E523" s="3"/>
      <c r="F523" s="3"/>
      <c r="G523" s="3"/>
      <c r="H523" s="3"/>
      <c r="J523" s="226"/>
      <c r="K523" s="3"/>
      <c r="L523" s="3"/>
      <c r="O523" s="227"/>
      <c r="Q523" s="94"/>
      <c r="R523" s="94"/>
      <c r="S523" s="94"/>
      <c r="T523" s="94"/>
    </row>
    <row r="524" ht="15.75" customHeight="1">
      <c r="A524" s="234"/>
      <c r="B524" s="222"/>
      <c r="C524" s="223"/>
      <c r="D524" s="231"/>
      <c r="E524" s="3"/>
      <c r="F524" s="3"/>
      <c r="G524" s="3"/>
      <c r="H524" s="3"/>
      <c r="J524" s="226"/>
      <c r="K524" s="3"/>
      <c r="L524" s="3"/>
      <c r="O524" s="227"/>
      <c r="Q524" s="94"/>
      <c r="R524" s="94"/>
      <c r="S524" s="94"/>
      <c r="T524" s="94"/>
    </row>
    <row r="525" ht="15.75" customHeight="1">
      <c r="A525" s="234"/>
      <c r="B525" s="222"/>
      <c r="C525" s="223"/>
      <c r="D525" s="231"/>
      <c r="E525" s="3"/>
      <c r="F525" s="3"/>
      <c r="G525" s="3"/>
      <c r="H525" s="3"/>
      <c r="J525" s="226"/>
      <c r="K525" s="3"/>
      <c r="L525" s="3"/>
      <c r="O525" s="227"/>
      <c r="Q525" s="94"/>
      <c r="R525" s="94"/>
      <c r="S525" s="94"/>
      <c r="T525" s="94"/>
    </row>
    <row r="526" ht="15.75" customHeight="1">
      <c r="A526" s="234"/>
      <c r="B526" s="222"/>
      <c r="C526" s="223"/>
      <c r="D526" s="231"/>
      <c r="E526" s="3"/>
      <c r="F526" s="3"/>
      <c r="G526" s="3"/>
      <c r="H526" s="3"/>
      <c r="J526" s="226"/>
      <c r="K526" s="3"/>
      <c r="L526" s="3"/>
      <c r="O526" s="227"/>
      <c r="Q526" s="94"/>
      <c r="R526" s="94"/>
      <c r="S526" s="94"/>
      <c r="T526" s="94"/>
    </row>
    <row r="527" ht="15.75" customHeight="1">
      <c r="A527" s="234"/>
      <c r="B527" s="222"/>
      <c r="C527" s="223"/>
      <c r="D527" s="231"/>
      <c r="E527" s="3"/>
      <c r="F527" s="3"/>
      <c r="G527" s="3"/>
      <c r="H527" s="3"/>
      <c r="J527" s="226"/>
      <c r="K527" s="3"/>
      <c r="L527" s="3"/>
      <c r="O527" s="227"/>
      <c r="Q527" s="94"/>
      <c r="R527" s="94"/>
      <c r="S527" s="94"/>
      <c r="T527" s="94"/>
    </row>
    <row r="528" ht="15.75" customHeight="1">
      <c r="A528" s="234"/>
      <c r="B528" s="222"/>
      <c r="C528" s="223"/>
      <c r="D528" s="231"/>
      <c r="E528" s="3"/>
      <c r="F528" s="3"/>
      <c r="G528" s="3"/>
      <c r="H528" s="3"/>
      <c r="J528" s="226"/>
      <c r="K528" s="3"/>
      <c r="L528" s="3"/>
      <c r="O528" s="227"/>
      <c r="Q528" s="94"/>
      <c r="R528" s="94"/>
      <c r="S528" s="94"/>
      <c r="T528" s="94"/>
    </row>
    <row r="529" ht="15.75" customHeight="1">
      <c r="A529" s="234"/>
      <c r="B529" s="222"/>
      <c r="C529" s="223"/>
      <c r="D529" s="231"/>
      <c r="E529" s="3"/>
      <c r="F529" s="3"/>
      <c r="G529" s="3"/>
      <c r="H529" s="3"/>
      <c r="J529" s="226"/>
      <c r="K529" s="3"/>
      <c r="L529" s="3"/>
      <c r="O529" s="227"/>
      <c r="Q529" s="94"/>
      <c r="R529" s="94"/>
      <c r="S529" s="94"/>
      <c r="T529" s="94"/>
    </row>
    <row r="530" ht="15.75" customHeight="1">
      <c r="A530" s="234"/>
      <c r="B530" s="222"/>
      <c r="C530" s="223"/>
      <c r="D530" s="231"/>
      <c r="E530" s="3"/>
      <c r="F530" s="3"/>
      <c r="G530" s="3"/>
      <c r="H530" s="3"/>
      <c r="J530" s="226"/>
      <c r="K530" s="3"/>
      <c r="L530" s="3"/>
      <c r="O530" s="227"/>
      <c r="Q530" s="94"/>
      <c r="R530" s="94"/>
      <c r="S530" s="94"/>
      <c r="T530" s="94"/>
    </row>
    <row r="531" ht="15.75" customHeight="1">
      <c r="A531" s="234"/>
      <c r="B531" s="222"/>
      <c r="C531" s="223"/>
      <c r="D531" s="231"/>
      <c r="E531" s="3"/>
      <c r="F531" s="3"/>
      <c r="G531" s="3"/>
      <c r="H531" s="3"/>
      <c r="J531" s="226"/>
      <c r="K531" s="3"/>
      <c r="L531" s="3"/>
      <c r="O531" s="227"/>
      <c r="Q531" s="94"/>
      <c r="R531" s="94"/>
      <c r="S531" s="94"/>
      <c r="T531" s="94"/>
    </row>
    <row r="532" ht="15.75" customHeight="1">
      <c r="A532" s="234"/>
      <c r="B532" s="222"/>
      <c r="C532" s="223"/>
      <c r="D532" s="231"/>
      <c r="E532" s="3"/>
      <c r="F532" s="3"/>
      <c r="G532" s="3"/>
      <c r="H532" s="3"/>
      <c r="J532" s="226"/>
      <c r="K532" s="3"/>
      <c r="L532" s="3"/>
      <c r="O532" s="227"/>
      <c r="Q532" s="94"/>
      <c r="R532" s="94"/>
      <c r="S532" s="94"/>
      <c r="T532" s="94"/>
    </row>
    <row r="533" ht="15.75" customHeight="1">
      <c r="A533" s="234"/>
      <c r="B533" s="222"/>
      <c r="C533" s="223"/>
      <c r="D533" s="231"/>
      <c r="E533" s="3"/>
      <c r="F533" s="3"/>
      <c r="G533" s="3"/>
      <c r="H533" s="3"/>
      <c r="J533" s="226"/>
      <c r="K533" s="3"/>
      <c r="L533" s="3"/>
      <c r="O533" s="227"/>
      <c r="Q533" s="94"/>
      <c r="R533" s="94"/>
      <c r="S533" s="94"/>
      <c r="T533" s="94"/>
    </row>
    <row r="534" ht="15.75" customHeight="1">
      <c r="A534" s="234"/>
      <c r="B534" s="222"/>
      <c r="C534" s="223"/>
      <c r="D534" s="231"/>
      <c r="E534" s="3"/>
      <c r="F534" s="3"/>
      <c r="G534" s="3"/>
      <c r="H534" s="3"/>
      <c r="J534" s="226"/>
      <c r="K534" s="3"/>
      <c r="L534" s="3"/>
      <c r="O534" s="227"/>
      <c r="Q534" s="94"/>
      <c r="R534" s="94"/>
      <c r="S534" s="94"/>
      <c r="T534" s="94"/>
    </row>
    <row r="535" ht="15.75" customHeight="1">
      <c r="A535" s="234"/>
      <c r="B535" s="222"/>
      <c r="C535" s="223"/>
      <c r="D535" s="231"/>
      <c r="E535" s="3"/>
      <c r="F535" s="3"/>
      <c r="G535" s="3"/>
      <c r="H535" s="3"/>
      <c r="J535" s="226"/>
      <c r="K535" s="3"/>
      <c r="L535" s="3"/>
      <c r="O535" s="227"/>
      <c r="Q535" s="94"/>
      <c r="R535" s="94"/>
      <c r="S535" s="94"/>
      <c r="T535" s="94"/>
    </row>
    <row r="536" ht="15.75" customHeight="1">
      <c r="A536" s="234"/>
      <c r="B536" s="222"/>
      <c r="C536" s="223"/>
      <c r="D536" s="231"/>
      <c r="E536" s="3"/>
      <c r="F536" s="3"/>
      <c r="G536" s="3"/>
      <c r="H536" s="3"/>
      <c r="J536" s="226"/>
      <c r="K536" s="3"/>
      <c r="L536" s="3"/>
      <c r="O536" s="227"/>
      <c r="Q536" s="94"/>
      <c r="R536" s="94"/>
      <c r="S536" s="94"/>
      <c r="T536" s="94"/>
    </row>
    <row r="537" ht="15.75" customHeight="1">
      <c r="A537" s="234"/>
      <c r="B537" s="222"/>
      <c r="C537" s="223"/>
      <c r="D537" s="231"/>
      <c r="E537" s="3"/>
      <c r="F537" s="3"/>
      <c r="G537" s="3"/>
      <c r="H537" s="3"/>
      <c r="J537" s="226"/>
      <c r="K537" s="3"/>
      <c r="L537" s="3"/>
      <c r="O537" s="227"/>
      <c r="Q537" s="94"/>
      <c r="R537" s="94"/>
      <c r="S537" s="94"/>
      <c r="T537" s="94"/>
    </row>
    <row r="538" ht="15.75" customHeight="1">
      <c r="A538" s="234"/>
      <c r="B538" s="222"/>
      <c r="C538" s="223"/>
      <c r="D538" s="231"/>
      <c r="E538" s="3"/>
      <c r="F538" s="3"/>
      <c r="G538" s="3"/>
      <c r="H538" s="3"/>
      <c r="J538" s="226"/>
      <c r="K538" s="3"/>
      <c r="L538" s="3"/>
      <c r="O538" s="227"/>
      <c r="Q538" s="94"/>
      <c r="R538" s="94"/>
      <c r="S538" s="94"/>
      <c r="T538" s="94"/>
    </row>
    <row r="539" ht="15.75" customHeight="1">
      <c r="A539" s="234"/>
      <c r="B539" s="222"/>
      <c r="C539" s="223"/>
      <c r="D539" s="231"/>
      <c r="E539" s="3"/>
      <c r="F539" s="3"/>
      <c r="G539" s="3"/>
      <c r="H539" s="3"/>
      <c r="J539" s="226"/>
      <c r="K539" s="3"/>
      <c r="L539" s="3"/>
      <c r="O539" s="227"/>
      <c r="Q539" s="94"/>
      <c r="R539" s="94"/>
      <c r="S539" s="94"/>
      <c r="T539" s="94"/>
    </row>
    <row r="540" ht="15.75" customHeight="1">
      <c r="A540" s="234"/>
      <c r="B540" s="222"/>
      <c r="C540" s="223"/>
      <c r="D540" s="231"/>
      <c r="E540" s="3"/>
      <c r="F540" s="3"/>
      <c r="G540" s="3"/>
      <c r="H540" s="3"/>
      <c r="J540" s="226"/>
      <c r="K540" s="3"/>
      <c r="L540" s="3"/>
      <c r="O540" s="227"/>
      <c r="Q540" s="94"/>
      <c r="R540" s="94"/>
      <c r="S540" s="94"/>
      <c r="T540" s="94"/>
    </row>
    <row r="541" ht="15.75" customHeight="1">
      <c r="A541" s="234"/>
      <c r="B541" s="222"/>
      <c r="C541" s="223"/>
      <c r="D541" s="231"/>
      <c r="E541" s="3"/>
      <c r="F541" s="3"/>
      <c r="G541" s="3"/>
      <c r="H541" s="3"/>
      <c r="J541" s="226"/>
      <c r="K541" s="3"/>
      <c r="L541" s="3"/>
      <c r="O541" s="227"/>
      <c r="Q541" s="94"/>
      <c r="R541" s="94"/>
      <c r="S541" s="94"/>
      <c r="T541" s="94"/>
    </row>
    <row r="542" ht="15.75" customHeight="1">
      <c r="A542" s="234"/>
      <c r="B542" s="222"/>
      <c r="C542" s="223"/>
      <c r="D542" s="231"/>
      <c r="E542" s="3"/>
      <c r="F542" s="3"/>
      <c r="G542" s="3"/>
      <c r="H542" s="3"/>
      <c r="J542" s="226"/>
      <c r="K542" s="3"/>
      <c r="L542" s="3"/>
      <c r="O542" s="227"/>
      <c r="Q542" s="94"/>
      <c r="R542" s="94"/>
      <c r="S542" s="94"/>
      <c r="T542" s="94"/>
    </row>
    <row r="543" ht="15.75" customHeight="1">
      <c r="A543" s="234"/>
      <c r="B543" s="222"/>
      <c r="C543" s="223"/>
      <c r="D543" s="231"/>
      <c r="E543" s="3"/>
      <c r="F543" s="3"/>
      <c r="G543" s="3"/>
      <c r="H543" s="3"/>
      <c r="J543" s="226"/>
      <c r="K543" s="3"/>
      <c r="L543" s="3"/>
      <c r="O543" s="227"/>
      <c r="Q543" s="94"/>
      <c r="R543" s="94"/>
      <c r="S543" s="94"/>
      <c r="T543" s="94"/>
    </row>
    <row r="544" ht="15.75" customHeight="1">
      <c r="A544" s="234"/>
      <c r="B544" s="222"/>
      <c r="C544" s="223"/>
      <c r="D544" s="231"/>
      <c r="E544" s="3"/>
      <c r="F544" s="3"/>
      <c r="G544" s="3"/>
      <c r="H544" s="3"/>
      <c r="J544" s="226"/>
      <c r="K544" s="3"/>
      <c r="L544" s="3"/>
      <c r="O544" s="227"/>
      <c r="Q544" s="94"/>
      <c r="R544" s="94"/>
      <c r="S544" s="94"/>
      <c r="T544" s="94"/>
    </row>
    <row r="545" ht="15.75" customHeight="1">
      <c r="A545" s="234"/>
      <c r="B545" s="222"/>
      <c r="C545" s="223"/>
      <c r="D545" s="231"/>
      <c r="E545" s="3"/>
      <c r="F545" s="3"/>
      <c r="G545" s="3"/>
      <c r="H545" s="3"/>
      <c r="J545" s="226"/>
      <c r="K545" s="3"/>
      <c r="L545" s="3"/>
      <c r="O545" s="227"/>
      <c r="Q545" s="94"/>
      <c r="R545" s="94"/>
      <c r="S545" s="94"/>
      <c r="T545" s="94"/>
    </row>
    <row r="546" ht="15.75" customHeight="1">
      <c r="A546" s="234"/>
      <c r="B546" s="222"/>
      <c r="C546" s="223"/>
      <c r="D546" s="231"/>
      <c r="E546" s="3"/>
      <c r="F546" s="3"/>
      <c r="G546" s="3"/>
      <c r="H546" s="3"/>
      <c r="J546" s="226"/>
      <c r="K546" s="3"/>
      <c r="L546" s="3"/>
      <c r="O546" s="227"/>
      <c r="Q546" s="94"/>
      <c r="R546" s="94"/>
      <c r="S546" s="94"/>
      <c r="T546" s="94"/>
    </row>
    <row r="547" ht="15.75" customHeight="1">
      <c r="A547" s="234"/>
      <c r="B547" s="222"/>
      <c r="C547" s="223"/>
      <c r="D547" s="231"/>
      <c r="E547" s="3"/>
      <c r="F547" s="3"/>
      <c r="G547" s="3"/>
      <c r="H547" s="3"/>
      <c r="J547" s="226"/>
      <c r="K547" s="3"/>
      <c r="L547" s="3"/>
      <c r="O547" s="227"/>
      <c r="Q547" s="94"/>
      <c r="R547" s="94"/>
      <c r="S547" s="94"/>
      <c r="T547" s="94"/>
    </row>
    <row r="548" ht="15.75" customHeight="1">
      <c r="A548" s="234"/>
      <c r="B548" s="222"/>
      <c r="C548" s="223"/>
      <c r="D548" s="231"/>
      <c r="E548" s="3"/>
      <c r="F548" s="3"/>
      <c r="G548" s="3"/>
      <c r="H548" s="3"/>
      <c r="J548" s="226"/>
      <c r="K548" s="3"/>
      <c r="L548" s="3"/>
      <c r="O548" s="227"/>
      <c r="Q548" s="94"/>
      <c r="R548" s="94"/>
      <c r="S548" s="94"/>
      <c r="T548" s="94"/>
    </row>
    <row r="549" ht="15.75" customHeight="1">
      <c r="A549" s="234"/>
      <c r="B549" s="222"/>
      <c r="C549" s="223"/>
      <c r="D549" s="231"/>
      <c r="E549" s="3"/>
      <c r="F549" s="3"/>
      <c r="G549" s="3"/>
      <c r="H549" s="3"/>
      <c r="J549" s="226"/>
      <c r="K549" s="3"/>
      <c r="L549" s="3"/>
      <c r="O549" s="227"/>
      <c r="Q549" s="94"/>
      <c r="R549" s="94"/>
      <c r="S549" s="94"/>
      <c r="T549" s="94"/>
    </row>
    <row r="550" ht="15.75" customHeight="1">
      <c r="A550" s="234"/>
      <c r="B550" s="222"/>
      <c r="C550" s="223"/>
      <c r="D550" s="231"/>
      <c r="E550" s="3"/>
      <c r="F550" s="3"/>
      <c r="G550" s="3"/>
      <c r="H550" s="3"/>
      <c r="J550" s="226"/>
      <c r="K550" s="3"/>
      <c r="L550" s="3"/>
      <c r="O550" s="227"/>
      <c r="Q550" s="94"/>
      <c r="R550" s="94"/>
      <c r="S550" s="94"/>
      <c r="T550" s="94"/>
    </row>
    <row r="551" ht="15.75" customHeight="1">
      <c r="A551" s="234"/>
      <c r="B551" s="222"/>
      <c r="C551" s="223"/>
      <c r="D551" s="231"/>
      <c r="E551" s="3"/>
      <c r="F551" s="3"/>
      <c r="G551" s="3"/>
      <c r="H551" s="3"/>
      <c r="J551" s="226"/>
      <c r="K551" s="3"/>
      <c r="L551" s="3"/>
      <c r="O551" s="227"/>
      <c r="Q551" s="94"/>
      <c r="R551" s="94"/>
      <c r="S551" s="94"/>
      <c r="T551" s="94"/>
    </row>
    <row r="552" ht="15.75" customHeight="1">
      <c r="A552" s="234"/>
      <c r="B552" s="222"/>
      <c r="C552" s="223"/>
      <c r="D552" s="231"/>
      <c r="E552" s="3"/>
      <c r="F552" s="3"/>
      <c r="G552" s="3"/>
      <c r="H552" s="3"/>
      <c r="J552" s="226"/>
      <c r="K552" s="3"/>
      <c r="L552" s="3"/>
      <c r="O552" s="227"/>
      <c r="Q552" s="94"/>
      <c r="R552" s="94"/>
      <c r="S552" s="94"/>
      <c r="T552" s="94"/>
    </row>
    <row r="553" ht="15.75" customHeight="1">
      <c r="A553" s="234"/>
      <c r="B553" s="222"/>
      <c r="C553" s="223"/>
      <c r="D553" s="231"/>
      <c r="E553" s="3"/>
      <c r="F553" s="3"/>
      <c r="G553" s="3"/>
      <c r="H553" s="3"/>
      <c r="J553" s="226"/>
      <c r="K553" s="3"/>
      <c r="L553" s="3"/>
      <c r="O553" s="227"/>
      <c r="Q553" s="94"/>
      <c r="R553" s="94"/>
      <c r="S553" s="94"/>
      <c r="T553" s="94"/>
    </row>
    <row r="554" ht="15.75" customHeight="1">
      <c r="A554" s="234"/>
      <c r="B554" s="222"/>
      <c r="C554" s="223"/>
      <c r="D554" s="231"/>
      <c r="E554" s="3"/>
      <c r="F554" s="3"/>
      <c r="G554" s="3"/>
      <c r="H554" s="3"/>
      <c r="J554" s="226"/>
      <c r="K554" s="3"/>
      <c r="L554" s="3"/>
      <c r="O554" s="227"/>
      <c r="Q554" s="94"/>
      <c r="R554" s="94"/>
      <c r="S554" s="94"/>
      <c r="T554" s="94"/>
    </row>
    <row r="555" ht="15.75" customHeight="1">
      <c r="A555" s="234"/>
      <c r="B555" s="222"/>
      <c r="C555" s="223"/>
      <c r="D555" s="231"/>
      <c r="E555" s="3"/>
      <c r="F555" s="3"/>
      <c r="G555" s="3"/>
      <c r="H555" s="3"/>
      <c r="J555" s="226"/>
      <c r="K555" s="3"/>
      <c r="L555" s="3"/>
      <c r="O555" s="227"/>
      <c r="Q555" s="94"/>
      <c r="R555" s="94"/>
      <c r="S555" s="94"/>
      <c r="T555" s="94"/>
    </row>
    <row r="556" ht="15.75" customHeight="1">
      <c r="A556" s="234"/>
      <c r="B556" s="222"/>
      <c r="C556" s="223"/>
      <c r="D556" s="231"/>
      <c r="E556" s="3"/>
      <c r="F556" s="3"/>
      <c r="G556" s="3"/>
      <c r="H556" s="3"/>
      <c r="J556" s="226"/>
      <c r="K556" s="3"/>
      <c r="L556" s="3"/>
      <c r="O556" s="227"/>
      <c r="Q556" s="94"/>
      <c r="R556" s="94"/>
      <c r="S556" s="94"/>
      <c r="T556" s="94"/>
    </row>
    <row r="557" ht="15.75" customHeight="1">
      <c r="A557" s="234"/>
      <c r="B557" s="222"/>
      <c r="C557" s="223"/>
      <c r="D557" s="231"/>
      <c r="E557" s="3"/>
      <c r="F557" s="3"/>
      <c r="G557" s="3"/>
      <c r="H557" s="3"/>
      <c r="J557" s="226"/>
      <c r="K557" s="3"/>
      <c r="L557" s="3"/>
      <c r="O557" s="227"/>
      <c r="Q557" s="94"/>
      <c r="R557" s="94"/>
      <c r="S557" s="94"/>
      <c r="T557" s="94"/>
    </row>
    <row r="558" ht="15.75" customHeight="1">
      <c r="A558" s="234"/>
      <c r="B558" s="222"/>
      <c r="C558" s="223"/>
      <c r="D558" s="231"/>
      <c r="E558" s="3"/>
      <c r="F558" s="3"/>
      <c r="G558" s="3"/>
      <c r="H558" s="3"/>
      <c r="J558" s="226"/>
      <c r="K558" s="3"/>
      <c r="L558" s="3"/>
      <c r="O558" s="227"/>
      <c r="Q558" s="94"/>
      <c r="R558" s="94"/>
      <c r="S558" s="94"/>
      <c r="T558" s="94"/>
    </row>
    <row r="559" ht="15.75" customHeight="1">
      <c r="A559" s="234"/>
      <c r="B559" s="222"/>
      <c r="C559" s="223"/>
      <c r="D559" s="231"/>
      <c r="E559" s="3"/>
      <c r="F559" s="3"/>
      <c r="G559" s="3"/>
      <c r="H559" s="3"/>
      <c r="J559" s="226"/>
      <c r="K559" s="3"/>
      <c r="L559" s="3"/>
      <c r="O559" s="227"/>
      <c r="Q559" s="94"/>
      <c r="R559" s="94"/>
      <c r="S559" s="94"/>
      <c r="T559" s="94"/>
    </row>
    <row r="560" ht="15.75" customHeight="1">
      <c r="A560" s="234"/>
      <c r="B560" s="222"/>
      <c r="C560" s="223"/>
      <c r="D560" s="231"/>
      <c r="E560" s="3"/>
      <c r="F560" s="3"/>
      <c r="G560" s="3"/>
      <c r="H560" s="3"/>
      <c r="J560" s="226"/>
      <c r="K560" s="3"/>
      <c r="L560" s="3"/>
      <c r="O560" s="227"/>
      <c r="Q560" s="94"/>
      <c r="R560" s="94"/>
      <c r="S560" s="94"/>
      <c r="T560" s="94"/>
    </row>
    <row r="561" ht="15.75" customHeight="1">
      <c r="A561" s="234"/>
      <c r="B561" s="222"/>
      <c r="C561" s="223"/>
      <c r="D561" s="231"/>
      <c r="E561" s="3"/>
      <c r="F561" s="3"/>
      <c r="G561" s="3"/>
      <c r="H561" s="3"/>
      <c r="J561" s="226"/>
      <c r="K561" s="3"/>
      <c r="L561" s="3"/>
      <c r="O561" s="227"/>
      <c r="Q561" s="94"/>
      <c r="R561" s="94"/>
      <c r="S561" s="94"/>
      <c r="T561" s="94"/>
    </row>
    <row r="562" ht="15.75" customHeight="1">
      <c r="A562" s="234"/>
      <c r="B562" s="222"/>
      <c r="C562" s="223"/>
      <c r="D562" s="231"/>
      <c r="E562" s="3"/>
      <c r="F562" s="3"/>
      <c r="G562" s="3"/>
      <c r="H562" s="3"/>
      <c r="J562" s="226"/>
      <c r="K562" s="3"/>
      <c r="L562" s="3"/>
      <c r="O562" s="227"/>
      <c r="Q562" s="94"/>
      <c r="R562" s="94"/>
      <c r="S562" s="94"/>
      <c r="T562" s="94"/>
    </row>
    <row r="563" ht="15.75" customHeight="1">
      <c r="A563" s="234"/>
      <c r="B563" s="222"/>
      <c r="C563" s="223"/>
      <c r="D563" s="231"/>
      <c r="E563" s="3"/>
      <c r="F563" s="3"/>
      <c r="G563" s="3"/>
      <c r="H563" s="3"/>
      <c r="J563" s="226"/>
      <c r="K563" s="3"/>
      <c r="L563" s="3"/>
      <c r="O563" s="227"/>
      <c r="Q563" s="94"/>
      <c r="R563" s="94"/>
      <c r="S563" s="94"/>
      <c r="T563" s="94"/>
    </row>
    <row r="564" ht="15.75" customHeight="1">
      <c r="A564" s="234"/>
      <c r="B564" s="222"/>
      <c r="C564" s="223"/>
      <c r="D564" s="231"/>
      <c r="E564" s="3"/>
      <c r="F564" s="3"/>
      <c r="G564" s="3"/>
      <c r="H564" s="3"/>
      <c r="J564" s="226"/>
      <c r="K564" s="3"/>
      <c r="L564" s="3"/>
      <c r="O564" s="227"/>
      <c r="Q564" s="94"/>
      <c r="R564" s="94"/>
      <c r="S564" s="94"/>
      <c r="T564" s="94"/>
    </row>
    <row r="565" ht="15.75" customHeight="1">
      <c r="A565" s="234"/>
      <c r="B565" s="222"/>
      <c r="C565" s="223"/>
      <c r="D565" s="231"/>
      <c r="E565" s="3"/>
      <c r="F565" s="3"/>
      <c r="G565" s="3"/>
      <c r="H565" s="3"/>
      <c r="J565" s="226"/>
      <c r="K565" s="3"/>
      <c r="L565" s="3"/>
      <c r="O565" s="227"/>
      <c r="Q565" s="94"/>
      <c r="R565" s="94"/>
      <c r="S565" s="94"/>
      <c r="T565" s="94"/>
    </row>
    <row r="566" ht="15.75" customHeight="1">
      <c r="A566" s="234"/>
      <c r="B566" s="222"/>
      <c r="C566" s="223"/>
      <c r="D566" s="231"/>
      <c r="E566" s="3"/>
      <c r="F566" s="3"/>
      <c r="G566" s="3"/>
      <c r="H566" s="3"/>
      <c r="J566" s="226"/>
      <c r="K566" s="3"/>
      <c r="L566" s="3"/>
      <c r="O566" s="227"/>
      <c r="Q566" s="94"/>
      <c r="R566" s="94"/>
      <c r="S566" s="94"/>
      <c r="T566" s="94"/>
    </row>
    <row r="567" ht="15.75" customHeight="1">
      <c r="A567" s="234"/>
      <c r="B567" s="222"/>
      <c r="C567" s="223"/>
      <c r="D567" s="231"/>
      <c r="E567" s="3"/>
      <c r="F567" s="3"/>
      <c r="G567" s="3"/>
      <c r="H567" s="3"/>
      <c r="J567" s="226"/>
      <c r="K567" s="3"/>
      <c r="L567" s="3"/>
      <c r="O567" s="227"/>
      <c r="Q567" s="94"/>
      <c r="R567" s="94"/>
      <c r="S567" s="94"/>
      <c r="T567" s="94"/>
    </row>
    <row r="568" ht="15.75" customHeight="1">
      <c r="A568" s="234"/>
      <c r="B568" s="222"/>
      <c r="C568" s="223"/>
      <c r="D568" s="231"/>
      <c r="E568" s="3"/>
      <c r="F568" s="3"/>
      <c r="G568" s="3"/>
      <c r="H568" s="3"/>
      <c r="J568" s="226"/>
      <c r="K568" s="3"/>
      <c r="L568" s="3"/>
      <c r="O568" s="227"/>
      <c r="Q568" s="94"/>
      <c r="R568" s="94"/>
      <c r="S568" s="94"/>
      <c r="T568" s="94"/>
    </row>
    <row r="569" ht="15.75" customHeight="1">
      <c r="A569" s="234"/>
      <c r="B569" s="222"/>
      <c r="C569" s="223"/>
      <c r="D569" s="231"/>
      <c r="E569" s="3"/>
      <c r="F569" s="3"/>
      <c r="G569" s="3"/>
      <c r="H569" s="3"/>
      <c r="J569" s="226"/>
      <c r="K569" s="3"/>
      <c r="L569" s="3"/>
      <c r="O569" s="227"/>
      <c r="Q569" s="94"/>
      <c r="R569" s="94"/>
      <c r="S569" s="94"/>
      <c r="T569" s="94"/>
    </row>
    <row r="570" ht="15.75" customHeight="1">
      <c r="A570" s="234"/>
      <c r="B570" s="222"/>
      <c r="C570" s="223"/>
      <c r="D570" s="231"/>
      <c r="E570" s="3"/>
      <c r="F570" s="3"/>
      <c r="G570" s="3"/>
      <c r="H570" s="3"/>
      <c r="J570" s="226"/>
      <c r="K570" s="3"/>
      <c r="L570" s="3"/>
      <c r="O570" s="227"/>
      <c r="Q570" s="94"/>
      <c r="R570" s="94"/>
      <c r="S570" s="94"/>
      <c r="T570" s="94"/>
    </row>
    <row r="571" ht="15.75" customHeight="1">
      <c r="A571" s="234"/>
      <c r="B571" s="222"/>
      <c r="C571" s="223"/>
      <c r="D571" s="231"/>
      <c r="E571" s="3"/>
      <c r="F571" s="3"/>
      <c r="G571" s="3"/>
      <c r="H571" s="3"/>
      <c r="J571" s="226"/>
      <c r="K571" s="3"/>
      <c r="L571" s="3"/>
      <c r="O571" s="227"/>
      <c r="Q571" s="94"/>
      <c r="R571" s="94"/>
      <c r="S571" s="94"/>
      <c r="T571" s="94"/>
    </row>
    <row r="572" ht="15.75" customHeight="1">
      <c r="A572" s="234"/>
      <c r="B572" s="222"/>
      <c r="C572" s="223"/>
      <c r="D572" s="231"/>
      <c r="E572" s="3"/>
      <c r="F572" s="3"/>
      <c r="G572" s="3"/>
      <c r="H572" s="3"/>
      <c r="J572" s="226"/>
      <c r="K572" s="3"/>
      <c r="L572" s="3"/>
      <c r="O572" s="227"/>
      <c r="Q572" s="94"/>
      <c r="R572" s="94"/>
      <c r="S572" s="94"/>
      <c r="T572" s="94"/>
    </row>
    <row r="573" ht="15.75" customHeight="1">
      <c r="A573" s="234"/>
      <c r="B573" s="222"/>
      <c r="C573" s="223"/>
      <c r="D573" s="231"/>
      <c r="E573" s="3"/>
      <c r="F573" s="3"/>
      <c r="G573" s="3"/>
      <c r="H573" s="3"/>
      <c r="J573" s="226"/>
      <c r="K573" s="3"/>
      <c r="L573" s="3"/>
      <c r="O573" s="227"/>
      <c r="Q573" s="94"/>
      <c r="R573" s="94"/>
      <c r="S573" s="94"/>
      <c r="T573" s="94"/>
    </row>
    <row r="574" ht="15.75" customHeight="1">
      <c r="A574" s="234"/>
      <c r="B574" s="222"/>
      <c r="C574" s="223"/>
      <c r="D574" s="231"/>
      <c r="E574" s="3"/>
      <c r="F574" s="3"/>
      <c r="G574" s="3"/>
      <c r="H574" s="3"/>
      <c r="J574" s="226"/>
      <c r="K574" s="3"/>
      <c r="L574" s="3"/>
      <c r="O574" s="227"/>
      <c r="Q574" s="94"/>
      <c r="R574" s="94"/>
      <c r="S574" s="94"/>
      <c r="T574" s="94"/>
    </row>
    <row r="575" ht="15.75" customHeight="1">
      <c r="A575" s="234"/>
      <c r="B575" s="222"/>
      <c r="C575" s="223"/>
      <c r="D575" s="231"/>
      <c r="E575" s="3"/>
      <c r="F575" s="3"/>
      <c r="G575" s="3"/>
      <c r="H575" s="3"/>
      <c r="J575" s="226"/>
      <c r="K575" s="3"/>
      <c r="L575" s="3"/>
      <c r="O575" s="227"/>
      <c r="Q575" s="94"/>
      <c r="R575" s="94"/>
      <c r="S575" s="94"/>
      <c r="T575" s="94"/>
    </row>
    <row r="576" ht="15.75" customHeight="1">
      <c r="A576" s="234"/>
      <c r="B576" s="222"/>
      <c r="C576" s="223"/>
      <c r="D576" s="231"/>
      <c r="E576" s="3"/>
      <c r="F576" s="3"/>
      <c r="G576" s="3"/>
      <c r="H576" s="3"/>
      <c r="J576" s="226"/>
      <c r="K576" s="3"/>
      <c r="L576" s="3"/>
      <c r="O576" s="227"/>
      <c r="Q576" s="94"/>
      <c r="R576" s="94"/>
      <c r="S576" s="94"/>
      <c r="T576" s="94"/>
    </row>
    <row r="577" ht="15.75" customHeight="1">
      <c r="A577" s="234"/>
      <c r="B577" s="222"/>
      <c r="C577" s="223"/>
      <c r="D577" s="231"/>
      <c r="E577" s="3"/>
      <c r="F577" s="3"/>
      <c r="G577" s="3"/>
      <c r="H577" s="3"/>
      <c r="J577" s="226"/>
      <c r="K577" s="3"/>
      <c r="L577" s="3"/>
      <c r="O577" s="227"/>
      <c r="Q577" s="94"/>
      <c r="R577" s="94"/>
      <c r="S577" s="94"/>
      <c r="T577" s="94"/>
    </row>
    <row r="578" ht="15.75" customHeight="1">
      <c r="A578" s="234"/>
      <c r="B578" s="222"/>
      <c r="C578" s="223"/>
      <c r="D578" s="231"/>
      <c r="E578" s="3"/>
      <c r="F578" s="3"/>
      <c r="G578" s="3"/>
      <c r="H578" s="3"/>
      <c r="J578" s="226"/>
      <c r="K578" s="3"/>
      <c r="L578" s="3"/>
      <c r="O578" s="227"/>
      <c r="Q578" s="94"/>
      <c r="R578" s="94"/>
      <c r="S578" s="94"/>
      <c r="T578" s="94"/>
    </row>
    <row r="579" ht="15.75" customHeight="1">
      <c r="A579" s="234"/>
      <c r="B579" s="222"/>
      <c r="C579" s="223"/>
      <c r="D579" s="231"/>
      <c r="E579" s="3"/>
      <c r="F579" s="3"/>
      <c r="G579" s="3"/>
      <c r="H579" s="3"/>
      <c r="J579" s="226"/>
      <c r="K579" s="3"/>
      <c r="L579" s="3"/>
      <c r="O579" s="227"/>
      <c r="Q579" s="94"/>
      <c r="R579" s="94"/>
      <c r="S579" s="94"/>
      <c r="T579" s="94"/>
    </row>
    <row r="580" ht="15.75" customHeight="1">
      <c r="A580" s="234"/>
      <c r="B580" s="222"/>
      <c r="C580" s="223"/>
      <c r="D580" s="231"/>
      <c r="E580" s="3"/>
      <c r="F580" s="3"/>
      <c r="G580" s="3"/>
      <c r="H580" s="3"/>
      <c r="J580" s="226"/>
      <c r="K580" s="3"/>
      <c r="L580" s="3"/>
      <c r="O580" s="227"/>
      <c r="Q580" s="94"/>
      <c r="R580" s="94"/>
      <c r="S580" s="94"/>
      <c r="T580" s="94"/>
    </row>
    <row r="581" ht="15.75" customHeight="1">
      <c r="A581" s="234"/>
      <c r="B581" s="222"/>
      <c r="C581" s="223"/>
      <c r="D581" s="231"/>
      <c r="E581" s="3"/>
      <c r="F581" s="3"/>
      <c r="G581" s="3"/>
      <c r="H581" s="3"/>
      <c r="J581" s="226"/>
      <c r="K581" s="3"/>
      <c r="L581" s="3"/>
      <c r="O581" s="227"/>
      <c r="Q581" s="94"/>
      <c r="R581" s="94"/>
      <c r="S581" s="94"/>
      <c r="T581" s="94"/>
    </row>
    <row r="582" ht="15.75" customHeight="1">
      <c r="A582" s="234"/>
      <c r="B582" s="222"/>
      <c r="C582" s="223"/>
      <c r="D582" s="231"/>
      <c r="E582" s="3"/>
      <c r="F582" s="3"/>
      <c r="G582" s="3"/>
      <c r="H582" s="3"/>
      <c r="J582" s="226"/>
      <c r="K582" s="3"/>
      <c r="L582" s="3"/>
      <c r="O582" s="227"/>
      <c r="Q582" s="94"/>
      <c r="R582" s="94"/>
      <c r="S582" s="94"/>
      <c r="T582" s="94"/>
    </row>
    <row r="583" ht="15.75" customHeight="1">
      <c r="A583" s="234"/>
      <c r="B583" s="222"/>
      <c r="C583" s="223"/>
      <c r="D583" s="231"/>
      <c r="E583" s="3"/>
      <c r="F583" s="3"/>
      <c r="G583" s="3"/>
      <c r="H583" s="3"/>
      <c r="J583" s="226"/>
      <c r="K583" s="3"/>
      <c r="L583" s="3"/>
      <c r="O583" s="227"/>
      <c r="Q583" s="94"/>
      <c r="R583" s="94"/>
      <c r="S583" s="94"/>
      <c r="T583" s="94"/>
    </row>
    <row r="584" ht="15.75" customHeight="1">
      <c r="A584" s="234"/>
      <c r="B584" s="222"/>
      <c r="C584" s="223"/>
      <c r="D584" s="231"/>
      <c r="E584" s="3"/>
      <c r="F584" s="3"/>
      <c r="G584" s="3"/>
      <c r="H584" s="3"/>
      <c r="J584" s="226"/>
      <c r="K584" s="3"/>
      <c r="L584" s="3"/>
      <c r="O584" s="227"/>
      <c r="Q584" s="94"/>
      <c r="R584" s="94"/>
      <c r="S584" s="94"/>
      <c r="T584" s="94"/>
    </row>
    <row r="585" ht="15.75" customHeight="1">
      <c r="A585" s="234"/>
      <c r="B585" s="222"/>
      <c r="C585" s="223"/>
      <c r="D585" s="231"/>
      <c r="E585" s="3"/>
      <c r="F585" s="3"/>
      <c r="G585" s="3"/>
      <c r="H585" s="3"/>
      <c r="J585" s="226"/>
      <c r="K585" s="3"/>
      <c r="L585" s="3"/>
      <c r="O585" s="227"/>
      <c r="Q585" s="94"/>
      <c r="R585" s="94"/>
      <c r="S585" s="94"/>
      <c r="T585" s="94"/>
    </row>
    <row r="586" ht="15.75" customHeight="1">
      <c r="A586" s="234"/>
      <c r="B586" s="222"/>
      <c r="C586" s="223"/>
      <c r="D586" s="231"/>
      <c r="E586" s="3"/>
      <c r="F586" s="3"/>
      <c r="G586" s="3"/>
      <c r="H586" s="3"/>
      <c r="J586" s="226"/>
      <c r="K586" s="3"/>
      <c r="L586" s="3"/>
      <c r="O586" s="227"/>
      <c r="Q586" s="94"/>
      <c r="R586" s="94"/>
      <c r="S586" s="94"/>
      <c r="T586" s="94"/>
    </row>
    <row r="587" ht="15.75" customHeight="1">
      <c r="A587" s="234"/>
      <c r="B587" s="222"/>
      <c r="C587" s="223"/>
      <c r="D587" s="231"/>
      <c r="E587" s="3"/>
      <c r="F587" s="3"/>
      <c r="G587" s="3"/>
      <c r="H587" s="3"/>
      <c r="J587" s="226"/>
      <c r="K587" s="3"/>
      <c r="L587" s="3"/>
      <c r="O587" s="227"/>
      <c r="Q587" s="94"/>
      <c r="R587" s="94"/>
      <c r="S587" s="94"/>
      <c r="T587" s="94"/>
    </row>
    <row r="588" ht="15.75" customHeight="1">
      <c r="A588" s="234"/>
      <c r="B588" s="222"/>
      <c r="C588" s="223"/>
      <c r="D588" s="231"/>
      <c r="E588" s="3"/>
      <c r="F588" s="3"/>
      <c r="G588" s="3"/>
      <c r="H588" s="3"/>
      <c r="J588" s="226"/>
      <c r="K588" s="3"/>
      <c r="L588" s="3"/>
      <c r="O588" s="227"/>
      <c r="Q588" s="94"/>
      <c r="R588" s="94"/>
      <c r="S588" s="94"/>
      <c r="T588" s="94"/>
    </row>
    <row r="589" ht="15.75" customHeight="1">
      <c r="A589" s="234"/>
      <c r="B589" s="222"/>
      <c r="C589" s="223"/>
      <c r="D589" s="231"/>
      <c r="E589" s="3"/>
      <c r="F589" s="3"/>
      <c r="G589" s="3"/>
      <c r="H589" s="3"/>
      <c r="J589" s="226"/>
      <c r="K589" s="3"/>
      <c r="L589" s="3"/>
      <c r="O589" s="227"/>
      <c r="Q589" s="94"/>
      <c r="R589" s="94"/>
      <c r="S589" s="94"/>
      <c r="T589" s="94"/>
    </row>
    <row r="590" ht="15.75" customHeight="1">
      <c r="A590" s="234"/>
      <c r="B590" s="222"/>
      <c r="C590" s="223"/>
      <c r="D590" s="231"/>
      <c r="E590" s="3"/>
      <c r="F590" s="3"/>
      <c r="G590" s="3"/>
      <c r="H590" s="3"/>
      <c r="J590" s="226"/>
      <c r="K590" s="3"/>
      <c r="L590" s="3"/>
      <c r="O590" s="227"/>
      <c r="Q590" s="94"/>
      <c r="R590" s="94"/>
      <c r="S590" s="94"/>
      <c r="T590" s="94"/>
    </row>
    <row r="591" ht="15.75" customHeight="1">
      <c r="A591" s="234"/>
      <c r="B591" s="222"/>
      <c r="C591" s="223"/>
      <c r="D591" s="231"/>
      <c r="E591" s="3"/>
      <c r="F591" s="3"/>
      <c r="G591" s="3"/>
      <c r="H591" s="3"/>
      <c r="J591" s="226"/>
      <c r="K591" s="3"/>
      <c r="L591" s="3"/>
      <c r="O591" s="227"/>
      <c r="Q591" s="94"/>
      <c r="R591" s="94"/>
      <c r="S591" s="94"/>
      <c r="T591" s="94"/>
    </row>
    <row r="592" ht="15.75" customHeight="1">
      <c r="A592" s="234"/>
      <c r="B592" s="222"/>
      <c r="C592" s="223"/>
      <c r="D592" s="231"/>
      <c r="E592" s="3"/>
      <c r="F592" s="3"/>
      <c r="G592" s="3"/>
      <c r="H592" s="3"/>
      <c r="J592" s="226"/>
      <c r="K592" s="3"/>
      <c r="L592" s="3"/>
      <c r="O592" s="227"/>
      <c r="Q592" s="94"/>
      <c r="R592" s="94"/>
      <c r="S592" s="94"/>
      <c r="T592" s="94"/>
    </row>
    <row r="593" ht="15.75" customHeight="1">
      <c r="A593" s="234"/>
      <c r="B593" s="222"/>
      <c r="C593" s="223"/>
      <c r="D593" s="231"/>
      <c r="E593" s="3"/>
      <c r="F593" s="3"/>
      <c r="G593" s="3"/>
      <c r="H593" s="3"/>
      <c r="J593" s="226"/>
      <c r="K593" s="3"/>
      <c r="L593" s="3"/>
      <c r="O593" s="227"/>
      <c r="Q593" s="94"/>
      <c r="R593" s="94"/>
      <c r="S593" s="94"/>
      <c r="T593" s="94"/>
    </row>
    <row r="594" ht="15.75" customHeight="1">
      <c r="A594" s="234"/>
      <c r="B594" s="222"/>
      <c r="C594" s="223"/>
      <c r="D594" s="231"/>
      <c r="E594" s="3"/>
      <c r="F594" s="3"/>
      <c r="G594" s="3"/>
      <c r="H594" s="3"/>
      <c r="J594" s="226"/>
      <c r="K594" s="3"/>
      <c r="L594" s="3"/>
      <c r="O594" s="227"/>
      <c r="Q594" s="94"/>
      <c r="R594" s="94"/>
      <c r="S594" s="94"/>
      <c r="T594" s="94"/>
    </row>
    <row r="595" ht="15.75" customHeight="1">
      <c r="A595" s="234"/>
      <c r="B595" s="222"/>
      <c r="C595" s="223"/>
      <c r="D595" s="231"/>
      <c r="E595" s="3"/>
      <c r="F595" s="3"/>
      <c r="G595" s="3"/>
      <c r="H595" s="3"/>
      <c r="J595" s="226"/>
      <c r="K595" s="3"/>
      <c r="L595" s="3"/>
      <c r="O595" s="227"/>
      <c r="Q595" s="94"/>
      <c r="R595" s="94"/>
      <c r="S595" s="94"/>
      <c r="T595" s="94"/>
    </row>
    <row r="596" ht="15.75" customHeight="1">
      <c r="A596" s="234"/>
      <c r="B596" s="222"/>
      <c r="C596" s="223"/>
      <c r="D596" s="231"/>
      <c r="E596" s="3"/>
      <c r="F596" s="3"/>
      <c r="G596" s="3"/>
      <c r="H596" s="3"/>
      <c r="J596" s="226"/>
      <c r="K596" s="3"/>
      <c r="L596" s="3"/>
      <c r="O596" s="227"/>
      <c r="Q596" s="94"/>
      <c r="R596" s="94"/>
      <c r="S596" s="94"/>
      <c r="T596" s="94"/>
    </row>
    <row r="597" ht="15.75" customHeight="1">
      <c r="A597" s="234"/>
      <c r="B597" s="222"/>
      <c r="C597" s="223"/>
      <c r="D597" s="231"/>
      <c r="E597" s="3"/>
      <c r="F597" s="3"/>
      <c r="G597" s="3"/>
      <c r="H597" s="3"/>
      <c r="J597" s="226"/>
      <c r="K597" s="3"/>
      <c r="L597" s="3"/>
      <c r="O597" s="227"/>
      <c r="Q597" s="94"/>
      <c r="R597" s="94"/>
      <c r="S597" s="94"/>
      <c r="T597" s="94"/>
    </row>
    <row r="598" ht="15.75" customHeight="1">
      <c r="A598" s="234"/>
      <c r="B598" s="222"/>
      <c r="C598" s="223"/>
      <c r="D598" s="231"/>
      <c r="E598" s="3"/>
      <c r="F598" s="3"/>
      <c r="G598" s="3"/>
      <c r="H598" s="3"/>
      <c r="J598" s="226"/>
      <c r="K598" s="3"/>
      <c r="L598" s="3"/>
      <c r="O598" s="227"/>
      <c r="Q598" s="94"/>
      <c r="R598" s="94"/>
      <c r="S598" s="94"/>
      <c r="T598" s="94"/>
    </row>
    <row r="599" ht="15.75" customHeight="1">
      <c r="A599" s="234"/>
      <c r="B599" s="222"/>
      <c r="C599" s="223"/>
      <c r="D599" s="231"/>
      <c r="E599" s="3"/>
      <c r="F599" s="3"/>
      <c r="G599" s="3"/>
      <c r="H599" s="3"/>
      <c r="J599" s="226"/>
      <c r="K599" s="3"/>
      <c r="L599" s="3"/>
      <c r="O599" s="227"/>
      <c r="Q599" s="94"/>
      <c r="R599" s="94"/>
      <c r="S599" s="94"/>
      <c r="T599" s="94"/>
    </row>
    <row r="600" ht="15.75" customHeight="1">
      <c r="A600" s="234"/>
      <c r="B600" s="222"/>
      <c r="C600" s="223"/>
      <c r="D600" s="231"/>
      <c r="E600" s="3"/>
      <c r="F600" s="3"/>
      <c r="G600" s="3"/>
      <c r="H600" s="3"/>
      <c r="J600" s="226"/>
      <c r="K600" s="3"/>
      <c r="L600" s="3"/>
      <c r="O600" s="227"/>
      <c r="Q600" s="94"/>
      <c r="R600" s="94"/>
      <c r="S600" s="94"/>
      <c r="T600" s="94"/>
    </row>
    <row r="601" ht="15.75" customHeight="1">
      <c r="A601" s="234"/>
      <c r="B601" s="222"/>
      <c r="C601" s="223"/>
      <c r="D601" s="231"/>
      <c r="E601" s="3"/>
      <c r="F601" s="3"/>
      <c r="G601" s="3"/>
      <c r="H601" s="3"/>
      <c r="J601" s="226"/>
      <c r="K601" s="3"/>
      <c r="L601" s="3"/>
      <c r="O601" s="227"/>
      <c r="Q601" s="94"/>
      <c r="R601" s="94"/>
      <c r="S601" s="94"/>
      <c r="T601" s="94"/>
    </row>
    <row r="602" ht="15.75" customHeight="1">
      <c r="A602" s="234"/>
      <c r="B602" s="222"/>
      <c r="C602" s="223"/>
      <c r="D602" s="231"/>
      <c r="E602" s="3"/>
      <c r="F602" s="3"/>
      <c r="G602" s="3"/>
      <c r="H602" s="3"/>
      <c r="J602" s="226"/>
      <c r="K602" s="3"/>
      <c r="L602" s="3"/>
      <c r="O602" s="227"/>
      <c r="Q602" s="94"/>
      <c r="R602" s="94"/>
      <c r="S602" s="94"/>
      <c r="T602" s="94"/>
    </row>
    <row r="603" ht="15.75" customHeight="1">
      <c r="A603" s="234"/>
      <c r="B603" s="222"/>
      <c r="C603" s="223"/>
      <c r="D603" s="231"/>
      <c r="E603" s="3"/>
      <c r="F603" s="3"/>
      <c r="G603" s="3"/>
      <c r="H603" s="3"/>
      <c r="J603" s="226"/>
      <c r="K603" s="3"/>
      <c r="L603" s="3"/>
      <c r="O603" s="227"/>
      <c r="Q603" s="94"/>
      <c r="R603" s="94"/>
      <c r="S603" s="94"/>
      <c r="T603" s="94"/>
    </row>
    <row r="604" ht="15.75" customHeight="1">
      <c r="A604" s="234"/>
      <c r="B604" s="222"/>
      <c r="C604" s="223"/>
      <c r="D604" s="231"/>
      <c r="E604" s="3"/>
      <c r="F604" s="3"/>
      <c r="G604" s="3"/>
      <c r="H604" s="3"/>
      <c r="J604" s="226"/>
      <c r="K604" s="3"/>
      <c r="L604" s="3"/>
      <c r="O604" s="227"/>
      <c r="Q604" s="94"/>
      <c r="R604" s="94"/>
      <c r="S604" s="94"/>
      <c r="T604" s="94"/>
    </row>
    <row r="605" ht="15.75" customHeight="1">
      <c r="A605" s="234"/>
      <c r="B605" s="222"/>
      <c r="C605" s="223"/>
      <c r="D605" s="231"/>
      <c r="E605" s="3"/>
      <c r="F605" s="3"/>
      <c r="G605" s="3"/>
      <c r="H605" s="3"/>
      <c r="J605" s="226"/>
      <c r="K605" s="3"/>
      <c r="L605" s="3"/>
      <c r="O605" s="227"/>
      <c r="Q605" s="94"/>
      <c r="R605" s="94"/>
      <c r="S605" s="94"/>
      <c r="T605" s="94"/>
    </row>
    <row r="606" ht="15.75" customHeight="1">
      <c r="A606" s="234"/>
      <c r="B606" s="222"/>
      <c r="C606" s="223"/>
      <c r="D606" s="231"/>
      <c r="E606" s="3"/>
      <c r="F606" s="3"/>
      <c r="G606" s="3"/>
      <c r="H606" s="3"/>
      <c r="J606" s="226"/>
      <c r="K606" s="3"/>
      <c r="L606" s="3"/>
      <c r="O606" s="227"/>
      <c r="Q606" s="94"/>
      <c r="R606" s="94"/>
      <c r="S606" s="94"/>
      <c r="T606" s="94"/>
    </row>
    <row r="607" ht="15.75" customHeight="1">
      <c r="A607" s="234"/>
      <c r="B607" s="222"/>
      <c r="C607" s="223"/>
      <c r="D607" s="231"/>
      <c r="E607" s="3"/>
      <c r="F607" s="3"/>
      <c r="G607" s="3"/>
      <c r="H607" s="3"/>
      <c r="J607" s="226"/>
      <c r="K607" s="3"/>
      <c r="L607" s="3"/>
      <c r="O607" s="227"/>
      <c r="Q607" s="94"/>
      <c r="R607" s="94"/>
      <c r="S607" s="94"/>
      <c r="T607" s="94"/>
    </row>
    <row r="608" ht="15.75" customHeight="1">
      <c r="A608" s="234"/>
      <c r="B608" s="222"/>
      <c r="C608" s="223"/>
      <c r="D608" s="231"/>
      <c r="E608" s="3"/>
      <c r="F608" s="3"/>
      <c r="G608" s="3"/>
      <c r="H608" s="3"/>
      <c r="J608" s="226"/>
      <c r="K608" s="3"/>
      <c r="L608" s="3"/>
      <c r="O608" s="227"/>
      <c r="Q608" s="94"/>
      <c r="R608" s="94"/>
      <c r="S608" s="94"/>
      <c r="T608" s="94"/>
    </row>
    <row r="609" ht="15.75" customHeight="1">
      <c r="A609" s="234"/>
      <c r="B609" s="222"/>
      <c r="C609" s="223"/>
      <c r="D609" s="231"/>
      <c r="E609" s="3"/>
      <c r="F609" s="3"/>
      <c r="G609" s="3"/>
      <c r="H609" s="3"/>
      <c r="J609" s="226"/>
      <c r="K609" s="3"/>
      <c r="L609" s="3"/>
      <c r="O609" s="227"/>
      <c r="Q609" s="94"/>
      <c r="R609" s="94"/>
      <c r="S609" s="94"/>
      <c r="T609" s="94"/>
    </row>
    <row r="610" ht="15.75" customHeight="1">
      <c r="A610" s="234"/>
      <c r="B610" s="222"/>
      <c r="C610" s="223"/>
      <c r="D610" s="231"/>
      <c r="E610" s="3"/>
      <c r="F610" s="3"/>
      <c r="G610" s="3"/>
      <c r="H610" s="3"/>
      <c r="J610" s="226"/>
      <c r="K610" s="3"/>
      <c r="L610" s="3"/>
      <c r="O610" s="227"/>
      <c r="Q610" s="94"/>
      <c r="R610" s="94"/>
      <c r="S610" s="94"/>
      <c r="T610" s="94"/>
    </row>
    <row r="611" ht="15.75" customHeight="1">
      <c r="A611" s="234"/>
      <c r="B611" s="222"/>
      <c r="C611" s="223"/>
      <c r="D611" s="231"/>
      <c r="E611" s="3"/>
      <c r="F611" s="3"/>
      <c r="G611" s="3"/>
      <c r="H611" s="3"/>
      <c r="J611" s="226"/>
      <c r="K611" s="3"/>
      <c r="L611" s="3"/>
      <c r="O611" s="227"/>
      <c r="Q611" s="94"/>
      <c r="R611" s="94"/>
      <c r="S611" s="94"/>
      <c r="T611" s="94"/>
    </row>
    <row r="612" ht="15.75" customHeight="1">
      <c r="A612" s="234"/>
      <c r="B612" s="222"/>
      <c r="C612" s="223"/>
      <c r="D612" s="231"/>
      <c r="E612" s="3"/>
      <c r="F612" s="3"/>
      <c r="G612" s="3"/>
      <c r="H612" s="3"/>
      <c r="J612" s="226"/>
      <c r="K612" s="3"/>
      <c r="L612" s="3"/>
      <c r="O612" s="227"/>
      <c r="Q612" s="94"/>
      <c r="R612" s="94"/>
      <c r="S612" s="94"/>
      <c r="T612" s="94"/>
    </row>
    <row r="613" ht="15.75" customHeight="1">
      <c r="A613" s="234"/>
      <c r="B613" s="222"/>
      <c r="C613" s="223"/>
      <c r="D613" s="231"/>
      <c r="E613" s="3"/>
      <c r="F613" s="3"/>
      <c r="G613" s="3"/>
      <c r="H613" s="3"/>
      <c r="J613" s="226"/>
      <c r="K613" s="3"/>
      <c r="L613" s="3"/>
      <c r="O613" s="227"/>
      <c r="Q613" s="94"/>
      <c r="R613" s="94"/>
      <c r="S613" s="94"/>
      <c r="T613" s="94"/>
    </row>
    <row r="614" ht="15.75" customHeight="1">
      <c r="A614" s="234"/>
      <c r="B614" s="222"/>
      <c r="C614" s="223"/>
      <c r="D614" s="231"/>
      <c r="E614" s="3"/>
      <c r="F614" s="3"/>
      <c r="G614" s="3"/>
      <c r="H614" s="3"/>
      <c r="J614" s="226"/>
      <c r="K614" s="3"/>
      <c r="L614" s="3"/>
      <c r="O614" s="227"/>
      <c r="Q614" s="94"/>
      <c r="R614" s="94"/>
      <c r="S614" s="94"/>
      <c r="T614" s="94"/>
    </row>
    <row r="615" ht="15.75" customHeight="1">
      <c r="A615" s="234"/>
      <c r="B615" s="222"/>
      <c r="C615" s="223"/>
      <c r="D615" s="231"/>
      <c r="E615" s="3"/>
      <c r="F615" s="3"/>
      <c r="G615" s="3"/>
      <c r="H615" s="3"/>
      <c r="J615" s="226"/>
      <c r="K615" s="3"/>
      <c r="L615" s="3"/>
      <c r="O615" s="227"/>
      <c r="Q615" s="94"/>
      <c r="R615" s="94"/>
      <c r="S615" s="94"/>
      <c r="T615" s="94"/>
    </row>
    <row r="616" ht="15.75" customHeight="1">
      <c r="A616" s="234"/>
      <c r="B616" s="222"/>
      <c r="C616" s="223"/>
      <c r="D616" s="231"/>
      <c r="E616" s="3"/>
      <c r="F616" s="3"/>
      <c r="G616" s="3"/>
      <c r="H616" s="3"/>
      <c r="J616" s="226"/>
      <c r="K616" s="3"/>
      <c r="L616" s="3"/>
      <c r="O616" s="227"/>
      <c r="Q616" s="94"/>
      <c r="R616" s="94"/>
      <c r="S616" s="94"/>
      <c r="T616" s="94"/>
    </row>
    <row r="617" ht="15.75" customHeight="1">
      <c r="A617" s="234"/>
      <c r="B617" s="222"/>
      <c r="C617" s="223"/>
      <c r="D617" s="231"/>
      <c r="E617" s="3"/>
      <c r="F617" s="3"/>
      <c r="G617" s="3"/>
      <c r="H617" s="3"/>
      <c r="J617" s="226"/>
      <c r="K617" s="3"/>
      <c r="L617" s="3"/>
      <c r="O617" s="227"/>
      <c r="Q617" s="94"/>
      <c r="R617" s="94"/>
      <c r="S617" s="94"/>
      <c r="T617" s="94"/>
    </row>
    <row r="618" ht="15.75" customHeight="1">
      <c r="A618" s="234"/>
      <c r="B618" s="222"/>
      <c r="C618" s="223"/>
      <c r="D618" s="231"/>
      <c r="E618" s="3"/>
      <c r="F618" s="3"/>
      <c r="G618" s="3"/>
      <c r="H618" s="3"/>
      <c r="J618" s="226"/>
      <c r="K618" s="3"/>
      <c r="L618" s="3"/>
      <c r="O618" s="227"/>
      <c r="Q618" s="94"/>
      <c r="R618" s="94"/>
      <c r="S618" s="94"/>
      <c r="T618" s="94"/>
    </row>
    <row r="619" ht="15.75" customHeight="1">
      <c r="A619" s="234"/>
      <c r="B619" s="222"/>
      <c r="C619" s="223"/>
      <c r="D619" s="231"/>
      <c r="E619" s="3"/>
      <c r="F619" s="3"/>
      <c r="G619" s="3"/>
      <c r="H619" s="3"/>
      <c r="J619" s="226"/>
      <c r="K619" s="3"/>
      <c r="L619" s="3"/>
      <c r="O619" s="227"/>
      <c r="Q619" s="94"/>
      <c r="R619" s="94"/>
      <c r="S619" s="94"/>
      <c r="T619" s="94"/>
    </row>
    <row r="620" ht="15.75" customHeight="1">
      <c r="A620" s="234"/>
      <c r="B620" s="222"/>
      <c r="C620" s="223"/>
      <c r="D620" s="231"/>
      <c r="E620" s="3"/>
      <c r="F620" s="3"/>
      <c r="G620" s="3"/>
      <c r="H620" s="3"/>
      <c r="J620" s="226"/>
      <c r="K620" s="3"/>
      <c r="L620" s="3"/>
      <c r="O620" s="227"/>
      <c r="Q620" s="94"/>
      <c r="R620" s="94"/>
      <c r="S620" s="94"/>
      <c r="T620" s="94"/>
    </row>
    <row r="621" ht="15.75" customHeight="1">
      <c r="A621" s="234"/>
      <c r="B621" s="222"/>
      <c r="C621" s="223"/>
      <c r="D621" s="231"/>
      <c r="E621" s="3"/>
      <c r="F621" s="3"/>
      <c r="G621" s="3"/>
      <c r="H621" s="3"/>
      <c r="J621" s="226"/>
      <c r="K621" s="3"/>
      <c r="L621" s="3"/>
      <c r="O621" s="227"/>
      <c r="Q621" s="94"/>
      <c r="R621" s="94"/>
      <c r="S621" s="94"/>
      <c r="T621" s="94"/>
    </row>
    <row r="622" ht="15.75" customHeight="1">
      <c r="A622" s="234"/>
      <c r="B622" s="222"/>
      <c r="C622" s="223"/>
      <c r="D622" s="231"/>
      <c r="E622" s="3"/>
      <c r="F622" s="3"/>
      <c r="G622" s="3"/>
      <c r="H622" s="3"/>
      <c r="J622" s="226"/>
      <c r="K622" s="3"/>
      <c r="L622" s="3"/>
      <c r="O622" s="227"/>
      <c r="Q622" s="94"/>
      <c r="R622" s="94"/>
      <c r="S622" s="94"/>
      <c r="T622" s="94"/>
    </row>
    <row r="623" ht="15.75" customHeight="1">
      <c r="A623" s="234"/>
      <c r="B623" s="222"/>
      <c r="C623" s="223"/>
      <c r="D623" s="231"/>
      <c r="E623" s="3"/>
      <c r="F623" s="3"/>
      <c r="G623" s="3"/>
      <c r="H623" s="3"/>
      <c r="J623" s="226"/>
      <c r="K623" s="3"/>
      <c r="L623" s="3"/>
      <c r="O623" s="227"/>
      <c r="Q623" s="94"/>
      <c r="R623" s="94"/>
      <c r="S623" s="94"/>
      <c r="T623" s="94"/>
    </row>
    <row r="624" ht="15.75" customHeight="1">
      <c r="A624" s="234"/>
      <c r="B624" s="222"/>
      <c r="C624" s="223"/>
      <c r="D624" s="231"/>
      <c r="E624" s="3"/>
      <c r="F624" s="3"/>
      <c r="G624" s="3"/>
      <c r="H624" s="3"/>
      <c r="J624" s="226"/>
      <c r="K624" s="3"/>
      <c r="L624" s="3"/>
      <c r="O624" s="227"/>
      <c r="Q624" s="94"/>
      <c r="R624" s="94"/>
      <c r="S624" s="94"/>
      <c r="T624" s="94"/>
    </row>
    <row r="625" ht="15.75" customHeight="1">
      <c r="A625" s="234"/>
      <c r="B625" s="222"/>
      <c r="C625" s="223"/>
      <c r="D625" s="231"/>
      <c r="E625" s="3"/>
      <c r="F625" s="3"/>
      <c r="G625" s="3"/>
      <c r="H625" s="3"/>
      <c r="J625" s="226"/>
      <c r="K625" s="3"/>
      <c r="L625" s="3"/>
      <c r="O625" s="227"/>
      <c r="Q625" s="94"/>
      <c r="R625" s="94"/>
      <c r="S625" s="94"/>
      <c r="T625" s="94"/>
    </row>
    <row r="626" ht="15.75" customHeight="1">
      <c r="A626" s="234"/>
      <c r="B626" s="222"/>
      <c r="C626" s="223"/>
      <c r="D626" s="231"/>
      <c r="E626" s="3"/>
      <c r="F626" s="3"/>
      <c r="G626" s="3"/>
      <c r="H626" s="3"/>
      <c r="J626" s="226"/>
      <c r="K626" s="3"/>
      <c r="L626" s="3"/>
      <c r="O626" s="227"/>
      <c r="Q626" s="94"/>
      <c r="R626" s="94"/>
      <c r="S626" s="94"/>
      <c r="T626" s="94"/>
    </row>
    <row r="627" ht="15.75" customHeight="1">
      <c r="A627" s="234"/>
      <c r="B627" s="222"/>
      <c r="C627" s="223"/>
      <c r="D627" s="231"/>
      <c r="E627" s="3"/>
      <c r="F627" s="3"/>
      <c r="G627" s="3"/>
      <c r="H627" s="3"/>
      <c r="J627" s="226"/>
      <c r="K627" s="3"/>
      <c r="L627" s="3"/>
      <c r="O627" s="227"/>
      <c r="Q627" s="94"/>
      <c r="R627" s="94"/>
      <c r="S627" s="94"/>
      <c r="T627" s="94"/>
    </row>
    <row r="628" ht="15.75" customHeight="1">
      <c r="A628" s="234"/>
      <c r="B628" s="222"/>
      <c r="C628" s="223"/>
      <c r="D628" s="231"/>
      <c r="E628" s="3"/>
      <c r="F628" s="3"/>
      <c r="G628" s="3"/>
      <c r="H628" s="3"/>
      <c r="J628" s="226"/>
      <c r="K628" s="3"/>
      <c r="L628" s="3"/>
      <c r="O628" s="227"/>
      <c r="Q628" s="94"/>
      <c r="R628" s="94"/>
      <c r="S628" s="94"/>
      <c r="T628" s="94"/>
    </row>
    <row r="629" ht="15.75" customHeight="1">
      <c r="A629" s="234"/>
      <c r="B629" s="222"/>
      <c r="C629" s="223"/>
      <c r="D629" s="231"/>
      <c r="E629" s="3"/>
      <c r="F629" s="3"/>
      <c r="G629" s="3"/>
      <c r="H629" s="3"/>
      <c r="J629" s="226"/>
      <c r="K629" s="3"/>
      <c r="L629" s="3"/>
      <c r="O629" s="227"/>
      <c r="Q629" s="94"/>
      <c r="R629" s="94"/>
      <c r="S629" s="94"/>
      <c r="T629" s="94"/>
    </row>
    <row r="630" ht="15.75" customHeight="1">
      <c r="A630" s="234"/>
      <c r="B630" s="222"/>
      <c r="C630" s="223"/>
      <c r="D630" s="231"/>
      <c r="E630" s="3"/>
      <c r="F630" s="3"/>
      <c r="G630" s="3"/>
      <c r="H630" s="3"/>
      <c r="J630" s="226"/>
      <c r="K630" s="3"/>
      <c r="L630" s="3"/>
      <c r="O630" s="227"/>
      <c r="Q630" s="94"/>
      <c r="R630" s="94"/>
      <c r="S630" s="94"/>
      <c r="T630" s="94"/>
    </row>
    <row r="631" ht="15.75" customHeight="1">
      <c r="A631" s="234"/>
      <c r="B631" s="222"/>
      <c r="C631" s="223"/>
      <c r="D631" s="231"/>
      <c r="E631" s="3"/>
      <c r="F631" s="3"/>
      <c r="G631" s="3"/>
      <c r="H631" s="3"/>
      <c r="J631" s="226"/>
      <c r="K631" s="3"/>
      <c r="L631" s="3"/>
      <c r="O631" s="227"/>
      <c r="Q631" s="94"/>
      <c r="R631" s="94"/>
      <c r="S631" s="94"/>
      <c r="T631" s="94"/>
    </row>
    <row r="632" ht="15.75" customHeight="1">
      <c r="A632" s="234"/>
      <c r="B632" s="222"/>
      <c r="C632" s="223"/>
      <c r="D632" s="231"/>
      <c r="E632" s="3"/>
      <c r="F632" s="3"/>
      <c r="G632" s="3"/>
      <c r="H632" s="3"/>
      <c r="J632" s="226"/>
      <c r="K632" s="3"/>
      <c r="L632" s="3"/>
      <c r="O632" s="227"/>
      <c r="Q632" s="94"/>
      <c r="R632" s="94"/>
      <c r="S632" s="94"/>
      <c r="T632" s="94"/>
    </row>
    <row r="633" ht="15.75" customHeight="1">
      <c r="A633" s="234"/>
      <c r="B633" s="222"/>
      <c r="C633" s="223"/>
      <c r="D633" s="231"/>
      <c r="E633" s="3"/>
      <c r="F633" s="3"/>
      <c r="G633" s="3"/>
      <c r="H633" s="3"/>
      <c r="J633" s="226"/>
      <c r="K633" s="3"/>
      <c r="L633" s="3"/>
      <c r="O633" s="227"/>
      <c r="Q633" s="94"/>
      <c r="R633" s="94"/>
      <c r="S633" s="94"/>
      <c r="T633" s="94"/>
    </row>
    <row r="634" ht="15.75" customHeight="1">
      <c r="A634" s="234"/>
      <c r="B634" s="222"/>
      <c r="C634" s="223"/>
      <c r="D634" s="231"/>
      <c r="E634" s="3"/>
      <c r="F634" s="3"/>
      <c r="G634" s="3"/>
      <c r="H634" s="3"/>
      <c r="J634" s="226"/>
      <c r="K634" s="3"/>
      <c r="L634" s="3"/>
      <c r="O634" s="227"/>
      <c r="Q634" s="94"/>
      <c r="R634" s="94"/>
      <c r="S634" s="94"/>
      <c r="T634" s="94"/>
    </row>
    <row r="635" ht="15.75" customHeight="1">
      <c r="A635" s="234"/>
      <c r="B635" s="222"/>
      <c r="C635" s="223"/>
      <c r="D635" s="231"/>
      <c r="E635" s="3"/>
      <c r="F635" s="3"/>
      <c r="G635" s="3"/>
      <c r="H635" s="3"/>
      <c r="J635" s="226"/>
      <c r="K635" s="3"/>
      <c r="L635" s="3"/>
      <c r="O635" s="227"/>
      <c r="Q635" s="94"/>
      <c r="R635" s="94"/>
      <c r="S635" s="94"/>
      <c r="T635" s="94"/>
    </row>
    <row r="636" ht="15.75" customHeight="1">
      <c r="A636" s="234"/>
      <c r="B636" s="222"/>
      <c r="C636" s="223"/>
      <c r="D636" s="231"/>
      <c r="E636" s="3"/>
      <c r="F636" s="3"/>
      <c r="G636" s="3"/>
      <c r="H636" s="3"/>
      <c r="J636" s="226"/>
      <c r="K636" s="3"/>
      <c r="L636" s="3"/>
      <c r="O636" s="227"/>
      <c r="Q636" s="94"/>
      <c r="R636" s="94"/>
      <c r="S636" s="94"/>
      <c r="T636" s="94"/>
    </row>
    <row r="637" ht="15.75" customHeight="1">
      <c r="A637" s="234"/>
      <c r="B637" s="222"/>
      <c r="C637" s="223"/>
      <c r="D637" s="231"/>
      <c r="E637" s="3"/>
      <c r="F637" s="3"/>
      <c r="G637" s="3"/>
      <c r="H637" s="3"/>
      <c r="J637" s="226"/>
      <c r="K637" s="3"/>
      <c r="L637" s="3"/>
      <c r="O637" s="227"/>
      <c r="Q637" s="94"/>
      <c r="R637" s="94"/>
      <c r="S637" s="94"/>
      <c r="T637" s="94"/>
    </row>
    <row r="638" ht="15.75" customHeight="1">
      <c r="A638" s="234"/>
      <c r="B638" s="222"/>
      <c r="C638" s="223"/>
      <c r="D638" s="231"/>
      <c r="E638" s="3"/>
      <c r="F638" s="3"/>
      <c r="G638" s="3"/>
      <c r="H638" s="3"/>
      <c r="J638" s="226"/>
      <c r="K638" s="3"/>
      <c r="L638" s="3"/>
      <c r="O638" s="227"/>
      <c r="Q638" s="94"/>
      <c r="R638" s="94"/>
      <c r="S638" s="94"/>
      <c r="T638" s="94"/>
    </row>
    <row r="639" ht="15.75" customHeight="1">
      <c r="A639" s="234"/>
      <c r="B639" s="222"/>
      <c r="C639" s="223"/>
      <c r="D639" s="231"/>
      <c r="E639" s="3"/>
      <c r="F639" s="3"/>
      <c r="G639" s="3"/>
      <c r="H639" s="3"/>
      <c r="J639" s="226"/>
      <c r="K639" s="3"/>
      <c r="L639" s="3"/>
      <c r="O639" s="227"/>
      <c r="Q639" s="94"/>
      <c r="R639" s="94"/>
      <c r="S639" s="94"/>
      <c r="T639" s="94"/>
    </row>
    <row r="640" ht="15.75" customHeight="1">
      <c r="A640" s="234"/>
      <c r="B640" s="222"/>
      <c r="C640" s="223"/>
      <c r="D640" s="231"/>
      <c r="E640" s="3"/>
      <c r="F640" s="3"/>
      <c r="G640" s="3"/>
      <c r="H640" s="3"/>
      <c r="J640" s="226"/>
      <c r="K640" s="3"/>
      <c r="L640" s="3"/>
      <c r="O640" s="227"/>
      <c r="Q640" s="94"/>
      <c r="R640" s="94"/>
      <c r="S640" s="94"/>
      <c r="T640" s="94"/>
    </row>
    <row r="641" ht="15.75" customHeight="1">
      <c r="A641" s="234"/>
      <c r="B641" s="222"/>
      <c r="C641" s="223"/>
      <c r="D641" s="231"/>
      <c r="E641" s="3"/>
      <c r="F641" s="3"/>
      <c r="G641" s="3"/>
      <c r="H641" s="3"/>
      <c r="J641" s="226"/>
      <c r="K641" s="3"/>
      <c r="L641" s="3"/>
      <c r="O641" s="227"/>
      <c r="Q641" s="94"/>
      <c r="R641" s="94"/>
      <c r="S641" s="94"/>
      <c r="T641" s="94"/>
    </row>
    <row r="642" ht="15.75" customHeight="1">
      <c r="A642" s="234"/>
      <c r="B642" s="222"/>
      <c r="C642" s="223"/>
      <c r="D642" s="231"/>
      <c r="E642" s="3"/>
      <c r="F642" s="3"/>
      <c r="G642" s="3"/>
      <c r="H642" s="3"/>
      <c r="J642" s="226"/>
      <c r="K642" s="3"/>
      <c r="L642" s="3"/>
      <c r="O642" s="227"/>
      <c r="Q642" s="94"/>
      <c r="R642" s="94"/>
      <c r="S642" s="94"/>
      <c r="T642" s="94"/>
    </row>
    <row r="643" ht="15.75" customHeight="1">
      <c r="A643" s="234"/>
      <c r="B643" s="222"/>
      <c r="C643" s="223"/>
      <c r="D643" s="231"/>
      <c r="E643" s="3"/>
      <c r="F643" s="3"/>
      <c r="G643" s="3"/>
      <c r="H643" s="3"/>
      <c r="J643" s="226"/>
      <c r="K643" s="3"/>
      <c r="L643" s="3"/>
      <c r="O643" s="227"/>
      <c r="Q643" s="94"/>
      <c r="R643" s="94"/>
      <c r="S643" s="94"/>
      <c r="T643" s="94"/>
    </row>
    <row r="644" ht="15.75" customHeight="1">
      <c r="A644" s="234"/>
      <c r="B644" s="222"/>
      <c r="C644" s="223"/>
      <c r="D644" s="231"/>
      <c r="E644" s="3"/>
      <c r="F644" s="3"/>
      <c r="G644" s="3"/>
      <c r="H644" s="3"/>
      <c r="J644" s="226"/>
      <c r="K644" s="3"/>
      <c r="L644" s="3"/>
      <c r="O644" s="227"/>
      <c r="Q644" s="94"/>
      <c r="R644" s="94"/>
      <c r="S644" s="94"/>
      <c r="T644" s="94"/>
    </row>
    <row r="645" ht="15.75" customHeight="1">
      <c r="A645" s="234"/>
      <c r="B645" s="222"/>
      <c r="C645" s="223"/>
      <c r="D645" s="231"/>
      <c r="E645" s="3"/>
      <c r="F645" s="3"/>
      <c r="G645" s="3"/>
      <c r="H645" s="3"/>
      <c r="J645" s="226"/>
      <c r="K645" s="3"/>
      <c r="L645" s="3"/>
      <c r="O645" s="227"/>
      <c r="Q645" s="94"/>
      <c r="R645" s="94"/>
      <c r="S645" s="94"/>
      <c r="T645" s="94"/>
    </row>
    <row r="646" ht="15.75" customHeight="1">
      <c r="A646" s="234"/>
      <c r="B646" s="222"/>
      <c r="C646" s="223"/>
      <c r="D646" s="231"/>
      <c r="E646" s="3"/>
      <c r="F646" s="3"/>
      <c r="G646" s="3"/>
      <c r="H646" s="3"/>
      <c r="J646" s="226"/>
      <c r="K646" s="3"/>
      <c r="L646" s="3"/>
      <c r="O646" s="227"/>
      <c r="Q646" s="94"/>
      <c r="R646" s="94"/>
      <c r="S646" s="94"/>
      <c r="T646" s="94"/>
    </row>
    <row r="647" ht="15.75" customHeight="1">
      <c r="A647" s="234"/>
      <c r="B647" s="222"/>
      <c r="C647" s="223"/>
      <c r="D647" s="231"/>
      <c r="E647" s="3"/>
      <c r="F647" s="3"/>
      <c r="G647" s="3"/>
      <c r="H647" s="3"/>
      <c r="J647" s="226"/>
      <c r="K647" s="3"/>
      <c r="L647" s="3"/>
      <c r="O647" s="227"/>
      <c r="Q647" s="94"/>
      <c r="R647" s="94"/>
      <c r="S647" s="94"/>
      <c r="T647" s="94"/>
    </row>
    <row r="648" ht="15.75" customHeight="1">
      <c r="A648" s="234"/>
      <c r="B648" s="222"/>
      <c r="C648" s="223"/>
      <c r="D648" s="231"/>
      <c r="E648" s="3"/>
      <c r="F648" s="3"/>
      <c r="G648" s="3"/>
      <c r="H648" s="3"/>
      <c r="J648" s="226"/>
      <c r="K648" s="3"/>
      <c r="L648" s="3"/>
      <c r="O648" s="227"/>
      <c r="Q648" s="94"/>
      <c r="R648" s="94"/>
      <c r="S648" s="94"/>
      <c r="T648" s="94"/>
    </row>
    <row r="649" ht="15.75" customHeight="1">
      <c r="A649" s="234"/>
      <c r="B649" s="222"/>
      <c r="C649" s="223"/>
      <c r="D649" s="231"/>
      <c r="E649" s="3"/>
      <c r="F649" s="3"/>
      <c r="G649" s="3"/>
      <c r="H649" s="3"/>
      <c r="J649" s="226"/>
      <c r="K649" s="3"/>
      <c r="L649" s="3"/>
      <c r="O649" s="227"/>
      <c r="Q649" s="94"/>
      <c r="R649" s="94"/>
      <c r="S649" s="94"/>
      <c r="T649" s="94"/>
    </row>
    <row r="650" ht="15.75" customHeight="1">
      <c r="A650" s="234"/>
      <c r="B650" s="222"/>
      <c r="C650" s="223"/>
      <c r="D650" s="231"/>
      <c r="E650" s="3"/>
      <c r="F650" s="3"/>
      <c r="G650" s="3"/>
      <c r="H650" s="3"/>
      <c r="J650" s="226"/>
      <c r="K650" s="3"/>
      <c r="L650" s="3"/>
      <c r="O650" s="227"/>
      <c r="Q650" s="94"/>
      <c r="R650" s="94"/>
      <c r="S650" s="94"/>
      <c r="T650" s="94"/>
    </row>
    <row r="651" ht="15.75" customHeight="1">
      <c r="A651" s="234"/>
      <c r="B651" s="222"/>
      <c r="C651" s="223"/>
      <c r="D651" s="231"/>
      <c r="E651" s="3"/>
      <c r="F651" s="3"/>
      <c r="G651" s="3"/>
      <c r="H651" s="3"/>
      <c r="J651" s="226"/>
      <c r="K651" s="3"/>
      <c r="L651" s="3"/>
      <c r="O651" s="227"/>
      <c r="Q651" s="94"/>
      <c r="R651" s="94"/>
      <c r="S651" s="94"/>
      <c r="T651" s="94"/>
    </row>
    <row r="652" ht="15.75" customHeight="1">
      <c r="A652" s="234"/>
      <c r="B652" s="222"/>
      <c r="C652" s="223"/>
      <c r="D652" s="231"/>
      <c r="E652" s="3"/>
      <c r="F652" s="3"/>
      <c r="G652" s="3"/>
      <c r="H652" s="3"/>
      <c r="J652" s="226"/>
      <c r="K652" s="3"/>
      <c r="L652" s="3"/>
      <c r="O652" s="227"/>
      <c r="Q652" s="94"/>
      <c r="R652" s="94"/>
      <c r="S652" s="94"/>
      <c r="T652" s="94"/>
    </row>
    <row r="653" ht="15.75" customHeight="1">
      <c r="A653" s="234"/>
      <c r="B653" s="222"/>
      <c r="C653" s="223"/>
      <c r="D653" s="231"/>
      <c r="E653" s="3"/>
      <c r="F653" s="3"/>
      <c r="G653" s="3"/>
      <c r="H653" s="3"/>
      <c r="J653" s="226"/>
      <c r="K653" s="3"/>
      <c r="L653" s="3"/>
      <c r="O653" s="227"/>
      <c r="Q653" s="94"/>
      <c r="R653" s="94"/>
      <c r="S653" s="94"/>
      <c r="T653" s="94"/>
    </row>
    <row r="654" ht="15.75" customHeight="1">
      <c r="A654" s="234"/>
      <c r="B654" s="222"/>
      <c r="C654" s="223"/>
      <c r="D654" s="231"/>
      <c r="E654" s="3"/>
      <c r="F654" s="3"/>
      <c r="G654" s="3"/>
      <c r="H654" s="3"/>
      <c r="J654" s="226"/>
      <c r="K654" s="3"/>
      <c r="L654" s="3"/>
      <c r="O654" s="227"/>
      <c r="Q654" s="94"/>
      <c r="R654" s="94"/>
      <c r="S654" s="94"/>
      <c r="T654" s="94"/>
    </row>
    <row r="655" ht="15.75" customHeight="1">
      <c r="A655" s="234"/>
      <c r="B655" s="222"/>
      <c r="C655" s="223"/>
      <c r="D655" s="231"/>
      <c r="E655" s="3"/>
      <c r="F655" s="3"/>
      <c r="G655" s="3"/>
      <c r="H655" s="3"/>
      <c r="J655" s="226"/>
      <c r="K655" s="3"/>
      <c r="L655" s="3"/>
      <c r="O655" s="227"/>
      <c r="Q655" s="94"/>
      <c r="R655" s="94"/>
      <c r="S655" s="94"/>
      <c r="T655" s="94"/>
    </row>
    <row r="656" ht="15.75" customHeight="1">
      <c r="A656" s="234"/>
      <c r="B656" s="222"/>
      <c r="C656" s="223"/>
      <c r="D656" s="231"/>
      <c r="E656" s="3"/>
      <c r="F656" s="3"/>
      <c r="G656" s="3"/>
      <c r="H656" s="3"/>
      <c r="J656" s="226"/>
      <c r="K656" s="3"/>
      <c r="L656" s="3"/>
      <c r="O656" s="227"/>
      <c r="Q656" s="94"/>
      <c r="R656" s="94"/>
      <c r="S656" s="94"/>
      <c r="T656" s="94"/>
    </row>
    <row r="657" ht="15.75" customHeight="1">
      <c r="A657" s="234"/>
      <c r="B657" s="222"/>
      <c r="C657" s="223"/>
      <c r="D657" s="231"/>
      <c r="E657" s="3"/>
      <c r="F657" s="3"/>
      <c r="G657" s="3"/>
      <c r="H657" s="3"/>
      <c r="J657" s="226"/>
      <c r="K657" s="3"/>
      <c r="L657" s="3"/>
      <c r="O657" s="227"/>
      <c r="Q657" s="94"/>
      <c r="R657" s="94"/>
      <c r="S657" s="94"/>
      <c r="T657" s="94"/>
    </row>
    <row r="658" ht="15.75" customHeight="1">
      <c r="A658" s="234"/>
      <c r="B658" s="222"/>
      <c r="C658" s="223"/>
      <c r="D658" s="231"/>
      <c r="E658" s="3"/>
      <c r="F658" s="3"/>
      <c r="G658" s="3"/>
      <c r="H658" s="3"/>
      <c r="J658" s="226"/>
      <c r="K658" s="3"/>
      <c r="L658" s="3"/>
      <c r="O658" s="227"/>
      <c r="Q658" s="94"/>
      <c r="R658" s="94"/>
      <c r="S658" s="94"/>
      <c r="T658" s="94"/>
    </row>
    <row r="659" ht="15.75" customHeight="1">
      <c r="A659" s="234"/>
      <c r="B659" s="222"/>
      <c r="C659" s="223"/>
      <c r="D659" s="231"/>
      <c r="E659" s="3"/>
      <c r="F659" s="3"/>
      <c r="G659" s="3"/>
      <c r="H659" s="3"/>
      <c r="J659" s="226"/>
      <c r="K659" s="3"/>
      <c r="L659" s="3"/>
      <c r="O659" s="227"/>
      <c r="Q659" s="94"/>
      <c r="R659" s="94"/>
      <c r="S659" s="94"/>
      <c r="T659" s="94"/>
    </row>
    <row r="660" ht="15.75" customHeight="1">
      <c r="A660" s="234"/>
      <c r="B660" s="222"/>
      <c r="C660" s="223"/>
      <c r="D660" s="231"/>
      <c r="E660" s="3"/>
      <c r="F660" s="3"/>
      <c r="G660" s="3"/>
      <c r="H660" s="3"/>
      <c r="J660" s="226"/>
      <c r="K660" s="3"/>
      <c r="L660" s="3"/>
      <c r="O660" s="227"/>
      <c r="Q660" s="94"/>
      <c r="R660" s="94"/>
      <c r="S660" s="94"/>
      <c r="T660" s="94"/>
    </row>
    <row r="661" ht="15.75" customHeight="1">
      <c r="A661" s="234"/>
      <c r="B661" s="222"/>
      <c r="C661" s="223"/>
      <c r="D661" s="231"/>
      <c r="E661" s="3"/>
      <c r="F661" s="3"/>
      <c r="G661" s="3"/>
      <c r="H661" s="3"/>
      <c r="J661" s="226"/>
      <c r="K661" s="3"/>
      <c r="L661" s="3"/>
      <c r="O661" s="227"/>
      <c r="Q661" s="94"/>
      <c r="R661" s="94"/>
      <c r="S661" s="94"/>
      <c r="T661" s="94"/>
    </row>
    <row r="662" ht="15.75" customHeight="1">
      <c r="A662" s="234"/>
      <c r="B662" s="222"/>
      <c r="C662" s="223"/>
      <c r="D662" s="231"/>
      <c r="E662" s="3"/>
      <c r="F662" s="3"/>
      <c r="G662" s="3"/>
      <c r="H662" s="3"/>
      <c r="J662" s="226"/>
      <c r="K662" s="3"/>
      <c r="L662" s="3"/>
      <c r="O662" s="227"/>
      <c r="Q662" s="94"/>
      <c r="R662" s="94"/>
      <c r="S662" s="94"/>
      <c r="T662" s="94"/>
    </row>
    <row r="663" ht="15.75" customHeight="1">
      <c r="A663" s="234"/>
      <c r="B663" s="222"/>
      <c r="C663" s="223"/>
      <c r="D663" s="231"/>
      <c r="E663" s="3"/>
      <c r="F663" s="3"/>
      <c r="G663" s="3"/>
      <c r="H663" s="3"/>
      <c r="J663" s="226"/>
      <c r="K663" s="3"/>
      <c r="L663" s="3"/>
      <c r="O663" s="227"/>
      <c r="Q663" s="94"/>
      <c r="R663" s="94"/>
      <c r="S663" s="94"/>
      <c r="T663" s="94"/>
    </row>
    <row r="664" ht="15.75" customHeight="1">
      <c r="A664" s="234"/>
      <c r="B664" s="222"/>
      <c r="C664" s="223"/>
      <c r="D664" s="231"/>
      <c r="E664" s="3"/>
      <c r="F664" s="3"/>
      <c r="G664" s="3"/>
      <c r="H664" s="3"/>
      <c r="J664" s="226"/>
      <c r="K664" s="3"/>
      <c r="L664" s="3"/>
      <c r="O664" s="227"/>
      <c r="Q664" s="94"/>
      <c r="R664" s="94"/>
      <c r="S664" s="94"/>
      <c r="T664" s="94"/>
    </row>
    <row r="665" ht="15.75" customHeight="1">
      <c r="A665" s="234"/>
      <c r="B665" s="222"/>
      <c r="C665" s="223"/>
      <c r="D665" s="231"/>
      <c r="E665" s="3"/>
      <c r="F665" s="3"/>
      <c r="G665" s="3"/>
      <c r="H665" s="3"/>
      <c r="J665" s="226"/>
      <c r="K665" s="3"/>
      <c r="L665" s="3"/>
      <c r="O665" s="227"/>
      <c r="Q665" s="94"/>
      <c r="R665" s="94"/>
      <c r="S665" s="94"/>
      <c r="T665" s="94"/>
    </row>
    <row r="666" ht="15.75" customHeight="1">
      <c r="A666" s="234"/>
      <c r="B666" s="222"/>
      <c r="C666" s="223"/>
      <c r="D666" s="231"/>
      <c r="E666" s="3"/>
      <c r="F666" s="3"/>
      <c r="G666" s="3"/>
      <c r="H666" s="3"/>
      <c r="J666" s="226"/>
      <c r="K666" s="3"/>
      <c r="L666" s="3"/>
      <c r="O666" s="227"/>
      <c r="Q666" s="94"/>
      <c r="R666" s="94"/>
      <c r="S666" s="94"/>
      <c r="T666" s="94"/>
    </row>
    <row r="667" ht="15.75" customHeight="1">
      <c r="A667" s="234"/>
      <c r="B667" s="222"/>
      <c r="C667" s="223"/>
      <c r="D667" s="231"/>
      <c r="E667" s="3"/>
      <c r="F667" s="3"/>
      <c r="G667" s="3"/>
      <c r="H667" s="3"/>
      <c r="J667" s="226"/>
      <c r="K667" s="3"/>
      <c r="L667" s="3"/>
      <c r="O667" s="227"/>
      <c r="Q667" s="94"/>
      <c r="R667" s="94"/>
      <c r="S667" s="94"/>
      <c r="T667" s="94"/>
    </row>
    <row r="668" ht="15.75" customHeight="1">
      <c r="A668" s="234"/>
      <c r="B668" s="222"/>
      <c r="C668" s="223"/>
      <c r="D668" s="231"/>
      <c r="E668" s="3"/>
      <c r="F668" s="3"/>
      <c r="G668" s="3"/>
      <c r="H668" s="3"/>
      <c r="J668" s="226"/>
      <c r="K668" s="3"/>
      <c r="L668" s="3"/>
      <c r="O668" s="227"/>
      <c r="Q668" s="94"/>
      <c r="R668" s="94"/>
      <c r="S668" s="94"/>
      <c r="T668" s="94"/>
    </row>
    <row r="669" ht="15.75" customHeight="1">
      <c r="A669" s="234"/>
      <c r="B669" s="222"/>
      <c r="C669" s="223"/>
      <c r="D669" s="231"/>
      <c r="E669" s="3"/>
      <c r="F669" s="3"/>
      <c r="G669" s="3"/>
      <c r="H669" s="3"/>
      <c r="J669" s="226"/>
      <c r="K669" s="3"/>
      <c r="L669" s="3"/>
      <c r="O669" s="227"/>
      <c r="Q669" s="94"/>
      <c r="R669" s="94"/>
      <c r="S669" s="94"/>
      <c r="T669" s="94"/>
    </row>
    <row r="670" ht="15.75" customHeight="1">
      <c r="A670" s="234"/>
      <c r="B670" s="222"/>
      <c r="C670" s="223"/>
      <c r="D670" s="231"/>
      <c r="E670" s="3"/>
      <c r="F670" s="3"/>
      <c r="G670" s="3"/>
      <c r="H670" s="3"/>
      <c r="J670" s="226"/>
      <c r="K670" s="3"/>
      <c r="L670" s="3"/>
      <c r="O670" s="227"/>
      <c r="Q670" s="94"/>
      <c r="R670" s="94"/>
      <c r="S670" s="94"/>
      <c r="T670" s="94"/>
    </row>
    <row r="671" ht="15.75" customHeight="1">
      <c r="A671" s="234"/>
      <c r="B671" s="222"/>
      <c r="C671" s="223"/>
      <c r="D671" s="231"/>
      <c r="E671" s="3"/>
      <c r="F671" s="3"/>
      <c r="G671" s="3"/>
      <c r="H671" s="3"/>
      <c r="J671" s="226"/>
      <c r="K671" s="3"/>
      <c r="L671" s="3"/>
      <c r="O671" s="227"/>
      <c r="Q671" s="94"/>
      <c r="R671" s="94"/>
      <c r="S671" s="94"/>
      <c r="T671" s="94"/>
    </row>
    <row r="672" ht="15.75" customHeight="1">
      <c r="A672" s="234"/>
      <c r="B672" s="222"/>
      <c r="C672" s="223"/>
      <c r="D672" s="231"/>
      <c r="E672" s="3"/>
      <c r="F672" s="3"/>
      <c r="G672" s="3"/>
      <c r="H672" s="3"/>
      <c r="J672" s="226"/>
      <c r="K672" s="3"/>
      <c r="L672" s="3"/>
      <c r="O672" s="227"/>
      <c r="Q672" s="94"/>
      <c r="R672" s="94"/>
      <c r="S672" s="94"/>
      <c r="T672" s="94"/>
    </row>
    <row r="673" ht="15.75" customHeight="1">
      <c r="A673" s="234"/>
      <c r="B673" s="222"/>
      <c r="C673" s="223"/>
      <c r="D673" s="231"/>
      <c r="E673" s="3"/>
      <c r="F673" s="3"/>
      <c r="G673" s="3"/>
      <c r="H673" s="3"/>
      <c r="J673" s="226"/>
      <c r="K673" s="3"/>
      <c r="L673" s="3"/>
      <c r="O673" s="227"/>
      <c r="Q673" s="94"/>
      <c r="R673" s="94"/>
      <c r="S673" s="94"/>
      <c r="T673" s="94"/>
    </row>
    <row r="674" ht="15.75" customHeight="1">
      <c r="A674" s="234"/>
      <c r="B674" s="222"/>
      <c r="C674" s="223"/>
      <c r="D674" s="231"/>
      <c r="E674" s="3"/>
      <c r="F674" s="3"/>
      <c r="G674" s="3"/>
      <c r="H674" s="3"/>
      <c r="J674" s="226"/>
      <c r="K674" s="3"/>
      <c r="L674" s="3"/>
      <c r="O674" s="227"/>
      <c r="Q674" s="94"/>
      <c r="R674" s="94"/>
      <c r="S674" s="94"/>
      <c r="T674" s="94"/>
    </row>
    <row r="675" ht="15.75" customHeight="1">
      <c r="A675" s="234"/>
      <c r="B675" s="222"/>
      <c r="C675" s="223"/>
      <c r="D675" s="231"/>
      <c r="E675" s="3"/>
      <c r="F675" s="3"/>
      <c r="G675" s="3"/>
      <c r="H675" s="3"/>
      <c r="J675" s="226"/>
      <c r="K675" s="3"/>
      <c r="L675" s="3"/>
      <c r="O675" s="227"/>
      <c r="Q675" s="94"/>
      <c r="R675" s="94"/>
      <c r="S675" s="94"/>
      <c r="T675" s="94"/>
    </row>
    <row r="676" ht="15.75" customHeight="1">
      <c r="A676" s="234"/>
      <c r="B676" s="222"/>
      <c r="C676" s="223"/>
      <c r="D676" s="231"/>
      <c r="E676" s="3"/>
      <c r="F676" s="3"/>
      <c r="G676" s="3"/>
      <c r="H676" s="3"/>
      <c r="J676" s="226"/>
      <c r="K676" s="3"/>
      <c r="L676" s="3"/>
      <c r="O676" s="227"/>
      <c r="Q676" s="94"/>
      <c r="R676" s="94"/>
      <c r="S676" s="94"/>
      <c r="T676" s="94"/>
    </row>
    <row r="677" ht="15.75" customHeight="1">
      <c r="A677" s="234"/>
      <c r="B677" s="222"/>
      <c r="C677" s="223"/>
      <c r="D677" s="231"/>
      <c r="E677" s="3"/>
      <c r="F677" s="3"/>
      <c r="G677" s="3"/>
      <c r="H677" s="3"/>
      <c r="J677" s="226"/>
      <c r="K677" s="3"/>
      <c r="L677" s="3"/>
      <c r="O677" s="227"/>
      <c r="Q677" s="94"/>
      <c r="R677" s="94"/>
      <c r="S677" s="94"/>
      <c r="T677" s="94"/>
    </row>
    <row r="678" ht="15.75" customHeight="1">
      <c r="A678" s="234"/>
      <c r="B678" s="222"/>
      <c r="C678" s="223"/>
      <c r="D678" s="231"/>
      <c r="E678" s="3"/>
      <c r="F678" s="3"/>
      <c r="G678" s="3"/>
      <c r="H678" s="3"/>
      <c r="J678" s="226"/>
      <c r="K678" s="3"/>
      <c r="L678" s="3"/>
      <c r="O678" s="227"/>
      <c r="Q678" s="94"/>
      <c r="R678" s="94"/>
      <c r="S678" s="94"/>
      <c r="T678" s="94"/>
    </row>
    <row r="679" ht="15.75" customHeight="1">
      <c r="A679" s="234"/>
      <c r="B679" s="222"/>
      <c r="C679" s="223"/>
      <c r="D679" s="231"/>
      <c r="E679" s="3"/>
      <c r="F679" s="3"/>
      <c r="G679" s="3"/>
      <c r="H679" s="3"/>
      <c r="J679" s="226"/>
      <c r="K679" s="3"/>
      <c r="L679" s="3"/>
      <c r="O679" s="227"/>
      <c r="Q679" s="94"/>
      <c r="R679" s="94"/>
      <c r="S679" s="94"/>
      <c r="T679" s="94"/>
    </row>
    <row r="680" ht="15.75" customHeight="1">
      <c r="A680" s="234"/>
      <c r="B680" s="222"/>
      <c r="C680" s="223"/>
      <c r="D680" s="231"/>
      <c r="E680" s="3"/>
      <c r="F680" s="3"/>
      <c r="G680" s="3"/>
      <c r="H680" s="3"/>
      <c r="J680" s="226"/>
      <c r="K680" s="3"/>
      <c r="L680" s="3"/>
      <c r="O680" s="227"/>
      <c r="Q680" s="94"/>
      <c r="R680" s="94"/>
      <c r="S680" s="94"/>
      <c r="T680" s="94"/>
    </row>
    <row r="681" ht="15.75" customHeight="1">
      <c r="A681" s="234"/>
      <c r="B681" s="222"/>
      <c r="C681" s="223"/>
      <c r="D681" s="231"/>
      <c r="E681" s="3"/>
      <c r="F681" s="3"/>
      <c r="G681" s="3"/>
      <c r="H681" s="3"/>
      <c r="J681" s="226"/>
      <c r="K681" s="3"/>
      <c r="L681" s="3"/>
      <c r="O681" s="227"/>
      <c r="Q681" s="94"/>
      <c r="R681" s="94"/>
      <c r="S681" s="94"/>
      <c r="T681" s="94"/>
    </row>
    <row r="682" ht="15.75" customHeight="1">
      <c r="A682" s="234"/>
      <c r="B682" s="222"/>
      <c r="C682" s="223"/>
      <c r="D682" s="231"/>
      <c r="E682" s="3"/>
      <c r="F682" s="3"/>
      <c r="G682" s="3"/>
      <c r="H682" s="3"/>
      <c r="J682" s="226"/>
      <c r="K682" s="3"/>
      <c r="L682" s="3"/>
      <c r="O682" s="227"/>
      <c r="Q682" s="94"/>
      <c r="R682" s="94"/>
      <c r="S682" s="94"/>
      <c r="T682" s="94"/>
    </row>
    <row r="683" ht="15.75" customHeight="1">
      <c r="A683" s="234"/>
      <c r="B683" s="222"/>
      <c r="C683" s="223"/>
      <c r="D683" s="231"/>
      <c r="E683" s="3"/>
      <c r="F683" s="3"/>
      <c r="G683" s="3"/>
      <c r="H683" s="3"/>
      <c r="J683" s="226"/>
      <c r="K683" s="3"/>
      <c r="L683" s="3"/>
      <c r="O683" s="227"/>
      <c r="Q683" s="94"/>
      <c r="R683" s="94"/>
      <c r="S683" s="94"/>
      <c r="T683" s="94"/>
    </row>
    <row r="684" ht="15.75" customHeight="1">
      <c r="A684" s="234"/>
      <c r="B684" s="222"/>
      <c r="C684" s="223"/>
      <c r="D684" s="231"/>
      <c r="E684" s="3"/>
      <c r="F684" s="3"/>
      <c r="G684" s="3"/>
      <c r="H684" s="3"/>
      <c r="J684" s="226"/>
      <c r="K684" s="3"/>
      <c r="L684" s="3"/>
      <c r="O684" s="227"/>
      <c r="Q684" s="94"/>
      <c r="R684" s="94"/>
      <c r="S684" s="94"/>
      <c r="T684" s="94"/>
    </row>
    <row r="685" ht="15.75" customHeight="1">
      <c r="A685" s="234"/>
      <c r="B685" s="222"/>
      <c r="C685" s="223"/>
      <c r="D685" s="231"/>
      <c r="E685" s="3"/>
      <c r="F685" s="3"/>
      <c r="G685" s="3"/>
      <c r="H685" s="3"/>
      <c r="J685" s="226"/>
      <c r="K685" s="3"/>
      <c r="L685" s="3"/>
      <c r="O685" s="227"/>
      <c r="Q685" s="94"/>
      <c r="R685" s="94"/>
      <c r="S685" s="94"/>
      <c r="T685" s="94"/>
    </row>
    <row r="686" ht="15.75" customHeight="1">
      <c r="A686" s="234"/>
      <c r="B686" s="222"/>
      <c r="C686" s="223"/>
      <c r="D686" s="231"/>
      <c r="E686" s="3"/>
      <c r="F686" s="3"/>
      <c r="G686" s="3"/>
      <c r="H686" s="3"/>
      <c r="J686" s="226"/>
      <c r="K686" s="3"/>
      <c r="L686" s="3"/>
      <c r="O686" s="227"/>
      <c r="Q686" s="94"/>
      <c r="R686" s="94"/>
      <c r="S686" s="94"/>
      <c r="T686" s="94"/>
    </row>
    <row r="687" ht="15.75" customHeight="1">
      <c r="A687" s="234"/>
      <c r="B687" s="222"/>
      <c r="C687" s="223"/>
      <c r="D687" s="231"/>
      <c r="E687" s="3"/>
      <c r="F687" s="3"/>
      <c r="G687" s="3"/>
      <c r="H687" s="3"/>
      <c r="J687" s="226"/>
      <c r="K687" s="3"/>
      <c r="L687" s="3"/>
      <c r="O687" s="227"/>
      <c r="Q687" s="94"/>
      <c r="R687" s="94"/>
      <c r="S687" s="94"/>
      <c r="T687" s="94"/>
    </row>
    <row r="688" ht="15.75" customHeight="1">
      <c r="A688" s="234"/>
      <c r="B688" s="222"/>
      <c r="C688" s="223"/>
      <c r="D688" s="231"/>
      <c r="E688" s="3"/>
      <c r="F688" s="3"/>
      <c r="G688" s="3"/>
      <c r="H688" s="3"/>
      <c r="J688" s="226"/>
      <c r="K688" s="3"/>
      <c r="L688" s="3"/>
      <c r="O688" s="227"/>
      <c r="Q688" s="94"/>
      <c r="R688" s="94"/>
      <c r="S688" s="94"/>
      <c r="T688" s="94"/>
    </row>
    <row r="689" ht="15.75" customHeight="1">
      <c r="A689" s="234"/>
      <c r="B689" s="222"/>
      <c r="C689" s="223"/>
      <c r="D689" s="231"/>
      <c r="E689" s="3"/>
      <c r="F689" s="3"/>
      <c r="G689" s="3"/>
      <c r="H689" s="3"/>
      <c r="J689" s="226"/>
      <c r="K689" s="3"/>
      <c r="L689" s="3"/>
      <c r="O689" s="227"/>
      <c r="Q689" s="94"/>
      <c r="R689" s="94"/>
      <c r="S689" s="94"/>
      <c r="T689" s="94"/>
    </row>
    <row r="690" ht="15.75" customHeight="1">
      <c r="A690" s="234"/>
      <c r="B690" s="222"/>
      <c r="C690" s="223"/>
      <c r="D690" s="231"/>
      <c r="E690" s="3"/>
      <c r="F690" s="3"/>
      <c r="G690" s="3"/>
      <c r="H690" s="3"/>
      <c r="J690" s="226"/>
      <c r="K690" s="3"/>
      <c r="L690" s="3"/>
      <c r="O690" s="227"/>
      <c r="Q690" s="94"/>
      <c r="R690" s="94"/>
      <c r="S690" s="94"/>
      <c r="T690" s="94"/>
    </row>
    <row r="691" ht="15.75" customHeight="1">
      <c r="A691" s="234"/>
      <c r="B691" s="222"/>
      <c r="C691" s="223"/>
      <c r="D691" s="231"/>
      <c r="E691" s="3"/>
      <c r="F691" s="3"/>
      <c r="G691" s="3"/>
      <c r="H691" s="3"/>
      <c r="J691" s="226"/>
      <c r="K691" s="3"/>
      <c r="L691" s="3"/>
      <c r="O691" s="227"/>
      <c r="Q691" s="94"/>
      <c r="R691" s="94"/>
      <c r="S691" s="94"/>
      <c r="T691" s="94"/>
    </row>
    <row r="692" ht="15.75" customHeight="1">
      <c r="A692" s="234"/>
      <c r="B692" s="222"/>
      <c r="C692" s="223"/>
      <c r="D692" s="231"/>
      <c r="E692" s="3"/>
      <c r="F692" s="3"/>
      <c r="G692" s="3"/>
      <c r="H692" s="3"/>
      <c r="J692" s="226"/>
      <c r="K692" s="3"/>
      <c r="L692" s="3"/>
      <c r="O692" s="227"/>
      <c r="Q692" s="94"/>
      <c r="R692" s="94"/>
      <c r="S692" s="94"/>
      <c r="T692" s="94"/>
    </row>
    <row r="693" ht="15.75" customHeight="1">
      <c r="A693" s="234"/>
      <c r="B693" s="222"/>
      <c r="C693" s="223"/>
      <c r="D693" s="231"/>
      <c r="E693" s="3"/>
      <c r="F693" s="3"/>
      <c r="G693" s="3"/>
      <c r="H693" s="3"/>
      <c r="J693" s="226"/>
      <c r="K693" s="3"/>
      <c r="L693" s="3"/>
      <c r="O693" s="227"/>
      <c r="Q693" s="94"/>
      <c r="R693" s="94"/>
      <c r="S693" s="94"/>
      <c r="T693" s="94"/>
    </row>
    <row r="694" ht="15.75" customHeight="1">
      <c r="A694" s="234"/>
      <c r="B694" s="222"/>
      <c r="C694" s="223"/>
      <c r="D694" s="231"/>
      <c r="E694" s="3"/>
      <c r="F694" s="3"/>
      <c r="G694" s="3"/>
      <c r="H694" s="3"/>
      <c r="J694" s="226"/>
      <c r="K694" s="3"/>
      <c r="L694" s="3"/>
      <c r="O694" s="227"/>
      <c r="Q694" s="94"/>
      <c r="R694" s="94"/>
      <c r="S694" s="94"/>
      <c r="T694" s="94"/>
    </row>
    <row r="695" ht="15.75" customHeight="1">
      <c r="A695" s="234"/>
      <c r="B695" s="222"/>
      <c r="C695" s="223"/>
      <c r="D695" s="231"/>
      <c r="E695" s="3"/>
      <c r="F695" s="3"/>
      <c r="G695" s="3"/>
      <c r="H695" s="3"/>
      <c r="J695" s="226"/>
      <c r="K695" s="3"/>
      <c r="L695" s="3"/>
      <c r="O695" s="227"/>
      <c r="Q695" s="94"/>
      <c r="R695" s="94"/>
      <c r="S695" s="94"/>
      <c r="T695" s="94"/>
    </row>
    <row r="696" ht="15.75" customHeight="1">
      <c r="A696" s="234"/>
      <c r="B696" s="222"/>
      <c r="C696" s="223"/>
      <c r="D696" s="231"/>
      <c r="E696" s="3"/>
      <c r="F696" s="3"/>
      <c r="G696" s="3"/>
      <c r="H696" s="3"/>
      <c r="J696" s="226"/>
      <c r="K696" s="3"/>
      <c r="L696" s="3"/>
      <c r="O696" s="227"/>
      <c r="Q696" s="94"/>
      <c r="R696" s="94"/>
      <c r="S696" s="94"/>
      <c r="T696" s="94"/>
    </row>
    <row r="697" ht="15.75" customHeight="1">
      <c r="A697" s="234"/>
      <c r="B697" s="222"/>
      <c r="C697" s="223"/>
      <c r="D697" s="231"/>
      <c r="E697" s="3"/>
      <c r="F697" s="3"/>
      <c r="G697" s="3"/>
      <c r="H697" s="3"/>
      <c r="J697" s="226"/>
      <c r="K697" s="3"/>
      <c r="L697" s="3"/>
      <c r="O697" s="227"/>
      <c r="Q697" s="94"/>
      <c r="R697" s="94"/>
      <c r="S697" s="94"/>
      <c r="T697" s="94"/>
    </row>
    <row r="698" ht="15.75" customHeight="1">
      <c r="A698" s="234"/>
      <c r="B698" s="222"/>
      <c r="C698" s="223"/>
      <c r="D698" s="231"/>
      <c r="E698" s="3"/>
      <c r="F698" s="3"/>
      <c r="G698" s="3"/>
      <c r="H698" s="3"/>
      <c r="J698" s="226"/>
      <c r="K698" s="3"/>
      <c r="L698" s="3"/>
      <c r="O698" s="227"/>
      <c r="Q698" s="94"/>
      <c r="R698" s="94"/>
      <c r="S698" s="94"/>
      <c r="T698" s="94"/>
    </row>
    <row r="699" ht="15.75" customHeight="1">
      <c r="A699" s="234"/>
      <c r="B699" s="222"/>
      <c r="C699" s="223"/>
      <c r="D699" s="231"/>
      <c r="E699" s="3"/>
      <c r="F699" s="3"/>
      <c r="G699" s="3"/>
      <c r="H699" s="3"/>
      <c r="J699" s="226"/>
      <c r="K699" s="3"/>
      <c r="L699" s="3"/>
      <c r="O699" s="227"/>
      <c r="Q699" s="94"/>
      <c r="R699" s="94"/>
      <c r="S699" s="94"/>
      <c r="T699" s="94"/>
    </row>
    <row r="700" ht="15.75" customHeight="1">
      <c r="A700" s="234"/>
      <c r="B700" s="222"/>
      <c r="C700" s="223"/>
      <c r="D700" s="231"/>
      <c r="E700" s="3"/>
      <c r="F700" s="3"/>
      <c r="G700" s="3"/>
      <c r="H700" s="3"/>
      <c r="J700" s="226"/>
      <c r="K700" s="3"/>
      <c r="L700" s="3"/>
      <c r="O700" s="227"/>
      <c r="Q700" s="94"/>
      <c r="R700" s="94"/>
      <c r="S700" s="94"/>
      <c r="T700" s="94"/>
    </row>
    <row r="701" ht="15.75" customHeight="1">
      <c r="A701" s="234"/>
      <c r="B701" s="222"/>
      <c r="C701" s="223"/>
      <c r="D701" s="231"/>
      <c r="E701" s="3"/>
      <c r="F701" s="3"/>
      <c r="G701" s="3"/>
      <c r="H701" s="3"/>
      <c r="J701" s="226"/>
      <c r="K701" s="3"/>
      <c r="L701" s="3"/>
      <c r="O701" s="227"/>
      <c r="Q701" s="94"/>
      <c r="R701" s="94"/>
      <c r="S701" s="94"/>
      <c r="T701" s="94"/>
    </row>
    <row r="702" ht="15.75" customHeight="1">
      <c r="A702" s="234"/>
      <c r="B702" s="222"/>
      <c r="C702" s="223"/>
      <c r="D702" s="231"/>
      <c r="E702" s="3"/>
      <c r="F702" s="3"/>
      <c r="G702" s="3"/>
      <c r="H702" s="3"/>
      <c r="J702" s="226"/>
      <c r="K702" s="3"/>
      <c r="L702" s="3"/>
      <c r="O702" s="227"/>
      <c r="Q702" s="94"/>
      <c r="R702" s="94"/>
      <c r="S702" s="94"/>
      <c r="T702" s="94"/>
    </row>
    <row r="703" ht="15.75" customHeight="1">
      <c r="A703" s="234"/>
      <c r="B703" s="222"/>
      <c r="C703" s="223"/>
      <c r="D703" s="231"/>
      <c r="E703" s="3"/>
      <c r="F703" s="3"/>
      <c r="G703" s="3"/>
      <c r="H703" s="3"/>
      <c r="J703" s="226"/>
      <c r="K703" s="3"/>
      <c r="L703" s="3"/>
      <c r="O703" s="227"/>
      <c r="Q703" s="94"/>
      <c r="R703" s="94"/>
      <c r="S703" s="94"/>
      <c r="T703" s="94"/>
    </row>
    <row r="704" ht="15.75" customHeight="1">
      <c r="A704" s="234"/>
      <c r="B704" s="222"/>
      <c r="C704" s="223"/>
      <c r="D704" s="231"/>
      <c r="E704" s="3"/>
      <c r="F704" s="3"/>
      <c r="G704" s="3"/>
      <c r="H704" s="3"/>
      <c r="J704" s="226"/>
      <c r="K704" s="3"/>
      <c r="L704" s="3"/>
      <c r="O704" s="227"/>
      <c r="Q704" s="94"/>
      <c r="R704" s="94"/>
      <c r="S704" s="94"/>
      <c r="T704" s="94"/>
    </row>
    <row r="705" ht="15.75" customHeight="1">
      <c r="A705" s="234"/>
      <c r="B705" s="222"/>
      <c r="C705" s="223"/>
      <c r="D705" s="231"/>
      <c r="E705" s="3"/>
      <c r="F705" s="3"/>
      <c r="G705" s="3"/>
      <c r="H705" s="3"/>
      <c r="J705" s="226"/>
      <c r="K705" s="3"/>
      <c r="L705" s="3"/>
      <c r="O705" s="227"/>
      <c r="Q705" s="94"/>
      <c r="R705" s="94"/>
      <c r="S705" s="94"/>
      <c r="T705" s="94"/>
    </row>
    <row r="706" ht="15.75" customHeight="1">
      <c r="A706" s="234"/>
      <c r="B706" s="222"/>
      <c r="C706" s="223"/>
      <c r="D706" s="231"/>
      <c r="E706" s="3"/>
      <c r="F706" s="3"/>
      <c r="G706" s="3"/>
      <c r="H706" s="3"/>
      <c r="J706" s="226"/>
      <c r="K706" s="3"/>
      <c r="L706" s="3"/>
      <c r="O706" s="227"/>
      <c r="Q706" s="94"/>
      <c r="R706" s="94"/>
      <c r="S706" s="94"/>
      <c r="T706" s="94"/>
    </row>
    <row r="707" ht="15.75" customHeight="1">
      <c r="A707" s="234"/>
      <c r="B707" s="222"/>
      <c r="C707" s="223"/>
      <c r="D707" s="231"/>
      <c r="E707" s="3"/>
      <c r="F707" s="3"/>
      <c r="G707" s="3"/>
      <c r="H707" s="3"/>
      <c r="J707" s="226"/>
      <c r="K707" s="3"/>
      <c r="L707" s="3"/>
      <c r="O707" s="227"/>
      <c r="Q707" s="94"/>
      <c r="R707" s="94"/>
      <c r="S707" s="94"/>
      <c r="T707" s="94"/>
    </row>
    <row r="708" ht="15.75" customHeight="1">
      <c r="A708" s="234"/>
      <c r="B708" s="222"/>
      <c r="C708" s="223"/>
      <c r="D708" s="231"/>
      <c r="E708" s="3"/>
      <c r="F708" s="3"/>
      <c r="G708" s="3"/>
      <c r="H708" s="3"/>
      <c r="J708" s="226"/>
      <c r="K708" s="3"/>
      <c r="L708" s="3"/>
      <c r="O708" s="227"/>
      <c r="Q708" s="94"/>
      <c r="R708" s="94"/>
      <c r="S708" s="94"/>
      <c r="T708" s="94"/>
    </row>
    <row r="709" ht="15.75" customHeight="1">
      <c r="A709" s="234"/>
      <c r="B709" s="222"/>
      <c r="C709" s="223"/>
      <c r="D709" s="231"/>
      <c r="E709" s="3"/>
      <c r="F709" s="3"/>
      <c r="G709" s="3"/>
      <c r="H709" s="3"/>
      <c r="J709" s="226"/>
      <c r="K709" s="3"/>
      <c r="L709" s="3"/>
      <c r="O709" s="227"/>
      <c r="Q709" s="94"/>
      <c r="R709" s="94"/>
      <c r="S709" s="94"/>
      <c r="T709" s="94"/>
    </row>
    <row r="710" ht="15.75" customHeight="1">
      <c r="A710" s="234"/>
      <c r="B710" s="222"/>
      <c r="C710" s="223"/>
      <c r="D710" s="231"/>
      <c r="E710" s="3"/>
      <c r="F710" s="3"/>
      <c r="G710" s="3"/>
      <c r="H710" s="3"/>
      <c r="J710" s="226"/>
      <c r="K710" s="3"/>
      <c r="L710" s="3"/>
      <c r="O710" s="227"/>
      <c r="Q710" s="94"/>
      <c r="R710" s="94"/>
      <c r="S710" s="94"/>
      <c r="T710" s="94"/>
    </row>
    <row r="711" ht="15.75" customHeight="1">
      <c r="A711" s="234"/>
      <c r="B711" s="222"/>
      <c r="C711" s="223"/>
      <c r="D711" s="231"/>
      <c r="E711" s="3"/>
      <c r="F711" s="3"/>
      <c r="G711" s="3"/>
      <c r="H711" s="3"/>
      <c r="J711" s="226"/>
      <c r="K711" s="3"/>
      <c r="L711" s="3"/>
      <c r="O711" s="227"/>
      <c r="Q711" s="94"/>
      <c r="R711" s="94"/>
      <c r="S711" s="94"/>
      <c r="T711" s="94"/>
    </row>
    <row r="712" ht="15.75" customHeight="1">
      <c r="A712" s="234"/>
      <c r="B712" s="222"/>
      <c r="C712" s="223"/>
      <c r="D712" s="231"/>
      <c r="E712" s="3"/>
      <c r="F712" s="3"/>
      <c r="G712" s="3"/>
      <c r="H712" s="3"/>
      <c r="J712" s="226"/>
      <c r="K712" s="3"/>
      <c r="L712" s="3"/>
      <c r="O712" s="227"/>
      <c r="Q712" s="94"/>
      <c r="R712" s="94"/>
      <c r="S712" s="94"/>
      <c r="T712" s="94"/>
    </row>
    <row r="713" ht="15.75" customHeight="1">
      <c r="A713" s="234"/>
      <c r="B713" s="222"/>
      <c r="C713" s="223"/>
      <c r="D713" s="231"/>
      <c r="E713" s="3"/>
      <c r="F713" s="3"/>
      <c r="G713" s="3"/>
      <c r="H713" s="3"/>
      <c r="J713" s="226"/>
      <c r="K713" s="3"/>
      <c r="L713" s="3"/>
      <c r="O713" s="227"/>
      <c r="Q713" s="94"/>
      <c r="R713" s="94"/>
      <c r="S713" s="94"/>
      <c r="T713" s="94"/>
    </row>
    <row r="714" ht="15.75" customHeight="1">
      <c r="A714" s="234"/>
      <c r="B714" s="222"/>
      <c r="C714" s="223"/>
      <c r="D714" s="231"/>
      <c r="E714" s="3"/>
      <c r="F714" s="3"/>
      <c r="G714" s="3"/>
      <c r="H714" s="3"/>
      <c r="J714" s="226"/>
      <c r="K714" s="3"/>
      <c r="L714" s="3"/>
      <c r="O714" s="227"/>
      <c r="Q714" s="94"/>
      <c r="R714" s="94"/>
      <c r="S714" s="94"/>
      <c r="T714" s="94"/>
    </row>
    <row r="715" ht="15.75" customHeight="1">
      <c r="A715" s="234"/>
      <c r="B715" s="222"/>
      <c r="C715" s="223"/>
      <c r="D715" s="231"/>
      <c r="E715" s="3"/>
      <c r="F715" s="3"/>
      <c r="G715" s="3"/>
      <c r="H715" s="3"/>
      <c r="J715" s="226"/>
      <c r="K715" s="3"/>
      <c r="L715" s="3"/>
      <c r="O715" s="227"/>
      <c r="Q715" s="94"/>
      <c r="R715" s="94"/>
      <c r="S715" s="94"/>
      <c r="T715" s="94"/>
    </row>
    <row r="716" ht="15.75" customHeight="1">
      <c r="A716" s="234"/>
      <c r="B716" s="222"/>
      <c r="C716" s="223"/>
      <c r="D716" s="231"/>
      <c r="E716" s="3"/>
      <c r="F716" s="3"/>
      <c r="G716" s="3"/>
      <c r="H716" s="3"/>
      <c r="J716" s="226"/>
      <c r="K716" s="3"/>
      <c r="L716" s="3"/>
      <c r="O716" s="227"/>
      <c r="Q716" s="94"/>
      <c r="R716" s="94"/>
      <c r="S716" s="94"/>
      <c r="T716" s="94"/>
    </row>
    <row r="717" ht="15.75" customHeight="1">
      <c r="A717" s="234"/>
      <c r="B717" s="222"/>
      <c r="C717" s="223"/>
      <c r="D717" s="231"/>
      <c r="E717" s="3"/>
      <c r="F717" s="3"/>
      <c r="G717" s="3"/>
      <c r="H717" s="3"/>
      <c r="J717" s="226"/>
      <c r="K717" s="3"/>
      <c r="L717" s="3"/>
      <c r="O717" s="227"/>
      <c r="Q717" s="94"/>
      <c r="R717" s="94"/>
      <c r="S717" s="94"/>
      <c r="T717" s="94"/>
    </row>
    <row r="718" ht="15.75" customHeight="1">
      <c r="A718" s="234"/>
      <c r="B718" s="222"/>
      <c r="C718" s="223"/>
      <c r="D718" s="231"/>
      <c r="E718" s="3"/>
      <c r="F718" s="3"/>
      <c r="G718" s="3"/>
      <c r="H718" s="3"/>
      <c r="J718" s="226"/>
      <c r="K718" s="3"/>
      <c r="L718" s="3"/>
      <c r="O718" s="227"/>
      <c r="Q718" s="94"/>
      <c r="R718" s="94"/>
      <c r="S718" s="94"/>
      <c r="T718" s="94"/>
    </row>
    <row r="719" ht="15.75" customHeight="1">
      <c r="A719" s="234"/>
      <c r="B719" s="222"/>
      <c r="C719" s="223"/>
      <c r="D719" s="231"/>
      <c r="E719" s="3"/>
      <c r="F719" s="3"/>
      <c r="G719" s="3"/>
      <c r="H719" s="3"/>
      <c r="J719" s="226"/>
      <c r="K719" s="3"/>
      <c r="L719" s="3"/>
      <c r="O719" s="227"/>
      <c r="Q719" s="94"/>
      <c r="R719" s="94"/>
      <c r="S719" s="94"/>
      <c r="T719" s="94"/>
    </row>
    <row r="720" ht="15.75" customHeight="1">
      <c r="A720" s="234"/>
      <c r="B720" s="222"/>
      <c r="C720" s="223"/>
      <c r="D720" s="231"/>
      <c r="E720" s="3"/>
      <c r="F720" s="3"/>
      <c r="G720" s="3"/>
      <c r="H720" s="3"/>
      <c r="J720" s="226"/>
      <c r="K720" s="3"/>
      <c r="L720" s="3"/>
      <c r="O720" s="227"/>
      <c r="Q720" s="94"/>
      <c r="R720" s="94"/>
      <c r="S720" s="94"/>
      <c r="T720" s="94"/>
    </row>
    <row r="721" ht="15.75" customHeight="1">
      <c r="A721" s="234"/>
      <c r="B721" s="222"/>
      <c r="C721" s="223"/>
      <c r="D721" s="231"/>
      <c r="E721" s="3"/>
      <c r="F721" s="3"/>
      <c r="G721" s="3"/>
      <c r="H721" s="3"/>
      <c r="J721" s="226"/>
      <c r="K721" s="3"/>
      <c r="L721" s="3"/>
      <c r="O721" s="227"/>
      <c r="Q721" s="94"/>
      <c r="R721" s="94"/>
      <c r="S721" s="94"/>
      <c r="T721" s="94"/>
    </row>
    <row r="722" ht="15.75" customHeight="1">
      <c r="A722" s="234"/>
      <c r="B722" s="222"/>
      <c r="C722" s="223"/>
      <c r="D722" s="231"/>
      <c r="E722" s="3"/>
      <c r="F722" s="3"/>
      <c r="G722" s="3"/>
      <c r="H722" s="3"/>
      <c r="J722" s="226"/>
      <c r="K722" s="3"/>
      <c r="L722" s="3"/>
      <c r="O722" s="227"/>
      <c r="Q722" s="94"/>
      <c r="R722" s="94"/>
      <c r="S722" s="94"/>
      <c r="T722" s="94"/>
    </row>
    <row r="723" ht="15.75" customHeight="1">
      <c r="A723" s="234"/>
      <c r="B723" s="222"/>
      <c r="C723" s="223"/>
      <c r="D723" s="231"/>
      <c r="E723" s="3"/>
      <c r="F723" s="3"/>
      <c r="G723" s="3"/>
      <c r="H723" s="3"/>
      <c r="J723" s="226"/>
      <c r="K723" s="3"/>
      <c r="L723" s="3"/>
      <c r="O723" s="227"/>
      <c r="Q723" s="94"/>
      <c r="R723" s="94"/>
      <c r="S723" s="94"/>
      <c r="T723" s="94"/>
    </row>
    <row r="724" ht="15.75" customHeight="1">
      <c r="A724" s="234"/>
      <c r="B724" s="222"/>
      <c r="C724" s="223"/>
      <c r="D724" s="231"/>
      <c r="E724" s="3"/>
      <c r="F724" s="3"/>
      <c r="G724" s="3"/>
      <c r="H724" s="3"/>
      <c r="J724" s="226"/>
      <c r="K724" s="3"/>
      <c r="L724" s="3"/>
      <c r="O724" s="227"/>
      <c r="Q724" s="94"/>
      <c r="R724" s="94"/>
      <c r="S724" s="94"/>
      <c r="T724" s="94"/>
    </row>
    <row r="725" ht="15.75" customHeight="1">
      <c r="A725" s="234"/>
      <c r="B725" s="222"/>
      <c r="C725" s="223"/>
      <c r="D725" s="231"/>
      <c r="E725" s="3"/>
      <c r="F725" s="3"/>
      <c r="G725" s="3"/>
      <c r="H725" s="3"/>
      <c r="J725" s="226"/>
      <c r="K725" s="3"/>
      <c r="L725" s="3"/>
      <c r="O725" s="227"/>
      <c r="Q725" s="94"/>
      <c r="R725" s="94"/>
      <c r="S725" s="94"/>
      <c r="T725" s="94"/>
    </row>
    <row r="726" ht="15.75" customHeight="1">
      <c r="A726" s="234"/>
      <c r="B726" s="222"/>
      <c r="C726" s="223"/>
      <c r="D726" s="231"/>
      <c r="E726" s="3"/>
      <c r="F726" s="3"/>
      <c r="G726" s="3"/>
      <c r="H726" s="3"/>
      <c r="J726" s="226"/>
      <c r="K726" s="3"/>
      <c r="L726" s="3"/>
      <c r="O726" s="227"/>
      <c r="Q726" s="94"/>
      <c r="R726" s="94"/>
      <c r="S726" s="94"/>
      <c r="T726" s="94"/>
    </row>
    <row r="727" ht="15.75" customHeight="1">
      <c r="A727" s="234"/>
      <c r="B727" s="222"/>
      <c r="C727" s="223"/>
      <c r="D727" s="231"/>
      <c r="E727" s="3"/>
      <c r="F727" s="3"/>
      <c r="G727" s="3"/>
      <c r="H727" s="3"/>
      <c r="J727" s="226"/>
      <c r="K727" s="3"/>
      <c r="L727" s="3"/>
      <c r="O727" s="227"/>
      <c r="Q727" s="94"/>
      <c r="R727" s="94"/>
      <c r="S727" s="94"/>
      <c r="T727" s="94"/>
    </row>
    <row r="728" ht="15.75" customHeight="1">
      <c r="A728" s="234"/>
      <c r="B728" s="222"/>
      <c r="C728" s="223"/>
      <c r="D728" s="231"/>
      <c r="E728" s="3"/>
      <c r="F728" s="3"/>
      <c r="G728" s="3"/>
      <c r="H728" s="3"/>
      <c r="J728" s="226"/>
      <c r="K728" s="3"/>
      <c r="L728" s="3"/>
      <c r="O728" s="227"/>
      <c r="Q728" s="94"/>
      <c r="R728" s="94"/>
      <c r="S728" s="94"/>
      <c r="T728" s="94"/>
    </row>
    <row r="729" ht="15.75" customHeight="1">
      <c r="A729" s="234"/>
      <c r="B729" s="222"/>
      <c r="C729" s="223"/>
      <c r="D729" s="231"/>
      <c r="E729" s="3"/>
      <c r="F729" s="3"/>
      <c r="G729" s="3"/>
      <c r="H729" s="3"/>
      <c r="J729" s="226"/>
      <c r="K729" s="3"/>
      <c r="L729" s="3"/>
      <c r="O729" s="227"/>
      <c r="Q729" s="94"/>
      <c r="R729" s="94"/>
      <c r="S729" s="94"/>
      <c r="T729" s="94"/>
    </row>
    <row r="730" ht="15.75" customHeight="1">
      <c r="A730" s="234"/>
      <c r="B730" s="222"/>
      <c r="C730" s="223"/>
      <c r="D730" s="231"/>
      <c r="E730" s="3"/>
      <c r="F730" s="3"/>
      <c r="G730" s="3"/>
      <c r="H730" s="3"/>
      <c r="J730" s="226"/>
      <c r="K730" s="3"/>
      <c r="L730" s="3"/>
      <c r="O730" s="227"/>
      <c r="Q730" s="94"/>
      <c r="R730" s="94"/>
      <c r="S730" s="94"/>
      <c r="T730" s="94"/>
    </row>
    <row r="731" ht="15.75" customHeight="1">
      <c r="A731" s="234"/>
      <c r="B731" s="222"/>
      <c r="C731" s="223"/>
      <c r="D731" s="231"/>
      <c r="E731" s="3"/>
      <c r="F731" s="3"/>
      <c r="G731" s="3"/>
      <c r="H731" s="3"/>
      <c r="J731" s="226"/>
      <c r="K731" s="3"/>
      <c r="L731" s="3"/>
      <c r="O731" s="227"/>
      <c r="Q731" s="94"/>
      <c r="R731" s="94"/>
      <c r="S731" s="94"/>
      <c r="T731" s="94"/>
    </row>
    <row r="732" ht="15.75" customHeight="1">
      <c r="A732" s="234"/>
      <c r="B732" s="222"/>
      <c r="C732" s="223"/>
      <c r="D732" s="231"/>
      <c r="E732" s="3"/>
      <c r="F732" s="3"/>
      <c r="G732" s="3"/>
      <c r="H732" s="3"/>
      <c r="J732" s="226"/>
      <c r="K732" s="3"/>
      <c r="L732" s="3"/>
      <c r="O732" s="227"/>
      <c r="Q732" s="94"/>
      <c r="R732" s="94"/>
      <c r="S732" s="94"/>
      <c r="T732" s="94"/>
    </row>
    <row r="733" ht="15.75" customHeight="1">
      <c r="A733" s="234"/>
      <c r="B733" s="222"/>
      <c r="C733" s="223"/>
      <c r="D733" s="231"/>
      <c r="E733" s="3"/>
      <c r="F733" s="3"/>
      <c r="G733" s="3"/>
      <c r="H733" s="3"/>
      <c r="J733" s="226"/>
      <c r="K733" s="3"/>
      <c r="L733" s="3"/>
      <c r="O733" s="227"/>
      <c r="Q733" s="94"/>
      <c r="R733" s="94"/>
      <c r="S733" s="94"/>
      <c r="T733" s="94"/>
    </row>
    <row r="734" ht="15.75" customHeight="1">
      <c r="A734" s="234"/>
      <c r="B734" s="222"/>
      <c r="C734" s="223"/>
      <c r="D734" s="231"/>
      <c r="E734" s="3"/>
      <c r="F734" s="3"/>
      <c r="G734" s="3"/>
      <c r="H734" s="3"/>
      <c r="J734" s="226"/>
      <c r="K734" s="3"/>
      <c r="L734" s="3"/>
      <c r="O734" s="227"/>
      <c r="Q734" s="94"/>
      <c r="R734" s="94"/>
      <c r="S734" s="94"/>
      <c r="T734" s="94"/>
    </row>
    <row r="735" ht="15.75" customHeight="1">
      <c r="A735" s="234"/>
      <c r="B735" s="222"/>
      <c r="C735" s="223"/>
      <c r="D735" s="231"/>
      <c r="E735" s="3"/>
      <c r="F735" s="3"/>
      <c r="G735" s="3"/>
      <c r="H735" s="3"/>
      <c r="J735" s="226"/>
      <c r="K735" s="3"/>
      <c r="L735" s="3"/>
      <c r="O735" s="227"/>
      <c r="Q735" s="94"/>
      <c r="R735" s="94"/>
      <c r="S735" s="94"/>
      <c r="T735" s="94"/>
    </row>
    <row r="736" ht="15.75" customHeight="1">
      <c r="A736" s="234"/>
      <c r="B736" s="222"/>
      <c r="C736" s="223"/>
      <c r="D736" s="231"/>
      <c r="E736" s="3"/>
      <c r="F736" s="3"/>
      <c r="G736" s="3"/>
      <c r="H736" s="3"/>
      <c r="J736" s="226"/>
      <c r="K736" s="3"/>
      <c r="L736" s="3"/>
      <c r="O736" s="227"/>
      <c r="Q736" s="94"/>
      <c r="R736" s="94"/>
      <c r="S736" s="94"/>
      <c r="T736" s="94"/>
    </row>
    <row r="737" ht="15.75" customHeight="1">
      <c r="A737" s="234"/>
      <c r="B737" s="222"/>
      <c r="C737" s="223"/>
      <c r="D737" s="231"/>
      <c r="E737" s="3"/>
      <c r="F737" s="3"/>
      <c r="G737" s="3"/>
      <c r="H737" s="3"/>
      <c r="J737" s="226"/>
      <c r="K737" s="3"/>
      <c r="L737" s="3"/>
      <c r="O737" s="227"/>
      <c r="Q737" s="94"/>
      <c r="R737" s="94"/>
      <c r="S737" s="94"/>
      <c r="T737" s="94"/>
    </row>
    <row r="738" ht="15.75" customHeight="1">
      <c r="A738" s="234"/>
      <c r="B738" s="222"/>
      <c r="C738" s="223"/>
      <c r="D738" s="231"/>
      <c r="E738" s="3"/>
      <c r="F738" s="3"/>
      <c r="G738" s="3"/>
      <c r="H738" s="3"/>
      <c r="J738" s="226"/>
      <c r="K738" s="3"/>
      <c r="L738" s="3"/>
      <c r="O738" s="227"/>
      <c r="Q738" s="94"/>
      <c r="R738" s="94"/>
      <c r="S738" s="94"/>
      <c r="T738" s="94"/>
    </row>
    <row r="739" ht="15.75" customHeight="1">
      <c r="A739" s="234"/>
      <c r="B739" s="222"/>
      <c r="C739" s="223"/>
      <c r="D739" s="231"/>
      <c r="E739" s="3"/>
      <c r="F739" s="3"/>
      <c r="G739" s="3"/>
      <c r="H739" s="3"/>
      <c r="J739" s="226"/>
      <c r="K739" s="3"/>
      <c r="L739" s="3"/>
      <c r="O739" s="227"/>
      <c r="Q739" s="94"/>
      <c r="R739" s="94"/>
      <c r="S739" s="94"/>
      <c r="T739" s="94"/>
    </row>
    <row r="740" ht="15.75" customHeight="1">
      <c r="A740" s="234"/>
      <c r="B740" s="222"/>
      <c r="C740" s="223"/>
      <c r="D740" s="231"/>
      <c r="E740" s="3"/>
      <c r="F740" s="3"/>
      <c r="G740" s="3"/>
      <c r="H740" s="3"/>
      <c r="J740" s="226"/>
      <c r="K740" s="3"/>
      <c r="L740" s="3"/>
      <c r="O740" s="227"/>
      <c r="Q740" s="94"/>
      <c r="R740" s="94"/>
      <c r="S740" s="94"/>
      <c r="T740" s="94"/>
    </row>
    <row r="741" ht="15.75" customHeight="1">
      <c r="A741" s="234"/>
      <c r="B741" s="222"/>
      <c r="C741" s="223"/>
      <c r="D741" s="231"/>
      <c r="E741" s="3"/>
      <c r="F741" s="3"/>
      <c r="G741" s="3"/>
      <c r="H741" s="3"/>
      <c r="J741" s="226"/>
      <c r="K741" s="3"/>
      <c r="L741" s="3"/>
      <c r="O741" s="227"/>
      <c r="Q741" s="94"/>
      <c r="R741" s="94"/>
      <c r="S741" s="94"/>
      <c r="T741" s="94"/>
    </row>
    <row r="742" ht="15.75" customHeight="1">
      <c r="A742" s="234"/>
      <c r="B742" s="222"/>
      <c r="C742" s="223"/>
      <c r="D742" s="231"/>
      <c r="E742" s="3"/>
      <c r="F742" s="3"/>
      <c r="G742" s="3"/>
      <c r="H742" s="3"/>
      <c r="J742" s="226"/>
      <c r="K742" s="3"/>
      <c r="L742" s="3"/>
      <c r="O742" s="227"/>
      <c r="Q742" s="94"/>
      <c r="R742" s="94"/>
      <c r="S742" s="94"/>
      <c r="T742" s="94"/>
    </row>
    <row r="743" ht="15.75" customHeight="1">
      <c r="A743" s="234"/>
      <c r="B743" s="222"/>
      <c r="C743" s="223"/>
      <c r="D743" s="231"/>
      <c r="E743" s="3"/>
      <c r="F743" s="3"/>
      <c r="G743" s="3"/>
      <c r="H743" s="3"/>
      <c r="J743" s="226"/>
      <c r="K743" s="3"/>
      <c r="L743" s="3"/>
      <c r="O743" s="227"/>
      <c r="Q743" s="94"/>
      <c r="R743" s="94"/>
      <c r="S743" s="94"/>
      <c r="T743" s="94"/>
    </row>
    <row r="744" ht="15.75" customHeight="1">
      <c r="A744" s="234"/>
      <c r="B744" s="222"/>
      <c r="C744" s="223"/>
      <c r="D744" s="231"/>
      <c r="E744" s="3"/>
      <c r="F744" s="3"/>
      <c r="G744" s="3"/>
      <c r="H744" s="3"/>
      <c r="J744" s="226"/>
      <c r="K744" s="3"/>
      <c r="L744" s="3"/>
      <c r="O744" s="227"/>
      <c r="Q744" s="94"/>
      <c r="R744" s="94"/>
      <c r="S744" s="94"/>
      <c r="T744" s="94"/>
    </row>
    <row r="745" ht="15.75" customHeight="1">
      <c r="A745" s="234"/>
      <c r="B745" s="222"/>
      <c r="C745" s="223"/>
      <c r="D745" s="231"/>
      <c r="E745" s="3"/>
      <c r="F745" s="3"/>
      <c r="G745" s="3"/>
      <c r="H745" s="3"/>
      <c r="J745" s="226"/>
      <c r="K745" s="3"/>
      <c r="L745" s="3"/>
      <c r="O745" s="227"/>
      <c r="Q745" s="94"/>
      <c r="R745" s="94"/>
      <c r="S745" s="94"/>
      <c r="T745" s="94"/>
    </row>
    <row r="746" ht="15.75" customHeight="1">
      <c r="A746" s="234"/>
      <c r="B746" s="222"/>
      <c r="C746" s="223"/>
      <c r="D746" s="231"/>
      <c r="E746" s="3"/>
      <c r="F746" s="3"/>
      <c r="G746" s="3"/>
      <c r="H746" s="3"/>
      <c r="J746" s="226"/>
      <c r="K746" s="3"/>
      <c r="L746" s="3"/>
      <c r="O746" s="227"/>
      <c r="Q746" s="94"/>
      <c r="R746" s="94"/>
      <c r="S746" s="94"/>
      <c r="T746" s="94"/>
    </row>
    <row r="747" ht="15.75" customHeight="1">
      <c r="A747" s="234"/>
      <c r="B747" s="222"/>
      <c r="C747" s="223"/>
      <c r="D747" s="231"/>
      <c r="E747" s="3"/>
      <c r="F747" s="3"/>
      <c r="G747" s="3"/>
      <c r="H747" s="3"/>
      <c r="J747" s="226"/>
      <c r="K747" s="3"/>
      <c r="L747" s="3"/>
      <c r="O747" s="227"/>
      <c r="Q747" s="94"/>
      <c r="R747" s="94"/>
      <c r="S747" s="94"/>
      <c r="T747" s="94"/>
    </row>
    <row r="748" ht="15.75" customHeight="1">
      <c r="A748" s="234"/>
      <c r="B748" s="222"/>
      <c r="C748" s="223"/>
      <c r="D748" s="231"/>
      <c r="E748" s="3"/>
      <c r="F748" s="3"/>
      <c r="G748" s="3"/>
      <c r="H748" s="3"/>
      <c r="J748" s="226"/>
      <c r="K748" s="3"/>
      <c r="L748" s="3"/>
      <c r="O748" s="227"/>
      <c r="Q748" s="94"/>
      <c r="R748" s="94"/>
      <c r="S748" s="94"/>
      <c r="T748" s="94"/>
    </row>
    <row r="749" ht="15.75" customHeight="1">
      <c r="A749" s="234"/>
      <c r="B749" s="222"/>
      <c r="C749" s="223"/>
      <c r="D749" s="231"/>
      <c r="E749" s="3"/>
      <c r="F749" s="3"/>
      <c r="G749" s="3"/>
      <c r="H749" s="3"/>
      <c r="J749" s="226"/>
      <c r="K749" s="3"/>
      <c r="L749" s="3"/>
      <c r="O749" s="227"/>
      <c r="Q749" s="94"/>
      <c r="R749" s="94"/>
      <c r="S749" s="94"/>
      <c r="T749" s="94"/>
    </row>
    <row r="750" ht="15.75" customHeight="1">
      <c r="A750" s="234"/>
      <c r="B750" s="222"/>
      <c r="C750" s="223"/>
      <c r="D750" s="231"/>
      <c r="E750" s="3"/>
      <c r="F750" s="3"/>
      <c r="G750" s="3"/>
      <c r="H750" s="3"/>
      <c r="J750" s="226"/>
      <c r="K750" s="3"/>
      <c r="L750" s="3"/>
      <c r="O750" s="227"/>
      <c r="Q750" s="94"/>
      <c r="R750" s="94"/>
      <c r="S750" s="94"/>
      <c r="T750" s="94"/>
    </row>
    <row r="751" ht="15.75" customHeight="1">
      <c r="A751" s="234"/>
      <c r="B751" s="222"/>
      <c r="C751" s="223"/>
      <c r="D751" s="231"/>
      <c r="E751" s="3"/>
      <c r="F751" s="3"/>
      <c r="G751" s="3"/>
      <c r="H751" s="3"/>
      <c r="J751" s="226"/>
      <c r="K751" s="3"/>
      <c r="L751" s="3"/>
      <c r="O751" s="227"/>
      <c r="Q751" s="94"/>
      <c r="R751" s="94"/>
      <c r="S751" s="94"/>
      <c r="T751" s="94"/>
    </row>
    <row r="752" ht="15.75" customHeight="1">
      <c r="A752" s="234"/>
      <c r="B752" s="222"/>
      <c r="C752" s="223"/>
      <c r="D752" s="231"/>
      <c r="E752" s="3"/>
      <c r="F752" s="3"/>
      <c r="G752" s="3"/>
      <c r="H752" s="3"/>
      <c r="J752" s="226"/>
      <c r="K752" s="3"/>
      <c r="L752" s="3"/>
      <c r="O752" s="227"/>
      <c r="Q752" s="94"/>
      <c r="R752" s="94"/>
      <c r="S752" s="94"/>
      <c r="T752" s="94"/>
    </row>
    <row r="753" ht="15.75" customHeight="1">
      <c r="A753" s="234"/>
      <c r="B753" s="222"/>
      <c r="C753" s="223"/>
      <c r="D753" s="231"/>
      <c r="E753" s="3"/>
      <c r="F753" s="3"/>
      <c r="G753" s="3"/>
      <c r="H753" s="3"/>
      <c r="J753" s="226"/>
      <c r="K753" s="3"/>
      <c r="L753" s="3"/>
      <c r="O753" s="227"/>
      <c r="Q753" s="94"/>
      <c r="R753" s="94"/>
      <c r="S753" s="94"/>
      <c r="T753" s="94"/>
    </row>
    <row r="754" ht="15.75" customHeight="1">
      <c r="A754" s="234"/>
      <c r="B754" s="222"/>
      <c r="C754" s="223"/>
      <c r="D754" s="231"/>
      <c r="E754" s="3"/>
      <c r="F754" s="3"/>
      <c r="G754" s="3"/>
      <c r="H754" s="3"/>
      <c r="J754" s="226"/>
      <c r="K754" s="3"/>
      <c r="L754" s="3"/>
      <c r="O754" s="227"/>
      <c r="Q754" s="94"/>
      <c r="R754" s="94"/>
      <c r="S754" s="94"/>
      <c r="T754" s="94"/>
    </row>
    <row r="755" ht="15.75" customHeight="1">
      <c r="A755" s="234"/>
      <c r="B755" s="222"/>
      <c r="C755" s="223"/>
      <c r="D755" s="231"/>
      <c r="E755" s="3"/>
      <c r="F755" s="3"/>
      <c r="G755" s="3"/>
      <c r="H755" s="3"/>
      <c r="J755" s="226"/>
      <c r="K755" s="3"/>
      <c r="L755" s="3"/>
      <c r="O755" s="227"/>
      <c r="Q755" s="94"/>
      <c r="R755" s="94"/>
      <c r="S755" s="94"/>
      <c r="T755" s="94"/>
    </row>
    <row r="756" ht="15.75" customHeight="1">
      <c r="A756" s="234"/>
      <c r="B756" s="222"/>
      <c r="C756" s="223"/>
      <c r="D756" s="231"/>
      <c r="E756" s="3"/>
      <c r="F756" s="3"/>
      <c r="G756" s="3"/>
      <c r="H756" s="3"/>
      <c r="J756" s="226"/>
      <c r="K756" s="3"/>
      <c r="L756" s="3"/>
      <c r="O756" s="227"/>
      <c r="Q756" s="94"/>
      <c r="R756" s="94"/>
      <c r="S756" s="94"/>
      <c r="T756" s="94"/>
    </row>
    <row r="757" ht="15.75" customHeight="1">
      <c r="A757" s="234"/>
      <c r="B757" s="222"/>
      <c r="C757" s="223"/>
      <c r="D757" s="231"/>
      <c r="E757" s="3"/>
      <c r="F757" s="3"/>
      <c r="G757" s="3"/>
      <c r="H757" s="3"/>
      <c r="J757" s="226"/>
      <c r="K757" s="3"/>
      <c r="L757" s="3"/>
      <c r="O757" s="227"/>
      <c r="Q757" s="94"/>
      <c r="R757" s="94"/>
      <c r="S757" s="94"/>
      <c r="T757" s="94"/>
    </row>
    <row r="758" ht="15.75" customHeight="1">
      <c r="A758" s="234"/>
      <c r="B758" s="222"/>
      <c r="C758" s="223"/>
      <c r="D758" s="231"/>
      <c r="E758" s="3"/>
      <c r="F758" s="3"/>
      <c r="G758" s="3"/>
      <c r="H758" s="3"/>
      <c r="J758" s="226"/>
      <c r="K758" s="3"/>
      <c r="L758" s="3"/>
      <c r="O758" s="227"/>
      <c r="Q758" s="94"/>
      <c r="R758" s="94"/>
      <c r="S758" s="94"/>
      <c r="T758" s="94"/>
    </row>
    <row r="759" ht="15.75" customHeight="1">
      <c r="A759" s="234"/>
      <c r="B759" s="222"/>
      <c r="C759" s="223"/>
      <c r="D759" s="231"/>
      <c r="E759" s="3"/>
      <c r="F759" s="3"/>
      <c r="G759" s="3"/>
      <c r="H759" s="3"/>
      <c r="J759" s="226"/>
      <c r="K759" s="3"/>
      <c r="L759" s="3"/>
      <c r="O759" s="227"/>
      <c r="Q759" s="94"/>
      <c r="R759" s="94"/>
      <c r="S759" s="94"/>
      <c r="T759" s="94"/>
    </row>
    <row r="760" ht="15.75" customHeight="1">
      <c r="A760" s="234"/>
      <c r="B760" s="222"/>
      <c r="C760" s="223"/>
      <c r="D760" s="231"/>
      <c r="E760" s="3"/>
      <c r="F760" s="3"/>
      <c r="G760" s="3"/>
      <c r="H760" s="3"/>
      <c r="J760" s="226"/>
      <c r="K760" s="3"/>
      <c r="L760" s="3"/>
      <c r="O760" s="227"/>
      <c r="Q760" s="94"/>
      <c r="R760" s="94"/>
      <c r="S760" s="94"/>
      <c r="T760" s="94"/>
    </row>
    <row r="761" ht="15.75" customHeight="1">
      <c r="A761" s="234"/>
      <c r="B761" s="222"/>
      <c r="C761" s="223"/>
      <c r="D761" s="231"/>
      <c r="E761" s="3"/>
      <c r="F761" s="3"/>
      <c r="G761" s="3"/>
      <c r="H761" s="3"/>
      <c r="J761" s="226"/>
      <c r="K761" s="3"/>
      <c r="L761" s="3"/>
      <c r="O761" s="227"/>
      <c r="Q761" s="94"/>
      <c r="R761" s="94"/>
      <c r="S761" s="94"/>
      <c r="T761" s="94"/>
    </row>
    <row r="762" ht="15.75" customHeight="1">
      <c r="A762" s="234"/>
      <c r="B762" s="222"/>
      <c r="C762" s="223"/>
      <c r="D762" s="231"/>
      <c r="E762" s="3"/>
      <c r="F762" s="3"/>
      <c r="G762" s="3"/>
      <c r="H762" s="3"/>
      <c r="J762" s="226"/>
      <c r="K762" s="3"/>
      <c r="L762" s="3"/>
      <c r="O762" s="227"/>
      <c r="Q762" s="94"/>
      <c r="R762" s="94"/>
      <c r="S762" s="94"/>
      <c r="T762" s="94"/>
    </row>
    <row r="763" ht="15.75" customHeight="1">
      <c r="A763" s="234"/>
      <c r="B763" s="222"/>
      <c r="C763" s="223"/>
      <c r="D763" s="231"/>
      <c r="E763" s="3"/>
      <c r="F763" s="3"/>
      <c r="G763" s="3"/>
      <c r="H763" s="3"/>
      <c r="J763" s="226"/>
      <c r="K763" s="3"/>
      <c r="L763" s="3"/>
      <c r="O763" s="227"/>
      <c r="Q763" s="94"/>
      <c r="R763" s="94"/>
      <c r="S763" s="94"/>
      <c r="T763" s="94"/>
    </row>
    <row r="764" ht="15.75" customHeight="1">
      <c r="A764" s="234"/>
      <c r="B764" s="222"/>
      <c r="C764" s="223"/>
      <c r="D764" s="231"/>
      <c r="E764" s="3"/>
      <c r="F764" s="3"/>
      <c r="G764" s="3"/>
      <c r="H764" s="3"/>
      <c r="J764" s="226"/>
      <c r="K764" s="3"/>
      <c r="L764" s="3"/>
      <c r="O764" s="227"/>
      <c r="Q764" s="94"/>
      <c r="R764" s="94"/>
      <c r="S764" s="94"/>
      <c r="T764" s="94"/>
    </row>
    <row r="765" ht="15.75" customHeight="1">
      <c r="A765" s="234"/>
      <c r="B765" s="222"/>
      <c r="C765" s="223"/>
      <c r="D765" s="231"/>
      <c r="E765" s="3"/>
      <c r="F765" s="3"/>
      <c r="G765" s="3"/>
      <c r="H765" s="3"/>
      <c r="J765" s="226"/>
      <c r="K765" s="3"/>
      <c r="L765" s="3"/>
      <c r="O765" s="227"/>
      <c r="Q765" s="94"/>
      <c r="R765" s="94"/>
      <c r="S765" s="94"/>
      <c r="T765" s="94"/>
    </row>
    <row r="766" ht="15.75" customHeight="1">
      <c r="A766" s="234"/>
      <c r="B766" s="222"/>
      <c r="C766" s="223"/>
      <c r="D766" s="231"/>
      <c r="E766" s="3"/>
      <c r="F766" s="3"/>
      <c r="G766" s="3"/>
      <c r="H766" s="3"/>
      <c r="J766" s="226"/>
      <c r="K766" s="3"/>
      <c r="L766" s="3"/>
      <c r="O766" s="227"/>
      <c r="Q766" s="94"/>
      <c r="R766" s="94"/>
      <c r="S766" s="94"/>
      <c r="T766" s="94"/>
    </row>
    <row r="767" ht="15.75" customHeight="1">
      <c r="A767" s="234"/>
      <c r="B767" s="222"/>
      <c r="C767" s="223"/>
      <c r="D767" s="231"/>
      <c r="E767" s="3"/>
      <c r="F767" s="3"/>
      <c r="G767" s="3"/>
      <c r="H767" s="3"/>
      <c r="J767" s="226"/>
      <c r="K767" s="3"/>
      <c r="L767" s="3"/>
      <c r="O767" s="227"/>
      <c r="Q767" s="94"/>
      <c r="R767" s="94"/>
      <c r="S767" s="94"/>
      <c r="T767" s="94"/>
    </row>
    <row r="768" ht="15.75" customHeight="1">
      <c r="A768" s="234"/>
      <c r="B768" s="222"/>
      <c r="C768" s="223"/>
      <c r="D768" s="231"/>
      <c r="E768" s="3"/>
      <c r="F768" s="3"/>
      <c r="G768" s="3"/>
      <c r="H768" s="3"/>
      <c r="J768" s="226"/>
      <c r="K768" s="3"/>
      <c r="L768" s="3"/>
      <c r="O768" s="227"/>
      <c r="Q768" s="94"/>
      <c r="R768" s="94"/>
      <c r="S768" s="94"/>
      <c r="T768" s="94"/>
    </row>
    <row r="769" ht="15.75" customHeight="1">
      <c r="A769" s="234"/>
      <c r="B769" s="222"/>
      <c r="C769" s="223"/>
      <c r="D769" s="231"/>
      <c r="E769" s="3"/>
      <c r="F769" s="3"/>
      <c r="G769" s="3"/>
      <c r="H769" s="3"/>
      <c r="J769" s="226"/>
      <c r="K769" s="3"/>
      <c r="L769" s="3"/>
      <c r="O769" s="227"/>
      <c r="Q769" s="94"/>
      <c r="R769" s="94"/>
      <c r="S769" s="94"/>
      <c r="T769" s="94"/>
    </row>
    <row r="770" ht="15.75" customHeight="1">
      <c r="A770" s="234"/>
      <c r="B770" s="222"/>
      <c r="C770" s="223"/>
      <c r="D770" s="231"/>
      <c r="E770" s="3"/>
      <c r="F770" s="3"/>
      <c r="G770" s="3"/>
      <c r="H770" s="3"/>
      <c r="J770" s="226"/>
      <c r="K770" s="3"/>
      <c r="L770" s="3"/>
      <c r="O770" s="227"/>
      <c r="Q770" s="94"/>
      <c r="R770" s="94"/>
      <c r="S770" s="94"/>
      <c r="T770" s="94"/>
    </row>
    <row r="771" ht="15.75" customHeight="1">
      <c r="A771" s="234"/>
      <c r="B771" s="222"/>
      <c r="C771" s="223"/>
      <c r="D771" s="231"/>
      <c r="E771" s="3"/>
      <c r="F771" s="3"/>
      <c r="G771" s="3"/>
      <c r="H771" s="3"/>
      <c r="J771" s="226"/>
      <c r="K771" s="3"/>
      <c r="L771" s="3"/>
      <c r="O771" s="227"/>
      <c r="Q771" s="94"/>
      <c r="R771" s="94"/>
      <c r="S771" s="94"/>
      <c r="T771" s="94"/>
    </row>
    <row r="772" ht="15.75" customHeight="1">
      <c r="A772" s="234"/>
      <c r="B772" s="222"/>
      <c r="C772" s="223"/>
      <c r="D772" s="231"/>
      <c r="E772" s="3"/>
      <c r="F772" s="3"/>
      <c r="G772" s="3"/>
      <c r="H772" s="3"/>
      <c r="J772" s="226"/>
      <c r="K772" s="3"/>
      <c r="L772" s="3"/>
      <c r="O772" s="227"/>
      <c r="Q772" s="94"/>
      <c r="R772" s="94"/>
      <c r="S772" s="94"/>
      <c r="T772" s="94"/>
    </row>
    <row r="773" ht="15.75" customHeight="1">
      <c r="A773" s="234"/>
      <c r="B773" s="222"/>
      <c r="C773" s="223"/>
      <c r="D773" s="231"/>
      <c r="E773" s="3"/>
      <c r="F773" s="3"/>
      <c r="G773" s="3"/>
      <c r="H773" s="3"/>
      <c r="J773" s="226"/>
      <c r="K773" s="3"/>
      <c r="L773" s="3"/>
      <c r="O773" s="227"/>
      <c r="Q773" s="94"/>
      <c r="R773" s="94"/>
      <c r="S773" s="94"/>
      <c r="T773" s="94"/>
    </row>
    <row r="774" ht="15.75" customHeight="1">
      <c r="A774" s="234"/>
      <c r="B774" s="222"/>
      <c r="C774" s="223"/>
      <c r="D774" s="231"/>
      <c r="E774" s="3"/>
      <c r="F774" s="3"/>
      <c r="G774" s="3"/>
      <c r="H774" s="3"/>
      <c r="J774" s="226"/>
      <c r="K774" s="3"/>
      <c r="L774" s="3"/>
      <c r="O774" s="227"/>
      <c r="Q774" s="94"/>
      <c r="R774" s="94"/>
      <c r="S774" s="94"/>
      <c r="T774" s="94"/>
    </row>
    <row r="775" ht="15.75" customHeight="1">
      <c r="A775" s="234"/>
      <c r="B775" s="222"/>
      <c r="C775" s="223"/>
      <c r="D775" s="231"/>
      <c r="E775" s="3"/>
      <c r="F775" s="3"/>
      <c r="G775" s="3"/>
      <c r="H775" s="3"/>
      <c r="J775" s="226"/>
      <c r="K775" s="3"/>
      <c r="L775" s="3"/>
      <c r="O775" s="227"/>
      <c r="Q775" s="94"/>
      <c r="R775" s="94"/>
      <c r="S775" s="94"/>
      <c r="T775" s="94"/>
    </row>
    <row r="776" ht="15.75" customHeight="1">
      <c r="A776" s="234"/>
      <c r="B776" s="222"/>
      <c r="C776" s="223"/>
      <c r="D776" s="231"/>
      <c r="E776" s="3"/>
      <c r="F776" s="3"/>
      <c r="G776" s="3"/>
      <c r="H776" s="3"/>
      <c r="J776" s="226"/>
      <c r="K776" s="3"/>
      <c r="L776" s="3"/>
      <c r="O776" s="227"/>
      <c r="Q776" s="94"/>
      <c r="R776" s="94"/>
      <c r="S776" s="94"/>
      <c r="T776" s="94"/>
    </row>
    <row r="777" ht="15.75" customHeight="1">
      <c r="A777" s="234"/>
      <c r="B777" s="222"/>
      <c r="C777" s="223"/>
      <c r="D777" s="231"/>
      <c r="E777" s="3"/>
      <c r="F777" s="3"/>
      <c r="G777" s="3"/>
      <c r="H777" s="3"/>
      <c r="J777" s="226"/>
      <c r="K777" s="3"/>
      <c r="L777" s="3"/>
      <c r="O777" s="227"/>
      <c r="Q777" s="94"/>
      <c r="R777" s="94"/>
      <c r="S777" s="94"/>
      <c r="T777" s="94"/>
    </row>
    <row r="778" ht="15.75" customHeight="1">
      <c r="A778" s="234"/>
      <c r="B778" s="222"/>
      <c r="C778" s="223"/>
      <c r="D778" s="231"/>
      <c r="E778" s="3"/>
      <c r="F778" s="3"/>
      <c r="G778" s="3"/>
      <c r="H778" s="3"/>
      <c r="J778" s="226"/>
      <c r="K778" s="3"/>
      <c r="L778" s="3"/>
      <c r="O778" s="227"/>
      <c r="Q778" s="94"/>
      <c r="R778" s="94"/>
      <c r="S778" s="94"/>
      <c r="T778" s="94"/>
    </row>
    <row r="779" ht="15.75" customHeight="1">
      <c r="A779" s="234"/>
      <c r="B779" s="222"/>
      <c r="C779" s="223"/>
      <c r="D779" s="231"/>
      <c r="E779" s="3"/>
      <c r="F779" s="3"/>
      <c r="G779" s="3"/>
      <c r="H779" s="3"/>
      <c r="J779" s="226"/>
      <c r="K779" s="3"/>
      <c r="L779" s="3"/>
      <c r="O779" s="227"/>
      <c r="Q779" s="94"/>
      <c r="R779" s="94"/>
      <c r="S779" s="94"/>
      <c r="T779" s="94"/>
    </row>
    <row r="780" ht="15.75" customHeight="1">
      <c r="A780" s="234"/>
      <c r="B780" s="222"/>
      <c r="C780" s="223"/>
      <c r="D780" s="231"/>
      <c r="E780" s="3"/>
      <c r="F780" s="3"/>
      <c r="G780" s="3"/>
      <c r="H780" s="3"/>
      <c r="J780" s="226"/>
      <c r="K780" s="3"/>
      <c r="L780" s="3"/>
      <c r="O780" s="227"/>
      <c r="Q780" s="94"/>
      <c r="R780" s="94"/>
      <c r="S780" s="94"/>
      <c r="T780" s="94"/>
    </row>
    <row r="781" ht="15.75" customHeight="1">
      <c r="A781" s="234"/>
      <c r="B781" s="222"/>
      <c r="C781" s="223"/>
      <c r="D781" s="231"/>
      <c r="E781" s="3"/>
      <c r="F781" s="3"/>
      <c r="G781" s="3"/>
      <c r="H781" s="3"/>
      <c r="J781" s="226"/>
      <c r="K781" s="3"/>
      <c r="L781" s="3"/>
      <c r="O781" s="227"/>
      <c r="Q781" s="94"/>
      <c r="R781" s="94"/>
      <c r="S781" s="94"/>
      <c r="T781" s="94"/>
    </row>
    <row r="782" ht="15.75" customHeight="1">
      <c r="A782" s="234"/>
      <c r="B782" s="222"/>
      <c r="C782" s="223"/>
      <c r="D782" s="231"/>
      <c r="E782" s="3"/>
      <c r="F782" s="3"/>
      <c r="G782" s="3"/>
      <c r="H782" s="3"/>
      <c r="J782" s="226"/>
      <c r="K782" s="3"/>
      <c r="L782" s="3"/>
      <c r="O782" s="227"/>
      <c r="Q782" s="94"/>
      <c r="R782" s="94"/>
      <c r="S782" s="94"/>
      <c r="T782" s="94"/>
    </row>
    <row r="783" ht="15.75" customHeight="1">
      <c r="A783" s="234"/>
      <c r="B783" s="222"/>
      <c r="C783" s="223"/>
      <c r="D783" s="231"/>
      <c r="E783" s="3"/>
      <c r="F783" s="3"/>
      <c r="G783" s="3"/>
      <c r="H783" s="3"/>
      <c r="J783" s="226"/>
      <c r="K783" s="3"/>
      <c r="L783" s="3"/>
      <c r="O783" s="227"/>
      <c r="Q783" s="94"/>
      <c r="R783" s="94"/>
      <c r="S783" s="94"/>
      <c r="T783" s="94"/>
    </row>
    <row r="784" ht="15.75" customHeight="1">
      <c r="A784" s="234"/>
      <c r="B784" s="222"/>
      <c r="C784" s="223"/>
      <c r="D784" s="231"/>
      <c r="E784" s="3"/>
      <c r="F784" s="3"/>
      <c r="G784" s="3"/>
      <c r="H784" s="3"/>
      <c r="J784" s="226"/>
      <c r="K784" s="3"/>
      <c r="L784" s="3"/>
      <c r="O784" s="227"/>
      <c r="Q784" s="94"/>
      <c r="R784" s="94"/>
      <c r="S784" s="94"/>
      <c r="T784" s="94"/>
    </row>
    <row r="785" ht="15.75" customHeight="1">
      <c r="A785" s="234"/>
      <c r="B785" s="222"/>
      <c r="C785" s="223"/>
      <c r="D785" s="231"/>
      <c r="E785" s="3"/>
      <c r="F785" s="3"/>
      <c r="G785" s="3"/>
      <c r="H785" s="3"/>
      <c r="J785" s="226"/>
      <c r="K785" s="3"/>
      <c r="L785" s="3"/>
      <c r="O785" s="227"/>
      <c r="Q785" s="94"/>
      <c r="R785" s="94"/>
      <c r="S785" s="94"/>
      <c r="T785" s="94"/>
    </row>
    <row r="786" ht="15.75" customHeight="1">
      <c r="A786" s="234"/>
      <c r="B786" s="222"/>
      <c r="C786" s="223"/>
      <c r="D786" s="231"/>
      <c r="E786" s="3"/>
      <c r="F786" s="3"/>
      <c r="G786" s="3"/>
      <c r="H786" s="3"/>
      <c r="J786" s="226"/>
      <c r="K786" s="3"/>
      <c r="L786" s="3"/>
      <c r="O786" s="227"/>
      <c r="Q786" s="94"/>
      <c r="R786" s="94"/>
      <c r="S786" s="94"/>
      <c r="T786" s="94"/>
    </row>
    <row r="787" ht="15.75" customHeight="1">
      <c r="A787" s="234"/>
      <c r="B787" s="222"/>
      <c r="C787" s="223"/>
      <c r="D787" s="231"/>
      <c r="E787" s="3"/>
      <c r="F787" s="3"/>
      <c r="G787" s="3"/>
      <c r="H787" s="3"/>
      <c r="J787" s="226"/>
      <c r="K787" s="3"/>
      <c r="L787" s="3"/>
      <c r="O787" s="227"/>
      <c r="Q787" s="94"/>
      <c r="R787" s="94"/>
      <c r="S787" s="94"/>
      <c r="T787" s="94"/>
    </row>
    <row r="788" ht="15.75" customHeight="1">
      <c r="A788" s="234"/>
      <c r="B788" s="222"/>
      <c r="C788" s="223"/>
      <c r="D788" s="231"/>
      <c r="E788" s="3"/>
      <c r="F788" s="3"/>
      <c r="G788" s="3"/>
      <c r="H788" s="3"/>
      <c r="J788" s="226"/>
      <c r="K788" s="3"/>
      <c r="L788" s="3"/>
      <c r="O788" s="227"/>
      <c r="Q788" s="94"/>
      <c r="R788" s="94"/>
      <c r="S788" s="94"/>
      <c r="T788" s="94"/>
    </row>
    <row r="789" ht="15.75" customHeight="1">
      <c r="A789" s="234"/>
      <c r="B789" s="222"/>
      <c r="C789" s="223"/>
      <c r="D789" s="231"/>
      <c r="E789" s="3"/>
      <c r="F789" s="3"/>
      <c r="G789" s="3"/>
      <c r="H789" s="3"/>
      <c r="J789" s="226"/>
      <c r="K789" s="3"/>
      <c r="L789" s="3"/>
      <c r="O789" s="227"/>
      <c r="Q789" s="94"/>
      <c r="R789" s="94"/>
      <c r="S789" s="94"/>
      <c r="T789" s="94"/>
    </row>
    <row r="790" ht="15.75" customHeight="1">
      <c r="A790" s="234"/>
      <c r="B790" s="222"/>
      <c r="C790" s="223"/>
      <c r="D790" s="231"/>
      <c r="E790" s="3"/>
      <c r="F790" s="3"/>
      <c r="G790" s="3"/>
      <c r="H790" s="3"/>
      <c r="J790" s="226"/>
      <c r="K790" s="3"/>
      <c r="L790" s="3"/>
      <c r="O790" s="227"/>
      <c r="Q790" s="94"/>
      <c r="R790" s="94"/>
      <c r="S790" s="94"/>
      <c r="T790" s="94"/>
    </row>
    <row r="791" ht="15.75" customHeight="1">
      <c r="A791" s="234"/>
      <c r="B791" s="222"/>
      <c r="C791" s="223"/>
      <c r="D791" s="231"/>
      <c r="E791" s="3"/>
      <c r="F791" s="3"/>
      <c r="G791" s="3"/>
      <c r="H791" s="3"/>
      <c r="J791" s="226"/>
      <c r="K791" s="3"/>
      <c r="L791" s="3"/>
      <c r="O791" s="227"/>
      <c r="Q791" s="94"/>
      <c r="R791" s="94"/>
      <c r="S791" s="94"/>
      <c r="T791" s="94"/>
    </row>
    <row r="792" ht="15.75" customHeight="1">
      <c r="A792" s="234"/>
      <c r="B792" s="222"/>
      <c r="C792" s="223"/>
      <c r="D792" s="231"/>
      <c r="E792" s="3"/>
      <c r="F792" s="3"/>
      <c r="G792" s="3"/>
      <c r="H792" s="3"/>
      <c r="J792" s="226"/>
      <c r="K792" s="3"/>
      <c r="L792" s="3"/>
      <c r="O792" s="227"/>
      <c r="Q792" s="94"/>
      <c r="R792" s="94"/>
      <c r="S792" s="94"/>
      <c r="T792" s="94"/>
    </row>
    <row r="793" ht="15.75" customHeight="1">
      <c r="A793" s="234"/>
      <c r="B793" s="222"/>
      <c r="C793" s="223"/>
      <c r="D793" s="231"/>
      <c r="E793" s="3"/>
      <c r="F793" s="3"/>
      <c r="G793" s="3"/>
      <c r="H793" s="3"/>
      <c r="J793" s="226"/>
      <c r="K793" s="3"/>
      <c r="L793" s="3"/>
      <c r="O793" s="227"/>
      <c r="Q793" s="94"/>
      <c r="R793" s="94"/>
      <c r="S793" s="94"/>
      <c r="T793" s="94"/>
    </row>
    <row r="794" ht="15.75" customHeight="1">
      <c r="A794" s="234"/>
      <c r="B794" s="222"/>
      <c r="C794" s="223"/>
      <c r="D794" s="231"/>
      <c r="E794" s="3"/>
      <c r="F794" s="3"/>
      <c r="G794" s="3"/>
      <c r="H794" s="3"/>
      <c r="J794" s="226"/>
      <c r="K794" s="3"/>
      <c r="L794" s="3"/>
      <c r="O794" s="227"/>
      <c r="Q794" s="94"/>
      <c r="R794" s="94"/>
      <c r="S794" s="94"/>
      <c r="T794" s="94"/>
    </row>
    <row r="795" ht="15.75" customHeight="1">
      <c r="A795" s="234"/>
      <c r="B795" s="222"/>
      <c r="C795" s="223"/>
      <c r="D795" s="231"/>
      <c r="E795" s="3"/>
      <c r="F795" s="3"/>
      <c r="G795" s="3"/>
      <c r="H795" s="3"/>
      <c r="J795" s="226"/>
      <c r="K795" s="3"/>
      <c r="L795" s="3"/>
      <c r="O795" s="227"/>
      <c r="Q795" s="94"/>
      <c r="R795" s="94"/>
      <c r="S795" s="94"/>
      <c r="T795" s="94"/>
    </row>
    <row r="796" ht="15.75" customHeight="1">
      <c r="A796" s="234"/>
      <c r="B796" s="222"/>
      <c r="C796" s="223"/>
      <c r="D796" s="231"/>
      <c r="E796" s="3"/>
      <c r="F796" s="3"/>
      <c r="G796" s="3"/>
      <c r="H796" s="3"/>
      <c r="J796" s="226"/>
      <c r="K796" s="3"/>
      <c r="L796" s="3"/>
      <c r="O796" s="227"/>
      <c r="Q796" s="94"/>
      <c r="R796" s="94"/>
      <c r="S796" s="94"/>
      <c r="T796" s="94"/>
    </row>
    <row r="797" ht="15.75" customHeight="1">
      <c r="A797" s="234"/>
      <c r="B797" s="222"/>
      <c r="C797" s="223"/>
      <c r="D797" s="231"/>
      <c r="E797" s="3"/>
      <c r="F797" s="3"/>
      <c r="G797" s="3"/>
      <c r="H797" s="3"/>
      <c r="J797" s="226"/>
      <c r="K797" s="3"/>
      <c r="L797" s="3"/>
      <c r="O797" s="227"/>
      <c r="Q797" s="94"/>
      <c r="R797" s="94"/>
      <c r="S797" s="94"/>
      <c r="T797" s="94"/>
    </row>
    <row r="798" ht="15.75" customHeight="1">
      <c r="A798" s="234"/>
      <c r="B798" s="222"/>
      <c r="C798" s="223"/>
      <c r="D798" s="231"/>
      <c r="E798" s="3"/>
      <c r="F798" s="3"/>
      <c r="G798" s="3"/>
      <c r="H798" s="3"/>
      <c r="J798" s="226"/>
      <c r="K798" s="3"/>
      <c r="L798" s="3"/>
      <c r="O798" s="227"/>
      <c r="Q798" s="94"/>
      <c r="R798" s="94"/>
      <c r="S798" s="94"/>
      <c r="T798" s="94"/>
    </row>
    <row r="799" ht="15.75" customHeight="1">
      <c r="A799" s="234"/>
      <c r="B799" s="222"/>
      <c r="C799" s="223"/>
      <c r="D799" s="231"/>
      <c r="E799" s="3"/>
      <c r="F799" s="3"/>
      <c r="G799" s="3"/>
      <c r="H799" s="3"/>
      <c r="J799" s="226"/>
      <c r="K799" s="3"/>
      <c r="L799" s="3"/>
      <c r="O799" s="227"/>
      <c r="Q799" s="94"/>
      <c r="R799" s="94"/>
      <c r="S799" s="94"/>
      <c r="T799" s="94"/>
    </row>
    <row r="800" ht="15.75" customHeight="1">
      <c r="A800" s="234"/>
      <c r="B800" s="222"/>
      <c r="C800" s="223"/>
      <c r="D800" s="231"/>
      <c r="E800" s="3"/>
      <c r="F800" s="3"/>
      <c r="G800" s="3"/>
      <c r="H800" s="3"/>
      <c r="J800" s="226"/>
      <c r="K800" s="3"/>
      <c r="L800" s="3"/>
      <c r="O800" s="227"/>
      <c r="Q800" s="94"/>
      <c r="R800" s="94"/>
      <c r="S800" s="94"/>
      <c r="T800" s="94"/>
    </row>
    <row r="801" ht="15.75" customHeight="1">
      <c r="A801" s="234"/>
      <c r="B801" s="222"/>
      <c r="C801" s="223"/>
      <c r="D801" s="231"/>
      <c r="E801" s="3"/>
      <c r="F801" s="3"/>
      <c r="G801" s="3"/>
      <c r="H801" s="3"/>
      <c r="J801" s="226"/>
      <c r="K801" s="3"/>
      <c r="L801" s="3"/>
      <c r="O801" s="227"/>
      <c r="Q801" s="94"/>
      <c r="R801" s="94"/>
      <c r="S801" s="94"/>
      <c r="T801" s="94"/>
    </row>
    <row r="802" ht="15.75" customHeight="1">
      <c r="A802" s="234"/>
      <c r="B802" s="222"/>
      <c r="C802" s="223"/>
      <c r="D802" s="231"/>
      <c r="E802" s="3"/>
      <c r="F802" s="3"/>
      <c r="G802" s="3"/>
      <c r="H802" s="3"/>
      <c r="J802" s="226"/>
      <c r="K802" s="3"/>
      <c r="L802" s="3"/>
      <c r="O802" s="227"/>
      <c r="Q802" s="94"/>
      <c r="R802" s="94"/>
      <c r="S802" s="94"/>
      <c r="T802" s="94"/>
    </row>
    <row r="803" ht="15.75" customHeight="1">
      <c r="A803" s="234"/>
      <c r="B803" s="222"/>
      <c r="C803" s="223"/>
      <c r="D803" s="231"/>
      <c r="E803" s="3"/>
      <c r="F803" s="3"/>
      <c r="G803" s="3"/>
      <c r="H803" s="3"/>
      <c r="J803" s="226"/>
      <c r="K803" s="3"/>
      <c r="L803" s="3"/>
      <c r="O803" s="227"/>
      <c r="Q803" s="94"/>
      <c r="R803" s="94"/>
      <c r="S803" s="94"/>
      <c r="T803" s="94"/>
    </row>
    <row r="804" ht="15.75" customHeight="1">
      <c r="A804" s="234"/>
      <c r="B804" s="222"/>
      <c r="C804" s="223"/>
      <c r="D804" s="231"/>
      <c r="E804" s="3"/>
      <c r="F804" s="3"/>
      <c r="G804" s="3"/>
      <c r="H804" s="3"/>
      <c r="J804" s="226"/>
      <c r="K804" s="3"/>
      <c r="L804" s="3"/>
      <c r="O804" s="227"/>
      <c r="Q804" s="94"/>
      <c r="R804" s="94"/>
      <c r="S804" s="94"/>
      <c r="T804" s="94"/>
    </row>
    <row r="805" ht="15.75" customHeight="1">
      <c r="A805" s="234"/>
      <c r="B805" s="222"/>
      <c r="C805" s="223"/>
      <c r="D805" s="231"/>
      <c r="E805" s="3"/>
      <c r="F805" s="3"/>
      <c r="G805" s="3"/>
      <c r="H805" s="3"/>
      <c r="J805" s="226"/>
      <c r="K805" s="3"/>
      <c r="L805" s="3"/>
      <c r="O805" s="227"/>
      <c r="Q805" s="94"/>
      <c r="R805" s="94"/>
      <c r="S805" s="94"/>
      <c r="T805" s="94"/>
    </row>
    <row r="806" ht="15.75" customHeight="1">
      <c r="A806" s="234"/>
      <c r="B806" s="222"/>
      <c r="C806" s="223"/>
      <c r="D806" s="231"/>
      <c r="E806" s="3"/>
      <c r="F806" s="3"/>
      <c r="G806" s="3"/>
      <c r="H806" s="3"/>
      <c r="J806" s="226"/>
      <c r="K806" s="3"/>
      <c r="L806" s="3"/>
      <c r="O806" s="227"/>
      <c r="Q806" s="94"/>
      <c r="R806" s="94"/>
      <c r="S806" s="94"/>
      <c r="T806" s="94"/>
    </row>
    <row r="807" ht="15.75" customHeight="1">
      <c r="A807" s="234"/>
      <c r="B807" s="222"/>
      <c r="C807" s="223"/>
      <c r="D807" s="231"/>
      <c r="E807" s="3"/>
      <c r="F807" s="3"/>
      <c r="G807" s="3"/>
      <c r="H807" s="3"/>
      <c r="J807" s="226"/>
      <c r="K807" s="3"/>
      <c r="L807" s="3"/>
      <c r="O807" s="227"/>
      <c r="Q807" s="94"/>
      <c r="R807" s="94"/>
      <c r="S807" s="94"/>
      <c r="T807" s="94"/>
    </row>
    <row r="808" ht="15.75" customHeight="1">
      <c r="A808" s="234"/>
      <c r="B808" s="222"/>
      <c r="C808" s="223"/>
      <c r="D808" s="231"/>
      <c r="E808" s="3"/>
      <c r="F808" s="3"/>
      <c r="G808" s="3"/>
      <c r="H808" s="3"/>
      <c r="J808" s="226"/>
      <c r="K808" s="3"/>
      <c r="L808" s="3"/>
      <c r="O808" s="227"/>
      <c r="Q808" s="94"/>
      <c r="R808" s="94"/>
      <c r="S808" s="94"/>
      <c r="T808" s="94"/>
    </row>
    <row r="809" ht="15.75" customHeight="1">
      <c r="A809" s="234"/>
      <c r="B809" s="222"/>
      <c r="C809" s="223"/>
      <c r="D809" s="231"/>
      <c r="E809" s="3"/>
      <c r="F809" s="3"/>
      <c r="G809" s="3"/>
      <c r="H809" s="3"/>
      <c r="J809" s="226"/>
      <c r="K809" s="3"/>
      <c r="L809" s="3"/>
      <c r="O809" s="227"/>
      <c r="Q809" s="94"/>
      <c r="R809" s="94"/>
      <c r="S809" s="94"/>
      <c r="T809" s="94"/>
    </row>
    <row r="810" ht="15.75" customHeight="1">
      <c r="A810" s="234"/>
      <c r="B810" s="222"/>
      <c r="C810" s="223"/>
      <c r="D810" s="231"/>
      <c r="E810" s="3"/>
      <c r="F810" s="3"/>
      <c r="G810" s="3"/>
      <c r="H810" s="3"/>
      <c r="J810" s="226"/>
      <c r="K810" s="3"/>
      <c r="L810" s="3"/>
      <c r="O810" s="227"/>
      <c r="Q810" s="94"/>
      <c r="R810" s="94"/>
      <c r="S810" s="94"/>
      <c r="T810" s="94"/>
    </row>
    <row r="811" ht="15.75" customHeight="1">
      <c r="A811" s="234"/>
      <c r="B811" s="222"/>
      <c r="C811" s="223"/>
      <c r="D811" s="231"/>
      <c r="E811" s="3"/>
      <c r="F811" s="3"/>
      <c r="G811" s="3"/>
      <c r="H811" s="3"/>
      <c r="J811" s="226"/>
      <c r="K811" s="3"/>
      <c r="L811" s="3"/>
      <c r="O811" s="227"/>
      <c r="Q811" s="94"/>
      <c r="R811" s="94"/>
      <c r="S811" s="94"/>
      <c r="T811" s="94"/>
    </row>
    <row r="812" ht="15.75" customHeight="1">
      <c r="A812" s="234"/>
      <c r="B812" s="222"/>
      <c r="C812" s="223"/>
      <c r="D812" s="231"/>
      <c r="E812" s="3"/>
      <c r="F812" s="3"/>
      <c r="G812" s="3"/>
      <c r="H812" s="3"/>
      <c r="J812" s="226"/>
      <c r="K812" s="3"/>
      <c r="L812" s="3"/>
      <c r="O812" s="227"/>
      <c r="Q812" s="94"/>
      <c r="R812" s="94"/>
      <c r="S812" s="94"/>
      <c r="T812" s="94"/>
    </row>
    <row r="813" ht="15.75" customHeight="1">
      <c r="A813" s="234"/>
      <c r="B813" s="222"/>
      <c r="C813" s="223"/>
      <c r="D813" s="231"/>
      <c r="E813" s="3"/>
      <c r="F813" s="3"/>
      <c r="G813" s="3"/>
      <c r="H813" s="3"/>
      <c r="J813" s="226"/>
      <c r="K813" s="3"/>
      <c r="L813" s="3"/>
      <c r="O813" s="227"/>
      <c r="Q813" s="94"/>
      <c r="R813" s="94"/>
      <c r="S813" s="94"/>
      <c r="T813" s="94"/>
    </row>
    <row r="814" ht="15.75" customHeight="1">
      <c r="A814" s="234"/>
      <c r="B814" s="222"/>
      <c r="C814" s="223"/>
      <c r="D814" s="231"/>
      <c r="E814" s="3"/>
      <c r="F814" s="3"/>
      <c r="G814" s="3"/>
      <c r="H814" s="3"/>
      <c r="J814" s="226"/>
      <c r="K814" s="3"/>
      <c r="L814" s="3"/>
      <c r="O814" s="227"/>
      <c r="Q814" s="94"/>
      <c r="R814" s="94"/>
      <c r="S814" s="94"/>
      <c r="T814" s="94"/>
    </row>
    <row r="815" ht="15.75" customHeight="1">
      <c r="A815" s="234"/>
      <c r="B815" s="222"/>
      <c r="C815" s="223"/>
      <c r="D815" s="231"/>
      <c r="E815" s="3"/>
      <c r="F815" s="3"/>
      <c r="G815" s="3"/>
      <c r="H815" s="3"/>
      <c r="J815" s="226"/>
      <c r="K815" s="3"/>
      <c r="L815" s="3"/>
      <c r="O815" s="227"/>
      <c r="Q815" s="94"/>
      <c r="R815" s="94"/>
      <c r="S815" s="94"/>
      <c r="T815" s="94"/>
    </row>
    <row r="816" ht="15.75" customHeight="1">
      <c r="A816" s="234"/>
      <c r="B816" s="222"/>
      <c r="C816" s="223"/>
      <c r="D816" s="231"/>
      <c r="E816" s="3"/>
      <c r="F816" s="3"/>
      <c r="G816" s="3"/>
      <c r="H816" s="3"/>
      <c r="J816" s="226"/>
      <c r="K816" s="3"/>
      <c r="L816" s="3"/>
      <c r="O816" s="227"/>
      <c r="Q816" s="94"/>
      <c r="R816" s="94"/>
      <c r="S816" s="94"/>
      <c r="T816" s="94"/>
    </row>
    <row r="817" ht="15.75" customHeight="1">
      <c r="A817" s="234"/>
      <c r="B817" s="222"/>
      <c r="C817" s="223"/>
      <c r="D817" s="231"/>
      <c r="E817" s="3"/>
      <c r="F817" s="3"/>
      <c r="G817" s="3"/>
      <c r="H817" s="3"/>
      <c r="J817" s="226"/>
      <c r="K817" s="3"/>
      <c r="L817" s="3"/>
      <c r="O817" s="227"/>
      <c r="Q817" s="94"/>
      <c r="R817" s="94"/>
      <c r="S817" s="94"/>
      <c r="T817" s="94"/>
    </row>
    <row r="818" ht="15.75" customHeight="1">
      <c r="A818" s="234"/>
      <c r="B818" s="222"/>
      <c r="C818" s="223"/>
      <c r="D818" s="231"/>
      <c r="E818" s="3"/>
      <c r="F818" s="3"/>
      <c r="G818" s="3"/>
      <c r="H818" s="3"/>
      <c r="J818" s="226"/>
      <c r="K818" s="3"/>
      <c r="L818" s="3"/>
      <c r="O818" s="227"/>
      <c r="Q818" s="94"/>
      <c r="R818" s="94"/>
      <c r="S818" s="94"/>
      <c r="T818" s="94"/>
    </row>
    <row r="819" ht="15.75" customHeight="1">
      <c r="A819" s="234"/>
      <c r="B819" s="222"/>
      <c r="C819" s="223"/>
      <c r="D819" s="231"/>
      <c r="E819" s="3"/>
      <c r="F819" s="3"/>
      <c r="G819" s="3"/>
      <c r="H819" s="3"/>
      <c r="J819" s="226"/>
      <c r="K819" s="3"/>
      <c r="L819" s="3"/>
      <c r="O819" s="227"/>
      <c r="Q819" s="94"/>
      <c r="R819" s="94"/>
      <c r="S819" s="94"/>
      <c r="T819" s="94"/>
    </row>
    <row r="820" ht="15.75" customHeight="1">
      <c r="A820" s="234"/>
      <c r="B820" s="222"/>
      <c r="C820" s="223"/>
      <c r="D820" s="231"/>
      <c r="E820" s="3"/>
      <c r="F820" s="3"/>
      <c r="G820" s="3"/>
      <c r="H820" s="3"/>
      <c r="J820" s="226"/>
      <c r="K820" s="3"/>
      <c r="L820" s="3"/>
      <c r="O820" s="227"/>
      <c r="Q820" s="94"/>
      <c r="R820" s="94"/>
      <c r="S820" s="94"/>
      <c r="T820" s="94"/>
    </row>
    <row r="821" ht="15.75" customHeight="1">
      <c r="A821" s="234"/>
      <c r="B821" s="222"/>
      <c r="C821" s="223"/>
      <c r="D821" s="231"/>
      <c r="E821" s="3"/>
      <c r="F821" s="3"/>
      <c r="G821" s="3"/>
      <c r="H821" s="3"/>
      <c r="J821" s="226"/>
      <c r="K821" s="3"/>
      <c r="L821" s="3"/>
      <c r="O821" s="227"/>
      <c r="Q821" s="94"/>
      <c r="R821" s="94"/>
      <c r="S821" s="94"/>
      <c r="T821" s="94"/>
    </row>
    <row r="822" ht="15.75" customHeight="1">
      <c r="A822" s="234"/>
      <c r="B822" s="222"/>
      <c r="C822" s="223"/>
      <c r="D822" s="231"/>
      <c r="E822" s="3"/>
      <c r="F822" s="3"/>
      <c r="G822" s="3"/>
      <c r="H822" s="3"/>
      <c r="J822" s="226"/>
      <c r="K822" s="3"/>
      <c r="L822" s="3"/>
      <c r="O822" s="227"/>
      <c r="Q822" s="94"/>
      <c r="R822" s="94"/>
      <c r="S822" s="94"/>
      <c r="T822" s="94"/>
    </row>
    <row r="823" ht="15.75" customHeight="1">
      <c r="A823" s="234"/>
      <c r="B823" s="222"/>
      <c r="C823" s="223"/>
      <c r="D823" s="231"/>
      <c r="E823" s="3"/>
      <c r="F823" s="3"/>
      <c r="G823" s="3"/>
      <c r="H823" s="3"/>
      <c r="J823" s="226"/>
      <c r="K823" s="3"/>
      <c r="L823" s="3"/>
      <c r="O823" s="227"/>
      <c r="Q823" s="94"/>
      <c r="R823" s="94"/>
      <c r="S823" s="94"/>
      <c r="T823" s="94"/>
    </row>
    <row r="824" ht="15.75" customHeight="1">
      <c r="A824" s="234"/>
      <c r="B824" s="222"/>
      <c r="C824" s="223"/>
      <c r="D824" s="231"/>
      <c r="E824" s="3"/>
      <c r="F824" s="3"/>
      <c r="G824" s="3"/>
      <c r="H824" s="3"/>
      <c r="J824" s="226"/>
      <c r="K824" s="3"/>
      <c r="L824" s="3"/>
      <c r="O824" s="227"/>
      <c r="Q824" s="94"/>
      <c r="R824" s="94"/>
      <c r="S824" s="94"/>
      <c r="T824" s="94"/>
    </row>
    <row r="825" ht="15.75" customHeight="1">
      <c r="A825" s="234"/>
      <c r="B825" s="222"/>
      <c r="C825" s="223"/>
      <c r="D825" s="231"/>
      <c r="E825" s="3"/>
      <c r="F825" s="3"/>
      <c r="G825" s="3"/>
      <c r="H825" s="3"/>
      <c r="J825" s="226"/>
      <c r="K825" s="3"/>
      <c r="L825" s="3"/>
      <c r="O825" s="227"/>
      <c r="Q825" s="94"/>
      <c r="R825" s="94"/>
      <c r="S825" s="94"/>
      <c r="T825" s="94"/>
    </row>
    <row r="826" ht="15.75" customHeight="1">
      <c r="A826" s="234"/>
      <c r="B826" s="222"/>
      <c r="C826" s="223"/>
      <c r="D826" s="231"/>
      <c r="E826" s="3"/>
      <c r="F826" s="3"/>
      <c r="G826" s="3"/>
      <c r="H826" s="3"/>
      <c r="J826" s="226"/>
      <c r="K826" s="3"/>
      <c r="L826" s="3"/>
      <c r="O826" s="227"/>
      <c r="Q826" s="94"/>
      <c r="R826" s="94"/>
      <c r="S826" s="94"/>
      <c r="T826" s="94"/>
    </row>
    <row r="827" ht="15.75" customHeight="1">
      <c r="A827" s="234"/>
      <c r="B827" s="222"/>
      <c r="C827" s="223"/>
      <c r="D827" s="231"/>
      <c r="E827" s="3"/>
      <c r="F827" s="3"/>
      <c r="G827" s="3"/>
      <c r="H827" s="3"/>
      <c r="J827" s="226"/>
      <c r="K827" s="3"/>
      <c r="L827" s="3"/>
      <c r="O827" s="227"/>
      <c r="Q827" s="94"/>
      <c r="R827" s="94"/>
      <c r="S827" s="94"/>
      <c r="T827" s="94"/>
    </row>
    <row r="828" ht="15.75" customHeight="1">
      <c r="A828" s="234"/>
      <c r="B828" s="222"/>
      <c r="C828" s="223"/>
      <c r="D828" s="231"/>
      <c r="E828" s="3"/>
      <c r="F828" s="3"/>
      <c r="G828" s="3"/>
      <c r="H828" s="3"/>
      <c r="J828" s="226"/>
      <c r="K828" s="3"/>
      <c r="L828" s="3"/>
      <c r="O828" s="227"/>
      <c r="Q828" s="94"/>
      <c r="R828" s="94"/>
      <c r="S828" s="94"/>
      <c r="T828" s="94"/>
    </row>
    <row r="829" ht="15.75" customHeight="1">
      <c r="A829" s="234"/>
      <c r="B829" s="222"/>
      <c r="C829" s="223"/>
      <c r="D829" s="231"/>
      <c r="E829" s="3"/>
      <c r="F829" s="3"/>
      <c r="G829" s="3"/>
      <c r="H829" s="3"/>
      <c r="J829" s="226"/>
      <c r="K829" s="3"/>
      <c r="L829" s="3"/>
      <c r="O829" s="227"/>
      <c r="Q829" s="94"/>
      <c r="R829" s="94"/>
      <c r="S829" s="94"/>
      <c r="T829" s="94"/>
    </row>
    <row r="830" ht="15.75" customHeight="1">
      <c r="A830" s="234"/>
      <c r="B830" s="222"/>
      <c r="C830" s="223"/>
      <c r="D830" s="231"/>
      <c r="E830" s="3"/>
      <c r="F830" s="3"/>
      <c r="G830" s="3"/>
      <c r="H830" s="3"/>
      <c r="J830" s="226"/>
      <c r="K830" s="3"/>
      <c r="L830" s="3"/>
      <c r="O830" s="227"/>
      <c r="Q830" s="94"/>
      <c r="R830" s="94"/>
      <c r="S830" s="94"/>
      <c r="T830" s="94"/>
    </row>
    <row r="831" ht="15.75" customHeight="1">
      <c r="A831" s="234"/>
      <c r="B831" s="222"/>
      <c r="C831" s="223"/>
      <c r="D831" s="231"/>
      <c r="E831" s="3"/>
      <c r="F831" s="3"/>
      <c r="G831" s="3"/>
      <c r="H831" s="3"/>
      <c r="J831" s="226"/>
      <c r="K831" s="3"/>
      <c r="L831" s="3"/>
      <c r="O831" s="227"/>
      <c r="Q831" s="94"/>
      <c r="R831" s="94"/>
      <c r="S831" s="94"/>
      <c r="T831" s="94"/>
    </row>
    <row r="832" ht="15.75" customHeight="1">
      <c r="A832" s="234"/>
      <c r="B832" s="222"/>
      <c r="C832" s="223"/>
      <c r="D832" s="231"/>
      <c r="E832" s="3"/>
      <c r="F832" s="3"/>
      <c r="G832" s="3"/>
      <c r="H832" s="3"/>
      <c r="J832" s="226"/>
      <c r="K832" s="3"/>
      <c r="L832" s="3"/>
      <c r="O832" s="227"/>
      <c r="Q832" s="94"/>
      <c r="R832" s="94"/>
      <c r="S832" s="94"/>
      <c r="T832" s="94"/>
    </row>
    <row r="833" ht="15.75" customHeight="1">
      <c r="A833" s="234"/>
      <c r="B833" s="222"/>
      <c r="C833" s="223"/>
      <c r="D833" s="231"/>
      <c r="E833" s="3"/>
      <c r="F833" s="3"/>
      <c r="G833" s="3"/>
      <c r="H833" s="3"/>
      <c r="J833" s="226"/>
      <c r="K833" s="3"/>
      <c r="L833" s="3"/>
      <c r="O833" s="227"/>
      <c r="Q833" s="94"/>
      <c r="R833" s="94"/>
      <c r="S833" s="94"/>
      <c r="T833" s="94"/>
    </row>
    <row r="834" ht="15.75" customHeight="1">
      <c r="A834" s="234"/>
      <c r="B834" s="222"/>
      <c r="C834" s="223"/>
      <c r="D834" s="231"/>
      <c r="E834" s="3"/>
      <c r="F834" s="3"/>
      <c r="G834" s="3"/>
      <c r="H834" s="3"/>
      <c r="J834" s="226"/>
      <c r="K834" s="3"/>
      <c r="L834" s="3"/>
      <c r="O834" s="227"/>
      <c r="Q834" s="94"/>
      <c r="R834" s="94"/>
      <c r="S834" s="94"/>
      <c r="T834" s="94"/>
    </row>
    <row r="835" ht="15.75" customHeight="1">
      <c r="A835" s="234"/>
      <c r="B835" s="222"/>
      <c r="C835" s="223"/>
      <c r="D835" s="231"/>
      <c r="E835" s="3"/>
      <c r="F835" s="3"/>
      <c r="G835" s="3"/>
      <c r="H835" s="3"/>
      <c r="J835" s="226"/>
      <c r="K835" s="3"/>
      <c r="L835" s="3"/>
      <c r="O835" s="227"/>
      <c r="Q835" s="94"/>
      <c r="R835" s="94"/>
      <c r="S835" s="94"/>
      <c r="T835" s="94"/>
    </row>
    <row r="836" ht="15.75" customHeight="1">
      <c r="A836" s="234"/>
      <c r="B836" s="222"/>
      <c r="C836" s="223"/>
      <c r="D836" s="231"/>
      <c r="E836" s="3"/>
      <c r="F836" s="3"/>
      <c r="G836" s="3"/>
      <c r="H836" s="3"/>
      <c r="J836" s="226"/>
      <c r="K836" s="3"/>
      <c r="L836" s="3"/>
      <c r="O836" s="227"/>
      <c r="Q836" s="94"/>
      <c r="R836" s="94"/>
      <c r="S836" s="94"/>
      <c r="T836" s="94"/>
    </row>
    <row r="837" ht="15.75" customHeight="1">
      <c r="A837" s="234"/>
      <c r="B837" s="222"/>
      <c r="C837" s="223"/>
      <c r="D837" s="231"/>
      <c r="E837" s="3"/>
      <c r="F837" s="3"/>
      <c r="G837" s="3"/>
      <c r="H837" s="3"/>
      <c r="J837" s="226"/>
      <c r="K837" s="3"/>
      <c r="L837" s="3"/>
      <c r="O837" s="227"/>
      <c r="Q837" s="94"/>
      <c r="R837" s="94"/>
      <c r="S837" s="94"/>
      <c r="T837" s="94"/>
    </row>
    <row r="838" ht="15.75" customHeight="1">
      <c r="A838" s="234"/>
      <c r="B838" s="222"/>
      <c r="C838" s="223"/>
      <c r="D838" s="231"/>
      <c r="E838" s="3"/>
      <c r="F838" s="3"/>
      <c r="G838" s="3"/>
      <c r="H838" s="3"/>
      <c r="J838" s="226"/>
      <c r="K838" s="3"/>
      <c r="L838" s="3"/>
      <c r="O838" s="227"/>
      <c r="Q838" s="94"/>
      <c r="R838" s="94"/>
      <c r="S838" s="94"/>
      <c r="T838" s="94"/>
    </row>
    <row r="839" ht="15.75" customHeight="1">
      <c r="A839" s="234"/>
      <c r="B839" s="222"/>
      <c r="C839" s="223"/>
      <c r="D839" s="231"/>
      <c r="E839" s="3"/>
      <c r="F839" s="3"/>
      <c r="G839" s="3"/>
      <c r="H839" s="3"/>
      <c r="J839" s="226"/>
      <c r="K839" s="3"/>
      <c r="L839" s="3"/>
      <c r="O839" s="227"/>
      <c r="Q839" s="94"/>
      <c r="R839" s="94"/>
      <c r="S839" s="94"/>
      <c r="T839" s="94"/>
    </row>
    <row r="840" ht="15.75" customHeight="1">
      <c r="A840" s="234"/>
      <c r="B840" s="222"/>
      <c r="C840" s="223"/>
      <c r="D840" s="231"/>
      <c r="E840" s="3"/>
      <c r="F840" s="3"/>
      <c r="G840" s="3"/>
      <c r="H840" s="3"/>
      <c r="J840" s="226"/>
      <c r="K840" s="3"/>
      <c r="L840" s="3"/>
      <c r="O840" s="227"/>
      <c r="Q840" s="94"/>
      <c r="R840" s="94"/>
      <c r="S840" s="94"/>
      <c r="T840" s="94"/>
    </row>
    <row r="841" ht="15.75" customHeight="1">
      <c r="A841" s="234"/>
      <c r="B841" s="222"/>
      <c r="C841" s="223"/>
      <c r="D841" s="231"/>
      <c r="E841" s="3"/>
      <c r="F841" s="3"/>
      <c r="G841" s="3"/>
      <c r="H841" s="3"/>
      <c r="J841" s="226"/>
      <c r="K841" s="3"/>
      <c r="L841" s="3"/>
      <c r="O841" s="227"/>
      <c r="Q841" s="94"/>
      <c r="R841" s="94"/>
      <c r="S841" s="94"/>
      <c r="T841" s="94"/>
    </row>
    <row r="842" ht="15.75" customHeight="1">
      <c r="A842" s="234"/>
      <c r="B842" s="222"/>
      <c r="C842" s="223"/>
      <c r="D842" s="231"/>
      <c r="E842" s="3"/>
      <c r="F842" s="3"/>
      <c r="G842" s="3"/>
      <c r="H842" s="3"/>
      <c r="J842" s="226"/>
      <c r="K842" s="3"/>
      <c r="L842" s="3"/>
      <c r="O842" s="227"/>
      <c r="Q842" s="94"/>
      <c r="R842" s="94"/>
      <c r="S842" s="94"/>
      <c r="T842" s="94"/>
    </row>
    <row r="843" ht="15.75" customHeight="1">
      <c r="A843" s="234"/>
      <c r="B843" s="222"/>
      <c r="C843" s="223"/>
      <c r="D843" s="231"/>
      <c r="E843" s="3"/>
      <c r="F843" s="3"/>
      <c r="G843" s="3"/>
      <c r="H843" s="3"/>
      <c r="J843" s="226"/>
      <c r="K843" s="3"/>
      <c r="L843" s="3"/>
      <c r="O843" s="227"/>
      <c r="Q843" s="94"/>
      <c r="R843" s="94"/>
      <c r="S843" s="94"/>
      <c r="T843" s="94"/>
    </row>
    <row r="844" ht="15.75" customHeight="1">
      <c r="A844" s="234"/>
      <c r="B844" s="222"/>
      <c r="C844" s="223"/>
      <c r="D844" s="231"/>
      <c r="E844" s="3"/>
      <c r="F844" s="3"/>
      <c r="G844" s="3"/>
      <c r="H844" s="3"/>
      <c r="J844" s="226"/>
      <c r="K844" s="3"/>
      <c r="L844" s="3"/>
      <c r="O844" s="227"/>
      <c r="Q844" s="94"/>
      <c r="R844" s="94"/>
      <c r="S844" s="94"/>
      <c r="T844" s="94"/>
    </row>
    <row r="845" ht="15.75" customHeight="1">
      <c r="A845" s="234"/>
      <c r="B845" s="222"/>
      <c r="C845" s="223"/>
      <c r="D845" s="231"/>
      <c r="E845" s="3"/>
      <c r="F845" s="3"/>
      <c r="G845" s="3"/>
      <c r="H845" s="3"/>
      <c r="J845" s="226"/>
      <c r="K845" s="3"/>
      <c r="L845" s="3"/>
      <c r="O845" s="227"/>
      <c r="Q845" s="94"/>
      <c r="R845" s="94"/>
      <c r="S845" s="94"/>
      <c r="T845" s="94"/>
    </row>
    <row r="846" ht="15.75" customHeight="1">
      <c r="A846" s="234"/>
      <c r="B846" s="222"/>
      <c r="C846" s="223"/>
      <c r="D846" s="231"/>
      <c r="E846" s="3"/>
      <c r="F846" s="3"/>
      <c r="G846" s="3"/>
      <c r="H846" s="3"/>
      <c r="J846" s="226"/>
      <c r="K846" s="3"/>
      <c r="L846" s="3"/>
      <c r="O846" s="227"/>
      <c r="Q846" s="94"/>
      <c r="R846" s="94"/>
      <c r="S846" s="94"/>
      <c r="T846" s="94"/>
    </row>
    <row r="847" ht="15.75" customHeight="1">
      <c r="A847" s="234"/>
      <c r="B847" s="222"/>
      <c r="C847" s="223"/>
      <c r="D847" s="231"/>
      <c r="E847" s="3"/>
      <c r="F847" s="3"/>
      <c r="G847" s="3"/>
      <c r="H847" s="3"/>
      <c r="J847" s="226"/>
      <c r="K847" s="3"/>
      <c r="L847" s="3"/>
      <c r="O847" s="227"/>
      <c r="Q847" s="94"/>
      <c r="R847" s="94"/>
      <c r="S847" s="94"/>
      <c r="T847" s="94"/>
    </row>
    <row r="848" ht="15.75" customHeight="1">
      <c r="A848" s="234"/>
      <c r="B848" s="222"/>
      <c r="C848" s="223"/>
      <c r="D848" s="231"/>
      <c r="E848" s="3"/>
      <c r="F848" s="3"/>
      <c r="G848" s="3"/>
      <c r="H848" s="3"/>
      <c r="J848" s="226"/>
      <c r="K848" s="3"/>
      <c r="L848" s="3"/>
      <c r="O848" s="227"/>
      <c r="Q848" s="94"/>
      <c r="R848" s="94"/>
      <c r="S848" s="94"/>
      <c r="T848" s="94"/>
    </row>
    <row r="849" ht="15.75" customHeight="1">
      <c r="A849" s="234"/>
      <c r="B849" s="222"/>
      <c r="C849" s="223"/>
      <c r="D849" s="231"/>
      <c r="E849" s="3"/>
      <c r="F849" s="3"/>
      <c r="G849" s="3"/>
      <c r="H849" s="3"/>
      <c r="J849" s="226"/>
      <c r="K849" s="3"/>
      <c r="L849" s="3"/>
      <c r="O849" s="227"/>
      <c r="Q849" s="94"/>
      <c r="R849" s="94"/>
      <c r="S849" s="94"/>
      <c r="T849" s="94"/>
    </row>
    <row r="850" ht="15.75" customHeight="1">
      <c r="A850" s="234"/>
      <c r="B850" s="222"/>
      <c r="C850" s="223"/>
      <c r="D850" s="231"/>
      <c r="E850" s="3"/>
      <c r="F850" s="3"/>
      <c r="G850" s="3"/>
      <c r="H850" s="3"/>
      <c r="J850" s="226"/>
      <c r="K850" s="3"/>
      <c r="L850" s="3"/>
      <c r="O850" s="227"/>
      <c r="Q850" s="94"/>
      <c r="R850" s="94"/>
      <c r="S850" s="94"/>
      <c r="T850" s="94"/>
    </row>
    <row r="851" ht="15.75" customHeight="1">
      <c r="A851" s="234"/>
      <c r="B851" s="222"/>
      <c r="C851" s="223"/>
      <c r="D851" s="231"/>
      <c r="E851" s="3"/>
      <c r="F851" s="3"/>
      <c r="G851" s="3"/>
      <c r="H851" s="3"/>
      <c r="J851" s="226"/>
      <c r="K851" s="3"/>
      <c r="L851" s="3"/>
      <c r="O851" s="227"/>
      <c r="Q851" s="94"/>
      <c r="R851" s="94"/>
      <c r="S851" s="94"/>
      <c r="T851" s="94"/>
    </row>
    <row r="852" ht="15.75" customHeight="1">
      <c r="A852" s="234"/>
      <c r="B852" s="222"/>
      <c r="C852" s="223"/>
      <c r="D852" s="231"/>
      <c r="E852" s="3"/>
      <c r="F852" s="3"/>
      <c r="G852" s="3"/>
      <c r="H852" s="3"/>
      <c r="J852" s="226"/>
      <c r="K852" s="3"/>
      <c r="L852" s="3"/>
      <c r="O852" s="227"/>
      <c r="Q852" s="94"/>
      <c r="R852" s="94"/>
      <c r="S852" s="94"/>
      <c r="T852" s="94"/>
    </row>
    <row r="853" ht="15.75" customHeight="1">
      <c r="A853" s="234"/>
      <c r="B853" s="222"/>
      <c r="C853" s="223"/>
      <c r="D853" s="231"/>
      <c r="E853" s="3"/>
      <c r="F853" s="3"/>
      <c r="G853" s="3"/>
      <c r="H853" s="3"/>
      <c r="J853" s="226"/>
      <c r="K853" s="3"/>
      <c r="L853" s="3"/>
      <c r="O853" s="227"/>
      <c r="Q853" s="94"/>
      <c r="R853" s="94"/>
      <c r="S853" s="94"/>
      <c r="T853" s="94"/>
    </row>
    <row r="854" ht="15.75" customHeight="1">
      <c r="A854" s="234"/>
      <c r="B854" s="222"/>
      <c r="C854" s="223"/>
      <c r="D854" s="231"/>
      <c r="E854" s="3"/>
      <c r="F854" s="3"/>
      <c r="G854" s="3"/>
      <c r="H854" s="3"/>
      <c r="J854" s="226"/>
      <c r="K854" s="3"/>
      <c r="L854" s="3"/>
      <c r="O854" s="227"/>
      <c r="Q854" s="94"/>
      <c r="R854" s="94"/>
      <c r="S854" s="94"/>
      <c r="T854" s="94"/>
    </row>
    <row r="855" ht="15.75" customHeight="1">
      <c r="A855" s="234"/>
      <c r="B855" s="222"/>
      <c r="C855" s="223"/>
      <c r="D855" s="231"/>
      <c r="E855" s="3"/>
      <c r="F855" s="3"/>
      <c r="G855" s="3"/>
      <c r="H855" s="3"/>
      <c r="J855" s="226"/>
      <c r="K855" s="3"/>
      <c r="L855" s="3"/>
      <c r="O855" s="227"/>
      <c r="Q855" s="94"/>
      <c r="R855" s="94"/>
      <c r="S855" s="94"/>
      <c r="T855" s="94"/>
    </row>
    <row r="856" ht="15.75" customHeight="1">
      <c r="A856" s="234"/>
      <c r="B856" s="222"/>
      <c r="C856" s="223"/>
      <c r="D856" s="231"/>
      <c r="E856" s="3"/>
      <c r="F856" s="3"/>
      <c r="G856" s="3"/>
      <c r="H856" s="3"/>
      <c r="J856" s="226"/>
      <c r="K856" s="3"/>
      <c r="L856" s="3"/>
      <c r="O856" s="227"/>
      <c r="Q856" s="94"/>
      <c r="R856" s="94"/>
      <c r="S856" s="94"/>
      <c r="T856" s="94"/>
    </row>
    <row r="857" ht="15.75" customHeight="1">
      <c r="A857" s="234"/>
      <c r="B857" s="222"/>
      <c r="C857" s="223"/>
      <c r="D857" s="231"/>
      <c r="E857" s="3"/>
      <c r="F857" s="3"/>
      <c r="G857" s="3"/>
      <c r="H857" s="3"/>
      <c r="J857" s="226"/>
      <c r="K857" s="3"/>
      <c r="L857" s="3"/>
      <c r="O857" s="227"/>
      <c r="Q857" s="94"/>
      <c r="R857" s="94"/>
      <c r="S857" s="94"/>
      <c r="T857" s="94"/>
    </row>
    <row r="858" ht="15.75" customHeight="1">
      <c r="A858" s="234"/>
      <c r="B858" s="222"/>
      <c r="C858" s="223"/>
      <c r="D858" s="231"/>
      <c r="E858" s="3"/>
      <c r="F858" s="3"/>
      <c r="G858" s="3"/>
      <c r="H858" s="3"/>
      <c r="J858" s="226"/>
      <c r="K858" s="3"/>
      <c r="L858" s="3"/>
      <c r="O858" s="227"/>
      <c r="Q858" s="94"/>
      <c r="R858" s="94"/>
      <c r="S858" s="94"/>
      <c r="T858" s="94"/>
    </row>
    <row r="859" ht="15.75" customHeight="1">
      <c r="A859" s="234"/>
      <c r="B859" s="222"/>
      <c r="C859" s="223"/>
      <c r="D859" s="231"/>
      <c r="E859" s="3"/>
      <c r="F859" s="3"/>
      <c r="G859" s="3"/>
      <c r="H859" s="3"/>
      <c r="J859" s="226"/>
      <c r="K859" s="3"/>
      <c r="L859" s="3"/>
      <c r="O859" s="227"/>
      <c r="Q859" s="94"/>
      <c r="R859" s="94"/>
      <c r="S859" s="94"/>
      <c r="T859" s="94"/>
    </row>
    <row r="860" ht="15.75" customHeight="1">
      <c r="A860" s="234"/>
      <c r="B860" s="222"/>
      <c r="C860" s="223"/>
      <c r="D860" s="231"/>
      <c r="E860" s="3"/>
      <c r="F860" s="3"/>
      <c r="G860" s="3"/>
      <c r="H860" s="3"/>
      <c r="J860" s="226"/>
      <c r="K860" s="3"/>
      <c r="L860" s="3"/>
      <c r="O860" s="227"/>
      <c r="Q860" s="94"/>
      <c r="R860" s="94"/>
      <c r="S860" s="94"/>
      <c r="T860" s="94"/>
    </row>
    <row r="861" ht="15.75" customHeight="1">
      <c r="A861" s="234"/>
      <c r="B861" s="222"/>
      <c r="C861" s="223"/>
      <c r="D861" s="231"/>
      <c r="E861" s="3"/>
      <c r="F861" s="3"/>
      <c r="G861" s="3"/>
      <c r="H861" s="3"/>
      <c r="J861" s="226"/>
      <c r="K861" s="3"/>
      <c r="L861" s="3"/>
      <c r="O861" s="227"/>
      <c r="Q861" s="94"/>
      <c r="R861" s="94"/>
      <c r="S861" s="94"/>
      <c r="T861" s="94"/>
    </row>
    <row r="862" ht="15.75" customHeight="1">
      <c r="A862" s="234"/>
      <c r="B862" s="222"/>
      <c r="C862" s="223"/>
      <c r="D862" s="231"/>
      <c r="E862" s="3"/>
      <c r="F862" s="3"/>
      <c r="G862" s="3"/>
      <c r="H862" s="3"/>
      <c r="J862" s="226"/>
      <c r="K862" s="3"/>
      <c r="L862" s="3"/>
      <c r="O862" s="227"/>
      <c r="Q862" s="94"/>
      <c r="R862" s="94"/>
      <c r="S862" s="94"/>
      <c r="T862" s="94"/>
    </row>
    <row r="863" ht="15.75" customHeight="1">
      <c r="A863" s="234"/>
      <c r="B863" s="222"/>
      <c r="C863" s="223"/>
      <c r="D863" s="231"/>
      <c r="E863" s="3"/>
      <c r="F863" s="3"/>
      <c r="G863" s="3"/>
      <c r="H863" s="3"/>
      <c r="J863" s="226"/>
      <c r="K863" s="3"/>
      <c r="L863" s="3"/>
      <c r="O863" s="227"/>
      <c r="Q863" s="94"/>
      <c r="R863" s="94"/>
      <c r="S863" s="94"/>
      <c r="T863" s="94"/>
    </row>
    <row r="864" ht="15.75" customHeight="1">
      <c r="A864" s="234"/>
      <c r="B864" s="222"/>
      <c r="C864" s="223"/>
      <c r="D864" s="231"/>
      <c r="E864" s="3"/>
      <c r="F864" s="3"/>
      <c r="G864" s="3"/>
      <c r="H864" s="3"/>
      <c r="J864" s="226"/>
      <c r="K864" s="3"/>
      <c r="L864" s="3"/>
      <c r="O864" s="227"/>
      <c r="Q864" s="94"/>
      <c r="R864" s="94"/>
      <c r="S864" s="94"/>
      <c r="T864" s="94"/>
    </row>
    <row r="865" ht="15.75" customHeight="1">
      <c r="A865" s="234"/>
      <c r="B865" s="222"/>
      <c r="C865" s="223"/>
      <c r="D865" s="231"/>
      <c r="E865" s="3"/>
      <c r="F865" s="3"/>
      <c r="G865" s="3"/>
      <c r="H865" s="3"/>
      <c r="J865" s="226"/>
      <c r="K865" s="3"/>
      <c r="L865" s="3"/>
      <c r="O865" s="227"/>
      <c r="Q865" s="94"/>
      <c r="R865" s="94"/>
      <c r="S865" s="94"/>
      <c r="T865" s="94"/>
    </row>
    <row r="866" ht="15.75" customHeight="1">
      <c r="A866" s="234"/>
      <c r="B866" s="222"/>
      <c r="C866" s="223"/>
      <c r="D866" s="231"/>
      <c r="E866" s="3"/>
      <c r="F866" s="3"/>
      <c r="G866" s="3"/>
      <c r="H866" s="3"/>
      <c r="J866" s="226"/>
      <c r="K866" s="3"/>
      <c r="L866" s="3"/>
      <c r="O866" s="227"/>
      <c r="Q866" s="94"/>
      <c r="R866" s="94"/>
      <c r="S866" s="94"/>
      <c r="T866" s="94"/>
    </row>
    <row r="867" ht="15.75" customHeight="1">
      <c r="A867" s="234"/>
      <c r="B867" s="222"/>
      <c r="C867" s="223"/>
      <c r="D867" s="231"/>
      <c r="E867" s="3"/>
      <c r="F867" s="3"/>
      <c r="G867" s="3"/>
      <c r="H867" s="3"/>
      <c r="J867" s="226"/>
      <c r="K867" s="3"/>
      <c r="L867" s="3"/>
      <c r="O867" s="227"/>
      <c r="Q867" s="94"/>
      <c r="R867" s="94"/>
      <c r="S867" s="94"/>
      <c r="T867" s="94"/>
    </row>
    <row r="868" ht="15.75" customHeight="1">
      <c r="A868" s="234"/>
      <c r="B868" s="222"/>
      <c r="C868" s="223"/>
      <c r="D868" s="231"/>
      <c r="E868" s="3"/>
      <c r="F868" s="3"/>
      <c r="G868" s="3"/>
      <c r="H868" s="3"/>
      <c r="J868" s="226"/>
      <c r="K868" s="3"/>
      <c r="L868" s="3"/>
      <c r="O868" s="227"/>
      <c r="Q868" s="94"/>
      <c r="R868" s="94"/>
      <c r="S868" s="94"/>
      <c r="T868" s="94"/>
    </row>
    <row r="869" ht="15.75" customHeight="1">
      <c r="A869" s="234"/>
      <c r="B869" s="222"/>
      <c r="C869" s="223"/>
      <c r="D869" s="231"/>
      <c r="E869" s="3"/>
      <c r="F869" s="3"/>
      <c r="G869" s="3"/>
      <c r="H869" s="3"/>
      <c r="J869" s="226"/>
      <c r="K869" s="3"/>
      <c r="L869" s="3"/>
      <c r="O869" s="227"/>
      <c r="Q869" s="94"/>
      <c r="R869" s="94"/>
      <c r="S869" s="94"/>
      <c r="T869" s="94"/>
    </row>
    <row r="870" ht="15.75" customHeight="1">
      <c r="A870" s="234"/>
      <c r="B870" s="222"/>
      <c r="C870" s="223"/>
      <c r="D870" s="231"/>
      <c r="E870" s="3"/>
      <c r="F870" s="3"/>
      <c r="G870" s="3"/>
      <c r="H870" s="3"/>
      <c r="J870" s="226"/>
      <c r="K870" s="3"/>
      <c r="L870" s="3"/>
      <c r="O870" s="227"/>
      <c r="Q870" s="94"/>
      <c r="R870" s="94"/>
      <c r="S870" s="94"/>
      <c r="T870" s="94"/>
    </row>
    <row r="871" ht="15.75" customHeight="1">
      <c r="A871" s="234"/>
      <c r="B871" s="222"/>
      <c r="C871" s="223"/>
      <c r="D871" s="231"/>
      <c r="E871" s="3"/>
      <c r="F871" s="3"/>
      <c r="G871" s="3"/>
      <c r="H871" s="3"/>
      <c r="J871" s="226"/>
      <c r="K871" s="3"/>
      <c r="L871" s="3"/>
      <c r="O871" s="227"/>
      <c r="Q871" s="94"/>
      <c r="R871" s="94"/>
      <c r="S871" s="94"/>
      <c r="T871" s="94"/>
    </row>
    <row r="872" ht="15.75" customHeight="1">
      <c r="A872" s="234"/>
      <c r="B872" s="222"/>
      <c r="C872" s="223"/>
      <c r="D872" s="231"/>
      <c r="E872" s="3"/>
      <c r="F872" s="3"/>
      <c r="G872" s="3"/>
      <c r="H872" s="3"/>
      <c r="J872" s="226"/>
      <c r="K872" s="3"/>
      <c r="L872" s="3"/>
      <c r="O872" s="227"/>
      <c r="Q872" s="94"/>
      <c r="R872" s="94"/>
      <c r="S872" s="94"/>
      <c r="T872" s="94"/>
    </row>
    <row r="873" ht="15.75" customHeight="1">
      <c r="A873" s="234"/>
      <c r="B873" s="222"/>
      <c r="C873" s="223"/>
      <c r="D873" s="231"/>
      <c r="E873" s="3"/>
      <c r="F873" s="3"/>
      <c r="G873" s="3"/>
      <c r="H873" s="3"/>
      <c r="J873" s="226"/>
      <c r="K873" s="3"/>
      <c r="L873" s="3"/>
      <c r="O873" s="227"/>
      <c r="Q873" s="94"/>
      <c r="R873" s="94"/>
      <c r="S873" s="94"/>
      <c r="T873" s="94"/>
    </row>
    <row r="874" ht="15.75" customHeight="1">
      <c r="A874" s="234"/>
      <c r="B874" s="222"/>
      <c r="C874" s="223"/>
      <c r="D874" s="231"/>
      <c r="E874" s="3"/>
      <c r="F874" s="3"/>
      <c r="G874" s="3"/>
      <c r="H874" s="3"/>
      <c r="J874" s="226"/>
      <c r="K874" s="3"/>
      <c r="L874" s="3"/>
      <c r="O874" s="227"/>
      <c r="Q874" s="94"/>
      <c r="R874" s="94"/>
      <c r="S874" s="94"/>
      <c r="T874" s="94"/>
    </row>
    <row r="875" ht="15.75" customHeight="1">
      <c r="A875" s="234"/>
      <c r="B875" s="222"/>
      <c r="C875" s="223"/>
      <c r="D875" s="231"/>
      <c r="E875" s="3"/>
      <c r="F875" s="3"/>
      <c r="G875" s="3"/>
      <c r="H875" s="3"/>
      <c r="J875" s="226"/>
      <c r="K875" s="3"/>
      <c r="L875" s="3"/>
      <c r="O875" s="227"/>
      <c r="Q875" s="94"/>
      <c r="R875" s="94"/>
      <c r="S875" s="94"/>
      <c r="T875" s="94"/>
    </row>
    <row r="876" ht="15.75" customHeight="1">
      <c r="A876" s="234"/>
      <c r="B876" s="222"/>
      <c r="C876" s="223"/>
      <c r="D876" s="231"/>
      <c r="E876" s="3"/>
      <c r="F876" s="3"/>
      <c r="G876" s="3"/>
      <c r="H876" s="3"/>
      <c r="J876" s="226"/>
      <c r="K876" s="3"/>
      <c r="L876" s="3"/>
      <c r="O876" s="227"/>
      <c r="Q876" s="94"/>
      <c r="R876" s="94"/>
      <c r="S876" s="94"/>
      <c r="T876" s="94"/>
    </row>
    <row r="877" ht="15.75" customHeight="1">
      <c r="A877" s="234"/>
      <c r="B877" s="222"/>
      <c r="C877" s="223"/>
      <c r="D877" s="231"/>
      <c r="E877" s="3"/>
      <c r="F877" s="3"/>
      <c r="G877" s="3"/>
      <c r="H877" s="3"/>
      <c r="J877" s="226"/>
      <c r="K877" s="3"/>
      <c r="L877" s="3"/>
      <c r="O877" s="227"/>
      <c r="Q877" s="94"/>
      <c r="R877" s="94"/>
      <c r="S877" s="94"/>
      <c r="T877" s="94"/>
    </row>
    <row r="878" ht="15.75" customHeight="1">
      <c r="A878" s="234"/>
      <c r="B878" s="222"/>
      <c r="C878" s="223"/>
      <c r="D878" s="231"/>
      <c r="E878" s="3"/>
      <c r="F878" s="3"/>
      <c r="G878" s="3"/>
      <c r="H878" s="3"/>
      <c r="J878" s="226"/>
      <c r="K878" s="3"/>
      <c r="L878" s="3"/>
      <c r="O878" s="227"/>
      <c r="Q878" s="94"/>
      <c r="R878" s="94"/>
      <c r="S878" s="94"/>
      <c r="T878" s="94"/>
    </row>
    <row r="879" ht="15.75" customHeight="1">
      <c r="A879" s="234"/>
      <c r="B879" s="222"/>
      <c r="C879" s="223"/>
      <c r="D879" s="231"/>
      <c r="E879" s="3"/>
      <c r="F879" s="3"/>
      <c r="G879" s="3"/>
      <c r="H879" s="3"/>
      <c r="J879" s="226"/>
      <c r="K879" s="3"/>
      <c r="L879" s="3"/>
      <c r="O879" s="227"/>
      <c r="Q879" s="94"/>
      <c r="R879" s="94"/>
      <c r="S879" s="94"/>
      <c r="T879" s="94"/>
    </row>
    <row r="880" ht="15.75" customHeight="1">
      <c r="A880" s="234"/>
      <c r="B880" s="222"/>
      <c r="C880" s="223"/>
      <c r="D880" s="231"/>
      <c r="E880" s="3"/>
      <c r="F880" s="3"/>
      <c r="G880" s="3"/>
      <c r="H880" s="3"/>
      <c r="J880" s="226"/>
      <c r="K880" s="3"/>
      <c r="L880" s="3"/>
      <c r="O880" s="227"/>
      <c r="Q880" s="94"/>
      <c r="R880" s="94"/>
      <c r="S880" s="94"/>
      <c r="T880" s="94"/>
    </row>
    <row r="881" ht="15.75" customHeight="1">
      <c r="A881" s="234"/>
      <c r="B881" s="222"/>
      <c r="C881" s="223"/>
      <c r="D881" s="231"/>
      <c r="E881" s="3"/>
      <c r="F881" s="3"/>
      <c r="G881" s="3"/>
      <c r="H881" s="3"/>
      <c r="J881" s="226"/>
      <c r="K881" s="3"/>
      <c r="L881" s="3"/>
      <c r="O881" s="227"/>
      <c r="Q881" s="94"/>
      <c r="R881" s="94"/>
      <c r="S881" s="94"/>
      <c r="T881" s="94"/>
    </row>
    <row r="882" ht="15.75" customHeight="1">
      <c r="A882" s="234"/>
      <c r="B882" s="222"/>
      <c r="C882" s="223"/>
      <c r="D882" s="231"/>
      <c r="E882" s="3"/>
      <c r="F882" s="3"/>
      <c r="G882" s="3"/>
      <c r="H882" s="3"/>
      <c r="J882" s="226"/>
      <c r="K882" s="3"/>
      <c r="L882" s="3"/>
      <c r="O882" s="227"/>
      <c r="Q882" s="94"/>
      <c r="R882" s="94"/>
      <c r="S882" s="94"/>
      <c r="T882" s="94"/>
    </row>
    <row r="883" ht="15.75" customHeight="1">
      <c r="A883" s="234"/>
      <c r="B883" s="222"/>
      <c r="C883" s="223"/>
      <c r="D883" s="231"/>
      <c r="E883" s="3"/>
      <c r="F883" s="3"/>
      <c r="G883" s="3"/>
      <c r="H883" s="3"/>
      <c r="J883" s="226"/>
      <c r="K883" s="3"/>
      <c r="L883" s="3"/>
      <c r="O883" s="227"/>
      <c r="Q883" s="94"/>
      <c r="R883" s="94"/>
      <c r="S883" s="94"/>
      <c r="T883" s="94"/>
    </row>
    <row r="884" ht="15.75" customHeight="1">
      <c r="A884" s="234"/>
      <c r="B884" s="222"/>
      <c r="C884" s="223"/>
      <c r="D884" s="231"/>
      <c r="E884" s="3"/>
      <c r="F884" s="3"/>
      <c r="G884" s="3"/>
      <c r="H884" s="3"/>
      <c r="J884" s="226"/>
      <c r="K884" s="3"/>
      <c r="L884" s="3"/>
      <c r="O884" s="227"/>
      <c r="Q884" s="94"/>
      <c r="R884" s="94"/>
      <c r="S884" s="94"/>
      <c r="T884" s="94"/>
    </row>
    <row r="885" ht="15.75" customHeight="1">
      <c r="A885" s="234"/>
      <c r="B885" s="222"/>
      <c r="C885" s="223"/>
      <c r="D885" s="231"/>
      <c r="E885" s="3"/>
      <c r="F885" s="3"/>
      <c r="G885" s="3"/>
      <c r="H885" s="3"/>
      <c r="J885" s="226"/>
      <c r="K885" s="3"/>
      <c r="L885" s="3"/>
      <c r="O885" s="227"/>
      <c r="Q885" s="94"/>
      <c r="R885" s="94"/>
      <c r="S885" s="94"/>
      <c r="T885" s="94"/>
    </row>
    <row r="886" ht="15.75" customHeight="1">
      <c r="A886" s="234"/>
      <c r="B886" s="222"/>
      <c r="C886" s="223"/>
      <c r="D886" s="231"/>
      <c r="E886" s="3"/>
      <c r="F886" s="3"/>
      <c r="G886" s="3"/>
      <c r="H886" s="3"/>
      <c r="J886" s="226"/>
      <c r="K886" s="3"/>
      <c r="L886" s="3"/>
      <c r="O886" s="227"/>
      <c r="Q886" s="94"/>
      <c r="R886" s="94"/>
      <c r="S886" s="94"/>
      <c r="T886" s="94"/>
    </row>
    <row r="887" ht="15.75" customHeight="1">
      <c r="A887" s="234"/>
      <c r="B887" s="222"/>
      <c r="C887" s="223"/>
      <c r="D887" s="231"/>
      <c r="E887" s="3"/>
      <c r="F887" s="3"/>
      <c r="G887" s="3"/>
      <c r="H887" s="3"/>
      <c r="J887" s="226"/>
      <c r="K887" s="3"/>
      <c r="L887" s="3"/>
      <c r="O887" s="227"/>
      <c r="Q887" s="94"/>
      <c r="R887" s="94"/>
      <c r="S887" s="94"/>
      <c r="T887" s="94"/>
    </row>
    <row r="888" ht="15.75" customHeight="1">
      <c r="A888" s="234"/>
      <c r="B888" s="222"/>
      <c r="C888" s="223"/>
      <c r="D888" s="231"/>
      <c r="E888" s="3"/>
      <c r="F888" s="3"/>
      <c r="G888" s="3"/>
      <c r="H888" s="3"/>
      <c r="J888" s="226"/>
      <c r="K888" s="3"/>
      <c r="L888" s="3"/>
      <c r="O888" s="227"/>
      <c r="Q888" s="94"/>
      <c r="R888" s="94"/>
      <c r="S888" s="94"/>
      <c r="T888" s="94"/>
    </row>
    <row r="889" ht="15.75" customHeight="1">
      <c r="A889" s="234"/>
      <c r="B889" s="222"/>
      <c r="C889" s="223"/>
      <c r="D889" s="231"/>
      <c r="E889" s="3"/>
      <c r="F889" s="3"/>
      <c r="G889" s="3"/>
      <c r="H889" s="3"/>
      <c r="J889" s="226"/>
      <c r="K889" s="3"/>
      <c r="L889" s="3"/>
      <c r="O889" s="227"/>
      <c r="Q889" s="94"/>
      <c r="R889" s="94"/>
      <c r="S889" s="94"/>
      <c r="T889" s="94"/>
    </row>
    <row r="890" ht="15.75" customHeight="1">
      <c r="A890" s="234"/>
      <c r="B890" s="222"/>
      <c r="C890" s="223"/>
      <c r="D890" s="231"/>
      <c r="E890" s="3"/>
      <c r="F890" s="3"/>
      <c r="G890" s="3"/>
      <c r="H890" s="3"/>
      <c r="J890" s="226"/>
      <c r="K890" s="3"/>
      <c r="L890" s="3"/>
      <c r="O890" s="227"/>
      <c r="Q890" s="94"/>
      <c r="R890" s="94"/>
      <c r="S890" s="94"/>
      <c r="T890" s="94"/>
    </row>
    <row r="891" ht="15.75" customHeight="1">
      <c r="A891" s="234"/>
      <c r="B891" s="222"/>
      <c r="C891" s="223"/>
      <c r="D891" s="231"/>
      <c r="E891" s="3"/>
      <c r="F891" s="3"/>
      <c r="G891" s="3"/>
      <c r="H891" s="3"/>
      <c r="J891" s="226"/>
      <c r="K891" s="3"/>
      <c r="L891" s="3"/>
      <c r="O891" s="227"/>
      <c r="Q891" s="94"/>
      <c r="R891" s="94"/>
      <c r="S891" s="94"/>
      <c r="T891" s="94"/>
    </row>
    <row r="892" ht="15.75" customHeight="1">
      <c r="A892" s="234"/>
      <c r="B892" s="222"/>
      <c r="C892" s="223"/>
      <c r="D892" s="231"/>
      <c r="E892" s="3"/>
      <c r="F892" s="3"/>
      <c r="G892" s="3"/>
      <c r="H892" s="3"/>
      <c r="J892" s="226"/>
      <c r="K892" s="3"/>
      <c r="L892" s="3"/>
      <c r="O892" s="227"/>
      <c r="Q892" s="94"/>
      <c r="R892" s="94"/>
      <c r="S892" s="94"/>
      <c r="T892" s="94"/>
    </row>
    <row r="893" ht="15.75" customHeight="1">
      <c r="A893" s="234"/>
      <c r="B893" s="222"/>
      <c r="C893" s="223"/>
      <c r="D893" s="231"/>
      <c r="E893" s="3"/>
      <c r="F893" s="3"/>
      <c r="G893" s="3"/>
      <c r="H893" s="3"/>
      <c r="J893" s="226"/>
      <c r="K893" s="3"/>
      <c r="L893" s="3"/>
      <c r="O893" s="227"/>
      <c r="Q893" s="94"/>
      <c r="R893" s="94"/>
      <c r="S893" s="94"/>
      <c r="T893" s="94"/>
    </row>
    <row r="894" ht="15.75" customHeight="1">
      <c r="A894" s="234"/>
      <c r="B894" s="222"/>
      <c r="C894" s="223"/>
      <c r="D894" s="231"/>
      <c r="E894" s="3"/>
      <c r="F894" s="3"/>
      <c r="G894" s="3"/>
      <c r="H894" s="3"/>
      <c r="J894" s="226"/>
      <c r="K894" s="3"/>
      <c r="L894" s="3"/>
      <c r="O894" s="227"/>
      <c r="Q894" s="94"/>
      <c r="R894" s="94"/>
      <c r="S894" s="94"/>
      <c r="T894" s="94"/>
    </row>
    <row r="895" ht="15.75" customHeight="1">
      <c r="A895" s="234"/>
      <c r="B895" s="222"/>
      <c r="C895" s="223"/>
      <c r="D895" s="231"/>
      <c r="E895" s="3"/>
      <c r="F895" s="3"/>
      <c r="G895" s="3"/>
      <c r="H895" s="3"/>
      <c r="J895" s="226"/>
      <c r="K895" s="3"/>
      <c r="L895" s="3"/>
      <c r="O895" s="227"/>
      <c r="Q895" s="94"/>
      <c r="R895" s="94"/>
      <c r="S895" s="94"/>
      <c r="T895" s="94"/>
    </row>
    <row r="896" ht="15.75" customHeight="1">
      <c r="A896" s="234"/>
      <c r="B896" s="222"/>
      <c r="C896" s="223"/>
      <c r="D896" s="231"/>
      <c r="E896" s="3"/>
      <c r="F896" s="3"/>
      <c r="G896" s="3"/>
      <c r="H896" s="3"/>
      <c r="J896" s="226"/>
      <c r="K896" s="3"/>
      <c r="L896" s="3"/>
      <c r="O896" s="227"/>
      <c r="Q896" s="94"/>
      <c r="R896" s="94"/>
      <c r="S896" s="94"/>
      <c r="T896" s="94"/>
    </row>
    <row r="897" ht="15.75" customHeight="1">
      <c r="A897" s="234"/>
      <c r="B897" s="222"/>
      <c r="C897" s="223"/>
      <c r="D897" s="231"/>
      <c r="E897" s="3"/>
      <c r="F897" s="3"/>
      <c r="G897" s="3"/>
      <c r="H897" s="3"/>
      <c r="J897" s="226"/>
      <c r="K897" s="3"/>
      <c r="L897" s="3"/>
      <c r="O897" s="227"/>
      <c r="Q897" s="94"/>
      <c r="R897" s="94"/>
      <c r="S897" s="94"/>
      <c r="T897" s="94"/>
    </row>
    <row r="898" ht="15.75" customHeight="1">
      <c r="A898" s="234"/>
      <c r="B898" s="222"/>
      <c r="C898" s="223"/>
      <c r="D898" s="231"/>
      <c r="E898" s="3"/>
      <c r="F898" s="3"/>
      <c r="G898" s="3"/>
      <c r="H898" s="3"/>
      <c r="J898" s="226"/>
      <c r="K898" s="3"/>
      <c r="L898" s="3"/>
      <c r="O898" s="227"/>
      <c r="Q898" s="94"/>
      <c r="R898" s="94"/>
      <c r="S898" s="94"/>
      <c r="T898" s="94"/>
    </row>
    <row r="899" ht="15.75" customHeight="1">
      <c r="A899" s="234"/>
      <c r="B899" s="222"/>
      <c r="C899" s="223"/>
      <c r="D899" s="231"/>
      <c r="E899" s="3"/>
      <c r="F899" s="3"/>
      <c r="G899" s="3"/>
      <c r="H899" s="3"/>
      <c r="J899" s="226"/>
      <c r="K899" s="3"/>
      <c r="L899" s="3"/>
      <c r="O899" s="227"/>
      <c r="Q899" s="94"/>
      <c r="R899" s="94"/>
      <c r="S899" s="94"/>
      <c r="T899" s="94"/>
    </row>
    <row r="900" ht="15.75" customHeight="1">
      <c r="A900" s="234"/>
      <c r="B900" s="222"/>
      <c r="C900" s="223"/>
      <c r="D900" s="231"/>
      <c r="E900" s="3"/>
      <c r="F900" s="3"/>
      <c r="G900" s="3"/>
      <c r="H900" s="3"/>
      <c r="J900" s="226"/>
      <c r="K900" s="3"/>
      <c r="L900" s="3"/>
      <c r="O900" s="227"/>
      <c r="Q900" s="94"/>
      <c r="R900" s="94"/>
      <c r="S900" s="94"/>
      <c r="T900" s="94"/>
    </row>
    <row r="901" ht="15.75" customHeight="1">
      <c r="A901" s="234"/>
      <c r="B901" s="222"/>
      <c r="C901" s="223"/>
      <c r="D901" s="231"/>
      <c r="E901" s="3"/>
      <c r="F901" s="3"/>
      <c r="G901" s="3"/>
      <c r="H901" s="3"/>
      <c r="J901" s="226"/>
      <c r="K901" s="3"/>
      <c r="L901" s="3"/>
      <c r="O901" s="227"/>
      <c r="Q901" s="94"/>
      <c r="R901" s="94"/>
      <c r="S901" s="94"/>
      <c r="T901" s="94"/>
    </row>
    <row r="902" ht="15.75" customHeight="1">
      <c r="A902" s="234"/>
      <c r="B902" s="222"/>
      <c r="C902" s="223"/>
      <c r="D902" s="231"/>
      <c r="E902" s="3"/>
      <c r="F902" s="3"/>
      <c r="G902" s="3"/>
      <c r="H902" s="3"/>
      <c r="J902" s="226"/>
      <c r="K902" s="3"/>
      <c r="L902" s="3"/>
      <c r="O902" s="227"/>
      <c r="Q902" s="94"/>
      <c r="R902" s="94"/>
      <c r="S902" s="94"/>
      <c r="T902" s="94"/>
    </row>
    <row r="903" ht="15.75" customHeight="1">
      <c r="A903" s="234"/>
      <c r="B903" s="222"/>
      <c r="C903" s="223"/>
      <c r="D903" s="231"/>
      <c r="E903" s="3"/>
      <c r="F903" s="3"/>
      <c r="G903" s="3"/>
      <c r="H903" s="3"/>
      <c r="J903" s="226"/>
      <c r="K903" s="3"/>
      <c r="L903" s="3"/>
      <c r="O903" s="227"/>
      <c r="Q903" s="94"/>
      <c r="R903" s="94"/>
      <c r="S903" s="94"/>
      <c r="T903" s="94"/>
    </row>
    <row r="904" ht="15.75" customHeight="1">
      <c r="A904" s="234"/>
      <c r="B904" s="222"/>
      <c r="C904" s="223"/>
      <c r="D904" s="231"/>
      <c r="E904" s="3"/>
      <c r="F904" s="3"/>
      <c r="G904" s="3"/>
      <c r="H904" s="3"/>
      <c r="J904" s="226"/>
      <c r="K904" s="3"/>
      <c r="L904" s="3"/>
      <c r="O904" s="227"/>
      <c r="Q904" s="94"/>
      <c r="R904" s="94"/>
      <c r="S904" s="94"/>
      <c r="T904" s="94"/>
    </row>
    <row r="905" ht="15.75" customHeight="1">
      <c r="A905" s="234"/>
      <c r="B905" s="222"/>
      <c r="C905" s="223"/>
      <c r="D905" s="231"/>
      <c r="E905" s="3"/>
      <c r="F905" s="3"/>
      <c r="G905" s="3"/>
      <c r="H905" s="3"/>
      <c r="J905" s="226"/>
      <c r="K905" s="3"/>
      <c r="L905" s="3"/>
      <c r="O905" s="227"/>
      <c r="Q905" s="94"/>
      <c r="R905" s="94"/>
      <c r="S905" s="94"/>
      <c r="T905" s="94"/>
    </row>
    <row r="906" ht="15.75" customHeight="1">
      <c r="A906" s="234"/>
      <c r="B906" s="222"/>
      <c r="C906" s="223"/>
      <c r="D906" s="231"/>
      <c r="E906" s="3"/>
      <c r="F906" s="3"/>
      <c r="G906" s="3"/>
      <c r="H906" s="3"/>
      <c r="J906" s="226"/>
      <c r="K906" s="3"/>
      <c r="L906" s="3"/>
      <c r="O906" s="227"/>
      <c r="Q906" s="94"/>
      <c r="R906" s="94"/>
      <c r="S906" s="94"/>
      <c r="T906" s="94"/>
    </row>
    <row r="907" ht="15.75" customHeight="1">
      <c r="A907" s="234"/>
      <c r="B907" s="222"/>
      <c r="C907" s="223"/>
      <c r="D907" s="231"/>
      <c r="E907" s="3"/>
      <c r="F907" s="3"/>
      <c r="G907" s="3"/>
      <c r="H907" s="3"/>
      <c r="J907" s="226"/>
      <c r="K907" s="3"/>
      <c r="L907" s="3"/>
      <c r="O907" s="227"/>
      <c r="Q907" s="94"/>
      <c r="R907" s="94"/>
      <c r="S907" s="94"/>
      <c r="T907" s="94"/>
    </row>
    <row r="908" ht="15.75" customHeight="1">
      <c r="A908" s="234"/>
      <c r="B908" s="222"/>
      <c r="C908" s="223"/>
      <c r="D908" s="231"/>
      <c r="E908" s="3"/>
      <c r="F908" s="3"/>
      <c r="G908" s="3"/>
      <c r="H908" s="3"/>
      <c r="J908" s="226"/>
      <c r="K908" s="3"/>
      <c r="L908" s="3"/>
      <c r="O908" s="227"/>
      <c r="Q908" s="94"/>
      <c r="R908" s="94"/>
      <c r="S908" s="94"/>
      <c r="T908" s="94"/>
    </row>
    <row r="909" ht="15.75" customHeight="1">
      <c r="A909" s="234"/>
      <c r="B909" s="222"/>
      <c r="C909" s="223"/>
      <c r="D909" s="231"/>
      <c r="E909" s="3"/>
      <c r="F909" s="3"/>
      <c r="G909" s="3"/>
      <c r="H909" s="3"/>
      <c r="J909" s="226"/>
      <c r="K909" s="3"/>
      <c r="L909" s="3"/>
      <c r="O909" s="227"/>
      <c r="Q909" s="94"/>
      <c r="R909" s="94"/>
      <c r="S909" s="94"/>
      <c r="T909" s="94"/>
    </row>
    <row r="910" ht="15.75" customHeight="1">
      <c r="A910" s="234"/>
      <c r="B910" s="222"/>
      <c r="C910" s="223"/>
      <c r="D910" s="231"/>
      <c r="E910" s="3"/>
      <c r="F910" s="3"/>
      <c r="G910" s="3"/>
      <c r="H910" s="3"/>
      <c r="J910" s="226"/>
      <c r="K910" s="3"/>
      <c r="L910" s="3"/>
      <c r="O910" s="227"/>
      <c r="Q910" s="94"/>
      <c r="R910" s="94"/>
      <c r="S910" s="94"/>
      <c r="T910" s="94"/>
    </row>
    <row r="911" ht="15.75" customHeight="1">
      <c r="A911" s="234"/>
      <c r="B911" s="222"/>
      <c r="C911" s="223"/>
      <c r="D911" s="231"/>
      <c r="E911" s="3"/>
      <c r="F911" s="3"/>
      <c r="G911" s="3"/>
      <c r="H911" s="3"/>
      <c r="J911" s="226"/>
      <c r="K911" s="3"/>
      <c r="L911" s="3"/>
      <c r="O911" s="227"/>
      <c r="Q911" s="94"/>
      <c r="R911" s="94"/>
      <c r="S911" s="94"/>
      <c r="T911" s="94"/>
    </row>
    <row r="912" ht="15.75" customHeight="1">
      <c r="A912" s="234"/>
      <c r="B912" s="222"/>
      <c r="C912" s="223"/>
      <c r="D912" s="231"/>
      <c r="E912" s="3"/>
      <c r="F912" s="3"/>
      <c r="G912" s="3"/>
      <c r="H912" s="3"/>
      <c r="J912" s="226"/>
      <c r="K912" s="3"/>
      <c r="L912" s="3"/>
      <c r="O912" s="227"/>
      <c r="Q912" s="94"/>
      <c r="R912" s="94"/>
      <c r="S912" s="94"/>
      <c r="T912" s="94"/>
    </row>
    <row r="913" ht="15.75" customHeight="1">
      <c r="A913" s="234"/>
      <c r="B913" s="222"/>
      <c r="C913" s="223"/>
      <c r="D913" s="231"/>
      <c r="E913" s="3"/>
      <c r="F913" s="3"/>
      <c r="G913" s="3"/>
      <c r="H913" s="3"/>
      <c r="J913" s="226"/>
      <c r="K913" s="3"/>
      <c r="L913" s="3"/>
      <c r="O913" s="227"/>
      <c r="Q913" s="94"/>
      <c r="R913" s="94"/>
      <c r="S913" s="94"/>
      <c r="T913" s="94"/>
    </row>
    <row r="914" ht="15.75" customHeight="1">
      <c r="A914" s="234"/>
      <c r="B914" s="222"/>
      <c r="C914" s="223"/>
      <c r="D914" s="231"/>
      <c r="E914" s="3"/>
      <c r="F914" s="3"/>
      <c r="G914" s="3"/>
      <c r="H914" s="3"/>
      <c r="J914" s="226"/>
      <c r="K914" s="3"/>
      <c r="L914" s="3"/>
      <c r="O914" s="227"/>
      <c r="Q914" s="94"/>
      <c r="R914" s="94"/>
      <c r="S914" s="94"/>
      <c r="T914" s="94"/>
    </row>
    <row r="915" ht="15.75" customHeight="1">
      <c r="A915" s="234"/>
      <c r="B915" s="222"/>
      <c r="C915" s="223"/>
      <c r="D915" s="231"/>
      <c r="E915" s="3"/>
      <c r="F915" s="3"/>
      <c r="G915" s="3"/>
      <c r="H915" s="3"/>
      <c r="J915" s="226"/>
      <c r="K915" s="3"/>
      <c r="L915" s="3"/>
      <c r="O915" s="227"/>
      <c r="Q915" s="94"/>
      <c r="R915" s="94"/>
      <c r="S915" s="94"/>
      <c r="T915" s="94"/>
    </row>
    <row r="916" ht="15.75" customHeight="1">
      <c r="A916" s="234"/>
      <c r="B916" s="222"/>
      <c r="C916" s="223"/>
      <c r="D916" s="231"/>
      <c r="E916" s="3"/>
      <c r="F916" s="3"/>
      <c r="G916" s="3"/>
      <c r="H916" s="3"/>
      <c r="J916" s="226"/>
      <c r="K916" s="3"/>
      <c r="L916" s="3"/>
      <c r="O916" s="227"/>
      <c r="Q916" s="94"/>
      <c r="R916" s="94"/>
      <c r="S916" s="94"/>
      <c r="T916" s="94"/>
    </row>
    <row r="917" ht="15.75" customHeight="1">
      <c r="A917" s="234"/>
      <c r="B917" s="222"/>
      <c r="C917" s="223"/>
      <c r="D917" s="231"/>
      <c r="E917" s="3"/>
      <c r="F917" s="3"/>
      <c r="G917" s="3"/>
      <c r="H917" s="3"/>
      <c r="J917" s="226"/>
      <c r="K917" s="3"/>
      <c r="L917" s="3"/>
      <c r="O917" s="227"/>
      <c r="Q917" s="94"/>
      <c r="R917" s="94"/>
      <c r="S917" s="94"/>
      <c r="T917" s="94"/>
    </row>
    <row r="918" ht="15.75" customHeight="1">
      <c r="A918" s="234"/>
      <c r="B918" s="222"/>
      <c r="C918" s="223"/>
      <c r="D918" s="231"/>
      <c r="E918" s="3"/>
      <c r="F918" s="3"/>
      <c r="G918" s="3"/>
      <c r="H918" s="3"/>
      <c r="J918" s="226"/>
      <c r="K918" s="3"/>
      <c r="L918" s="3"/>
      <c r="O918" s="227"/>
      <c r="Q918" s="94"/>
      <c r="R918" s="94"/>
      <c r="S918" s="94"/>
      <c r="T918" s="94"/>
    </row>
    <row r="919" ht="15.75" customHeight="1">
      <c r="A919" s="234"/>
      <c r="B919" s="222"/>
      <c r="C919" s="223"/>
      <c r="D919" s="231"/>
      <c r="E919" s="3"/>
      <c r="F919" s="3"/>
      <c r="G919" s="3"/>
      <c r="H919" s="3"/>
      <c r="J919" s="226"/>
      <c r="K919" s="3"/>
      <c r="L919" s="3"/>
      <c r="O919" s="227"/>
      <c r="Q919" s="94"/>
      <c r="R919" s="94"/>
      <c r="S919" s="94"/>
      <c r="T919" s="94"/>
    </row>
    <row r="920" ht="15.75" customHeight="1">
      <c r="A920" s="234"/>
      <c r="B920" s="222"/>
      <c r="C920" s="223"/>
      <c r="D920" s="231"/>
      <c r="E920" s="3"/>
      <c r="F920" s="3"/>
      <c r="G920" s="3"/>
      <c r="H920" s="3"/>
      <c r="J920" s="226"/>
      <c r="K920" s="3"/>
      <c r="L920" s="3"/>
      <c r="O920" s="227"/>
      <c r="Q920" s="94"/>
      <c r="R920" s="94"/>
      <c r="S920" s="94"/>
      <c r="T920" s="94"/>
    </row>
    <row r="921" ht="15.75" customHeight="1">
      <c r="A921" s="234"/>
      <c r="B921" s="222"/>
      <c r="C921" s="223"/>
      <c r="D921" s="231"/>
      <c r="E921" s="3"/>
      <c r="F921" s="3"/>
      <c r="G921" s="3"/>
      <c r="H921" s="3"/>
      <c r="J921" s="226"/>
      <c r="K921" s="3"/>
      <c r="L921" s="3"/>
      <c r="O921" s="227"/>
      <c r="Q921" s="94"/>
      <c r="R921" s="94"/>
      <c r="S921" s="94"/>
      <c r="T921" s="94"/>
    </row>
    <row r="922" ht="15.75" customHeight="1">
      <c r="A922" s="234"/>
      <c r="B922" s="222"/>
      <c r="C922" s="223"/>
      <c r="D922" s="231"/>
      <c r="E922" s="3"/>
      <c r="F922" s="3"/>
      <c r="G922" s="3"/>
      <c r="H922" s="3"/>
      <c r="J922" s="226"/>
      <c r="K922" s="3"/>
      <c r="L922" s="3"/>
      <c r="O922" s="227"/>
      <c r="Q922" s="94"/>
      <c r="R922" s="94"/>
      <c r="S922" s="94"/>
      <c r="T922" s="94"/>
    </row>
    <row r="923" ht="15.75" customHeight="1">
      <c r="A923" s="234"/>
      <c r="B923" s="222"/>
      <c r="C923" s="223"/>
      <c r="D923" s="231"/>
      <c r="E923" s="3"/>
      <c r="F923" s="3"/>
      <c r="G923" s="3"/>
      <c r="H923" s="3"/>
      <c r="J923" s="226"/>
      <c r="K923" s="3"/>
      <c r="L923" s="3"/>
      <c r="O923" s="227"/>
      <c r="Q923" s="94"/>
      <c r="R923" s="94"/>
      <c r="S923" s="94"/>
      <c r="T923" s="94"/>
    </row>
    <row r="924" ht="15.75" customHeight="1">
      <c r="A924" s="234"/>
      <c r="B924" s="222"/>
      <c r="C924" s="223"/>
      <c r="D924" s="231"/>
      <c r="E924" s="3"/>
      <c r="F924" s="3"/>
      <c r="G924" s="3"/>
      <c r="H924" s="3"/>
      <c r="J924" s="226"/>
      <c r="K924" s="3"/>
      <c r="L924" s="3"/>
      <c r="O924" s="227"/>
      <c r="Q924" s="94"/>
      <c r="R924" s="94"/>
      <c r="S924" s="94"/>
      <c r="T924" s="94"/>
    </row>
    <row r="925" ht="15.75" customHeight="1">
      <c r="A925" s="234"/>
      <c r="B925" s="222"/>
      <c r="C925" s="223"/>
      <c r="D925" s="231"/>
      <c r="E925" s="3"/>
      <c r="F925" s="3"/>
      <c r="G925" s="3"/>
      <c r="H925" s="3"/>
      <c r="J925" s="226"/>
      <c r="K925" s="3"/>
      <c r="L925" s="3"/>
      <c r="O925" s="227"/>
      <c r="Q925" s="94"/>
      <c r="R925" s="94"/>
      <c r="S925" s="94"/>
      <c r="T925" s="94"/>
    </row>
    <row r="926" ht="15.75" customHeight="1">
      <c r="A926" s="234"/>
      <c r="B926" s="222"/>
      <c r="C926" s="223"/>
      <c r="D926" s="231"/>
      <c r="E926" s="3"/>
      <c r="F926" s="3"/>
      <c r="G926" s="3"/>
      <c r="H926" s="3"/>
      <c r="J926" s="226"/>
      <c r="K926" s="3"/>
      <c r="L926" s="3"/>
      <c r="O926" s="227"/>
      <c r="Q926" s="94"/>
      <c r="R926" s="94"/>
      <c r="S926" s="94"/>
      <c r="T926" s="94"/>
    </row>
    <row r="927" ht="15.75" customHeight="1">
      <c r="A927" s="234"/>
      <c r="B927" s="222"/>
      <c r="C927" s="223"/>
      <c r="D927" s="231"/>
      <c r="E927" s="3"/>
      <c r="F927" s="3"/>
      <c r="G927" s="3"/>
      <c r="H927" s="3"/>
      <c r="J927" s="226"/>
      <c r="K927" s="3"/>
      <c r="L927" s="3"/>
      <c r="O927" s="227"/>
      <c r="Q927" s="94"/>
      <c r="R927" s="94"/>
      <c r="S927" s="94"/>
      <c r="T927" s="94"/>
    </row>
    <row r="928" ht="15.75" customHeight="1">
      <c r="A928" s="234"/>
      <c r="B928" s="222"/>
      <c r="C928" s="223"/>
      <c r="D928" s="231"/>
      <c r="E928" s="3"/>
      <c r="F928" s="3"/>
      <c r="G928" s="3"/>
      <c r="H928" s="3"/>
      <c r="J928" s="226"/>
      <c r="K928" s="3"/>
      <c r="L928" s="3"/>
      <c r="O928" s="227"/>
      <c r="Q928" s="94"/>
      <c r="R928" s="94"/>
      <c r="S928" s="94"/>
      <c r="T928" s="94"/>
    </row>
    <row r="929" ht="15.75" customHeight="1">
      <c r="A929" s="234"/>
      <c r="B929" s="222"/>
      <c r="C929" s="223"/>
      <c r="D929" s="231"/>
      <c r="E929" s="3"/>
      <c r="F929" s="3"/>
      <c r="G929" s="3"/>
      <c r="H929" s="3"/>
      <c r="J929" s="226"/>
      <c r="K929" s="3"/>
      <c r="L929" s="3"/>
      <c r="O929" s="227"/>
      <c r="Q929" s="94"/>
      <c r="R929" s="94"/>
      <c r="S929" s="94"/>
      <c r="T929" s="94"/>
    </row>
    <row r="930" ht="15.75" customHeight="1">
      <c r="A930" s="234"/>
      <c r="B930" s="222"/>
      <c r="C930" s="223"/>
      <c r="D930" s="231"/>
      <c r="E930" s="3"/>
      <c r="F930" s="3"/>
      <c r="G930" s="3"/>
      <c r="H930" s="3"/>
      <c r="J930" s="226"/>
      <c r="K930" s="3"/>
      <c r="L930" s="3"/>
      <c r="O930" s="227"/>
      <c r="Q930" s="94"/>
      <c r="R930" s="94"/>
      <c r="S930" s="94"/>
      <c r="T930" s="94"/>
    </row>
    <row r="931" ht="15.75" customHeight="1">
      <c r="A931" s="234"/>
      <c r="B931" s="222"/>
      <c r="C931" s="223"/>
      <c r="D931" s="231"/>
      <c r="E931" s="3"/>
      <c r="F931" s="3"/>
      <c r="G931" s="3"/>
      <c r="H931" s="3"/>
      <c r="J931" s="226"/>
      <c r="K931" s="3"/>
      <c r="L931" s="3"/>
      <c r="O931" s="227"/>
      <c r="Q931" s="94"/>
      <c r="R931" s="94"/>
      <c r="S931" s="94"/>
      <c r="T931" s="94"/>
    </row>
    <row r="932" ht="15.75" customHeight="1">
      <c r="A932" s="234"/>
      <c r="B932" s="222"/>
      <c r="C932" s="223"/>
      <c r="D932" s="231"/>
      <c r="E932" s="3"/>
      <c r="F932" s="3"/>
      <c r="G932" s="3"/>
      <c r="H932" s="3"/>
      <c r="J932" s="226"/>
      <c r="K932" s="3"/>
      <c r="L932" s="3"/>
      <c r="O932" s="227"/>
      <c r="Q932" s="94"/>
      <c r="R932" s="94"/>
      <c r="S932" s="94"/>
      <c r="T932" s="94"/>
    </row>
    <row r="933" ht="15.75" customHeight="1">
      <c r="A933" s="234"/>
      <c r="B933" s="222"/>
      <c r="C933" s="223"/>
      <c r="D933" s="231"/>
      <c r="E933" s="3"/>
      <c r="F933" s="3"/>
      <c r="G933" s="3"/>
      <c r="H933" s="3"/>
      <c r="J933" s="226"/>
      <c r="K933" s="3"/>
      <c r="L933" s="3"/>
      <c r="O933" s="227"/>
      <c r="Q933" s="94"/>
      <c r="R933" s="94"/>
      <c r="S933" s="94"/>
      <c r="T933" s="94"/>
    </row>
    <row r="934" ht="15.75" customHeight="1">
      <c r="A934" s="234"/>
      <c r="B934" s="222"/>
      <c r="C934" s="223"/>
      <c r="D934" s="231"/>
      <c r="E934" s="3"/>
      <c r="F934" s="3"/>
      <c r="G934" s="3"/>
      <c r="H934" s="3"/>
      <c r="J934" s="226"/>
      <c r="K934" s="3"/>
      <c r="L934" s="3"/>
      <c r="O934" s="227"/>
      <c r="Q934" s="94"/>
      <c r="R934" s="94"/>
      <c r="S934" s="94"/>
      <c r="T934" s="94"/>
    </row>
    <row r="935" ht="15.75" customHeight="1">
      <c r="A935" s="234"/>
      <c r="B935" s="222"/>
      <c r="C935" s="223"/>
      <c r="D935" s="231"/>
      <c r="E935" s="3"/>
      <c r="F935" s="3"/>
      <c r="G935" s="3"/>
      <c r="H935" s="3"/>
      <c r="J935" s="226"/>
      <c r="K935" s="3"/>
      <c r="L935" s="3"/>
      <c r="O935" s="227"/>
      <c r="Q935" s="94"/>
      <c r="R935" s="94"/>
      <c r="S935" s="94"/>
      <c r="T935" s="94"/>
    </row>
    <row r="936" ht="15.75" customHeight="1">
      <c r="A936" s="234"/>
      <c r="B936" s="222"/>
      <c r="C936" s="223"/>
      <c r="D936" s="231"/>
      <c r="E936" s="3"/>
      <c r="F936" s="3"/>
      <c r="G936" s="3"/>
      <c r="H936" s="3"/>
      <c r="J936" s="226"/>
      <c r="K936" s="3"/>
      <c r="L936" s="3"/>
      <c r="O936" s="227"/>
      <c r="Q936" s="94"/>
      <c r="R936" s="94"/>
      <c r="S936" s="94"/>
      <c r="T936" s="94"/>
    </row>
    <row r="937" ht="15.75" customHeight="1">
      <c r="A937" s="234"/>
      <c r="B937" s="222"/>
      <c r="C937" s="223"/>
      <c r="D937" s="231"/>
      <c r="E937" s="3"/>
      <c r="F937" s="3"/>
      <c r="G937" s="3"/>
      <c r="H937" s="3"/>
      <c r="J937" s="226"/>
      <c r="K937" s="3"/>
      <c r="L937" s="3"/>
      <c r="O937" s="227"/>
      <c r="Q937" s="94"/>
      <c r="R937" s="94"/>
      <c r="S937" s="94"/>
      <c r="T937" s="94"/>
    </row>
    <row r="938" ht="15.75" customHeight="1">
      <c r="A938" s="234"/>
      <c r="B938" s="222"/>
      <c r="C938" s="223"/>
      <c r="D938" s="231"/>
      <c r="E938" s="3"/>
      <c r="F938" s="3"/>
      <c r="G938" s="3"/>
      <c r="H938" s="3"/>
      <c r="J938" s="226"/>
      <c r="K938" s="3"/>
      <c r="L938" s="3"/>
      <c r="O938" s="227"/>
      <c r="Q938" s="94"/>
      <c r="R938" s="94"/>
      <c r="S938" s="94"/>
      <c r="T938" s="94"/>
    </row>
    <row r="939" ht="15.75" customHeight="1">
      <c r="A939" s="234"/>
      <c r="B939" s="222"/>
      <c r="C939" s="223"/>
      <c r="D939" s="231"/>
      <c r="E939" s="3"/>
      <c r="F939" s="3"/>
      <c r="G939" s="3"/>
      <c r="H939" s="3"/>
      <c r="J939" s="226"/>
      <c r="K939" s="3"/>
      <c r="L939" s="3"/>
      <c r="O939" s="227"/>
      <c r="Q939" s="94"/>
      <c r="R939" s="94"/>
      <c r="S939" s="94"/>
      <c r="T939" s="94"/>
    </row>
    <row r="940" ht="15.75" customHeight="1">
      <c r="A940" s="234"/>
      <c r="B940" s="222"/>
      <c r="C940" s="223"/>
      <c r="D940" s="231"/>
      <c r="E940" s="3"/>
      <c r="F940" s="3"/>
      <c r="G940" s="3"/>
      <c r="H940" s="3"/>
      <c r="J940" s="226"/>
      <c r="K940" s="3"/>
      <c r="L940" s="3"/>
      <c r="O940" s="227"/>
      <c r="Q940" s="94"/>
      <c r="R940" s="94"/>
      <c r="S940" s="94"/>
      <c r="T940" s="94"/>
    </row>
    <row r="941" ht="15.75" customHeight="1">
      <c r="A941" s="234"/>
      <c r="B941" s="222"/>
      <c r="C941" s="223"/>
      <c r="D941" s="231"/>
      <c r="E941" s="3"/>
      <c r="F941" s="3"/>
      <c r="G941" s="3"/>
      <c r="H941" s="3"/>
      <c r="J941" s="226"/>
      <c r="K941" s="3"/>
      <c r="L941" s="3"/>
      <c r="O941" s="227"/>
      <c r="Q941" s="94"/>
      <c r="R941" s="94"/>
      <c r="S941" s="94"/>
      <c r="T941" s="94"/>
    </row>
    <row r="942" ht="15.75" customHeight="1">
      <c r="A942" s="234"/>
      <c r="B942" s="222"/>
      <c r="C942" s="223"/>
      <c r="D942" s="231"/>
      <c r="E942" s="3"/>
      <c r="F942" s="3"/>
      <c r="G942" s="3"/>
      <c r="H942" s="3"/>
      <c r="J942" s="226"/>
      <c r="K942" s="3"/>
      <c r="L942" s="3"/>
      <c r="O942" s="227"/>
      <c r="Q942" s="94"/>
      <c r="R942" s="94"/>
      <c r="S942" s="94"/>
      <c r="T942" s="94"/>
    </row>
    <row r="943" ht="15.75" customHeight="1">
      <c r="A943" s="234"/>
      <c r="B943" s="222"/>
      <c r="C943" s="223"/>
      <c r="D943" s="231"/>
      <c r="E943" s="3"/>
      <c r="F943" s="3"/>
      <c r="G943" s="3"/>
      <c r="H943" s="3"/>
      <c r="J943" s="226"/>
      <c r="K943" s="3"/>
      <c r="L943" s="3"/>
      <c r="O943" s="227"/>
      <c r="Q943" s="94"/>
      <c r="R943" s="94"/>
      <c r="S943" s="94"/>
      <c r="T943" s="94"/>
    </row>
    <row r="944" ht="15.75" customHeight="1">
      <c r="A944" s="234"/>
      <c r="B944" s="222"/>
      <c r="C944" s="223"/>
      <c r="D944" s="231"/>
      <c r="E944" s="3"/>
      <c r="F944" s="3"/>
      <c r="G944" s="3"/>
      <c r="H944" s="3"/>
      <c r="J944" s="226"/>
      <c r="K944" s="3"/>
      <c r="L944" s="3"/>
      <c r="O944" s="227"/>
      <c r="Q944" s="94"/>
      <c r="R944" s="94"/>
      <c r="S944" s="94"/>
      <c r="T944" s="94"/>
    </row>
    <row r="945" ht="15.75" customHeight="1">
      <c r="A945" s="234"/>
      <c r="B945" s="222"/>
      <c r="C945" s="223"/>
      <c r="D945" s="231"/>
      <c r="E945" s="3"/>
      <c r="F945" s="3"/>
      <c r="G945" s="3"/>
      <c r="H945" s="3"/>
      <c r="J945" s="226"/>
      <c r="K945" s="3"/>
      <c r="L945" s="3"/>
      <c r="O945" s="227"/>
      <c r="Q945" s="94"/>
      <c r="R945" s="94"/>
      <c r="S945" s="94"/>
      <c r="T945" s="94"/>
    </row>
    <row r="946" ht="15.75" customHeight="1">
      <c r="A946" s="234"/>
      <c r="B946" s="222"/>
      <c r="C946" s="223"/>
      <c r="D946" s="231"/>
      <c r="E946" s="3"/>
      <c r="F946" s="3"/>
      <c r="G946" s="3"/>
      <c r="H946" s="3"/>
      <c r="J946" s="226"/>
      <c r="K946" s="3"/>
      <c r="L946" s="3"/>
      <c r="O946" s="227"/>
      <c r="Q946" s="94"/>
      <c r="R946" s="94"/>
      <c r="S946" s="94"/>
      <c r="T946" s="94"/>
    </row>
    <row r="947" ht="15.75" customHeight="1">
      <c r="A947" s="234"/>
      <c r="B947" s="222"/>
      <c r="C947" s="223"/>
      <c r="D947" s="231"/>
      <c r="E947" s="3"/>
      <c r="F947" s="3"/>
      <c r="G947" s="3"/>
      <c r="H947" s="3"/>
      <c r="J947" s="226"/>
      <c r="K947" s="3"/>
      <c r="L947" s="3"/>
      <c r="O947" s="227"/>
      <c r="Q947" s="94"/>
      <c r="R947" s="94"/>
      <c r="S947" s="94"/>
      <c r="T947" s="94"/>
    </row>
    <row r="948" ht="15.75" customHeight="1">
      <c r="A948" s="234"/>
      <c r="B948" s="222"/>
      <c r="C948" s="223"/>
      <c r="D948" s="231"/>
      <c r="E948" s="3"/>
      <c r="F948" s="3"/>
      <c r="G948" s="3"/>
      <c r="H948" s="3"/>
      <c r="J948" s="226"/>
      <c r="K948" s="3"/>
      <c r="L948" s="3"/>
      <c r="O948" s="227"/>
      <c r="Q948" s="94"/>
      <c r="R948" s="94"/>
      <c r="S948" s="94"/>
      <c r="T948" s="94"/>
    </row>
    <row r="949" ht="15.75" customHeight="1">
      <c r="A949" s="234"/>
      <c r="B949" s="222"/>
      <c r="C949" s="223"/>
      <c r="D949" s="231"/>
      <c r="E949" s="3"/>
      <c r="F949" s="3"/>
      <c r="G949" s="3"/>
      <c r="H949" s="3"/>
      <c r="J949" s="226"/>
      <c r="K949" s="3"/>
      <c r="L949" s="3"/>
      <c r="O949" s="227"/>
      <c r="Q949" s="94"/>
      <c r="R949" s="94"/>
      <c r="S949" s="94"/>
      <c r="T949" s="94"/>
    </row>
    <row r="950" ht="15.75" customHeight="1">
      <c r="A950" s="234"/>
      <c r="B950" s="222"/>
      <c r="C950" s="223"/>
      <c r="D950" s="231"/>
      <c r="E950" s="3"/>
      <c r="F950" s="3"/>
      <c r="G950" s="3"/>
      <c r="H950" s="3"/>
      <c r="J950" s="226"/>
      <c r="K950" s="3"/>
      <c r="L950" s="3"/>
      <c r="O950" s="227"/>
      <c r="Q950" s="94"/>
      <c r="R950" s="94"/>
      <c r="S950" s="94"/>
      <c r="T950" s="94"/>
    </row>
    <row r="951" ht="15.75" customHeight="1">
      <c r="A951" s="234"/>
      <c r="B951" s="222"/>
      <c r="C951" s="223"/>
      <c r="D951" s="231"/>
      <c r="E951" s="3"/>
      <c r="F951" s="3"/>
      <c r="G951" s="3"/>
      <c r="H951" s="3"/>
      <c r="J951" s="226"/>
      <c r="K951" s="3"/>
      <c r="L951" s="3"/>
      <c r="O951" s="227"/>
      <c r="Q951" s="94"/>
      <c r="R951" s="94"/>
      <c r="S951" s="94"/>
      <c r="T951" s="94"/>
    </row>
    <row r="952" ht="15.75" customHeight="1">
      <c r="A952" s="234"/>
      <c r="B952" s="222"/>
      <c r="C952" s="223"/>
      <c r="D952" s="231"/>
      <c r="E952" s="3"/>
      <c r="F952" s="3"/>
      <c r="G952" s="3"/>
      <c r="H952" s="3"/>
      <c r="J952" s="226"/>
      <c r="K952" s="3"/>
      <c r="L952" s="3"/>
      <c r="O952" s="227"/>
      <c r="Q952" s="94"/>
      <c r="R952" s="94"/>
      <c r="S952" s="94"/>
      <c r="T952" s="94"/>
    </row>
    <row r="953" ht="15.75" customHeight="1">
      <c r="A953" s="234"/>
      <c r="B953" s="222"/>
      <c r="C953" s="223"/>
      <c r="D953" s="231"/>
      <c r="E953" s="3"/>
      <c r="F953" s="3"/>
      <c r="G953" s="3"/>
      <c r="H953" s="3"/>
      <c r="J953" s="226"/>
      <c r="K953" s="3"/>
      <c r="L953" s="3"/>
      <c r="O953" s="227"/>
      <c r="Q953" s="94"/>
      <c r="R953" s="94"/>
      <c r="S953" s="94"/>
      <c r="T953" s="94"/>
    </row>
    <row r="954" ht="15.75" customHeight="1">
      <c r="A954" s="234"/>
      <c r="B954" s="222"/>
      <c r="C954" s="223"/>
      <c r="D954" s="231"/>
      <c r="E954" s="3"/>
      <c r="F954" s="3"/>
      <c r="G954" s="3"/>
      <c r="H954" s="3"/>
      <c r="J954" s="226"/>
      <c r="K954" s="3"/>
      <c r="L954" s="3"/>
      <c r="O954" s="227"/>
      <c r="Q954" s="94"/>
      <c r="R954" s="94"/>
      <c r="S954" s="94"/>
      <c r="T954" s="94"/>
    </row>
    <row r="955" ht="15.75" customHeight="1">
      <c r="A955" s="234"/>
      <c r="B955" s="222"/>
      <c r="C955" s="223"/>
      <c r="D955" s="231"/>
      <c r="E955" s="3"/>
      <c r="F955" s="3"/>
      <c r="G955" s="3"/>
      <c r="H955" s="3"/>
      <c r="J955" s="226"/>
      <c r="K955" s="3"/>
      <c r="L955" s="3"/>
      <c r="O955" s="227"/>
      <c r="Q955" s="94"/>
      <c r="R955" s="94"/>
      <c r="S955" s="94"/>
      <c r="T955" s="94"/>
    </row>
    <row r="956" ht="15.75" customHeight="1">
      <c r="A956" s="234"/>
      <c r="B956" s="222"/>
      <c r="C956" s="223"/>
      <c r="D956" s="231"/>
      <c r="E956" s="3"/>
      <c r="F956" s="3"/>
      <c r="G956" s="3"/>
      <c r="H956" s="3"/>
      <c r="J956" s="226"/>
      <c r="K956" s="3"/>
      <c r="L956" s="3"/>
      <c r="O956" s="227"/>
      <c r="Q956" s="94"/>
      <c r="R956" s="94"/>
      <c r="S956" s="94"/>
      <c r="T956" s="94"/>
    </row>
    <row r="957" ht="15.75" customHeight="1">
      <c r="A957" s="234"/>
      <c r="B957" s="222"/>
      <c r="C957" s="223"/>
      <c r="D957" s="231"/>
      <c r="E957" s="3"/>
      <c r="F957" s="3"/>
      <c r="G957" s="3"/>
      <c r="H957" s="3"/>
      <c r="J957" s="226"/>
      <c r="K957" s="3"/>
      <c r="L957" s="3"/>
      <c r="O957" s="227"/>
      <c r="Q957" s="94"/>
      <c r="R957" s="94"/>
      <c r="S957" s="94"/>
      <c r="T957" s="94"/>
    </row>
    <row r="958" ht="15.75" customHeight="1">
      <c r="A958" s="234"/>
      <c r="B958" s="222"/>
      <c r="C958" s="223"/>
      <c r="D958" s="231"/>
      <c r="E958" s="3"/>
      <c r="F958" s="3"/>
      <c r="G958" s="3"/>
      <c r="H958" s="3"/>
      <c r="J958" s="226"/>
      <c r="K958" s="3"/>
      <c r="L958" s="3"/>
      <c r="O958" s="227"/>
      <c r="Q958" s="94"/>
      <c r="R958" s="94"/>
      <c r="S958" s="94"/>
      <c r="T958" s="94"/>
    </row>
    <row r="959" ht="15.75" customHeight="1">
      <c r="A959" s="234"/>
      <c r="B959" s="222"/>
      <c r="C959" s="223"/>
      <c r="D959" s="231"/>
      <c r="E959" s="3"/>
      <c r="F959" s="3"/>
      <c r="G959" s="3"/>
      <c r="H959" s="3"/>
      <c r="J959" s="226"/>
      <c r="K959" s="3"/>
      <c r="L959" s="3"/>
      <c r="O959" s="227"/>
      <c r="Q959" s="94"/>
      <c r="R959" s="94"/>
      <c r="S959" s="94"/>
      <c r="T959" s="94"/>
    </row>
    <row r="960" ht="15.75" customHeight="1">
      <c r="A960" s="234"/>
      <c r="B960" s="222"/>
      <c r="C960" s="223"/>
      <c r="D960" s="231"/>
      <c r="E960" s="3"/>
      <c r="F960" s="3"/>
      <c r="G960" s="3"/>
      <c r="H960" s="3"/>
      <c r="J960" s="226"/>
      <c r="K960" s="3"/>
      <c r="L960" s="3"/>
      <c r="O960" s="227"/>
      <c r="Q960" s="94"/>
      <c r="R960" s="94"/>
      <c r="S960" s="94"/>
      <c r="T960" s="94"/>
    </row>
    <row r="961" ht="15.75" customHeight="1">
      <c r="A961" s="234"/>
      <c r="B961" s="222"/>
      <c r="C961" s="223"/>
      <c r="D961" s="231"/>
      <c r="E961" s="3"/>
      <c r="F961" s="3"/>
      <c r="G961" s="3"/>
      <c r="H961" s="3"/>
      <c r="J961" s="226"/>
      <c r="K961" s="3"/>
      <c r="L961" s="3"/>
      <c r="O961" s="227"/>
      <c r="Q961" s="94"/>
      <c r="R961" s="94"/>
      <c r="S961" s="94"/>
      <c r="T961" s="94"/>
    </row>
    <row r="962" ht="15.75" customHeight="1">
      <c r="A962" s="234"/>
      <c r="B962" s="222"/>
      <c r="C962" s="223"/>
      <c r="D962" s="231"/>
      <c r="E962" s="3"/>
      <c r="F962" s="3"/>
      <c r="G962" s="3"/>
      <c r="H962" s="3"/>
      <c r="J962" s="226"/>
      <c r="K962" s="3"/>
      <c r="L962" s="3"/>
      <c r="O962" s="227"/>
      <c r="Q962" s="94"/>
      <c r="R962" s="94"/>
      <c r="S962" s="94"/>
      <c r="T962" s="94"/>
    </row>
    <row r="963" ht="15.75" customHeight="1">
      <c r="A963" s="234"/>
      <c r="B963" s="222"/>
      <c r="C963" s="223"/>
      <c r="D963" s="231"/>
      <c r="E963" s="3"/>
      <c r="F963" s="3"/>
      <c r="G963" s="3"/>
      <c r="H963" s="3"/>
      <c r="J963" s="226"/>
      <c r="K963" s="3"/>
      <c r="L963" s="3"/>
      <c r="O963" s="227"/>
      <c r="Q963" s="94"/>
      <c r="R963" s="94"/>
      <c r="S963" s="94"/>
      <c r="T963" s="94"/>
    </row>
    <row r="964" ht="15.75" customHeight="1">
      <c r="A964" s="234"/>
      <c r="B964" s="222"/>
      <c r="C964" s="223"/>
      <c r="D964" s="231"/>
      <c r="E964" s="3"/>
      <c r="F964" s="3"/>
      <c r="G964" s="3"/>
      <c r="H964" s="3"/>
      <c r="J964" s="226"/>
      <c r="K964" s="3"/>
      <c r="L964" s="3"/>
      <c r="O964" s="227"/>
      <c r="Q964" s="94"/>
      <c r="R964" s="94"/>
      <c r="S964" s="94"/>
      <c r="T964" s="94"/>
    </row>
    <row r="965" ht="15.75" customHeight="1">
      <c r="A965" s="234"/>
      <c r="B965" s="222"/>
      <c r="C965" s="223"/>
      <c r="D965" s="231"/>
      <c r="E965" s="3"/>
      <c r="F965" s="3"/>
      <c r="G965" s="3"/>
      <c r="H965" s="3"/>
      <c r="J965" s="226"/>
      <c r="K965" s="3"/>
      <c r="L965" s="3"/>
      <c r="O965" s="227"/>
      <c r="Q965" s="94"/>
      <c r="R965" s="94"/>
      <c r="S965" s="94"/>
      <c r="T965" s="94"/>
    </row>
    <row r="966" ht="15.75" customHeight="1">
      <c r="A966" s="234"/>
      <c r="B966" s="222"/>
      <c r="C966" s="223"/>
      <c r="D966" s="231"/>
      <c r="E966" s="3"/>
      <c r="F966" s="3"/>
      <c r="G966" s="3"/>
      <c r="H966" s="3"/>
      <c r="J966" s="226"/>
      <c r="K966" s="3"/>
      <c r="L966" s="3"/>
      <c r="O966" s="227"/>
      <c r="Q966" s="94"/>
      <c r="R966" s="94"/>
      <c r="S966" s="94"/>
      <c r="T966" s="94"/>
    </row>
    <row r="967" ht="15.75" customHeight="1">
      <c r="A967" s="234"/>
      <c r="B967" s="222"/>
      <c r="C967" s="223"/>
      <c r="D967" s="231"/>
      <c r="E967" s="3"/>
      <c r="F967" s="3"/>
      <c r="G967" s="3"/>
      <c r="H967" s="3"/>
      <c r="J967" s="226"/>
      <c r="K967" s="3"/>
      <c r="L967" s="3"/>
      <c r="O967" s="227"/>
      <c r="Q967" s="94"/>
      <c r="R967" s="94"/>
      <c r="S967" s="94"/>
      <c r="T967" s="94"/>
    </row>
    <row r="968" ht="15.75" customHeight="1">
      <c r="A968" s="234"/>
      <c r="B968" s="222"/>
      <c r="C968" s="223"/>
      <c r="D968" s="231"/>
      <c r="E968" s="3"/>
      <c r="F968" s="3"/>
      <c r="G968" s="3"/>
      <c r="H968" s="3"/>
      <c r="J968" s="226"/>
      <c r="K968" s="3"/>
      <c r="L968" s="3"/>
      <c r="O968" s="227"/>
      <c r="Q968" s="94"/>
      <c r="R968" s="94"/>
      <c r="S968" s="94"/>
      <c r="T968" s="94"/>
    </row>
    <row r="969" ht="15.75" customHeight="1">
      <c r="A969" s="234"/>
      <c r="B969" s="222"/>
      <c r="C969" s="223"/>
      <c r="D969" s="231"/>
      <c r="E969" s="3"/>
      <c r="F969" s="3"/>
      <c r="G969" s="3"/>
      <c r="H969" s="3"/>
      <c r="J969" s="226"/>
      <c r="K969" s="3"/>
      <c r="L969" s="3"/>
      <c r="O969" s="227"/>
      <c r="Q969" s="94"/>
      <c r="R969" s="94"/>
      <c r="S969" s="94"/>
      <c r="T969" s="94"/>
    </row>
    <row r="970" ht="15.75" customHeight="1">
      <c r="A970" s="234"/>
      <c r="B970" s="222"/>
      <c r="C970" s="223"/>
      <c r="D970" s="231"/>
      <c r="E970" s="3"/>
      <c r="F970" s="3"/>
      <c r="G970" s="3"/>
      <c r="H970" s="3"/>
      <c r="J970" s="226"/>
      <c r="K970" s="3"/>
      <c r="L970" s="3"/>
      <c r="O970" s="227"/>
      <c r="Q970" s="94"/>
      <c r="R970" s="94"/>
      <c r="S970" s="94"/>
      <c r="T970" s="94"/>
    </row>
    <row r="971" ht="15.75" customHeight="1">
      <c r="A971" s="234"/>
      <c r="B971" s="222"/>
      <c r="C971" s="223"/>
      <c r="D971" s="231"/>
      <c r="E971" s="3"/>
      <c r="F971" s="3"/>
      <c r="G971" s="3"/>
      <c r="H971" s="3"/>
      <c r="J971" s="226"/>
      <c r="K971" s="3"/>
      <c r="L971" s="3"/>
      <c r="O971" s="227"/>
      <c r="Q971" s="94"/>
      <c r="R971" s="94"/>
      <c r="S971" s="94"/>
      <c r="T971" s="94"/>
    </row>
    <row r="972" ht="15.75" customHeight="1">
      <c r="A972" s="234"/>
      <c r="B972" s="222"/>
      <c r="C972" s="223"/>
      <c r="D972" s="231"/>
      <c r="E972" s="3"/>
      <c r="F972" s="3"/>
      <c r="G972" s="3"/>
      <c r="H972" s="3"/>
      <c r="J972" s="226"/>
      <c r="K972" s="3"/>
      <c r="L972" s="3"/>
      <c r="O972" s="227"/>
      <c r="Q972" s="94"/>
      <c r="R972" s="94"/>
      <c r="S972" s="94"/>
      <c r="T972" s="94"/>
    </row>
    <row r="973" ht="15.75" customHeight="1">
      <c r="A973" s="234"/>
      <c r="B973" s="222"/>
      <c r="C973" s="223"/>
      <c r="D973" s="231"/>
      <c r="E973" s="3"/>
      <c r="F973" s="3"/>
      <c r="G973" s="3"/>
      <c r="H973" s="3"/>
      <c r="J973" s="226"/>
      <c r="K973" s="3"/>
      <c r="L973" s="3"/>
      <c r="O973" s="227"/>
      <c r="Q973" s="94"/>
      <c r="R973" s="94"/>
      <c r="S973" s="94"/>
      <c r="T973" s="94"/>
    </row>
    <row r="974" ht="15.75" customHeight="1">
      <c r="A974" s="234"/>
      <c r="B974" s="222"/>
      <c r="C974" s="223"/>
      <c r="D974" s="231"/>
      <c r="E974" s="3"/>
      <c r="F974" s="3"/>
      <c r="G974" s="3"/>
      <c r="H974" s="3"/>
      <c r="J974" s="226"/>
      <c r="K974" s="3"/>
      <c r="L974" s="3"/>
      <c r="O974" s="227"/>
      <c r="Q974" s="94"/>
      <c r="R974" s="94"/>
      <c r="S974" s="94"/>
      <c r="T974" s="94"/>
    </row>
    <row r="975" ht="15.75" customHeight="1">
      <c r="A975" s="234"/>
      <c r="B975" s="222"/>
      <c r="C975" s="223"/>
      <c r="D975" s="231"/>
      <c r="E975" s="3"/>
      <c r="F975" s="3"/>
      <c r="G975" s="3"/>
      <c r="H975" s="3"/>
      <c r="J975" s="226"/>
      <c r="K975" s="3"/>
      <c r="L975" s="3"/>
      <c r="O975" s="227"/>
      <c r="Q975" s="94"/>
      <c r="R975" s="94"/>
      <c r="S975" s="94"/>
      <c r="T975" s="94"/>
    </row>
    <row r="976" ht="15.75" customHeight="1">
      <c r="A976" s="234"/>
      <c r="B976" s="222"/>
      <c r="C976" s="223"/>
      <c r="D976" s="231"/>
      <c r="E976" s="3"/>
      <c r="F976" s="3"/>
      <c r="G976" s="3"/>
      <c r="H976" s="3"/>
      <c r="J976" s="226"/>
      <c r="K976" s="3"/>
      <c r="L976" s="3"/>
      <c r="O976" s="227"/>
      <c r="Q976" s="94"/>
      <c r="R976" s="94"/>
      <c r="S976" s="94"/>
      <c r="T976" s="94"/>
    </row>
    <row r="977" ht="15.75" customHeight="1">
      <c r="A977" s="234"/>
      <c r="B977" s="222"/>
      <c r="C977" s="223"/>
      <c r="D977" s="231"/>
      <c r="E977" s="3"/>
      <c r="F977" s="3"/>
      <c r="G977" s="3"/>
      <c r="H977" s="3"/>
      <c r="J977" s="226"/>
      <c r="K977" s="3"/>
      <c r="L977" s="3"/>
      <c r="O977" s="227"/>
      <c r="Q977" s="94"/>
      <c r="R977" s="94"/>
      <c r="S977" s="94"/>
      <c r="T977" s="94"/>
    </row>
    <row r="978" ht="15.75" customHeight="1">
      <c r="A978" s="234"/>
      <c r="B978" s="222"/>
      <c r="C978" s="223"/>
      <c r="D978" s="231"/>
      <c r="E978" s="3"/>
      <c r="F978" s="3"/>
      <c r="G978" s="3"/>
      <c r="H978" s="3"/>
      <c r="J978" s="226"/>
      <c r="K978" s="3"/>
      <c r="L978" s="3"/>
      <c r="O978" s="227"/>
      <c r="Q978" s="94"/>
      <c r="R978" s="94"/>
      <c r="S978" s="94"/>
      <c r="T978" s="94"/>
    </row>
    <row r="979" ht="15.75" customHeight="1">
      <c r="A979" s="234"/>
      <c r="B979" s="222"/>
      <c r="C979" s="223"/>
      <c r="D979" s="231"/>
      <c r="E979" s="3"/>
      <c r="F979" s="3"/>
      <c r="G979" s="3"/>
      <c r="H979" s="3"/>
      <c r="J979" s="226"/>
      <c r="K979" s="3"/>
      <c r="L979" s="3"/>
      <c r="O979" s="227"/>
      <c r="Q979" s="94"/>
      <c r="R979" s="94"/>
      <c r="S979" s="94"/>
      <c r="T979" s="94"/>
    </row>
    <row r="980" ht="15.75" customHeight="1">
      <c r="A980" s="234"/>
      <c r="B980" s="222"/>
      <c r="C980" s="223"/>
      <c r="D980" s="231"/>
      <c r="E980" s="3"/>
      <c r="F980" s="3"/>
      <c r="G980" s="3"/>
      <c r="H980" s="3"/>
      <c r="J980" s="226"/>
      <c r="K980" s="3"/>
      <c r="L980" s="3"/>
      <c r="O980" s="227"/>
      <c r="Q980" s="94"/>
      <c r="R980" s="94"/>
      <c r="S980" s="94"/>
      <c r="T980" s="94"/>
    </row>
    <row r="981" ht="15.75" customHeight="1">
      <c r="A981" s="234"/>
      <c r="B981" s="222"/>
      <c r="C981" s="223"/>
      <c r="D981" s="231"/>
      <c r="E981" s="3"/>
      <c r="F981" s="3"/>
      <c r="G981" s="3"/>
      <c r="H981" s="3"/>
      <c r="J981" s="226"/>
      <c r="K981" s="3"/>
      <c r="L981" s="3"/>
      <c r="O981" s="227"/>
      <c r="Q981" s="94"/>
      <c r="R981" s="94"/>
      <c r="S981" s="94"/>
      <c r="T981" s="94"/>
    </row>
    <row r="982" ht="15.75" customHeight="1">
      <c r="A982" s="234"/>
      <c r="B982" s="222"/>
      <c r="C982" s="223"/>
      <c r="D982" s="231"/>
      <c r="E982" s="3"/>
      <c r="F982" s="3"/>
      <c r="G982" s="3"/>
      <c r="H982" s="3"/>
      <c r="J982" s="226"/>
      <c r="K982" s="3"/>
      <c r="L982" s="3"/>
      <c r="O982" s="227"/>
      <c r="Q982" s="94"/>
      <c r="R982" s="94"/>
      <c r="S982" s="94"/>
      <c r="T982" s="94"/>
    </row>
    <row r="983" ht="15.75" customHeight="1">
      <c r="A983" s="234"/>
      <c r="B983" s="222"/>
      <c r="C983" s="223"/>
      <c r="D983" s="231"/>
      <c r="E983" s="3"/>
      <c r="F983" s="3"/>
      <c r="G983" s="3"/>
      <c r="H983" s="3"/>
      <c r="J983" s="226"/>
      <c r="K983" s="3"/>
      <c r="L983" s="3"/>
      <c r="O983" s="227"/>
      <c r="Q983" s="94"/>
      <c r="R983" s="94"/>
      <c r="S983" s="94"/>
      <c r="T983" s="94"/>
    </row>
    <row r="984" ht="15.75" customHeight="1">
      <c r="A984" s="234"/>
      <c r="B984" s="222"/>
      <c r="C984" s="223"/>
      <c r="D984" s="231"/>
      <c r="E984" s="3"/>
      <c r="F984" s="3"/>
      <c r="G984" s="3"/>
      <c r="H984" s="3"/>
      <c r="J984" s="226"/>
      <c r="K984" s="3"/>
      <c r="L984" s="3"/>
      <c r="O984" s="227"/>
      <c r="Q984" s="94"/>
      <c r="R984" s="94"/>
      <c r="S984" s="94"/>
      <c r="T984" s="94"/>
    </row>
    <row r="985" ht="15.75" customHeight="1">
      <c r="A985" s="234"/>
      <c r="B985" s="222"/>
      <c r="C985" s="223"/>
      <c r="D985" s="231"/>
      <c r="E985" s="3"/>
      <c r="F985" s="3"/>
      <c r="G985" s="3"/>
      <c r="H985" s="3"/>
      <c r="J985" s="226"/>
      <c r="K985" s="3"/>
      <c r="L985" s="3"/>
      <c r="O985" s="227"/>
      <c r="Q985" s="94"/>
      <c r="R985" s="94"/>
      <c r="S985" s="94"/>
      <c r="T985" s="94"/>
    </row>
    <row r="986" ht="15.75" customHeight="1">
      <c r="A986" s="234"/>
      <c r="B986" s="222"/>
      <c r="C986" s="223"/>
      <c r="D986" s="231"/>
      <c r="E986" s="3"/>
      <c r="F986" s="3"/>
      <c r="G986" s="3"/>
      <c r="H986" s="3"/>
      <c r="J986" s="226"/>
      <c r="K986" s="3"/>
      <c r="L986" s="3"/>
      <c r="O986" s="227"/>
      <c r="Q986" s="94"/>
      <c r="R986" s="94"/>
      <c r="S986" s="94"/>
      <c r="T986" s="94"/>
    </row>
    <row r="987" ht="15.75" customHeight="1">
      <c r="A987" s="234"/>
      <c r="B987" s="222"/>
      <c r="C987" s="223"/>
      <c r="D987" s="231"/>
      <c r="E987" s="3"/>
      <c r="F987" s="3"/>
      <c r="G987" s="3"/>
      <c r="H987" s="3"/>
      <c r="J987" s="226"/>
      <c r="K987" s="3"/>
      <c r="L987" s="3"/>
      <c r="O987" s="227"/>
      <c r="Q987" s="94"/>
      <c r="R987" s="94"/>
      <c r="S987" s="94"/>
      <c r="T987" s="94"/>
    </row>
    <row r="988" ht="15.75" customHeight="1">
      <c r="A988" s="234"/>
      <c r="B988" s="222"/>
      <c r="C988" s="223"/>
      <c r="D988" s="231"/>
      <c r="E988" s="3"/>
      <c r="F988" s="3"/>
      <c r="G988" s="3"/>
      <c r="H988" s="3"/>
      <c r="J988" s="226"/>
      <c r="K988" s="3"/>
      <c r="L988" s="3"/>
      <c r="O988" s="227"/>
      <c r="Q988" s="94"/>
      <c r="R988" s="94"/>
      <c r="S988" s="94"/>
      <c r="T988" s="94"/>
    </row>
    <row r="989" ht="15.75" customHeight="1">
      <c r="A989" s="234"/>
      <c r="B989" s="222"/>
      <c r="C989" s="223"/>
      <c r="D989" s="223"/>
      <c r="E989" s="3"/>
      <c r="F989" s="3"/>
      <c r="G989" s="3"/>
      <c r="H989" s="3"/>
      <c r="J989" s="226"/>
      <c r="K989" s="3"/>
      <c r="L989" s="3"/>
      <c r="O989" s="227"/>
      <c r="Q989" s="94"/>
      <c r="R989" s="94"/>
      <c r="S989" s="94"/>
      <c r="T989" s="94"/>
    </row>
    <row r="990" ht="15.75" customHeight="1">
      <c r="A990" s="234"/>
      <c r="B990" s="222"/>
      <c r="C990" s="223"/>
      <c r="D990" s="223"/>
      <c r="E990" s="3"/>
      <c r="F990" s="3"/>
      <c r="G990" s="3"/>
      <c r="H990" s="3"/>
      <c r="J990" s="226"/>
      <c r="K990" s="3"/>
      <c r="L990" s="3"/>
      <c r="O990" s="227"/>
      <c r="Q990" s="94"/>
      <c r="R990" s="94"/>
      <c r="S990" s="94"/>
      <c r="T990" s="94"/>
    </row>
    <row r="991" ht="15.75" customHeight="1">
      <c r="A991" s="234"/>
      <c r="B991" s="222"/>
      <c r="C991" s="223"/>
      <c r="D991" s="223"/>
      <c r="E991" s="3"/>
      <c r="F991" s="3"/>
      <c r="G991" s="3"/>
      <c r="H991" s="3"/>
      <c r="J991" s="226"/>
      <c r="K991" s="3"/>
      <c r="L991" s="3"/>
      <c r="O991" s="227"/>
      <c r="Q991" s="94"/>
      <c r="R991" s="94"/>
      <c r="S991" s="94"/>
      <c r="T991" s="94"/>
    </row>
    <row r="992" ht="15.75" customHeight="1">
      <c r="A992" s="234"/>
      <c r="B992" s="222"/>
      <c r="C992" s="223"/>
      <c r="D992" s="223"/>
      <c r="E992" s="3"/>
      <c r="F992" s="3"/>
      <c r="G992" s="3"/>
      <c r="H992" s="3"/>
      <c r="J992" s="226"/>
      <c r="K992" s="3"/>
      <c r="L992" s="3"/>
      <c r="O992" s="227"/>
      <c r="Q992" s="94"/>
      <c r="R992" s="94"/>
      <c r="S992" s="94"/>
      <c r="T992" s="94"/>
    </row>
    <row r="993" ht="15.75" customHeight="1">
      <c r="A993" s="234"/>
      <c r="B993" s="222"/>
      <c r="C993" s="223"/>
      <c r="D993" s="223"/>
      <c r="E993" s="3"/>
      <c r="F993" s="3"/>
      <c r="G993" s="3"/>
      <c r="H993" s="3"/>
      <c r="J993" s="226"/>
      <c r="K993" s="3"/>
      <c r="L993" s="3"/>
      <c r="O993" s="227"/>
      <c r="Q993" s="94"/>
      <c r="R993" s="94"/>
      <c r="S993" s="94"/>
      <c r="T993" s="94"/>
    </row>
    <row r="994" ht="15.75" customHeight="1">
      <c r="A994" s="234"/>
      <c r="B994" s="222"/>
      <c r="C994" s="223"/>
      <c r="D994" s="223"/>
      <c r="E994" s="3"/>
      <c r="F994" s="3"/>
      <c r="G994" s="3"/>
      <c r="H994" s="3"/>
      <c r="J994" s="226"/>
      <c r="K994" s="3"/>
      <c r="L994" s="3"/>
      <c r="O994" s="227"/>
      <c r="Q994" s="94"/>
      <c r="R994" s="94"/>
      <c r="S994" s="94"/>
      <c r="T994" s="94"/>
    </row>
    <row r="995" ht="15.75" customHeight="1">
      <c r="A995" s="234"/>
      <c r="B995" s="222"/>
      <c r="C995" s="223"/>
      <c r="D995" s="223"/>
      <c r="E995" s="3"/>
      <c r="F995" s="3"/>
      <c r="G995" s="3"/>
      <c r="H995" s="3"/>
      <c r="J995" s="226"/>
      <c r="K995" s="3"/>
      <c r="L995" s="3"/>
      <c r="O995" s="227"/>
      <c r="Q995" s="94"/>
      <c r="R995" s="94"/>
      <c r="S995" s="94"/>
      <c r="T995" s="94"/>
    </row>
    <row r="996" ht="15.75" customHeight="1">
      <c r="A996" s="234"/>
      <c r="B996" s="222"/>
      <c r="C996" s="223"/>
      <c r="D996" s="223"/>
      <c r="E996" s="3"/>
      <c r="F996" s="3"/>
      <c r="G996" s="3"/>
      <c r="H996" s="3"/>
      <c r="J996" s="226"/>
      <c r="K996" s="3"/>
      <c r="L996" s="3"/>
      <c r="O996" s="227"/>
      <c r="Q996" s="94"/>
      <c r="R996" s="94"/>
      <c r="S996" s="94"/>
      <c r="T996" s="94"/>
    </row>
    <row r="997" ht="15.75" customHeight="1">
      <c r="A997" s="234"/>
      <c r="B997" s="222"/>
      <c r="C997" s="223"/>
      <c r="D997" s="223"/>
      <c r="E997" s="3"/>
      <c r="F997" s="3"/>
      <c r="G997" s="3"/>
      <c r="H997" s="3"/>
      <c r="J997" s="226"/>
      <c r="K997" s="3"/>
      <c r="L997" s="3"/>
      <c r="O997" s="227"/>
      <c r="Q997" s="94"/>
      <c r="R997" s="94"/>
      <c r="S997" s="94"/>
      <c r="T997" s="94"/>
    </row>
    <row r="998" ht="15.75" customHeight="1">
      <c r="A998" s="234"/>
      <c r="B998" s="222"/>
      <c r="C998" s="223"/>
      <c r="D998" s="223"/>
      <c r="J998" s="226"/>
      <c r="K998" s="3"/>
      <c r="L998" s="3"/>
      <c r="O998" s="227"/>
      <c r="Q998" s="94"/>
      <c r="R998" s="94"/>
      <c r="S998" s="94"/>
      <c r="T998" s="94"/>
    </row>
    <row r="999" ht="15.75" customHeight="1">
      <c r="A999" s="240"/>
      <c r="B999" s="222"/>
      <c r="C999" s="223"/>
      <c r="D999" s="223"/>
      <c r="J999" s="226"/>
      <c r="K999" s="3"/>
      <c r="L999" s="3"/>
      <c r="O999" s="227"/>
      <c r="Q999" s="94"/>
      <c r="R999" s="94"/>
      <c r="S999" s="94"/>
      <c r="T999" s="94"/>
    </row>
  </sheetData>
  <autoFilter ref="$A$2:$D$999">
    <sortState ref="A2:D999">
      <sortCondition ref="A2:A999"/>
      <sortCondition ref="B2:B999"/>
    </sortState>
  </autoFilter>
  <mergeCells count="1">
    <mergeCell ref="A1:W1"/>
  </mergeCells>
  <conditionalFormatting sqref="AB2:AF27">
    <cfRule type="notContainsBlanks" dxfId="6" priority="1">
      <formula>LEN(TRIM(AB2))&gt;0</formula>
    </cfRule>
  </conditionalFormatting>
  <conditionalFormatting sqref="Y2:Z37">
    <cfRule type="expression" dxfId="7" priority="2">
      <formula>Z2:Z21&lt;&gt;0</formula>
    </cfRule>
  </conditionalFormatting>
  <conditionalFormatting sqref="Z2:Z37">
    <cfRule type="cellIs" dxfId="7" priority="3" operator="greaterThan">
      <formula>0</formula>
    </cfRule>
  </conditionalFormatting>
  <conditionalFormatting sqref="Y2:Z37">
    <cfRule type="expression" dxfId="3" priority="4">
      <formula>Z2:Z21=0</formula>
    </cfRule>
  </conditionalFormatting>
  <conditionalFormatting sqref="M2:M31">
    <cfRule type="cellIs" dxfId="8" priority="5" operator="equal">
      <formula>#REF!</formula>
    </cfRule>
  </conditionalFormatting>
  <dataValidations>
    <dataValidation type="list" allowBlank="1" showErrorMessage="1" sqref="B3:B97 B99:B998">
      <formula1>CASH!$H$2:$H$31</formula1>
    </dataValidation>
    <dataValidation type="custom" allowBlank="1" showDropDown="1" showErrorMessage="1" sqref="A3:A999">
      <formula1>OR(NOT(ISERROR(DATEVALUE(A3))), AND(ISNUMBER(A3), LEFT(CELL("format", A3))="D"))</formula1>
    </dataValidation>
    <dataValidation type="list" allowBlank="1" showErrorMessage="1" sqref="B98">
      <formula1>STAFFS!$O:$O</formula1>
    </dataValidation>
    <dataValidation type="list" allowBlank="1" showErrorMessage="1" sqref="B999">
      <formula1>'MAADI CLEAN OLD'!$G$2:$G$40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1.88"/>
    <col customWidth="1" min="2" max="2" width="16.88"/>
    <col customWidth="1" min="3" max="3" width="14.25"/>
    <col customWidth="1" min="4" max="4" width="17.88"/>
    <col customWidth="1" min="5" max="5" width="2.25"/>
    <col customWidth="1" hidden="1" min="6" max="6" width="8.5" outlineLevel="1"/>
    <col customWidth="1" hidden="1" min="7" max="7" width="10.25" outlineLevel="1"/>
    <col customWidth="1" hidden="1" min="8" max="8" width="12.25" outlineLevel="1"/>
    <col customWidth="1" hidden="1" min="9" max="9" width="2.75" outlineLevel="1"/>
    <col customWidth="1" hidden="1" min="10" max="10" width="9.25" outlineLevel="1"/>
    <col customWidth="1" hidden="1" min="11" max="11" width="2.25" outlineLevel="1"/>
    <col customWidth="1" hidden="1" min="12" max="12" width="11.75" outlineLevel="1"/>
    <col customWidth="1" hidden="1" min="13" max="13" width="2.75" outlineLevel="1"/>
    <col customWidth="1" hidden="1" min="14" max="15" width="9.25" outlineLevel="1"/>
    <col customWidth="1" hidden="1" min="16" max="16" width="2.25" outlineLevel="1"/>
    <col customWidth="1" hidden="1" min="17" max="17" width="11.75" outlineLevel="1"/>
    <col customWidth="1" hidden="1" min="18" max="18" width="2.75" outlineLevel="1"/>
    <col customWidth="1" hidden="1" min="19" max="20" width="9.25" outlineLevel="1"/>
    <col collapsed="1" customWidth="1" min="21" max="21" width="2.25"/>
    <col customWidth="1" min="22" max="22" width="15.75"/>
    <col customWidth="1" min="23" max="23" width="2.38"/>
    <col customWidth="1" hidden="1" min="24" max="24" width="15.75" outlineLevel="1"/>
    <col customWidth="1" hidden="1" min="25" max="25" width="20.5" outlineLevel="1"/>
    <col customWidth="1" hidden="1" min="26" max="26" width="6.13" outlineLevel="1"/>
    <col customWidth="1" hidden="1" min="27" max="27" width="3.13" outlineLevel="1"/>
    <col customWidth="1" hidden="1" min="28" max="32" width="17.63" outlineLevel="1"/>
  </cols>
  <sheetData>
    <row r="1">
      <c r="A1" s="184" t="s">
        <v>13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6"/>
      <c r="X1" s="237"/>
      <c r="Y1" s="237"/>
      <c r="Z1" s="237"/>
      <c r="AA1" s="237"/>
      <c r="AB1" s="237"/>
      <c r="AC1" s="237"/>
      <c r="AD1" s="237"/>
      <c r="AE1" s="237"/>
      <c r="AF1" s="237"/>
    </row>
    <row r="2">
      <c r="A2" s="238" t="s">
        <v>88</v>
      </c>
      <c r="B2" s="238" t="s">
        <v>89</v>
      </c>
      <c r="C2" s="238" t="s">
        <v>90</v>
      </c>
      <c r="D2" s="238" t="s">
        <v>91</v>
      </c>
      <c r="E2" s="188"/>
      <c r="F2" s="239" t="str">
        <f>IF(COUNTIF(LEAVE!A:A,H:H)&gt;0,TODAY(),"")</f>
        <v/>
      </c>
      <c r="G2" s="208" t="str">
        <f>IF(countif(TODAY!$C$24,$H$2:$H1000),today(),"")</f>
        <v/>
      </c>
      <c r="H2" s="191" t="str">
        <f t="array" ref="H2:H31">STAFFS!M2:M1000</f>
        <v>CHINNAMMAL</v>
      </c>
      <c r="I2" s="192">
        <f t="array" ref="I2">COUNTIF($B$3:$B1000,$H$2:$H1000)</f>
        <v>2</v>
      </c>
      <c r="J2" s="193">
        <f>IFERROR(__xludf.DUMMYFUNCTION("arrayformula(iferror(vlookup($H$2:$H1000, query($A$3:$B1000,""select B, max(A) group by B"",0),2,false)))"),46059.0)</f>
        <v>46059</v>
      </c>
      <c r="K2" s="194"/>
      <c r="L2" s="195" t="str">
        <f t="shared" ref="L2:M2" si="1">H2</f>
        <v>CHINNAMMAL</v>
      </c>
      <c r="M2" s="196">
        <f t="shared" si="1"/>
        <v>2</v>
      </c>
      <c r="N2" s="197">
        <f t="shared" ref="N2:N31" si="3">J2+G2+F2</f>
        <v>46059</v>
      </c>
      <c r="O2" s="197">
        <f t="shared" ref="O2:O31" si="4">IF(L2=0,today()+1,N2)</f>
        <v>46059</v>
      </c>
      <c r="P2" s="198"/>
      <c r="Q2" s="199" t="str">
        <f t="array" ref="Q2:T1000">SORT(L2:O1000,4,TRUE)</f>
        <v>CHINNAMMAL</v>
      </c>
      <c r="R2" s="199">
        <v>2.0</v>
      </c>
      <c r="S2" s="197">
        <v>46059.0</v>
      </c>
      <c r="T2" s="197">
        <v>46059.0</v>
      </c>
      <c r="U2" s="8"/>
      <c r="V2" s="200" t="str">
        <f t="array" ref="V2:V16">SORT(Q2:T1000,4,true)</f>
        <v>CHINNAMMAL</v>
      </c>
      <c r="X2" s="200" t="str">
        <f t="array" ref="X2:X8">SORT(Q2:T8,2,true)</f>
        <v>KAVIYA</v>
      </c>
      <c r="Y2" s="201" t="str">
        <f t="array" ref="Y2:Z28">SORT(H2:I28,2,FALSE)</f>
        <v>SAHANA</v>
      </c>
      <c r="Z2" s="201">
        <v>4.0</v>
      </c>
      <c r="AA2" s="202"/>
      <c r="AB2" s="203" t="str">
        <f t="shared" ref="AB2:AB26" si="5">IF($M$2:$M$30=0,$L$2:$L$30,"")</f>
        <v/>
      </c>
      <c r="AC2" s="203"/>
      <c r="AD2" s="203"/>
      <c r="AE2" s="203"/>
      <c r="AF2" s="203"/>
    </row>
    <row r="3">
      <c r="A3" s="204">
        <v>46034.0</v>
      </c>
      <c r="B3" s="222" t="s">
        <v>9</v>
      </c>
      <c r="C3" s="206" t="s">
        <v>7</v>
      </c>
      <c r="D3" s="207">
        <v>46034.783587962964</v>
      </c>
      <c r="E3" s="188"/>
      <c r="F3" s="239" t="str">
        <f>IF(COUNTIF(LEAVE!A:A,H:H)&gt;0,TODAY(),"")</f>
        <v/>
      </c>
      <c r="G3" s="208" t="str">
        <f>IF(countif(TODAY!$C$24,$H$2:$H1000),today(),"")</f>
        <v/>
      </c>
      <c r="H3" s="191" t="s">
        <v>50</v>
      </c>
      <c r="I3" s="192">
        <f t="shared" ref="I3:I31" si="6">COUNTIF($B$3:$B1000,$H$2:$H1000)</f>
        <v>2</v>
      </c>
      <c r="J3" s="193">
        <f>IFERROR(__xludf.DUMMYFUNCTION("""COMPUTED_VALUE"""),46107.0)</f>
        <v>46107</v>
      </c>
      <c r="K3" s="194"/>
      <c r="L3" s="195" t="str">
        <f t="shared" ref="L3:M3" si="2">H3</f>
        <v>JEYANTHI</v>
      </c>
      <c r="M3" s="196">
        <f t="shared" si="2"/>
        <v>2</v>
      </c>
      <c r="N3" s="197">
        <f t="shared" si="3"/>
        <v>46107</v>
      </c>
      <c r="O3" s="197">
        <f t="shared" si="4"/>
        <v>46107</v>
      </c>
      <c r="P3" s="209"/>
      <c r="Q3" s="210" t="s">
        <v>50</v>
      </c>
      <c r="R3" s="199">
        <v>2.0</v>
      </c>
      <c r="S3" s="197">
        <v>46107.0</v>
      </c>
      <c r="T3" s="197">
        <v>46107.0</v>
      </c>
      <c r="U3" s="8"/>
      <c r="V3" s="211" t="s">
        <v>50</v>
      </c>
      <c r="X3" s="212" t="s">
        <v>9</v>
      </c>
      <c r="Y3" s="201" t="s">
        <v>63</v>
      </c>
      <c r="Z3" s="201">
        <v>4.0</v>
      </c>
      <c r="AA3" s="202"/>
      <c r="AB3" s="203" t="str">
        <f t="shared" si="5"/>
        <v/>
      </c>
      <c r="AC3" s="203"/>
      <c r="AD3" s="203"/>
      <c r="AE3" s="203"/>
      <c r="AF3" s="203"/>
    </row>
    <row r="4">
      <c r="A4" s="204">
        <v>46044.0</v>
      </c>
      <c r="B4" s="222" t="s">
        <v>54</v>
      </c>
      <c r="C4" s="206" t="s">
        <v>7</v>
      </c>
      <c r="D4" s="207">
        <v>46044.82848379629</v>
      </c>
      <c r="E4" s="188"/>
      <c r="F4" s="239" t="str">
        <f>IF(COUNTIF(LEAVE!A:A,H:H)&gt;0,TODAY(),"")</f>
        <v/>
      </c>
      <c r="G4" s="208" t="str">
        <f>IF(countif(TODAY!$C$24,$H$2:$H1000),today(),"")</f>
        <v/>
      </c>
      <c r="H4" s="191" t="s">
        <v>53</v>
      </c>
      <c r="I4" s="192">
        <f t="shared" si="6"/>
        <v>1</v>
      </c>
      <c r="J4" s="213">
        <f>IFERROR(__xludf.DUMMYFUNCTION("""COMPUTED_VALUE"""),46127.0)</f>
        <v>46127</v>
      </c>
      <c r="K4" s="194"/>
      <c r="L4" s="195" t="str">
        <f t="shared" ref="L4:M4" si="7">H4</f>
        <v>KAVIYA</v>
      </c>
      <c r="M4" s="196">
        <f t="shared" si="7"/>
        <v>1</v>
      </c>
      <c r="N4" s="197">
        <f t="shared" si="3"/>
        <v>46127</v>
      </c>
      <c r="O4" s="197">
        <f t="shared" si="4"/>
        <v>46127</v>
      </c>
      <c r="P4" s="209"/>
      <c r="Q4" s="199" t="s">
        <v>59</v>
      </c>
      <c r="R4" s="199">
        <v>3.0</v>
      </c>
      <c r="S4" s="197">
        <v>46120.0</v>
      </c>
      <c r="T4" s="197">
        <v>46120.0</v>
      </c>
      <c r="U4" s="8"/>
      <c r="V4" s="214" t="s">
        <v>59</v>
      </c>
      <c r="X4" s="200" t="s">
        <v>50</v>
      </c>
      <c r="Y4" s="201" t="s">
        <v>59</v>
      </c>
      <c r="Z4" s="201">
        <v>3.0</v>
      </c>
      <c r="AA4" s="202"/>
      <c r="AB4" s="203" t="str">
        <f t="shared" si="5"/>
        <v/>
      </c>
      <c r="AC4" s="203"/>
      <c r="AD4" s="203"/>
      <c r="AE4" s="203"/>
      <c r="AF4" s="203"/>
    </row>
    <row r="5">
      <c r="A5" s="204">
        <v>46052.0</v>
      </c>
      <c r="B5" s="222" t="s">
        <v>63</v>
      </c>
      <c r="C5" s="206" t="s">
        <v>7</v>
      </c>
      <c r="D5" s="235">
        <v>46052.82644675926</v>
      </c>
      <c r="E5" s="188"/>
      <c r="F5" s="239" t="str">
        <f>IF(COUNTIF(LEAVE!A:A,H:H)&gt;0,TODAY(),"")</f>
        <v/>
      </c>
      <c r="G5" s="208" t="str">
        <f>IF(countif(TODAY!$C$24,$H$2:$H1000),today(),"")</f>
        <v/>
      </c>
      <c r="H5" s="191" t="s">
        <v>58</v>
      </c>
      <c r="I5" s="192">
        <f t="shared" si="6"/>
        <v>1</v>
      </c>
      <c r="J5" s="213">
        <f>IFERROR(__xludf.DUMMYFUNCTION("""COMPUTED_VALUE"""),46154.0)</f>
        <v>46154</v>
      </c>
      <c r="K5" s="194"/>
      <c r="L5" s="195" t="str">
        <f t="shared" ref="L5:M5" si="8">H5</f>
        <v>MUTHUPRIYA</v>
      </c>
      <c r="M5" s="196">
        <f t="shared" si="8"/>
        <v>1</v>
      </c>
      <c r="N5" s="197">
        <f t="shared" si="3"/>
        <v>46154</v>
      </c>
      <c r="O5" s="197">
        <f t="shared" si="4"/>
        <v>46154</v>
      </c>
      <c r="P5" s="209"/>
      <c r="Q5" s="199" t="s">
        <v>63</v>
      </c>
      <c r="R5" s="199">
        <v>4.0</v>
      </c>
      <c r="S5" s="197">
        <v>46121.0</v>
      </c>
      <c r="T5" s="197">
        <v>46121.0</v>
      </c>
      <c r="U5" s="8"/>
      <c r="V5" s="214" t="s">
        <v>63</v>
      </c>
      <c r="X5" s="200" t="s">
        <v>70</v>
      </c>
      <c r="Y5" s="201" t="s">
        <v>9</v>
      </c>
      <c r="Z5" s="201">
        <v>2.0</v>
      </c>
      <c r="AA5" s="202"/>
      <c r="AB5" s="203" t="str">
        <f t="shared" si="5"/>
        <v/>
      </c>
      <c r="AC5" s="203"/>
      <c r="AD5" s="203"/>
      <c r="AE5" s="203"/>
      <c r="AF5" s="203"/>
    </row>
    <row r="6">
      <c r="A6" s="204">
        <v>46054.0</v>
      </c>
      <c r="B6" s="222" t="s">
        <v>59</v>
      </c>
      <c r="C6" s="206" t="s">
        <v>5</v>
      </c>
      <c r="D6" s="235">
        <v>46054.804814814815</v>
      </c>
      <c r="E6" s="188"/>
      <c r="F6" s="239" t="str">
        <f>IF(COUNTIF(LEAVE!A:A,H:H)&gt;0,TODAY(),"")</f>
        <v/>
      </c>
      <c r="G6" s="208" t="str">
        <f>IF(countif(TODAY!$C$24,$H$2:$H1000),today(),"")</f>
        <v/>
      </c>
      <c r="H6" s="191" t="s">
        <v>62</v>
      </c>
      <c r="I6" s="192">
        <f t="shared" si="6"/>
        <v>2</v>
      </c>
      <c r="J6" s="213">
        <f>IFERROR(__xludf.DUMMYFUNCTION("""COMPUTED_VALUE"""),46152.0)</f>
        <v>46152</v>
      </c>
      <c r="K6" s="194"/>
      <c r="L6" s="195" t="str">
        <f t="shared" ref="L6:M6" si="9">H6</f>
        <v>PRIYANKA</v>
      </c>
      <c r="M6" s="196">
        <f t="shared" si="9"/>
        <v>2</v>
      </c>
      <c r="N6" s="197">
        <f t="shared" si="3"/>
        <v>46152</v>
      </c>
      <c r="O6" s="197">
        <f t="shared" si="4"/>
        <v>46152</v>
      </c>
      <c r="P6" s="209"/>
      <c r="Q6" s="199" t="s">
        <v>53</v>
      </c>
      <c r="R6" s="199">
        <v>1.0</v>
      </c>
      <c r="S6" s="197">
        <v>46127.0</v>
      </c>
      <c r="T6" s="197">
        <v>46127.0</v>
      </c>
      <c r="U6" s="8"/>
      <c r="V6" s="214" t="s">
        <v>53</v>
      </c>
      <c r="X6" s="200" t="s">
        <v>59</v>
      </c>
      <c r="Y6" s="201" t="s">
        <v>50</v>
      </c>
      <c r="Z6" s="201">
        <v>2.0</v>
      </c>
      <c r="AA6" s="202"/>
      <c r="AB6" s="203" t="str">
        <f t="shared" si="5"/>
        <v/>
      </c>
      <c r="AC6" s="203"/>
      <c r="AD6" s="203"/>
      <c r="AE6" s="203"/>
      <c r="AF6" s="203"/>
    </row>
    <row r="7">
      <c r="A7" s="204">
        <v>46059.0</v>
      </c>
      <c r="B7" s="222" t="s">
        <v>9</v>
      </c>
      <c r="C7" s="206" t="s">
        <v>7</v>
      </c>
      <c r="D7" s="235">
        <v>46059.82724537037</v>
      </c>
      <c r="E7" s="188"/>
      <c r="F7" s="239" t="str">
        <f>IF(COUNTIF(LEAVE!A:A,H:H)&gt;0,TODAY(),"")</f>
        <v/>
      </c>
      <c r="G7" s="208" t="str">
        <f>IF(countif(TODAY!$C$24,$H$2:$H1000),today(),"")</f>
        <v/>
      </c>
      <c r="H7" s="191" t="s">
        <v>54</v>
      </c>
      <c r="I7" s="192">
        <f t="shared" si="6"/>
        <v>4</v>
      </c>
      <c r="J7" s="213">
        <f>IFERROR(__xludf.DUMMYFUNCTION("""COMPUTED_VALUE"""),46128.0)</f>
        <v>46128</v>
      </c>
      <c r="K7" s="194"/>
      <c r="L7" s="195" t="str">
        <f t="shared" ref="L7:M7" si="10">H7</f>
        <v>SAHANA</v>
      </c>
      <c r="M7" s="196">
        <f t="shared" si="10"/>
        <v>4</v>
      </c>
      <c r="N7" s="197">
        <f t="shared" si="3"/>
        <v>46128</v>
      </c>
      <c r="O7" s="197">
        <f t="shared" si="4"/>
        <v>46128</v>
      </c>
      <c r="P7" s="215"/>
      <c r="Q7" s="199" t="s">
        <v>54</v>
      </c>
      <c r="R7" s="199">
        <v>4.0</v>
      </c>
      <c r="S7" s="197">
        <v>46128.0</v>
      </c>
      <c r="T7" s="197">
        <v>46128.0</v>
      </c>
      <c r="U7" s="8"/>
      <c r="V7" s="214" t="s">
        <v>54</v>
      </c>
      <c r="X7" s="200" t="s">
        <v>63</v>
      </c>
      <c r="Y7" s="201" t="s">
        <v>62</v>
      </c>
      <c r="Z7" s="201">
        <v>2.0</v>
      </c>
      <c r="AA7" s="202"/>
      <c r="AB7" s="203" t="str">
        <f t="shared" si="5"/>
        <v/>
      </c>
      <c r="AC7" s="203"/>
      <c r="AD7" s="203"/>
      <c r="AE7" s="203"/>
      <c r="AF7" s="203"/>
    </row>
    <row r="8">
      <c r="A8" s="204">
        <v>46063.0</v>
      </c>
      <c r="B8" s="222" t="s">
        <v>54</v>
      </c>
      <c r="C8" s="206" t="s">
        <v>7</v>
      </c>
      <c r="D8" s="235">
        <v>46063.82221064815</v>
      </c>
      <c r="E8" s="188"/>
      <c r="F8" s="239" t="str">
        <f>IF(COUNTIF(LEAVE!A:A,H:H)&gt;0,TODAY(),"")</f>
        <v/>
      </c>
      <c r="G8" s="208" t="str">
        <f>IF(countif(TODAY!$C$24,$H$2:$H1000),today(),"")</f>
        <v/>
      </c>
      <c r="H8" s="191" t="s">
        <v>67</v>
      </c>
      <c r="I8" s="192">
        <f t="shared" si="6"/>
        <v>1</v>
      </c>
      <c r="J8" s="213">
        <f>IFERROR(__xludf.DUMMYFUNCTION("""COMPUTED_VALUE"""),46153.0)</f>
        <v>46153</v>
      </c>
      <c r="K8" s="194"/>
      <c r="L8" s="195" t="str">
        <f t="shared" ref="L8:M8" si="11">H8</f>
        <v>SANTHIYA</v>
      </c>
      <c r="M8" s="196">
        <f t="shared" si="11"/>
        <v>1</v>
      </c>
      <c r="N8" s="197">
        <f t="shared" si="3"/>
        <v>46153</v>
      </c>
      <c r="O8" s="197">
        <f t="shared" si="4"/>
        <v>46153</v>
      </c>
      <c r="P8" s="215"/>
      <c r="Q8" s="199" t="s">
        <v>70</v>
      </c>
      <c r="R8" s="199">
        <v>2.0</v>
      </c>
      <c r="S8" s="197">
        <v>46143.0</v>
      </c>
      <c r="T8" s="197">
        <v>46143.0</v>
      </c>
      <c r="U8" s="8"/>
      <c r="V8" s="214" t="s">
        <v>70</v>
      </c>
      <c r="X8" s="200" t="s">
        <v>54</v>
      </c>
      <c r="Y8" s="201" t="s">
        <v>70</v>
      </c>
      <c r="Z8" s="201">
        <v>2.0</v>
      </c>
      <c r="AA8" s="202"/>
      <c r="AB8" s="203" t="str">
        <f t="shared" si="5"/>
        <v/>
      </c>
      <c r="AC8" s="203"/>
      <c r="AD8" s="203"/>
      <c r="AE8" s="203"/>
      <c r="AF8" s="203"/>
    </row>
    <row r="9">
      <c r="A9" s="242">
        <v>46065.0</v>
      </c>
      <c r="B9" s="222" t="s">
        <v>63</v>
      </c>
      <c r="C9" s="206" t="s">
        <v>7</v>
      </c>
      <c r="D9" s="207">
        <v>46065.82712962963</v>
      </c>
      <c r="E9" s="188"/>
      <c r="F9" s="239" t="str">
        <f>IF(COUNTIF(LEAVE!A:A,H:H)&gt;0,TODAY(),"")</f>
        <v/>
      </c>
      <c r="G9" s="208" t="str">
        <f>IF(countif(TODAY!$C$24,$H$2:$H1000),today(),"")</f>
        <v/>
      </c>
      <c r="H9" s="191" t="s">
        <v>70</v>
      </c>
      <c r="I9" s="192">
        <f t="shared" si="6"/>
        <v>2</v>
      </c>
      <c r="J9" s="213">
        <f>IFERROR(__xludf.DUMMYFUNCTION("""COMPUTED_VALUE"""),46143.0)</f>
        <v>46143</v>
      </c>
      <c r="K9" s="194"/>
      <c r="L9" s="195" t="str">
        <f t="shared" ref="L9:M9" si="12">H9</f>
        <v>SHANTHI</v>
      </c>
      <c r="M9" s="196">
        <f t="shared" si="12"/>
        <v>2</v>
      </c>
      <c r="N9" s="197">
        <f t="shared" si="3"/>
        <v>46143</v>
      </c>
      <c r="O9" s="197">
        <f t="shared" si="4"/>
        <v>46143</v>
      </c>
      <c r="P9" s="8"/>
      <c r="Q9" s="199" t="s">
        <v>62</v>
      </c>
      <c r="R9" s="199">
        <v>2.0</v>
      </c>
      <c r="S9" s="197">
        <v>46152.0</v>
      </c>
      <c r="T9" s="197">
        <v>46152.0</v>
      </c>
      <c r="U9" s="8"/>
      <c r="V9" s="216" t="s">
        <v>62</v>
      </c>
      <c r="Y9" s="201" t="s">
        <v>53</v>
      </c>
      <c r="Z9" s="201">
        <v>1.0</v>
      </c>
      <c r="AA9" s="202"/>
      <c r="AB9" s="203" t="str">
        <f t="shared" si="5"/>
        <v/>
      </c>
      <c r="AC9" s="203"/>
      <c r="AD9" s="203"/>
      <c r="AE9" s="203"/>
      <c r="AF9" s="203"/>
    </row>
    <row r="10">
      <c r="A10" s="242">
        <v>46098.0</v>
      </c>
      <c r="B10" s="222" t="s">
        <v>50</v>
      </c>
      <c r="C10" s="206" t="s">
        <v>9</v>
      </c>
      <c r="D10" s="207">
        <v>46098.80868055556</v>
      </c>
      <c r="E10" s="188"/>
      <c r="F10" s="239" t="str">
        <f>IF(COUNTIF(LEAVE!A:A,H:H)&gt;0,TODAY(),"")</f>
        <v/>
      </c>
      <c r="G10" s="208" t="str">
        <f>IF(countif(TODAY!$C$24,$H$2:$H1000),today(),"")</f>
        <v/>
      </c>
      <c r="H10" s="191" t="s">
        <v>59</v>
      </c>
      <c r="I10" s="192">
        <f t="shared" si="6"/>
        <v>3</v>
      </c>
      <c r="J10" s="213">
        <f>IFERROR(__xludf.DUMMYFUNCTION("""COMPUTED_VALUE"""),46120.0)</f>
        <v>46120</v>
      </c>
      <c r="K10" s="194"/>
      <c r="L10" s="195" t="str">
        <f t="shared" ref="L10:M10" si="13">H10</f>
        <v>SUDHARSHINI</v>
      </c>
      <c r="M10" s="196">
        <f t="shared" si="13"/>
        <v>3</v>
      </c>
      <c r="N10" s="197">
        <f t="shared" si="3"/>
        <v>46120</v>
      </c>
      <c r="O10" s="197">
        <f t="shared" si="4"/>
        <v>46120</v>
      </c>
      <c r="P10" s="8"/>
      <c r="Q10" s="199" t="s">
        <v>67</v>
      </c>
      <c r="R10" s="199">
        <v>1.0</v>
      </c>
      <c r="S10" s="197">
        <v>46153.0</v>
      </c>
      <c r="T10" s="197">
        <v>46153.0</v>
      </c>
      <c r="U10" s="8"/>
      <c r="V10" s="216" t="s">
        <v>67</v>
      </c>
      <c r="Y10" s="201" t="s">
        <v>58</v>
      </c>
      <c r="Z10" s="201">
        <v>1.0</v>
      </c>
      <c r="AA10" s="202"/>
      <c r="AB10" s="203" t="str">
        <f t="shared" si="5"/>
        <v/>
      </c>
      <c r="AC10" s="203"/>
      <c r="AD10" s="203"/>
      <c r="AE10" s="203"/>
      <c r="AF10" s="203"/>
    </row>
    <row r="11">
      <c r="A11" s="242">
        <v>46103.0</v>
      </c>
      <c r="B11" s="222" t="s">
        <v>54</v>
      </c>
      <c r="C11" s="206" t="s">
        <v>5</v>
      </c>
      <c r="D11" s="207">
        <v>46103.80982638889</v>
      </c>
      <c r="E11" s="188"/>
      <c r="F11" s="239" t="str">
        <f>IF(COUNTIF(LEAVE!A:A,H:H)&gt;0,TODAY(),"")</f>
        <v/>
      </c>
      <c r="G11" s="208" t="str">
        <f>IF(countif(TODAY!$C$24,$H$2:$H1000),today(),"")</f>
        <v/>
      </c>
      <c r="H11" s="191" t="s">
        <v>63</v>
      </c>
      <c r="I11" s="192">
        <f t="shared" si="6"/>
        <v>4</v>
      </c>
      <c r="J11" s="213">
        <f>IFERROR(__xludf.DUMMYFUNCTION("""COMPUTED_VALUE"""),46121.0)</f>
        <v>46121</v>
      </c>
      <c r="K11" s="194"/>
      <c r="L11" s="195" t="str">
        <f t="shared" ref="L11:M11" si="14">H11</f>
        <v>YAMUNA</v>
      </c>
      <c r="M11" s="196">
        <f t="shared" si="14"/>
        <v>4</v>
      </c>
      <c r="N11" s="197">
        <f t="shared" si="3"/>
        <v>46121</v>
      </c>
      <c r="O11" s="197">
        <f t="shared" si="4"/>
        <v>46121</v>
      </c>
      <c r="P11" s="8"/>
      <c r="Q11" s="199" t="s">
        <v>58</v>
      </c>
      <c r="R11" s="199">
        <v>1.0</v>
      </c>
      <c r="S11" s="197">
        <v>46154.0</v>
      </c>
      <c r="T11" s="197">
        <v>46154.0</v>
      </c>
      <c r="U11" s="8"/>
      <c r="V11" s="216" t="s">
        <v>58</v>
      </c>
      <c r="Y11" s="201" t="s">
        <v>67</v>
      </c>
      <c r="Z11" s="201">
        <v>1.0</v>
      </c>
      <c r="AA11" s="202"/>
      <c r="AB11" s="203" t="str">
        <f t="shared" si="5"/>
        <v/>
      </c>
      <c r="AC11" s="203"/>
      <c r="AD11" s="203"/>
      <c r="AE11" s="203"/>
      <c r="AF11" s="203"/>
    </row>
    <row r="12">
      <c r="A12" s="242">
        <v>46104.0</v>
      </c>
      <c r="B12" s="222" t="s">
        <v>59</v>
      </c>
      <c r="C12" s="206" t="s">
        <v>7</v>
      </c>
      <c r="D12" s="207">
        <v>46104.833125</v>
      </c>
      <c r="E12" s="188"/>
      <c r="F12" s="239" t="str">
        <f>IF(COUNTIF(LEAVE!A:A,H:H)&gt;0,TODAY(),"")</f>
        <v/>
      </c>
      <c r="G12" s="208" t="str">
        <f>IF(countif(TODAY!$C$24,$H$2:$H1000),today(),"")</f>
        <v/>
      </c>
      <c r="H12" s="191"/>
      <c r="I12" s="192">
        <f t="shared" si="6"/>
        <v>0</v>
      </c>
      <c r="J12" s="213"/>
      <c r="K12" s="194"/>
      <c r="L12" s="195" t="str">
        <f t="shared" ref="L12:M12" si="15">H12</f>
        <v/>
      </c>
      <c r="M12" s="196">
        <f t="shared" si="15"/>
        <v>0</v>
      </c>
      <c r="N12" s="197">
        <f t="shared" si="3"/>
        <v>0</v>
      </c>
      <c r="O12" s="197">
        <f t="shared" si="4"/>
        <v>46178</v>
      </c>
      <c r="P12" s="8"/>
      <c r="Q12" s="199"/>
      <c r="R12" s="199">
        <v>0.0</v>
      </c>
      <c r="S12" s="197">
        <v>0.0</v>
      </c>
      <c r="T12" s="197">
        <v>46178.0</v>
      </c>
      <c r="U12" s="8"/>
      <c r="V12" s="216"/>
      <c r="Y12" s="201"/>
      <c r="Z12" s="201">
        <v>0.0</v>
      </c>
      <c r="AA12" s="202"/>
      <c r="AB12" s="203" t="str">
        <f t="shared" si="5"/>
        <v/>
      </c>
      <c r="AC12" s="203"/>
      <c r="AD12" s="203"/>
      <c r="AE12" s="203"/>
      <c r="AF12" s="203"/>
    </row>
    <row r="13">
      <c r="A13" s="234">
        <v>46106.0</v>
      </c>
      <c r="B13" s="222" t="s">
        <v>62</v>
      </c>
      <c r="C13" s="206" t="s">
        <v>9</v>
      </c>
      <c r="D13" s="207">
        <v>46106.810324074075</v>
      </c>
      <c r="E13" s="188"/>
      <c r="F13" s="239" t="str">
        <f>IF(COUNTIF(LEAVE!A:A,H:H)&gt;0,TODAY(),"")</f>
        <v/>
      </c>
      <c r="G13" s="208" t="str">
        <f>IF(countif(TODAY!$C$24,$H$2:$H1000),today(),"")</f>
        <v/>
      </c>
      <c r="H13" s="191"/>
      <c r="I13" s="192">
        <f t="shared" si="6"/>
        <v>0</v>
      </c>
      <c r="J13" s="213"/>
      <c r="K13" s="194"/>
      <c r="L13" s="195" t="str">
        <f t="shared" ref="L13:M13" si="16">H13</f>
        <v/>
      </c>
      <c r="M13" s="196">
        <f t="shared" si="16"/>
        <v>0</v>
      </c>
      <c r="N13" s="197">
        <f t="shared" si="3"/>
        <v>0</v>
      </c>
      <c r="O13" s="197">
        <f t="shared" si="4"/>
        <v>46178</v>
      </c>
      <c r="P13" s="217"/>
      <c r="Q13" s="199"/>
      <c r="R13" s="199">
        <v>0.0</v>
      </c>
      <c r="S13" s="197">
        <v>0.0</v>
      </c>
      <c r="T13" s="197">
        <v>46178.0</v>
      </c>
      <c r="U13" s="8"/>
      <c r="V13" s="94"/>
      <c r="Y13" s="201"/>
      <c r="Z13" s="201">
        <v>0.0</v>
      </c>
      <c r="AA13" s="202"/>
      <c r="AB13" s="203" t="str">
        <f t="shared" si="5"/>
        <v/>
      </c>
      <c r="AC13" s="203"/>
      <c r="AD13" s="203"/>
      <c r="AE13" s="203"/>
      <c r="AF13" s="203"/>
    </row>
    <row r="14">
      <c r="A14" s="234">
        <v>46107.0</v>
      </c>
      <c r="B14" s="222" t="s">
        <v>50</v>
      </c>
      <c r="C14" s="206" t="s">
        <v>9</v>
      </c>
      <c r="D14" s="207">
        <v>46107.85145833333</v>
      </c>
      <c r="E14" s="188"/>
      <c r="F14" s="239" t="str">
        <f>IF(COUNTIF(LEAVE!A:A,H:H)&gt;0,TODAY(),"")</f>
        <v/>
      </c>
      <c r="G14" s="208" t="str">
        <f>IF(countif(TODAY!$C$24,$H$2:$H1000),today(),"")</f>
        <v/>
      </c>
      <c r="H14" s="191"/>
      <c r="I14" s="192">
        <f t="shared" si="6"/>
        <v>0</v>
      </c>
      <c r="J14" s="213"/>
      <c r="K14" s="194"/>
      <c r="L14" s="195" t="str">
        <f t="shared" ref="L14:M14" si="17">H14</f>
        <v/>
      </c>
      <c r="M14" s="196">
        <f t="shared" si="17"/>
        <v>0</v>
      </c>
      <c r="N14" s="197">
        <f t="shared" si="3"/>
        <v>0</v>
      </c>
      <c r="O14" s="197">
        <f t="shared" si="4"/>
        <v>46178</v>
      </c>
      <c r="P14" s="8"/>
      <c r="Q14" s="199"/>
      <c r="R14" s="199">
        <v>0.0</v>
      </c>
      <c r="S14" s="197">
        <v>0.0</v>
      </c>
      <c r="T14" s="197">
        <v>46178.0</v>
      </c>
      <c r="U14" s="8"/>
      <c r="V14" s="216"/>
      <c r="Y14" s="201"/>
      <c r="Z14" s="201">
        <v>0.0</v>
      </c>
      <c r="AA14" s="202"/>
      <c r="AB14" s="203" t="str">
        <f t="shared" si="5"/>
        <v/>
      </c>
      <c r="AC14" s="203"/>
      <c r="AD14" s="203"/>
      <c r="AE14" s="203"/>
      <c r="AF14" s="203"/>
    </row>
    <row r="15">
      <c r="A15" s="204">
        <v>46105.0</v>
      </c>
      <c r="B15" s="222" t="s">
        <v>63</v>
      </c>
      <c r="C15" s="206"/>
      <c r="D15" s="207"/>
      <c r="E15" s="188"/>
      <c r="F15" s="239" t="str">
        <f>IF(COUNTIF(LEAVE!A:A,H:H)&gt;0,TODAY(),"")</f>
        <v/>
      </c>
      <c r="G15" s="208" t="str">
        <f>IF(countif(TODAY!$C$24,$H$2:$H1000),today(),"")</f>
        <v/>
      </c>
      <c r="H15" s="191"/>
      <c r="I15" s="192">
        <f t="shared" si="6"/>
        <v>0</v>
      </c>
      <c r="J15" s="213"/>
      <c r="K15" s="194"/>
      <c r="L15" s="195" t="str">
        <f t="shared" ref="L15:M15" si="18">H15</f>
        <v/>
      </c>
      <c r="M15" s="196">
        <f t="shared" si="18"/>
        <v>0</v>
      </c>
      <c r="N15" s="197">
        <f t="shared" si="3"/>
        <v>0</v>
      </c>
      <c r="O15" s="197">
        <f t="shared" si="4"/>
        <v>46178</v>
      </c>
      <c r="P15" s="8"/>
      <c r="Q15" s="199"/>
      <c r="R15" s="199">
        <v>0.0</v>
      </c>
      <c r="S15" s="197">
        <v>0.0</v>
      </c>
      <c r="T15" s="197">
        <v>46178.0</v>
      </c>
      <c r="U15" s="8"/>
      <c r="V15" s="216"/>
      <c r="Y15" s="201"/>
      <c r="Z15" s="201">
        <v>0.0</v>
      </c>
      <c r="AA15" s="202"/>
      <c r="AB15" s="218" t="str">
        <f t="shared" si="5"/>
        <v/>
      </c>
      <c r="AC15" s="218"/>
      <c r="AD15" s="218"/>
      <c r="AE15" s="218"/>
      <c r="AF15" s="218"/>
    </row>
    <row r="16">
      <c r="A16" s="228">
        <v>46120.0</v>
      </c>
      <c r="B16" s="222" t="s">
        <v>59</v>
      </c>
      <c r="C16" s="206" t="s">
        <v>9</v>
      </c>
      <c r="D16" s="207">
        <v>46120.813368055555</v>
      </c>
      <c r="E16" s="188"/>
      <c r="F16" s="239" t="str">
        <f>IF(COUNTIF(LEAVE!A:A,H:H)&gt;0,TODAY(),"")</f>
        <v/>
      </c>
      <c r="G16" s="208" t="str">
        <f>IF(countif(TODAY!$C$24,$H$2:$H1000),today(),"")</f>
        <v/>
      </c>
      <c r="H16" s="191"/>
      <c r="I16" s="192">
        <f t="shared" si="6"/>
        <v>0</v>
      </c>
      <c r="J16" s="213"/>
      <c r="K16" s="194"/>
      <c r="L16" s="195" t="str">
        <f t="shared" ref="L16:M16" si="19">H16</f>
        <v/>
      </c>
      <c r="M16" s="196">
        <f t="shared" si="19"/>
        <v>0</v>
      </c>
      <c r="N16" s="197">
        <f t="shared" si="3"/>
        <v>0</v>
      </c>
      <c r="O16" s="197">
        <f t="shared" si="4"/>
        <v>46178</v>
      </c>
      <c r="P16" s="8"/>
      <c r="Q16" s="199"/>
      <c r="R16" s="199">
        <v>0.0</v>
      </c>
      <c r="S16" s="197">
        <v>0.0</v>
      </c>
      <c r="T16" s="197">
        <v>46178.0</v>
      </c>
      <c r="U16" s="8"/>
      <c r="V16" s="216"/>
      <c r="Y16" s="201"/>
      <c r="Z16" s="201">
        <v>0.0</v>
      </c>
      <c r="AA16" s="202"/>
      <c r="AB16" s="203" t="str">
        <f t="shared" si="5"/>
        <v/>
      </c>
      <c r="AC16" s="203"/>
      <c r="AD16" s="203"/>
      <c r="AE16" s="203"/>
      <c r="AF16" s="203"/>
    </row>
    <row r="17">
      <c r="A17" s="204">
        <v>46121.0</v>
      </c>
      <c r="B17" s="222" t="s">
        <v>63</v>
      </c>
      <c r="C17" s="206" t="s">
        <v>3</v>
      </c>
      <c r="D17" s="207">
        <v>46121.836747685185</v>
      </c>
      <c r="E17" s="188"/>
      <c r="F17" s="239" t="str">
        <f>IF(COUNTIF(LEAVE!A:A,H:H)&gt;0,TODAY(),"")</f>
        <v/>
      </c>
      <c r="G17" s="208" t="str">
        <f>IF(countif(TODAY!$C$24,$H$2:$H1000),today(),"")</f>
        <v/>
      </c>
      <c r="H17" s="191"/>
      <c r="I17" s="192">
        <f t="shared" si="6"/>
        <v>0</v>
      </c>
      <c r="J17" s="213"/>
      <c r="K17" s="194"/>
      <c r="L17" s="195" t="str">
        <f t="shared" ref="L17:M17" si="20">H17</f>
        <v/>
      </c>
      <c r="M17" s="196">
        <f t="shared" si="20"/>
        <v>0</v>
      </c>
      <c r="N17" s="197">
        <f t="shared" si="3"/>
        <v>0</v>
      </c>
      <c r="O17" s="197">
        <f t="shared" si="4"/>
        <v>46178</v>
      </c>
      <c r="P17" s="8"/>
      <c r="Q17" s="199"/>
      <c r="R17" s="199">
        <v>0.0</v>
      </c>
      <c r="S17" s="197">
        <v>0.0</v>
      </c>
      <c r="T17" s="197">
        <v>46178.0</v>
      </c>
      <c r="U17" s="8"/>
      <c r="V17" s="216"/>
      <c r="Y17" s="201"/>
      <c r="Z17" s="201">
        <v>0.0</v>
      </c>
      <c r="AA17" s="202"/>
      <c r="AB17" s="203" t="str">
        <f t="shared" si="5"/>
        <v/>
      </c>
      <c r="AC17" s="203"/>
      <c r="AD17" s="203"/>
      <c r="AE17" s="203"/>
      <c r="AF17" s="203"/>
    </row>
    <row r="18">
      <c r="A18" s="204">
        <v>46126.0</v>
      </c>
      <c r="B18" s="222" t="s">
        <v>70</v>
      </c>
      <c r="C18" s="206" t="s">
        <v>5</v>
      </c>
      <c r="D18" s="235">
        <v>46126.826006944444</v>
      </c>
      <c r="E18" s="188"/>
      <c r="F18" s="239" t="str">
        <f>IF(COUNTIF(LEAVE!A:A,H:H)&gt;0,TODAY(),"")</f>
        <v/>
      </c>
      <c r="G18" s="208" t="str">
        <f>IF(countif(TODAY!$C$24,$H$2:$H1000),today(),"")</f>
        <v/>
      </c>
      <c r="H18" s="191"/>
      <c r="I18" s="192">
        <f t="shared" si="6"/>
        <v>0</v>
      </c>
      <c r="J18" s="213"/>
      <c r="K18" s="194"/>
      <c r="L18" s="195" t="str">
        <f t="shared" ref="L18:M18" si="21">H18</f>
        <v/>
      </c>
      <c r="M18" s="196">
        <f t="shared" si="21"/>
        <v>0</v>
      </c>
      <c r="N18" s="197">
        <f t="shared" si="3"/>
        <v>0</v>
      </c>
      <c r="O18" s="197">
        <f t="shared" si="4"/>
        <v>46178</v>
      </c>
      <c r="P18" s="8"/>
      <c r="Q18" s="199"/>
      <c r="R18" s="199">
        <v>0.0</v>
      </c>
      <c r="S18" s="197">
        <v>0.0</v>
      </c>
      <c r="T18" s="197">
        <v>46178.0</v>
      </c>
      <c r="U18" s="8"/>
      <c r="V18" s="216"/>
      <c r="Y18" s="201"/>
      <c r="Z18" s="201">
        <v>0.0</v>
      </c>
      <c r="AA18" s="202"/>
      <c r="AB18" s="203" t="str">
        <f t="shared" si="5"/>
        <v/>
      </c>
      <c r="AC18" s="203"/>
      <c r="AD18" s="203"/>
      <c r="AE18" s="203"/>
      <c r="AF18" s="203"/>
    </row>
    <row r="19" ht="15.75" customHeight="1">
      <c r="A19" s="204">
        <v>46127.0</v>
      </c>
      <c r="B19" s="222" t="s">
        <v>53</v>
      </c>
      <c r="C19" s="206" t="s">
        <v>7</v>
      </c>
      <c r="D19" s="235">
        <v>46127.84107638889</v>
      </c>
      <c r="E19" s="188"/>
      <c r="F19" s="239" t="str">
        <f>IF(COUNTIF(LEAVE!A:A,H:H)&gt;0,TODAY(),"")</f>
        <v/>
      </c>
      <c r="G19" s="208" t="str">
        <f>IF(countif(TODAY!$C$24,$H$2:$H1000),today(),"")</f>
        <v/>
      </c>
      <c r="H19" s="191"/>
      <c r="I19" s="192">
        <f t="shared" si="6"/>
        <v>0</v>
      </c>
      <c r="J19" s="213"/>
      <c r="K19" s="194"/>
      <c r="L19" s="195" t="str">
        <f t="shared" ref="L19:M19" si="22">H19</f>
        <v/>
      </c>
      <c r="M19" s="196">
        <f t="shared" si="22"/>
        <v>0</v>
      </c>
      <c r="N19" s="197">
        <f t="shared" si="3"/>
        <v>0</v>
      </c>
      <c r="O19" s="197">
        <f t="shared" si="4"/>
        <v>46178</v>
      </c>
      <c r="P19" s="8"/>
      <c r="Q19" s="199"/>
      <c r="R19" s="199">
        <v>0.0</v>
      </c>
      <c r="S19" s="197">
        <v>0.0</v>
      </c>
      <c r="T19" s="197">
        <v>46178.0</v>
      </c>
      <c r="U19" s="8"/>
      <c r="V19" s="216"/>
      <c r="Y19" s="201"/>
      <c r="Z19" s="201">
        <v>0.0</v>
      </c>
      <c r="AA19" s="202"/>
      <c r="AB19" s="203" t="str">
        <f t="shared" si="5"/>
        <v/>
      </c>
      <c r="AC19" s="203"/>
      <c r="AD19" s="203"/>
      <c r="AE19" s="203"/>
      <c r="AF19" s="203"/>
    </row>
    <row r="20" ht="15.75" customHeight="1">
      <c r="A20" s="204">
        <v>46128.0</v>
      </c>
      <c r="B20" s="222" t="s">
        <v>54</v>
      </c>
      <c r="C20" s="206" t="s">
        <v>9</v>
      </c>
      <c r="D20" s="235">
        <v>46128.80931712963</v>
      </c>
      <c r="E20" s="188"/>
      <c r="F20" s="239" t="str">
        <f>IF(COUNTIF(LEAVE!A:A,H:H)&gt;0,TODAY(),"")</f>
        <v/>
      </c>
      <c r="G20" s="208" t="str">
        <f>IF(countif(TODAY!$C$24,$H$2:$H1000),today(),"")</f>
        <v/>
      </c>
      <c r="H20" s="191"/>
      <c r="I20" s="192">
        <f t="shared" si="6"/>
        <v>0</v>
      </c>
      <c r="J20" s="213"/>
      <c r="K20" s="194"/>
      <c r="L20" s="195" t="str">
        <f t="shared" ref="L20:M20" si="23">H20</f>
        <v/>
      </c>
      <c r="M20" s="196">
        <f t="shared" si="23"/>
        <v>0</v>
      </c>
      <c r="N20" s="197">
        <f t="shared" si="3"/>
        <v>0</v>
      </c>
      <c r="O20" s="197">
        <f t="shared" si="4"/>
        <v>46178</v>
      </c>
      <c r="P20" s="8"/>
      <c r="Q20" s="199"/>
      <c r="R20" s="199">
        <v>0.0</v>
      </c>
      <c r="S20" s="197">
        <v>0.0</v>
      </c>
      <c r="T20" s="197">
        <v>46178.0</v>
      </c>
      <c r="U20" s="8"/>
      <c r="V20" s="216"/>
      <c r="Y20" s="201"/>
      <c r="Z20" s="201">
        <v>0.0</v>
      </c>
      <c r="AA20" s="202"/>
      <c r="AB20" s="203" t="str">
        <f t="shared" si="5"/>
        <v/>
      </c>
      <c r="AC20" s="203"/>
      <c r="AD20" s="203"/>
      <c r="AE20" s="203"/>
      <c r="AF20" s="203"/>
    </row>
    <row r="21" ht="15.75" customHeight="1">
      <c r="A21" s="204">
        <v>46143.0</v>
      </c>
      <c r="B21" s="222" t="s">
        <v>70</v>
      </c>
      <c r="C21" s="206" t="s">
        <v>5</v>
      </c>
      <c r="D21" s="235">
        <v>46143.833506944444</v>
      </c>
      <c r="E21" s="104"/>
      <c r="F21" s="239" t="str">
        <f>IF(COUNTIF(LEAVE!A:A,H:H)&gt;0,TODAY(),"")</f>
        <v/>
      </c>
      <c r="G21" s="208" t="str">
        <f>IF(countif(TODAY!$C$24,$H$2:$H1000),today(),"")</f>
        <v/>
      </c>
      <c r="H21" s="191"/>
      <c r="I21" s="192">
        <f t="shared" si="6"/>
        <v>0</v>
      </c>
      <c r="J21" s="213"/>
      <c r="K21" s="194"/>
      <c r="L21" s="195" t="str">
        <f t="shared" ref="L21:M21" si="24">H21</f>
        <v/>
      </c>
      <c r="M21" s="196">
        <f t="shared" si="24"/>
        <v>0</v>
      </c>
      <c r="N21" s="197">
        <f t="shared" si="3"/>
        <v>0</v>
      </c>
      <c r="O21" s="197">
        <f t="shared" si="4"/>
        <v>46178</v>
      </c>
      <c r="P21" s="8"/>
      <c r="Q21" s="199"/>
      <c r="R21" s="199">
        <v>0.0</v>
      </c>
      <c r="S21" s="197">
        <v>0.0</v>
      </c>
      <c r="T21" s="197">
        <v>46178.0</v>
      </c>
      <c r="U21" s="8"/>
      <c r="V21" s="216"/>
      <c r="Y21" s="201"/>
      <c r="Z21" s="201">
        <v>0.0</v>
      </c>
      <c r="AA21" s="202"/>
      <c r="AB21" s="203" t="str">
        <f t="shared" si="5"/>
        <v/>
      </c>
      <c r="AC21" s="203"/>
      <c r="AD21" s="203"/>
      <c r="AE21" s="203"/>
      <c r="AF21" s="203"/>
    </row>
    <row r="22" ht="15.75" customHeight="1">
      <c r="A22" s="204">
        <v>46152.0</v>
      </c>
      <c r="B22" s="222" t="s">
        <v>62</v>
      </c>
      <c r="C22" s="206" t="s">
        <v>7</v>
      </c>
      <c r="D22" s="207">
        <v>46152.822916666664</v>
      </c>
      <c r="E22" s="104"/>
      <c r="F22" s="239" t="str">
        <f>IF(COUNTIF(LEAVE!A:A,H:H)&gt;0,TODAY(),"")</f>
        <v/>
      </c>
      <c r="G22" s="208" t="str">
        <f>IF(countif(TODAY!$C$24,$H$2:$H1000),today(),"")</f>
        <v/>
      </c>
      <c r="H22" s="191"/>
      <c r="I22" s="192">
        <f t="shared" si="6"/>
        <v>0</v>
      </c>
      <c r="J22" s="213"/>
      <c r="K22" s="194"/>
      <c r="L22" s="195" t="str">
        <f t="shared" ref="L22:M22" si="25">H22</f>
        <v/>
      </c>
      <c r="M22" s="196">
        <f t="shared" si="25"/>
        <v>0</v>
      </c>
      <c r="N22" s="197">
        <f t="shared" si="3"/>
        <v>0</v>
      </c>
      <c r="O22" s="197">
        <f t="shared" si="4"/>
        <v>46178</v>
      </c>
      <c r="P22" s="8"/>
      <c r="Q22" s="199"/>
      <c r="R22" s="199">
        <v>0.0</v>
      </c>
      <c r="S22" s="197">
        <v>0.0</v>
      </c>
      <c r="T22" s="197">
        <v>46178.0</v>
      </c>
      <c r="U22" s="8"/>
      <c r="V22" s="216"/>
      <c r="Y22" s="219"/>
      <c r="Z22" s="201">
        <v>0.0</v>
      </c>
      <c r="AA22" s="202"/>
      <c r="AB22" s="203" t="str">
        <f t="shared" si="5"/>
        <v/>
      </c>
      <c r="AC22" s="203"/>
      <c r="AD22" s="203"/>
      <c r="AE22" s="203"/>
      <c r="AF22" s="203"/>
    </row>
    <row r="23" ht="15.75" customHeight="1">
      <c r="A23" s="242">
        <v>46153.0</v>
      </c>
      <c r="B23" s="222" t="s">
        <v>67</v>
      </c>
      <c r="C23" s="206" t="s">
        <v>9</v>
      </c>
      <c r="D23" s="207">
        <v>46153.81292824074</v>
      </c>
      <c r="E23" s="104"/>
      <c r="F23" s="239" t="str">
        <f>IF(COUNTIF(LEAVE!A:A,H:H)&gt;0,TODAY(),"")</f>
        <v/>
      </c>
      <c r="G23" s="208" t="str">
        <f>IF(countif(TODAY!$C$24,$H$2:$H1000),today(),"")</f>
        <v/>
      </c>
      <c r="H23" s="191"/>
      <c r="I23" s="192">
        <f t="shared" si="6"/>
        <v>0</v>
      </c>
      <c r="J23" s="213"/>
      <c r="K23" s="194"/>
      <c r="L23" s="195" t="str">
        <f t="shared" ref="L23:M23" si="26">H23</f>
        <v/>
      </c>
      <c r="M23" s="196">
        <f t="shared" si="26"/>
        <v>0</v>
      </c>
      <c r="N23" s="197">
        <f t="shared" si="3"/>
        <v>0</v>
      </c>
      <c r="O23" s="197">
        <f t="shared" si="4"/>
        <v>46178</v>
      </c>
      <c r="P23" s="8"/>
      <c r="Q23" s="199"/>
      <c r="R23" s="199">
        <v>0.0</v>
      </c>
      <c r="S23" s="197">
        <v>0.0</v>
      </c>
      <c r="T23" s="197">
        <v>46178.0</v>
      </c>
      <c r="U23" s="8"/>
      <c r="V23" s="216"/>
      <c r="Y23" s="201"/>
      <c r="Z23" s="201">
        <v>0.0</v>
      </c>
      <c r="AA23" s="202"/>
      <c r="AB23" s="203" t="str">
        <f t="shared" si="5"/>
        <v/>
      </c>
      <c r="AC23" s="203"/>
      <c r="AD23" s="203"/>
      <c r="AE23" s="203"/>
      <c r="AF23" s="203"/>
    </row>
    <row r="24" ht="15.75" customHeight="1">
      <c r="A24" s="204">
        <v>46154.0</v>
      </c>
      <c r="B24" s="222" t="s">
        <v>58</v>
      </c>
      <c r="C24" s="206" t="s">
        <v>9</v>
      </c>
      <c r="D24" s="225">
        <v>46154.817094907405</v>
      </c>
      <c r="E24" s="104"/>
      <c r="F24" s="239" t="str">
        <f>IF(COUNTIF(LEAVE!A:A,H:H)&gt;0,TODAY(),"")</f>
        <v/>
      </c>
      <c r="G24" s="208" t="str">
        <f>IF(countif(TODAY!$C$24,$H$2:$H1000),today(),"")</f>
        <v/>
      </c>
      <c r="H24" s="191"/>
      <c r="I24" s="192">
        <f t="shared" si="6"/>
        <v>0</v>
      </c>
      <c r="J24" s="213"/>
      <c r="K24" s="194"/>
      <c r="L24" s="195" t="str">
        <f t="shared" ref="L24:M24" si="27">H24</f>
        <v/>
      </c>
      <c r="M24" s="196">
        <f t="shared" si="27"/>
        <v>0</v>
      </c>
      <c r="N24" s="197">
        <f t="shared" si="3"/>
        <v>0</v>
      </c>
      <c r="O24" s="197">
        <f t="shared" si="4"/>
        <v>46178</v>
      </c>
      <c r="P24" s="8"/>
      <c r="Q24" s="199"/>
      <c r="R24" s="199">
        <v>0.0</v>
      </c>
      <c r="S24" s="197">
        <v>0.0</v>
      </c>
      <c r="T24" s="197">
        <v>46178.0</v>
      </c>
      <c r="U24" s="8"/>
      <c r="V24" s="216"/>
      <c r="Y24" s="201"/>
      <c r="Z24" s="201">
        <v>0.0</v>
      </c>
      <c r="AA24" s="202"/>
      <c r="AB24" s="203" t="str">
        <f t="shared" si="5"/>
        <v/>
      </c>
      <c r="AC24" s="203"/>
      <c r="AD24" s="203"/>
      <c r="AE24" s="203"/>
      <c r="AF24" s="203"/>
    </row>
    <row r="25" ht="15.75" customHeight="1">
      <c r="A25" s="204"/>
      <c r="B25" s="222"/>
      <c r="C25" s="223"/>
      <c r="D25" s="224"/>
      <c r="E25" s="220"/>
      <c r="F25" s="239" t="str">
        <f>IF(COUNTIF(LEAVE!A:A,H:H)&gt;0,TODAY(),"")</f>
        <v/>
      </c>
      <c r="G25" s="208" t="str">
        <f>IF(countif(TODAY!$C$24,$H$2:$H1000),today(),"")</f>
        <v/>
      </c>
      <c r="H25" s="191"/>
      <c r="I25" s="192">
        <f t="shared" si="6"/>
        <v>0</v>
      </c>
      <c r="J25" s="213"/>
      <c r="K25" s="194"/>
      <c r="L25" s="195" t="str">
        <f t="shared" ref="L25:M25" si="28">H25</f>
        <v/>
      </c>
      <c r="M25" s="196">
        <f t="shared" si="28"/>
        <v>0</v>
      </c>
      <c r="N25" s="197">
        <f t="shared" si="3"/>
        <v>0</v>
      </c>
      <c r="O25" s="197">
        <f t="shared" si="4"/>
        <v>46178</v>
      </c>
      <c r="P25" s="8"/>
      <c r="Q25" s="199"/>
      <c r="R25" s="199">
        <v>0.0</v>
      </c>
      <c r="S25" s="197">
        <v>0.0</v>
      </c>
      <c r="T25" s="197">
        <v>46178.0</v>
      </c>
      <c r="U25" s="8"/>
      <c r="V25" s="216"/>
      <c r="Y25" s="201"/>
      <c r="Z25" s="201">
        <v>0.0</v>
      </c>
      <c r="AA25" s="202"/>
      <c r="AB25" s="203" t="str">
        <f t="shared" si="5"/>
        <v/>
      </c>
      <c r="AC25" s="203"/>
      <c r="AD25" s="203"/>
      <c r="AE25" s="203"/>
      <c r="AF25" s="203"/>
    </row>
    <row r="26" ht="15.75" customHeight="1">
      <c r="A26" s="204"/>
      <c r="B26" s="222"/>
      <c r="C26" s="223"/>
      <c r="D26" s="224"/>
      <c r="E26" s="220"/>
      <c r="F26" s="239" t="str">
        <f>IF(COUNTIF(LEAVE!A:A,H:H)&gt;0,TODAY(),"")</f>
        <v/>
      </c>
      <c r="G26" s="208" t="str">
        <f>IF(countif(TODAY!$C$24,$H$2:$H1000),today(),"")</f>
        <v/>
      </c>
      <c r="H26" s="191"/>
      <c r="I26" s="192">
        <f t="shared" si="6"/>
        <v>0</v>
      </c>
      <c r="J26" s="213"/>
      <c r="K26" s="194"/>
      <c r="L26" s="195" t="str">
        <f t="shared" ref="L26:M26" si="29">H26</f>
        <v/>
      </c>
      <c r="M26" s="196">
        <f t="shared" si="29"/>
        <v>0</v>
      </c>
      <c r="N26" s="197">
        <f t="shared" si="3"/>
        <v>0</v>
      </c>
      <c r="O26" s="197">
        <f t="shared" si="4"/>
        <v>46178</v>
      </c>
      <c r="P26" s="8"/>
      <c r="Q26" s="199"/>
      <c r="R26" s="199">
        <v>0.0</v>
      </c>
      <c r="S26" s="197">
        <v>0.0</v>
      </c>
      <c r="T26" s="197">
        <v>46178.0</v>
      </c>
      <c r="U26" s="8"/>
      <c r="V26" s="216"/>
      <c r="Y26" s="201"/>
      <c r="Z26" s="201">
        <v>0.0</v>
      </c>
      <c r="AA26" s="202"/>
      <c r="AB26" s="203" t="str">
        <f t="shared" si="5"/>
        <v/>
      </c>
      <c r="AC26" s="203"/>
      <c r="AD26" s="203"/>
      <c r="AE26" s="203"/>
      <c r="AF26" s="203"/>
    </row>
    <row r="27" ht="15.75" customHeight="1">
      <c r="A27" s="204"/>
      <c r="B27" s="222"/>
      <c r="C27" s="223"/>
      <c r="D27" s="224"/>
      <c r="E27" s="220"/>
      <c r="F27" s="239" t="str">
        <f>IF(COUNTIF(LEAVE!A:A,H:H)&gt;0,TODAY(),"")</f>
        <v/>
      </c>
      <c r="G27" s="208" t="str">
        <f>IF(countif(TODAY!$C$24,$H$2:$H1000),today(),"")</f>
        <v/>
      </c>
      <c r="H27" s="191"/>
      <c r="I27" s="192">
        <f t="shared" si="6"/>
        <v>0</v>
      </c>
      <c r="J27" s="213"/>
      <c r="K27" s="194"/>
      <c r="L27" s="195" t="str">
        <f t="shared" ref="L27:M27" si="30">H27</f>
        <v/>
      </c>
      <c r="M27" s="196">
        <f t="shared" si="30"/>
        <v>0</v>
      </c>
      <c r="N27" s="197">
        <f t="shared" si="3"/>
        <v>0</v>
      </c>
      <c r="O27" s="197">
        <f t="shared" si="4"/>
        <v>46178</v>
      </c>
      <c r="P27" s="8"/>
      <c r="Q27" s="199"/>
      <c r="R27" s="199">
        <v>0.0</v>
      </c>
      <c r="S27" s="197">
        <v>0.0</v>
      </c>
      <c r="T27" s="197">
        <v>46178.0</v>
      </c>
      <c r="U27" s="8"/>
      <c r="V27" s="216"/>
      <c r="Y27" s="201"/>
      <c r="Z27" s="201">
        <v>0.0</v>
      </c>
      <c r="AA27" s="202"/>
      <c r="AB27" s="203"/>
      <c r="AC27" s="203"/>
      <c r="AD27" s="203"/>
      <c r="AE27" s="203"/>
      <c r="AF27" s="203"/>
    </row>
    <row r="28" ht="15.75" customHeight="1">
      <c r="A28" s="204"/>
      <c r="B28" s="222"/>
      <c r="C28" s="223"/>
      <c r="D28" s="224"/>
      <c r="E28" s="3"/>
      <c r="F28" s="239" t="str">
        <f>IF(COUNTIF(LEAVE!A:A,H:H)&gt;0,TODAY(),"")</f>
        <v/>
      </c>
      <c r="G28" s="208" t="str">
        <f>IF(countif(TODAY!$C$24,$H$2:$H1000),today(),"")</f>
        <v/>
      </c>
      <c r="H28" s="191"/>
      <c r="I28" s="192">
        <f t="shared" si="6"/>
        <v>0</v>
      </c>
      <c r="J28" s="213"/>
      <c r="K28" s="194"/>
      <c r="L28" s="195" t="str">
        <f t="shared" ref="L28:M28" si="31">H28</f>
        <v/>
      </c>
      <c r="M28" s="196">
        <f t="shared" si="31"/>
        <v>0</v>
      </c>
      <c r="N28" s="197">
        <f t="shared" si="3"/>
        <v>0</v>
      </c>
      <c r="O28" s="197">
        <f t="shared" si="4"/>
        <v>46178</v>
      </c>
      <c r="P28" s="8"/>
      <c r="Q28" s="199"/>
      <c r="R28" s="199">
        <v>0.0</v>
      </c>
      <c r="S28" s="197">
        <v>0.0</v>
      </c>
      <c r="T28" s="197">
        <v>46178.0</v>
      </c>
      <c r="U28" s="8"/>
      <c r="V28" s="8"/>
      <c r="W28" s="221"/>
      <c r="X28" s="221"/>
      <c r="Y28" s="201"/>
      <c r="Z28" s="201">
        <v>0.0</v>
      </c>
    </row>
    <row r="29" ht="15.75" customHeight="1">
      <c r="A29" s="204"/>
      <c r="B29" s="222"/>
      <c r="C29" s="223"/>
      <c r="D29" s="224"/>
      <c r="E29" s="3"/>
      <c r="F29" s="239" t="str">
        <f>IF(COUNTIF(LEAVE!A:A,H:H)&gt;0,TODAY(),"")</f>
        <v/>
      </c>
      <c r="G29" s="208" t="str">
        <f>IF(countif(TODAY!$C$24,$H$2:$H1000),today(),"")</f>
        <v/>
      </c>
      <c r="H29" s="191"/>
      <c r="I29" s="192">
        <f t="shared" si="6"/>
        <v>0</v>
      </c>
      <c r="J29" s="213"/>
      <c r="K29" s="194"/>
      <c r="L29" s="195" t="str">
        <f t="shared" ref="L29:M29" si="32">H29</f>
        <v/>
      </c>
      <c r="M29" s="196">
        <f t="shared" si="32"/>
        <v>0</v>
      </c>
      <c r="N29" s="197">
        <f t="shared" si="3"/>
        <v>0</v>
      </c>
      <c r="O29" s="197">
        <f t="shared" si="4"/>
        <v>46178</v>
      </c>
      <c r="P29" s="8"/>
      <c r="Q29" s="199"/>
      <c r="R29" s="199">
        <v>0.0</v>
      </c>
      <c r="S29" s="197">
        <v>0.0</v>
      </c>
      <c r="T29" s="197">
        <v>46178.0</v>
      </c>
      <c r="U29" s="8"/>
      <c r="V29" s="8"/>
      <c r="W29" s="221"/>
      <c r="X29" s="221"/>
      <c r="Y29" s="201"/>
      <c r="Z29" s="201"/>
    </row>
    <row r="30" ht="15.75" customHeight="1">
      <c r="A30" s="204"/>
      <c r="B30" s="222"/>
      <c r="C30" s="223"/>
      <c r="D30" s="224"/>
      <c r="E30" s="3"/>
      <c r="F30" s="239" t="str">
        <f>IF(COUNTIF(LEAVE!A:A,H:H)&gt;0,TODAY(),"")</f>
        <v/>
      </c>
      <c r="G30" s="208" t="str">
        <f>IF(countif(TODAY!$C$24,$H$2:$H1000),today(),"")</f>
        <v/>
      </c>
      <c r="H30" s="191"/>
      <c r="I30" s="192">
        <f t="shared" si="6"/>
        <v>0</v>
      </c>
      <c r="J30" s="213"/>
      <c r="K30" s="194"/>
      <c r="L30" s="195" t="str">
        <f t="shared" ref="L30:M30" si="33">H30</f>
        <v/>
      </c>
      <c r="M30" s="196">
        <f t="shared" si="33"/>
        <v>0</v>
      </c>
      <c r="N30" s="197">
        <f t="shared" si="3"/>
        <v>0</v>
      </c>
      <c r="O30" s="197">
        <f t="shared" si="4"/>
        <v>46178</v>
      </c>
      <c r="P30" s="8"/>
      <c r="Q30" s="199"/>
      <c r="R30" s="199">
        <v>0.0</v>
      </c>
      <c r="S30" s="197">
        <v>0.0</v>
      </c>
      <c r="T30" s="197">
        <v>46178.0</v>
      </c>
      <c r="U30" s="8"/>
      <c r="V30" s="8"/>
      <c r="W30" s="221"/>
      <c r="X30" s="221"/>
      <c r="Y30" s="201"/>
      <c r="Z30" s="201"/>
    </row>
    <row r="31" ht="15.75" customHeight="1">
      <c r="A31" s="204"/>
      <c r="B31" s="222"/>
      <c r="C31" s="223"/>
      <c r="D31" s="224"/>
      <c r="E31" s="3"/>
      <c r="F31" s="239" t="str">
        <f>IF(COUNTIF(LEAVE!A:A,H:H)&gt;0,TODAY(),"")</f>
        <v/>
      </c>
      <c r="G31" s="208" t="str">
        <f>IF(countif(TODAY!$C$24,$H$2:$H1000),today(),"")</f>
        <v/>
      </c>
      <c r="H31" s="191"/>
      <c r="I31" s="192">
        <f t="shared" si="6"/>
        <v>0</v>
      </c>
      <c r="J31" s="213"/>
      <c r="K31" s="194"/>
      <c r="L31" s="195" t="str">
        <f t="shared" ref="L31:M31" si="34">H31</f>
        <v/>
      </c>
      <c r="M31" s="196">
        <f t="shared" si="34"/>
        <v>0</v>
      </c>
      <c r="N31" s="197">
        <f t="shared" si="3"/>
        <v>0</v>
      </c>
      <c r="O31" s="197">
        <f t="shared" si="4"/>
        <v>46178</v>
      </c>
      <c r="P31" s="8"/>
      <c r="Q31" s="199"/>
      <c r="R31" s="199">
        <v>0.0</v>
      </c>
      <c r="S31" s="197">
        <v>0.0</v>
      </c>
      <c r="T31" s="197">
        <v>46178.0</v>
      </c>
      <c r="U31" s="8"/>
      <c r="V31" s="8"/>
      <c r="Y31" s="201"/>
      <c r="Z31" s="201"/>
    </row>
    <row r="32" ht="15.75" customHeight="1">
      <c r="A32" s="204"/>
      <c r="B32" s="222"/>
      <c r="C32" s="223"/>
      <c r="D32" s="224"/>
      <c r="E32" s="3"/>
      <c r="F32" s="3"/>
      <c r="G32" s="3"/>
      <c r="H32" s="3"/>
      <c r="J32" s="226"/>
      <c r="K32" s="3"/>
      <c r="L32" s="3"/>
      <c r="O32" s="227"/>
      <c r="Q32" s="94"/>
      <c r="R32" s="94"/>
      <c r="S32" s="94"/>
      <c r="T32" s="94"/>
      <c r="Y32" s="201"/>
      <c r="Z32" s="201"/>
    </row>
    <row r="33" ht="15.75" customHeight="1">
      <c r="A33" s="204"/>
      <c r="B33" s="222"/>
      <c r="C33" s="223"/>
      <c r="D33" s="249"/>
      <c r="E33" s="3"/>
      <c r="F33" s="3"/>
      <c r="G33" s="3"/>
      <c r="H33" s="3"/>
      <c r="J33" s="226"/>
      <c r="K33" s="3"/>
      <c r="L33" s="3"/>
      <c r="O33" s="227"/>
      <c r="Q33" s="94"/>
      <c r="R33" s="94"/>
      <c r="S33" s="94"/>
      <c r="T33" s="94"/>
      <c r="Y33" s="201"/>
      <c r="Z33" s="201"/>
    </row>
    <row r="34" ht="15.75" customHeight="1">
      <c r="A34" s="204"/>
      <c r="B34" s="222"/>
      <c r="C34" s="223"/>
      <c r="D34" s="249"/>
      <c r="E34" s="3"/>
      <c r="F34" s="3"/>
      <c r="G34" s="3"/>
      <c r="H34" s="3"/>
      <c r="J34" s="226"/>
      <c r="K34" s="3"/>
      <c r="L34" s="3"/>
      <c r="O34" s="227"/>
      <c r="Q34" s="94"/>
      <c r="R34" s="94"/>
      <c r="S34" s="94"/>
      <c r="T34" s="94"/>
      <c r="Y34" s="201"/>
      <c r="Z34" s="201"/>
    </row>
    <row r="35" ht="15.75" customHeight="1">
      <c r="A35" s="204"/>
      <c r="B35" s="222"/>
      <c r="C35" s="223"/>
      <c r="D35" s="249"/>
      <c r="E35" s="3"/>
      <c r="F35" s="3"/>
      <c r="G35" s="3"/>
      <c r="H35" s="3"/>
      <c r="J35" s="226"/>
      <c r="K35" s="3"/>
      <c r="L35" s="3"/>
      <c r="O35" s="227"/>
      <c r="Q35" s="94"/>
      <c r="R35" s="94"/>
      <c r="S35" s="94"/>
      <c r="T35" s="94"/>
      <c r="Y35" s="201" t="s">
        <v>92</v>
      </c>
      <c r="Z35" s="201"/>
    </row>
    <row r="36" ht="15.75" customHeight="1">
      <c r="A36" s="204"/>
      <c r="B36" s="222"/>
      <c r="C36" s="223"/>
      <c r="D36" s="249"/>
      <c r="E36" s="3"/>
      <c r="F36" s="3"/>
      <c r="G36" s="3"/>
      <c r="H36" s="3"/>
      <c r="J36" s="226"/>
      <c r="K36" s="3"/>
      <c r="L36" s="3"/>
      <c r="O36" s="227"/>
      <c r="Q36" s="94"/>
      <c r="R36" s="94"/>
      <c r="S36" s="94"/>
      <c r="T36" s="94"/>
      <c r="Y36" s="201" t="s">
        <v>92</v>
      </c>
      <c r="Z36" s="201"/>
    </row>
    <row r="37" ht="15.75" customHeight="1">
      <c r="A37" s="204"/>
      <c r="B37" s="222"/>
      <c r="C37" s="223"/>
      <c r="D37" s="230"/>
      <c r="E37" s="3"/>
      <c r="F37" s="3"/>
      <c r="G37" s="3"/>
      <c r="H37" s="3"/>
      <c r="J37" s="226"/>
      <c r="K37" s="3"/>
      <c r="L37" s="3"/>
      <c r="O37" s="227"/>
      <c r="Q37" s="94"/>
      <c r="R37" s="94"/>
      <c r="S37" s="94"/>
      <c r="T37" s="94"/>
      <c r="Y37" s="201" t="s">
        <v>92</v>
      </c>
      <c r="Z37" s="201"/>
    </row>
    <row r="38" ht="15.75" customHeight="1">
      <c r="A38" s="204"/>
      <c r="B38" s="222"/>
      <c r="C38" s="223"/>
      <c r="D38" s="230"/>
      <c r="E38" s="3"/>
      <c r="F38" s="3"/>
      <c r="G38" s="3"/>
      <c r="H38" s="3"/>
      <c r="J38" s="226"/>
      <c r="K38" s="3"/>
      <c r="L38" s="3"/>
      <c r="O38" s="227"/>
      <c r="Q38" s="94"/>
      <c r="R38" s="94"/>
      <c r="S38" s="94"/>
      <c r="T38" s="94"/>
      <c r="Y38" s="94" t="s">
        <v>92</v>
      </c>
    </row>
    <row r="39" ht="15.75" customHeight="1">
      <c r="A39" s="204"/>
      <c r="B39" s="222"/>
      <c r="C39" s="223"/>
      <c r="D39" s="230"/>
      <c r="E39" s="3"/>
      <c r="F39" s="3"/>
      <c r="G39" s="3"/>
      <c r="H39" s="3"/>
      <c r="J39" s="226"/>
      <c r="K39" s="3"/>
      <c r="L39" s="3"/>
      <c r="O39" s="227"/>
      <c r="Q39" s="94"/>
      <c r="R39" s="94"/>
      <c r="S39" s="94"/>
      <c r="T39" s="94"/>
      <c r="Y39" s="94" t="s">
        <v>92</v>
      </c>
    </row>
    <row r="40" ht="15.75" customHeight="1">
      <c r="A40" s="204"/>
      <c r="B40" s="222"/>
      <c r="C40" s="223"/>
      <c r="D40" s="231"/>
      <c r="E40" s="3"/>
      <c r="F40" s="3"/>
      <c r="G40" s="3"/>
      <c r="H40" s="3"/>
      <c r="J40" s="226"/>
      <c r="K40" s="3"/>
      <c r="L40" s="3"/>
      <c r="O40" s="227"/>
      <c r="Q40" s="94"/>
      <c r="R40" s="94"/>
      <c r="S40" s="94"/>
      <c r="T40" s="94"/>
      <c r="Y40" s="94" t="s">
        <v>92</v>
      </c>
    </row>
    <row r="41" ht="15.75" customHeight="1">
      <c r="A41" s="204"/>
      <c r="B41" s="222"/>
      <c r="C41" s="223"/>
      <c r="D41" s="231"/>
      <c r="E41" s="3"/>
      <c r="F41" s="3"/>
      <c r="G41" s="3"/>
      <c r="H41" s="3"/>
      <c r="J41" s="226"/>
      <c r="K41" s="3"/>
      <c r="L41" s="3"/>
      <c r="O41" s="227"/>
      <c r="Q41" s="94"/>
      <c r="R41" s="94"/>
      <c r="S41" s="94"/>
      <c r="T41" s="94"/>
      <c r="Y41" s="94" t="s">
        <v>92</v>
      </c>
    </row>
    <row r="42" ht="15.75" customHeight="1">
      <c r="A42" s="204"/>
      <c r="B42" s="222"/>
      <c r="C42" s="223"/>
      <c r="D42" s="231"/>
      <c r="E42" s="3"/>
      <c r="F42" s="3"/>
      <c r="G42" s="3"/>
      <c r="H42" s="3"/>
      <c r="J42" s="226"/>
      <c r="K42" s="3"/>
      <c r="L42" s="3"/>
      <c r="O42" s="227"/>
      <c r="Q42" s="94"/>
      <c r="R42" s="94"/>
      <c r="S42" s="94"/>
      <c r="T42" s="94"/>
      <c r="Y42" s="94" t="s">
        <v>92</v>
      </c>
    </row>
    <row r="43" ht="15.75" customHeight="1">
      <c r="A43" s="204"/>
      <c r="B43" s="222"/>
      <c r="C43" s="223"/>
      <c r="D43" s="231"/>
      <c r="E43" s="3"/>
      <c r="F43" s="3"/>
      <c r="G43" s="3"/>
      <c r="H43" s="3"/>
      <c r="J43" s="226"/>
      <c r="K43" s="3"/>
      <c r="L43" s="3"/>
      <c r="O43" s="227"/>
      <c r="Q43" s="94"/>
      <c r="R43" s="94"/>
      <c r="S43" s="94"/>
      <c r="T43" s="94"/>
      <c r="Y43" s="94" t="s">
        <v>92</v>
      </c>
    </row>
    <row r="44" ht="15.75" customHeight="1">
      <c r="A44" s="204"/>
      <c r="B44" s="222"/>
      <c r="C44" s="223"/>
      <c r="D44" s="231"/>
      <c r="E44" s="3"/>
      <c r="F44" s="3"/>
      <c r="G44" s="3"/>
      <c r="H44" s="3"/>
      <c r="J44" s="226"/>
      <c r="K44" s="3"/>
      <c r="L44" s="3"/>
      <c r="O44" s="227"/>
      <c r="Q44" s="94"/>
      <c r="R44" s="94"/>
      <c r="S44" s="94"/>
      <c r="T44" s="94"/>
      <c r="Y44" s="94" t="s">
        <v>92</v>
      </c>
    </row>
    <row r="45" ht="15.75" customHeight="1">
      <c r="A45" s="204"/>
      <c r="B45" s="222"/>
      <c r="C45" s="223"/>
      <c r="D45" s="231"/>
      <c r="E45" s="3"/>
      <c r="F45" s="3"/>
      <c r="G45" s="3"/>
      <c r="H45" s="3"/>
      <c r="J45" s="226"/>
      <c r="K45" s="3"/>
      <c r="L45" s="3"/>
      <c r="O45" s="227"/>
      <c r="Q45" s="94"/>
      <c r="R45" s="94"/>
      <c r="S45" s="94"/>
      <c r="T45" s="94"/>
      <c r="Y45" s="94" t="s">
        <v>92</v>
      </c>
    </row>
    <row r="46" ht="15.75" customHeight="1">
      <c r="A46" s="204"/>
      <c r="B46" s="222"/>
      <c r="C46" s="206"/>
      <c r="D46" s="207"/>
      <c r="E46" s="3"/>
      <c r="F46" s="3"/>
      <c r="G46" s="3"/>
      <c r="H46" s="3"/>
      <c r="J46" s="226"/>
      <c r="K46" s="3"/>
      <c r="L46" s="3"/>
      <c r="O46" s="227"/>
      <c r="Q46" s="94"/>
      <c r="R46" s="94"/>
      <c r="S46" s="94"/>
      <c r="T46" s="94"/>
    </row>
    <row r="47" ht="15.75" customHeight="1">
      <c r="A47" s="204"/>
      <c r="B47" s="222"/>
      <c r="C47" s="223"/>
      <c r="D47" s="231"/>
      <c r="E47" s="3"/>
      <c r="F47" s="3"/>
      <c r="G47" s="3"/>
      <c r="H47" s="3"/>
      <c r="J47" s="226"/>
      <c r="K47" s="3"/>
      <c r="L47" s="3"/>
      <c r="O47" s="227"/>
      <c r="Q47" s="94"/>
      <c r="R47" s="94"/>
      <c r="S47" s="94"/>
      <c r="T47" s="94"/>
    </row>
    <row r="48" ht="15.75" customHeight="1">
      <c r="A48" s="204"/>
      <c r="B48" s="222"/>
      <c r="C48" s="223"/>
      <c r="D48" s="231"/>
      <c r="E48" s="3"/>
      <c r="F48" s="3"/>
      <c r="G48" s="3"/>
      <c r="H48" s="3"/>
      <c r="J48" s="226"/>
      <c r="K48" s="3"/>
      <c r="L48" s="3"/>
      <c r="O48" s="227"/>
      <c r="Q48" s="94"/>
      <c r="R48" s="94"/>
      <c r="S48" s="94"/>
      <c r="T48" s="94"/>
    </row>
    <row r="49" ht="15.75" customHeight="1">
      <c r="A49" s="204"/>
      <c r="B49" s="222"/>
      <c r="C49" s="223"/>
      <c r="D49" s="231"/>
      <c r="E49" s="3"/>
      <c r="F49" s="3"/>
      <c r="G49" s="3"/>
      <c r="H49" s="3"/>
      <c r="J49" s="226"/>
      <c r="K49" s="3"/>
      <c r="L49" s="3"/>
      <c r="O49" s="227"/>
      <c r="Q49" s="94"/>
      <c r="R49" s="94"/>
      <c r="S49" s="94"/>
      <c r="T49" s="94"/>
    </row>
    <row r="50" ht="15.75" customHeight="1">
      <c r="A50" s="204"/>
      <c r="B50" s="222"/>
      <c r="C50" s="223"/>
      <c r="D50" s="231"/>
      <c r="E50" s="3"/>
      <c r="F50" s="3"/>
      <c r="G50" s="3"/>
      <c r="H50" s="3"/>
      <c r="J50" s="226"/>
      <c r="K50" s="3"/>
      <c r="L50" s="3"/>
      <c r="O50" s="227"/>
      <c r="Q50" s="94"/>
      <c r="R50" s="94"/>
      <c r="S50" s="94"/>
      <c r="T50" s="94"/>
    </row>
    <row r="51" ht="15.75" customHeight="1">
      <c r="A51" s="204"/>
      <c r="B51" s="222"/>
      <c r="C51" s="223"/>
      <c r="D51" s="231"/>
      <c r="E51" s="3"/>
      <c r="F51" s="3"/>
      <c r="G51" s="3"/>
      <c r="H51" s="3"/>
      <c r="J51" s="226"/>
      <c r="K51" s="3"/>
      <c r="L51" s="3"/>
      <c r="O51" s="227"/>
      <c r="Q51" s="94"/>
      <c r="R51" s="94"/>
      <c r="S51" s="94"/>
      <c r="T51" s="94"/>
    </row>
    <row r="52" ht="15.75" customHeight="1">
      <c r="A52" s="204"/>
      <c r="B52" s="222"/>
      <c r="C52" s="223"/>
      <c r="D52" s="231"/>
      <c r="E52" s="3"/>
      <c r="F52" s="3"/>
      <c r="G52" s="3"/>
      <c r="H52" s="3"/>
      <c r="J52" s="226"/>
      <c r="K52" s="3"/>
      <c r="L52" s="3"/>
      <c r="O52" s="227"/>
      <c r="Q52" s="94"/>
      <c r="R52" s="94"/>
      <c r="S52" s="94"/>
      <c r="T52" s="94"/>
    </row>
    <row r="53" ht="15.75" customHeight="1">
      <c r="A53" s="204"/>
      <c r="B53" s="222"/>
      <c r="C53" s="223"/>
      <c r="D53" s="231"/>
      <c r="E53" s="3"/>
      <c r="F53" s="3"/>
      <c r="G53" s="3"/>
      <c r="H53" s="3"/>
      <c r="J53" s="226"/>
      <c r="K53" s="3"/>
      <c r="L53" s="3"/>
      <c r="O53" s="227"/>
      <c r="Q53" s="94"/>
      <c r="R53" s="94"/>
      <c r="S53" s="94"/>
      <c r="T53" s="94"/>
    </row>
    <row r="54" ht="15.75" customHeight="1">
      <c r="A54" s="204"/>
      <c r="B54" s="222"/>
      <c r="C54" s="223"/>
      <c r="D54" s="231"/>
      <c r="E54" s="3"/>
      <c r="F54" s="3"/>
      <c r="G54" s="3"/>
      <c r="H54" s="3"/>
      <c r="J54" s="226"/>
      <c r="K54" s="3"/>
      <c r="L54" s="3"/>
      <c r="O54" s="227"/>
      <c r="Q54" s="94"/>
      <c r="R54" s="94"/>
      <c r="S54" s="94"/>
      <c r="T54" s="94"/>
    </row>
    <row r="55" ht="15.75" customHeight="1">
      <c r="A55" s="204"/>
      <c r="B55" s="222"/>
      <c r="C55" s="223"/>
      <c r="D55" s="231"/>
      <c r="E55" s="3"/>
      <c r="F55" s="3"/>
      <c r="G55" s="3"/>
      <c r="H55" s="3"/>
      <c r="J55" s="226"/>
      <c r="K55" s="3"/>
      <c r="L55" s="3"/>
      <c r="O55" s="227"/>
      <c r="Q55" s="94"/>
      <c r="R55" s="94"/>
      <c r="S55" s="94"/>
      <c r="T55" s="94"/>
    </row>
    <row r="56" ht="15.75" customHeight="1">
      <c r="A56" s="204"/>
      <c r="B56" s="222"/>
      <c r="C56" s="223"/>
      <c r="D56" s="231"/>
      <c r="E56" s="3"/>
      <c r="F56" s="3"/>
      <c r="G56" s="3"/>
      <c r="H56" s="3"/>
      <c r="J56" s="226"/>
      <c r="K56" s="3"/>
      <c r="L56" s="3"/>
      <c r="O56" s="227"/>
      <c r="Q56" s="94"/>
      <c r="R56" s="94"/>
      <c r="S56" s="94"/>
      <c r="T56" s="94"/>
    </row>
    <row r="57" ht="15.75" customHeight="1">
      <c r="A57" s="204"/>
      <c r="B57" s="222"/>
      <c r="C57" s="223"/>
      <c r="D57" s="231"/>
      <c r="E57" s="3"/>
      <c r="F57" s="3"/>
      <c r="G57" s="3"/>
      <c r="H57" s="3"/>
      <c r="J57" s="226"/>
      <c r="K57" s="3"/>
      <c r="L57" s="3"/>
      <c r="O57" s="227"/>
      <c r="Q57" s="94"/>
      <c r="R57" s="94"/>
      <c r="S57" s="94"/>
      <c r="T57" s="94"/>
    </row>
    <row r="58" ht="15.75" customHeight="1">
      <c r="A58" s="204"/>
      <c r="B58" s="222"/>
      <c r="C58" s="223"/>
      <c r="D58" s="231"/>
      <c r="E58" s="3"/>
      <c r="F58" s="3"/>
      <c r="G58" s="3"/>
      <c r="H58" s="3"/>
      <c r="J58" s="226"/>
      <c r="K58" s="3"/>
      <c r="L58" s="3"/>
      <c r="O58" s="227"/>
      <c r="Q58" s="94"/>
      <c r="R58" s="94"/>
      <c r="S58" s="94"/>
      <c r="T58" s="94"/>
    </row>
    <row r="59" ht="15.75" customHeight="1">
      <c r="A59" s="204"/>
      <c r="B59" s="222"/>
      <c r="C59" s="223"/>
      <c r="D59" s="231"/>
      <c r="E59" s="3"/>
      <c r="F59" s="3"/>
      <c r="G59" s="3"/>
      <c r="H59" s="3"/>
      <c r="J59" s="226"/>
      <c r="K59" s="3"/>
      <c r="L59" s="3"/>
      <c r="O59" s="227"/>
      <c r="Q59" s="94"/>
      <c r="R59" s="94"/>
      <c r="S59" s="94"/>
      <c r="T59" s="94"/>
    </row>
    <row r="60" ht="15.75" customHeight="1">
      <c r="A60" s="204"/>
      <c r="B60" s="222"/>
      <c r="C60" s="223"/>
      <c r="D60" s="231"/>
      <c r="E60" s="3"/>
      <c r="F60" s="3"/>
      <c r="G60" s="3"/>
      <c r="H60" s="3"/>
      <c r="J60" s="226"/>
      <c r="K60" s="3"/>
      <c r="L60" s="3"/>
      <c r="O60" s="227"/>
      <c r="Q60" s="94"/>
      <c r="R60" s="94"/>
      <c r="S60" s="94"/>
      <c r="T60" s="94"/>
    </row>
    <row r="61" ht="15.75" customHeight="1">
      <c r="A61" s="204"/>
      <c r="B61" s="222"/>
      <c r="C61" s="223"/>
      <c r="D61" s="231"/>
      <c r="E61" s="3"/>
      <c r="F61" s="3"/>
      <c r="G61" s="3"/>
      <c r="H61" s="3"/>
      <c r="J61" s="226"/>
      <c r="K61" s="3"/>
      <c r="L61" s="3"/>
      <c r="O61" s="227"/>
      <c r="Q61" s="94"/>
      <c r="R61" s="94"/>
      <c r="S61" s="94"/>
      <c r="T61" s="94"/>
    </row>
    <row r="62" ht="15.75" customHeight="1">
      <c r="A62" s="204"/>
      <c r="B62" s="222"/>
      <c r="C62" s="223"/>
      <c r="D62" s="231"/>
      <c r="E62" s="3"/>
      <c r="F62" s="3"/>
      <c r="G62" s="3"/>
      <c r="H62" s="3"/>
      <c r="J62" s="226"/>
      <c r="K62" s="3"/>
      <c r="L62" s="3"/>
      <c r="O62" s="227"/>
      <c r="Q62" s="94"/>
      <c r="R62" s="94"/>
      <c r="S62" s="94"/>
      <c r="T62" s="94"/>
    </row>
    <row r="63" ht="15.75" customHeight="1">
      <c r="A63" s="204"/>
      <c r="B63" s="222"/>
      <c r="C63" s="223"/>
      <c r="D63" s="231"/>
      <c r="E63" s="3"/>
      <c r="F63" s="3"/>
      <c r="G63" s="3"/>
      <c r="H63" s="3"/>
      <c r="J63" s="226"/>
      <c r="K63" s="3"/>
      <c r="L63" s="3"/>
      <c r="O63" s="227"/>
      <c r="Q63" s="94"/>
      <c r="R63" s="94"/>
      <c r="S63" s="94"/>
      <c r="T63" s="94"/>
    </row>
    <row r="64" ht="15.75" customHeight="1">
      <c r="A64" s="204"/>
      <c r="B64" s="222"/>
      <c r="C64" s="223"/>
      <c r="D64" s="231"/>
      <c r="E64" s="3"/>
      <c r="F64" s="3"/>
      <c r="G64" s="3"/>
      <c r="H64" s="3"/>
      <c r="J64" s="226"/>
      <c r="K64" s="3"/>
      <c r="L64" s="3"/>
      <c r="O64" s="227"/>
      <c r="Q64" s="94"/>
      <c r="R64" s="94"/>
      <c r="S64" s="94"/>
      <c r="T64" s="94"/>
    </row>
    <row r="65" ht="15.75" customHeight="1">
      <c r="A65" s="204"/>
      <c r="B65" s="222"/>
      <c r="C65" s="223"/>
      <c r="D65" s="231"/>
      <c r="E65" s="3"/>
      <c r="F65" s="3"/>
      <c r="G65" s="3"/>
      <c r="H65" s="3"/>
      <c r="J65" s="226"/>
      <c r="K65" s="3"/>
      <c r="L65" s="3"/>
      <c r="O65" s="227"/>
      <c r="Q65" s="94"/>
      <c r="R65" s="94"/>
      <c r="S65" s="94"/>
      <c r="T65" s="94"/>
    </row>
    <row r="66" ht="15.75" customHeight="1">
      <c r="A66" s="204"/>
      <c r="B66" s="222"/>
      <c r="C66" s="223"/>
      <c r="D66" s="231"/>
      <c r="E66" s="3"/>
      <c r="F66" s="3"/>
      <c r="G66" s="3"/>
      <c r="H66" s="3"/>
      <c r="J66" s="226"/>
      <c r="K66" s="3"/>
      <c r="L66" s="3"/>
      <c r="O66" s="227"/>
      <c r="Q66" s="94"/>
      <c r="R66" s="94"/>
      <c r="S66" s="94"/>
      <c r="T66" s="94"/>
    </row>
    <row r="67" ht="15.75" customHeight="1">
      <c r="A67" s="234"/>
      <c r="B67" s="222"/>
      <c r="C67" s="223"/>
      <c r="D67" s="207"/>
      <c r="E67" s="3"/>
      <c r="F67" s="3"/>
      <c r="G67" s="3"/>
      <c r="H67" s="3"/>
      <c r="J67" s="226"/>
      <c r="K67" s="3"/>
      <c r="L67" s="3"/>
      <c r="O67" s="227"/>
      <c r="Q67" s="94"/>
      <c r="R67" s="94"/>
      <c r="S67" s="94"/>
      <c r="T67" s="94"/>
    </row>
    <row r="68" ht="15.75" customHeight="1">
      <c r="A68" s="234"/>
      <c r="B68" s="222"/>
      <c r="C68" s="223"/>
      <c r="D68" s="235"/>
      <c r="E68" s="3"/>
      <c r="F68" s="3"/>
      <c r="G68" s="3"/>
      <c r="H68" s="3"/>
      <c r="J68" s="226"/>
      <c r="K68" s="3"/>
      <c r="L68" s="3"/>
      <c r="O68" s="227"/>
      <c r="Q68" s="94"/>
      <c r="R68" s="94"/>
      <c r="S68" s="94"/>
      <c r="T68" s="94"/>
    </row>
    <row r="69" ht="15.75" customHeight="1">
      <c r="A69" s="234"/>
      <c r="B69" s="222"/>
      <c r="C69" s="223"/>
      <c r="D69" s="235"/>
      <c r="E69" s="3"/>
      <c r="F69" s="3"/>
      <c r="G69" s="3"/>
      <c r="H69" s="3"/>
      <c r="J69" s="226"/>
      <c r="K69" s="3"/>
      <c r="L69" s="3"/>
      <c r="O69" s="227"/>
      <c r="Q69" s="94"/>
      <c r="R69" s="94"/>
      <c r="S69" s="94"/>
      <c r="T69" s="94"/>
    </row>
    <row r="70" ht="15.75" customHeight="1">
      <c r="A70" s="234"/>
      <c r="B70" s="222"/>
      <c r="C70" s="223"/>
      <c r="D70" s="235"/>
      <c r="E70" s="3"/>
      <c r="F70" s="3"/>
      <c r="G70" s="3"/>
      <c r="H70" s="3"/>
      <c r="J70" s="226"/>
      <c r="K70" s="3"/>
      <c r="L70" s="3"/>
      <c r="O70" s="227"/>
      <c r="Q70" s="94"/>
      <c r="R70" s="94"/>
      <c r="S70" s="94"/>
      <c r="T70" s="94"/>
    </row>
    <row r="71" ht="15.75" customHeight="1">
      <c r="A71" s="234"/>
      <c r="B71" s="222"/>
      <c r="C71" s="223"/>
      <c r="D71" s="235"/>
      <c r="E71" s="3"/>
      <c r="F71" s="3"/>
      <c r="G71" s="3"/>
      <c r="H71" s="3"/>
      <c r="J71" s="226"/>
      <c r="K71" s="3"/>
      <c r="L71" s="3"/>
      <c r="O71" s="227"/>
      <c r="Q71" s="94"/>
      <c r="R71" s="94"/>
      <c r="S71" s="94"/>
      <c r="T71" s="94"/>
    </row>
    <row r="72" ht="15.75" customHeight="1">
      <c r="A72" s="234"/>
      <c r="B72" s="222"/>
      <c r="C72" s="223"/>
      <c r="D72" s="235"/>
      <c r="E72" s="3"/>
      <c r="F72" s="3"/>
      <c r="G72" s="3"/>
      <c r="H72" s="3"/>
      <c r="J72" s="226"/>
      <c r="K72" s="3"/>
      <c r="L72" s="3"/>
      <c r="O72" s="227"/>
      <c r="Q72" s="94"/>
      <c r="R72" s="94"/>
      <c r="S72" s="94"/>
      <c r="T72" s="94"/>
    </row>
    <row r="73" ht="15.75" customHeight="1">
      <c r="A73" s="234"/>
      <c r="B73" s="222"/>
      <c r="C73" s="223"/>
      <c r="D73" s="235"/>
      <c r="E73" s="3"/>
      <c r="F73" s="3"/>
      <c r="G73" s="3"/>
      <c r="H73" s="3"/>
      <c r="J73" s="226"/>
      <c r="K73" s="3"/>
      <c r="L73" s="3"/>
      <c r="O73" s="227"/>
      <c r="Q73" s="94"/>
      <c r="R73" s="94"/>
      <c r="S73" s="94"/>
      <c r="T73" s="94"/>
    </row>
    <row r="74" ht="15.75" customHeight="1">
      <c r="A74" s="234"/>
      <c r="B74" s="222"/>
      <c r="C74" s="223"/>
      <c r="D74" s="235"/>
      <c r="E74" s="3"/>
      <c r="F74" s="3"/>
      <c r="G74" s="3"/>
      <c r="H74" s="3"/>
      <c r="J74" s="226"/>
      <c r="K74" s="3"/>
      <c r="L74" s="3"/>
      <c r="O74" s="227"/>
      <c r="Q74" s="94"/>
      <c r="R74" s="94"/>
      <c r="S74" s="94"/>
      <c r="T74" s="94"/>
    </row>
    <row r="75" ht="15.75" customHeight="1">
      <c r="A75" s="234"/>
      <c r="B75" s="222"/>
      <c r="C75" s="223"/>
      <c r="D75" s="235"/>
      <c r="E75" s="3"/>
      <c r="F75" s="3"/>
      <c r="G75" s="3"/>
      <c r="H75" s="3"/>
      <c r="J75" s="226"/>
      <c r="K75" s="3"/>
      <c r="L75" s="3"/>
      <c r="O75" s="227"/>
      <c r="Q75" s="94"/>
      <c r="R75" s="94"/>
      <c r="S75" s="94"/>
      <c r="T75" s="94"/>
    </row>
    <row r="76" ht="15.75" customHeight="1">
      <c r="A76" s="234"/>
      <c r="B76" s="222"/>
      <c r="C76" s="223"/>
      <c r="D76" s="235"/>
      <c r="E76" s="3"/>
      <c r="F76" s="3"/>
      <c r="G76" s="3"/>
      <c r="H76" s="3"/>
      <c r="J76" s="226"/>
      <c r="K76" s="3"/>
      <c r="L76" s="3"/>
      <c r="O76" s="227"/>
      <c r="Q76" s="94"/>
      <c r="R76" s="94"/>
      <c r="S76" s="94"/>
      <c r="T76" s="94"/>
    </row>
    <row r="77" ht="15.75" customHeight="1">
      <c r="A77" s="234"/>
      <c r="B77" s="222"/>
      <c r="C77" s="223"/>
      <c r="D77" s="235"/>
      <c r="E77" s="3"/>
      <c r="F77" s="3"/>
      <c r="G77" s="3"/>
      <c r="H77" s="3"/>
      <c r="J77" s="226"/>
      <c r="K77" s="3"/>
      <c r="L77" s="3"/>
      <c r="O77" s="227"/>
      <c r="Q77" s="94"/>
      <c r="R77" s="94"/>
      <c r="S77" s="94"/>
      <c r="T77" s="94"/>
    </row>
    <row r="78" ht="15.75" customHeight="1">
      <c r="A78" s="234"/>
      <c r="B78" s="222"/>
      <c r="C78" s="223"/>
      <c r="D78" s="235"/>
      <c r="E78" s="3"/>
      <c r="F78" s="3"/>
      <c r="G78" s="3"/>
      <c r="H78" s="3"/>
      <c r="J78" s="226"/>
      <c r="K78" s="3"/>
      <c r="L78" s="3"/>
      <c r="O78" s="227"/>
      <c r="Q78" s="94"/>
      <c r="R78" s="94"/>
      <c r="S78" s="94"/>
      <c r="T78" s="94"/>
    </row>
    <row r="79" ht="15.75" customHeight="1">
      <c r="A79" s="234"/>
      <c r="B79" s="222"/>
      <c r="C79" s="223"/>
      <c r="D79" s="235"/>
      <c r="E79" s="3"/>
      <c r="F79" s="3"/>
      <c r="G79" s="3"/>
      <c r="H79" s="3"/>
      <c r="J79" s="226"/>
      <c r="K79" s="3"/>
      <c r="L79" s="3"/>
      <c r="O79" s="227"/>
      <c r="Q79" s="94"/>
      <c r="R79" s="94"/>
      <c r="S79" s="94"/>
      <c r="T79" s="94"/>
    </row>
    <row r="80" ht="15.75" customHeight="1">
      <c r="A80" s="234"/>
      <c r="B80" s="222"/>
      <c r="C80" s="223"/>
      <c r="D80" s="235"/>
      <c r="E80" s="3"/>
      <c r="F80" s="3"/>
      <c r="G80" s="3"/>
      <c r="H80" s="3"/>
      <c r="J80" s="226"/>
      <c r="K80" s="3"/>
      <c r="L80" s="3"/>
      <c r="O80" s="227"/>
      <c r="Q80" s="94"/>
      <c r="R80" s="94"/>
      <c r="S80" s="94"/>
      <c r="T80" s="94"/>
    </row>
    <row r="81" ht="15.75" customHeight="1">
      <c r="A81" s="234"/>
      <c r="B81" s="222"/>
      <c r="C81" s="223"/>
      <c r="D81" s="235"/>
      <c r="E81" s="3"/>
      <c r="F81" s="3"/>
      <c r="G81" s="3"/>
      <c r="H81" s="3"/>
      <c r="J81" s="226"/>
      <c r="K81" s="3"/>
      <c r="L81" s="3"/>
      <c r="O81" s="227"/>
      <c r="Q81" s="94"/>
      <c r="R81" s="94"/>
      <c r="S81" s="94"/>
      <c r="T81" s="94"/>
    </row>
    <row r="82" ht="15.75" customHeight="1">
      <c r="A82" s="234"/>
      <c r="B82" s="222"/>
      <c r="C82" s="223"/>
      <c r="D82" s="235"/>
      <c r="E82" s="3"/>
      <c r="F82" s="3"/>
      <c r="G82" s="3"/>
      <c r="H82" s="3"/>
      <c r="J82" s="226"/>
      <c r="K82" s="3"/>
      <c r="L82" s="3"/>
      <c r="O82" s="227"/>
      <c r="Q82" s="94"/>
      <c r="R82" s="94"/>
      <c r="S82" s="94"/>
      <c r="T82" s="94"/>
    </row>
    <row r="83" ht="15.75" customHeight="1">
      <c r="A83" s="234"/>
      <c r="B83" s="222"/>
      <c r="C83" s="223"/>
      <c r="D83" s="235"/>
      <c r="E83" s="3"/>
      <c r="F83" s="3"/>
      <c r="G83" s="3"/>
      <c r="H83" s="3"/>
      <c r="J83" s="226"/>
      <c r="K83" s="3"/>
      <c r="L83" s="3"/>
      <c r="O83" s="227"/>
      <c r="Q83" s="94"/>
      <c r="R83" s="94"/>
      <c r="S83" s="94"/>
      <c r="T83" s="94"/>
    </row>
    <row r="84" ht="15.75" customHeight="1">
      <c r="A84" s="234"/>
      <c r="B84" s="222"/>
      <c r="C84" s="223"/>
      <c r="D84" s="235"/>
      <c r="E84" s="3"/>
      <c r="F84" s="3"/>
      <c r="G84" s="3"/>
      <c r="H84" s="3"/>
      <c r="J84" s="226"/>
      <c r="K84" s="3"/>
      <c r="L84" s="3"/>
      <c r="O84" s="227"/>
      <c r="Q84" s="94"/>
      <c r="R84" s="94"/>
      <c r="S84" s="94"/>
      <c r="T84" s="94"/>
    </row>
    <row r="85" ht="15.75" customHeight="1">
      <c r="A85" s="234"/>
      <c r="B85" s="222"/>
      <c r="C85" s="223"/>
      <c r="D85" s="235"/>
      <c r="E85" s="3"/>
      <c r="F85" s="3"/>
      <c r="G85" s="3"/>
      <c r="H85" s="3"/>
      <c r="J85" s="226"/>
      <c r="K85" s="3"/>
      <c r="L85" s="3"/>
      <c r="O85" s="232"/>
      <c r="P85" s="233"/>
      <c r="Q85" s="233"/>
      <c r="R85" s="233"/>
      <c r="S85" s="233"/>
      <c r="T85" s="233"/>
      <c r="U85" s="233"/>
      <c r="V85" s="233"/>
      <c r="W85" s="233"/>
      <c r="X85" s="233"/>
    </row>
    <row r="86" ht="15.75" customHeight="1">
      <c r="A86" s="234"/>
      <c r="B86" s="222"/>
      <c r="C86" s="223"/>
      <c r="D86" s="235"/>
      <c r="E86" s="3"/>
      <c r="F86" s="3"/>
      <c r="G86" s="3"/>
      <c r="H86" s="3"/>
      <c r="J86" s="226"/>
      <c r="K86" s="3"/>
      <c r="L86" s="3"/>
      <c r="O86" s="232"/>
      <c r="P86" s="233"/>
      <c r="Q86" s="233"/>
      <c r="R86" s="233"/>
      <c r="S86" s="233"/>
      <c r="T86" s="233"/>
      <c r="U86" s="233"/>
      <c r="V86" s="233"/>
      <c r="W86" s="233"/>
      <c r="X86" s="233"/>
    </row>
    <row r="87" ht="15.75" customHeight="1">
      <c r="A87" s="234"/>
      <c r="B87" s="222"/>
      <c r="C87" s="223"/>
      <c r="D87" s="235"/>
      <c r="E87" s="3"/>
      <c r="F87" s="3"/>
      <c r="G87" s="3"/>
      <c r="H87" s="3"/>
      <c r="J87" s="226"/>
      <c r="K87" s="3"/>
      <c r="L87" s="3"/>
      <c r="O87" s="232"/>
      <c r="P87" s="233"/>
      <c r="Q87" s="233"/>
      <c r="R87" s="233"/>
      <c r="S87" s="233"/>
      <c r="T87" s="233"/>
      <c r="U87" s="233"/>
      <c r="V87" s="233"/>
      <c r="W87" s="233"/>
      <c r="X87" s="233"/>
    </row>
    <row r="88" ht="15.75" customHeight="1">
      <c r="A88" s="234"/>
      <c r="B88" s="222"/>
      <c r="C88" s="223"/>
      <c r="D88" s="235"/>
      <c r="E88" s="3"/>
      <c r="F88" s="3"/>
      <c r="G88" s="3"/>
      <c r="H88" s="3"/>
      <c r="J88" s="226"/>
      <c r="K88" s="3"/>
      <c r="L88" s="3"/>
      <c r="O88" s="232"/>
      <c r="P88" s="233"/>
      <c r="Q88" s="233"/>
      <c r="R88" s="233"/>
      <c r="S88" s="233"/>
      <c r="T88" s="233"/>
      <c r="U88" s="233"/>
      <c r="V88" s="233"/>
      <c r="W88" s="233"/>
      <c r="X88" s="233"/>
    </row>
    <row r="89" ht="15.75" customHeight="1">
      <c r="A89" s="234"/>
      <c r="B89" s="222"/>
      <c r="C89" s="223"/>
      <c r="D89" s="207"/>
      <c r="E89" s="3"/>
      <c r="F89" s="3"/>
      <c r="G89" s="3"/>
      <c r="H89" s="3"/>
      <c r="J89" s="226"/>
      <c r="K89" s="3"/>
      <c r="L89" s="3"/>
      <c r="O89" s="232"/>
      <c r="P89" s="233"/>
      <c r="Q89" s="233"/>
      <c r="R89" s="233"/>
      <c r="S89" s="233"/>
      <c r="T89" s="233"/>
      <c r="U89" s="233"/>
      <c r="V89" s="233"/>
      <c r="W89" s="233"/>
      <c r="X89" s="233"/>
    </row>
    <row r="90" ht="15.75" customHeight="1">
      <c r="A90" s="234"/>
      <c r="B90" s="222"/>
      <c r="C90" s="223"/>
      <c r="D90" s="207"/>
      <c r="E90" s="3"/>
      <c r="F90" s="3"/>
      <c r="G90" s="3"/>
      <c r="H90" s="3"/>
      <c r="J90" s="226"/>
      <c r="K90" s="3"/>
      <c r="L90" s="3"/>
      <c r="O90" s="232"/>
      <c r="P90" s="233"/>
      <c r="Q90" s="233"/>
      <c r="R90" s="233"/>
      <c r="S90" s="233"/>
      <c r="T90" s="233"/>
      <c r="U90" s="233"/>
      <c r="V90" s="233"/>
      <c r="W90" s="233"/>
      <c r="X90" s="233"/>
    </row>
    <row r="91" ht="15.75" customHeight="1">
      <c r="A91" s="234"/>
      <c r="B91" s="222"/>
      <c r="C91" s="223"/>
      <c r="D91" s="207"/>
      <c r="E91" s="3"/>
      <c r="F91" s="3"/>
      <c r="G91" s="3"/>
      <c r="H91" s="3"/>
      <c r="J91" s="226"/>
      <c r="K91" s="3"/>
      <c r="L91" s="3"/>
      <c r="O91" s="227"/>
      <c r="Q91" s="94"/>
      <c r="R91" s="94"/>
      <c r="S91" s="94"/>
      <c r="T91" s="94"/>
    </row>
    <row r="92" ht="15.75" customHeight="1">
      <c r="A92" s="234"/>
      <c r="B92" s="222"/>
      <c r="C92" s="223"/>
      <c r="D92" s="207"/>
      <c r="E92" s="3"/>
      <c r="F92" s="3"/>
      <c r="G92" s="3"/>
      <c r="H92" s="3"/>
      <c r="J92" s="226"/>
      <c r="K92" s="3"/>
      <c r="L92" s="3"/>
      <c r="O92" s="227"/>
      <c r="Q92" s="94"/>
      <c r="R92" s="94"/>
      <c r="S92" s="94"/>
      <c r="T92" s="94"/>
    </row>
    <row r="93" ht="15.75" customHeight="1">
      <c r="A93" s="234"/>
      <c r="B93" s="222"/>
      <c r="C93" s="223"/>
      <c r="D93" s="207"/>
      <c r="E93" s="3"/>
      <c r="F93" s="3"/>
      <c r="G93" s="3"/>
      <c r="H93" s="3"/>
      <c r="J93" s="226"/>
      <c r="K93" s="3"/>
      <c r="L93" s="3"/>
      <c r="O93" s="227"/>
      <c r="Q93" s="94"/>
      <c r="R93" s="94"/>
      <c r="S93" s="94"/>
      <c r="T93" s="94"/>
    </row>
    <row r="94" ht="15.75" customHeight="1">
      <c r="A94" s="234"/>
      <c r="B94" s="222"/>
      <c r="C94" s="223"/>
      <c r="D94" s="207"/>
      <c r="E94" s="3"/>
      <c r="F94" s="3"/>
      <c r="G94" s="3"/>
      <c r="H94" s="3"/>
      <c r="J94" s="226"/>
      <c r="K94" s="3"/>
      <c r="L94" s="3"/>
      <c r="O94" s="227"/>
      <c r="Q94" s="94"/>
      <c r="R94" s="94"/>
      <c r="S94" s="94"/>
      <c r="T94" s="94"/>
    </row>
    <row r="95" ht="15.75" customHeight="1">
      <c r="A95" s="234"/>
      <c r="B95" s="222"/>
      <c r="C95" s="223"/>
      <c r="D95" s="207"/>
      <c r="E95" s="3"/>
      <c r="F95" s="3"/>
      <c r="G95" s="3"/>
      <c r="H95" s="3"/>
      <c r="J95" s="226"/>
      <c r="K95" s="3"/>
      <c r="L95" s="3"/>
      <c r="O95" s="227"/>
      <c r="Q95" s="94"/>
      <c r="R95" s="94"/>
      <c r="S95" s="94"/>
      <c r="T95" s="94"/>
    </row>
    <row r="96" ht="15.75" customHeight="1">
      <c r="A96" s="204"/>
      <c r="B96" s="222"/>
      <c r="C96" s="223"/>
      <c r="D96" s="207"/>
      <c r="E96" s="3"/>
      <c r="F96" s="3"/>
      <c r="G96" s="3"/>
      <c r="H96" s="3"/>
      <c r="J96" s="226"/>
      <c r="K96" s="3"/>
      <c r="L96" s="3"/>
      <c r="O96" s="227"/>
      <c r="Q96" s="94"/>
      <c r="R96" s="94"/>
      <c r="S96" s="94"/>
      <c r="T96" s="94"/>
    </row>
    <row r="97" ht="15.75" customHeight="1">
      <c r="A97" s="204"/>
      <c r="B97" s="222"/>
      <c r="C97" s="223"/>
      <c r="D97" s="207"/>
      <c r="E97" s="3"/>
      <c r="F97" s="3"/>
      <c r="G97" s="3"/>
      <c r="H97" s="3"/>
      <c r="J97" s="226"/>
      <c r="K97" s="3"/>
      <c r="L97" s="3"/>
      <c r="O97" s="227"/>
      <c r="Q97" s="94"/>
      <c r="R97" s="94"/>
      <c r="S97" s="94"/>
      <c r="T97" s="94"/>
    </row>
    <row r="98" ht="15.75" customHeight="1">
      <c r="A98" s="204"/>
      <c r="B98" s="222"/>
      <c r="C98" s="223"/>
      <c r="D98" s="235"/>
      <c r="E98" s="3"/>
      <c r="F98" s="3"/>
      <c r="G98" s="3"/>
      <c r="H98" s="3"/>
      <c r="J98" s="226"/>
      <c r="K98" s="3"/>
      <c r="L98" s="3"/>
      <c r="O98" s="227"/>
      <c r="Q98" s="94"/>
      <c r="R98" s="94"/>
      <c r="S98" s="94"/>
      <c r="T98" s="94"/>
    </row>
    <row r="99" ht="15.75" customHeight="1">
      <c r="A99" s="204"/>
      <c r="B99" s="222"/>
      <c r="C99" s="223"/>
      <c r="D99" s="235"/>
      <c r="E99" s="3"/>
      <c r="F99" s="3"/>
      <c r="G99" s="3"/>
      <c r="H99" s="3"/>
      <c r="J99" s="226"/>
      <c r="K99" s="3"/>
      <c r="L99" s="3"/>
      <c r="O99" s="227"/>
      <c r="Q99" s="94"/>
      <c r="R99" s="94"/>
      <c r="S99" s="94"/>
      <c r="T99" s="94"/>
    </row>
    <row r="100" ht="15.75" customHeight="1">
      <c r="A100" s="252"/>
      <c r="B100" s="222"/>
      <c r="C100" s="223"/>
      <c r="D100" s="235"/>
      <c r="E100" s="3"/>
      <c r="F100" s="3"/>
      <c r="G100" s="3"/>
      <c r="H100" s="3"/>
      <c r="J100" s="226"/>
      <c r="K100" s="3"/>
      <c r="L100" s="3"/>
      <c r="O100" s="227"/>
      <c r="Q100" s="94"/>
      <c r="R100" s="94"/>
      <c r="S100" s="94"/>
      <c r="T100" s="94"/>
    </row>
    <row r="101" ht="15.75" customHeight="1">
      <c r="A101" s="234"/>
      <c r="B101" s="222"/>
      <c r="C101" s="223"/>
      <c r="D101" s="235"/>
      <c r="E101" s="3"/>
      <c r="F101" s="3"/>
      <c r="G101" s="3"/>
      <c r="H101" s="3"/>
      <c r="J101" s="226"/>
      <c r="K101" s="3"/>
      <c r="L101" s="3"/>
      <c r="O101" s="227"/>
      <c r="Q101" s="94"/>
      <c r="R101" s="94"/>
      <c r="S101" s="94"/>
      <c r="T101" s="94"/>
    </row>
    <row r="102" ht="15.75" customHeight="1">
      <c r="A102" s="234"/>
      <c r="B102" s="222"/>
      <c r="C102" s="223"/>
      <c r="D102" s="235"/>
      <c r="E102" s="3"/>
      <c r="F102" s="3"/>
      <c r="G102" s="3"/>
      <c r="H102" s="3"/>
      <c r="J102" s="226"/>
      <c r="K102" s="3"/>
      <c r="L102" s="3"/>
      <c r="O102" s="227"/>
      <c r="Q102" s="94"/>
      <c r="R102" s="94"/>
      <c r="S102" s="94"/>
      <c r="T102" s="94"/>
    </row>
    <row r="103" ht="15.75" customHeight="1">
      <c r="A103" s="234"/>
      <c r="B103" s="222"/>
      <c r="C103" s="223"/>
      <c r="D103" s="235"/>
      <c r="E103" s="3"/>
      <c r="F103" s="3"/>
      <c r="G103" s="3"/>
      <c r="H103" s="3"/>
      <c r="J103" s="226"/>
      <c r="K103" s="3"/>
      <c r="L103" s="3"/>
      <c r="O103" s="227"/>
      <c r="Q103" s="94"/>
      <c r="R103" s="94"/>
      <c r="S103" s="94"/>
      <c r="T103" s="94"/>
    </row>
    <row r="104" ht="15.75" customHeight="1">
      <c r="A104" s="234"/>
      <c r="B104" s="222"/>
      <c r="C104" s="223"/>
      <c r="D104" s="235"/>
      <c r="E104" s="3"/>
      <c r="F104" s="3"/>
      <c r="G104" s="3"/>
      <c r="H104" s="3"/>
      <c r="J104" s="226"/>
      <c r="K104" s="3"/>
      <c r="L104" s="3"/>
      <c r="O104" s="227"/>
      <c r="Q104" s="94"/>
      <c r="R104" s="94"/>
      <c r="S104" s="94"/>
      <c r="T104" s="94"/>
    </row>
    <row r="105" ht="15.75" customHeight="1">
      <c r="A105" s="234"/>
      <c r="B105" s="222"/>
      <c r="C105" s="223"/>
      <c r="D105" s="235"/>
      <c r="E105" s="3"/>
      <c r="F105" s="3"/>
      <c r="G105" s="3"/>
      <c r="H105" s="3"/>
      <c r="J105" s="226"/>
      <c r="K105" s="3"/>
      <c r="L105" s="3"/>
      <c r="O105" s="227"/>
      <c r="Q105" s="94"/>
      <c r="R105" s="94"/>
      <c r="S105" s="94"/>
      <c r="T105" s="94"/>
    </row>
    <row r="106" ht="15.75" customHeight="1">
      <c r="A106" s="234"/>
      <c r="B106" s="222"/>
      <c r="C106" s="223"/>
      <c r="D106" s="235"/>
      <c r="E106" s="3"/>
      <c r="F106" s="3"/>
      <c r="G106" s="3"/>
      <c r="H106" s="3"/>
      <c r="J106" s="226"/>
      <c r="K106" s="3"/>
      <c r="L106" s="3"/>
      <c r="O106" s="227"/>
      <c r="Q106" s="94"/>
      <c r="R106" s="94"/>
      <c r="S106" s="94"/>
      <c r="T106" s="94"/>
    </row>
    <row r="107" ht="15.75" customHeight="1">
      <c r="A107" s="234"/>
      <c r="B107" s="222"/>
      <c r="C107" s="223"/>
      <c r="D107" s="235"/>
      <c r="E107" s="3"/>
      <c r="F107" s="3"/>
      <c r="G107" s="3"/>
      <c r="H107" s="3"/>
      <c r="J107" s="226"/>
      <c r="K107" s="3"/>
      <c r="L107" s="3"/>
      <c r="O107" s="227"/>
      <c r="Q107" s="94"/>
      <c r="R107" s="94"/>
      <c r="S107" s="94"/>
      <c r="T107" s="94"/>
    </row>
    <row r="108" ht="15.75" customHeight="1">
      <c r="A108" s="234"/>
      <c r="B108" s="222"/>
      <c r="C108" s="223"/>
      <c r="D108" s="235"/>
      <c r="E108" s="3"/>
      <c r="F108" s="3"/>
      <c r="G108" s="3"/>
      <c r="H108" s="3"/>
      <c r="J108" s="226"/>
      <c r="K108" s="3"/>
      <c r="L108" s="3"/>
      <c r="O108" s="227"/>
      <c r="Q108" s="94"/>
      <c r="R108" s="94"/>
      <c r="S108" s="94"/>
      <c r="T108" s="94"/>
    </row>
    <row r="109" ht="15.75" customHeight="1">
      <c r="A109" s="234"/>
      <c r="B109" s="222"/>
      <c r="C109" s="223"/>
      <c r="D109" s="235"/>
      <c r="E109" s="3"/>
      <c r="F109" s="3"/>
      <c r="G109" s="3"/>
      <c r="H109" s="3"/>
      <c r="J109" s="226"/>
      <c r="K109" s="3"/>
      <c r="L109" s="3"/>
      <c r="O109" s="227"/>
      <c r="Q109" s="94"/>
      <c r="R109" s="94"/>
      <c r="S109" s="94"/>
      <c r="T109" s="94"/>
    </row>
    <row r="110" ht="15.75" customHeight="1">
      <c r="A110" s="204"/>
      <c r="B110" s="222"/>
      <c r="C110" s="223"/>
      <c r="D110" s="235"/>
      <c r="E110" s="3"/>
      <c r="F110" s="3"/>
      <c r="G110" s="3"/>
      <c r="H110" s="3"/>
      <c r="J110" s="226"/>
      <c r="K110" s="3"/>
      <c r="L110" s="3"/>
      <c r="O110" s="227"/>
      <c r="Q110" s="94"/>
      <c r="R110" s="94"/>
      <c r="S110" s="94"/>
      <c r="T110" s="94"/>
    </row>
    <row r="111" ht="15.75" customHeight="1">
      <c r="A111" s="204"/>
      <c r="B111" s="222"/>
      <c r="C111" s="223"/>
      <c r="D111" s="235"/>
      <c r="E111" s="3"/>
      <c r="F111" s="3"/>
      <c r="G111" s="3"/>
      <c r="H111" s="3"/>
      <c r="J111" s="226"/>
      <c r="K111" s="3"/>
      <c r="L111" s="3"/>
      <c r="O111" s="227"/>
      <c r="Q111" s="94"/>
      <c r="R111" s="94"/>
      <c r="S111" s="94"/>
      <c r="T111" s="94"/>
    </row>
    <row r="112" ht="15.75" customHeight="1">
      <c r="A112" s="234"/>
      <c r="B112" s="222"/>
      <c r="C112" s="223"/>
      <c r="D112" s="235"/>
      <c r="E112" s="3"/>
      <c r="F112" s="3"/>
      <c r="G112" s="3"/>
      <c r="H112" s="3"/>
      <c r="J112" s="226"/>
      <c r="K112" s="3"/>
      <c r="L112" s="3"/>
      <c r="O112" s="227"/>
      <c r="Q112" s="94"/>
      <c r="R112" s="94"/>
      <c r="S112" s="94"/>
      <c r="T112" s="94"/>
    </row>
    <row r="113" ht="15.75" customHeight="1">
      <c r="A113" s="234"/>
      <c r="B113" s="222"/>
      <c r="C113" s="223"/>
      <c r="D113" s="235"/>
      <c r="E113" s="3"/>
      <c r="F113" s="3"/>
      <c r="G113" s="3"/>
      <c r="H113" s="3"/>
      <c r="J113" s="226"/>
      <c r="K113" s="3"/>
      <c r="L113" s="3"/>
      <c r="O113" s="227"/>
      <c r="Q113" s="94"/>
      <c r="R113" s="94"/>
      <c r="S113" s="94"/>
      <c r="T113" s="94"/>
    </row>
    <row r="114" ht="15.75" customHeight="1">
      <c r="A114" s="234"/>
      <c r="B114" s="222"/>
      <c r="C114" s="223"/>
      <c r="D114" s="235"/>
      <c r="E114" s="3"/>
      <c r="F114" s="3"/>
      <c r="G114" s="3"/>
      <c r="H114" s="3"/>
      <c r="J114" s="226"/>
      <c r="K114" s="3"/>
      <c r="L114" s="3"/>
      <c r="O114" s="227"/>
      <c r="Q114" s="94"/>
      <c r="R114" s="94"/>
      <c r="S114" s="94"/>
      <c r="T114" s="94"/>
      <c r="Y114" s="8"/>
    </row>
    <row r="115" ht="15.75" customHeight="1">
      <c r="A115" s="234"/>
      <c r="B115" s="222"/>
      <c r="C115" s="223"/>
      <c r="D115" s="235"/>
      <c r="E115" s="3"/>
      <c r="F115" s="3"/>
      <c r="G115" s="3"/>
      <c r="H115" s="3"/>
      <c r="J115" s="226"/>
      <c r="K115" s="3"/>
      <c r="L115" s="3"/>
      <c r="O115" s="227"/>
      <c r="Q115" s="94"/>
      <c r="R115" s="94"/>
      <c r="S115" s="94"/>
      <c r="T115" s="94"/>
    </row>
    <row r="116" ht="15.75" customHeight="1">
      <c r="A116" s="234"/>
      <c r="B116" s="222"/>
      <c r="C116" s="223"/>
      <c r="D116" s="235"/>
      <c r="E116" s="3"/>
      <c r="F116" s="3"/>
      <c r="G116" s="3"/>
      <c r="H116" s="3"/>
      <c r="J116" s="226"/>
      <c r="K116" s="3"/>
      <c r="L116" s="3"/>
      <c r="O116" s="227"/>
      <c r="Q116" s="94"/>
      <c r="R116" s="94"/>
      <c r="S116" s="94"/>
      <c r="T116" s="94"/>
    </row>
    <row r="117" ht="15.75" customHeight="1">
      <c r="A117" s="234"/>
      <c r="B117" s="222"/>
      <c r="C117" s="223"/>
      <c r="D117" s="235"/>
      <c r="E117" s="3"/>
      <c r="F117" s="3"/>
      <c r="G117" s="3"/>
      <c r="H117" s="3"/>
      <c r="J117" s="226"/>
      <c r="K117" s="3"/>
      <c r="L117" s="3"/>
      <c r="O117" s="227"/>
      <c r="Q117" s="94"/>
      <c r="R117" s="94"/>
      <c r="S117" s="94"/>
      <c r="T117" s="94"/>
    </row>
    <row r="118" ht="15.75" customHeight="1">
      <c r="A118" s="234"/>
      <c r="B118" s="222"/>
      <c r="C118" s="223"/>
      <c r="D118" s="235"/>
      <c r="E118" s="3"/>
      <c r="F118" s="3"/>
      <c r="G118" s="3"/>
      <c r="H118" s="3"/>
      <c r="J118" s="226"/>
      <c r="K118" s="3"/>
      <c r="L118" s="3"/>
      <c r="O118" s="227"/>
      <c r="Q118" s="94"/>
      <c r="R118" s="94"/>
      <c r="S118" s="94"/>
      <c r="T118" s="94"/>
    </row>
    <row r="119" ht="15.75" customHeight="1">
      <c r="A119" s="234"/>
      <c r="B119" s="222"/>
      <c r="C119" s="223"/>
      <c r="D119" s="235"/>
      <c r="E119" s="3"/>
      <c r="F119" s="3"/>
      <c r="G119" s="3"/>
      <c r="H119" s="3"/>
      <c r="J119" s="226"/>
      <c r="K119" s="3"/>
      <c r="L119" s="3"/>
      <c r="O119" s="227"/>
      <c r="Q119" s="94"/>
      <c r="R119" s="94"/>
      <c r="S119" s="94"/>
      <c r="T119" s="94"/>
    </row>
    <row r="120" ht="15.75" customHeight="1">
      <c r="A120" s="234"/>
      <c r="B120" s="222"/>
      <c r="C120" s="223"/>
      <c r="D120" s="207"/>
      <c r="E120" s="3"/>
      <c r="F120" s="3"/>
      <c r="G120" s="3"/>
      <c r="H120" s="3"/>
      <c r="J120" s="226"/>
      <c r="K120" s="3"/>
      <c r="L120" s="3"/>
      <c r="O120" s="227"/>
      <c r="Q120" s="94"/>
      <c r="R120" s="94"/>
      <c r="S120" s="94"/>
      <c r="T120" s="94"/>
    </row>
    <row r="121" ht="15.75" customHeight="1">
      <c r="A121" s="234"/>
      <c r="B121" s="222"/>
      <c r="C121" s="223"/>
      <c r="D121" s="207"/>
      <c r="E121" s="3"/>
      <c r="F121" s="3"/>
      <c r="G121" s="3"/>
      <c r="H121" s="3"/>
      <c r="J121" s="226"/>
      <c r="K121" s="3"/>
      <c r="L121" s="3"/>
      <c r="O121" s="227"/>
      <c r="Q121" s="94"/>
      <c r="R121" s="94"/>
      <c r="S121" s="94"/>
      <c r="T121" s="94"/>
    </row>
    <row r="122" ht="15.75" customHeight="1">
      <c r="A122" s="234"/>
      <c r="B122" s="222"/>
      <c r="C122" s="223"/>
      <c r="D122" s="207"/>
      <c r="E122" s="3"/>
      <c r="F122" s="3"/>
      <c r="G122" s="3"/>
      <c r="H122" s="3"/>
      <c r="J122" s="226"/>
      <c r="K122" s="3"/>
      <c r="L122" s="3"/>
      <c r="O122" s="227"/>
      <c r="Q122" s="94"/>
      <c r="R122" s="94"/>
      <c r="S122" s="94"/>
      <c r="T122" s="94"/>
    </row>
    <row r="123" ht="15.75" customHeight="1">
      <c r="A123" s="234"/>
      <c r="B123" s="222"/>
      <c r="C123" s="223"/>
      <c r="D123" s="207"/>
      <c r="E123" s="3"/>
      <c r="F123" s="3"/>
      <c r="G123" s="3"/>
      <c r="H123" s="3"/>
      <c r="J123" s="226"/>
      <c r="K123" s="3"/>
      <c r="L123" s="3"/>
      <c r="O123" s="227"/>
      <c r="Q123" s="94"/>
      <c r="R123" s="94"/>
      <c r="S123" s="94"/>
      <c r="T123" s="94"/>
    </row>
    <row r="124" ht="15.75" customHeight="1">
      <c r="A124" s="234"/>
      <c r="B124" s="222"/>
      <c r="C124" s="223"/>
      <c r="D124" s="207"/>
      <c r="E124" s="3"/>
      <c r="F124" s="3"/>
      <c r="G124" s="3"/>
      <c r="H124" s="3"/>
      <c r="J124" s="226"/>
      <c r="K124" s="3"/>
      <c r="L124" s="3"/>
      <c r="O124" s="227"/>
      <c r="Q124" s="94"/>
      <c r="R124" s="94"/>
      <c r="S124" s="94"/>
      <c r="T124" s="94"/>
    </row>
    <row r="125" ht="15.75" customHeight="1">
      <c r="A125" s="234"/>
      <c r="B125" s="222"/>
      <c r="C125" s="223"/>
      <c r="D125" s="207"/>
      <c r="E125" s="3"/>
      <c r="F125" s="3"/>
      <c r="G125" s="3"/>
      <c r="H125" s="3"/>
      <c r="J125" s="226"/>
      <c r="K125" s="3"/>
      <c r="L125" s="3"/>
      <c r="O125" s="227"/>
      <c r="Q125" s="94"/>
      <c r="R125" s="94"/>
      <c r="S125" s="94"/>
      <c r="T125" s="94"/>
    </row>
    <row r="126" ht="15.75" customHeight="1">
      <c r="A126" s="234"/>
      <c r="B126" s="222"/>
      <c r="C126" s="223"/>
      <c r="D126" s="207"/>
      <c r="E126" s="3"/>
      <c r="F126" s="3"/>
      <c r="G126" s="3"/>
      <c r="H126" s="3"/>
      <c r="J126" s="226"/>
      <c r="K126" s="3"/>
      <c r="L126" s="3"/>
      <c r="O126" s="227"/>
      <c r="Q126" s="94"/>
      <c r="R126" s="94"/>
      <c r="S126" s="94"/>
      <c r="T126" s="94"/>
    </row>
    <row r="127" ht="15.75" customHeight="1">
      <c r="A127" s="234"/>
      <c r="B127" s="222"/>
      <c r="C127" s="223"/>
      <c r="D127" s="207"/>
      <c r="E127" s="3"/>
      <c r="F127" s="3"/>
      <c r="G127" s="3"/>
      <c r="H127" s="3"/>
      <c r="J127" s="226"/>
      <c r="K127" s="3"/>
      <c r="L127" s="3"/>
      <c r="O127" s="227"/>
      <c r="Q127" s="94"/>
      <c r="R127" s="94"/>
      <c r="S127" s="94"/>
      <c r="T127" s="94"/>
    </row>
    <row r="128" ht="15.75" customHeight="1">
      <c r="A128" s="234"/>
      <c r="B128" s="222"/>
      <c r="C128" s="223"/>
      <c r="D128" s="231"/>
      <c r="E128" s="3"/>
      <c r="F128" s="3"/>
      <c r="G128" s="3"/>
      <c r="H128" s="3"/>
      <c r="J128" s="226"/>
      <c r="K128" s="3"/>
      <c r="L128" s="3"/>
      <c r="O128" s="227"/>
      <c r="Q128" s="94"/>
      <c r="R128" s="94"/>
      <c r="S128" s="94"/>
      <c r="T128" s="94"/>
    </row>
    <row r="129" ht="15.75" customHeight="1">
      <c r="A129" s="234"/>
      <c r="B129" s="222"/>
      <c r="C129" s="223"/>
      <c r="D129" s="231"/>
      <c r="E129" s="3"/>
      <c r="F129" s="3"/>
      <c r="G129" s="3"/>
      <c r="H129" s="3"/>
      <c r="J129" s="226"/>
      <c r="K129" s="3"/>
      <c r="L129" s="3"/>
      <c r="O129" s="227"/>
      <c r="Q129" s="94"/>
      <c r="R129" s="94"/>
      <c r="S129" s="94"/>
      <c r="T129" s="94"/>
    </row>
    <row r="130" ht="15.75" customHeight="1">
      <c r="A130" s="234"/>
      <c r="B130" s="222"/>
      <c r="C130" s="223"/>
      <c r="D130" s="231"/>
      <c r="E130" s="3"/>
      <c r="F130" s="3"/>
      <c r="G130" s="3"/>
      <c r="H130" s="3"/>
      <c r="J130" s="226"/>
      <c r="K130" s="3"/>
      <c r="L130" s="3"/>
      <c r="O130" s="227"/>
      <c r="Q130" s="94"/>
      <c r="R130" s="94"/>
      <c r="S130" s="94"/>
      <c r="T130" s="94"/>
    </row>
    <row r="131" ht="15.75" customHeight="1">
      <c r="A131" s="234"/>
      <c r="B131" s="222"/>
      <c r="C131" s="223"/>
      <c r="D131" s="231"/>
      <c r="E131" s="3"/>
      <c r="F131" s="3"/>
      <c r="G131" s="3"/>
      <c r="H131" s="3"/>
      <c r="J131" s="226"/>
      <c r="K131" s="3"/>
      <c r="L131" s="3"/>
      <c r="O131" s="227"/>
      <c r="Q131" s="94"/>
      <c r="R131" s="94"/>
      <c r="S131" s="94"/>
      <c r="T131" s="94"/>
    </row>
    <row r="132" ht="15.75" customHeight="1">
      <c r="A132" s="234"/>
      <c r="B132" s="222"/>
      <c r="C132" s="223"/>
      <c r="D132" s="231"/>
      <c r="E132" s="3"/>
      <c r="F132" s="3"/>
      <c r="G132" s="3"/>
      <c r="H132" s="3"/>
      <c r="J132" s="226"/>
      <c r="K132" s="3"/>
      <c r="L132" s="3"/>
      <c r="O132" s="227"/>
      <c r="Q132" s="94"/>
      <c r="R132" s="94"/>
      <c r="S132" s="94"/>
      <c r="T132" s="94"/>
    </row>
    <row r="133" ht="15.75" customHeight="1">
      <c r="A133" s="234"/>
      <c r="B133" s="222"/>
      <c r="C133" s="223"/>
      <c r="D133" s="207"/>
      <c r="E133" s="3"/>
      <c r="F133" s="3"/>
      <c r="G133" s="3"/>
      <c r="H133" s="3"/>
      <c r="J133" s="226"/>
      <c r="K133" s="3"/>
      <c r="L133" s="3"/>
      <c r="O133" s="227"/>
      <c r="Q133" s="94"/>
      <c r="R133" s="94"/>
      <c r="S133" s="94"/>
      <c r="T133" s="94"/>
    </row>
    <row r="134" ht="15.75" customHeight="1">
      <c r="A134" s="234"/>
      <c r="B134" s="222"/>
      <c r="C134" s="223"/>
      <c r="D134" s="207"/>
      <c r="E134" s="3"/>
      <c r="F134" s="3"/>
      <c r="G134" s="3"/>
      <c r="H134" s="3"/>
      <c r="J134" s="226"/>
      <c r="K134" s="3"/>
      <c r="L134" s="3"/>
      <c r="O134" s="227"/>
      <c r="Q134" s="94"/>
      <c r="R134" s="94"/>
      <c r="S134" s="94"/>
      <c r="T134" s="94"/>
    </row>
    <row r="135" ht="15.75" customHeight="1">
      <c r="A135" s="234"/>
      <c r="B135" s="222"/>
      <c r="C135" s="223"/>
      <c r="D135" s="207"/>
      <c r="E135" s="3"/>
      <c r="F135" s="3"/>
      <c r="G135" s="3"/>
      <c r="H135" s="3"/>
      <c r="J135" s="226"/>
      <c r="K135" s="3"/>
      <c r="L135" s="3"/>
      <c r="O135" s="227"/>
      <c r="Q135" s="94"/>
      <c r="R135" s="94"/>
      <c r="S135" s="94"/>
      <c r="T135" s="94"/>
    </row>
    <row r="136" ht="15.75" customHeight="1">
      <c r="A136" s="234"/>
      <c r="B136" s="222"/>
      <c r="C136" s="223"/>
      <c r="D136" s="207"/>
      <c r="E136" s="3"/>
      <c r="F136" s="3"/>
      <c r="G136" s="3"/>
      <c r="H136" s="3"/>
      <c r="J136" s="226"/>
      <c r="K136" s="3"/>
      <c r="L136" s="3"/>
      <c r="O136" s="227"/>
      <c r="Q136" s="94"/>
      <c r="R136" s="94"/>
      <c r="S136" s="94"/>
      <c r="T136" s="94"/>
    </row>
    <row r="137" ht="15.75" customHeight="1">
      <c r="A137" s="234"/>
      <c r="B137" s="222"/>
      <c r="C137" s="223"/>
      <c r="D137" s="207"/>
      <c r="E137" s="3"/>
      <c r="F137" s="3"/>
      <c r="G137" s="3"/>
      <c r="H137" s="3"/>
      <c r="J137" s="226"/>
      <c r="K137" s="3"/>
      <c r="L137" s="3"/>
      <c r="O137" s="227"/>
      <c r="Q137" s="94"/>
      <c r="R137" s="94"/>
      <c r="S137" s="94"/>
      <c r="T137" s="94"/>
    </row>
    <row r="138" ht="15.75" customHeight="1">
      <c r="A138" s="234"/>
      <c r="B138" s="222"/>
      <c r="C138" s="223"/>
      <c r="D138" s="207"/>
      <c r="E138" s="3"/>
      <c r="F138" s="3"/>
      <c r="G138" s="3"/>
      <c r="H138" s="3"/>
      <c r="J138" s="226"/>
      <c r="K138" s="3"/>
      <c r="L138" s="3"/>
      <c r="O138" s="227"/>
      <c r="Q138" s="94"/>
      <c r="R138" s="94"/>
      <c r="S138" s="94"/>
      <c r="T138" s="94"/>
    </row>
    <row r="139" ht="15.75" customHeight="1">
      <c r="A139" s="234"/>
      <c r="B139" s="222"/>
      <c r="C139" s="223"/>
      <c r="D139" s="207"/>
      <c r="E139" s="3"/>
      <c r="F139" s="3"/>
      <c r="G139" s="3"/>
      <c r="H139" s="3"/>
      <c r="J139" s="226"/>
      <c r="K139" s="3"/>
      <c r="L139" s="3"/>
      <c r="O139" s="227"/>
      <c r="Q139" s="94"/>
      <c r="R139" s="94"/>
      <c r="S139" s="94"/>
      <c r="T139" s="94"/>
    </row>
    <row r="140" ht="15.75" customHeight="1">
      <c r="A140" s="234"/>
      <c r="B140" s="222"/>
      <c r="C140" s="223"/>
      <c r="D140" s="207"/>
      <c r="E140" s="3"/>
      <c r="F140" s="3"/>
      <c r="G140" s="3"/>
      <c r="H140" s="3"/>
      <c r="J140" s="226"/>
      <c r="K140" s="3"/>
      <c r="L140" s="3"/>
      <c r="O140" s="227"/>
      <c r="Q140" s="94"/>
      <c r="R140" s="94"/>
      <c r="S140" s="94"/>
      <c r="T140" s="94"/>
    </row>
    <row r="141" ht="15.75" customHeight="1">
      <c r="A141" s="234"/>
      <c r="B141" s="222"/>
      <c r="C141" s="223"/>
      <c r="D141" s="207"/>
      <c r="E141" s="3"/>
      <c r="F141" s="3"/>
      <c r="G141" s="3"/>
      <c r="H141" s="3"/>
      <c r="J141" s="226"/>
      <c r="K141" s="3"/>
      <c r="L141" s="3"/>
      <c r="O141" s="227"/>
      <c r="Q141" s="94"/>
      <c r="R141" s="94"/>
      <c r="S141" s="94"/>
      <c r="T141" s="94"/>
    </row>
    <row r="142" ht="15.75" customHeight="1">
      <c r="A142" s="234"/>
      <c r="B142" s="222"/>
      <c r="C142" s="223"/>
      <c r="D142" s="207"/>
      <c r="E142" s="3"/>
      <c r="F142" s="3"/>
      <c r="G142" s="3"/>
      <c r="H142" s="3"/>
      <c r="J142" s="226"/>
      <c r="K142" s="3"/>
      <c r="L142" s="3"/>
      <c r="O142" s="227"/>
      <c r="Q142" s="94"/>
      <c r="R142" s="94"/>
      <c r="S142" s="94"/>
      <c r="T142" s="94"/>
    </row>
    <row r="143" ht="15.75" customHeight="1">
      <c r="A143" s="234"/>
      <c r="B143" s="222"/>
      <c r="C143" s="223"/>
      <c r="D143" s="207"/>
      <c r="E143" s="3"/>
      <c r="F143" s="3"/>
      <c r="G143" s="3"/>
      <c r="H143" s="3"/>
      <c r="J143" s="226"/>
      <c r="K143" s="3"/>
      <c r="L143" s="3"/>
      <c r="O143" s="227"/>
      <c r="Q143" s="94"/>
      <c r="R143" s="94"/>
      <c r="S143" s="94"/>
      <c r="T143" s="94"/>
    </row>
    <row r="144" ht="15.75" customHeight="1">
      <c r="A144" s="234"/>
      <c r="B144" s="222"/>
      <c r="C144" s="223"/>
      <c r="D144" s="207"/>
      <c r="E144" s="3"/>
      <c r="F144" s="3"/>
      <c r="G144" s="3"/>
      <c r="H144" s="3"/>
      <c r="J144" s="226"/>
      <c r="K144" s="3"/>
      <c r="L144" s="3"/>
      <c r="O144" s="227"/>
      <c r="Q144" s="94"/>
      <c r="R144" s="94"/>
      <c r="S144" s="94"/>
      <c r="T144" s="94"/>
    </row>
    <row r="145" ht="15.75" customHeight="1">
      <c r="A145" s="234"/>
      <c r="B145" s="222"/>
      <c r="C145" s="223"/>
      <c r="D145" s="207"/>
      <c r="E145" s="3"/>
      <c r="F145" s="3"/>
      <c r="G145" s="3"/>
      <c r="H145" s="3"/>
      <c r="J145" s="226"/>
      <c r="K145" s="3"/>
      <c r="L145" s="3"/>
      <c r="O145" s="227"/>
      <c r="Q145" s="94"/>
      <c r="R145" s="94"/>
      <c r="S145" s="94"/>
      <c r="T145" s="94"/>
    </row>
    <row r="146" ht="15.75" customHeight="1">
      <c r="A146" s="234"/>
      <c r="B146" s="222"/>
      <c r="C146" s="223"/>
      <c r="D146" s="207"/>
      <c r="E146" s="3"/>
      <c r="F146" s="3"/>
      <c r="G146" s="3"/>
      <c r="H146" s="3"/>
      <c r="J146" s="226"/>
      <c r="K146" s="3"/>
      <c r="L146" s="3"/>
      <c r="O146" s="227"/>
      <c r="Q146" s="94"/>
      <c r="R146" s="94"/>
      <c r="S146" s="94"/>
      <c r="T146" s="94"/>
    </row>
    <row r="147" ht="15.75" customHeight="1">
      <c r="A147" s="234"/>
      <c r="B147" s="222"/>
      <c r="C147" s="223"/>
      <c r="D147" s="207"/>
      <c r="E147" s="3"/>
      <c r="F147" s="3"/>
      <c r="G147" s="3"/>
      <c r="H147" s="3"/>
      <c r="J147" s="226"/>
      <c r="K147" s="3"/>
      <c r="L147" s="3"/>
      <c r="O147" s="227"/>
      <c r="Q147" s="94"/>
      <c r="R147" s="94"/>
      <c r="S147" s="94"/>
      <c r="T147" s="94"/>
    </row>
    <row r="148" ht="15.75" customHeight="1">
      <c r="A148" s="234"/>
      <c r="B148" s="222"/>
      <c r="C148" s="223"/>
      <c r="D148" s="207"/>
      <c r="E148" s="3"/>
      <c r="F148" s="3"/>
      <c r="G148" s="3"/>
      <c r="H148" s="3"/>
      <c r="J148" s="226"/>
      <c r="K148" s="3"/>
      <c r="L148" s="3"/>
      <c r="O148" s="227"/>
      <c r="Q148" s="94"/>
      <c r="R148" s="94"/>
      <c r="S148" s="94"/>
      <c r="T148" s="94"/>
    </row>
    <row r="149" ht="15.75" customHeight="1">
      <c r="A149" s="234"/>
      <c r="B149" s="222"/>
      <c r="C149" s="223"/>
      <c r="D149" s="207"/>
      <c r="E149" s="3"/>
      <c r="F149" s="3"/>
      <c r="G149" s="3"/>
      <c r="H149" s="3"/>
      <c r="J149" s="226"/>
      <c r="K149" s="3"/>
      <c r="L149" s="3"/>
      <c r="O149" s="227"/>
      <c r="Q149" s="94"/>
      <c r="R149" s="94"/>
      <c r="S149" s="94"/>
      <c r="T149" s="94"/>
    </row>
    <row r="150" ht="15.75" customHeight="1">
      <c r="A150" s="234"/>
      <c r="B150" s="222"/>
      <c r="C150" s="223"/>
      <c r="D150" s="207"/>
      <c r="E150" s="3"/>
      <c r="F150" s="3"/>
      <c r="G150" s="3"/>
      <c r="H150" s="3"/>
      <c r="J150" s="226"/>
      <c r="K150" s="3"/>
      <c r="L150" s="3"/>
      <c r="O150" s="227"/>
      <c r="Q150" s="94"/>
      <c r="R150" s="94"/>
      <c r="S150" s="94"/>
      <c r="T150" s="94"/>
    </row>
    <row r="151" ht="15.75" customHeight="1">
      <c r="A151" s="234"/>
      <c r="B151" s="222"/>
      <c r="C151" s="223"/>
      <c r="D151" s="231"/>
      <c r="E151" s="3"/>
      <c r="F151" s="3"/>
      <c r="G151" s="3"/>
      <c r="H151" s="3"/>
      <c r="J151" s="226"/>
      <c r="K151" s="3"/>
      <c r="L151" s="3"/>
      <c r="O151" s="227"/>
      <c r="Q151" s="94"/>
      <c r="R151" s="94"/>
      <c r="S151" s="94"/>
      <c r="T151" s="94"/>
    </row>
    <row r="152" ht="15.75" customHeight="1">
      <c r="A152" s="234"/>
      <c r="B152" s="222"/>
      <c r="C152" s="223"/>
      <c r="D152" s="231"/>
      <c r="E152" s="3"/>
      <c r="F152" s="3"/>
      <c r="G152" s="3"/>
      <c r="H152" s="3"/>
      <c r="J152" s="226"/>
      <c r="K152" s="3"/>
      <c r="L152" s="3"/>
      <c r="O152" s="227"/>
      <c r="Q152" s="94"/>
      <c r="R152" s="94"/>
      <c r="S152" s="94"/>
      <c r="T152" s="94"/>
    </row>
    <row r="153" ht="15.75" customHeight="1">
      <c r="A153" s="234"/>
      <c r="B153" s="222"/>
      <c r="C153" s="223"/>
      <c r="D153" s="231"/>
      <c r="E153" s="3"/>
      <c r="F153" s="3"/>
      <c r="G153" s="3"/>
      <c r="H153" s="3"/>
      <c r="J153" s="226"/>
      <c r="K153" s="3"/>
      <c r="L153" s="3"/>
      <c r="O153" s="227"/>
      <c r="Q153" s="94"/>
      <c r="R153" s="94"/>
      <c r="S153" s="94"/>
      <c r="T153" s="94"/>
    </row>
    <row r="154" ht="15.75" customHeight="1">
      <c r="A154" s="234"/>
      <c r="B154" s="222"/>
      <c r="C154" s="223"/>
      <c r="D154" s="231"/>
      <c r="E154" s="3"/>
      <c r="F154" s="3"/>
      <c r="G154" s="3"/>
      <c r="H154" s="3"/>
      <c r="J154" s="226"/>
      <c r="K154" s="3"/>
      <c r="L154" s="3"/>
      <c r="O154" s="227"/>
      <c r="Q154" s="94"/>
      <c r="R154" s="94"/>
      <c r="S154" s="94"/>
      <c r="T154" s="94"/>
    </row>
    <row r="155" ht="15.75" customHeight="1">
      <c r="A155" s="234"/>
      <c r="B155" s="222"/>
      <c r="C155" s="223"/>
      <c r="D155" s="231"/>
      <c r="E155" s="3"/>
      <c r="F155" s="3"/>
      <c r="G155" s="3"/>
      <c r="H155" s="3"/>
      <c r="J155" s="226"/>
      <c r="K155" s="3"/>
      <c r="L155" s="3"/>
      <c r="O155" s="227"/>
      <c r="Q155" s="94"/>
      <c r="R155" s="94"/>
      <c r="S155" s="94"/>
      <c r="T155" s="94"/>
    </row>
    <row r="156" ht="15.75" customHeight="1">
      <c r="A156" s="234"/>
      <c r="B156" s="222"/>
      <c r="C156" s="223"/>
      <c r="D156" s="231"/>
      <c r="E156" s="3"/>
      <c r="F156" s="3"/>
      <c r="G156" s="3"/>
      <c r="H156" s="3"/>
      <c r="J156" s="226"/>
      <c r="K156" s="3"/>
      <c r="L156" s="3"/>
      <c r="O156" s="227"/>
      <c r="Q156" s="94"/>
      <c r="R156" s="94"/>
      <c r="S156" s="94"/>
      <c r="T156" s="94"/>
    </row>
    <row r="157" ht="15.75" customHeight="1">
      <c r="A157" s="234"/>
      <c r="B157" s="222"/>
      <c r="C157" s="223"/>
      <c r="D157" s="231"/>
      <c r="E157" s="3"/>
      <c r="F157" s="3"/>
      <c r="G157" s="3"/>
      <c r="H157" s="3"/>
      <c r="J157" s="226"/>
      <c r="K157" s="3"/>
      <c r="L157" s="3"/>
      <c r="O157" s="227"/>
      <c r="Q157" s="94"/>
      <c r="R157" s="94"/>
      <c r="S157" s="94"/>
      <c r="T157" s="94"/>
    </row>
    <row r="158" ht="15.75" customHeight="1">
      <c r="A158" s="234"/>
      <c r="B158" s="222"/>
      <c r="C158" s="223"/>
      <c r="D158" s="231"/>
      <c r="E158" s="3"/>
      <c r="F158" s="3"/>
      <c r="G158" s="3"/>
      <c r="H158" s="3"/>
      <c r="J158" s="226"/>
      <c r="K158" s="3"/>
      <c r="L158" s="3"/>
      <c r="O158" s="227"/>
      <c r="Q158" s="94"/>
      <c r="R158" s="94"/>
      <c r="S158" s="94"/>
      <c r="T158" s="94"/>
    </row>
    <row r="159" ht="15.75" customHeight="1">
      <c r="A159" s="234"/>
      <c r="B159" s="222"/>
      <c r="C159" s="223"/>
      <c r="D159" s="231"/>
      <c r="E159" s="3"/>
      <c r="F159" s="3"/>
      <c r="G159" s="3"/>
      <c r="H159" s="3"/>
      <c r="J159" s="226"/>
      <c r="K159" s="3"/>
      <c r="L159" s="3"/>
      <c r="O159" s="227"/>
      <c r="Q159" s="94"/>
      <c r="R159" s="94"/>
      <c r="S159" s="94"/>
      <c r="T159" s="94"/>
    </row>
    <row r="160" ht="15.75" customHeight="1">
      <c r="A160" s="234"/>
      <c r="B160" s="222"/>
      <c r="C160" s="223"/>
      <c r="D160" s="231"/>
      <c r="E160" s="3"/>
      <c r="F160" s="3"/>
      <c r="G160" s="3"/>
      <c r="H160" s="3"/>
      <c r="J160" s="226"/>
      <c r="K160" s="3"/>
      <c r="L160" s="3"/>
      <c r="O160" s="227"/>
      <c r="Q160" s="94"/>
      <c r="R160" s="94"/>
      <c r="S160" s="94"/>
      <c r="T160" s="94"/>
    </row>
    <row r="161" ht="15.75" customHeight="1">
      <c r="A161" s="234"/>
      <c r="B161" s="222"/>
      <c r="C161" s="223"/>
      <c r="D161" s="231"/>
      <c r="E161" s="3"/>
      <c r="F161" s="3"/>
      <c r="G161" s="3"/>
      <c r="H161" s="3"/>
      <c r="J161" s="226"/>
      <c r="K161" s="3"/>
      <c r="L161" s="3"/>
      <c r="O161" s="227"/>
      <c r="Q161" s="94"/>
      <c r="R161" s="94"/>
      <c r="S161" s="94"/>
      <c r="T161" s="94"/>
    </row>
    <row r="162" ht="15.75" customHeight="1">
      <c r="A162" s="234"/>
      <c r="B162" s="222"/>
      <c r="C162" s="223"/>
      <c r="D162" s="231"/>
      <c r="E162" s="3"/>
      <c r="F162" s="3"/>
      <c r="G162" s="3"/>
      <c r="H162" s="3"/>
      <c r="J162" s="226"/>
      <c r="K162" s="3"/>
      <c r="L162" s="3"/>
      <c r="O162" s="227"/>
      <c r="Q162" s="94"/>
      <c r="R162" s="94"/>
      <c r="S162" s="94"/>
      <c r="T162" s="94"/>
    </row>
    <row r="163" ht="15.75" customHeight="1">
      <c r="A163" s="234"/>
      <c r="B163" s="222"/>
      <c r="C163" s="223"/>
      <c r="D163" s="231"/>
      <c r="E163" s="3"/>
      <c r="F163" s="3"/>
      <c r="G163" s="3"/>
      <c r="H163" s="3"/>
      <c r="J163" s="226"/>
      <c r="K163" s="3"/>
      <c r="L163" s="3"/>
      <c r="O163" s="227"/>
      <c r="Q163" s="94"/>
      <c r="R163" s="94"/>
      <c r="S163" s="94"/>
      <c r="T163" s="94"/>
    </row>
    <row r="164" ht="15.75" customHeight="1">
      <c r="A164" s="234"/>
      <c r="B164" s="222"/>
      <c r="C164" s="223"/>
      <c r="D164" s="231"/>
      <c r="E164" s="3"/>
      <c r="F164" s="3"/>
      <c r="G164" s="3"/>
      <c r="H164" s="3"/>
      <c r="J164" s="226"/>
      <c r="K164" s="3"/>
      <c r="L164" s="3"/>
      <c r="O164" s="227"/>
      <c r="Q164" s="94"/>
      <c r="R164" s="94"/>
      <c r="S164" s="94"/>
      <c r="T164" s="94"/>
    </row>
    <row r="165" ht="15.75" customHeight="1">
      <c r="A165" s="234"/>
      <c r="B165" s="222"/>
      <c r="C165" s="223"/>
      <c r="D165" s="231"/>
      <c r="E165" s="3"/>
      <c r="F165" s="3"/>
      <c r="G165" s="3"/>
      <c r="H165" s="3"/>
      <c r="J165" s="226"/>
      <c r="K165" s="3"/>
      <c r="L165" s="3"/>
      <c r="O165" s="227"/>
      <c r="Q165" s="94"/>
      <c r="R165" s="94"/>
      <c r="S165" s="94"/>
      <c r="T165" s="94"/>
    </row>
    <row r="166" ht="15.75" customHeight="1">
      <c r="A166" s="234"/>
      <c r="B166" s="222"/>
      <c r="C166" s="223"/>
      <c r="D166" s="231"/>
      <c r="E166" s="3"/>
      <c r="F166" s="3"/>
      <c r="G166" s="3"/>
      <c r="H166" s="3"/>
      <c r="J166" s="226"/>
      <c r="K166" s="3"/>
      <c r="L166" s="3"/>
      <c r="O166" s="227"/>
      <c r="Q166" s="94"/>
      <c r="R166" s="94"/>
      <c r="S166" s="94"/>
      <c r="T166" s="94"/>
    </row>
    <row r="167" ht="15.75" customHeight="1">
      <c r="A167" s="234"/>
      <c r="B167" s="222"/>
      <c r="C167" s="223"/>
      <c r="D167" s="231"/>
      <c r="E167" s="3"/>
      <c r="F167" s="3"/>
      <c r="G167" s="3"/>
      <c r="H167" s="3"/>
      <c r="J167" s="226"/>
      <c r="K167" s="3"/>
      <c r="L167" s="3"/>
      <c r="O167" s="227"/>
      <c r="Q167" s="94"/>
      <c r="R167" s="94"/>
      <c r="S167" s="94"/>
      <c r="T167" s="94"/>
    </row>
    <row r="168" ht="15.75" customHeight="1">
      <c r="A168" s="234"/>
      <c r="B168" s="222"/>
      <c r="C168" s="223"/>
      <c r="D168" s="231"/>
      <c r="E168" s="3"/>
      <c r="F168" s="3"/>
      <c r="G168" s="3"/>
      <c r="H168" s="3"/>
      <c r="J168" s="226"/>
      <c r="K168" s="3"/>
      <c r="L168" s="3"/>
      <c r="O168" s="227"/>
      <c r="Q168" s="94"/>
      <c r="R168" s="94"/>
      <c r="S168" s="94"/>
      <c r="T168" s="94"/>
    </row>
    <row r="169" ht="15.75" customHeight="1">
      <c r="A169" s="234"/>
      <c r="B169" s="222"/>
      <c r="C169" s="223"/>
      <c r="D169" s="231"/>
      <c r="E169" s="3"/>
      <c r="F169" s="3"/>
      <c r="G169" s="3"/>
      <c r="H169" s="3"/>
      <c r="J169" s="226"/>
      <c r="K169" s="3"/>
      <c r="L169" s="3"/>
      <c r="O169" s="227"/>
      <c r="Q169" s="94"/>
      <c r="R169" s="94"/>
      <c r="S169" s="94"/>
      <c r="T169" s="94"/>
    </row>
    <row r="170" ht="15.75" customHeight="1">
      <c r="A170" s="234"/>
      <c r="B170" s="222"/>
      <c r="C170" s="223"/>
      <c r="D170" s="231"/>
      <c r="E170" s="3"/>
      <c r="F170" s="3"/>
      <c r="G170" s="3"/>
      <c r="H170" s="3"/>
      <c r="J170" s="226"/>
      <c r="K170" s="3"/>
      <c r="L170" s="3"/>
      <c r="O170" s="227"/>
      <c r="Q170" s="94"/>
      <c r="R170" s="94"/>
      <c r="S170" s="94"/>
      <c r="T170" s="94"/>
    </row>
    <row r="171" ht="15.75" customHeight="1">
      <c r="A171" s="234"/>
      <c r="B171" s="222"/>
      <c r="C171" s="223"/>
      <c r="D171" s="231"/>
      <c r="E171" s="3"/>
      <c r="F171" s="3"/>
      <c r="G171" s="3"/>
      <c r="H171" s="3"/>
      <c r="J171" s="226"/>
      <c r="K171" s="3"/>
      <c r="L171" s="3"/>
      <c r="O171" s="227"/>
      <c r="Q171" s="94"/>
      <c r="R171" s="94"/>
      <c r="S171" s="94"/>
      <c r="T171" s="94"/>
    </row>
    <row r="172" ht="15.75" customHeight="1">
      <c r="A172" s="234"/>
      <c r="B172" s="222"/>
      <c r="C172" s="223"/>
      <c r="D172" s="231"/>
      <c r="E172" s="3"/>
      <c r="F172" s="3"/>
      <c r="G172" s="3"/>
      <c r="H172" s="3"/>
      <c r="J172" s="226"/>
      <c r="K172" s="3"/>
      <c r="L172" s="3"/>
      <c r="O172" s="227"/>
      <c r="Q172" s="94"/>
      <c r="R172" s="94"/>
      <c r="S172" s="94"/>
      <c r="T172" s="94"/>
    </row>
    <row r="173" ht="15.75" customHeight="1">
      <c r="A173" s="234"/>
      <c r="B173" s="222"/>
      <c r="C173" s="223"/>
      <c r="D173" s="231"/>
      <c r="E173" s="3"/>
      <c r="F173" s="3"/>
      <c r="G173" s="3"/>
      <c r="H173" s="3"/>
      <c r="J173" s="226"/>
      <c r="K173" s="3"/>
      <c r="L173" s="3"/>
      <c r="O173" s="227"/>
      <c r="Q173" s="94"/>
      <c r="R173" s="94"/>
      <c r="S173" s="94"/>
      <c r="T173" s="94"/>
    </row>
    <row r="174" ht="15.75" customHeight="1">
      <c r="A174" s="234"/>
      <c r="B174" s="222"/>
      <c r="C174" s="223"/>
      <c r="D174" s="231"/>
      <c r="E174" s="3"/>
      <c r="F174" s="3"/>
      <c r="G174" s="3"/>
      <c r="H174" s="3"/>
      <c r="J174" s="226"/>
      <c r="K174" s="3"/>
      <c r="L174" s="3"/>
      <c r="O174" s="227"/>
      <c r="Q174" s="94"/>
      <c r="R174" s="94"/>
      <c r="S174" s="94"/>
      <c r="T174" s="94"/>
    </row>
    <row r="175" ht="15.75" customHeight="1">
      <c r="A175" s="234"/>
      <c r="B175" s="222"/>
      <c r="C175" s="223"/>
      <c r="D175" s="231"/>
      <c r="E175" s="3"/>
      <c r="F175" s="3"/>
      <c r="G175" s="3"/>
      <c r="H175" s="3"/>
      <c r="J175" s="226"/>
      <c r="K175" s="3"/>
      <c r="L175" s="3"/>
      <c r="O175" s="227"/>
      <c r="Q175" s="94"/>
      <c r="R175" s="94"/>
      <c r="S175" s="94"/>
      <c r="T175" s="94"/>
    </row>
    <row r="176" ht="15.75" customHeight="1">
      <c r="A176" s="234"/>
      <c r="B176" s="222"/>
      <c r="C176" s="223"/>
      <c r="D176" s="231"/>
      <c r="E176" s="3"/>
      <c r="F176" s="3"/>
      <c r="G176" s="3"/>
      <c r="H176" s="3"/>
      <c r="J176" s="226"/>
      <c r="K176" s="3"/>
      <c r="L176" s="3"/>
      <c r="O176" s="227"/>
      <c r="Q176" s="94"/>
      <c r="R176" s="94"/>
      <c r="S176" s="94"/>
      <c r="T176" s="94"/>
    </row>
    <row r="177" ht="15.75" customHeight="1">
      <c r="A177" s="234"/>
      <c r="B177" s="222"/>
      <c r="C177" s="223"/>
      <c r="D177" s="231"/>
      <c r="E177" s="3"/>
      <c r="F177" s="3"/>
      <c r="G177" s="3"/>
      <c r="H177" s="3"/>
      <c r="J177" s="226"/>
      <c r="K177" s="3"/>
      <c r="L177" s="3"/>
      <c r="O177" s="227"/>
      <c r="Q177" s="94"/>
      <c r="R177" s="94"/>
      <c r="S177" s="94"/>
      <c r="T177" s="94"/>
    </row>
    <row r="178" ht="15.75" customHeight="1">
      <c r="A178" s="234"/>
      <c r="B178" s="222"/>
      <c r="C178" s="223"/>
      <c r="D178" s="231"/>
      <c r="E178" s="3"/>
      <c r="F178" s="3"/>
      <c r="G178" s="3"/>
      <c r="H178" s="3"/>
      <c r="J178" s="226"/>
      <c r="K178" s="3"/>
      <c r="L178" s="3"/>
      <c r="O178" s="227"/>
      <c r="Q178" s="94"/>
      <c r="R178" s="94"/>
      <c r="S178" s="94"/>
      <c r="T178" s="94"/>
    </row>
    <row r="179" ht="15.75" customHeight="1">
      <c r="A179" s="234"/>
      <c r="B179" s="222"/>
      <c r="C179" s="223"/>
      <c r="D179" s="231"/>
      <c r="E179" s="3"/>
      <c r="F179" s="3"/>
      <c r="G179" s="3"/>
      <c r="H179" s="3"/>
      <c r="J179" s="226"/>
      <c r="K179" s="3"/>
      <c r="L179" s="3"/>
      <c r="O179" s="227"/>
      <c r="Q179" s="94"/>
      <c r="R179" s="94"/>
      <c r="S179" s="94"/>
      <c r="T179" s="94"/>
    </row>
    <row r="180" ht="15.75" customHeight="1">
      <c r="A180" s="234"/>
      <c r="B180" s="222"/>
      <c r="C180" s="223"/>
      <c r="D180" s="231"/>
      <c r="E180" s="3"/>
      <c r="F180" s="3"/>
      <c r="G180" s="3"/>
      <c r="H180" s="3"/>
      <c r="J180" s="226"/>
      <c r="K180" s="3"/>
      <c r="L180" s="3"/>
      <c r="O180" s="227"/>
      <c r="Q180" s="94"/>
      <c r="R180" s="94"/>
      <c r="S180" s="94"/>
      <c r="T180" s="94"/>
    </row>
    <row r="181" ht="15.75" customHeight="1">
      <c r="A181" s="234"/>
      <c r="B181" s="222"/>
      <c r="C181" s="223"/>
      <c r="D181" s="231"/>
      <c r="E181" s="3"/>
      <c r="F181" s="3"/>
      <c r="G181" s="3"/>
      <c r="H181" s="3"/>
      <c r="J181" s="226"/>
      <c r="K181" s="3"/>
      <c r="L181" s="3"/>
      <c r="O181" s="227"/>
      <c r="Q181" s="94"/>
      <c r="R181" s="94"/>
      <c r="S181" s="94"/>
      <c r="T181" s="94"/>
    </row>
    <row r="182" ht="15.75" customHeight="1">
      <c r="A182" s="234"/>
      <c r="B182" s="222"/>
      <c r="C182" s="223"/>
      <c r="D182" s="231"/>
      <c r="E182" s="3"/>
      <c r="F182" s="3"/>
      <c r="G182" s="3"/>
      <c r="H182" s="3"/>
      <c r="J182" s="226"/>
      <c r="K182" s="3"/>
      <c r="L182" s="3"/>
      <c r="O182" s="227"/>
      <c r="Q182" s="94"/>
      <c r="R182" s="94"/>
      <c r="S182" s="94"/>
      <c r="T182" s="94"/>
    </row>
    <row r="183" ht="15.75" customHeight="1">
      <c r="A183" s="234"/>
      <c r="B183" s="222"/>
      <c r="C183" s="223"/>
      <c r="D183" s="231"/>
      <c r="E183" s="3"/>
      <c r="F183" s="3"/>
      <c r="G183" s="3"/>
      <c r="H183" s="3"/>
      <c r="J183" s="226"/>
      <c r="K183" s="3"/>
      <c r="L183" s="3"/>
      <c r="O183" s="227"/>
      <c r="Q183" s="94"/>
      <c r="R183" s="94"/>
      <c r="S183" s="94"/>
      <c r="T183" s="94"/>
    </row>
    <row r="184" ht="15.75" customHeight="1">
      <c r="A184" s="234"/>
      <c r="B184" s="222"/>
      <c r="C184" s="223"/>
      <c r="D184" s="231"/>
      <c r="E184" s="3"/>
      <c r="F184" s="3"/>
      <c r="G184" s="3"/>
      <c r="H184" s="3"/>
      <c r="J184" s="226"/>
      <c r="K184" s="3"/>
      <c r="L184" s="3"/>
      <c r="O184" s="227"/>
      <c r="Q184" s="94"/>
      <c r="R184" s="94"/>
      <c r="S184" s="94"/>
      <c r="T184" s="94"/>
    </row>
    <row r="185" ht="15.75" customHeight="1">
      <c r="A185" s="234"/>
      <c r="B185" s="222"/>
      <c r="C185" s="223"/>
      <c r="D185" s="231"/>
      <c r="E185" s="3"/>
      <c r="F185" s="3"/>
      <c r="G185" s="3"/>
      <c r="H185" s="3"/>
      <c r="J185" s="226"/>
      <c r="K185" s="3"/>
      <c r="L185" s="3"/>
      <c r="O185" s="227"/>
      <c r="Q185" s="94"/>
      <c r="R185" s="94"/>
      <c r="S185" s="94"/>
      <c r="T185" s="94"/>
    </row>
    <row r="186" ht="15.75" customHeight="1">
      <c r="A186" s="234"/>
      <c r="B186" s="222"/>
      <c r="C186" s="223"/>
      <c r="D186" s="231"/>
      <c r="E186" s="3"/>
      <c r="F186" s="3"/>
      <c r="G186" s="3"/>
      <c r="H186" s="3"/>
      <c r="J186" s="226"/>
      <c r="K186" s="3"/>
      <c r="L186" s="3"/>
      <c r="O186" s="227"/>
      <c r="Q186" s="94"/>
      <c r="R186" s="94"/>
      <c r="S186" s="94"/>
      <c r="T186" s="94"/>
    </row>
    <row r="187" ht="15.75" customHeight="1">
      <c r="A187" s="234"/>
      <c r="B187" s="222"/>
      <c r="C187" s="223"/>
      <c r="D187" s="231"/>
      <c r="E187" s="3"/>
      <c r="F187" s="3"/>
      <c r="G187" s="3"/>
      <c r="H187" s="3"/>
      <c r="J187" s="226"/>
      <c r="K187" s="3"/>
      <c r="L187" s="3"/>
      <c r="O187" s="227"/>
      <c r="Q187" s="94"/>
      <c r="R187" s="94"/>
      <c r="S187" s="94"/>
      <c r="T187" s="94"/>
    </row>
    <row r="188" ht="15.75" customHeight="1">
      <c r="A188" s="234"/>
      <c r="B188" s="222"/>
      <c r="C188" s="223"/>
      <c r="D188" s="231"/>
      <c r="E188" s="3"/>
      <c r="F188" s="3"/>
      <c r="G188" s="3"/>
      <c r="H188" s="3"/>
      <c r="J188" s="226"/>
      <c r="K188" s="3"/>
      <c r="L188" s="3"/>
      <c r="O188" s="227"/>
      <c r="Q188" s="94"/>
      <c r="R188" s="94"/>
      <c r="S188" s="94"/>
      <c r="T188" s="94"/>
    </row>
    <row r="189" ht="15.75" customHeight="1">
      <c r="A189" s="234"/>
      <c r="B189" s="222"/>
      <c r="C189" s="223"/>
      <c r="D189" s="231"/>
      <c r="E189" s="3"/>
      <c r="F189" s="3"/>
      <c r="G189" s="3"/>
      <c r="H189" s="3"/>
      <c r="J189" s="226"/>
      <c r="K189" s="3"/>
      <c r="L189" s="3"/>
      <c r="O189" s="227"/>
      <c r="Q189" s="94"/>
      <c r="R189" s="94"/>
      <c r="S189" s="94"/>
      <c r="T189" s="94"/>
    </row>
    <row r="190" ht="15.75" customHeight="1">
      <c r="A190" s="234"/>
      <c r="B190" s="222"/>
      <c r="C190" s="223"/>
      <c r="D190" s="231"/>
      <c r="E190" s="3"/>
      <c r="F190" s="3"/>
      <c r="G190" s="3"/>
      <c r="H190" s="3"/>
      <c r="J190" s="226"/>
      <c r="K190" s="3"/>
      <c r="L190" s="3"/>
      <c r="O190" s="227"/>
      <c r="Q190" s="94"/>
      <c r="R190" s="94"/>
      <c r="S190" s="94"/>
      <c r="T190" s="94"/>
    </row>
    <row r="191" ht="15.75" customHeight="1">
      <c r="A191" s="234"/>
      <c r="B191" s="222"/>
      <c r="C191" s="223"/>
      <c r="D191" s="231"/>
      <c r="E191" s="3"/>
      <c r="F191" s="3"/>
      <c r="G191" s="3"/>
      <c r="H191" s="3"/>
      <c r="J191" s="226"/>
      <c r="K191" s="3"/>
      <c r="L191" s="3"/>
      <c r="O191" s="227"/>
      <c r="Q191" s="94"/>
      <c r="R191" s="94"/>
      <c r="S191" s="94"/>
      <c r="T191" s="94"/>
    </row>
    <row r="192" ht="15.75" customHeight="1">
      <c r="A192" s="234"/>
      <c r="B192" s="222"/>
      <c r="C192" s="223"/>
      <c r="D192" s="231"/>
      <c r="E192" s="3"/>
      <c r="F192" s="3"/>
      <c r="G192" s="3"/>
      <c r="H192" s="3"/>
      <c r="J192" s="226"/>
      <c r="K192" s="3"/>
      <c r="L192" s="3"/>
      <c r="O192" s="227"/>
      <c r="Q192" s="94"/>
      <c r="R192" s="94"/>
      <c r="S192" s="94"/>
      <c r="T192" s="94"/>
    </row>
    <row r="193" ht="15.75" customHeight="1">
      <c r="A193" s="234"/>
      <c r="B193" s="222"/>
      <c r="C193" s="223"/>
      <c r="D193" s="231"/>
      <c r="E193" s="3"/>
      <c r="F193" s="3"/>
      <c r="G193" s="3"/>
      <c r="H193" s="3"/>
      <c r="J193" s="226"/>
      <c r="K193" s="3"/>
      <c r="L193" s="3"/>
      <c r="O193" s="227"/>
      <c r="Q193" s="94"/>
      <c r="R193" s="94"/>
      <c r="S193" s="94"/>
      <c r="T193" s="94"/>
    </row>
    <row r="194" ht="15.75" customHeight="1">
      <c r="A194" s="234"/>
      <c r="B194" s="222"/>
      <c r="C194" s="223"/>
      <c r="D194" s="231"/>
      <c r="E194" s="3"/>
      <c r="F194" s="3"/>
      <c r="G194" s="3"/>
      <c r="H194" s="3"/>
      <c r="J194" s="226"/>
      <c r="K194" s="3"/>
      <c r="L194" s="3"/>
      <c r="O194" s="227"/>
      <c r="Q194" s="94"/>
      <c r="R194" s="94"/>
      <c r="S194" s="94"/>
      <c r="T194" s="94"/>
    </row>
    <row r="195" ht="15.75" customHeight="1">
      <c r="A195" s="234"/>
      <c r="B195" s="222"/>
      <c r="C195" s="223"/>
      <c r="D195" s="231"/>
      <c r="E195" s="3"/>
      <c r="F195" s="3"/>
      <c r="G195" s="3"/>
      <c r="H195" s="3"/>
      <c r="J195" s="226"/>
      <c r="K195" s="3"/>
      <c r="L195" s="3"/>
      <c r="O195" s="227"/>
      <c r="Q195" s="94"/>
      <c r="R195" s="94"/>
      <c r="S195" s="94"/>
      <c r="T195" s="94"/>
    </row>
    <row r="196" ht="15.75" customHeight="1">
      <c r="A196" s="234"/>
      <c r="B196" s="222"/>
      <c r="C196" s="223"/>
      <c r="D196" s="231"/>
      <c r="E196" s="3"/>
      <c r="F196" s="3"/>
      <c r="G196" s="3"/>
      <c r="H196" s="3"/>
      <c r="J196" s="226"/>
      <c r="K196" s="3"/>
      <c r="L196" s="3"/>
      <c r="O196" s="227"/>
      <c r="Q196" s="94"/>
      <c r="R196" s="94"/>
      <c r="S196" s="94"/>
      <c r="T196" s="94"/>
    </row>
    <row r="197" ht="15.75" customHeight="1">
      <c r="A197" s="234"/>
      <c r="B197" s="222"/>
      <c r="C197" s="223"/>
      <c r="D197" s="231"/>
      <c r="E197" s="3"/>
      <c r="F197" s="3"/>
      <c r="G197" s="3"/>
      <c r="H197" s="3"/>
      <c r="J197" s="226"/>
      <c r="K197" s="3"/>
      <c r="L197" s="3"/>
      <c r="O197" s="227"/>
      <c r="Q197" s="94"/>
      <c r="R197" s="94"/>
      <c r="S197" s="94"/>
      <c r="T197" s="94"/>
    </row>
    <row r="198" ht="15.75" customHeight="1">
      <c r="A198" s="234"/>
      <c r="B198" s="222"/>
      <c r="C198" s="223"/>
      <c r="D198" s="231"/>
      <c r="E198" s="3"/>
      <c r="F198" s="3"/>
      <c r="G198" s="3"/>
      <c r="H198" s="3"/>
      <c r="J198" s="226"/>
      <c r="K198" s="3"/>
      <c r="L198" s="3"/>
      <c r="O198" s="227"/>
      <c r="Q198" s="94"/>
      <c r="R198" s="94"/>
      <c r="S198" s="94"/>
      <c r="T198" s="94"/>
    </row>
    <row r="199" ht="15.75" customHeight="1">
      <c r="A199" s="234"/>
      <c r="B199" s="222"/>
      <c r="C199" s="223"/>
      <c r="D199" s="231"/>
      <c r="E199" s="3"/>
      <c r="F199" s="3"/>
      <c r="G199" s="3"/>
      <c r="H199" s="3"/>
      <c r="J199" s="226"/>
      <c r="K199" s="3"/>
      <c r="L199" s="3"/>
      <c r="O199" s="227"/>
      <c r="Q199" s="94"/>
      <c r="R199" s="94"/>
      <c r="S199" s="94"/>
      <c r="T199" s="94"/>
    </row>
    <row r="200" ht="15.75" customHeight="1">
      <c r="A200" s="234"/>
      <c r="B200" s="222"/>
      <c r="C200" s="223"/>
      <c r="D200" s="231"/>
      <c r="E200" s="3"/>
      <c r="F200" s="3"/>
      <c r="G200" s="3"/>
      <c r="H200" s="3"/>
      <c r="J200" s="226"/>
      <c r="K200" s="3"/>
      <c r="L200" s="3"/>
      <c r="O200" s="227"/>
      <c r="Q200" s="94"/>
      <c r="R200" s="94"/>
      <c r="S200" s="94"/>
      <c r="T200" s="94"/>
    </row>
    <row r="201" ht="15.75" customHeight="1">
      <c r="A201" s="234"/>
      <c r="B201" s="222"/>
      <c r="C201" s="223"/>
      <c r="D201" s="231"/>
      <c r="E201" s="3"/>
      <c r="F201" s="3"/>
      <c r="G201" s="3"/>
      <c r="H201" s="3"/>
      <c r="J201" s="226"/>
      <c r="K201" s="3"/>
      <c r="L201" s="3"/>
      <c r="O201" s="227"/>
      <c r="Q201" s="94"/>
      <c r="R201" s="94"/>
      <c r="S201" s="94"/>
      <c r="T201" s="94"/>
    </row>
    <row r="202" ht="15.75" customHeight="1">
      <c r="A202" s="234"/>
      <c r="B202" s="222"/>
      <c r="C202" s="223"/>
      <c r="D202" s="231"/>
      <c r="E202" s="3"/>
      <c r="F202" s="3"/>
      <c r="G202" s="3"/>
      <c r="H202" s="3"/>
      <c r="J202" s="226"/>
      <c r="K202" s="3"/>
      <c r="L202" s="3"/>
      <c r="O202" s="227"/>
      <c r="Q202" s="94"/>
      <c r="R202" s="94"/>
      <c r="S202" s="94"/>
      <c r="T202" s="94"/>
    </row>
    <row r="203" ht="15.75" customHeight="1">
      <c r="A203" s="234"/>
      <c r="B203" s="222"/>
      <c r="C203" s="223"/>
      <c r="D203" s="231"/>
      <c r="E203" s="3"/>
      <c r="F203" s="3"/>
      <c r="G203" s="3"/>
      <c r="H203" s="3"/>
      <c r="J203" s="226"/>
      <c r="K203" s="3"/>
      <c r="L203" s="3"/>
      <c r="O203" s="227"/>
      <c r="Q203" s="94"/>
      <c r="R203" s="94"/>
      <c r="S203" s="94"/>
      <c r="T203" s="94"/>
    </row>
    <row r="204" ht="15.75" customHeight="1">
      <c r="A204" s="234"/>
      <c r="B204" s="222"/>
      <c r="C204" s="223"/>
      <c r="D204" s="231"/>
      <c r="E204" s="3"/>
      <c r="F204" s="3"/>
      <c r="G204" s="3"/>
      <c r="H204" s="3"/>
      <c r="J204" s="226"/>
      <c r="K204" s="3"/>
      <c r="L204" s="3"/>
      <c r="O204" s="227"/>
      <c r="Q204" s="94"/>
      <c r="R204" s="94"/>
      <c r="S204" s="94"/>
      <c r="T204" s="94"/>
    </row>
    <row r="205" ht="15.75" customHeight="1">
      <c r="A205" s="234"/>
      <c r="B205" s="222"/>
      <c r="C205" s="223"/>
      <c r="D205" s="231"/>
      <c r="E205" s="3"/>
      <c r="F205" s="3"/>
      <c r="G205" s="3"/>
      <c r="H205" s="3"/>
      <c r="J205" s="226"/>
      <c r="K205" s="3"/>
      <c r="L205" s="3"/>
      <c r="O205" s="227"/>
      <c r="Q205" s="94"/>
      <c r="R205" s="94"/>
      <c r="S205" s="94"/>
      <c r="T205" s="94"/>
    </row>
    <row r="206" ht="15.75" customHeight="1">
      <c r="A206" s="234"/>
      <c r="B206" s="222"/>
      <c r="C206" s="223"/>
      <c r="D206" s="231"/>
      <c r="E206" s="3"/>
      <c r="F206" s="3"/>
      <c r="G206" s="3"/>
      <c r="H206" s="3"/>
      <c r="J206" s="226"/>
      <c r="K206" s="3"/>
      <c r="L206" s="3"/>
      <c r="O206" s="227"/>
      <c r="Q206" s="94"/>
      <c r="R206" s="94"/>
      <c r="S206" s="94"/>
      <c r="T206" s="94"/>
    </row>
    <row r="207" ht="15.75" customHeight="1">
      <c r="A207" s="234"/>
      <c r="B207" s="222"/>
      <c r="C207" s="223"/>
      <c r="D207" s="231"/>
      <c r="E207" s="3"/>
      <c r="F207" s="3"/>
      <c r="G207" s="3"/>
      <c r="H207" s="3"/>
      <c r="J207" s="226"/>
      <c r="K207" s="3"/>
      <c r="L207" s="3"/>
      <c r="O207" s="227"/>
      <c r="Q207" s="94"/>
      <c r="R207" s="94"/>
      <c r="S207" s="94"/>
      <c r="T207" s="94"/>
    </row>
    <row r="208" ht="15.75" customHeight="1">
      <c r="A208" s="234"/>
      <c r="B208" s="222"/>
      <c r="C208" s="223"/>
      <c r="D208" s="231"/>
      <c r="E208" s="3"/>
      <c r="F208" s="3"/>
      <c r="G208" s="3"/>
      <c r="H208" s="3"/>
      <c r="J208" s="226"/>
      <c r="K208" s="3"/>
      <c r="L208" s="3"/>
      <c r="O208" s="227"/>
      <c r="Q208" s="94"/>
      <c r="R208" s="94"/>
      <c r="S208" s="94"/>
      <c r="T208" s="94"/>
    </row>
    <row r="209" ht="15.75" customHeight="1">
      <c r="A209" s="234"/>
      <c r="B209" s="222"/>
      <c r="C209" s="223"/>
      <c r="D209" s="231"/>
      <c r="E209" s="3"/>
      <c r="F209" s="3"/>
      <c r="G209" s="3"/>
      <c r="H209" s="3"/>
      <c r="J209" s="226"/>
      <c r="K209" s="3"/>
      <c r="L209" s="3"/>
      <c r="O209" s="227"/>
      <c r="Q209" s="94"/>
      <c r="R209" s="94"/>
      <c r="S209" s="94"/>
      <c r="T209" s="94"/>
    </row>
    <row r="210" ht="15.75" customHeight="1">
      <c r="A210" s="234"/>
      <c r="B210" s="222"/>
      <c r="C210" s="223"/>
      <c r="D210" s="231"/>
      <c r="E210" s="3"/>
      <c r="F210" s="3"/>
      <c r="G210" s="3"/>
      <c r="H210" s="3"/>
      <c r="J210" s="226"/>
      <c r="K210" s="3"/>
      <c r="L210" s="3"/>
      <c r="O210" s="227"/>
      <c r="Q210" s="94"/>
      <c r="R210" s="94"/>
      <c r="S210" s="94"/>
      <c r="T210" s="94"/>
    </row>
    <row r="211" ht="15.75" customHeight="1">
      <c r="A211" s="234"/>
      <c r="B211" s="222"/>
      <c r="C211" s="223"/>
      <c r="D211" s="231"/>
      <c r="E211" s="3"/>
      <c r="F211" s="3"/>
      <c r="G211" s="3"/>
      <c r="H211" s="3"/>
      <c r="J211" s="226"/>
      <c r="K211" s="3"/>
      <c r="L211" s="3"/>
      <c r="O211" s="227"/>
      <c r="Q211" s="94"/>
      <c r="R211" s="94"/>
      <c r="S211" s="94"/>
      <c r="T211" s="94"/>
    </row>
    <row r="212" ht="15.75" customHeight="1">
      <c r="A212" s="234"/>
      <c r="B212" s="222"/>
      <c r="C212" s="223"/>
      <c r="D212" s="231"/>
      <c r="E212" s="3"/>
      <c r="F212" s="3"/>
      <c r="G212" s="3"/>
      <c r="H212" s="3"/>
      <c r="J212" s="226"/>
      <c r="K212" s="3"/>
      <c r="L212" s="3"/>
      <c r="O212" s="227"/>
      <c r="Q212" s="94"/>
      <c r="R212" s="94"/>
      <c r="S212" s="94"/>
      <c r="T212" s="94"/>
    </row>
    <row r="213" ht="15.75" customHeight="1">
      <c r="A213" s="234"/>
      <c r="B213" s="222"/>
      <c r="C213" s="223"/>
      <c r="D213" s="231"/>
      <c r="E213" s="3"/>
      <c r="F213" s="3"/>
      <c r="G213" s="3"/>
      <c r="H213" s="3"/>
      <c r="J213" s="226"/>
      <c r="K213" s="3"/>
      <c r="L213" s="3"/>
      <c r="O213" s="227"/>
      <c r="Q213" s="94"/>
      <c r="R213" s="94"/>
      <c r="S213" s="94"/>
      <c r="T213" s="94"/>
    </row>
    <row r="214" ht="15.75" customHeight="1">
      <c r="A214" s="234"/>
      <c r="B214" s="222"/>
      <c r="C214" s="223"/>
      <c r="D214" s="231"/>
      <c r="E214" s="3"/>
      <c r="F214" s="3"/>
      <c r="G214" s="3"/>
      <c r="H214" s="3"/>
      <c r="J214" s="226"/>
      <c r="K214" s="3"/>
      <c r="L214" s="3"/>
      <c r="O214" s="227"/>
      <c r="Q214" s="94"/>
      <c r="R214" s="94"/>
      <c r="S214" s="94"/>
      <c r="T214" s="94"/>
    </row>
    <row r="215" ht="15.75" customHeight="1">
      <c r="A215" s="234"/>
      <c r="B215" s="222"/>
      <c r="C215" s="223"/>
      <c r="D215" s="231"/>
      <c r="E215" s="3"/>
      <c r="F215" s="3"/>
      <c r="G215" s="3"/>
      <c r="H215" s="3"/>
      <c r="J215" s="226"/>
      <c r="K215" s="3"/>
      <c r="L215" s="3"/>
      <c r="O215" s="227"/>
      <c r="Q215" s="94"/>
      <c r="R215" s="94"/>
      <c r="S215" s="94"/>
      <c r="T215" s="94"/>
    </row>
    <row r="216" ht="15.75" customHeight="1">
      <c r="A216" s="234"/>
      <c r="B216" s="222"/>
      <c r="C216" s="223"/>
      <c r="D216" s="231"/>
      <c r="E216" s="3"/>
      <c r="F216" s="3"/>
      <c r="G216" s="3"/>
      <c r="H216" s="3"/>
      <c r="J216" s="226"/>
      <c r="K216" s="3"/>
      <c r="L216" s="3"/>
      <c r="O216" s="227"/>
      <c r="Q216" s="94"/>
      <c r="R216" s="94"/>
      <c r="S216" s="94"/>
      <c r="T216" s="94"/>
    </row>
    <row r="217" ht="15.75" customHeight="1">
      <c r="A217" s="234"/>
      <c r="B217" s="222"/>
      <c r="C217" s="223"/>
      <c r="D217" s="231"/>
      <c r="E217" s="3"/>
      <c r="F217" s="3"/>
      <c r="G217" s="3"/>
      <c r="H217" s="3"/>
      <c r="J217" s="226"/>
      <c r="K217" s="3"/>
      <c r="L217" s="3"/>
      <c r="O217" s="227"/>
      <c r="Q217" s="94"/>
      <c r="R217" s="94"/>
      <c r="S217" s="94"/>
      <c r="T217" s="94"/>
    </row>
    <row r="218" ht="15.75" customHeight="1">
      <c r="A218" s="234"/>
      <c r="B218" s="222"/>
      <c r="C218" s="223"/>
      <c r="D218" s="231"/>
      <c r="E218" s="3"/>
      <c r="F218" s="3"/>
      <c r="G218" s="3"/>
      <c r="H218" s="3"/>
      <c r="J218" s="226"/>
      <c r="K218" s="3"/>
      <c r="L218" s="3"/>
      <c r="O218" s="227"/>
      <c r="Q218" s="94"/>
      <c r="R218" s="94"/>
      <c r="S218" s="94"/>
      <c r="T218" s="94"/>
    </row>
    <row r="219" ht="15.75" customHeight="1">
      <c r="A219" s="234"/>
      <c r="B219" s="222"/>
      <c r="C219" s="223"/>
      <c r="D219" s="231"/>
      <c r="E219" s="3"/>
      <c r="F219" s="3"/>
      <c r="G219" s="3"/>
      <c r="H219" s="3"/>
      <c r="J219" s="226"/>
      <c r="K219" s="3"/>
      <c r="L219" s="3"/>
      <c r="O219" s="227"/>
      <c r="Q219" s="94"/>
      <c r="R219" s="94"/>
      <c r="S219" s="94"/>
      <c r="T219" s="94"/>
    </row>
    <row r="220" ht="15.75" customHeight="1">
      <c r="A220" s="234"/>
      <c r="B220" s="222"/>
      <c r="C220" s="223"/>
      <c r="D220" s="231"/>
      <c r="E220" s="3"/>
      <c r="F220" s="3"/>
      <c r="G220" s="3"/>
      <c r="H220" s="3"/>
      <c r="J220" s="226"/>
      <c r="K220" s="3"/>
      <c r="L220" s="3"/>
      <c r="O220" s="227"/>
      <c r="Q220" s="94"/>
      <c r="R220" s="94"/>
      <c r="S220" s="94"/>
      <c r="T220" s="94"/>
    </row>
    <row r="221" ht="15.75" customHeight="1">
      <c r="A221" s="234"/>
      <c r="B221" s="222"/>
      <c r="C221" s="223"/>
      <c r="D221" s="231"/>
      <c r="E221" s="3"/>
      <c r="F221" s="3"/>
      <c r="G221" s="3"/>
      <c r="H221" s="3"/>
      <c r="J221" s="226"/>
      <c r="K221" s="3"/>
      <c r="L221" s="3"/>
      <c r="O221" s="227"/>
      <c r="Q221" s="94"/>
      <c r="R221" s="94"/>
      <c r="S221" s="94"/>
      <c r="T221" s="94"/>
    </row>
    <row r="222" ht="15.75" customHeight="1">
      <c r="A222" s="234"/>
      <c r="B222" s="222"/>
      <c r="C222" s="223"/>
      <c r="D222" s="231"/>
      <c r="E222" s="3"/>
      <c r="F222" s="3"/>
      <c r="G222" s="3"/>
      <c r="H222" s="3"/>
      <c r="J222" s="226"/>
      <c r="K222" s="3"/>
      <c r="L222" s="3"/>
      <c r="O222" s="227"/>
      <c r="Q222" s="94"/>
      <c r="R222" s="94"/>
      <c r="S222" s="94"/>
      <c r="T222" s="94"/>
    </row>
    <row r="223" ht="15.75" customHeight="1">
      <c r="A223" s="234"/>
      <c r="B223" s="222"/>
      <c r="C223" s="223"/>
      <c r="D223" s="231"/>
      <c r="E223" s="3"/>
      <c r="F223" s="3"/>
      <c r="G223" s="3"/>
      <c r="H223" s="3"/>
      <c r="J223" s="226"/>
      <c r="K223" s="3"/>
      <c r="L223" s="3"/>
      <c r="O223" s="227"/>
      <c r="Q223" s="94"/>
      <c r="R223" s="94"/>
      <c r="S223" s="94"/>
      <c r="T223" s="94"/>
    </row>
    <row r="224" ht="15.75" customHeight="1">
      <c r="A224" s="234"/>
      <c r="B224" s="222"/>
      <c r="C224" s="223"/>
      <c r="D224" s="231"/>
      <c r="E224" s="3"/>
      <c r="F224" s="3"/>
      <c r="G224" s="3"/>
      <c r="H224" s="3"/>
      <c r="J224" s="226"/>
      <c r="K224" s="3"/>
      <c r="L224" s="3"/>
      <c r="O224" s="227"/>
      <c r="Q224" s="94"/>
      <c r="R224" s="94"/>
      <c r="S224" s="94"/>
      <c r="T224" s="94"/>
    </row>
    <row r="225" ht="15.75" customHeight="1">
      <c r="A225" s="234"/>
      <c r="B225" s="222"/>
      <c r="C225" s="223"/>
      <c r="D225" s="231"/>
      <c r="E225" s="3"/>
      <c r="F225" s="3"/>
      <c r="G225" s="3"/>
      <c r="H225" s="3"/>
      <c r="J225" s="226"/>
      <c r="K225" s="3"/>
      <c r="L225" s="3"/>
      <c r="O225" s="227"/>
      <c r="Q225" s="94"/>
      <c r="R225" s="94"/>
      <c r="S225" s="94"/>
      <c r="T225" s="94"/>
    </row>
    <row r="226" ht="15.75" customHeight="1">
      <c r="A226" s="234"/>
      <c r="B226" s="222"/>
      <c r="C226" s="223"/>
      <c r="D226" s="231"/>
      <c r="E226" s="3"/>
      <c r="F226" s="3"/>
      <c r="G226" s="3"/>
      <c r="H226" s="3"/>
      <c r="J226" s="226"/>
      <c r="K226" s="3"/>
      <c r="L226" s="3"/>
      <c r="O226" s="227"/>
      <c r="Q226" s="94"/>
      <c r="R226" s="94"/>
      <c r="S226" s="94"/>
      <c r="T226" s="94"/>
    </row>
    <row r="227" ht="15.75" customHeight="1">
      <c r="A227" s="234"/>
      <c r="B227" s="222"/>
      <c r="C227" s="223"/>
      <c r="D227" s="231"/>
      <c r="E227" s="3"/>
      <c r="F227" s="3"/>
      <c r="G227" s="3"/>
      <c r="H227" s="3"/>
      <c r="J227" s="226"/>
      <c r="K227" s="3"/>
      <c r="L227" s="3"/>
      <c r="O227" s="227"/>
      <c r="Q227" s="94"/>
      <c r="R227" s="94"/>
      <c r="S227" s="94"/>
      <c r="T227" s="94"/>
    </row>
    <row r="228" ht="15.75" customHeight="1">
      <c r="A228" s="234"/>
      <c r="B228" s="222"/>
      <c r="C228" s="223"/>
      <c r="D228" s="231"/>
      <c r="E228" s="3"/>
      <c r="F228" s="3"/>
      <c r="G228" s="3"/>
      <c r="H228" s="3"/>
      <c r="J228" s="226"/>
      <c r="K228" s="3"/>
      <c r="L228" s="3"/>
      <c r="O228" s="227"/>
      <c r="Q228" s="94"/>
      <c r="R228" s="94"/>
      <c r="S228" s="94"/>
      <c r="T228" s="94"/>
    </row>
    <row r="229" ht="15.75" customHeight="1">
      <c r="A229" s="234"/>
      <c r="B229" s="222"/>
      <c r="C229" s="223"/>
      <c r="D229" s="231"/>
      <c r="E229" s="3"/>
      <c r="F229" s="3"/>
      <c r="G229" s="3"/>
      <c r="H229" s="3"/>
      <c r="J229" s="226"/>
      <c r="K229" s="3"/>
      <c r="L229" s="3"/>
      <c r="O229" s="227"/>
      <c r="Q229" s="94"/>
      <c r="R229" s="94"/>
      <c r="S229" s="94"/>
      <c r="T229" s="94"/>
    </row>
    <row r="230" ht="15.75" customHeight="1">
      <c r="A230" s="234"/>
      <c r="B230" s="222"/>
      <c r="C230" s="223"/>
      <c r="D230" s="231"/>
      <c r="E230" s="3"/>
      <c r="F230" s="3"/>
      <c r="G230" s="3"/>
      <c r="H230" s="3"/>
      <c r="J230" s="226"/>
      <c r="K230" s="3"/>
      <c r="L230" s="3"/>
      <c r="O230" s="227"/>
      <c r="Q230" s="94"/>
      <c r="R230" s="94"/>
      <c r="S230" s="94"/>
      <c r="T230" s="94"/>
    </row>
    <row r="231" ht="15.75" customHeight="1">
      <c r="A231" s="234"/>
      <c r="B231" s="222"/>
      <c r="C231" s="223"/>
      <c r="D231" s="231"/>
      <c r="E231" s="3"/>
      <c r="F231" s="3"/>
      <c r="G231" s="3"/>
      <c r="H231" s="3"/>
      <c r="J231" s="226"/>
      <c r="K231" s="3"/>
      <c r="L231" s="3"/>
      <c r="O231" s="227"/>
      <c r="Q231" s="94"/>
      <c r="R231" s="94"/>
      <c r="S231" s="94"/>
      <c r="T231" s="94"/>
    </row>
    <row r="232" ht="15.75" customHeight="1">
      <c r="A232" s="234"/>
      <c r="B232" s="222"/>
      <c r="C232" s="223"/>
      <c r="D232" s="231"/>
      <c r="E232" s="3"/>
      <c r="F232" s="3"/>
      <c r="G232" s="3"/>
      <c r="H232" s="3"/>
      <c r="J232" s="226"/>
      <c r="K232" s="3"/>
      <c r="L232" s="3"/>
      <c r="O232" s="227"/>
      <c r="Q232" s="94"/>
      <c r="R232" s="94"/>
      <c r="S232" s="94"/>
      <c r="T232" s="94"/>
    </row>
    <row r="233" ht="15.75" customHeight="1">
      <c r="A233" s="234"/>
      <c r="B233" s="222"/>
      <c r="C233" s="223"/>
      <c r="D233" s="231"/>
      <c r="E233" s="3"/>
      <c r="F233" s="3"/>
      <c r="G233" s="3"/>
      <c r="H233" s="3"/>
      <c r="J233" s="226"/>
      <c r="K233" s="3"/>
      <c r="L233" s="3"/>
      <c r="O233" s="227"/>
      <c r="Q233" s="94"/>
      <c r="R233" s="94"/>
      <c r="S233" s="94"/>
      <c r="T233" s="94"/>
    </row>
    <row r="234" ht="15.75" customHeight="1">
      <c r="A234" s="234"/>
      <c r="B234" s="222"/>
      <c r="C234" s="223"/>
      <c r="D234" s="231"/>
      <c r="E234" s="3"/>
      <c r="F234" s="3"/>
      <c r="G234" s="3"/>
      <c r="H234" s="3"/>
      <c r="J234" s="226"/>
      <c r="K234" s="3"/>
      <c r="L234" s="3"/>
      <c r="O234" s="227"/>
      <c r="Q234" s="94"/>
      <c r="R234" s="94"/>
      <c r="S234" s="94"/>
      <c r="T234" s="94"/>
    </row>
    <row r="235" ht="15.75" customHeight="1">
      <c r="A235" s="234"/>
      <c r="B235" s="222"/>
      <c r="C235" s="223"/>
      <c r="D235" s="231"/>
      <c r="E235" s="3"/>
      <c r="F235" s="3"/>
      <c r="G235" s="3"/>
      <c r="H235" s="3"/>
      <c r="J235" s="226"/>
      <c r="K235" s="3"/>
      <c r="L235" s="3"/>
      <c r="O235" s="227"/>
      <c r="Q235" s="94"/>
      <c r="R235" s="94"/>
      <c r="S235" s="94"/>
      <c r="T235" s="94"/>
    </row>
    <row r="236" ht="15.75" customHeight="1">
      <c r="A236" s="234"/>
      <c r="B236" s="222"/>
      <c r="C236" s="223"/>
      <c r="D236" s="231"/>
      <c r="E236" s="3"/>
      <c r="F236" s="3"/>
      <c r="G236" s="3"/>
      <c r="H236" s="3"/>
      <c r="J236" s="226"/>
      <c r="K236" s="3"/>
      <c r="L236" s="3"/>
      <c r="O236" s="227"/>
      <c r="Q236" s="94"/>
      <c r="R236" s="94"/>
      <c r="S236" s="94"/>
      <c r="T236" s="94"/>
    </row>
    <row r="237" ht="15.75" customHeight="1">
      <c r="A237" s="234"/>
      <c r="B237" s="222"/>
      <c r="C237" s="223"/>
      <c r="D237" s="231"/>
      <c r="E237" s="3"/>
      <c r="F237" s="3"/>
      <c r="G237" s="3"/>
      <c r="H237" s="3"/>
      <c r="J237" s="226"/>
      <c r="K237" s="3"/>
      <c r="L237" s="3"/>
      <c r="O237" s="227"/>
      <c r="Q237" s="94"/>
      <c r="R237" s="94"/>
      <c r="S237" s="94"/>
      <c r="T237" s="94"/>
    </row>
    <row r="238" ht="15.75" customHeight="1">
      <c r="A238" s="234"/>
      <c r="B238" s="222"/>
      <c r="C238" s="223"/>
      <c r="D238" s="231"/>
      <c r="E238" s="3"/>
      <c r="F238" s="3"/>
      <c r="G238" s="3"/>
      <c r="H238" s="3"/>
      <c r="J238" s="226"/>
      <c r="K238" s="3"/>
      <c r="L238" s="3"/>
      <c r="O238" s="227"/>
      <c r="Q238" s="94"/>
      <c r="R238" s="94"/>
      <c r="S238" s="94"/>
      <c r="T238" s="94"/>
    </row>
    <row r="239" ht="15.75" customHeight="1">
      <c r="A239" s="234"/>
      <c r="B239" s="222"/>
      <c r="C239" s="223"/>
      <c r="D239" s="231"/>
      <c r="E239" s="3"/>
      <c r="F239" s="3"/>
      <c r="G239" s="3"/>
      <c r="H239" s="3"/>
      <c r="J239" s="226"/>
      <c r="K239" s="3"/>
      <c r="L239" s="3"/>
      <c r="O239" s="227"/>
      <c r="Q239" s="94"/>
      <c r="R239" s="94"/>
      <c r="S239" s="94"/>
      <c r="T239" s="94"/>
    </row>
    <row r="240" ht="15.75" customHeight="1">
      <c r="A240" s="234"/>
      <c r="B240" s="222"/>
      <c r="C240" s="223"/>
      <c r="D240" s="231"/>
      <c r="E240" s="3"/>
      <c r="F240" s="3"/>
      <c r="G240" s="3"/>
      <c r="H240" s="3"/>
      <c r="J240" s="226"/>
      <c r="K240" s="3"/>
      <c r="L240" s="3"/>
      <c r="O240" s="227"/>
      <c r="Q240" s="94"/>
      <c r="R240" s="94"/>
      <c r="S240" s="94"/>
      <c r="T240" s="94"/>
    </row>
    <row r="241" ht="15.75" customHeight="1">
      <c r="A241" s="234"/>
      <c r="B241" s="222"/>
      <c r="C241" s="223"/>
      <c r="D241" s="231"/>
      <c r="E241" s="3"/>
      <c r="F241" s="3"/>
      <c r="G241" s="3"/>
      <c r="H241" s="3"/>
      <c r="J241" s="226"/>
      <c r="K241" s="3"/>
      <c r="L241" s="3"/>
      <c r="O241" s="227"/>
      <c r="Q241" s="94"/>
      <c r="R241" s="94"/>
      <c r="S241" s="94"/>
      <c r="T241" s="94"/>
    </row>
    <row r="242" ht="15.75" customHeight="1">
      <c r="A242" s="234"/>
      <c r="B242" s="222"/>
      <c r="C242" s="223"/>
      <c r="D242" s="231"/>
      <c r="E242" s="3"/>
      <c r="F242" s="3"/>
      <c r="G242" s="3"/>
      <c r="H242" s="3"/>
      <c r="J242" s="226"/>
      <c r="K242" s="3"/>
      <c r="L242" s="3"/>
      <c r="O242" s="227"/>
      <c r="Q242" s="94"/>
      <c r="R242" s="94"/>
      <c r="S242" s="94"/>
      <c r="T242" s="94"/>
    </row>
    <row r="243" ht="15.75" customHeight="1">
      <c r="A243" s="234"/>
      <c r="B243" s="222"/>
      <c r="C243" s="223"/>
      <c r="D243" s="231"/>
      <c r="E243" s="3"/>
      <c r="F243" s="3"/>
      <c r="G243" s="3"/>
      <c r="H243" s="3"/>
      <c r="J243" s="226"/>
      <c r="K243" s="3"/>
      <c r="L243" s="3"/>
      <c r="O243" s="227"/>
      <c r="Q243" s="94"/>
      <c r="R243" s="94"/>
      <c r="S243" s="94"/>
      <c r="T243" s="94"/>
    </row>
    <row r="244" ht="15.75" customHeight="1">
      <c r="A244" s="234"/>
      <c r="B244" s="222"/>
      <c r="C244" s="223"/>
      <c r="D244" s="231"/>
      <c r="E244" s="3"/>
      <c r="F244" s="3"/>
      <c r="G244" s="3"/>
      <c r="H244" s="3"/>
      <c r="J244" s="226"/>
      <c r="K244" s="3"/>
      <c r="L244" s="3"/>
      <c r="O244" s="227"/>
      <c r="Q244" s="94"/>
      <c r="R244" s="94"/>
      <c r="S244" s="94"/>
      <c r="T244" s="94"/>
    </row>
    <row r="245" ht="15.75" customHeight="1">
      <c r="A245" s="234"/>
      <c r="B245" s="222"/>
      <c r="C245" s="223"/>
      <c r="D245" s="231"/>
      <c r="E245" s="3"/>
      <c r="F245" s="3"/>
      <c r="G245" s="3"/>
      <c r="H245" s="3"/>
      <c r="J245" s="226"/>
      <c r="K245" s="3"/>
      <c r="L245" s="3"/>
      <c r="O245" s="227"/>
      <c r="Q245" s="94"/>
      <c r="R245" s="94"/>
      <c r="S245" s="94"/>
      <c r="T245" s="94"/>
    </row>
    <row r="246" ht="15.75" customHeight="1">
      <c r="A246" s="234"/>
      <c r="B246" s="222"/>
      <c r="C246" s="223"/>
      <c r="D246" s="231"/>
      <c r="E246" s="3"/>
      <c r="F246" s="3"/>
      <c r="G246" s="3"/>
      <c r="H246" s="3"/>
      <c r="J246" s="226"/>
      <c r="K246" s="3"/>
      <c r="L246" s="3"/>
      <c r="O246" s="227"/>
      <c r="Q246" s="94"/>
      <c r="R246" s="94"/>
      <c r="S246" s="94"/>
      <c r="T246" s="94"/>
    </row>
    <row r="247" ht="15.75" customHeight="1">
      <c r="A247" s="234"/>
      <c r="B247" s="222"/>
      <c r="C247" s="223"/>
      <c r="D247" s="231"/>
      <c r="E247" s="3"/>
      <c r="F247" s="3"/>
      <c r="G247" s="3"/>
      <c r="H247" s="3"/>
      <c r="J247" s="226"/>
      <c r="K247" s="3"/>
      <c r="L247" s="3"/>
      <c r="O247" s="227"/>
      <c r="Q247" s="94"/>
      <c r="R247" s="94"/>
      <c r="S247" s="94"/>
      <c r="T247" s="94"/>
    </row>
    <row r="248" ht="15.75" customHeight="1">
      <c r="A248" s="234"/>
      <c r="B248" s="222"/>
      <c r="C248" s="223"/>
      <c r="D248" s="231"/>
      <c r="E248" s="3"/>
      <c r="F248" s="3"/>
      <c r="G248" s="3"/>
      <c r="H248" s="3"/>
      <c r="J248" s="226"/>
      <c r="K248" s="3"/>
      <c r="L248" s="3"/>
      <c r="O248" s="227"/>
      <c r="Q248" s="94"/>
      <c r="R248" s="94"/>
      <c r="S248" s="94"/>
      <c r="T248" s="94"/>
    </row>
    <row r="249" ht="15.75" customHeight="1">
      <c r="A249" s="234"/>
      <c r="B249" s="222"/>
      <c r="C249" s="223"/>
      <c r="D249" s="231"/>
      <c r="E249" s="3"/>
      <c r="F249" s="3"/>
      <c r="G249" s="3"/>
      <c r="H249" s="3"/>
      <c r="J249" s="226"/>
      <c r="K249" s="3"/>
      <c r="L249" s="3"/>
      <c r="O249" s="227"/>
      <c r="Q249" s="94"/>
      <c r="R249" s="94"/>
      <c r="S249" s="94"/>
      <c r="T249" s="94"/>
    </row>
    <row r="250" ht="15.75" customHeight="1">
      <c r="A250" s="234"/>
      <c r="B250" s="222"/>
      <c r="C250" s="223"/>
      <c r="D250" s="231"/>
      <c r="E250" s="3"/>
      <c r="F250" s="3"/>
      <c r="G250" s="3"/>
      <c r="H250" s="3"/>
      <c r="J250" s="226"/>
      <c r="K250" s="3"/>
      <c r="L250" s="3"/>
      <c r="O250" s="227"/>
      <c r="Q250" s="94"/>
      <c r="R250" s="94"/>
      <c r="S250" s="94"/>
      <c r="T250" s="94"/>
    </row>
    <row r="251" ht="15.75" customHeight="1">
      <c r="A251" s="234"/>
      <c r="B251" s="222"/>
      <c r="C251" s="223"/>
      <c r="D251" s="231"/>
      <c r="E251" s="3"/>
      <c r="F251" s="3"/>
      <c r="G251" s="3"/>
      <c r="H251" s="3"/>
      <c r="J251" s="226"/>
      <c r="K251" s="3"/>
      <c r="L251" s="3"/>
      <c r="O251" s="227"/>
      <c r="Q251" s="94"/>
      <c r="R251" s="94"/>
      <c r="S251" s="94"/>
      <c r="T251" s="94"/>
    </row>
    <row r="252" ht="15.75" customHeight="1">
      <c r="A252" s="234"/>
      <c r="B252" s="222"/>
      <c r="C252" s="223"/>
      <c r="D252" s="231"/>
      <c r="E252" s="3"/>
      <c r="F252" s="3"/>
      <c r="G252" s="3"/>
      <c r="H252" s="3"/>
      <c r="J252" s="226"/>
      <c r="K252" s="3"/>
      <c r="L252" s="3"/>
      <c r="O252" s="227"/>
      <c r="Q252" s="94"/>
      <c r="R252" s="94"/>
      <c r="S252" s="94"/>
      <c r="T252" s="94"/>
    </row>
    <row r="253" ht="15.75" customHeight="1">
      <c r="A253" s="234"/>
      <c r="B253" s="222"/>
      <c r="C253" s="223"/>
      <c r="D253" s="231"/>
      <c r="E253" s="3"/>
      <c r="F253" s="3"/>
      <c r="G253" s="3"/>
      <c r="H253" s="3"/>
      <c r="J253" s="226"/>
      <c r="K253" s="3"/>
      <c r="L253" s="3"/>
      <c r="O253" s="227"/>
      <c r="Q253" s="94"/>
      <c r="R253" s="94"/>
      <c r="S253" s="94"/>
      <c r="T253" s="94"/>
    </row>
    <row r="254" ht="15.75" customHeight="1">
      <c r="A254" s="234"/>
      <c r="B254" s="222"/>
      <c r="C254" s="223"/>
      <c r="D254" s="231"/>
      <c r="E254" s="3"/>
      <c r="F254" s="3"/>
      <c r="G254" s="3"/>
      <c r="H254" s="3"/>
      <c r="J254" s="226"/>
      <c r="K254" s="3"/>
      <c r="L254" s="3"/>
      <c r="O254" s="227"/>
      <c r="Q254" s="94"/>
      <c r="R254" s="94"/>
      <c r="S254" s="94"/>
      <c r="T254" s="94"/>
    </row>
    <row r="255" ht="15.75" customHeight="1">
      <c r="A255" s="234"/>
      <c r="B255" s="222"/>
      <c r="C255" s="223"/>
      <c r="D255" s="231"/>
      <c r="E255" s="3"/>
      <c r="F255" s="3"/>
      <c r="G255" s="3"/>
      <c r="H255" s="3"/>
      <c r="J255" s="226"/>
      <c r="K255" s="3"/>
      <c r="L255" s="3"/>
      <c r="O255" s="227"/>
      <c r="Q255" s="94"/>
      <c r="R255" s="94"/>
      <c r="S255" s="94"/>
      <c r="T255" s="94"/>
    </row>
    <row r="256" ht="15.75" customHeight="1">
      <c r="A256" s="234"/>
      <c r="B256" s="222"/>
      <c r="C256" s="223"/>
      <c r="D256" s="231"/>
      <c r="E256" s="3"/>
      <c r="F256" s="3"/>
      <c r="G256" s="3"/>
      <c r="H256" s="3"/>
      <c r="J256" s="226"/>
      <c r="K256" s="3"/>
      <c r="L256" s="3"/>
      <c r="O256" s="227"/>
      <c r="Q256" s="94"/>
      <c r="R256" s="94"/>
      <c r="S256" s="94"/>
      <c r="T256" s="94"/>
    </row>
    <row r="257" ht="15.75" customHeight="1">
      <c r="A257" s="234"/>
      <c r="B257" s="222"/>
      <c r="C257" s="223"/>
      <c r="D257" s="231"/>
      <c r="E257" s="3"/>
      <c r="F257" s="3"/>
      <c r="G257" s="3"/>
      <c r="H257" s="3"/>
      <c r="J257" s="226"/>
      <c r="K257" s="3"/>
      <c r="L257" s="3"/>
      <c r="O257" s="227"/>
      <c r="Q257" s="94"/>
      <c r="R257" s="94"/>
      <c r="S257" s="94"/>
      <c r="T257" s="94"/>
    </row>
    <row r="258" ht="15.75" customHeight="1">
      <c r="A258" s="234"/>
      <c r="B258" s="222"/>
      <c r="C258" s="223"/>
      <c r="D258" s="231"/>
      <c r="E258" s="3"/>
      <c r="F258" s="3"/>
      <c r="G258" s="3"/>
      <c r="H258" s="3"/>
      <c r="J258" s="226"/>
      <c r="K258" s="3"/>
      <c r="L258" s="3"/>
      <c r="O258" s="227"/>
      <c r="Q258" s="94"/>
      <c r="R258" s="94"/>
      <c r="S258" s="94"/>
      <c r="T258" s="94"/>
    </row>
    <row r="259" ht="15.75" customHeight="1">
      <c r="A259" s="234"/>
      <c r="B259" s="222"/>
      <c r="C259" s="223"/>
      <c r="D259" s="231"/>
      <c r="E259" s="3"/>
      <c r="F259" s="3"/>
      <c r="G259" s="3"/>
      <c r="H259" s="3"/>
      <c r="J259" s="226"/>
      <c r="K259" s="3"/>
      <c r="L259" s="3"/>
      <c r="O259" s="227"/>
      <c r="Q259" s="94"/>
      <c r="R259" s="94"/>
      <c r="S259" s="94"/>
      <c r="T259" s="94"/>
    </row>
    <row r="260" ht="15.75" customHeight="1">
      <c r="A260" s="234"/>
      <c r="B260" s="222"/>
      <c r="C260" s="223"/>
      <c r="D260" s="231"/>
      <c r="E260" s="3"/>
      <c r="F260" s="3"/>
      <c r="G260" s="3"/>
      <c r="H260" s="3"/>
      <c r="J260" s="226"/>
      <c r="K260" s="3"/>
      <c r="L260" s="3"/>
      <c r="O260" s="227"/>
      <c r="Q260" s="94"/>
      <c r="R260" s="94"/>
      <c r="S260" s="94"/>
      <c r="T260" s="94"/>
    </row>
    <row r="261" ht="15.75" customHeight="1">
      <c r="A261" s="234"/>
      <c r="B261" s="222"/>
      <c r="C261" s="223"/>
      <c r="D261" s="231"/>
      <c r="E261" s="3"/>
      <c r="F261" s="3"/>
      <c r="G261" s="3"/>
      <c r="H261" s="3"/>
      <c r="J261" s="226"/>
      <c r="K261" s="3"/>
      <c r="L261" s="3"/>
      <c r="O261" s="227"/>
      <c r="Q261" s="94"/>
      <c r="R261" s="94"/>
      <c r="S261" s="94"/>
      <c r="T261" s="94"/>
    </row>
    <row r="262" ht="15.75" customHeight="1">
      <c r="A262" s="234"/>
      <c r="B262" s="222"/>
      <c r="C262" s="223"/>
      <c r="D262" s="231"/>
      <c r="E262" s="3"/>
      <c r="F262" s="3"/>
      <c r="G262" s="3"/>
      <c r="H262" s="3"/>
      <c r="J262" s="226"/>
      <c r="K262" s="3"/>
      <c r="L262" s="3"/>
      <c r="O262" s="227"/>
      <c r="Q262" s="94"/>
      <c r="R262" s="94"/>
      <c r="S262" s="94"/>
      <c r="T262" s="94"/>
    </row>
    <row r="263" ht="15.75" customHeight="1">
      <c r="A263" s="234"/>
      <c r="B263" s="222"/>
      <c r="C263" s="223"/>
      <c r="D263" s="231"/>
      <c r="E263" s="3"/>
      <c r="F263" s="3"/>
      <c r="G263" s="3"/>
      <c r="H263" s="3"/>
      <c r="J263" s="226"/>
      <c r="K263" s="3"/>
      <c r="L263" s="3"/>
      <c r="O263" s="227"/>
      <c r="Q263" s="94"/>
      <c r="R263" s="94"/>
      <c r="S263" s="94"/>
      <c r="T263" s="94"/>
    </row>
    <row r="264" ht="15.75" customHeight="1">
      <c r="A264" s="234"/>
      <c r="B264" s="222"/>
      <c r="C264" s="223"/>
      <c r="D264" s="231"/>
      <c r="E264" s="3"/>
      <c r="F264" s="3"/>
      <c r="G264" s="3"/>
      <c r="H264" s="3"/>
      <c r="J264" s="226"/>
      <c r="K264" s="3"/>
      <c r="L264" s="3"/>
      <c r="O264" s="227"/>
      <c r="Q264" s="94"/>
      <c r="R264" s="94"/>
      <c r="S264" s="94"/>
      <c r="T264" s="94"/>
    </row>
    <row r="265" ht="15.75" customHeight="1">
      <c r="A265" s="234"/>
      <c r="B265" s="222"/>
      <c r="C265" s="223"/>
      <c r="D265" s="231"/>
      <c r="E265" s="3"/>
      <c r="F265" s="3"/>
      <c r="G265" s="3"/>
      <c r="H265" s="3"/>
      <c r="J265" s="226"/>
      <c r="K265" s="3"/>
      <c r="L265" s="3"/>
      <c r="O265" s="227"/>
      <c r="Q265" s="94"/>
      <c r="R265" s="94"/>
      <c r="S265" s="94"/>
      <c r="T265" s="94"/>
    </row>
    <row r="266" ht="15.75" customHeight="1">
      <c r="A266" s="234"/>
      <c r="B266" s="222"/>
      <c r="C266" s="223"/>
      <c r="D266" s="231"/>
      <c r="E266" s="3"/>
      <c r="F266" s="3"/>
      <c r="G266" s="3"/>
      <c r="H266" s="3"/>
      <c r="J266" s="226"/>
      <c r="K266" s="3"/>
      <c r="L266" s="3"/>
      <c r="O266" s="227"/>
      <c r="Q266" s="94"/>
      <c r="R266" s="94"/>
      <c r="S266" s="94"/>
      <c r="T266" s="94"/>
    </row>
    <row r="267" ht="15.75" customHeight="1">
      <c r="A267" s="234"/>
      <c r="B267" s="222"/>
      <c r="C267" s="223"/>
      <c r="D267" s="231"/>
      <c r="E267" s="3"/>
      <c r="F267" s="3"/>
      <c r="G267" s="3"/>
      <c r="H267" s="3"/>
      <c r="J267" s="226"/>
      <c r="K267" s="3"/>
      <c r="L267" s="3"/>
      <c r="O267" s="227"/>
      <c r="Q267" s="94"/>
      <c r="R267" s="94"/>
      <c r="S267" s="94"/>
      <c r="T267" s="94"/>
    </row>
    <row r="268" ht="15.75" customHeight="1">
      <c r="A268" s="234"/>
      <c r="B268" s="222"/>
      <c r="C268" s="223"/>
      <c r="D268" s="231"/>
      <c r="E268" s="3"/>
      <c r="F268" s="3"/>
      <c r="G268" s="3"/>
      <c r="H268" s="3"/>
      <c r="J268" s="226"/>
      <c r="K268" s="3"/>
      <c r="L268" s="3"/>
      <c r="O268" s="227"/>
      <c r="Q268" s="94"/>
      <c r="R268" s="94"/>
      <c r="S268" s="94"/>
      <c r="T268" s="94"/>
    </row>
    <row r="269" ht="15.75" customHeight="1">
      <c r="A269" s="234"/>
      <c r="B269" s="222"/>
      <c r="C269" s="223"/>
      <c r="D269" s="231"/>
      <c r="E269" s="3"/>
      <c r="F269" s="3"/>
      <c r="G269" s="3"/>
      <c r="H269" s="3"/>
      <c r="J269" s="226"/>
      <c r="K269" s="3"/>
      <c r="L269" s="3"/>
      <c r="O269" s="227"/>
      <c r="Q269" s="94"/>
      <c r="R269" s="94"/>
      <c r="S269" s="94"/>
      <c r="T269" s="94"/>
    </row>
    <row r="270" ht="15.75" customHeight="1">
      <c r="A270" s="234"/>
      <c r="B270" s="222"/>
      <c r="C270" s="223"/>
      <c r="D270" s="231"/>
      <c r="E270" s="3"/>
      <c r="F270" s="3"/>
      <c r="G270" s="3"/>
      <c r="H270" s="3"/>
      <c r="J270" s="226"/>
      <c r="K270" s="3"/>
      <c r="L270" s="3"/>
      <c r="O270" s="227"/>
      <c r="Q270" s="94"/>
      <c r="R270" s="94"/>
      <c r="S270" s="94"/>
      <c r="T270" s="94"/>
    </row>
    <row r="271" ht="15.75" customHeight="1">
      <c r="A271" s="234"/>
      <c r="B271" s="222"/>
      <c r="C271" s="223"/>
      <c r="D271" s="231"/>
      <c r="E271" s="3"/>
      <c r="F271" s="3"/>
      <c r="G271" s="3"/>
      <c r="H271" s="3"/>
      <c r="J271" s="226"/>
      <c r="K271" s="3"/>
      <c r="L271" s="3"/>
      <c r="O271" s="227"/>
      <c r="Q271" s="94"/>
      <c r="R271" s="94"/>
      <c r="S271" s="94"/>
      <c r="T271" s="94"/>
    </row>
    <row r="272" ht="15.75" customHeight="1">
      <c r="A272" s="234"/>
      <c r="B272" s="222"/>
      <c r="C272" s="223"/>
      <c r="D272" s="231"/>
      <c r="E272" s="3"/>
      <c r="F272" s="3"/>
      <c r="G272" s="3"/>
      <c r="H272" s="3"/>
      <c r="J272" s="226"/>
      <c r="K272" s="3"/>
      <c r="L272" s="3"/>
      <c r="O272" s="227"/>
      <c r="Q272" s="94"/>
      <c r="R272" s="94"/>
      <c r="S272" s="94"/>
      <c r="T272" s="94"/>
    </row>
    <row r="273" ht="15.75" customHeight="1">
      <c r="A273" s="234"/>
      <c r="B273" s="222"/>
      <c r="C273" s="223"/>
      <c r="D273" s="231"/>
      <c r="E273" s="3"/>
      <c r="F273" s="3"/>
      <c r="G273" s="3"/>
      <c r="H273" s="3"/>
      <c r="J273" s="226"/>
      <c r="K273" s="3"/>
      <c r="L273" s="3"/>
      <c r="O273" s="227"/>
      <c r="Q273" s="94"/>
      <c r="R273" s="94"/>
      <c r="S273" s="94"/>
      <c r="T273" s="94"/>
    </row>
    <row r="274" ht="15.75" customHeight="1">
      <c r="A274" s="234"/>
      <c r="B274" s="222"/>
      <c r="C274" s="223"/>
      <c r="D274" s="231"/>
      <c r="E274" s="3"/>
      <c r="F274" s="3"/>
      <c r="G274" s="3"/>
      <c r="H274" s="3"/>
      <c r="J274" s="226"/>
      <c r="K274" s="3"/>
      <c r="L274" s="3"/>
      <c r="O274" s="227"/>
      <c r="Q274" s="94"/>
      <c r="R274" s="94"/>
      <c r="S274" s="94"/>
      <c r="T274" s="94"/>
    </row>
    <row r="275" ht="15.75" customHeight="1">
      <c r="A275" s="234"/>
      <c r="B275" s="222"/>
      <c r="C275" s="223"/>
      <c r="D275" s="231"/>
      <c r="E275" s="3"/>
      <c r="F275" s="3"/>
      <c r="G275" s="3"/>
      <c r="H275" s="3"/>
      <c r="J275" s="226"/>
      <c r="K275" s="3"/>
      <c r="L275" s="3"/>
      <c r="O275" s="227"/>
      <c r="Q275" s="94"/>
      <c r="R275" s="94"/>
      <c r="S275" s="94"/>
      <c r="T275" s="94"/>
    </row>
    <row r="276" ht="15.75" customHeight="1">
      <c r="A276" s="234"/>
      <c r="B276" s="222"/>
      <c r="C276" s="223"/>
      <c r="D276" s="231"/>
      <c r="E276" s="3"/>
      <c r="F276" s="3"/>
      <c r="G276" s="3"/>
      <c r="H276" s="3"/>
      <c r="J276" s="226"/>
      <c r="K276" s="3"/>
      <c r="L276" s="3"/>
      <c r="O276" s="227"/>
      <c r="Q276" s="94"/>
      <c r="R276" s="94"/>
      <c r="S276" s="94"/>
      <c r="T276" s="94"/>
    </row>
    <row r="277" ht="15.75" customHeight="1">
      <c r="A277" s="234"/>
      <c r="B277" s="222"/>
      <c r="C277" s="223"/>
      <c r="D277" s="231"/>
      <c r="E277" s="3"/>
      <c r="F277" s="3"/>
      <c r="G277" s="3"/>
      <c r="H277" s="3"/>
      <c r="J277" s="226"/>
      <c r="K277" s="3"/>
      <c r="L277" s="3"/>
      <c r="O277" s="227"/>
      <c r="Q277" s="94"/>
      <c r="R277" s="94"/>
      <c r="S277" s="94"/>
      <c r="T277" s="94"/>
    </row>
    <row r="278" ht="15.75" customHeight="1">
      <c r="A278" s="234"/>
      <c r="B278" s="222"/>
      <c r="C278" s="223"/>
      <c r="D278" s="231"/>
      <c r="E278" s="3"/>
      <c r="F278" s="3"/>
      <c r="G278" s="3"/>
      <c r="H278" s="3"/>
      <c r="J278" s="226"/>
      <c r="K278" s="3"/>
      <c r="L278" s="3"/>
      <c r="O278" s="227"/>
      <c r="Q278" s="94"/>
      <c r="R278" s="94"/>
      <c r="S278" s="94"/>
      <c r="T278" s="94"/>
    </row>
    <row r="279" ht="15.75" customHeight="1">
      <c r="A279" s="234"/>
      <c r="B279" s="222"/>
      <c r="C279" s="223"/>
      <c r="D279" s="231"/>
      <c r="E279" s="3"/>
      <c r="F279" s="3"/>
      <c r="G279" s="3"/>
      <c r="H279" s="3"/>
      <c r="J279" s="226"/>
      <c r="K279" s="3"/>
      <c r="L279" s="3"/>
      <c r="O279" s="227"/>
      <c r="Q279" s="94"/>
      <c r="R279" s="94"/>
      <c r="S279" s="94"/>
      <c r="T279" s="94"/>
    </row>
    <row r="280" ht="15.75" customHeight="1">
      <c r="A280" s="234"/>
      <c r="B280" s="222"/>
      <c r="C280" s="223"/>
      <c r="D280" s="231"/>
      <c r="E280" s="3"/>
      <c r="F280" s="3"/>
      <c r="G280" s="3"/>
      <c r="H280" s="3"/>
      <c r="J280" s="226"/>
      <c r="K280" s="3"/>
      <c r="L280" s="3"/>
      <c r="O280" s="227"/>
      <c r="Q280" s="94"/>
      <c r="R280" s="94"/>
      <c r="S280" s="94"/>
      <c r="T280" s="94"/>
    </row>
    <row r="281" ht="15.75" customHeight="1">
      <c r="A281" s="234"/>
      <c r="B281" s="222"/>
      <c r="C281" s="223"/>
      <c r="D281" s="231"/>
      <c r="E281" s="3"/>
      <c r="F281" s="3"/>
      <c r="G281" s="3"/>
      <c r="H281" s="3"/>
      <c r="J281" s="226"/>
      <c r="K281" s="3"/>
      <c r="L281" s="3"/>
      <c r="O281" s="227"/>
      <c r="Q281" s="94"/>
      <c r="R281" s="94"/>
      <c r="S281" s="94"/>
      <c r="T281" s="94"/>
    </row>
    <row r="282" ht="15.75" customHeight="1">
      <c r="A282" s="234"/>
      <c r="B282" s="222"/>
      <c r="C282" s="223"/>
      <c r="D282" s="231"/>
      <c r="E282" s="3"/>
      <c r="F282" s="3"/>
      <c r="G282" s="3"/>
      <c r="H282" s="3"/>
      <c r="J282" s="226"/>
      <c r="K282" s="3"/>
      <c r="L282" s="3"/>
      <c r="O282" s="227"/>
      <c r="Q282" s="94"/>
      <c r="R282" s="94"/>
      <c r="S282" s="94"/>
      <c r="T282" s="94"/>
    </row>
    <row r="283" ht="15.75" customHeight="1">
      <c r="A283" s="234"/>
      <c r="B283" s="222"/>
      <c r="C283" s="223"/>
      <c r="D283" s="231"/>
      <c r="E283" s="3"/>
      <c r="F283" s="3"/>
      <c r="G283" s="3"/>
      <c r="H283" s="3"/>
      <c r="J283" s="226"/>
      <c r="K283" s="3"/>
      <c r="L283" s="3"/>
      <c r="O283" s="227"/>
      <c r="Q283" s="94"/>
      <c r="R283" s="94"/>
      <c r="S283" s="94"/>
      <c r="T283" s="94"/>
    </row>
    <row r="284" ht="15.75" customHeight="1">
      <c r="A284" s="234"/>
      <c r="B284" s="222"/>
      <c r="C284" s="223"/>
      <c r="D284" s="231"/>
      <c r="E284" s="3"/>
      <c r="F284" s="3"/>
      <c r="G284" s="3"/>
      <c r="H284" s="3"/>
      <c r="J284" s="226"/>
      <c r="K284" s="3"/>
      <c r="L284" s="3"/>
      <c r="O284" s="227"/>
      <c r="Q284" s="94"/>
      <c r="R284" s="94"/>
      <c r="S284" s="94"/>
      <c r="T284" s="94"/>
    </row>
    <row r="285" ht="15.75" customHeight="1">
      <c r="A285" s="234"/>
      <c r="B285" s="222"/>
      <c r="C285" s="223"/>
      <c r="D285" s="231"/>
      <c r="E285" s="3"/>
      <c r="F285" s="3"/>
      <c r="G285" s="3"/>
      <c r="H285" s="3"/>
      <c r="J285" s="226"/>
      <c r="K285" s="3"/>
      <c r="L285" s="3"/>
      <c r="O285" s="227"/>
      <c r="Q285" s="94"/>
      <c r="R285" s="94"/>
      <c r="S285" s="94"/>
      <c r="T285" s="94"/>
    </row>
    <row r="286" ht="15.75" customHeight="1">
      <c r="A286" s="234"/>
      <c r="B286" s="222"/>
      <c r="C286" s="223"/>
      <c r="D286" s="231"/>
      <c r="E286" s="3"/>
      <c r="F286" s="3"/>
      <c r="G286" s="3"/>
      <c r="H286" s="3"/>
      <c r="J286" s="226"/>
      <c r="K286" s="3"/>
      <c r="L286" s="3"/>
      <c r="O286" s="227"/>
      <c r="Q286" s="94"/>
      <c r="R286" s="94"/>
      <c r="S286" s="94"/>
      <c r="T286" s="94"/>
    </row>
    <row r="287" ht="15.75" customHeight="1">
      <c r="A287" s="234"/>
      <c r="B287" s="222"/>
      <c r="C287" s="223"/>
      <c r="D287" s="231"/>
      <c r="E287" s="3"/>
      <c r="F287" s="3"/>
      <c r="G287" s="3"/>
      <c r="H287" s="3"/>
      <c r="J287" s="226"/>
      <c r="K287" s="3"/>
      <c r="L287" s="3"/>
      <c r="O287" s="227"/>
      <c r="Q287" s="94"/>
      <c r="R287" s="94"/>
      <c r="S287" s="94"/>
      <c r="T287" s="94"/>
    </row>
    <row r="288" ht="15.75" customHeight="1">
      <c r="A288" s="234"/>
      <c r="B288" s="222"/>
      <c r="C288" s="223"/>
      <c r="D288" s="231"/>
      <c r="E288" s="3"/>
      <c r="F288" s="3"/>
      <c r="G288" s="3"/>
      <c r="H288" s="3"/>
      <c r="J288" s="226"/>
      <c r="K288" s="3"/>
      <c r="L288" s="3"/>
      <c r="O288" s="227"/>
      <c r="Q288" s="94"/>
      <c r="R288" s="94"/>
      <c r="S288" s="94"/>
      <c r="T288" s="94"/>
    </row>
    <row r="289" ht="15.75" customHeight="1">
      <c r="A289" s="234"/>
      <c r="B289" s="222"/>
      <c r="C289" s="223"/>
      <c r="D289" s="231"/>
      <c r="E289" s="3"/>
      <c r="F289" s="3"/>
      <c r="G289" s="3"/>
      <c r="H289" s="3"/>
      <c r="J289" s="226"/>
      <c r="K289" s="3"/>
      <c r="L289" s="3"/>
      <c r="O289" s="227"/>
      <c r="Q289" s="94"/>
      <c r="R289" s="94"/>
      <c r="S289" s="94"/>
      <c r="T289" s="94"/>
    </row>
    <row r="290" ht="15.75" customHeight="1">
      <c r="A290" s="234"/>
      <c r="B290" s="222"/>
      <c r="C290" s="223"/>
      <c r="D290" s="231"/>
      <c r="E290" s="3"/>
      <c r="F290" s="3"/>
      <c r="G290" s="3"/>
      <c r="H290" s="3"/>
      <c r="J290" s="226"/>
      <c r="K290" s="3"/>
      <c r="L290" s="3"/>
      <c r="O290" s="227"/>
      <c r="Q290" s="94"/>
      <c r="R290" s="94"/>
      <c r="S290" s="94"/>
      <c r="T290" s="94"/>
    </row>
    <row r="291" ht="15.75" customHeight="1">
      <c r="A291" s="234"/>
      <c r="B291" s="222"/>
      <c r="C291" s="223"/>
      <c r="D291" s="231"/>
      <c r="E291" s="3"/>
      <c r="F291" s="3"/>
      <c r="G291" s="3"/>
      <c r="H291" s="3"/>
      <c r="J291" s="226"/>
      <c r="K291" s="3"/>
      <c r="L291" s="3"/>
      <c r="O291" s="227"/>
      <c r="Q291" s="94"/>
      <c r="R291" s="94"/>
      <c r="S291" s="94"/>
      <c r="T291" s="94"/>
    </row>
    <row r="292" ht="15.75" customHeight="1">
      <c r="A292" s="234"/>
      <c r="B292" s="222"/>
      <c r="C292" s="223"/>
      <c r="D292" s="231"/>
      <c r="E292" s="3"/>
      <c r="F292" s="3"/>
      <c r="G292" s="3"/>
      <c r="H292" s="3"/>
      <c r="J292" s="226"/>
      <c r="K292" s="3"/>
      <c r="L292" s="3"/>
      <c r="O292" s="227"/>
      <c r="Q292" s="94"/>
      <c r="R292" s="94"/>
      <c r="S292" s="94"/>
      <c r="T292" s="94"/>
    </row>
    <row r="293" ht="15.75" customHeight="1">
      <c r="A293" s="234"/>
      <c r="B293" s="222"/>
      <c r="C293" s="223"/>
      <c r="D293" s="231"/>
      <c r="E293" s="3"/>
      <c r="F293" s="3"/>
      <c r="G293" s="3"/>
      <c r="H293" s="3"/>
      <c r="J293" s="226"/>
      <c r="K293" s="3"/>
      <c r="L293" s="3"/>
      <c r="O293" s="227"/>
      <c r="Q293" s="94"/>
      <c r="R293" s="94"/>
      <c r="S293" s="94"/>
      <c r="T293" s="94"/>
    </row>
    <row r="294" ht="15.75" customHeight="1">
      <c r="A294" s="234"/>
      <c r="B294" s="222"/>
      <c r="C294" s="223"/>
      <c r="D294" s="231"/>
      <c r="E294" s="3"/>
      <c r="F294" s="3"/>
      <c r="G294" s="3"/>
      <c r="H294" s="3"/>
      <c r="J294" s="226"/>
      <c r="K294" s="3"/>
      <c r="L294" s="3"/>
      <c r="O294" s="227"/>
      <c r="Q294" s="94"/>
      <c r="R294" s="94"/>
      <c r="S294" s="94"/>
      <c r="T294" s="94"/>
    </row>
    <row r="295" ht="15.75" customHeight="1">
      <c r="A295" s="234"/>
      <c r="B295" s="222"/>
      <c r="C295" s="223"/>
      <c r="D295" s="231"/>
      <c r="E295" s="3"/>
      <c r="F295" s="3"/>
      <c r="G295" s="3"/>
      <c r="H295" s="3"/>
      <c r="J295" s="226"/>
      <c r="K295" s="3"/>
      <c r="L295" s="3"/>
      <c r="O295" s="227"/>
      <c r="Q295" s="94"/>
      <c r="R295" s="94"/>
      <c r="S295" s="94"/>
      <c r="T295" s="94"/>
    </row>
    <row r="296" ht="15.75" customHeight="1">
      <c r="A296" s="234"/>
      <c r="B296" s="222"/>
      <c r="C296" s="223"/>
      <c r="D296" s="231"/>
      <c r="E296" s="3"/>
      <c r="F296" s="3"/>
      <c r="G296" s="3"/>
      <c r="H296" s="3"/>
      <c r="J296" s="226"/>
      <c r="K296" s="3"/>
      <c r="L296" s="3"/>
      <c r="O296" s="227"/>
      <c r="Q296" s="94"/>
      <c r="R296" s="94"/>
      <c r="S296" s="94"/>
      <c r="T296" s="94"/>
    </row>
    <row r="297" ht="15.75" customHeight="1">
      <c r="A297" s="234"/>
      <c r="B297" s="222"/>
      <c r="C297" s="223"/>
      <c r="D297" s="231"/>
      <c r="E297" s="3"/>
      <c r="F297" s="3"/>
      <c r="G297" s="3"/>
      <c r="H297" s="3"/>
      <c r="J297" s="226"/>
      <c r="K297" s="3"/>
      <c r="L297" s="3"/>
      <c r="O297" s="227"/>
      <c r="Q297" s="94"/>
      <c r="R297" s="94"/>
      <c r="S297" s="94"/>
      <c r="T297" s="94"/>
    </row>
    <row r="298" ht="15.75" customHeight="1">
      <c r="A298" s="234"/>
      <c r="B298" s="222"/>
      <c r="C298" s="223"/>
      <c r="D298" s="231"/>
      <c r="E298" s="3"/>
      <c r="F298" s="3"/>
      <c r="G298" s="3"/>
      <c r="H298" s="3"/>
      <c r="J298" s="226"/>
      <c r="K298" s="3"/>
      <c r="L298" s="3"/>
      <c r="O298" s="227"/>
      <c r="Q298" s="94"/>
      <c r="R298" s="94"/>
      <c r="S298" s="94"/>
      <c r="T298" s="94"/>
    </row>
    <row r="299" ht="15.75" customHeight="1">
      <c r="A299" s="234"/>
      <c r="B299" s="222"/>
      <c r="C299" s="223"/>
      <c r="D299" s="231"/>
      <c r="E299" s="3"/>
      <c r="F299" s="3"/>
      <c r="G299" s="3"/>
      <c r="H299" s="3"/>
      <c r="J299" s="226"/>
      <c r="K299" s="3"/>
      <c r="L299" s="3"/>
      <c r="O299" s="227"/>
      <c r="Q299" s="94"/>
      <c r="R299" s="94"/>
      <c r="S299" s="94"/>
      <c r="T299" s="94"/>
    </row>
    <row r="300" ht="15.75" customHeight="1">
      <c r="A300" s="234"/>
      <c r="B300" s="222"/>
      <c r="C300" s="223"/>
      <c r="D300" s="231"/>
      <c r="E300" s="3"/>
      <c r="F300" s="3"/>
      <c r="G300" s="3"/>
      <c r="H300" s="3"/>
      <c r="J300" s="226"/>
      <c r="K300" s="3"/>
      <c r="L300" s="3"/>
      <c r="O300" s="227"/>
      <c r="Q300" s="94"/>
      <c r="R300" s="94"/>
      <c r="S300" s="94"/>
      <c r="T300" s="94"/>
    </row>
    <row r="301" ht="15.75" customHeight="1">
      <c r="A301" s="234"/>
      <c r="B301" s="222"/>
      <c r="C301" s="223"/>
      <c r="D301" s="231"/>
      <c r="E301" s="3"/>
      <c r="F301" s="3"/>
      <c r="G301" s="3"/>
      <c r="H301" s="3"/>
      <c r="J301" s="226"/>
      <c r="K301" s="3"/>
      <c r="L301" s="3"/>
      <c r="O301" s="227"/>
      <c r="Q301" s="94"/>
      <c r="R301" s="94"/>
      <c r="S301" s="94"/>
      <c r="T301" s="94"/>
    </row>
    <row r="302" ht="15.75" customHeight="1">
      <c r="A302" s="234"/>
      <c r="B302" s="222"/>
      <c r="C302" s="223"/>
      <c r="D302" s="231"/>
      <c r="E302" s="3"/>
      <c r="F302" s="3"/>
      <c r="G302" s="3"/>
      <c r="H302" s="3"/>
      <c r="J302" s="226"/>
      <c r="K302" s="3"/>
      <c r="L302" s="3"/>
      <c r="O302" s="227"/>
      <c r="Q302" s="94"/>
      <c r="R302" s="94"/>
      <c r="S302" s="94"/>
      <c r="T302" s="94"/>
    </row>
    <row r="303" ht="15.75" customHeight="1">
      <c r="A303" s="234"/>
      <c r="B303" s="222"/>
      <c r="C303" s="223"/>
      <c r="D303" s="231"/>
      <c r="E303" s="3"/>
      <c r="F303" s="3"/>
      <c r="G303" s="3"/>
      <c r="H303" s="3"/>
      <c r="J303" s="226"/>
      <c r="K303" s="3"/>
      <c r="L303" s="3"/>
      <c r="O303" s="227"/>
      <c r="Q303" s="94"/>
      <c r="R303" s="94"/>
      <c r="S303" s="94"/>
      <c r="T303" s="94"/>
    </row>
    <row r="304" ht="15.75" customHeight="1">
      <c r="A304" s="234"/>
      <c r="B304" s="222"/>
      <c r="C304" s="223"/>
      <c r="D304" s="231"/>
      <c r="E304" s="3"/>
      <c r="F304" s="3"/>
      <c r="G304" s="3"/>
      <c r="H304" s="3"/>
      <c r="J304" s="226"/>
      <c r="K304" s="3"/>
      <c r="L304" s="3"/>
      <c r="O304" s="227"/>
      <c r="Q304" s="94"/>
      <c r="R304" s="94"/>
      <c r="S304" s="94"/>
      <c r="T304" s="94"/>
    </row>
    <row r="305" ht="15.75" customHeight="1">
      <c r="A305" s="234"/>
      <c r="B305" s="222"/>
      <c r="C305" s="223"/>
      <c r="D305" s="231"/>
      <c r="E305" s="3"/>
      <c r="F305" s="3"/>
      <c r="G305" s="3"/>
      <c r="H305" s="3"/>
      <c r="J305" s="226"/>
      <c r="K305" s="3"/>
      <c r="L305" s="3"/>
      <c r="O305" s="227"/>
      <c r="Q305" s="94"/>
      <c r="R305" s="94"/>
      <c r="S305" s="94"/>
      <c r="T305" s="94"/>
    </row>
    <row r="306" ht="15.75" customHeight="1">
      <c r="A306" s="234"/>
      <c r="B306" s="222"/>
      <c r="C306" s="223"/>
      <c r="D306" s="231"/>
      <c r="E306" s="3"/>
      <c r="F306" s="3"/>
      <c r="G306" s="3"/>
      <c r="H306" s="3"/>
      <c r="J306" s="226"/>
      <c r="K306" s="3"/>
      <c r="L306" s="3"/>
      <c r="O306" s="227"/>
      <c r="Q306" s="94"/>
      <c r="R306" s="94"/>
      <c r="S306" s="94"/>
      <c r="T306" s="94"/>
    </row>
    <row r="307" ht="15.75" customHeight="1">
      <c r="A307" s="234"/>
      <c r="B307" s="222"/>
      <c r="C307" s="223"/>
      <c r="D307" s="231"/>
      <c r="E307" s="3"/>
      <c r="F307" s="3"/>
      <c r="G307" s="3"/>
      <c r="H307" s="3"/>
      <c r="J307" s="226"/>
      <c r="K307" s="3"/>
      <c r="L307" s="3"/>
      <c r="O307" s="227"/>
      <c r="Q307" s="94"/>
      <c r="R307" s="94"/>
      <c r="S307" s="94"/>
      <c r="T307" s="94"/>
    </row>
    <row r="308" ht="15.75" customHeight="1">
      <c r="A308" s="234"/>
      <c r="B308" s="222"/>
      <c r="C308" s="223"/>
      <c r="D308" s="231"/>
      <c r="E308" s="3"/>
      <c r="F308" s="3"/>
      <c r="G308" s="3"/>
      <c r="H308" s="3"/>
      <c r="J308" s="226"/>
      <c r="K308" s="3"/>
      <c r="L308" s="3"/>
      <c r="O308" s="227"/>
      <c r="Q308" s="94"/>
      <c r="R308" s="94"/>
      <c r="S308" s="94"/>
      <c r="T308" s="94"/>
    </row>
    <row r="309" ht="15.75" customHeight="1">
      <c r="A309" s="234"/>
      <c r="B309" s="222"/>
      <c r="C309" s="223"/>
      <c r="D309" s="231"/>
      <c r="E309" s="3"/>
      <c r="F309" s="3"/>
      <c r="G309" s="3"/>
      <c r="H309" s="3"/>
      <c r="J309" s="226"/>
      <c r="K309" s="3"/>
      <c r="L309" s="3"/>
      <c r="O309" s="227"/>
      <c r="Q309" s="94"/>
      <c r="R309" s="94"/>
      <c r="S309" s="94"/>
      <c r="T309" s="94"/>
    </row>
    <row r="310" ht="15.75" customHeight="1">
      <c r="A310" s="234"/>
      <c r="B310" s="222"/>
      <c r="C310" s="223"/>
      <c r="D310" s="231"/>
      <c r="E310" s="3"/>
      <c r="F310" s="3"/>
      <c r="G310" s="3"/>
      <c r="H310" s="3"/>
      <c r="J310" s="226"/>
      <c r="K310" s="3"/>
      <c r="L310" s="3"/>
      <c r="O310" s="227"/>
      <c r="Q310" s="94"/>
      <c r="R310" s="94"/>
      <c r="S310" s="94"/>
      <c r="T310" s="94"/>
    </row>
    <row r="311" ht="15.75" customHeight="1">
      <c r="A311" s="234"/>
      <c r="B311" s="222"/>
      <c r="C311" s="223"/>
      <c r="D311" s="231"/>
      <c r="E311" s="3"/>
      <c r="F311" s="3"/>
      <c r="G311" s="3"/>
      <c r="H311" s="3"/>
      <c r="J311" s="226"/>
      <c r="K311" s="3"/>
      <c r="L311" s="3"/>
      <c r="O311" s="227"/>
      <c r="Q311" s="94"/>
      <c r="R311" s="94"/>
      <c r="S311" s="94"/>
      <c r="T311" s="94"/>
    </row>
    <row r="312" ht="15.75" customHeight="1">
      <c r="A312" s="234"/>
      <c r="B312" s="222"/>
      <c r="C312" s="223"/>
      <c r="D312" s="231"/>
      <c r="E312" s="3"/>
      <c r="F312" s="3"/>
      <c r="G312" s="3"/>
      <c r="H312" s="3"/>
      <c r="J312" s="226"/>
      <c r="K312" s="3"/>
      <c r="L312" s="3"/>
      <c r="O312" s="227"/>
      <c r="Q312" s="94"/>
      <c r="R312" s="94"/>
      <c r="S312" s="94"/>
      <c r="T312" s="94"/>
    </row>
    <row r="313" ht="15.75" customHeight="1">
      <c r="A313" s="234"/>
      <c r="B313" s="222"/>
      <c r="C313" s="223"/>
      <c r="D313" s="231"/>
      <c r="E313" s="3"/>
      <c r="F313" s="3"/>
      <c r="G313" s="3"/>
      <c r="H313" s="3"/>
      <c r="J313" s="226"/>
      <c r="K313" s="3"/>
      <c r="L313" s="3"/>
      <c r="O313" s="227"/>
      <c r="Q313" s="94"/>
      <c r="R313" s="94"/>
      <c r="S313" s="94"/>
      <c r="T313" s="94"/>
    </row>
    <row r="314" ht="15.75" customHeight="1">
      <c r="A314" s="234"/>
      <c r="B314" s="222"/>
      <c r="C314" s="223"/>
      <c r="D314" s="231"/>
      <c r="E314" s="3"/>
      <c r="F314" s="3"/>
      <c r="G314" s="3"/>
      <c r="H314" s="3"/>
      <c r="J314" s="226"/>
      <c r="K314" s="3"/>
      <c r="L314" s="3"/>
      <c r="O314" s="227"/>
      <c r="Q314" s="94"/>
      <c r="R314" s="94"/>
      <c r="S314" s="94"/>
      <c r="T314" s="94"/>
    </row>
    <row r="315" ht="15.75" customHeight="1">
      <c r="A315" s="234"/>
      <c r="B315" s="222"/>
      <c r="C315" s="223"/>
      <c r="D315" s="231"/>
      <c r="E315" s="3"/>
      <c r="F315" s="3"/>
      <c r="G315" s="3"/>
      <c r="H315" s="3"/>
      <c r="J315" s="226"/>
      <c r="K315" s="3"/>
      <c r="L315" s="3"/>
      <c r="O315" s="227"/>
      <c r="Q315" s="94"/>
      <c r="R315" s="94"/>
      <c r="S315" s="94"/>
      <c r="T315" s="94"/>
    </row>
    <row r="316" ht="15.75" customHeight="1">
      <c r="A316" s="234"/>
      <c r="B316" s="222"/>
      <c r="C316" s="223"/>
      <c r="D316" s="231"/>
      <c r="E316" s="3"/>
      <c r="F316" s="3"/>
      <c r="G316" s="3"/>
      <c r="H316" s="3"/>
      <c r="J316" s="226"/>
      <c r="K316" s="3"/>
      <c r="L316" s="3"/>
      <c r="O316" s="227"/>
      <c r="Q316" s="94"/>
      <c r="R316" s="94"/>
      <c r="S316" s="94"/>
      <c r="T316" s="94"/>
    </row>
    <row r="317" ht="15.75" customHeight="1">
      <c r="A317" s="234"/>
      <c r="B317" s="222"/>
      <c r="C317" s="223"/>
      <c r="D317" s="231"/>
      <c r="E317" s="3"/>
      <c r="F317" s="3"/>
      <c r="G317" s="3"/>
      <c r="H317" s="3"/>
      <c r="J317" s="226"/>
      <c r="K317" s="3"/>
      <c r="L317" s="3"/>
      <c r="O317" s="227"/>
      <c r="Q317" s="94"/>
      <c r="R317" s="94"/>
      <c r="S317" s="94"/>
      <c r="T317" s="94"/>
    </row>
    <row r="318" ht="15.75" customHeight="1">
      <c r="A318" s="234"/>
      <c r="B318" s="222"/>
      <c r="C318" s="223"/>
      <c r="D318" s="231"/>
      <c r="E318" s="3"/>
      <c r="F318" s="3"/>
      <c r="G318" s="3"/>
      <c r="H318" s="3"/>
      <c r="J318" s="226"/>
      <c r="K318" s="3"/>
      <c r="L318" s="3"/>
      <c r="O318" s="227"/>
      <c r="Q318" s="94"/>
      <c r="R318" s="94"/>
      <c r="S318" s="94"/>
      <c r="T318" s="94"/>
    </row>
    <row r="319" ht="15.75" customHeight="1">
      <c r="A319" s="234"/>
      <c r="B319" s="222"/>
      <c r="C319" s="223"/>
      <c r="D319" s="231"/>
      <c r="E319" s="3"/>
      <c r="F319" s="3"/>
      <c r="G319" s="3"/>
      <c r="H319" s="3"/>
      <c r="J319" s="226"/>
      <c r="K319" s="3"/>
      <c r="L319" s="3"/>
      <c r="O319" s="227"/>
      <c r="Q319" s="94"/>
      <c r="R319" s="94"/>
      <c r="S319" s="94"/>
      <c r="T319" s="94"/>
    </row>
    <row r="320" ht="15.75" customHeight="1">
      <c r="A320" s="234"/>
      <c r="B320" s="222"/>
      <c r="C320" s="223"/>
      <c r="D320" s="231"/>
      <c r="E320" s="3"/>
      <c r="F320" s="3"/>
      <c r="G320" s="3"/>
      <c r="H320" s="3"/>
      <c r="J320" s="226"/>
      <c r="K320" s="3"/>
      <c r="L320" s="3"/>
      <c r="O320" s="227"/>
      <c r="Q320" s="94"/>
      <c r="R320" s="94"/>
      <c r="S320" s="94"/>
      <c r="T320" s="94"/>
    </row>
    <row r="321" ht="15.75" customHeight="1">
      <c r="A321" s="234"/>
      <c r="B321" s="222"/>
      <c r="C321" s="223"/>
      <c r="D321" s="231"/>
      <c r="E321" s="3"/>
      <c r="F321" s="3"/>
      <c r="G321" s="3"/>
      <c r="H321" s="3"/>
      <c r="J321" s="226"/>
      <c r="K321" s="3"/>
      <c r="L321" s="3"/>
      <c r="O321" s="227"/>
      <c r="Q321" s="94"/>
      <c r="R321" s="94"/>
      <c r="S321" s="94"/>
      <c r="T321" s="94"/>
    </row>
    <row r="322" ht="15.75" customHeight="1">
      <c r="A322" s="234"/>
      <c r="B322" s="222"/>
      <c r="C322" s="223"/>
      <c r="D322" s="231"/>
      <c r="E322" s="3"/>
      <c r="F322" s="3"/>
      <c r="G322" s="3"/>
      <c r="H322" s="3"/>
      <c r="J322" s="226"/>
      <c r="K322" s="3"/>
      <c r="L322" s="3"/>
      <c r="O322" s="227"/>
      <c r="Q322" s="94"/>
      <c r="R322" s="94"/>
      <c r="S322" s="94"/>
      <c r="T322" s="94"/>
    </row>
    <row r="323" ht="15.75" customHeight="1">
      <c r="A323" s="234"/>
      <c r="B323" s="222"/>
      <c r="C323" s="223"/>
      <c r="D323" s="231"/>
      <c r="E323" s="3"/>
      <c r="F323" s="3"/>
      <c r="G323" s="3"/>
      <c r="H323" s="3"/>
      <c r="J323" s="226"/>
      <c r="K323" s="3"/>
      <c r="L323" s="3"/>
      <c r="O323" s="227"/>
      <c r="Q323" s="94"/>
      <c r="R323" s="94"/>
      <c r="S323" s="94"/>
      <c r="T323" s="94"/>
    </row>
    <row r="324" ht="15.75" customHeight="1">
      <c r="A324" s="234"/>
      <c r="B324" s="222"/>
      <c r="C324" s="223"/>
      <c r="D324" s="231"/>
      <c r="E324" s="3"/>
      <c r="F324" s="3"/>
      <c r="G324" s="3"/>
      <c r="H324" s="3"/>
      <c r="J324" s="226"/>
      <c r="K324" s="3"/>
      <c r="L324" s="3"/>
      <c r="O324" s="227"/>
      <c r="Q324" s="94"/>
      <c r="R324" s="94"/>
      <c r="S324" s="94"/>
      <c r="T324" s="94"/>
    </row>
    <row r="325" ht="15.75" customHeight="1">
      <c r="A325" s="234"/>
      <c r="B325" s="222"/>
      <c r="C325" s="223"/>
      <c r="D325" s="231"/>
      <c r="E325" s="3"/>
      <c r="F325" s="3"/>
      <c r="G325" s="3"/>
      <c r="H325" s="3"/>
      <c r="J325" s="226"/>
      <c r="K325" s="3"/>
      <c r="L325" s="3"/>
      <c r="O325" s="227"/>
      <c r="Q325" s="94"/>
      <c r="R325" s="94"/>
      <c r="S325" s="94"/>
      <c r="T325" s="94"/>
    </row>
    <row r="326" ht="15.75" customHeight="1">
      <c r="A326" s="234"/>
      <c r="B326" s="222"/>
      <c r="C326" s="223"/>
      <c r="D326" s="231"/>
      <c r="E326" s="3"/>
      <c r="F326" s="3"/>
      <c r="G326" s="3"/>
      <c r="H326" s="3"/>
      <c r="J326" s="226"/>
      <c r="K326" s="3"/>
      <c r="L326" s="3"/>
      <c r="O326" s="227"/>
      <c r="Q326" s="94"/>
      <c r="R326" s="94"/>
      <c r="S326" s="94"/>
      <c r="T326" s="94"/>
    </row>
    <row r="327" ht="15.75" customHeight="1">
      <c r="A327" s="234"/>
      <c r="B327" s="222"/>
      <c r="C327" s="223"/>
      <c r="D327" s="231"/>
      <c r="E327" s="3"/>
      <c r="F327" s="3"/>
      <c r="G327" s="3"/>
      <c r="H327" s="3"/>
      <c r="J327" s="226"/>
      <c r="K327" s="3"/>
      <c r="L327" s="3"/>
      <c r="O327" s="227"/>
      <c r="Q327" s="94"/>
      <c r="R327" s="94"/>
      <c r="S327" s="94"/>
      <c r="T327" s="94"/>
    </row>
    <row r="328" ht="15.75" customHeight="1">
      <c r="A328" s="234"/>
      <c r="B328" s="222"/>
      <c r="C328" s="223"/>
      <c r="D328" s="231"/>
      <c r="E328" s="3"/>
      <c r="F328" s="3"/>
      <c r="G328" s="3"/>
      <c r="H328" s="3"/>
      <c r="J328" s="226"/>
      <c r="K328" s="3"/>
      <c r="L328" s="3"/>
      <c r="O328" s="227"/>
      <c r="Q328" s="94"/>
      <c r="R328" s="94"/>
      <c r="S328" s="94"/>
      <c r="T328" s="94"/>
    </row>
    <row r="329" ht="15.75" customHeight="1">
      <c r="A329" s="234"/>
      <c r="B329" s="222"/>
      <c r="C329" s="223"/>
      <c r="D329" s="231"/>
      <c r="E329" s="3"/>
      <c r="F329" s="3"/>
      <c r="G329" s="3"/>
      <c r="H329" s="3"/>
      <c r="J329" s="226"/>
      <c r="K329" s="3"/>
      <c r="L329" s="3"/>
      <c r="O329" s="227"/>
      <c r="Q329" s="94"/>
      <c r="R329" s="94"/>
      <c r="S329" s="94"/>
      <c r="T329" s="94"/>
    </row>
    <row r="330" ht="15.75" customHeight="1">
      <c r="A330" s="234"/>
      <c r="B330" s="222"/>
      <c r="C330" s="223"/>
      <c r="D330" s="231"/>
      <c r="E330" s="3"/>
      <c r="F330" s="3"/>
      <c r="G330" s="3"/>
      <c r="H330" s="3"/>
      <c r="J330" s="226"/>
      <c r="K330" s="3"/>
      <c r="L330" s="3"/>
      <c r="O330" s="227"/>
      <c r="Q330" s="94"/>
      <c r="R330" s="94"/>
      <c r="S330" s="94"/>
      <c r="T330" s="94"/>
    </row>
    <row r="331" ht="15.75" customHeight="1">
      <c r="A331" s="234"/>
      <c r="B331" s="222"/>
      <c r="C331" s="223"/>
      <c r="D331" s="231"/>
      <c r="E331" s="3"/>
      <c r="F331" s="3"/>
      <c r="G331" s="3"/>
      <c r="H331" s="3"/>
      <c r="J331" s="226"/>
      <c r="K331" s="3"/>
      <c r="L331" s="3"/>
      <c r="O331" s="227"/>
      <c r="Q331" s="94"/>
      <c r="R331" s="94"/>
      <c r="S331" s="94"/>
      <c r="T331" s="94"/>
    </row>
    <row r="332" ht="15.75" customHeight="1">
      <c r="A332" s="234"/>
      <c r="B332" s="222"/>
      <c r="C332" s="223"/>
      <c r="D332" s="231"/>
      <c r="E332" s="3"/>
      <c r="F332" s="3"/>
      <c r="G332" s="3"/>
      <c r="H332" s="3"/>
      <c r="J332" s="226"/>
      <c r="K332" s="3"/>
      <c r="L332" s="3"/>
      <c r="O332" s="227"/>
      <c r="Q332" s="94"/>
      <c r="R332" s="94"/>
      <c r="S332" s="94"/>
      <c r="T332" s="94"/>
    </row>
    <row r="333" ht="15.75" customHeight="1">
      <c r="A333" s="234"/>
      <c r="B333" s="222"/>
      <c r="C333" s="223"/>
      <c r="D333" s="231"/>
      <c r="E333" s="3"/>
      <c r="F333" s="3"/>
      <c r="G333" s="3"/>
      <c r="H333" s="3"/>
      <c r="J333" s="226"/>
      <c r="K333" s="3"/>
      <c r="L333" s="3"/>
      <c r="O333" s="227"/>
      <c r="Q333" s="94"/>
      <c r="R333" s="94"/>
      <c r="S333" s="94"/>
      <c r="T333" s="94"/>
    </row>
    <row r="334" ht="15.75" customHeight="1">
      <c r="A334" s="234"/>
      <c r="B334" s="222"/>
      <c r="C334" s="223"/>
      <c r="D334" s="231"/>
      <c r="E334" s="3"/>
      <c r="F334" s="3"/>
      <c r="G334" s="3"/>
      <c r="H334" s="3"/>
      <c r="J334" s="226"/>
      <c r="K334" s="3"/>
      <c r="L334" s="3"/>
      <c r="O334" s="227"/>
      <c r="Q334" s="94"/>
      <c r="R334" s="94"/>
      <c r="S334" s="94"/>
      <c r="T334" s="94"/>
    </row>
    <row r="335" ht="15.75" customHeight="1">
      <c r="A335" s="234"/>
      <c r="B335" s="222"/>
      <c r="C335" s="223"/>
      <c r="D335" s="231"/>
      <c r="E335" s="3"/>
      <c r="F335" s="3"/>
      <c r="G335" s="3"/>
      <c r="H335" s="3"/>
      <c r="J335" s="226"/>
      <c r="K335" s="3"/>
      <c r="L335" s="3"/>
      <c r="O335" s="227"/>
      <c r="Q335" s="94"/>
      <c r="R335" s="94"/>
      <c r="S335" s="94"/>
      <c r="T335" s="94"/>
    </row>
    <row r="336" ht="15.75" customHeight="1">
      <c r="A336" s="234"/>
      <c r="B336" s="222"/>
      <c r="C336" s="223"/>
      <c r="D336" s="231"/>
      <c r="E336" s="3"/>
      <c r="F336" s="3"/>
      <c r="G336" s="3"/>
      <c r="H336" s="3"/>
      <c r="J336" s="226"/>
      <c r="K336" s="3"/>
      <c r="L336" s="3"/>
      <c r="O336" s="227"/>
      <c r="Q336" s="94"/>
      <c r="R336" s="94"/>
      <c r="S336" s="94"/>
      <c r="T336" s="94"/>
    </row>
    <row r="337" ht="15.75" customHeight="1">
      <c r="A337" s="234"/>
      <c r="B337" s="222"/>
      <c r="C337" s="223"/>
      <c r="D337" s="231"/>
      <c r="E337" s="3"/>
      <c r="F337" s="3"/>
      <c r="G337" s="3"/>
      <c r="H337" s="3"/>
      <c r="J337" s="226"/>
      <c r="K337" s="3"/>
      <c r="L337" s="3"/>
      <c r="O337" s="227"/>
      <c r="Q337" s="94"/>
      <c r="R337" s="94"/>
      <c r="S337" s="94"/>
      <c r="T337" s="94"/>
    </row>
    <row r="338" ht="15.75" customHeight="1">
      <c r="A338" s="234"/>
      <c r="B338" s="222"/>
      <c r="C338" s="223"/>
      <c r="D338" s="231"/>
      <c r="E338" s="3"/>
      <c r="F338" s="3"/>
      <c r="G338" s="3"/>
      <c r="H338" s="3"/>
      <c r="J338" s="226"/>
      <c r="K338" s="3"/>
      <c r="L338" s="3"/>
      <c r="O338" s="227"/>
      <c r="Q338" s="94"/>
      <c r="R338" s="94"/>
      <c r="S338" s="94"/>
      <c r="T338" s="94"/>
    </row>
    <row r="339" ht="15.75" customHeight="1">
      <c r="A339" s="234"/>
      <c r="B339" s="222"/>
      <c r="C339" s="223"/>
      <c r="D339" s="231"/>
      <c r="E339" s="3"/>
      <c r="F339" s="3"/>
      <c r="G339" s="3"/>
      <c r="H339" s="3"/>
      <c r="J339" s="226"/>
      <c r="K339" s="3"/>
      <c r="L339" s="3"/>
      <c r="O339" s="227"/>
      <c r="Q339" s="94"/>
      <c r="R339" s="94"/>
      <c r="S339" s="94"/>
      <c r="T339" s="94"/>
    </row>
    <row r="340" ht="15.75" customHeight="1">
      <c r="A340" s="234"/>
      <c r="B340" s="222"/>
      <c r="C340" s="223"/>
      <c r="D340" s="231"/>
      <c r="E340" s="3"/>
      <c r="F340" s="3"/>
      <c r="G340" s="3"/>
      <c r="H340" s="3"/>
      <c r="J340" s="226"/>
      <c r="K340" s="3"/>
      <c r="L340" s="3"/>
      <c r="O340" s="227"/>
      <c r="Q340" s="94"/>
      <c r="R340" s="94"/>
      <c r="S340" s="94"/>
      <c r="T340" s="94"/>
    </row>
    <row r="341" ht="15.75" customHeight="1">
      <c r="A341" s="234"/>
      <c r="B341" s="222"/>
      <c r="C341" s="223"/>
      <c r="D341" s="231"/>
      <c r="E341" s="3"/>
      <c r="F341" s="3"/>
      <c r="G341" s="3"/>
      <c r="H341" s="3"/>
      <c r="J341" s="226"/>
      <c r="K341" s="3"/>
      <c r="L341" s="3"/>
      <c r="O341" s="227"/>
      <c r="Q341" s="94"/>
      <c r="R341" s="94"/>
      <c r="S341" s="94"/>
      <c r="T341" s="94"/>
    </row>
    <row r="342" ht="15.75" customHeight="1">
      <c r="A342" s="234"/>
      <c r="B342" s="222"/>
      <c r="C342" s="223"/>
      <c r="D342" s="231"/>
      <c r="E342" s="3"/>
      <c r="F342" s="3"/>
      <c r="G342" s="3"/>
      <c r="H342" s="3"/>
      <c r="J342" s="226"/>
      <c r="K342" s="3"/>
      <c r="L342" s="3"/>
      <c r="O342" s="227"/>
      <c r="Q342" s="94"/>
      <c r="R342" s="94"/>
      <c r="S342" s="94"/>
      <c r="T342" s="94"/>
    </row>
    <row r="343" ht="15.75" customHeight="1">
      <c r="A343" s="234"/>
      <c r="B343" s="222"/>
      <c r="C343" s="223"/>
      <c r="D343" s="231"/>
      <c r="E343" s="3"/>
      <c r="F343" s="3"/>
      <c r="G343" s="3"/>
      <c r="H343" s="3"/>
      <c r="J343" s="226"/>
      <c r="K343" s="3"/>
      <c r="L343" s="3"/>
      <c r="O343" s="227"/>
      <c r="Q343" s="94"/>
      <c r="R343" s="94"/>
      <c r="S343" s="94"/>
      <c r="T343" s="94"/>
    </row>
    <row r="344" ht="15.75" customHeight="1">
      <c r="A344" s="234"/>
      <c r="B344" s="222"/>
      <c r="C344" s="223"/>
      <c r="D344" s="231"/>
      <c r="E344" s="3"/>
      <c r="F344" s="3"/>
      <c r="G344" s="3"/>
      <c r="H344" s="3"/>
      <c r="J344" s="226"/>
      <c r="K344" s="3"/>
      <c r="L344" s="3"/>
      <c r="O344" s="227"/>
      <c r="Q344" s="94"/>
      <c r="R344" s="94"/>
      <c r="S344" s="94"/>
      <c r="T344" s="94"/>
    </row>
    <row r="345" ht="15.75" customHeight="1">
      <c r="A345" s="234"/>
      <c r="B345" s="222"/>
      <c r="C345" s="223"/>
      <c r="D345" s="231"/>
      <c r="E345" s="3"/>
      <c r="F345" s="3"/>
      <c r="G345" s="3"/>
      <c r="H345" s="3"/>
      <c r="J345" s="226"/>
      <c r="K345" s="3"/>
      <c r="L345" s="3"/>
      <c r="O345" s="227"/>
      <c r="Q345" s="94"/>
      <c r="R345" s="94"/>
      <c r="S345" s="94"/>
      <c r="T345" s="94"/>
    </row>
    <row r="346" ht="15.75" customHeight="1">
      <c r="A346" s="234"/>
      <c r="B346" s="222"/>
      <c r="C346" s="223"/>
      <c r="D346" s="231"/>
      <c r="E346" s="3"/>
      <c r="F346" s="3"/>
      <c r="G346" s="3"/>
      <c r="H346" s="3"/>
      <c r="J346" s="226"/>
      <c r="K346" s="3"/>
      <c r="L346" s="3"/>
      <c r="O346" s="227"/>
      <c r="Q346" s="94"/>
      <c r="R346" s="94"/>
      <c r="S346" s="94"/>
      <c r="T346" s="94"/>
    </row>
    <row r="347" ht="15.75" customHeight="1">
      <c r="A347" s="234"/>
      <c r="B347" s="222"/>
      <c r="C347" s="223"/>
      <c r="D347" s="231"/>
      <c r="E347" s="3"/>
      <c r="F347" s="3"/>
      <c r="G347" s="3"/>
      <c r="H347" s="3"/>
      <c r="J347" s="226"/>
      <c r="K347" s="3"/>
      <c r="L347" s="3"/>
      <c r="O347" s="227"/>
      <c r="Q347" s="94"/>
      <c r="R347" s="94"/>
      <c r="S347" s="94"/>
      <c r="T347" s="94"/>
    </row>
    <row r="348" ht="15.75" customHeight="1">
      <c r="A348" s="234"/>
      <c r="B348" s="222"/>
      <c r="C348" s="223"/>
      <c r="D348" s="231"/>
      <c r="E348" s="3"/>
      <c r="F348" s="3"/>
      <c r="G348" s="3"/>
      <c r="H348" s="3"/>
      <c r="J348" s="226"/>
      <c r="K348" s="3"/>
      <c r="L348" s="3"/>
      <c r="O348" s="227"/>
      <c r="Q348" s="94"/>
      <c r="R348" s="94"/>
      <c r="S348" s="94"/>
      <c r="T348" s="94"/>
    </row>
    <row r="349" ht="15.75" customHeight="1">
      <c r="A349" s="234"/>
      <c r="B349" s="222"/>
      <c r="C349" s="223"/>
      <c r="D349" s="231"/>
      <c r="E349" s="3"/>
      <c r="F349" s="3"/>
      <c r="G349" s="3"/>
      <c r="H349" s="3"/>
      <c r="J349" s="226"/>
      <c r="K349" s="3"/>
      <c r="L349" s="3"/>
      <c r="O349" s="227"/>
      <c r="Q349" s="94"/>
      <c r="R349" s="94"/>
      <c r="S349" s="94"/>
      <c r="T349" s="94"/>
    </row>
    <row r="350" ht="15.75" customHeight="1">
      <c r="A350" s="234"/>
      <c r="B350" s="222"/>
      <c r="C350" s="223"/>
      <c r="D350" s="231"/>
      <c r="E350" s="3"/>
      <c r="F350" s="3"/>
      <c r="G350" s="3"/>
      <c r="H350" s="3"/>
      <c r="J350" s="226"/>
      <c r="K350" s="3"/>
      <c r="L350" s="3"/>
      <c r="O350" s="227"/>
      <c r="Q350" s="94"/>
      <c r="R350" s="94"/>
      <c r="S350" s="94"/>
      <c r="T350" s="94"/>
    </row>
    <row r="351" ht="15.75" customHeight="1">
      <c r="A351" s="234"/>
      <c r="B351" s="222"/>
      <c r="C351" s="223"/>
      <c r="D351" s="231"/>
      <c r="E351" s="3"/>
      <c r="F351" s="3"/>
      <c r="G351" s="3"/>
      <c r="H351" s="3"/>
      <c r="J351" s="226"/>
      <c r="K351" s="3"/>
      <c r="L351" s="3"/>
      <c r="O351" s="227"/>
      <c r="Q351" s="94"/>
      <c r="R351" s="94"/>
      <c r="S351" s="94"/>
      <c r="T351" s="94"/>
    </row>
    <row r="352" ht="15.75" customHeight="1">
      <c r="A352" s="234"/>
      <c r="B352" s="222"/>
      <c r="C352" s="223"/>
      <c r="D352" s="231"/>
      <c r="E352" s="3"/>
      <c r="F352" s="3"/>
      <c r="G352" s="3"/>
      <c r="H352" s="3"/>
      <c r="J352" s="226"/>
      <c r="K352" s="3"/>
      <c r="L352" s="3"/>
      <c r="O352" s="227"/>
      <c r="Q352" s="94"/>
      <c r="R352" s="94"/>
      <c r="S352" s="94"/>
      <c r="T352" s="94"/>
    </row>
    <row r="353" ht="15.75" customHeight="1">
      <c r="A353" s="234"/>
      <c r="B353" s="222"/>
      <c r="C353" s="223"/>
      <c r="D353" s="231"/>
      <c r="E353" s="3"/>
      <c r="F353" s="3"/>
      <c r="G353" s="3"/>
      <c r="H353" s="3"/>
      <c r="J353" s="226"/>
      <c r="K353" s="3"/>
      <c r="L353" s="3"/>
      <c r="O353" s="227"/>
      <c r="Q353" s="94"/>
      <c r="R353" s="94"/>
      <c r="S353" s="94"/>
      <c r="T353" s="94"/>
    </row>
    <row r="354" ht="15.75" customHeight="1">
      <c r="A354" s="234"/>
      <c r="B354" s="222"/>
      <c r="C354" s="223"/>
      <c r="D354" s="231"/>
      <c r="E354" s="3"/>
      <c r="F354" s="3"/>
      <c r="G354" s="3"/>
      <c r="H354" s="3"/>
      <c r="J354" s="226"/>
      <c r="K354" s="3"/>
      <c r="L354" s="3"/>
      <c r="O354" s="227"/>
      <c r="Q354" s="94"/>
      <c r="R354" s="94"/>
      <c r="S354" s="94"/>
      <c r="T354" s="94"/>
    </row>
    <row r="355" ht="15.75" customHeight="1">
      <c r="A355" s="234"/>
      <c r="B355" s="222"/>
      <c r="C355" s="223"/>
      <c r="D355" s="231"/>
      <c r="E355" s="3"/>
      <c r="F355" s="3"/>
      <c r="G355" s="3"/>
      <c r="H355" s="3"/>
      <c r="J355" s="226"/>
      <c r="K355" s="3"/>
      <c r="L355" s="3"/>
      <c r="O355" s="227"/>
      <c r="Q355" s="94"/>
      <c r="R355" s="94"/>
      <c r="S355" s="94"/>
      <c r="T355" s="94"/>
    </row>
    <row r="356" ht="15.75" customHeight="1">
      <c r="A356" s="234"/>
      <c r="B356" s="222"/>
      <c r="C356" s="223"/>
      <c r="D356" s="231"/>
      <c r="E356" s="3"/>
      <c r="F356" s="3"/>
      <c r="G356" s="3"/>
      <c r="H356" s="3"/>
      <c r="J356" s="226"/>
      <c r="K356" s="3"/>
      <c r="L356" s="3"/>
      <c r="O356" s="227"/>
      <c r="Q356" s="94"/>
      <c r="R356" s="94"/>
      <c r="S356" s="94"/>
      <c r="T356" s="94"/>
    </row>
    <row r="357" ht="15.75" customHeight="1">
      <c r="A357" s="234"/>
      <c r="B357" s="222"/>
      <c r="C357" s="223"/>
      <c r="D357" s="231"/>
      <c r="E357" s="3"/>
      <c r="F357" s="3"/>
      <c r="G357" s="3"/>
      <c r="H357" s="3"/>
      <c r="J357" s="226"/>
      <c r="K357" s="3"/>
      <c r="L357" s="3"/>
      <c r="O357" s="227"/>
      <c r="Q357" s="94"/>
      <c r="R357" s="94"/>
      <c r="S357" s="94"/>
      <c r="T357" s="94"/>
    </row>
    <row r="358" ht="15.75" customHeight="1">
      <c r="A358" s="234"/>
      <c r="B358" s="222"/>
      <c r="C358" s="223"/>
      <c r="D358" s="231"/>
      <c r="E358" s="3"/>
      <c r="F358" s="3"/>
      <c r="G358" s="3"/>
      <c r="H358" s="3"/>
      <c r="J358" s="226"/>
      <c r="K358" s="3"/>
      <c r="L358" s="3"/>
      <c r="O358" s="227"/>
      <c r="Q358" s="94"/>
      <c r="R358" s="94"/>
      <c r="S358" s="94"/>
      <c r="T358" s="94"/>
    </row>
    <row r="359" ht="15.75" customHeight="1">
      <c r="A359" s="234"/>
      <c r="B359" s="222"/>
      <c r="C359" s="223"/>
      <c r="D359" s="231"/>
      <c r="E359" s="3"/>
      <c r="F359" s="3"/>
      <c r="G359" s="3"/>
      <c r="H359" s="3"/>
      <c r="J359" s="226"/>
      <c r="K359" s="3"/>
      <c r="L359" s="3"/>
      <c r="O359" s="227"/>
      <c r="Q359" s="94"/>
      <c r="R359" s="94"/>
      <c r="S359" s="94"/>
      <c r="T359" s="94"/>
    </row>
    <row r="360" ht="15.75" customHeight="1">
      <c r="A360" s="234"/>
      <c r="B360" s="222"/>
      <c r="C360" s="223"/>
      <c r="D360" s="231"/>
      <c r="E360" s="3"/>
      <c r="F360" s="3"/>
      <c r="G360" s="3"/>
      <c r="H360" s="3"/>
      <c r="J360" s="226"/>
      <c r="K360" s="3"/>
      <c r="L360" s="3"/>
      <c r="O360" s="227"/>
      <c r="Q360" s="94"/>
      <c r="R360" s="94"/>
      <c r="S360" s="94"/>
      <c r="T360" s="94"/>
    </row>
    <row r="361" ht="15.75" customHeight="1">
      <c r="A361" s="234"/>
      <c r="B361" s="222"/>
      <c r="C361" s="223"/>
      <c r="D361" s="231"/>
      <c r="E361" s="3"/>
      <c r="F361" s="3"/>
      <c r="G361" s="3"/>
      <c r="H361" s="3"/>
      <c r="J361" s="226"/>
      <c r="K361" s="3"/>
      <c r="L361" s="3"/>
      <c r="O361" s="227"/>
      <c r="Q361" s="94"/>
      <c r="R361" s="94"/>
      <c r="S361" s="94"/>
      <c r="T361" s="94"/>
    </row>
    <row r="362" ht="15.75" customHeight="1">
      <c r="A362" s="234"/>
      <c r="B362" s="222"/>
      <c r="C362" s="223"/>
      <c r="D362" s="231"/>
      <c r="E362" s="3"/>
      <c r="F362" s="3"/>
      <c r="G362" s="3"/>
      <c r="H362" s="3"/>
      <c r="J362" s="226"/>
      <c r="K362" s="3"/>
      <c r="L362" s="3"/>
      <c r="O362" s="227"/>
      <c r="Q362" s="94"/>
      <c r="R362" s="94"/>
      <c r="S362" s="94"/>
      <c r="T362" s="94"/>
    </row>
    <row r="363" ht="15.75" customHeight="1">
      <c r="A363" s="234"/>
      <c r="B363" s="222"/>
      <c r="C363" s="223"/>
      <c r="D363" s="231"/>
      <c r="E363" s="3"/>
      <c r="F363" s="3"/>
      <c r="G363" s="3"/>
      <c r="H363" s="3"/>
      <c r="J363" s="226"/>
      <c r="K363" s="3"/>
      <c r="L363" s="3"/>
      <c r="O363" s="227"/>
      <c r="Q363" s="94"/>
      <c r="R363" s="94"/>
      <c r="S363" s="94"/>
      <c r="T363" s="94"/>
    </row>
    <row r="364" ht="15.75" customHeight="1">
      <c r="A364" s="234"/>
      <c r="B364" s="222"/>
      <c r="C364" s="223"/>
      <c r="D364" s="231"/>
      <c r="E364" s="3"/>
      <c r="F364" s="3"/>
      <c r="G364" s="3"/>
      <c r="H364" s="3"/>
      <c r="J364" s="226"/>
      <c r="K364" s="3"/>
      <c r="L364" s="3"/>
      <c r="O364" s="227"/>
      <c r="Q364" s="94"/>
      <c r="R364" s="94"/>
      <c r="S364" s="94"/>
      <c r="T364" s="94"/>
    </row>
    <row r="365" ht="15.75" customHeight="1">
      <c r="A365" s="234"/>
      <c r="B365" s="222"/>
      <c r="C365" s="223"/>
      <c r="D365" s="231"/>
      <c r="E365" s="3"/>
      <c r="F365" s="3"/>
      <c r="G365" s="3"/>
      <c r="H365" s="3"/>
      <c r="J365" s="226"/>
      <c r="K365" s="3"/>
      <c r="L365" s="3"/>
      <c r="O365" s="227"/>
      <c r="Q365" s="94"/>
      <c r="R365" s="94"/>
      <c r="S365" s="94"/>
      <c r="T365" s="94"/>
    </row>
    <row r="366" ht="15.75" customHeight="1">
      <c r="A366" s="234"/>
      <c r="B366" s="222"/>
      <c r="C366" s="223"/>
      <c r="D366" s="231"/>
      <c r="E366" s="3"/>
      <c r="F366" s="3"/>
      <c r="G366" s="3"/>
      <c r="H366" s="3"/>
      <c r="J366" s="226"/>
      <c r="K366" s="3"/>
      <c r="L366" s="3"/>
      <c r="O366" s="227"/>
      <c r="Q366" s="94"/>
      <c r="R366" s="94"/>
      <c r="S366" s="94"/>
      <c r="T366" s="94"/>
    </row>
    <row r="367" ht="15.75" customHeight="1">
      <c r="A367" s="234"/>
      <c r="B367" s="222"/>
      <c r="C367" s="223"/>
      <c r="D367" s="231"/>
      <c r="E367" s="3"/>
      <c r="F367" s="3"/>
      <c r="G367" s="3"/>
      <c r="H367" s="3"/>
      <c r="J367" s="226"/>
      <c r="K367" s="3"/>
      <c r="L367" s="3"/>
      <c r="O367" s="227"/>
      <c r="Q367" s="94"/>
      <c r="R367" s="94"/>
      <c r="S367" s="94"/>
      <c r="T367" s="94"/>
    </row>
    <row r="368" ht="15.75" customHeight="1">
      <c r="A368" s="234"/>
      <c r="B368" s="222"/>
      <c r="C368" s="223"/>
      <c r="D368" s="231"/>
      <c r="E368" s="3"/>
      <c r="F368" s="3"/>
      <c r="G368" s="3"/>
      <c r="H368" s="3"/>
      <c r="J368" s="226"/>
      <c r="K368" s="3"/>
      <c r="L368" s="3"/>
      <c r="O368" s="227"/>
      <c r="Q368" s="94"/>
      <c r="R368" s="94"/>
      <c r="S368" s="94"/>
      <c r="T368" s="94"/>
    </row>
    <row r="369" ht="15.75" customHeight="1">
      <c r="A369" s="234"/>
      <c r="B369" s="222"/>
      <c r="C369" s="223"/>
      <c r="D369" s="231"/>
      <c r="E369" s="3"/>
      <c r="F369" s="3"/>
      <c r="G369" s="3"/>
      <c r="H369" s="3"/>
      <c r="J369" s="226"/>
      <c r="K369" s="3"/>
      <c r="L369" s="3"/>
      <c r="O369" s="227"/>
      <c r="Q369" s="94"/>
      <c r="R369" s="94"/>
      <c r="S369" s="94"/>
      <c r="T369" s="94"/>
    </row>
    <row r="370" ht="15.75" customHeight="1">
      <c r="A370" s="234"/>
      <c r="B370" s="222"/>
      <c r="C370" s="223"/>
      <c r="D370" s="231"/>
      <c r="E370" s="3"/>
      <c r="F370" s="3"/>
      <c r="G370" s="3"/>
      <c r="H370" s="3"/>
      <c r="J370" s="226"/>
      <c r="K370" s="3"/>
      <c r="L370" s="3"/>
      <c r="O370" s="227"/>
      <c r="Q370" s="94"/>
      <c r="R370" s="94"/>
      <c r="S370" s="94"/>
      <c r="T370" s="94"/>
    </row>
    <row r="371" ht="15.75" customHeight="1">
      <c r="A371" s="234"/>
      <c r="B371" s="222"/>
      <c r="C371" s="223"/>
      <c r="D371" s="231"/>
      <c r="E371" s="3"/>
      <c r="F371" s="3"/>
      <c r="G371" s="3"/>
      <c r="H371" s="3"/>
      <c r="J371" s="226"/>
      <c r="K371" s="3"/>
      <c r="L371" s="3"/>
      <c r="O371" s="227"/>
      <c r="Q371" s="94"/>
      <c r="R371" s="94"/>
      <c r="S371" s="94"/>
      <c r="T371" s="94"/>
    </row>
    <row r="372" ht="15.75" customHeight="1">
      <c r="A372" s="234"/>
      <c r="B372" s="222"/>
      <c r="C372" s="223"/>
      <c r="D372" s="231"/>
      <c r="E372" s="3"/>
      <c r="F372" s="3"/>
      <c r="G372" s="3"/>
      <c r="H372" s="3"/>
      <c r="J372" s="226"/>
      <c r="K372" s="3"/>
      <c r="L372" s="3"/>
      <c r="O372" s="227"/>
      <c r="Q372" s="94"/>
      <c r="R372" s="94"/>
      <c r="S372" s="94"/>
      <c r="T372" s="94"/>
    </row>
    <row r="373" ht="15.75" customHeight="1">
      <c r="A373" s="234"/>
      <c r="B373" s="222"/>
      <c r="C373" s="223"/>
      <c r="D373" s="231"/>
      <c r="E373" s="3"/>
      <c r="F373" s="3"/>
      <c r="G373" s="3"/>
      <c r="H373" s="3"/>
      <c r="J373" s="226"/>
      <c r="K373" s="3"/>
      <c r="L373" s="3"/>
      <c r="O373" s="227"/>
      <c r="Q373" s="94"/>
      <c r="R373" s="94"/>
      <c r="S373" s="94"/>
      <c r="T373" s="94"/>
    </row>
    <row r="374" ht="15.75" customHeight="1">
      <c r="A374" s="234"/>
      <c r="B374" s="222"/>
      <c r="C374" s="223"/>
      <c r="D374" s="231"/>
      <c r="E374" s="3"/>
      <c r="F374" s="3"/>
      <c r="G374" s="3"/>
      <c r="H374" s="3"/>
      <c r="J374" s="226"/>
      <c r="K374" s="3"/>
      <c r="L374" s="3"/>
      <c r="O374" s="227"/>
      <c r="Q374" s="94"/>
      <c r="R374" s="94"/>
      <c r="S374" s="94"/>
      <c r="T374" s="94"/>
    </row>
    <row r="375" ht="15.75" customHeight="1">
      <c r="A375" s="234"/>
      <c r="B375" s="222"/>
      <c r="C375" s="223"/>
      <c r="D375" s="231"/>
      <c r="E375" s="3"/>
      <c r="F375" s="3"/>
      <c r="G375" s="3"/>
      <c r="H375" s="3"/>
      <c r="J375" s="226"/>
      <c r="K375" s="3"/>
      <c r="L375" s="3"/>
      <c r="O375" s="227"/>
      <c r="Q375" s="94"/>
      <c r="R375" s="94"/>
      <c r="S375" s="94"/>
      <c r="T375" s="94"/>
    </row>
    <row r="376" ht="15.75" customHeight="1">
      <c r="A376" s="234"/>
      <c r="B376" s="222"/>
      <c r="C376" s="223"/>
      <c r="D376" s="231"/>
      <c r="E376" s="3"/>
      <c r="F376" s="3"/>
      <c r="G376" s="3"/>
      <c r="H376" s="3"/>
      <c r="J376" s="226"/>
      <c r="K376" s="3"/>
      <c r="L376" s="3"/>
      <c r="O376" s="227"/>
      <c r="Q376" s="94"/>
      <c r="R376" s="94"/>
      <c r="S376" s="94"/>
      <c r="T376" s="94"/>
    </row>
    <row r="377" ht="15.75" customHeight="1">
      <c r="A377" s="234"/>
      <c r="B377" s="222"/>
      <c r="C377" s="223"/>
      <c r="D377" s="231"/>
      <c r="E377" s="3"/>
      <c r="F377" s="3"/>
      <c r="G377" s="3"/>
      <c r="H377" s="3"/>
      <c r="J377" s="226"/>
      <c r="K377" s="3"/>
      <c r="L377" s="3"/>
      <c r="O377" s="227"/>
      <c r="Q377" s="94"/>
      <c r="R377" s="94"/>
      <c r="S377" s="94"/>
      <c r="T377" s="94"/>
    </row>
    <row r="378" ht="15.75" customHeight="1">
      <c r="A378" s="234"/>
      <c r="B378" s="222"/>
      <c r="C378" s="223"/>
      <c r="D378" s="231"/>
      <c r="E378" s="3"/>
      <c r="F378" s="3"/>
      <c r="G378" s="3"/>
      <c r="H378" s="3"/>
      <c r="J378" s="226"/>
      <c r="K378" s="3"/>
      <c r="L378" s="3"/>
      <c r="O378" s="227"/>
      <c r="Q378" s="94"/>
      <c r="R378" s="94"/>
      <c r="S378" s="94"/>
      <c r="T378" s="94"/>
    </row>
    <row r="379" ht="15.75" customHeight="1">
      <c r="A379" s="234"/>
      <c r="B379" s="222"/>
      <c r="C379" s="223"/>
      <c r="D379" s="231"/>
      <c r="E379" s="3"/>
      <c r="F379" s="3"/>
      <c r="G379" s="3"/>
      <c r="H379" s="3"/>
      <c r="J379" s="226"/>
      <c r="K379" s="3"/>
      <c r="L379" s="3"/>
      <c r="O379" s="227"/>
      <c r="Q379" s="94"/>
      <c r="R379" s="94"/>
      <c r="S379" s="94"/>
      <c r="T379" s="94"/>
    </row>
    <row r="380" ht="15.75" customHeight="1">
      <c r="A380" s="234"/>
      <c r="B380" s="222"/>
      <c r="C380" s="223"/>
      <c r="D380" s="231"/>
      <c r="E380" s="3"/>
      <c r="F380" s="3"/>
      <c r="G380" s="3"/>
      <c r="H380" s="3"/>
      <c r="J380" s="226"/>
      <c r="K380" s="3"/>
      <c r="L380" s="3"/>
      <c r="O380" s="227"/>
      <c r="Q380" s="94"/>
      <c r="R380" s="94"/>
      <c r="S380" s="94"/>
      <c r="T380" s="94"/>
    </row>
    <row r="381" ht="15.75" customHeight="1">
      <c r="A381" s="234"/>
      <c r="B381" s="222"/>
      <c r="C381" s="223"/>
      <c r="D381" s="231"/>
      <c r="E381" s="3"/>
      <c r="F381" s="3"/>
      <c r="G381" s="3"/>
      <c r="H381" s="3"/>
      <c r="J381" s="226"/>
      <c r="K381" s="3"/>
      <c r="L381" s="3"/>
      <c r="O381" s="227"/>
      <c r="Q381" s="94"/>
      <c r="R381" s="94"/>
      <c r="S381" s="94"/>
      <c r="T381" s="94"/>
    </row>
    <row r="382" ht="15.75" customHeight="1">
      <c r="A382" s="234"/>
      <c r="B382" s="222"/>
      <c r="C382" s="223"/>
      <c r="D382" s="231"/>
      <c r="E382" s="3"/>
      <c r="F382" s="3"/>
      <c r="G382" s="3"/>
      <c r="H382" s="3"/>
      <c r="J382" s="226"/>
      <c r="K382" s="3"/>
      <c r="L382" s="3"/>
      <c r="O382" s="227"/>
      <c r="Q382" s="94"/>
      <c r="R382" s="94"/>
      <c r="S382" s="94"/>
      <c r="T382" s="94"/>
    </row>
    <row r="383" ht="15.75" customHeight="1">
      <c r="A383" s="234"/>
      <c r="B383" s="222"/>
      <c r="C383" s="223"/>
      <c r="D383" s="231"/>
      <c r="E383" s="3"/>
      <c r="F383" s="3"/>
      <c r="G383" s="3"/>
      <c r="H383" s="3"/>
      <c r="J383" s="226"/>
      <c r="K383" s="3"/>
      <c r="L383" s="3"/>
      <c r="O383" s="227"/>
      <c r="Q383" s="94"/>
      <c r="R383" s="94"/>
      <c r="S383" s="94"/>
      <c r="T383" s="94"/>
    </row>
    <row r="384" ht="15.75" customHeight="1">
      <c r="A384" s="234"/>
      <c r="B384" s="222"/>
      <c r="C384" s="223"/>
      <c r="D384" s="231"/>
      <c r="E384" s="3"/>
      <c r="F384" s="3"/>
      <c r="G384" s="3"/>
      <c r="H384" s="3"/>
      <c r="J384" s="226"/>
      <c r="K384" s="3"/>
      <c r="L384" s="3"/>
      <c r="O384" s="227"/>
      <c r="Q384" s="94"/>
      <c r="R384" s="94"/>
      <c r="S384" s="94"/>
      <c r="T384" s="94"/>
    </row>
    <row r="385" ht="15.75" customHeight="1">
      <c r="A385" s="234"/>
      <c r="B385" s="222"/>
      <c r="C385" s="223"/>
      <c r="D385" s="231"/>
      <c r="E385" s="3"/>
      <c r="F385" s="3"/>
      <c r="G385" s="3"/>
      <c r="H385" s="3"/>
      <c r="J385" s="226"/>
      <c r="K385" s="3"/>
      <c r="L385" s="3"/>
      <c r="O385" s="227"/>
      <c r="Q385" s="94"/>
      <c r="R385" s="94"/>
      <c r="S385" s="94"/>
      <c r="T385" s="94"/>
    </row>
    <row r="386" ht="15.75" customHeight="1">
      <c r="A386" s="234"/>
      <c r="B386" s="222"/>
      <c r="C386" s="223"/>
      <c r="D386" s="231"/>
      <c r="E386" s="3"/>
      <c r="F386" s="3"/>
      <c r="G386" s="3"/>
      <c r="H386" s="3"/>
      <c r="J386" s="226"/>
      <c r="K386" s="3"/>
      <c r="L386" s="3"/>
      <c r="O386" s="227"/>
      <c r="Q386" s="94"/>
      <c r="R386" s="94"/>
      <c r="S386" s="94"/>
      <c r="T386" s="94"/>
    </row>
    <row r="387" ht="15.75" customHeight="1">
      <c r="A387" s="234"/>
      <c r="B387" s="222"/>
      <c r="C387" s="223"/>
      <c r="D387" s="231"/>
      <c r="E387" s="3"/>
      <c r="F387" s="3"/>
      <c r="G387" s="3"/>
      <c r="H387" s="3"/>
      <c r="J387" s="226"/>
      <c r="K387" s="3"/>
      <c r="L387" s="3"/>
      <c r="O387" s="227"/>
      <c r="Q387" s="94"/>
      <c r="R387" s="94"/>
      <c r="S387" s="94"/>
      <c r="T387" s="94"/>
    </row>
    <row r="388" ht="15.75" customHeight="1">
      <c r="A388" s="234"/>
      <c r="B388" s="222"/>
      <c r="C388" s="223"/>
      <c r="D388" s="231"/>
      <c r="E388" s="3"/>
      <c r="F388" s="3"/>
      <c r="G388" s="3"/>
      <c r="H388" s="3"/>
      <c r="J388" s="226"/>
      <c r="K388" s="3"/>
      <c r="L388" s="3"/>
      <c r="O388" s="227"/>
      <c r="Q388" s="94"/>
      <c r="R388" s="94"/>
      <c r="S388" s="94"/>
      <c r="T388" s="94"/>
    </row>
    <row r="389" ht="15.75" customHeight="1">
      <c r="A389" s="234"/>
      <c r="B389" s="222"/>
      <c r="C389" s="223"/>
      <c r="D389" s="231"/>
      <c r="E389" s="3"/>
      <c r="F389" s="3"/>
      <c r="G389" s="3"/>
      <c r="H389" s="3"/>
      <c r="J389" s="226"/>
      <c r="K389" s="3"/>
      <c r="L389" s="3"/>
      <c r="O389" s="227"/>
      <c r="Q389" s="94"/>
      <c r="R389" s="94"/>
      <c r="S389" s="94"/>
      <c r="T389" s="94"/>
    </row>
    <row r="390" ht="15.75" customHeight="1">
      <c r="A390" s="234"/>
      <c r="B390" s="222"/>
      <c r="C390" s="223"/>
      <c r="D390" s="231"/>
      <c r="E390" s="3"/>
      <c r="F390" s="3"/>
      <c r="G390" s="3"/>
      <c r="H390" s="3"/>
      <c r="J390" s="226"/>
      <c r="K390" s="3"/>
      <c r="L390" s="3"/>
      <c r="O390" s="227"/>
      <c r="Q390" s="94"/>
      <c r="R390" s="94"/>
      <c r="S390" s="94"/>
      <c r="T390" s="94"/>
    </row>
    <row r="391" ht="15.75" customHeight="1">
      <c r="A391" s="234"/>
      <c r="B391" s="222"/>
      <c r="C391" s="223"/>
      <c r="D391" s="231"/>
      <c r="E391" s="3"/>
      <c r="F391" s="3"/>
      <c r="G391" s="3"/>
      <c r="H391" s="3"/>
      <c r="J391" s="226"/>
      <c r="K391" s="3"/>
      <c r="L391" s="3"/>
      <c r="O391" s="227"/>
      <c r="Q391" s="94"/>
      <c r="R391" s="94"/>
      <c r="S391" s="94"/>
      <c r="T391" s="94"/>
    </row>
    <row r="392" ht="15.75" customHeight="1">
      <c r="A392" s="234"/>
      <c r="B392" s="222"/>
      <c r="C392" s="223"/>
      <c r="D392" s="231"/>
      <c r="E392" s="3"/>
      <c r="F392" s="3"/>
      <c r="G392" s="3"/>
      <c r="H392" s="3"/>
      <c r="J392" s="226"/>
      <c r="K392" s="3"/>
      <c r="L392" s="3"/>
      <c r="O392" s="227"/>
      <c r="Q392" s="94"/>
      <c r="R392" s="94"/>
      <c r="S392" s="94"/>
      <c r="T392" s="94"/>
    </row>
    <row r="393" ht="15.75" customHeight="1">
      <c r="A393" s="234"/>
      <c r="B393" s="222"/>
      <c r="C393" s="223"/>
      <c r="D393" s="231"/>
      <c r="E393" s="3"/>
      <c r="F393" s="3"/>
      <c r="G393" s="3"/>
      <c r="H393" s="3"/>
      <c r="J393" s="226"/>
      <c r="K393" s="3"/>
      <c r="L393" s="3"/>
      <c r="O393" s="227"/>
      <c r="Q393" s="94"/>
      <c r="R393" s="94"/>
      <c r="S393" s="94"/>
      <c r="T393" s="94"/>
    </row>
    <row r="394" ht="15.75" customHeight="1">
      <c r="A394" s="234"/>
      <c r="B394" s="222"/>
      <c r="C394" s="223"/>
      <c r="D394" s="231"/>
      <c r="E394" s="3"/>
      <c r="F394" s="3"/>
      <c r="G394" s="3"/>
      <c r="H394" s="3"/>
      <c r="J394" s="226"/>
      <c r="K394" s="3"/>
      <c r="L394" s="3"/>
      <c r="O394" s="227"/>
      <c r="Q394" s="94"/>
      <c r="R394" s="94"/>
      <c r="S394" s="94"/>
      <c r="T394" s="94"/>
    </row>
    <row r="395" ht="15.75" customHeight="1">
      <c r="A395" s="234"/>
      <c r="B395" s="222"/>
      <c r="C395" s="223"/>
      <c r="D395" s="231"/>
      <c r="E395" s="3"/>
      <c r="F395" s="3"/>
      <c r="G395" s="3"/>
      <c r="H395" s="3"/>
      <c r="J395" s="226"/>
      <c r="K395" s="3"/>
      <c r="L395" s="3"/>
      <c r="O395" s="227"/>
      <c r="Q395" s="94"/>
      <c r="R395" s="94"/>
      <c r="S395" s="94"/>
      <c r="T395" s="94"/>
    </row>
    <row r="396" ht="15.75" customHeight="1">
      <c r="A396" s="234"/>
      <c r="B396" s="222"/>
      <c r="C396" s="223"/>
      <c r="D396" s="231"/>
      <c r="E396" s="3"/>
      <c r="F396" s="3"/>
      <c r="G396" s="3"/>
      <c r="H396" s="3"/>
      <c r="J396" s="226"/>
      <c r="K396" s="3"/>
      <c r="L396" s="3"/>
      <c r="O396" s="227"/>
      <c r="Q396" s="94"/>
      <c r="R396" s="94"/>
      <c r="S396" s="94"/>
      <c r="T396" s="94"/>
    </row>
    <row r="397" ht="15.75" customHeight="1">
      <c r="A397" s="234"/>
      <c r="B397" s="222"/>
      <c r="C397" s="223"/>
      <c r="D397" s="231"/>
      <c r="E397" s="3"/>
      <c r="F397" s="3"/>
      <c r="G397" s="3"/>
      <c r="H397" s="3"/>
      <c r="J397" s="226"/>
      <c r="K397" s="3"/>
      <c r="L397" s="3"/>
      <c r="O397" s="227"/>
      <c r="Q397" s="94"/>
      <c r="R397" s="94"/>
      <c r="S397" s="94"/>
      <c r="T397" s="94"/>
    </row>
    <row r="398" ht="15.75" customHeight="1">
      <c r="A398" s="234"/>
      <c r="B398" s="222"/>
      <c r="C398" s="223"/>
      <c r="D398" s="231"/>
      <c r="E398" s="3"/>
      <c r="F398" s="3"/>
      <c r="G398" s="3"/>
      <c r="H398" s="3"/>
      <c r="J398" s="226"/>
      <c r="K398" s="3"/>
      <c r="L398" s="3"/>
      <c r="O398" s="227"/>
      <c r="Q398" s="94"/>
      <c r="R398" s="94"/>
      <c r="S398" s="94"/>
      <c r="T398" s="94"/>
    </row>
    <row r="399" ht="15.75" customHeight="1">
      <c r="A399" s="234"/>
      <c r="B399" s="222"/>
      <c r="C399" s="223"/>
      <c r="D399" s="231"/>
      <c r="E399" s="3"/>
      <c r="F399" s="3"/>
      <c r="G399" s="3"/>
      <c r="H399" s="3"/>
      <c r="J399" s="226"/>
      <c r="K399" s="3"/>
      <c r="L399" s="3"/>
      <c r="O399" s="227"/>
      <c r="Q399" s="94"/>
      <c r="R399" s="94"/>
      <c r="S399" s="94"/>
      <c r="T399" s="94"/>
    </row>
    <row r="400" ht="15.75" customHeight="1">
      <c r="A400" s="234"/>
      <c r="B400" s="222"/>
      <c r="C400" s="223"/>
      <c r="D400" s="231"/>
      <c r="E400" s="3"/>
      <c r="F400" s="3"/>
      <c r="G400" s="3"/>
      <c r="H400" s="3"/>
      <c r="J400" s="226"/>
      <c r="K400" s="3"/>
      <c r="L400" s="3"/>
      <c r="O400" s="227"/>
      <c r="Q400" s="94"/>
      <c r="R400" s="94"/>
      <c r="S400" s="94"/>
      <c r="T400" s="94"/>
    </row>
    <row r="401" ht="15.75" customHeight="1">
      <c r="A401" s="234"/>
      <c r="B401" s="222"/>
      <c r="C401" s="223"/>
      <c r="D401" s="231"/>
      <c r="E401" s="3"/>
      <c r="F401" s="3"/>
      <c r="G401" s="3"/>
      <c r="H401" s="3"/>
      <c r="J401" s="226"/>
      <c r="K401" s="3"/>
      <c r="L401" s="3"/>
      <c r="O401" s="227"/>
      <c r="Q401" s="94"/>
      <c r="R401" s="94"/>
      <c r="S401" s="94"/>
      <c r="T401" s="94"/>
    </row>
    <row r="402" ht="15.75" customHeight="1">
      <c r="A402" s="234"/>
      <c r="B402" s="222"/>
      <c r="C402" s="223"/>
      <c r="D402" s="231"/>
      <c r="E402" s="3"/>
      <c r="F402" s="3"/>
      <c r="G402" s="3"/>
      <c r="H402" s="3"/>
      <c r="J402" s="226"/>
      <c r="K402" s="3"/>
      <c r="L402" s="3"/>
      <c r="O402" s="227"/>
      <c r="Q402" s="94"/>
      <c r="R402" s="94"/>
      <c r="S402" s="94"/>
      <c r="T402" s="94"/>
    </row>
    <row r="403" ht="15.75" customHeight="1">
      <c r="A403" s="234"/>
      <c r="B403" s="222"/>
      <c r="C403" s="223"/>
      <c r="D403" s="231"/>
      <c r="E403" s="3"/>
      <c r="F403" s="3"/>
      <c r="G403" s="3"/>
      <c r="H403" s="3"/>
      <c r="J403" s="226"/>
      <c r="K403" s="3"/>
      <c r="L403" s="3"/>
      <c r="O403" s="227"/>
      <c r="Q403" s="94"/>
      <c r="R403" s="94"/>
      <c r="S403" s="94"/>
      <c r="T403" s="94"/>
    </row>
    <row r="404" ht="15.75" customHeight="1">
      <c r="A404" s="234"/>
      <c r="B404" s="222"/>
      <c r="C404" s="223"/>
      <c r="D404" s="231"/>
      <c r="E404" s="3"/>
      <c r="F404" s="3"/>
      <c r="G404" s="3"/>
      <c r="H404" s="3"/>
      <c r="J404" s="226"/>
      <c r="K404" s="3"/>
      <c r="L404" s="3"/>
      <c r="O404" s="227"/>
      <c r="Q404" s="94"/>
      <c r="R404" s="94"/>
      <c r="S404" s="94"/>
      <c r="T404" s="94"/>
    </row>
    <row r="405" ht="15.75" customHeight="1">
      <c r="A405" s="234"/>
      <c r="B405" s="222"/>
      <c r="C405" s="223"/>
      <c r="D405" s="231"/>
      <c r="E405" s="3"/>
      <c r="F405" s="3"/>
      <c r="G405" s="3"/>
      <c r="H405" s="3"/>
      <c r="J405" s="226"/>
      <c r="K405" s="3"/>
      <c r="L405" s="3"/>
      <c r="O405" s="227"/>
      <c r="Q405" s="94"/>
      <c r="R405" s="94"/>
      <c r="S405" s="94"/>
      <c r="T405" s="94"/>
    </row>
    <row r="406" ht="15.75" customHeight="1">
      <c r="A406" s="234"/>
      <c r="B406" s="222"/>
      <c r="C406" s="223"/>
      <c r="D406" s="231"/>
      <c r="E406" s="3"/>
      <c r="F406" s="3"/>
      <c r="G406" s="3"/>
      <c r="H406" s="3"/>
      <c r="J406" s="226"/>
      <c r="K406" s="3"/>
      <c r="L406" s="3"/>
      <c r="O406" s="227"/>
      <c r="Q406" s="94"/>
      <c r="R406" s="94"/>
      <c r="S406" s="94"/>
      <c r="T406" s="94"/>
    </row>
    <row r="407" ht="15.75" customHeight="1">
      <c r="A407" s="234"/>
      <c r="B407" s="222"/>
      <c r="C407" s="223"/>
      <c r="D407" s="231"/>
      <c r="E407" s="3"/>
      <c r="F407" s="3"/>
      <c r="G407" s="3"/>
      <c r="H407" s="3"/>
      <c r="J407" s="226"/>
      <c r="K407" s="3"/>
      <c r="L407" s="3"/>
      <c r="O407" s="227"/>
      <c r="Q407" s="94"/>
      <c r="R407" s="94"/>
      <c r="S407" s="94"/>
      <c r="T407" s="94"/>
    </row>
    <row r="408" ht="15.75" customHeight="1">
      <c r="A408" s="234"/>
      <c r="B408" s="222"/>
      <c r="C408" s="223"/>
      <c r="D408" s="231"/>
      <c r="E408" s="3"/>
      <c r="F408" s="3"/>
      <c r="G408" s="3"/>
      <c r="H408" s="3"/>
      <c r="J408" s="226"/>
      <c r="K408" s="3"/>
      <c r="L408" s="3"/>
      <c r="O408" s="227"/>
      <c r="Q408" s="94"/>
      <c r="R408" s="94"/>
      <c r="S408" s="94"/>
      <c r="T408" s="94"/>
    </row>
    <row r="409" ht="15.75" customHeight="1">
      <c r="A409" s="234"/>
      <c r="B409" s="222"/>
      <c r="C409" s="223"/>
      <c r="D409" s="231"/>
      <c r="E409" s="3"/>
      <c r="F409" s="3"/>
      <c r="G409" s="3"/>
      <c r="H409" s="3"/>
      <c r="J409" s="226"/>
      <c r="K409" s="3"/>
      <c r="L409" s="3"/>
      <c r="O409" s="227"/>
      <c r="Q409" s="94"/>
      <c r="R409" s="94"/>
      <c r="S409" s="94"/>
      <c r="T409" s="94"/>
    </row>
    <row r="410" ht="15.75" customHeight="1">
      <c r="A410" s="234"/>
      <c r="B410" s="222"/>
      <c r="C410" s="223"/>
      <c r="D410" s="231"/>
      <c r="E410" s="3"/>
      <c r="F410" s="3"/>
      <c r="G410" s="3"/>
      <c r="H410" s="3"/>
      <c r="J410" s="226"/>
      <c r="K410" s="3"/>
      <c r="L410" s="3"/>
      <c r="O410" s="227"/>
      <c r="Q410" s="94"/>
      <c r="R410" s="94"/>
      <c r="S410" s="94"/>
      <c r="T410" s="94"/>
    </row>
    <row r="411" ht="15.75" customHeight="1">
      <c r="A411" s="234"/>
      <c r="B411" s="222"/>
      <c r="C411" s="223"/>
      <c r="D411" s="231"/>
      <c r="E411" s="3"/>
      <c r="F411" s="3"/>
      <c r="G411" s="3"/>
      <c r="H411" s="3"/>
      <c r="J411" s="226"/>
      <c r="K411" s="3"/>
      <c r="L411" s="3"/>
      <c r="O411" s="227"/>
      <c r="Q411" s="94"/>
      <c r="R411" s="94"/>
      <c r="S411" s="94"/>
      <c r="T411" s="94"/>
    </row>
    <row r="412" ht="15.75" customHeight="1">
      <c r="A412" s="234"/>
      <c r="B412" s="222"/>
      <c r="C412" s="223"/>
      <c r="D412" s="231"/>
      <c r="E412" s="3"/>
      <c r="F412" s="3"/>
      <c r="G412" s="3"/>
      <c r="H412" s="3"/>
      <c r="J412" s="226"/>
      <c r="K412" s="3"/>
      <c r="L412" s="3"/>
      <c r="O412" s="227"/>
      <c r="Q412" s="94"/>
      <c r="R412" s="94"/>
      <c r="S412" s="94"/>
      <c r="T412" s="94"/>
    </row>
    <row r="413" ht="15.75" customHeight="1">
      <c r="A413" s="234"/>
      <c r="B413" s="222"/>
      <c r="C413" s="223"/>
      <c r="D413" s="231"/>
      <c r="E413" s="3"/>
      <c r="F413" s="3"/>
      <c r="G413" s="3"/>
      <c r="H413" s="3"/>
      <c r="J413" s="226"/>
      <c r="K413" s="3"/>
      <c r="L413" s="3"/>
      <c r="O413" s="227"/>
      <c r="Q413" s="94"/>
      <c r="R413" s="94"/>
      <c r="S413" s="94"/>
      <c r="T413" s="94"/>
    </row>
    <row r="414" ht="15.75" customHeight="1">
      <c r="A414" s="234"/>
      <c r="B414" s="222"/>
      <c r="C414" s="223"/>
      <c r="D414" s="231"/>
      <c r="E414" s="3"/>
      <c r="F414" s="3"/>
      <c r="G414" s="3"/>
      <c r="H414" s="3"/>
      <c r="J414" s="226"/>
      <c r="K414" s="3"/>
      <c r="L414" s="3"/>
      <c r="O414" s="227"/>
      <c r="Q414" s="94"/>
      <c r="R414" s="94"/>
      <c r="S414" s="94"/>
      <c r="T414" s="94"/>
    </row>
    <row r="415" ht="15.75" customHeight="1">
      <c r="A415" s="234"/>
      <c r="B415" s="222"/>
      <c r="C415" s="223"/>
      <c r="D415" s="231"/>
      <c r="E415" s="3"/>
      <c r="F415" s="3"/>
      <c r="G415" s="3"/>
      <c r="H415" s="3"/>
      <c r="J415" s="226"/>
      <c r="K415" s="3"/>
      <c r="L415" s="3"/>
      <c r="O415" s="227"/>
      <c r="Q415" s="94"/>
      <c r="R415" s="94"/>
      <c r="S415" s="94"/>
      <c r="T415" s="94"/>
    </row>
    <row r="416" ht="15.75" customHeight="1">
      <c r="A416" s="234"/>
      <c r="B416" s="222"/>
      <c r="C416" s="223"/>
      <c r="D416" s="231"/>
      <c r="E416" s="3"/>
      <c r="F416" s="3"/>
      <c r="G416" s="3"/>
      <c r="H416" s="3"/>
      <c r="J416" s="226"/>
      <c r="K416" s="3"/>
      <c r="L416" s="3"/>
      <c r="O416" s="227"/>
      <c r="Q416" s="94"/>
      <c r="R416" s="94"/>
      <c r="S416" s="94"/>
      <c r="T416" s="94"/>
    </row>
    <row r="417" ht="15.75" customHeight="1">
      <c r="A417" s="234"/>
      <c r="B417" s="222"/>
      <c r="C417" s="223"/>
      <c r="D417" s="231"/>
      <c r="E417" s="3"/>
      <c r="F417" s="3"/>
      <c r="G417" s="3"/>
      <c r="H417" s="3"/>
      <c r="J417" s="226"/>
      <c r="K417" s="3"/>
      <c r="L417" s="3"/>
      <c r="O417" s="227"/>
      <c r="Q417" s="94"/>
      <c r="R417" s="94"/>
      <c r="S417" s="94"/>
      <c r="T417" s="94"/>
    </row>
    <row r="418" ht="15.75" customHeight="1">
      <c r="A418" s="234"/>
      <c r="B418" s="222"/>
      <c r="C418" s="223"/>
      <c r="D418" s="231"/>
      <c r="E418" s="3"/>
      <c r="F418" s="3"/>
      <c r="G418" s="3"/>
      <c r="H418" s="3"/>
      <c r="J418" s="226"/>
      <c r="K418" s="3"/>
      <c r="L418" s="3"/>
      <c r="O418" s="227"/>
      <c r="Q418" s="94"/>
      <c r="R418" s="94"/>
      <c r="S418" s="94"/>
      <c r="T418" s="94"/>
    </row>
    <row r="419" ht="15.75" customHeight="1">
      <c r="A419" s="234"/>
      <c r="B419" s="222"/>
      <c r="C419" s="223"/>
      <c r="D419" s="231"/>
      <c r="E419" s="3"/>
      <c r="F419" s="3"/>
      <c r="G419" s="3"/>
      <c r="H419" s="3"/>
      <c r="J419" s="226"/>
      <c r="K419" s="3"/>
      <c r="L419" s="3"/>
      <c r="O419" s="227"/>
      <c r="Q419" s="94"/>
      <c r="R419" s="94"/>
      <c r="S419" s="94"/>
      <c r="T419" s="94"/>
    </row>
    <row r="420" ht="15.75" customHeight="1">
      <c r="A420" s="234"/>
      <c r="B420" s="222"/>
      <c r="C420" s="223"/>
      <c r="D420" s="231"/>
      <c r="E420" s="3"/>
      <c r="F420" s="3"/>
      <c r="G420" s="3"/>
      <c r="H420" s="3"/>
      <c r="J420" s="226"/>
      <c r="K420" s="3"/>
      <c r="L420" s="3"/>
      <c r="O420" s="227"/>
      <c r="Q420" s="94"/>
      <c r="R420" s="94"/>
      <c r="S420" s="94"/>
      <c r="T420" s="94"/>
    </row>
    <row r="421" ht="15.75" customHeight="1">
      <c r="A421" s="234"/>
      <c r="B421" s="222"/>
      <c r="C421" s="223"/>
      <c r="D421" s="231"/>
      <c r="E421" s="3"/>
      <c r="F421" s="3"/>
      <c r="G421" s="3"/>
      <c r="H421" s="3"/>
      <c r="J421" s="226"/>
      <c r="K421" s="3"/>
      <c r="L421" s="3"/>
      <c r="O421" s="227"/>
      <c r="Q421" s="94"/>
      <c r="R421" s="94"/>
      <c r="S421" s="94"/>
      <c r="T421" s="94"/>
    </row>
    <row r="422" ht="15.75" customHeight="1">
      <c r="A422" s="234"/>
      <c r="B422" s="222"/>
      <c r="C422" s="223"/>
      <c r="D422" s="231"/>
      <c r="E422" s="3"/>
      <c r="F422" s="3"/>
      <c r="G422" s="3"/>
      <c r="H422" s="3"/>
      <c r="J422" s="226"/>
      <c r="K422" s="3"/>
      <c r="L422" s="3"/>
      <c r="O422" s="227"/>
      <c r="Q422" s="94"/>
      <c r="R422" s="94"/>
      <c r="S422" s="94"/>
      <c r="T422" s="94"/>
    </row>
    <row r="423" ht="15.75" customHeight="1">
      <c r="A423" s="234"/>
      <c r="B423" s="222"/>
      <c r="C423" s="223"/>
      <c r="D423" s="231"/>
      <c r="E423" s="3"/>
      <c r="F423" s="3"/>
      <c r="G423" s="3"/>
      <c r="H423" s="3"/>
      <c r="J423" s="226"/>
      <c r="K423" s="3"/>
      <c r="L423" s="3"/>
      <c r="O423" s="227"/>
      <c r="Q423" s="94"/>
      <c r="R423" s="94"/>
      <c r="S423" s="94"/>
      <c r="T423" s="94"/>
    </row>
    <row r="424" ht="15.75" customHeight="1">
      <c r="A424" s="234"/>
      <c r="B424" s="222"/>
      <c r="C424" s="223"/>
      <c r="D424" s="231"/>
      <c r="E424" s="3"/>
      <c r="F424" s="3"/>
      <c r="G424" s="3"/>
      <c r="H424" s="3"/>
      <c r="J424" s="226"/>
      <c r="K424" s="3"/>
      <c r="L424" s="3"/>
      <c r="O424" s="227"/>
      <c r="Q424" s="94"/>
      <c r="R424" s="94"/>
      <c r="S424" s="94"/>
      <c r="T424" s="94"/>
    </row>
    <row r="425" ht="15.75" customHeight="1">
      <c r="A425" s="234"/>
      <c r="B425" s="222"/>
      <c r="C425" s="223"/>
      <c r="D425" s="231"/>
      <c r="E425" s="3"/>
      <c r="F425" s="3"/>
      <c r="G425" s="3"/>
      <c r="H425" s="3"/>
      <c r="J425" s="226"/>
      <c r="K425" s="3"/>
      <c r="L425" s="3"/>
      <c r="O425" s="227"/>
      <c r="Q425" s="94"/>
      <c r="R425" s="94"/>
      <c r="S425" s="94"/>
      <c r="T425" s="94"/>
    </row>
    <row r="426" ht="15.75" customHeight="1">
      <c r="A426" s="234"/>
      <c r="B426" s="222"/>
      <c r="C426" s="223"/>
      <c r="D426" s="231"/>
      <c r="E426" s="3"/>
      <c r="F426" s="3"/>
      <c r="G426" s="3"/>
      <c r="H426" s="3"/>
      <c r="J426" s="226"/>
      <c r="K426" s="3"/>
      <c r="L426" s="3"/>
      <c r="O426" s="227"/>
      <c r="Q426" s="94"/>
      <c r="R426" s="94"/>
      <c r="S426" s="94"/>
      <c r="T426" s="94"/>
    </row>
    <row r="427" ht="15.75" customHeight="1">
      <c r="A427" s="234"/>
      <c r="B427" s="222"/>
      <c r="C427" s="223"/>
      <c r="D427" s="231"/>
      <c r="E427" s="3"/>
      <c r="F427" s="3"/>
      <c r="G427" s="3"/>
      <c r="H427" s="3"/>
      <c r="J427" s="226"/>
      <c r="K427" s="3"/>
      <c r="L427" s="3"/>
      <c r="O427" s="227"/>
      <c r="Q427" s="94"/>
      <c r="R427" s="94"/>
      <c r="S427" s="94"/>
      <c r="T427" s="94"/>
    </row>
    <row r="428" ht="15.75" customHeight="1">
      <c r="A428" s="234"/>
      <c r="B428" s="222"/>
      <c r="C428" s="223"/>
      <c r="D428" s="231"/>
      <c r="E428" s="3"/>
      <c r="F428" s="3"/>
      <c r="G428" s="3"/>
      <c r="H428" s="3"/>
      <c r="J428" s="226"/>
      <c r="K428" s="3"/>
      <c r="L428" s="3"/>
      <c r="O428" s="227"/>
      <c r="Q428" s="94"/>
      <c r="R428" s="94"/>
      <c r="S428" s="94"/>
      <c r="T428" s="94"/>
    </row>
    <row r="429" ht="15.75" customHeight="1">
      <c r="A429" s="234"/>
      <c r="B429" s="222"/>
      <c r="C429" s="223"/>
      <c r="D429" s="231"/>
      <c r="E429" s="3"/>
      <c r="F429" s="3"/>
      <c r="G429" s="3"/>
      <c r="H429" s="3"/>
      <c r="J429" s="226"/>
      <c r="K429" s="3"/>
      <c r="L429" s="3"/>
      <c r="O429" s="227"/>
      <c r="Q429" s="94"/>
      <c r="R429" s="94"/>
      <c r="S429" s="94"/>
      <c r="T429" s="94"/>
    </row>
    <row r="430" ht="15.75" customHeight="1">
      <c r="A430" s="234"/>
      <c r="B430" s="222"/>
      <c r="C430" s="223"/>
      <c r="D430" s="231"/>
      <c r="E430" s="3"/>
      <c r="F430" s="3"/>
      <c r="G430" s="3"/>
      <c r="H430" s="3"/>
      <c r="J430" s="226"/>
      <c r="K430" s="3"/>
      <c r="L430" s="3"/>
      <c r="O430" s="227"/>
      <c r="Q430" s="94"/>
      <c r="R430" s="94"/>
      <c r="S430" s="94"/>
      <c r="T430" s="94"/>
    </row>
    <row r="431" ht="15.75" customHeight="1">
      <c r="A431" s="234"/>
      <c r="B431" s="222"/>
      <c r="C431" s="223"/>
      <c r="D431" s="231"/>
      <c r="E431" s="3"/>
      <c r="F431" s="3"/>
      <c r="G431" s="3"/>
      <c r="H431" s="3"/>
      <c r="J431" s="226"/>
      <c r="K431" s="3"/>
      <c r="L431" s="3"/>
      <c r="O431" s="227"/>
      <c r="Q431" s="94"/>
      <c r="R431" s="94"/>
      <c r="S431" s="94"/>
      <c r="T431" s="94"/>
    </row>
    <row r="432" ht="15.75" customHeight="1">
      <c r="A432" s="234"/>
      <c r="B432" s="222"/>
      <c r="C432" s="223"/>
      <c r="D432" s="231"/>
      <c r="E432" s="3"/>
      <c r="F432" s="3"/>
      <c r="G432" s="3"/>
      <c r="H432" s="3"/>
      <c r="J432" s="226"/>
      <c r="K432" s="3"/>
      <c r="L432" s="3"/>
      <c r="O432" s="227"/>
      <c r="Q432" s="94"/>
      <c r="R432" s="94"/>
      <c r="S432" s="94"/>
      <c r="T432" s="94"/>
    </row>
    <row r="433" ht="15.75" customHeight="1">
      <c r="A433" s="234"/>
      <c r="B433" s="222"/>
      <c r="C433" s="223"/>
      <c r="D433" s="231"/>
      <c r="E433" s="3"/>
      <c r="F433" s="3"/>
      <c r="G433" s="3"/>
      <c r="H433" s="3"/>
      <c r="J433" s="226"/>
      <c r="K433" s="3"/>
      <c r="L433" s="3"/>
      <c r="O433" s="227"/>
      <c r="Q433" s="94"/>
      <c r="R433" s="94"/>
      <c r="S433" s="94"/>
      <c r="T433" s="94"/>
    </row>
    <row r="434" ht="15.75" customHeight="1">
      <c r="A434" s="234"/>
      <c r="B434" s="222"/>
      <c r="C434" s="223"/>
      <c r="D434" s="231"/>
      <c r="E434" s="3"/>
      <c r="F434" s="3"/>
      <c r="G434" s="3"/>
      <c r="H434" s="3"/>
      <c r="J434" s="226"/>
      <c r="K434" s="3"/>
      <c r="L434" s="3"/>
      <c r="O434" s="227"/>
      <c r="Q434" s="94"/>
      <c r="R434" s="94"/>
      <c r="S434" s="94"/>
      <c r="T434" s="94"/>
    </row>
    <row r="435" ht="15.75" customHeight="1">
      <c r="A435" s="234"/>
      <c r="B435" s="222"/>
      <c r="C435" s="223"/>
      <c r="D435" s="231"/>
      <c r="E435" s="3"/>
      <c r="F435" s="3"/>
      <c r="G435" s="3"/>
      <c r="H435" s="3"/>
      <c r="J435" s="226"/>
      <c r="K435" s="3"/>
      <c r="L435" s="3"/>
      <c r="O435" s="227"/>
      <c r="Q435" s="94"/>
      <c r="R435" s="94"/>
      <c r="S435" s="94"/>
      <c r="T435" s="94"/>
    </row>
    <row r="436" ht="15.75" customHeight="1">
      <c r="A436" s="234"/>
      <c r="B436" s="222"/>
      <c r="C436" s="223"/>
      <c r="D436" s="231"/>
      <c r="E436" s="3"/>
      <c r="F436" s="3"/>
      <c r="G436" s="3"/>
      <c r="H436" s="3"/>
      <c r="J436" s="226"/>
      <c r="K436" s="3"/>
      <c r="L436" s="3"/>
      <c r="O436" s="227"/>
      <c r="Q436" s="94"/>
      <c r="R436" s="94"/>
      <c r="S436" s="94"/>
      <c r="T436" s="94"/>
    </row>
    <row r="437" ht="15.75" customHeight="1">
      <c r="A437" s="234"/>
      <c r="B437" s="222"/>
      <c r="C437" s="223"/>
      <c r="D437" s="231"/>
      <c r="E437" s="3"/>
      <c r="F437" s="3"/>
      <c r="G437" s="3"/>
      <c r="H437" s="3"/>
      <c r="J437" s="226"/>
      <c r="K437" s="3"/>
      <c r="L437" s="3"/>
      <c r="O437" s="227"/>
      <c r="Q437" s="94"/>
      <c r="R437" s="94"/>
      <c r="S437" s="94"/>
      <c r="T437" s="94"/>
    </row>
    <row r="438" ht="15.75" customHeight="1">
      <c r="A438" s="234"/>
      <c r="B438" s="222"/>
      <c r="C438" s="223"/>
      <c r="D438" s="231"/>
      <c r="E438" s="3"/>
      <c r="F438" s="3"/>
      <c r="G438" s="3"/>
      <c r="H438" s="3"/>
      <c r="J438" s="226"/>
      <c r="K438" s="3"/>
      <c r="L438" s="3"/>
      <c r="O438" s="227"/>
      <c r="Q438" s="94"/>
      <c r="R438" s="94"/>
      <c r="S438" s="94"/>
      <c r="T438" s="94"/>
    </row>
    <row r="439" ht="15.75" customHeight="1">
      <c r="A439" s="234"/>
      <c r="B439" s="222"/>
      <c r="C439" s="223"/>
      <c r="D439" s="231"/>
      <c r="E439" s="3"/>
      <c r="F439" s="3"/>
      <c r="G439" s="3"/>
      <c r="H439" s="3"/>
      <c r="J439" s="226"/>
      <c r="K439" s="3"/>
      <c r="L439" s="3"/>
      <c r="O439" s="227"/>
      <c r="Q439" s="94"/>
      <c r="R439" s="94"/>
      <c r="S439" s="94"/>
      <c r="T439" s="94"/>
    </row>
    <row r="440" ht="15.75" customHeight="1">
      <c r="A440" s="234"/>
      <c r="B440" s="222"/>
      <c r="C440" s="223"/>
      <c r="D440" s="231"/>
      <c r="E440" s="3"/>
      <c r="F440" s="3"/>
      <c r="G440" s="3"/>
      <c r="H440" s="3"/>
      <c r="J440" s="226"/>
      <c r="K440" s="3"/>
      <c r="L440" s="3"/>
      <c r="O440" s="227"/>
      <c r="Q440" s="94"/>
      <c r="R440" s="94"/>
      <c r="S440" s="94"/>
      <c r="T440" s="94"/>
    </row>
    <row r="441" ht="15.75" customHeight="1">
      <c r="A441" s="234"/>
      <c r="B441" s="222"/>
      <c r="C441" s="223"/>
      <c r="D441" s="231"/>
      <c r="E441" s="3"/>
      <c r="F441" s="3"/>
      <c r="G441" s="3"/>
      <c r="H441" s="3"/>
      <c r="J441" s="226"/>
      <c r="K441" s="3"/>
      <c r="L441" s="3"/>
      <c r="O441" s="227"/>
      <c r="Q441" s="94"/>
      <c r="R441" s="94"/>
      <c r="S441" s="94"/>
      <c r="T441" s="94"/>
    </row>
    <row r="442" ht="15.75" customHeight="1">
      <c r="A442" s="234"/>
      <c r="B442" s="222"/>
      <c r="C442" s="223"/>
      <c r="D442" s="231"/>
      <c r="E442" s="3"/>
      <c r="F442" s="3"/>
      <c r="G442" s="3"/>
      <c r="H442" s="3"/>
      <c r="J442" s="226"/>
      <c r="K442" s="3"/>
      <c r="L442" s="3"/>
      <c r="O442" s="227"/>
      <c r="Q442" s="94"/>
      <c r="R442" s="94"/>
      <c r="S442" s="94"/>
      <c r="T442" s="94"/>
    </row>
    <row r="443" ht="15.75" customHeight="1">
      <c r="A443" s="234"/>
      <c r="B443" s="222"/>
      <c r="C443" s="223"/>
      <c r="D443" s="231"/>
      <c r="E443" s="3"/>
      <c r="F443" s="3"/>
      <c r="G443" s="3"/>
      <c r="H443" s="3"/>
      <c r="J443" s="226"/>
      <c r="K443" s="3"/>
      <c r="L443" s="3"/>
      <c r="O443" s="227"/>
      <c r="Q443" s="94"/>
      <c r="R443" s="94"/>
      <c r="S443" s="94"/>
      <c r="T443" s="94"/>
    </row>
    <row r="444" ht="15.75" customHeight="1">
      <c r="A444" s="234"/>
      <c r="B444" s="222"/>
      <c r="C444" s="223"/>
      <c r="D444" s="231"/>
      <c r="E444" s="3"/>
      <c r="F444" s="3"/>
      <c r="G444" s="3"/>
      <c r="H444" s="3"/>
      <c r="J444" s="226"/>
      <c r="K444" s="3"/>
      <c r="L444" s="3"/>
      <c r="O444" s="227"/>
      <c r="Q444" s="94"/>
      <c r="R444" s="94"/>
      <c r="S444" s="94"/>
      <c r="T444" s="94"/>
    </row>
    <row r="445" ht="15.75" customHeight="1">
      <c r="A445" s="234"/>
      <c r="B445" s="222"/>
      <c r="C445" s="223"/>
      <c r="D445" s="231"/>
      <c r="E445" s="3"/>
      <c r="F445" s="3"/>
      <c r="G445" s="3"/>
      <c r="H445" s="3"/>
      <c r="J445" s="226"/>
      <c r="K445" s="3"/>
      <c r="L445" s="3"/>
      <c r="O445" s="227"/>
      <c r="Q445" s="94"/>
      <c r="R445" s="94"/>
      <c r="S445" s="94"/>
      <c r="T445" s="94"/>
    </row>
    <row r="446" ht="15.75" customHeight="1">
      <c r="A446" s="234"/>
      <c r="B446" s="222"/>
      <c r="C446" s="223"/>
      <c r="D446" s="231"/>
      <c r="E446" s="3"/>
      <c r="F446" s="3"/>
      <c r="G446" s="3"/>
      <c r="H446" s="3"/>
      <c r="J446" s="226"/>
      <c r="K446" s="3"/>
      <c r="L446" s="3"/>
      <c r="O446" s="227"/>
      <c r="Q446" s="94"/>
      <c r="R446" s="94"/>
      <c r="S446" s="94"/>
      <c r="T446" s="94"/>
    </row>
    <row r="447" ht="15.75" customHeight="1">
      <c r="A447" s="234"/>
      <c r="B447" s="222"/>
      <c r="C447" s="223"/>
      <c r="D447" s="231"/>
      <c r="E447" s="3"/>
      <c r="F447" s="3"/>
      <c r="G447" s="3"/>
      <c r="H447" s="3"/>
      <c r="J447" s="226"/>
      <c r="K447" s="3"/>
      <c r="L447" s="3"/>
      <c r="O447" s="227"/>
      <c r="Q447" s="94"/>
      <c r="R447" s="94"/>
      <c r="S447" s="94"/>
      <c r="T447" s="94"/>
    </row>
    <row r="448" ht="15.75" customHeight="1">
      <c r="A448" s="234"/>
      <c r="B448" s="222"/>
      <c r="C448" s="223"/>
      <c r="D448" s="231"/>
      <c r="E448" s="3"/>
      <c r="F448" s="3"/>
      <c r="G448" s="3"/>
      <c r="H448" s="3"/>
      <c r="J448" s="226"/>
      <c r="K448" s="3"/>
      <c r="L448" s="3"/>
      <c r="O448" s="227"/>
      <c r="Q448" s="94"/>
      <c r="R448" s="94"/>
      <c r="S448" s="94"/>
      <c r="T448" s="94"/>
    </row>
    <row r="449" ht="15.75" customHeight="1">
      <c r="A449" s="234"/>
      <c r="B449" s="222"/>
      <c r="C449" s="223"/>
      <c r="D449" s="231"/>
      <c r="E449" s="3"/>
      <c r="F449" s="3"/>
      <c r="G449" s="3"/>
      <c r="H449" s="3"/>
      <c r="J449" s="226"/>
      <c r="K449" s="3"/>
      <c r="L449" s="3"/>
      <c r="O449" s="227"/>
      <c r="Q449" s="94"/>
      <c r="R449" s="94"/>
      <c r="S449" s="94"/>
      <c r="T449" s="94"/>
    </row>
    <row r="450" ht="15.75" customHeight="1">
      <c r="A450" s="234"/>
      <c r="B450" s="222"/>
      <c r="C450" s="223"/>
      <c r="D450" s="231"/>
      <c r="E450" s="3"/>
      <c r="F450" s="3"/>
      <c r="G450" s="3"/>
      <c r="H450" s="3"/>
      <c r="J450" s="226"/>
      <c r="K450" s="3"/>
      <c r="L450" s="3"/>
      <c r="O450" s="227"/>
      <c r="Q450" s="94"/>
      <c r="R450" s="94"/>
      <c r="S450" s="94"/>
      <c r="T450" s="94"/>
    </row>
    <row r="451" ht="15.75" customHeight="1">
      <c r="A451" s="234"/>
      <c r="B451" s="222"/>
      <c r="C451" s="223"/>
      <c r="D451" s="231"/>
      <c r="E451" s="3"/>
      <c r="F451" s="3"/>
      <c r="G451" s="3"/>
      <c r="H451" s="3"/>
      <c r="J451" s="226"/>
      <c r="K451" s="3"/>
      <c r="L451" s="3"/>
      <c r="O451" s="227"/>
      <c r="Q451" s="94"/>
      <c r="R451" s="94"/>
      <c r="S451" s="94"/>
      <c r="T451" s="94"/>
    </row>
    <row r="452" ht="15.75" customHeight="1">
      <c r="A452" s="234"/>
      <c r="B452" s="222"/>
      <c r="C452" s="223"/>
      <c r="D452" s="231"/>
      <c r="E452" s="3"/>
      <c r="F452" s="3"/>
      <c r="G452" s="3"/>
      <c r="H452" s="3"/>
      <c r="J452" s="226"/>
      <c r="K452" s="3"/>
      <c r="L452" s="3"/>
      <c r="O452" s="227"/>
      <c r="Q452" s="94"/>
      <c r="R452" s="94"/>
      <c r="S452" s="94"/>
      <c r="T452" s="94"/>
    </row>
    <row r="453" ht="15.75" customHeight="1">
      <c r="A453" s="234"/>
      <c r="B453" s="222"/>
      <c r="C453" s="223"/>
      <c r="D453" s="231"/>
      <c r="E453" s="3"/>
      <c r="F453" s="3"/>
      <c r="G453" s="3"/>
      <c r="H453" s="3"/>
      <c r="J453" s="226"/>
      <c r="K453" s="3"/>
      <c r="L453" s="3"/>
      <c r="O453" s="227"/>
      <c r="Q453" s="94"/>
      <c r="R453" s="94"/>
      <c r="S453" s="94"/>
      <c r="T453" s="94"/>
    </row>
    <row r="454" ht="15.75" customHeight="1">
      <c r="A454" s="234"/>
      <c r="B454" s="222"/>
      <c r="C454" s="223"/>
      <c r="D454" s="231"/>
      <c r="E454" s="3"/>
      <c r="F454" s="3"/>
      <c r="G454" s="3"/>
      <c r="H454" s="3"/>
      <c r="J454" s="226"/>
      <c r="K454" s="3"/>
      <c r="L454" s="3"/>
      <c r="O454" s="227"/>
      <c r="Q454" s="94"/>
      <c r="R454" s="94"/>
      <c r="S454" s="94"/>
      <c r="T454" s="94"/>
    </row>
    <row r="455" ht="15.75" customHeight="1">
      <c r="A455" s="234"/>
      <c r="B455" s="222"/>
      <c r="C455" s="223"/>
      <c r="D455" s="231"/>
      <c r="E455" s="3"/>
      <c r="F455" s="3"/>
      <c r="G455" s="3"/>
      <c r="H455" s="3"/>
      <c r="J455" s="226"/>
      <c r="K455" s="3"/>
      <c r="L455" s="3"/>
      <c r="O455" s="227"/>
      <c r="Q455" s="94"/>
      <c r="R455" s="94"/>
      <c r="S455" s="94"/>
      <c r="T455" s="94"/>
    </row>
    <row r="456" ht="15.75" customHeight="1">
      <c r="A456" s="234"/>
      <c r="B456" s="222"/>
      <c r="C456" s="223"/>
      <c r="D456" s="231"/>
      <c r="E456" s="3"/>
      <c r="F456" s="3"/>
      <c r="G456" s="3"/>
      <c r="H456" s="3"/>
      <c r="J456" s="226"/>
      <c r="K456" s="3"/>
      <c r="L456" s="3"/>
      <c r="O456" s="227"/>
      <c r="Q456" s="94"/>
      <c r="R456" s="94"/>
      <c r="S456" s="94"/>
      <c r="T456" s="94"/>
    </row>
    <row r="457" ht="15.75" customHeight="1">
      <c r="A457" s="234"/>
      <c r="B457" s="222"/>
      <c r="C457" s="223"/>
      <c r="D457" s="231"/>
      <c r="E457" s="3"/>
      <c r="F457" s="3"/>
      <c r="G457" s="3"/>
      <c r="H457" s="3"/>
      <c r="J457" s="226"/>
      <c r="K457" s="3"/>
      <c r="L457" s="3"/>
      <c r="O457" s="227"/>
      <c r="Q457" s="94"/>
      <c r="R457" s="94"/>
      <c r="S457" s="94"/>
      <c r="T457" s="94"/>
    </row>
    <row r="458" ht="15.75" customHeight="1">
      <c r="A458" s="234"/>
      <c r="B458" s="222"/>
      <c r="C458" s="223"/>
      <c r="D458" s="231"/>
      <c r="E458" s="3"/>
      <c r="F458" s="3"/>
      <c r="G458" s="3"/>
      <c r="H458" s="3"/>
      <c r="J458" s="226"/>
      <c r="K458" s="3"/>
      <c r="L458" s="3"/>
      <c r="O458" s="227"/>
      <c r="Q458" s="94"/>
      <c r="R458" s="94"/>
      <c r="S458" s="94"/>
      <c r="T458" s="94"/>
    </row>
    <row r="459" ht="15.75" customHeight="1">
      <c r="A459" s="234"/>
      <c r="B459" s="222"/>
      <c r="C459" s="223"/>
      <c r="D459" s="231"/>
      <c r="E459" s="3"/>
      <c r="F459" s="3"/>
      <c r="G459" s="3"/>
      <c r="H459" s="3"/>
      <c r="J459" s="226"/>
      <c r="K459" s="3"/>
      <c r="L459" s="3"/>
      <c r="O459" s="227"/>
      <c r="Q459" s="94"/>
      <c r="R459" s="94"/>
      <c r="S459" s="94"/>
      <c r="T459" s="94"/>
    </row>
    <row r="460" ht="15.75" customHeight="1">
      <c r="A460" s="234"/>
      <c r="B460" s="222"/>
      <c r="C460" s="223"/>
      <c r="D460" s="231"/>
      <c r="E460" s="3"/>
      <c r="F460" s="3"/>
      <c r="G460" s="3"/>
      <c r="H460" s="3"/>
      <c r="J460" s="226"/>
      <c r="K460" s="3"/>
      <c r="L460" s="3"/>
      <c r="O460" s="227"/>
      <c r="Q460" s="94"/>
      <c r="R460" s="94"/>
      <c r="S460" s="94"/>
      <c r="T460" s="94"/>
    </row>
    <row r="461" ht="15.75" customHeight="1">
      <c r="A461" s="234"/>
      <c r="B461" s="222"/>
      <c r="C461" s="223"/>
      <c r="D461" s="231"/>
      <c r="E461" s="3"/>
      <c r="F461" s="3"/>
      <c r="G461" s="3"/>
      <c r="H461" s="3"/>
      <c r="J461" s="226"/>
      <c r="K461" s="3"/>
      <c r="L461" s="3"/>
      <c r="O461" s="227"/>
      <c r="Q461" s="94"/>
      <c r="R461" s="94"/>
      <c r="S461" s="94"/>
      <c r="T461" s="94"/>
    </row>
    <row r="462" ht="15.75" customHeight="1">
      <c r="A462" s="234"/>
      <c r="B462" s="222"/>
      <c r="C462" s="223"/>
      <c r="D462" s="231"/>
      <c r="E462" s="3"/>
      <c r="F462" s="3"/>
      <c r="G462" s="3"/>
      <c r="H462" s="3"/>
      <c r="J462" s="226"/>
      <c r="K462" s="3"/>
      <c r="L462" s="3"/>
      <c r="O462" s="227"/>
      <c r="Q462" s="94"/>
      <c r="R462" s="94"/>
      <c r="S462" s="94"/>
      <c r="T462" s="94"/>
    </row>
    <row r="463" ht="15.75" customHeight="1">
      <c r="A463" s="234"/>
      <c r="B463" s="222"/>
      <c r="C463" s="223"/>
      <c r="D463" s="231"/>
      <c r="E463" s="3"/>
      <c r="F463" s="3"/>
      <c r="G463" s="3"/>
      <c r="H463" s="3"/>
      <c r="J463" s="226"/>
      <c r="K463" s="3"/>
      <c r="L463" s="3"/>
      <c r="O463" s="227"/>
      <c r="Q463" s="94"/>
      <c r="R463" s="94"/>
      <c r="S463" s="94"/>
      <c r="T463" s="94"/>
    </row>
    <row r="464" ht="15.75" customHeight="1">
      <c r="A464" s="234"/>
      <c r="B464" s="222"/>
      <c r="C464" s="223"/>
      <c r="D464" s="231"/>
      <c r="E464" s="3"/>
      <c r="F464" s="3"/>
      <c r="G464" s="3"/>
      <c r="H464" s="3"/>
      <c r="J464" s="226"/>
      <c r="K464" s="3"/>
      <c r="L464" s="3"/>
      <c r="O464" s="227"/>
      <c r="Q464" s="94"/>
      <c r="R464" s="94"/>
      <c r="S464" s="94"/>
      <c r="T464" s="94"/>
    </row>
    <row r="465" ht="15.75" customHeight="1">
      <c r="A465" s="234"/>
      <c r="B465" s="222"/>
      <c r="C465" s="223"/>
      <c r="D465" s="231"/>
      <c r="E465" s="3"/>
      <c r="F465" s="3"/>
      <c r="G465" s="3"/>
      <c r="H465" s="3"/>
      <c r="J465" s="226"/>
      <c r="K465" s="3"/>
      <c r="L465" s="3"/>
      <c r="O465" s="227"/>
      <c r="Q465" s="94"/>
      <c r="R465" s="94"/>
      <c r="S465" s="94"/>
      <c r="T465" s="94"/>
    </row>
    <row r="466" ht="15.75" customHeight="1">
      <c r="A466" s="234"/>
      <c r="B466" s="222"/>
      <c r="C466" s="223"/>
      <c r="D466" s="231"/>
      <c r="E466" s="3"/>
      <c r="F466" s="3"/>
      <c r="G466" s="3"/>
      <c r="H466" s="3"/>
      <c r="J466" s="226"/>
      <c r="K466" s="3"/>
      <c r="L466" s="3"/>
      <c r="O466" s="227"/>
      <c r="Q466" s="94"/>
      <c r="R466" s="94"/>
      <c r="S466" s="94"/>
      <c r="T466" s="94"/>
    </row>
    <row r="467" ht="15.75" customHeight="1">
      <c r="A467" s="234"/>
      <c r="B467" s="222"/>
      <c r="C467" s="223"/>
      <c r="D467" s="231"/>
      <c r="E467" s="3"/>
      <c r="F467" s="3"/>
      <c r="G467" s="3"/>
      <c r="H467" s="3"/>
      <c r="J467" s="226"/>
      <c r="K467" s="3"/>
      <c r="L467" s="3"/>
      <c r="O467" s="227"/>
      <c r="Q467" s="94"/>
      <c r="R467" s="94"/>
      <c r="S467" s="94"/>
      <c r="T467" s="94"/>
    </row>
    <row r="468" ht="15.75" customHeight="1">
      <c r="A468" s="234"/>
      <c r="B468" s="222"/>
      <c r="C468" s="223"/>
      <c r="D468" s="231"/>
      <c r="E468" s="3"/>
      <c r="F468" s="3"/>
      <c r="G468" s="3"/>
      <c r="H468" s="3"/>
      <c r="J468" s="226"/>
      <c r="K468" s="3"/>
      <c r="L468" s="3"/>
      <c r="O468" s="227"/>
      <c r="Q468" s="94"/>
      <c r="R468" s="94"/>
      <c r="S468" s="94"/>
      <c r="T468" s="94"/>
    </row>
    <row r="469" ht="15.75" customHeight="1">
      <c r="A469" s="234"/>
      <c r="B469" s="222"/>
      <c r="C469" s="223"/>
      <c r="D469" s="231"/>
      <c r="E469" s="3"/>
      <c r="F469" s="3"/>
      <c r="G469" s="3"/>
      <c r="H469" s="3"/>
      <c r="J469" s="226"/>
      <c r="K469" s="3"/>
      <c r="L469" s="3"/>
      <c r="O469" s="227"/>
      <c r="Q469" s="94"/>
      <c r="R469" s="94"/>
      <c r="S469" s="94"/>
      <c r="T469" s="94"/>
    </row>
    <row r="470" ht="15.75" customHeight="1">
      <c r="A470" s="234"/>
      <c r="B470" s="222"/>
      <c r="C470" s="223"/>
      <c r="D470" s="231"/>
      <c r="E470" s="3"/>
      <c r="F470" s="3"/>
      <c r="G470" s="3"/>
      <c r="H470" s="3"/>
      <c r="J470" s="226"/>
      <c r="K470" s="3"/>
      <c r="L470" s="3"/>
      <c r="O470" s="227"/>
      <c r="Q470" s="94"/>
      <c r="R470" s="94"/>
      <c r="S470" s="94"/>
      <c r="T470" s="94"/>
    </row>
    <row r="471" ht="15.75" customHeight="1">
      <c r="A471" s="234"/>
      <c r="B471" s="222"/>
      <c r="C471" s="223"/>
      <c r="D471" s="231"/>
      <c r="E471" s="3"/>
      <c r="F471" s="3"/>
      <c r="G471" s="3"/>
      <c r="H471" s="3"/>
      <c r="J471" s="226"/>
      <c r="K471" s="3"/>
      <c r="L471" s="3"/>
      <c r="O471" s="227"/>
      <c r="Q471" s="94"/>
      <c r="R471" s="94"/>
      <c r="S471" s="94"/>
      <c r="T471" s="94"/>
    </row>
    <row r="472" ht="15.75" customHeight="1">
      <c r="A472" s="234"/>
      <c r="B472" s="222"/>
      <c r="C472" s="223"/>
      <c r="D472" s="231"/>
      <c r="E472" s="3"/>
      <c r="F472" s="3"/>
      <c r="G472" s="3"/>
      <c r="H472" s="3"/>
      <c r="J472" s="226"/>
      <c r="K472" s="3"/>
      <c r="L472" s="3"/>
      <c r="O472" s="227"/>
      <c r="Q472" s="94"/>
      <c r="R472" s="94"/>
      <c r="S472" s="94"/>
      <c r="T472" s="94"/>
    </row>
    <row r="473" ht="15.75" customHeight="1">
      <c r="A473" s="234"/>
      <c r="B473" s="222"/>
      <c r="C473" s="223"/>
      <c r="D473" s="231"/>
      <c r="E473" s="3"/>
      <c r="F473" s="3"/>
      <c r="G473" s="3"/>
      <c r="H473" s="3"/>
      <c r="J473" s="226"/>
      <c r="K473" s="3"/>
      <c r="L473" s="3"/>
      <c r="O473" s="227"/>
      <c r="Q473" s="94"/>
      <c r="R473" s="94"/>
      <c r="S473" s="94"/>
      <c r="T473" s="94"/>
    </row>
    <row r="474" ht="15.75" customHeight="1">
      <c r="A474" s="234"/>
      <c r="B474" s="222"/>
      <c r="C474" s="223"/>
      <c r="D474" s="231"/>
      <c r="E474" s="3"/>
      <c r="F474" s="3"/>
      <c r="G474" s="3"/>
      <c r="H474" s="3"/>
      <c r="J474" s="226"/>
      <c r="K474" s="3"/>
      <c r="L474" s="3"/>
      <c r="O474" s="227"/>
      <c r="Q474" s="94"/>
      <c r="R474" s="94"/>
      <c r="S474" s="94"/>
      <c r="T474" s="94"/>
    </row>
    <row r="475" ht="15.75" customHeight="1">
      <c r="A475" s="234"/>
      <c r="B475" s="222"/>
      <c r="C475" s="223"/>
      <c r="D475" s="231"/>
      <c r="E475" s="3"/>
      <c r="F475" s="3"/>
      <c r="G475" s="3"/>
      <c r="H475" s="3"/>
      <c r="J475" s="226"/>
      <c r="K475" s="3"/>
      <c r="L475" s="3"/>
      <c r="O475" s="227"/>
      <c r="Q475" s="94"/>
      <c r="R475" s="94"/>
      <c r="S475" s="94"/>
      <c r="T475" s="94"/>
    </row>
    <row r="476" ht="15.75" customHeight="1">
      <c r="A476" s="234"/>
      <c r="B476" s="222"/>
      <c r="C476" s="223"/>
      <c r="D476" s="231"/>
      <c r="E476" s="3"/>
      <c r="F476" s="3"/>
      <c r="G476" s="3"/>
      <c r="H476" s="3"/>
      <c r="J476" s="226"/>
      <c r="K476" s="3"/>
      <c r="L476" s="3"/>
      <c r="O476" s="227"/>
      <c r="Q476" s="94"/>
      <c r="R476" s="94"/>
      <c r="S476" s="94"/>
      <c r="T476" s="94"/>
    </row>
    <row r="477" ht="15.75" customHeight="1">
      <c r="A477" s="234"/>
      <c r="B477" s="222"/>
      <c r="C477" s="223"/>
      <c r="D477" s="231"/>
      <c r="E477" s="3"/>
      <c r="F477" s="3"/>
      <c r="G477" s="3"/>
      <c r="H477" s="3"/>
      <c r="J477" s="226"/>
      <c r="K477" s="3"/>
      <c r="L477" s="3"/>
      <c r="O477" s="227"/>
      <c r="Q477" s="94"/>
      <c r="R477" s="94"/>
      <c r="S477" s="94"/>
      <c r="T477" s="94"/>
    </row>
    <row r="478" ht="15.75" customHeight="1">
      <c r="A478" s="234"/>
      <c r="B478" s="222"/>
      <c r="C478" s="223"/>
      <c r="D478" s="231"/>
      <c r="E478" s="3"/>
      <c r="F478" s="3"/>
      <c r="G478" s="3"/>
      <c r="H478" s="3"/>
      <c r="J478" s="226"/>
      <c r="K478" s="3"/>
      <c r="L478" s="3"/>
      <c r="O478" s="227"/>
      <c r="Q478" s="94"/>
      <c r="R478" s="94"/>
      <c r="S478" s="94"/>
      <c r="T478" s="94"/>
    </row>
    <row r="479" ht="15.75" customHeight="1">
      <c r="A479" s="234"/>
      <c r="B479" s="222"/>
      <c r="C479" s="223"/>
      <c r="D479" s="231"/>
      <c r="E479" s="3"/>
      <c r="F479" s="3"/>
      <c r="G479" s="3"/>
      <c r="H479" s="3"/>
      <c r="J479" s="226"/>
      <c r="K479" s="3"/>
      <c r="L479" s="3"/>
      <c r="O479" s="227"/>
      <c r="Q479" s="94"/>
      <c r="R479" s="94"/>
      <c r="S479" s="94"/>
      <c r="T479" s="94"/>
    </row>
    <row r="480" ht="15.75" customHeight="1">
      <c r="A480" s="234"/>
      <c r="B480" s="222"/>
      <c r="C480" s="223"/>
      <c r="D480" s="231"/>
      <c r="E480" s="3"/>
      <c r="F480" s="3"/>
      <c r="G480" s="3"/>
      <c r="H480" s="3"/>
      <c r="J480" s="226"/>
      <c r="K480" s="3"/>
      <c r="L480" s="3"/>
      <c r="O480" s="227"/>
      <c r="Q480" s="94"/>
      <c r="R480" s="94"/>
      <c r="S480" s="94"/>
      <c r="T480" s="94"/>
    </row>
    <row r="481" ht="15.75" customHeight="1">
      <c r="A481" s="234"/>
      <c r="B481" s="222"/>
      <c r="C481" s="223"/>
      <c r="D481" s="231"/>
      <c r="E481" s="3"/>
      <c r="F481" s="3"/>
      <c r="G481" s="3"/>
      <c r="H481" s="3"/>
      <c r="J481" s="226"/>
      <c r="K481" s="3"/>
      <c r="L481" s="3"/>
      <c r="O481" s="227"/>
      <c r="Q481" s="94"/>
      <c r="R481" s="94"/>
      <c r="S481" s="94"/>
      <c r="T481" s="94"/>
    </row>
    <row r="482" ht="15.75" customHeight="1">
      <c r="A482" s="234"/>
      <c r="B482" s="222"/>
      <c r="C482" s="223"/>
      <c r="D482" s="231"/>
      <c r="E482" s="3"/>
      <c r="F482" s="3"/>
      <c r="G482" s="3"/>
      <c r="H482" s="3"/>
      <c r="J482" s="226"/>
      <c r="K482" s="3"/>
      <c r="L482" s="3"/>
      <c r="O482" s="227"/>
      <c r="Q482" s="94"/>
      <c r="R482" s="94"/>
      <c r="S482" s="94"/>
      <c r="T482" s="94"/>
    </row>
    <row r="483" ht="15.75" customHeight="1">
      <c r="A483" s="234"/>
      <c r="B483" s="222"/>
      <c r="C483" s="223"/>
      <c r="D483" s="231"/>
      <c r="E483" s="3"/>
      <c r="F483" s="3"/>
      <c r="G483" s="3"/>
      <c r="H483" s="3"/>
      <c r="J483" s="226"/>
      <c r="K483" s="3"/>
      <c r="L483" s="3"/>
      <c r="O483" s="227"/>
      <c r="Q483" s="94"/>
      <c r="R483" s="94"/>
      <c r="S483" s="94"/>
      <c r="T483" s="94"/>
    </row>
    <row r="484" ht="15.75" customHeight="1">
      <c r="A484" s="234"/>
      <c r="B484" s="222"/>
      <c r="C484" s="223"/>
      <c r="D484" s="231"/>
      <c r="E484" s="3"/>
      <c r="F484" s="3"/>
      <c r="G484" s="3"/>
      <c r="H484" s="3"/>
      <c r="J484" s="226"/>
      <c r="K484" s="3"/>
      <c r="L484" s="3"/>
      <c r="O484" s="227"/>
      <c r="Q484" s="94"/>
      <c r="R484" s="94"/>
      <c r="S484" s="94"/>
      <c r="T484" s="94"/>
    </row>
    <row r="485" ht="15.75" customHeight="1">
      <c r="A485" s="234"/>
      <c r="B485" s="222"/>
      <c r="C485" s="223"/>
      <c r="D485" s="231"/>
      <c r="E485" s="3"/>
      <c r="F485" s="3"/>
      <c r="G485" s="3"/>
      <c r="H485" s="3"/>
      <c r="J485" s="226"/>
      <c r="K485" s="3"/>
      <c r="L485" s="3"/>
      <c r="O485" s="227"/>
      <c r="Q485" s="94"/>
      <c r="R485" s="94"/>
      <c r="S485" s="94"/>
      <c r="T485" s="94"/>
    </row>
    <row r="486" ht="15.75" customHeight="1">
      <c r="A486" s="234"/>
      <c r="B486" s="222"/>
      <c r="C486" s="223"/>
      <c r="D486" s="231"/>
      <c r="E486" s="3"/>
      <c r="F486" s="3"/>
      <c r="G486" s="3"/>
      <c r="H486" s="3"/>
      <c r="J486" s="226"/>
      <c r="K486" s="3"/>
      <c r="L486" s="3"/>
      <c r="O486" s="227"/>
      <c r="Q486" s="94"/>
      <c r="R486" s="94"/>
      <c r="S486" s="94"/>
      <c r="T486" s="94"/>
    </row>
    <row r="487" ht="15.75" customHeight="1">
      <c r="A487" s="234"/>
      <c r="B487" s="222"/>
      <c r="C487" s="223"/>
      <c r="D487" s="231"/>
      <c r="E487" s="3"/>
      <c r="F487" s="3"/>
      <c r="G487" s="3"/>
      <c r="H487" s="3"/>
      <c r="J487" s="226"/>
      <c r="K487" s="3"/>
      <c r="L487" s="3"/>
      <c r="O487" s="227"/>
      <c r="Q487" s="94"/>
      <c r="R487" s="94"/>
      <c r="S487" s="94"/>
      <c r="T487" s="94"/>
    </row>
    <row r="488" ht="15.75" customHeight="1">
      <c r="A488" s="234"/>
      <c r="B488" s="222"/>
      <c r="C488" s="223"/>
      <c r="D488" s="231"/>
      <c r="E488" s="3"/>
      <c r="F488" s="3"/>
      <c r="G488" s="3"/>
      <c r="H488" s="3"/>
      <c r="J488" s="226"/>
      <c r="K488" s="3"/>
      <c r="L488" s="3"/>
      <c r="O488" s="227"/>
      <c r="Q488" s="94"/>
      <c r="R488" s="94"/>
      <c r="S488" s="94"/>
      <c r="T488" s="94"/>
    </row>
    <row r="489" ht="15.75" customHeight="1">
      <c r="A489" s="234"/>
      <c r="B489" s="222"/>
      <c r="C489" s="223"/>
      <c r="D489" s="231"/>
      <c r="E489" s="3"/>
      <c r="F489" s="3"/>
      <c r="G489" s="3"/>
      <c r="H489" s="3"/>
      <c r="J489" s="226"/>
      <c r="K489" s="3"/>
      <c r="L489" s="3"/>
      <c r="O489" s="227"/>
      <c r="Q489" s="94"/>
      <c r="R489" s="94"/>
      <c r="S489" s="94"/>
      <c r="T489" s="94"/>
    </row>
    <row r="490" ht="15.75" customHeight="1">
      <c r="A490" s="234"/>
      <c r="B490" s="222"/>
      <c r="C490" s="223"/>
      <c r="D490" s="231"/>
      <c r="E490" s="3"/>
      <c r="F490" s="3"/>
      <c r="G490" s="3"/>
      <c r="H490" s="3"/>
      <c r="J490" s="226"/>
      <c r="K490" s="3"/>
      <c r="L490" s="3"/>
      <c r="O490" s="227"/>
      <c r="Q490" s="94"/>
      <c r="R490" s="94"/>
      <c r="S490" s="94"/>
      <c r="T490" s="94"/>
    </row>
    <row r="491" ht="15.75" customHeight="1">
      <c r="A491" s="234"/>
      <c r="B491" s="222"/>
      <c r="C491" s="223"/>
      <c r="D491" s="231"/>
      <c r="E491" s="3"/>
      <c r="F491" s="3"/>
      <c r="G491" s="3"/>
      <c r="H491" s="3"/>
      <c r="J491" s="226"/>
      <c r="K491" s="3"/>
      <c r="L491" s="3"/>
      <c r="O491" s="227"/>
      <c r="Q491" s="94"/>
      <c r="R491" s="94"/>
      <c r="S491" s="94"/>
      <c r="T491" s="94"/>
    </row>
    <row r="492" ht="15.75" customHeight="1">
      <c r="A492" s="234"/>
      <c r="B492" s="222"/>
      <c r="C492" s="223"/>
      <c r="D492" s="231"/>
      <c r="E492" s="3"/>
      <c r="F492" s="3"/>
      <c r="G492" s="3"/>
      <c r="H492" s="3"/>
      <c r="J492" s="226"/>
      <c r="K492" s="3"/>
      <c r="L492" s="3"/>
      <c r="O492" s="227"/>
      <c r="Q492" s="94"/>
      <c r="R492" s="94"/>
      <c r="S492" s="94"/>
      <c r="T492" s="94"/>
    </row>
    <row r="493" ht="15.75" customHeight="1">
      <c r="A493" s="234"/>
      <c r="B493" s="222"/>
      <c r="C493" s="223"/>
      <c r="D493" s="231"/>
      <c r="E493" s="3"/>
      <c r="F493" s="3"/>
      <c r="G493" s="3"/>
      <c r="H493" s="3"/>
      <c r="J493" s="226"/>
      <c r="K493" s="3"/>
      <c r="L493" s="3"/>
      <c r="O493" s="227"/>
      <c r="Q493" s="94"/>
      <c r="R493" s="94"/>
      <c r="S493" s="94"/>
      <c r="T493" s="94"/>
    </row>
    <row r="494" ht="15.75" customHeight="1">
      <c r="A494" s="234"/>
      <c r="B494" s="222"/>
      <c r="C494" s="223"/>
      <c r="D494" s="231"/>
      <c r="E494" s="3"/>
      <c r="F494" s="3"/>
      <c r="G494" s="3"/>
      <c r="H494" s="3"/>
      <c r="J494" s="226"/>
      <c r="K494" s="3"/>
      <c r="L494" s="3"/>
      <c r="O494" s="227"/>
      <c r="Q494" s="94"/>
      <c r="R494" s="94"/>
      <c r="S494" s="94"/>
      <c r="T494" s="94"/>
    </row>
    <row r="495" ht="15.75" customHeight="1">
      <c r="A495" s="234"/>
      <c r="B495" s="222"/>
      <c r="C495" s="223"/>
      <c r="D495" s="231"/>
      <c r="E495" s="3"/>
      <c r="F495" s="3"/>
      <c r="G495" s="3"/>
      <c r="H495" s="3"/>
      <c r="J495" s="226"/>
      <c r="K495" s="3"/>
      <c r="L495" s="3"/>
      <c r="O495" s="227"/>
      <c r="Q495" s="94"/>
      <c r="R495" s="94"/>
      <c r="S495" s="94"/>
      <c r="T495" s="94"/>
    </row>
    <row r="496" ht="15.75" customHeight="1">
      <c r="A496" s="234"/>
      <c r="B496" s="222"/>
      <c r="C496" s="223"/>
      <c r="D496" s="231"/>
      <c r="E496" s="3"/>
      <c r="F496" s="3"/>
      <c r="G496" s="3"/>
      <c r="H496" s="3"/>
      <c r="J496" s="226"/>
      <c r="K496" s="3"/>
      <c r="L496" s="3"/>
      <c r="O496" s="227"/>
      <c r="Q496" s="94"/>
      <c r="R496" s="94"/>
      <c r="S496" s="94"/>
      <c r="T496" s="94"/>
    </row>
    <row r="497" ht="15.75" customHeight="1">
      <c r="A497" s="234"/>
      <c r="B497" s="222"/>
      <c r="C497" s="223"/>
      <c r="D497" s="231"/>
      <c r="E497" s="3"/>
      <c r="F497" s="3"/>
      <c r="G497" s="3"/>
      <c r="H497" s="3"/>
      <c r="J497" s="226"/>
      <c r="K497" s="3"/>
      <c r="L497" s="3"/>
      <c r="O497" s="227"/>
      <c r="Q497" s="94"/>
      <c r="R497" s="94"/>
      <c r="S497" s="94"/>
      <c r="T497" s="94"/>
    </row>
    <row r="498" ht="15.75" customHeight="1">
      <c r="A498" s="234"/>
      <c r="B498" s="222"/>
      <c r="C498" s="223"/>
      <c r="D498" s="231"/>
      <c r="E498" s="3"/>
      <c r="F498" s="3"/>
      <c r="G498" s="3"/>
      <c r="H498" s="3"/>
      <c r="J498" s="226"/>
      <c r="K498" s="3"/>
      <c r="L498" s="3"/>
      <c r="O498" s="227"/>
      <c r="Q498" s="94"/>
      <c r="R498" s="94"/>
      <c r="S498" s="94"/>
      <c r="T498" s="94"/>
    </row>
    <row r="499" ht="15.75" customHeight="1">
      <c r="A499" s="234"/>
      <c r="B499" s="222"/>
      <c r="C499" s="223"/>
      <c r="D499" s="231"/>
      <c r="E499" s="3"/>
      <c r="F499" s="3"/>
      <c r="G499" s="3"/>
      <c r="H499" s="3"/>
      <c r="J499" s="226"/>
      <c r="K499" s="3"/>
      <c r="L499" s="3"/>
      <c r="O499" s="227"/>
      <c r="Q499" s="94"/>
      <c r="R499" s="94"/>
      <c r="S499" s="94"/>
      <c r="T499" s="94"/>
    </row>
    <row r="500" ht="15.75" customHeight="1">
      <c r="A500" s="234"/>
      <c r="B500" s="222"/>
      <c r="C500" s="223"/>
      <c r="D500" s="231"/>
      <c r="E500" s="3"/>
      <c r="F500" s="3"/>
      <c r="G500" s="3"/>
      <c r="H500" s="3"/>
      <c r="J500" s="226"/>
      <c r="K500" s="3"/>
      <c r="L500" s="3"/>
      <c r="O500" s="227"/>
      <c r="Q500" s="94"/>
      <c r="R500" s="94"/>
      <c r="S500" s="94"/>
      <c r="T500" s="94"/>
    </row>
    <row r="501" ht="15.75" customHeight="1">
      <c r="A501" s="234"/>
      <c r="B501" s="222"/>
      <c r="C501" s="223"/>
      <c r="D501" s="231"/>
      <c r="E501" s="3"/>
      <c r="F501" s="3"/>
      <c r="G501" s="3"/>
      <c r="H501" s="3"/>
      <c r="J501" s="226"/>
      <c r="K501" s="3"/>
      <c r="L501" s="3"/>
      <c r="O501" s="227"/>
      <c r="Q501" s="94"/>
      <c r="R501" s="94"/>
      <c r="S501" s="94"/>
      <c r="T501" s="94"/>
    </row>
    <row r="502" ht="15.75" customHeight="1">
      <c r="A502" s="234"/>
      <c r="B502" s="222"/>
      <c r="C502" s="223"/>
      <c r="D502" s="231"/>
      <c r="E502" s="3"/>
      <c r="F502" s="3"/>
      <c r="G502" s="3"/>
      <c r="H502" s="3"/>
      <c r="J502" s="226"/>
      <c r="K502" s="3"/>
      <c r="L502" s="3"/>
      <c r="O502" s="227"/>
      <c r="Q502" s="94"/>
      <c r="R502" s="94"/>
      <c r="S502" s="94"/>
      <c r="T502" s="94"/>
    </row>
    <row r="503" ht="15.75" customHeight="1">
      <c r="A503" s="234"/>
      <c r="B503" s="222"/>
      <c r="C503" s="223"/>
      <c r="D503" s="231"/>
      <c r="E503" s="3"/>
      <c r="F503" s="3"/>
      <c r="G503" s="3"/>
      <c r="H503" s="3"/>
      <c r="J503" s="226"/>
      <c r="K503" s="3"/>
      <c r="L503" s="3"/>
      <c r="O503" s="227"/>
      <c r="Q503" s="94"/>
      <c r="R503" s="94"/>
      <c r="S503" s="94"/>
      <c r="T503" s="94"/>
    </row>
    <row r="504" ht="15.75" customHeight="1">
      <c r="A504" s="234"/>
      <c r="B504" s="222"/>
      <c r="C504" s="223"/>
      <c r="D504" s="231"/>
      <c r="E504" s="3"/>
      <c r="F504" s="3"/>
      <c r="G504" s="3"/>
      <c r="H504" s="3"/>
      <c r="J504" s="226"/>
      <c r="K504" s="3"/>
      <c r="L504" s="3"/>
      <c r="O504" s="227"/>
      <c r="Q504" s="94"/>
      <c r="R504" s="94"/>
      <c r="S504" s="94"/>
      <c r="T504" s="94"/>
    </row>
    <row r="505" ht="15.75" customHeight="1">
      <c r="A505" s="234"/>
      <c r="B505" s="222"/>
      <c r="C505" s="223"/>
      <c r="D505" s="231"/>
      <c r="E505" s="3"/>
      <c r="F505" s="3"/>
      <c r="G505" s="3"/>
      <c r="H505" s="3"/>
      <c r="J505" s="226"/>
      <c r="K505" s="3"/>
      <c r="L505" s="3"/>
      <c r="O505" s="227"/>
      <c r="Q505" s="94"/>
      <c r="R505" s="94"/>
      <c r="S505" s="94"/>
      <c r="T505" s="94"/>
    </row>
    <row r="506" ht="15.75" customHeight="1">
      <c r="A506" s="234"/>
      <c r="B506" s="222"/>
      <c r="C506" s="223"/>
      <c r="D506" s="231"/>
      <c r="E506" s="3"/>
      <c r="F506" s="3"/>
      <c r="G506" s="3"/>
      <c r="H506" s="3"/>
      <c r="J506" s="226"/>
      <c r="K506" s="3"/>
      <c r="L506" s="3"/>
      <c r="O506" s="227"/>
      <c r="Q506" s="94"/>
      <c r="R506" s="94"/>
      <c r="S506" s="94"/>
      <c r="T506" s="94"/>
    </row>
    <row r="507" ht="15.75" customHeight="1">
      <c r="A507" s="234"/>
      <c r="B507" s="222"/>
      <c r="C507" s="223"/>
      <c r="D507" s="231"/>
      <c r="E507" s="3"/>
      <c r="F507" s="3"/>
      <c r="G507" s="3"/>
      <c r="H507" s="3"/>
      <c r="J507" s="226"/>
      <c r="K507" s="3"/>
      <c r="L507" s="3"/>
      <c r="O507" s="227"/>
      <c r="Q507" s="94"/>
      <c r="R507" s="94"/>
      <c r="S507" s="94"/>
      <c r="T507" s="94"/>
    </row>
    <row r="508" ht="15.75" customHeight="1">
      <c r="A508" s="234"/>
      <c r="B508" s="222"/>
      <c r="C508" s="223"/>
      <c r="D508" s="231"/>
      <c r="E508" s="3"/>
      <c r="F508" s="3"/>
      <c r="G508" s="3"/>
      <c r="H508" s="3"/>
      <c r="J508" s="226"/>
      <c r="K508" s="3"/>
      <c r="L508" s="3"/>
      <c r="O508" s="227"/>
      <c r="Q508" s="94"/>
      <c r="R508" s="94"/>
      <c r="S508" s="94"/>
      <c r="T508" s="94"/>
    </row>
    <row r="509" ht="15.75" customHeight="1">
      <c r="A509" s="234"/>
      <c r="B509" s="222"/>
      <c r="C509" s="223"/>
      <c r="D509" s="231"/>
      <c r="E509" s="3"/>
      <c r="F509" s="3"/>
      <c r="G509" s="3"/>
      <c r="H509" s="3"/>
      <c r="J509" s="226"/>
      <c r="K509" s="3"/>
      <c r="L509" s="3"/>
      <c r="O509" s="227"/>
      <c r="Q509" s="94"/>
      <c r="R509" s="94"/>
      <c r="S509" s="94"/>
      <c r="T509" s="94"/>
    </row>
    <row r="510" ht="15.75" customHeight="1">
      <c r="A510" s="234"/>
      <c r="B510" s="222"/>
      <c r="C510" s="223"/>
      <c r="D510" s="231"/>
      <c r="E510" s="3"/>
      <c r="F510" s="3"/>
      <c r="G510" s="3"/>
      <c r="H510" s="3"/>
      <c r="J510" s="226"/>
      <c r="K510" s="3"/>
      <c r="L510" s="3"/>
      <c r="O510" s="227"/>
      <c r="Q510" s="94"/>
      <c r="R510" s="94"/>
      <c r="S510" s="94"/>
      <c r="T510" s="94"/>
    </row>
    <row r="511" ht="15.75" customHeight="1">
      <c r="A511" s="234"/>
      <c r="B511" s="222"/>
      <c r="C511" s="223"/>
      <c r="D511" s="231"/>
      <c r="E511" s="3"/>
      <c r="F511" s="3"/>
      <c r="G511" s="3"/>
      <c r="H511" s="3"/>
      <c r="J511" s="226"/>
      <c r="K511" s="3"/>
      <c r="L511" s="3"/>
      <c r="O511" s="227"/>
      <c r="Q511" s="94"/>
      <c r="R511" s="94"/>
      <c r="S511" s="94"/>
      <c r="T511" s="94"/>
    </row>
    <row r="512" ht="15.75" customHeight="1">
      <c r="A512" s="234"/>
      <c r="B512" s="222"/>
      <c r="C512" s="223"/>
      <c r="D512" s="231"/>
      <c r="E512" s="3"/>
      <c r="F512" s="3"/>
      <c r="G512" s="3"/>
      <c r="H512" s="3"/>
      <c r="J512" s="226"/>
      <c r="K512" s="3"/>
      <c r="L512" s="3"/>
      <c r="O512" s="227"/>
      <c r="Q512" s="94"/>
      <c r="R512" s="94"/>
      <c r="S512" s="94"/>
      <c r="T512" s="94"/>
    </row>
    <row r="513" ht="15.75" customHeight="1">
      <c r="A513" s="234"/>
      <c r="B513" s="222"/>
      <c r="C513" s="223"/>
      <c r="D513" s="231"/>
      <c r="E513" s="3"/>
      <c r="F513" s="3"/>
      <c r="G513" s="3"/>
      <c r="H513" s="3"/>
      <c r="J513" s="226"/>
      <c r="K513" s="3"/>
      <c r="L513" s="3"/>
      <c r="O513" s="227"/>
      <c r="Q513" s="94"/>
      <c r="R513" s="94"/>
      <c r="S513" s="94"/>
      <c r="T513" s="94"/>
    </row>
    <row r="514" ht="15.75" customHeight="1">
      <c r="A514" s="234"/>
      <c r="B514" s="222"/>
      <c r="C514" s="223"/>
      <c r="D514" s="231"/>
      <c r="E514" s="3"/>
      <c r="F514" s="3"/>
      <c r="G514" s="3"/>
      <c r="H514" s="3"/>
      <c r="J514" s="226"/>
      <c r="K514" s="3"/>
      <c r="L514" s="3"/>
      <c r="O514" s="227"/>
      <c r="Q514" s="94"/>
      <c r="R514" s="94"/>
      <c r="S514" s="94"/>
      <c r="T514" s="94"/>
    </row>
    <row r="515" ht="15.75" customHeight="1">
      <c r="A515" s="234"/>
      <c r="B515" s="222"/>
      <c r="C515" s="223"/>
      <c r="D515" s="231"/>
      <c r="E515" s="3"/>
      <c r="F515" s="3"/>
      <c r="G515" s="3"/>
      <c r="H515" s="3"/>
      <c r="J515" s="226"/>
      <c r="K515" s="3"/>
      <c r="L515" s="3"/>
      <c r="O515" s="227"/>
      <c r="Q515" s="94"/>
      <c r="R515" s="94"/>
      <c r="S515" s="94"/>
      <c r="T515" s="94"/>
    </row>
    <row r="516" ht="15.75" customHeight="1">
      <c r="A516" s="234"/>
      <c r="B516" s="222"/>
      <c r="C516" s="223"/>
      <c r="D516" s="231"/>
      <c r="E516" s="3"/>
      <c r="F516" s="3"/>
      <c r="G516" s="3"/>
      <c r="H516" s="3"/>
      <c r="J516" s="226"/>
      <c r="K516" s="3"/>
      <c r="L516" s="3"/>
      <c r="O516" s="227"/>
      <c r="Q516" s="94"/>
      <c r="R516" s="94"/>
      <c r="S516" s="94"/>
      <c r="T516" s="94"/>
    </row>
    <row r="517" ht="15.75" customHeight="1">
      <c r="A517" s="234"/>
      <c r="B517" s="222"/>
      <c r="C517" s="223"/>
      <c r="D517" s="231"/>
      <c r="E517" s="3"/>
      <c r="F517" s="3"/>
      <c r="G517" s="3"/>
      <c r="H517" s="3"/>
      <c r="J517" s="226"/>
      <c r="K517" s="3"/>
      <c r="L517" s="3"/>
      <c r="O517" s="227"/>
      <c r="Q517" s="94"/>
      <c r="R517" s="94"/>
      <c r="S517" s="94"/>
      <c r="T517" s="94"/>
    </row>
    <row r="518" ht="15.75" customHeight="1">
      <c r="A518" s="234"/>
      <c r="B518" s="222"/>
      <c r="C518" s="223"/>
      <c r="D518" s="231"/>
      <c r="E518" s="3"/>
      <c r="F518" s="3"/>
      <c r="G518" s="3"/>
      <c r="H518" s="3"/>
      <c r="J518" s="226"/>
      <c r="K518" s="3"/>
      <c r="L518" s="3"/>
      <c r="O518" s="227"/>
      <c r="Q518" s="94"/>
      <c r="R518" s="94"/>
      <c r="S518" s="94"/>
      <c r="T518" s="94"/>
    </row>
    <row r="519" ht="15.75" customHeight="1">
      <c r="A519" s="234"/>
      <c r="B519" s="222"/>
      <c r="C519" s="223"/>
      <c r="D519" s="231"/>
      <c r="E519" s="3"/>
      <c r="F519" s="3"/>
      <c r="G519" s="3"/>
      <c r="H519" s="3"/>
      <c r="J519" s="226"/>
      <c r="K519" s="3"/>
      <c r="L519" s="3"/>
      <c r="O519" s="227"/>
      <c r="Q519" s="94"/>
      <c r="R519" s="94"/>
      <c r="S519" s="94"/>
      <c r="T519" s="94"/>
    </row>
    <row r="520" ht="15.75" customHeight="1">
      <c r="A520" s="234"/>
      <c r="B520" s="222"/>
      <c r="C520" s="223"/>
      <c r="D520" s="231"/>
      <c r="E520" s="3"/>
      <c r="F520" s="3"/>
      <c r="G520" s="3"/>
      <c r="H520" s="3"/>
      <c r="J520" s="226"/>
      <c r="K520" s="3"/>
      <c r="L520" s="3"/>
      <c r="O520" s="227"/>
      <c r="Q520" s="94"/>
      <c r="R520" s="94"/>
      <c r="S520" s="94"/>
      <c r="T520" s="94"/>
    </row>
    <row r="521" ht="15.75" customHeight="1">
      <c r="A521" s="234"/>
      <c r="B521" s="222"/>
      <c r="C521" s="223"/>
      <c r="D521" s="231"/>
      <c r="E521" s="3"/>
      <c r="F521" s="3"/>
      <c r="G521" s="3"/>
      <c r="H521" s="3"/>
      <c r="J521" s="226"/>
      <c r="K521" s="3"/>
      <c r="L521" s="3"/>
      <c r="O521" s="227"/>
      <c r="Q521" s="94"/>
      <c r="R521" s="94"/>
      <c r="S521" s="94"/>
      <c r="T521" s="94"/>
    </row>
    <row r="522" ht="15.75" customHeight="1">
      <c r="A522" s="234"/>
      <c r="B522" s="222"/>
      <c r="C522" s="223"/>
      <c r="D522" s="231"/>
      <c r="E522" s="3"/>
      <c r="F522" s="3"/>
      <c r="G522" s="3"/>
      <c r="H522" s="3"/>
      <c r="J522" s="226"/>
      <c r="K522" s="3"/>
      <c r="L522" s="3"/>
      <c r="O522" s="227"/>
      <c r="Q522" s="94"/>
      <c r="R522" s="94"/>
      <c r="S522" s="94"/>
      <c r="T522" s="94"/>
    </row>
    <row r="523" ht="15.75" customHeight="1">
      <c r="A523" s="234"/>
      <c r="B523" s="222"/>
      <c r="C523" s="223"/>
      <c r="D523" s="231"/>
      <c r="E523" s="3"/>
      <c r="F523" s="3"/>
      <c r="G523" s="3"/>
      <c r="H523" s="3"/>
      <c r="J523" s="226"/>
      <c r="K523" s="3"/>
      <c r="L523" s="3"/>
      <c r="O523" s="227"/>
      <c r="Q523" s="94"/>
      <c r="R523" s="94"/>
      <c r="S523" s="94"/>
      <c r="T523" s="94"/>
    </row>
    <row r="524" ht="15.75" customHeight="1">
      <c r="A524" s="234"/>
      <c r="B524" s="222"/>
      <c r="C524" s="223"/>
      <c r="D524" s="231"/>
      <c r="E524" s="3"/>
      <c r="F524" s="3"/>
      <c r="G524" s="3"/>
      <c r="H524" s="3"/>
      <c r="J524" s="226"/>
      <c r="K524" s="3"/>
      <c r="L524" s="3"/>
      <c r="O524" s="227"/>
      <c r="Q524" s="94"/>
      <c r="R524" s="94"/>
      <c r="S524" s="94"/>
      <c r="T524" s="94"/>
    </row>
    <row r="525" ht="15.75" customHeight="1">
      <c r="A525" s="234"/>
      <c r="B525" s="222"/>
      <c r="C525" s="223"/>
      <c r="D525" s="231"/>
      <c r="E525" s="3"/>
      <c r="F525" s="3"/>
      <c r="G525" s="3"/>
      <c r="H525" s="3"/>
      <c r="J525" s="226"/>
      <c r="K525" s="3"/>
      <c r="L525" s="3"/>
      <c r="O525" s="227"/>
      <c r="Q525" s="94"/>
      <c r="R525" s="94"/>
      <c r="S525" s="94"/>
      <c r="T525" s="94"/>
    </row>
    <row r="526" ht="15.75" customHeight="1">
      <c r="A526" s="234"/>
      <c r="B526" s="222"/>
      <c r="C526" s="223"/>
      <c r="D526" s="231"/>
      <c r="E526" s="3"/>
      <c r="F526" s="3"/>
      <c r="G526" s="3"/>
      <c r="H526" s="3"/>
      <c r="J526" s="226"/>
      <c r="K526" s="3"/>
      <c r="L526" s="3"/>
      <c r="O526" s="227"/>
      <c r="Q526" s="94"/>
      <c r="R526" s="94"/>
      <c r="S526" s="94"/>
      <c r="T526" s="94"/>
    </row>
    <row r="527" ht="15.75" customHeight="1">
      <c r="A527" s="234"/>
      <c r="B527" s="222"/>
      <c r="C527" s="223"/>
      <c r="D527" s="231"/>
      <c r="E527" s="3"/>
      <c r="F527" s="3"/>
      <c r="G527" s="3"/>
      <c r="H527" s="3"/>
      <c r="J527" s="226"/>
      <c r="K527" s="3"/>
      <c r="L527" s="3"/>
      <c r="O527" s="227"/>
      <c r="Q527" s="94"/>
      <c r="R527" s="94"/>
      <c r="S527" s="94"/>
      <c r="T527" s="94"/>
    </row>
    <row r="528" ht="15.75" customHeight="1">
      <c r="A528" s="234"/>
      <c r="B528" s="222"/>
      <c r="C528" s="223"/>
      <c r="D528" s="231"/>
      <c r="E528" s="3"/>
      <c r="F528" s="3"/>
      <c r="G528" s="3"/>
      <c r="H528" s="3"/>
      <c r="J528" s="226"/>
      <c r="K528" s="3"/>
      <c r="L528" s="3"/>
      <c r="O528" s="227"/>
      <c r="Q528" s="94"/>
      <c r="R528" s="94"/>
      <c r="S528" s="94"/>
      <c r="T528" s="94"/>
    </row>
    <row r="529" ht="15.75" customHeight="1">
      <c r="A529" s="234"/>
      <c r="B529" s="222"/>
      <c r="C529" s="223"/>
      <c r="D529" s="231"/>
      <c r="E529" s="3"/>
      <c r="F529" s="3"/>
      <c r="G529" s="3"/>
      <c r="H529" s="3"/>
      <c r="J529" s="226"/>
      <c r="K529" s="3"/>
      <c r="L529" s="3"/>
      <c r="O529" s="227"/>
      <c r="Q529" s="94"/>
      <c r="R529" s="94"/>
      <c r="S529" s="94"/>
      <c r="T529" s="94"/>
    </row>
    <row r="530" ht="15.75" customHeight="1">
      <c r="A530" s="234"/>
      <c r="B530" s="222"/>
      <c r="C530" s="223"/>
      <c r="D530" s="231"/>
      <c r="E530" s="3"/>
      <c r="F530" s="3"/>
      <c r="G530" s="3"/>
      <c r="H530" s="3"/>
      <c r="J530" s="226"/>
      <c r="K530" s="3"/>
      <c r="L530" s="3"/>
      <c r="O530" s="227"/>
      <c r="Q530" s="94"/>
      <c r="R530" s="94"/>
      <c r="S530" s="94"/>
      <c r="T530" s="94"/>
    </row>
    <row r="531" ht="15.75" customHeight="1">
      <c r="A531" s="234"/>
      <c r="B531" s="222"/>
      <c r="C531" s="223"/>
      <c r="D531" s="231"/>
      <c r="E531" s="3"/>
      <c r="F531" s="3"/>
      <c r="G531" s="3"/>
      <c r="H531" s="3"/>
      <c r="J531" s="226"/>
      <c r="K531" s="3"/>
      <c r="L531" s="3"/>
      <c r="O531" s="227"/>
      <c r="Q531" s="94"/>
      <c r="R531" s="94"/>
      <c r="S531" s="94"/>
      <c r="T531" s="94"/>
    </row>
    <row r="532" ht="15.75" customHeight="1">
      <c r="A532" s="234"/>
      <c r="B532" s="222"/>
      <c r="C532" s="223"/>
      <c r="D532" s="231"/>
      <c r="E532" s="3"/>
      <c r="F532" s="3"/>
      <c r="G532" s="3"/>
      <c r="H532" s="3"/>
      <c r="J532" s="226"/>
      <c r="K532" s="3"/>
      <c r="L532" s="3"/>
      <c r="O532" s="227"/>
      <c r="Q532" s="94"/>
      <c r="R532" s="94"/>
      <c r="S532" s="94"/>
      <c r="T532" s="94"/>
    </row>
    <row r="533" ht="15.75" customHeight="1">
      <c r="A533" s="234"/>
      <c r="B533" s="222"/>
      <c r="C533" s="223"/>
      <c r="D533" s="231"/>
      <c r="E533" s="3"/>
      <c r="F533" s="3"/>
      <c r="G533" s="3"/>
      <c r="H533" s="3"/>
      <c r="J533" s="226"/>
      <c r="K533" s="3"/>
      <c r="L533" s="3"/>
      <c r="O533" s="227"/>
      <c r="Q533" s="94"/>
      <c r="R533" s="94"/>
      <c r="S533" s="94"/>
      <c r="T533" s="94"/>
    </row>
    <row r="534" ht="15.75" customHeight="1">
      <c r="A534" s="234"/>
      <c r="B534" s="222"/>
      <c r="C534" s="223"/>
      <c r="D534" s="231"/>
      <c r="E534" s="3"/>
      <c r="F534" s="3"/>
      <c r="G534" s="3"/>
      <c r="H534" s="3"/>
      <c r="J534" s="226"/>
      <c r="K534" s="3"/>
      <c r="L534" s="3"/>
      <c r="O534" s="227"/>
      <c r="Q534" s="94"/>
      <c r="R534" s="94"/>
      <c r="S534" s="94"/>
      <c r="T534" s="94"/>
    </row>
    <row r="535" ht="15.75" customHeight="1">
      <c r="A535" s="234"/>
      <c r="B535" s="222"/>
      <c r="C535" s="223"/>
      <c r="D535" s="231"/>
      <c r="E535" s="3"/>
      <c r="F535" s="3"/>
      <c r="G535" s="3"/>
      <c r="H535" s="3"/>
      <c r="J535" s="226"/>
      <c r="K535" s="3"/>
      <c r="L535" s="3"/>
      <c r="O535" s="227"/>
      <c r="Q535" s="94"/>
      <c r="R535" s="94"/>
      <c r="S535" s="94"/>
      <c r="T535" s="94"/>
    </row>
    <row r="536" ht="15.75" customHeight="1">
      <c r="A536" s="234"/>
      <c r="B536" s="222"/>
      <c r="C536" s="223"/>
      <c r="D536" s="231"/>
      <c r="E536" s="3"/>
      <c r="F536" s="3"/>
      <c r="G536" s="3"/>
      <c r="H536" s="3"/>
      <c r="J536" s="226"/>
      <c r="K536" s="3"/>
      <c r="L536" s="3"/>
      <c r="O536" s="227"/>
      <c r="Q536" s="94"/>
      <c r="R536" s="94"/>
      <c r="S536" s="94"/>
      <c r="T536" s="94"/>
    </row>
    <row r="537" ht="15.75" customHeight="1">
      <c r="A537" s="234"/>
      <c r="B537" s="222"/>
      <c r="C537" s="223"/>
      <c r="D537" s="231"/>
      <c r="E537" s="3"/>
      <c r="F537" s="3"/>
      <c r="G537" s="3"/>
      <c r="H537" s="3"/>
      <c r="J537" s="226"/>
      <c r="K537" s="3"/>
      <c r="L537" s="3"/>
      <c r="O537" s="227"/>
      <c r="Q537" s="94"/>
      <c r="R537" s="94"/>
      <c r="S537" s="94"/>
      <c r="T537" s="94"/>
    </row>
    <row r="538" ht="15.75" customHeight="1">
      <c r="A538" s="234"/>
      <c r="B538" s="222"/>
      <c r="C538" s="223"/>
      <c r="D538" s="231"/>
      <c r="E538" s="3"/>
      <c r="F538" s="3"/>
      <c r="G538" s="3"/>
      <c r="H538" s="3"/>
      <c r="J538" s="226"/>
      <c r="K538" s="3"/>
      <c r="L538" s="3"/>
      <c r="O538" s="227"/>
      <c r="Q538" s="94"/>
      <c r="R538" s="94"/>
      <c r="S538" s="94"/>
      <c r="T538" s="94"/>
    </row>
    <row r="539" ht="15.75" customHeight="1">
      <c r="A539" s="234"/>
      <c r="B539" s="222"/>
      <c r="C539" s="223"/>
      <c r="D539" s="231"/>
      <c r="E539" s="3"/>
      <c r="F539" s="3"/>
      <c r="G539" s="3"/>
      <c r="H539" s="3"/>
      <c r="J539" s="226"/>
      <c r="K539" s="3"/>
      <c r="L539" s="3"/>
      <c r="O539" s="227"/>
      <c r="Q539" s="94"/>
      <c r="R539" s="94"/>
      <c r="S539" s="94"/>
      <c r="T539" s="94"/>
    </row>
    <row r="540" ht="15.75" customHeight="1">
      <c r="A540" s="234"/>
      <c r="B540" s="222"/>
      <c r="C540" s="223"/>
      <c r="D540" s="231"/>
      <c r="E540" s="3"/>
      <c r="F540" s="3"/>
      <c r="G540" s="3"/>
      <c r="H540" s="3"/>
      <c r="J540" s="226"/>
      <c r="K540" s="3"/>
      <c r="L540" s="3"/>
      <c r="O540" s="227"/>
      <c r="Q540" s="94"/>
      <c r="R540" s="94"/>
      <c r="S540" s="94"/>
      <c r="T540" s="94"/>
    </row>
    <row r="541" ht="15.75" customHeight="1">
      <c r="A541" s="234"/>
      <c r="B541" s="222"/>
      <c r="C541" s="223"/>
      <c r="D541" s="231"/>
      <c r="E541" s="3"/>
      <c r="F541" s="3"/>
      <c r="G541" s="3"/>
      <c r="H541" s="3"/>
      <c r="J541" s="226"/>
      <c r="K541" s="3"/>
      <c r="L541" s="3"/>
      <c r="O541" s="227"/>
      <c r="Q541" s="94"/>
      <c r="R541" s="94"/>
      <c r="S541" s="94"/>
      <c r="T541" s="94"/>
    </row>
    <row r="542" ht="15.75" customHeight="1">
      <c r="A542" s="234"/>
      <c r="B542" s="222"/>
      <c r="C542" s="223"/>
      <c r="D542" s="231"/>
      <c r="E542" s="3"/>
      <c r="F542" s="3"/>
      <c r="G542" s="3"/>
      <c r="H542" s="3"/>
      <c r="J542" s="226"/>
      <c r="K542" s="3"/>
      <c r="L542" s="3"/>
      <c r="O542" s="227"/>
      <c r="Q542" s="94"/>
      <c r="R542" s="94"/>
      <c r="S542" s="94"/>
      <c r="T542" s="94"/>
    </row>
    <row r="543" ht="15.75" customHeight="1">
      <c r="A543" s="234"/>
      <c r="B543" s="222"/>
      <c r="C543" s="223"/>
      <c r="D543" s="231"/>
      <c r="E543" s="3"/>
      <c r="F543" s="3"/>
      <c r="G543" s="3"/>
      <c r="H543" s="3"/>
      <c r="J543" s="226"/>
      <c r="K543" s="3"/>
      <c r="L543" s="3"/>
      <c r="O543" s="227"/>
      <c r="Q543" s="94"/>
      <c r="R543" s="94"/>
      <c r="S543" s="94"/>
      <c r="T543" s="94"/>
    </row>
    <row r="544" ht="15.75" customHeight="1">
      <c r="A544" s="234"/>
      <c r="B544" s="222"/>
      <c r="C544" s="223"/>
      <c r="D544" s="231"/>
      <c r="E544" s="3"/>
      <c r="F544" s="3"/>
      <c r="G544" s="3"/>
      <c r="H544" s="3"/>
      <c r="J544" s="226"/>
      <c r="K544" s="3"/>
      <c r="L544" s="3"/>
      <c r="O544" s="227"/>
      <c r="Q544" s="94"/>
      <c r="R544" s="94"/>
      <c r="S544" s="94"/>
      <c r="T544" s="94"/>
    </row>
    <row r="545" ht="15.75" customHeight="1">
      <c r="A545" s="234"/>
      <c r="B545" s="222"/>
      <c r="C545" s="223"/>
      <c r="D545" s="231"/>
      <c r="E545" s="3"/>
      <c r="F545" s="3"/>
      <c r="G545" s="3"/>
      <c r="H545" s="3"/>
      <c r="J545" s="226"/>
      <c r="K545" s="3"/>
      <c r="L545" s="3"/>
      <c r="O545" s="227"/>
      <c r="Q545" s="94"/>
      <c r="R545" s="94"/>
      <c r="S545" s="94"/>
      <c r="T545" s="94"/>
    </row>
    <row r="546" ht="15.75" customHeight="1">
      <c r="A546" s="234"/>
      <c r="B546" s="222"/>
      <c r="C546" s="223"/>
      <c r="D546" s="231"/>
      <c r="E546" s="3"/>
      <c r="F546" s="3"/>
      <c r="G546" s="3"/>
      <c r="H546" s="3"/>
      <c r="J546" s="226"/>
      <c r="K546" s="3"/>
      <c r="L546" s="3"/>
      <c r="O546" s="227"/>
      <c r="Q546" s="94"/>
      <c r="R546" s="94"/>
      <c r="S546" s="94"/>
      <c r="T546" s="94"/>
    </row>
    <row r="547" ht="15.75" customHeight="1">
      <c r="A547" s="234"/>
      <c r="B547" s="222"/>
      <c r="C547" s="223"/>
      <c r="D547" s="231"/>
      <c r="E547" s="3"/>
      <c r="F547" s="3"/>
      <c r="G547" s="3"/>
      <c r="H547" s="3"/>
      <c r="J547" s="226"/>
      <c r="K547" s="3"/>
      <c r="L547" s="3"/>
      <c r="O547" s="227"/>
      <c r="Q547" s="94"/>
      <c r="R547" s="94"/>
      <c r="S547" s="94"/>
      <c r="T547" s="94"/>
    </row>
    <row r="548" ht="15.75" customHeight="1">
      <c r="A548" s="234"/>
      <c r="B548" s="222"/>
      <c r="C548" s="223"/>
      <c r="D548" s="231"/>
      <c r="E548" s="3"/>
      <c r="F548" s="3"/>
      <c r="G548" s="3"/>
      <c r="H548" s="3"/>
      <c r="J548" s="226"/>
      <c r="K548" s="3"/>
      <c r="L548" s="3"/>
      <c r="O548" s="227"/>
      <c r="Q548" s="94"/>
      <c r="R548" s="94"/>
      <c r="S548" s="94"/>
      <c r="T548" s="94"/>
    </row>
    <row r="549" ht="15.75" customHeight="1">
      <c r="A549" s="234"/>
      <c r="B549" s="222"/>
      <c r="C549" s="223"/>
      <c r="D549" s="231"/>
      <c r="E549" s="3"/>
      <c r="F549" s="3"/>
      <c r="G549" s="3"/>
      <c r="H549" s="3"/>
      <c r="J549" s="226"/>
      <c r="K549" s="3"/>
      <c r="L549" s="3"/>
      <c r="O549" s="227"/>
      <c r="Q549" s="94"/>
      <c r="R549" s="94"/>
      <c r="S549" s="94"/>
      <c r="T549" s="94"/>
    </row>
    <row r="550" ht="15.75" customHeight="1">
      <c r="A550" s="234"/>
      <c r="B550" s="222"/>
      <c r="C550" s="223"/>
      <c r="D550" s="231"/>
      <c r="E550" s="3"/>
      <c r="F550" s="3"/>
      <c r="G550" s="3"/>
      <c r="H550" s="3"/>
      <c r="J550" s="226"/>
      <c r="K550" s="3"/>
      <c r="L550" s="3"/>
      <c r="O550" s="227"/>
      <c r="Q550" s="94"/>
      <c r="R550" s="94"/>
      <c r="S550" s="94"/>
      <c r="T550" s="94"/>
    </row>
    <row r="551" ht="15.75" customHeight="1">
      <c r="A551" s="234"/>
      <c r="B551" s="222"/>
      <c r="C551" s="223"/>
      <c r="D551" s="231"/>
      <c r="E551" s="3"/>
      <c r="F551" s="3"/>
      <c r="G551" s="3"/>
      <c r="H551" s="3"/>
      <c r="J551" s="226"/>
      <c r="K551" s="3"/>
      <c r="L551" s="3"/>
      <c r="O551" s="227"/>
      <c r="Q551" s="94"/>
      <c r="R551" s="94"/>
      <c r="S551" s="94"/>
      <c r="T551" s="94"/>
    </row>
    <row r="552" ht="15.75" customHeight="1">
      <c r="A552" s="234"/>
      <c r="B552" s="222"/>
      <c r="C552" s="223"/>
      <c r="D552" s="231"/>
      <c r="E552" s="3"/>
      <c r="F552" s="3"/>
      <c r="G552" s="3"/>
      <c r="H552" s="3"/>
      <c r="J552" s="226"/>
      <c r="K552" s="3"/>
      <c r="L552" s="3"/>
      <c r="O552" s="227"/>
      <c r="Q552" s="94"/>
      <c r="R552" s="94"/>
      <c r="S552" s="94"/>
      <c r="T552" s="94"/>
    </row>
    <row r="553" ht="15.75" customHeight="1">
      <c r="A553" s="234"/>
      <c r="B553" s="222"/>
      <c r="C553" s="223"/>
      <c r="D553" s="231"/>
      <c r="E553" s="3"/>
      <c r="F553" s="3"/>
      <c r="G553" s="3"/>
      <c r="H553" s="3"/>
      <c r="J553" s="226"/>
      <c r="K553" s="3"/>
      <c r="L553" s="3"/>
      <c r="O553" s="227"/>
      <c r="Q553" s="94"/>
      <c r="R553" s="94"/>
      <c r="S553" s="94"/>
      <c r="T553" s="94"/>
    </row>
    <row r="554" ht="15.75" customHeight="1">
      <c r="A554" s="234"/>
      <c r="B554" s="222"/>
      <c r="C554" s="223"/>
      <c r="D554" s="231"/>
      <c r="E554" s="3"/>
      <c r="F554" s="3"/>
      <c r="G554" s="3"/>
      <c r="H554" s="3"/>
      <c r="J554" s="226"/>
      <c r="K554" s="3"/>
      <c r="L554" s="3"/>
      <c r="O554" s="227"/>
      <c r="Q554" s="94"/>
      <c r="R554" s="94"/>
      <c r="S554" s="94"/>
      <c r="T554" s="94"/>
    </row>
    <row r="555" ht="15.75" customHeight="1">
      <c r="A555" s="234"/>
      <c r="B555" s="222"/>
      <c r="C555" s="223"/>
      <c r="D555" s="231"/>
      <c r="E555" s="3"/>
      <c r="F555" s="3"/>
      <c r="G555" s="3"/>
      <c r="H555" s="3"/>
      <c r="J555" s="226"/>
      <c r="K555" s="3"/>
      <c r="L555" s="3"/>
      <c r="O555" s="227"/>
      <c r="Q555" s="94"/>
      <c r="R555" s="94"/>
      <c r="S555" s="94"/>
      <c r="T555" s="94"/>
    </row>
    <row r="556" ht="15.75" customHeight="1">
      <c r="A556" s="234"/>
      <c r="B556" s="222"/>
      <c r="C556" s="223"/>
      <c r="D556" s="231"/>
      <c r="E556" s="3"/>
      <c r="F556" s="3"/>
      <c r="G556" s="3"/>
      <c r="H556" s="3"/>
      <c r="J556" s="226"/>
      <c r="K556" s="3"/>
      <c r="L556" s="3"/>
      <c r="O556" s="227"/>
      <c r="Q556" s="94"/>
      <c r="R556" s="94"/>
      <c r="S556" s="94"/>
      <c r="T556" s="94"/>
    </row>
    <row r="557" ht="15.75" customHeight="1">
      <c r="A557" s="234"/>
      <c r="B557" s="222"/>
      <c r="C557" s="223"/>
      <c r="D557" s="231"/>
      <c r="E557" s="3"/>
      <c r="F557" s="3"/>
      <c r="G557" s="3"/>
      <c r="H557" s="3"/>
      <c r="J557" s="226"/>
      <c r="K557" s="3"/>
      <c r="L557" s="3"/>
      <c r="O557" s="227"/>
      <c r="Q557" s="94"/>
      <c r="R557" s="94"/>
      <c r="S557" s="94"/>
      <c r="T557" s="94"/>
    </row>
    <row r="558" ht="15.75" customHeight="1">
      <c r="A558" s="234"/>
      <c r="B558" s="222"/>
      <c r="C558" s="223"/>
      <c r="D558" s="231"/>
      <c r="E558" s="3"/>
      <c r="F558" s="3"/>
      <c r="G558" s="3"/>
      <c r="H558" s="3"/>
      <c r="J558" s="226"/>
      <c r="K558" s="3"/>
      <c r="L558" s="3"/>
      <c r="O558" s="227"/>
      <c r="Q558" s="94"/>
      <c r="R558" s="94"/>
      <c r="S558" s="94"/>
      <c r="T558" s="94"/>
    </row>
    <row r="559" ht="15.75" customHeight="1">
      <c r="A559" s="234"/>
      <c r="B559" s="222"/>
      <c r="C559" s="223"/>
      <c r="D559" s="231"/>
      <c r="E559" s="3"/>
      <c r="F559" s="3"/>
      <c r="G559" s="3"/>
      <c r="H559" s="3"/>
      <c r="J559" s="226"/>
      <c r="K559" s="3"/>
      <c r="L559" s="3"/>
      <c r="O559" s="227"/>
      <c r="Q559" s="94"/>
      <c r="R559" s="94"/>
      <c r="S559" s="94"/>
      <c r="T559" s="94"/>
    </row>
    <row r="560" ht="15.75" customHeight="1">
      <c r="A560" s="234"/>
      <c r="B560" s="222"/>
      <c r="C560" s="223"/>
      <c r="D560" s="231"/>
      <c r="E560" s="3"/>
      <c r="F560" s="3"/>
      <c r="G560" s="3"/>
      <c r="H560" s="3"/>
      <c r="J560" s="226"/>
      <c r="K560" s="3"/>
      <c r="L560" s="3"/>
      <c r="O560" s="227"/>
      <c r="Q560" s="94"/>
      <c r="R560" s="94"/>
      <c r="S560" s="94"/>
      <c r="T560" s="94"/>
    </row>
    <row r="561" ht="15.75" customHeight="1">
      <c r="A561" s="234"/>
      <c r="B561" s="222"/>
      <c r="C561" s="223"/>
      <c r="D561" s="231"/>
      <c r="E561" s="3"/>
      <c r="F561" s="3"/>
      <c r="G561" s="3"/>
      <c r="H561" s="3"/>
      <c r="J561" s="226"/>
      <c r="K561" s="3"/>
      <c r="L561" s="3"/>
      <c r="O561" s="227"/>
      <c r="Q561" s="94"/>
      <c r="R561" s="94"/>
      <c r="S561" s="94"/>
      <c r="T561" s="94"/>
    </row>
    <row r="562" ht="15.75" customHeight="1">
      <c r="A562" s="234"/>
      <c r="B562" s="222"/>
      <c r="C562" s="223"/>
      <c r="D562" s="231"/>
      <c r="E562" s="3"/>
      <c r="F562" s="3"/>
      <c r="G562" s="3"/>
      <c r="H562" s="3"/>
      <c r="J562" s="226"/>
      <c r="K562" s="3"/>
      <c r="L562" s="3"/>
      <c r="O562" s="227"/>
      <c r="Q562" s="94"/>
      <c r="R562" s="94"/>
      <c r="S562" s="94"/>
      <c r="T562" s="94"/>
    </row>
    <row r="563" ht="15.75" customHeight="1">
      <c r="A563" s="234"/>
      <c r="B563" s="222"/>
      <c r="C563" s="223"/>
      <c r="D563" s="231"/>
      <c r="E563" s="3"/>
      <c r="F563" s="3"/>
      <c r="G563" s="3"/>
      <c r="H563" s="3"/>
      <c r="J563" s="226"/>
      <c r="K563" s="3"/>
      <c r="L563" s="3"/>
      <c r="O563" s="227"/>
      <c r="Q563" s="94"/>
      <c r="R563" s="94"/>
      <c r="S563" s="94"/>
      <c r="T563" s="94"/>
    </row>
    <row r="564" ht="15.75" customHeight="1">
      <c r="A564" s="234"/>
      <c r="B564" s="222"/>
      <c r="C564" s="223"/>
      <c r="D564" s="231"/>
      <c r="E564" s="3"/>
      <c r="F564" s="3"/>
      <c r="G564" s="3"/>
      <c r="H564" s="3"/>
      <c r="J564" s="226"/>
      <c r="K564" s="3"/>
      <c r="L564" s="3"/>
      <c r="O564" s="227"/>
      <c r="Q564" s="94"/>
      <c r="R564" s="94"/>
      <c r="S564" s="94"/>
      <c r="T564" s="94"/>
    </row>
    <row r="565" ht="15.75" customHeight="1">
      <c r="A565" s="234"/>
      <c r="B565" s="222"/>
      <c r="C565" s="223"/>
      <c r="D565" s="231"/>
      <c r="E565" s="3"/>
      <c r="F565" s="3"/>
      <c r="G565" s="3"/>
      <c r="H565" s="3"/>
      <c r="J565" s="226"/>
      <c r="K565" s="3"/>
      <c r="L565" s="3"/>
      <c r="O565" s="227"/>
      <c r="Q565" s="94"/>
      <c r="R565" s="94"/>
      <c r="S565" s="94"/>
      <c r="T565" s="94"/>
    </row>
    <row r="566" ht="15.75" customHeight="1">
      <c r="A566" s="234"/>
      <c r="B566" s="222"/>
      <c r="C566" s="223"/>
      <c r="D566" s="231"/>
      <c r="E566" s="3"/>
      <c r="F566" s="3"/>
      <c r="G566" s="3"/>
      <c r="H566" s="3"/>
      <c r="J566" s="226"/>
      <c r="K566" s="3"/>
      <c r="L566" s="3"/>
      <c r="O566" s="227"/>
      <c r="Q566" s="94"/>
      <c r="R566" s="94"/>
      <c r="S566" s="94"/>
      <c r="T566" s="94"/>
    </row>
    <row r="567" ht="15.75" customHeight="1">
      <c r="A567" s="234"/>
      <c r="B567" s="222"/>
      <c r="C567" s="223"/>
      <c r="D567" s="231"/>
      <c r="E567" s="3"/>
      <c r="F567" s="3"/>
      <c r="G567" s="3"/>
      <c r="H567" s="3"/>
      <c r="J567" s="226"/>
      <c r="K567" s="3"/>
      <c r="L567" s="3"/>
      <c r="O567" s="227"/>
      <c r="Q567" s="94"/>
      <c r="R567" s="94"/>
      <c r="S567" s="94"/>
      <c r="T567" s="94"/>
    </row>
    <row r="568" ht="15.75" customHeight="1">
      <c r="A568" s="234"/>
      <c r="B568" s="222"/>
      <c r="C568" s="223"/>
      <c r="D568" s="231"/>
      <c r="E568" s="3"/>
      <c r="F568" s="3"/>
      <c r="G568" s="3"/>
      <c r="H568" s="3"/>
      <c r="J568" s="226"/>
      <c r="K568" s="3"/>
      <c r="L568" s="3"/>
      <c r="O568" s="227"/>
      <c r="Q568" s="94"/>
      <c r="R568" s="94"/>
      <c r="S568" s="94"/>
      <c r="T568" s="94"/>
    </row>
    <row r="569" ht="15.75" customHeight="1">
      <c r="A569" s="234"/>
      <c r="B569" s="222"/>
      <c r="C569" s="223"/>
      <c r="D569" s="231"/>
      <c r="E569" s="3"/>
      <c r="F569" s="3"/>
      <c r="G569" s="3"/>
      <c r="H569" s="3"/>
      <c r="J569" s="226"/>
      <c r="K569" s="3"/>
      <c r="L569" s="3"/>
      <c r="O569" s="227"/>
      <c r="Q569" s="94"/>
      <c r="R569" s="94"/>
      <c r="S569" s="94"/>
      <c r="T569" s="94"/>
    </row>
    <row r="570" ht="15.75" customHeight="1">
      <c r="A570" s="234"/>
      <c r="B570" s="222"/>
      <c r="C570" s="223"/>
      <c r="D570" s="231"/>
      <c r="E570" s="3"/>
      <c r="F570" s="3"/>
      <c r="G570" s="3"/>
      <c r="H570" s="3"/>
      <c r="J570" s="226"/>
      <c r="K570" s="3"/>
      <c r="L570" s="3"/>
      <c r="O570" s="227"/>
      <c r="Q570" s="94"/>
      <c r="R570" s="94"/>
      <c r="S570" s="94"/>
      <c r="T570" s="94"/>
    </row>
    <row r="571" ht="15.75" customHeight="1">
      <c r="A571" s="234"/>
      <c r="B571" s="222"/>
      <c r="C571" s="223"/>
      <c r="D571" s="231"/>
      <c r="E571" s="3"/>
      <c r="F571" s="3"/>
      <c r="G571" s="3"/>
      <c r="H571" s="3"/>
      <c r="J571" s="226"/>
      <c r="K571" s="3"/>
      <c r="L571" s="3"/>
      <c r="O571" s="227"/>
      <c r="Q571" s="94"/>
      <c r="R571" s="94"/>
      <c r="S571" s="94"/>
      <c r="T571" s="94"/>
    </row>
    <row r="572" ht="15.75" customHeight="1">
      <c r="A572" s="234"/>
      <c r="B572" s="222"/>
      <c r="C572" s="223"/>
      <c r="D572" s="231"/>
      <c r="E572" s="3"/>
      <c r="F572" s="3"/>
      <c r="G572" s="3"/>
      <c r="H572" s="3"/>
      <c r="J572" s="226"/>
      <c r="K572" s="3"/>
      <c r="L572" s="3"/>
      <c r="O572" s="227"/>
      <c r="Q572" s="94"/>
      <c r="R572" s="94"/>
      <c r="S572" s="94"/>
      <c r="T572" s="94"/>
    </row>
    <row r="573" ht="15.75" customHeight="1">
      <c r="A573" s="234"/>
      <c r="B573" s="222"/>
      <c r="C573" s="223"/>
      <c r="D573" s="231"/>
      <c r="E573" s="3"/>
      <c r="F573" s="3"/>
      <c r="G573" s="3"/>
      <c r="H573" s="3"/>
      <c r="J573" s="226"/>
      <c r="K573" s="3"/>
      <c r="L573" s="3"/>
      <c r="O573" s="227"/>
      <c r="Q573" s="94"/>
      <c r="R573" s="94"/>
      <c r="S573" s="94"/>
      <c r="T573" s="94"/>
    </row>
    <row r="574" ht="15.75" customHeight="1">
      <c r="A574" s="234"/>
      <c r="B574" s="222"/>
      <c r="C574" s="223"/>
      <c r="D574" s="231"/>
      <c r="E574" s="3"/>
      <c r="F574" s="3"/>
      <c r="G574" s="3"/>
      <c r="H574" s="3"/>
      <c r="J574" s="226"/>
      <c r="K574" s="3"/>
      <c r="L574" s="3"/>
      <c r="O574" s="227"/>
      <c r="Q574" s="94"/>
      <c r="R574" s="94"/>
      <c r="S574" s="94"/>
      <c r="T574" s="94"/>
    </row>
    <row r="575" ht="15.75" customHeight="1">
      <c r="A575" s="234"/>
      <c r="B575" s="222"/>
      <c r="C575" s="223"/>
      <c r="D575" s="231"/>
      <c r="E575" s="3"/>
      <c r="F575" s="3"/>
      <c r="G575" s="3"/>
      <c r="H575" s="3"/>
      <c r="J575" s="226"/>
      <c r="K575" s="3"/>
      <c r="L575" s="3"/>
      <c r="O575" s="227"/>
      <c r="Q575" s="94"/>
      <c r="R575" s="94"/>
      <c r="S575" s="94"/>
      <c r="T575" s="94"/>
    </row>
    <row r="576" ht="15.75" customHeight="1">
      <c r="A576" s="234"/>
      <c r="B576" s="222"/>
      <c r="C576" s="223"/>
      <c r="D576" s="231"/>
      <c r="E576" s="3"/>
      <c r="F576" s="3"/>
      <c r="G576" s="3"/>
      <c r="H576" s="3"/>
      <c r="J576" s="226"/>
      <c r="K576" s="3"/>
      <c r="L576" s="3"/>
      <c r="O576" s="227"/>
      <c r="Q576" s="94"/>
      <c r="R576" s="94"/>
      <c r="S576" s="94"/>
      <c r="T576" s="94"/>
    </row>
    <row r="577" ht="15.75" customHeight="1">
      <c r="A577" s="234"/>
      <c r="B577" s="222"/>
      <c r="C577" s="223"/>
      <c r="D577" s="231"/>
      <c r="E577" s="3"/>
      <c r="F577" s="3"/>
      <c r="G577" s="3"/>
      <c r="H577" s="3"/>
      <c r="J577" s="226"/>
      <c r="K577" s="3"/>
      <c r="L577" s="3"/>
      <c r="O577" s="227"/>
      <c r="Q577" s="94"/>
      <c r="R577" s="94"/>
      <c r="S577" s="94"/>
      <c r="T577" s="94"/>
    </row>
    <row r="578" ht="15.75" customHeight="1">
      <c r="A578" s="234"/>
      <c r="B578" s="222"/>
      <c r="C578" s="223"/>
      <c r="D578" s="231"/>
      <c r="E578" s="3"/>
      <c r="F578" s="3"/>
      <c r="G578" s="3"/>
      <c r="H578" s="3"/>
      <c r="J578" s="226"/>
      <c r="K578" s="3"/>
      <c r="L578" s="3"/>
      <c r="O578" s="227"/>
      <c r="Q578" s="94"/>
      <c r="R578" s="94"/>
      <c r="S578" s="94"/>
      <c r="T578" s="94"/>
    </row>
    <row r="579" ht="15.75" customHeight="1">
      <c r="A579" s="234"/>
      <c r="B579" s="222"/>
      <c r="C579" s="223"/>
      <c r="D579" s="231"/>
      <c r="E579" s="3"/>
      <c r="F579" s="3"/>
      <c r="G579" s="3"/>
      <c r="H579" s="3"/>
      <c r="J579" s="226"/>
      <c r="K579" s="3"/>
      <c r="L579" s="3"/>
      <c r="O579" s="227"/>
      <c r="Q579" s="94"/>
      <c r="R579" s="94"/>
      <c r="S579" s="94"/>
      <c r="T579" s="94"/>
    </row>
    <row r="580" ht="15.75" customHeight="1">
      <c r="A580" s="234"/>
      <c r="B580" s="222"/>
      <c r="C580" s="223"/>
      <c r="D580" s="231"/>
      <c r="E580" s="3"/>
      <c r="F580" s="3"/>
      <c r="G580" s="3"/>
      <c r="H580" s="3"/>
      <c r="J580" s="226"/>
      <c r="K580" s="3"/>
      <c r="L580" s="3"/>
      <c r="O580" s="227"/>
      <c r="Q580" s="94"/>
      <c r="R580" s="94"/>
      <c r="S580" s="94"/>
      <c r="T580" s="94"/>
    </row>
    <row r="581" ht="15.75" customHeight="1">
      <c r="A581" s="234"/>
      <c r="B581" s="222"/>
      <c r="C581" s="223"/>
      <c r="D581" s="231"/>
      <c r="E581" s="3"/>
      <c r="F581" s="3"/>
      <c r="G581" s="3"/>
      <c r="H581" s="3"/>
      <c r="J581" s="226"/>
      <c r="K581" s="3"/>
      <c r="L581" s="3"/>
      <c r="O581" s="227"/>
      <c r="Q581" s="94"/>
      <c r="R581" s="94"/>
      <c r="S581" s="94"/>
      <c r="T581" s="94"/>
    </row>
    <row r="582" ht="15.75" customHeight="1">
      <c r="A582" s="234"/>
      <c r="B582" s="222"/>
      <c r="C582" s="223"/>
      <c r="D582" s="231"/>
      <c r="E582" s="3"/>
      <c r="F582" s="3"/>
      <c r="G582" s="3"/>
      <c r="H582" s="3"/>
      <c r="J582" s="226"/>
      <c r="K582" s="3"/>
      <c r="L582" s="3"/>
      <c r="O582" s="227"/>
      <c r="Q582" s="94"/>
      <c r="R582" s="94"/>
      <c r="S582" s="94"/>
      <c r="T582" s="94"/>
    </row>
    <row r="583" ht="15.75" customHeight="1">
      <c r="A583" s="234"/>
      <c r="B583" s="222"/>
      <c r="C583" s="223"/>
      <c r="D583" s="231"/>
      <c r="E583" s="3"/>
      <c r="F583" s="3"/>
      <c r="G583" s="3"/>
      <c r="H583" s="3"/>
      <c r="J583" s="226"/>
      <c r="K583" s="3"/>
      <c r="L583" s="3"/>
      <c r="O583" s="227"/>
      <c r="Q583" s="94"/>
      <c r="R583" s="94"/>
      <c r="S583" s="94"/>
      <c r="T583" s="94"/>
    </row>
    <row r="584" ht="15.75" customHeight="1">
      <c r="A584" s="234"/>
      <c r="B584" s="222"/>
      <c r="C584" s="223"/>
      <c r="D584" s="231"/>
      <c r="E584" s="3"/>
      <c r="F584" s="3"/>
      <c r="G584" s="3"/>
      <c r="H584" s="3"/>
      <c r="J584" s="226"/>
      <c r="K584" s="3"/>
      <c r="L584" s="3"/>
      <c r="O584" s="227"/>
      <c r="Q584" s="94"/>
      <c r="R584" s="94"/>
      <c r="S584" s="94"/>
      <c r="T584" s="94"/>
    </row>
    <row r="585" ht="15.75" customHeight="1">
      <c r="A585" s="234"/>
      <c r="B585" s="222"/>
      <c r="C585" s="223"/>
      <c r="D585" s="231"/>
      <c r="E585" s="3"/>
      <c r="F585" s="3"/>
      <c r="G585" s="3"/>
      <c r="H585" s="3"/>
      <c r="J585" s="226"/>
      <c r="K585" s="3"/>
      <c r="L585" s="3"/>
      <c r="O585" s="227"/>
      <c r="Q585" s="94"/>
      <c r="R585" s="94"/>
      <c r="S585" s="94"/>
      <c r="T585" s="94"/>
    </row>
    <row r="586" ht="15.75" customHeight="1">
      <c r="A586" s="234"/>
      <c r="B586" s="222"/>
      <c r="C586" s="223"/>
      <c r="D586" s="231"/>
      <c r="E586" s="3"/>
      <c r="F586" s="3"/>
      <c r="G586" s="3"/>
      <c r="H586" s="3"/>
      <c r="J586" s="226"/>
      <c r="K586" s="3"/>
      <c r="L586" s="3"/>
      <c r="O586" s="227"/>
      <c r="Q586" s="94"/>
      <c r="R586" s="94"/>
      <c r="S586" s="94"/>
      <c r="T586" s="94"/>
    </row>
    <row r="587" ht="15.75" customHeight="1">
      <c r="A587" s="234"/>
      <c r="B587" s="222"/>
      <c r="C587" s="223"/>
      <c r="D587" s="231"/>
      <c r="E587" s="3"/>
      <c r="F587" s="3"/>
      <c r="G587" s="3"/>
      <c r="H587" s="3"/>
      <c r="J587" s="226"/>
      <c r="K587" s="3"/>
      <c r="L587" s="3"/>
      <c r="O587" s="227"/>
      <c r="Q587" s="94"/>
      <c r="R587" s="94"/>
      <c r="S587" s="94"/>
      <c r="T587" s="94"/>
    </row>
    <row r="588" ht="15.75" customHeight="1">
      <c r="A588" s="234"/>
      <c r="B588" s="222"/>
      <c r="C588" s="223"/>
      <c r="D588" s="231"/>
      <c r="E588" s="3"/>
      <c r="F588" s="3"/>
      <c r="G588" s="3"/>
      <c r="H588" s="3"/>
      <c r="J588" s="226"/>
      <c r="K588" s="3"/>
      <c r="L588" s="3"/>
      <c r="O588" s="227"/>
      <c r="Q588" s="94"/>
      <c r="R588" s="94"/>
      <c r="S588" s="94"/>
      <c r="T588" s="94"/>
    </row>
    <row r="589" ht="15.75" customHeight="1">
      <c r="A589" s="234"/>
      <c r="B589" s="222"/>
      <c r="C589" s="223"/>
      <c r="D589" s="231"/>
      <c r="E589" s="3"/>
      <c r="F589" s="3"/>
      <c r="G589" s="3"/>
      <c r="H589" s="3"/>
      <c r="J589" s="226"/>
      <c r="K589" s="3"/>
      <c r="L589" s="3"/>
      <c r="O589" s="227"/>
      <c r="Q589" s="94"/>
      <c r="R589" s="94"/>
      <c r="S589" s="94"/>
      <c r="T589" s="94"/>
    </row>
    <row r="590" ht="15.75" customHeight="1">
      <c r="A590" s="234"/>
      <c r="B590" s="222"/>
      <c r="C590" s="223"/>
      <c r="D590" s="231"/>
      <c r="E590" s="3"/>
      <c r="F590" s="3"/>
      <c r="G590" s="3"/>
      <c r="H590" s="3"/>
      <c r="J590" s="226"/>
      <c r="K590" s="3"/>
      <c r="L590" s="3"/>
      <c r="O590" s="227"/>
      <c r="Q590" s="94"/>
      <c r="R590" s="94"/>
      <c r="S590" s="94"/>
      <c r="T590" s="94"/>
    </row>
    <row r="591" ht="15.75" customHeight="1">
      <c r="A591" s="234"/>
      <c r="B591" s="222"/>
      <c r="C591" s="223"/>
      <c r="D591" s="231"/>
      <c r="E591" s="3"/>
      <c r="F591" s="3"/>
      <c r="G591" s="3"/>
      <c r="H591" s="3"/>
      <c r="J591" s="226"/>
      <c r="K591" s="3"/>
      <c r="L591" s="3"/>
      <c r="O591" s="227"/>
      <c r="Q591" s="94"/>
      <c r="R591" s="94"/>
      <c r="S591" s="94"/>
      <c r="T591" s="94"/>
    </row>
    <row r="592" ht="15.75" customHeight="1">
      <c r="A592" s="234"/>
      <c r="B592" s="222"/>
      <c r="C592" s="223"/>
      <c r="D592" s="231"/>
      <c r="E592" s="3"/>
      <c r="F592" s="3"/>
      <c r="G592" s="3"/>
      <c r="H592" s="3"/>
      <c r="J592" s="226"/>
      <c r="K592" s="3"/>
      <c r="L592" s="3"/>
      <c r="O592" s="227"/>
      <c r="Q592" s="94"/>
      <c r="R592" s="94"/>
      <c r="S592" s="94"/>
      <c r="T592" s="94"/>
    </row>
    <row r="593" ht="15.75" customHeight="1">
      <c r="A593" s="234"/>
      <c r="B593" s="222"/>
      <c r="C593" s="223"/>
      <c r="D593" s="231"/>
      <c r="E593" s="3"/>
      <c r="F593" s="3"/>
      <c r="G593" s="3"/>
      <c r="H593" s="3"/>
      <c r="J593" s="226"/>
      <c r="K593" s="3"/>
      <c r="L593" s="3"/>
      <c r="O593" s="227"/>
      <c r="Q593" s="94"/>
      <c r="R593" s="94"/>
      <c r="S593" s="94"/>
      <c r="T593" s="94"/>
    </row>
    <row r="594" ht="15.75" customHeight="1">
      <c r="A594" s="234"/>
      <c r="B594" s="222"/>
      <c r="C594" s="223"/>
      <c r="D594" s="231"/>
      <c r="E594" s="3"/>
      <c r="F594" s="3"/>
      <c r="G594" s="3"/>
      <c r="H594" s="3"/>
      <c r="J594" s="226"/>
      <c r="K594" s="3"/>
      <c r="L594" s="3"/>
      <c r="O594" s="227"/>
      <c r="Q594" s="94"/>
      <c r="R594" s="94"/>
      <c r="S594" s="94"/>
      <c r="T594" s="94"/>
    </row>
    <row r="595" ht="15.75" customHeight="1">
      <c r="A595" s="234"/>
      <c r="B595" s="222"/>
      <c r="C595" s="223"/>
      <c r="D595" s="231"/>
      <c r="E595" s="3"/>
      <c r="F595" s="3"/>
      <c r="G595" s="3"/>
      <c r="H595" s="3"/>
      <c r="J595" s="226"/>
      <c r="K595" s="3"/>
      <c r="L595" s="3"/>
      <c r="O595" s="227"/>
      <c r="Q595" s="94"/>
      <c r="R595" s="94"/>
      <c r="S595" s="94"/>
      <c r="T595" s="94"/>
    </row>
    <row r="596" ht="15.75" customHeight="1">
      <c r="A596" s="234"/>
      <c r="B596" s="222"/>
      <c r="C596" s="223"/>
      <c r="D596" s="231"/>
      <c r="E596" s="3"/>
      <c r="F596" s="3"/>
      <c r="G596" s="3"/>
      <c r="H596" s="3"/>
      <c r="J596" s="226"/>
      <c r="K596" s="3"/>
      <c r="L596" s="3"/>
      <c r="O596" s="227"/>
      <c r="Q596" s="94"/>
      <c r="R596" s="94"/>
      <c r="S596" s="94"/>
      <c r="T596" s="94"/>
    </row>
    <row r="597" ht="15.75" customHeight="1">
      <c r="A597" s="234"/>
      <c r="B597" s="222"/>
      <c r="C597" s="223"/>
      <c r="D597" s="231"/>
      <c r="E597" s="3"/>
      <c r="F597" s="3"/>
      <c r="G597" s="3"/>
      <c r="H597" s="3"/>
      <c r="J597" s="226"/>
      <c r="K597" s="3"/>
      <c r="L597" s="3"/>
      <c r="O597" s="227"/>
      <c r="Q597" s="94"/>
      <c r="R597" s="94"/>
      <c r="S597" s="94"/>
      <c r="T597" s="94"/>
    </row>
    <row r="598" ht="15.75" customHeight="1">
      <c r="A598" s="234"/>
      <c r="B598" s="222"/>
      <c r="C598" s="223"/>
      <c r="D598" s="231"/>
      <c r="E598" s="3"/>
      <c r="F598" s="3"/>
      <c r="G598" s="3"/>
      <c r="H598" s="3"/>
      <c r="J598" s="226"/>
      <c r="K598" s="3"/>
      <c r="L598" s="3"/>
      <c r="O598" s="227"/>
      <c r="Q598" s="94"/>
      <c r="R598" s="94"/>
      <c r="S598" s="94"/>
      <c r="T598" s="94"/>
    </row>
    <row r="599" ht="15.75" customHeight="1">
      <c r="A599" s="234"/>
      <c r="B599" s="222"/>
      <c r="C599" s="223"/>
      <c r="D599" s="231"/>
      <c r="E599" s="3"/>
      <c r="F599" s="3"/>
      <c r="G599" s="3"/>
      <c r="H599" s="3"/>
      <c r="J599" s="226"/>
      <c r="K599" s="3"/>
      <c r="L599" s="3"/>
      <c r="O599" s="227"/>
      <c r="Q599" s="94"/>
      <c r="R599" s="94"/>
      <c r="S599" s="94"/>
      <c r="T599" s="94"/>
    </row>
    <row r="600" ht="15.75" customHeight="1">
      <c r="A600" s="234"/>
      <c r="B600" s="222"/>
      <c r="C600" s="223"/>
      <c r="D600" s="231"/>
      <c r="E600" s="3"/>
      <c r="F600" s="3"/>
      <c r="G600" s="3"/>
      <c r="H600" s="3"/>
      <c r="J600" s="226"/>
      <c r="K600" s="3"/>
      <c r="L600" s="3"/>
      <c r="O600" s="227"/>
      <c r="Q600" s="94"/>
      <c r="R600" s="94"/>
      <c r="S600" s="94"/>
      <c r="T600" s="94"/>
    </row>
    <row r="601" ht="15.75" customHeight="1">
      <c r="A601" s="234"/>
      <c r="B601" s="222"/>
      <c r="C601" s="223"/>
      <c r="D601" s="231"/>
      <c r="E601" s="3"/>
      <c r="F601" s="3"/>
      <c r="G601" s="3"/>
      <c r="H601" s="3"/>
      <c r="J601" s="226"/>
      <c r="K601" s="3"/>
      <c r="L601" s="3"/>
      <c r="O601" s="227"/>
      <c r="Q601" s="94"/>
      <c r="R601" s="94"/>
      <c r="S601" s="94"/>
      <c r="T601" s="94"/>
    </row>
    <row r="602" ht="15.75" customHeight="1">
      <c r="A602" s="234"/>
      <c r="B602" s="222"/>
      <c r="C602" s="223"/>
      <c r="D602" s="231"/>
      <c r="E602" s="3"/>
      <c r="F602" s="3"/>
      <c r="G602" s="3"/>
      <c r="H602" s="3"/>
      <c r="J602" s="226"/>
      <c r="K602" s="3"/>
      <c r="L602" s="3"/>
      <c r="O602" s="227"/>
      <c r="Q602" s="94"/>
      <c r="R602" s="94"/>
      <c r="S602" s="94"/>
      <c r="T602" s="94"/>
    </row>
    <row r="603" ht="15.75" customHeight="1">
      <c r="A603" s="234"/>
      <c r="B603" s="222"/>
      <c r="C603" s="223"/>
      <c r="D603" s="231"/>
      <c r="E603" s="3"/>
      <c r="F603" s="3"/>
      <c r="G603" s="3"/>
      <c r="H603" s="3"/>
      <c r="J603" s="226"/>
      <c r="K603" s="3"/>
      <c r="L603" s="3"/>
      <c r="O603" s="227"/>
      <c r="Q603" s="94"/>
      <c r="R603" s="94"/>
      <c r="S603" s="94"/>
      <c r="T603" s="94"/>
    </row>
    <row r="604" ht="15.75" customHeight="1">
      <c r="A604" s="234"/>
      <c r="B604" s="222"/>
      <c r="C604" s="223"/>
      <c r="D604" s="231"/>
      <c r="E604" s="3"/>
      <c r="F604" s="3"/>
      <c r="G604" s="3"/>
      <c r="H604" s="3"/>
      <c r="J604" s="226"/>
      <c r="K604" s="3"/>
      <c r="L604" s="3"/>
      <c r="O604" s="227"/>
      <c r="Q604" s="94"/>
      <c r="R604" s="94"/>
      <c r="S604" s="94"/>
      <c r="T604" s="94"/>
    </row>
    <row r="605" ht="15.75" customHeight="1">
      <c r="A605" s="234"/>
      <c r="B605" s="222"/>
      <c r="C605" s="223"/>
      <c r="D605" s="231"/>
      <c r="E605" s="3"/>
      <c r="F605" s="3"/>
      <c r="G605" s="3"/>
      <c r="H605" s="3"/>
      <c r="J605" s="226"/>
      <c r="K605" s="3"/>
      <c r="L605" s="3"/>
      <c r="O605" s="227"/>
      <c r="Q605" s="94"/>
      <c r="R605" s="94"/>
      <c r="S605" s="94"/>
      <c r="T605" s="94"/>
    </row>
    <row r="606" ht="15.75" customHeight="1">
      <c r="A606" s="234"/>
      <c r="B606" s="222"/>
      <c r="C606" s="223"/>
      <c r="D606" s="231"/>
      <c r="E606" s="3"/>
      <c r="F606" s="3"/>
      <c r="G606" s="3"/>
      <c r="H606" s="3"/>
      <c r="J606" s="226"/>
      <c r="K606" s="3"/>
      <c r="L606" s="3"/>
      <c r="O606" s="227"/>
      <c r="Q606" s="94"/>
      <c r="R606" s="94"/>
      <c r="S606" s="94"/>
      <c r="T606" s="94"/>
    </row>
    <row r="607" ht="15.75" customHeight="1">
      <c r="A607" s="234"/>
      <c r="B607" s="222"/>
      <c r="C607" s="223"/>
      <c r="D607" s="231"/>
      <c r="E607" s="3"/>
      <c r="F607" s="3"/>
      <c r="G607" s="3"/>
      <c r="H607" s="3"/>
      <c r="J607" s="226"/>
      <c r="K607" s="3"/>
      <c r="L607" s="3"/>
      <c r="O607" s="227"/>
      <c r="Q607" s="94"/>
      <c r="R607" s="94"/>
      <c r="S607" s="94"/>
      <c r="T607" s="94"/>
    </row>
    <row r="608" ht="15.75" customHeight="1">
      <c r="A608" s="234"/>
      <c r="B608" s="222"/>
      <c r="C608" s="223"/>
      <c r="D608" s="231"/>
      <c r="E608" s="3"/>
      <c r="F608" s="3"/>
      <c r="G608" s="3"/>
      <c r="H608" s="3"/>
      <c r="J608" s="226"/>
      <c r="K608" s="3"/>
      <c r="L608" s="3"/>
      <c r="O608" s="227"/>
      <c r="Q608" s="94"/>
      <c r="R608" s="94"/>
      <c r="S608" s="94"/>
      <c r="T608" s="94"/>
    </row>
    <row r="609" ht="15.75" customHeight="1">
      <c r="A609" s="234"/>
      <c r="B609" s="222"/>
      <c r="C609" s="223"/>
      <c r="D609" s="231"/>
      <c r="E609" s="3"/>
      <c r="F609" s="3"/>
      <c r="G609" s="3"/>
      <c r="H609" s="3"/>
      <c r="J609" s="226"/>
      <c r="K609" s="3"/>
      <c r="L609" s="3"/>
      <c r="O609" s="227"/>
      <c r="Q609" s="94"/>
      <c r="R609" s="94"/>
      <c r="S609" s="94"/>
      <c r="T609" s="94"/>
    </row>
    <row r="610" ht="15.75" customHeight="1">
      <c r="A610" s="234"/>
      <c r="B610" s="222"/>
      <c r="C610" s="223"/>
      <c r="D610" s="231"/>
      <c r="E610" s="3"/>
      <c r="F610" s="3"/>
      <c r="G610" s="3"/>
      <c r="H610" s="3"/>
      <c r="J610" s="226"/>
      <c r="K610" s="3"/>
      <c r="L610" s="3"/>
      <c r="O610" s="227"/>
      <c r="Q610" s="94"/>
      <c r="R610" s="94"/>
      <c r="S610" s="94"/>
      <c r="T610" s="94"/>
    </row>
    <row r="611" ht="15.75" customHeight="1">
      <c r="A611" s="234"/>
      <c r="B611" s="222"/>
      <c r="C611" s="223"/>
      <c r="D611" s="231"/>
      <c r="E611" s="3"/>
      <c r="F611" s="3"/>
      <c r="G611" s="3"/>
      <c r="H611" s="3"/>
      <c r="J611" s="226"/>
      <c r="K611" s="3"/>
      <c r="L611" s="3"/>
      <c r="O611" s="227"/>
      <c r="Q611" s="94"/>
      <c r="R611" s="94"/>
      <c r="S611" s="94"/>
      <c r="T611" s="94"/>
    </row>
    <row r="612" ht="15.75" customHeight="1">
      <c r="A612" s="234"/>
      <c r="B612" s="222"/>
      <c r="C612" s="223"/>
      <c r="D612" s="231"/>
      <c r="E612" s="3"/>
      <c r="F612" s="3"/>
      <c r="G612" s="3"/>
      <c r="H612" s="3"/>
      <c r="J612" s="226"/>
      <c r="K612" s="3"/>
      <c r="L612" s="3"/>
      <c r="O612" s="227"/>
      <c r="Q612" s="94"/>
      <c r="R612" s="94"/>
      <c r="S612" s="94"/>
      <c r="T612" s="94"/>
    </row>
    <row r="613" ht="15.75" customHeight="1">
      <c r="A613" s="234"/>
      <c r="B613" s="222"/>
      <c r="C613" s="223"/>
      <c r="D613" s="231"/>
      <c r="E613" s="3"/>
      <c r="F613" s="3"/>
      <c r="G613" s="3"/>
      <c r="H613" s="3"/>
      <c r="J613" s="226"/>
      <c r="K613" s="3"/>
      <c r="L613" s="3"/>
      <c r="O613" s="227"/>
      <c r="Q613" s="94"/>
      <c r="R613" s="94"/>
      <c r="S613" s="94"/>
      <c r="T613" s="94"/>
    </row>
    <row r="614" ht="15.75" customHeight="1">
      <c r="A614" s="234"/>
      <c r="B614" s="222"/>
      <c r="C614" s="223"/>
      <c r="D614" s="231"/>
      <c r="E614" s="3"/>
      <c r="F614" s="3"/>
      <c r="G614" s="3"/>
      <c r="H614" s="3"/>
      <c r="J614" s="226"/>
      <c r="K614" s="3"/>
      <c r="L614" s="3"/>
      <c r="O614" s="227"/>
      <c r="Q614" s="94"/>
      <c r="R614" s="94"/>
      <c r="S614" s="94"/>
      <c r="T614" s="94"/>
    </row>
    <row r="615" ht="15.75" customHeight="1">
      <c r="A615" s="234"/>
      <c r="B615" s="222"/>
      <c r="C615" s="223"/>
      <c r="D615" s="231"/>
      <c r="E615" s="3"/>
      <c r="F615" s="3"/>
      <c r="G615" s="3"/>
      <c r="H615" s="3"/>
      <c r="J615" s="226"/>
      <c r="K615" s="3"/>
      <c r="L615" s="3"/>
      <c r="O615" s="227"/>
      <c r="Q615" s="94"/>
      <c r="R615" s="94"/>
      <c r="S615" s="94"/>
      <c r="T615" s="94"/>
    </row>
    <row r="616" ht="15.75" customHeight="1">
      <c r="A616" s="234"/>
      <c r="B616" s="222"/>
      <c r="C616" s="223"/>
      <c r="D616" s="231"/>
      <c r="E616" s="3"/>
      <c r="F616" s="3"/>
      <c r="G616" s="3"/>
      <c r="H616" s="3"/>
      <c r="J616" s="226"/>
      <c r="K616" s="3"/>
      <c r="L616" s="3"/>
      <c r="O616" s="227"/>
      <c r="Q616" s="94"/>
      <c r="R616" s="94"/>
      <c r="S616" s="94"/>
      <c r="T616" s="94"/>
    </row>
    <row r="617" ht="15.75" customHeight="1">
      <c r="A617" s="234"/>
      <c r="B617" s="222"/>
      <c r="C617" s="223"/>
      <c r="D617" s="231"/>
      <c r="E617" s="3"/>
      <c r="F617" s="3"/>
      <c r="G617" s="3"/>
      <c r="H617" s="3"/>
      <c r="J617" s="226"/>
      <c r="K617" s="3"/>
      <c r="L617" s="3"/>
      <c r="O617" s="227"/>
      <c r="Q617" s="94"/>
      <c r="R617" s="94"/>
      <c r="S617" s="94"/>
      <c r="T617" s="94"/>
    </row>
    <row r="618" ht="15.75" customHeight="1">
      <c r="A618" s="234"/>
      <c r="B618" s="222"/>
      <c r="C618" s="223"/>
      <c r="D618" s="231"/>
      <c r="E618" s="3"/>
      <c r="F618" s="3"/>
      <c r="G618" s="3"/>
      <c r="H618" s="3"/>
      <c r="J618" s="226"/>
      <c r="K618" s="3"/>
      <c r="L618" s="3"/>
      <c r="O618" s="227"/>
      <c r="Q618" s="94"/>
      <c r="R618" s="94"/>
      <c r="S618" s="94"/>
      <c r="T618" s="94"/>
    </row>
    <row r="619" ht="15.75" customHeight="1">
      <c r="A619" s="234"/>
      <c r="B619" s="222"/>
      <c r="C619" s="223"/>
      <c r="D619" s="231"/>
      <c r="E619" s="3"/>
      <c r="F619" s="3"/>
      <c r="G619" s="3"/>
      <c r="H619" s="3"/>
      <c r="J619" s="226"/>
      <c r="K619" s="3"/>
      <c r="L619" s="3"/>
      <c r="O619" s="227"/>
      <c r="Q619" s="94"/>
      <c r="R619" s="94"/>
      <c r="S619" s="94"/>
      <c r="T619" s="94"/>
    </row>
    <row r="620" ht="15.75" customHeight="1">
      <c r="A620" s="234"/>
      <c r="B620" s="222"/>
      <c r="C620" s="223"/>
      <c r="D620" s="231"/>
      <c r="E620" s="3"/>
      <c r="F620" s="3"/>
      <c r="G620" s="3"/>
      <c r="H620" s="3"/>
      <c r="J620" s="226"/>
      <c r="K620" s="3"/>
      <c r="L620" s="3"/>
      <c r="O620" s="227"/>
      <c r="Q620" s="94"/>
      <c r="R620" s="94"/>
      <c r="S620" s="94"/>
      <c r="T620" s="94"/>
    </row>
    <row r="621" ht="15.75" customHeight="1">
      <c r="A621" s="234"/>
      <c r="B621" s="222"/>
      <c r="C621" s="223"/>
      <c r="D621" s="231"/>
      <c r="E621" s="3"/>
      <c r="F621" s="3"/>
      <c r="G621" s="3"/>
      <c r="H621" s="3"/>
      <c r="J621" s="226"/>
      <c r="K621" s="3"/>
      <c r="L621" s="3"/>
      <c r="O621" s="227"/>
      <c r="Q621" s="94"/>
      <c r="R621" s="94"/>
      <c r="S621" s="94"/>
      <c r="T621" s="94"/>
    </row>
    <row r="622" ht="15.75" customHeight="1">
      <c r="A622" s="234"/>
      <c r="B622" s="222"/>
      <c r="C622" s="223"/>
      <c r="D622" s="231"/>
      <c r="E622" s="3"/>
      <c r="F622" s="3"/>
      <c r="G622" s="3"/>
      <c r="H622" s="3"/>
      <c r="J622" s="226"/>
      <c r="K622" s="3"/>
      <c r="L622" s="3"/>
      <c r="O622" s="227"/>
      <c r="Q622" s="94"/>
      <c r="R622" s="94"/>
      <c r="S622" s="94"/>
      <c r="T622" s="94"/>
    </row>
    <row r="623" ht="15.75" customHeight="1">
      <c r="A623" s="234"/>
      <c r="B623" s="222"/>
      <c r="C623" s="223"/>
      <c r="D623" s="231"/>
      <c r="E623" s="3"/>
      <c r="F623" s="3"/>
      <c r="G623" s="3"/>
      <c r="H623" s="3"/>
      <c r="J623" s="226"/>
      <c r="K623" s="3"/>
      <c r="L623" s="3"/>
      <c r="O623" s="227"/>
      <c r="Q623" s="94"/>
      <c r="R623" s="94"/>
      <c r="S623" s="94"/>
      <c r="T623" s="94"/>
    </row>
    <row r="624" ht="15.75" customHeight="1">
      <c r="A624" s="234"/>
      <c r="B624" s="222"/>
      <c r="C624" s="223"/>
      <c r="D624" s="231"/>
      <c r="E624" s="3"/>
      <c r="F624" s="3"/>
      <c r="G624" s="3"/>
      <c r="H624" s="3"/>
      <c r="J624" s="226"/>
      <c r="K624" s="3"/>
      <c r="L624" s="3"/>
      <c r="O624" s="227"/>
      <c r="Q624" s="94"/>
      <c r="R624" s="94"/>
      <c r="S624" s="94"/>
      <c r="T624" s="94"/>
    </row>
    <row r="625" ht="15.75" customHeight="1">
      <c r="A625" s="234"/>
      <c r="B625" s="222"/>
      <c r="C625" s="223"/>
      <c r="D625" s="231"/>
      <c r="E625" s="3"/>
      <c r="F625" s="3"/>
      <c r="G625" s="3"/>
      <c r="H625" s="3"/>
      <c r="J625" s="226"/>
      <c r="K625" s="3"/>
      <c r="L625" s="3"/>
      <c r="O625" s="227"/>
      <c r="Q625" s="94"/>
      <c r="R625" s="94"/>
      <c r="S625" s="94"/>
      <c r="T625" s="94"/>
    </row>
    <row r="626" ht="15.75" customHeight="1">
      <c r="A626" s="234"/>
      <c r="B626" s="222"/>
      <c r="C626" s="223"/>
      <c r="D626" s="231"/>
      <c r="E626" s="3"/>
      <c r="F626" s="3"/>
      <c r="G626" s="3"/>
      <c r="H626" s="3"/>
      <c r="J626" s="226"/>
      <c r="K626" s="3"/>
      <c r="L626" s="3"/>
      <c r="O626" s="227"/>
      <c r="Q626" s="94"/>
      <c r="R626" s="94"/>
      <c r="S626" s="94"/>
      <c r="T626" s="94"/>
    </row>
    <row r="627" ht="15.75" customHeight="1">
      <c r="A627" s="234"/>
      <c r="B627" s="222"/>
      <c r="C627" s="223"/>
      <c r="D627" s="231"/>
      <c r="E627" s="3"/>
      <c r="F627" s="3"/>
      <c r="G627" s="3"/>
      <c r="H627" s="3"/>
      <c r="J627" s="226"/>
      <c r="K627" s="3"/>
      <c r="L627" s="3"/>
      <c r="O627" s="227"/>
      <c r="Q627" s="94"/>
      <c r="R627" s="94"/>
      <c r="S627" s="94"/>
      <c r="T627" s="94"/>
    </row>
    <row r="628" ht="15.75" customHeight="1">
      <c r="A628" s="234"/>
      <c r="B628" s="222"/>
      <c r="C628" s="223"/>
      <c r="D628" s="231"/>
      <c r="E628" s="3"/>
      <c r="F628" s="3"/>
      <c r="G628" s="3"/>
      <c r="H628" s="3"/>
      <c r="J628" s="226"/>
      <c r="K628" s="3"/>
      <c r="L628" s="3"/>
      <c r="O628" s="227"/>
      <c r="Q628" s="94"/>
      <c r="R628" s="94"/>
      <c r="S628" s="94"/>
      <c r="T628" s="94"/>
    </row>
    <row r="629" ht="15.75" customHeight="1">
      <c r="A629" s="234"/>
      <c r="B629" s="222"/>
      <c r="C629" s="223"/>
      <c r="D629" s="231"/>
      <c r="E629" s="3"/>
      <c r="F629" s="3"/>
      <c r="G629" s="3"/>
      <c r="H629" s="3"/>
      <c r="J629" s="226"/>
      <c r="K629" s="3"/>
      <c r="L629" s="3"/>
      <c r="O629" s="227"/>
      <c r="Q629" s="94"/>
      <c r="R629" s="94"/>
      <c r="S629" s="94"/>
      <c r="T629" s="94"/>
    </row>
    <row r="630" ht="15.75" customHeight="1">
      <c r="A630" s="234"/>
      <c r="B630" s="222"/>
      <c r="C630" s="223"/>
      <c r="D630" s="231"/>
      <c r="E630" s="3"/>
      <c r="F630" s="3"/>
      <c r="G630" s="3"/>
      <c r="H630" s="3"/>
      <c r="J630" s="226"/>
      <c r="K630" s="3"/>
      <c r="L630" s="3"/>
      <c r="O630" s="227"/>
      <c r="Q630" s="94"/>
      <c r="R630" s="94"/>
      <c r="S630" s="94"/>
      <c r="T630" s="94"/>
    </row>
    <row r="631" ht="15.75" customHeight="1">
      <c r="A631" s="234"/>
      <c r="B631" s="222"/>
      <c r="C631" s="223"/>
      <c r="D631" s="231"/>
      <c r="E631" s="3"/>
      <c r="F631" s="3"/>
      <c r="G631" s="3"/>
      <c r="H631" s="3"/>
      <c r="J631" s="226"/>
      <c r="K631" s="3"/>
      <c r="L631" s="3"/>
      <c r="O631" s="227"/>
      <c r="Q631" s="94"/>
      <c r="R631" s="94"/>
      <c r="S631" s="94"/>
      <c r="T631" s="94"/>
    </row>
    <row r="632" ht="15.75" customHeight="1">
      <c r="A632" s="234"/>
      <c r="B632" s="222"/>
      <c r="C632" s="223"/>
      <c r="D632" s="231"/>
      <c r="E632" s="3"/>
      <c r="F632" s="3"/>
      <c r="G632" s="3"/>
      <c r="H632" s="3"/>
      <c r="J632" s="226"/>
      <c r="K632" s="3"/>
      <c r="L632" s="3"/>
      <c r="O632" s="227"/>
      <c r="Q632" s="94"/>
      <c r="R632" s="94"/>
      <c r="S632" s="94"/>
      <c r="T632" s="94"/>
    </row>
    <row r="633" ht="15.75" customHeight="1">
      <c r="A633" s="234"/>
      <c r="B633" s="222"/>
      <c r="C633" s="223"/>
      <c r="D633" s="231"/>
      <c r="E633" s="3"/>
      <c r="F633" s="3"/>
      <c r="G633" s="3"/>
      <c r="H633" s="3"/>
      <c r="J633" s="226"/>
      <c r="K633" s="3"/>
      <c r="L633" s="3"/>
      <c r="O633" s="227"/>
      <c r="Q633" s="94"/>
      <c r="R633" s="94"/>
      <c r="S633" s="94"/>
      <c r="T633" s="94"/>
    </row>
    <row r="634" ht="15.75" customHeight="1">
      <c r="A634" s="234"/>
      <c r="B634" s="222"/>
      <c r="C634" s="223"/>
      <c r="D634" s="231"/>
      <c r="E634" s="3"/>
      <c r="F634" s="3"/>
      <c r="G634" s="3"/>
      <c r="H634" s="3"/>
      <c r="J634" s="226"/>
      <c r="K634" s="3"/>
      <c r="L634" s="3"/>
      <c r="O634" s="227"/>
      <c r="Q634" s="94"/>
      <c r="R634" s="94"/>
      <c r="S634" s="94"/>
      <c r="T634" s="94"/>
    </row>
    <row r="635" ht="15.75" customHeight="1">
      <c r="A635" s="234"/>
      <c r="B635" s="222"/>
      <c r="C635" s="223"/>
      <c r="D635" s="231"/>
      <c r="E635" s="3"/>
      <c r="F635" s="3"/>
      <c r="G635" s="3"/>
      <c r="H635" s="3"/>
      <c r="J635" s="226"/>
      <c r="K635" s="3"/>
      <c r="L635" s="3"/>
      <c r="O635" s="227"/>
      <c r="Q635" s="94"/>
      <c r="R635" s="94"/>
      <c r="S635" s="94"/>
      <c r="T635" s="94"/>
    </row>
    <row r="636" ht="15.75" customHeight="1">
      <c r="A636" s="234"/>
      <c r="B636" s="222"/>
      <c r="C636" s="223"/>
      <c r="D636" s="231"/>
      <c r="E636" s="3"/>
      <c r="F636" s="3"/>
      <c r="G636" s="3"/>
      <c r="H636" s="3"/>
      <c r="J636" s="226"/>
      <c r="K636" s="3"/>
      <c r="L636" s="3"/>
      <c r="O636" s="227"/>
      <c r="Q636" s="94"/>
      <c r="R636" s="94"/>
      <c r="S636" s="94"/>
      <c r="T636" s="94"/>
    </row>
    <row r="637" ht="15.75" customHeight="1">
      <c r="A637" s="234"/>
      <c r="B637" s="222"/>
      <c r="C637" s="223"/>
      <c r="D637" s="231"/>
      <c r="E637" s="3"/>
      <c r="F637" s="3"/>
      <c r="G637" s="3"/>
      <c r="H637" s="3"/>
      <c r="J637" s="226"/>
      <c r="K637" s="3"/>
      <c r="L637" s="3"/>
      <c r="O637" s="227"/>
      <c r="Q637" s="94"/>
      <c r="R637" s="94"/>
      <c r="S637" s="94"/>
      <c r="T637" s="94"/>
    </row>
    <row r="638" ht="15.75" customHeight="1">
      <c r="A638" s="234"/>
      <c r="B638" s="222"/>
      <c r="C638" s="223"/>
      <c r="D638" s="231"/>
      <c r="E638" s="3"/>
      <c r="F638" s="3"/>
      <c r="G638" s="3"/>
      <c r="H638" s="3"/>
      <c r="J638" s="226"/>
      <c r="K638" s="3"/>
      <c r="L638" s="3"/>
      <c r="O638" s="227"/>
      <c r="Q638" s="94"/>
      <c r="R638" s="94"/>
      <c r="S638" s="94"/>
      <c r="T638" s="94"/>
    </row>
    <row r="639" ht="15.75" customHeight="1">
      <c r="A639" s="234"/>
      <c r="B639" s="222"/>
      <c r="C639" s="223"/>
      <c r="D639" s="231"/>
      <c r="E639" s="3"/>
      <c r="F639" s="3"/>
      <c r="G639" s="3"/>
      <c r="H639" s="3"/>
      <c r="J639" s="226"/>
      <c r="K639" s="3"/>
      <c r="L639" s="3"/>
      <c r="O639" s="227"/>
      <c r="Q639" s="94"/>
      <c r="R639" s="94"/>
      <c r="S639" s="94"/>
      <c r="T639" s="94"/>
    </row>
    <row r="640" ht="15.75" customHeight="1">
      <c r="A640" s="234"/>
      <c r="B640" s="222"/>
      <c r="C640" s="223"/>
      <c r="D640" s="231"/>
      <c r="E640" s="3"/>
      <c r="F640" s="3"/>
      <c r="G640" s="3"/>
      <c r="H640" s="3"/>
      <c r="J640" s="226"/>
      <c r="K640" s="3"/>
      <c r="L640" s="3"/>
      <c r="O640" s="227"/>
      <c r="Q640" s="94"/>
      <c r="R640" s="94"/>
      <c r="S640" s="94"/>
      <c r="T640" s="94"/>
    </row>
    <row r="641" ht="15.75" customHeight="1">
      <c r="A641" s="234"/>
      <c r="B641" s="222"/>
      <c r="C641" s="223"/>
      <c r="D641" s="231"/>
      <c r="E641" s="3"/>
      <c r="F641" s="3"/>
      <c r="G641" s="3"/>
      <c r="H641" s="3"/>
      <c r="J641" s="226"/>
      <c r="K641" s="3"/>
      <c r="L641" s="3"/>
      <c r="O641" s="227"/>
      <c r="Q641" s="94"/>
      <c r="R641" s="94"/>
      <c r="S641" s="94"/>
      <c r="T641" s="94"/>
    </row>
    <row r="642" ht="15.75" customHeight="1">
      <c r="A642" s="234"/>
      <c r="B642" s="222"/>
      <c r="C642" s="223"/>
      <c r="D642" s="231"/>
      <c r="E642" s="3"/>
      <c r="F642" s="3"/>
      <c r="G642" s="3"/>
      <c r="H642" s="3"/>
      <c r="J642" s="226"/>
      <c r="K642" s="3"/>
      <c r="L642" s="3"/>
      <c r="O642" s="227"/>
      <c r="Q642" s="94"/>
      <c r="R642" s="94"/>
      <c r="S642" s="94"/>
      <c r="T642" s="94"/>
    </row>
    <row r="643" ht="15.75" customHeight="1">
      <c r="A643" s="234"/>
      <c r="B643" s="222"/>
      <c r="C643" s="223"/>
      <c r="D643" s="231"/>
      <c r="E643" s="3"/>
      <c r="F643" s="3"/>
      <c r="G643" s="3"/>
      <c r="H643" s="3"/>
      <c r="J643" s="226"/>
      <c r="K643" s="3"/>
      <c r="L643" s="3"/>
      <c r="O643" s="227"/>
      <c r="Q643" s="94"/>
      <c r="R643" s="94"/>
      <c r="S643" s="94"/>
      <c r="T643" s="94"/>
    </row>
    <row r="644" ht="15.75" customHeight="1">
      <c r="A644" s="234"/>
      <c r="B644" s="222"/>
      <c r="C644" s="223"/>
      <c r="D644" s="231"/>
      <c r="E644" s="3"/>
      <c r="F644" s="3"/>
      <c r="G644" s="3"/>
      <c r="H644" s="3"/>
      <c r="J644" s="226"/>
      <c r="K644" s="3"/>
      <c r="L644" s="3"/>
      <c r="O644" s="227"/>
      <c r="Q644" s="94"/>
      <c r="R644" s="94"/>
      <c r="S644" s="94"/>
      <c r="T644" s="94"/>
    </row>
    <row r="645" ht="15.75" customHeight="1">
      <c r="A645" s="234"/>
      <c r="B645" s="222"/>
      <c r="C645" s="223"/>
      <c r="D645" s="231"/>
      <c r="E645" s="3"/>
      <c r="F645" s="3"/>
      <c r="G645" s="3"/>
      <c r="H645" s="3"/>
      <c r="J645" s="226"/>
      <c r="K645" s="3"/>
      <c r="L645" s="3"/>
      <c r="O645" s="227"/>
      <c r="Q645" s="94"/>
      <c r="R645" s="94"/>
      <c r="S645" s="94"/>
      <c r="T645" s="94"/>
    </row>
    <row r="646" ht="15.75" customHeight="1">
      <c r="A646" s="234"/>
      <c r="B646" s="222"/>
      <c r="C646" s="223"/>
      <c r="D646" s="231"/>
      <c r="E646" s="3"/>
      <c r="F646" s="3"/>
      <c r="G646" s="3"/>
      <c r="H646" s="3"/>
      <c r="J646" s="226"/>
      <c r="K646" s="3"/>
      <c r="L646" s="3"/>
      <c r="O646" s="227"/>
      <c r="Q646" s="94"/>
      <c r="R646" s="94"/>
      <c r="S646" s="94"/>
      <c r="T646" s="94"/>
    </row>
    <row r="647" ht="15.75" customHeight="1">
      <c r="A647" s="234"/>
      <c r="B647" s="222"/>
      <c r="C647" s="223"/>
      <c r="D647" s="231"/>
      <c r="E647" s="3"/>
      <c r="F647" s="3"/>
      <c r="G647" s="3"/>
      <c r="H647" s="3"/>
      <c r="J647" s="226"/>
      <c r="K647" s="3"/>
      <c r="L647" s="3"/>
      <c r="O647" s="227"/>
      <c r="Q647" s="94"/>
      <c r="R647" s="94"/>
      <c r="S647" s="94"/>
      <c r="T647" s="94"/>
    </row>
    <row r="648" ht="15.75" customHeight="1">
      <c r="A648" s="234"/>
      <c r="B648" s="222"/>
      <c r="C648" s="223"/>
      <c r="D648" s="231"/>
      <c r="E648" s="3"/>
      <c r="F648" s="3"/>
      <c r="G648" s="3"/>
      <c r="H648" s="3"/>
      <c r="J648" s="226"/>
      <c r="K648" s="3"/>
      <c r="L648" s="3"/>
      <c r="O648" s="227"/>
      <c r="Q648" s="94"/>
      <c r="R648" s="94"/>
      <c r="S648" s="94"/>
      <c r="T648" s="94"/>
    </row>
    <row r="649" ht="15.75" customHeight="1">
      <c r="A649" s="234"/>
      <c r="B649" s="222"/>
      <c r="C649" s="223"/>
      <c r="D649" s="231"/>
      <c r="E649" s="3"/>
      <c r="F649" s="3"/>
      <c r="G649" s="3"/>
      <c r="H649" s="3"/>
      <c r="J649" s="226"/>
      <c r="K649" s="3"/>
      <c r="L649" s="3"/>
      <c r="O649" s="227"/>
      <c r="Q649" s="94"/>
      <c r="R649" s="94"/>
      <c r="S649" s="94"/>
      <c r="T649" s="94"/>
    </row>
    <row r="650" ht="15.75" customHeight="1">
      <c r="A650" s="234"/>
      <c r="B650" s="222"/>
      <c r="C650" s="223"/>
      <c r="D650" s="231"/>
      <c r="E650" s="3"/>
      <c r="F650" s="3"/>
      <c r="G650" s="3"/>
      <c r="H650" s="3"/>
      <c r="J650" s="226"/>
      <c r="K650" s="3"/>
      <c r="L650" s="3"/>
      <c r="O650" s="227"/>
      <c r="Q650" s="94"/>
      <c r="R650" s="94"/>
      <c r="S650" s="94"/>
      <c r="T650" s="94"/>
    </row>
    <row r="651" ht="15.75" customHeight="1">
      <c r="A651" s="234"/>
      <c r="B651" s="222"/>
      <c r="C651" s="223"/>
      <c r="D651" s="231"/>
      <c r="E651" s="3"/>
      <c r="F651" s="3"/>
      <c r="G651" s="3"/>
      <c r="H651" s="3"/>
      <c r="J651" s="226"/>
      <c r="K651" s="3"/>
      <c r="L651" s="3"/>
      <c r="O651" s="227"/>
      <c r="Q651" s="94"/>
      <c r="R651" s="94"/>
      <c r="S651" s="94"/>
      <c r="T651" s="94"/>
    </row>
    <row r="652" ht="15.75" customHeight="1">
      <c r="A652" s="234"/>
      <c r="B652" s="222"/>
      <c r="C652" s="223"/>
      <c r="D652" s="231"/>
      <c r="E652" s="3"/>
      <c r="F652" s="3"/>
      <c r="G652" s="3"/>
      <c r="H652" s="3"/>
      <c r="J652" s="226"/>
      <c r="K652" s="3"/>
      <c r="L652" s="3"/>
      <c r="O652" s="227"/>
      <c r="Q652" s="94"/>
      <c r="R652" s="94"/>
      <c r="S652" s="94"/>
      <c r="T652" s="94"/>
    </row>
    <row r="653" ht="15.75" customHeight="1">
      <c r="A653" s="234"/>
      <c r="B653" s="222"/>
      <c r="C653" s="223"/>
      <c r="D653" s="231"/>
      <c r="E653" s="3"/>
      <c r="F653" s="3"/>
      <c r="G653" s="3"/>
      <c r="H653" s="3"/>
      <c r="J653" s="226"/>
      <c r="K653" s="3"/>
      <c r="L653" s="3"/>
      <c r="O653" s="227"/>
      <c r="Q653" s="94"/>
      <c r="R653" s="94"/>
      <c r="S653" s="94"/>
      <c r="T653" s="94"/>
    </row>
    <row r="654" ht="15.75" customHeight="1">
      <c r="A654" s="234"/>
      <c r="B654" s="222"/>
      <c r="C654" s="223"/>
      <c r="D654" s="231"/>
      <c r="E654" s="3"/>
      <c r="F654" s="3"/>
      <c r="G654" s="3"/>
      <c r="H654" s="3"/>
      <c r="J654" s="226"/>
      <c r="K654" s="3"/>
      <c r="L654" s="3"/>
      <c r="O654" s="227"/>
      <c r="Q654" s="94"/>
      <c r="R654" s="94"/>
      <c r="S654" s="94"/>
      <c r="T654" s="94"/>
    </row>
    <row r="655" ht="15.75" customHeight="1">
      <c r="A655" s="234"/>
      <c r="B655" s="222"/>
      <c r="C655" s="223"/>
      <c r="D655" s="231"/>
      <c r="E655" s="3"/>
      <c r="F655" s="3"/>
      <c r="G655" s="3"/>
      <c r="H655" s="3"/>
      <c r="J655" s="226"/>
      <c r="K655" s="3"/>
      <c r="L655" s="3"/>
      <c r="O655" s="227"/>
      <c r="Q655" s="94"/>
      <c r="R655" s="94"/>
      <c r="S655" s="94"/>
      <c r="T655" s="94"/>
    </row>
    <row r="656" ht="15.75" customHeight="1">
      <c r="A656" s="234"/>
      <c r="B656" s="222"/>
      <c r="C656" s="223"/>
      <c r="D656" s="231"/>
      <c r="E656" s="3"/>
      <c r="F656" s="3"/>
      <c r="G656" s="3"/>
      <c r="H656" s="3"/>
      <c r="J656" s="226"/>
      <c r="K656" s="3"/>
      <c r="L656" s="3"/>
      <c r="O656" s="227"/>
      <c r="Q656" s="94"/>
      <c r="R656" s="94"/>
      <c r="S656" s="94"/>
      <c r="T656" s="94"/>
    </row>
    <row r="657" ht="15.75" customHeight="1">
      <c r="A657" s="234"/>
      <c r="B657" s="222"/>
      <c r="C657" s="223"/>
      <c r="D657" s="231"/>
      <c r="E657" s="3"/>
      <c r="F657" s="3"/>
      <c r="G657" s="3"/>
      <c r="H657" s="3"/>
      <c r="J657" s="226"/>
      <c r="K657" s="3"/>
      <c r="L657" s="3"/>
      <c r="O657" s="227"/>
      <c r="Q657" s="94"/>
      <c r="R657" s="94"/>
      <c r="S657" s="94"/>
      <c r="T657" s="94"/>
    </row>
    <row r="658" ht="15.75" customHeight="1">
      <c r="A658" s="234"/>
      <c r="B658" s="222"/>
      <c r="C658" s="223"/>
      <c r="D658" s="231"/>
      <c r="E658" s="3"/>
      <c r="F658" s="3"/>
      <c r="G658" s="3"/>
      <c r="H658" s="3"/>
      <c r="J658" s="226"/>
      <c r="K658" s="3"/>
      <c r="L658" s="3"/>
      <c r="O658" s="227"/>
      <c r="Q658" s="94"/>
      <c r="R658" s="94"/>
      <c r="S658" s="94"/>
      <c r="T658" s="94"/>
    </row>
    <row r="659" ht="15.75" customHeight="1">
      <c r="A659" s="234"/>
      <c r="B659" s="222"/>
      <c r="C659" s="223"/>
      <c r="D659" s="231"/>
      <c r="E659" s="3"/>
      <c r="F659" s="3"/>
      <c r="G659" s="3"/>
      <c r="H659" s="3"/>
      <c r="J659" s="226"/>
      <c r="K659" s="3"/>
      <c r="L659" s="3"/>
      <c r="O659" s="227"/>
      <c r="Q659" s="94"/>
      <c r="R659" s="94"/>
      <c r="S659" s="94"/>
      <c r="T659" s="94"/>
    </row>
    <row r="660" ht="15.75" customHeight="1">
      <c r="A660" s="234"/>
      <c r="B660" s="222"/>
      <c r="C660" s="223"/>
      <c r="D660" s="231"/>
      <c r="E660" s="3"/>
      <c r="F660" s="3"/>
      <c r="G660" s="3"/>
      <c r="H660" s="3"/>
      <c r="J660" s="226"/>
      <c r="K660" s="3"/>
      <c r="L660" s="3"/>
      <c r="O660" s="227"/>
      <c r="Q660" s="94"/>
      <c r="R660" s="94"/>
      <c r="S660" s="94"/>
      <c r="T660" s="94"/>
    </row>
    <row r="661" ht="15.75" customHeight="1">
      <c r="A661" s="234"/>
      <c r="B661" s="222"/>
      <c r="C661" s="223"/>
      <c r="D661" s="231"/>
      <c r="E661" s="3"/>
      <c r="F661" s="3"/>
      <c r="G661" s="3"/>
      <c r="H661" s="3"/>
      <c r="J661" s="226"/>
      <c r="K661" s="3"/>
      <c r="L661" s="3"/>
      <c r="O661" s="227"/>
      <c r="Q661" s="94"/>
      <c r="R661" s="94"/>
      <c r="S661" s="94"/>
      <c r="T661" s="94"/>
    </row>
    <row r="662" ht="15.75" customHeight="1">
      <c r="A662" s="234"/>
      <c r="B662" s="222"/>
      <c r="C662" s="223"/>
      <c r="D662" s="231"/>
      <c r="E662" s="3"/>
      <c r="F662" s="3"/>
      <c r="G662" s="3"/>
      <c r="H662" s="3"/>
      <c r="J662" s="226"/>
      <c r="K662" s="3"/>
      <c r="L662" s="3"/>
      <c r="O662" s="227"/>
      <c r="Q662" s="94"/>
      <c r="R662" s="94"/>
      <c r="S662" s="94"/>
      <c r="T662" s="94"/>
    </row>
    <row r="663" ht="15.75" customHeight="1">
      <c r="A663" s="234"/>
      <c r="B663" s="222"/>
      <c r="C663" s="223"/>
      <c r="D663" s="231"/>
      <c r="E663" s="3"/>
      <c r="F663" s="3"/>
      <c r="G663" s="3"/>
      <c r="H663" s="3"/>
      <c r="J663" s="226"/>
      <c r="K663" s="3"/>
      <c r="L663" s="3"/>
      <c r="O663" s="227"/>
      <c r="Q663" s="94"/>
      <c r="R663" s="94"/>
      <c r="S663" s="94"/>
      <c r="T663" s="94"/>
    </row>
    <row r="664" ht="15.75" customHeight="1">
      <c r="A664" s="234"/>
      <c r="B664" s="222"/>
      <c r="C664" s="223"/>
      <c r="D664" s="231"/>
      <c r="E664" s="3"/>
      <c r="F664" s="3"/>
      <c r="G664" s="3"/>
      <c r="H664" s="3"/>
      <c r="J664" s="226"/>
      <c r="K664" s="3"/>
      <c r="L664" s="3"/>
      <c r="O664" s="227"/>
      <c r="Q664" s="94"/>
      <c r="R664" s="94"/>
      <c r="S664" s="94"/>
      <c r="T664" s="94"/>
    </row>
    <row r="665" ht="15.75" customHeight="1">
      <c r="A665" s="234"/>
      <c r="B665" s="222"/>
      <c r="C665" s="223"/>
      <c r="D665" s="231"/>
      <c r="E665" s="3"/>
      <c r="F665" s="3"/>
      <c r="G665" s="3"/>
      <c r="H665" s="3"/>
      <c r="J665" s="226"/>
      <c r="K665" s="3"/>
      <c r="L665" s="3"/>
      <c r="O665" s="227"/>
      <c r="Q665" s="94"/>
      <c r="R665" s="94"/>
      <c r="S665" s="94"/>
      <c r="T665" s="94"/>
    </row>
    <row r="666" ht="15.75" customHeight="1">
      <c r="A666" s="234"/>
      <c r="B666" s="222"/>
      <c r="C666" s="223"/>
      <c r="D666" s="231"/>
      <c r="E666" s="3"/>
      <c r="F666" s="3"/>
      <c r="G666" s="3"/>
      <c r="H666" s="3"/>
      <c r="J666" s="226"/>
      <c r="K666" s="3"/>
      <c r="L666" s="3"/>
      <c r="O666" s="227"/>
      <c r="Q666" s="94"/>
      <c r="R666" s="94"/>
      <c r="S666" s="94"/>
      <c r="T666" s="94"/>
    </row>
    <row r="667" ht="15.75" customHeight="1">
      <c r="A667" s="234"/>
      <c r="B667" s="222"/>
      <c r="C667" s="223"/>
      <c r="D667" s="231"/>
      <c r="E667" s="3"/>
      <c r="F667" s="3"/>
      <c r="G667" s="3"/>
      <c r="H667" s="3"/>
      <c r="J667" s="226"/>
      <c r="K667" s="3"/>
      <c r="L667" s="3"/>
      <c r="O667" s="227"/>
      <c r="Q667" s="94"/>
      <c r="R667" s="94"/>
      <c r="S667" s="94"/>
      <c r="T667" s="94"/>
    </row>
    <row r="668" ht="15.75" customHeight="1">
      <c r="A668" s="234"/>
      <c r="B668" s="222"/>
      <c r="C668" s="223"/>
      <c r="D668" s="231"/>
      <c r="E668" s="3"/>
      <c r="F668" s="3"/>
      <c r="G668" s="3"/>
      <c r="H668" s="3"/>
      <c r="J668" s="226"/>
      <c r="K668" s="3"/>
      <c r="L668" s="3"/>
      <c r="O668" s="227"/>
      <c r="Q668" s="94"/>
      <c r="R668" s="94"/>
      <c r="S668" s="94"/>
      <c r="T668" s="94"/>
    </row>
    <row r="669" ht="15.75" customHeight="1">
      <c r="A669" s="234"/>
      <c r="B669" s="222"/>
      <c r="C669" s="223"/>
      <c r="D669" s="231"/>
      <c r="E669" s="3"/>
      <c r="F669" s="3"/>
      <c r="G669" s="3"/>
      <c r="H669" s="3"/>
      <c r="J669" s="226"/>
      <c r="K669" s="3"/>
      <c r="L669" s="3"/>
      <c r="O669" s="227"/>
      <c r="Q669" s="94"/>
      <c r="R669" s="94"/>
      <c r="S669" s="94"/>
      <c r="T669" s="94"/>
    </row>
    <row r="670" ht="15.75" customHeight="1">
      <c r="A670" s="234"/>
      <c r="B670" s="222"/>
      <c r="C670" s="223"/>
      <c r="D670" s="231"/>
      <c r="E670" s="3"/>
      <c r="F670" s="3"/>
      <c r="G670" s="3"/>
      <c r="H670" s="3"/>
      <c r="J670" s="226"/>
      <c r="K670" s="3"/>
      <c r="L670" s="3"/>
      <c r="O670" s="227"/>
      <c r="Q670" s="94"/>
      <c r="R670" s="94"/>
      <c r="S670" s="94"/>
      <c r="T670" s="94"/>
    </row>
    <row r="671" ht="15.75" customHeight="1">
      <c r="A671" s="234"/>
      <c r="B671" s="222"/>
      <c r="C671" s="223"/>
      <c r="D671" s="231"/>
      <c r="E671" s="3"/>
      <c r="F671" s="3"/>
      <c r="G671" s="3"/>
      <c r="H671" s="3"/>
      <c r="J671" s="226"/>
      <c r="K671" s="3"/>
      <c r="L671" s="3"/>
      <c r="O671" s="227"/>
      <c r="Q671" s="94"/>
      <c r="R671" s="94"/>
      <c r="S671" s="94"/>
      <c r="T671" s="94"/>
    </row>
    <row r="672" ht="15.75" customHeight="1">
      <c r="A672" s="234"/>
      <c r="B672" s="222"/>
      <c r="C672" s="223"/>
      <c r="D672" s="231"/>
      <c r="E672" s="3"/>
      <c r="F672" s="3"/>
      <c r="G672" s="3"/>
      <c r="H672" s="3"/>
      <c r="J672" s="226"/>
      <c r="K672" s="3"/>
      <c r="L672" s="3"/>
      <c r="O672" s="227"/>
      <c r="Q672" s="94"/>
      <c r="R672" s="94"/>
      <c r="S672" s="94"/>
      <c r="T672" s="94"/>
    </row>
    <row r="673" ht="15.75" customHeight="1">
      <c r="A673" s="234"/>
      <c r="B673" s="222"/>
      <c r="C673" s="223"/>
      <c r="D673" s="231"/>
      <c r="E673" s="3"/>
      <c r="F673" s="3"/>
      <c r="G673" s="3"/>
      <c r="H673" s="3"/>
      <c r="J673" s="226"/>
      <c r="K673" s="3"/>
      <c r="L673" s="3"/>
      <c r="O673" s="227"/>
      <c r="Q673" s="94"/>
      <c r="R673" s="94"/>
      <c r="S673" s="94"/>
      <c r="T673" s="94"/>
    </row>
    <row r="674" ht="15.75" customHeight="1">
      <c r="A674" s="234"/>
      <c r="B674" s="222"/>
      <c r="C674" s="223"/>
      <c r="D674" s="231"/>
      <c r="E674" s="3"/>
      <c r="F674" s="3"/>
      <c r="G674" s="3"/>
      <c r="H674" s="3"/>
      <c r="J674" s="226"/>
      <c r="K674" s="3"/>
      <c r="L674" s="3"/>
      <c r="O674" s="227"/>
      <c r="Q674" s="94"/>
      <c r="R674" s="94"/>
      <c r="S674" s="94"/>
      <c r="T674" s="94"/>
    </row>
    <row r="675" ht="15.75" customHeight="1">
      <c r="A675" s="234"/>
      <c r="B675" s="222"/>
      <c r="C675" s="223"/>
      <c r="D675" s="231"/>
      <c r="E675" s="3"/>
      <c r="F675" s="3"/>
      <c r="G675" s="3"/>
      <c r="H675" s="3"/>
      <c r="J675" s="226"/>
      <c r="K675" s="3"/>
      <c r="L675" s="3"/>
      <c r="O675" s="227"/>
      <c r="Q675" s="94"/>
      <c r="R675" s="94"/>
      <c r="S675" s="94"/>
      <c r="T675" s="94"/>
    </row>
    <row r="676" ht="15.75" customHeight="1">
      <c r="A676" s="234"/>
      <c r="B676" s="222"/>
      <c r="C676" s="223"/>
      <c r="D676" s="231"/>
      <c r="E676" s="3"/>
      <c r="F676" s="3"/>
      <c r="G676" s="3"/>
      <c r="H676" s="3"/>
      <c r="J676" s="226"/>
      <c r="K676" s="3"/>
      <c r="L676" s="3"/>
      <c r="O676" s="227"/>
      <c r="Q676" s="94"/>
      <c r="R676" s="94"/>
      <c r="S676" s="94"/>
      <c r="T676" s="94"/>
    </row>
    <row r="677" ht="15.75" customHeight="1">
      <c r="A677" s="234"/>
      <c r="B677" s="222"/>
      <c r="C677" s="223"/>
      <c r="D677" s="231"/>
      <c r="E677" s="3"/>
      <c r="F677" s="3"/>
      <c r="G677" s="3"/>
      <c r="H677" s="3"/>
      <c r="J677" s="226"/>
      <c r="K677" s="3"/>
      <c r="L677" s="3"/>
      <c r="O677" s="227"/>
      <c r="Q677" s="94"/>
      <c r="R677" s="94"/>
      <c r="S677" s="94"/>
      <c r="T677" s="94"/>
    </row>
    <row r="678" ht="15.75" customHeight="1">
      <c r="A678" s="234"/>
      <c r="B678" s="222"/>
      <c r="C678" s="223"/>
      <c r="D678" s="231"/>
      <c r="E678" s="3"/>
      <c r="F678" s="3"/>
      <c r="G678" s="3"/>
      <c r="H678" s="3"/>
      <c r="J678" s="226"/>
      <c r="K678" s="3"/>
      <c r="L678" s="3"/>
      <c r="O678" s="227"/>
      <c r="Q678" s="94"/>
      <c r="R678" s="94"/>
      <c r="S678" s="94"/>
      <c r="T678" s="94"/>
    </row>
    <row r="679" ht="15.75" customHeight="1">
      <c r="A679" s="234"/>
      <c r="B679" s="222"/>
      <c r="C679" s="223"/>
      <c r="D679" s="231"/>
      <c r="E679" s="3"/>
      <c r="F679" s="3"/>
      <c r="G679" s="3"/>
      <c r="H679" s="3"/>
      <c r="J679" s="226"/>
      <c r="K679" s="3"/>
      <c r="L679" s="3"/>
      <c r="O679" s="227"/>
      <c r="Q679" s="94"/>
      <c r="R679" s="94"/>
      <c r="S679" s="94"/>
      <c r="T679" s="94"/>
    </row>
    <row r="680" ht="15.75" customHeight="1">
      <c r="A680" s="234"/>
      <c r="B680" s="222"/>
      <c r="C680" s="223"/>
      <c r="D680" s="231"/>
      <c r="E680" s="3"/>
      <c r="F680" s="3"/>
      <c r="G680" s="3"/>
      <c r="H680" s="3"/>
      <c r="J680" s="226"/>
      <c r="K680" s="3"/>
      <c r="L680" s="3"/>
      <c r="O680" s="227"/>
      <c r="Q680" s="94"/>
      <c r="R680" s="94"/>
      <c r="S680" s="94"/>
      <c r="T680" s="94"/>
    </row>
    <row r="681" ht="15.75" customHeight="1">
      <c r="A681" s="234"/>
      <c r="B681" s="222"/>
      <c r="C681" s="223"/>
      <c r="D681" s="231"/>
      <c r="E681" s="3"/>
      <c r="F681" s="3"/>
      <c r="G681" s="3"/>
      <c r="H681" s="3"/>
      <c r="J681" s="226"/>
      <c r="K681" s="3"/>
      <c r="L681" s="3"/>
      <c r="O681" s="227"/>
      <c r="Q681" s="94"/>
      <c r="R681" s="94"/>
      <c r="S681" s="94"/>
      <c r="T681" s="94"/>
    </row>
    <row r="682" ht="15.75" customHeight="1">
      <c r="A682" s="234"/>
      <c r="B682" s="222"/>
      <c r="C682" s="223"/>
      <c r="D682" s="231"/>
      <c r="E682" s="3"/>
      <c r="F682" s="3"/>
      <c r="G682" s="3"/>
      <c r="H682" s="3"/>
      <c r="J682" s="226"/>
      <c r="K682" s="3"/>
      <c r="L682" s="3"/>
      <c r="O682" s="227"/>
      <c r="Q682" s="94"/>
      <c r="R682" s="94"/>
      <c r="S682" s="94"/>
      <c r="T682" s="94"/>
    </row>
    <row r="683" ht="15.75" customHeight="1">
      <c r="A683" s="234"/>
      <c r="B683" s="222"/>
      <c r="C683" s="223"/>
      <c r="D683" s="231"/>
      <c r="E683" s="3"/>
      <c r="F683" s="3"/>
      <c r="G683" s="3"/>
      <c r="H683" s="3"/>
      <c r="J683" s="226"/>
      <c r="K683" s="3"/>
      <c r="L683" s="3"/>
      <c r="O683" s="227"/>
      <c r="Q683" s="94"/>
      <c r="R683" s="94"/>
      <c r="S683" s="94"/>
      <c r="T683" s="94"/>
    </row>
    <row r="684" ht="15.75" customHeight="1">
      <c r="A684" s="234"/>
      <c r="B684" s="222"/>
      <c r="C684" s="223"/>
      <c r="D684" s="231"/>
      <c r="E684" s="3"/>
      <c r="F684" s="3"/>
      <c r="G684" s="3"/>
      <c r="H684" s="3"/>
      <c r="J684" s="226"/>
      <c r="K684" s="3"/>
      <c r="L684" s="3"/>
      <c r="O684" s="227"/>
      <c r="Q684" s="94"/>
      <c r="R684" s="94"/>
      <c r="S684" s="94"/>
      <c r="T684" s="94"/>
    </row>
    <row r="685" ht="15.75" customHeight="1">
      <c r="A685" s="234"/>
      <c r="B685" s="222"/>
      <c r="C685" s="223"/>
      <c r="D685" s="231"/>
      <c r="E685" s="3"/>
      <c r="F685" s="3"/>
      <c r="G685" s="3"/>
      <c r="H685" s="3"/>
      <c r="J685" s="226"/>
      <c r="K685" s="3"/>
      <c r="L685" s="3"/>
      <c r="O685" s="227"/>
      <c r="Q685" s="94"/>
      <c r="R685" s="94"/>
      <c r="S685" s="94"/>
      <c r="T685" s="94"/>
    </row>
    <row r="686" ht="15.75" customHeight="1">
      <c r="A686" s="234"/>
      <c r="B686" s="222"/>
      <c r="C686" s="223"/>
      <c r="D686" s="231"/>
      <c r="E686" s="3"/>
      <c r="F686" s="3"/>
      <c r="G686" s="3"/>
      <c r="H686" s="3"/>
      <c r="J686" s="226"/>
      <c r="K686" s="3"/>
      <c r="L686" s="3"/>
      <c r="O686" s="227"/>
      <c r="Q686" s="94"/>
      <c r="R686" s="94"/>
      <c r="S686" s="94"/>
      <c r="T686" s="94"/>
    </row>
    <row r="687" ht="15.75" customHeight="1">
      <c r="A687" s="234"/>
      <c r="B687" s="222"/>
      <c r="C687" s="223"/>
      <c r="D687" s="231"/>
      <c r="E687" s="3"/>
      <c r="F687" s="3"/>
      <c r="G687" s="3"/>
      <c r="H687" s="3"/>
      <c r="J687" s="226"/>
      <c r="K687" s="3"/>
      <c r="L687" s="3"/>
      <c r="O687" s="227"/>
      <c r="Q687" s="94"/>
      <c r="R687" s="94"/>
      <c r="S687" s="94"/>
      <c r="T687" s="94"/>
    </row>
    <row r="688" ht="15.75" customHeight="1">
      <c r="A688" s="234"/>
      <c r="B688" s="222"/>
      <c r="C688" s="223"/>
      <c r="D688" s="231"/>
      <c r="E688" s="3"/>
      <c r="F688" s="3"/>
      <c r="G688" s="3"/>
      <c r="H688" s="3"/>
      <c r="J688" s="226"/>
      <c r="K688" s="3"/>
      <c r="L688" s="3"/>
      <c r="O688" s="227"/>
      <c r="Q688" s="94"/>
      <c r="R688" s="94"/>
      <c r="S688" s="94"/>
      <c r="T688" s="94"/>
    </row>
    <row r="689" ht="15.75" customHeight="1">
      <c r="A689" s="234"/>
      <c r="B689" s="222"/>
      <c r="C689" s="223"/>
      <c r="D689" s="231"/>
      <c r="E689" s="3"/>
      <c r="F689" s="3"/>
      <c r="G689" s="3"/>
      <c r="H689" s="3"/>
      <c r="J689" s="226"/>
      <c r="K689" s="3"/>
      <c r="L689" s="3"/>
      <c r="O689" s="227"/>
      <c r="Q689" s="94"/>
      <c r="R689" s="94"/>
      <c r="S689" s="94"/>
      <c r="T689" s="94"/>
    </row>
    <row r="690" ht="15.75" customHeight="1">
      <c r="A690" s="234"/>
      <c r="B690" s="222"/>
      <c r="C690" s="223"/>
      <c r="D690" s="231"/>
      <c r="E690" s="3"/>
      <c r="F690" s="3"/>
      <c r="G690" s="3"/>
      <c r="H690" s="3"/>
      <c r="J690" s="226"/>
      <c r="K690" s="3"/>
      <c r="L690" s="3"/>
      <c r="O690" s="227"/>
      <c r="Q690" s="94"/>
      <c r="R690" s="94"/>
      <c r="S690" s="94"/>
      <c r="T690" s="94"/>
    </row>
    <row r="691" ht="15.75" customHeight="1">
      <c r="A691" s="234"/>
      <c r="B691" s="222"/>
      <c r="C691" s="223"/>
      <c r="D691" s="231"/>
      <c r="E691" s="3"/>
      <c r="F691" s="3"/>
      <c r="G691" s="3"/>
      <c r="H691" s="3"/>
      <c r="J691" s="226"/>
      <c r="K691" s="3"/>
      <c r="L691" s="3"/>
      <c r="O691" s="227"/>
      <c r="Q691" s="94"/>
      <c r="R691" s="94"/>
      <c r="S691" s="94"/>
      <c r="T691" s="94"/>
    </row>
    <row r="692" ht="15.75" customHeight="1">
      <c r="A692" s="234"/>
      <c r="B692" s="222"/>
      <c r="C692" s="223"/>
      <c r="D692" s="231"/>
      <c r="E692" s="3"/>
      <c r="F692" s="3"/>
      <c r="G692" s="3"/>
      <c r="H692" s="3"/>
      <c r="J692" s="226"/>
      <c r="K692" s="3"/>
      <c r="L692" s="3"/>
      <c r="O692" s="227"/>
      <c r="Q692" s="94"/>
      <c r="R692" s="94"/>
      <c r="S692" s="94"/>
      <c r="T692" s="94"/>
    </row>
    <row r="693" ht="15.75" customHeight="1">
      <c r="A693" s="234"/>
      <c r="B693" s="222"/>
      <c r="C693" s="223"/>
      <c r="D693" s="231"/>
      <c r="E693" s="3"/>
      <c r="F693" s="3"/>
      <c r="G693" s="3"/>
      <c r="H693" s="3"/>
      <c r="J693" s="226"/>
      <c r="K693" s="3"/>
      <c r="L693" s="3"/>
      <c r="O693" s="227"/>
      <c r="Q693" s="94"/>
      <c r="R693" s="94"/>
      <c r="S693" s="94"/>
      <c r="T693" s="94"/>
    </row>
    <row r="694" ht="15.75" customHeight="1">
      <c r="A694" s="234"/>
      <c r="B694" s="222"/>
      <c r="C694" s="223"/>
      <c r="D694" s="231"/>
      <c r="E694" s="3"/>
      <c r="F694" s="3"/>
      <c r="G694" s="3"/>
      <c r="H694" s="3"/>
      <c r="J694" s="226"/>
      <c r="K694" s="3"/>
      <c r="L694" s="3"/>
      <c r="O694" s="227"/>
      <c r="Q694" s="94"/>
      <c r="R694" s="94"/>
      <c r="S694" s="94"/>
      <c r="T694" s="94"/>
    </row>
    <row r="695" ht="15.75" customHeight="1">
      <c r="A695" s="234"/>
      <c r="B695" s="222"/>
      <c r="C695" s="223"/>
      <c r="D695" s="231"/>
      <c r="E695" s="3"/>
      <c r="F695" s="3"/>
      <c r="G695" s="3"/>
      <c r="H695" s="3"/>
      <c r="J695" s="226"/>
      <c r="K695" s="3"/>
      <c r="L695" s="3"/>
      <c r="O695" s="227"/>
      <c r="Q695" s="94"/>
      <c r="R695" s="94"/>
      <c r="S695" s="94"/>
      <c r="T695" s="94"/>
    </row>
    <row r="696" ht="15.75" customHeight="1">
      <c r="A696" s="234"/>
      <c r="B696" s="222"/>
      <c r="C696" s="223"/>
      <c r="D696" s="231"/>
      <c r="E696" s="3"/>
      <c r="F696" s="3"/>
      <c r="G696" s="3"/>
      <c r="H696" s="3"/>
      <c r="J696" s="226"/>
      <c r="K696" s="3"/>
      <c r="L696" s="3"/>
      <c r="O696" s="227"/>
      <c r="Q696" s="94"/>
      <c r="R696" s="94"/>
      <c r="S696" s="94"/>
      <c r="T696" s="94"/>
    </row>
    <row r="697" ht="15.75" customHeight="1">
      <c r="A697" s="234"/>
      <c r="B697" s="222"/>
      <c r="C697" s="223"/>
      <c r="D697" s="231"/>
      <c r="E697" s="3"/>
      <c r="F697" s="3"/>
      <c r="G697" s="3"/>
      <c r="H697" s="3"/>
      <c r="J697" s="226"/>
      <c r="K697" s="3"/>
      <c r="L697" s="3"/>
      <c r="O697" s="227"/>
      <c r="Q697" s="94"/>
      <c r="R697" s="94"/>
      <c r="S697" s="94"/>
      <c r="T697" s="94"/>
    </row>
    <row r="698" ht="15.75" customHeight="1">
      <c r="A698" s="234"/>
      <c r="B698" s="222"/>
      <c r="C698" s="223"/>
      <c r="D698" s="231"/>
      <c r="E698" s="3"/>
      <c r="F698" s="3"/>
      <c r="G698" s="3"/>
      <c r="H698" s="3"/>
      <c r="J698" s="226"/>
      <c r="K698" s="3"/>
      <c r="L698" s="3"/>
      <c r="O698" s="227"/>
      <c r="Q698" s="94"/>
      <c r="R698" s="94"/>
      <c r="S698" s="94"/>
      <c r="T698" s="94"/>
    </row>
    <row r="699" ht="15.75" customHeight="1">
      <c r="A699" s="234"/>
      <c r="B699" s="222"/>
      <c r="C699" s="223"/>
      <c r="D699" s="231"/>
      <c r="E699" s="3"/>
      <c r="F699" s="3"/>
      <c r="G699" s="3"/>
      <c r="H699" s="3"/>
      <c r="J699" s="226"/>
      <c r="K699" s="3"/>
      <c r="L699" s="3"/>
      <c r="O699" s="227"/>
      <c r="Q699" s="94"/>
      <c r="R699" s="94"/>
      <c r="S699" s="94"/>
      <c r="T699" s="94"/>
    </row>
    <row r="700" ht="15.75" customHeight="1">
      <c r="A700" s="234"/>
      <c r="B700" s="222"/>
      <c r="C700" s="223"/>
      <c r="D700" s="231"/>
      <c r="E700" s="3"/>
      <c r="F700" s="3"/>
      <c r="G700" s="3"/>
      <c r="H700" s="3"/>
      <c r="J700" s="226"/>
      <c r="K700" s="3"/>
      <c r="L700" s="3"/>
      <c r="O700" s="227"/>
      <c r="Q700" s="94"/>
      <c r="R700" s="94"/>
      <c r="S700" s="94"/>
      <c r="T700" s="94"/>
    </row>
    <row r="701" ht="15.75" customHeight="1">
      <c r="A701" s="234"/>
      <c r="B701" s="222"/>
      <c r="C701" s="223"/>
      <c r="D701" s="231"/>
      <c r="E701" s="3"/>
      <c r="F701" s="3"/>
      <c r="G701" s="3"/>
      <c r="H701" s="3"/>
      <c r="J701" s="226"/>
      <c r="K701" s="3"/>
      <c r="L701" s="3"/>
      <c r="O701" s="227"/>
      <c r="Q701" s="94"/>
      <c r="R701" s="94"/>
      <c r="S701" s="94"/>
      <c r="T701" s="94"/>
    </row>
    <row r="702" ht="15.75" customHeight="1">
      <c r="A702" s="234"/>
      <c r="B702" s="222"/>
      <c r="C702" s="223"/>
      <c r="D702" s="231"/>
      <c r="E702" s="3"/>
      <c r="F702" s="3"/>
      <c r="G702" s="3"/>
      <c r="H702" s="3"/>
      <c r="J702" s="226"/>
      <c r="K702" s="3"/>
      <c r="L702" s="3"/>
      <c r="O702" s="227"/>
      <c r="Q702" s="94"/>
      <c r="R702" s="94"/>
      <c r="S702" s="94"/>
      <c r="T702" s="94"/>
    </row>
    <row r="703" ht="15.75" customHeight="1">
      <c r="A703" s="234"/>
      <c r="B703" s="222"/>
      <c r="C703" s="223"/>
      <c r="D703" s="231"/>
      <c r="E703" s="3"/>
      <c r="F703" s="3"/>
      <c r="G703" s="3"/>
      <c r="H703" s="3"/>
      <c r="J703" s="226"/>
      <c r="K703" s="3"/>
      <c r="L703" s="3"/>
      <c r="O703" s="227"/>
      <c r="Q703" s="94"/>
      <c r="R703" s="94"/>
      <c r="S703" s="94"/>
      <c r="T703" s="94"/>
    </row>
    <row r="704" ht="15.75" customHeight="1">
      <c r="A704" s="234"/>
      <c r="B704" s="222"/>
      <c r="C704" s="223"/>
      <c r="D704" s="231"/>
      <c r="E704" s="3"/>
      <c r="F704" s="3"/>
      <c r="G704" s="3"/>
      <c r="H704" s="3"/>
      <c r="J704" s="226"/>
      <c r="K704" s="3"/>
      <c r="L704" s="3"/>
      <c r="O704" s="227"/>
      <c r="Q704" s="94"/>
      <c r="R704" s="94"/>
      <c r="S704" s="94"/>
      <c r="T704" s="94"/>
    </row>
    <row r="705" ht="15.75" customHeight="1">
      <c r="A705" s="234"/>
      <c r="B705" s="222"/>
      <c r="C705" s="223"/>
      <c r="D705" s="231"/>
      <c r="E705" s="3"/>
      <c r="F705" s="3"/>
      <c r="G705" s="3"/>
      <c r="H705" s="3"/>
      <c r="J705" s="226"/>
      <c r="K705" s="3"/>
      <c r="L705" s="3"/>
      <c r="O705" s="227"/>
      <c r="Q705" s="94"/>
      <c r="R705" s="94"/>
      <c r="S705" s="94"/>
      <c r="T705" s="94"/>
    </row>
    <row r="706" ht="15.75" customHeight="1">
      <c r="A706" s="234"/>
      <c r="B706" s="222"/>
      <c r="C706" s="223"/>
      <c r="D706" s="231"/>
      <c r="E706" s="3"/>
      <c r="F706" s="3"/>
      <c r="G706" s="3"/>
      <c r="H706" s="3"/>
      <c r="J706" s="226"/>
      <c r="K706" s="3"/>
      <c r="L706" s="3"/>
      <c r="O706" s="227"/>
      <c r="Q706" s="94"/>
      <c r="R706" s="94"/>
      <c r="S706" s="94"/>
      <c r="T706" s="94"/>
    </row>
    <row r="707" ht="15.75" customHeight="1">
      <c r="A707" s="234"/>
      <c r="B707" s="222"/>
      <c r="C707" s="223"/>
      <c r="D707" s="231"/>
      <c r="E707" s="3"/>
      <c r="F707" s="3"/>
      <c r="G707" s="3"/>
      <c r="H707" s="3"/>
      <c r="J707" s="226"/>
      <c r="K707" s="3"/>
      <c r="L707" s="3"/>
      <c r="O707" s="227"/>
      <c r="Q707" s="94"/>
      <c r="R707" s="94"/>
      <c r="S707" s="94"/>
      <c r="T707" s="94"/>
    </row>
    <row r="708" ht="15.75" customHeight="1">
      <c r="A708" s="234"/>
      <c r="B708" s="222"/>
      <c r="C708" s="223"/>
      <c r="D708" s="231"/>
      <c r="E708" s="3"/>
      <c r="F708" s="3"/>
      <c r="G708" s="3"/>
      <c r="H708" s="3"/>
      <c r="J708" s="226"/>
      <c r="K708" s="3"/>
      <c r="L708" s="3"/>
      <c r="O708" s="227"/>
      <c r="Q708" s="94"/>
      <c r="R708" s="94"/>
      <c r="S708" s="94"/>
      <c r="T708" s="94"/>
    </row>
    <row r="709" ht="15.75" customHeight="1">
      <c r="A709" s="234"/>
      <c r="B709" s="222"/>
      <c r="C709" s="223"/>
      <c r="D709" s="231"/>
      <c r="E709" s="3"/>
      <c r="F709" s="3"/>
      <c r="G709" s="3"/>
      <c r="H709" s="3"/>
      <c r="J709" s="226"/>
      <c r="K709" s="3"/>
      <c r="L709" s="3"/>
      <c r="O709" s="227"/>
      <c r="Q709" s="94"/>
      <c r="R709" s="94"/>
      <c r="S709" s="94"/>
      <c r="T709" s="94"/>
    </row>
    <row r="710" ht="15.75" customHeight="1">
      <c r="A710" s="234"/>
      <c r="B710" s="222"/>
      <c r="C710" s="223"/>
      <c r="D710" s="231"/>
      <c r="E710" s="3"/>
      <c r="F710" s="3"/>
      <c r="G710" s="3"/>
      <c r="H710" s="3"/>
      <c r="J710" s="226"/>
      <c r="K710" s="3"/>
      <c r="L710" s="3"/>
      <c r="O710" s="227"/>
      <c r="Q710" s="94"/>
      <c r="R710" s="94"/>
      <c r="S710" s="94"/>
      <c r="T710" s="94"/>
    </row>
    <row r="711" ht="15.75" customHeight="1">
      <c r="A711" s="234"/>
      <c r="B711" s="222"/>
      <c r="C711" s="223"/>
      <c r="D711" s="231"/>
      <c r="E711" s="3"/>
      <c r="F711" s="3"/>
      <c r="G711" s="3"/>
      <c r="H711" s="3"/>
      <c r="J711" s="226"/>
      <c r="K711" s="3"/>
      <c r="L711" s="3"/>
      <c r="O711" s="227"/>
      <c r="Q711" s="94"/>
      <c r="R711" s="94"/>
      <c r="S711" s="94"/>
      <c r="T711" s="94"/>
    </row>
    <row r="712" ht="15.75" customHeight="1">
      <c r="A712" s="234"/>
      <c r="B712" s="222"/>
      <c r="C712" s="223"/>
      <c r="D712" s="231"/>
      <c r="E712" s="3"/>
      <c r="F712" s="3"/>
      <c r="G712" s="3"/>
      <c r="H712" s="3"/>
      <c r="J712" s="226"/>
      <c r="K712" s="3"/>
      <c r="L712" s="3"/>
      <c r="O712" s="227"/>
      <c r="Q712" s="94"/>
      <c r="R712" s="94"/>
      <c r="S712" s="94"/>
      <c r="T712" s="94"/>
    </row>
    <row r="713" ht="15.75" customHeight="1">
      <c r="A713" s="234"/>
      <c r="B713" s="222"/>
      <c r="C713" s="223"/>
      <c r="D713" s="231"/>
      <c r="E713" s="3"/>
      <c r="F713" s="3"/>
      <c r="G713" s="3"/>
      <c r="H713" s="3"/>
      <c r="J713" s="226"/>
      <c r="K713" s="3"/>
      <c r="L713" s="3"/>
      <c r="O713" s="227"/>
      <c r="Q713" s="94"/>
      <c r="R713" s="94"/>
      <c r="S713" s="94"/>
      <c r="T713" s="94"/>
    </row>
    <row r="714" ht="15.75" customHeight="1">
      <c r="A714" s="234"/>
      <c r="B714" s="222"/>
      <c r="C714" s="223"/>
      <c r="D714" s="231"/>
      <c r="E714" s="3"/>
      <c r="F714" s="3"/>
      <c r="G714" s="3"/>
      <c r="H714" s="3"/>
      <c r="J714" s="226"/>
      <c r="K714" s="3"/>
      <c r="L714" s="3"/>
      <c r="O714" s="227"/>
      <c r="Q714" s="94"/>
      <c r="R714" s="94"/>
      <c r="S714" s="94"/>
      <c r="T714" s="94"/>
    </row>
    <row r="715" ht="15.75" customHeight="1">
      <c r="A715" s="234"/>
      <c r="B715" s="222"/>
      <c r="C715" s="223"/>
      <c r="D715" s="231"/>
      <c r="E715" s="3"/>
      <c r="F715" s="3"/>
      <c r="G715" s="3"/>
      <c r="H715" s="3"/>
      <c r="J715" s="226"/>
      <c r="K715" s="3"/>
      <c r="L715" s="3"/>
      <c r="O715" s="227"/>
      <c r="Q715" s="94"/>
      <c r="R715" s="94"/>
      <c r="S715" s="94"/>
      <c r="T715" s="94"/>
    </row>
    <row r="716" ht="15.75" customHeight="1">
      <c r="A716" s="234"/>
      <c r="B716" s="222"/>
      <c r="C716" s="223"/>
      <c r="D716" s="231"/>
      <c r="E716" s="3"/>
      <c r="F716" s="3"/>
      <c r="G716" s="3"/>
      <c r="H716" s="3"/>
      <c r="J716" s="226"/>
      <c r="K716" s="3"/>
      <c r="L716" s="3"/>
      <c r="O716" s="227"/>
      <c r="Q716" s="94"/>
      <c r="R716" s="94"/>
      <c r="S716" s="94"/>
      <c r="T716" s="94"/>
    </row>
    <row r="717" ht="15.75" customHeight="1">
      <c r="A717" s="234"/>
      <c r="B717" s="222"/>
      <c r="C717" s="223"/>
      <c r="D717" s="231"/>
      <c r="E717" s="3"/>
      <c r="F717" s="3"/>
      <c r="G717" s="3"/>
      <c r="H717" s="3"/>
      <c r="J717" s="226"/>
      <c r="K717" s="3"/>
      <c r="L717" s="3"/>
      <c r="O717" s="227"/>
      <c r="Q717" s="94"/>
      <c r="R717" s="94"/>
      <c r="S717" s="94"/>
      <c r="T717" s="94"/>
    </row>
    <row r="718" ht="15.75" customHeight="1">
      <c r="A718" s="234"/>
      <c r="B718" s="222"/>
      <c r="C718" s="223"/>
      <c r="D718" s="231"/>
      <c r="E718" s="3"/>
      <c r="F718" s="3"/>
      <c r="G718" s="3"/>
      <c r="H718" s="3"/>
      <c r="J718" s="226"/>
      <c r="K718" s="3"/>
      <c r="L718" s="3"/>
      <c r="O718" s="227"/>
      <c r="Q718" s="94"/>
      <c r="R718" s="94"/>
      <c r="S718" s="94"/>
      <c r="T718" s="94"/>
    </row>
    <row r="719" ht="15.75" customHeight="1">
      <c r="A719" s="234"/>
      <c r="B719" s="222"/>
      <c r="C719" s="223"/>
      <c r="D719" s="231"/>
      <c r="E719" s="3"/>
      <c r="F719" s="3"/>
      <c r="G719" s="3"/>
      <c r="H719" s="3"/>
      <c r="J719" s="226"/>
      <c r="K719" s="3"/>
      <c r="L719" s="3"/>
      <c r="O719" s="227"/>
      <c r="Q719" s="94"/>
      <c r="R719" s="94"/>
      <c r="S719" s="94"/>
      <c r="T719" s="94"/>
    </row>
    <row r="720" ht="15.75" customHeight="1">
      <c r="A720" s="234"/>
      <c r="B720" s="222"/>
      <c r="C720" s="223"/>
      <c r="D720" s="231"/>
      <c r="E720" s="3"/>
      <c r="F720" s="3"/>
      <c r="G720" s="3"/>
      <c r="H720" s="3"/>
      <c r="J720" s="226"/>
      <c r="K720" s="3"/>
      <c r="L720" s="3"/>
      <c r="O720" s="227"/>
      <c r="Q720" s="94"/>
      <c r="R720" s="94"/>
      <c r="S720" s="94"/>
      <c r="T720" s="94"/>
    </row>
    <row r="721" ht="15.75" customHeight="1">
      <c r="A721" s="234"/>
      <c r="B721" s="222"/>
      <c r="C721" s="223"/>
      <c r="D721" s="231"/>
      <c r="E721" s="3"/>
      <c r="F721" s="3"/>
      <c r="G721" s="3"/>
      <c r="H721" s="3"/>
      <c r="J721" s="226"/>
      <c r="K721" s="3"/>
      <c r="L721" s="3"/>
      <c r="O721" s="227"/>
      <c r="Q721" s="94"/>
      <c r="R721" s="94"/>
      <c r="S721" s="94"/>
      <c r="T721" s="94"/>
    </row>
    <row r="722" ht="15.75" customHeight="1">
      <c r="A722" s="234"/>
      <c r="B722" s="222"/>
      <c r="C722" s="223"/>
      <c r="D722" s="231"/>
      <c r="E722" s="3"/>
      <c r="F722" s="3"/>
      <c r="G722" s="3"/>
      <c r="H722" s="3"/>
      <c r="J722" s="226"/>
      <c r="K722" s="3"/>
      <c r="L722" s="3"/>
      <c r="O722" s="227"/>
      <c r="Q722" s="94"/>
      <c r="R722" s="94"/>
      <c r="S722" s="94"/>
      <c r="T722" s="94"/>
    </row>
    <row r="723" ht="15.75" customHeight="1">
      <c r="A723" s="234"/>
      <c r="B723" s="222"/>
      <c r="C723" s="223"/>
      <c r="D723" s="231"/>
      <c r="E723" s="3"/>
      <c r="F723" s="3"/>
      <c r="G723" s="3"/>
      <c r="H723" s="3"/>
      <c r="J723" s="226"/>
      <c r="K723" s="3"/>
      <c r="L723" s="3"/>
      <c r="O723" s="227"/>
      <c r="Q723" s="94"/>
      <c r="R723" s="94"/>
      <c r="S723" s="94"/>
      <c r="T723" s="94"/>
    </row>
    <row r="724" ht="15.75" customHeight="1">
      <c r="A724" s="234"/>
      <c r="B724" s="222"/>
      <c r="C724" s="223"/>
      <c r="D724" s="231"/>
      <c r="E724" s="3"/>
      <c r="F724" s="3"/>
      <c r="G724" s="3"/>
      <c r="H724" s="3"/>
      <c r="J724" s="226"/>
      <c r="K724" s="3"/>
      <c r="L724" s="3"/>
      <c r="O724" s="227"/>
      <c r="Q724" s="94"/>
      <c r="R724" s="94"/>
      <c r="S724" s="94"/>
      <c r="T724" s="94"/>
    </row>
    <row r="725" ht="15.75" customHeight="1">
      <c r="A725" s="234"/>
      <c r="B725" s="222"/>
      <c r="C725" s="223"/>
      <c r="D725" s="231"/>
      <c r="E725" s="3"/>
      <c r="F725" s="3"/>
      <c r="G725" s="3"/>
      <c r="H725" s="3"/>
      <c r="J725" s="226"/>
      <c r="K725" s="3"/>
      <c r="L725" s="3"/>
      <c r="O725" s="227"/>
      <c r="Q725" s="94"/>
      <c r="R725" s="94"/>
      <c r="S725" s="94"/>
      <c r="T725" s="94"/>
    </row>
    <row r="726" ht="15.75" customHeight="1">
      <c r="A726" s="234"/>
      <c r="B726" s="222"/>
      <c r="C726" s="223"/>
      <c r="D726" s="231"/>
      <c r="E726" s="3"/>
      <c r="F726" s="3"/>
      <c r="G726" s="3"/>
      <c r="H726" s="3"/>
      <c r="J726" s="226"/>
      <c r="K726" s="3"/>
      <c r="L726" s="3"/>
      <c r="O726" s="227"/>
      <c r="Q726" s="94"/>
      <c r="R726" s="94"/>
      <c r="S726" s="94"/>
      <c r="T726" s="94"/>
    </row>
    <row r="727" ht="15.75" customHeight="1">
      <c r="A727" s="234"/>
      <c r="B727" s="222"/>
      <c r="C727" s="223"/>
      <c r="D727" s="231"/>
      <c r="E727" s="3"/>
      <c r="F727" s="3"/>
      <c r="G727" s="3"/>
      <c r="H727" s="3"/>
      <c r="J727" s="226"/>
      <c r="K727" s="3"/>
      <c r="L727" s="3"/>
      <c r="O727" s="227"/>
      <c r="Q727" s="94"/>
      <c r="R727" s="94"/>
      <c r="S727" s="94"/>
      <c r="T727" s="94"/>
    </row>
    <row r="728" ht="15.75" customHeight="1">
      <c r="A728" s="234"/>
      <c r="B728" s="222"/>
      <c r="C728" s="223"/>
      <c r="D728" s="231"/>
      <c r="E728" s="3"/>
      <c r="F728" s="3"/>
      <c r="G728" s="3"/>
      <c r="H728" s="3"/>
      <c r="J728" s="226"/>
      <c r="K728" s="3"/>
      <c r="L728" s="3"/>
      <c r="O728" s="227"/>
      <c r="Q728" s="94"/>
      <c r="R728" s="94"/>
      <c r="S728" s="94"/>
      <c r="T728" s="94"/>
    </row>
    <row r="729" ht="15.75" customHeight="1">
      <c r="A729" s="234"/>
      <c r="B729" s="222"/>
      <c r="C729" s="223"/>
      <c r="D729" s="231"/>
      <c r="E729" s="3"/>
      <c r="F729" s="3"/>
      <c r="G729" s="3"/>
      <c r="H729" s="3"/>
      <c r="J729" s="226"/>
      <c r="K729" s="3"/>
      <c r="L729" s="3"/>
      <c r="O729" s="227"/>
      <c r="Q729" s="94"/>
      <c r="R729" s="94"/>
      <c r="S729" s="94"/>
      <c r="T729" s="94"/>
    </row>
    <row r="730" ht="15.75" customHeight="1">
      <c r="A730" s="234"/>
      <c r="B730" s="222"/>
      <c r="C730" s="223"/>
      <c r="D730" s="231"/>
      <c r="E730" s="3"/>
      <c r="F730" s="3"/>
      <c r="G730" s="3"/>
      <c r="H730" s="3"/>
      <c r="J730" s="226"/>
      <c r="K730" s="3"/>
      <c r="L730" s="3"/>
      <c r="O730" s="227"/>
      <c r="Q730" s="94"/>
      <c r="R730" s="94"/>
      <c r="S730" s="94"/>
      <c r="T730" s="94"/>
    </row>
    <row r="731" ht="15.75" customHeight="1">
      <c r="A731" s="234"/>
      <c r="B731" s="222"/>
      <c r="C731" s="223"/>
      <c r="D731" s="231"/>
      <c r="E731" s="3"/>
      <c r="F731" s="3"/>
      <c r="G731" s="3"/>
      <c r="H731" s="3"/>
      <c r="J731" s="226"/>
      <c r="K731" s="3"/>
      <c r="L731" s="3"/>
      <c r="O731" s="227"/>
      <c r="Q731" s="94"/>
      <c r="R731" s="94"/>
      <c r="S731" s="94"/>
      <c r="T731" s="94"/>
    </row>
    <row r="732" ht="15.75" customHeight="1">
      <c r="A732" s="234"/>
      <c r="B732" s="222"/>
      <c r="C732" s="223"/>
      <c r="D732" s="231"/>
      <c r="E732" s="3"/>
      <c r="F732" s="3"/>
      <c r="G732" s="3"/>
      <c r="H732" s="3"/>
      <c r="J732" s="226"/>
      <c r="K732" s="3"/>
      <c r="L732" s="3"/>
      <c r="O732" s="227"/>
      <c r="Q732" s="94"/>
      <c r="R732" s="94"/>
      <c r="S732" s="94"/>
      <c r="T732" s="94"/>
    </row>
    <row r="733" ht="15.75" customHeight="1">
      <c r="A733" s="234"/>
      <c r="B733" s="222"/>
      <c r="C733" s="223"/>
      <c r="D733" s="231"/>
      <c r="E733" s="3"/>
      <c r="F733" s="3"/>
      <c r="G733" s="3"/>
      <c r="H733" s="3"/>
      <c r="J733" s="226"/>
      <c r="K733" s="3"/>
      <c r="L733" s="3"/>
      <c r="O733" s="227"/>
      <c r="Q733" s="94"/>
      <c r="R733" s="94"/>
      <c r="S733" s="94"/>
      <c r="T733" s="94"/>
    </row>
    <row r="734" ht="15.75" customHeight="1">
      <c r="A734" s="234"/>
      <c r="B734" s="222"/>
      <c r="C734" s="223"/>
      <c r="D734" s="231"/>
      <c r="E734" s="3"/>
      <c r="F734" s="3"/>
      <c r="G734" s="3"/>
      <c r="H734" s="3"/>
      <c r="J734" s="226"/>
      <c r="K734" s="3"/>
      <c r="L734" s="3"/>
      <c r="O734" s="227"/>
      <c r="Q734" s="94"/>
      <c r="R734" s="94"/>
      <c r="S734" s="94"/>
      <c r="T734" s="94"/>
    </row>
    <row r="735" ht="15.75" customHeight="1">
      <c r="A735" s="234"/>
      <c r="B735" s="222"/>
      <c r="C735" s="223"/>
      <c r="D735" s="231"/>
      <c r="E735" s="3"/>
      <c r="F735" s="3"/>
      <c r="G735" s="3"/>
      <c r="H735" s="3"/>
      <c r="J735" s="226"/>
      <c r="K735" s="3"/>
      <c r="L735" s="3"/>
      <c r="O735" s="227"/>
      <c r="Q735" s="94"/>
      <c r="R735" s="94"/>
      <c r="S735" s="94"/>
      <c r="T735" s="94"/>
    </row>
    <row r="736" ht="15.75" customHeight="1">
      <c r="A736" s="234"/>
      <c r="B736" s="222"/>
      <c r="C736" s="223"/>
      <c r="D736" s="231"/>
      <c r="E736" s="3"/>
      <c r="F736" s="3"/>
      <c r="G736" s="3"/>
      <c r="H736" s="3"/>
      <c r="J736" s="226"/>
      <c r="K736" s="3"/>
      <c r="L736" s="3"/>
      <c r="O736" s="227"/>
      <c r="Q736" s="94"/>
      <c r="R736" s="94"/>
      <c r="S736" s="94"/>
      <c r="T736" s="94"/>
    </row>
    <row r="737" ht="15.75" customHeight="1">
      <c r="A737" s="234"/>
      <c r="B737" s="222"/>
      <c r="C737" s="223"/>
      <c r="D737" s="231"/>
      <c r="E737" s="3"/>
      <c r="F737" s="3"/>
      <c r="G737" s="3"/>
      <c r="H737" s="3"/>
      <c r="J737" s="226"/>
      <c r="K737" s="3"/>
      <c r="L737" s="3"/>
      <c r="O737" s="227"/>
      <c r="Q737" s="94"/>
      <c r="R737" s="94"/>
      <c r="S737" s="94"/>
      <c r="T737" s="94"/>
    </row>
    <row r="738" ht="15.75" customHeight="1">
      <c r="A738" s="234"/>
      <c r="B738" s="222"/>
      <c r="C738" s="223"/>
      <c r="D738" s="231"/>
      <c r="E738" s="3"/>
      <c r="F738" s="3"/>
      <c r="G738" s="3"/>
      <c r="H738" s="3"/>
      <c r="J738" s="226"/>
      <c r="K738" s="3"/>
      <c r="L738" s="3"/>
      <c r="O738" s="227"/>
      <c r="Q738" s="94"/>
      <c r="R738" s="94"/>
      <c r="S738" s="94"/>
      <c r="T738" s="94"/>
    </row>
    <row r="739" ht="15.75" customHeight="1">
      <c r="A739" s="234"/>
      <c r="B739" s="222"/>
      <c r="C739" s="223"/>
      <c r="D739" s="231"/>
      <c r="E739" s="3"/>
      <c r="F739" s="3"/>
      <c r="G739" s="3"/>
      <c r="H739" s="3"/>
      <c r="J739" s="226"/>
      <c r="K739" s="3"/>
      <c r="L739" s="3"/>
      <c r="O739" s="227"/>
      <c r="Q739" s="94"/>
      <c r="R739" s="94"/>
      <c r="S739" s="94"/>
      <c r="T739" s="94"/>
    </row>
    <row r="740" ht="15.75" customHeight="1">
      <c r="A740" s="234"/>
      <c r="B740" s="222"/>
      <c r="C740" s="223"/>
      <c r="D740" s="231"/>
      <c r="E740" s="3"/>
      <c r="F740" s="3"/>
      <c r="G740" s="3"/>
      <c r="H740" s="3"/>
      <c r="J740" s="226"/>
      <c r="K740" s="3"/>
      <c r="L740" s="3"/>
      <c r="O740" s="227"/>
      <c r="Q740" s="94"/>
      <c r="R740" s="94"/>
      <c r="S740" s="94"/>
      <c r="T740" s="94"/>
    </row>
    <row r="741" ht="15.75" customHeight="1">
      <c r="A741" s="234"/>
      <c r="B741" s="222"/>
      <c r="C741" s="223"/>
      <c r="D741" s="231"/>
      <c r="E741" s="3"/>
      <c r="F741" s="3"/>
      <c r="G741" s="3"/>
      <c r="H741" s="3"/>
      <c r="J741" s="226"/>
      <c r="K741" s="3"/>
      <c r="L741" s="3"/>
      <c r="O741" s="227"/>
      <c r="Q741" s="94"/>
      <c r="R741" s="94"/>
      <c r="S741" s="94"/>
      <c r="T741" s="94"/>
    </row>
    <row r="742" ht="15.75" customHeight="1">
      <c r="A742" s="234"/>
      <c r="B742" s="222"/>
      <c r="C742" s="223"/>
      <c r="D742" s="231"/>
      <c r="E742" s="3"/>
      <c r="F742" s="3"/>
      <c r="G742" s="3"/>
      <c r="H742" s="3"/>
      <c r="J742" s="226"/>
      <c r="K742" s="3"/>
      <c r="L742" s="3"/>
      <c r="O742" s="227"/>
      <c r="Q742" s="94"/>
      <c r="R742" s="94"/>
      <c r="S742" s="94"/>
      <c r="T742" s="94"/>
    </row>
    <row r="743" ht="15.75" customHeight="1">
      <c r="A743" s="234"/>
      <c r="B743" s="222"/>
      <c r="C743" s="223"/>
      <c r="D743" s="231"/>
      <c r="E743" s="3"/>
      <c r="F743" s="3"/>
      <c r="G743" s="3"/>
      <c r="H743" s="3"/>
      <c r="J743" s="226"/>
      <c r="K743" s="3"/>
      <c r="L743" s="3"/>
      <c r="O743" s="227"/>
      <c r="Q743" s="94"/>
      <c r="R743" s="94"/>
      <c r="S743" s="94"/>
      <c r="T743" s="94"/>
    </row>
    <row r="744" ht="15.75" customHeight="1">
      <c r="A744" s="234"/>
      <c r="B744" s="222"/>
      <c r="C744" s="223"/>
      <c r="D744" s="231"/>
      <c r="E744" s="3"/>
      <c r="F744" s="3"/>
      <c r="G744" s="3"/>
      <c r="H744" s="3"/>
      <c r="J744" s="226"/>
      <c r="K744" s="3"/>
      <c r="L744" s="3"/>
      <c r="O744" s="227"/>
      <c r="Q744" s="94"/>
      <c r="R744" s="94"/>
      <c r="S744" s="94"/>
      <c r="T744" s="94"/>
    </row>
    <row r="745" ht="15.75" customHeight="1">
      <c r="A745" s="234"/>
      <c r="B745" s="222"/>
      <c r="C745" s="223"/>
      <c r="D745" s="231"/>
      <c r="E745" s="3"/>
      <c r="F745" s="3"/>
      <c r="G745" s="3"/>
      <c r="H745" s="3"/>
      <c r="J745" s="226"/>
      <c r="K745" s="3"/>
      <c r="L745" s="3"/>
      <c r="O745" s="227"/>
      <c r="Q745" s="94"/>
      <c r="R745" s="94"/>
      <c r="S745" s="94"/>
      <c r="T745" s="94"/>
    </row>
    <row r="746" ht="15.75" customHeight="1">
      <c r="A746" s="234"/>
      <c r="B746" s="222"/>
      <c r="C746" s="223"/>
      <c r="D746" s="231"/>
      <c r="E746" s="3"/>
      <c r="F746" s="3"/>
      <c r="G746" s="3"/>
      <c r="H746" s="3"/>
      <c r="J746" s="226"/>
      <c r="K746" s="3"/>
      <c r="L746" s="3"/>
      <c r="O746" s="227"/>
      <c r="Q746" s="94"/>
      <c r="R746" s="94"/>
      <c r="S746" s="94"/>
      <c r="T746" s="94"/>
    </row>
    <row r="747" ht="15.75" customHeight="1">
      <c r="A747" s="234"/>
      <c r="B747" s="222"/>
      <c r="C747" s="223"/>
      <c r="D747" s="231"/>
      <c r="E747" s="3"/>
      <c r="F747" s="3"/>
      <c r="G747" s="3"/>
      <c r="H747" s="3"/>
      <c r="J747" s="226"/>
      <c r="K747" s="3"/>
      <c r="L747" s="3"/>
      <c r="O747" s="227"/>
      <c r="Q747" s="94"/>
      <c r="R747" s="94"/>
      <c r="S747" s="94"/>
      <c r="T747" s="94"/>
    </row>
    <row r="748" ht="15.75" customHeight="1">
      <c r="A748" s="234"/>
      <c r="B748" s="222"/>
      <c r="C748" s="223"/>
      <c r="D748" s="231"/>
      <c r="E748" s="3"/>
      <c r="F748" s="3"/>
      <c r="G748" s="3"/>
      <c r="H748" s="3"/>
      <c r="J748" s="226"/>
      <c r="K748" s="3"/>
      <c r="L748" s="3"/>
      <c r="O748" s="227"/>
      <c r="Q748" s="94"/>
      <c r="R748" s="94"/>
      <c r="S748" s="94"/>
      <c r="T748" s="94"/>
    </row>
    <row r="749" ht="15.75" customHeight="1">
      <c r="A749" s="234"/>
      <c r="B749" s="222"/>
      <c r="C749" s="223"/>
      <c r="D749" s="231"/>
      <c r="E749" s="3"/>
      <c r="F749" s="3"/>
      <c r="G749" s="3"/>
      <c r="H749" s="3"/>
      <c r="J749" s="226"/>
      <c r="K749" s="3"/>
      <c r="L749" s="3"/>
      <c r="O749" s="227"/>
      <c r="Q749" s="94"/>
      <c r="R749" s="94"/>
      <c r="S749" s="94"/>
      <c r="T749" s="94"/>
    </row>
    <row r="750" ht="15.75" customHeight="1">
      <c r="A750" s="234"/>
      <c r="B750" s="222"/>
      <c r="C750" s="223"/>
      <c r="D750" s="231"/>
      <c r="E750" s="3"/>
      <c r="F750" s="3"/>
      <c r="G750" s="3"/>
      <c r="H750" s="3"/>
      <c r="J750" s="226"/>
      <c r="K750" s="3"/>
      <c r="L750" s="3"/>
      <c r="O750" s="227"/>
      <c r="Q750" s="94"/>
      <c r="R750" s="94"/>
      <c r="S750" s="94"/>
      <c r="T750" s="94"/>
    </row>
    <row r="751" ht="15.75" customHeight="1">
      <c r="A751" s="234"/>
      <c r="B751" s="222"/>
      <c r="C751" s="223"/>
      <c r="D751" s="231"/>
      <c r="E751" s="3"/>
      <c r="F751" s="3"/>
      <c r="G751" s="3"/>
      <c r="H751" s="3"/>
      <c r="J751" s="226"/>
      <c r="K751" s="3"/>
      <c r="L751" s="3"/>
      <c r="O751" s="227"/>
      <c r="Q751" s="94"/>
      <c r="R751" s="94"/>
      <c r="S751" s="94"/>
      <c r="T751" s="94"/>
    </row>
    <row r="752" ht="15.75" customHeight="1">
      <c r="A752" s="234"/>
      <c r="B752" s="222"/>
      <c r="C752" s="223"/>
      <c r="D752" s="231"/>
      <c r="E752" s="3"/>
      <c r="F752" s="3"/>
      <c r="G752" s="3"/>
      <c r="H752" s="3"/>
      <c r="J752" s="226"/>
      <c r="K752" s="3"/>
      <c r="L752" s="3"/>
      <c r="O752" s="227"/>
      <c r="Q752" s="94"/>
      <c r="R752" s="94"/>
      <c r="S752" s="94"/>
      <c r="T752" s="94"/>
    </row>
    <row r="753" ht="15.75" customHeight="1">
      <c r="A753" s="234"/>
      <c r="B753" s="222"/>
      <c r="C753" s="223"/>
      <c r="D753" s="231"/>
      <c r="E753" s="3"/>
      <c r="F753" s="3"/>
      <c r="G753" s="3"/>
      <c r="H753" s="3"/>
      <c r="J753" s="226"/>
      <c r="K753" s="3"/>
      <c r="L753" s="3"/>
      <c r="O753" s="227"/>
      <c r="Q753" s="94"/>
      <c r="R753" s="94"/>
      <c r="S753" s="94"/>
      <c r="T753" s="94"/>
    </row>
    <row r="754" ht="15.75" customHeight="1">
      <c r="A754" s="234"/>
      <c r="B754" s="222"/>
      <c r="C754" s="223"/>
      <c r="D754" s="231"/>
      <c r="E754" s="3"/>
      <c r="F754" s="3"/>
      <c r="G754" s="3"/>
      <c r="H754" s="3"/>
      <c r="J754" s="226"/>
      <c r="K754" s="3"/>
      <c r="L754" s="3"/>
      <c r="O754" s="227"/>
      <c r="Q754" s="94"/>
      <c r="R754" s="94"/>
      <c r="S754" s="94"/>
      <c r="T754" s="94"/>
    </row>
    <row r="755" ht="15.75" customHeight="1">
      <c r="A755" s="234"/>
      <c r="B755" s="222"/>
      <c r="C755" s="223"/>
      <c r="D755" s="231"/>
      <c r="E755" s="3"/>
      <c r="F755" s="3"/>
      <c r="G755" s="3"/>
      <c r="H755" s="3"/>
      <c r="J755" s="226"/>
      <c r="K755" s="3"/>
      <c r="L755" s="3"/>
      <c r="O755" s="227"/>
      <c r="Q755" s="94"/>
      <c r="R755" s="94"/>
      <c r="S755" s="94"/>
      <c r="T755" s="94"/>
    </row>
    <row r="756" ht="15.75" customHeight="1">
      <c r="A756" s="234"/>
      <c r="B756" s="222"/>
      <c r="C756" s="223"/>
      <c r="D756" s="231"/>
      <c r="E756" s="3"/>
      <c r="F756" s="3"/>
      <c r="G756" s="3"/>
      <c r="H756" s="3"/>
      <c r="J756" s="226"/>
      <c r="K756" s="3"/>
      <c r="L756" s="3"/>
      <c r="O756" s="227"/>
      <c r="Q756" s="94"/>
      <c r="R756" s="94"/>
      <c r="S756" s="94"/>
      <c r="T756" s="94"/>
    </row>
    <row r="757" ht="15.75" customHeight="1">
      <c r="A757" s="234"/>
      <c r="B757" s="222"/>
      <c r="C757" s="223"/>
      <c r="D757" s="231"/>
      <c r="E757" s="3"/>
      <c r="F757" s="3"/>
      <c r="G757" s="3"/>
      <c r="H757" s="3"/>
      <c r="J757" s="226"/>
      <c r="K757" s="3"/>
      <c r="L757" s="3"/>
      <c r="O757" s="227"/>
      <c r="Q757" s="94"/>
      <c r="R757" s="94"/>
      <c r="S757" s="94"/>
      <c r="T757" s="94"/>
    </row>
    <row r="758" ht="15.75" customHeight="1">
      <c r="A758" s="234"/>
      <c r="B758" s="222"/>
      <c r="C758" s="223"/>
      <c r="D758" s="231"/>
      <c r="E758" s="3"/>
      <c r="F758" s="3"/>
      <c r="G758" s="3"/>
      <c r="H758" s="3"/>
      <c r="J758" s="226"/>
      <c r="K758" s="3"/>
      <c r="L758" s="3"/>
      <c r="O758" s="227"/>
      <c r="Q758" s="94"/>
      <c r="R758" s="94"/>
      <c r="S758" s="94"/>
      <c r="T758" s="94"/>
    </row>
    <row r="759" ht="15.75" customHeight="1">
      <c r="A759" s="234"/>
      <c r="B759" s="222"/>
      <c r="C759" s="223"/>
      <c r="D759" s="231"/>
      <c r="E759" s="3"/>
      <c r="F759" s="3"/>
      <c r="G759" s="3"/>
      <c r="H759" s="3"/>
      <c r="J759" s="226"/>
      <c r="K759" s="3"/>
      <c r="L759" s="3"/>
      <c r="O759" s="227"/>
      <c r="Q759" s="94"/>
      <c r="R759" s="94"/>
      <c r="S759" s="94"/>
      <c r="T759" s="94"/>
    </row>
    <row r="760" ht="15.75" customHeight="1">
      <c r="A760" s="234"/>
      <c r="B760" s="222"/>
      <c r="C760" s="223"/>
      <c r="D760" s="231"/>
      <c r="E760" s="3"/>
      <c r="F760" s="3"/>
      <c r="G760" s="3"/>
      <c r="H760" s="3"/>
      <c r="J760" s="226"/>
      <c r="K760" s="3"/>
      <c r="L760" s="3"/>
      <c r="O760" s="227"/>
      <c r="Q760" s="94"/>
      <c r="R760" s="94"/>
      <c r="S760" s="94"/>
      <c r="T760" s="94"/>
    </row>
    <row r="761" ht="15.75" customHeight="1">
      <c r="A761" s="234"/>
      <c r="B761" s="222"/>
      <c r="C761" s="223"/>
      <c r="D761" s="231"/>
      <c r="E761" s="3"/>
      <c r="F761" s="3"/>
      <c r="G761" s="3"/>
      <c r="H761" s="3"/>
      <c r="J761" s="226"/>
      <c r="K761" s="3"/>
      <c r="L761" s="3"/>
      <c r="O761" s="227"/>
      <c r="Q761" s="94"/>
      <c r="R761" s="94"/>
      <c r="S761" s="94"/>
      <c r="T761" s="94"/>
    </row>
    <row r="762" ht="15.75" customHeight="1">
      <c r="A762" s="234"/>
      <c r="B762" s="222"/>
      <c r="C762" s="223"/>
      <c r="D762" s="231"/>
      <c r="E762" s="3"/>
      <c r="F762" s="3"/>
      <c r="G762" s="3"/>
      <c r="H762" s="3"/>
      <c r="J762" s="226"/>
      <c r="K762" s="3"/>
      <c r="L762" s="3"/>
      <c r="O762" s="227"/>
      <c r="Q762" s="94"/>
      <c r="R762" s="94"/>
      <c r="S762" s="94"/>
      <c r="T762" s="94"/>
    </row>
    <row r="763" ht="15.75" customHeight="1">
      <c r="A763" s="234"/>
      <c r="B763" s="222"/>
      <c r="C763" s="223"/>
      <c r="D763" s="231"/>
      <c r="E763" s="3"/>
      <c r="F763" s="3"/>
      <c r="G763" s="3"/>
      <c r="H763" s="3"/>
      <c r="J763" s="226"/>
      <c r="K763" s="3"/>
      <c r="L763" s="3"/>
      <c r="O763" s="227"/>
      <c r="Q763" s="94"/>
      <c r="R763" s="94"/>
      <c r="S763" s="94"/>
      <c r="T763" s="94"/>
    </row>
    <row r="764" ht="15.75" customHeight="1">
      <c r="A764" s="234"/>
      <c r="B764" s="222"/>
      <c r="C764" s="223"/>
      <c r="D764" s="231"/>
      <c r="E764" s="3"/>
      <c r="F764" s="3"/>
      <c r="G764" s="3"/>
      <c r="H764" s="3"/>
      <c r="J764" s="226"/>
      <c r="K764" s="3"/>
      <c r="L764" s="3"/>
      <c r="O764" s="227"/>
      <c r="Q764" s="94"/>
      <c r="R764" s="94"/>
      <c r="S764" s="94"/>
      <c r="T764" s="94"/>
    </row>
    <row r="765" ht="15.75" customHeight="1">
      <c r="A765" s="234"/>
      <c r="B765" s="222"/>
      <c r="C765" s="223"/>
      <c r="D765" s="231"/>
      <c r="E765" s="3"/>
      <c r="F765" s="3"/>
      <c r="G765" s="3"/>
      <c r="H765" s="3"/>
      <c r="J765" s="226"/>
      <c r="K765" s="3"/>
      <c r="L765" s="3"/>
      <c r="O765" s="227"/>
      <c r="Q765" s="94"/>
      <c r="R765" s="94"/>
      <c r="S765" s="94"/>
      <c r="T765" s="94"/>
    </row>
    <row r="766" ht="15.75" customHeight="1">
      <c r="A766" s="234"/>
      <c r="B766" s="222"/>
      <c r="C766" s="223"/>
      <c r="D766" s="231"/>
      <c r="E766" s="3"/>
      <c r="F766" s="3"/>
      <c r="G766" s="3"/>
      <c r="H766" s="3"/>
      <c r="J766" s="226"/>
      <c r="K766" s="3"/>
      <c r="L766" s="3"/>
      <c r="O766" s="227"/>
      <c r="Q766" s="94"/>
      <c r="R766" s="94"/>
      <c r="S766" s="94"/>
      <c r="T766" s="94"/>
    </row>
    <row r="767" ht="15.75" customHeight="1">
      <c r="A767" s="234"/>
      <c r="B767" s="222"/>
      <c r="C767" s="223"/>
      <c r="D767" s="231"/>
      <c r="E767" s="3"/>
      <c r="F767" s="3"/>
      <c r="G767" s="3"/>
      <c r="H767" s="3"/>
      <c r="J767" s="226"/>
      <c r="K767" s="3"/>
      <c r="L767" s="3"/>
      <c r="O767" s="227"/>
      <c r="Q767" s="94"/>
      <c r="R767" s="94"/>
      <c r="S767" s="94"/>
      <c r="T767" s="94"/>
    </row>
    <row r="768" ht="15.75" customHeight="1">
      <c r="A768" s="234"/>
      <c r="B768" s="222"/>
      <c r="C768" s="223"/>
      <c r="D768" s="231"/>
      <c r="E768" s="3"/>
      <c r="F768" s="3"/>
      <c r="G768" s="3"/>
      <c r="H768" s="3"/>
      <c r="J768" s="226"/>
      <c r="K768" s="3"/>
      <c r="L768" s="3"/>
      <c r="O768" s="227"/>
      <c r="Q768" s="94"/>
      <c r="R768" s="94"/>
      <c r="S768" s="94"/>
      <c r="T768" s="94"/>
    </row>
    <row r="769" ht="15.75" customHeight="1">
      <c r="A769" s="234"/>
      <c r="B769" s="222"/>
      <c r="C769" s="223"/>
      <c r="D769" s="231"/>
      <c r="E769" s="3"/>
      <c r="F769" s="3"/>
      <c r="G769" s="3"/>
      <c r="H769" s="3"/>
      <c r="J769" s="226"/>
      <c r="K769" s="3"/>
      <c r="L769" s="3"/>
      <c r="O769" s="227"/>
      <c r="Q769" s="94"/>
      <c r="R769" s="94"/>
      <c r="S769" s="94"/>
      <c r="T769" s="94"/>
    </row>
    <row r="770" ht="15.75" customHeight="1">
      <c r="A770" s="234"/>
      <c r="B770" s="222"/>
      <c r="C770" s="223"/>
      <c r="D770" s="231"/>
      <c r="E770" s="3"/>
      <c r="F770" s="3"/>
      <c r="G770" s="3"/>
      <c r="H770" s="3"/>
      <c r="J770" s="226"/>
      <c r="K770" s="3"/>
      <c r="L770" s="3"/>
      <c r="O770" s="227"/>
      <c r="Q770" s="94"/>
      <c r="R770" s="94"/>
      <c r="S770" s="94"/>
      <c r="T770" s="94"/>
    </row>
    <row r="771" ht="15.75" customHeight="1">
      <c r="A771" s="234"/>
      <c r="B771" s="222"/>
      <c r="C771" s="223"/>
      <c r="D771" s="231"/>
      <c r="E771" s="3"/>
      <c r="F771" s="3"/>
      <c r="G771" s="3"/>
      <c r="H771" s="3"/>
      <c r="J771" s="226"/>
      <c r="K771" s="3"/>
      <c r="L771" s="3"/>
      <c r="O771" s="227"/>
      <c r="Q771" s="94"/>
      <c r="R771" s="94"/>
      <c r="S771" s="94"/>
      <c r="T771" s="94"/>
    </row>
    <row r="772" ht="15.75" customHeight="1">
      <c r="A772" s="234"/>
      <c r="B772" s="222"/>
      <c r="C772" s="223"/>
      <c r="D772" s="231"/>
      <c r="E772" s="3"/>
      <c r="F772" s="3"/>
      <c r="G772" s="3"/>
      <c r="H772" s="3"/>
      <c r="J772" s="226"/>
      <c r="K772" s="3"/>
      <c r="L772" s="3"/>
      <c r="O772" s="227"/>
      <c r="Q772" s="94"/>
      <c r="R772" s="94"/>
      <c r="S772" s="94"/>
      <c r="T772" s="94"/>
    </row>
    <row r="773" ht="15.75" customHeight="1">
      <c r="A773" s="234"/>
      <c r="B773" s="222"/>
      <c r="C773" s="223"/>
      <c r="D773" s="231"/>
      <c r="E773" s="3"/>
      <c r="F773" s="3"/>
      <c r="G773" s="3"/>
      <c r="H773" s="3"/>
      <c r="J773" s="226"/>
      <c r="K773" s="3"/>
      <c r="L773" s="3"/>
      <c r="O773" s="227"/>
      <c r="Q773" s="94"/>
      <c r="R773" s="94"/>
      <c r="S773" s="94"/>
      <c r="T773" s="94"/>
    </row>
    <row r="774" ht="15.75" customHeight="1">
      <c r="A774" s="234"/>
      <c r="B774" s="222"/>
      <c r="C774" s="223"/>
      <c r="D774" s="231"/>
      <c r="E774" s="3"/>
      <c r="F774" s="3"/>
      <c r="G774" s="3"/>
      <c r="H774" s="3"/>
      <c r="J774" s="226"/>
      <c r="K774" s="3"/>
      <c r="L774" s="3"/>
      <c r="O774" s="227"/>
      <c r="Q774" s="94"/>
      <c r="R774" s="94"/>
      <c r="S774" s="94"/>
      <c r="T774" s="94"/>
    </row>
    <row r="775" ht="15.75" customHeight="1">
      <c r="A775" s="234"/>
      <c r="B775" s="222"/>
      <c r="C775" s="223"/>
      <c r="D775" s="231"/>
      <c r="E775" s="3"/>
      <c r="F775" s="3"/>
      <c r="G775" s="3"/>
      <c r="H775" s="3"/>
      <c r="J775" s="226"/>
      <c r="K775" s="3"/>
      <c r="L775" s="3"/>
      <c r="O775" s="227"/>
      <c r="Q775" s="94"/>
      <c r="R775" s="94"/>
      <c r="S775" s="94"/>
      <c r="T775" s="94"/>
    </row>
    <row r="776" ht="15.75" customHeight="1">
      <c r="A776" s="234"/>
      <c r="B776" s="222"/>
      <c r="C776" s="223"/>
      <c r="D776" s="231"/>
      <c r="E776" s="3"/>
      <c r="F776" s="3"/>
      <c r="G776" s="3"/>
      <c r="H776" s="3"/>
      <c r="J776" s="226"/>
      <c r="K776" s="3"/>
      <c r="L776" s="3"/>
      <c r="O776" s="227"/>
      <c r="Q776" s="94"/>
      <c r="R776" s="94"/>
      <c r="S776" s="94"/>
      <c r="T776" s="94"/>
    </row>
    <row r="777" ht="15.75" customHeight="1">
      <c r="A777" s="234"/>
      <c r="B777" s="222"/>
      <c r="C777" s="223"/>
      <c r="D777" s="231"/>
      <c r="E777" s="3"/>
      <c r="F777" s="3"/>
      <c r="G777" s="3"/>
      <c r="H777" s="3"/>
      <c r="J777" s="226"/>
      <c r="K777" s="3"/>
      <c r="L777" s="3"/>
      <c r="O777" s="227"/>
      <c r="Q777" s="94"/>
      <c r="R777" s="94"/>
      <c r="S777" s="94"/>
      <c r="T777" s="94"/>
    </row>
    <row r="778" ht="15.75" customHeight="1">
      <c r="A778" s="234"/>
      <c r="B778" s="222"/>
      <c r="C778" s="223"/>
      <c r="D778" s="231"/>
      <c r="E778" s="3"/>
      <c r="F778" s="3"/>
      <c r="G778" s="3"/>
      <c r="H778" s="3"/>
      <c r="J778" s="226"/>
      <c r="K778" s="3"/>
      <c r="L778" s="3"/>
      <c r="O778" s="227"/>
      <c r="Q778" s="94"/>
      <c r="R778" s="94"/>
      <c r="S778" s="94"/>
      <c r="T778" s="94"/>
    </row>
    <row r="779" ht="15.75" customHeight="1">
      <c r="A779" s="234"/>
      <c r="B779" s="222"/>
      <c r="C779" s="223"/>
      <c r="D779" s="231"/>
      <c r="E779" s="3"/>
      <c r="F779" s="3"/>
      <c r="G779" s="3"/>
      <c r="H779" s="3"/>
      <c r="J779" s="226"/>
      <c r="K779" s="3"/>
      <c r="L779" s="3"/>
      <c r="O779" s="227"/>
      <c r="Q779" s="94"/>
      <c r="R779" s="94"/>
      <c r="S779" s="94"/>
      <c r="T779" s="94"/>
    </row>
    <row r="780" ht="15.75" customHeight="1">
      <c r="A780" s="234"/>
      <c r="B780" s="222"/>
      <c r="C780" s="223"/>
      <c r="D780" s="231"/>
      <c r="E780" s="3"/>
      <c r="F780" s="3"/>
      <c r="G780" s="3"/>
      <c r="H780" s="3"/>
      <c r="J780" s="226"/>
      <c r="K780" s="3"/>
      <c r="L780" s="3"/>
      <c r="O780" s="227"/>
      <c r="Q780" s="94"/>
      <c r="R780" s="94"/>
      <c r="S780" s="94"/>
      <c r="T780" s="94"/>
    </row>
    <row r="781" ht="15.75" customHeight="1">
      <c r="A781" s="234"/>
      <c r="B781" s="222"/>
      <c r="C781" s="223"/>
      <c r="D781" s="231"/>
      <c r="E781" s="3"/>
      <c r="F781" s="3"/>
      <c r="G781" s="3"/>
      <c r="H781" s="3"/>
      <c r="J781" s="226"/>
      <c r="K781" s="3"/>
      <c r="L781" s="3"/>
      <c r="O781" s="227"/>
      <c r="Q781" s="94"/>
      <c r="R781" s="94"/>
      <c r="S781" s="94"/>
      <c r="T781" s="94"/>
    </row>
    <row r="782" ht="15.75" customHeight="1">
      <c r="A782" s="234"/>
      <c r="B782" s="222"/>
      <c r="C782" s="223"/>
      <c r="D782" s="231"/>
      <c r="E782" s="3"/>
      <c r="F782" s="3"/>
      <c r="G782" s="3"/>
      <c r="H782" s="3"/>
      <c r="J782" s="226"/>
      <c r="K782" s="3"/>
      <c r="L782" s="3"/>
      <c r="O782" s="227"/>
      <c r="Q782" s="94"/>
      <c r="R782" s="94"/>
      <c r="S782" s="94"/>
      <c r="T782" s="94"/>
    </row>
    <row r="783" ht="15.75" customHeight="1">
      <c r="A783" s="234"/>
      <c r="B783" s="222"/>
      <c r="C783" s="223"/>
      <c r="D783" s="231"/>
      <c r="E783" s="3"/>
      <c r="F783" s="3"/>
      <c r="G783" s="3"/>
      <c r="H783" s="3"/>
      <c r="J783" s="226"/>
      <c r="K783" s="3"/>
      <c r="L783" s="3"/>
      <c r="O783" s="227"/>
      <c r="Q783" s="94"/>
      <c r="R783" s="94"/>
      <c r="S783" s="94"/>
      <c r="T783" s="94"/>
    </row>
    <row r="784" ht="15.75" customHeight="1">
      <c r="A784" s="234"/>
      <c r="B784" s="222"/>
      <c r="C784" s="223"/>
      <c r="D784" s="231"/>
      <c r="E784" s="3"/>
      <c r="F784" s="3"/>
      <c r="G784" s="3"/>
      <c r="H784" s="3"/>
      <c r="J784" s="226"/>
      <c r="K784" s="3"/>
      <c r="L784" s="3"/>
      <c r="O784" s="227"/>
      <c r="Q784" s="94"/>
      <c r="R784" s="94"/>
      <c r="S784" s="94"/>
      <c r="T784" s="94"/>
    </row>
    <row r="785" ht="15.75" customHeight="1">
      <c r="A785" s="234"/>
      <c r="B785" s="222"/>
      <c r="C785" s="223"/>
      <c r="D785" s="231"/>
      <c r="E785" s="3"/>
      <c r="F785" s="3"/>
      <c r="G785" s="3"/>
      <c r="H785" s="3"/>
      <c r="J785" s="226"/>
      <c r="K785" s="3"/>
      <c r="L785" s="3"/>
      <c r="O785" s="227"/>
      <c r="Q785" s="94"/>
      <c r="R785" s="94"/>
      <c r="S785" s="94"/>
      <c r="T785" s="94"/>
    </row>
    <row r="786" ht="15.75" customHeight="1">
      <c r="A786" s="234"/>
      <c r="B786" s="222"/>
      <c r="C786" s="223"/>
      <c r="D786" s="231"/>
      <c r="E786" s="3"/>
      <c r="F786" s="3"/>
      <c r="G786" s="3"/>
      <c r="H786" s="3"/>
      <c r="J786" s="226"/>
      <c r="K786" s="3"/>
      <c r="L786" s="3"/>
      <c r="O786" s="227"/>
      <c r="Q786" s="94"/>
      <c r="R786" s="94"/>
      <c r="S786" s="94"/>
      <c r="T786" s="94"/>
    </row>
    <row r="787" ht="15.75" customHeight="1">
      <c r="A787" s="234"/>
      <c r="B787" s="222"/>
      <c r="C787" s="223"/>
      <c r="D787" s="231"/>
      <c r="E787" s="3"/>
      <c r="F787" s="3"/>
      <c r="G787" s="3"/>
      <c r="H787" s="3"/>
      <c r="J787" s="226"/>
      <c r="K787" s="3"/>
      <c r="L787" s="3"/>
      <c r="O787" s="227"/>
      <c r="Q787" s="94"/>
      <c r="R787" s="94"/>
      <c r="S787" s="94"/>
      <c r="T787" s="94"/>
    </row>
    <row r="788" ht="15.75" customHeight="1">
      <c r="A788" s="234"/>
      <c r="B788" s="222"/>
      <c r="C788" s="223"/>
      <c r="D788" s="231"/>
      <c r="E788" s="3"/>
      <c r="F788" s="3"/>
      <c r="G788" s="3"/>
      <c r="H788" s="3"/>
      <c r="J788" s="226"/>
      <c r="K788" s="3"/>
      <c r="L788" s="3"/>
      <c r="O788" s="227"/>
      <c r="Q788" s="94"/>
      <c r="R788" s="94"/>
      <c r="S788" s="94"/>
      <c r="T788" s="94"/>
    </row>
    <row r="789" ht="15.75" customHeight="1">
      <c r="A789" s="234"/>
      <c r="B789" s="222"/>
      <c r="C789" s="223"/>
      <c r="D789" s="231"/>
      <c r="E789" s="3"/>
      <c r="F789" s="3"/>
      <c r="G789" s="3"/>
      <c r="H789" s="3"/>
      <c r="J789" s="226"/>
      <c r="K789" s="3"/>
      <c r="L789" s="3"/>
      <c r="O789" s="227"/>
      <c r="Q789" s="94"/>
      <c r="R789" s="94"/>
      <c r="S789" s="94"/>
      <c r="T789" s="94"/>
    </row>
    <row r="790" ht="15.75" customHeight="1">
      <c r="A790" s="234"/>
      <c r="B790" s="222"/>
      <c r="C790" s="223"/>
      <c r="D790" s="231"/>
      <c r="E790" s="3"/>
      <c r="F790" s="3"/>
      <c r="G790" s="3"/>
      <c r="H790" s="3"/>
      <c r="J790" s="226"/>
      <c r="K790" s="3"/>
      <c r="L790" s="3"/>
      <c r="O790" s="227"/>
      <c r="Q790" s="94"/>
      <c r="R790" s="94"/>
      <c r="S790" s="94"/>
      <c r="T790" s="94"/>
    </row>
    <row r="791" ht="15.75" customHeight="1">
      <c r="A791" s="234"/>
      <c r="B791" s="222"/>
      <c r="C791" s="223"/>
      <c r="D791" s="231"/>
      <c r="E791" s="3"/>
      <c r="F791" s="3"/>
      <c r="G791" s="3"/>
      <c r="H791" s="3"/>
      <c r="J791" s="226"/>
      <c r="K791" s="3"/>
      <c r="L791" s="3"/>
      <c r="O791" s="227"/>
      <c r="Q791" s="94"/>
      <c r="R791" s="94"/>
      <c r="S791" s="94"/>
      <c r="T791" s="94"/>
    </row>
    <row r="792" ht="15.75" customHeight="1">
      <c r="A792" s="234"/>
      <c r="B792" s="222"/>
      <c r="C792" s="223"/>
      <c r="D792" s="231"/>
      <c r="E792" s="3"/>
      <c r="F792" s="3"/>
      <c r="G792" s="3"/>
      <c r="H792" s="3"/>
      <c r="J792" s="226"/>
      <c r="K792" s="3"/>
      <c r="L792" s="3"/>
      <c r="O792" s="227"/>
      <c r="Q792" s="94"/>
      <c r="R792" s="94"/>
      <c r="S792" s="94"/>
      <c r="T792" s="94"/>
    </row>
    <row r="793" ht="15.75" customHeight="1">
      <c r="A793" s="234"/>
      <c r="B793" s="222"/>
      <c r="C793" s="223"/>
      <c r="D793" s="231"/>
      <c r="E793" s="3"/>
      <c r="F793" s="3"/>
      <c r="G793" s="3"/>
      <c r="H793" s="3"/>
      <c r="J793" s="226"/>
      <c r="K793" s="3"/>
      <c r="L793" s="3"/>
      <c r="O793" s="227"/>
      <c r="Q793" s="94"/>
      <c r="R793" s="94"/>
      <c r="S793" s="94"/>
      <c r="T793" s="94"/>
    </row>
    <row r="794" ht="15.75" customHeight="1">
      <c r="A794" s="234"/>
      <c r="B794" s="222"/>
      <c r="C794" s="223"/>
      <c r="D794" s="231"/>
      <c r="E794" s="3"/>
      <c r="F794" s="3"/>
      <c r="G794" s="3"/>
      <c r="H794" s="3"/>
      <c r="J794" s="226"/>
      <c r="K794" s="3"/>
      <c r="L794" s="3"/>
      <c r="O794" s="227"/>
      <c r="Q794" s="94"/>
      <c r="R794" s="94"/>
      <c r="S794" s="94"/>
      <c r="T794" s="94"/>
    </row>
    <row r="795" ht="15.75" customHeight="1">
      <c r="A795" s="234"/>
      <c r="B795" s="222"/>
      <c r="C795" s="223"/>
      <c r="D795" s="231"/>
      <c r="E795" s="3"/>
      <c r="F795" s="3"/>
      <c r="G795" s="3"/>
      <c r="H795" s="3"/>
      <c r="J795" s="226"/>
      <c r="K795" s="3"/>
      <c r="L795" s="3"/>
      <c r="O795" s="227"/>
      <c r="Q795" s="94"/>
      <c r="R795" s="94"/>
      <c r="S795" s="94"/>
      <c r="T795" s="94"/>
    </row>
    <row r="796" ht="15.75" customHeight="1">
      <c r="A796" s="234"/>
      <c r="B796" s="222"/>
      <c r="C796" s="223"/>
      <c r="D796" s="231"/>
      <c r="E796" s="3"/>
      <c r="F796" s="3"/>
      <c r="G796" s="3"/>
      <c r="H796" s="3"/>
      <c r="J796" s="226"/>
      <c r="K796" s="3"/>
      <c r="L796" s="3"/>
      <c r="O796" s="227"/>
      <c r="Q796" s="94"/>
      <c r="R796" s="94"/>
      <c r="S796" s="94"/>
      <c r="T796" s="94"/>
    </row>
    <row r="797" ht="15.75" customHeight="1">
      <c r="A797" s="234"/>
      <c r="B797" s="222"/>
      <c r="C797" s="223"/>
      <c r="D797" s="231"/>
      <c r="E797" s="3"/>
      <c r="F797" s="3"/>
      <c r="G797" s="3"/>
      <c r="H797" s="3"/>
      <c r="J797" s="226"/>
      <c r="K797" s="3"/>
      <c r="L797" s="3"/>
      <c r="O797" s="227"/>
      <c r="Q797" s="94"/>
      <c r="R797" s="94"/>
      <c r="S797" s="94"/>
      <c r="T797" s="94"/>
    </row>
    <row r="798" ht="15.75" customHeight="1">
      <c r="A798" s="234"/>
      <c r="B798" s="222"/>
      <c r="C798" s="223"/>
      <c r="D798" s="231"/>
      <c r="E798" s="3"/>
      <c r="F798" s="3"/>
      <c r="G798" s="3"/>
      <c r="H798" s="3"/>
      <c r="J798" s="226"/>
      <c r="K798" s="3"/>
      <c r="L798" s="3"/>
      <c r="O798" s="227"/>
      <c r="Q798" s="94"/>
      <c r="R798" s="94"/>
      <c r="S798" s="94"/>
      <c r="T798" s="94"/>
    </row>
    <row r="799" ht="15.75" customHeight="1">
      <c r="A799" s="234"/>
      <c r="B799" s="222"/>
      <c r="C799" s="223"/>
      <c r="D799" s="231"/>
      <c r="E799" s="3"/>
      <c r="F799" s="3"/>
      <c r="G799" s="3"/>
      <c r="H799" s="3"/>
      <c r="J799" s="226"/>
      <c r="K799" s="3"/>
      <c r="L799" s="3"/>
      <c r="O799" s="227"/>
      <c r="Q799" s="94"/>
      <c r="R799" s="94"/>
      <c r="S799" s="94"/>
      <c r="T799" s="94"/>
    </row>
    <row r="800" ht="15.75" customHeight="1">
      <c r="A800" s="234"/>
      <c r="B800" s="222"/>
      <c r="C800" s="223"/>
      <c r="D800" s="231"/>
      <c r="E800" s="3"/>
      <c r="F800" s="3"/>
      <c r="G800" s="3"/>
      <c r="H800" s="3"/>
      <c r="J800" s="226"/>
      <c r="K800" s="3"/>
      <c r="L800" s="3"/>
      <c r="O800" s="227"/>
      <c r="Q800" s="94"/>
      <c r="R800" s="94"/>
      <c r="S800" s="94"/>
      <c r="T800" s="94"/>
    </row>
    <row r="801" ht="15.75" customHeight="1">
      <c r="A801" s="234"/>
      <c r="B801" s="222"/>
      <c r="C801" s="223"/>
      <c r="D801" s="231"/>
      <c r="E801" s="3"/>
      <c r="F801" s="3"/>
      <c r="G801" s="3"/>
      <c r="H801" s="3"/>
      <c r="J801" s="226"/>
      <c r="K801" s="3"/>
      <c r="L801" s="3"/>
      <c r="O801" s="227"/>
      <c r="Q801" s="94"/>
      <c r="R801" s="94"/>
      <c r="S801" s="94"/>
      <c r="T801" s="94"/>
    </row>
    <row r="802" ht="15.75" customHeight="1">
      <c r="A802" s="234"/>
      <c r="B802" s="222"/>
      <c r="C802" s="223"/>
      <c r="D802" s="231"/>
      <c r="E802" s="3"/>
      <c r="F802" s="3"/>
      <c r="G802" s="3"/>
      <c r="H802" s="3"/>
      <c r="J802" s="226"/>
      <c r="K802" s="3"/>
      <c r="L802" s="3"/>
      <c r="O802" s="227"/>
      <c r="Q802" s="94"/>
      <c r="R802" s="94"/>
      <c r="S802" s="94"/>
      <c r="T802" s="94"/>
    </row>
    <row r="803" ht="15.75" customHeight="1">
      <c r="A803" s="234"/>
      <c r="B803" s="222"/>
      <c r="C803" s="223"/>
      <c r="D803" s="231"/>
      <c r="E803" s="3"/>
      <c r="F803" s="3"/>
      <c r="G803" s="3"/>
      <c r="H803" s="3"/>
      <c r="J803" s="226"/>
      <c r="K803" s="3"/>
      <c r="L803" s="3"/>
      <c r="O803" s="227"/>
      <c r="Q803" s="94"/>
      <c r="R803" s="94"/>
      <c r="S803" s="94"/>
      <c r="T803" s="94"/>
    </row>
    <row r="804" ht="15.75" customHeight="1">
      <c r="A804" s="234"/>
      <c r="B804" s="222"/>
      <c r="C804" s="223"/>
      <c r="D804" s="231"/>
      <c r="E804" s="3"/>
      <c r="F804" s="3"/>
      <c r="G804" s="3"/>
      <c r="H804" s="3"/>
      <c r="J804" s="226"/>
      <c r="K804" s="3"/>
      <c r="L804" s="3"/>
      <c r="O804" s="227"/>
      <c r="Q804" s="94"/>
      <c r="R804" s="94"/>
      <c r="S804" s="94"/>
      <c r="T804" s="94"/>
    </row>
    <row r="805" ht="15.75" customHeight="1">
      <c r="A805" s="234"/>
      <c r="B805" s="222"/>
      <c r="C805" s="223"/>
      <c r="D805" s="231"/>
      <c r="E805" s="3"/>
      <c r="F805" s="3"/>
      <c r="G805" s="3"/>
      <c r="H805" s="3"/>
      <c r="J805" s="226"/>
      <c r="K805" s="3"/>
      <c r="L805" s="3"/>
      <c r="O805" s="227"/>
      <c r="Q805" s="94"/>
      <c r="R805" s="94"/>
      <c r="S805" s="94"/>
      <c r="T805" s="94"/>
    </row>
    <row r="806" ht="15.75" customHeight="1">
      <c r="A806" s="234"/>
      <c r="B806" s="222"/>
      <c r="C806" s="223"/>
      <c r="D806" s="231"/>
      <c r="E806" s="3"/>
      <c r="F806" s="3"/>
      <c r="G806" s="3"/>
      <c r="H806" s="3"/>
      <c r="J806" s="226"/>
      <c r="K806" s="3"/>
      <c r="L806" s="3"/>
      <c r="O806" s="227"/>
      <c r="Q806" s="94"/>
      <c r="R806" s="94"/>
      <c r="S806" s="94"/>
      <c r="T806" s="94"/>
    </row>
    <row r="807" ht="15.75" customHeight="1">
      <c r="A807" s="234"/>
      <c r="B807" s="222"/>
      <c r="C807" s="223"/>
      <c r="D807" s="231"/>
      <c r="E807" s="3"/>
      <c r="F807" s="3"/>
      <c r="G807" s="3"/>
      <c r="H807" s="3"/>
      <c r="J807" s="226"/>
      <c r="K807" s="3"/>
      <c r="L807" s="3"/>
      <c r="O807" s="227"/>
      <c r="Q807" s="94"/>
      <c r="R807" s="94"/>
      <c r="S807" s="94"/>
      <c r="T807" s="94"/>
    </row>
    <row r="808" ht="15.75" customHeight="1">
      <c r="A808" s="234"/>
      <c r="B808" s="222"/>
      <c r="C808" s="223"/>
      <c r="D808" s="231"/>
      <c r="E808" s="3"/>
      <c r="F808" s="3"/>
      <c r="G808" s="3"/>
      <c r="H808" s="3"/>
      <c r="J808" s="226"/>
      <c r="K808" s="3"/>
      <c r="L808" s="3"/>
      <c r="O808" s="227"/>
      <c r="Q808" s="94"/>
      <c r="R808" s="94"/>
      <c r="S808" s="94"/>
      <c r="T808" s="94"/>
    </row>
    <row r="809" ht="15.75" customHeight="1">
      <c r="A809" s="234"/>
      <c r="B809" s="222"/>
      <c r="C809" s="223"/>
      <c r="D809" s="231"/>
      <c r="E809" s="3"/>
      <c r="F809" s="3"/>
      <c r="G809" s="3"/>
      <c r="H809" s="3"/>
      <c r="J809" s="226"/>
      <c r="K809" s="3"/>
      <c r="L809" s="3"/>
      <c r="O809" s="227"/>
      <c r="Q809" s="94"/>
      <c r="R809" s="94"/>
      <c r="S809" s="94"/>
      <c r="T809" s="94"/>
    </row>
    <row r="810" ht="15.75" customHeight="1">
      <c r="A810" s="234"/>
      <c r="B810" s="222"/>
      <c r="C810" s="223"/>
      <c r="D810" s="231"/>
      <c r="E810" s="3"/>
      <c r="F810" s="3"/>
      <c r="G810" s="3"/>
      <c r="H810" s="3"/>
      <c r="J810" s="226"/>
      <c r="K810" s="3"/>
      <c r="L810" s="3"/>
      <c r="O810" s="227"/>
      <c r="Q810" s="94"/>
      <c r="R810" s="94"/>
      <c r="S810" s="94"/>
      <c r="T810" s="94"/>
    </row>
    <row r="811" ht="15.75" customHeight="1">
      <c r="A811" s="234"/>
      <c r="B811" s="222"/>
      <c r="C811" s="223"/>
      <c r="D811" s="231"/>
      <c r="E811" s="3"/>
      <c r="F811" s="3"/>
      <c r="G811" s="3"/>
      <c r="H811" s="3"/>
      <c r="J811" s="226"/>
      <c r="K811" s="3"/>
      <c r="L811" s="3"/>
      <c r="O811" s="227"/>
      <c r="Q811" s="94"/>
      <c r="R811" s="94"/>
      <c r="S811" s="94"/>
      <c r="T811" s="94"/>
    </row>
    <row r="812" ht="15.75" customHeight="1">
      <c r="A812" s="234"/>
      <c r="B812" s="222"/>
      <c r="C812" s="223"/>
      <c r="D812" s="231"/>
      <c r="E812" s="3"/>
      <c r="F812" s="3"/>
      <c r="G812" s="3"/>
      <c r="H812" s="3"/>
      <c r="J812" s="226"/>
      <c r="K812" s="3"/>
      <c r="L812" s="3"/>
      <c r="O812" s="227"/>
      <c r="Q812" s="94"/>
      <c r="R812" s="94"/>
      <c r="S812" s="94"/>
      <c r="T812" s="94"/>
    </row>
    <row r="813" ht="15.75" customHeight="1">
      <c r="A813" s="234"/>
      <c r="B813" s="222"/>
      <c r="C813" s="223"/>
      <c r="D813" s="231"/>
      <c r="E813" s="3"/>
      <c r="F813" s="3"/>
      <c r="G813" s="3"/>
      <c r="H813" s="3"/>
      <c r="J813" s="226"/>
      <c r="K813" s="3"/>
      <c r="L813" s="3"/>
      <c r="O813" s="227"/>
      <c r="Q813" s="94"/>
      <c r="R813" s="94"/>
      <c r="S813" s="94"/>
      <c r="T813" s="94"/>
    </row>
    <row r="814" ht="15.75" customHeight="1">
      <c r="A814" s="234"/>
      <c r="B814" s="222"/>
      <c r="C814" s="223"/>
      <c r="D814" s="231"/>
      <c r="E814" s="3"/>
      <c r="F814" s="3"/>
      <c r="G814" s="3"/>
      <c r="H814" s="3"/>
      <c r="J814" s="226"/>
      <c r="K814" s="3"/>
      <c r="L814" s="3"/>
      <c r="O814" s="227"/>
      <c r="Q814" s="94"/>
      <c r="R814" s="94"/>
      <c r="S814" s="94"/>
      <c r="T814" s="94"/>
    </row>
    <row r="815" ht="15.75" customHeight="1">
      <c r="A815" s="234"/>
      <c r="B815" s="222"/>
      <c r="C815" s="223"/>
      <c r="D815" s="231"/>
      <c r="E815" s="3"/>
      <c r="F815" s="3"/>
      <c r="G815" s="3"/>
      <c r="H815" s="3"/>
      <c r="J815" s="226"/>
      <c r="K815" s="3"/>
      <c r="L815" s="3"/>
      <c r="O815" s="227"/>
      <c r="Q815" s="94"/>
      <c r="R815" s="94"/>
      <c r="S815" s="94"/>
      <c r="T815" s="94"/>
    </row>
    <row r="816" ht="15.75" customHeight="1">
      <c r="A816" s="234"/>
      <c r="B816" s="222"/>
      <c r="C816" s="223"/>
      <c r="D816" s="231"/>
      <c r="E816" s="3"/>
      <c r="F816" s="3"/>
      <c r="G816" s="3"/>
      <c r="H816" s="3"/>
      <c r="J816" s="226"/>
      <c r="K816" s="3"/>
      <c r="L816" s="3"/>
      <c r="O816" s="227"/>
      <c r="Q816" s="94"/>
      <c r="R816" s="94"/>
      <c r="S816" s="94"/>
      <c r="T816" s="94"/>
    </row>
    <row r="817" ht="15.75" customHeight="1">
      <c r="A817" s="234"/>
      <c r="B817" s="222"/>
      <c r="C817" s="223"/>
      <c r="D817" s="231"/>
      <c r="E817" s="3"/>
      <c r="F817" s="3"/>
      <c r="G817" s="3"/>
      <c r="H817" s="3"/>
      <c r="J817" s="226"/>
      <c r="K817" s="3"/>
      <c r="L817" s="3"/>
      <c r="O817" s="227"/>
      <c r="Q817" s="94"/>
      <c r="R817" s="94"/>
      <c r="S817" s="94"/>
      <c r="T817" s="94"/>
    </row>
    <row r="818" ht="15.75" customHeight="1">
      <c r="A818" s="234"/>
      <c r="B818" s="222"/>
      <c r="C818" s="223"/>
      <c r="D818" s="231"/>
      <c r="E818" s="3"/>
      <c r="F818" s="3"/>
      <c r="G818" s="3"/>
      <c r="H818" s="3"/>
      <c r="J818" s="226"/>
      <c r="K818" s="3"/>
      <c r="L818" s="3"/>
      <c r="O818" s="227"/>
      <c r="Q818" s="94"/>
      <c r="R818" s="94"/>
      <c r="S818" s="94"/>
      <c r="T818" s="94"/>
    </row>
    <row r="819" ht="15.75" customHeight="1">
      <c r="A819" s="234"/>
      <c r="B819" s="222"/>
      <c r="C819" s="223"/>
      <c r="D819" s="231"/>
      <c r="E819" s="3"/>
      <c r="F819" s="3"/>
      <c r="G819" s="3"/>
      <c r="H819" s="3"/>
      <c r="J819" s="226"/>
      <c r="K819" s="3"/>
      <c r="L819" s="3"/>
      <c r="O819" s="227"/>
      <c r="Q819" s="94"/>
      <c r="R819" s="94"/>
      <c r="S819" s="94"/>
      <c r="T819" s="94"/>
    </row>
    <row r="820" ht="15.75" customHeight="1">
      <c r="A820" s="234"/>
      <c r="B820" s="222"/>
      <c r="C820" s="223"/>
      <c r="D820" s="231"/>
      <c r="E820" s="3"/>
      <c r="F820" s="3"/>
      <c r="G820" s="3"/>
      <c r="H820" s="3"/>
      <c r="J820" s="226"/>
      <c r="K820" s="3"/>
      <c r="L820" s="3"/>
      <c r="O820" s="227"/>
      <c r="Q820" s="94"/>
      <c r="R820" s="94"/>
      <c r="S820" s="94"/>
      <c r="T820" s="94"/>
    </row>
    <row r="821" ht="15.75" customHeight="1">
      <c r="A821" s="234"/>
      <c r="B821" s="222"/>
      <c r="C821" s="223"/>
      <c r="D821" s="231"/>
      <c r="E821" s="3"/>
      <c r="F821" s="3"/>
      <c r="G821" s="3"/>
      <c r="H821" s="3"/>
      <c r="J821" s="226"/>
      <c r="K821" s="3"/>
      <c r="L821" s="3"/>
      <c r="O821" s="227"/>
      <c r="Q821" s="94"/>
      <c r="R821" s="94"/>
      <c r="S821" s="94"/>
      <c r="T821" s="94"/>
    </row>
    <row r="822" ht="15.75" customHeight="1">
      <c r="A822" s="234"/>
      <c r="B822" s="222"/>
      <c r="C822" s="223"/>
      <c r="D822" s="231"/>
      <c r="E822" s="3"/>
      <c r="F822" s="3"/>
      <c r="G822" s="3"/>
      <c r="H822" s="3"/>
      <c r="J822" s="226"/>
      <c r="K822" s="3"/>
      <c r="L822" s="3"/>
      <c r="O822" s="227"/>
      <c r="Q822" s="94"/>
      <c r="R822" s="94"/>
      <c r="S822" s="94"/>
      <c r="T822" s="94"/>
    </row>
    <row r="823" ht="15.75" customHeight="1">
      <c r="A823" s="234"/>
      <c r="B823" s="222"/>
      <c r="C823" s="223"/>
      <c r="D823" s="231"/>
      <c r="E823" s="3"/>
      <c r="F823" s="3"/>
      <c r="G823" s="3"/>
      <c r="H823" s="3"/>
      <c r="J823" s="226"/>
      <c r="K823" s="3"/>
      <c r="L823" s="3"/>
      <c r="O823" s="227"/>
      <c r="Q823" s="94"/>
      <c r="R823" s="94"/>
      <c r="S823" s="94"/>
      <c r="T823" s="94"/>
    </row>
    <row r="824" ht="15.75" customHeight="1">
      <c r="A824" s="234"/>
      <c r="B824" s="222"/>
      <c r="C824" s="223"/>
      <c r="D824" s="231"/>
      <c r="E824" s="3"/>
      <c r="F824" s="3"/>
      <c r="G824" s="3"/>
      <c r="H824" s="3"/>
      <c r="J824" s="226"/>
      <c r="K824" s="3"/>
      <c r="L824" s="3"/>
      <c r="O824" s="227"/>
      <c r="Q824" s="94"/>
      <c r="R824" s="94"/>
      <c r="S824" s="94"/>
      <c r="T824" s="94"/>
    </row>
    <row r="825" ht="15.75" customHeight="1">
      <c r="A825" s="234"/>
      <c r="B825" s="222"/>
      <c r="C825" s="223"/>
      <c r="D825" s="231"/>
      <c r="E825" s="3"/>
      <c r="F825" s="3"/>
      <c r="G825" s="3"/>
      <c r="H825" s="3"/>
      <c r="J825" s="226"/>
      <c r="K825" s="3"/>
      <c r="L825" s="3"/>
      <c r="O825" s="227"/>
      <c r="Q825" s="94"/>
      <c r="R825" s="94"/>
      <c r="S825" s="94"/>
      <c r="T825" s="94"/>
    </row>
    <row r="826" ht="15.75" customHeight="1">
      <c r="A826" s="234"/>
      <c r="B826" s="222"/>
      <c r="C826" s="223"/>
      <c r="D826" s="231"/>
      <c r="E826" s="3"/>
      <c r="F826" s="3"/>
      <c r="G826" s="3"/>
      <c r="H826" s="3"/>
      <c r="J826" s="226"/>
      <c r="K826" s="3"/>
      <c r="L826" s="3"/>
      <c r="O826" s="227"/>
      <c r="Q826" s="94"/>
      <c r="R826" s="94"/>
      <c r="S826" s="94"/>
      <c r="T826" s="94"/>
    </row>
    <row r="827" ht="15.75" customHeight="1">
      <c r="A827" s="234"/>
      <c r="B827" s="222"/>
      <c r="C827" s="223"/>
      <c r="D827" s="231"/>
      <c r="E827" s="3"/>
      <c r="F827" s="3"/>
      <c r="G827" s="3"/>
      <c r="H827" s="3"/>
      <c r="J827" s="226"/>
      <c r="K827" s="3"/>
      <c r="L827" s="3"/>
      <c r="O827" s="227"/>
      <c r="Q827" s="94"/>
      <c r="R827" s="94"/>
      <c r="S827" s="94"/>
      <c r="T827" s="94"/>
    </row>
    <row r="828" ht="15.75" customHeight="1">
      <c r="A828" s="234"/>
      <c r="B828" s="222"/>
      <c r="C828" s="223"/>
      <c r="D828" s="231"/>
      <c r="E828" s="3"/>
      <c r="F828" s="3"/>
      <c r="G828" s="3"/>
      <c r="H828" s="3"/>
      <c r="J828" s="226"/>
      <c r="K828" s="3"/>
      <c r="L828" s="3"/>
      <c r="O828" s="227"/>
      <c r="Q828" s="94"/>
      <c r="R828" s="94"/>
      <c r="S828" s="94"/>
      <c r="T828" s="94"/>
    </row>
    <row r="829" ht="15.75" customHeight="1">
      <c r="A829" s="234"/>
      <c r="B829" s="222"/>
      <c r="C829" s="223"/>
      <c r="D829" s="231"/>
      <c r="E829" s="3"/>
      <c r="F829" s="3"/>
      <c r="G829" s="3"/>
      <c r="H829" s="3"/>
      <c r="J829" s="226"/>
      <c r="K829" s="3"/>
      <c r="L829" s="3"/>
      <c r="O829" s="227"/>
      <c r="Q829" s="94"/>
      <c r="R829" s="94"/>
      <c r="S829" s="94"/>
      <c r="T829" s="94"/>
    </row>
    <row r="830" ht="15.75" customHeight="1">
      <c r="A830" s="234"/>
      <c r="B830" s="222"/>
      <c r="C830" s="223"/>
      <c r="D830" s="231"/>
      <c r="E830" s="3"/>
      <c r="F830" s="3"/>
      <c r="G830" s="3"/>
      <c r="H830" s="3"/>
      <c r="J830" s="226"/>
      <c r="K830" s="3"/>
      <c r="L830" s="3"/>
      <c r="O830" s="227"/>
      <c r="Q830" s="94"/>
      <c r="R830" s="94"/>
      <c r="S830" s="94"/>
      <c r="T830" s="94"/>
    </row>
    <row r="831" ht="15.75" customHeight="1">
      <c r="A831" s="234"/>
      <c r="B831" s="222"/>
      <c r="C831" s="223"/>
      <c r="D831" s="231"/>
      <c r="E831" s="3"/>
      <c r="F831" s="3"/>
      <c r="G831" s="3"/>
      <c r="H831" s="3"/>
      <c r="J831" s="226"/>
      <c r="K831" s="3"/>
      <c r="L831" s="3"/>
      <c r="O831" s="227"/>
      <c r="Q831" s="94"/>
      <c r="R831" s="94"/>
      <c r="S831" s="94"/>
      <c r="T831" s="94"/>
    </row>
    <row r="832" ht="15.75" customHeight="1">
      <c r="A832" s="234"/>
      <c r="B832" s="222"/>
      <c r="C832" s="223"/>
      <c r="D832" s="231"/>
      <c r="E832" s="3"/>
      <c r="F832" s="3"/>
      <c r="G832" s="3"/>
      <c r="H832" s="3"/>
      <c r="J832" s="226"/>
      <c r="K832" s="3"/>
      <c r="L832" s="3"/>
      <c r="O832" s="227"/>
      <c r="Q832" s="94"/>
      <c r="R832" s="94"/>
      <c r="S832" s="94"/>
      <c r="T832" s="94"/>
    </row>
    <row r="833" ht="15.75" customHeight="1">
      <c r="A833" s="234"/>
      <c r="B833" s="222"/>
      <c r="C833" s="223"/>
      <c r="D833" s="231"/>
      <c r="E833" s="3"/>
      <c r="F833" s="3"/>
      <c r="G833" s="3"/>
      <c r="H833" s="3"/>
      <c r="J833" s="226"/>
      <c r="K833" s="3"/>
      <c r="L833" s="3"/>
      <c r="O833" s="227"/>
      <c r="Q833" s="94"/>
      <c r="R833" s="94"/>
      <c r="S833" s="94"/>
      <c r="T833" s="94"/>
    </row>
    <row r="834" ht="15.75" customHeight="1">
      <c r="A834" s="234"/>
      <c r="B834" s="222"/>
      <c r="C834" s="223"/>
      <c r="D834" s="231"/>
      <c r="E834" s="3"/>
      <c r="F834" s="3"/>
      <c r="G834" s="3"/>
      <c r="H834" s="3"/>
      <c r="J834" s="226"/>
      <c r="K834" s="3"/>
      <c r="L834" s="3"/>
      <c r="O834" s="227"/>
      <c r="Q834" s="94"/>
      <c r="R834" s="94"/>
      <c r="S834" s="94"/>
      <c r="T834" s="94"/>
    </row>
    <row r="835" ht="15.75" customHeight="1">
      <c r="A835" s="234"/>
      <c r="B835" s="222"/>
      <c r="C835" s="223"/>
      <c r="D835" s="231"/>
      <c r="E835" s="3"/>
      <c r="F835" s="3"/>
      <c r="G835" s="3"/>
      <c r="H835" s="3"/>
      <c r="J835" s="226"/>
      <c r="K835" s="3"/>
      <c r="L835" s="3"/>
      <c r="O835" s="227"/>
      <c r="Q835" s="94"/>
      <c r="R835" s="94"/>
      <c r="S835" s="94"/>
      <c r="T835" s="94"/>
    </row>
    <row r="836" ht="15.75" customHeight="1">
      <c r="A836" s="234"/>
      <c r="B836" s="222"/>
      <c r="C836" s="223"/>
      <c r="D836" s="231"/>
      <c r="E836" s="3"/>
      <c r="F836" s="3"/>
      <c r="G836" s="3"/>
      <c r="H836" s="3"/>
      <c r="J836" s="226"/>
      <c r="K836" s="3"/>
      <c r="L836" s="3"/>
      <c r="O836" s="227"/>
      <c r="Q836" s="94"/>
      <c r="R836" s="94"/>
      <c r="S836" s="94"/>
      <c r="T836" s="94"/>
    </row>
    <row r="837" ht="15.75" customHeight="1">
      <c r="A837" s="234"/>
      <c r="B837" s="222"/>
      <c r="C837" s="223"/>
      <c r="D837" s="231"/>
      <c r="E837" s="3"/>
      <c r="F837" s="3"/>
      <c r="G837" s="3"/>
      <c r="H837" s="3"/>
      <c r="J837" s="226"/>
      <c r="K837" s="3"/>
      <c r="L837" s="3"/>
      <c r="O837" s="227"/>
      <c r="Q837" s="94"/>
      <c r="R837" s="94"/>
      <c r="S837" s="94"/>
      <c r="T837" s="94"/>
    </row>
    <row r="838" ht="15.75" customHeight="1">
      <c r="A838" s="234"/>
      <c r="B838" s="222"/>
      <c r="C838" s="223"/>
      <c r="D838" s="231"/>
      <c r="E838" s="3"/>
      <c r="F838" s="3"/>
      <c r="G838" s="3"/>
      <c r="H838" s="3"/>
      <c r="J838" s="226"/>
      <c r="K838" s="3"/>
      <c r="L838" s="3"/>
      <c r="O838" s="227"/>
      <c r="Q838" s="94"/>
      <c r="R838" s="94"/>
      <c r="S838" s="94"/>
      <c r="T838" s="94"/>
    </row>
    <row r="839" ht="15.75" customHeight="1">
      <c r="A839" s="234"/>
      <c r="B839" s="222"/>
      <c r="C839" s="223"/>
      <c r="D839" s="231"/>
      <c r="E839" s="3"/>
      <c r="F839" s="3"/>
      <c r="G839" s="3"/>
      <c r="H839" s="3"/>
      <c r="J839" s="226"/>
      <c r="K839" s="3"/>
      <c r="L839" s="3"/>
      <c r="O839" s="227"/>
      <c r="Q839" s="94"/>
      <c r="R839" s="94"/>
      <c r="S839" s="94"/>
      <c r="T839" s="94"/>
    </row>
    <row r="840" ht="15.75" customHeight="1">
      <c r="A840" s="234"/>
      <c r="B840" s="222"/>
      <c r="C840" s="223"/>
      <c r="D840" s="231"/>
      <c r="E840" s="3"/>
      <c r="F840" s="3"/>
      <c r="G840" s="3"/>
      <c r="H840" s="3"/>
      <c r="J840" s="226"/>
      <c r="K840" s="3"/>
      <c r="L840" s="3"/>
      <c r="O840" s="227"/>
      <c r="Q840" s="94"/>
      <c r="R840" s="94"/>
      <c r="S840" s="94"/>
      <c r="T840" s="94"/>
    </row>
    <row r="841" ht="15.75" customHeight="1">
      <c r="A841" s="234"/>
      <c r="B841" s="222"/>
      <c r="C841" s="223"/>
      <c r="D841" s="231"/>
      <c r="E841" s="3"/>
      <c r="F841" s="3"/>
      <c r="G841" s="3"/>
      <c r="H841" s="3"/>
      <c r="J841" s="226"/>
      <c r="K841" s="3"/>
      <c r="L841" s="3"/>
      <c r="O841" s="227"/>
      <c r="Q841" s="94"/>
      <c r="R841" s="94"/>
      <c r="S841" s="94"/>
      <c r="T841" s="94"/>
    </row>
    <row r="842" ht="15.75" customHeight="1">
      <c r="A842" s="234"/>
      <c r="B842" s="222"/>
      <c r="C842" s="223"/>
      <c r="D842" s="231"/>
      <c r="E842" s="3"/>
      <c r="F842" s="3"/>
      <c r="G842" s="3"/>
      <c r="H842" s="3"/>
      <c r="J842" s="226"/>
      <c r="K842" s="3"/>
      <c r="L842" s="3"/>
      <c r="O842" s="227"/>
      <c r="Q842" s="94"/>
      <c r="R842" s="94"/>
      <c r="S842" s="94"/>
      <c r="T842" s="94"/>
    </row>
    <row r="843" ht="15.75" customHeight="1">
      <c r="A843" s="234"/>
      <c r="B843" s="222"/>
      <c r="C843" s="223"/>
      <c r="D843" s="231"/>
      <c r="E843" s="3"/>
      <c r="F843" s="3"/>
      <c r="G843" s="3"/>
      <c r="H843" s="3"/>
      <c r="J843" s="226"/>
      <c r="K843" s="3"/>
      <c r="L843" s="3"/>
      <c r="O843" s="227"/>
      <c r="Q843" s="94"/>
      <c r="R843" s="94"/>
      <c r="S843" s="94"/>
      <c r="T843" s="94"/>
    </row>
    <row r="844" ht="15.75" customHeight="1">
      <c r="A844" s="234"/>
      <c r="B844" s="222"/>
      <c r="C844" s="223"/>
      <c r="D844" s="231"/>
      <c r="E844" s="3"/>
      <c r="F844" s="3"/>
      <c r="G844" s="3"/>
      <c r="H844" s="3"/>
      <c r="J844" s="226"/>
      <c r="K844" s="3"/>
      <c r="L844" s="3"/>
      <c r="O844" s="227"/>
      <c r="Q844" s="94"/>
      <c r="R844" s="94"/>
      <c r="S844" s="94"/>
      <c r="T844" s="94"/>
    </row>
    <row r="845" ht="15.75" customHeight="1">
      <c r="A845" s="234"/>
      <c r="B845" s="222"/>
      <c r="C845" s="223"/>
      <c r="D845" s="231"/>
      <c r="E845" s="3"/>
      <c r="F845" s="3"/>
      <c r="G845" s="3"/>
      <c r="H845" s="3"/>
      <c r="J845" s="226"/>
      <c r="K845" s="3"/>
      <c r="L845" s="3"/>
      <c r="O845" s="227"/>
      <c r="Q845" s="94"/>
      <c r="R845" s="94"/>
      <c r="S845" s="94"/>
      <c r="T845" s="94"/>
    </row>
    <row r="846" ht="15.75" customHeight="1">
      <c r="A846" s="234"/>
      <c r="B846" s="222"/>
      <c r="C846" s="223"/>
      <c r="D846" s="231"/>
      <c r="E846" s="3"/>
      <c r="F846" s="3"/>
      <c r="G846" s="3"/>
      <c r="H846" s="3"/>
      <c r="J846" s="226"/>
      <c r="K846" s="3"/>
      <c r="L846" s="3"/>
      <c r="O846" s="227"/>
      <c r="Q846" s="94"/>
      <c r="R846" s="94"/>
      <c r="S846" s="94"/>
      <c r="T846" s="94"/>
    </row>
    <row r="847" ht="15.75" customHeight="1">
      <c r="A847" s="234"/>
      <c r="B847" s="222"/>
      <c r="C847" s="223"/>
      <c r="D847" s="231"/>
      <c r="E847" s="3"/>
      <c r="F847" s="3"/>
      <c r="G847" s="3"/>
      <c r="H847" s="3"/>
      <c r="J847" s="226"/>
      <c r="K847" s="3"/>
      <c r="L847" s="3"/>
      <c r="O847" s="227"/>
      <c r="Q847" s="94"/>
      <c r="R847" s="94"/>
      <c r="S847" s="94"/>
      <c r="T847" s="94"/>
    </row>
    <row r="848" ht="15.75" customHeight="1">
      <c r="A848" s="234"/>
      <c r="B848" s="222"/>
      <c r="C848" s="223"/>
      <c r="D848" s="231"/>
      <c r="E848" s="3"/>
      <c r="F848" s="3"/>
      <c r="G848" s="3"/>
      <c r="H848" s="3"/>
      <c r="J848" s="226"/>
      <c r="K848" s="3"/>
      <c r="L848" s="3"/>
      <c r="O848" s="227"/>
      <c r="Q848" s="94"/>
      <c r="R848" s="94"/>
      <c r="S848" s="94"/>
      <c r="T848" s="94"/>
    </row>
    <row r="849" ht="15.75" customHeight="1">
      <c r="A849" s="234"/>
      <c r="B849" s="222"/>
      <c r="C849" s="223"/>
      <c r="D849" s="231"/>
      <c r="E849" s="3"/>
      <c r="F849" s="3"/>
      <c r="G849" s="3"/>
      <c r="H849" s="3"/>
      <c r="J849" s="226"/>
      <c r="K849" s="3"/>
      <c r="L849" s="3"/>
      <c r="O849" s="227"/>
      <c r="Q849" s="94"/>
      <c r="R849" s="94"/>
      <c r="S849" s="94"/>
      <c r="T849" s="94"/>
    </row>
    <row r="850" ht="15.75" customHeight="1">
      <c r="A850" s="234"/>
      <c r="B850" s="222"/>
      <c r="C850" s="223"/>
      <c r="D850" s="231"/>
      <c r="E850" s="3"/>
      <c r="F850" s="3"/>
      <c r="G850" s="3"/>
      <c r="H850" s="3"/>
      <c r="J850" s="226"/>
      <c r="K850" s="3"/>
      <c r="L850" s="3"/>
      <c r="O850" s="227"/>
      <c r="Q850" s="94"/>
      <c r="R850" s="94"/>
      <c r="S850" s="94"/>
      <c r="T850" s="94"/>
    </row>
    <row r="851" ht="15.75" customHeight="1">
      <c r="A851" s="234"/>
      <c r="B851" s="222"/>
      <c r="C851" s="223"/>
      <c r="D851" s="231"/>
      <c r="E851" s="3"/>
      <c r="F851" s="3"/>
      <c r="G851" s="3"/>
      <c r="H851" s="3"/>
      <c r="J851" s="226"/>
      <c r="K851" s="3"/>
      <c r="L851" s="3"/>
      <c r="O851" s="227"/>
      <c r="Q851" s="94"/>
      <c r="R851" s="94"/>
      <c r="S851" s="94"/>
      <c r="T851" s="94"/>
    </row>
    <row r="852" ht="15.75" customHeight="1">
      <c r="A852" s="234"/>
      <c r="B852" s="222"/>
      <c r="C852" s="223"/>
      <c r="D852" s="231"/>
      <c r="E852" s="3"/>
      <c r="F852" s="3"/>
      <c r="G852" s="3"/>
      <c r="H852" s="3"/>
      <c r="J852" s="226"/>
      <c r="K852" s="3"/>
      <c r="L852" s="3"/>
      <c r="O852" s="227"/>
      <c r="Q852" s="94"/>
      <c r="R852" s="94"/>
      <c r="S852" s="94"/>
      <c r="T852" s="94"/>
    </row>
    <row r="853" ht="15.75" customHeight="1">
      <c r="A853" s="234"/>
      <c r="B853" s="222"/>
      <c r="C853" s="223"/>
      <c r="D853" s="231"/>
      <c r="E853" s="3"/>
      <c r="F853" s="3"/>
      <c r="G853" s="3"/>
      <c r="H853" s="3"/>
      <c r="J853" s="226"/>
      <c r="K853" s="3"/>
      <c r="L853" s="3"/>
      <c r="O853" s="227"/>
      <c r="Q853" s="94"/>
      <c r="R853" s="94"/>
      <c r="S853" s="94"/>
      <c r="T853" s="94"/>
    </row>
    <row r="854" ht="15.75" customHeight="1">
      <c r="A854" s="234"/>
      <c r="B854" s="222"/>
      <c r="C854" s="223"/>
      <c r="D854" s="231"/>
      <c r="E854" s="3"/>
      <c r="F854" s="3"/>
      <c r="G854" s="3"/>
      <c r="H854" s="3"/>
      <c r="J854" s="226"/>
      <c r="K854" s="3"/>
      <c r="L854" s="3"/>
      <c r="O854" s="227"/>
      <c r="Q854" s="94"/>
      <c r="R854" s="94"/>
      <c r="S854" s="94"/>
      <c r="T854" s="94"/>
    </row>
    <row r="855" ht="15.75" customHeight="1">
      <c r="A855" s="234"/>
      <c r="B855" s="222"/>
      <c r="C855" s="223"/>
      <c r="D855" s="231"/>
      <c r="E855" s="3"/>
      <c r="F855" s="3"/>
      <c r="G855" s="3"/>
      <c r="H855" s="3"/>
      <c r="J855" s="226"/>
      <c r="K855" s="3"/>
      <c r="L855" s="3"/>
      <c r="O855" s="227"/>
      <c r="Q855" s="94"/>
      <c r="R855" s="94"/>
      <c r="S855" s="94"/>
      <c r="T855" s="94"/>
    </row>
    <row r="856" ht="15.75" customHeight="1">
      <c r="A856" s="234"/>
      <c r="B856" s="222"/>
      <c r="C856" s="223"/>
      <c r="D856" s="231"/>
      <c r="E856" s="3"/>
      <c r="F856" s="3"/>
      <c r="G856" s="3"/>
      <c r="H856" s="3"/>
      <c r="J856" s="226"/>
      <c r="K856" s="3"/>
      <c r="L856" s="3"/>
      <c r="O856" s="227"/>
      <c r="Q856" s="94"/>
      <c r="R856" s="94"/>
      <c r="S856" s="94"/>
      <c r="T856" s="94"/>
    </row>
    <row r="857" ht="15.75" customHeight="1">
      <c r="A857" s="234"/>
      <c r="B857" s="222"/>
      <c r="C857" s="223"/>
      <c r="D857" s="231"/>
      <c r="E857" s="3"/>
      <c r="F857" s="3"/>
      <c r="G857" s="3"/>
      <c r="H857" s="3"/>
      <c r="J857" s="226"/>
      <c r="K857" s="3"/>
      <c r="L857" s="3"/>
      <c r="O857" s="227"/>
      <c r="Q857" s="94"/>
      <c r="R857" s="94"/>
      <c r="S857" s="94"/>
      <c r="T857" s="94"/>
    </row>
    <row r="858" ht="15.75" customHeight="1">
      <c r="A858" s="234"/>
      <c r="B858" s="222"/>
      <c r="C858" s="223"/>
      <c r="D858" s="231"/>
      <c r="E858" s="3"/>
      <c r="F858" s="3"/>
      <c r="G858" s="3"/>
      <c r="H858" s="3"/>
      <c r="J858" s="226"/>
      <c r="K858" s="3"/>
      <c r="L858" s="3"/>
      <c r="O858" s="227"/>
      <c r="Q858" s="94"/>
      <c r="R858" s="94"/>
      <c r="S858" s="94"/>
      <c r="T858" s="94"/>
    </row>
    <row r="859" ht="15.75" customHeight="1">
      <c r="A859" s="234"/>
      <c r="B859" s="222"/>
      <c r="C859" s="223"/>
      <c r="D859" s="231"/>
      <c r="E859" s="3"/>
      <c r="F859" s="3"/>
      <c r="G859" s="3"/>
      <c r="H859" s="3"/>
      <c r="J859" s="226"/>
      <c r="K859" s="3"/>
      <c r="L859" s="3"/>
      <c r="O859" s="227"/>
      <c r="Q859" s="94"/>
      <c r="R859" s="94"/>
      <c r="S859" s="94"/>
      <c r="T859" s="94"/>
    </row>
    <row r="860" ht="15.75" customHeight="1">
      <c r="A860" s="234"/>
      <c r="B860" s="222"/>
      <c r="C860" s="223"/>
      <c r="D860" s="231"/>
      <c r="E860" s="3"/>
      <c r="F860" s="3"/>
      <c r="G860" s="3"/>
      <c r="H860" s="3"/>
      <c r="J860" s="226"/>
      <c r="K860" s="3"/>
      <c r="L860" s="3"/>
      <c r="O860" s="227"/>
      <c r="Q860" s="94"/>
      <c r="R860" s="94"/>
      <c r="S860" s="94"/>
      <c r="T860" s="94"/>
    </row>
    <row r="861" ht="15.75" customHeight="1">
      <c r="A861" s="234"/>
      <c r="B861" s="222"/>
      <c r="C861" s="223"/>
      <c r="D861" s="231"/>
      <c r="E861" s="3"/>
      <c r="F861" s="3"/>
      <c r="G861" s="3"/>
      <c r="H861" s="3"/>
      <c r="J861" s="226"/>
      <c r="K861" s="3"/>
      <c r="L861" s="3"/>
      <c r="O861" s="227"/>
      <c r="Q861" s="94"/>
      <c r="R861" s="94"/>
      <c r="S861" s="94"/>
      <c r="T861" s="94"/>
    </row>
    <row r="862" ht="15.75" customHeight="1">
      <c r="A862" s="234"/>
      <c r="B862" s="222"/>
      <c r="C862" s="223"/>
      <c r="D862" s="231"/>
      <c r="E862" s="3"/>
      <c r="F862" s="3"/>
      <c r="G862" s="3"/>
      <c r="H862" s="3"/>
      <c r="J862" s="226"/>
      <c r="K862" s="3"/>
      <c r="L862" s="3"/>
      <c r="O862" s="227"/>
      <c r="Q862" s="94"/>
      <c r="R862" s="94"/>
      <c r="S862" s="94"/>
      <c r="T862" s="94"/>
    </row>
    <row r="863" ht="15.75" customHeight="1">
      <c r="A863" s="234"/>
      <c r="B863" s="222"/>
      <c r="C863" s="223"/>
      <c r="D863" s="231"/>
      <c r="E863" s="3"/>
      <c r="F863" s="3"/>
      <c r="G863" s="3"/>
      <c r="H863" s="3"/>
      <c r="J863" s="226"/>
      <c r="K863" s="3"/>
      <c r="L863" s="3"/>
      <c r="O863" s="227"/>
      <c r="Q863" s="94"/>
      <c r="R863" s="94"/>
      <c r="S863" s="94"/>
      <c r="T863" s="94"/>
    </row>
    <row r="864" ht="15.75" customHeight="1">
      <c r="A864" s="234"/>
      <c r="B864" s="222"/>
      <c r="C864" s="223"/>
      <c r="D864" s="231"/>
      <c r="E864" s="3"/>
      <c r="F864" s="3"/>
      <c r="G864" s="3"/>
      <c r="H864" s="3"/>
      <c r="J864" s="226"/>
      <c r="K864" s="3"/>
      <c r="L864" s="3"/>
      <c r="O864" s="227"/>
      <c r="Q864" s="94"/>
      <c r="R864" s="94"/>
      <c r="S864" s="94"/>
      <c r="T864" s="94"/>
    </row>
    <row r="865" ht="15.75" customHeight="1">
      <c r="A865" s="234"/>
      <c r="B865" s="222"/>
      <c r="C865" s="223"/>
      <c r="D865" s="231"/>
      <c r="E865" s="3"/>
      <c r="F865" s="3"/>
      <c r="G865" s="3"/>
      <c r="H865" s="3"/>
      <c r="J865" s="226"/>
      <c r="K865" s="3"/>
      <c r="L865" s="3"/>
      <c r="O865" s="227"/>
      <c r="Q865" s="94"/>
      <c r="R865" s="94"/>
      <c r="S865" s="94"/>
      <c r="T865" s="94"/>
    </row>
    <row r="866" ht="15.75" customHeight="1">
      <c r="A866" s="234"/>
      <c r="B866" s="222"/>
      <c r="C866" s="223"/>
      <c r="D866" s="231"/>
      <c r="E866" s="3"/>
      <c r="F866" s="3"/>
      <c r="G866" s="3"/>
      <c r="H866" s="3"/>
      <c r="J866" s="226"/>
      <c r="K866" s="3"/>
      <c r="L866" s="3"/>
      <c r="O866" s="227"/>
      <c r="Q866" s="94"/>
      <c r="R866" s="94"/>
      <c r="S866" s="94"/>
      <c r="T866" s="94"/>
    </row>
    <row r="867" ht="15.75" customHeight="1">
      <c r="A867" s="234"/>
      <c r="B867" s="222"/>
      <c r="C867" s="223"/>
      <c r="D867" s="231"/>
      <c r="E867" s="3"/>
      <c r="F867" s="3"/>
      <c r="G867" s="3"/>
      <c r="H867" s="3"/>
      <c r="J867" s="226"/>
      <c r="K867" s="3"/>
      <c r="L867" s="3"/>
      <c r="O867" s="227"/>
      <c r="Q867" s="94"/>
      <c r="R867" s="94"/>
      <c r="S867" s="94"/>
      <c r="T867" s="94"/>
    </row>
    <row r="868" ht="15.75" customHeight="1">
      <c r="A868" s="234"/>
      <c r="B868" s="222"/>
      <c r="C868" s="223"/>
      <c r="D868" s="231"/>
      <c r="E868" s="3"/>
      <c r="F868" s="3"/>
      <c r="G868" s="3"/>
      <c r="H868" s="3"/>
      <c r="J868" s="226"/>
      <c r="K868" s="3"/>
      <c r="L868" s="3"/>
      <c r="O868" s="227"/>
      <c r="Q868" s="94"/>
      <c r="R868" s="94"/>
      <c r="S868" s="94"/>
      <c r="T868" s="94"/>
    </row>
    <row r="869" ht="15.75" customHeight="1">
      <c r="A869" s="234"/>
      <c r="B869" s="222"/>
      <c r="C869" s="223"/>
      <c r="D869" s="231"/>
      <c r="E869" s="3"/>
      <c r="F869" s="3"/>
      <c r="G869" s="3"/>
      <c r="H869" s="3"/>
      <c r="J869" s="226"/>
      <c r="K869" s="3"/>
      <c r="L869" s="3"/>
      <c r="O869" s="227"/>
      <c r="Q869" s="94"/>
      <c r="R869" s="94"/>
      <c r="S869" s="94"/>
      <c r="T869" s="94"/>
    </row>
    <row r="870" ht="15.75" customHeight="1">
      <c r="A870" s="234"/>
      <c r="B870" s="222"/>
      <c r="C870" s="223"/>
      <c r="D870" s="231"/>
      <c r="E870" s="3"/>
      <c r="F870" s="3"/>
      <c r="G870" s="3"/>
      <c r="H870" s="3"/>
      <c r="J870" s="226"/>
      <c r="K870" s="3"/>
      <c r="L870" s="3"/>
      <c r="O870" s="227"/>
      <c r="Q870" s="94"/>
      <c r="R870" s="94"/>
      <c r="S870" s="94"/>
      <c r="T870" s="94"/>
    </row>
    <row r="871" ht="15.75" customHeight="1">
      <c r="A871" s="234"/>
      <c r="B871" s="222"/>
      <c r="C871" s="223"/>
      <c r="D871" s="231"/>
      <c r="E871" s="3"/>
      <c r="F871" s="3"/>
      <c r="G871" s="3"/>
      <c r="H871" s="3"/>
      <c r="J871" s="226"/>
      <c r="K871" s="3"/>
      <c r="L871" s="3"/>
      <c r="O871" s="227"/>
      <c r="Q871" s="94"/>
      <c r="R871" s="94"/>
      <c r="S871" s="94"/>
      <c r="T871" s="94"/>
    </row>
    <row r="872" ht="15.75" customHeight="1">
      <c r="A872" s="234"/>
      <c r="B872" s="222"/>
      <c r="C872" s="223"/>
      <c r="D872" s="231"/>
      <c r="E872" s="3"/>
      <c r="F872" s="3"/>
      <c r="G872" s="3"/>
      <c r="H872" s="3"/>
      <c r="J872" s="226"/>
      <c r="K872" s="3"/>
      <c r="L872" s="3"/>
      <c r="O872" s="227"/>
      <c r="Q872" s="94"/>
      <c r="R872" s="94"/>
      <c r="S872" s="94"/>
      <c r="T872" s="94"/>
    </row>
    <row r="873" ht="15.75" customHeight="1">
      <c r="A873" s="234"/>
      <c r="B873" s="222"/>
      <c r="C873" s="223"/>
      <c r="D873" s="231"/>
      <c r="E873" s="3"/>
      <c r="F873" s="3"/>
      <c r="G873" s="3"/>
      <c r="H873" s="3"/>
      <c r="J873" s="226"/>
      <c r="K873" s="3"/>
      <c r="L873" s="3"/>
      <c r="O873" s="227"/>
      <c r="Q873" s="94"/>
      <c r="R873" s="94"/>
      <c r="S873" s="94"/>
      <c r="T873" s="94"/>
    </row>
    <row r="874" ht="15.75" customHeight="1">
      <c r="A874" s="234"/>
      <c r="B874" s="222"/>
      <c r="C874" s="223"/>
      <c r="D874" s="231"/>
      <c r="E874" s="3"/>
      <c r="F874" s="3"/>
      <c r="G874" s="3"/>
      <c r="H874" s="3"/>
      <c r="J874" s="226"/>
      <c r="K874" s="3"/>
      <c r="L874" s="3"/>
      <c r="O874" s="227"/>
      <c r="Q874" s="94"/>
      <c r="R874" s="94"/>
      <c r="S874" s="94"/>
      <c r="T874" s="94"/>
    </row>
    <row r="875" ht="15.75" customHeight="1">
      <c r="A875" s="234"/>
      <c r="B875" s="222"/>
      <c r="C875" s="223"/>
      <c r="D875" s="231"/>
      <c r="E875" s="3"/>
      <c r="F875" s="3"/>
      <c r="G875" s="3"/>
      <c r="H875" s="3"/>
      <c r="J875" s="226"/>
      <c r="K875" s="3"/>
      <c r="L875" s="3"/>
      <c r="O875" s="227"/>
      <c r="Q875" s="94"/>
      <c r="R875" s="94"/>
      <c r="S875" s="94"/>
      <c r="T875" s="94"/>
    </row>
    <row r="876" ht="15.75" customHeight="1">
      <c r="A876" s="234"/>
      <c r="B876" s="222"/>
      <c r="C876" s="223"/>
      <c r="D876" s="231"/>
      <c r="E876" s="3"/>
      <c r="F876" s="3"/>
      <c r="G876" s="3"/>
      <c r="H876" s="3"/>
      <c r="J876" s="226"/>
      <c r="K876" s="3"/>
      <c r="L876" s="3"/>
      <c r="O876" s="227"/>
      <c r="Q876" s="94"/>
      <c r="R876" s="94"/>
      <c r="S876" s="94"/>
      <c r="T876" s="94"/>
    </row>
    <row r="877" ht="15.75" customHeight="1">
      <c r="A877" s="234"/>
      <c r="B877" s="222"/>
      <c r="C877" s="223"/>
      <c r="D877" s="231"/>
      <c r="E877" s="3"/>
      <c r="F877" s="3"/>
      <c r="G877" s="3"/>
      <c r="H877" s="3"/>
      <c r="J877" s="226"/>
      <c r="K877" s="3"/>
      <c r="L877" s="3"/>
      <c r="O877" s="227"/>
      <c r="Q877" s="94"/>
      <c r="R877" s="94"/>
      <c r="S877" s="94"/>
      <c r="T877" s="94"/>
    </row>
    <row r="878" ht="15.75" customHeight="1">
      <c r="A878" s="234"/>
      <c r="B878" s="222"/>
      <c r="C878" s="223"/>
      <c r="D878" s="231"/>
      <c r="E878" s="3"/>
      <c r="F878" s="3"/>
      <c r="G878" s="3"/>
      <c r="H878" s="3"/>
      <c r="J878" s="226"/>
      <c r="K878" s="3"/>
      <c r="L878" s="3"/>
      <c r="O878" s="227"/>
      <c r="Q878" s="94"/>
      <c r="R878" s="94"/>
      <c r="S878" s="94"/>
      <c r="T878" s="94"/>
    </row>
    <row r="879" ht="15.75" customHeight="1">
      <c r="A879" s="234"/>
      <c r="B879" s="222"/>
      <c r="C879" s="223"/>
      <c r="D879" s="231"/>
      <c r="E879" s="3"/>
      <c r="F879" s="3"/>
      <c r="G879" s="3"/>
      <c r="H879" s="3"/>
      <c r="J879" s="226"/>
      <c r="K879" s="3"/>
      <c r="L879" s="3"/>
      <c r="O879" s="227"/>
      <c r="Q879" s="94"/>
      <c r="R879" s="94"/>
      <c r="S879" s="94"/>
      <c r="T879" s="94"/>
    </row>
    <row r="880" ht="15.75" customHeight="1">
      <c r="A880" s="234"/>
      <c r="B880" s="222"/>
      <c r="C880" s="223"/>
      <c r="D880" s="231"/>
      <c r="E880" s="3"/>
      <c r="F880" s="3"/>
      <c r="G880" s="3"/>
      <c r="H880" s="3"/>
      <c r="J880" s="226"/>
      <c r="K880" s="3"/>
      <c r="L880" s="3"/>
      <c r="O880" s="227"/>
      <c r="Q880" s="94"/>
      <c r="R880" s="94"/>
      <c r="S880" s="94"/>
      <c r="T880" s="94"/>
    </row>
    <row r="881" ht="15.75" customHeight="1">
      <c r="A881" s="234"/>
      <c r="B881" s="222"/>
      <c r="C881" s="223"/>
      <c r="D881" s="231"/>
      <c r="E881" s="3"/>
      <c r="F881" s="3"/>
      <c r="G881" s="3"/>
      <c r="H881" s="3"/>
      <c r="J881" s="226"/>
      <c r="K881" s="3"/>
      <c r="L881" s="3"/>
      <c r="O881" s="227"/>
      <c r="Q881" s="94"/>
      <c r="R881" s="94"/>
      <c r="S881" s="94"/>
      <c r="T881" s="94"/>
    </row>
    <row r="882" ht="15.75" customHeight="1">
      <c r="A882" s="234"/>
      <c r="B882" s="222"/>
      <c r="C882" s="223"/>
      <c r="D882" s="231"/>
      <c r="E882" s="3"/>
      <c r="F882" s="3"/>
      <c r="G882" s="3"/>
      <c r="H882" s="3"/>
      <c r="J882" s="226"/>
      <c r="K882" s="3"/>
      <c r="L882" s="3"/>
      <c r="O882" s="227"/>
      <c r="Q882" s="94"/>
      <c r="R882" s="94"/>
      <c r="S882" s="94"/>
      <c r="T882" s="94"/>
    </row>
    <row r="883" ht="15.75" customHeight="1">
      <c r="A883" s="234"/>
      <c r="B883" s="222"/>
      <c r="C883" s="223"/>
      <c r="D883" s="231"/>
      <c r="E883" s="3"/>
      <c r="F883" s="3"/>
      <c r="G883" s="3"/>
      <c r="H883" s="3"/>
      <c r="J883" s="226"/>
      <c r="K883" s="3"/>
      <c r="L883" s="3"/>
      <c r="O883" s="227"/>
      <c r="Q883" s="94"/>
      <c r="R883" s="94"/>
      <c r="S883" s="94"/>
      <c r="T883" s="94"/>
    </row>
    <row r="884" ht="15.75" customHeight="1">
      <c r="A884" s="234"/>
      <c r="B884" s="222"/>
      <c r="C884" s="223"/>
      <c r="D884" s="231"/>
      <c r="E884" s="3"/>
      <c r="F884" s="3"/>
      <c r="G884" s="3"/>
      <c r="H884" s="3"/>
      <c r="J884" s="226"/>
      <c r="K884" s="3"/>
      <c r="L884" s="3"/>
      <c r="O884" s="227"/>
      <c r="Q884" s="94"/>
      <c r="R884" s="94"/>
      <c r="S884" s="94"/>
      <c r="T884" s="94"/>
    </row>
    <row r="885" ht="15.75" customHeight="1">
      <c r="A885" s="234"/>
      <c r="B885" s="222"/>
      <c r="C885" s="223"/>
      <c r="D885" s="231"/>
      <c r="E885" s="3"/>
      <c r="F885" s="3"/>
      <c r="G885" s="3"/>
      <c r="H885" s="3"/>
      <c r="J885" s="226"/>
      <c r="K885" s="3"/>
      <c r="L885" s="3"/>
      <c r="O885" s="227"/>
      <c r="Q885" s="94"/>
      <c r="R885" s="94"/>
      <c r="S885" s="94"/>
      <c r="T885" s="94"/>
    </row>
    <row r="886" ht="15.75" customHeight="1">
      <c r="A886" s="234"/>
      <c r="B886" s="222"/>
      <c r="C886" s="223"/>
      <c r="D886" s="231"/>
      <c r="E886" s="3"/>
      <c r="F886" s="3"/>
      <c r="G886" s="3"/>
      <c r="H886" s="3"/>
      <c r="J886" s="226"/>
      <c r="K886" s="3"/>
      <c r="L886" s="3"/>
      <c r="O886" s="227"/>
      <c r="Q886" s="94"/>
      <c r="R886" s="94"/>
      <c r="S886" s="94"/>
      <c r="T886" s="94"/>
    </row>
    <row r="887" ht="15.75" customHeight="1">
      <c r="A887" s="234"/>
      <c r="B887" s="222"/>
      <c r="C887" s="223"/>
      <c r="D887" s="231"/>
      <c r="E887" s="3"/>
      <c r="F887" s="3"/>
      <c r="G887" s="3"/>
      <c r="H887" s="3"/>
      <c r="J887" s="226"/>
      <c r="K887" s="3"/>
      <c r="L887" s="3"/>
      <c r="O887" s="227"/>
      <c r="Q887" s="94"/>
      <c r="R887" s="94"/>
      <c r="S887" s="94"/>
      <c r="T887" s="94"/>
    </row>
    <row r="888" ht="15.75" customHeight="1">
      <c r="A888" s="234"/>
      <c r="B888" s="222"/>
      <c r="C888" s="223"/>
      <c r="D888" s="231"/>
      <c r="E888" s="3"/>
      <c r="F888" s="3"/>
      <c r="G888" s="3"/>
      <c r="H888" s="3"/>
      <c r="J888" s="226"/>
      <c r="K888" s="3"/>
      <c r="L888" s="3"/>
      <c r="O888" s="227"/>
      <c r="Q888" s="94"/>
      <c r="R888" s="94"/>
      <c r="S888" s="94"/>
      <c r="T888" s="94"/>
    </row>
    <row r="889" ht="15.75" customHeight="1">
      <c r="A889" s="234"/>
      <c r="B889" s="222"/>
      <c r="C889" s="223"/>
      <c r="D889" s="231"/>
      <c r="E889" s="3"/>
      <c r="F889" s="3"/>
      <c r="G889" s="3"/>
      <c r="H889" s="3"/>
      <c r="J889" s="226"/>
      <c r="K889" s="3"/>
      <c r="L889" s="3"/>
      <c r="O889" s="227"/>
      <c r="Q889" s="94"/>
      <c r="R889" s="94"/>
      <c r="S889" s="94"/>
      <c r="T889" s="94"/>
    </row>
    <row r="890" ht="15.75" customHeight="1">
      <c r="A890" s="234"/>
      <c r="B890" s="222"/>
      <c r="C890" s="223"/>
      <c r="D890" s="231"/>
      <c r="E890" s="3"/>
      <c r="F890" s="3"/>
      <c r="G890" s="3"/>
      <c r="H890" s="3"/>
      <c r="J890" s="226"/>
      <c r="K890" s="3"/>
      <c r="L890" s="3"/>
      <c r="O890" s="227"/>
      <c r="Q890" s="94"/>
      <c r="R890" s="94"/>
      <c r="S890" s="94"/>
      <c r="T890" s="94"/>
    </row>
    <row r="891" ht="15.75" customHeight="1">
      <c r="A891" s="234"/>
      <c r="B891" s="222"/>
      <c r="C891" s="223"/>
      <c r="D891" s="231"/>
      <c r="E891" s="3"/>
      <c r="F891" s="3"/>
      <c r="G891" s="3"/>
      <c r="H891" s="3"/>
      <c r="J891" s="226"/>
      <c r="K891" s="3"/>
      <c r="L891" s="3"/>
      <c r="O891" s="227"/>
      <c r="Q891" s="94"/>
      <c r="R891" s="94"/>
      <c r="S891" s="94"/>
      <c r="T891" s="94"/>
    </row>
    <row r="892" ht="15.75" customHeight="1">
      <c r="A892" s="234"/>
      <c r="B892" s="222"/>
      <c r="C892" s="223"/>
      <c r="D892" s="231"/>
      <c r="E892" s="3"/>
      <c r="F892" s="3"/>
      <c r="G892" s="3"/>
      <c r="H892" s="3"/>
      <c r="J892" s="226"/>
      <c r="K892" s="3"/>
      <c r="L892" s="3"/>
      <c r="O892" s="227"/>
      <c r="Q892" s="94"/>
      <c r="R892" s="94"/>
      <c r="S892" s="94"/>
      <c r="T892" s="94"/>
    </row>
    <row r="893" ht="15.75" customHeight="1">
      <c r="A893" s="234"/>
      <c r="B893" s="222"/>
      <c r="C893" s="223"/>
      <c r="D893" s="231"/>
      <c r="E893" s="3"/>
      <c r="F893" s="3"/>
      <c r="G893" s="3"/>
      <c r="H893" s="3"/>
      <c r="J893" s="226"/>
      <c r="K893" s="3"/>
      <c r="L893" s="3"/>
      <c r="O893" s="227"/>
      <c r="Q893" s="94"/>
      <c r="R893" s="94"/>
      <c r="S893" s="94"/>
      <c r="T893" s="94"/>
    </row>
    <row r="894" ht="15.75" customHeight="1">
      <c r="A894" s="234"/>
      <c r="B894" s="222"/>
      <c r="C894" s="223"/>
      <c r="D894" s="231"/>
      <c r="E894" s="3"/>
      <c r="F894" s="3"/>
      <c r="G894" s="3"/>
      <c r="H894" s="3"/>
      <c r="J894" s="226"/>
      <c r="K894" s="3"/>
      <c r="L894" s="3"/>
      <c r="O894" s="227"/>
      <c r="Q894" s="94"/>
      <c r="R894" s="94"/>
      <c r="S894" s="94"/>
      <c r="T894" s="94"/>
    </row>
    <row r="895" ht="15.75" customHeight="1">
      <c r="A895" s="234"/>
      <c r="B895" s="222"/>
      <c r="C895" s="223"/>
      <c r="D895" s="231"/>
      <c r="E895" s="3"/>
      <c r="F895" s="3"/>
      <c r="G895" s="3"/>
      <c r="H895" s="3"/>
      <c r="J895" s="226"/>
      <c r="K895" s="3"/>
      <c r="L895" s="3"/>
      <c r="O895" s="227"/>
      <c r="Q895" s="94"/>
      <c r="R895" s="94"/>
      <c r="S895" s="94"/>
      <c r="T895" s="94"/>
    </row>
    <row r="896" ht="15.75" customHeight="1">
      <c r="A896" s="234"/>
      <c r="B896" s="222"/>
      <c r="C896" s="223"/>
      <c r="D896" s="231"/>
      <c r="E896" s="3"/>
      <c r="F896" s="3"/>
      <c r="G896" s="3"/>
      <c r="H896" s="3"/>
      <c r="J896" s="226"/>
      <c r="K896" s="3"/>
      <c r="L896" s="3"/>
      <c r="O896" s="227"/>
      <c r="Q896" s="94"/>
      <c r="R896" s="94"/>
      <c r="S896" s="94"/>
      <c r="T896" s="94"/>
    </row>
    <row r="897" ht="15.75" customHeight="1">
      <c r="A897" s="234"/>
      <c r="B897" s="222"/>
      <c r="C897" s="223"/>
      <c r="D897" s="231"/>
      <c r="E897" s="3"/>
      <c r="F897" s="3"/>
      <c r="G897" s="3"/>
      <c r="H897" s="3"/>
      <c r="J897" s="226"/>
      <c r="K897" s="3"/>
      <c r="L897" s="3"/>
      <c r="O897" s="227"/>
      <c r="Q897" s="94"/>
      <c r="R897" s="94"/>
      <c r="S897" s="94"/>
      <c r="T897" s="94"/>
    </row>
    <row r="898" ht="15.75" customHeight="1">
      <c r="A898" s="234"/>
      <c r="B898" s="222"/>
      <c r="C898" s="223"/>
      <c r="D898" s="231"/>
      <c r="E898" s="3"/>
      <c r="F898" s="3"/>
      <c r="G898" s="3"/>
      <c r="H898" s="3"/>
      <c r="J898" s="226"/>
      <c r="K898" s="3"/>
      <c r="L898" s="3"/>
      <c r="O898" s="227"/>
      <c r="Q898" s="94"/>
      <c r="R898" s="94"/>
      <c r="S898" s="94"/>
      <c r="T898" s="94"/>
    </row>
    <row r="899" ht="15.75" customHeight="1">
      <c r="A899" s="234"/>
      <c r="B899" s="222"/>
      <c r="C899" s="223"/>
      <c r="D899" s="231"/>
      <c r="E899" s="3"/>
      <c r="F899" s="3"/>
      <c r="G899" s="3"/>
      <c r="H899" s="3"/>
      <c r="J899" s="226"/>
      <c r="K899" s="3"/>
      <c r="L899" s="3"/>
      <c r="O899" s="227"/>
      <c r="Q899" s="94"/>
      <c r="R899" s="94"/>
      <c r="S899" s="94"/>
      <c r="T899" s="94"/>
    </row>
    <row r="900" ht="15.75" customHeight="1">
      <c r="A900" s="234"/>
      <c r="B900" s="222"/>
      <c r="C900" s="223"/>
      <c r="D900" s="231"/>
      <c r="E900" s="3"/>
      <c r="F900" s="3"/>
      <c r="G900" s="3"/>
      <c r="H900" s="3"/>
      <c r="J900" s="226"/>
      <c r="K900" s="3"/>
      <c r="L900" s="3"/>
      <c r="O900" s="227"/>
      <c r="Q900" s="94"/>
      <c r="R900" s="94"/>
      <c r="S900" s="94"/>
      <c r="T900" s="94"/>
    </row>
    <row r="901" ht="15.75" customHeight="1">
      <c r="A901" s="234"/>
      <c r="B901" s="222"/>
      <c r="C901" s="223"/>
      <c r="D901" s="231"/>
      <c r="E901" s="3"/>
      <c r="F901" s="3"/>
      <c r="G901" s="3"/>
      <c r="H901" s="3"/>
      <c r="J901" s="226"/>
      <c r="K901" s="3"/>
      <c r="L901" s="3"/>
      <c r="O901" s="227"/>
      <c r="Q901" s="94"/>
      <c r="R901" s="94"/>
      <c r="S901" s="94"/>
      <c r="T901" s="94"/>
    </row>
    <row r="902" ht="15.75" customHeight="1">
      <c r="A902" s="234"/>
      <c r="B902" s="222"/>
      <c r="C902" s="223"/>
      <c r="D902" s="231"/>
      <c r="E902" s="3"/>
      <c r="F902" s="3"/>
      <c r="G902" s="3"/>
      <c r="H902" s="3"/>
      <c r="J902" s="226"/>
      <c r="K902" s="3"/>
      <c r="L902" s="3"/>
      <c r="O902" s="227"/>
      <c r="Q902" s="94"/>
      <c r="R902" s="94"/>
      <c r="S902" s="94"/>
      <c r="T902" s="94"/>
    </row>
    <row r="903" ht="15.75" customHeight="1">
      <c r="A903" s="234"/>
      <c r="B903" s="222"/>
      <c r="C903" s="223"/>
      <c r="D903" s="231"/>
      <c r="E903" s="3"/>
      <c r="F903" s="3"/>
      <c r="G903" s="3"/>
      <c r="H903" s="3"/>
      <c r="J903" s="226"/>
      <c r="K903" s="3"/>
      <c r="L903" s="3"/>
      <c r="O903" s="227"/>
      <c r="Q903" s="94"/>
      <c r="R903" s="94"/>
      <c r="S903" s="94"/>
      <c r="T903" s="94"/>
    </row>
    <row r="904" ht="15.75" customHeight="1">
      <c r="A904" s="234"/>
      <c r="B904" s="222"/>
      <c r="C904" s="223"/>
      <c r="D904" s="231"/>
      <c r="E904" s="3"/>
      <c r="F904" s="3"/>
      <c r="G904" s="3"/>
      <c r="H904" s="3"/>
      <c r="J904" s="226"/>
      <c r="K904" s="3"/>
      <c r="L904" s="3"/>
      <c r="O904" s="227"/>
      <c r="Q904" s="94"/>
      <c r="R904" s="94"/>
      <c r="S904" s="94"/>
      <c r="T904" s="94"/>
    </row>
    <row r="905" ht="15.75" customHeight="1">
      <c r="A905" s="234"/>
      <c r="B905" s="222"/>
      <c r="C905" s="223"/>
      <c r="D905" s="231"/>
      <c r="E905" s="3"/>
      <c r="F905" s="3"/>
      <c r="G905" s="3"/>
      <c r="H905" s="3"/>
      <c r="J905" s="226"/>
      <c r="K905" s="3"/>
      <c r="L905" s="3"/>
      <c r="O905" s="227"/>
      <c r="Q905" s="94"/>
      <c r="R905" s="94"/>
      <c r="S905" s="94"/>
      <c r="T905" s="94"/>
    </row>
    <row r="906" ht="15.75" customHeight="1">
      <c r="A906" s="234"/>
      <c r="B906" s="222"/>
      <c r="C906" s="223"/>
      <c r="D906" s="231"/>
      <c r="E906" s="3"/>
      <c r="F906" s="3"/>
      <c r="G906" s="3"/>
      <c r="H906" s="3"/>
      <c r="J906" s="226"/>
      <c r="K906" s="3"/>
      <c r="L906" s="3"/>
      <c r="O906" s="227"/>
      <c r="Q906" s="94"/>
      <c r="R906" s="94"/>
      <c r="S906" s="94"/>
      <c r="T906" s="94"/>
    </row>
    <row r="907" ht="15.75" customHeight="1">
      <c r="A907" s="234"/>
      <c r="B907" s="222"/>
      <c r="C907" s="223"/>
      <c r="D907" s="231"/>
      <c r="E907" s="3"/>
      <c r="F907" s="3"/>
      <c r="G907" s="3"/>
      <c r="H907" s="3"/>
      <c r="J907" s="226"/>
      <c r="K907" s="3"/>
      <c r="L907" s="3"/>
      <c r="O907" s="227"/>
      <c r="Q907" s="94"/>
      <c r="R907" s="94"/>
      <c r="S907" s="94"/>
      <c r="T907" s="94"/>
    </row>
    <row r="908" ht="15.75" customHeight="1">
      <c r="A908" s="234"/>
      <c r="B908" s="222"/>
      <c r="C908" s="223"/>
      <c r="D908" s="231"/>
      <c r="E908" s="3"/>
      <c r="F908" s="3"/>
      <c r="G908" s="3"/>
      <c r="H908" s="3"/>
      <c r="J908" s="226"/>
      <c r="K908" s="3"/>
      <c r="L908" s="3"/>
      <c r="O908" s="227"/>
      <c r="Q908" s="94"/>
      <c r="R908" s="94"/>
      <c r="S908" s="94"/>
      <c r="T908" s="94"/>
    </row>
    <row r="909" ht="15.75" customHeight="1">
      <c r="A909" s="234"/>
      <c r="B909" s="222"/>
      <c r="C909" s="223"/>
      <c r="D909" s="231"/>
      <c r="E909" s="3"/>
      <c r="F909" s="3"/>
      <c r="G909" s="3"/>
      <c r="H909" s="3"/>
      <c r="J909" s="226"/>
      <c r="K909" s="3"/>
      <c r="L909" s="3"/>
      <c r="O909" s="227"/>
      <c r="Q909" s="94"/>
      <c r="R909" s="94"/>
      <c r="S909" s="94"/>
      <c r="T909" s="94"/>
    </row>
    <row r="910" ht="15.75" customHeight="1">
      <c r="A910" s="234"/>
      <c r="B910" s="222"/>
      <c r="C910" s="223"/>
      <c r="D910" s="231"/>
      <c r="E910" s="3"/>
      <c r="F910" s="3"/>
      <c r="G910" s="3"/>
      <c r="H910" s="3"/>
      <c r="J910" s="226"/>
      <c r="K910" s="3"/>
      <c r="L910" s="3"/>
      <c r="O910" s="227"/>
      <c r="Q910" s="94"/>
      <c r="R910" s="94"/>
      <c r="S910" s="94"/>
      <c r="T910" s="94"/>
    </row>
    <row r="911" ht="15.75" customHeight="1">
      <c r="A911" s="234"/>
      <c r="B911" s="222"/>
      <c r="C911" s="223"/>
      <c r="D911" s="231"/>
      <c r="E911" s="3"/>
      <c r="F911" s="3"/>
      <c r="G911" s="3"/>
      <c r="H911" s="3"/>
      <c r="J911" s="226"/>
      <c r="K911" s="3"/>
      <c r="L911" s="3"/>
      <c r="O911" s="227"/>
      <c r="Q911" s="94"/>
      <c r="R911" s="94"/>
      <c r="S911" s="94"/>
      <c r="T911" s="94"/>
    </row>
    <row r="912" ht="15.75" customHeight="1">
      <c r="A912" s="234"/>
      <c r="B912" s="222"/>
      <c r="C912" s="223"/>
      <c r="D912" s="231"/>
      <c r="E912" s="3"/>
      <c r="F912" s="3"/>
      <c r="G912" s="3"/>
      <c r="H912" s="3"/>
      <c r="J912" s="226"/>
      <c r="K912" s="3"/>
      <c r="L912" s="3"/>
      <c r="O912" s="227"/>
      <c r="Q912" s="94"/>
      <c r="R912" s="94"/>
      <c r="S912" s="94"/>
      <c r="T912" s="94"/>
    </row>
    <row r="913" ht="15.75" customHeight="1">
      <c r="A913" s="234"/>
      <c r="B913" s="222"/>
      <c r="C913" s="223"/>
      <c r="D913" s="231"/>
      <c r="E913" s="3"/>
      <c r="F913" s="3"/>
      <c r="G913" s="3"/>
      <c r="H913" s="3"/>
      <c r="J913" s="226"/>
      <c r="K913" s="3"/>
      <c r="L913" s="3"/>
      <c r="O913" s="227"/>
      <c r="Q913" s="94"/>
      <c r="R913" s="94"/>
      <c r="S913" s="94"/>
      <c r="T913" s="94"/>
    </row>
    <row r="914" ht="15.75" customHeight="1">
      <c r="A914" s="234"/>
      <c r="B914" s="222"/>
      <c r="C914" s="223"/>
      <c r="D914" s="231"/>
      <c r="E914" s="3"/>
      <c r="F914" s="3"/>
      <c r="G914" s="3"/>
      <c r="H914" s="3"/>
      <c r="J914" s="226"/>
      <c r="K914" s="3"/>
      <c r="L914" s="3"/>
      <c r="O914" s="227"/>
      <c r="Q914" s="94"/>
      <c r="R914" s="94"/>
      <c r="S914" s="94"/>
      <c r="T914" s="94"/>
    </row>
    <row r="915" ht="15.75" customHeight="1">
      <c r="A915" s="234"/>
      <c r="B915" s="222"/>
      <c r="C915" s="223"/>
      <c r="D915" s="231"/>
      <c r="E915" s="3"/>
      <c r="F915" s="3"/>
      <c r="G915" s="3"/>
      <c r="H915" s="3"/>
      <c r="J915" s="226"/>
      <c r="K915" s="3"/>
      <c r="L915" s="3"/>
      <c r="O915" s="227"/>
      <c r="Q915" s="94"/>
      <c r="R915" s="94"/>
      <c r="S915" s="94"/>
      <c r="T915" s="94"/>
    </row>
    <row r="916" ht="15.75" customHeight="1">
      <c r="A916" s="234"/>
      <c r="B916" s="222"/>
      <c r="C916" s="223"/>
      <c r="D916" s="231"/>
      <c r="E916" s="3"/>
      <c r="F916" s="3"/>
      <c r="G916" s="3"/>
      <c r="H916" s="3"/>
      <c r="J916" s="226"/>
      <c r="K916" s="3"/>
      <c r="L916" s="3"/>
      <c r="O916" s="227"/>
      <c r="Q916" s="94"/>
      <c r="R916" s="94"/>
      <c r="S916" s="94"/>
      <c r="T916" s="94"/>
    </row>
    <row r="917" ht="15.75" customHeight="1">
      <c r="A917" s="234"/>
      <c r="B917" s="222"/>
      <c r="C917" s="223"/>
      <c r="D917" s="231"/>
      <c r="E917" s="3"/>
      <c r="F917" s="3"/>
      <c r="G917" s="3"/>
      <c r="H917" s="3"/>
      <c r="J917" s="226"/>
      <c r="K917" s="3"/>
      <c r="L917" s="3"/>
      <c r="O917" s="227"/>
      <c r="Q917" s="94"/>
      <c r="R917" s="94"/>
      <c r="S917" s="94"/>
      <c r="T917" s="94"/>
    </row>
    <row r="918" ht="15.75" customHeight="1">
      <c r="A918" s="234"/>
      <c r="B918" s="222"/>
      <c r="C918" s="223"/>
      <c r="D918" s="231"/>
      <c r="E918" s="3"/>
      <c r="F918" s="3"/>
      <c r="G918" s="3"/>
      <c r="H918" s="3"/>
      <c r="J918" s="226"/>
      <c r="K918" s="3"/>
      <c r="L918" s="3"/>
      <c r="O918" s="227"/>
      <c r="Q918" s="94"/>
      <c r="R918" s="94"/>
      <c r="S918" s="94"/>
      <c r="T918" s="94"/>
    </row>
    <row r="919" ht="15.75" customHeight="1">
      <c r="A919" s="234"/>
      <c r="B919" s="222"/>
      <c r="C919" s="223"/>
      <c r="D919" s="231"/>
      <c r="E919" s="3"/>
      <c r="F919" s="3"/>
      <c r="G919" s="3"/>
      <c r="H919" s="3"/>
      <c r="J919" s="226"/>
      <c r="K919" s="3"/>
      <c r="L919" s="3"/>
      <c r="O919" s="227"/>
      <c r="Q919" s="94"/>
      <c r="R919" s="94"/>
      <c r="S919" s="94"/>
      <c r="T919" s="94"/>
    </row>
    <row r="920" ht="15.75" customHeight="1">
      <c r="A920" s="234"/>
      <c r="B920" s="222"/>
      <c r="C920" s="223"/>
      <c r="D920" s="231"/>
      <c r="E920" s="3"/>
      <c r="F920" s="3"/>
      <c r="G920" s="3"/>
      <c r="H920" s="3"/>
      <c r="J920" s="226"/>
      <c r="K920" s="3"/>
      <c r="L920" s="3"/>
      <c r="O920" s="227"/>
      <c r="Q920" s="94"/>
      <c r="R920" s="94"/>
      <c r="S920" s="94"/>
      <c r="T920" s="94"/>
    </row>
    <row r="921" ht="15.75" customHeight="1">
      <c r="A921" s="234"/>
      <c r="B921" s="222"/>
      <c r="C921" s="223"/>
      <c r="D921" s="231"/>
      <c r="E921" s="3"/>
      <c r="F921" s="3"/>
      <c r="G921" s="3"/>
      <c r="H921" s="3"/>
      <c r="J921" s="226"/>
      <c r="K921" s="3"/>
      <c r="L921" s="3"/>
      <c r="O921" s="227"/>
      <c r="Q921" s="94"/>
      <c r="R921" s="94"/>
      <c r="S921" s="94"/>
      <c r="T921" s="94"/>
    </row>
    <row r="922" ht="15.75" customHeight="1">
      <c r="A922" s="234"/>
      <c r="B922" s="222"/>
      <c r="C922" s="223"/>
      <c r="D922" s="231"/>
      <c r="E922" s="3"/>
      <c r="F922" s="3"/>
      <c r="G922" s="3"/>
      <c r="H922" s="3"/>
      <c r="J922" s="226"/>
      <c r="K922" s="3"/>
      <c r="L922" s="3"/>
      <c r="O922" s="227"/>
      <c r="Q922" s="94"/>
      <c r="R922" s="94"/>
      <c r="S922" s="94"/>
      <c r="T922" s="94"/>
    </row>
    <row r="923" ht="15.75" customHeight="1">
      <c r="A923" s="234"/>
      <c r="B923" s="222"/>
      <c r="C923" s="223"/>
      <c r="D923" s="231"/>
      <c r="E923" s="3"/>
      <c r="F923" s="3"/>
      <c r="G923" s="3"/>
      <c r="H923" s="3"/>
      <c r="J923" s="226"/>
      <c r="K923" s="3"/>
      <c r="L923" s="3"/>
      <c r="O923" s="227"/>
      <c r="Q923" s="94"/>
      <c r="R923" s="94"/>
      <c r="S923" s="94"/>
      <c r="T923" s="94"/>
    </row>
    <row r="924" ht="15.75" customHeight="1">
      <c r="A924" s="234"/>
      <c r="B924" s="222"/>
      <c r="C924" s="223"/>
      <c r="D924" s="231"/>
      <c r="E924" s="3"/>
      <c r="F924" s="3"/>
      <c r="G924" s="3"/>
      <c r="H924" s="3"/>
      <c r="J924" s="226"/>
      <c r="K924" s="3"/>
      <c r="L924" s="3"/>
      <c r="O924" s="227"/>
      <c r="Q924" s="94"/>
      <c r="R924" s="94"/>
      <c r="S924" s="94"/>
      <c r="T924" s="94"/>
    </row>
    <row r="925" ht="15.75" customHeight="1">
      <c r="A925" s="234"/>
      <c r="B925" s="222"/>
      <c r="C925" s="223"/>
      <c r="D925" s="231"/>
      <c r="E925" s="3"/>
      <c r="F925" s="3"/>
      <c r="G925" s="3"/>
      <c r="H925" s="3"/>
      <c r="J925" s="226"/>
      <c r="K925" s="3"/>
      <c r="L925" s="3"/>
      <c r="O925" s="227"/>
      <c r="Q925" s="94"/>
      <c r="R925" s="94"/>
      <c r="S925" s="94"/>
      <c r="T925" s="94"/>
    </row>
    <row r="926" ht="15.75" customHeight="1">
      <c r="A926" s="234"/>
      <c r="B926" s="222"/>
      <c r="C926" s="223"/>
      <c r="D926" s="231"/>
      <c r="E926" s="3"/>
      <c r="F926" s="3"/>
      <c r="G926" s="3"/>
      <c r="H926" s="3"/>
      <c r="J926" s="226"/>
      <c r="K926" s="3"/>
      <c r="L926" s="3"/>
      <c r="O926" s="227"/>
      <c r="Q926" s="94"/>
      <c r="R926" s="94"/>
      <c r="S926" s="94"/>
      <c r="T926" s="94"/>
    </row>
    <row r="927" ht="15.75" customHeight="1">
      <c r="A927" s="234"/>
      <c r="B927" s="222"/>
      <c r="C927" s="223"/>
      <c r="D927" s="231"/>
      <c r="E927" s="3"/>
      <c r="F927" s="3"/>
      <c r="G927" s="3"/>
      <c r="H927" s="3"/>
      <c r="J927" s="226"/>
      <c r="K927" s="3"/>
      <c r="L927" s="3"/>
      <c r="O927" s="227"/>
      <c r="Q927" s="94"/>
      <c r="R927" s="94"/>
      <c r="S927" s="94"/>
      <c r="T927" s="94"/>
    </row>
    <row r="928" ht="15.75" customHeight="1">
      <c r="A928" s="234"/>
      <c r="B928" s="222"/>
      <c r="C928" s="223"/>
      <c r="D928" s="231"/>
      <c r="E928" s="3"/>
      <c r="F928" s="3"/>
      <c r="G928" s="3"/>
      <c r="H928" s="3"/>
      <c r="J928" s="226"/>
      <c r="K928" s="3"/>
      <c r="L928" s="3"/>
      <c r="O928" s="227"/>
      <c r="Q928" s="94"/>
      <c r="R928" s="94"/>
      <c r="S928" s="94"/>
      <c r="T928" s="94"/>
    </row>
    <row r="929" ht="15.75" customHeight="1">
      <c r="A929" s="234"/>
      <c r="B929" s="222"/>
      <c r="C929" s="223"/>
      <c r="D929" s="231"/>
      <c r="E929" s="3"/>
      <c r="F929" s="3"/>
      <c r="G929" s="3"/>
      <c r="H929" s="3"/>
      <c r="J929" s="226"/>
      <c r="K929" s="3"/>
      <c r="L929" s="3"/>
      <c r="O929" s="227"/>
      <c r="Q929" s="94"/>
      <c r="R929" s="94"/>
      <c r="S929" s="94"/>
      <c r="T929" s="94"/>
    </row>
    <row r="930" ht="15.75" customHeight="1">
      <c r="A930" s="234"/>
      <c r="B930" s="222"/>
      <c r="C930" s="223"/>
      <c r="D930" s="231"/>
      <c r="E930" s="3"/>
      <c r="F930" s="3"/>
      <c r="G930" s="3"/>
      <c r="H930" s="3"/>
      <c r="J930" s="226"/>
      <c r="K930" s="3"/>
      <c r="L930" s="3"/>
      <c r="O930" s="227"/>
      <c r="Q930" s="94"/>
      <c r="R930" s="94"/>
      <c r="S930" s="94"/>
      <c r="T930" s="94"/>
    </row>
    <row r="931" ht="15.75" customHeight="1">
      <c r="A931" s="234"/>
      <c r="B931" s="222"/>
      <c r="C931" s="223"/>
      <c r="D931" s="231"/>
      <c r="E931" s="3"/>
      <c r="F931" s="3"/>
      <c r="G931" s="3"/>
      <c r="H931" s="3"/>
      <c r="J931" s="226"/>
      <c r="K931" s="3"/>
      <c r="L931" s="3"/>
      <c r="O931" s="227"/>
      <c r="Q931" s="94"/>
      <c r="R931" s="94"/>
      <c r="S931" s="94"/>
      <c r="T931" s="94"/>
    </row>
    <row r="932" ht="15.75" customHeight="1">
      <c r="A932" s="234"/>
      <c r="B932" s="222"/>
      <c r="C932" s="223"/>
      <c r="D932" s="231"/>
      <c r="E932" s="3"/>
      <c r="F932" s="3"/>
      <c r="G932" s="3"/>
      <c r="H932" s="3"/>
      <c r="J932" s="226"/>
      <c r="K932" s="3"/>
      <c r="L932" s="3"/>
      <c r="O932" s="227"/>
      <c r="Q932" s="94"/>
      <c r="R932" s="94"/>
      <c r="S932" s="94"/>
      <c r="T932" s="94"/>
    </row>
    <row r="933" ht="15.75" customHeight="1">
      <c r="A933" s="234"/>
      <c r="B933" s="222"/>
      <c r="C933" s="223"/>
      <c r="D933" s="231"/>
      <c r="E933" s="3"/>
      <c r="F933" s="3"/>
      <c r="G933" s="3"/>
      <c r="H933" s="3"/>
      <c r="J933" s="226"/>
      <c r="K933" s="3"/>
      <c r="L933" s="3"/>
      <c r="O933" s="227"/>
      <c r="Q933" s="94"/>
      <c r="R933" s="94"/>
      <c r="S933" s="94"/>
      <c r="T933" s="94"/>
    </row>
    <row r="934" ht="15.75" customHeight="1">
      <c r="A934" s="234"/>
      <c r="B934" s="222"/>
      <c r="C934" s="223"/>
      <c r="D934" s="231"/>
      <c r="E934" s="3"/>
      <c r="F934" s="3"/>
      <c r="G934" s="3"/>
      <c r="H934" s="3"/>
      <c r="J934" s="226"/>
      <c r="K934" s="3"/>
      <c r="L934" s="3"/>
      <c r="O934" s="227"/>
      <c r="Q934" s="94"/>
      <c r="R934" s="94"/>
      <c r="S934" s="94"/>
      <c r="T934" s="94"/>
    </row>
    <row r="935" ht="15.75" customHeight="1">
      <c r="A935" s="234"/>
      <c r="B935" s="222"/>
      <c r="C935" s="223"/>
      <c r="D935" s="231"/>
      <c r="E935" s="3"/>
      <c r="F935" s="3"/>
      <c r="G935" s="3"/>
      <c r="H935" s="3"/>
      <c r="J935" s="226"/>
      <c r="K935" s="3"/>
      <c r="L935" s="3"/>
      <c r="O935" s="227"/>
      <c r="Q935" s="94"/>
      <c r="R935" s="94"/>
      <c r="S935" s="94"/>
      <c r="T935" s="94"/>
    </row>
    <row r="936" ht="15.75" customHeight="1">
      <c r="A936" s="234"/>
      <c r="B936" s="222"/>
      <c r="C936" s="223"/>
      <c r="D936" s="231"/>
      <c r="E936" s="3"/>
      <c r="F936" s="3"/>
      <c r="G936" s="3"/>
      <c r="H936" s="3"/>
      <c r="J936" s="226"/>
      <c r="K936" s="3"/>
      <c r="L936" s="3"/>
      <c r="O936" s="227"/>
      <c r="Q936" s="94"/>
      <c r="R936" s="94"/>
      <c r="S936" s="94"/>
      <c r="T936" s="94"/>
    </row>
    <row r="937" ht="15.75" customHeight="1">
      <c r="A937" s="234"/>
      <c r="B937" s="222"/>
      <c r="C937" s="223"/>
      <c r="D937" s="231"/>
      <c r="E937" s="3"/>
      <c r="F937" s="3"/>
      <c r="G937" s="3"/>
      <c r="H937" s="3"/>
      <c r="J937" s="226"/>
      <c r="K937" s="3"/>
      <c r="L937" s="3"/>
      <c r="O937" s="227"/>
      <c r="Q937" s="94"/>
      <c r="R937" s="94"/>
      <c r="S937" s="94"/>
      <c r="T937" s="94"/>
    </row>
    <row r="938" ht="15.75" customHeight="1">
      <c r="A938" s="234"/>
      <c r="B938" s="222"/>
      <c r="C938" s="223"/>
      <c r="D938" s="231"/>
      <c r="E938" s="3"/>
      <c r="F938" s="3"/>
      <c r="G938" s="3"/>
      <c r="H938" s="3"/>
      <c r="J938" s="226"/>
      <c r="K938" s="3"/>
      <c r="L938" s="3"/>
      <c r="O938" s="227"/>
      <c r="Q938" s="94"/>
      <c r="R938" s="94"/>
      <c r="S938" s="94"/>
      <c r="T938" s="94"/>
    </row>
    <row r="939" ht="15.75" customHeight="1">
      <c r="A939" s="234"/>
      <c r="B939" s="222"/>
      <c r="C939" s="223"/>
      <c r="D939" s="231"/>
      <c r="E939" s="3"/>
      <c r="F939" s="3"/>
      <c r="G939" s="3"/>
      <c r="H939" s="3"/>
      <c r="J939" s="226"/>
      <c r="K939" s="3"/>
      <c r="L939" s="3"/>
      <c r="O939" s="227"/>
      <c r="Q939" s="94"/>
      <c r="R939" s="94"/>
      <c r="S939" s="94"/>
      <c r="T939" s="94"/>
    </row>
    <row r="940" ht="15.75" customHeight="1">
      <c r="A940" s="234"/>
      <c r="B940" s="222"/>
      <c r="C940" s="223"/>
      <c r="D940" s="231"/>
      <c r="E940" s="3"/>
      <c r="F940" s="3"/>
      <c r="G940" s="3"/>
      <c r="H940" s="3"/>
      <c r="J940" s="226"/>
      <c r="K940" s="3"/>
      <c r="L940" s="3"/>
      <c r="O940" s="227"/>
      <c r="Q940" s="94"/>
      <c r="R940" s="94"/>
      <c r="S940" s="94"/>
      <c r="T940" s="94"/>
    </row>
    <row r="941" ht="15.75" customHeight="1">
      <c r="A941" s="234"/>
      <c r="B941" s="222"/>
      <c r="C941" s="223"/>
      <c r="D941" s="231"/>
      <c r="E941" s="3"/>
      <c r="F941" s="3"/>
      <c r="G941" s="3"/>
      <c r="H941" s="3"/>
      <c r="J941" s="226"/>
      <c r="K941" s="3"/>
      <c r="L941" s="3"/>
      <c r="O941" s="227"/>
      <c r="Q941" s="94"/>
      <c r="R941" s="94"/>
      <c r="S941" s="94"/>
      <c r="T941" s="94"/>
    </row>
    <row r="942" ht="15.75" customHeight="1">
      <c r="A942" s="234"/>
      <c r="B942" s="222"/>
      <c r="C942" s="223"/>
      <c r="D942" s="231"/>
      <c r="E942" s="3"/>
      <c r="F942" s="3"/>
      <c r="G942" s="3"/>
      <c r="H942" s="3"/>
      <c r="J942" s="226"/>
      <c r="K942" s="3"/>
      <c r="L942" s="3"/>
      <c r="O942" s="227"/>
      <c r="Q942" s="94"/>
      <c r="R942" s="94"/>
      <c r="S942" s="94"/>
      <c r="T942" s="94"/>
    </row>
    <row r="943" ht="15.75" customHeight="1">
      <c r="A943" s="234"/>
      <c r="B943" s="222"/>
      <c r="C943" s="223"/>
      <c r="D943" s="231"/>
      <c r="E943" s="3"/>
      <c r="F943" s="3"/>
      <c r="G943" s="3"/>
      <c r="H943" s="3"/>
      <c r="J943" s="226"/>
      <c r="K943" s="3"/>
      <c r="L943" s="3"/>
      <c r="O943" s="227"/>
      <c r="Q943" s="94"/>
      <c r="R943" s="94"/>
      <c r="S943" s="94"/>
      <c r="T943" s="94"/>
    </row>
    <row r="944" ht="15.75" customHeight="1">
      <c r="A944" s="234"/>
      <c r="B944" s="222"/>
      <c r="C944" s="223"/>
      <c r="D944" s="231"/>
      <c r="E944" s="3"/>
      <c r="F944" s="3"/>
      <c r="G944" s="3"/>
      <c r="H944" s="3"/>
      <c r="J944" s="226"/>
      <c r="K944" s="3"/>
      <c r="L944" s="3"/>
      <c r="O944" s="227"/>
      <c r="Q944" s="94"/>
      <c r="R944" s="94"/>
      <c r="S944" s="94"/>
      <c r="T944" s="94"/>
    </row>
    <row r="945" ht="15.75" customHeight="1">
      <c r="A945" s="234"/>
      <c r="B945" s="222"/>
      <c r="C945" s="223"/>
      <c r="D945" s="231"/>
      <c r="E945" s="3"/>
      <c r="F945" s="3"/>
      <c r="G945" s="3"/>
      <c r="H945" s="3"/>
      <c r="J945" s="226"/>
      <c r="K945" s="3"/>
      <c r="L945" s="3"/>
      <c r="O945" s="227"/>
      <c r="Q945" s="94"/>
      <c r="R945" s="94"/>
      <c r="S945" s="94"/>
      <c r="T945" s="94"/>
    </row>
    <row r="946" ht="15.75" customHeight="1">
      <c r="A946" s="234"/>
      <c r="B946" s="222"/>
      <c r="C946" s="223"/>
      <c r="D946" s="231"/>
      <c r="E946" s="3"/>
      <c r="F946" s="3"/>
      <c r="G946" s="3"/>
      <c r="H946" s="3"/>
      <c r="J946" s="226"/>
      <c r="K946" s="3"/>
      <c r="L946" s="3"/>
      <c r="O946" s="227"/>
      <c r="Q946" s="94"/>
      <c r="R946" s="94"/>
      <c r="S946" s="94"/>
      <c r="T946" s="94"/>
    </row>
    <row r="947" ht="15.75" customHeight="1">
      <c r="A947" s="234"/>
      <c r="B947" s="222"/>
      <c r="C947" s="223"/>
      <c r="D947" s="231"/>
      <c r="E947" s="3"/>
      <c r="F947" s="3"/>
      <c r="G947" s="3"/>
      <c r="H947" s="3"/>
      <c r="J947" s="226"/>
      <c r="K947" s="3"/>
      <c r="L947" s="3"/>
      <c r="O947" s="227"/>
      <c r="Q947" s="94"/>
      <c r="R947" s="94"/>
      <c r="S947" s="94"/>
      <c r="T947" s="94"/>
    </row>
    <row r="948" ht="15.75" customHeight="1">
      <c r="A948" s="234"/>
      <c r="B948" s="222"/>
      <c r="C948" s="223"/>
      <c r="D948" s="231"/>
      <c r="E948" s="3"/>
      <c r="F948" s="3"/>
      <c r="G948" s="3"/>
      <c r="H948" s="3"/>
      <c r="J948" s="226"/>
      <c r="K948" s="3"/>
      <c r="L948" s="3"/>
      <c r="O948" s="227"/>
      <c r="Q948" s="94"/>
      <c r="R948" s="94"/>
      <c r="S948" s="94"/>
      <c r="T948" s="94"/>
    </row>
    <row r="949" ht="15.75" customHeight="1">
      <c r="A949" s="234"/>
      <c r="B949" s="222"/>
      <c r="C949" s="223"/>
      <c r="D949" s="231"/>
      <c r="E949" s="3"/>
      <c r="F949" s="3"/>
      <c r="G949" s="3"/>
      <c r="H949" s="3"/>
      <c r="J949" s="226"/>
      <c r="K949" s="3"/>
      <c r="L949" s="3"/>
      <c r="O949" s="227"/>
      <c r="Q949" s="94"/>
      <c r="R949" s="94"/>
      <c r="S949" s="94"/>
      <c r="T949" s="94"/>
    </row>
    <row r="950" ht="15.75" customHeight="1">
      <c r="A950" s="234"/>
      <c r="B950" s="222"/>
      <c r="C950" s="223"/>
      <c r="D950" s="231"/>
      <c r="E950" s="3"/>
      <c r="F950" s="3"/>
      <c r="G950" s="3"/>
      <c r="H950" s="3"/>
      <c r="J950" s="226"/>
      <c r="K950" s="3"/>
      <c r="L950" s="3"/>
      <c r="O950" s="227"/>
      <c r="Q950" s="94"/>
      <c r="R950" s="94"/>
      <c r="S950" s="94"/>
      <c r="T950" s="94"/>
    </row>
    <row r="951" ht="15.75" customHeight="1">
      <c r="A951" s="234"/>
      <c r="B951" s="222"/>
      <c r="C951" s="223"/>
      <c r="D951" s="231"/>
      <c r="E951" s="3"/>
      <c r="F951" s="3"/>
      <c r="G951" s="3"/>
      <c r="H951" s="3"/>
      <c r="J951" s="226"/>
      <c r="K951" s="3"/>
      <c r="L951" s="3"/>
      <c r="O951" s="227"/>
      <c r="Q951" s="94"/>
      <c r="R951" s="94"/>
      <c r="S951" s="94"/>
      <c r="T951" s="94"/>
    </row>
    <row r="952" ht="15.75" customHeight="1">
      <c r="A952" s="234"/>
      <c r="B952" s="222"/>
      <c r="C952" s="223"/>
      <c r="D952" s="231"/>
      <c r="E952" s="3"/>
      <c r="F952" s="3"/>
      <c r="G952" s="3"/>
      <c r="H952" s="3"/>
      <c r="J952" s="226"/>
      <c r="K952" s="3"/>
      <c r="L952" s="3"/>
      <c r="O952" s="227"/>
      <c r="Q952" s="94"/>
      <c r="R952" s="94"/>
      <c r="S952" s="94"/>
      <c r="T952" s="94"/>
    </row>
    <row r="953" ht="15.75" customHeight="1">
      <c r="A953" s="234"/>
      <c r="B953" s="222"/>
      <c r="C953" s="223"/>
      <c r="D953" s="231"/>
      <c r="E953" s="3"/>
      <c r="F953" s="3"/>
      <c r="G953" s="3"/>
      <c r="H953" s="3"/>
      <c r="J953" s="226"/>
      <c r="K953" s="3"/>
      <c r="L953" s="3"/>
      <c r="O953" s="227"/>
      <c r="Q953" s="94"/>
      <c r="R953" s="94"/>
      <c r="S953" s="94"/>
      <c r="T953" s="94"/>
    </row>
    <row r="954" ht="15.75" customHeight="1">
      <c r="A954" s="234"/>
      <c r="B954" s="222"/>
      <c r="C954" s="223"/>
      <c r="D954" s="231"/>
      <c r="E954" s="3"/>
      <c r="F954" s="3"/>
      <c r="G954" s="3"/>
      <c r="H954" s="3"/>
      <c r="J954" s="226"/>
      <c r="K954" s="3"/>
      <c r="L954" s="3"/>
      <c r="O954" s="227"/>
      <c r="Q954" s="94"/>
      <c r="R954" s="94"/>
      <c r="S954" s="94"/>
      <c r="T954" s="94"/>
    </row>
    <row r="955" ht="15.75" customHeight="1">
      <c r="A955" s="234"/>
      <c r="B955" s="222"/>
      <c r="C955" s="223"/>
      <c r="D955" s="231"/>
      <c r="E955" s="3"/>
      <c r="F955" s="3"/>
      <c r="G955" s="3"/>
      <c r="H955" s="3"/>
      <c r="J955" s="226"/>
      <c r="K955" s="3"/>
      <c r="L955" s="3"/>
      <c r="O955" s="227"/>
      <c r="Q955" s="94"/>
      <c r="R955" s="94"/>
      <c r="S955" s="94"/>
      <c r="T955" s="94"/>
    </row>
    <row r="956" ht="15.75" customHeight="1">
      <c r="A956" s="234"/>
      <c r="B956" s="222"/>
      <c r="C956" s="223"/>
      <c r="D956" s="231"/>
      <c r="E956" s="3"/>
      <c r="F956" s="3"/>
      <c r="G956" s="3"/>
      <c r="H956" s="3"/>
      <c r="J956" s="226"/>
      <c r="K956" s="3"/>
      <c r="L956" s="3"/>
      <c r="O956" s="227"/>
      <c r="Q956" s="94"/>
      <c r="R956" s="94"/>
      <c r="S956" s="94"/>
      <c r="T956" s="94"/>
    </row>
    <row r="957" ht="15.75" customHeight="1">
      <c r="A957" s="234"/>
      <c r="B957" s="222"/>
      <c r="C957" s="223"/>
      <c r="D957" s="231"/>
      <c r="E957" s="3"/>
      <c r="F957" s="3"/>
      <c r="G957" s="3"/>
      <c r="H957" s="3"/>
      <c r="J957" s="226"/>
      <c r="K957" s="3"/>
      <c r="L957" s="3"/>
      <c r="O957" s="227"/>
      <c r="Q957" s="94"/>
      <c r="R957" s="94"/>
      <c r="S957" s="94"/>
      <c r="T957" s="94"/>
    </row>
    <row r="958" ht="15.75" customHeight="1">
      <c r="A958" s="234"/>
      <c r="B958" s="222"/>
      <c r="C958" s="223"/>
      <c r="D958" s="231"/>
      <c r="E958" s="3"/>
      <c r="F958" s="3"/>
      <c r="G958" s="3"/>
      <c r="H958" s="3"/>
      <c r="J958" s="226"/>
      <c r="K958" s="3"/>
      <c r="L958" s="3"/>
      <c r="O958" s="227"/>
      <c r="Q958" s="94"/>
      <c r="R958" s="94"/>
      <c r="S958" s="94"/>
      <c r="T958" s="94"/>
    </row>
    <row r="959" ht="15.75" customHeight="1">
      <c r="A959" s="234"/>
      <c r="B959" s="222"/>
      <c r="C959" s="223"/>
      <c r="D959" s="231"/>
      <c r="E959" s="3"/>
      <c r="F959" s="3"/>
      <c r="G959" s="3"/>
      <c r="H959" s="3"/>
      <c r="J959" s="226"/>
      <c r="K959" s="3"/>
      <c r="L959" s="3"/>
      <c r="O959" s="227"/>
      <c r="Q959" s="94"/>
      <c r="R959" s="94"/>
      <c r="S959" s="94"/>
      <c r="T959" s="94"/>
    </row>
    <row r="960" ht="15.75" customHeight="1">
      <c r="A960" s="234"/>
      <c r="B960" s="222"/>
      <c r="C960" s="223"/>
      <c r="D960" s="231"/>
      <c r="E960" s="3"/>
      <c r="F960" s="3"/>
      <c r="G960" s="3"/>
      <c r="H960" s="3"/>
      <c r="J960" s="226"/>
      <c r="K960" s="3"/>
      <c r="L960" s="3"/>
      <c r="O960" s="227"/>
      <c r="Q960" s="94"/>
      <c r="R960" s="94"/>
      <c r="S960" s="94"/>
      <c r="T960" s="94"/>
    </row>
    <row r="961" ht="15.75" customHeight="1">
      <c r="A961" s="234"/>
      <c r="B961" s="222"/>
      <c r="C961" s="223"/>
      <c r="D961" s="231"/>
      <c r="E961" s="3"/>
      <c r="F961" s="3"/>
      <c r="G961" s="3"/>
      <c r="H961" s="3"/>
      <c r="J961" s="226"/>
      <c r="K961" s="3"/>
      <c r="L961" s="3"/>
      <c r="O961" s="227"/>
      <c r="Q961" s="94"/>
      <c r="R961" s="94"/>
      <c r="S961" s="94"/>
      <c r="T961" s="94"/>
    </row>
    <row r="962" ht="15.75" customHeight="1">
      <c r="A962" s="234"/>
      <c r="B962" s="222"/>
      <c r="C962" s="223"/>
      <c r="D962" s="231"/>
      <c r="E962" s="3"/>
      <c r="F962" s="3"/>
      <c r="G962" s="3"/>
      <c r="H962" s="3"/>
      <c r="J962" s="226"/>
      <c r="K962" s="3"/>
      <c r="L962" s="3"/>
      <c r="O962" s="227"/>
      <c r="Q962" s="94"/>
      <c r="R962" s="94"/>
      <c r="S962" s="94"/>
      <c r="T962" s="94"/>
    </row>
    <row r="963" ht="15.75" customHeight="1">
      <c r="A963" s="234"/>
      <c r="B963" s="222"/>
      <c r="C963" s="223"/>
      <c r="D963" s="231"/>
      <c r="E963" s="3"/>
      <c r="F963" s="3"/>
      <c r="G963" s="3"/>
      <c r="H963" s="3"/>
      <c r="J963" s="226"/>
      <c r="K963" s="3"/>
      <c r="L963" s="3"/>
      <c r="O963" s="227"/>
      <c r="Q963" s="94"/>
      <c r="R963" s="94"/>
      <c r="S963" s="94"/>
      <c r="T963" s="94"/>
    </row>
    <row r="964" ht="15.75" customHeight="1">
      <c r="A964" s="234"/>
      <c r="B964" s="222"/>
      <c r="C964" s="223"/>
      <c r="D964" s="231"/>
      <c r="E964" s="3"/>
      <c r="F964" s="3"/>
      <c r="G964" s="3"/>
      <c r="H964" s="3"/>
      <c r="J964" s="226"/>
      <c r="K964" s="3"/>
      <c r="L964" s="3"/>
      <c r="O964" s="227"/>
      <c r="Q964" s="94"/>
      <c r="R964" s="94"/>
      <c r="S964" s="94"/>
      <c r="T964" s="94"/>
    </row>
    <row r="965" ht="15.75" customHeight="1">
      <c r="A965" s="234"/>
      <c r="B965" s="222"/>
      <c r="C965" s="223"/>
      <c r="D965" s="231"/>
      <c r="E965" s="3"/>
      <c r="F965" s="3"/>
      <c r="G965" s="3"/>
      <c r="H965" s="3"/>
      <c r="J965" s="226"/>
      <c r="K965" s="3"/>
      <c r="L965" s="3"/>
      <c r="O965" s="227"/>
      <c r="Q965" s="94"/>
      <c r="R965" s="94"/>
      <c r="S965" s="94"/>
      <c r="T965" s="94"/>
    </row>
    <row r="966" ht="15.75" customHeight="1">
      <c r="A966" s="234"/>
      <c r="B966" s="222"/>
      <c r="C966" s="223"/>
      <c r="D966" s="231"/>
      <c r="E966" s="3"/>
      <c r="F966" s="3"/>
      <c r="G966" s="3"/>
      <c r="H966" s="3"/>
      <c r="J966" s="226"/>
      <c r="K966" s="3"/>
      <c r="L966" s="3"/>
      <c r="O966" s="227"/>
      <c r="Q966" s="94"/>
      <c r="R966" s="94"/>
      <c r="S966" s="94"/>
      <c r="T966" s="94"/>
    </row>
    <row r="967" ht="15.75" customHeight="1">
      <c r="A967" s="234"/>
      <c r="B967" s="222"/>
      <c r="C967" s="223"/>
      <c r="D967" s="231"/>
      <c r="E967" s="3"/>
      <c r="F967" s="3"/>
      <c r="G967" s="3"/>
      <c r="H967" s="3"/>
      <c r="J967" s="226"/>
      <c r="K967" s="3"/>
      <c r="L967" s="3"/>
      <c r="O967" s="227"/>
      <c r="Q967" s="94"/>
      <c r="R967" s="94"/>
      <c r="S967" s="94"/>
      <c r="T967" s="94"/>
    </row>
    <row r="968" ht="15.75" customHeight="1">
      <c r="A968" s="234"/>
      <c r="B968" s="222"/>
      <c r="C968" s="223"/>
      <c r="D968" s="231"/>
      <c r="E968" s="3"/>
      <c r="F968" s="3"/>
      <c r="G968" s="3"/>
      <c r="H968" s="3"/>
      <c r="J968" s="226"/>
      <c r="K968" s="3"/>
      <c r="L968" s="3"/>
      <c r="O968" s="227"/>
      <c r="Q968" s="94"/>
      <c r="R968" s="94"/>
      <c r="S968" s="94"/>
      <c r="T968" s="94"/>
    </row>
    <row r="969" ht="15.75" customHeight="1">
      <c r="A969" s="234"/>
      <c r="B969" s="222"/>
      <c r="C969" s="223"/>
      <c r="D969" s="231"/>
      <c r="E969" s="3"/>
      <c r="F969" s="3"/>
      <c r="G969" s="3"/>
      <c r="H969" s="3"/>
      <c r="J969" s="226"/>
      <c r="K969" s="3"/>
      <c r="L969" s="3"/>
      <c r="O969" s="227"/>
      <c r="Q969" s="94"/>
      <c r="R969" s="94"/>
      <c r="S969" s="94"/>
      <c r="T969" s="94"/>
    </row>
    <row r="970" ht="15.75" customHeight="1">
      <c r="A970" s="234"/>
      <c r="B970" s="222"/>
      <c r="C970" s="223"/>
      <c r="D970" s="231"/>
      <c r="E970" s="3"/>
      <c r="F970" s="3"/>
      <c r="G970" s="3"/>
      <c r="H970" s="3"/>
      <c r="J970" s="226"/>
      <c r="K970" s="3"/>
      <c r="L970" s="3"/>
      <c r="O970" s="227"/>
      <c r="Q970" s="94"/>
      <c r="R970" s="94"/>
      <c r="S970" s="94"/>
      <c r="T970" s="94"/>
    </row>
    <row r="971" ht="15.75" customHeight="1">
      <c r="A971" s="234"/>
      <c r="B971" s="222"/>
      <c r="C971" s="223"/>
      <c r="D971" s="231"/>
      <c r="E971" s="3"/>
      <c r="F971" s="3"/>
      <c r="G971" s="3"/>
      <c r="H971" s="3"/>
      <c r="J971" s="226"/>
      <c r="K971" s="3"/>
      <c r="L971" s="3"/>
      <c r="O971" s="227"/>
      <c r="Q971" s="94"/>
      <c r="R971" s="94"/>
      <c r="S971" s="94"/>
      <c r="T971" s="94"/>
    </row>
    <row r="972" ht="15.75" customHeight="1">
      <c r="A972" s="234"/>
      <c r="B972" s="222"/>
      <c r="C972" s="223"/>
      <c r="D972" s="231"/>
      <c r="E972" s="3"/>
      <c r="F972" s="3"/>
      <c r="G972" s="3"/>
      <c r="H972" s="3"/>
      <c r="J972" s="226"/>
      <c r="K972" s="3"/>
      <c r="L972" s="3"/>
      <c r="O972" s="227"/>
      <c r="Q972" s="94"/>
      <c r="R972" s="94"/>
      <c r="S972" s="94"/>
      <c r="T972" s="94"/>
    </row>
    <row r="973" ht="15.75" customHeight="1">
      <c r="A973" s="234"/>
      <c r="B973" s="222"/>
      <c r="C973" s="223"/>
      <c r="D973" s="231"/>
      <c r="E973" s="3"/>
      <c r="F973" s="3"/>
      <c r="G973" s="3"/>
      <c r="H973" s="3"/>
      <c r="J973" s="226"/>
      <c r="K973" s="3"/>
      <c r="L973" s="3"/>
      <c r="O973" s="227"/>
      <c r="Q973" s="94"/>
      <c r="R973" s="94"/>
      <c r="S973" s="94"/>
      <c r="T973" s="94"/>
    </row>
    <row r="974" ht="15.75" customHeight="1">
      <c r="A974" s="234"/>
      <c r="B974" s="222"/>
      <c r="C974" s="223"/>
      <c r="D974" s="231"/>
      <c r="E974" s="3"/>
      <c r="F974" s="3"/>
      <c r="G974" s="3"/>
      <c r="H974" s="3"/>
      <c r="J974" s="226"/>
      <c r="K974" s="3"/>
      <c r="L974" s="3"/>
      <c r="O974" s="227"/>
      <c r="Q974" s="94"/>
      <c r="R974" s="94"/>
      <c r="S974" s="94"/>
      <c r="T974" s="94"/>
    </row>
    <row r="975" ht="15.75" customHeight="1">
      <c r="A975" s="234"/>
      <c r="B975" s="222"/>
      <c r="C975" s="223"/>
      <c r="D975" s="231"/>
      <c r="E975" s="3"/>
      <c r="F975" s="3"/>
      <c r="G975" s="3"/>
      <c r="H975" s="3"/>
      <c r="J975" s="226"/>
      <c r="K975" s="3"/>
      <c r="L975" s="3"/>
      <c r="O975" s="227"/>
      <c r="Q975" s="94"/>
      <c r="R975" s="94"/>
      <c r="S975" s="94"/>
      <c r="T975" s="94"/>
    </row>
    <row r="976" ht="15.75" customHeight="1">
      <c r="A976" s="234"/>
      <c r="B976" s="222"/>
      <c r="C976" s="223"/>
      <c r="D976" s="231"/>
      <c r="E976" s="3"/>
      <c r="F976" s="3"/>
      <c r="G976" s="3"/>
      <c r="H976" s="3"/>
      <c r="J976" s="226"/>
      <c r="K976" s="3"/>
      <c r="L976" s="3"/>
      <c r="O976" s="227"/>
      <c r="Q976" s="94"/>
      <c r="R976" s="94"/>
      <c r="S976" s="94"/>
      <c r="T976" s="94"/>
    </row>
    <row r="977" ht="15.75" customHeight="1">
      <c r="A977" s="234"/>
      <c r="B977" s="222"/>
      <c r="C977" s="223"/>
      <c r="D977" s="231"/>
      <c r="E977" s="3"/>
      <c r="F977" s="3"/>
      <c r="G977" s="3"/>
      <c r="H977" s="3"/>
      <c r="J977" s="226"/>
      <c r="K977" s="3"/>
      <c r="L977" s="3"/>
      <c r="O977" s="227"/>
      <c r="Q977" s="94"/>
      <c r="R977" s="94"/>
      <c r="S977" s="94"/>
      <c r="T977" s="94"/>
    </row>
    <row r="978" ht="15.75" customHeight="1">
      <c r="A978" s="234"/>
      <c r="B978" s="222"/>
      <c r="C978" s="223"/>
      <c r="D978" s="231"/>
      <c r="E978" s="3"/>
      <c r="F978" s="3"/>
      <c r="G978" s="3"/>
      <c r="H978" s="3"/>
      <c r="J978" s="226"/>
      <c r="K978" s="3"/>
      <c r="L978" s="3"/>
      <c r="O978" s="227"/>
      <c r="Q978" s="94"/>
      <c r="R978" s="94"/>
      <c r="S978" s="94"/>
      <c r="T978" s="94"/>
    </row>
    <row r="979" ht="15.75" customHeight="1">
      <c r="A979" s="234"/>
      <c r="B979" s="222"/>
      <c r="C979" s="223"/>
      <c r="D979" s="231"/>
      <c r="E979" s="3"/>
      <c r="F979" s="3"/>
      <c r="G979" s="3"/>
      <c r="H979" s="3"/>
      <c r="J979" s="226"/>
      <c r="K979" s="3"/>
      <c r="L979" s="3"/>
      <c r="O979" s="227"/>
      <c r="Q979" s="94"/>
      <c r="R979" s="94"/>
      <c r="S979" s="94"/>
      <c r="T979" s="94"/>
    </row>
    <row r="980" ht="15.75" customHeight="1">
      <c r="A980" s="234"/>
      <c r="B980" s="222"/>
      <c r="C980" s="223"/>
      <c r="D980" s="231"/>
      <c r="E980" s="3"/>
      <c r="F980" s="3"/>
      <c r="G980" s="3"/>
      <c r="H980" s="3"/>
      <c r="J980" s="226"/>
      <c r="K980" s="3"/>
      <c r="L980" s="3"/>
      <c r="O980" s="227"/>
      <c r="Q980" s="94"/>
      <c r="R980" s="94"/>
      <c r="S980" s="94"/>
      <c r="T980" s="94"/>
    </row>
    <row r="981" ht="15.75" customHeight="1">
      <c r="A981" s="234"/>
      <c r="B981" s="222"/>
      <c r="C981" s="223"/>
      <c r="D981" s="231"/>
      <c r="E981" s="3"/>
      <c r="F981" s="3"/>
      <c r="G981" s="3"/>
      <c r="H981" s="3"/>
      <c r="J981" s="226"/>
      <c r="K981" s="3"/>
      <c r="L981" s="3"/>
      <c r="O981" s="227"/>
      <c r="Q981" s="94"/>
      <c r="R981" s="94"/>
      <c r="S981" s="94"/>
      <c r="T981" s="94"/>
    </row>
    <row r="982" ht="15.75" customHeight="1">
      <c r="A982" s="234"/>
      <c r="B982" s="222"/>
      <c r="C982" s="223"/>
      <c r="D982" s="231"/>
      <c r="E982" s="3"/>
      <c r="F982" s="3"/>
      <c r="G982" s="3"/>
      <c r="H982" s="3"/>
      <c r="J982" s="226"/>
      <c r="K982" s="3"/>
      <c r="L982" s="3"/>
      <c r="O982" s="227"/>
      <c r="Q982" s="94"/>
      <c r="R982" s="94"/>
      <c r="S982" s="94"/>
      <c r="T982" s="94"/>
    </row>
    <row r="983" ht="15.75" customHeight="1">
      <c r="A983" s="234"/>
      <c r="B983" s="222"/>
      <c r="C983" s="223"/>
      <c r="D983" s="231"/>
      <c r="E983" s="3"/>
      <c r="F983" s="3"/>
      <c r="G983" s="3"/>
      <c r="H983" s="3"/>
      <c r="J983" s="226"/>
      <c r="K983" s="3"/>
      <c r="L983" s="3"/>
      <c r="O983" s="227"/>
      <c r="Q983" s="94"/>
      <c r="R983" s="94"/>
      <c r="S983" s="94"/>
      <c r="T983" s="94"/>
    </row>
    <row r="984" ht="15.75" customHeight="1">
      <c r="A984" s="234"/>
      <c r="B984" s="222"/>
      <c r="C984" s="223"/>
      <c r="D984" s="231"/>
      <c r="E984" s="3"/>
      <c r="F984" s="3"/>
      <c r="G984" s="3"/>
      <c r="H984" s="3"/>
      <c r="J984" s="226"/>
      <c r="K984" s="3"/>
      <c r="L984" s="3"/>
      <c r="O984" s="227"/>
      <c r="Q984" s="94"/>
      <c r="R984" s="94"/>
      <c r="S984" s="94"/>
      <c r="T984" s="94"/>
    </row>
    <row r="985" ht="15.75" customHeight="1">
      <c r="A985" s="234"/>
      <c r="B985" s="222"/>
      <c r="C985" s="223"/>
      <c r="D985" s="231"/>
      <c r="E985" s="3"/>
      <c r="F985" s="3"/>
      <c r="G985" s="3"/>
      <c r="H985" s="3"/>
      <c r="J985" s="226"/>
      <c r="K985" s="3"/>
      <c r="L985" s="3"/>
      <c r="O985" s="227"/>
      <c r="Q985" s="94"/>
      <c r="R985" s="94"/>
      <c r="S985" s="94"/>
      <c r="T985" s="94"/>
    </row>
    <row r="986" ht="15.75" customHeight="1">
      <c r="A986" s="234"/>
      <c r="B986" s="222"/>
      <c r="C986" s="223"/>
      <c r="D986" s="231"/>
      <c r="E986" s="3"/>
      <c r="F986" s="3"/>
      <c r="G986" s="3"/>
      <c r="H986" s="3"/>
      <c r="J986" s="226"/>
      <c r="K986" s="3"/>
      <c r="L986" s="3"/>
      <c r="O986" s="227"/>
      <c r="Q986" s="94"/>
      <c r="R986" s="94"/>
      <c r="S986" s="94"/>
      <c r="T986" s="94"/>
    </row>
    <row r="987" ht="15.75" customHeight="1">
      <c r="A987" s="234"/>
      <c r="B987" s="222"/>
      <c r="C987" s="223"/>
      <c r="D987" s="231"/>
      <c r="E987" s="3"/>
      <c r="F987" s="3"/>
      <c r="G987" s="3"/>
      <c r="H987" s="3"/>
      <c r="J987" s="226"/>
      <c r="K987" s="3"/>
      <c r="L987" s="3"/>
      <c r="O987" s="227"/>
      <c r="Q987" s="94"/>
      <c r="R987" s="94"/>
      <c r="S987" s="94"/>
      <c r="T987" s="94"/>
    </row>
    <row r="988" ht="15.75" customHeight="1">
      <c r="A988" s="234"/>
      <c r="B988" s="222"/>
      <c r="C988" s="223"/>
      <c r="D988" s="231"/>
      <c r="E988" s="3"/>
      <c r="F988" s="3"/>
      <c r="G988" s="3"/>
      <c r="H988" s="3"/>
      <c r="J988" s="226"/>
      <c r="K988" s="3"/>
      <c r="L988" s="3"/>
      <c r="O988" s="227"/>
      <c r="Q988" s="94"/>
      <c r="R988" s="94"/>
      <c r="S988" s="94"/>
      <c r="T988" s="94"/>
    </row>
    <row r="989" ht="15.75" customHeight="1">
      <c r="A989" s="234"/>
      <c r="B989" s="222"/>
      <c r="C989" s="223"/>
      <c r="D989" s="231"/>
      <c r="E989" s="3"/>
      <c r="F989" s="3"/>
      <c r="G989" s="3"/>
      <c r="H989" s="3"/>
      <c r="J989" s="226"/>
      <c r="K989" s="3"/>
      <c r="L989" s="3"/>
      <c r="O989" s="227"/>
      <c r="Q989" s="94"/>
      <c r="R989" s="94"/>
      <c r="S989" s="94"/>
      <c r="T989" s="94"/>
    </row>
    <row r="990" ht="15.75" customHeight="1">
      <c r="A990" s="234"/>
      <c r="B990" s="222"/>
      <c r="C990" s="223"/>
      <c r="D990" s="223"/>
      <c r="E990" s="3"/>
      <c r="F990" s="3"/>
      <c r="G990" s="3"/>
      <c r="H990" s="3"/>
      <c r="J990" s="226"/>
      <c r="K990" s="3"/>
      <c r="L990" s="3"/>
      <c r="O990" s="227"/>
      <c r="Q990" s="94"/>
      <c r="R990" s="94"/>
      <c r="S990" s="94"/>
      <c r="T990" s="94"/>
    </row>
    <row r="991" ht="15.75" customHeight="1">
      <c r="A991" s="234"/>
      <c r="B991" s="222"/>
      <c r="C991" s="223"/>
      <c r="D991" s="223"/>
      <c r="E991" s="3"/>
      <c r="F991" s="3"/>
      <c r="G991" s="3"/>
      <c r="H991" s="3"/>
      <c r="J991" s="226"/>
      <c r="K991" s="3"/>
      <c r="L991" s="3"/>
      <c r="O991" s="227"/>
      <c r="Q991" s="94"/>
      <c r="R991" s="94"/>
      <c r="S991" s="94"/>
      <c r="T991" s="94"/>
    </row>
    <row r="992" ht="15.75" customHeight="1">
      <c r="A992" s="234"/>
      <c r="B992" s="222"/>
      <c r="C992" s="223"/>
      <c r="D992" s="223"/>
      <c r="E992" s="3"/>
      <c r="F992" s="3"/>
      <c r="G992" s="3"/>
      <c r="H992" s="3"/>
      <c r="J992" s="226"/>
      <c r="K992" s="3"/>
      <c r="L992" s="3"/>
      <c r="O992" s="227"/>
      <c r="Q992" s="94"/>
      <c r="R992" s="94"/>
      <c r="S992" s="94"/>
      <c r="T992" s="94"/>
    </row>
    <row r="993" ht="15.75" customHeight="1">
      <c r="A993" s="234"/>
      <c r="B993" s="222"/>
      <c r="C993" s="223"/>
      <c r="D993" s="223"/>
      <c r="E993" s="3"/>
      <c r="F993" s="3"/>
      <c r="G993" s="3"/>
      <c r="H993" s="3"/>
      <c r="J993" s="226"/>
      <c r="K993" s="3"/>
      <c r="L993" s="3"/>
      <c r="O993" s="227"/>
      <c r="Q993" s="94"/>
      <c r="R993" s="94"/>
      <c r="S993" s="94"/>
      <c r="T993" s="94"/>
    </row>
    <row r="994" ht="15.75" customHeight="1">
      <c r="A994" s="234"/>
      <c r="B994" s="222"/>
      <c r="C994" s="223"/>
      <c r="D994" s="223"/>
      <c r="E994" s="3"/>
      <c r="F994" s="3"/>
      <c r="G994" s="3"/>
      <c r="H994" s="3"/>
      <c r="J994" s="226"/>
      <c r="K994" s="3"/>
      <c r="L994" s="3"/>
      <c r="O994" s="227"/>
      <c r="Q994" s="94"/>
      <c r="R994" s="94"/>
      <c r="S994" s="94"/>
      <c r="T994" s="94"/>
    </row>
    <row r="995" ht="15.75" customHeight="1">
      <c r="A995" s="234"/>
      <c r="B995" s="222"/>
      <c r="C995" s="223"/>
      <c r="D995" s="223"/>
      <c r="E995" s="3"/>
      <c r="F995" s="3"/>
      <c r="G995" s="3"/>
      <c r="H995" s="3"/>
      <c r="J995" s="226"/>
      <c r="K995" s="3"/>
      <c r="L995" s="3"/>
      <c r="O995" s="227"/>
      <c r="Q995" s="94"/>
      <c r="R995" s="94"/>
      <c r="S995" s="94"/>
      <c r="T995" s="94"/>
    </row>
    <row r="996" ht="15.75" customHeight="1">
      <c r="A996" s="234"/>
      <c r="B996" s="222"/>
      <c r="C996" s="223"/>
      <c r="D996" s="223"/>
      <c r="E996" s="3"/>
      <c r="F996" s="3"/>
      <c r="G996" s="3"/>
      <c r="H996" s="3"/>
      <c r="J996" s="226"/>
      <c r="K996" s="3"/>
      <c r="L996" s="3"/>
      <c r="O996" s="227"/>
      <c r="Q996" s="94"/>
      <c r="R996" s="94"/>
      <c r="S996" s="94"/>
      <c r="T996" s="94"/>
    </row>
    <row r="997" ht="15.75" customHeight="1">
      <c r="A997" s="234"/>
      <c r="B997" s="222"/>
      <c r="C997" s="223"/>
      <c r="D997" s="223"/>
      <c r="E997" s="3"/>
      <c r="F997" s="3"/>
      <c r="G997" s="3"/>
      <c r="H997" s="3"/>
      <c r="J997" s="226"/>
      <c r="K997" s="3"/>
      <c r="L997" s="3"/>
      <c r="O997" s="227"/>
      <c r="Q997" s="94"/>
      <c r="R997" s="94"/>
      <c r="S997" s="94"/>
      <c r="T997" s="94"/>
    </row>
    <row r="998" ht="15.75" customHeight="1">
      <c r="A998" s="234"/>
      <c r="B998" s="222"/>
      <c r="C998" s="223"/>
      <c r="D998" s="223"/>
      <c r="E998" s="3"/>
      <c r="F998" s="3"/>
      <c r="G998" s="3"/>
      <c r="H998" s="3"/>
      <c r="J998" s="226"/>
      <c r="K998" s="3"/>
      <c r="L998" s="3"/>
      <c r="O998" s="227"/>
      <c r="Q998" s="94"/>
      <c r="R998" s="94"/>
      <c r="S998" s="94"/>
      <c r="T998" s="94"/>
    </row>
    <row r="999" ht="15.75" customHeight="1">
      <c r="A999" s="234"/>
      <c r="B999" s="222"/>
      <c r="C999" s="223"/>
      <c r="D999" s="223"/>
      <c r="J999" s="226"/>
      <c r="K999" s="3"/>
      <c r="L999" s="3"/>
      <c r="O999" s="227"/>
      <c r="Q999" s="94"/>
      <c r="R999" s="94"/>
      <c r="S999" s="94"/>
      <c r="T999" s="94"/>
    </row>
    <row r="1000" ht="15.75" customHeight="1">
      <c r="A1000" s="240"/>
      <c r="B1000" s="222"/>
      <c r="C1000" s="223"/>
      <c r="D1000" s="223"/>
      <c r="J1000" s="226"/>
      <c r="K1000" s="3"/>
      <c r="L1000" s="3"/>
      <c r="O1000" s="227"/>
      <c r="Q1000" s="94"/>
      <c r="R1000" s="94"/>
      <c r="S1000" s="94"/>
      <c r="T1000" s="94"/>
    </row>
  </sheetData>
  <autoFilter ref="$A$2:$D$1000">
    <sortState ref="A2:D1000">
      <sortCondition ref="A2:A1000"/>
      <sortCondition ref="B2:B1000"/>
    </sortState>
  </autoFilter>
  <mergeCells count="1">
    <mergeCell ref="A1:W1"/>
  </mergeCells>
  <conditionalFormatting sqref="AB2:AF27">
    <cfRule type="notContainsBlanks" dxfId="6" priority="1">
      <formula>LEN(TRIM(AB2))&gt;0</formula>
    </cfRule>
  </conditionalFormatting>
  <conditionalFormatting sqref="Y2:Z37">
    <cfRule type="expression" dxfId="7" priority="2">
      <formula>Z2:Z21&lt;&gt;0</formula>
    </cfRule>
  </conditionalFormatting>
  <conditionalFormatting sqref="Z2:Z37">
    <cfRule type="cellIs" dxfId="7" priority="3" operator="greaterThan">
      <formula>0</formula>
    </cfRule>
  </conditionalFormatting>
  <conditionalFormatting sqref="Y2:Z37">
    <cfRule type="expression" dxfId="3" priority="4">
      <formula>Z2:Z21=0</formula>
    </cfRule>
  </conditionalFormatting>
  <conditionalFormatting sqref="M2:M31">
    <cfRule type="cellIs" dxfId="8" priority="5" operator="equal">
      <formula>#REF!</formula>
    </cfRule>
  </conditionalFormatting>
  <dataValidations>
    <dataValidation type="list" allowBlank="1" showErrorMessage="1" sqref="B3:B1000">
      <formula1>STAFFS!$M:M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1.88"/>
    <col customWidth="1" min="2" max="2" width="16.88"/>
    <col customWidth="1" min="3" max="3" width="14.25"/>
    <col customWidth="1" min="4" max="4" width="17.88"/>
    <col customWidth="1" min="5" max="5" width="2.5"/>
    <col customWidth="1" hidden="1" min="6" max="7" width="8.5" outlineLevel="1"/>
    <col customWidth="1" hidden="1" min="8" max="8" width="12.25" outlineLevel="1"/>
    <col customWidth="1" hidden="1" min="9" max="9" width="1.88" outlineLevel="1"/>
    <col customWidth="1" hidden="1" min="10" max="10" width="9.25" outlineLevel="1"/>
    <col customWidth="1" hidden="1" min="11" max="11" width="2.5" outlineLevel="1"/>
    <col customWidth="1" hidden="1" min="12" max="12" width="11.75" outlineLevel="1"/>
    <col customWidth="1" hidden="1" min="13" max="13" width="1.88" outlineLevel="1"/>
    <col customWidth="1" hidden="1" min="14" max="15" width="9.25" outlineLevel="1"/>
    <col customWidth="1" hidden="1" min="16" max="16" width="2.5" outlineLevel="1"/>
    <col customWidth="1" hidden="1" min="17" max="17" width="11.75" outlineLevel="1"/>
    <col customWidth="1" hidden="1" min="18" max="18" width="1.88" outlineLevel="1"/>
    <col customWidth="1" hidden="1" min="19" max="20" width="9.25" outlineLevel="1"/>
    <col collapsed="1" customWidth="1" min="21" max="21" width="2.5"/>
    <col customWidth="1" min="22" max="22" width="15.75"/>
    <col customWidth="1" min="23" max="23" width="2.38"/>
    <col customWidth="1" hidden="1" min="24" max="24" width="15.75" outlineLevel="1"/>
    <col customWidth="1" hidden="1" min="25" max="25" width="20.5" outlineLevel="1"/>
    <col customWidth="1" hidden="1" min="26" max="26" width="6.13" outlineLevel="1"/>
    <col customWidth="1" hidden="1" min="27" max="27" width="3.13" outlineLevel="1"/>
    <col customWidth="1" hidden="1" min="28" max="32" width="17.63" outlineLevel="1"/>
  </cols>
  <sheetData>
    <row r="1">
      <c r="A1" s="237" t="s">
        <v>34</v>
      </c>
      <c r="X1" s="237"/>
      <c r="Y1" s="237"/>
      <c r="Z1" s="237"/>
      <c r="AA1" s="237"/>
      <c r="AB1" s="237"/>
      <c r="AC1" s="237"/>
      <c r="AD1" s="237"/>
      <c r="AE1" s="237"/>
      <c r="AF1" s="237"/>
    </row>
    <row r="2">
      <c r="A2" s="187" t="s">
        <v>88</v>
      </c>
      <c r="B2" s="187" t="s">
        <v>89</v>
      </c>
      <c r="C2" s="187" t="s">
        <v>90</v>
      </c>
      <c r="D2" s="187" t="s">
        <v>91</v>
      </c>
      <c r="E2" s="188"/>
      <c r="F2" s="239" t="str">
        <f>IF(COUNTIF(LEAVE!A:A,H:H)&gt;0,TODAY(),"")</f>
        <v/>
      </c>
      <c r="G2" s="208" t="str">
        <f>IF(countif(TODAY!$A$28:$A$29,$H$2:$H1000),today(),"")</f>
        <v/>
      </c>
      <c r="H2" s="191" t="str">
        <f t="array" ref="H2:H31">STAFFS!AA2:AA1000</f>
        <v>BHARATHI</v>
      </c>
      <c r="I2" s="192">
        <f t="array" ref="I2">COUNTIF($B$3:$B1000,$H$2:$H1000)</f>
        <v>3</v>
      </c>
      <c r="J2" s="193">
        <f>IFERROR(__xludf.DUMMYFUNCTION("arrayformula(iferror(vlookup($H$2:$H1000, query($A$3:$B1000,""select B, max(A) group by B"",0),2,false)))"),46175.0)</f>
        <v>46175</v>
      </c>
      <c r="K2" s="194"/>
      <c r="L2" s="195" t="str">
        <f t="shared" ref="L2:M2" si="1">H2</f>
        <v>BHARATHI</v>
      </c>
      <c r="M2" s="196">
        <f t="shared" si="1"/>
        <v>3</v>
      </c>
      <c r="N2" s="197">
        <f t="shared" ref="N2:N31" si="3">J2+G2+F2</f>
        <v>46175</v>
      </c>
      <c r="O2" s="197">
        <f t="shared" ref="O2:O31" si="4">IF(L2=0,today()+1,N2)</f>
        <v>46175</v>
      </c>
      <c r="P2" s="198"/>
      <c r="Q2" s="199" t="str">
        <f t="array" ref="Q2:T1000">SORT(L2:O1000,4,TRUE)</f>
        <v>CHINNAMMAL</v>
      </c>
      <c r="R2" s="199">
        <v>3.0</v>
      </c>
      <c r="S2" s="197">
        <v>46133.0</v>
      </c>
      <c r="T2" s="197">
        <v>46133.0</v>
      </c>
      <c r="U2" s="8"/>
      <c r="V2" s="200" t="str">
        <f t="array" ref="V2:V16">SORT(Q2:T1000,4,true)</f>
        <v>CHINNAMMAL</v>
      </c>
      <c r="X2" s="200" t="str">
        <f t="array" ref="X2:X8">SORT(Q2:T8,2,true)</f>
        <v>CHINNAMMAL</v>
      </c>
      <c r="Y2" s="201" t="str">
        <f t="array" ref="Y2:Z28">SORT(H2:I28,2,FALSE)</f>
        <v>DHANALAKSHMI</v>
      </c>
      <c r="Z2" s="201">
        <v>4.0</v>
      </c>
      <c r="AA2" s="202"/>
      <c r="AB2" s="203" t="str">
        <f t="shared" ref="AB2:AB26" si="5">IF($M$2:$M$30=0,$L$2:$L$30,"")</f>
        <v/>
      </c>
      <c r="AC2" s="203"/>
      <c r="AD2" s="203"/>
      <c r="AE2" s="203"/>
      <c r="AF2" s="203"/>
    </row>
    <row r="3">
      <c r="A3" s="204">
        <v>46086.0</v>
      </c>
      <c r="B3" s="222" t="s">
        <v>59</v>
      </c>
      <c r="C3" s="206" t="s">
        <v>7</v>
      </c>
      <c r="D3" s="207">
        <v>46086.827372685184</v>
      </c>
      <c r="E3" s="188"/>
      <c r="F3" s="239" t="str">
        <f>IF(COUNTIF(LEAVE!A:A,H:H)&gt;0,TODAY(),"")</f>
        <v/>
      </c>
      <c r="G3" s="208" t="str">
        <f>IF(countif(TODAY!$A$28:$A$29,$H$2:$H1000),today(),"")</f>
        <v/>
      </c>
      <c r="H3" s="191" t="s">
        <v>9</v>
      </c>
      <c r="I3" s="192">
        <f t="shared" ref="I3:I31" si="6">COUNTIF($B$3:$B1000,$H$2:$H1000)</f>
        <v>3</v>
      </c>
      <c r="J3" s="193">
        <f>IFERROR(__xludf.DUMMYFUNCTION("""COMPUTED_VALUE"""),46133.0)</f>
        <v>46133</v>
      </c>
      <c r="K3" s="194"/>
      <c r="L3" s="195" t="str">
        <f t="shared" ref="L3:M3" si="2">H3</f>
        <v>CHINNAMMAL</v>
      </c>
      <c r="M3" s="196">
        <f t="shared" si="2"/>
        <v>3</v>
      </c>
      <c r="N3" s="197">
        <f t="shared" si="3"/>
        <v>46133</v>
      </c>
      <c r="O3" s="197">
        <f t="shared" si="4"/>
        <v>46133</v>
      </c>
      <c r="P3" s="209"/>
      <c r="Q3" s="210" t="s">
        <v>63</v>
      </c>
      <c r="R3" s="199">
        <v>3.0</v>
      </c>
      <c r="S3" s="197">
        <v>46133.0</v>
      </c>
      <c r="T3" s="197">
        <v>46133.0</v>
      </c>
      <c r="U3" s="8"/>
      <c r="V3" s="211" t="s">
        <v>63</v>
      </c>
      <c r="X3" s="212" t="s">
        <v>63</v>
      </c>
      <c r="Y3" s="201" t="s">
        <v>59</v>
      </c>
      <c r="Z3" s="201">
        <v>4.0</v>
      </c>
      <c r="AA3" s="202"/>
      <c r="AB3" s="203" t="str">
        <f t="shared" si="5"/>
        <v/>
      </c>
      <c r="AC3" s="203"/>
      <c r="AD3" s="203"/>
      <c r="AE3" s="203"/>
      <c r="AF3" s="203"/>
    </row>
    <row r="4">
      <c r="A4" s="204">
        <v>46086.0</v>
      </c>
      <c r="B4" s="222" t="s">
        <v>78</v>
      </c>
      <c r="C4" s="206" t="s">
        <v>7</v>
      </c>
      <c r="D4" s="207">
        <v>46086.827372685184</v>
      </c>
      <c r="E4" s="188"/>
      <c r="F4" s="239" t="str">
        <f>IF(COUNTIF(LEAVE!A:A,H:H)&gt;0,TODAY(),"")</f>
        <v/>
      </c>
      <c r="G4" s="208" t="str">
        <f>IF(countif(TODAY!$A$28:$A$29,$H$2:$H1000),today(),"")</f>
        <v/>
      </c>
      <c r="H4" s="191" t="s">
        <v>49</v>
      </c>
      <c r="I4" s="192">
        <f t="shared" si="6"/>
        <v>3</v>
      </c>
      <c r="J4" s="213">
        <f>IFERROR(__xludf.DUMMYFUNCTION("""COMPUTED_VALUE"""),46150.0)</f>
        <v>46150</v>
      </c>
      <c r="K4" s="194"/>
      <c r="L4" s="195" t="str">
        <f t="shared" ref="L4:M4" si="7">H4</f>
        <v>DEEPA</v>
      </c>
      <c r="M4" s="196">
        <f t="shared" si="7"/>
        <v>3</v>
      </c>
      <c r="N4" s="197">
        <f t="shared" si="3"/>
        <v>46150</v>
      </c>
      <c r="O4" s="197">
        <f t="shared" si="4"/>
        <v>46150</v>
      </c>
      <c r="P4" s="209"/>
      <c r="Q4" s="199" t="s">
        <v>50</v>
      </c>
      <c r="R4" s="199">
        <v>3.0</v>
      </c>
      <c r="S4" s="197">
        <v>46143.0</v>
      </c>
      <c r="T4" s="197">
        <v>46143.0</v>
      </c>
      <c r="U4" s="8"/>
      <c r="V4" s="214" t="s">
        <v>50</v>
      </c>
      <c r="X4" s="200" t="s">
        <v>50</v>
      </c>
      <c r="Y4" s="201" t="s">
        <v>78</v>
      </c>
      <c r="Z4" s="201">
        <v>4.0</v>
      </c>
      <c r="AA4" s="202"/>
      <c r="AB4" s="203" t="str">
        <f t="shared" si="5"/>
        <v/>
      </c>
      <c r="AC4" s="203"/>
      <c r="AD4" s="203"/>
      <c r="AE4" s="203"/>
      <c r="AF4" s="203"/>
    </row>
    <row r="5">
      <c r="A5" s="204">
        <v>46087.0</v>
      </c>
      <c r="B5" s="222" t="s">
        <v>52</v>
      </c>
      <c r="C5" s="206" t="s">
        <v>7</v>
      </c>
      <c r="D5" s="207">
        <v>46087.78025462963</v>
      </c>
      <c r="E5" s="188"/>
      <c r="F5" s="239" t="str">
        <f>IF(COUNTIF(LEAVE!A:A,H:H)&gt;0,TODAY(),"")</f>
        <v/>
      </c>
      <c r="G5" s="208" t="str">
        <f>IF(countif(TODAY!$A$28:$A$29,$H$2:$H1000),today(),"")</f>
        <v/>
      </c>
      <c r="H5" s="191" t="s">
        <v>52</v>
      </c>
      <c r="I5" s="192">
        <f t="shared" si="6"/>
        <v>4</v>
      </c>
      <c r="J5" s="213">
        <f>IFERROR(__xludf.DUMMYFUNCTION("""COMPUTED_VALUE"""),46176.0)</f>
        <v>46176</v>
      </c>
      <c r="K5" s="194"/>
      <c r="L5" s="195" t="str">
        <f t="shared" ref="L5:M5" si="8">H5</f>
        <v>DHANALAKSHMI</v>
      </c>
      <c r="M5" s="196">
        <f t="shared" si="8"/>
        <v>4</v>
      </c>
      <c r="N5" s="197">
        <f t="shared" si="3"/>
        <v>46176</v>
      </c>
      <c r="O5" s="197">
        <f t="shared" si="4"/>
        <v>46176</v>
      </c>
      <c r="P5" s="209"/>
      <c r="Q5" s="199" t="s">
        <v>7</v>
      </c>
      <c r="R5" s="199">
        <v>3.0</v>
      </c>
      <c r="S5" s="197">
        <v>46143.0</v>
      </c>
      <c r="T5" s="197">
        <v>46143.0</v>
      </c>
      <c r="U5" s="8"/>
      <c r="V5" s="214" t="s">
        <v>7</v>
      </c>
      <c r="X5" s="200" t="s">
        <v>7</v>
      </c>
      <c r="Y5" s="201" t="s">
        <v>47</v>
      </c>
      <c r="Z5" s="201">
        <v>3.0</v>
      </c>
      <c r="AA5" s="202"/>
      <c r="AB5" s="203" t="str">
        <f t="shared" si="5"/>
        <v/>
      </c>
      <c r="AC5" s="203"/>
      <c r="AD5" s="203"/>
      <c r="AE5" s="203"/>
      <c r="AF5" s="203"/>
    </row>
    <row r="6">
      <c r="A6" s="204">
        <v>46087.0</v>
      </c>
      <c r="B6" s="222" t="s">
        <v>63</v>
      </c>
      <c r="C6" s="206" t="s">
        <v>7</v>
      </c>
      <c r="D6" s="207">
        <v>46087.78025462963</v>
      </c>
      <c r="E6" s="188"/>
      <c r="F6" s="239" t="str">
        <f>IF(COUNTIF(LEAVE!A:A,H:H)&gt;0,TODAY(),"")</f>
        <v/>
      </c>
      <c r="G6" s="208" t="str">
        <f>IF(countif(TODAY!$A$28:$A$29,$H$2:$H1000),today(),"")</f>
        <v/>
      </c>
      <c r="H6" s="191" t="s">
        <v>50</v>
      </c>
      <c r="I6" s="192">
        <f t="shared" si="6"/>
        <v>3</v>
      </c>
      <c r="J6" s="213">
        <f>IFERROR(__xludf.DUMMYFUNCTION("""COMPUTED_VALUE"""),46143.0)</f>
        <v>46143</v>
      </c>
      <c r="K6" s="194"/>
      <c r="L6" s="195" t="str">
        <f t="shared" ref="L6:M6" si="9">H6</f>
        <v>JEYANTHI</v>
      </c>
      <c r="M6" s="196">
        <f t="shared" si="9"/>
        <v>3</v>
      </c>
      <c r="N6" s="197">
        <f t="shared" si="3"/>
        <v>46143</v>
      </c>
      <c r="O6" s="197">
        <f t="shared" si="4"/>
        <v>46143</v>
      </c>
      <c r="P6" s="209"/>
      <c r="Q6" s="199" t="s">
        <v>57</v>
      </c>
      <c r="R6" s="199">
        <v>3.0</v>
      </c>
      <c r="S6" s="197">
        <v>46148.0</v>
      </c>
      <c r="T6" s="197">
        <v>46148.0</v>
      </c>
      <c r="U6" s="8"/>
      <c r="V6" s="214" t="s">
        <v>57</v>
      </c>
      <c r="X6" s="200" t="s">
        <v>57</v>
      </c>
      <c r="Y6" s="201" t="s">
        <v>9</v>
      </c>
      <c r="Z6" s="201">
        <v>3.0</v>
      </c>
      <c r="AA6" s="202"/>
      <c r="AB6" s="203" t="str">
        <f t="shared" si="5"/>
        <v/>
      </c>
      <c r="AC6" s="203"/>
      <c r="AD6" s="203"/>
      <c r="AE6" s="203"/>
      <c r="AF6" s="203"/>
    </row>
    <row r="7">
      <c r="A7" s="204">
        <v>46089.0</v>
      </c>
      <c r="B7" s="222" t="s">
        <v>9</v>
      </c>
      <c r="C7" s="206" t="s">
        <v>7</v>
      </c>
      <c r="D7" s="207">
        <v>46089.83699074074</v>
      </c>
      <c r="E7" s="188"/>
      <c r="F7" s="239" t="str">
        <f>IF(COUNTIF(LEAVE!A:A,H:H)&gt;0,TODAY(),"")</f>
        <v/>
      </c>
      <c r="G7" s="208" t="str">
        <f>IF(countif(TODAY!$A$28:$A$29,$H$2:$H1000),today(),"")</f>
        <v/>
      </c>
      <c r="H7" s="191" t="s">
        <v>53</v>
      </c>
      <c r="I7" s="192">
        <f t="shared" si="6"/>
        <v>2</v>
      </c>
      <c r="J7" s="213">
        <f>IFERROR(__xludf.DUMMYFUNCTION("""COMPUTED_VALUE"""),46159.0)</f>
        <v>46159</v>
      </c>
      <c r="K7" s="194"/>
      <c r="L7" s="195" t="str">
        <f t="shared" ref="L7:M7" si="10">H7</f>
        <v>KAVIYA</v>
      </c>
      <c r="M7" s="196">
        <f t="shared" si="10"/>
        <v>2</v>
      </c>
      <c r="N7" s="197">
        <f t="shared" si="3"/>
        <v>46159</v>
      </c>
      <c r="O7" s="197">
        <f t="shared" si="4"/>
        <v>46159</v>
      </c>
      <c r="P7" s="215"/>
      <c r="Q7" s="199" t="s">
        <v>66</v>
      </c>
      <c r="R7" s="199">
        <v>3.0</v>
      </c>
      <c r="S7" s="197">
        <v>46148.0</v>
      </c>
      <c r="T7" s="197">
        <v>46148.0</v>
      </c>
      <c r="U7" s="8"/>
      <c r="V7" s="214" t="s">
        <v>66</v>
      </c>
      <c r="X7" s="200" t="s">
        <v>66</v>
      </c>
      <c r="Y7" s="201" t="s">
        <v>49</v>
      </c>
      <c r="Z7" s="201">
        <v>3.0</v>
      </c>
      <c r="AA7" s="202"/>
      <c r="AB7" s="203" t="str">
        <f t="shared" si="5"/>
        <v/>
      </c>
      <c r="AC7" s="203"/>
      <c r="AD7" s="203"/>
      <c r="AE7" s="203"/>
      <c r="AF7" s="203"/>
    </row>
    <row r="8">
      <c r="A8" s="204">
        <v>46089.0</v>
      </c>
      <c r="B8" s="222" t="s">
        <v>50</v>
      </c>
      <c r="C8" s="206" t="s">
        <v>7</v>
      </c>
      <c r="D8" s="207">
        <v>46089.83697916667</v>
      </c>
      <c r="E8" s="188"/>
      <c r="F8" s="239" t="str">
        <f>IF(COUNTIF(LEAVE!A:A,H:H)&gt;0,TODAY(),"")</f>
        <v/>
      </c>
      <c r="G8" s="208" t="str">
        <f>IF(countif(TODAY!$A$28:$A$29,$H$2:$H1000),today(),"")</f>
        <v/>
      </c>
      <c r="H8" s="191" t="s">
        <v>58</v>
      </c>
      <c r="I8" s="192">
        <f t="shared" si="6"/>
        <v>1</v>
      </c>
      <c r="J8" s="213">
        <f>IFERROR(__xludf.DUMMYFUNCTION("""COMPUTED_VALUE"""),46151.0)</f>
        <v>46151</v>
      </c>
      <c r="K8" s="194"/>
      <c r="L8" s="195" t="str">
        <f t="shared" ref="L8:M8" si="11">H8</f>
        <v>MUTHUPRIYA</v>
      </c>
      <c r="M8" s="196">
        <f t="shared" si="11"/>
        <v>1</v>
      </c>
      <c r="N8" s="197">
        <f t="shared" si="3"/>
        <v>46151</v>
      </c>
      <c r="O8" s="197">
        <f t="shared" si="4"/>
        <v>46151</v>
      </c>
      <c r="P8" s="215"/>
      <c r="Q8" s="199" t="s">
        <v>49</v>
      </c>
      <c r="R8" s="199">
        <v>3.0</v>
      </c>
      <c r="S8" s="197">
        <v>46150.0</v>
      </c>
      <c r="T8" s="197">
        <v>46150.0</v>
      </c>
      <c r="U8" s="8"/>
      <c r="V8" s="214" t="s">
        <v>49</v>
      </c>
      <c r="X8" s="200" t="s">
        <v>49</v>
      </c>
      <c r="Y8" s="201" t="s">
        <v>50</v>
      </c>
      <c r="Z8" s="201">
        <v>3.0</v>
      </c>
      <c r="AA8" s="202"/>
      <c r="AB8" s="203" t="str">
        <f t="shared" si="5"/>
        <v/>
      </c>
      <c r="AC8" s="203"/>
      <c r="AD8" s="203"/>
      <c r="AE8" s="203"/>
      <c r="AF8" s="203"/>
    </row>
    <row r="9">
      <c r="A9" s="204">
        <v>46091.0</v>
      </c>
      <c r="B9" s="222" t="s">
        <v>66</v>
      </c>
      <c r="C9" s="206" t="s">
        <v>5</v>
      </c>
      <c r="D9" s="207">
        <v>46091.83929398148</v>
      </c>
      <c r="E9" s="188"/>
      <c r="F9" s="239" t="str">
        <f>IF(COUNTIF(LEAVE!A:A,H:H)&gt;0,TODAY(),"")</f>
        <v/>
      </c>
      <c r="G9" s="208" t="str">
        <f>IF(countif(TODAY!$A$28:$A$29,$H$2:$H1000),today(),"")</f>
        <v/>
      </c>
      <c r="H9" s="191" t="s">
        <v>7</v>
      </c>
      <c r="I9" s="192">
        <f t="shared" si="6"/>
        <v>3</v>
      </c>
      <c r="J9" s="213">
        <f>IFERROR(__xludf.DUMMYFUNCTION("""COMPUTED_VALUE"""),46143.0)</f>
        <v>46143</v>
      </c>
      <c r="K9" s="194"/>
      <c r="L9" s="195" t="str">
        <f t="shared" ref="L9:M9" si="12">H9</f>
        <v>NIVETHA</v>
      </c>
      <c r="M9" s="196">
        <f t="shared" si="12"/>
        <v>3</v>
      </c>
      <c r="N9" s="197">
        <f t="shared" si="3"/>
        <v>46143</v>
      </c>
      <c r="O9" s="197">
        <f t="shared" si="4"/>
        <v>46143</v>
      </c>
      <c r="P9" s="8"/>
      <c r="Q9" s="199" t="s">
        <v>58</v>
      </c>
      <c r="R9" s="199">
        <v>1.0</v>
      </c>
      <c r="S9" s="197">
        <v>46151.0</v>
      </c>
      <c r="T9" s="197">
        <v>46151.0</v>
      </c>
      <c r="U9" s="8"/>
      <c r="V9" s="216" t="s">
        <v>58</v>
      </c>
      <c r="Y9" s="201" t="s">
        <v>7</v>
      </c>
      <c r="Z9" s="201">
        <v>3.0</v>
      </c>
      <c r="AA9" s="202"/>
      <c r="AB9" s="203" t="str">
        <f t="shared" si="5"/>
        <v/>
      </c>
      <c r="AC9" s="203"/>
      <c r="AD9" s="203"/>
      <c r="AE9" s="203"/>
      <c r="AF9" s="203"/>
    </row>
    <row r="10">
      <c r="A10" s="204">
        <v>46092.0</v>
      </c>
      <c r="B10" s="222" t="s">
        <v>57</v>
      </c>
      <c r="C10" s="206" t="s">
        <v>7</v>
      </c>
      <c r="D10" s="207">
        <v>46092.83</v>
      </c>
      <c r="E10" s="188"/>
      <c r="F10" s="239" t="str">
        <f>IF(COUNTIF(LEAVE!A:A,H:H)&gt;0,TODAY(),"")</f>
        <v/>
      </c>
      <c r="G10" s="208" t="str">
        <f>IF(countif(TODAY!$A$28:$A$29,$H$2:$H1000),today(),"")</f>
        <v/>
      </c>
      <c r="H10" s="191" t="s">
        <v>73</v>
      </c>
      <c r="I10" s="192">
        <f t="shared" si="6"/>
        <v>3</v>
      </c>
      <c r="J10" s="213">
        <f>IFERROR(__xludf.DUMMYFUNCTION("""COMPUTED_VALUE"""),46171.0)</f>
        <v>46171</v>
      </c>
      <c r="K10" s="194"/>
      <c r="L10" s="195" t="str">
        <f t="shared" ref="L10:M10" si="13">H10</f>
        <v>PANJU</v>
      </c>
      <c r="M10" s="196">
        <f t="shared" si="13"/>
        <v>3</v>
      </c>
      <c r="N10" s="197">
        <f t="shared" si="3"/>
        <v>46171</v>
      </c>
      <c r="O10" s="197">
        <f t="shared" si="4"/>
        <v>46171</v>
      </c>
      <c r="P10" s="8"/>
      <c r="Q10" s="199" t="s">
        <v>67</v>
      </c>
      <c r="R10" s="199">
        <v>1.0</v>
      </c>
      <c r="S10" s="197">
        <v>46151.0</v>
      </c>
      <c r="T10" s="197">
        <v>46151.0</v>
      </c>
      <c r="U10" s="8"/>
      <c r="V10" s="216" t="s">
        <v>67</v>
      </c>
      <c r="Y10" s="201" t="s">
        <v>73</v>
      </c>
      <c r="Z10" s="201">
        <v>3.0</v>
      </c>
      <c r="AA10" s="202"/>
      <c r="AB10" s="203" t="str">
        <f t="shared" si="5"/>
        <v/>
      </c>
      <c r="AC10" s="203"/>
      <c r="AD10" s="203"/>
      <c r="AE10" s="203"/>
      <c r="AF10" s="203"/>
    </row>
    <row r="11">
      <c r="A11" s="204">
        <v>46092.0</v>
      </c>
      <c r="B11" s="222" t="s">
        <v>69</v>
      </c>
      <c r="C11" s="206" t="s">
        <v>7</v>
      </c>
      <c r="D11" s="207">
        <v>46092.83</v>
      </c>
      <c r="E11" s="188"/>
      <c r="F11" s="239" t="str">
        <f>IF(COUNTIF(LEAVE!A:A,H:H)&gt;0,TODAY(),"")</f>
        <v/>
      </c>
      <c r="G11" s="208" t="str">
        <f>IF(countif(TODAY!$A$28:$A$29,$H$2:$H1000),today(),"")</f>
        <v/>
      </c>
      <c r="H11" s="191" t="s">
        <v>62</v>
      </c>
      <c r="I11" s="192">
        <f t="shared" si="6"/>
        <v>3</v>
      </c>
      <c r="J11" s="213">
        <f>IFERROR(__xludf.DUMMYFUNCTION("""COMPUTED_VALUE"""),46166.0)</f>
        <v>46166</v>
      </c>
      <c r="K11" s="194"/>
      <c r="L11" s="195" t="str">
        <f t="shared" ref="L11:M11" si="14">H11</f>
        <v>PRIYANKA</v>
      </c>
      <c r="M11" s="196">
        <f t="shared" si="14"/>
        <v>3</v>
      </c>
      <c r="N11" s="197">
        <f t="shared" si="3"/>
        <v>46166</v>
      </c>
      <c r="O11" s="197">
        <f t="shared" si="4"/>
        <v>46166</v>
      </c>
      <c r="P11" s="8"/>
      <c r="Q11" s="199" t="s">
        <v>61</v>
      </c>
      <c r="R11" s="199">
        <v>3.0</v>
      </c>
      <c r="S11" s="197">
        <v>46158.0</v>
      </c>
      <c r="T11" s="197">
        <v>46158.0</v>
      </c>
      <c r="U11" s="8"/>
      <c r="V11" s="216" t="s">
        <v>61</v>
      </c>
      <c r="Y11" s="201" t="s">
        <v>62</v>
      </c>
      <c r="Z11" s="201">
        <v>3.0</v>
      </c>
      <c r="AA11" s="202"/>
      <c r="AB11" s="203" t="str">
        <f t="shared" si="5"/>
        <v/>
      </c>
      <c r="AC11" s="203"/>
      <c r="AD11" s="203"/>
      <c r="AE11" s="203"/>
      <c r="AF11" s="203"/>
    </row>
    <row r="12">
      <c r="A12" s="204">
        <v>46096.0</v>
      </c>
      <c r="B12" s="222" t="s">
        <v>49</v>
      </c>
      <c r="C12" s="206" t="s">
        <v>5</v>
      </c>
      <c r="D12" s="207">
        <v>46096.81686342593</v>
      </c>
      <c r="E12" s="188"/>
      <c r="F12" s="239" t="str">
        <f>IF(COUNTIF(LEAVE!A:A,H:H)&gt;0,TODAY(),"")</f>
        <v/>
      </c>
      <c r="G12" s="208" t="str">
        <f>IF(countif(TODAY!$A$28:$A$29,$H$2:$H1000),today(),"")</f>
        <v/>
      </c>
      <c r="H12" s="191" t="s">
        <v>57</v>
      </c>
      <c r="I12" s="192">
        <f t="shared" si="6"/>
        <v>3</v>
      </c>
      <c r="J12" s="213">
        <f>IFERROR(__xludf.DUMMYFUNCTION("""COMPUTED_VALUE"""),46148.0)</f>
        <v>46148</v>
      </c>
      <c r="K12" s="194"/>
      <c r="L12" s="195" t="str">
        <f t="shared" ref="L12:M12" si="15">H12</f>
        <v>RAJI-1</v>
      </c>
      <c r="M12" s="196">
        <f t="shared" si="15"/>
        <v>3</v>
      </c>
      <c r="N12" s="197">
        <f t="shared" si="3"/>
        <v>46148</v>
      </c>
      <c r="O12" s="197">
        <f t="shared" si="4"/>
        <v>46148</v>
      </c>
      <c r="P12" s="8"/>
      <c r="Q12" s="199" t="s">
        <v>53</v>
      </c>
      <c r="R12" s="199">
        <v>2.0</v>
      </c>
      <c r="S12" s="197">
        <v>46159.0</v>
      </c>
      <c r="T12" s="197">
        <v>46159.0</v>
      </c>
      <c r="U12" s="8"/>
      <c r="V12" s="216" t="s">
        <v>53</v>
      </c>
      <c r="Y12" s="201" t="s">
        <v>57</v>
      </c>
      <c r="Z12" s="201">
        <v>3.0</v>
      </c>
      <c r="AA12" s="202"/>
      <c r="AB12" s="203" t="str">
        <f t="shared" si="5"/>
        <v/>
      </c>
      <c r="AC12" s="203"/>
      <c r="AD12" s="203"/>
      <c r="AE12" s="203"/>
      <c r="AF12" s="203"/>
    </row>
    <row r="13">
      <c r="A13" s="204">
        <v>46096.0</v>
      </c>
      <c r="B13" s="222" t="s">
        <v>7</v>
      </c>
      <c r="C13" s="206" t="s">
        <v>5</v>
      </c>
      <c r="D13" s="207">
        <v>46096.81686342593</v>
      </c>
      <c r="E13" s="188"/>
      <c r="F13" s="239" t="str">
        <f>IF(COUNTIF(LEAVE!A:A,H:H)&gt;0,TODAY(),"")</f>
        <v/>
      </c>
      <c r="G13" s="208" t="str">
        <f>IF(countif(TODAY!$A$28:$A$29,$H$2:$H1000),today(),"")</f>
        <v/>
      </c>
      <c r="H13" s="191" t="s">
        <v>61</v>
      </c>
      <c r="I13" s="192">
        <f t="shared" si="6"/>
        <v>3</v>
      </c>
      <c r="J13" s="213">
        <f>IFERROR(__xludf.DUMMYFUNCTION("""COMPUTED_VALUE"""),46158.0)</f>
        <v>46158</v>
      </c>
      <c r="K13" s="194"/>
      <c r="L13" s="195" t="str">
        <f t="shared" ref="L13:M13" si="16">H13</f>
        <v>RAJI-2</v>
      </c>
      <c r="M13" s="196">
        <f t="shared" si="16"/>
        <v>3</v>
      </c>
      <c r="N13" s="197">
        <f t="shared" si="3"/>
        <v>46158</v>
      </c>
      <c r="O13" s="197">
        <f t="shared" si="4"/>
        <v>46158</v>
      </c>
      <c r="P13" s="217"/>
      <c r="Q13" s="199" t="s">
        <v>70</v>
      </c>
      <c r="R13" s="199">
        <v>2.0</v>
      </c>
      <c r="S13" s="197">
        <v>46159.0</v>
      </c>
      <c r="T13" s="197">
        <v>46159.0</v>
      </c>
      <c r="U13" s="8"/>
      <c r="V13" s="216" t="s">
        <v>70</v>
      </c>
      <c r="Y13" s="201" t="s">
        <v>61</v>
      </c>
      <c r="Z13" s="201">
        <v>3.0</v>
      </c>
      <c r="AA13" s="202"/>
      <c r="AB13" s="203" t="str">
        <f t="shared" si="5"/>
        <v/>
      </c>
      <c r="AC13" s="203"/>
      <c r="AD13" s="203"/>
      <c r="AE13" s="203"/>
      <c r="AF13" s="203"/>
    </row>
    <row r="14">
      <c r="A14" s="204">
        <v>46098.0</v>
      </c>
      <c r="B14" s="222" t="s">
        <v>61</v>
      </c>
      <c r="C14" s="206" t="s">
        <v>9</v>
      </c>
      <c r="D14" s="207">
        <v>46098.808587962965</v>
      </c>
      <c r="E14" s="188"/>
      <c r="F14" s="239" t="str">
        <f>IF(COUNTIF(LEAVE!A:A,H:H)&gt;0,TODAY(),"")</f>
        <v/>
      </c>
      <c r="G14" s="208" t="str">
        <f>IF(countif(TODAY!$A$28:$A$29,$H$2:$H1000),today(),"")</f>
        <v/>
      </c>
      <c r="H14" s="191" t="s">
        <v>80</v>
      </c>
      <c r="I14" s="192">
        <f t="shared" si="6"/>
        <v>3</v>
      </c>
      <c r="J14" s="213">
        <f>IFERROR(__xludf.DUMMYFUNCTION("""COMPUTED_VALUE"""),46166.0)</f>
        <v>46166</v>
      </c>
      <c r="K14" s="194"/>
      <c r="L14" s="195" t="str">
        <f t="shared" ref="L14:M14" si="17">H14</f>
        <v>RANI</v>
      </c>
      <c r="M14" s="196">
        <f t="shared" si="17"/>
        <v>3</v>
      </c>
      <c r="N14" s="197">
        <f t="shared" si="3"/>
        <v>46166</v>
      </c>
      <c r="O14" s="197">
        <f t="shared" si="4"/>
        <v>46166</v>
      </c>
      <c r="P14" s="8"/>
      <c r="Q14" s="199" t="s">
        <v>62</v>
      </c>
      <c r="R14" s="199">
        <v>3.0</v>
      </c>
      <c r="S14" s="197">
        <v>46166.0</v>
      </c>
      <c r="T14" s="197">
        <v>46166.0</v>
      </c>
      <c r="U14" s="8"/>
      <c r="V14" s="216" t="s">
        <v>62</v>
      </c>
      <c r="Y14" s="201" t="s">
        <v>80</v>
      </c>
      <c r="Z14" s="201">
        <v>3.0</v>
      </c>
      <c r="AA14" s="202"/>
      <c r="AB14" s="203" t="str">
        <f t="shared" si="5"/>
        <v/>
      </c>
      <c r="AC14" s="203"/>
      <c r="AD14" s="203"/>
      <c r="AE14" s="203"/>
      <c r="AF14" s="203"/>
    </row>
    <row r="15">
      <c r="A15" s="204">
        <v>46098.0</v>
      </c>
      <c r="B15" s="222" t="s">
        <v>65</v>
      </c>
      <c r="C15" s="206" t="s">
        <v>9</v>
      </c>
      <c r="D15" s="207">
        <v>46098.808587962965</v>
      </c>
      <c r="E15" s="188"/>
      <c r="F15" s="239" t="str">
        <f>IF(COUNTIF(LEAVE!A:A,H:H)&gt;0,TODAY(),"")</f>
        <v/>
      </c>
      <c r="G15" s="208" t="str">
        <f>IF(countif(TODAY!$A$28:$A$29,$H$2:$H1000),today(),"")</f>
        <v/>
      </c>
      <c r="H15" s="191" t="s">
        <v>54</v>
      </c>
      <c r="I15" s="192">
        <f t="shared" si="6"/>
        <v>3</v>
      </c>
      <c r="J15" s="213">
        <f>IFERROR(__xludf.DUMMYFUNCTION("""COMPUTED_VALUE"""),46175.0)</f>
        <v>46175</v>
      </c>
      <c r="K15" s="194"/>
      <c r="L15" s="195" t="str">
        <f t="shared" ref="L15:M15" si="18">H15</f>
        <v>SAHANA</v>
      </c>
      <c r="M15" s="196">
        <f t="shared" si="18"/>
        <v>3</v>
      </c>
      <c r="N15" s="197">
        <f t="shared" si="3"/>
        <v>46175</v>
      </c>
      <c r="O15" s="197">
        <f t="shared" si="4"/>
        <v>46175</v>
      </c>
      <c r="P15" s="8"/>
      <c r="Q15" s="199" t="s">
        <v>80</v>
      </c>
      <c r="R15" s="199">
        <v>3.0</v>
      </c>
      <c r="S15" s="197">
        <v>46166.0</v>
      </c>
      <c r="T15" s="197">
        <v>46166.0</v>
      </c>
      <c r="U15" s="8"/>
      <c r="V15" s="216" t="s">
        <v>80</v>
      </c>
      <c r="Y15" s="201" t="s">
        <v>54</v>
      </c>
      <c r="Z15" s="201">
        <v>3.0</v>
      </c>
      <c r="AA15" s="202"/>
      <c r="AB15" s="218" t="str">
        <f t="shared" si="5"/>
        <v/>
      </c>
      <c r="AC15" s="218"/>
      <c r="AD15" s="218"/>
      <c r="AE15" s="218"/>
      <c r="AF15" s="218"/>
    </row>
    <row r="16">
      <c r="A16" s="204">
        <v>46099.0</v>
      </c>
      <c r="B16" s="222" t="s">
        <v>80</v>
      </c>
      <c r="C16" s="206" t="s">
        <v>7</v>
      </c>
      <c r="D16" s="207">
        <v>46099.80082175926</v>
      </c>
      <c r="E16" s="188"/>
      <c r="F16" s="239" t="str">
        <f>IF(COUNTIF(LEAVE!A:A,H:H)&gt;0,TODAY(),"")</f>
        <v/>
      </c>
      <c r="G16" s="208" t="str">
        <f>IF(countif(TODAY!$A$28:$A$29,$H$2:$H1000),today(),"")</f>
        <v/>
      </c>
      <c r="H16" s="191" t="s">
        <v>67</v>
      </c>
      <c r="I16" s="192">
        <f t="shared" si="6"/>
        <v>1</v>
      </c>
      <c r="J16" s="213">
        <f>IFERROR(__xludf.DUMMYFUNCTION("""COMPUTED_VALUE"""),46151.0)</f>
        <v>46151</v>
      </c>
      <c r="K16" s="194"/>
      <c r="L16" s="195" t="str">
        <f t="shared" ref="L16:M16" si="19">H16</f>
        <v>SANTHIYA</v>
      </c>
      <c r="M16" s="196">
        <f t="shared" si="19"/>
        <v>1</v>
      </c>
      <c r="N16" s="197">
        <f t="shared" si="3"/>
        <v>46151</v>
      </c>
      <c r="O16" s="197">
        <f t="shared" si="4"/>
        <v>46151</v>
      </c>
      <c r="P16" s="8"/>
      <c r="Q16" s="199" t="s">
        <v>59</v>
      </c>
      <c r="R16" s="199">
        <v>4.0</v>
      </c>
      <c r="S16" s="197">
        <v>46168.0</v>
      </c>
      <c r="T16" s="197">
        <v>46168.0</v>
      </c>
      <c r="U16" s="8"/>
      <c r="V16" s="216" t="s">
        <v>59</v>
      </c>
      <c r="Y16" s="201" t="s">
        <v>65</v>
      </c>
      <c r="Z16" s="201">
        <v>3.0</v>
      </c>
      <c r="AA16" s="202"/>
      <c r="AB16" s="203" t="str">
        <f t="shared" si="5"/>
        <v/>
      </c>
      <c r="AC16" s="203"/>
      <c r="AD16" s="203"/>
      <c r="AE16" s="203"/>
      <c r="AF16" s="203"/>
    </row>
    <row r="17">
      <c r="A17" s="204">
        <v>46102.0</v>
      </c>
      <c r="B17" s="222" t="s">
        <v>59</v>
      </c>
      <c r="C17" s="206" t="s">
        <v>7</v>
      </c>
      <c r="D17" s="207">
        <v>46102.841574074075</v>
      </c>
      <c r="E17" s="188"/>
      <c r="F17" s="239" t="str">
        <f>IF(COUNTIF(LEAVE!A:A,H:H)&gt;0,TODAY(),"")</f>
        <v/>
      </c>
      <c r="G17" s="208" t="str">
        <f>IF(countif(TODAY!$A$28:$A$29,$H$2:$H1000),today(),"")</f>
        <v/>
      </c>
      <c r="H17" s="191" t="s">
        <v>70</v>
      </c>
      <c r="I17" s="192">
        <f t="shared" si="6"/>
        <v>2</v>
      </c>
      <c r="J17" s="213">
        <f>IFERROR(__xludf.DUMMYFUNCTION("""COMPUTED_VALUE"""),46159.0)</f>
        <v>46159</v>
      </c>
      <c r="K17" s="194"/>
      <c r="L17" s="195" t="str">
        <f t="shared" ref="L17:M17" si="20">H17</f>
        <v>SHANTHI</v>
      </c>
      <c r="M17" s="196">
        <f t="shared" si="20"/>
        <v>2</v>
      </c>
      <c r="N17" s="197">
        <f t="shared" si="3"/>
        <v>46159</v>
      </c>
      <c r="O17" s="197">
        <f t="shared" si="4"/>
        <v>46159</v>
      </c>
      <c r="P17" s="8"/>
      <c r="Q17" s="199" t="s">
        <v>65</v>
      </c>
      <c r="R17" s="199">
        <v>3.0</v>
      </c>
      <c r="S17" s="197">
        <v>46168.0</v>
      </c>
      <c r="T17" s="197">
        <v>46168.0</v>
      </c>
      <c r="U17" s="8"/>
      <c r="V17" s="216"/>
      <c r="Y17" s="201" t="s">
        <v>66</v>
      </c>
      <c r="Z17" s="201">
        <v>3.0</v>
      </c>
      <c r="AA17" s="202"/>
      <c r="AB17" s="203" t="str">
        <f t="shared" si="5"/>
        <v/>
      </c>
      <c r="AC17" s="203"/>
      <c r="AD17" s="203"/>
      <c r="AE17" s="203"/>
      <c r="AF17" s="203"/>
    </row>
    <row r="18">
      <c r="A18" s="204">
        <v>46102.0</v>
      </c>
      <c r="B18" s="222" t="s">
        <v>5</v>
      </c>
      <c r="C18" s="206" t="s">
        <v>7</v>
      </c>
      <c r="D18" s="207">
        <v>46102.841574074075</v>
      </c>
      <c r="E18" s="188"/>
      <c r="F18" s="239" t="str">
        <f>IF(COUNTIF(LEAVE!A:A,H:H)&gt;0,TODAY(),"")</f>
        <v/>
      </c>
      <c r="G18" s="208" t="str">
        <f>IF(countif(TODAY!$A$28:$A$29,$H$2:$H1000),today(),"")</f>
        <v/>
      </c>
      <c r="H18" s="191" t="s">
        <v>59</v>
      </c>
      <c r="I18" s="192">
        <f t="shared" si="6"/>
        <v>4</v>
      </c>
      <c r="J18" s="213">
        <f>IFERROR(__xludf.DUMMYFUNCTION("""COMPUTED_VALUE"""),46168.0)</f>
        <v>46168</v>
      </c>
      <c r="K18" s="194"/>
      <c r="L18" s="195" t="str">
        <f t="shared" ref="L18:M18" si="21">H18</f>
        <v>SUDHARSHINI</v>
      </c>
      <c r="M18" s="196">
        <f t="shared" si="21"/>
        <v>4</v>
      </c>
      <c r="N18" s="197">
        <f t="shared" si="3"/>
        <v>46168</v>
      </c>
      <c r="O18" s="197">
        <f t="shared" si="4"/>
        <v>46168</v>
      </c>
      <c r="P18" s="8"/>
      <c r="Q18" s="199" t="s">
        <v>73</v>
      </c>
      <c r="R18" s="199">
        <v>3.0</v>
      </c>
      <c r="S18" s="197">
        <v>46171.0</v>
      </c>
      <c r="T18" s="197">
        <v>46171.0</v>
      </c>
      <c r="U18" s="8"/>
      <c r="V18" s="216"/>
      <c r="Y18" s="201" t="s">
        <v>5</v>
      </c>
      <c r="Z18" s="201">
        <v>3.0</v>
      </c>
      <c r="AA18" s="202"/>
      <c r="AB18" s="203" t="str">
        <f t="shared" si="5"/>
        <v/>
      </c>
      <c r="AC18" s="203"/>
      <c r="AD18" s="203"/>
      <c r="AE18" s="203"/>
      <c r="AF18" s="203"/>
    </row>
    <row r="19" ht="15.75" customHeight="1">
      <c r="A19" s="204">
        <v>46103.0</v>
      </c>
      <c r="B19" s="222" t="s">
        <v>62</v>
      </c>
      <c r="C19" s="206" t="s">
        <v>5</v>
      </c>
      <c r="D19" s="207">
        <v>46103.80982638889</v>
      </c>
      <c r="E19" s="188"/>
      <c r="F19" s="239" t="str">
        <f>IF(COUNTIF(LEAVE!A:A,H:H)&gt;0,TODAY(),"")</f>
        <v/>
      </c>
      <c r="G19" s="208" t="str">
        <f>IF(countif(TODAY!$A$28:$A$29,$H$2:$H1000),today(),"")</f>
        <v/>
      </c>
      <c r="H19" s="191" t="s">
        <v>78</v>
      </c>
      <c r="I19" s="192">
        <f t="shared" si="6"/>
        <v>4</v>
      </c>
      <c r="J19" s="213">
        <f>IFERROR(__xludf.DUMMYFUNCTION("""COMPUTED_VALUE"""),46176.0)</f>
        <v>46176</v>
      </c>
      <c r="K19" s="194"/>
      <c r="L19" s="195" t="str">
        <f t="shared" ref="L19:M19" si="22">H19</f>
        <v>VIDHYA</v>
      </c>
      <c r="M19" s="196">
        <f t="shared" si="22"/>
        <v>4</v>
      </c>
      <c r="N19" s="197">
        <f t="shared" si="3"/>
        <v>46176</v>
      </c>
      <c r="O19" s="197">
        <f t="shared" si="4"/>
        <v>46176</v>
      </c>
      <c r="P19" s="8"/>
      <c r="Q19" s="199" t="s">
        <v>5</v>
      </c>
      <c r="R19" s="199">
        <v>3.0</v>
      </c>
      <c r="S19" s="197">
        <v>46171.0</v>
      </c>
      <c r="T19" s="197">
        <v>46171.0</v>
      </c>
      <c r="U19" s="8"/>
      <c r="V19" s="216"/>
      <c r="Y19" s="201" t="s">
        <v>63</v>
      </c>
      <c r="Z19" s="201">
        <v>3.0</v>
      </c>
      <c r="AA19" s="202"/>
      <c r="AB19" s="203" t="str">
        <f t="shared" si="5"/>
        <v/>
      </c>
      <c r="AC19" s="203"/>
      <c r="AD19" s="203"/>
      <c r="AE19" s="203"/>
      <c r="AF19" s="203"/>
    </row>
    <row r="20" ht="15.75" customHeight="1">
      <c r="A20" s="204">
        <v>46103.0</v>
      </c>
      <c r="B20" s="222" t="s">
        <v>54</v>
      </c>
      <c r="C20" s="206" t="s">
        <v>5</v>
      </c>
      <c r="D20" s="207">
        <v>46103.80982638889</v>
      </c>
      <c r="E20" s="188"/>
      <c r="F20" s="239" t="str">
        <f>IF(COUNTIF(LEAVE!A:A,H:H)&gt;0,TODAY(),"")</f>
        <v/>
      </c>
      <c r="G20" s="208" t="str">
        <f>IF(countif(TODAY!$A$28:$A$29,$H$2:$H1000),today(),"")</f>
        <v/>
      </c>
      <c r="H20" s="191" t="s">
        <v>65</v>
      </c>
      <c r="I20" s="192">
        <f t="shared" si="6"/>
        <v>3</v>
      </c>
      <c r="J20" s="213">
        <f>IFERROR(__xludf.DUMMYFUNCTION("""COMPUTED_VALUE"""),46168.0)</f>
        <v>46168</v>
      </c>
      <c r="K20" s="194"/>
      <c r="L20" s="195" t="str">
        <f t="shared" ref="L20:M20" si="23">H20</f>
        <v>VIJI-1</v>
      </c>
      <c r="M20" s="196">
        <f t="shared" si="23"/>
        <v>3</v>
      </c>
      <c r="N20" s="197">
        <f t="shared" si="3"/>
        <v>46168</v>
      </c>
      <c r="O20" s="197">
        <f t="shared" si="4"/>
        <v>46168</v>
      </c>
      <c r="P20" s="8"/>
      <c r="Q20" s="199" t="s">
        <v>47</v>
      </c>
      <c r="R20" s="199">
        <v>3.0</v>
      </c>
      <c r="S20" s="197">
        <v>46175.0</v>
      </c>
      <c r="T20" s="197">
        <v>46175.0</v>
      </c>
      <c r="U20" s="8"/>
      <c r="V20" s="216"/>
      <c r="Y20" s="201" t="s">
        <v>69</v>
      </c>
      <c r="Z20" s="201">
        <v>3.0</v>
      </c>
      <c r="AA20" s="202"/>
      <c r="AB20" s="203" t="str">
        <f t="shared" si="5"/>
        <v/>
      </c>
      <c r="AC20" s="203"/>
      <c r="AD20" s="203"/>
      <c r="AE20" s="203"/>
      <c r="AF20" s="203"/>
    </row>
    <row r="21" ht="15.75" customHeight="1">
      <c r="A21" s="204">
        <v>46108.0</v>
      </c>
      <c r="B21" s="222" t="s">
        <v>47</v>
      </c>
      <c r="C21" s="223"/>
      <c r="D21" s="231"/>
      <c r="E21" s="104"/>
      <c r="F21" s="239" t="str">
        <f>IF(COUNTIF(LEAVE!A:A,H:H)&gt;0,TODAY(),"")</f>
        <v/>
      </c>
      <c r="G21" s="208" t="str">
        <f>IF(countif(TODAY!$A$28:$A$29,$H$2:$H1000),today(),"")</f>
        <v/>
      </c>
      <c r="H21" s="191" t="s">
        <v>66</v>
      </c>
      <c r="I21" s="192">
        <f t="shared" si="6"/>
        <v>3</v>
      </c>
      <c r="J21" s="213">
        <f>IFERROR(__xludf.DUMMYFUNCTION("""COMPUTED_VALUE"""),46148.0)</f>
        <v>46148</v>
      </c>
      <c r="K21" s="194"/>
      <c r="L21" s="195" t="str">
        <f t="shared" ref="L21:M21" si="24">H21</f>
        <v>VIJI-2</v>
      </c>
      <c r="M21" s="196">
        <f t="shared" si="24"/>
        <v>3</v>
      </c>
      <c r="N21" s="197">
        <f t="shared" si="3"/>
        <v>46148</v>
      </c>
      <c r="O21" s="197">
        <f t="shared" si="4"/>
        <v>46148</v>
      </c>
      <c r="P21" s="8"/>
      <c r="Q21" s="199" t="s">
        <v>54</v>
      </c>
      <c r="R21" s="199">
        <v>3.0</v>
      </c>
      <c r="S21" s="197">
        <v>46175.0</v>
      </c>
      <c r="T21" s="197">
        <v>46175.0</v>
      </c>
      <c r="U21" s="8"/>
      <c r="V21" s="216"/>
      <c r="Y21" s="201" t="s">
        <v>53</v>
      </c>
      <c r="Z21" s="201">
        <v>2.0</v>
      </c>
      <c r="AA21" s="202"/>
      <c r="AB21" s="203" t="str">
        <f t="shared" si="5"/>
        <v/>
      </c>
      <c r="AC21" s="203"/>
      <c r="AD21" s="203"/>
      <c r="AE21" s="203"/>
      <c r="AF21" s="203"/>
    </row>
    <row r="22" ht="15.75" customHeight="1">
      <c r="A22" s="204">
        <v>46108.0</v>
      </c>
      <c r="B22" s="222"/>
      <c r="C22" s="223"/>
      <c r="D22" s="231"/>
      <c r="E22" s="104"/>
      <c r="F22" s="239" t="str">
        <f>IF(COUNTIF(LEAVE!A:A,H:H)&gt;0,TODAY(),"")</f>
        <v/>
      </c>
      <c r="G22" s="208" t="str">
        <f>IF(countif(TODAY!$A$28:$A$29,$H$2:$H1000),today(),"")</f>
        <v/>
      </c>
      <c r="H22" s="191" t="s">
        <v>5</v>
      </c>
      <c r="I22" s="192">
        <f t="shared" si="6"/>
        <v>3</v>
      </c>
      <c r="J22" s="213">
        <f>IFERROR(__xludf.DUMMYFUNCTION("""COMPUTED_VALUE"""),46171.0)</f>
        <v>46171</v>
      </c>
      <c r="K22" s="194"/>
      <c r="L22" s="195" t="str">
        <f t="shared" ref="L22:M22" si="25">H22</f>
        <v>VISHNUPRIYA</v>
      </c>
      <c r="M22" s="196">
        <f t="shared" si="25"/>
        <v>3</v>
      </c>
      <c r="N22" s="197">
        <f t="shared" si="3"/>
        <v>46171</v>
      </c>
      <c r="O22" s="197">
        <f t="shared" si="4"/>
        <v>46171</v>
      </c>
      <c r="P22" s="8"/>
      <c r="Q22" s="199" t="s">
        <v>52</v>
      </c>
      <c r="R22" s="199">
        <v>4.0</v>
      </c>
      <c r="S22" s="197">
        <v>46176.0</v>
      </c>
      <c r="T22" s="197">
        <v>46176.0</v>
      </c>
      <c r="U22" s="8"/>
      <c r="V22" s="216"/>
      <c r="Y22" s="219" t="s">
        <v>70</v>
      </c>
      <c r="Z22" s="201">
        <v>2.0</v>
      </c>
      <c r="AA22" s="202"/>
      <c r="AB22" s="203" t="str">
        <f t="shared" si="5"/>
        <v/>
      </c>
      <c r="AC22" s="203"/>
      <c r="AD22" s="203"/>
      <c r="AE22" s="203"/>
      <c r="AF22" s="203"/>
    </row>
    <row r="23" ht="15.75" customHeight="1">
      <c r="A23" s="204">
        <v>46110.0</v>
      </c>
      <c r="B23" s="222" t="s">
        <v>73</v>
      </c>
      <c r="C23" s="206" t="s">
        <v>7</v>
      </c>
      <c r="D23" s="207">
        <v>46110.84509259259</v>
      </c>
      <c r="E23" s="104"/>
      <c r="F23" s="239" t="str">
        <f>IF(COUNTIF(LEAVE!A:A,H:H)&gt;0,TODAY(),"")</f>
        <v/>
      </c>
      <c r="G23" s="208" t="str">
        <f>IF(countif(TODAY!$A$28:$A$29,$H$2:$H1000),today(),"")</f>
        <v/>
      </c>
      <c r="H23" s="191" t="s">
        <v>63</v>
      </c>
      <c r="I23" s="192">
        <f t="shared" si="6"/>
        <v>3</v>
      </c>
      <c r="J23" s="213">
        <f>IFERROR(__xludf.DUMMYFUNCTION("""COMPUTED_VALUE"""),46133.0)</f>
        <v>46133</v>
      </c>
      <c r="K23" s="194"/>
      <c r="L23" s="195" t="str">
        <f t="shared" ref="L23:M23" si="26">H23</f>
        <v>YAMUNA</v>
      </c>
      <c r="M23" s="196">
        <f t="shared" si="26"/>
        <v>3</v>
      </c>
      <c r="N23" s="197">
        <f t="shared" si="3"/>
        <v>46133</v>
      </c>
      <c r="O23" s="197">
        <f t="shared" si="4"/>
        <v>46133</v>
      </c>
      <c r="P23" s="8"/>
      <c r="Q23" s="199" t="s">
        <v>78</v>
      </c>
      <c r="R23" s="199">
        <v>4.0</v>
      </c>
      <c r="S23" s="197">
        <v>46176.0</v>
      </c>
      <c r="T23" s="197">
        <v>46176.0</v>
      </c>
      <c r="U23" s="8"/>
      <c r="V23" s="216"/>
      <c r="Y23" s="201" t="s">
        <v>58</v>
      </c>
      <c r="Z23" s="201">
        <v>1.0</v>
      </c>
      <c r="AA23" s="202"/>
      <c r="AB23" s="203" t="str">
        <f t="shared" si="5"/>
        <v/>
      </c>
      <c r="AC23" s="203"/>
      <c r="AD23" s="203"/>
      <c r="AE23" s="203"/>
      <c r="AF23" s="203"/>
    </row>
    <row r="24" ht="15.75" customHeight="1">
      <c r="A24" s="204">
        <v>46110.0</v>
      </c>
      <c r="B24" s="222" t="s">
        <v>78</v>
      </c>
      <c r="C24" s="206" t="s">
        <v>7</v>
      </c>
      <c r="D24" s="207">
        <v>46110.84509259259</v>
      </c>
      <c r="E24" s="104"/>
      <c r="F24" s="189">
        <f>IF(COUNTIF(LEAVE!A:A,H:H)&gt;0,TODAY(),"")</f>
        <v>46177</v>
      </c>
      <c r="G24" s="208" t="str">
        <f>IF(countif(TODAY!$A$28:$A$29,$H$2:$H1000),today(),"")</f>
        <v/>
      </c>
      <c r="H24" s="191" t="s">
        <v>69</v>
      </c>
      <c r="I24" s="192">
        <f t="shared" si="6"/>
        <v>3</v>
      </c>
      <c r="J24" s="213">
        <f>IFERROR(__xludf.DUMMYFUNCTION("""COMPUTED_VALUE"""),46150.0)</f>
        <v>46150</v>
      </c>
      <c r="K24" s="194"/>
      <c r="L24" s="195" t="str">
        <f t="shared" ref="L24:M24" si="27">H24</f>
        <v>YOGAPRIYA</v>
      </c>
      <c r="M24" s="196">
        <f t="shared" si="27"/>
        <v>3</v>
      </c>
      <c r="N24" s="197">
        <f t="shared" si="3"/>
        <v>92327</v>
      </c>
      <c r="O24" s="197">
        <f t="shared" si="4"/>
        <v>92327</v>
      </c>
      <c r="P24" s="8"/>
      <c r="Q24" s="199"/>
      <c r="R24" s="199">
        <v>0.0</v>
      </c>
      <c r="S24" s="197">
        <v>0.0</v>
      </c>
      <c r="T24" s="197">
        <v>46178.0</v>
      </c>
      <c r="U24" s="8"/>
      <c r="V24" s="216"/>
      <c r="Y24" s="201" t="s">
        <v>67</v>
      </c>
      <c r="Z24" s="201">
        <v>1.0</v>
      </c>
      <c r="AA24" s="202"/>
      <c r="AB24" s="203" t="str">
        <f t="shared" si="5"/>
        <v/>
      </c>
      <c r="AC24" s="203"/>
      <c r="AD24" s="203"/>
      <c r="AE24" s="203"/>
      <c r="AF24" s="203"/>
    </row>
    <row r="25" ht="15.75" customHeight="1">
      <c r="A25" s="204">
        <v>46112.0</v>
      </c>
      <c r="B25" s="222" t="s">
        <v>52</v>
      </c>
      <c r="C25" s="206" t="s">
        <v>9</v>
      </c>
      <c r="D25" s="207">
        <v>46112.82047453704</v>
      </c>
      <c r="E25" s="220"/>
      <c r="F25" s="239" t="str">
        <f>IF(COUNTIF(LEAVE!A:A,H:H)&gt;0,TODAY(),"")</f>
        <v/>
      </c>
      <c r="G25" s="208" t="str">
        <f>IF(countif(TODAY!$A$28:$A$29,$H$2:$H1000),today(),"")</f>
        <v/>
      </c>
      <c r="H25" s="191"/>
      <c r="I25" s="192">
        <f t="shared" si="6"/>
        <v>0</v>
      </c>
      <c r="J25" s="213"/>
      <c r="K25" s="194"/>
      <c r="L25" s="195" t="str">
        <f t="shared" ref="L25:M25" si="28">H25</f>
        <v/>
      </c>
      <c r="M25" s="196">
        <f t="shared" si="28"/>
        <v>0</v>
      </c>
      <c r="N25" s="197">
        <f t="shared" si="3"/>
        <v>0</v>
      </c>
      <c r="O25" s="197">
        <f t="shared" si="4"/>
        <v>46178</v>
      </c>
      <c r="P25" s="8"/>
      <c r="Q25" s="199"/>
      <c r="R25" s="199">
        <v>0.0</v>
      </c>
      <c r="S25" s="197">
        <v>0.0</v>
      </c>
      <c r="T25" s="197">
        <v>46178.0</v>
      </c>
      <c r="U25" s="8"/>
      <c r="V25" s="216"/>
      <c r="Y25" s="201"/>
      <c r="Z25" s="201">
        <v>0.0</v>
      </c>
      <c r="AA25" s="202"/>
      <c r="AB25" s="203" t="str">
        <f t="shared" si="5"/>
        <v/>
      </c>
      <c r="AC25" s="203"/>
      <c r="AD25" s="203"/>
      <c r="AE25" s="203"/>
      <c r="AF25" s="203"/>
    </row>
    <row r="26" ht="15.75" customHeight="1">
      <c r="A26" s="204">
        <v>46112.0</v>
      </c>
      <c r="B26" s="222" t="s">
        <v>63</v>
      </c>
      <c r="C26" s="206" t="s">
        <v>9</v>
      </c>
      <c r="D26" s="207">
        <v>46112.82047453704</v>
      </c>
      <c r="E26" s="220"/>
      <c r="F26" s="239" t="str">
        <f>IF(COUNTIF(LEAVE!A:A,H:H)&gt;0,TODAY(),"")</f>
        <v/>
      </c>
      <c r="G26" s="208" t="str">
        <f>IF(countif(TODAY!$A$28:$A$29,$H$2:$H1000),today(),"")</f>
        <v/>
      </c>
      <c r="H26" s="191"/>
      <c r="I26" s="192">
        <f t="shared" si="6"/>
        <v>0</v>
      </c>
      <c r="J26" s="213"/>
      <c r="K26" s="194"/>
      <c r="L26" s="195" t="str">
        <f t="shared" ref="L26:M26" si="29">H26</f>
        <v/>
      </c>
      <c r="M26" s="196">
        <f t="shared" si="29"/>
        <v>0</v>
      </c>
      <c r="N26" s="197">
        <f t="shared" si="3"/>
        <v>0</v>
      </c>
      <c r="O26" s="197">
        <f t="shared" si="4"/>
        <v>46178</v>
      </c>
      <c r="P26" s="8"/>
      <c r="Q26" s="199"/>
      <c r="R26" s="199">
        <v>0.0</v>
      </c>
      <c r="S26" s="197">
        <v>0.0</v>
      </c>
      <c r="T26" s="197">
        <v>46178.0</v>
      </c>
      <c r="U26" s="8"/>
      <c r="V26" s="216"/>
      <c r="Y26" s="201"/>
      <c r="Z26" s="201">
        <v>0.0</v>
      </c>
      <c r="AA26" s="202"/>
      <c r="AB26" s="203" t="str">
        <f t="shared" si="5"/>
        <v/>
      </c>
      <c r="AC26" s="203"/>
      <c r="AD26" s="203"/>
      <c r="AE26" s="203"/>
      <c r="AF26" s="203"/>
    </row>
    <row r="27" ht="15.75" customHeight="1">
      <c r="A27" s="204">
        <v>46113.0</v>
      </c>
      <c r="B27" s="222" t="s">
        <v>9</v>
      </c>
      <c r="C27" s="206" t="s">
        <v>9</v>
      </c>
      <c r="D27" s="207">
        <v>46113.81141203704</v>
      </c>
      <c r="E27" s="220"/>
      <c r="F27" s="239" t="str">
        <f>IF(COUNTIF(LEAVE!A:A,H:H)&gt;0,TODAY(),"")</f>
        <v/>
      </c>
      <c r="G27" s="208" t="str">
        <f>IF(countif(TODAY!$A$28:$A$29,$H$2:$H1000),today(),"")</f>
        <v/>
      </c>
      <c r="H27" s="191"/>
      <c r="I27" s="192">
        <f t="shared" si="6"/>
        <v>0</v>
      </c>
      <c r="J27" s="213"/>
      <c r="K27" s="194"/>
      <c r="L27" s="195" t="str">
        <f t="shared" ref="L27:M27" si="30">H27</f>
        <v/>
      </c>
      <c r="M27" s="196">
        <f t="shared" si="30"/>
        <v>0</v>
      </c>
      <c r="N27" s="197">
        <f t="shared" si="3"/>
        <v>0</v>
      </c>
      <c r="O27" s="197">
        <f t="shared" si="4"/>
        <v>46178</v>
      </c>
      <c r="P27" s="8"/>
      <c r="Q27" s="199"/>
      <c r="R27" s="199">
        <v>0.0</v>
      </c>
      <c r="S27" s="197">
        <v>0.0</v>
      </c>
      <c r="T27" s="197">
        <v>46178.0</v>
      </c>
      <c r="U27" s="8"/>
      <c r="V27" s="216"/>
      <c r="Y27" s="201"/>
      <c r="Z27" s="201">
        <v>0.0</v>
      </c>
      <c r="AA27" s="202"/>
      <c r="AB27" s="203"/>
      <c r="AC27" s="203"/>
      <c r="AD27" s="203"/>
      <c r="AE27" s="203"/>
      <c r="AF27" s="203"/>
    </row>
    <row r="28" ht="15.75" customHeight="1">
      <c r="A28" s="204">
        <v>46113.0</v>
      </c>
      <c r="B28" s="222" t="s">
        <v>50</v>
      </c>
      <c r="C28" s="206" t="s">
        <v>9</v>
      </c>
      <c r="D28" s="207">
        <v>46113.81141203704</v>
      </c>
      <c r="E28" s="3"/>
      <c r="F28" s="239" t="str">
        <f>IF(COUNTIF(LEAVE!A:A,H:H)&gt;0,TODAY(),"")</f>
        <v/>
      </c>
      <c r="G28" s="208" t="str">
        <f>IF(countif(TODAY!$A$28:$A$29,$H$2:$H1000),today(),"")</f>
        <v/>
      </c>
      <c r="H28" s="191"/>
      <c r="I28" s="192">
        <f t="shared" si="6"/>
        <v>0</v>
      </c>
      <c r="J28" s="213"/>
      <c r="K28" s="194"/>
      <c r="L28" s="195" t="str">
        <f t="shared" ref="L28:M28" si="31">H28</f>
        <v/>
      </c>
      <c r="M28" s="196">
        <f t="shared" si="31"/>
        <v>0</v>
      </c>
      <c r="N28" s="197">
        <f t="shared" si="3"/>
        <v>0</v>
      </c>
      <c r="O28" s="197">
        <f t="shared" si="4"/>
        <v>46178</v>
      </c>
      <c r="P28" s="8"/>
      <c r="Q28" s="199"/>
      <c r="R28" s="199">
        <v>0.0</v>
      </c>
      <c r="S28" s="197">
        <v>0.0</v>
      </c>
      <c r="T28" s="197">
        <v>46178.0</v>
      </c>
      <c r="U28" s="8"/>
      <c r="V28" s="8"/>
      <c r="W28" s="221"/>
      <c r="X28" s="221"/>
      <c r="Y28" s="201"/>
      <c r="Z28" s="201">
        <v>0.0</v>
      </c>
    </row>
    <row r="29" ht="15.75" customHeight="1">
      <c r="A29" s="204">
        <v>46116.0</v>
      </c>
      <c r="B29" s="222" t="s">
        <v>66</v>
      </c>
      <c r="C29" s="206" t="s">
        <v>7</v>
      </c>
      <c r="D29" s="225">
        <v>46116.82834490741</v>
      </c>
      <c r="E29" s="3"/>
      <c r="F29" s="239" t="str">
        <f>IF(COUNTIF(LEAVE!A:A,H:H)&gt;0,TODAY(),"")</f>
        <v/>
      </c>
      <c r="G29" s="208" t="str">
        <f>IF(countif(TODAY!$A$28:$A$29,$H$2:$H1000),today(),"")</f>
        <v/>
      </c>
      <c r="H29" s="191"/>
      <c r="I29" s="192">
        <f t="shared" si="6"/>
        <v>0</v>
      </c>
      <c r="J29" s="213"/>
      <c r="K29" s="194"/>
      <c r="L29" s="195" t="str">
        <f t="shared" ref="L29:M29" si="32">H29</f>
        <v/>
      </c>
      <c r="M29" s="196">
        <f t="shared" si="32"/>
        <v>0</v>
      </c>
      <c r="N29" s="197">
        <f t="shared" si="3"/>
        <v>0</v>
      </c>
      <c r="O29" s="197">
        <f t="shared" si="4"/>
        <v>46178</v>
      </c>
      <c r="P29" s="8"/>
      <c r="Q29" s="199"/>
      <c r="R29" s="199">
        <v>0.0</v>
      </c>
      <c r="S29" s="197">
        <v>0.0</v>
      </c>
      <c r="T29" s="197">
        <v>46178.0</v>
      </c>
      <c r="U29" s="8"/>
      <c r="V29" s="8"/>
      <c r="W29" s="221"/>
      <c r="X29" s="221"/>
      <c r="Y29" s="201"/>
      <c r="Z29" s="201"/>
    </row>
    <row r="30" ht="15.75" customHeight="1">
      <c r="A30" s="204">
        <v>46116.0</v>
      </c>
      <c r="B30" s="222" t="s">
        <v>57</v>
      </c>
      <c r="C30" s="206" t="s">
        <v>7</v>
      </c>
      <c r="D30" s="225">
        <v>46116.82834490741</v>
      </c>
      <c r="E30" s="3"/>
      <c r="F30" s="239" t="str">
        <f>IF(COUNTIF(LEAVE!A:A,H:H)&gt;0,TODAY(),"")</f>
        <v/>
      </c>
      <c r="G30" s="208" t="str">
        <f>IF(countif(TODAY!$A$28:$A$29,$H$2:$H1000),today(),"")</f>
        <v/>
      </c>
      <c r="H30" s="191"/>
      <c r="I30" s="192">
        <f t="shared" si="6"/>
        <v>0</v>
      </c>
      <c r="J30" s="213"/>
      <c r="K30" s="194"/>
      <c r="L30" s="195" t="str">
        <f t="shared" ref="L30:M30" si="33">H30</f>
        <v/>
      </c>
      <c r="M30" s="196">
        <f t="shared" si="33"/>
        <v>0</v>
      </c>
      <c r="N30" s="197">
        <f t="shared" si="3"/>
        <v>0</v>
      </c>
      <c r="O30" s="197">
        <f t="shared" si="4"/>
        <v>46178</v>
      </c>
      <c r="P30" s="8"/>
      <c r="Q30" s="199"/>
      <c r="R30" s="199">
        <v>0.0</v>
      </c>
      <c r="S30" s="197">
        <v>0.0</v>
      </c>
      <c r="T30" s="197">
        <v>46178.0</v>
      </c>
      <c r="U30" s="8"/>
      <c r="V30" s="8"/>
      <c r="W30" s="221"/>
      <c r="X30" s="221"/>
      <c r="Y30" s="201"/>
      <c r="Z30" s="201"/>
    </row>
    <row r="31" ht="15.75" customHeight="1">
      <c r="A31" s="204">
        <v>46117.0</v>
      </c>
      <c r="B31" s="222" t="s">
        <v>49</v>
      </c>
      <c r="C31" s="206" t="s">
        <v>5</v>
      </c>
      <c r="D31" s="225">
        <v>46117.83688657408</v>
      </c>
      <c r="E31" s="3"/>
      <c r="F31" s="239" t="str">
        <f>IF(COUNTIF(LEAVE!A:A,H:H)&gt;0,TODAY(),"")</f>
        <v/>
      </c>
      <c r="G31" s="208" t="str">
        <f>IF(countif(TODAY!$A$28:$A$29,$H$2:$H1000),today(),"")</f>
        <v/>
      </c>
      <c r="H31" s="191"/>
      <c r="I31" s="192">
        <f t="shared" si="6"/>
        <v>0</v>
      </c>
      <c r="J31" s="213"/>
      <c r="K31" s="194"/>
      <c r="L31" s="195" t="str">
        <f t="shared" ref="L31:M31" si="34">H31</f>
        <v/>
      </c>
      <c r="M31" s="196">
        <f t="shared" si="34"/>
        <v>0</v>
      </c>
      <c r="N31" s="197">
        <f t="shared" si="3"/>
        <v>0</v>
      </c>
      <c r="O31" s="197">
        <f t="shared" si="4"/>
        <v>46178</v>
      </c>
      <c r="P31" s="8"/>
      <c r="Q31" s="199" t="s">
        <v>69</v>
      </c>
      <c r="R31" s="199">
        <v>3.0</v>
      </c>
      <c r="S31" s="197">
        <v>92327.0</v>
      </c>
      <c r="T31" s="197">
        <v>92327.0</v>
      </c>
      <c r="U31" s="8"/>
      <c r="V31" s="8"/>
      <c r="Y31" s="201"/>
      <c r="Z31" s="201"/>
    </row>
    <row r="32" ht="15.75" customHeight="1">
      <c r="A32" s="204">
        <v>46117.0</v>
      </c>
      <c r="B32" s="222" t="s">
        <v>69</v>
      </c>
      <c r="C32" s="206" t="s">
        <v>5</v>
      </c>
      <c r="D32" s="225">
        <v>46117.83688657408</v>
      </c>
      <c r="E32" s="3"/>
      <c r="F32" s="3"/>
      <c r="G32" s="3"/>
      <c r="H32" s="3"/>
      <c r="J32" s="226"/>
      <c r="K32" s="3"/>
      <c r="L32" s="3"/>
      <c r="O32" s="227"/>
      <c r="Q32" s="94"/>
      <c r="R32" s="94"/>
      <c r="S32" s="94"/>
      <c r="T32" s="94"/>
      <c r="Y32" s="201"/>
      <c r="Z32" s="201"/>
    </row>
    <row r="33" ht="15.75" customHeight="1">
      <c r="A33" s="204">
        <v>46119.0</v>
      </c>
      <c r="B33" s="222" t="s">
        <v>61</v>
      </c>
      <c r="C33" s="206" t="s">
        <v>5</v>
      </c>
      <c r="D33" s="207">
        <v>46119.80671296296</v>
      </c>
      <c r="E33" s="3"/>
      <c r="F33" s="3"/>
      <c r="G33" s="3"/>
      <c r="H33" s="3"/>
      <c r="J33" s="226"/>
      <c r="K33" s="3"/>
      <c r="L33" s="3"/>
      <c r="O33" s="227"/>
      <c r="Q33" s="94"/>
      <c r="R33" s="94"/>
      <c r="S33" s="94"/>
      <c r="T33" s="94"/>
      <c r="Y33" s="201"/>
      <c r="Z33" s="201"/>
    </row>
    <row r="34" ht="15.75" customHeight="1">
      <c r="A34" s="204">
        <v>46119.0</v>
      </c>
      <c r="B34" s="222" t="s">
        <v>7</v>
      </c>
      <c r="C34" s="206" t="s">
        <v>5</v>
      </c>
      <c r="D34" s="207">
        <v>46119.80671296296</v>
      </c>
      <c r="E34" s="3"/>
      <c r="F34" s="3"/>
      <c r="G34" s="3"/>
      <c r="H34" s="3"/>
      <c r="J34" s="226"/>
      <c r="K34" s="3"/>
      <c r="L34" s="3"/>
      <c r="O34" s="227"/>
      <c r="Q34" s="94"/>
      <c r="R34" s="94"/>
      <c r="S34" s="94"/>
      <c r="T34" s="94"/>
      <c r="Y34" s="201"/>
      <c r="Z34" s="201"/>
    </row>
    <row r="35" ht="15.75" customHeight="1">
      <c r="A35" s="204">
        <v>46121.0</v>
      </c>
      <c r="B35" s="222" t="s">
        <v>70</v>
      </c>
      <c r="C35" s="206" t="s">
        <v>3</v>
      </c>
      <c r="D35" s="207">
        <v>46121.836863425924</v>
      </c>
      <c r="E35" s="3"/>
      <c r="F35" s="3"/>
      <c r="G35" s="3"/>
      <c r="H35" s="3"/>
      <c r="J35" s="226"/>
      <c r="K35" s="3"/>
      <c r="L35" s="3"/>
      <c r="O35" s="227"/>
      <c r="Q35" s="94"/>
      <c r="R35" s="94"/>
      <c r="S35" s="94"/>
      <c r="T35" s="94"/>
      <c r="Y35" s="201" t="s">
        <v>92</v>
      </c>
      <c r="Z35" s="201"/>
    </row>
    <row r="36" ht="15.75" customHeight="1">
      <c r="A36" s="204">
        <v>46124.0</v>
      </c>
      <c r="B36" s="222" t="s">
        <v>53</v>
      </c>
      <c r="C36" s="206" t="s">
        <v>5</v>
      </c>
      <c r="D36" s="207">
        <v>46124.8428587963</v>
      </c>
      <c r="E36" s="3"/>
      <c r="F36" s="3"/>
      <c r="G36" s="3"/>
      <c r="H36" s="3"/>
      <c r="J36" s="226"/>
      <c r="K36" s="3"/>
      <c r="L36" s="3"/>
      <c r="O36" s="227"/>
      <c r="Q36" s="94"/>
      <c r="R36" s="94"/>
      <c r="S36" s="94"/>
      <c r="T36" s="94"/>
      <c r="Y36" s="201" t="s">
        <v>92</v>
      </c>
      <c r="Z36" s="201"/>
    </row>
    <row r="37" ht="15.75" customHeight="1">
      <c r="A37" s="204">
        <v>46124.0</v>
      </c>
      <c r="B37" s="222" t="s">
        <v>65</v>
      </c>
      <c r="C37" s="206" t="s">
        <v>5</v>
      </c>
      <c r="D37" s="207">
        <v>46124.8428587963</v>
      </c>
      <c r="E37" s="3"/>
      <c r="F37" s="3"/>
      <c r="G37" s="3"/>
      <c r="H37" s="3"/>
      <c r="J37" s="226"/>
      <c r="K37" s="3"/>
      <c r="L37" s="3"/>
      <c r="O37" s="227"/>
      <c r="Q37" s="94"/>
      <c r="R37" s="94"/>
      <c r="S37" s="94"/>
      <c r="T37" s="94"/>
      <c r="Y37" s="201" t="s">
        <v>92</v>
      </c>
      <c r="Z37" s="201"/>
    </row>
    <row r="38" ht="15.75" customHeight="1">
      <c r="A38" s="204">
        <v>46126.0</v>
      </c>
      <c r="B38" s="222" t="s">
        <v>80</v>
      </c>
      <c r="C38" s="206" t="s">
        <v>5</v>
      </c>
      <c r="D38" s="207">
        <v>46126.82596064815</v>
      </c>
      <c r="E38" s="3"/>
      <c r="F38" s="3"/>
      <c r="G38" s="3"/>
      <c r="H38" s="3"/>
      <c r="J38" s="226"/>
      <c r="K38" s="3"/>
      <c r="L38" s="3"/>
      <c r="O38" s="227"/>
      <c r="Q38" s="94"/>
      <c r="R38" s="94"/>
      <c r="S38" s="94"/>
      <c r="T38" s="94"/>
      <c r="Y38" s="94" t="s">
        <v>92</v>
      </c>
    </row>
    <row r="39" ht="15.75" customHeight="1">
      <c r="A39" s="204">
        <v>46126.0</v>
      </c>
      <c r="B39" s="222" t="s">
        <v>59</v>
      </c>
      <c r="C39" s="206" t="s">
        <v>5</v>
      </c>
      <c r="D39" s="207">
        <v>46126.82596064815</v>
      </c>
      <c r="E39" s="3"/>
      <c r="F39" s="3"/>
      <c r="G39" s="3"/>
      <c r="H39" s="3"/>
      <c r="J39" s="226"/>
      <c r="K39" s="3"/>
      <c r="L39" s="3"/>
      <c r="O39" s="227"/>
      <c r="Q39" s="94"/>
      <c r="R39" s="94"/>
      <c r="S39" s="94"/>
      <c r="T39" s="94"/>
      <c r="Y39" s="94" t="s">
        <v>92</v>
      </c>
    </row>
    <row r="40" ht="15.75" customHeight="1">
      <c r="A40" s="204">
        <v>46128.0</v>
      </c>
      <c r="B40" s="222" t="s">
        <v>62</v>
      </c>
      <c r="C40" s="206" t="s">
        <v>9</v>
      </c>
      <c r="D40" s="207">
        <v>46128.809432870374</v>
      </c>
      <c r="E40" s="3"/>
      <c r="F40" s="3"/>
      <c r="G40" s="3"/>
      <c r="H40" s="3"/>
      <c r="J40" s="226"/>
      <c r="K40" s="3"/>
      <c r="L40" s="3"/>
      <c r="O40" s="227"/>
      <c r="Q40" s="94"/>
      <c r="R40" s="94"/>
      <c r="S40" s="94"/>
      <c r="T40" s="94"/>
      <c r="Y40" s="94" t="s">
        <v>92</v>
      </c>
    </row>
    <row r="41" ht="15.75" customHeight="1">
      <c r="A41" s="204">
        <v>46128.0</v>
      </c>
      <c r="B41" s="222" t="s">
        <v>5</v>
      </c>
      <c r="C41" s="206" t="s">
        <v>9</v>
      </c>
      <c r="D41" s="207">
        <v>46128.809432870374</v>
      </c>
      <c r="E41" s="3"/>
      <c r="F41" s="3"/>
      <c r="G41" s="3"/>
      <c r="H41" s="3"/>
      <c r="J41" s="226"/>
      <c r="K41" s="3"/>
      <c r="L41" s="3"/>
      <c r="O41" s="227"/>
      <c r="Q41" s="94"/>
      <c r="R41" s="94"/>
      <c r="S41" s="94"/>
      <c r="T41" s="94"/>
      <c r="Y41" s="94" t="s">
        <v>92</v>
      </c>
    </row>
    <row r="42" ht="15.75" customHeight="1">
      <c r="A42" s="204">
        <v>46129.0</v>
      </c>
      <c r="B42" s="222" t="s">
        <v>47</v>
      </c>
      <c r="C42" s="206" t="s">
        <v>9</v>
      </c>
      <c r="D42" s="207">
        <v>46129.83935185185</v>
      </c>
      <c r="E42" s="3"/>
      <c r="F42" s="3"/>
      <c r="G42" s="3"/>
      <c r="H42" s="3"/>
      <c r="J42" s="226"/>
      <c r="K42" s="3"/>
      <c r="L42" s="3"/>
      <c r="O42" s="227"/>
      <c r="Q42" s="94"/>
      <c r="R42" s="94"/>
      <c r="S42" s="94"/>
      <c r="T42" s="94"/>
      <c r="Y42" s="94" t="s">
        <v>92</v>
      </c>
    </row>
    <row r="43" ht="15.75" customHeight="1">
      <c r="A43" s="204">
        <v>46129.0</v>
      </c>
      <c r="B43" s="222" t="s">
        <v>54</v>
      </c>
      <c r="C43" s="206" t="s">
        <v>9</v>
      </c>
      <c r="D43" s="207">
        <v>46129.83935185185</v>
      </c>
      <c r="E43" s="3"/>
      <c r="F43" s="3"/>
      <c r="G43" s="3"/>
      <c r="H43" s="3"/>
      <c r="J43" s="226"/>
      <c r="K43" s="3"/>
      <c r="L43" s="3"/>
      <c r="O43" s="227"/>
      <c r="Q43" s="94"/>
      <c r="R43" s="94"/>
      <c r="S43" s="94"/>
      <c r="T43" s="94"/>
      <c r="Y43" s="94" t="s">
        <v>92</v>
      </c>
    </row>
    <row r="44" ht="15.75" customHeight="1">
      <c r="A44" s="204">
        <v>46130.0</v>
      </c>
      <c r="B44" s="222" t="s">
        <v>78</v>
      </c>
      <c r="C44" s="206" t="s">
        <v>9</v>
      </c>
      <c r="D44" s="207">
        <v>46130.83545138889</v>
      </c>
      <c r="E44" s="3"/>
      <c r="F44" s="3"/>
      <c r="G44" s="3"/>
      <c r="H44" s="3"/>
      <c r="J44" s="226"/>
      <c r="K44" s="3"/>
      <c r="L44" s="3"/>
      <c r="O44" s="227"/>
      <c r="Q44" s="94"/>
      <c r="R44" s="94"/>
      <c r="S44" s="94"/>
      <c r="T44" s="94"/>
      <c r="Y44" s="94" t="s">
        <v>92</v>
      </c>
    </row>
    <row r="45" ht="15.75" customHeight="1">
      <c r="A45" s="204">
        <v>46130.0</v>
      </c>
      <c r="B45" s="222" t="s">
        <v>52</v>
      </c>
      <c r="C45" s="206" t="s">
        <v>9</v>
      </c>
      <c r="D45" s="207">
        <v>46130.83545138889</v>
      </c>
      <c r="E45" s="3"/>
      <c r="F45" s="3"/>
      <c r="G45" s="3"/>
      <c r="H45" s="3"/>
      <c r="J45" s="226"/>
      <c r="K45" s="3"/>
      <c r="L45" s="3"/>
      <c r="O45" s="227"/>
      <c r="Q45" s="94"/>
      <c r="R45" s="94"/>
      <c r="S45" s="94"/>
      <c r="T45" s="94"/>
      <c r="Y45" s="94" t="s">
        <v>92</v>
      </c>
    </row>
    <row r="46" ht="15.75" customHeight="1">
      <c r="A46" s="204">
        <v>46131.0</v>
      </c>
      <c r="B46" s="222" t="s">
        <v>73</v>
      </c>
      <c r="C46" s="206" t="s">
        <v>5</v>
      </c>
      <c r="D46" s="207">
        <v>46132.34769675926</v>
      </c>
      <c r="E46" s="3"/>
      <c r="F46" s="3"/>
      <c r="G46" s="3"/>
      <c r="H46" s="3"/>
      <c r="J46" s="226"/>
      <c r="K46" s="3"/>
      <c r="L46" s="3"/>
      <c r="O46" s="227"/>
      <c r="Q46" s="94"/>
      <c r="R46" s="94"/>
      <c r="S46" s="94"/>
      <c r="T46" s="94"/>
    </row>
    <row r="47" ht="15.75" customHeight="1">
      <c r="A47" s="204">
        <v>46131.0</v>
      </c>
      <c r="B47" s="222"/>
      <c r="C47" s="206" t="s">
        <v>5</v>
      </c>
      <c r="D47" s="207">
        <v>46132.34769675926</v>
      </c>
      <c r="E47" s="3"/>
      <c r="F47" s="3"/>
      <c r="G47" s="3"/>
      <c r="H47" s="3"/>
      <c r="J47" s="226"/>
      <c r="K47" s="3"/>
      <c r="L47" s="3"/>
      <c r="O47" s="227"/>
      <c r="Q47" s="94"/>
      <c r="R47" s="94"/>
      <c r="S47" s="94"/>
      <c r="T47" s="94"/>
    </row>
    <row r="48" ht="15.75" customHeight="1">
      <c r="A48" s="234">
        <v>46133.0</v>
      </c>
      <c r="B48" s="222" t="s">
        <v>9</v>
      </c>
      <c r="C48" s="206" t="s">
        <v>9</v>
      </c>
      <c r="D48" s="207">
        <v>46133.80784722222</v>
      </c>
      <c r="E48" s="3"/>
      <c r="F48" s="3"/>
      <c r="G48" s="3"/>
      <c r="H48" s="3"/>
      <c r="J48" s="226"/>
      <c r="K48" s="3"/>
      <c r="L48" s="3"/>
      <c r="O48" s="227"/>
      <c r="Q48" s="94"/>
      <c r="R48" s="94"/>
      <c r="S48" s="94"/>
      <c r="T48" s="94"/>
    </row>
    <row r="49" ht="15.75" customHeight="1">
      <c r="A49" s="234">
        <v>46133.0</v>
      </c>
      <c r="B49" s="222" t="s">
        <v>63</v>
      </c>
      <c r="C49" s="206" t="s">
        <v>9</v>
      </c>
      <c r="D49" s="207">
        <v>46133.80784722222</v>
      </c>
      <c r="E49" s="3"/>
      <c r="F49" s="3"/>
      <c r="G49" s="3"/>
      <c r="H49" s="3"/>
      <c r="J49" s="226"/>
      <c r="K49" s="3"/>
      <c r="L49" s="3"/>
      <c r="O49" s="227"/>
      <c r="Q49" s="94"/>
      <c r="R49" s="94"/>
      <c r="S49" s="94"/>
      <c r="T49" s="94"/>
    </row>
    <row r="50" ht="15.75" customHeight="1">
      <c r="A50" s="204">
        <v>46143.0</v>
      </c>
      <c r="B50" s="222" t="s">
        <v>7</v>
      </c>
      <c r="C50" s="206" t="s">
        <v>5</v>
      </c>
      <c r="D50" s="207">
        <v>46143.833599537036</v>
      </c>
      <c r="E50" s="3"/>
      <c r="F50" s="3"/>
      <c r="G50" s="3"/>
      <c r="H50" s="3"/>
      <c r="J50" s="226"/>
      <c r="K50" s="3"/>
      <c r="L50" s="3"/>
      <c r="O50" s="227"/>
      <c r="Q50" s="94"/>
      <c r="R50" s="94"/>
      <c r="S50" s="94"/>
      <c r="T50" s="94"/>
    </row>
    <row r="51" ht="15.75" customHeight="1">
      <c r="A51" s="204">
        <v>46143.0</v>
      </c>
      <c r="B51" s="222" t="s">
        <v>50</v>
      </c>
      <c r="C51" s="206" t="s">
        <v>5</v>
      </c>
      <c r="D51" s="207">
        <v>46143.833599537036</v>
      </c>
      <c r="E51" s="3"/>
      <c r="F51" s="3"/>
      <c r="G51" s="3"/>
      <c r="H51" s="3"/>
      <c r="J51" s="226"/>
      <c r="K51" s="3"/>
      <c r="L51" s="3"/>
      <c r="O51" s="227"/>
      <c r="Q51" s="94"/>
      <c r="R51" s="94"/>
      <c r="S51" s="94"/>
      <c r="T51" s="94"/>
    </row>
    <row r="52" ht="15.75" customHeight="1">
      <c r="A52" s="204">
        <v>46148.0</v>
      </c>
      <c r="B52" s="222" t="s">
        <v>57</v>
      </c>
      <c r="C52" s="206" t="s">
        <v>7</v>
      </c>
      <c r="D52" s="207">
        <v>46148.83138888889</v>
      </c>
      <c r="E52" s="3"/>
      <c r="F52" s="3"/>
      <c r="G52" s="3"/>
      <c r="H52" s="3"/>
      <c r="J52" s="226"/>
      <c r="K52" s="3"/>
      <c r="L52" s="3"/>
      <c r="O52" s="227"/>
      <c r="Q52" s="94"/>
      <c r="R52" s="94"/>
      <c r="S52" s="94"/>
      <c r="T52" s="94"/>
    </row>
    <row r="53" ht="15.75" customHeight="1">
      <c r="A53" s="204">
        <v>46148.0</v>
      </c>
      <c r="B53" s="222" t="s">
        <v>66</v>
      </c>
      <c r="C53" s="206" t="s">
        <v>7</v>
      </c>
      <c r="D53" s="207">
        <v>46148.83138888889</v>
      </c>
      <c r="E53" s="3"/>
      <c r="F53" s="3"/>
      <c r="G53" s="3"/>
      <c r="H53" s="3"/>
      <c r="J53" s="226"/>
      <c r="K53" s="3"/>
      <c r="L53" s="3"/>
      <c r="O53" s="227"/>
      <c r="Q53" s="94"/>
      <c r="R53" s="94"/>
      <c r="S53" s="94"/>
      <c r="T53" s="94"/>
    </row>
    <row r="54" ht="15.75" customHeight="1">
      <c r="A54" s="204">
        <v>46150.0</v>
      </c>
      <c r="B54" s="222" t="s">
        <v>49</v>
      </c>
      <c r="C54" s="206" t="s">
        <v>7</v>
      </c>
      <c r="D54" s="207">
        <v>46150.849328703705</v>
      </c>
      <c r="E54" s="3"/>
      <c r="F54" s="3"/>
      <c r="G54" s="3"/>
      <c r="H54" s="3"/>
      <c r="J54" s="226"/>
      <c r="K54" s="3"/>
      <c r="L54" s="3"/>
      <c r="O54" s="227"/>
      <c r="Q54" s="94"/>
      <c r="R54" s="94"/>
      <c r="S54" s="94"/>
      <c r="T54" s="94"/>
    </row>
    <row r="55" ht="15.75" customHeight="1">
      <c r="A55" s="204">
        <v>46150.0</v>
      </c>
      <c r="B55" s="222" t="s">
        <v>69</v>
      </c>
      <c r="C55" s="206" t="s">
        <v>7</v>
      </c>
      <c r="D55" s="207">
        <v>46150.849328703705</v>
      </c>
      <c r="E55" s="3"/>
      <c r="F55" s="3"/>
      <c r="G55" s="3"/>
      <c r="H55" s="3"/>
      <c r="J55" s="226"/>
      <c r="K55" s="3"/>
      <c r="L55" s="3"/>
      <c r="O55" s="227"/>
      <c r="Q55" s="94"/>
      <c r="R55" s="94"/>
      <c r="S55" s="94"/>
      <c r="T55" s="94"/>
    </row>
    <row r="56" ht="15.75" customHeight="1">
      <c r="A56" s="204">
        <v>46151.0</v>
      </c>
      <c r="B56" s="222" t="s">
        <v>58</v>
      </c>
      <c r="C56" s="206" t="s">
        <v>9</v>
      </c>
      <c r="D56" s="207">
        <v>46151.83886574074</v>
      </c>
      <c r="E56" s="3"/>
      <c r="F56" s="3"/>
      <c r="G56" s="3"/>
      <c r="H56" s="3"/>
      <c r="J56" s="226"/>
      <c r="K56" s="3"/>
      <c r="L56" s="3"/>
      <c r="O56" s="227"/>
      <c r="Q56" s="94"/>
      <c r="R56" s="94"/>
      <c r="S56" s="94"/>
      <c r="T56" s="94"/>
    </row>
    <row r="57" ht="15.75" customHeight="1">
      <c r="A57" s="204">
        <v>46151.0</v>
      </c>
      <c r="B57" s="222" t="s">
        <v>67</v>
      </c>
      <c r="C57" s="206" t="s">
        <v>9</v>
      </c>
      <c r="D57" s="207">
        <v>46151.83886574074</v>
      </c>
      <c r="E57" s="3"/>
      <c r="F57" s="3"/>
      <c r="G57" s="3"/>
      <c r="H57" s="3"/>
      <c r="J57" s="226"/>
      <c r="K57" s="3"/>
      <c r="L57" s="3"/>
      <c r="O57" s="227"/>
      <c r="Q57" s="94"/>
      <c r="R57" s="94"/>
      <c r="S57" s="94"/>
      <c r="T57" s="94"/>
    </row>
    <row r="58" ht="15.75" customHeight="1">
      <c r="A58" s="204">
        <v>46158.0</v>
      </c>
      <c r="B58" s="222"/>
      <c r="C58" s="206" t="s">
        <v>7</v>
      </c>
      <c r="D58" s="207">
        <v>46158.83760416666</v>
      </c>
      <c r="E58" s="3"/>
      <c r="F58" s="3"/>
      <c r="G58" s="3"/>
      <c r="H58" s="3"/>
      <c r="J58" s="226"/>
      <c r="K58" s="3"/>
      <c r="L58" s="3"/>
      <c r="O58" s="227"/>
      <c r="Q58" s="94"/>
      <c r="R58" s="94"/>
      <c r="S58" s="94"/>
      <c r="T58" s="94"/>
    </row>
    <row r="59" ht="15.75" customHeight="1">
      <c r="A59" s="204">
        <v>46158.0</v>
      </c>
      <c r="B59" s="222" t="s">
        <v>61</v>
      </c>
      <c r="C59" s="206" t="s">
        <v>7</v>
      </c>
      <c r="D59" s="207">
        <v>46158.83760416666</v>
      </c>
      <c r="E59" s="3"/>
      <c r="F59" s="3"/>
      <c r="G59" s="3"/>
      <c r="H59" s="3"/>
      <c r="J59" s="226"/>
      <c r="K59" s="3"/>
      <c r="L59" s="3"/>
      <c r="O59" s="227"/>
      <c r="Q59" s="94"/>
      <c r="R59" s="94"/>
      <c r="S59" s="94"/>
      <c r="T59" s="94"/>
    </row>
    <row r="60" ht="15.75" customHeight="1">
      <c r="A60" s="204">
        <v>46159.0</v>
      </c>
      <c r="B60" s="222" t="s">
        <v>70</v>
      </c>
      <c r="C60" s="206" t="s">
        <v>7</v>
      </c>
      <c r="D60" s="207">
        <v>46159.84269675926</v>
      </c>
      <c r="E60" s="3"/>
      <c r="F60" s="3"/>
      <c r="G60" s="3"/>
      <c r="H60" s="3"/>
      <c r="J60" s="226"/>
      <c r="K60" s="3"/>
      <c r="L60" s="3"/>
      <c r="O60" s="227"/>
      <c r="Q60" s="94"/>
      <c r="R60" s="94"/>
      <c r="S60" s="94"/>
      <c r="T60" s="94"/>
    </row>
    <row r="61" ht="15.75" customHeight="1">
      <c r="A61" s="204">
        <v>46159.0</v>
      </c>
      <c r="B61" s="222" t="s">
        <v>53</v>
      </c>
      <c r="C61" s="206" t="s">
        <v>7</v>
      </c>
      <c r="D61" s="207">
        <v>46159.84269675926</v>
      </c>
      <c r="E61" s="3"/>
      <c r="F61" s="3"/>
      <c r="G61" s="3"/>
      <c r="H61" s="3"/>
      <c r="J61" s="226"/>
      <c r="K61" s="3"/>
      <c r="L61" s="3"/>
      <c r="O61" s="227"/>
      <c r="Q61" s="94"/>
      <c r="R61" s="94"/>
      <c r="S61" s="94"/>
      <c r="T61" s="94"/>
    </row>
    <row r="62" ht="15.75" customHeight="1">
      <c r="A62" s="204">
        <v>46166.0</v>
      </c>
      <c r="B62" s="222" t="s">
        <v>62</v>
      </c>
      <c r="C62" s="206" t="s">
        <v>7</v>
      </c>
      <c r="D62" s="207">
        <v>46166.81</v>
      </c>
      <c r="E62" s="3"/>
      <c r="F62" s="3"/>
      <c r="G62" s="3"/>
      <c r="H62" s="3"/>
      <c r="J62" s="226"/>
      <c r="K62" s="3"/>
      <c r="L62" s="3"/>
      <c r="O62" s="227"/>
      <c r="Q62" s="94"/>
      <c r="R62" s="94"/>
      <c r="S62" s="94"/>
      <c r="T62" s="94"/>
    </row>
    <row r="63" ht="15.75" customHeight="1">
      <c r="A63" s="204">
        <v>46166.0</v>
      </c>
      <c r="B63" s="222" t="s">
        <v>80</v>
      </c>
      <c r="C63" s="206" t="s">
        <v>7</v>
      </c>
      <c r="D63" s="207">
        <v>46166.81</v>
      </c>
      <c r="E63" s="3"/>
      <c r="F63" s="3"/>
      <c r="G63" s="3"/>
      <c r="H63" s="3"/>
      <c r="J63" s="226"/>
      <c r="K63" s="3"/>
      <c r="L63" s="3"/>
      <c r="O63" s="227"/>
      <c r="Q63" s="94"/>
      <c r="R63" s="94"/>
      <c r="S63" s="94"/>
      <c r="T63" s="94"/>
    </row>
    <row r="64" ht="15.75" customHeight="1">
      <c r="A64" s="204">
        <v>46168.0</v>
      </c>
      <c r="B64" s="222" t="s">
        <v>65</v>
      </c>
      <c r="C64" s="206" t="s">
        <v>7</v>
      </c>
      <c r="D64" s="207">
        <v>46168.811423611114</v>
      </c>
      <c r="E64" s="3"/>
      <c r="F64" s="3"/>
      <c r="G64" s="3"/>
      <c r="H64" s="3"/>
      <c r="J64" s="226"/>
      <c r="K64" s="3"/>
      <c r="L64" s="3"/>
      <c r="O64" s="227"/>
      <c r="Q64" s="94"/>
      <c r="R64" s="94"/>
      <c r="S64" s="94"/>
      <c r="T64" s="94"/>
    </row>
    <row r="65" ht="15.75" customHeight="1">
      <c r="A65" s="204">
        <v>46168.0</v>
      </c>
      <c r="B65" s="222" t="s">
        <v>59</v>
      </c>
      <c r="C65" s="206" t="s">
        <v>7</v>
      </c>
      <c r="D65" s="207">
        <v>46168.811423611114</v>
      </c>
      <c r="E65" s="3"/>
      <c r="F65" s="3"/>
      <c r="G65" s="3"/>
      <c r="H65" s="3"/>
      <c r="J65" s="226"/>
      <c r="K65" s="3"/>
      <c r="L65" s="3"/>
      <c r="O65" s="227"/>
      <c r="Q65" s="94"/>
      <c r="R65" s="94"/>
      <c r="S65" s="94"/>
      <c r="T65" s="94"/>
    </row>
    <row r="66" ht="15.75" customHeight="1">
      <c r="A66" s="204">
        <v>46171.0</v>
      </c>
      <c r="B66" s="222" t="s">
        <v>73</v>
      </c>
      <c r="C66" s="206" t="s">
        <v>9</v>
      </c>
      <c r="D66" s="207">
        <v>46171.82335648148</v>
      </c>
      <c r="E66" s="3"/>
      <c r="F66" s="3"/>
      <c r="G66" s="3"/>
      <c r="H66" s="3"/>
      <c r="J66" s="226"/>
      <c r="K66" s="3"/>
      <c r="L66" s="3"/>
      <c r="O66" s="227"/>
      <c r="Q66" s="94"/>
      <c r="R66" s="94"/>
      <c r="S66" s="94"/>
      <c r="T66" s="94"/>
    </row>
    <row r="67" ht="15.75" customHeight="1">
      <c r="A67" s="204">
        <v>46171.0</v>
      </c>
      <c r="B67" s="222" t="s">
        <v>5</v>
      </c>
      <c r="C67" s="206" t="s">
        <v>9</v>
      </c>
      <c r="D67" s="207">
        <v>46171.82335648148</v>
      </c>
      <c r="E67" s="3"/>
      <c r="F67" s="3"/>
      <c r="G67" s="3"/>
      <c r="H67" s="3"/>
      <c r="J67" s="226"/>
      <c r="K67" s="3"/>
      <c r="L67" s="3"/>
      <c r="O67" s="227"/>
      <c r="Q67" s="94"/>
      <c r="R67" s="94"/>
      <c r="S67" s="94"/>
      <c r="T67" s="94"/>
    </row>
    <row r="68" ht="15.75" customHeight="1">
      <c r="A68" s="204">
        <v>46175.0</v>
      </c>
      <c r="B68" s="222" t="s">
        <v>47</v>
      </c>
      <c r="C68" s="223"/>
      <c r="D68" s="231"/>
      <c r="E68" s="3"/>
      <c r="F68" s="3"/>
      <c r="G68" s="3"/>
      <c r="H68" s="3"/>
      <c r="J68" s="226"/>
      <c r="K68" s="3"/>
      <c r="L68" s="3"/>
      <c r="O68" s="227"/>
      <c r="Q68" s="94"/>
      <c r="R68" s="94"/>
      <c r="S68" s="94"/>
      <c r="T68" s="94"/>
    </row>
    <row r="69" ht="15.75" customHeight="1">
      <c r="A69" s="204">
        <v>46175.0</v>
      </c>
      <c r="B69" s="222" t="s">
        <v>54</v>
      </c>
      <c r="C69" s="223"/>
      <c r="D69" s="231"/>
      <c r="E69" s="3"/>
      <c r="F69" s="3"/>
      <c r="G69" s="3"/>
      <c r="H69" s="3"/>
      <c r="J69" s="226"/>
      <c r="K69" s="3"/>
      <c r="L69" s="3"/>
      <c r="O69" s="227"/>
      <c r="Q69" s="94"/>
      <c r="R69" s="94"/>
      <c r="S69" s="94"/>
      <c r="T69" s="94"/>
    </row>
    <row r="70" ht="15.75" customHeight="1">
      <c r="A70" s="204">
        <v>46176.0</v>
      </c>
      <c r="B70" s="222" t="s">
        <v>78</v>
      </c>
      <c r="C70" s="206" t="s">
        <v>7</v>
      </c>
      <c r="D70" s="207">
        <v>46176.84819444444</v>
      </c>
      <c r="E70" s="3"/>
      <c r="F70" s="3"/>
      <c r="G70" s="3"/>
      <c r="H70" s="3"/>
      <c r="J70" s="226"/>
      <c r="K70" s="3"/>
      <c r="L70" s="3"/>
      <c r="O70" s="227"/>
      <c r="Q70" s="94"/>
      <c r="R70" s="94"/>
      <c r="S70" s="94"/>
      <c r="T70" s="94"/>
    </row>
    <row r="71" ht="15.75" customHeight="1">
      <c r="A71" s="204">
        <v>46176.0</v>
      </c>
      <c r="B71" s="222" t="s">
        <v>52</v>
      </c>
      <c r="C71" s="206" t="s">
        <v>7</v>
      </c>
      <c r="D71" s="207">
        <v>46176.84819444444</v>
      </c>
      <c r="E71" s="3"/>
      <c r="F71" s="3"/>
      <c r="G71" s="3"/>
      <c r="H71" s="3"/>
      <c r="J71" s="226"/>
      <c r="K71" s="3"/>
      <c r="L71" s="3"/>
      <c r="O71" s="227"/>
      <c r="Q71" s="94"/>
      <c r="R71" s="94"/>
      <c r="S71" s="94"/>
      <c r="T71" s="94"/>
    </row>
    <row r="72" ht="15.75" customHeight="1">
      <c r="A72" s="204"/>
      <c r="B72" s="222"/>
      <c r="C72" s="223"/>
      <c r="D72" s="231"/>
      <c r="E72" s="3"/>
      <c r="F72" s="3"/>
      <c r="G72" s="3"/>
      <c r="H72" s="3"/>
      <c r="J72" s="226"/>
      <c r="K72" s="3"/>
      <c r="L72" s="3"/>
      <c r="O72" s="227"/>
      <c r="Q72" s="94"/>
      <c r="R72" s="94"/>
      <c r="S72" s="94"/>
      <c r="T72" s="94"/>
    </row>
    <row r="73" ht="15.75" customHeight="1">
      <c r="A73" s="204"/>
      <c r="B73" s="222"/>
      <c r="C73" s="223"/>
      <c r="D73" s="231"/>
      <c r="E73" s="3"/>
      <c r="F73" s="3"/>
      <c r="G73" s="3"/>
      <c r="H73" s="3"/>
      <c r="J73" s="226"/>
      <c r="K73" s="3"/>
      <c r="L73" s="3"/>
      <c r="O73" s="227"/>
      <c r="Q73" s="94"/>
      <c r="R73" s="94"/>
      <c r="S73" s="94"/>
      <c r="T73" s="94"/>
    </row>
    <row r="74" ht="15.75" customHeight="1">
      <c r="A74" s="204"/>
      <c r="B74" s="222"/>
      <c r="C74" s="223"/>
      <c r="D74" s="231"/>
      <c r="E74" s="3"/>
      <c r="F74" s="3"/>
      <c r="G74" s="3"/>
      <c r="H74" s="3"/>
      <c r="J74" s="226"/>
      <c r="K74" s="3"/>
      <c r="L74" s="3"/>
      <c r="O74" s="227"/>
      <c r="Q74" s="94"/>
      <c r="R74" s="94"/>
      <c r="S74" s="94"/>
      <c r="T74" s="94"/>
    </row>
    <row r="75" ht="15.75" customHeight="1">
      <c r="A75" s="204"/>
      <c r="B75" s="222"/>
      <c r="C75" s="223"/>
      <c r="D75" s="231"/>
      <c r="E75" s="3"/>
      <c r="F75" s="3"/>
      <c r="G75" s="3"/>
      <c r="H75" s="3"/>
      <c r="J75" s="226"/>
      <c r="K75" s="3"/>
      <c r="L75" s="3"/>
      <c r="O75" s="227"/>
      <c r="Q75" s="94"/>
      <c r="R75" s="94"/>
      <c r="S75" s="94"/>
      <c r="T75" s="94"/>
    </row>
    <row r="76" ht="15.75" customHeight="1">
      <c r="A76" s="204"/>
      <c r="B76" s="222"/>
      <c r="C76" s="223"/>
      <c r="D76" s="231"/>
      <c r="E76" s="3"/>
      <c r="F76" s="3"/>
      <c r="G76" s="3"/>
      <c r="H76" s="3"/>
      <c r="J76" s="226"/>
      <c r="K76" s="3"/>
      <c r="L76" s="3"/>
      <c r="O76" s="227"/>
      <c r="Q76" s="94"/>
      <c r="R76" s="94"/>
      <c r="S76" s="94"/>
      <c r="T76" s="94"/>
    </row>
    <row r="77" ht="15.75" customHeight="1">
      <c r="A77" s="204"/>
      <c r="B77" s="222"/>
      <c r="C77" s="223"/>
      <c r="D77" s="231"/>
      <c r="E77" s="3"/>
      <c r="F77" s="3"/>
      <c r="G77" s="3"/>
      <c r="H77" s="3"/>
      <c r="J77" s="226"/>
      <c r="K77" s="3"/>
      <c r="L77" s="3"/>
      <c r="O77" s="227"/>
      <c r="Q77" s="94"/>
      <c r="R77" s="94"/>
      <c r="S77" s="94"/>
      <c r="T77" s="94"/>
    </row>
    <row r="78" ht="15.75" customHeight="1">
      <c r="A78" s="204"/>
      <c r="B78" s="222"/>
      <c r="C78" s="223"/>
      <c r="D78" s="231"/>
      <c r="E78" s="3"/>
      <c r="F78" s="3"/>
      <c r="G78" s="3"/>
      <c r="H78" s="3"/>
      <c r="J78" s="226"/>
      <c r="K78" s="3"/>
      <c r="L78" s="3"/>
      <c r="O78" s="227"/>
      <c r="Q78" s="94"/>
      <c r="R78" s="94"/>
      <c r="S78" s="94"/>
      <c r="T78" s="94"/>
    </row>
    <row r="79" ht="15.75" customHeight="1">
      <c r="A79" s="204"/>
      <c r="B79" s="222"/>
      <c r="C79" s="223"/>
      <c r="D79" s="231"/>
      <c r="E79" s="3"/>
      <c r="F79" s="3"/>
      <c r="G79" s="3"/>
      <c r="H79" s="3"/>
      <c r="J79" s="226"/>
      <c r="K79" s="3"/>
      <c r="L79" s="3"/>
      <c r="O79" s="227"/>
      <c r="Q79" s="94"/>
      <c r="R79" s="94"/>
      <c r="S79" s="94"/>
      <c r="T79" s="94"/>
    </row>
    <row r="80" ht="15.75" customHeight="1">
      <c r="A80" s="204"/>
      <c r="B80" s="222"/>
      <c r="C80" s="223"/>
      <c r="D80" s="231"/>
      <c r="E80" s="3"/>
      <c r="F80" s="3"/>
      <c r="G80" s="3"/>
      <c r="H80" s="3"/>
      <c r="J80" s="226"/>
      <c r="K80" s="3"/>
      <c r="L80" s="3"/>
      <c r="O80" s="227"/>
      <c r="Q80" s="94"/>
      <c r="R80" s="94"/>
      <c r="S80" s="94"/>
      <c r="T80" s="94"/>
    </row>
    <row r="81" ht="15.75" customHeight="1">
      <c r="A81" s="204"/>
      <c r="B81" s="222"/>
      <c r="C81" s="223"/>
      <c r="D81" s="231"/>
      <c r="E81" s="3"/>
      <c r="F81" s="3"/>
      <c r="G81" s="3"/>
      <c r="H81" s="3"/>
      <c r="J81" s="226"/>
      <c r="K81" s="3"/>
      <c r="L81" s="3"/>
      <c r="O81" s="227"/>
      <c r="Q81" s="94"/>
      <c r="R81" s="94"/>
      <c r="S81" s="94"/>
      <c r="T81" s="94"/>
    </row>
    <row r="82" ht="15.75" customHeight="1">
      <c r="A82" s="234"/>
      <c r="B82" s="222"/>
      <c r="C82" s="223"/>
      <c r="D82" s="231"/>
      <c r="E82" s="3"/>
      <c r="F82" s="3"/>
      <c r="G82" s="3"/>
      <c r="H82" s="3"/>
      <c r="J82" s="226"/>
      <c r="K82" s="3"/>
      <c r="L82" s="3"/>
      <c r="O82" s="227"/>
      <c r="Q82" s="94"/>
      <c r="R82" s="94"/>
      <c r="S82" s="94"/>
      <c r="T82" s="94"/>
    </row>
    <row r="83" ht="15.75" customHeight="1">
      <c r="A83" s="234"/>
      <c r="B83" s="222"/>
      <c r="C83" s="223"/>
      <c r="D83" s="231"/>
      <c r="E83" s="3"/>
      <c r="F83" s="3"/>
      <c r="G83" s="3"/>
      <c r="H83" s="3"/>
      <c r="J83" s="226"/>
      <c r="K83" s="3"/>
      <c r="L83" s="3"/>
      <c r="O83" s="227"/>
      <c r="Q83" s="94"/>
      <c r="R83" s="94"/>
      <c r="S83" s="94"/>
      <c r="T83" s="94"/>
    </row>
    <row r="84" ht="15.75" customHeight="1">
      <c r="A84" s="204"/>
      <c r="B84" s="222"/>
      <c r="C84" s="223"/>
      <c r="D84" s="231"/>
      <c r="E84" s="3"/>
      <c r="F84" s="3"/>
      <c r="G84" s="3"/>
      <c r="H84" s="3"/>
      <c r="J84" s="226"/>
      <c r="K84" s="3"/>
      <c r="L84" s="3"/>
      <c r="O84" s="227"/>
      <c r="Q84" s="94"/>
      <c r="R84" s="94"/>
      <c r="S84" s="94"/>
      <c r="T84" s="94"/>
    </row>
    <row r="85" ht="15.75" customHeight="1">
      <c r="A85" s="204"/>
      <c r="B85" s="222"/>
      <c r="C85" s="223"/>
      <c r="D85" s="231"/>
      <c r="E85" s="3"/>
      <c r="F85" s="3"/>
      <c r="G85" s="3"/>
      <c r="H85" s="3"/>
      <c r="J85" s="226"/>
      <c r="K85" s="3"/>
      <c r="L85" s="3"/>
      <c r="O85" s="227"/>
      <c r="Q85" s="94"/>
      <c r="R85" s="94"/>
      <c r="S85" s="94"/>
      <c r="T85" s="94"/>
    </row>
    <row r="86" ht="15.75" customHeight="1">
      <c r="A86" s="204"/>
      <c r="B86" s="222"/>
      <c r="C86" s="223"/>
      <c r="D86" s="231"/>
      <c r="E86" s="3"/>
      <c r="F86" s="3"/>
      <c r="G86" s="3"/>
      <c r="H86" s="3"/>
      <c r="J86" s="226"/>
      <c r="K86" s="3"/>
      <c r="L86" s="3"/>
      <c r="O86" s="232"/>
      <c r="P86" s="233"/>
      <c r="Q86" s="233"/>
      <c r="R86" s="233"/>
      <c r="S86" s="233"/>
      <c r="T86" s="233"/>
      <c r="U86" s="233"/>
      <c r="V86" s="233"/>
      <c r="W86" s="233"/>
      <c r="X86" s="233"/>
    </row>
    <row r="87" ht="15.75" customHeight="1">
      <c r="A87" s="204"/>
      <c r="B87" s="222"/>
      <c r="C87" s="223"/>
      <c r="D87" s="231"/>
      <c r="E87" s="3"/>
      <c r="F87" s="3"/>
      <c r="G87" s="3"/>
      <c r="H87" s="3"/>
      <c r="J87" s="226"/>
      <c r="K87" s="3"/>
      <c r="L87" s="3"/>
      <c r="O87" s="232"/>
      <c r="P87" s="233"/>
      <c r="Q87" s="233"/>
      <c r="R87" s="233"/>
      <c r="S87" s="233"/>
      <c r="T87" s="233"/>
      <c r="U87" s="233"/>
      <c r="V87" s="233"/>
      <c r="W87" s="233"/>
      <c r="X87" s="233"/>
    </row>
    <row r="88" ht="15.75" customHeight="1">
      <c r="A88" s="234"/>
      <c r="B88" s="222"/>
      <c r="C88" s="223"/>
      <c r="D88" s="231"/>
      <c r="E88" s="3"/>
      <c r="F88" s="3"/>
      <c r="G88" s="3"/>
      <c r="H88" s="3"/>
      <c r="J88" s="226"/>
      <c r="K88" s="3"/>
      <c r="L88" s="3"/>
      <c r="O88" s="232"/>
      <c r="P88" s="233"/>
      <c r="Q88" s="233"/>
      <c r="R88" s="233"/>
      <c r="S88" s="233"/>
      <c r="T88" s="233"/>
      <c r="U88" s="233"/>
      <c r="V88" s="233"/>
      <c r="W88" s="233"/>
      <c r="X88" s="233"/>
    </row>
    <row r="89" ht="15.75" customHeight="1">
      <c r="A89" s="204"/>
      <c r="B89" s="222"/>
      <c r="C89" s="223"/>
      <c r="D89" s="231"/>
      <c r="E89" s="3"/>
      <c r="F89" s="3"/>
      <c r="G89" s="3"/>
      <c r="H89" s="3"/>
      <c r="J89" s="226"/>
      <c r="K89" s="3"/>
      <c r="L89" s="3"/>
      <c r="O89" s="232"/>
      <c r="P89" s="233"/>
      <c r="Q89" s="233"/>
      <c r="R89" s="233"/>
      <c r="S89" s="233"/>
      <c r="T89" s="233"/>
      <c r="U89" s="233"/>
      <c r="V89" s="233"/>
      <c r="W89" s="233"/>
      <c r="X89" s="233"/>
    </row>
    <row r="90" ht="15.75" customHeight="1">
      <c r="A90" s="204"/>
      <c r="B90" s="222"/>
      <c r="C90" s="223"/>
      <c r="D90" s="231"/>
      <c r="E90" s="3"/>
      <c r="F90" s="3"/>
      <c r="G90" s="3"/>
      <c r="H90" s="3"/>
      <c r="J90" s="226"/>
      <c r="K90" s="3"/>
      <c r="L90" s="3"/>
      <c r="O90" s="232"/>
      <c r="P90" s="233"/>
      <c r="Q90" s="233"/>
      <c r="R90" s="233"/>
      <c r="S90" s="233"/>
      <c r="T90" s="233"/>
      <c r="U90" s="233"/>
      <c r="V90" s="233"/>
      <c r="W90" s="233"/>
      <c r="X90" s="233"/>
    </row>
    <row r="91" ht="15.75" customHeight="1">
      <c r="A91" s="204"/>
      <c r="B91" s="222"/>
      <c r="C91" s="223"/>
      <c r="D91" s="231"/>
      <c r="E91" s="3"/>
      <c r="F91" s="3"/>
      <c r="G91" s="3"/>
      <c r="H91" s="3"/>
      <c r="J91" s="226"/>
      <c r="K91" s="3"/>
      <c r="L91" s="3"/>
      <c r="O91" s="232"/>
      <c r="P91" s="233"/>
      <c r="Q91" s="233"/>
      <c r="R91" s="233"/>
      <c r="S91" s="233"/>
      <c r="T91" s="233"/>
      <c r="U91" s="233"/>
      <c r="V91" s="233"/>
      <c r="W91" s="233"/>
      <c r="X91" s="233"/>
    </row>
    <row r="92" ht="15.75" customHeight="1">
      <c r="A92" s="204"/>
      <c r="B92" s="222"/>
      <c r="C92" s="223"/>
      <c r="D92" s="231"/>
      <c r="E92" s="3"/>
      <c r="F92" s="3"/>
      <c r="G92" s="3"/>
      <c r="H92" s="3"/>
      <c r="J92" s="226"/>
      <c r="K92" s="3"/>
      <c r="L92" s="3"/>
      <c r="O92" s="227"/>
      <c r="Q92" s="94"/>
      <c r="R92" s="94"/>
      <c r="S92" s="94"/>
      <c r="T92" s="94"/>
    </row>
    <row r="93" ht="15.75" customHeight="1">
      <c r="A93" s="204"/>
      <c r="B93" s="222"/>
      <c r="C93" s="223"/>
      <c r="D93" s="231"/>
      <c r="E93" s="3"/>
      <c r="F93" s="3"/>
      <c r="G93" s="3"/>
      <c r="H93" s="3"/>
      <c r="J93" s="226"/>
      <c r="K93" s="3"/>
      <c r="L93" s="3"/>
      <c r="O93" s="227"/>
      <c r="Q93" s="94"/>
      <c r="R93" s="94"/>
      <c r="S93" s="94"/>
      <c r="T93" s="94"/>
    </row>
    <row r="94" ht="15.75" customHeight="1">
      <c r="A94" s="204"/>
      <c r="B94" s="222"/>
      <c r="C94" s="223"/>
      <c r="D94" s="231"/>
      <c r="E94" s="3"/>
      <c r="F94" s="3"/>
      <c r="G94" s="3"/>
      <c r="H94" s="3"/>
      <c r="J94" s="226"/>
      <c r="K94" s="3"/>
      <c r="L94" s="3"/>
      <c r="O94" s="227"/>
      <c r="Q94" s="94"/>
      <c r="R94" s="94"/>
      <c r="S94" s="94"/>
      <c r="T94" s="94"/>
    </row>
    <row r="95" ht="15.75" customHeight="1">
      <c r="A95" s="204"/>
      <c r="B95" s="222"/>
      <c r="C95" s="223"/>
      <c r="D95" s="231"/>
      <c r="E95" s="3"/>
      <c r="F95" s="3"/>
      <c r="G95" s="3"/>
      <c r="H95" s="3"/>
      <c r="J95" s="226"/>
      <c r="K95" s="3"/>
      <c r="L95" s="3"/>
      <c r="O95" s="227"/>
      <c r="Q95" s="94"/>
      <c r="R95" s="94"/>
      <c r="S95" s="94"/>
      <c r="T95" s="94"/>
    </row>
    <row r="96" ht="15.75" customHeight="1">
      <c r="A96" s="234"/>
      <c r="B96" s="222"/>
      <c r="C96" s="223"/>
      <c r="D96" s="231"/>
      <c r="E96" s="3"/>
      <c r="F96" s="3"/>
      <c r="G96" s="3"/>
      <c r="H96" s="3"/>
      <c r="J96" s="226"/>
      <c r="K96" s="3"/>
      <c r="L96" s="3"/>
      <c r="O96" s="227"/>
      <c r="Q96" s="94"/>
      <c r="R96" s="94"/>
      <c r="S96" s="94"/>
      <c r="T96" s="94"/>
    </row>
    <row r="97" ht="15.75" customHeight="1">
      <c r="A97" s="234"/>
      <c r="B97" s="222"/>
      <c r="C97" s="223"/>
      <c r="D97" s="231"/>
      <c r="E97" s="3"/>
      <c r="F97" s="3"/>
      <c r="G97" s="3"/>
      <c r="H97" s="3"/>
      <c r="J97" s="226"/>
      <c r="K97" s="3"/>
      <c r="L97" s="3"/>
      <c r="O97" s="227"/>
      <c r="Q97" s="94"/>
      <c r="R97" s="94"/>
      <c r="S97" s="94"/>
      <c r="T97" s="94"/>
    </row>
    <row r="98" ht="15.75" customHeight="1">
      <c r="A98" s="204"/>
      <c r="B98" s="222"/>
      <c r="C98" s="223"/>
      <c r="D98" s="231"/>
      <c r="E98" s="3"/>
      <c r="F98" s="3"/>
      <c r="G98" s="3"/>
      <c r="H98" s="3"/>
      <c r="J98" s="226"/>
      <c r="K98" s="3"/>
      <c r="L98" s="3"/>
      <c r="O98" s="227"/>
      <c r="Q98" s="94"/>
      <c r="R98" s="94"/>
      <c r="S98" s="94"/>
      <c r="T98" s="94"/>
    </row>
    <row r="99" ht="15.75" customHeight="1">
      <c r="A99" s="204"/>
      <c r="B99" s="222"/>
      <c r="C99" s="223"/>
      <c r="D99" s="231"/>
      <c r="E99" s="3"/>
      <c r="F99" s="3"/>
      <c r="G99" s="3"/>
      <c r="H99" s="3"/>
      <c r="J99" s="226"/>
      <c r="K99" s="3"/>
      <c r="L99" s="3"/>
      <c r="O99" s="227"/>
      <c r="Q99" s="94"/>
      <c r="R99" s="94"/>
      <c r="S99" s="94"/>
      <c r="T99" s="94"/>
    </row>
    <row r="100" ht="15.75" customHeight="1">
      <c r="A100" s="204"/>
      <c r="B100" s="222"/>
      <c r="C100" s="223"/>
      <c r="D100" s="231"/>
      <c r="E100" s="3"/>
      <c r="F100" s="3"/>
      <c r="G100" s="3"/>
      <c r="H100" s="3"/>
      <c r="J100" s="226"/>
      <c r="K100" s="3"/>
      <c r="L100" s="3"/>
      <c r="O100" s="227"/>
      <c r="Q100" s="94"/>
      <c r="R100" s="94"/>
      <c r="S100" s="94"/>
      <c r="T100" s="94"/>
    </row>
    <row r="101" ht="15.75" customHeight="1">
      <c r="A101" s="204"/>
      <c r="B101" s="222"/>
      <c r="C101" s="223"/>
      <c r="D101" s="231"/>
      <c r="E101" s="3"/>
      <c r="F101" s="3"/>
      <c r="G101" s="3"/>
      <c r="H101" s="3"/>
      <c r="J101" s="226"/>
      <c r="K101" s="3"/>
      <c r="L101" s="3"/>
      <c r="O101" s="227"/>
      <c r="Q101" s="94"/>
      <c r="R101" s="94"/>
      <c r="S101" s="94"/>
      <c r="T101" s="94"/>
    </row>
    <row r="102" ht="15.75" customHeight="1">
      <c r="A102" s="204"/>
      <c r="B102" s="222"/>
      <c r="C102" s="223"/>
      <c r="D102" s="231"/>
      <c r="E102" s="3"/>
      <c r="F102" s="3"/>
      <c r="G102" s="3"/>
      <c r="H102" s="3"/>
      <c r="J102" s="226"/>
      <c r="K102" s="3"/>
      <c r="L102" s="3"/>
      <c r="O102" s="227"/>
      <c r="Q102" s="94"/>
      <c r="R102" s="94"/>
      <c r="S102" s="94"/>
      <c r="T102" s="94"/>
    </row>
    <row r="103" ht="15.75" customHeight="1">
      <c r="A103" s="204"/>
      <c r="B103" s="222"/>
      <c r="C103" s="223"/>
      <c r="D103" s="231"/>
      <c r="E103" s="3"/>
      <c r="F103" s="3"/>
      <c r="G103" s="3"/>
      <c r="H103" s="3"/>
      <c r="J103" s="226"/>
      <c r="K103" s="3"/>
      <c r="L103" s="3"/>
      <c r="O103" s="227"/>
      <c r="Q103" s="94"/>
      <c r="R103" s="94"/>
      <c r="S103" s="94"/>
      <c r="T103" s="94"/>
    </row>
    <row r="104" ht="15.75" customHeight="1">
      <c r="A104" s="204"/>
      <c r="B104" s="222"/>
      <c r="C104" s="223"/>
      <c r="D104" s="231"/>
      <c r="E104" s="3"/>
      <c r="F104" s="3"/>
      <c r="G104" s="3"/>
      <c r="H104" s="3"/>
      <c r="J104" s="226"/>
      <c r="K104" s="3"/>
      <c r="L104" s="3"/>
      <c r="O104" s="227"/>
      <c r="Q104" s="94"/>
      <c r="R104" s="94"/>
      <c r="S104" s="94"/>
      <c r="T104" s="94"/>
    </row>
    <row r="105" ht="15.75" customHeight="1">
      <c r="A105" s="204"/>
      <c r="B105" s="222"/>
      <c r="C105" s="223"/>
      <c r="D105" s="231"/>
      <c r="E105" s="3"/>
      <c r="F105" s="3"/>
      <c r="G105" s="3"/>
      <c r="H105" s="3"/>
      <c r="J105" s="226"/>
      <c r="K105" s="3"/>
      <c r="L105" s="3"/>
      <c r="O105" s="227"/>
      <c r="Q105" s="94"/>
      <c r="R105" s="94"/>
      <c r="S105" s="94"/>
      <c r="T105" s="94"/>
    </row>
    <row r="106" ht="15.75" customHeight="1">
      <c r="A106" s="234"/>
      <c r="B106" s="222"/>
      <c r="C106" s="223"/>
      <c r="D106" s="231"/>
      <c r="E106" s="3"/>
      <c r="F106" s="3"/>
      <c r="G106" s="3"/>
      <c r="H106" s="3"/>
      <c r="J106" s="226"/>
      <c r="K106" s="3"/>
      <c r="L106" s="3"/>
      <c r="O106" s="227"/>
      <c r="Q106" s="94"/>
      <c r="R106" s="94"/>
      <c r="S106" s="94"/>
      <c r="T106" s="94"/>
    </row>
    <row r="107" ht="15.75" customHeight="1">
      <c r="A107" s="234"/>
      <c r="B107" s="222"/>
      <c r="C107" s="223"/>
      <c r="D107" s="231"/>
      <c r="E107" s="3"/>
      <c r="F107" s="3"/>
      <c r="G107" s="3"/>
      <c r="H107" s="3"/>
      <c r="J107" s="226"/>
      <c r="K107" s="3"/>
      <c r="L107" s="3"/>
      <c r="O107" s="227"/>
      <c r="Q107" s="94"/>
      <c r="R107" s="94"/>
      <c r="S107" s="94"/>
      <c r="T107" s="94"/>
    </row>
    <row r="108" ht="15.75" customHeight="1">
      <c r="A108" s="234"/>
      <c r="B108" s="222"/>
      <c r="C108" s="223"/>
      <c r="D108" s="231"/>
      <c r="E108" s="3"/>
      <c r="F108" s="3"/>
      <c r="G108" s="3"/>
      <c r="H108" s="3"/>
      <c r="J108" s="226"/>
      <c r="K108" s="3"/>
      <c r="L108" s="3"/>
      <c r="O108" s="227"/>
      <c r="Q108" s="94"/>
      <c r="R108" s="94"/>
      <c r="S108" s="94"/>
      <c r="T108" s="94"/>
    </row>
    <row r="109" ht="15.75" customHeight="1">
      <c r="A109" s="234"/>
      <c r="B109" s="222"/>
      <c r="C109" s="223"/>
      <c r="D109" s="231"/>
      <c r="E109" s="3"/>
      <c r="F109" s="3"/>
      <c r="G109" s="3"/>
      <c r="H109" s="3"/>
      <c r="J109" s="226"/>
      <c r="K109" s="3"/>
      <c r="L109" s="3"/>
      <c r="O109" s="227"/>
      <c r="Q109" s="94"/>
      <c r="R109" s="94"/>
      <c r="S109" s="94"/>
      <c r="T109" s="94"/>
    </row>
    <row r="110" ht="15.75" customHeight="1">
      <c r="A110" s="204"/>
      <c r="B110" s="222"/>
      <c r="C110" s="223"/>
      <c r="D110" s="224"/>
      <c r="E110" s="3"/>
      <c r="F110" s="3"/>
      <c r="G110" s="3"/>
      <c r="H110" s="3"/>
      <c r="J110" s="226"/>
      <c r="K110" s="3"/>
      <c r="L110" s="3"/>
      <c r="O110" s="227"/>
      <c r="Q110" s="94"/>
      <c r="R110" s="94"/>
      <c r="S110" s="94"/>
      <c r="T110" s="94"/>
    </row>
    <row r="111" ht="15.75" customHeight="1">
      <c r="A111" s="204"/>
      <c r="B111" s="222"/>
      <c r="C111" s="223"/>
      <c r="D111" s="224"/>
      <c r="E111" s="3"/>
      <c r="F111" s="3"/>
      <c r="G111" s="3"/>
      <c r="H111" s="3"/>
      <c r="J111" s="226"/>
      <c r="K111" s="3"/>
      <c r="L111" s="3"/>
      <c r="O111" s="227"/>
      <c r="Q111" s="94"/>
      <c r="R111" s="94"/>
      <c r="S111" s="94"/>
      <c r="T111" s="94"/>
    </row>
    <row r="112" ht="15.75" customHeight="1">
      <c r="A112" s="204"/>
      <c r="B112" s="222"/>
      <c r="C112" s="223"/>
      <c r="D112" s="224"/>
      <c r="E112" s="3"/>
      <c r="F112" s="3"/>
      <c r="G112" s="3"/>
      <c r="H112" s="3"/>
      <c r="J112" s="226"/>
      <c r="K112" s="3"/>
      <c r="L112" s="3"/>
      <c r="O112" s="227"/>
      <c r="Q112" s="94"/>
      <c r="R112" s="94"/>
      <c r="S112" s="94"/>
      <c r="T112" s="94"/>
    </row>
    <row r="113" ht="15.75" customHeight="1">
      <c r="A113" s="204"/>
      <c r="B113" s="222"/>
      <c r="C113" s="223"/>
      <c r="D113" s="224"/>
      <c r="E113" s="3"/>
      <c r="F113" s="3"/>
      <c r="G113" s="3"/>
      <c r="H113" s="3"/>
      <c r="J113" s="226"/>
      <c r="K113" s="3"/>
      <c r="L113" s="3"/>
      <c r="O113" s="227"/>
      <c r="Q113" s="94"/>
      <c r="R113" s="94"/>
      <c r="S113" s="94"/>
      <c r="T113" s="94"/>
    </row>
    <row r="114" ht="15.75" customHeight="1">
      <c r="A114" s="204"/>
      <c r="B114" s="222"/>
      <c r="C114" s="223"/>
      <c r="D114" s="224"/>
      <c r="E114" s="3"/>
      <c r="F114" s="3"/>
      <c r="G114" s="3"/>
      <c r="H114" s="3"/>
      <c r="J114" s="226"/>
      <c r="K114" s="3"/>
      <c r="L114" s="3"/>
      <c r="O114" s="227"/>
      <c r="Q114" s="94"/>
      <c r="R114" s="94"/>
      <c r="S114" s="94"/>
      <c r="T114" s="94"/>
    </row>
    <row r="115" ht="15.75" customHeight="1">
      <c r="A115" s="204"/>
      <c r="B115" s="222"/>
      <c r="C115" s="223"/>
      <c r="D115" s="249"/>
      <c r="E115" s="3"/>
      <c r="F115" s="3"/>
      <c r="G115" s="3"/>
      <c r="H115" s="3"/>
      <c r="J115" s="226"/>
      <c r="K115" s="3"/>
      <c r="L115" s="3"/>
      <c r="O115" s="227"/>
      <c r="Q115" s="94"/>
      <c r="R115" s="94"/>
      <c r="S115" s="94"/>
      <c r="T115" s="94"/>
      <c r="Y115" s="8"/>
    </row>
    <row r="116" ht="15.75" customHeight="1">
      <c r="A116" s="204"/>
      <c r="B116" s="222"/>
      <c r="C116" s="223"/>
      <c r="D116" s="249"/>
      <c r="E116" s="3"/>
      <c r="F116" s="3"/>
      <c r="G116" s="3"/>
      <c r="H116" s="3"/>
      <c r="J116" s="226"/>
      <c r="K116" s="3"/>
      <c r="L116" s="3"/>
      <c r="O116" s="227"/>
      <c r="Q116" s="94"/>
      <c r="R116" s="94"/>
      <c r="S116" s="94"/>
      <c r="T116" s="94"/>
    </row>
    <row r="117" ht="15.75" customHeight="1">
      <c r="A117" s="204"/>
      <c r="B117" s="222"/>
      <c r="C117" s="223"/>
      <c r="D117" s="249"/>
      <c r="E117" s="3"/>
      <c r="F117" s="3"/>
      <c r="G117" s="3"/>
      <c r="H117" s="3"/>
      <c r="J117" s="226"/>
      <c r="K117" s="3"/>
      <c r="L117" s="3"/>
      <c r="O117" s="227"/>
      <c r="Q117" s="94"/>
      <c r="R117" s="94"/>
      <c r="S117" s="94"/>
      <c r="T117" s="94"/>
    </row>
    <row r="118" ht="15.75" customHeight="1">
      <c r="A118" s="204"/>
      <c r="B118" s="222"/>
      <c r="C118" s="223"/>
      <c r="D118" s="249"/>
      <c r="E118" s="3"/>
      <c r="F118" s="3"/>
      <c r="G118" s="3"/>
      <c r="H118" s="3"/>
      <c r="J118" s="226"/>
      <c r="K118" s="3"/>
      <c r="L118" s="3"/>
      <c r="O118" s="227"/>
      <c r="Q118" s="94"/>
      <c r="R118" s="94"/>
      <c r="S118" s="94"/>
      <c r="T118" s="94"/>
    </row>
    <row r="119" ht="15.75" customHeight="1">
      <c r="A119" s="204"/>
      <c r="B119" s="222"/>
      <c r="C119" s="223"/>
      <c r="D119" s="230"/>
      <c r="E119" s="3"/>
      <c r="F119" s="3"/>
      <c r="G119" s="3"/>
      <c r="H119" s="3"/>
      <c r="J119" s="226"/>
      <c r="K119" s="3"/>
      <c r="L119" s="3"/>
      <c r="O119" s="227"/>
      <c r="Q119" s="94"/>
      <c r="R119" s="94"/>
      <c r="S119" s="94"/>
      <c r="T119" s="94"/>
    </row>
    <row r="120" ht="15.75" customHeight="1">
      <c r="A120" s="204"/>
      <c r="B120" s="222"/>
      <c r="C120" s="223"/>
      <c r="D120" s="230"/>
      <c r="E120" s="3"/>
      <c r="F120" s="3"/>
      <c r="G120" s="3"/>
      <c r="H120" s="3"/>
      <c r="J120" s="226"/>
      <c r="K120" s="3"/>
      <c r="L120" s="3"/>
      <c r="O120" s="227"/>
      <c r="Q120" s="94"/>
      <c r="R120" s="94"/>
      <c r="S120" s="94"/>
      <c r="T120" s="94"/>
    </row>
    <row r="121" ht="15.75" customHeight="1">
      <c r="A121" s="204"/>
      <c r="B121" s="222"/>
      <c r="C121" s="223"/>
      <c r="D121" s="230"/>
      <c r="E121" s="3"/>
      <c r="F121" s="3"/>
      <c r="G121" s="3"/>
      <c r="H121" s="3"/>
      <c r="J121" s="226"/>
      <c r="K121" s="3"/>
      <c r="L121" s="3"/>
      <c r="O121" s="227"/>
      <c r="Q121" s="94"/>
      <c r="R121" s="94"/>
      <c r="S121" s="94"/>
      <c r="T121" s="94"/>
    </row>
    <row r="122" ht="15.75" customHeight="1">
      <c r="A122" s="204"/>
      <c r="B122" s="222"/>
      <c r="C122" s="223"/>
      <c r="D122" s="231"/>
      <c r="E122" s="3"/>
      <c r="F122" s="3"/>
      <c r="G122" s="3"/>
      <c r="H122" s="3"/>
      <c r="J122" s="226"/>
      <c r="K122" s="3"/>
      <c r="L122" s="3"/>
      <c r="O122" s="227"/>
      <c r="Q122" s="94"/>
      <c r="R122" s="94"/>
      <c r="S122" s="94"/>
      <c r="T122" s="94"/>
    </row>
    <row r="123" ht="15.75" customHeight="1">
      <c r="A123" s="204"/>
      <c r="B123" s="222"/>
      <c r="C123" s="223"/>
      <c r="D123" s="231"/>
      <c r="E123" s="3"/>
      <c r="F123" s="3"/>
      <c r="G123" s="3"/>
      <c r="H123" s="3"/>
      <c r="J123" s="226"/>
      <c r="K123" s="3"/>
      <c r="L123" s="3"/>
      <c r="O123" s="227"/>
      <c r="Q123" s="94"/>
      <c r="R123" s="94"/>
      <c r="S123" s="94"/>
      <c r="T123" s="94"/>
    </row>
    <row r="124" ht="15.75" customHeight="1">
      <c r="A124" s="204"/>
      <c r="B124" s="222"/>
      <c r="C124" s="223"/>
      <c r="D124" s="231"/>
      <c r="E124" s="3"/>
      <c r="F124" s="3"/>
      <c r="G124" s="3"/>
      <c r="H124" s="3"/>
      <c r="J124" s="226"/>
      <c r="K124" s="3"/>
      <c r="L124" s="3"/>
      <c r="O124" s="227"/>
      <c r="Q124" s="94"/>
      <c r="R124" s="94"/>
      <c r="S124" s="94"/>
      <c r="T124" s="94"/>
    </row>
    <row r="125" ht="15.75" customHeight="1">
      <c r="A125" s="204"/>
      <c r="B125" s="222"/>
      <c r="C125" s="223"/>
      <c r="D125" s="231"/>
      <c r="E125" s="3"/>
      <c r="F125" s="3"/>
      <c r="G125" s="3"/>
      <c r="H125" s="3"/>
      <c r="J125" s="226"/>
      <c r="K125" s="3"/>
      <c r="L125" s="3"/>
      <c r="O125" s="227"/>
      <c r="Q125" s="94"/>
      <c r="R125" s="94"/>
      <c r="S125" s="94"/>
      <c r="T125" s="94"/>
    </row>
    <row r="126" ht="15.75" customHeight="1">
      <c r="A126" s="204"/>
      <c r="B126" s="222"/>
      <c r="C126" s="223"/>
      <c r="D126" s="231"/>
      <c r="E126" s="3"/>
      <c r="F126" s="3"/>
      <c r="G126" s="3"/>
      <c r="H126" s="3"/>
      <c r="J126" s="226"/>
      <c r="K126" s="3"/>
      <c r="L126" s="3"/>
      <c r="O126" s="227"/>
      <c r="Q126" s="94"/>
      <c r="R126" s="94"/>
      <c r="S126" s="94"/>
      <c r="T126" s="94"/>
    </row>
    <row r="127" ht="15.75" customHeight="1">
      <c r="A127" s="204"/>
      <c r="B127" s="222"/>
      <c r="C127" s="223"/>
      <c r="D127" s="231"/>
      <c r="E127" s="3"/>
      <c r="F127" s="3"/>
      <c r="G127" s="3"/>
      <c r="H127" s="3"/>
      <c r="J127" s="226"/>
      <c r="K127" s="3"/>
      <c r="L127" s="3"/>
      <c r="O127" s="227"/>
      <c r="Q127" s="94"/>
      <c r="R127" s="94"/>
      <c r="S127" s="94"/>
      <c r="T127" s="94"/>
    </row>
    <row r="128" ht="15.75" customHeight="1">
      <c r="A128" s="204"/>
      <c r="B128" s="222"/>
      <c r="C128" s="223"/>
      <c r="D128" s="231"/>
      <c r="E128" s="3"/>
      <c r="F128" s="3"/>
      <c r="G128" s="3"/>
      <c r="H128" s="3"/>
      <c r="J128" s="226"/>
      <c r="K128" s="3"/>
      <c r="L128" s="3"/>
      <c r="O128" s="227"/>
      <c r="Q128" s="94"/>
      <c r="R128" s="94"/>
      <c r="S128" s="94"/>
      <c r="T128" s="94"/>
    </row>
    <row r="129" ht="15.75" customHeight="1">
      <c r="A129" s="204"/>
      <c r="B129" s="222"/>
      <c r="C129" s="223"/>
      <c r="D129" s="231"/>
      <c r="E129" s="3"/>
      <c r="F129" s="3"/>
      <c r="G129" s="3"/>
      <c r="H129" s="3"/>
      <c r="J129" s="226"/>
      <c r="K129" s="3"/>
      <c r="L129" s="3"/>
      <c r="O129" s="227"/>
      <c r="Q129" s="94"/>
      <c r="R129" s="94"/>
      <c r="S129" s="94"/>
      <c r="T129" s="94"/>
    </row>
    <row r="130" ht="15.75" customHeight="1">
      <c r="A130" s="204"/>
      <c r="B130" s="222"/>
      <c r="C130" s="223"/>
      <c r="D130" s="231"/>
      <c r="E130" s="3"/>
      <c r="F130" s="3"/>
      <c r="G130" s="3"/>
      <c r="H130" s="3"/>
      <c r="J130" s="226"/>
      <c r="K130" s="3"/>
      <c r="L130" s="3"/>
      <c r="O130" s="227"/>
      <c r="Q130" s="94"/>
      <c r="R130" s="94"/>
      <c r="S130" s="94"/>
      <c r="T130" s="94"/>
    </row>
    <row r="131" ht="15.75" customHeight="1">
      <c r="A131" s="204"/>
      <c r="B131" s="222"/>
      <c r="C131" s="223"/>
      <c r="D131" s="231"/>
      <c r="E131" s="3"/>
      <c r="F131" s="3"/>
      <c r="G131" s="3"/>
      <c r="H131" s="3"/>
      <c r="J131" s="226"/>
      <c r="K131" s="3"/>
      <c r="L131" s="3"/>
      <c r="O131" s="227"/>
      <c r="Q131" s="94"/>
      <c r="R131" s="94"/>
      <c r="S131" s="94"/>
      <c r="T131" s="94"/>
    </row>
    <row r="132" ht="15.75" customHeight="1">
      <c r="A132" s="204"/>
      <c r="B132" s="222"/>
      <c r="C132" s="223"/>
      <c r="D132" s="231"/>
      <c r="E132" s="3"/>
      <c r="F132" s="3"/>
      <c r="G132" s="3"/>
      <c r="H132" s="3"/>
      <c r="J132" s="226"/>
      <c r="K132" s="3"/>
      <c r="L132" s="3"/>
      <c r="O132" s="227"/>
      <c r="Q132" s="94"/>
      <c r="R132" s="94"/>
      <c r="S132" s="94"/>
      <c r="T132" s="94"/>
    </row>
    <row r="133" ht="15.75" customHeight="1">
      <c r="A133" s="204"/>
      <c r="B133" s="222"/>
      <c r="C133" s="223"/>
      <c r="D133" s="231"/>
      <c r="E133" s="3"/>
      <c r="F133" s="3"/>
      <c r="G133" s="3"/>
      <c r="H133" s="3"/>
      <c r="J133" s="226"/>
      <c r="K133" s="3"/>
      <c r="L133" s="3"/>
      <c r="O133" s="227"/>
      <c r="Q133" s="94"/>
      <c r="R133" s="94"/>
      <c r="S133" s="94"/>
      <c r="T133" s="94"/>
    </row>
    <row r="134" ht="15.75" customHeight="1">
      <c r="A134" s="204"/>
      <c r="B134" s="222"/>
      <c r="C134" s="223"/>
      <c r="D134" s="231"/>
      <c r="E134" s="3"/>
      <c r="F134" s="3"/>
      <c r="G134" s="3"/>
      <c r="H134" s="3"/>
      <c r="J134" s="226"/>
      <c r="K134" s="3"/>
      <c r="L134" s="3"/>
      <c r="O134" s="227"/>
      <c r="Q134" s="94"/>
      <c r="R134" s="94"/>
      <c r="S134" s="94"/>
      <c r="T134" s="94"/>
    </row>
    <row r="135" ht="15.75" customHeight="1">
      <c r="A135" s="204"/>
      <c r="B135" s="222"/>
      <c r="C135" s="223"/>
      <c r="D135" s="231"/>
      <c r="E135" s="3"/>
      <c r="F135" s="3"/>
      <c r="G135" s="3"/>
      <c r="H135" s="3"/>
      <c r="J135" s="226"/>
      <c r="K135" s="3"/>
      <c r="L135" s="3"/>
      <c r="O135" s="227"/>
      <c r="Q135" s="94"/>
      <c r="R135" s="94"/>
      <c r="S135" s="94"/>
      <c r="T135" s="94"/>
    </row>
    <row r="136" ht="15.75" customHeight="1">
      <c r="A136" s="204"/>
      <c r="B136" s="222"/>
      <c r="C136" s="223"/>
      <c r="D136" s="231"/>
      <c r="E136" s="3"/>
      <c r="F136" s="3"/>
      <c r="G136" s="3"/>
      <c r="H136" s="3"/>
      <c r="J136" s="226"/>
      <c r="K136" s="3"/>
      <c r="L136" s="3"/>
      <c r="O136" s="227"/>
      <c r="Q136" s="94"/>
      <c r="R136" s="94"/>
      <c r="S136" s="94"/>
      <c r="T136" s="94"/>
    </row>
    <row r="137" ht="15.75" customHeight="1">
      <c r="A137" s="204"/>
      <c r="B137" s="222"/>
      <c r="C137" s="223"/>
      <c r="D137" s="231"/>
      <c r="E137" s="3"/>
      <c r="F137" s="3"/>
      <c r="G137" s="3"/>
      <c r="H137" s="3"/>
      <c r="J137" s="226"/>
      <c r="K137" s="3"/>
      <c r="L137" s="3"/>
      <c r="O137" s="227"/>
      <c r="Q137" s="94"/>
      <c r="R137" s="94"/>
      <c r="S137" s="94"/>
      <c r="T137" s="94"/>
    </row>
    <row r="138" ht="15.75" customHeight="1">
      <c r="A138" s="234"/>
      <c r="B138" s="222"/>
      <c r="C138" s="223"/>
      <c r="D138" s="231"/>
      <c r="E138" s="3"/>
      <c r="F138" s="3"/>
      <c r="G138" s="3"/>
      <c r="H138" s="3"/>
      <c r="J138" s="226"/>
      <c r="K138" s="3"/>
      <c r="L138" s="3"/>
      <c r="O138" s="227"/>
      <c r="Q138" s="94"/>
      <c r="R138" s="94"/>
      <c r="S138" s="94"/>
      <c r="T138" s="94"/>
    </row>
    <row r="139" ht="15.75" customHeight="1">
      <c r="A139" s="234"/>
      <c r="B139" s="222"/>
      <c r="C139" s="223"/>
      <c r="D139" s="231"/>
      <c r="E139" s="3"/>
      <c r="F139" s="3"/>
      <c r="G139" s="3"/>
      <c r="H139" s="3"/>
      <c r="J139" s="226"/>
      <c r="K139" s="3"/>
      <c r="L139" s="3"/>
      <c r="O139" s="227"/>
      <c r="Q139" s="94"/>
      <c r="R139" s="94"/>
      <c r="S139" s="94"/>
      <c r="T139" s="94"/>
    </row>
    <row r="140" ht="15.75" customHeight="1">
      <c r="A140" s="204"/>
      <c r="B140" s="222"/>
      <c r="C140" s="223"/>
      <c r="D140" s="231"/>
      <c r="E140" s="3"/>
      <c r="F140" s="3"/>
      <c r="G140" s="3"/>
      <c r="H140" s="3"/>
      <c r="J140" s="226"/>
      <c r="K140" s="3"/>
      <c r="L140" s="3"/>
      <c r="O140" s="227"/>
      <c r="Q140" s="94"/>
      <c r="R140" s="94"/>
      <c r="S140" s="94"/>
      <c r="T140" s="94"/>
    </row>
    <row r="141" ht="15.75" customHeight="1">
      <c r="A141" s="204"/>
      <c r="B141" s="222"/>
      <c r="C141" s="223"/>
      <c r="D141" s="231"/>
      <c r="E141" s="3"/>
      <c r="F141" s="3"/>
      <c r="G141" s="3"/>
      <c r="H141" s="3"/>
      <c r="J141" s="226"/>
      <c r="K141" s="3"/>
      <c r="L141" s="3"/>
      <c r="O141" s="227"/>
      <c r="Q141" s="94"/>
      <c r="R141" s="94"/>
      <c r="S141" s="94"/>
      <c r="T141" s="94"/>
    </row>
    <row r="142" ht="15.75" customHeight="1">
      <c r="A142" s="204"/>
      <c r="B142" s="222"/>
      <c r="C142" s="223"/>
      <c r="D142" s="231"/>
      <c r="E142" s="3"/>
      <c r="F142" s="3"/>
      <c r="G142" s="3"/>
      <c r="H142" s="3"/>
      <c r="J142" s="226"/>
      <c r="K142" s="3"/>
      <c r="L142" s="3"/>
      <c r="O142" s="227"/>
      <c r="Q142" s="94"/>
      <c r="R142" s="94"/>
      <c r="S142" s="94"/>
      <c r="T142" s="94"/>
    </row>
    <row r="143" ht="15.75" customHeight="1">
      <c r="A143" s="204"/>
      <c r="B143" s="222"/>
      <c r="C143" s="223"/>
      <c r="D143" s="231"/>
      <c r="E143" s="3"/>
      <c r="F143" s="3"/>
      <c r="G143" s="3"/>
      <c r="H143" s="3"/>
      <c r="J143" s="226"/>
      <c r="K143" s="3"/>
      <c r="L143" s="3"/>
      <c r="O143" s="227"/>
      <c r="Q143" s="94"/>
      <c r="R143" s="94"/>
      <c r="S143" s="94"/>
      <c r="T143" s="94"/>
    </row>
    <row r="144" ht="15.75" customHeight="1">
      <c r="A144" s="234"/>
      <c r="B144" s="222"/>
      <c r="C144" s="223"/>
      <c r="D144" s="231"/>
      <c r="E144" s="3"/>
      <c r="F144" s="3"/>
      <c r="G144" s="3"/>
      <c r="H144" s="3"/>
      <c r="J144" s="226"/>
      <c r="K144" s="3"/>
      <c r="L144" s="3"/>
      <c r="O144" s="227"/>
      <c r="Q144" s="94"/>
      <c r="R144" s="94"/>
      <c r="S144" s="94"/>
      <c r="T144" s="94"/>
    </row>
    <row r="145" ht="15.75" customHeight="1">
      <c r="A145" s="234"/>
      <c r="B145" s="222"/>
      <c r="C145" s="223"/>
      <c r="D145" s="231"/>
      <c r="E145" s="3"/>
      <c r="F145" s="3"/>
      <c r="G145" s="3"/>
      <c r="H145" s="3"/>
      <c r="J145" s="226"/>
      <c r="K145" s="3"/>
      <c r="L145" s="3"/>
      <c r="O145" s="227"/>
      <c r="Q145" s="94"/>
      <c r="R145" s="94"/>
      <c r="S145" s="94"/>
      <c r="T145" s="94"/>
    </row>
    <row r="146" ht="15.75" customHeight="1">
      <c r="A146" s="204"/>
      <c r="B146" s="222"/>
      <c r="C146" s="223"/>
      <c r="D146" s="231"/>
      <c r="E146" s="3"/>
      <c r="F146" s="3"/>
      <c r="G146" s="3"/>
      <c r="H146" s="3"/>
      <c r="J146" s="226"/>
      <c r="K146" s="3"/>
      <c r="L146" s="3"/>
      <c r="O146" s="227"/>
      <c r="Q146" s="94"/>
      <c r="R146" s="94"/>
      <c r="S146" s="94"/>
      <c r="T146" s="94"/>
    </row>
    <row r="147" ht="15.75" customHeight="1">
      <c r="A147" s="204"/>
      <c r="B147" s="222"/>
      <c r="C147" s="223"/>
      <c r="D147" s="231"/>
      <c r="E147" s="3"/>
      <c r="F147" s="3"/>
      <c r="G147" s="3"/>
      <c r="H147" s="3"/>
      <c r="J147" s="226"/>
      <c r="K147" s="3"/>
      <c r="L147" s="3"/>
      <c r="O147" s="227"/>
      <c r="Q147" s="94"/>
      <c r="R147" s="94"/>
      <c r="S147" s="94"/>
      <c r="T147" s="94"/>
    </row>
    <row r="148" ht="15.75" customHeight="1">
      <c r="A148" s="204"/>
      <c r="B148" s="222"/>
      <c r="C148" s="223"/>
      <c r="D148" s="231"/>
      <c r="E148" s="3"/>
      <c r="F148" s="3"/>
      <c r="G148" s="3"/>
      <c r="H148" s="3"/>
      <c r="J148" s="226"/>
      <c r="K148" s="3"/>
      <c r="L148" s="3"/>
      <c r="O148" s="227"/>
      <c r="Q148" s="94"/>
      <c r="R148" s="94"/>
      <c r="S148" s="94"/>
      <c r="T148" s="94"/>
    </row>
    <row r="149" ht="15.75" customHeight="1">
      <c r="A149" s="204"/>
      <c r="B149" s="222"/>
      <c r="C149" s="223"/>
      <c r="D149" s="231"/>
      <c r="E149" s="3"/>
      <c r="F149" s="3"/>
      <c r="G149" s="3"/>
      <c r="H149" s="3"/>
      <c r="J149" s="226"/>
      <c r="K149" s="3"/>
      <c r="L149" s="3"/>
      <c r="O149" s="227"/>
      <c r="Q149" s="94"/>
      <c r="R149" s="94"/>
      <c r="S149" s="94"/>
      <c r="T149" s="94"/>
    </row>
    <row r="150" ht="15.75" customHeight="1">
      <c r="A150" s="204"/>
      <c r="B150" s="222"/>
      <c r="C150" s="223"/>
      <c r="D150" s="231"/>
      <c r="E150" s="3"/>
      <c r="F150" s="3"/>
      <c r="G150" s="3"/>
      <c r="H150" s="3"/>
      <c r="J150" s="226"/>
      <c r="K150" s="3"/>
      <c r="L150" s="3"/>
      <c r="O150" s="227"/>
      <c r="Q150" s="94"/>
      <c r="R150" s="94"/>
      <c r="S150" s="94"/>
      <c r="T150" s="94"/>
    </row>
    <row r="151" ht="15.75" customHeight="1">
      <c r="A151" s="204"/>
      <c r="B151" s="222"/>
      <c r="C151" s="223"/>
      <c r="D151" s="231"/>
      <c r="E151" s="3"/>
      <c r="F151" s="3"/>
      <c r="G151" s="3"/>
      <c r="H151" s="3"/>
      <c r="J151" s="226"/>
      <c r="K151" s="3"/>
      <c r="L151" s="3"/>
      <c r="O151" s="227"/>
      <c r="Q151" s="94"/>
      <c r="R151" s="94"/>
      <c r="S151" s="94"/>
      <c r="T151" s="94"/>
    </row>
    <row r="152" ht="15.75" customHeight="1">
      <c r="A152" s="253"/>
      <c r="B152" s="222"/>
      <c r="C152" s="223"/>
      <c r="D152" s="231"/>
      <c r="E152" s="3"/>
      <c r="F152" s="3"/>
      <c r="G152" s="3"/>
      <c r="H152" s="3"/>
      <c r="J152" s="226"/>
      <c r="K152" s="3"/>
      <c r="L152" s="3"/>
      <c r="O152" s="227"/>
      <c r="Q152" s="94"/>
      <c r="R152" s="94"/>
      <c r="S152" s="94"/>
      <c r="T152" s="94"/>
    </row>
    <row r="153" ht="15.75" customHeight="1">
      <c r="A153" s="253"/>
      <c r="B153" s="222"/>
      <c r="C153" s="223"/>
      <c r="D153" s="231"/>
      <c r="E153" s="3"/>
      <c r="F153" s="3"/>
      <c r="G153" s="3"/>
      <c r="H153" s="3"/>
      <c r="J153" s="226"/>
      <c r="K153" s="3"/>
      <c r="L153" s="3"/>
      <c r="O153" s="227"/>
      <c r="Q153" s="94"/>
      <c r="R153" s="94"/>
      <c r="S153" s="94"/>
      <c r="T153" s="94"/>
    </row>
    <row r="154" ht="15.75" customHeight="1">
      <c r="A154" s="204"/>
      <c r="B154" s="222"/>
      <c r="C154" s="223"/>
      <c r="D154" s="231"/>
      <c r="E154" s="3"/>
      <c r="F154" s="3"/>
      <c r="G154" s="3"/>
      <c r="H154" s="3"/>
      <c r="J154" s="226"/>
      <c r="K154" s="3"/>
      <c r="L154" s="3"/>
      <c r="O154" s="227"/>
      <c r="Q154" s="94"/>
      <c r="R154" s="94"/>
      <c r="S154" s="94"/>
      <c r="T154" s="94"/>
    </row>
    <row r="155" ht="15.75" customHeight="1">
      <c r="A155" s="204"/>
      <c r="B155" s="222"/>
      <c r="C155" s="223"/>
      <c r="D155" s="231"/>
      <c r="E155" s="3"/>
      <c r="F155" s="3"/>
      <c r="G155" s="3"/>
      <c r="H155" s="3"/>
      <c r="J155" s="226"/>
      <c r="K155" s="3"/>
      <c r="L155" s="3"/>
      <c r="O155" s="227"/>
      <c r="Q155" s="94"/>
      <c r="R155" s="94"/>
      <c r="S155" s="94"/>
      <c r="T155" s="94"/>
    </row>
    <row r="156" ht="15.75" customHeight="1">
      <c r="A156" s="234"/>
      <c r="B156" s="222"/>
      <c r="C156" s="223"/>
      <c r="D156" s="231"/>
      <c r="E156" s="3"/>
      <c r="F156" s="3"/>
      <c r="G156" s="3"/>
      <c r="H156" s="3"/>
      <c r="J156" s="226"/>
      <c r="K156" s="3"/>
      <c r="L156" s="3"/>
      <c r="O156" s="227"/>
      <c r="Q156" s="94"/>
      <c r="R156" s="94"/>
      <c r="S156" s="94"/>
      <c r="T156" s="94"/>
    </row>
    <row r="157" ht="15.75" customHeight="1">
      <c r="A157" s="234"/>
      <c r="B157" s="222"/>
      <c r="C157" s="223"/>
      <c r="D157" s="231"/>
      <c r="E157" s="3"/>
      <c r="F157" s="3"/>
      <c r="G157" s="3"/>
      <c r="H157" s="3"/>
      <c r="J157" s="226"/>
      <c r="K157" s="3"/>
      <c r="L157" s="3"/>
      <c r="O157" s="227"/>
      <c r="Q157" s="94"/>
      <c r="R157" s="94"/>
      <c r="S157" s="94"/>
      <c r="T157" s="94"/>
    </row>
    <row r="158" ht="15.75" customHeight="1">
      <c r="A158" s="234"/>
      <c r="B158" s="222"/>
      <c r="C158" s="223"/>
      <c r="D158" s="231"/>
      <c r="E158" s="3"/>
      <c r="F158" s="3"/>
      <c r="G158" s="3"/>
      <c r="H158" s="3"/>
      <c r="J158" s="226"/>
      <c r="K158" s="3"/>
      <c r="L158" s="3"/>
      <c r="O158" s="227"/>
      <c r="Q158" s="94"/>
      <c r="R158" s="94"/>
      <c r="S158" s="94"/>
      <c r="T158" s="94"/>
    </row>
    <row r="159" ht="15.75" customHeight="1">
      <c r="A159" s="234"/>
      <c r="B159" s="222"/>
      <c r="C159" s="223"/>
      <c r="D159" s="231"/>
      <c r="E159" s="3"/>
      <c r="F159" s="3"/>
      <c r="G159" s="3"/>
      <c r="H159" s="3"/>
      <c r="J159" s="226"/>
      <c r="K159" s="3"/>
      <c r="L159" s="3"/>
      <c r="O159" s="227"/>
      <c r="Q159" s="94"/>
      <c r="R159" s="94"/>
      <c r="S159" s="94"/>
      <c r="T159" s="94"/>
    </row>
    <row r="160" ht="15.75" customHeight="1">
      <c r="A160" s="204"/>
      <c r="B160" s="222"/>
      <c r="C160" s="206"/>
      <c r="D160" s="231"/>
      <c r="E160" s="3"/>
      <c r="F160" s="3"/>
      <c r="G160" s="3"/>
      <c r="H160" s="3"/>
      <c r="J160" s="226"/>
      <c r="K160" s="3"/>
      <c r="L160" s="3"/>
      <c r="O160" s="227"/>
      <c r="Q160" s="94"/>
      <c r="R160" s="94"/>
      <c r="S160" s="94"/>
      <c r="T160" s="94"/>
    </row>
    <row r="161" ht="15.75" customHeight="1">
      <c r="A161" s="204"/>
      <c r="B161" s="222"/>
      <c r="C161" s="206"/>
      <c r="D161" s="231"/>
      <c r="E161" s="3"/>
      <c r="F161" s="3"/>
      <c r="G161" s="3"/>
      <c r="H161" s="3"/>
      <c r="J161" s="226"/>
      <c r="K161" s="3"/>
      <c r="L161" s="3"/>
      <c r="O161" s="227"/>
      <c r="Q161" s="94"/>
      <c r="R161" s="94"/>
      <c r="S161" s="94"/>
      <c r="T161" s="94"/>
    </row>
    <row r="162" ht="15.75" customHeight="1">
      <c r="A162" s="204"/>
      <c r="B162" s="222"/>
      <c r="C162" s="206"/>
      <c r="D162" s="231"/>
      <c r="E162" s="3"/>
      <c r="F162" s="3"/>
      <c r="G162" s="3"/>
      <c r="H162" s="3"/>
      <c r="J162" s="226"/>
      <c r="K162" s="3"/>
      <c r="L162" s="3"/>
      <c r="O162" s="227"/>
      <c r="Q162" s="94"/>
      <c r="R162" s="94"/>
      <c r="S162" s="94"/>
      <c r="T162" s="94"/>
    </row>
    <row r="163" ht="15.75" customHeight="1">
      <c r="A163" s="204"/>
      <c r="B163" s="222"/>
      <c r="C163" s="206"/>
      <c r="D163" s="231"/>
      <c r="E163" s="3"/>
      <c r="F163" s="3"/>
      <c r="G163" s="3"/>
      <c r="H163" s="3"/>
      <c r="J163" s="226"/>
      <c r="K163" s="3"/>
      <c r="L163" s="3"/>
      <c r="O163" s="227"/>
      <c r="Q163" s="94"/>
      <c r="R163" s="94"/>
      <c r="S163" s="94"/>
      <c r="T163" s="94"/>
    </row>
    <row r="164" ht="15.75" customHeight="1">
      <c r="A164" s="204"/>
      <c r="B164" s="222"/>
      <c r="C164" s="206"/>
      <c r="D164" s="231"/>
      <c r="E164" s="3"/>
      <c r="F164" s="3"/>
      <c r="G164" s="3"/>
      <c r="H164" s="3"/>
      <c r="J164" s="226"/>
      <c r="K164" s="3"/>
      <c r="L164" s="3"/>
      <c r="O164" s="227"/>
      <c r="Q164" s="94"/>
      <c r="R164" s="94"/>
      <c r="S164" s="94"/>
      <c r="T164" s="94"/>
    </row>
    <row r="165" ht="15.75" customHeight="1">
      <c r="A165" s="204"/>
      <c r="B165" s="222"/>
      <c r="C165" s="206"/>
      <c r="D165" s="231"/>
      <c r="E165" s="3"/>
      <c r="F165" s="3"/>
      <c r="G165" s="3"/>
      <c r="H165" s="3"/>
      <c r="J165" s="226"/>
      <c r="K165" s="3"/>
      <c r="L165" s="3"/>
      <c r="O165" s="227"/>
      <c r="Q165" s="94"/>
      <c r="R165" s="94"/>
      <c r="S165" s="94"/>
      <c r="T165" s="94"/>
    </row>
    <row r="166" ht="15.75" customHeight="1">
      <c r="A166" s="204"/>
      <c r="B166" s="222"/>
      <c r="C166" s="206"/>
      <c r="D166" s="231"/>
      <c r="E166" s="3"/>
      <c r="F166" s="3"/>
      <c r="G166" s="3"/>
      <c r="H166" s="3"/>
      <c r="J166" s="226"/>
      <c r="K166" s="3"/>
      <c r="L166" s="3"/>
      <c r="O166" s="227"/>
      <c r="Q166" s="94"/>
      <c r="R166" s="94"/>
      <c r="S166" s="94"/>
      <c r="T166" s="94"/>
    </row>
    <row r="167" ht="15.75" customHeight="1">
      <c r="A167" s="204"/>
      <c r="B167" s="222"/>
      <c r="C167" s="206"/>
      <c r="D167" s="231"/>
      <c r="E167" s="3"/>
      <c r="F167" s="3"/>
      <c r="G167" s="3"/>
      <c r="H167" s="3"/>
      <c r="J167" s="226"/>
      <c r="K167" s="3"/>
      <c r="L167" s="3"/>
      <c r="O167" s="227"/>
      <c r="Q167" s="94"/>
      <c r="R167" s="94"/>
      <c r="S167" s="94"/>
      <c r="T167" s="94"/>
    </row>
    <row r="168" ht="15.75" customHeight="1">
      <c r="A168" s="204"/>
      <c r="B168" s="222"/>
      <c r="C168" s="206"/>
      <c r="D168" s="231"/>
      <c r="E168" s="3"/>
      <c r="F168" s="3"/>
      <c r="G168" s="3"/>
      <c r="H168" s="3"/>
      <c r="J168" s="226"/>
      <c r="K168" s="3"/>
      <c r="L168" s="3"/>
      <c r="O168" s="227"/>
      <c r="Q168" s="94"/>
      <c r="R168" s="94"/>
      <c r="S168" s="94"/>
      <c r="T168" s="94"/>
    </row>
    <row r="169" ht="15.75" customHeight="1">
      <c r="A169" s="204"/>
      <c r="B169" s="222"/>
      <c r="C169" s="206"/>
      <c r="D169" s="231"/>
      <c r="E169" s="3"/>
      <c r="F169" s="3"/>
      <c r="G169" s="3"/>
      <c r="H169" s="3"/>
      <c r="J169" s="226"/>
      <c r="K169" s="3"/>
      <c r="L169" s="3"/>
      <c r="O169" s="227"/>
      <c r="Q169" s="94"/>
      <c r="R169" s="94"/>
      <c r="S169" s="94"/>
      <c r="T169" s="94"/>
    </row>
    <row r="170" ht="15.75" customHeight="1">
      <c r="A170" s="204"/>
      <c r="B170" s="222"/>
      <c r="C170" s="206"/>
      <c r="D170" s="231"/>
      <c r="E170" s="3"/>
      <c r="F170" s="3"/>
      <c r="G170" s="3"/>
      <c r="H170" s="3"/>
      <c r="J170" s="226"/>
      <c r="K170" s="3"/>
      <c r="L170" s="3"/>
      <c r="O170" s="227"/>
      <c r="Q170" s="94"/>
      <c r="R170" s="94"/>
      <c r="S170" s="94"/>
      <c r="T170" s="94"/>
    </row>
    <row r="171" ht="15.75" customHeight="1">
      <c r="A171" s="204"/>
      <c r="B171" s="222"/>
      <c r="C171" s="206"/>
      <c r="D171" s="231"/>
      <c r="E171" s="3"/>
      <c r="F171" s="3"/>
      <c r="G171" s="3"/>
      <c r="H171" s="3"/>
      <c r="J171" s="226"/>
      <c r="K171" s="3"/>
      <c r="L171" s="3"/>
      <c r="O171" s="227"/>
      <c r="Q171" s="94"/>
      <c r="R171" s="94"/>
      <c r="S171" s="94"/>
      <c r="T171" s="94"/>
    </row>
    <row r="172" ht="15.75" customHeight="1">
      <c r="A172" s="204"/>
      <c r="B172" s="222"/>
      <c r="C172" s="206"/>
      <c r="D172" s="231"/>
      <c r="E172" s="3"/>
      <c r="F172" s="3"/>
      <c r="G172" s="3"/>
      <c r="H172" s="3"/>
      <c r="J172" s="226"/>
      <c r="K172" s="3"/>
      <c r="L172" s="3"/>
      <c r="O172" s="227"/>
      <c r="Q172" s="94"/>
      <c r="R172" s="94"/>
      <c r="S172" s="94"/>
      <c r="T172" s="94"/>
    </row>
    <row r="173" ht="15.75" customHeight="1">
      <c r="A173" s="204"/>
      <c r="B173" s="222"/>
      <c r="C173" s="206"/>
      <c r="D173" s="231"/>
      <c r="E173" s="3"/>
      <c r="F173" s="3"/>
      <c r="G173" s="3"/>
      <c r="H173" s="3"/>
      <c r="J173" s="226"/>
      <c r="K173" s="3"/>
      <c r="L173" s="3"/>
      <c r="O173" s="227"/>
      <c r="Q173" s="94"/>
      <c r="R173" s="94"/>
      <c r="S173" s="94"/>
      <c r="T173" s="94"/>
    </row>
    <row r="174" ht="15.75" customHeight="1">
      <c r="A174" s="204"/>
      <c r="B174" s="222"/>
      <c r="C174" s="223"/>
      <c r="D174" s="231"/>
      <c r="E174" s="3"/>
      <c r="F174" s="3"/>
      <c r="G174" s="3"/>
      <c r="H174" s="3"/>
      <c r="J174" s="226"/>
      <c r="K174" s="3"/>
      <c r="L174" s="3"/>
      <c r="O174" s="227"/>
      <c r="Q174" s="94"/>
      <c r="R174" s="94"/>
      <c r="S174" s="94"/>
      <c r="T174" s="94"/>
    </row>
    <row r="175" ht="15.75" customHeight="1">
      <c r="A175" s="204"/>
      <c r="B175" s="222"/>
      <c r="C175" s="206"/>
      <c r="D175" s="231"/>
      <c r="E175" s="3"/>
      <c r="F175" s="3"/>
      <c r="G175" s="3"/>
      <c r="H175" s="3"/>
      <c r="J175" s="226"/>
      <c r="K175" s="3"/>
      <c r="L175" s="3"/>
      <c r="O175" s="227"/>
      <c r="Q175" s="94"/>
      <c r="R175" s="94"/>
      <c r="S175" s="94"/>
      <c r="T175" s="94"/>
    </row>
    <row r="176" ht="15.75" customHeight="1">
      <c r="A176" s="204"/>
      <c r="B176" s="222"/>
      <c r="C176" s="206"/>
      <c r="D176" s="231"/>
      <c r="E176" s="3"/>
      <c r="F176" s="3"/>
      <c r="G176" s="3"/>
      <c r="H176" s="3"/>
      <c r="J176" s="226"/>
      <c r="K176" s="3"/>
      <c r="L176" s="3"/>
      <c r="O176" s="227"/>
      <c r="Q176" s="94"/>
      <c r="R176" s="94"/>
      <c r="S176" s="94"/>
      <c r="T176" s="94"/>
    </row>
    <row r="177" ht="15.75" customHeight="1">
      <c r="A177" s="204"/>
      <c r="B177" s="222"/>
      <c r="C177" s="206"/>
      <c r="D177" s="231"/>
      <c r="E177" s="3"/>
      <c r="F177" s="3"/>
      <c r="G177" s="3"/>
      <c r="H177" s="3"/>
      <c r="J177" s="226"/>
      <c r="K177" s="3"/>
      <c r="L177" s="3"/>
      <c r="O177" s="227"/>
      <c r="Q177" s="94"/>
      <c r="R177" s="94"/>
      <c r="S177" s="94"/>
      <c r="T177" s="94"/>
    </row>
    <row r="178" ht="15.75" customHeight="1">
      <c r="A178" s="204"/>
      <c r="B178" s="222"/>
      <c r="C178" s="206"/>
      <c r="D178" s="231"/>
      <c r="E178" s="3"/>
      <c r="F178" s="3"/>
      <c r="G178" s="3"/>
      <c r="H178" s="3"/>
      <c r="J178" s="226"/>
      <c r="K178" s="3"/>
      <c r="L178" s="3"/>
      <c r="O178" s="227"/>
      <c r="Q178" s="94"/>
      <c r="R178" s="94"/>
      <c r="S178" s="94"/>
      <c r="T178" s="94"/>
    </row>
    <row r="179" ht="15.75" customHeight="1">
      <c r="A179" s="204"/>
      <c r="B179" s="222"/>
      <c r="C179" s="206"/>
      <c r="D179" s="231"/>
      <c r="E179" s="3"/>
      <c r="F179" s="3"/>
      <c r="G179" s="3"/>
      <c r="H179" s="3"/>
      <c r="J179" s="226"/>
      <c r="K179" s="3"/>
      <c r="L179" s="3"/>
      <c r="O179" s="227"/>
      <c r="Q179" s="94"/>
      <c r="R179" s="94"/>
      <c r="S179" s="94"/>
      <c r="T179" s="94"/>
    </row>
    <row r="180" ht="15.75" customHeight="1">
      <c r="A180" s="204"/>
      <c r="B180" s="222"/>
      <c r="C180" s="206"/>
      <c r="D180" s="231"/>
      <c r="E180" s="3"/>
      <c r="F180" s="3"/>
      <c r="G180" s="3"/>
      <c r="H180" s="3"/>
      <c r="J180" s="226"/>
      <c r="K180" s="3"/>
      <c r="L180" s="3"/>
      <c r="O180" s="227"/>
      <c r="Q180" s="94"/>
      <c r="R180" s="94"/>
      <c r="S180" s="94"/>
      <c r="T180" s="94"/>
    </row>
    <row r="181" ht="15.75" customHeight="1">
      <c r="A181" s="204"/>
      <c r="B181" s="222"/>
      <c r="C181" s="206"/>
      <c r="D181" s="231"/>
      <c r="E181" s="3"/>
      <c r="F181" s="3"/>
      <c r="G181" s="3"/>
      <c r="H181" s="3"/>
      <c r="J181" s="226"/>
      <c r="K181" s="3"/>
      <c r="L181" s="3"/>
      <c r="O181" s="227"/>
      <c r="Q181" s="94"/>
      <c r="R181" s="94"/>
      <c r="S181" s="94"/>
      <c r="T181" s="94"/>
    </row>
    <row r="182" ht="15.75" customHeight="1">
      <c r="A182" s="204"/>
      <c r="B182" s="222"/>
      <c r="C182" s="206"/>
      <c r="D182" s="231"/>
      <c r="E182" s="3"/>
      <c r="F182" s="3"/>
      <c r="G182" s="3"/>
      <c r="H182" s="3"/>
      <c r="J182" s="226"/>
      <c r="K182" s="3"/>
      <c r="L182" s="3"/>
      <c r="O182" s="227"/>
      <c r="Q182" s="94"/>
      <c r="R182" s="94"/>
      <c r="S182" s="94"/>
      <c r="T182" s="94"/>
    </row>
    <row r="183" ht="15.75" customHeight="1">
      <c r="A183" s="204"/>
      <c r="B183" s="222"/>
      <c r="C183" s="206"/>
      <c r="D183" s="207"/>
      <c r="E183" s="3"/>
      <c r="F183" s="3"/>
      <c r="G183" s="3"/>
      <c r="H183" s="3"/>
      <c r="J183" s="226"/>
      <c r="K183" s="3"/>
      <c r="L183" s="3"/>
      <c r="O183" s="227"/>
      <c r="Q183" s="94"/>
      <c r="R183" s="94"/>
      <c r="S183" s="94"/>
      <c r="T183" s="94"/>
    </row>
    <row r="184" ht="15.75" customHeight="1">
      <c r="A184" s="204"/>
      <c r="B184" s="222"/>
      <c r="C184" s="206"/>
      <c r="D184" s="207"/>
      <c r="E184" s="3"/>
      <c r="F184" s="3"/>
      <c r="G184" s="3"/>
      <c r="H184" s="3"/>
      <c r="J184" s="226"/>
      <c r="K184" s="3"/>
      <c r="L184" s="3"/>
      <c r="O184" s="227"/>
      <c r="Q184" s="94"/>
      <c r="R184" s="94"/>
      <c r="S184" s="94"/>
      <c r="T184" s="94"/>
    </row>
    <row r="185" ht="15.75" customHeight="1">
      <c r="A185" s="204"/>
      <c r="B185" s="222"/>
      <c r="C185" s="206"/>
      <c r="D185" s="207"/>
      <c r="E185" s="3"/>
      <c r="F185" s="3"/>
      <c r="G185" s="3"/>
      <c r="H185" s="3"/>
      <c r="J185" s="226"/>
      <c r="K185" s="3"/>
      <c r="L185" s="3"/>
      <c r="O185" s="227"/>
      <c r="Q185" s="94"/>
      <c r="R185" s="94"/>
      <c r="S185" s="94"/>
      <c r="T185" s="94"/>
    </row>
    <row r="186" ht="15.75" customHeight="1">
      <c r="A186" s="204"/>
      <c r="B186" s="222"/>
      <c r="C186" s="206"/>
      <c r="D186" s="207"/>
      <c r="E186" s="3"/>
      <c r="F186" s="3"/>
      <c r="G186" s="3"/>
      <c r="H186" s="3"/>
      <c r="J186" s="226"/>
      <c r="K186" s="3"/>
      <c r="L186" s="3"/>
      <c r="O186" s="227"/>
      <c r="Q186" s="94"/>
      <c r="R186" s="94"/>
      <c r="S186" s="94"/>
      <c r="T186" s="94"/>
    </row>
    <row r="187" ht="15.75" customHeight="1">
      <c r="A187" s="204"/>
      <c r="B187" s="222"/>
      <c r="C187" s="206"/>
      <c r="D187" s="207"/>
      <c r="E187" s="3"/>
      <c r="F187" s="3"/>
      <c r="G187" s="3"/>
      <c r="H187" s="3"/>
      <c r="J187" s="226"/>
      <c r="K187" s="3"/>
      <c r="L187" s="3"/>
      <c r="O187" s="227"/>
      <c r="Q187" s="94"/>
      <c r="R187" s="94"/>
      <c r="S187" s="94"/>
      <c r="T187" s="94"/>
    </row>
    <row r="188" ht="15.75" customHeight="1">
      <c r="A188" s="204"/>
      <c r="B188" s="222"/>
      <c r="C188" s="206"/>
      <c r="D188" s="207"/>
      <c r="E188" s="3"/>
      <c r="F188" s="3"/>
      <c r="G188" s="3"/>
      <c r="H188" s="3"/>
      <c r="J188" s="226"/>
      <c r="K188" s="3"/>
      <c r="L188" s="3"/>
      <c r="O188" s="227"/>
      <c r="Q188" s="94"/>
      <c r="R188" s="94"/>
      <c r="S188" s="94"/>
      <c r="T188" s="94"/>
    </row>
    <row r="189" ht="15.75" customHeight="1">
      <c r="A189" s="204"/>
      <c r="B189" s="222"/>
      <c r="C189" s="206"/>
      <c r="D189" s="207"/>
      <c r="E189" s="3"/>
      <c r="F189" s="3"/>
      <c r="G189" s="3"/>
      <c r="H189" s="3"/>
      <c r="J189" s="226"/>
      <c r="K189" s="3"/>
      <c r="L189" s="3"/>
      <c r="O189" s="227"/>
      <c r="Q189" s="94"/>
      <c r="R189" s="94"/>
      <c r="S189" s="94"/>
      <c r="T189" s="94"/>
    </row>
    <row r="190" ht="15.75" customHeight="1">
      <c r="A190" s="204"/>
      <c r="B190" s="222"/>
      <c r="C190" s="206"/>
      <c r="D190" s="207"/>
      <c r="E190" s="3"/>
      <c r="F190" s="3"/>
      <c r="G190" s="3"/>
      <c r="H190" s="3"/>
      <c r="J190" s="226"/>
      <c r="K190" s="3"/>
      <c r="L190" s="3"/>
      <c r="O190" s="227"/>
      <c r="Q190" s="94"/>
      <c r="R190" s="94"/>
      <c r="S190" s="94"/>
      <c r="T190" s="94"/>
    </row>
    <row r="191" ht="15.75" customHeight="1">
      <c r="A191" s="204"/>
      <c r="B191" s="222"/>
      <c r="C191" s="206"/>
      <c r="D191" s="207"/>
      <c r="E191" s="3"/>
      <c r="F191" s="3"/>
      <c r="G191" s="3"/>
      <c r="H191" s="3"/>
      <c r="J191" s="226"/>
      <c r="K191" s="3"/>
      <c r="L191" s="3"/>
      <c r="O191" s="227"/>
      <c r="Q191" s="94"/>
      <c r="R191" s="94"/>
      <c r="S191" s="94"/>
      <c r="T191" s="94"/>
    </row>
    <row r="192" ht="15.75" customHeight="1">
      <c r="A192" s="204"/>
      <c r="B192" s="222"/>
      <c r="C192" s="206"/>
      <c r="D192" s="207"/>
      <c r="E192" s="3"/>
      <c r="F192" s="3"/>
      <c r="G192" s="3"/>
      <c r="H192" s="3"/>
      <c r="J192" s="226"/>
      <c r="K192" s="3"/>
      <c r="L192" s="3"/>
      <c r="O192" s="227"/>
      <c r="Q192" s="94"/>
      <c r="R192" s="94"/>
      <c r="S192" s="94"/>
      <c r="T192" s="94"/>
    </row>
    <row r="193" ht="15.75" customHeight="1">
      <c r="A193" s="204"/>
      <c r="B193" s="222"/>
      <c r="C193" s="206"/>
      <c r="D193" s="207"/>
      <c r="E193" s="3"/>
      <c r="F193" s="3"/>
      <c r="G193" s="3"/>
      <c r="H193" s="3"/>
      <c r="J193" s="226"/>
      <c r="K193" s="3"/>
      <c r="L193" s="3"/>
      <c r="O193" s="227"/>
      <c r="Q193" s="94"/>
      <c r="R193" s="94"/>
      <c r="S193" s="94"/>
      <c r="T193" s="94"/>
    </row>
    <row r="194" ht="15.75" customHeight="1">
      <c r="A194" s="204"/>
      <c r="B194" s="222"/>
      <c r="C194" s="206"/>
      <c r="D194" s="207"/>
      <c r="E194" s="3"/>
      <c r="F194" s="3"/>
      <c r="G194" s="3"/>
      <c r="H194" s="3"/>
      <c r="J194" s="226"/>
      <c r="K194" s="3"/>
      <c r="L194" s="3"/>
      <c r="O194" s="227"/>
      <c r="Q194" s="94"/>
      <c r="R194" s="94"/>
      <c r="S194" s="94"/>
      <c r="T194" s="94"/>
    </row>
    <row r="195" ht="15.75" customHeight="1">
      <c r="A195" s="204"/>
      <c r="B195" s="222"/>
      <c r="C195" s="223"/>
      <c r="D195" s="231"/>
      <c r="E195" s="3"/>
      <c r="F195" s="3"/>
      <c r="G195" s="3"/>
      <c r="H195" s="3"/>
      <c r="J195" s="226"/>
      <c r="K195" s="3"/>
      <c r="L195" s="3"/>
      <c r="O195" s="227"/>
      <c r="Q195" s="94"/>
      <c r="R195" s="94"/>
      <c r="S195" s="94"/>
      <c r="T195" s="94"/>
    </row>
    <row r="196" ht="15.75" customHeight="1">
      <c r="A196" s="204"/>
      <c r="B196" s="222"/>
      <c r="C196" s="223"/>
      <c r="D196" s="231"/>
      <c r="E196" s="3"/>
      <c r="F196" s="3"/>
      <c r="G196" s="3"/>
      <c r="H196" s="3"/>
      <c r="J196" s="226"/>
      <c r="K196" s="3"/>
      <c r="L196" s="3"/>
      <c r="O196" s="227"/>
      <c r="Q196" s="94"/>
      <c r="R196" s="94"/>
      <c r="S196" s="94"/>
      <c r="T196" s="94"/>
    </row>
    <row r="197" ht="15.75" customHeight="1">
      <c r="A197" s="204"/>
      <c r="B197" s="222"/>
      <c r="C197" s="206"/>
      <c r="D197" s="207"/>
      <c r="E197" s="3"/>
      <c r="F197" s="3"/>
      <c r="G197" s="3"/>
      <c r="H197" s="3"/>
      <c r="J197" s="226"/>
      <c r="K197" s="3"/>
      <c r="L197" s="3"/>
      <c r="O197" s="227"/>
      <c r="Q197" s="94"/>
      <c r="R197" s="94"/>
      <c r="S197" s="94"/>
      <c r="T197" s="94"/>
    </row>
    <row r="198" ht="15.75" customHeight="1">
      <c r="A198" s="204"/>
      <c r="B198" s="222"/>
      <c r="C198" s="206"/>
      <c r="D198" s="207"/>
      <c r="E198" s="3"/>
      <c r="F198" s="3"/>
      <c r="G198" s="3"/>
      <c r="H198" s="3"/>
      <c r="J198" s="226"/>
      <c r="K198" s="3"/>
      <c r="L198" s="3"/>
      <c r="O198" s="227"/>
      <c r="Q198" s="94"/>
      <c r="R198" s="94"/>
      <c r="S198" s="94"/>
      <c r="T198" s="94"/>
    </row>
    <row r="199" ht="15.75" customHeight="1">
      <c r="A199" s="204"/>
      <c r="B199" s="222"/>
      <c r="C199" s="206"/>
      <c r="D199" s="207"/>
      <c r="E199" s="3"/>
      <c r="F199" s="3"/>
      <c r="G199" s="3"/>
      <c r="H199" s="3"/>
      <c r="J199" s="226"/>
      <c r="K199" s="3"/>
      <c r="L199" s="3"/>
      <c r="O199" s="227"/>
      <c r="Q199" s="94"/>
      <c r="R199" s="94"/>
      <c r="S199" s="94"/>
      <c r="T199" s="94"/>
    </row>
    <row r="200" ht="15.75" customHeight="1">
      <c r="A200" s="204"/>
      <c r="B200" s="222"/>
      <c r="C200" s="206"/>
      <c r="D200" s="207"/>
      <c r="E200" s="3"/>
      <c r="F200" s="3"/>
      <c r="G200" s="3"/>
      <c r="H200" s="3"/>
      <c r="J200" s="226"/>
      <c r="K200" s="3"/>
      <c r="L200" s="3"/>
      <c r="O200" s="227"/>
      <c r="Q200" s="94"/>
      <c r="R200" s="94"/>
      <c r="S200" s="94"/>
      <c r="T200" s="94"/>
    </row>
    <row r="201" ht="15.75" customHeight="1">
      <c r="A201" s="204"/>
      <c r="B201" s="222"/>
      <c r="C201" s="206"/>
      <c r="D201" s="207"/>
      <c r="E201" s="3"/>
      <c r="F201" s="3"/>
      <c r="G201" s="3"/>
      <c r="H201" s="3"/>
      <c r="J201" s="226"/>
      <c r="K201" s="3"/>
      <c r="L201" s="3"/>
      <c r="O201" s="227"/>
      <c r="Q201" s="94"/>
      <c r="R201" s="94"/>
      <c r="S201" s="94"/>
      <c r="T201" s="94"/>
    </row>
    <row r="202" ht="15.75" customHeight="1">
      <c r="A202" s="204"/>
      <c r="B202" s="222"/>
      <c r="C202" s="206"/>
      <c r="D202" s="207"/>
      <c r="E202" s="3"/>
      <c r="F202" s="3"/>
      <c r="G202" s="3"/>
      <c r="H202" s="3"/>
      <c r="J202" s="226"/>
      <c r="K202" s="3"/>
      <c r="L202" s="3"/>
      <c r="O202" s="227"/>
      <c r="Q202" s="94"/>
      <c r="R202" s="94"/>
      <c r="S202" s="94"/>
      <c r="T202" s="94"/>
    </row>
    <row r="203" ht="15.75" customHeight="1">
      <c r="A203" s="204"/>
      <c r="B203" s="222"/>
      <c r="C203" s="206"/>
      <c r="D203" s="207"/>
      <c r="E203" s="3"/>
      <c r="F203" s="3"/>
      <c r="G203" s="3"/>
      <c r="H203" s="3"/>
      <c r="J203" s="226"/>
      <c r="K203" s="3"/>
      <c r="L203" s="3"/>
      <c r="O203" s="227"/>
      <c r="Q203" s="94"/>
      <c r="R203" s="94"/>
      <c r="S203" s="94"/>
      <c r="T203" s="94"/>
    </row>
    <row r="204" ht="15.75" customHeight="1">
      <c r="A204" s="204"/>
      <c r="B204" s="222"/>
      <c r="C204" s="206"/>
      <c r="D204" s="207"/>
      <c r="E204" s="3"/>
      <c r="F204" s="3"/>
      <c r="G204" s="3"/>
      <c r="H204" s="3"/>
      <c r="J204" s="226"/>
      <c r="K204" s="3"/>
      <c r="L204" s="3"/>
      <c r="O204" s="227"/>
      <c r="Q204" s="94"/>
      <c r="R204" s="94"/>
      <c r="S204" s="94"/>
      <c r="T204" s="94"/>
    </row>
    <row r="205" ht="15.75" customHeight="1">
      <c r="A205" s="204"/>
      <c r="B205" s="222"/>
      <c r="C205" s="206"/>
      <c r="D205" s="207"/>
      <c r="E205" s="3"/>
      <c r="F205" s="3"/>
      <c r="G205" s="3"/>
      <c r="H205" s="3"/>
      <c r="J205" s="226"/>
      <c r="K205" s="3"/>
      <c r="L205" s="3"/>
      <c r="O205" s="227"/>
      <c r="Q205" s="94"/>
      <c r="R205" s="94"/>
      <c r="S205" s="94"/>
      <c r="T205" s="94"/>
    </row>
    <row r="206" ht="15.75" customHeight="1">
      <c r="A206" s="204"/>
      <c r="B206" s="222"/>
      <c r="C206" s="206"/>
      <c r="D206" s="207"/>
      <c r="E206" s="3"/>
      <c r="F206" s="3"/>
      <c r="G206" s="3"/>
      <c r="H206" s="3"/>
      <c r="J206" s="226"/>
      <c r="K206" s="3"/>
      <c r="L206" s="3"/>
      <c r="O206" s="227"/>
      <c r="Q206" s="94"/>
      <c r="R206" s="94"/>
      <c r="S206" s="94"/>
      <c r="T206" s="94"/>
    </row>
    <row r="207" ht="15.75" customHeight="1">
      <c r="A207" s="204"/>
      <c r="B207" s="222"/>
      <c r="C207" s="206"/>
      <c r="D207" s="207"/>
      <c r="E207" s="3"/>
      <c r="F207" s="3"/>
      <c r="G207" s="3"/>
      <c r="H207" s="3"/>
      <c r="J207" s="226"/>
      <c r="K207" s="3"/>
      <c r="L207" s="3"/>
      <c r="O207" s="227"/>
      <c r="Q207" s="94"/>
      <c r="R207" s="94"/>
      <c r="S207" s="94"/>
      <c r="T207" s="94"/>
    </row>
    <row r="208" ht="15.75" customHeight="1">
      <c r="A208" s="204"/>
      <c r="B208" s="222"/>
      <c r="C208" s="206"/>
      <c r="D208" s="207"/>
      <c r="E208" s="3"/>
      <c r="F208" s="3"/>
      <c r="G208" s="3"/>
      <c r="H208" s="3"/>
      <c r="J208" s="226"/>
      <c r="K208" s="3"/>
      <c r="L208" s="3"/>
      <c r="O208" s="227"/>
      <c r="Q208" s="94"/>
      <c r="R208" s="94"/>
      <c r="S208" s="94"/>
      <c r="T208" s="94"/>
    </row>
    <row r="209" ht="15.75" customHeight="1">
      <c r="A209" s="204"/>
      <c r="B209" s="222"/>
      <c r="C209" s="206"/>
      <c r="D209" s="207"/>
      <c r="E209" s="3"/>
      <c r="F209" s="3"/>
      <c r="G209" s="3"/>
      <c r="H209" s="3"/>
      <c r="J209" s="226"/>
      <c r="K209" s="3"/>
      <c r="L209" s="3"/>
      <c r="O209" s="227"/>
      <c r="Q209" s="94"/>
      <c r="R209" s="94"/>
      <c r="S209" s="94"/>
      <c r="T209" s="94"/>
    </row>
    <row r="210" ht="15.75" customHeight="1">
      <c r="A210" s="204"/>
      <c r="B210" s="222"/>
      <c r="C210" s="206"/>
      <c r="D210" s="207"/>
      <c r="E210" s="3"/>
      <c r="F210" s="3"/>
      <c r="G210" s="3"/>
      <c r="H210" s="3"/>
      <c r="J210" s="226"/>
      <c r="K210" s="3"/>
      <c r="L210" s="3"/>
      <c r="O210" s="227"/>
      <c r="Q210" s="94"/>
      <c r="R210" s="94"/>
      <c r="S210" s="94"/>
      <c r="T210" s="94"/>
    </row>
    <row r="211" ht="15.75" customHeight="1">
      <c r="A211" s="204"/>
      <c r="B211" s="222"/>
      <c r="C211" s="206"/>
      <c r="D211" s="207"/>
      <c r="E211" s="3"/>
      <c r="F211" s="3"/>
      <c r="G211" s="3"/>
      <c r="H211" s="3"/>
      <c r="J211" s="226"/>
      <c r="K211" s="3"/>
      <c r="L211" s="3"/>
      <c r="O211" s="227"/>
      <c r="Q211" s="94"/>
      <c r="R211" s="94"/>
      <c r="S211" s="94"/>
      <c r="T211" s="94"/>
    </row>
    <row r="212" ht="15.75" customHeight="1">
      <c r="A212" s="204"/>
      <c r="B212" s="222"/>
      <c r="C212" s="206"/>
      <c r="D212" s="207"/>
      <c r="E212" s="3"/>
      <c r="F212" s="3"/>
      <c r="G212" s="3"/>
      <c r="H212" s="3"/>
      <c r="J212" s="226"/>
      <c r="K212" s="3"/>
      <c r="L212" s="3"/>
      <c r="O212" s="227"/>
      <c r="Q212" s="94"/>
      <c r="R212" s="94"/>
      <c r="S212" s="94"/>
      <c r="T212" s="94"/>
    </row>
    <row r="213" ht="15.75" customHeight="1">
      <c r="A213" s="204"/>
      <c r="B213" s="222"/>
      <c r="C213" s="206"/>
      <c r="D213" s="207"/>
      <c r="E213" s="3"/>
      <c r="F213" s="3"/>
      <c r="G213" s="3"/>
      <c r="H213" s="3"/>
      <c r="J213" s="226"/>
      <c r="K213" s="3"/>
      <c r="L213" s="3"/>
      <c r="O213" s="227"/>
      <c r="Q213" s="94"/>
      <c r="R213" s="94"/>
      <c r="S213" s="94"/>
      <c r="T213" s="94"/>
    </row>
    <row r="214" ht="15.75" customHeight="1">
      <c r="A214" s="204"/>
      <c r="B214" s="222"/>
      <c r="C214" s="206"/>
      <c r="D214" s="207"/>
      <c r="E214" s="3"/>
      <c r="F214" s="3"/>
      <c r="G214" s="3"/>
      <c r="H214" s="3"/>
      <c r="J214" s="226"/>
      <c r="K214" s="3"/>
      <c r="L214" s="3"/>
      <c r="O214" s="227"/>
      <c r="Q214" s="94"/>
      <c r="R214" s="94"/>
      <c r="S214" s="94"/>
      <c r="T214" s="94"/>
    </row>
    <row r="215" ht="15.75" customHeight="1">
      <c r="A215" s="204"/>
      <c r="B215" s="222"/>
      <c r="C215" s="206"/>
      <c r="D215" s="207"/>
      <c r="E215" s="3"/>
      <c r="F215" s="3"/>
      <c r="G215" s="3"/>
      <c r="H215" s="3"/>
      <c r="J215" s="226"/>
      <c r="K215" s="3"/>
      <c r="L215" s="3"/>
      <c r="O215" s="227"/>
      <c r="Q215" s="94"/>
      <c r="R215" s="94"/>
      <c r="S215" s="94"/>
      <c r="T215" s="94"/>
    </row>
    <row r="216" ht="15.75" customHeight="1">
      <c r="A216" s="204"/>
      <c r="B216" s="222"/>
      <c r="C216" s="206"/>
      <c r="D216" s="207"/>
      <c r="E216" s="3"/>
      <c r="F216" s="3"/>
      <c r="G216" s="3"/>
      <c r="H216" s="3"/>
      <c r="J216" s="226"/>
      <c r="K216" s="3"/>
      <c r="L216" s="3"/>
      <c r="O216" s="227"/>
      <c r="Q216" s="94"/>
      <c r="R216" s="94"/>
      <c r="S216" s="94"/>
      <c r="T216" s="94"/>
    </row>
    <row r="217" ht="15.75" customHeight="1">
      <c r="A217" s="204"/>
      <c r="B217" s="222"/>
      <c r="C217" s="206"/>
      <c r="D217" s="207"/>
      <c r="E217" s="3"/>
      <c r="F217" s="3"/>
      <c r="G217" s="3"/>
      <c r="H217" s="3"/>
      <c r="J217" s="226"/>
      <c r="K217" s="3"/>
      <c r="L217" s="3"/>
      <c r="O217" s="227"/>
      <c r="Q217" s="94"/>
      <c r="R217" s="94"/>
      <c r="S217" s="94"/>
      <c r="T217" s="94"/>
    </row>
    <row r="218" ht="15.75" customHeight="1">
      <c r="A218" s="204"/>
      <c r="B218" s="222"/>
      <c r="C218" s="206"/>
      <c r="D218" s="207"/>
      <c r="E218" s="3"/>
      <c r="F218" s="3"/>
      <c r="G218" s="3"/>
      <c r="H218" s="3"/>
      <c r="J218" s="226"/>
      <c r="K218" s="3"/>
      <c r="L218" s="3"/>
      <c r="O218" s="227"/>
      <c r="Q218" s="94"/>
      <c r="R218" s="94"/>
      <c r="S218" s="94"/>
      <c r="T218" s="94"/>
    </row>
    <row r="219" ht="15.75" customHeight="1">
      <c r="A219" s="204"/>
      <c r="B219" s="222"/>
      <c r="C219" s="206"/>
      <c r="D219" s="207"/>
      <c r="E219" s="3"/>
      <c r="F219" s="3"/>
      <c r="G219" s="3"/>
      <c r="H219" s="3"/>
      <c r="J219" s="226"/>
      <c r="K219" s="3"/>
      <c r="L219" s="3"/>
      <c r="O219" s="227"/>
      <c r="Q219" s="94"/>
      <c r="R219" s="94"/>
      <c r="S219" s="94"/>
      <c r="T219" s="94"/>
    </row>
    <row r="220" ht="15.75" customHeight="1">
      <c r="A220" s="204"/>
      <c r="B220" s="222"/>
      <c r="C220" s="206"/>
      <c r="D220" s="207"/>
      <c r="E220" s="3"/>
      <c r="F220" s="3"/>
      <c r="G220" s="3"/>
      <c r="H220" s="3"/>
      <c r="J220" s="226"/>
      <c r="K220" s="3"/>
      <c r="L220" s="3"/>
      <c r="O220" s="227"/>
      <c r="Q220" s="94"/>
      <c r="R220" s="94"/>
      <c r="S220" s="94"/>
      <c r="T220" s="94"/>
    </row>
    <row r="221" ht="15.75" customHeight="1">
      <c r="A221" s="204"/>
      <c r="B221" s="222"/>
      <c r="C221" s="206"/>
      <c r="D221" s="207"/>
      <c r="E221" s="3"/>
      <c r="F221" s="3"/>
      <c r="G221" s="3"/>
      <c r="H221" s="3"/>
      <c r="J221" s="226"/>
      <c r="K221" s="3"/>
      <c r="L221" s="3"/>
      <c r="O221" s="227"/>
      <c r="Q221" s="94"/>
      <c r="R221" s="94"/>
      <c r="S221" s="94"/>
      <c r="T221" s="94"/>
    </row>
    <row r="222" ht="15.75" customHeight="1">
      <c r="A222" s="204"/>
      <c r="B222" s="222"/>
      <c r="C222" s="206"/>
      <c r="D222" s="207"/>
      <c r="E222" s="3"/>
      <c r="F222" s="3"/>
      <c r="G222" s="3"/>
      <c r="H222" s="3"/>
      <c r="J222" s="226"/>
      <c r="K222" s="3"/>
      <c r="L222" s="3"/>
      <c r="O222" s="227"/>
      <c r="Q222" s="94"/>
      <c r="R222" s="94"/>
      <c r="S222" s="94"/>
      <c r="T222" s="94"/>
    </row>
    <row r="223" ht="15.75" customHeight="1">
      <c r="A223" s="204"/>
      <c r="B223" s="222"/>
      <c r="C223" s="206"/>
      <c r="D223" s="207"/>
      <c r="E223" s="3"/>
      <c r="F223" s="3"/>
      <c r="G223" s="3"/>
      <c r="H223" s="3"/>
      <c r="J223" s="226"/>
      <c r="K223" s="3"/>
      <c r="L223" s="3"/>
      <c r="O223" s="227"/>
      <c r="Q223" s="94"/>
      <c r="R223" s="94"/>
      <c r="S223" s="94"/>
      <c r="T223" s="94"/>
    </row>
    <row r="224" ht="15.75" customHeight="1">
      <c r="A224" s="204"/>
      <c r="B224" s="222"/>
      <c r="C224" s="206"/>
      <c r="D224" s="207"/>
      <c r="E224" s="3"/>
      <c r="F224" s="3"/>
      <c r="G224" s="3"/>
      <c r="H224" s="3"/>
      <c r="J224" s="226"/>
      <c r="K224" s="3"/>
      <c r="L224" s="3"/>
      <c r="O224" s="227"/>
      <c r="Q224" s="94"/>
      <c r="R224" s="94"/>
      <c r="S224" s="94"/>
      <c r="T224" s="94"/>
    </row>
    <row r="225" ht="15.75" customHeight="1">
      <c r="A225" s="204"/>
      <c r="B225" s="222"/>
      <c r="C225" s="206"/>
      <c r="D225" s="207"/>
      <c r="E225" s="3"/>
      <c r="F225" s="3"/>
      <c r="G225" s="3"/>
      <c r="H225" s="3"/>
      <c r="J225" s="226"/>
      <c r="K225" s="3"/>
      <c r="L225" s="3"/>
      <c r="O225" s="227"/>
      <c r="Q225" s="94"/>
      <c r="R225" s="94"/>
      <c r="S225" s="94"/>
      <c r="T225" s="94"/>
    </row>
    <row r="226" ht="15.75" customHeight="1">
      <c r="A226" s="204"/>
      <c r="B226" s="222"/>
      <c r="C226" s="206"/>
      <c r="D226" s="207"/>
      <c r="E226" s="3"/>
      <c r="F226" s="3"/>
      <c r="G226" s="3"/>
      <c r="H226" s="3"/>
      <c r="J226" s="226"/>
      <c r="K226" s="3"/>
      <c r="L226" s="3"/>
      <c r="O226" s="227"/>
      <c r="Q226" s="94"/>
      <c r="R226" s="94"/>
      <c r="S226" s="94"/>
      <c r="T226" s="94"/>
    </row>
    <row r="227" ht="15.75" customHeight="1">
      <c r="A227" s="204"/>
      <c r="B227" s="222"/>
      <c r="C227" s="206"/>
      <c r="D227" s="207"/>
      <c r="E227" s="3"/>
      <c r="F227" s="3"/>
      <c r="G227" s="3"/>
      <c r="H227" s="3"/>
      <c r="J227" s="226"/>
      <c r="K227" s="3"/>
      <c r="L227" s="3"/>
      <c r="O227" s="227"/>
      <c r="Q227" s="94"/>
      <c r="R227" s="94"/>
      <c r="S227" s="94"/>
      <c r="T227" s="94"/>
    </row>
    <row r="228" ht="15.75" customHeight="1">
      <c r="A228" s="204"/>
      <c r="B228" s="222"/>
      <c r="C228" s="206"/>
      <c r="D228" s="207"/>
      <c r="E228" s="3"/>
      <c r="F228" s="3"/>
      <c r="G228" s="3"/>
      <c r="H228" s="3"/>
      <c r="J228" s="226"/>
      <c r="K228" s="3"/>
      <c r="L228" s="3"/>
      <c r="O228" s="227"/>
      <c r="Q228" s="94"/>
      <c r="R228" s="94"/>
      <c r="S228" s="94"/>
      <c r="T228" s="94"/>
    </row>
    <row r="229" ht="15.75" customHeight="1">
      <c r="A229" s="204"/>
      <c r="B229" s="222"/>
      <c r="C229" s="206"/>
      <c r="D229" s="207"/>
      <c r="E229" s="3"/>
      <c r="F229" s="3"/>
      <c r="G229" s="3"/>
      <c r="H229" s="3"/>
      <c r="J229" s="226"/>
      <c r="K229" s="3"/>
      <c r="L229" s="3"/>
      <c r="O229" s="227"/>
      <c r="Q229" s="94"/>
      <c r="R229" s="94"/>
      <c r="S229" s="94"/>
      <c r="T229" s="94"/>
    </row>
    <row r="230" ht="15.75" customHeight="1">
      <c r="A230" s="204"/>
      <c r="B230" s="222"/>
      <c r="C230" s="206"/>
      <c r="D230" s="207"/>
      <c r="E230" s="3"/>
      <c r="F230" s="3"/>
      <c r="G230" s="3"/>
      <c r="H230" s="3"/>
      <c r="J230" s="226"/>
      <c r="K230" s="3"/>
      <c r="L230" s="3"/>
      <c r="O230" s="227"/>
      <c r="Q230" s="94"/>
      <c r="R230" s="94"/>
      <c r="S230" s="94"/>
      <c r="T230" s="94"/>
    </row>
    <row r="231" ht="15.75" customHeight="1">
      <c r="A231" s="204"/>
      <c r="B231" s="222"/>
      <c r="C231" s="206"/>
      <c r="D231" s="207"/>
      <c r="E231" s="3"/>
      <c r="F231" s="3"/>
      <c r="G231" s="3"/>
      <c r="H231" s="3"/>
      <c r="J231" s="226"/>
      <c r="K231" s="3"/>
      <c r="L231" s="3"/>
      <c r="O231" s="227"/>
      <c r="Q231" s="94"/>
      <c r="R231" s="94"/>
      <c r="S231" s="94"/>
      <c r="T231" s="94"/>
    </row>
    <row r="232" ht="15.75" customHeight="1">
      <c r="A232" s="204"/>
      <c r="B232" s="222"/>
      <c r="C232" s="206"/>
      <c r="D232" s="207"/>
      <c r="E232" s="3"/>
      <c r="F232" s="3"/>
      <c r="G232" s="3"/>
      <c r="H232" s="3"/>
      <c r="J232" s="226"/>
      <c r="K232" s="3"/>
      <c r="L232" s="3"/>
      <c r="O232" s="227"/>
      <c r="Q232" s="94"/>
      <c r="R232" s="94"/>
      <c r="S232" s="94"/>
      <c r="T232" s="94"/>
    </row>
    <row r="233" ht="15.75" customHeight="1">
      <c r="A233" s="204"/>
      <c r="B233" s="222"/>
      <c r="C233" s="206"/>
      <c r="D233" s="207"/>
      <c r="E233" s="3"/>
      <c r="F233" s="3"/>
      <c r="G233" s="3"/>
      <c r="H233" s="3"/>
      <c r="J233" s="226"/>
      <c r="K233" s="3"/>
      <c r="L233" s="3"/>
      <c r="O233" s="227"/>
      <c r="Q233" s="94"/>
      <c r="R233" s="94"/>
      <c r="S233" s="94"/>
      <c r="T233" s="94"/>
    </row>
    <row r="234" ht="15.75" customHeight="1">
      <c r="A234" s="204"/>
      <c r="B234" s="222"/>
      <c r="C234" s="206"/>
      <c r="D234" s="207"/>
      <c r="E234" s="3"/>
      <c r="F234" s="3"/>
      <c r="G234" s="3"/>
      <c r="H234" s="3"/>
      <c r="J234" s="226"/>
      <c r="K234" s="3"/>
      <c r="L234" s="3"/>
      <c r="O234" s="227"/>
      <c r="Q234" s="94"/>
      <c r="R234" s="94"/>
      <c r="S234" s="94"/>
      <c r="T234" s="94"/>
    </row>
    <row r="235" ht="15.75" customHeight="1">
      <c r="A235" s="204"/>
      <c r="B235" s="222"/>
      <c r="C235" s="206"/>
      <c r="D235" s="207"/>
      <c r="E235" s="3"/>
      <c r="F235" s="3"/>
      <c r="G235" s="3"/>
      <c r="H235" s="3"/>
      <c r="J235" s="226"/>
      <c r="K235" s="3"/>
      <c r="L235" s="3"/>
      <c r="O235" s="227"/>
      <c r="Q235" s="94"/>
      <c r="R235" s="94"/>
      <c r="S235" s="94"/>
      <c r="T235" s="94"/>
    </row>
    <row r="236" ht="15.75" customHeight="1">
      <c r="A236" s="204"/>
      <c r="B236" s="222"/>
      <c r="C236" s="206"/>
      <c r="D236" s="207"/>
      <c r="E236" s="3"/>
      <c r="F236" s="3"/>
      <c r="G236" s="3"/>
      <c r="H236" s="3"/>
      <c r="J236" s="226"/>
      <c r="K236" s="3"/>
      <c r="L236" s="3"/>
      <c r="O236" s="227"/>
      <c r="Q236" s="94"/>
      <c r="R236" s="94"/>
      <c r="S236" s="94"/>
      <c r="T236" s="94"/>
    </row>
    <row r="237" ht="15.75" customHeight="1">
      <c r="A237" s="204"/>
      <c r="B237" s="222"/>
      <c r="C237" s="206"/>
      <c r="D237" s="207"/>
      <c r="E237" s="3"/>
      <c r="F237" s="3"/>
      <c r="G237" s="3"/>
      <c r="H237" s="3"/>
      <c r="J237" s="226"/>
      <c r="K237" s="3"/>
      <c r="L237" s="3"/>
      <c r="O237" s="227"/>
      <c r="Q237" s="94"/>
      <c r="R237" s="94"/>
      <c r="S237" s="94"/>
      <c r="T237" s="94"/>
    </row>
    <row r="238" ht="15.75" customHeight="1">
      <c r="A238" s="204"/>
      <c r="B238" s="222"/>
      <c r="C238" s="206"/>
      <c r="D238" s="207"/>
      <c r="E238" s="3"/>
      <c r="F238" s="3"/>
      <c r="G238" s="3"/>
      <c r="H238" s="3"/>
      <c r="J238" s="226"/>
      <c r="K238" s="3"/>
      <c r="L238" s="3"/>
      <c r="O238" s="227"/>
      <c r="Q238" s="94"/>
      <c r="R238" s="94"/>
      <c r="S238" s="94"/>
      <c r="T238" s="94"/>
    </row>
    <row r="239" ht="15.75" customHeight="1">
      <c r="A239" s="204"/>
      <c r="B239" s="222"/>
      <c r="C239" s="206"/>
      <c r="D239" s="207"/>
      <c r="E239" s="3"/>
      <c r="F239" s="3"/>
      <c r="G239" s="3"/>
      <c r="H239" s="3"/>
      <c r="J239" s="226"/>
      <c r="K239" s="3"/>
      <c r="L239" s="3"/>
      <c r="O239" s="227"/>
      <c r="Q239" s="94"/>
      <c r="R239" s="94"/>
      <c r="S239" s="94"/>
      <c r="T239" s="94"/>
    </row>
    <row r="240" ht="15.75" customHeight="1">
      <c r="A240" s="204"/>
      <c r="B240" s="222"/>
      <c r="C240" s="206"/>
      <c r="D240" s="207"/>
      <c r="E240" s="3"/>
      <c r="F240" s="3"/>
      <c r="G240" s="3"/>
      <c r="H240" s="3"/>
      <c r="J240" s="226"/>
      <c r="K240" s="3"/>
      <c r="L240" s="3"/>
      <c r="O240" s="227"/>
      <c r="Q240" s="94"/>
      <c r="R240" s="94"/>
      <c r="S240" s="94"/>
      <c r="T240" s="94"/>
    </row>
    <row r="241" ht="15.75" customHeight="1">
      <c r="A241" s="204"/>
      <c r="B241" s="222"/>
      <c r="C241" s="206"/>
      <c r="D241" s="207"/>
      <c r="E241" s="3"/>
      <c r="F241" s="3"/>
      <c r="G241" s="3"/>
      <c r="H241" s="3"/>
      <c r="J241" s="226"/>
      <c r="K241" s="3"/>
      <c r="L241" s="3"/>
      <c r="O241" s="227"/>
      <c r="Q241" s="94"/>
      <c r="R241" s="94"/>
      <c r="S241" s="94"/>
      <c r="T241" s="94"/>
    </row>
    <row r="242" ht="15.75" customHeight="1">
      <c r="A242" s="204"/>
      <c r="B242" s="222"/>
      <c r="C242" s="206"/>
      <c r="D242" s="207"/>
      <c r="E242" s="3"/>
      <c r="F242" s="3"/>
      <c r="G242" s="3"/>
      <c r="H242" s="3"/>
      <c r="J242" s="226"/>
      <c r="K242" s="3"/>
      <c r="L242" s="3"/>
      <c r="O242" s="227"/>
      <c r="Q242" s="94"/>
      <c r="R242" s="94"/>
      <c r="S242" s="94"/>
      <c r="T242" s="94"/>
    </row>
    <row r="243" ht="15.75" customHeight="1">
      <c r="A243" s="204"/>
      <c r="B243" s="222"/>
      <c r="C243" s="206"/>
      <c r="D243" s="207"/>
      <c r="E243" s="3"/>
      <c r="F243" s="3"/>
      <c r="G243" s="3"/>
      <c r="H243" s="3"/>
      <c r="J243" s="226"/>
      <c r="K243" s="3"/>
      <c r="L243" s="3"/>
      <c r="O243" s="227"/>
      <c r="Q243" s="94"/>
      <c r="R243" s="94"/>
      <c r="S243" s="94"/>
      <c r="T243" s="94"/>
    </row>
    <row r="244" ht="15.75" customHeight="1">
      <c r="A244" s="204"/>
      <c r="B244" s="222"/>
      <c r="C244" s="206"/>
      <c r="D244" s="207"/>
      <c r="E244" s="3"/>
      <c r="F244" s="3"/>
      <c r="G244" s="3"/>
      <c r="H244" s="3"/>
      <c r="J244" s="226"/>
      <c r="K244" s="3"/>
      <c r="L244" s="3"/>
      <c r="O244" s="227"/>
      <c r="Q244" s="94"/>
      <c r="R244" s="94"/>
      <c r="S244" s="94"/>
      <c r="T244" s="94"/>
    </row>
    <row r="245" ht="15.75" customHeight="1">
      <c r="A245" s="204"/>
      <c r="B245" s="222"/>
      <c r="C245" s="223"/>
      <c r="D245" s="207"/>
      <c r="E245" s="3"/>
      <c r="F245" s="3"/>
      <c r="G245" s="3"/>
      <c r="H245" s="3"/>
      <c r="J245" s="226"/>
      <c r="K245" s="3"/>
      <c r="L245" s="3"/>
      <c r="O245" s="227"/>
      <c r="Q245" s="94"/>
      <c r="R245" s="94"/>
      <c r="S245" s="94"/>
      <c r="T245" s="94"/>
    </row>
    <row r="246" ht="15.75" customHeight="1">
      <c r="A246" s="204"/>
      <c r="B246" s="222"/>
      <c r="C246" s="223"/>
      <c r="D246" s="207"/>
      <c r="E246" s="3"/>
      <c r="F246" s="3"/>
      <c r="G246" s="3"/>
      <c r="H246" s="3"/>
      <c r="J246" s="226"/>
      <c r="K246" s="3"/>
      <c r="L246" s="3"/>
      <c r="O246" s="227"/>
      <c r="Q246" s="94"/>
      <c r="R246" s="94"/>
      <c r="S246" s="94"/>
      <c r="T246" s="94"/>
    </row>
    <row r="247" ht="15.75" customHeight="1">
      <c r="A247" s="204"/>
      <c r="B247" s="222"/>
      <c r="C247" s="206"/>
      <c r="D247" s="207"/>
      <c r="E247" s="3"/>
      <c r="F247" s="3"/>
      <c r="G247" s="3"/>
      <c r="H247" s="3"/>
      <c r="J247" s="226"/>
      <c r="K247" s="3"/>
      <c r="L247" s="3"/>
      <c r="O247" s="227"/>
      <c r="Q247" s="94"/>
      <c r="R247" s="94"/>
      <c r="S247" s="94"/>
      <c r="T247" s="94"/>
    </row>
    <row r="248" ht="15.75" customHeight="1">
      <c r="A248" s="204"/>
      <c r="B248" s="222"/>
      <c r="C248" s="206"/>
      <c r="D248" s="207"/>
      <c r="E248" s="3"/>
      <c r="F248" s="3"/>
      <c r="G248" s="3"/>
      <c r="H248" s="3"/>
      <c r="J248" s="226"/>
      <c r="K248" s="3"/>
      <c r="L248" s="3"/>
      <c r="O248" s="227"/>
      <c r="Q248" s="94"/>
      <c r="R248" s="94"/>
      <c r="S248" s="94"/>
      <c r="T248" s="94"/>
    </row>
    <row r="249" ht="15.75" customHeight="1">
      <c r="A249" s="204"/>
      <c r="B249" s="222"/>
      <c r="C249" s="206"/>
      <c r="D249" s="207"/>
      <c r="E249" s="3"/>
      <c r="F249" s="3"/>
      <c r="G249" s="3"/>
      <c r="H249" s="3"/>
      <c r="J249" s="226"/>
      <c r="K249" s="3"/>
      <c r="L249" s="3"/>
      <c r="O249" s="227"/>
      <c r="Q249" s="94"/>
      <c r="R249" s="94"/>
      <c r="S249" s="94"/>
      <c r="T249" s="94"/>
    </row>
    <row r="250" ht="15.75" customHeight="1">
      <c r="A250" s="204"/>
      <c r="B250" s="222"/>
      <c r="C250" s="206"/>
      <c r="D250" s="207"/>
      <c r="E250" s="3"/>
      <c r="F250" s="3"/>
      <c r="G250" s="3"/>
      <c r="H250" s="3"/>
      <c r="J250" s="226"/>
      <c r="K250" s="3"/>
      <c r="L250" s="3"/>
      <c r="O250" s="227"/>
      <c r="Q250" s="94"/>
      <c r="R250" s="94"/>
      <c r="S250" s="94"/>
      <c r="T250" s="94"/>
    </row>
    <row r="251" ht="15.75" customHeight="1">
      <c r="A251" s="204"/>
      <c r="B251" s="222"/>
      <c r="C251" s="206"/>
      <c r="D251" s="207"/>
      <c r="E251" s="3"/>
      <c r="F251" s="3"/>
      <c r="G251" s="3"/>
      <c r="H251" s="3"/>
      <c r="J251" s="226"/>
      <c r="K251" s="3"/>
      <c r="L251" s="3"/>
      <c r="O251" s="227"/>
      <c r="Q251" s="94"/>
      <c r="R251" s="94"/>
      <c r="S251" s="94"/>
      <c r="T251" s="94"/>
    </row>
    <row r="252" ht="15.75" customHeight="1">
      <c r="A252" s="204"/>
      <c r="B252" s="222"/>
      <c r="C252" s="206"/>
      <c r="D252" s="207"/>
      <c r="E252" s="3"/>
      <c r="F252" s="3"/>
      <c r="G252" s="3"/>
      <c r="H252" s="3"/>
      <c r="J252" s="226"/>
      <c r="K252" s="3"/>
      <c r="L252" s="3"/>
      <c r="O252" s="227"/>
      <c r="Q252" s="94"/>
      <c r="R252" s="94"/>
      <c r="S252" s="94"/>
      <c r="T252" s="94"/>
    </row>
    <row r="253" ht="15.75" customHeight="1">
      <c r="A253" s="204"/>
      <c r="B253" s="222"/>
      <c r="C253" s="206"/>
      <c r="D253" s="207"/>
      <c r="E253" s="3"/>
      <c r="F253" s="3"/>
      <c r="G253" s="3"/>
      <c r="H253" s="3"/>
      <c r="J253" s="226"/>
      <c r="K253" s="3"/>
      <c r="L253" s="3"/>
      <c r="O253" s="227"/>
      <c r="Q253" s="94"/>
      <c r="R253" s="94"/>
      <c r="S253" s="94"/>
      <c r="T253" s="94"/>
    </row>
    <row r="254" ht="15.75" customHeight="1">
      <c r="A254" s="204"/>
      <c r="B254" s="222"/>
      <c r="C254" s="206"/>
      <c r="D254" s="207"/>
      <c r="E254" s="3"/>
      <c r="F254" s="3"/>
      <c r="G254" s="3"/>
      <c r="H254" s="3"/>
      <c r="J254" s="226"/>
      <c r="K254" s="3"/>
      <c r="L254" s="3"/>
      <c r="O254" s="227"/>
      <c r="Q254" s="94"/>
      <c r="R254" s="94"/>
      <c r="S254" s="94"/>
      <c r="T254" s="94"/>
    </row>
    <row r="255" ht="15.75" customHeight="1">
      <c r="A255" s="204"/>
      <c r="B255" s="222"/>
      <c r="C255" s="206"/>
      <c r="D255" s="207"/>
      <c r="E255" s="3"/>
      <c r="F255" s="3"/>
      <c r="G255" s="3"/>
      <c r="H255" s="3"/>
      <c r="J255" s="226"/>
      <c r="K255" s="3"/>
      <c r="L255" s="3"/>
      <c r="O255" s="227"/>
      <c r="Q255" s="94"/>
      <c r="R255" s="94"/>
      <c r="S255" s="94"/>
      <c r="T255" s="94"/>
    </row>
    <row r="256" ht="15.75" customHeight="1">
      <c r="A256" s="204"/>
      <c r="B256" s="222"/>
      <c r="C256" s="206"/>
      <c r="D256" s="207"/>
      <c r="E256" s="3"/>
      <c r="F256" s="3"/>
      <c r="G256" s="3"/>
      <c r="H256" s="3"/>
      <c r="J256" s="226"/>
      <c r="K256" s="3"/>
      <c r="L256" s="3"/>
      <c r="O256" s="227"/>
      <c r="Q256" s="94"/>
      <c r="R256" s="94"/>
      <c r="S256" s="94"/>
      <c r="T256" s="94"/>
    </row>
    <row r="257" ht="15.75" customHeight="1">
      <c r="A257" s="204"/>
      <c r="B257" s="222"/>
      <c r="C257" s="206"/>
      <c r="D257" s="207"/>
      <c r="E257" s="3"/>
      <c r="F257" s="3"/>
      <c r="G257" s="3"/>
      <c r="H257" s="3"/>
      <c r="J257" s="226"/>
      <c r="K257" s="3"/>
      <c r="L257" s="3"/>
      <c r="O257" s="227"/>
      <c r="Q257" s="94"/>
      <c r="R257" s="94"/>
      <c r="S257" s="94"/>
      <c r="T257" s="94"/>
    </row>
    <row r="258" ht="15.75" customHeight="1">
      <c r="A258" s="204"/>
      <c r="B258" s="222"/>
      <c r="C258" s="206"/>
      <c r="D258" s="207"/>
      <c r="E258" s="3"/>
      <c r="F258" s="3"/>
      <c r="G258" s="3"/>
      <c r="H258" s="3"/>
      <c r="J258" s="226"/>
      <c r="K258" s="3"/>
      <c r="L258" s="3"/>
      <c r="O258" s="227"/>
      <c r="Q258" s="94"/>
      <c r="R258" s="94"/>
      <c r="S258" s="94"/>
      <c r="T258" s="94"/>
    </row>
    <row r="259" ht="15.75" customHeight="1">
      <c r="A259" s="204"/>
      <c r="B259" s="222"/>
      <c r="C259" s="206"/>
      <c r="D259" s="207"/>
      <c r="E259" s="3"/>
      <c r="F259" s="3"/>
      <c r="G259" s="3"/>
      <c r="H259" s="3"/>
      <c r="J259" s="226"/>
      <c r="K259" s="3"/>
      <c r="L259" s="3"/>
      <c r="O259" s="227"/>
      <c r="Q259" s="94"/>
      <c r="R259" s="94"/>
      <c r="S259" s="94"/>
      <c r="T259" s="94"/>
    </row>
    <row r="260" ht="15.75" customHeight="1">
      <c r="A260" s="204"/>
      <c r="B260" s="222"/>
      <c r="C260" s="206"/>
      <c r="D260" s="207"/>
      <c r="E260" s="3"/>
      <c r="F260" s="3"/>
      <c r="G260" s="3"/>
      <c r="H260" s="3"/>
      <c r="J260" s="226"/>
      <c r="K260" s="3"/>
      <c r="L260" s="3"/>
      <c r="O260" s="227"/>
      <c r="Q260" s="94"/>
      <c r="R260" s="94"/>
      <c r="S260" s="94"/>
      <c r="T260" s="94"/>
    </row>
    <row r="261" ht="15.75" customHeight="1">
      <c r="A261" s="204"/>
      <c r="B261" s="222"/>
      <c r="C261" s="206"/>
      <c r="D261" s="207"/>
      <c r="E261" s="3"/>
      <c r="F261" s="3"/>
      <c r="G261" s="3"/>
      <c r="H261" s="3"/>
      <c r="J261" s="226"/>
      <c r="K261" s="3"/>
      <c r="L261" s="3"/>
      <c r="O261" s="227"/>
      <c r="Q261" s="94"/>
      <c r="R261" s="94"/>
      <c r="S261" s="94"/>
      <c r="T261" s="94"/>
    </row>
    <row r="262" ht="15.75" customHeight="1">
      <c r="A262" s="204"/>
      <c r="B262" s="222"/>
      <c r="C262" s="206"/>
      <c r="D262" s="207"/>
      <c r="E262" s="3"/>
      <c r="F262" s="3"/>
      <c r="G262" s="3"/>
      <c r="H262" s="3"/>
      <c r="J262" s="226"/>
      <c r="K262" s="3"/>
      <c r="L262" s="3"/>
      <c r="O262" s="227"/>
      <c r="Q262" s="94"/>
      <c r="R262" s="94"/>
      <c r="S262" s="94"/>
      <c r="T262" s="94"/>
    </row>
    <row r="263" ht="15.75" customHeight="1">
      <c r="A263" s="204"/>
      <c r="B263" s="222"/>
      <c r="C263" s="206"/>
      <c r="D263" s="207"/>
      <c r="E263" s="3"/>
      <c r="F263" s="3"/>
      <c r="G263" s="3"/>
      <c r="H263" s="3"/>
      <c r="J263" s="226"/>
      <c r="K263" s="3"/>
      <c r="L263" s="3"/>
      <c r="O263" s="227"/>
      <c r="Q263" s="94"/>
      <c r="R263" s="94"/>
      <c r="S263" s="94"/>
      <c r="T263" s="94"/>
    </row>
    <row r="264" ht="15.75" customHeight="1">
      <c r="A264" s="204"/>
      <c r="B264" s="222"/>
      <c r="C264" s="206"/>
      <c r="D264" s="207"/>
      <c r="E264" s="3"/>
      <c r="F264" s="3"/>
      <c r="G264" s="3"/>
      <c r="H264" s="3"/>
      <c r="J264" s="226"/>
      <c r="K264" s="3"/>
      <c r="L264" s="3"/>
      <c r="O264" s="227"/>
      <c r="Q264" s="94"/>
      <c r="R264" s="94"/>
      <c r="S264" s="94"/>
      <c r="T264" s="94"/>
    </row>
    <row r="265" ht="15.75" customHeight="1">
      <c r="A265" s="204"/>
      <c r="B265" s="222"/>
      <c r="C265" s="206"/>
      <c r="D265" s="207"/>
      <c r="E265" s="3"/>
      <c r="F265" s="3"/>
      <c r="G265" s="3"/>
      <c r="H265" s="3"/>
      <c r="J265" s="226"/>
      <c r="K265" s="3"/>
      <c r="L265" s="3"/>
      <c r="O265" s="227"/>
      <c r="Q265" s="94"/>
      <c r="R265" s="94"/>
      <c r="S265" s="94"/>
      <c r="T265" s="94"/>
    </row>
    <row r="266" ht="15.75" customHeight="1">
      <c r="A266" s="204"/>
      <c r="B266" s="222"/>
      <c r="C266" s="206"/>
      <c r="D266" s="207"/>
      <c r="E266" s="3"/>
      <c r="F266" s="3"/>
      <c r="G266" s="3"/>
      <c r="H266" s="3"/>
      <c r="J266" s="226"/>
      <c r="K266" s="3"/>
      <c r="L266" s="3"/>
      <c r="O266" s="227"/>
      <c r="Q266" s="94"/>
      <c r="R266" s="94"/>
      <c r="S266" s="94"/>
      <c r="T266" s="94"/>
    </row>
    <row r="267" ht="15.75" customHeight="1">
      <c r="A267" s="204"/>
      <c r="B267" s="222"/>
      <c r="C267" s="206"/>
      <c r="D267" s="207"/>
      <c r="E267" s="3"/>
      <c r="F267" s="3"/>
      <c r="G267" s="3"/>
      <c r="H267" s="3"/>
      <c r="J267" s="226"/>
      <c r="K267" s="3"/>
      <c r="L267" s="3"/>
      <c r="O267" s="227"/>
      <c r="Q267" s="94"/>
      <c r="R267" s="94"/>
      <c r="S267" s="94"/>
      <c r="T267" s="94"/>
    </row>
    <row r="268" ht="15.75" customHeight="1">
      <c r="A268" s="204"/>
      <c r="B268" s="222"/>
      <c r="C268" s="206"/>
      <c r="D268" s="207"/>
      <c r="E268" s="3"/>
      <c r="F268" s="3"/>
      <c r="G268" s="3"/>
      <c r="H268" s="3"/>
      <c r="J268" s="226"/>
      <c r="K268" s="3"/>
      <c r="L268" s="3"/>
      <c r="O268" s="227"/>
      <c r="Q268" s="94"/>
      <c r="R268" s="94"/>
      <c r="S268" s="94"/>
      <c r="T268" s="94"/>
    </row>
    <row r="269" ht="15.75" customHeight="1">
      <c r="A269" s="204"/>
      <c r="B269" s="222"/>
      <c r="C269" s="206"/>
      <c r="D269" s="207"/>
      <c r="E269" s="3"/>
      <c r="F269" s="3"/>
      <c r="G269" s="3"/>
      <c r="H269" s="3"/>
      <c r="J269" s="226"/>
      <c r="K269" s="3"/>
      <c r="L269" s="3"/>
      <c r="O269" s="227"/>
      <c r="Q269" s="94"/>
      <c r="R269" s="94"/>
      <c r="S269" s="94"/>
      <c r="T269" s="94"/>
    </row>
    <row r="270" ht="15.75" customHeight="1">
      <c r="A270" s="204"/>
      <c r="B270" s="222"/>
      <c r="C270" s="206"/>
      <c r="D270" s="207"/>
      <c r="E270" s="3"/>
      <c r="F270" s="3"/>
      <c r="G270" s="3"/>
      <c r="H270" s="3"/>
      <c r="J270" s="226"/>
      <c r="K270" s="3"/>
      <c r="L270" s="3"/>
      <c r="O270" s="227"/>
      <c r="Q270" s="94"/>
      <c r="R270" s="94"/>
      <c r="S270" s="94"/>
      <c r="T270" s="94"/>
    </row>
    <row r="271" ht="15.75" customHeight="1">
      <c r="A271" s="204"/>
      <c r="B271" s="222"/>
      <c r="C271" s="206"/>
      <c r="D271" s="207"/>
      <c r="E271" s="3"/>
      <c r="F271" s="3"/>
      <c r="G271" s="3"/>
      <c r="H271" s="3"/>
      <c r="J271" s="226"/>
      <c r="K271" s="3"/>
      <c r="L271" s="3"/>
      <c r="O271" s="227"/>
      <c r="Q271" s="94"/>
      <c r="R271" s="94"/>
      <c r="S271" s="94"/>
      <c r="T271" s="94"/>
    </row>
    <row r="272" ht="15.75" customHeight="1">
      <c r="A272" s="204"/>
      <c r="B272" s="222"/>
      <c r="C272" s="206"/>
      <c r="D272" s="207"/>
      <c r="E272" s="3"/>
      <c r="F272" s="3"/>
      <c r="G272" s="3"/>
      <c r="H272" s="3"/>
      <c r="J272" s="226"/>
      <c r="K272" s="3"/>
      <c r="L272" s="3"/>
      <c r="O272" s="227"/>
      <c r="Q272" s="94"/>
      <c r="R272" s="94"/>
      <c r="S272" s="94"/>
      <c r="T272" s="94"/>
    </row>
    <row r="273" ht="15.75" customHeight="1">
      <c r="A273" s="204"/>
      <c r="B273" s="222"/>
      <c r="C273" s="206"/>
      <c r="D273" s="207"/>
      <c r="E273" s="3"/>
      <c r="F273" s="3"/>
      <c r="G273" s="3"/>
      <c r="H273" s="3"/>
      <c r="J273" s="226"/>
      <c r="K273" s="3"/>
      <c r="L273" s="3"/>
      <c r="O273" s="227"/>
      <c r="Q273" s="94"/>
      <c r="R273" s="94"/>
      <c r="S273" s="94"/>
      <c r="T273" s="94"/>
    </row>
    <row r="274" ht="15.75" customHeight="1">
      <c r="A274" s="204"/>
      <c r="B274" s="222"/>
      <c r="C274" s="206"/>
      <c r="D274" s="207"/>
      <c r="E274" s="3"/>
      <c r="F274" s="3"/>
      <c r="G274" s="3"/>
      <c r="H274" s="3"/>
      <c r="J274" s="226"/>
      <c r="K274" s="3"/>
      <c r="L274" s="3"/>
      <c r="O274" s="227"/>
      <c r="Q274" s="94"/>
      <c r="R274" s="94"/>
      <c r="S274" s="94"/>
      <c r="T274" s="94"/>
    </row>
    <row r="275" ht="15.75" customHeight="1">
      <c r="A275" s="204"/>
      <c r="B275" s="222"/>
      <c r="C275" s="206"/>
      <c r="D275" s="207"/>
      <c r="E275" s="3"/>
      <c r="F275" s="3"/>
      <c r="G275" s="3"/>
      <c r="H275" s="3"/>
      <c r="J275" s="226"/>
      <c r="K275" s="3"/>
      <c r="L275" s="3"/>
      <c r="O275" s="227"/>
      <c r="Q275" s="94"/>
      <c r="R275" s="94"/>
      <c r="S275" s="94"/>
      <c r="T275" s="94"/>
    </row>
    <row r="276" ht="15.75" customHeight="1">
      <c r="A276" s="204"/>
      <c r="B276" s="222"/>
      <c r="C276" s="206"/>
      <c r="D276" s="207"/>
      <c r="E276" s="3"/>
      <c r="F276" s="3"/>
      <c r="G276" s="3"/>
      <c r="H276" s="3"/>
      <c r="J276" s="226"/>
      <c r="K276" s="3"/>
      <c r="L276" s="3"/>
      <c r="O276" s="227"/>
      <c r="Q276" s="94"/>
      <c r="R276" s="94"/>
      <c r="S276" s="94"/>
      <c r="T276" s="94"/>
    </row>
    <row r="277" ht="15.75" customHeight="1">
      <c r="A277" s="204"/>
      <c r="B277" s="222"/>
      <c r="C277" s="206"/>
      <c r="D277" s="207"/>
      <c r="E277" s="3"/>
      <c r="F277" s="3"/>
      <c r="G277" s="3"/>
      <c r="H277" s="3"/>
      <c r="J277" s="226"/>
      <c r="K277" s="3"/>
      <c r="L277" s="3"/>
      <c r="O277" s="227"/>
      <c r="Q277" s="94"/>
      <c r="R277" s="94"/>
      <c r="S277" s="94"/>
      <c r="T277" s="94"/>
    </row>
    <row r="278" ht="15.75" customHeight="1">
      <c r="A278" s="204"/>
      <c r="B278" s="222"/>
      <c r="C278" s="206"/>
      <c r="D278" s="207"/>
      <c r="E278" s="3"/>
      <c r="F278" s="3"/>
      <c r="G278" s="3"/>
      <c r="H278" s="3"/>
      <c r="J278" s="226"/>
      <c r="K278" s="3"/>
      <c r="L278" s="3"/>
      <c r="O278" s="227"/>
      <c r="Q278" s="94"/>
      <c r="R278" s="94"/>
      <c r="S278" s="94"/>
      <c r="T278" s="94"/>
    </row>
    <row r="279" ht="15.75" customHeight="1">
      <c r="A279" s="204"/>
      <c r="B279" s="222"/>
      <c r="C279" s="206"/>
      <c r="D279" s="207"/>
      <c r="E279" s="3"/>
      <c r="F279" s="3"/>
      <c r="G279" s="3"/>
      <c r="H279" s="3"/>
      <c r="J279" s="226"/>
      <c r="K279" s="3"/>
      <c r="L279" s="3"/>
      <c r="O279" s="227"/>
      <c r="Q279" s="94"/>
      <c r="R279" s="94"/>
      <c r="S279" s="94"/>
      <c r="T279" s="94"/>
    </row>
    <row r="280" ht="15.75" customHeight="1">
      <c r="A280" s="204"/>
      <c r="B280" s="222"/>
      <c r="C280" s="206"/>
      <c r="D280" s="207"/>
      <c r="E280" s="3"/>
      <c r="F280" s="3"/>
      <c r="G280" s="3"/>
      <c r="H280" s="3"/>
      <c r="J280" s="226"/>
      <c r="K280" s="3"/>
      <c r="L280" s="3"/>
      <c r="O280" s="227"/>
      <c r="Q280" s="94"/>
      <c r="R280" s="94"/>
      <c r="S280" s="94"/>
      <c r="T280" s="94"/>
    </row>
    <row r="281" ht="15.75" customHeight="1">
      <c r="A281" s="204"/>
      <c r="B281" s="222"/>
      <c r="C281" s="206"/>
      <c r="D281" s="207"/>
      <c r="E281" s="3"/>
      <c r="F281" s="3"/>
      <c r="G281" s="3"/>
      <c r="H281" s="3"/>
      <c r="J281" s="226"/>
      <c r="K281" s="3"/>
      <c r="L281" s="3"/>
      <c r="O281" s="227"/>
      <c r="Q281" s="94"/>
      <c r="R281" s="94"/>
      <c r="S281" s="94"/>
      <c r="T281" s="94"/>
    </row>
    <row r="282" ht="15.75" customHeight="1">
      <c r="A282" s="204"/>
      <c r="B282" s="222"/>
      <c r="C282" s="206"/>
      <c r="D282" s="207"/>
      <c r="E282" s="3"/>
      <c r="F282" s="3"/>
      <c r="G282" s="3"/>
      <c r="H282" s="3"/>
      <c r="J282" s="226"/>
      <c r="K282" s="3"/>
      <c r="L282" s="3"/>
      <c r="O282" s="227"/>
      <c r="Q282" s="94"/>
      <c r="R282" s="94"/>
      <c r="S282" s="94"/>
      <c r="T282" s="94"/>
    </row>
    <row r="283" ht="15.75" customHeight="1">
      <c r="A283" s="204"/>
      <c r="B283" s="222"/>
      <c r="C283" s="206"/>
      <c r="D283" s="207"/>
      <c r="E283" s="3"/>
      <c r="F283" s="3"/>
      <c r="G283" s="3"/>
      <c r="H283" s="3"/>
      <c r="J283" s="226"/>
      <c r="K283" s="3"/>
      <c r="L283" s="3"/>
      <c r="O283" s="227"/>
      <c r="Q283" s="94"/>
      <c r="R283" s="94"/>
      <c r="S283" s="94"/>
      <c r="T283" s="94"/>
    </row>
    <row r="284" ht="15.75" customHeight="1">
      <c r="A284" s="204"/>
      <c r="B284" s="222"/>
      <c r="C284" s="206"/>
      <c r="D284" s="207"/>
      <c r="E284" s="3"/>
      <c r="F284" s="3"/>
      <c r="G284" s="3"/>
      <c r="H284" s="3"/>
      <c r="J284" s="226"/>
      <c r="K284" s="3"/>
      <c r="L284" s="3"/>
      <c r="O284" s="227"/>
      <c r="Q284" s="94"/>
      <c r="R284" s="94"/>
      <c r="S284" s="94"/>
      <c r="T284" s="94"/>
    </row>
    <row r="285" ht="15.75" customHeight="1">
      <c r="A285" s="204"/>
      <c r="B285" s="222"/>
      <c r="C285" s="206"/>
      <c r="D285" s="207"/>
      <c r="E285" s="3"/>
      <c r="F285" s="3"/>
      <c r="G285" s="3"/>
      <c r="H285" s="3"/>
      <c r="J285" s="226"/>
      <c r="K285" s="3"/>
      <c r="L285" s="3"/>
      <c r="O285" s="227"/>
      <c r="Q285" s="94"/>
      <c r="R285" s="94"/>
      <c r="S285" s="94"/>
      <c r="T285" s="94"/>
    </row>
    <row r="286" ht="15.75" customHeight="1">
      <c r="A286" s="204"/>
      <c r="B286" s="222"/>
      <c r="C286" s="206"/>
      <c r="D286" s="207"/>
      <c r="E286" s="3"/>
      <c r="F286" s="3"/>
      <c r="G286" s="3"/>
      <c r="H286" s="3"/>
      <c r="J286" s="226"/>
      <c r="K286" s="3"/>
      <c r="L286" s="3"/>
      <c r="O286" s="227"/>
      <c r="Q286" s="94"/>
      <c r="R286" s="94"/>
      <c r="S286" s="94"/>
      <c r="T286" s="94"/>
    </row>
    <row r="287" ht="15.75" customHeight="1">
      <c r="A287" s="204"/>
      <c r="B287" s="222"/>
      <c r="C287" s="206"/>
      <c r="D287" s="207"/>
      <c r="E287" s="3"/>
      <c r="F287" s="3"/>
      <c r="G287" s="3"/>
      <c r="H287" s="3"/>
      <c r="J287" s="226"/>
      <c r="K287" s="3"/>
      <c r="L287" s="3"/>
      <c r="O287" s="227"/>
      <c r="Q287" s="94"/>
      <c r="R287" s="94"/>
      <c r="S287" s="94"/>
      <c r="T287" s="94"/>
    </row>
    <row r="288" ht="15.75" customHeight="1">
      <c r="A288" s="204"/>
      <c r="B288" s="222"/>
      <c r="C288" s="206"/>
      <c r="D288" s="207"/>
      <c r="E288" s="3"/>
      <c r="F288" s="3"/>
      <c r="G288" s="3"/>
      <c r="H288" s="3"/>
      <c r="J288" s="226"/>
      <c r="K288" s="3"/>
      <c r="L288" s="3"/>
      <c r="O288" s="227"/>
      <c r="Q288" s="94"/>
      <c r="R288" s="94"/>
      <c r="S288" s="94"/>
      <c r="T288" s="94"/>
    </row>
    <row r="289" ht="15.75" customHeight="1">
      <c r="A289" s="204"/>
      <c r="B289" s="222"/>
      <c r="C289" s="206"/>
      <c r="D289" s="207"/>
      <c r="E289" s="3"/>
      <c r="F289" s="3"/>
      <c r="G289" s="3"/>
      <c r="H289" s="3"/>
      <c r="J289" s="226"/>
      <c r="K289" s="3"/>
      <c r="L289" s="3"/>
      <c r="O289" s="227"/>
      <c r="Q289" s="94"/>
      <c r="R289" s="94"/>
      <c r="S289" s="94"/>
      <c r="T289" s="94"/>
    </row>
    <row r="290" ht="15.75" customHeight="1">
      <c r="A290" s="204"/>
      <c r="B290" s="222"/>
      <c r="C290" s="206"/>
      <c r="D290" s="207"/>
      <c r="E290" s="3"/>
      <c r="F290" s="3"/>
      <c r="G290" s="3"/>
      <c r="H290" s="3"/>
      <c r="J290" s="226"/>
      <c r="K290" s="3"/>
      <c r="L290" s="3"/>
      <c r="O290" s="227"/>
      <c r="Q290" s="94"/>
      <c r="R290" s="94"/>
      <c r="S290" s="94"/>
      <c r="T290" s="94"/>
    </row>
    <row r="291" ht="15.75" customHeight="1">
      <c r="A291" s="204"/>
      <c r="B291" s="222"/>
      <c r="C291" s="206"/>
      <c r="D291" s="207"/>
      <c r="E291" s="3"/>
      <c r="F291" s="3"/>
      <c r="G291" s="3"/>
      <c r="H291" s="3"/>
      <c r="J291" s="226"/>
      <c r="K291" s="3"/>
      <c r="L291" s="3"/>
      <c r="O291" s="227"/>
      <c r="Q291" s="94"/>
      <c r="R291" s="94"/>
      <c r="S291" s="94"/>
      <c r="T291" s="94"/>
    </row>
    <row r="292" ht="15.75" customHeight="1">
      <c r="A292" s="204"/>
      <c r="B292" s="222"/>
      <c r="C292" s="206"/>
      <c r="D292" s="207"/>
      <c r="E292" s="3"/>
      <c r="F292" s="3"/>
      <c r="G292" s="3"/>
      <c r="H292" s="3"/>
      <c r="J292" s="226"/>
      <c r="K292" s="3"/>
      <c r="L292" s="3"/>
      <c r="O292" s="227"/>
      <c r="Q292" s="94"/>
      <c r="R292" s="94"/>
      <c r="S292" s="94"/>
      <c r="T292" s="94"/>
    </row>
    <row r="293" ht="15.75" customHeight="1">
      <c r="A293" s="204"/>
      <c r="B293" s="222"/>
      <c r="C293" s="206"/>
      <c r="D293" s="207"/>
      <c r="E293" s="3"/>
      <c r="F293" s="3"/>
      <c r="G293" s="3"/>
      <c r="H293" s="3"/>
      <c r="J293" s="226"/>
      <c r="K293" s="3"/>
      <c r="L293" s="3"/>
      <c r="O293" s="227"/>
      <c r="Q293" s="94"/>
      <c r="R293" s="94"/>
      <c r="S293" s="94"/>
      <c r="T293" s="94"/>
    </row>
    <row r="294" ht="15.75" customHeight="1">
      <c r="A294" s="204"/>
      <c r="B294" s="222"/>
      <c r="C294" s="206"/>
      <c r="D294" s="207"/>
      <c r="E294" s="3"/>
      <c r="F294" s="3"/>
      <c r="G294" s="3"/>
      <c r="H294" s="3"/>
      <c r="J294" s="226"/>
      <c r="K294" s="3"/>
      <c r="L294" s="3"/>
      <c r="O294" s="227"/>
      <c r="Q294" s="94"/>
      <c r="R294" s="94"/>
      <c r="S294" s="94"/>
      <c r="T294" s="94"/>
    </row>
    <row r="295" ht="15.75" customHeight="1">
      <c r="A295" s="204"/>
      <c r="B295" s="222"/>
      <c r="C295" s="206"/>
      <c r="D295" s="207"/>
      <c r="E295" s="3"/>
      <c r="F295" s="3"/>
      <c r="G295" s="3"/>
      <c r="H295" s="3"/>
      <c r="J295" s="226"/>
      <c r="K295" s="3"/>
      <c r="L295" s="3"/>
      <c r="O295" s="227"/>
      <c r="Q295" s="94"/>
      <c r="R295" s="94"/>
      <c r="S295" s="94"/>
      <c r="T295" s="94"/>
    </row>
    <row r="296" ht="15.75" customHeight="1">
      <c r="A296" s="204"/>
      <c r="B296" s="222"/>
      <c r="C296" s="206"/>
      <c r="D296" s="207"/>
      <c r="E296" s="3"/>
      <c r="F296" s="3"/>
      <c r="G296" s="3"/>
      <c r="H296" s="3"/>
      <c r="J296" s="226"/>
      <c r="K296" s="3"/>
      <c r="L296" s="3"/>
      <c r="O296" s="227"/>
      <c r="Q296" s="94"/>
      <c r="R296" s="94"/>
      <c r="S296" s="94"/>
      <c r="T296" s="94"/>
    </row>
    <row r="297" ht="15.75" customHeight="1">
      <c r="A297" s="204"/>
      <c r="B297" s="222"/>
      <c r="C297" s="206"/>
      <c r="D297" s="207"/>
      <c r="E297" s="3"/>
      <c r="F297" s="3"/>
      <c r="G297" s="3"/>
      <c r="H297" s="3"/>
      <c r="J297" s="226"/>
      <c r="K297" s="3"/>
      <c r="L297" s="3"/>
      <c r="O297" s="227"/>
      <c r="Q297" s="94"/>
      <c r="R297" s="94"/>
      <c r="S297" s="94"/>
      <c r="T297" s="94"/>
    </row>
    <row r="298" ht="15.75" customHeight="1">
      <c r="A298" s="204"/>
      <c r="B298" s="222"/>
      <c r="C298" s="206"/>
      <c r="D298" s="207"/>
      <c r="E298" s="3"/>
      <c r="F298" s="3"/>
      <c r="G298" s="3"/>
      <c r="H298" s="3"/>
      <c r="J298" s="226"/>
      <c r="K298" s="3"/>
      <c r="L298" s="3"/>
      <c r="O298" s="227"/>
      <c r="Q298" s="94"/>
      <c r="R298" s="94"/>
      <c r="S298" s="94"/>
      <c r="T298" s="94"/>
    </row>
    <row r="299" ht="15.75" customHeight="1">
      <c r="A299" s="204"/>
      <c r="B299" s="222"/>
      <c r="C299" s="206"/>
      <c r="D299" s="207"/>
      <c r="E299" s="3"/>
      <c r="F299" s="3"/>
      <c r="G299" s="3"/>
      <c r="H299" s="3"/>
      <c r="J299" s="226"/>
      <c r="K299" s="3"/>
      <c r="L299" s="3"/>
      <c r="O299" s="227"/>
      <c r="Q299" s="94"/>
      <c r="R299" s="94"/>
      <c r="S299" s="94"/>
      <c r="T299" s="94"/>
    </row>
    <row r="300" ht="15.75" customHeight="1">
      <c r="A300" s="204"/>
      <c r="B300" s="222"/>
      <c r="C300" s="206"/>
      <c r="D300" s="207"/>
      <c r="E300" s="3"/>
      <c r="F300" s="3"/>
      <c r="G300" s="3"/>
      <c r="H300" s="3"/>
      <c r="J300" s="226"/>
      <c r="K300" s="3"/>
      <c r="L300" s="3"/>
      <c r="O300" s="227"/>
      <c r="Q300" s="94"/>
      <c r="R300" s="94"/>
      <c r="S300" s="94"/>
      <c r="T300" s="94"/>
    </row>
    <row r="301" ht="15.75" customHeight="1">
      <c r="A301" s="204"/>
      <c r="B301" s="222"/>
      <c r="C301" s="223"/>
      <c r="D301" s="231"/>
      <c r="E301" s="3"/>
      <c r="F301" s="3"/>
      <c r="G301" s="3"/>
      <c r="H301" s="3"/>
      <c r="J301" s="226"/>
      <c r="K301" s="3"/>
      <c r="L301" s="3"/>
      <c r="O301" s="227"/>
      <c r="Q301" s="94"/>
      <c r="R301" s="94"/>
      <c r="S301" s="94"/>
      <c r="T301" s="94"/>
    </row>
    <row r="302" ht="15.75" customHeight="1">
      <c r="A302" s="204"/>
      <c r="B302" s="222"/>
      <c r="C302" s="223"/>
      <c r="D302" s="231"/>
      <c r="E302" s="3"/>
      <c r="F302" s="3"/>
      <c r="G302" s="3"/>
      <c r="H302" s="3"/>
      <c r="J302" s="226"/>
      <c r="K302" s="3"/>
      <c r="L302" s="3"/>
      <c r="O302" s="227"/>
      <c r="Q302" s="94"/>
      <c r="R302" s="94"/>
      <c r="S302" s="94"/>
      <c r="T302" s="94"/>
    </row>
    <row r="303" ht="15.75" customHeight="1">
      <c r="A303" s="204"/>
      <c r="B303" s="222"/>
      <c r="C303" s="206"/>
      <c r="D303" s="207"/>
      <c r="E303" s="3"/>
      <c r="F303" s="3"/>
      <c r="G303" s="3"/>
      <c r="H303" s="3"/>
      <c r="J303" s="226"/>
      <c r="K303" s="3"/>
      <c r="L303" s="3"/>
      <c r="O303" s="227"/>
      <c r="Q303" s="94"/>
      <c r="R303" s="94"/>
      <c r="S303" s="94"/>
      <c r="T303" s="94"/>
    </row>
    <row r="304" ht="15.75" customHeight="1">
      <c r="A304" s="204"/>
      <c r="B304" s="222"/>
      <c r="C304" s="206"/>
      <c r="D304" s="207"/>
      <c r="E304" s="3"/>
      <c r="F304" s="3"/>
      <c r="G304" s="3"/>
      <c r="H304" s="3"/>
      <c r="J304" s="226"/>
      <c r="K304" s="3"/>
      <c r="L304" s="3"/>
      <c r="O304" s="227"/>
      <c r="Q304" s="94"/>
      <c r="R304" s="94"/>
      <c r="S304" s="94"/>
      <c r="T304" s="94"/>
    </row>
    <row r="305" ht="15.75" customHeight="1">
      <c r="A305" s="204"/>
      <c r="B305" s="222"/>
      <c r="C305" s="206"/>
      <c r="D305" s="207"/>
      <c r="E305" s="3"/>
      <c r="F305" s="3"/>
      <c r="G305" s="3"/>
      <c r="H305" s="3"/>
      <c r="J305" s="226"/>
      <c r="K305" s="3"/>
      <c r="L305" s="3"/>
      <c r="O305" s="227"/>
      <c r="Q305" s="94"/>
      <c r="R305" s="94"/>
      <c r="S305" s="94"/>
      <c r="T305" s="94"/>
    </row>
    <row r="306" ht="15.75" customHeight="1">
      <c r="A306" s="204"/>
      <c r="B306" s="222"/>
      <c r="C306" s="206"/>
      <c r="D306" s="207"/>
      <c r="E306" s="3"/>
      <c r="F306" s="3"/>
      <c r="G306" s="3"/>
      <c r="H306" s="3"/>
      <c r="J306" s="226"/>
      <c r="K306" s="3"/>
      <c r="L306" s="3"/>
      <c r="O306" s="227"/>
      <c r="Q306" s="94"/>
      <c r="R306" s="94"/>
      <c r="S306" s="94"/>
      <c r="T306" s="94"/>
    </row>
    <row r="307" ht="15.75" customHeight="1">
      <c r="A307" s="204"/>
      <c r="B307" s="222"/>
      <c r="C307" s="206"/>
      <c r="D307" s="207"/>
      <c r="E307" s="3"/>
      <c r="F307" s="3"/>
      <c r="G307" s="3"/>
      <c r="H307" s="3"/>
      <c r="J307" s="226"/>
      <c r="K307" s="3"/>
      <c r="L307" s="3"/>
      <c r="O307" s="227"/>
      <c r="Q307" s="94"/>
      <c r="R307" s="94"/>
      <c r="S307" s="94"/>
      <c r="T307" s="94"/>
    </row>
    <row r="308" ht="15.75" customHeight="1">
      <c r="A308" s="204"/>
      <c r="B308" s="222"/>
      <c r="C308" s="206"/>
      <c r="D308" s="207"/>
      <c r="E308" s="3"/>
      <c r="F308" s="3"/>
      <c r="G308" s="3"/>
      <c r="H308" s="3"/>
      <c r="J308" s="226"/>
      <c r="K308" s="3"/>
      <c r="L308" s="3"/>
      <c r="O308" s="227"/>
      <c r="Q308" s="94"/>
      <c r="R308" s="94"/>
      <c r="S308" s="94"/>
      <c r="T308" s="94"/>
    </row>
    <row r="309" ht="15.75" customHeight="1">
      <c r="A309" s="204"/>
      <c r="B309" s="222"/>
      <c r="C309" s="206"/>
      <c r="D309" s="207"/>
      <c r="E309" s="3"/>
      <c r="F309" s="3"/>
      <c r="G309" s="3"/>
      <c r="H309" s="3"/>
      <c r="J309" s="226"/>
      <c r="K309" s="3"/>
      <c r="L309" s="3"/>
      <c r="O309" s="227"/>
      <c r="Q309" s="94"/>
      <c r="R309" s="94"/>
      <c r="S309" s="94"/>
      <c r="T309" s="94"/>
    </row>
    <row r="310" ht="15.75" customHeight="1">
      <c r="A310" s="204"/>
      <c r="B310" s="222"/>
      <c r="C310" s="206"/>
      <c r="D310" s="207"/>
      <c r="E310" s="3"/>
      <c r="F310" s="3"/>
      <c r="G310" s="3"/>
      <c r="H310" s="3"/>
      <c r="J310" s="226"/>
      <c r="K310" s="3"/>
      <c r="L310" s="3"/>
      <c r="O310" s="227"/>
      <c r="Q310" s="94"/>
      <c r="R310" s="94"/>
      <c r="S310" s="94"/>
      <c r="T310" s="94"/>
    </row>
    <row r="311" ht="15.75" customHeight="1">
      <c r="A311" s="204"/>
      <c r="B311" s="222"/>
      <c r="C311" s="206"/>
      <c r="D311" s="207"/>
      <c r="E311" s="3"/>
      <c r="F311" s="3"/>
      <c r="G311" s="3"/>
      <c r="H311" s="3"/>
      <c r="J311" s="226"/>
      <c r="K311" s="3"/>
      <c r="L311" s="3"/>
      <c r="O311" s="227"/>
      <c r="Q311" s="94"/>
      <c r="R311" s="94"/>
      <c r="S311" s="94"/>
      <c r="T311" s="94"/>
    </row>
    <row r="312" ht="15.75" customHeight="1">
      <c r="A312" s="204"/>
      <c r="B312" s="222"/>
      <c r="C312" s="206"/>
      <c r="D312" s="207"/>
      <c r="E312" s="3"/>
      <c r="F312" s="3"/>
      <c r="G312" s="3"/>
      <c r="H312" s="3"/>
      <c r="J312" s="226"/>
      <c r="K312" s="3"/>
      <c r="L312" s="3"/>
      <c r="O312" s="227"/>
      <c r="Q312" s="94"/>
      <c r="R312" s="94"/>
      <c r="S312" s="94"/>
      <c r="T312" s="94"/>
    </row>
    <row r="313" ht="15.75" customHeight="1">
      <c r="A313" s="204"/>
      <c r="B313" s="222"/>
      <c r="C313" s="206"/>
      <c r="D313" s="207"/>
      <c r="E313" s="3"/>
      <c r="F313" s="3"/>
      <c r="G313" s="3"/>
      <c r="H313" s="3"/>
      <c r="J313" s="226"/>
      <c r="K313" s="3"/>
      <c r="L313" s="3"/>
      <c r="O313" s="227"/>
      <c r="Q313" s="94"/>
      <c r="R313" s="94"/>
      <c r="S313" s="94"/>
      <c r="T313" s="94"/>
    </row>
    <row r="314" ht="15.75" customHeight="1">
      <c r="A314" s="204"/>
      <c r="B314" s="222"/>
      <c r="C314" s="206"/>
      <c r="D314" s="207"/>
      <c r="E314" s="3"/>
      <c r="F314" s="3"/>
      <c r="G314" s="3"/>
      <c r="H314" s="3"/>
      <c r="J314" s="226"/>
      <c r="K314" s="3"/>
      <c r="L314" s="3"/>
      <c r="O314" s="227"/>
      <c r="Q314" s="94"/>
      <c r="R314" s="94"/>
      <c r="S314" s="94"/>
      <c r="T314" s="94"/>
    </row>
    <row r="315" ht="15.75" customHeight="1">
      <c r="A315" s="204"/>
      <c r="B315" s="222"/>
      <c r="C315" s="206"/>
      <c r="D315" s="207"/>
      <c r="E315" s="3"/>
      <c r="F315" s="3"/>
      <c r="G315" s="3"/>
      <c r="H315" s="3"/>
      <c r="J315" s="226"/>
      <c r="K315" s="3"/>
      <c r="L315" s="3"/>
      <c r="O315" s="227"/>
      <c r="Q315" s="94"/>
      <c r="R315" s="94"/>
      <c r="S315" s="94"/>
      <c r="T315" s="94"/>
    </row>
    <row r="316" ht="15.75" customHeight="1">
      <c r="A316" s="204"/>
      <c r="B316" s="222"/>
      <c r="C316" s="206"/>
      <c r="D316" s="207"/>
      <c r="E316" s="3"/>
      <c r="F316" s="3"/>
      <c r="G316" s="3"/>
      <c r="H316" s="3"/>
      <c r="J316" s="226"/>
      <c r="K316" s="3"/>
      <c r="L316" s="3"/>
      <c r="O316" s="227"/>
      <c r="Q316" s="94"/>
      <c r="R316" s="94"/>
      <c r="S316" s="94"/>
      <c r="T316" s="94"/>
    </row>
    <row r="317" ht="15.75" customHeight="1">
      <c r="A317" s="204"/>
      <c r="B317" s="222"/>
      <c r="C317" s="206"/>
      <c r="D317" s="207"/>
      <c r="E317" s="3"/>
      <c r="F317" s="3"/>
      <c r="G317" s="3"/>
      <c r="H317" s="3"/>
      <c r="J317" s="226"/>
      <c r="K317" s="3"/>
      <c r="L317" s="3"/>
      <c r="O317" s="227"/>
      <c r="Q317" s="94"/>
      <c r="R317" s="94"/>
      <c r="S317" s="94"/>
      <c r="T317" s="94"/>
    </row>
    <row r="318" ht="15.75" customHeight="1">
      <c r="A318" s="204"/>
      <c r="B318" s="222"/>
      <c r="C318" s="206"/>
      <c r="D318" s="207"/>
      <c r="E318" s="3"/>
      <c r="F318" s="3"/>
      <c r="G318" s="3"/>
      <c r="H318" s="3"/>
      <c r="J318" s="226"/>
      <c r="K318" s="3"/>
      <c r="L318" s="3"/>
      <c r="O318" s="227"/>
      <c r="Q318" s="94"/>
      <c r="R318" s="94"/>
      <c r="S318" s="94"/>
      <c r="T318" s="94"/>
    </row>
    <row r="319" ht="15.75" customHeight="1">
      <c r="A319" s="204"/>
      <c r="B319" s="222"/>
      <c r="C319" s="206"/>
      <c r="D319" s="207"/>
      <c r="E319" s="3"/>
      <c r="F319" s="3"/>
      <c r="G319" s="3"/>
      <c r="H319" s="3"/>
      <c r="J319" s="226"/>
      <c r="K319" s="3"/>
      <c r="L319" s="3"/>
      <c r="O319" s="227"/>
      <c r="Q319" s="94"/>
      <c r="R319" s="94"/>
      <c r="S319" s="94"/>
      <c r="T319" s="94"/>
    </row>
    <row r="320" ht="15.75" customHeight="1">
      <c r="A320" s="204"/>
      <c r="B320" s="222"/>
      <c r="C320" s="206"/>
      <c r="D320" s="207"/>
      <c r="E320" s="3"/>
      <c r="F320" s="3"/>
      <c r="G320" s="3"/>
      <c r="H320" s="3"/>
      <c r="J320" s="226"/>
      <c r="K320" s="3"/>
      <c r="L320" s="3"/>
      <c r="O320" s="227"/>
      <c r="Q320" s="94"/>
      <c r="R320" s="94"/>
      <c r="S320" s="94"/>
      <c r="T320" s="94"/>
    </row>
    <row r="321" ht="15.75" customHeight="1">
      <c r="A321" s="204"/>
      <c r="B321" s="222"/>
      <c r="C321" s="206"/>
      <c r="D321" s="207"/>
      <c r="E321" s="3"/>
      <c r="F321" s="3"/>
      <c r="G321" s="3"/>
      <c r="H321" s="3"/>
      <c r="J321" s="226"/>
      <c r="K321" s="3"/>
      <c r="L321" s="3"/>
      <c r="O321" s="227"/>
      <c r="Q321" s="94"/>
      <c r="R321" s="94"/>
      <c r="S321" s="94"/>
      <c r="T321" s="94"/>
    </row>
    <row r="322" ht="15.75" customHeight="1">
      <c r="A322" s="204"/>
      <c r="B322" s="222"/>
      <c r="C322" s="206"/>
      <c r="D322" s="207"/>
      <c r="E322" s="3"/>
      <c r="F322" s="3"/>
      <c r="G322" s="3"/>
      <c r="H322" s="3"/>
      <c r="J322" s="226"/>
      <c r="K322" s="3"/>
      <c r="L322" s="3"/>
      <c r="O322" s="227"/>
      <c r="Q322" s="94"/>
      <c r="R322" s="94"/>
      <c r="S322" s="94"/>
      <c r="T322" s="94"/>
    </row>
    <row r="323" ht="15.75" customHeight="1">
      <c r="A323" s="204"/>
      <c r="B323" s="222"/>
      <c r="C323" s="206"/>
      <c r="D323" s="207"/>
      <c r="E323" s="3"/>
      <c r="F323" s="3"/>
      <c r="G323" s="3"/>
      <c r="H323" s="3"/>
      <c r="J323" s="226"/>
      <c r="K323" s="3"/>
      <c r="L323" s="3"/>
      <c r="O323" s="227"/>
      <c r="Q323" s="94"/>
      <c r="R323" s="94"/>
      <c r="S323" s="94"/>
      <c r="T323" s="94"/>
    </row>
    <row r="324" ht="15.75" customHeight="1">
      <c r="A324" s="204"/>
      <c r="B324" s="222"/>
      <c r="C324" s="206"/>
      <c r="D324" s="207"/>
      <c r="E324" s="3"/>
      <c r="F324" s="3"/>
      <c r="G324" s="3"/>
      <c r="H324" s="3"/>
      <c r="J324" s="226"/>
      <c r="K324" s="3"/>
      <c r="L324" s="3"/>
      <c r="O324" s="227"/>
      <c r="Q324" s="94"/>
      <c r="R324" s="94"/>
      <c r="S324" s="94"/>
      <c r="T324" s="94"/>
    </row>
    <row r="325" ht="15.75" customHeight="1">
      <c r="A325" s="204"/>
      <c r="B325" s="222"/>
      <c r="C325" s="206"/>
      <c r="D325" s="207"/>
      <c r="E325" s="3"/>
      <c r="F325" s="3"/>
      <c r="G325" s="3"/>
      <c r="H325" s="3"/>
      <c r="J325" s="226"/>
      <c r="K325" s="3"/>
      <c r="L325" s="3"/>
      <c r="O325" s="227"/>
      <c r="Q325" s="94"/>
      <c r="R325" s="94"/>
      <c r="S325" s="94"/>
      <c r="T325" s="94"/>
    </row>
    <row r="326" ht="15.75" customHeight="1">
      <c r="A326" s="204"/>
      <c r="B326" s="222"/>
      <c r="C326" s="206"/>
      <c r="D326" s="207"/>
      <c r="E326" s="3"/>
      <c r="F326" s="3"/>
      <c r="G326" s="3"/>
      <c r="H326" s="3"/>
      <c r="J326" s="226"/>
      <c r="K326" s="3"/>
      <c r="L326" s="3"/>
      <c r="O326" s="227"/>
      <c r="Q326" s="94"/>
      <c r="R326" s="94"/>
      <c r="S326" s="94"/>
      <c r="T326" s="94"/>
    </row>
    <row r="327" ht="15.75" customHeight="1">
      <c r="A327" s="204"/>
      <c r="B327" s="222"/>
      <c r="C327" s="206"/>
      <c r="D327" s="207"/>
      <c r="E327" s="3"/>
      <c r="F327" s="3"/>
      <c r="G327" s="3"/>
      <c r="H327" s="3"/>
      <c r="J327" s="226"/>
      <c r="K327" s="3"/>
      <c r="L327" s="3"/>
      <c r="O327" s="227"/>
      <c r="Q327" s="94"/>
      <c r="R327" s="94"/>
      <c r="S327" s="94"/>
      <c r="T327" s="94"/>
    </row>
    <row r="328" ht="15.75" customHeight="1">
      <c r="A328" s="204"/>
      <c r="B328" s="222"/>
      <c r="C328" s="206"/>
      <c r="D328" s="207"/>
      <c r="E328" s="3"/>
      <c r="F328" s="3"/>
      <c r="G328" s="3"/>
      <c r="H328" s="3"/>
      <c r="J328" s="226"/>
      <c r="K328" s="3"/>
      <c r="L328" s="3"/>
      <c r="O328" s="227"/>
      <c r="Q328" s="94"/>
      <c r="R328" s="94"/>
      <c r="S328" s="94"/>
      <c r="T328" s="94"/>
    </row>
    <row r="329" ht="15.75" customHeight="1">
      <c r="A329" s="204"/>
      <c r="B329" s="222"/>
      <c r="C329" s="206"/>
      <c r="D329" s="207"/>
      <c r="E329" s="3"/>
      <c r="F329" s="3"/>
      <c r="G329" s="3"/>
      <c r="H329" s="3"/>
      <c r="J329" s="226"/>
      <c r="K329" s="3"/>
      <c r="L329" s="3"/>
      <c r="O329" s="227"/>
      <c r="Q329" s="94"/>
      <c r="R329" s="94"/>
      <c r="S329" s="94"/>
      <c r="T329" s="94"/>
    </row>
    <row r="330" ht="15.75" customHeight="1">
      <c r="A330" s="204"/>
      <c r="B330" s="222"/>
      <c r="C330" s="206"/>
      <c r="D330" s="207"/>
      <c r="E330" s="3"/>
      <c r="F330" s="3"/>
      <c r="G330" s="3"/>
      <c r="H330" s="3"/>
      <c r="J330" s="226"/>
      <c r="K330" s="3"/>
      <c r="L330" s="3"/>
      <c r="O330" s="227"/>
      <c r="Q330" s="94"/>
      <c r="R330" s="94"/>
      <c r="S330" s="94"/>
      <c r="T330" s="94"/>
    </row>
    <row r="331" ht="15.75" customHeight="1">
      <c r="A331" s="204"/>
      <c r="B331" s="222"/>
      <c r="C331" s="206"/>
      <c r="D331" s="207"/>
      <c r="E331" s="3"/>
      <c r="F331" s="3"/>
      <c r="G331" s="3"/>
      <c r="H331" s="3"/>
      <c r="J331" s="226"/>
      <c r="K331" s="3"/>
      <c r="L331" s="3"/>
      <c r="O331" s="227"/>
      <c r="Q331" s="94"/>
      <c r="R331" s="94"/>
      <c r="S331" s="94"/>
      <c r="T331" s="94"/>
    </row>
    <row r="332" ht="15.75" customHeight="1">
      <c r="A332" s="204"/>
      <c r="B332" s="222"/>
      <c r="C332" s="206"/>
      <c r="D332" s="207"/>
      <c r="E332" s="3"/>
      <c r="F332" s="3"/>
      <c r="G332" s="3"/>
      <c r="H332" s="3"/>
      <c r="J332" s="226"/>
      <c r="K332" s="3"/>
      <c r="L332" s="3"/>
      <c r="O332" s="227"/>
      <c r="Q332" s="94"/>
      <c r="R332" s="94"/>
      <c r="S332" s="94"/>
      <c r="T332" s="94"/>
    </row>
    <row r="333" ht="15.75" customHeight="1">
      <c r="A333" s="204"/>
      <c r="B333" s="222"/>
      <c r="C333" s="206"/>
      <c r="D333" s="207"/>
      <c r="E333" s="3"/>
      <c r="F333" s="3"/>
      <c r="G333" s="3"/>
      <c r="H333" s="3"/>
      <c r="J333" s="226"/>
      <c r="K333" s="3"/>
      <c r="L333" s="3"/>
      <c r="O333" s="227"/>
      <c r="Q333" s="94"/>
      <c r="R333" s="94"/>
      <c r="S333" s="94"/>
      <c r="T333" s="94"/>
    </row>
    <row r="334" ht="15.75" customHeight="1">
      <c r="A334" s="204"/>
      <c r="B334" s="222"/>
      <c r="C334" s="206"/>
      <c r="D334" s="207"/>
      <c r="E334" s="3"/>
      <c r="F334" s="3"/>
      <c r="G334" s="3"/>
      <c r="H334" s="3"/>
      <c r="J334" s="226"/>
      <c r="K334" s="3"/>
      <c r="L334" s="3"/>
      <c r="O334" s="227"/>
      <c r="Q334" s="94"/>
      <c r="R334" s="94"/>
      <c r="S334" s="94"/>
      <c r="T334" s="94"/>
    </row>
    <row r="335" ht="15.75" customHeight="1">
      <c r="A335" s="204"/>
      <c r="B335" s="222"/>
      <c r="C335" s="206"/>
      <c r="D335" s="207"/>
      <c r="E335" s="3"/>
      <c r="F335" s="3"/>
      <c r="G335" s="3"/>
      <c r="H335" s="3"/>
      <c r="J335" s="226"/>
      <c r="K335" s="3"/>
      <c r="L335" s="3"/>
      <c r="O335" s="227"/>
      <c r="Q335" s="94"/>
      <c r="R335" s="94"/>
      <c r="S335" s="94"/>
      <c r="T335" s="94"/>
    </row>
    <row r="336" ht="15.75" customHeight="1">
      <c r="A336" s="204"/>
      <c r="B336" s="222"/>
      <c r="C336" s="206"/>
      <c r="D336" s="207"/>
      <c r="E336" s="3"/>
      <c r="F336" s="3"/>
      <c r="G336" s="3"/>
      <c r="H336" s="3"/>
      <c r="J336" s="226"/>
      <c r="K336" s="3"/>
      <c r="L336" s="3"/>
      <c r="O336" s="227"/>
      <c r="Q336" s="94"/>
      <c r="R336" s="94"/>
      <c r="S336" s="94"/>
      <c r="T336" s="94"/>
    </row>
    <row r="337" ht="15.75" customHeight="1">
      <c r="A337" s="204"/>
      <c r="B337" s="222"/>
      <c r="C337" s="206"/>
      <c r="D337" s="207"/>
      <c r="E337" s="3"/>
      <c r="F337" s="3"/>
      <c r="G337" s="3"/>
      <c r="H337" s="3"/>
      <c r="J337" s="226"/>
      <c r="K337" s="3"/>
      <c r="L337" s="3"/>
      <c r="O337" s="227"/>
      <c r="Q337" s="94"/>
      <c r="R337" s="94"/>
      <c r="S337" s="94"/>
      <c r="T337" s="94"/>
    </row>
    <row r="338" ht="15.75" customHeight="1">
      <c r="A338" s="204"/>
      <c r="B338" s="222"/>
      <c r="C338" s="206"/>
      <c r="D338" s="207"/>
      <c r="E338" s="3"/>
      <c r="F338" s="3"/>
      <c r="G338" s="3"/>
      <c r="H338" s="3"/>
      <c r="J338" s="226"/>
      <c r="K338" s="3"/>
      <c r="L338" s="3"/>
      <c r="O338" s="227"/>
      <c r="Q338" s="94"/>
      <c r="R338" s="94"/>
      <c r="S338" s="94"/>
      <c r="T338" s="94"/>
    </row>
    <row r="339" ht="15.75" customHeight="1">
      <c r="A339" s="204"/>
      <c r="B339" s="222"/>
      <c r="C339" s="206"/>
      <c r="D339" s="235"/>
      <c r="E339" s="3"/>
      <c r="F339" s="3"/>
      <c r="G339" s="3"/>
      <c r="H339" s="3"/>
      <c r="J339" s="226"/>
      <c r="K339" s="3"/>
      <c r="L339" s="3"/>
      <c r="O339" s="227"/>
      <c r="Q339" s="94"/>
      <c r="R339" s="94"/>
      <c r="S339" s="94"/>
      <c r="T339" s="94"/>
    </row>
    <row r="340" ht="15.75" customHeight="1">
      <c r="A340" s="204"/>
      <c r="B340" s="222"/>
      <c r="C340" s="206"/>
      <c r="D340" s="235"/>
      <c r="E340" s="3"/>
      <c r="F340" s="3"/>
      <c r="G340" s="3"/>
      <c r="H340" s="3"/>
      <c r="J340" s="226"/>
      <c r="K340" s="3"/>
      <c r="L340" s="3"/>
      <c r="O340" s="227"/>
      <c r="Q340" s="94"/>
      <c r="R340" s="94"/>
      <c r="S340" s="94"/>
      <c r="T340" s="94"/>
    </row>
    <row r="341" ht="15.75" customHeight="1">
      <c r="A341" s="204"/>
      <c r="B341" s="222"/>
      <c r="C341" s="206"/>
      <c r="D341" s="235"/>
      <c r="E341" s="3"/>
      <c r="F341" s="3"/>
      <c r="G341" s="3"/>
      <c r="H341" s="3"/>
      <c r="J341" s="226"/>
      <c r="K341" s="3"/>
      <c r="L341" s="3"/>
      <c r="O341" s="227"/>
      <c r="Q341" s="94"/>
      <c r="R341" s="94"/>
      <c r="S341" s="94"/>
      <c r="T341" s="94"/>
    </row>
    <row r="342" ht="15.75" customHeight="1">
      <c r="A342" s="204"/>
      <c r="B342" s="222"/>
      <c r="C342" s="206"/>
      <c r="D342" s="235"/>
      <c r="E342" s="3"/>
      <c r="F342" s="3"/>
      <c r="G342" s="3"/>
      <c r="H342" s="3"/>
      <c r="J342" s="226"/>
      <c r="K342" s="3"/>
      <c r="L342" s="3"/>
      <c r="O342" s="227"/>
      <c r="Q342" s="94"/>
      <c r="R342" s="94"/>
      <c r="S342" s="94"/>
      <c r="T342" s="94"/>
    </row>
    <row r="343" ht="15.75" customHeight="1">
      <c r="A343" s="204"/>
      <c r="B343" s="222"/>
      <c r="C343" s="206"/>
      <c r="D343" s="235"/>
      <c r="E343" s="3"/>
      <c r="F343" s="3"/>
      <c r="G343" s="3"/>
      <c r="H343" s="3"/>
      <c r="J343" s="226"/>
      <c r="K343" s="3"/>
      <c r="L343" s="3"/>
      <c r="O343" s="227"/>
      <c r="Q343" s="94"/>
      <c r="R343" s="94"/>
      <c r="S343" s="94"/>
      <c r="T343" s="94"/>
    </row>
    <row r="344" ht="15.75" customHeight="1">
      <c r="A344" s="204"/>
      <c r="B344" s="222"/>
      <c r="C344" s="206"/>
      <c r="D344" s="235"/>
      <c r="E344" s="3"/>
      <c r="F344" s="3"/>
      <c r="G344" s="3"/>
      <c r="H344" s="3"/>
      <c r="J344" s="226"/>
      <c r="K344" s="3"/>
      <c r="L344" s="3"/>
      <c r="O344" s="227"/>
      <c r="Q344" s="94"/>
      <c r="R344" s="94"/>
      <c r="S344" s="94"/>
      <c r="T344" s="94"/>
    </row>
    <row r="345" ht="15.75" customHeight="1">
      <c r="A345" s="204"/>
      <c r="B345" s="222"/>
      <c r="C345" s="206"/>
      <c r="D345" s="235"/>
      <c r="E345" s="3"/>
      <c r="F345" s="3"/>
      <c r="G345" s="3"/>
      <c r="H345" s="3"/>
      <c r="J345" s="226"/>
      <c r="K345" s="3"/>
      <c r="L345" s="3"/>
      <c r="O345" s="227"/>
      <c r="Q345" s="94"/>
      <c r="R345" s="94"/>
      <c r="S345" s="94"/>
      <c r="T345" s="94"/>
    </row>
    <row r="346" ht="15.75" customHeight="1">
      <c r="A346" s="204"/>
      <c r="B346" s="222"/>
      <c r="C346" s="206"/>
      <c r="D346" s="235"/>
      <c r="E346" s="3"/>
      <c r="F346" s="3"/>
      <c r="G346" s="3"/>
      <c r="H346" s="3"/>
      <c r="J346" s="226"/>
      <c r="K346" s="3"/>
      <c r="L346" s="3"/>
      <c r="O346" s="227"/>
      <c r="Q346" s="94"/>
      <c r="R346" s="94"/>
      <c r="S346" s="94"/>
      <c r="T346" s="94"/>
    </row>
    <row r="347" ht="15.75" customHeight="1">
      <c r="A347" s="204"/>
      <c r="B347" s="222"/>
      <c r="C347" s="206"/>
      <c r="D347" s="235"/>
      <c r="E347" s="3"/>
      <c r="F347" s="3"/>
      <c r="G347" s="3"/>
      <c r="H347" s="3"/>
      <c r="J347" s="226"/>
      <c r="K347" s="3"/>
      <c r="L347" s="3"/>
      <c r="O347" s="227"/>
      <c r="Q347" s="94"/>
      <c r="R347" s="94"/>
      <c r="S347" s="94"/>
      <c r="T347" s="94"/>
    </row>
    <row r="348" ht="15.75" customHeight="1">
      <c r="A348" s="204"/>
      <c r="B348" s="222"/>
      <c r="C348" s="206"/>
      <c r="D348" s="235"/>
      <c r="E348" s="3"/>
      <c r="F348" s="3"/>
      <c r="G348" s="3"/>
      <c r="H348" s="3"/>
      <c r="J348" s="226"/>
      <c r="K348" s="3"/>
      <c r="L348" s="3"/>
      <c r="O348" s="227"/>
      <c r="Q348" s="94"/>
      <c r="R348" s="94"/>
      <c r="S348" s="94"/>
      <c r="T348" s="94"/>
    </row>
    <row r="349" ht="15.75" customHeight="1">
      <c r="A349" s="204"/>
      <c r="B349" s="222"/>
      <c r="C349" s="223"/>
      <c r="D349" s="231"/>
      <c r="E349" s="3"/>
      <c r="F349" s="3"/>
      <c r="G349" s="3"/>
      <c r="H349" s="3"/>
      <c r="J349" s="226"/>
      <c r="K349" s="3"/>
      <c r="L349" s="3"/>
      <c r="O349" s="227"/>
      <c r="Q349" s="94"/>
      <c r="R349" s="94"/>
      <c r="S349" s="94"/>
      <c r="T349" s="94"/>
    </row>
    <row r="350" ht="15.75" customHeight="1">
      <c r="A350" s="204"/>
      <c r="B350" s="222"/>
      <c r="C350" s="223"/>
      <c r="D350" s="231"/>
      <c r="E350" s="3"/>
      <c r="F350" s="3"/>
      <c r="G350" s="3"/>
      <c r="H350" s="3"/>
      <c r="J350" s="226"/>
      <c r="K350" s="3"/>
      <c r="L350" s="3"/>
      <c r="O350" s="227"/>
      <c r="Q350" s="94"/>
      <c r="R350" s="94"/>
      <c r="S350" s="94"/>
      <c r="T350" s="94"/>
    </row>
    <row r="351" ht="15.75" customHeight="1">
      <c r="A351" s="204"/>
      <c r="B351" s="222"/>
      <c r="C351" s="206"/>
      <c r="D351" s="235"/>
      <c r="E351" s="3"/>
      <c r="F351" s="3"/>
      <c r="G351" s="3"/>
      <c r="H351" s="3"/>
      <c r="J351" s="226"/>
      <c r="K351" s="3"/>
      <c r="L351" s="3"/>
      <c r="O351" s="227"/>
      <c r="Q351" s="94"/>
      <c r="R351" s="94"/>
      <c r="S351" s="94"/>
      <c r="T351" s="94"/>
    </row>
    <row r="352" ht="15.75" customHeight="1">
      <c r="A352" s="204"/>
      <c r="B352" s="222"/>
      <c r="C352" s="206"/>
      <c r="D352" s="235"/>
      <c r="E352" s="3"/>
      <c r="F352" s="3"/>
      <c r="G352" s="3"/>
      <c r="H352" s="3"/>
      <c r="J352" s="226"/>
      <c r="K352" s="3"/>
      <c r="L352" s="3"/>
      <c r="O352" s="227"/>
      <c r="Q352" s="94"/>
      <c r="R352" s="94"/>
      <c r="S352" s="94"/>
      <c r="T352" s="94"/>
    </row>
    <row r="353" ht="15.75" customHeight="1">
      <c r="A353" s="204"/>
      <c r="B353" s="222"/>
      <c r="C353" s="206"/>
      <c r="D353" s="235"/>
      <c r="E353" s="3"/>
      <c r="F353" s="3"/>
      <c r="G353" s="3"/>
      <c r="H353" s="3"/>
      <c r="J353" s="226"/>
      <c r="K353" s="3"/>
      <c r="L353" s="3"/>
      <c r="O353" s="227"/>
      <c r="Q353" s="94"/>
      <c r="R353" s="94"/>
      <c r="S353" s="94"/>
      <c r="T353" s="94"/>
    </row>
    <row r="354" ht="15.75" customHeight="1">
      <c r="A354" s="204"/>
      <c r="B354" s="222"/>
      <c r="C354" s="206"/>
      <c r="D354" s="235"/>
      <c r="E354" s="3"/>
      <c r="F354" s="3"/>
      <c r="G354" s="3"/>
      <c r="H354" s="3"/>
      <c r="J354" s="226"/>
      <c r="K354" s="3"/>
      <c r="L354" s="3"/>
      <c r="O354" s="227"/>
      <c r="Q354" s="94"/>
      <c r="R354" s="94"/>
      <c r="S354" s="94"/>
      <c r="T354" s="94"/>
    </row>
    <row r="355" ht="15.75" customHeight="1">
      <c r="A355" s="204"/>
      <c r="B355" s="222"/>
      <c r="C355" s="206"/>
      <c r="D355" s="235"/>
      <c r="E355" s="3"/>
      <c r="F355" s="3"/>
      <c r="G355" s="3"/>
      <c r="H355" s="3"/>
      <c r="J355" s="226"/>
      <c r="K355" s="3"/>
      <c r="L355" s="3"/>
      <c r="O355" s="227"/>
      <c r="Q355" s="94"/>
      <c r="R355" s="94"/>
      <c r="S355" s="94"/>
      <c r="T355" s="94"/>
    </row>
    <row r="356" ht="15.75" customHeight="1">
      <c r="A356" s="204"/>
      <c r="B356" s="222"/>
      <c r="C356" s="206"/>
      <c r="D356" s="235"/>
      <c r="E356" s="3"/>
      <c r="F356" s="3"/>
      <c r="G356" s="3"/>
      <c r="H356" s="3"/>
      <c r="J356" s="226"/>
      <c r="K356" s="3"/>
      <c r="L356" s="3"/>
      <c r="O356" s="227"/>
      <c r="Q356" s="94"/>
      <c r="R356" s="94"/>
      <c r="S356" s="94"/>
      <c r="T356" s="94"/>
    </row>
    <row r="357" ht="15.75" customHeight="1">
      <c r="A357" s="204"/>
      <c r="B357" s="222"/>
      <c r="C357" s="206"/>
      <c r="D357" s="235"/>
      <c r="E357" s="3"/>
      <c r="F357" s="3"/>
      <c r="G357" s="3"/>
      <c r="H357" s="3"/>
      <c r="J357" s="226"/>
      <c r="K357" s="3"/>
      <c r="L357" s="3"/>
      <c r="O357" s="227"/>
      <c r="Q357" s="94"/>
      <c r="R357" s="94"/>
      <c r="S357" s="94"/>
      <c r="T357" s="94"/>
    </row>
    <row r="358" ht="15.75" customHeight="1">
      <c r="A358" s="204"/>
      <c r="B358" s="222"/>
      <c r="C358" s="206"/>
      <c r="D358" s="235"/>
      <c r="E358" s="3"/>
      <c r="F358" s="3"/>
      <c r="G358" s="3"/>
      <c r="H358" s="3"/>
      <c r="J358" s="226"/>
      <c r="K358" s="3"/>
      <c r="L358" s="3"/>
      <c r="O358" s="227"/>
      <c r="Q358" s="94"/>
      <c r="R358" s="94"/>
      <c r="S358" s="94"/>
      <c r="T358" s="94"/>
    </row>
    <row r="359" ht="15.75" customHeight="1">
      <c r="A359" s="204"/>
      <c r="B359" s="222"/>
      <c r="C359" s="206"/>
      <c r="D359" s="207"/>
      <c r="E359" s="3"/>
      <c r="F359" s="3"/>
      <c r="G359" s="3"/>
      <c r="H359" s="3"/>
      <c r="J359" s="226"/>
      <c r="K359" s="3"/>
      <c r="L359" s="3"/>
      <c r="O359" s="227"/>
      <c r="Q359" s="94"/>
      <c r="R359" s="94"/>
      <c r="S359" s="94"/>
      <c r="T359" s="94"/>
    </row>
    <row r="360" ht="15.75" customHeight="1">
      <c r="A360" s="204"/>
      <c r="B360" s="222"/>
      <c r="C360" s="206"/>
      <c r="D360" s="207"/>
      <c r="E360" s="3"/>
      <c r="F360" s="3"/>
      <c r="G360" s="3"/>
      <c r="H360" s="3"/>
      <c r="J360" s="226"/>
      <c r="K360" s="3"/>
      <c r="L360" s="3"/>
      <c r="O360" s="227"/>
      <c r="Q360" s="94"/>
      <c r="R360" s="94"/>
      <c r="S360" s="94"/>
      <c r="T360" s="94"/>
    </row>
    <row r="361" ht="15.75" customHeight="1">
      <c r="A361" s="204"/>
      <c r="B361" s="222"/>
      <c r="C361" s="206"/>
      <c r="D361" s="207"/>
      <c r="E361" s="3"/>
      <c r="F361" s="3"/>
      <c r="G361" s="3"/>
      <c r="H361" s="3"/>
      <c r="J361" s="226"/>
      <c r="K361" s="3"/>
      <c r="L361" s="3"/>
      <c r="O361" s="227"/>
      <c r="Q361" s="94"/>
      <c r="R361" s="94"/>
      <c r="S361" s="94"/>
      <c r="T361" s="94"/>
    </row>
    <row r="362" ht="15.75" customHeight="1">
      <c r="A362" s="204"/>
      <c r="B362" s="222"/>
      <c r="C362" s="206"/>
      <c r="D362" s="207"/>
      <c r="E362" s="3"/>
      <c r="F362" s="3"/>
      <c r="G362" s="3"/>
      <c r="H362" s="3"/>
      <c r="J362" s="226"/>
      <c r="K362" s="3"/>
      <c r="L362" s="3"/>
      <c r="O362" s="227"/>
      <c r="Q362" s="94"/>
      <c r="R362" s="94"/>
      <c r="S362" s="94"/>
      <c r="T362" s="94"/>
    </row>
    <row r="363" ht="15.75" customHeight="1">
      <c r="A363" s="204"/>
      <c r="B363" s="222"/>
      <c r="C363" s="206"/>
      <c r="D363" s="207"/>
      <c r="E363" s="3"/>
      <c r="F363" s="3"/>
      <c r="G363" s="3"/>
      <c r="H363" s="3"/>
      <c r="J363" s="226"/>
      <c r="K363" s="3"/>
      <c r="L363" s="3"/>
      <c r="O363" s="227"/>
      <c r="Q363" s="94"/>
      <c r="R363" s="94"/>
      <c r="S363" s="94"/>
      <c r="T363" s="94"/>
    </row>
    <row r="364" ht="15.75" customHeight="1">
      <c r="A364" s="204"/>
      <c r="B364" s="222"/>
      <c r="C364" s="206"/>
      <c r="D364" s="207"/>
      <c r="E364" s="3"/>
      <c r="F364" s="3"/>
      <c r="G364" s="3"/>
      <c r="H364" s="3"/>
      <c r="J364" s="226"/>
      <c r="K364" s="3"/>
      <c r="L364" s="3"/>
      <c r="O364" s="227"/>
      <c r="Q364" s="94"/>
      <c r="R364" s="94"/>
      <c r="S364" s="94"/>
      <c r="T364" s="94"/>
    </row>
    <row r="365" ht="15.75" customHeight="1">
      <c r="A365" s="204"/>
      <c r="B365" s="222"/>
      <c r="C365" s="206"/>
      <c r="D365" s="207"/>
      <c r="E365" s="3"/>
      <c r="F365" s="3"/>
      <c r="G365" s="3"/>
      <c r="H365" s="3"/>
      <c r="J365" s="226"/>
      <c r="K365" s="3"/>
      <c r="L365" s="3"/>
      <c r="O365" s="227"/>
      <c r="Q365" s="94"/>
      <c r="R365" s="94"/>
      <c r="S365" s="94"/>
      <c r="T365" s="94"/>
    </row>
    <row r="366" ht="15.75" customHeight="1">
      <c r="A366" s="204"/>
      <c r="B366" s="222"/>
      <c r="C366" s="206"/>
      <c r="D366" s="207"/>
      <c r="E366" s="3"/>
      <c r="F366" s="3"/>
      <c r="G366" s="3"/>
      <c r="H366" s="3"/>
      <c r="J366" s="226"/>
      <c r="K366" s="3"/>
      <c r="L366" s="3"/>
      <c r="O366" s="227"/>
      <c r="Q366" s="94"/>
      <c r="R366" s="94"/>
      <c r="S366" s="94"/>
      <c r="T366" s="94"/>
    </row>
    <row r="367" ht="15.75" customHeight="1">
      <c r="A367" s="204"/>
      <c r="B367" s="222"/>
      <c r="C367" s="206"/>
      <c r="D367" s="235"/>
      <c r="E367" s="3"/>
      <c r="F367" s="3"/>
      <c r="G367" s="3"/>
      <c r="H367" s="3"/>
      <c r="J367" s="226"/>
      <c r="K367" s="3"/>
      <c r="L367" s="3"/>
      <c r="O367" s="227"/>
      <c r="Q367" s="94"/>
      <c r="R367" s="94"/>
      <c r="S367" s="94"/>
      <c r="T367" s="94"/>
    </row>
    <row r="368" ht="15.75" customHeight="1">
      <c r="A368" s="204"/>
      <c r="B368" s="222"/>
      <c r="C368" s="206"/>
      <c r="D368" s="235"/>
      <c r="E368" s="3"/>
      <c r="F368" s="3"/>
      <c r="G368" s="3"/>
      <c r="H368" s="3"/>
      <c r="J368" s="226"/>
      <c r="K368" s="3"/>
      <c r="L368" s="3"/>
      <c r="O368" s="227"/>
      <c r="Q368" s="94"/>
      <c r="R368" s="94"/>
      <c r="S368" s="94"/>
      <c r="T368" s="94"/>
    </row>
    <row r="369" ht="15.75" customHeight="1">
      <c r="A369" s="204"/>
      <c r="B369" s="222"/>
      <c r="C369" s="206"/>
      <c r="D369" s="235"/>
      <c r="E369" s="3"/>
      <c r="F369" s="3"/>
      <c r="G369" s="3"/>
      <c r="H369" s="3"/>
      <c r="J369" s="226"/>
      <c r="K369" s="3"/>
      <c r="L369" s="3"/>
      <c r="O369" s="227"/>
      <c r="Q369" s="94"/>
      <c r="R369" s="94"/>
      <c r="S369" s="94"/>
      <c r="T369" s="94"/>
    </row>
    <row r="370" ht="15.75" customHeight="1">
      <c r="A370" s="204"/>
      <c r="B370" s="222"/>
      <c r="C370" s="206"/>
      <c r="D370" s="235"/>
      <c r="E370" s="3"/>
      <c r="F370" s="3"/>
      <c r="G370" s="3"/>
      <c r="H370" s="3"/>
      <c r="J370" s="226"/>
      <c r="K370" s="3"/>
      <c r="L370" s="3"/>
      <c r="O370" s="227"/>
      <c r="Q370" s="94"/>
      <c r="R370" s="94"/>
      <c r="S370" s="94"/>
      <c r="T370" s="94"/>
    </row>
    <row r="371" ht="15.75" customHeight="1">
      <c r="A371" s="204"/>
      <c r="B371" s="222"/>
      <c r="C371" s="206"/>
      <c r="D371" s="235"/>
      <c r="E371" s="3"/>
      <c r="F371" s="3"/>
      <c r="G371" s="3"/>
      <c r="H371" s="3"/>
      <c r="J371" s="226"/>
      <c r="K371" s="3"/>
      <c r="L371" s="3"/>
      <c r="O371" s="227"/>
      <c r="Q371" s="94"/>
      <c r="R371" s="94"/>
      <c r="S371" s="94"/>
      <c r="T371" s="94"/>
    </row>
    <row r="372" ht="15.75" customHeight="1">
      <c r="A372" s="204"/>
      <c r="B372" s="222"/>
      <c r="C372" s="206"/>
      <c r="D372" s="235"/>
      <c r="E372" s="3"/>
      <c r="F372" s="3"/>
      <c r="G372" s="3"/>
      <c r="H372" s="3"/>
      <c r="J372" s="226"/>
      <c r="K372" s="3"/>
      <c r="L372" s="3"/>
      <c r="O372" s="227"/>
      <c r="Q372" s="94"/>
      <c r="R372" s="94"/>
      <c r="S372" s="94"/>
      <c r="T372" s="94"/>
    </row>
    <row r="373" ht="15.75" customHeight="1">
      <c r="A373" s="204"/>
      <c r="B373" s="222"/>
      <c r="C373" s="206"/>
      <c r="D373" s="235"/>
      <c r="E373" s="3"/>
      <c r="F373" s="3"/>
      <c r="G373" s="3"/>
      <c r="H373" s="3"/>
      <c r="J373" s="226"/>
      <c r="K373" s="3"/>
      <c r="L373" s="3"/>
      <c r="O373" s="227"/>
      <c r="Q373" s="94"/>
      <c r="R373" s="94"/>
      <c r="S373" s="94"/>
      <c r="T373" s="94"/>
    </row>
    <row r="374" ht="15.75" customHeight="1">
      <c r="A374" s="204"/>
      <c r="B374" s="222"/>
      <c r="C374" s="206"/>
      <c r="D374" s="235"/>
      <c r="E374" s="3"/>
      <c r="F374" s="3"/>
      <c r="G374" s="3"/>
      <c r="H374" s="3"/>
      <c r="J374" s="226"/>
      <c r="K374" s="3"/>
      <c r="L374" s="3"/>
      <c r="O374" s="227"/>
      <c r="Q374" s="94"/>
      <c r="R374" s="94"/>
      <c r="S374" s="94"/>
      <c r="T374" s="94"/>
    </row>
    <row r="375" ht="15.75" customHeight="1">
      <c r="A375" s="204"/>
      <c r="B375" s="222"/>
      <c r="C375" s="206"/>
      <c r="D375" s="235"/>
      <c r="E375" s="3"/>
      <c r="F375" s="3"/>
      <c r="G375" s="3"/>
      <c r="H375" s="3"/>
      <c r="J375" s="226"/>
      <c r="K375" s="3"/>
      <c r="L375" s="3"/>
      <c r="O375" s="227"/>
      <c r="Q375" s="94"/>
      <c r="R375" s="94"/>
      <c r="S375" s="94"/>
      <c r="T375" s="94"/>
    </row>
    <row r="376" ht="15.75" customHeight="1">
      <c r="A376" s="204"/>
      <c r="B376" s="222"/>
      <c r="C376" s="206"/>
      <c r="D376" s="235"/>
      <c r="E376" s="3"/>
      <c r="F376" s="3"/>
      <c r="G376" s="3"/>
      <c r="H376" s="3"/>
      <c r="J376" s="226"/>
      <c r="K376" s="3"/>
      <c r="L376" s="3"/>
      <c r="O376" s="227"/>
      <c r="Q376" s="94"/>
      <c r="R376" s="94"/>
      <c r="S376" s="94"/>
      <c r="T376" s="94"/>
    </row>
    <row r="377" ht="15.75" customHeight="1">
      <c r="A377" s="204"/>
      <c r="B377" s="222"/>
      <c r="C377" s="206"/>
      <c r="D377" s="235"/>
      <c r="E377" s="3"/>
      <c r="F377" s="3"/>
      <c r="G377" s="3"/>
      <c r="H377" s="3"/>
      <c r="J377" s="226"/>
      <c r="K377" s="3"/>
      <c r="L377" s="3"/>
      <c r="O377" s="227"/>
      <c r="Q377" s="94"/>
      <c r="R377" s="94"/>
      <c r="S377" s="94"/>
      <c r="T377" s="94"/>
    </row>
    <row r="378" ht="15.75" customHeight="1">
      <c r="A378" s="204"/>
      <c r="B378" s="222"/>
      <c r="C378" s="206"/>
      <c r="D378" s="235"/>
      <c r="E378" s="3"/>
      <c r="F378" s="3"/>
      <c r="G378" s="3"/>
      <c r="H378" s="3"/>
      <c r="J378" s="226"/>
      <c r="K378" s="3"/>
      <c r="L378" s="3"/>
      <c r="O378" s="227"/>
      <c r="Q378" s="94"/>
      <c r="R378" s="94"/>
      <c r="S378" s="94"/>
      <c r="T378" s="94"/>
    </row>
    <row r="379" ht="15.75" customHeight="1">
      <c r="A379" s="204"/>
      <c r="B379" s="222"/>
      <c r="C379" s="206"/>
      <c r="D379" s="235"/>
      <c r="E379" s="3"/>
      <c r="F379" s="3"/>
      <c r="G379" s="3"/>
      <c r="H379" s="3"/>
      <c r="J379" s="226"/>
      <c r="K379" s="3"/>
      <c r="L379" s="3"/>
      <c r="O379" s="227"/>
      <c r="Q379" s="94"/>
      <c r="R379" s="94"/>
      <c r="S379" s="94"/>
      <c r="T379" s="94"/>
    </row>
    <row r="380" ht="15.75" customHeight="1">
      <c r="A380" s="204"/>
      <c r="B380" s="222"/>
      <c r="C380" s="206"/>
      <c r="D380" s="235"/>
      <c r="E380" s="3"/>
      <c r="F380" s="3"/>
      <c r="G380" s="3"/>
      <c r="H380" s="3"/>
      <c r="J380" s="226"/>
      <c r="K380" s="3"/>
      <c r="L380" s="3"/>
      <c r="O380" s="227"/>
      <c r="Q380" s="94"/>
      <c r="R380" s="94"/>
      <c r="S380" s="94"/>
      <c r="T380" s="94"/>
    </row>
    <row r="381" ht="15.75" customHeight="1">
      <c r="A381" s="204"/>
      <c r="B381" s="222"/>
      <c r="C381" s="206"/>
      <c r="D381" s="235"/>
      <c r="E381" s="3"/>
      <c r="F381" s="3"/>
      <c r="G381" s="3"/>
      <c r="H381" s="3"/>
      <c r="J381" s="226"/>
      <c r="K381" s="3"/>
      <c r="L381" s="3"/>
      <c r="O381" s="227"/>
      <c r="Q381" s="94"/>
      <c r="R381" s="94"/>
      <c r="S381" s="94"/>
      <c r="T381" s="94"/>
    </row>
    <row r="382" ht="15.75" customHeight="1">
      <c r="A382" s="204"/>
      <c r="B382" s="222"/>
      <c r="C382" s="206"/>
      <c r="D382" s="235"/>
      <c r="E382" s="3"/>
      <c r="F382" s="3"/>
      <c r="G382" s="3"/>
      <c r="H382" s="3"/>
      <c r="J382" s="226"/>
      <c r="K382" s="3"/>
      <c r="L382" s="3"/>
      <c r="O382" s="227"/>
      <c r="Q382" s="94"/>
      <c r="R382" s="94"/>
      <c r="S382" s="94"/>
      <c r="T382" s="94"/>
    </row>
    <row r="383" ht="15.75" customHeight="1">
      <c r="A383" s="204"/>
      <c r="B383" s="222"/>
      <c r="C383" s="206"/>
      <c r="D383" s="235"/>
      <c r="E383" s="3"/>
      <c r="F383" s="3"/>
      <c r="G383" s="3"/>
      <c r="H383" s="3"/>
      <c r="J383" s="226"/>
      <c r="K383" s="3"/>
      <c r="L383" s="3"/>
      <c r="O383" s="227"/>
      <c r="Q383" s="94"/>
      <c r="R383" s="94"/>
      <c r="S383" s="94"/>
      <c r="T383" s="94"/>
    </row>
    <row r="384" ht="15.75" customHeight="1">
      <c r="A384" s="204"/>
      <c r="B384" s="222"/>
      <c r="C384" s="206"/>
      <c r="D384" s="235"/>
      <c r="E384" s="3"/>
      <c r="F384" s="3"/>
      <c r="G384" s="3"/>
      <c r="H384" s="3"/>
      <c r="J384" s="226"/>
      <c r="K384" s="3"/>
      <c r="L384" s="3"/>
      <c r="O384" s="227"/>
      <c r="Q384" s="94"/>
      <c r="R384" s="94"/>
      <c r="S384" s="94"/>
      <c r="T384" s="94"/>
    </row>
    <row r="385" ht="15.75" customHeight="1">
      <c r="A385" s="204"/>
      <c r="B385" s="222"/>
      <c r="C385" s="206"/>
      <c r="D385" s="235"/>
      <c r="E385" s="3"/>
      <c r="F385" s="3"/>
      <c r="G385" s="3"/>
      <c r="H385" s="3"/>
      <c r="J385" s="226"/>
      <c r="K385" s="3"/>
      <c r="L385" s="3"/>
      <c r="O385" s="227"/>
      <c r="Q385" s="94"/>
      <c r="R385" s="94"/>
      <c r="S385" s="94"/>
      <c r="T385" s="94"/>
    </row>
    <row r="386" ht="15.75" customHeight="1">
      <c r="A386" s="204"/>
      <c r="B386" s="222"/>
      <c r="C386" s="206"/>
      <c r="D386" s="235"/>
      <c r="E386" s="3"/>
      <c r="F386" s="3"/>
      <c r="G386" s="3"/>
      <c r="H386" s="3"/>
      <c r="J386" s="226"/>
      <c r="K386" s="3"/>
      <c r="L386" s="3"/>
      <c r="O386" s="227"/>
      <c r="Q386" s="94"/>
      <c r="R386" s="94"/>
      <c r="S386" s="94"/>
      <c r="T386" s="94"/>
    </row>
    <row r="387" ht="15.75" customHeight="1">
      <c r="A387" s="204"/>
      <c r="B387" s="222"/>
      <c r="C387" s="206"/>
      <c r="D387" s="235"/>
      <c r="E387" s="3"/>
      <c r="F387" s="3"/>
      <c r="G387" s="3"/>
      <c r="H387" s="3"/>
      <c r="J387" s="226"/>
      <c r="K387" s="3"/>
      <c r="L387" s="3"/>
      <c r="O387" s="227"/>
      <c r="Q387" s="94"/>
      <c r="R387" s="94"/>
      <c r="S387" s="94"/>
      <c r="T387" s="94"/>
    </row>
    <row r="388" ht="15.75" customHeight="1">
      <c r="A388" s="204"/>
      <c r="B388" s="222"/>
      <c r="C388" s="206"/>
      <c r="D388" s="235"/>
      <c r="E388" s="3"/>
      <c r="F388" s="3"/>
      <c r="G388" s="3"/>
      <c r="H388" s="3"/>
      <c r="J388" s="226"/>
      <c r="K388" s="3"/>
      <c r="L388" s="3"/>
      <c r="O388" s="227"/>
      <c r="Q388" s="94"/>
      <c r="R388" s="94"/>
      <c r="S388" s="94"/>
      <c r="T388" s="94"/>
    </row>
    <row r="389" ht="15.75" customHeight="1">
      <c r="A389" s="204"/>
      <c r="B389" s="222"/>
      <c r="C389" s="206"/>
      <c r="D389" s="235"/>
      <c r="E389" s="3"/>
      <c r="F389" s="3"/>
      <c r="G389" s="3"/>
      <c r="H389" s="3"/>
      <c r="J389" s="226"/>
      <c r="K389" s="3"/>
      <c r="L389" s="3"/>
      <c r="O389" s="227"/>
      <c r="Q389" s="94"/>
      <c r="R389" s="94"/>
      <c r="S389" s="94"/>
      <c r="T389" s="94"/>
    </row>
    <row r="390" ht="15.75" customHeight="1">
      <c r="A390" s="204"/>
      <c r="B390" s="222"/>
      <c r="C390" s="206"/>
      <c r="D390" s="207"/>
      <c r="E390" s="3"/>
      <c r="F390" s="3"/>
      <c r="G390" s="3"/>
      <c r="H390" s="3"/>
      <c r="J390" s="226"/>
      <c r="K390" s="3"/>
      <c r="L390" s="3"/>
      <c r="O390" s="227"/>
      <c r="Q390" s="94"/>
      <c r="R390" s="94"/>
      <c r="S390" s="94"/>
      <c r="T390" s="94"/>
    </row>
    <row r="391" ht="15.75" customHeight="1">
      <c r="A391" s="204"/>
      <c r="B391" s="222"/>
      <c r="C391" s="206"/>
      <c r="D391" s="207"/>
      <c r="E391" s="3"/>
      <c r="F391" s="3"/>
      <c r="G391" s="3"/>
      <c r="H391" s="3"/>
      <c r="J391" s="226"/>
      <c r="K391" s="3"/>
      <c r="L391" s="3"/>
      <c r="O391" s="227"/>
      <c r="Q391" s="94"/>
      <c r="R391" s="94"/>
      <c r="S391" s="94"/>
      <c r="T391" s="94"/>
    </row>
    <row r="392" ht="15.75" customHeight="1">
      <c r="A392" s="204"/>
      <c r="B392" s="222"/>
      <c r="C392" s="206"/>
      <c r="D392" s="207"/>
      <c r="E392" s="3"/>
      <c r="F392" s="3"/>
      <c r="G392" s="3"/>
      <c r="H392" s="3"/>
      <c r="J392" s="226"/>
      <c r="K392" s="3"/>
      <c r="L392" s="3"/>
      <c r="O392" s="227"/>
      <c r="Q392" s="94"/>
      <c r="R392" s="94"/>
      <c r="S392" s="94"/>
      <c r="T392" s="94"/>
    </row>
    <row r="393" ht="15.75" customHeight="1">
      <c r="A393" s="204"/>
      <c r="B393" s="222"/>
      <c r="C393" s="206"/>
      <c r="D393" s="207"/>
      <c r="E393" s="3"/>
      <c r="F393" s="3"/>
      <c r="G393" s="3"/>
      <c r="H393" s="3"/>
      <c r="J393" s="226"/>
      <c r="K393" s="3"/>
      <c r="L393" s="3"/>
      <c r="O393" s="227"/>
      <c r="Q393" s="94"/>
      <c r="R393" s="94"/>
      <c r="S393" s="94"/>
      <c r="T393" s="94"/>
    </row>
    <row r="394" ht="15.75" customHeight="1">
      <c r="A394" s="204"/>
      <c r="B394" s="222"/>
      <c r="C394" s="206"/>
      <c r="D394" s="207"/>
      <c r="E394" s="3"/>
      <c r="F394" s="3"/>
      <c r="G394" s="3"/>
      <c r="H394" s="3"/>
      <c r="J394" s="226"/>
      <c r="K394" s="3"/>
      <c r="L394" s="3"/>
      <c r="O394" s="227"/>
      <c r="Q394" s="94"/>
      <c r="R394" s="94"/>
      <c r="S394" s="94"/>
      <c r="T394" s="94"/>
    </row>
    <row r="395" ht="15.75" customHeight="1">
      <c r="A395" s="204"/>
      <c r="B395" s="222"/>
      <c r="C395" s="206"/>
      <c r="D395" s="207"/>
      <c r="E395" s="3"/>
      <c r="F395" s="3"/>
      <c r="G395" s="3"/>
      <c r="H395" s="3"/>
      <c r="J395" s="226"/>
      <c r="K395" s="3"/>
      <c r="L395" s="3"/>
      <c r="O395" s="227"/>
      <c r="Q395" s="94"/>
      <c r="R395" s="94"/>
      <c r="S395" s="94"/>
      <c r="T395" s="94"/>
    </row>
    <row r="396" ht="15.75" customHeight="1">
      <c r="A396" s="204"/>
      <c r="B396" s="222"/>
      <c r="C396" s="206"/>
      <c r="D396" s="207"/>
      <c r="E396" s="3"/>
      <c r="F396" s="3"/>
      <c r="G396" s="3"/>
      <c r="H396" s="3"/>
      <c r="J396" s="226"/>
      <c r="K396" s="3"/>
      <c r="L396" s="3"/>
      <c r="O396" s="227"/>
      <c r="Q396" s="94"/>
      <c r="R396" s="94"/>
      <c r="S396" s="94"/>
      <c r="T396" s="94"/>
    </row>
    <row r="397" ht="15.75" customHeight="1">
      <c r="A397" s="204"/>
      <c r="B397" s="222"/>
      <c r="C397" s="206"/>
      <c r="D397" s="207"/>
      <c r="E397" s="3"/>
      <c r="F397" s="3"/>
      <c r="G397" s="3"/>
      <c r="H397" s="3"/>
      <c r="J397" s="226"/>
      <c r="K397" s="3"/>
      <c r="L397" s="3"/>
      <c r="O397" s="227"/>
      <c r="Q397" s="94"/>
      <c r="R397" s="94"/>
      <c r="S397" s="94"/>
      <c r="T397" s="94"/>
    </row>
    <row r="398" ht="15.75" customHeight="1">
      <c r="A398" s="204"/>
      <c r="B398" s="222"/>
      <c r="C398" s="206"/>
      <c r="D398" s="235"/>
      <c r="E398" s="3"/>
      <c r="F398" s="3"/>
      <c r="G398" s="3"/>
      <c r="H398" s="3"/>
      <c r="J398" s="226"/>
      <c r="K398" s="3"/>
      <c r="L398" s="3"/>
      <c r="O398" s="227"/>
      <c r="Q398" s="94"/>
      <c r="R398" s="94"/>
      <c r="S398" s="94"/>
      <c r="T398" s="94"/>
    </row>
    <row r="399" ht="15.75" customHeight="1">
      <c r="A399" s="204"/>
      <c r="B399" s="222"/>
      <c r="C399" s="206"/>
      <c r="D399" s="235"/>
      <c r="E399" s="3"/>
      <c r="F399" s="3"/>
      <c r="G399" s="3"/>
      <c r="H399" s="3"/>
      <c r="J399" s="226"/>
      <c r="K399" s="3"/>
      <c r="L399" s="3"/>
      <c r="O399" s="227"/>
      <c r="Q399" s="94"/>
      <c r="R399" s="94"/>
      <c r="S399" s="94"/>
      <c r="T399" s="94"/>
    </row>
    <row r="400" ht="15.75" customHeight="1">
      <c r="A400" s="204"/>
      <c r="B400" s="222"/>
      <c r="C400" s="206"/>
      <c r="D400" s="235"/>
      <c r="E400" s="3"/>
      <c r="F400" s="3"/>
      <c r="G400" s="3"/>
      <c r="H400" s="3"/>
      <c r="J400" s="226"/>
      <c r="K400" s="3"/>
      <c r="L400" s="3"/>
      <c r="O400" s="227"/>
      <c r="Q400" s="94"/>
      <c r="R400" s="94"/>
      <c r="S400" s="94"/>
      <c r="T400" s="94"/>
    </row>
    <row r="401" ht="15.75" customHeight="1">
      <c r="A401" s="204"/>
      <c r="B401" s="222"/>
      <c r="C401" s="206"/>
      <c r="D401" s="235"/>
      <c r="E401" s="3"/>
      <c r="F401" s="3"/>
      <c r="G401" s="3"/>
      <c r="H401" s="3"/>
      <c r="J401" s="226"/>
      <c r="K401" s="3"/>
      <c r="L401" s="3"/>
      <c r="O401" s="227"/>
      <c r="Q401" s="94"/>
      <c r="R401" s="94"/>
      <c r="S401" s="94"/>
      <c r="T401" s="94"/>
    </row>
    <row r="402" ht="15.75" customHeight="1">
      <c r="A402" s="204"/>
      <c r="B402" s="222"/>
      <c r="C402" s="206"/>
      <c r="D402" s="235"/>
      <c r="E402" s="3"/>
      <c r="F402" s="3"/>
      <c r="G402" s="3"/>
      <c r="H402" s="3"/>
      <c r="J402" s="226"/>
      <c r="K402" s="3"/>
      <c r="L402" s="3"/>
      <c r="O402" s="227"/>
      <c r="Q402" s="94"/>
      <c r="R402" s="94"/>
      <c r="S402" s="94"/>
      <c r="T402" s="94"/>
    </row>
    <row r="403" ht="15.75" customHeight="1">
      <c r="A403" s="204"/>
      <c r="B403" s="222"/>
      <c r="C403" s="206"/>
      <c r="D403" s="235"/>
      <c r="E403" s="3"/>
      <c r="F403" s="3"/>
      <c r="G403" s="3"/>
      <c r="H403" s="3"/>
      <c r="J403" s="226"/>
      <c r="K403" s="3"/>
      <c r="L403" s="3"/>
      <c r="O403" s="227"/>
      <c r="Q403" s="94"/>
      <c r="R403" s="94"/>
      <c r="S403" s="94"/>
      <c r="T403" s="94"/>
    </row>
    <row r="404" ht="15.75" customHeight="1">
      <c r="A404" s="204"/>
      <c r="B404" s="222"/>
      <c r="C404" s="206"/>
      <c r="D404" s="235"/>
      <c r="E404" s="3"/>
      <c r="F404" s="3"/>
      <c r="G404" s="3"/>
      <c r="H404" s="3"/>
      <c r="J404" s="226"/>
      <c r="K404" s="3"/>
      <c r="L404" s="3"/>
      <c r="O404" s="227"/>
      <c r="Q404" s="94"/>
      <c r="R404" s="94"/>
      <c r="S404" s="94"/>
      <c r="T404" s="94"/>
    </row>
    <row r="405" ht="15.75" customHeight="1">
      <c r="A405" s="204"/>
      <c r="B405" s="222"/>
      <c r="C405" s="206"/>
      <c r="D405" s="235"/>
      <c r="E405" s="3"/>
      <c r="F405" s="3"/>
      <c r="G405" s="3"/>
      <c r="H405" s="3"/>
      <c r="J405" s="226"/>
      <c r="K405" s="3"/>
      <c r="L405" s="3"/>
      <c r="O405" s="227"/>
      <c r="Q405" s="94"/>
      <c r="R405" s="94"/>
      <c r="S405" s="94"/>
      <c r="T405" s="94"/>
    </row>
    <row r="406" ht="15.75" customHeight="1">
      <c r="A406" s="204"/>
      <c r="B406" s="222"/>
      <c r="C406" s="206"/>
      <c r="D406" s="235"/>
      <c r="E406" s="3"/>
      <c r="F406" s="3"/>
      <c r="G406" s="3"/>
      <c r="H406" s="3"/>
      <c r="J406" s="226"/>
      <c r="K406" s="3"/>
      <c r="L406" s="3"/>
      <c r="O406" s="227"/>
      <c r="Q406" s="94"/>
      <c r="R406" s="94"/>
      <c r="S406" s="94"/>
      <c r="T406" s="94"/>
    </row>
    <row r="407" ht="15.75" customHeight="1">
      <c r="A407" s="204"/>
      <c r="B407" s="222"/>
      <c r="C407" s="206"/>
      <c r="D407" s="235"/>
      <c r="E407" s="3"/>
      <c r="F407" s="3"/>
      <c r="G407" s="3"/>
      <c r="H407" s="3"/>
      <c r="J407" s="226"/>
      <c r="K407" s="3"/>
      <c r="L407" s="3"/>
      <c r="O407" s="227"/>
      <c r="Q407" s="94"/>
      <c r="R407" s="94"/>
      <c r="S407" s="94"/>
      <c r="T407" s="94"/>
    </row>
    <row r="408" ht="15.75" customHeight="1">
      <c r="A408" s="204"/>
      <c r="B408" s="222"/>
      <c r="C408" s="206"/>
      <c r="D408" s="235"/>
      <c r="E408" s="3"/>
      <c r="F408" s="3"/>
      <c r="G408" s="3"/>
      <c r="H408" s="3"/>
      <c r="J408" s="226"/>
      <c r="K408" s="3"/>
      <c r="L408" s="3"/>
      <c r="O408" s="227"/>
      <c r="Q408" s="94"/>
      <c r="R408" s="94"/>
      <c r="S408" s="94"/>
      <c r="T408" s="94"/>
    </row>
    <row r="409" ht="15.75" customHeight="1">
      <c r="A409" s="204"/>
      <c r="B409" s="222"/>
      <c r="C409" s="206"/>
      <c r="D409" s="235"/>
      <c r="E409" s="3"/>
      <c r="F409" s="3"/>
      <c r="G409" s="3"/>
      <c r="H409" s="3"/>
      <c r="J409" s="226"/>
      <c r="K409" s="3"/>
      <c r="L409" s="3"/>
      <c r="O409" s="227"/>
      <c r="Q409" s="94"/>
      <c r="R409" s="94"/>
      <c r="S409" s="94"/>
      <c r="T409" s="94"/>
    </row>
    <row r="410" ht="15.75" customHeight="1">
      <c r="A410" s="204"/>
      <c r="B410" s="222"/>
      <c r="C410" s="206"/>
      <c r="D410" s="235"/>
      <c r="E410" s="3"/>
      <c r="F410" s="3"/>
      <c r="G410" s="3"/>
      <c r="H410" s="3"/>
      <c r="J410" s="226"/>
      <c r="K410" s="3"/>
      <c r="L410" s="3"/>
      <c r="O410" s="227"/>
      <c r="Q410" s="94"/>
      <c r="R410" s="94"/>
      <c r="S410" s="94"/>
      <c r="T410" s="94"/>
    </row>
    <row r="411" ht="15.75" customHeight="1">
      <c r="A411" s="204"/>
      <c r="B411" s="222"/>
      <c r="C411" s="206"/>
      <c r="D411" s="235"/>
      <c r="E411" s="3"/>
      <c r="F411" s="3"/>
      <c r="G411" s="3"/>
      <c r="H411" s="3"/>
      <c r="J411" s="226"/>
      <c r="K411" s="3"/>
      <c r="L411" s="3"/>
      <c r="O411" s="227"/>
      <c r="Q411" s="94"/>
      <c r="R411" s="94"/>
      <c r="S411" s="94"/>
      <c r="T411" s="94"/>
    </row>
    <row r="412" ht="15.75" customHeight="1">
      <c r="A412" s="204"/>
      <c r="B412" s="222"/>
      <c r="C412" s="206"/>
      <c r="D412" s="235"/>
      <c r="E412" s="3"/>
      <c r="F412" s="3"/>
      <c r="G412" s="3"/>
      <c r="H412" s="3"/>
      <c r="J412" s="226"/>
      <c r="K412" s="3"/>
      <c r="L412" s="3"/>
      <c r="O412" s="227"/>
      <c r="Q412" s="94"/>
      <c r="R412" s="94"/>
      <c r="S412" s="94"/>
      <c r="T412" s="94"/>
    </row>
    <row r="413" ht="15.75" customHeight="1">
      <c r="A413" s="204"/>
      <c r="B413" s="222"/>
      <c r="C413" s="206"/>
      <c r="D413" s="235"/>
      <c r="E413" s="3"/>
      <c r="F413" s="3"/>
      <c r="G413" s="3"/>
      <c r="H413" s="3"/>
      <c r="J413" s="226"/>
      <c r="K413" s="3"/>
      <c r="L413" s="3"/>
      <c r="O413" s="227"/>
      <c r="Q413" s="94"/>
      <c r="R413" s="94"/>
      <c r="S413" s="94"/>
      <c r="T413" s="94"/>
    </row>
    <row r="414" ht="15.75" customHeight="1">
      <c r="A414" s="204"/>
      <c r="B414" s="222"/>
      <c r="C414" s="206"/>
      <c r="D414" s="235"/>
      <c r="E414" s="3"/>
      <c r="F414" s="3"/>
      <c r="G414" s="3"/>
      <c r="H414" s="3"/>
      <c r="J414" s="226"/>
      <c r="K414" s="3"/>
      <c r="L414" s="3"/>
      <c r="O414" s="227"/>
      <c r="Q414" s="94"/>
      <c r="R414" s="94"/>
      <c r="S414" s="94"/>
      <c r="T414" s="94"/>
    </row>
    <row r="415" ht="15.75" customHeight="1">
      <c r="A415" s="204"/>
      <c r="B415" s="222"/>
      <c r="C415" s="206"/>
      <c r="D415" s="207"/>
      <c r="E415" s="3"/>
      <c r="F415" s="3"/>
      <c r="G415" s="3"/>
      <c r="H415" s="3"/>
      <c r="J415" s="226"/>
      <c r="K415" s="3"/>
      <c r="L415" s="3"/>
      <c r="O415" s="227"/>
      <c r="Q415" s="94"/>
      <c r="R415" s="94"/>
      <c r="S415" s="94"/>
      <c r="T415" s="94"/>
    </row>
    <row r="416" ht="15.75" customHeight="1">
      <c r="A416" s="204"/>
      <c r="B416" s="222"/>
      <c r="C416" s="206"/>
      <c r="D416" s="207"/>
      <c r="E416" s="3"/>
      <c r="F416" s="3"/>
      <c r="G416" s="3"/>
      <c r="H416" s="3"/>
      <c r="J416" s="226"/>
      <c r="K416" s="3"/>
      <c r="L416" s="3"/>
      <c r="O416" s="227"/>
      <c r="Q416" s="94"/>
      <c r="R416" s="94"/>
      <c r="S416" s="94"/>
      <c r="T416" s="94"/>
    </row>
    <row r="417" ht="15.75" customHeight="1">
      <c r="A417" s="204"/>
      <c r="B417" s="222"/>
      <c r="C417" s="206"/>
      <c r="D417" s="207"/>
      <c r="E417" s="3"/>
      <c r="F417" s="3"/>
      <c r="G417" s="3"/>
      <c r="H417" s="3"/>
      <c r="J417" s="226"/>
      <c r="K417" s="3"/>
      <c r="L417" s="3"/>
      <c r="O417" s="227"/>
      <c r="Q417" s="94"/>
      <c r="R417" s="94"/>
      <c r="S417" s="94"/>
      <c r="T417" s="94"/>
    </row>
    <row r="418" ht="15.75" customHeight="1">
      <c r="A418" s="204"/>
      <c r="B418" s="222"/>
      <c r="C418" s="206"/>
      <c r="D418" s="207"/>
      <c r="E418" s="3"/>
      <c r="F418" s="3"/>
      <c r="G418" s="3"/>
      <c r="H418" s="3"/>
      <c r="J418" s="226"/>
      <c r="K418" s="3"/>
      <c r="L418" s="3"/>
      <c r="O418" s="227"/>
      <c r="Q418" s="94"/>
      <c r="R418" s="94"/>
      <c r="S418" s="94"/>
      <c r="T418" s="94"/>
    </row>
    <row r="419" ht="15.75" customHeight="1">
      <c r="A419" s="204"/>
      <c r="B419" s="222"/>
      <c r="C419" s="206"/>
      <c r="D419" s="207"/>
      <c r="E419" s="3"/>
      <c r="F419" s="3"/>
      <c r="G419" s="3"/>
      <c r="H419" s="3"/>
      <c r="J419" s="226"/>
      <c r="K419" s="3"/>
      <c r="L419" s="3"/>
      <c r="O419" s="227"/>
      <c r="Q419" s="94"/>
      <c r="R419" s="94"/>
      <c r="S419" s="94"/>
      <c r="T419" s="94"/>
    </row>
    <row r="420" ht="15.75" customHeight="1">
      <c r="A420" s="204"/>
      <c r="B420" s="222"/>
      <c r="C420" s="206"/>
      <c r="D420" s="207"/>
      <c r="E420" s="3"/>
      <c r="F420" s="3"/>
      <c r="G420" s="3"/>
      <c r="H420" s="3"/>
      <c r="J420" s="226"/>
      <c r="K420" s="3"/>
      <c r="L420" s="3"/>
      <c r="O420" s="227"/>
      <c r="Q420" s="94"/>
      <c r="R420" s="94"/>
      <c r="S420" s="94"/>
      <c r="T420" s="94"/>
    </row>
    <row r="421" ht="15.75" customHeight="1">
      <c r="A421" s="204"/>
      <c r="B421" s="222"/>
      <c r="C421" s="206"/>
      <c r="D421" s="207"/>
      <c r="E421" s="3"/>
      <c r="F421" s="3"/>
      <c r="G421" s="3"/>
      <c r="H421" s="3"/>
      <c r="J421" s="226"/>
      <c r="K421" s="3"/>
      <c r="L421" s="3"/>
      <c r="O421" s="227"/>
      <c r="Q421" s="94"/>
      <c r="R421" s="94"/>
      <c r="S421" s="94"/>
      <c r="T421" s="94"/>
    </row>
    <row r="422" ht="15.75" customHeight="1">
      <c r="A422" s="204"/>
      <c r="B422" s="222"/>
      <c r="C422" s="206"/>
      <c r="D422" s="207"/>
      <c r="E422" s="3"/>
      <c r="F422" s="3"/>
      <c r="G422" s="3"/>
      <c r="H422" s="3"/>
      <c r="J422" s="226"/>
      <c r="K422" s="3"/>
      <c r="L422" s="3"/>
      <c r="O422" s="227"/>
      <c r="Q422" s="94"/>
      <c r="R422" s="94"/>
      <c r="S422" s="94"/>
      <c r="T422" s="94"/>
    </row>
    <row r="423" ht="15.75" customHeight="1">
      <c r="A423" s="204"/>
      <c r="B423" s="222"/>
      <c r="C423" s="206"/>
      <c r="D423" s="207"/>
      <c r="E423" s="3"/>
      <c r="F423" s="3"/>
      <c r="G423" s="3"/>
      <c r="H423" s="3"/>
      <c r="J423" s="226"/>
      <c r="K423" s="3"/>
      <c r="L423" s="3"/>
      <c r="O423" s="227"/>
      <c r="Q423" s="94"/>
      <c r="R423" s="94"/>
      <c r="S423" s="94"/>
      <c r="T423" s="94"/>
    </row>
    <row r="424" ht="15.75" customHeight="1">
      <c r="A424" s="204"/>
      <c r="B424" s="222"/>
      <c r="C424" s="206"/>
      <c r="D424" s="207"/>
      <c r="E424" s="3"/>
      <c r="F424" s="3"/>
      <c r="G424" s="3"/>
      <c r="H424" s="3"/>
      <c r="J424" s="226"/>
      <c r="K424" s="3"/>
      <c r="L424" s="3"/>
      <c r="O424" s="227"/>
      <c r="Q424" s="94"/>
      <c r="R424" s="94"/>
      <c r="S424" s="94"/>
      <c r="T424" s="94"/>
    </row>
    <row r="425" ht="15.75" customHeight="1">
      <c r="A425" s="204"/>
      <c r="B425" s="222"/>
      <c r="C425" s="206"/>
      <c r="D425" s="207"/>
      <c r="E425" s="3"/>
      <c r="F425" s="3"/>
      <c r="G425" s="3"/>
      <c r="H425" s="3"/>
      <c r="J425" s="226"/>
      <c r="K425" s="3"/>
      <c r="L425" s="3"/>
      <c r="O425" s="227"/>
      <c r="Q425" s="94"/>
      <c r="R425" s="94"/>
      <c r="S425" s="94"/>
      <c r="T425" s="94"/>
    </row>
    <row r="426" ht="15.75" customHeight="1">
      <c r="A426" s="204"/>
      <c r="B426" s="222"/>
      <c r="C426" s="206"/>
      <c r="D426" s="207"/>
      <c r="E426" s="3"/>
      <c r="F426" s="3"/>
      <c r="G426" s="3"/>
      <c r="H426" s="3"/>
      <c r="J426" s="226"/>
      <c r="K426" s="3"/>
      <c r="L426" s="3"/>
      <c r="O426" s="227"/>
      <c r="Q426" s="94"/>
      <c r="R426" s="94"/>
      <c r="S426" s="94"/>
      <c r="T426" s="94"/>
    </row>
    <row r="427" ht="15.75" customHeight="1">
      <c r="A427" s="204"/>
      <c r="B427" s="222"/>
      <c r="C427" s="206"/>
      <c r="D427" s="207"/>
      <c r="E427" s="3"/>
      <c r="F427" s="3"/>
      <c r="G427" s="3"/>
      <c r="H427" s="3"/>
      <c r="J427" s="226"/>
      <c r="K427" s="3"/>
      <c r="L427" s="3"/>
      <c r="O427" s="227"/>
      <c r="Q427" s="94"/>
      <c r="R427" s="94"/>
      <c r="S427" s="94"/>
      <c r="T427" s="94"/>
    </row>
    <row r="428" ht="15.75" customHeight="1">
      <c r="A428" s="204"/>
      <c r="B428" s="222"/>
      <c r="C428" s="206"/>
      <c r="D428" s="207"/>
      <c r="E428" s="3"/>
      <c r="F428" s="3"/>
      <c r="G428" s="3"/>
      <c r="H428" s="3"/>
      <c r="J428" s="226"/>
      <c r="K428" s="3"/>
      <c r="L428" s="3"/>
      <c r="O428" s="227"/>
      <c r="Q428" s="94"/>
      <c r="R428" s="94"/>
      <c r="S428" s="94"/>
      <c r="T428" s="94"/>
    </row>
    <row r="429" ht="15.75" customHeight="1">
      <c r="A429" s="204"/>
      <c r="B429" s="222"/>
      <c r="C429" s="206"/>
      <c r="D429" s="207"/>
      <c r="E429" s="3"/>
      <c r="F429" s="3"/>
      <c r="G429" s="3"/>
      <c r="H429" s="3"/>
      <c r="J429" s="226"/>
      <c r="K429" s="3"/>
      <c r="L429" s="3"/>
      <c r="O429" s="227"/>
      <c r="Q429" s="94"/>
      <c r="R429" s="94"/>
      <c r="S429" s="94"/>
      <c r="T429" s="94"/>
    </row>
    <row r="430" ht="15.75" customHeight="1">
      <c r="A430" s="204"/>
      <c r="B430" s="222"/>
      <c r="C430" s="206"/>
      <c r="D430" s="207"/>
      <c r="E430" s="3"/>
      <c r="F430" s="3"/>
      <c r="G430" s="3"/>
      <c r="H430" s="3"/>
      <c r="J430" s="226"/>
      <c r="K430" s="3"/>
      <c r="L430" s="3"/>
      <c r="O430" s="227"/>
      <c r="Q430" s="94"/>
      <c r="R430" s="94"/>
      <c r="S430" s="94"/>
      <c r="T430" s="94"/>
    </row>
    <row r="431" ht="15.75" customHeight="1">
      <c r="A431" s="204"/>
      <c r="B431" s="222"/>
      <c r="C431" s="206"/>
      <c r="D431" s="207"/>
      <c r="E431" s="3"/>
      <c r="F431" s="3"/>
      <c r="G431" s="3"/>
      <c r="H431" s="3"/>
      <c r="J431" s="226"/>
      <c r="K431" s="3"/>
      <c r="L431" s="3"/>
      <c r="O431" s="227"/>
      <c r="Q431" s="94"/>
      <c r="R431" s="94"/>
      <c r="S431" s="94"/>
      <c r="T431" s="94"/>
    </row>
    <row r="432" ht="15.75" customHeight="1">
      <c r="A432" s="204"/>
      <c r="B432" s="222"/>
      <c r="C432" s="206"/>
      <c r="D432" s="207"/>
      <c r="E432" s="3"/>
      <c r="F432" s="3"/>
      <c r="G432" s="3"/>
      <c r="H432" s="3"/>
      <c r="J432" s="226"/>
      <c r="K432" s="3"/>
      <c r="L432" s="3"/>
      <c r="O432" s="227"/>
      <c r="Q432" s="94"/>
      <c r="R432" s="94"/>
      <c r="S432" s="94"/>
      <c r="T432" s="94"/>
    </row>
    <row r="433" ht="15.75" customHeight="1">
      <c r="A433" s="204"/>
      <c r="B433" s="222"/>
      <c r="C433" s="206"/>
      <c r="D433" s="207"/>
      <c r="E433" s="3"/>
      <c r="F433" s="3"/>
      <c r="G433" s="3"/>
      <c r="H433" s="3"/>
      <c r="J433" s="226"/>
      <c r="K433" s="3"/>
      <c r="L433" s="3"/>
      <c r="O433" s="227"/>
      <c r="Q433" s="94"/>
      <c r="R433" s="94"/>
      <c r="S433" s="94"/>
      <c r="T433" s="94"/>
    </row>
    <row r="434" ht="15.75" customHeight="1">
      <c r="A434" s="204"/>
      <c r="B434" s="222"/>
      <c r="C434" s="206"/>
      <c r="D434" s="207"/>
      <c r="E434" s="3"/>
      <c r="F434" s="3"/>
      <c r="G434" s="3"/>
      <c r="H434" s="3"/>
      <c r="J434" s="226"/>
      <c r="K434" s="3"/>
      <c r="L434" s="3"/>
      <c r="O434" s="227"/>
      <c r="Q434" s="94"/>
      <c r="R434" s="94"/>
      <c r="S434" s="94"/>
      <c r="T434" s="94"/>
    </row>
    <row r="435" ht="15.75" customHeight="1">
      <c r="A435" s="204"/>
      <c r="B435" s="222"/>
      <c r="C435" s="206"/>
      <c r="D435" s="207"/>
      <c r="E435" s="3"/>
      <c r="F435" s="3"/>
      <c r="G435" s="3"/>
      <c r="H435" s="3"/>
      <c r="J435" s="226"/>
      <c r="K435" s="3"/>
      <c r="L435" s="3"/>
      <c r="O435" s="227"/>
      <c r="Q435" s="94"/>
      <c r="R435" s="94"/>
      <c r="S435" s="94"/>
      <c r="T435" s="94"/>
    </row>
    <row r="436" ht="15.75" customHeight="1">
      <c r="A436" s="204"/>
      <c r="B436" s="222"/>
      <c r="C436" s="206"/>
      <c r="D436" s="207"/>
      <c r="E436" s="3"/>
      <c r="F436" s="3"/>
      <c r="G436" s="3"/>
      <c r="H436" s="3"/>
      <c r="J436" s="226"/>
      <c r="K436" s="3"/>
      <c r="L436" s="3"/>
      <c r="O436" s="227"/>
      <c r="Q436" s="94"/>
      <c r="R436" s="94"/>
      <c r="S436" s="94"/>
      <c r="T436" s="94"/>
    </row>
    <row r="437" ht="15.75" customHeight="1">
      <c r="A437" s="204"/>
      <c r="B437" s="222"/>
      <c r="C437" s="206"/>
      <c r="D437" s="207"/>
      <c r="E437" s="3"/>
      <c r="F437" s="3"/>
      <c r="G437" s="3"/>
      <c r="H437" s="3"/>
      <c r="J437" s="226"/>
      <c r="K437" s="3"/>
      <c r="L437" s="3"/>
      <c r="O437" s="227"/>
      <c r="Q437" s="94"/>
      <c r="R437" s="94"/>
      <c r="S437" s="94"/>
      <c r="T437" s="94"/>
    </row>
    <row r="438" ht="15.75" customHeight="1">
      <c r="A438" s="204"/>
      <c r="B438" s="222"/>
      <c r="C438" s="206"/>
      <c r="D438" s="207"/>
      <c r="E438" s="3"/>
      <c r="F438" s="3"/>
      <c r="G438" s="3"/>
      <c r="H438" s="3"/>
      <c r="J438" s="226"/>
      <c r="K438" s="3"/>
      <c r="L438" s="3"/>
      <c r="O438" s="227"/>
      <c r="Q438" s="94"/>
      <c r="R438" s="94"/>
      <c r="S438" s="94"/>
      <c r="T438" s="94"/>
    </row>
    <row r="439" ht="15.75" customHeight="1">
      <c r="A439" s="204"/>
      <c r="B439" s="222"/>
      <c r="C439" s="206"/>
      <c r="D439" s="207"/>
      <c r="E439" s="3"/>
      <c r="F439" s="3"/>
      <c r="G439" s="3"/>
      <c r="H439" s="3"/>
      <c r="J439" s="226"/>
      <c r="K439" s="3"/>
      <c r="L439" s="3"/>
      <c r="O439" s="227"/>
      <c r="Q439" s="94"/>
      <c r="R439" s="94"/>
      <c r="S439" s="94"/>
      <c r="T439" s="94"/>
    </row>
    <row r="440" ht="15.75" customHeight="1">
      <c r="A440" s="204"/>
      <c r="B440" s="222"/>
      <c r="C440" s="206"/>
      <c r="D440" s="207"/>
      <c r="E440" s="3"/>
      <c r="F440" s="3"/>
      <c r="G440" s="3"/>
      <c r="H440" s="3"/>
      <c r="J440" s="226"/>
      <c r="K440" s="3"/>
      <c r="L440" s="3"/>
      <c r="O440" s="227"/>
      <c r="Q440" s="94"/>
      <c r="R440" s="94"/>
      <c r="S440" s="94"/>
      <c r="T440" s="94"/>
    </row>
    <row r="441" ht="15.75" customHeight="1">
      <c r="A441" s="204"/>
      <c r="B441" s="222"/>
      <c r="C441" s="206"/>
      <c r="D441" s="207"/>
      <c r="E441" s="3"/>
      <c r="F441" s="3"/>
      <c r="G441" s="3"/>
      <c r="H441" s="3"/>
      <c r="J441" s="226"/>
      <c r="K441" s="3"/>
      <c r="L441" s="3"/>
      <c r="O441" s="227"/>
      <c r="Q441" s="94"/>
      <c r="R441" s="94"/>
      <c r="S441" s="94"/>
      <c r="T441" s="94"/>
    </row>
    <row r="442" ht="15.75" customHeight="1">
      <c r="A442" s="204"/>
      <c r="B442" s="222"/>
      <c r="C442" s="206"/>
      <c r="D442" s="207"/>
      <c r="E442" s="3"/>
      <c r="F442" s="3"/>
      <c r="G442" s="3"/>
      <c r="H442" s="3"/>
      <c r="J442" s="226"/>
      <c r="K442" s="3"/>
      <c r="L442" s="3"/>
      <c r="O442" s="227"/>
      <c r="Q442" s="94"/>
      <c r="R442" s="94"/>
      <c r="S442" s="94"/>
      <c r="T442" s="94"/>
    </row>
    <row r="443" ht="15.75" customHeight="1">
      <c r="A443" s="204"/>
      <c r="B443" s="222"/>
      <c r="C443" s="206"/>
      <c r="D443" s="207"/>
      <c r="E443" s="3"/>
      <c r="F443" s="3"/>
      <c r="G443" s="3"/>
      <c r="H443" s="3"/>
      <c r="J443" s="226"/>
      <c r="K443" s="3"/>
      <c r="L443" s="3"/>
      <c r="O443" s="227"/>
      <c r="Q443" s="94"/>
      <c r="R443" s="94"/>
      <c r="S443" s="94"/>
      <c r="T443" s="94"/>
    </row>
    <row r="444" ht="15.75" customHeight="1">
      <c r="A444" s="204"/>
      <c r="B444" s="222"/>
      <c r="C444" s="206"/>
      <c r="D444" s="207"/>
      <c r="E444" s="3"/>
      <c r="F444" s="3"/>
      <c r="G444" s="3"/>
      <c r="H444" s="3"/>
      <c r="J444" s="226"/>
      <c r="K444" s="3"/>
      <c r="L444" s="3"/>
      <c r="O444" s="227"/>
      <c r="Q444" s="94"/>
      <c r="R444" s="94"/>
      <c r="S444" s="94"/>
      <c r="T444" s="94"/>
    </row>
    <row r="445" ht="15.75" customHeight="1">
      <c r="A445" s="204"/>
      <c r="B445" s="222"/>
      <c r="C445" s="206"/>
      <c r="D445" s="207"/>
      <c r="E445" s="3"/>
      <c r="F445" s="3"/>
      <c r="G445" s="3"/>
      <c r="H445" s="3"/>
      <c r="J445" s="226"/>
      <c r="K445" s="3"/>
      <c r="L445" s="3"/>
      <c r="O445" s="227"/>
      <c r="Q445" s="94"/>
      <c r="R445" s="94"/>
      <c r="S445" s="94"/>
      <c r="T445" s="94"/>
    </row>
    <row r="446" ht="15.75" customHeight="1">
      <c r="A446" s="204"/>
      <c r="B446" s="222"/>
      <c r="C446" s="206"/>
      <c r="D446" s="207"/>
      <c r="E446" s="3"/>
      <c r="F446" s="3"/>
      <c r="G446" s="3"/>
      <c r="H446" s="3"/>
      <c r="J446" s="226"/>
      <c r="K446" s="3"/>
      <c r="L446" s="3"/>
      <c r="O446" s="227"/>
      <c r="Q446" s="94"/>
      <c r="R446" s="94"/>
      <c r="S446" s="94"/>
      <c r="T446" s="94"/>
    </row>
    <row r="447" ht="15.75" customHeight="1">
      <c r="A447" s="204"/>
      <c r="B447" s="222"/>
      <c r="C447" s="206"/>
      <c r="D447" s="207"/>
      <c r="E447" s="3"/>
      <c r="F447" s="3"/>
      <c r="G447" s="3"/>
      <c r="H447" s="3"/>
      <c r="J447" s="226"/>
      <c r="K447" s="3"/>
      <c r="L447" s="3"/>
      <c r="O447" s="227"/>
      <c r="Q447" s="94"/>
      <c r="R447" s="94"/>
      <c r="S447" s="94"/>
      <c r="T447" s="94"/>
    </row>
    <row r="448" ht="15.75" customHeight="1">
      <c r="A448" s="204"/>
      <c r="B448" s="222"/>
      <c r="C448" s="206"/>
      <c r="D448" s="207"/>
      <c r="E448" s="3"/>
      <c r="F448" s="3"/>
      <c r="G448" s="3"/>
      <c r="H448" s="3"/>
      <c r="J448" s="226"/>
      <c r="K448" s="3"/>
      <c r="L448" s="3"/>
      <c r="O448" s="227"/>
      <c r="Q448" s="94"/>
      <c r="R448" s="94"/>
      <c r="S448" s="94"/>
      <c r="T448" s="94"/>
    </row>
    <row r="449" ht="15.75" customHeight="1">
      <c r="A449" s="204"/>
      <c r="B449" s="222"/>
      <c r="C449" s="206"/>
      <c r="D449" s="207"/>
      <c r="E449" s="3"/>
      <c r="F449" s="3"/>
      <c r="G449" s="3"/>
      <c r="H449" s="3"/>
      <c r="J449" s="226"/>
      <c r="K449" s="3"/>
      <c r="L449" s="3"/>
      <c r="O449" s="227"/>
      <c r="Q449" s="94"/>
      <c r="R449" s="94"/>
      <c r="S449" s="94"/>
      <c r="T449" s="94"/>
    </row>
    <row r="450" ht="15.75" customHeight="1">
      <c r="A450" s="204"/>
      <c r="B450" s="222"/>
      <c r="C450" s="206"/>
      <c r="D450" s="207"/>
      <c r="E450" s="3"/>
      <c r="F450" s="3"/>
      <c r="G450" s="3"/>
      <c r="H450" s="3"/>
      <c r="J450" s="226"/>
      <c r="K450" s="3"/>
      <c r="L450" s="3"/>
      <c r="O450" s="227"/>
      <c r="Q450" s="94"/>
      <c r="R450" s="94"/>
      <c r="S450" s="94"/>
      <c r="T450" s="94"/>
    </row>
    <row r="451" ht="15.75" customHeight="1">
      <c r="A451" s="204"/>
      <c r="B451" s="222"/>
      <c r="C451" s="206"/>
      <c r="D451" s="207"/>
      <c r="E451" s="3"/>
      <c r="F451" s="3"/>
      <c r="G451" s="3"/>
      <c r="H451" s="3"/>
      <c r="J451" s="226"/>
      <c r="K451" s="3"/>
      <c r="L451" s="3"/>
      <c r="O451" s="227"/>
      <c r="Q451" s="94"/>
      <c r="R451" s="94"/>
      <c r="S451" s="94"/>
      <c r="T451" s="94"/>
    </row>
    <row r="452" ht="15.75" customHeight="1">
      <c r="A452" s="204"/>
      <c r="B452" s="222"/>
      <c r="C452" s="206"/>
      <c r="D452" s="207"/>
      <c r="E452" s="3"/>
      <c r="F452" s="3"/>
      <c r="G452" s="3"/>
      <c r="H452" s="3"/>
      <c r="J452" s="226"/>
      <c r="K452" s="3"/>
      <c r="L452" s="3"/>
      <c r="O452" s="227"/>
      <c r="Q452" s="94"/>
      <c r="R452" s="94"/>
      <c r="S452" s="94"/>
      <c r="T452" s="94"/>
    </row>
    <row r="453" ht="15.75" customHeight="1">
      <c r="A453" s="204"/>
      <c r="B453" s="222"/>
      <c r="C453" s="206"/>
      <c r="D453" s="207"/>
      <c r="E453" s="3"/>
      <c r="F453" s="3"/>
      <c r="G453" s="3"/>
      <c r="H453" s="3"/>
      <c r="J453" s="226"/>
      <c r="K453" s="3"/>
      <c r="L453" s="3"/>
      <c r="O453" s="227"/>
      <c r="Q453" s="94"/>
      <c r="R453" s="94"/>
      <c r="S453" s="94"/>
      <c r="T453" s="94"/>
    </row>
    <row r="454" ht="15.75" customHeight="1">
      <c r="A454" s="204"/>
      <c r="B454" s="222"/>
      <c r="C454" s="206"/>
      <c r="D454" s="207"/>
      <c r="E454" s="3"/>
      <c r="F454" s="3"/>
      <c r="G454" s="3"/>
      <c r="H454" s="3"/>
      <c r="J454" s="226"/>
      <c r="K454" s="3"/>
      <c r="L454" s="3"/>
      <c r="O454" s="227"/>
      <c r="Q454" s="94"/>
      <c r="R454" s="94"/>
      <c r="S454" s="94"/>
      <c r="T454" s="94"/>
    </row>
    <row r="455" ht="15.75" customHeight="1">
      <c r="A455" s="204"/>
      <c r="B455" s="222"/>
      <c r="C455" s="223"/>
      <c r="D455" s="231"/>
      <c r="E455" s="3"/>
      <c r="F455" s="3"/>
      <c r="G455" s="3"/>
      <c r="H455" s="3"/>
      <c r="J455" s="226"/>
      <c r="K455" s="3"/>
      <c r="L455" s="3"/>
      <c r="O455" s="227"/>
      <c r="Q455" s="94"/>
      <c r="R455" s="94"/>
      <c r="S455" s="94"/>
      <c r="T455" s="94"/>
    </row>
    <row r="456" ht="15.75" customHeight="1">
      <c r="A456" s="204"/>
      <c r="B456" s="222"/>
      <c r="C456" s="223"/>
      <c r="D456" s="231"/>
      <c r="E456" s="3"/>
      <c r="F456" s="3"/>
      <c r="G456" s="3"/>
      <c r="H456" s="3"/>
      <c r="J456" s="226"/>
      <c r="K456" s="3"/>
      <c r="L456" s="3"/>
      <c r="O456" s="227"/>
      <c r="Q456" s="94"/>
      <c r="R456" s="94"/>
      <c r="S456" s="94"/>
      <c r="T456" s="94"/>
    </row>
    <row r="457" ht="15.75" customHeight="1">
      <c r="A457" s="204"/>
      <c r="B457" s="222"/>
      <c r="C457" s="223"/>
      <c r="D457" s="231"/>
      <c r="E457" s="3"/>
      <c r="F457" s="3"/>
      <c r="G457" s="3"/>
      <c r="H457" s="3"/>
      <c r="J457" s="226"/>
      <c r="K457" s="3"/>
      <c r="L457" s="3"/>
      <c r="O457" s="227"/>
      <c r="Q457" s="94"/>
      <c r="R457" s="94"/>
      <c r="S457" s="94"/>
      <c r="T457" s="94"/>
    </row>
    <row r="458" ht="15.75" customHeight="1">
      <c r="A458" s="204"/>
      <c r="B458" s="222"/>
      <c r="C458" s="223"/>
      <c r="D458" s="231"/>
      <c r="E458" s="3"/>
      <c r="F458" s="3"/>
      <c r="G458" s="3"/>
      <c r="H458" s="3"/>
      <c r="J458" s="226"/>
      <c r="K458" s="3"/>
      <c r="L458" s="3"/>
      <c r="O458" s="227"/>
      <c r="Q458" s="94"/>
      <c r="R458" s="94"/>
      <c r="S458" s="94"/>
      <c r="T458" s="94"/>
    </row>
    <row r="459" ht="15.75" customHeight="1">
      <c r="A459" s="204"/>
      <c r="B459" s="222"/>
      <c r="C459" s="223"/>
      <c r="D459" s="231"/>
      <c r="E459" s="3"/>
      <c r="F459" s="3"/>
      <c r="G459" s="3"/>
      <c r="H459" s="3"/>
      <c r="J459" s="226"/>
      <c r="K459" s="3"/>
      <c r="L459" s="3"/>
      <c r="O459" s="227"/>
      <c r="Q459" s="94"/>
      <c r="R459" s="94"/>
      <c r="S459" s="94"/>
      <c r="T459" s="94"/>
    </row>
    <row r="460" ht="15.75" customHeight="1">
      <c r="A460" s="204"/>
      <c r="B460" s="222"/>
      <c r="C460" s="223"/>
      <c r="D460" s="231"/>
      <c r="E460" s="3"/>
      <c r="F460" s="3"/>
      <c r="G460" s="3"/>
      <c r="H460" s="3"/>
      <c r="J460" s="226"/>
      <c r="K460" s="3"/>
      <c r="L460" s="3"/>
      <c r="O460" s="227"/>
      <c r="Q460" s="94"/>
      <c r="R460" s="94"/>
      <c r="S460" s="94"/>
      <c r="T460" s="94"/>
    </row>
    <row r="461" ht="15.75" customHeight="1">
      <c r="A461" s="204"/>
      <c r="B461" s="222"/>
      <c r="C461" s="223"/>
      <c r="D461" s="231"/>
      <c r="E461" s="3"/>
      <c r="F461" s="3"/>
      <c r="G461" s="3"/>
      <c r="H461" s="3"/>
      <c r="J461" s="226"/>
      <c r="K461" s="3"/>
      <c r="L461" s="3"/>
      <c r="O461" s="227"/>
      <c r="Q461" s="94"/>
      <c r="R461" s="94"/>
      <c r="S461" s="94"/>
      <c r="T461" s="94"/>
    </row>
    <row r="462" ht="15.75" customHeight="1">
      <c r="A462" s="204"/>
      <c r="B462" s="222"/>
      <c r="C462" s="223"/>
      <c r="D462" s="231"/>
      <c r="E462" s="3"/>
      <c r="F462" s="3"/>
      <c r="G462" s="3"/>
      <c r="H462" s="3"/>
      <c r="J462" s="226"/>
      <c r="K462" s="3"/>
      <c r="L462" s="3"/>
      <c r="O462" s="227"/>
      <c r="Q462" s="94"/>
      <c r="R462" s="94"/>
      <c r="S462" s="94"/>
      <c r="T462" s="94"/>
    </row>
    <row r="463" ht="15.75" customHeight="1">
      <c r="A463" s="204"/>
      <c r="B463" s="222"/>
      <c r="C463" s="223"/>
      <c r="D463" s="231"/>
      <c r="E463" s="3"/>
      <c r="F463" s="3"/>
      <c r="G463" s="3"/>
      <c r="H463" s="3"/>
      <c r="J463" s="226"/>
      <c r="K463" s="3"/>
      <c r="L463" s="3"/>
      <c r="O463" s="227"/>
      <c r="Q463" s="94"/>
      <c r="R463" s="94"/>
      <c r="S463" s="94"/>
      <c r="T463" s="94"/>
    </row>
    <row r="464" ht="15.75" customHeight="1">
      <c r="A464" s="204"/>
      <c r="B464" s="222"/>
      <c r="C464" s="223"/>
      <c r="D464" s="231"/>
      <c r="E464" s="3"/>
      <c r="F464" s="3"/>
      <c r="G464" s="3"/>
      <c r="H464" s="3"/>
      <c r="J464" s="226"/>
      <c r="K464" s="3"/>
      <c r="L464" s="3"/>
      <c r="O464" s="227"/>
      <c r="Q464" s="94"/>
      <c r="R464" s="94"/>
      <c r="S464" s="94"/>
      <c r="T464" s="94"/>
    </row>
    <row r="465" ht="15.75" customHeight="1">
      <c r="A465" s="204"/>
      <c r="B465" s="222"/>
      <c r="C465" s="223"/>
      <c r="D465" s="231"/>
      <c r="E465" s="3"/>
      <c r="F465" s="3"/>
      <c r="G465" s="3"/>
      <c r="H465" s="3"/>
      <c r="J465" s="226"/>
      <c r="K465" s="3"/>
      <c r="L465" s="3"/>
      <c r="O465" s="227"/>
      <c r="Q465" s="94"/>
      <c r="R465" s="94"/>
      <c r="S465" s="94"/>
      <c r="T465" s="94"/>
    </row>
    <row r="466" ht="15.75" customHeight="1">
      <c r="A466" s="204"/>
      <c r="B466" s="222"/>
      <c r="C466" s="223"/>
      <c r="D466" s="231"/>
      <c r="E466" s="3"/>
      <c r="F466" s="3"/>
      <c r="G466" s="3"/>
      <c r="H466" s="3"/>
      <c r="J466" s="226"/>
      <c r="K466" s="3"/>
      <c r="L466" s="3"/>
      <c r="O466" s="227"/>
      <c r="Q466" s="94"/>
      <c r="R466" s="94"/>
      <c r="S466" s="94"/>
      <c r="T466" s="94"/>
    </row>
    <row r="467" ht="15.75" customHeight="1">
      <c r="A467" s="204"/>
      <c r="B467" s="222"/>
      <c r="C467" s="223"/>
      <c r="D467" s="231"/>
      <c r="E467" s="3"/>
      <c r="F467" s="3"/>
      <c r="G467" s="3"/>
      <c r="H467" s="3"/>
      <c r="J467" s="226"/>
      <c r="K467" s="3"/>
      <c r="L467" s="3"/>
      <c r="O467" s="227"/>
      <c r="Q467" s="94"/>
      <c r="R467" s="94"/>
      <c r="S467" s="94"/>
      <c r="T467" s="94"/>
    </row>
    <row r="468" ht="15.75" customHeight="1">
      <c r="A468" s="204"/>
      <c r="B468" s="222"/>
      <c r="C468" s="223"/>
      <c r="D468" s="231"/>
      <c r="E468" s="3"/>
      <c r="F468" s="3"/>
      <c r="G468" s="3"/>
      <c r="H468" s="3"/>
      <c r="J468" s="226"/>
      <c r="K468" s="3"/>
      <c r="L468" s="3"/>
      <c r="O468" s="227"/>
      <c r="Q468" s="94"/>
      <c r="R468" s="94"/>
      <c r="S468" s="94"/>
      <c r="T468" s="94"/>
    </row>
    <row r="469" ht="15.75" customHeight="1">
      <c r="A469" s="204"/>
      <c r="B469" s="222"/>
      <c r="C469" s="223"/>
      <c r="D469" s="231"/>
      <c r="E469" s="3"/>
      <c r="F469" s="3"/>
      <c r="G469" s="3"/>
      <c r="H469" s="3"/>
      <c r="J469" s="226"/>
      <c r="K469" s="3"/>
      <c r="L469" s="3"/>
      <c r="O469" s="227"/>
      <c r="Q469" s="94"/>
      <c r="R469" s="94"/>
      <c r="S469" s="94"/>
      <c r="T469" s="94"/>
    </row>
    <row r="470" ht="15.75" customHeight="1">
      <c r="A470" s="204"/>
      <c r="B470" s="222"/>
      <c r="C470" s="223"/>
      <c r="D470" s="231"/>
      <c r="E470" s="3"/>
      <c r="F470" s="3"/>
      <c r="G470" s="3"/>
      <c r="H470" s="3"/>
      <c r="J470" s="226"/>
      <c r="K470" s="3"/>
      <c r="L470" s="3"/>
      <c r="O470" s="227"/>
      <c r="Q470" s="94"/>
      <c r="R470" s="94"/>
      <c r="S470" s="94"/>
      <c r="T470" s="94"/>
    </row>
    <row r="471" ht="15.75" customHeight="1">
      <c r="A471" s="204"/>
      <c r="B471" s="222"/>
      <c r="C471" s="223"/>
      <c r="D471" s="231"/>
      <c r="E471" s="3"/>
      <c r="F471" s="3"/>
      <c r="G471" s="3"/>
      <c r="H471" s="3"/>
      <c r="J471" s="226"/>
      <c r="K471" s="3"/>
      <c r="L471" s="3"/>
      <c r="O471" s="227"/>
      <c r="Q471" s="94"/>
      <c r="R471" s="94"/>
      <c r="S471" s="94"/>
      <c r="T471" s="94"/>
    </row>
    <row r="472" ht="15.75" customHeight="1">
      <c r="A472" s="204"/>
      <c r="B472" s="222"/>
      <c r="C472" s="223"/>
      <c r="D472" s="231"/>
      <c r="E472" s="3"/>
      <c r="F472" s="3"/>
      <c r="G472" s="3"/>
      <c r="H472" s="3"/>
      <c r="J472" s="226"/>
      <c r="K472" s="3"/>
      <c r="L472" s="3"/>
      <c r="O472" s="227"/>
      <c r="Q472" s="94"/>
      <c r="R472" s="94"/>
      <c r="S472" s="94"/>
      <c r="T472" s="94"/>
    </row>
    <row r="473" ht="15.75" customHeight="1">
      <c r="A473" s="204"/>
      <c r="B473" s="222"/>
      <c r="C473" s="223"/>
      <c r="D473" s="231"/>
      <c r="E473" s="3"/>
      <c r="F473" s="3"/>
      <c r="G473" s="3"/>
      <c r="H473" s="3"/>
      <c r="J473" s="226"/>
      <c r="K473" s="3"/>
      <c r="L473" s="3"/>
      <c r="O473" s="227"/>
      <c r="Q473" s="94"/>
      <c r="R473" s="94"/>
      <c r="S473" s="94"/>
      <c r="T473" s="94"/>
    </row>
    <row r="474" ht="15.75" customHeight="1">
      <c r="A474" s="204"/>
      <c r="B474" s="222"/>
      <c r="C474" s="223"/>
      <c r="D474" s="231"/>
      <c r="E474" s="3"/>
      <c r="F474" s="3"/>
      <c r="G474" s="3"/>
      <c r="H474" s="3"/>
      <c r="J474" s="226"/>
      <c r="K474" s="3"/>
      <c r="L474" s="3"/>
      <c r="O474" s="227"/>
      <c r="Q474" s="94"/>
      <c r="R474" s="94"/>
      <c r="S474" s="94"/>
      <c r="T474" s="94"/>
    </row>
    <row r="475" ht="15.75" customHeight="1">
      <c r="A475" s="204"/>
      <c r="B475" s="222"/>
      <c r="C475" s="223"/>
      <c r="D475" s="231"/>
      <c r="E475" s="3"/>
      <c r="F475" s="3"/>
      <c r="G475" s="3"/>
      <c r="H475" s="3"/>
      <c r="J475" s="226"/>
      <c r="K475" s="3"/>
      <c r="L475" s="3"/>
      <c r="O475" s="227"/>
      <c r="Q475" s="94"/>
      <c r="R475" s="94"/>
      <c r="S475" s="94"/>
      <c r="T475" s="94"/>
    </row>
    <row r="476" ht="15.75" customHeight="1">
      <c r="A476" s="204"/>
      <c r="B476" s="222"/>
      <c r="C476" s="223"/>
      <c r="D476" s="231"/>
      <c r="E476" s="3"/>
      <c r="F476" s="3"/>
      <c r="G476" s="3"/>
      <c r="H476" s="3"/>
      <c r="J476" s="226"/>
      <c r="K476" s="3"/>
      <c r="L476" s="3"/>
      <c r="O476" s="227"/>
      <c r="Q476" s="94"/>
      <c r="R476" s="94"/>
      <c r="S476" s="94"/>
      <c r="T476" s="94"/>
    </row>
    <row r="477" ht="15.75" customHeight="1">
      <c r="A477" s="204"/>
      <c r="B477" s="222"/>
      <c r="C477" s="223"/>
      <c r="D477" s="231"/>
      <c r="E477" s="3"/>
      <c r="F477" s="3"/>
      <c r="G477" s="3"/>
      <c r="H477" s="3"/>
      <c r="J477" s="226"/>
      <c r="K477" s="3"/>
      <c r="L477" s="3"/>
      <c r="O477" s="227"/>
      <c r="Q477" s="94"/>
      <c r="R477" s="94"/>
      <c r="S477" s="94"/>
      <c r="T477" s="94"/>
    </row>
    <row r="478" ht="15.75" customHeight="1">
      <c r="A478" s="204"/>
      <c r="B478" s="222"/>
      <c r="C478" s="223"/>
      <c r="D478" s="231"/>
      <c r="E478" s="3"/>
      <c r="F478" s="3"/>
      <c r="G478" s="3"/>
      <c r="H478" s="3"/>
      <c r="J478" s="226"/>
      <c r="K478" s="3"/>
      <c r="L478" s="3"/>
      <c r="O478" s="227"/>
      <c r="Q478" s="94"/>
      <c r="R478" s="94"/>
      <c r="S478" s="94"/>
      <c r="T478" s="94"/>
    </row>
    <row r="479" ht="15.75" customHeight="1">
      <c r="A479" s="204"/>
      <c r="B479" s="222"/>
      <c r="C479" s="223"/>
      <c r="D479" s="231"/>
      <c r="E479" s="3"/>
      <c r="F479" s="3"/>
      <c r="G479" s="3"/>
      <c r="H479" s="3"/>
      <c r="J479" s="226"/>
      <c r="K479" s="3"/>
      <c r="L479" s="3"/>
      <c r="O479" s="227"/>
      <c r="Q479" s="94"/>
      <c r="R479" s="94"/>
      <c r="S479" s="94"/>
      <c r="T479" s="94"/>
    </row>
    <row r="480" ht="15.75" customHeight="1">
      <c r="A480" s="204"/>
      <c r="B480" s="222"/>
      <c r="C480" s="223"/>
      <c r="D480" s="231"/>
      <c r="E480" s="3"/>
      <c r="F480" s="3"/>
      <c r="G480" s="3"/>
      <c r="H480" s="3"/>
      <c r="J480" s="226"/>
      <c r="K480" s="3"/>
      <c r="L480" s="3"/>
      <c r="O480" s="227"/>
      <c r="Q480" s="94"/>
      <c r="R480" s="94"/>
      <c r="S480" s="94"/>
      <c r="T480" s="94"/>
    </row>
    <row r="481" ht="15.75" customHeight="1">
      <c r="A481" s="204"/>
      <c r="B481" s="222"/>
      <c r="C481" s="223"/>
      <c r="D481" s="231"/>
      <c r="E481" s="3"/>
      <c r="F481" s="3"/>
      <c r="G481" s="3"/>
      <c r="H481" s="3"/>
      <c r="J481" s="226"/>
      <c r="K481" s="3"/>
      <c r="L481" s="3"/>
      <c r="O481" s="227"/>
      <c r="Q481" s="94"/>
      <c r="R481" s="94"/>
      <c r="S481" s="94"/>
      <c r="T481" s="94"/>
    </row>
    <row r="482" ht="15.75" customHeight="1">
      <c r="A482" s="204"/>
      <c r="B482" s="222"/>
      <c r="C482" s="223"/>
      <c r="D482" s="231"/>
      <c r="E482" s="3"/>
      <c r="F482" s="3"/>
      <c r="G482" s="3"/>
      <c r="H482" s="3"/>
      <c r="J482" s="226"/>
      <c r="K482" s="3"/>
      <c r="L482" s="3"/>
      <c r="O482" s="227"/>
      <c r="Q482" s="94"/>
      <c r="R482" s="94"/>
      <c r="S482" s="94"/>
      <c r="T482" s="94"/>
    </row>
    <row r="483" ht="15.75" customHeight="1">
      <c r="A483" s="204"/>
      <c r="B483" s="222"/>
      <c r="C483" s="223"/>
      <c r="D483" s="231"/>
      <c r="E483" s="3"/>
      <c r="F483" s="3"/>
      <c r="G483" s="3"/>
      <c r="H483" s="3"/>
      <c r="J483" s="226"/>
      <c r="K483" s="3"/>
      <c r="L483" s="3"/>
      <c r="O483" s="227"/>
      <c r="Q483" s="94"/>
      <c r="R483" s="94"/>
      <c r="S483" s="94"/>
      <c r="T483" s="94"/>
    </row>
    <row r="484" ht="15.75" customHeight="1">
      <c r="A484" s="204"/>
      <c r="B484" s="222"/>
      <c r="C484" s="223"/>
      <c r="D484" s="231"/>
      <c r="E484" s="3"/>
      <c r="F484" s="3"/>
      <c r="G484" s="3"/>
      <c r="H484" s="3"/>
      <c r="J484" s="226"/>
      <c r="K484" s="3"/>
      <c r="L484" s="3"/>
      <c r="O484" s="227"/>
      <c r="Q484" s="94"/>
      <c r="R484" s="94"/>
      <c r="S484" s="94"/>
      <c r="T484" s="94"/>
    </row>
    <row r="485" ht="15.75" customHeight="1">
      <c r="A485" s="204"/>
      <c r="B485" s="222"/>
      <c r="C485" s="223"/>
      <c r="D485" s="231"/>
      <c r="E485" s="3"/>
      <c r="F485" s="3"/>
      <c r="G485" s="3"/>
      <c r="H485" s="3"/>
      <c r="J485" s="226"/>
      <c r="K485" s="3"/>
      <c r="L485" s="3"/>
      <c r="O485" s="227"/>
      <c r="Q485" s="94"/>
      <c r="R485" s="94"/>
      <c r="S485" s="94"/>
      <c r="T485" s="94"/>
    </row>
    <row r="486" ht="15.75" customHeight="1">
      <c r="A486" s="204"/>
      <c r="B486" s="222"/>
      <c r="C486" s="223"/>
      <c r="D486" s="231"/>
      <c r="E486" s="3"/>
      <c r="F486" s="3"/>
      <c r="G486" s="3"/>
      <c r="H486" s="3"/>
      <c r="J486" s="226"/>
      <c r="K486" s="3"/>
      <c r="L486" s="3"/>
      <c r="O486" s="227"/>
      <c r="Q486" s="94"/>
      <c r="R486" s="94"/>
      <c r="S486" s="94"/>
      <c r="T486" s="94"/>
    </row>
    <row r="487" ht="15.75" customHeight="1">
      <c r="A487" s="204"/>
      <c r="B487" s="222"/>
      <c r="C487" s="223"/>
      <c r="D487" s="231"/>
      <c r="E487" s="3"/>
      <c r="F487" s="3"/>
      <c r="G487" s="3"/>
      <c r="H487" s="3"/>
      <c r="J487" s="226"/>
      <c r="K487" s="3"/>
      <c r="L487" s="3"/>
      <c r="O487" s="227"/>
      <c r="Q487" s="94"/>
      <c r="R487" s="94"/>
      <c r="S487" s="94"/>
      <c r="T487" s="94"/>
    </row>
    <row r="488" ht="15.75" customHeight="1">
      <c r="A488" s="204"/>
      <c r="B488" s="222"/>
      <c r="C488" s="223"/>
      <c r="D488" s="231"/>
      <c r="E488" s="3"/>
      <c r="F488" s="3"/>
      <c r="G488" s="3"/>
      <c r="H488" s="3"/>
      <c r="J488" s="226"/>
      <c r="K488" s="3"/>
      <c r="L488" s="3"/>
      <c r="O488" s="227"/>
      <c r="Q488" s="94"/>
      <c r="R488" s="94"/>
      <c r="S488" s="94"/>
      <c r="T488" s="94"/>
    </row>
    <row r="489" ht="15.75" customHeight="1">
      <c r="A489" s="204"/>
      <c r="B489" s="222"/>
      <c r="C489" s="223"/>
      <c r="D489" s="231"/>
      <c r="E489" s="3"/>
      <c r="F489" s="3"/>
      <c r="G489" s="3"/>
      <c r="H489" s="3"/>
      <c r="J489" s="226"/>
      <c r="K489" s="3"/>
      <c r="L489" s="3"/>
      <c r="O489" s="227"/>
      <c r="Q489" s="94"/>
      <c r="R489" s="94"/>
      <c r="S489" s="94"/>
      <c r="T489" s="94"/>
    </row>
    <row r="490" ht="15.75" customHeight="1">
      <c r="A490" s="204"/>
      <c r="B490" s="222"/>
      <c r="C490" s="223"/>
      <c r="D490" s="231"/>
      <c r="E490" s="3"/>
      <c r="F490" s="3"/>
      <c r="G490" s="3"/>
      <c r="H490" s="3"/>
      <c r="J490" s="226"/>
      <c r="K490" s="3"/>
      <c r="L490" s="3"/>
      <c r="O490" s="227"/>
      <c r="Q490" s="94"/>
      <c r="R490" s="94"/>
      <c r="S490" s="94"/>
      <c r="T490" s="94"/>
    </row>
    <row r="491" ht="15.75" customHeight="1">
      <c r="A491" s="204"/>
      <c r="B491" s="222"/>
      <c r="C491" s="223"/>
      <c r="D491" s="231"/>
      <c r="E491" s="3"/>
      <c r="F491" s="3"/>
      <c r="G491" s="3"/>
      <c r="H491" s="3"/>
      <c r="J491" s="226"/>
      <c r="K491" s="3"/>
      <c r="L491" s="3"/>
      <c r="O491" s="227"/>
      <c r="Q491" s="94"/>
      <c r="R491" s="94"/>
      <c r="S491" s="94"/>
      <c r="T491" s="94"/>
    </row>
    <row r="492" ht="15.75" customHeight="1">
      <c r="A492" s="204"/>
      <c r="B492" s="222"/>
      <c r="C492" s="223"/>
      <c r="D492" s="231"/>
      <c r="E492" s="3"/>
      <c r="F492" s="3"/>
      <c r="G492" s="3"/>
      <c r="H492" s="3"/>
      <c r="J492" s="226"/>
      <c r="K492" s="3"/>
      <c r="L492" s="3"/>
      <c r="O492" s="227"/>
      <c r="Q492" s="94"/>
      <c r="R492" s="94"/>
      <c r="S492" s="94"/>
      <c r="T492" s="94"/>
    </row>
    <row r="493" ht="15.75" customHeight="1">
      <c r="A493" s="204"/>
      <c r="B493" s="222"/>
      <c r="C493" s="223"/>
      <c r="D493" s="231"/>
      <c r="E493" s="3"/>
      <c r="F493" s="3"/>
      <c r="G493" s="3"/>
      <c r="H493" s="3"/>
      <c r="J493" s="226"/>
      <c r="K493" s="3"/>
      <c r="L493" s="3"/>
      <c r="O493" s="227"/>
      <c r="Q493" s="94"/>
      <c r="R493" s="94"/>
      <c r="S493" s="94"/>
      <c r="T493" s="94"/>
    </row>
    <row r="494" ht="15.75" customHeight="1">
      <c r="A494" s="204"/>
      <c r="B494" s="222"/>
      <c r="C494" s="223"/>
      <c r="D494" s="231"/>
      <c r="E494" s="3"/>
      <c r="F494" s="3"/>
      <c r="G494" s="3"/>
      <c r="H494" s="3"/>
      <c r="J494" s="226"/>
      <c r="K494" s="3"/>
      <c r="L494" s="3"/>
      <c r="O494" s="227"/>
      <c r="Q494" s="94"/>
      <c r="R494" s="94"/>
      <c r="S494" s="94"/>
      <c r="T494" s="94"/>
    </row>
    <row r="495" ht="15.75" customHeight="1">
      <c r="A495" s="204"/>
      <c r="B495" s="222"/>
      <c r="C495" s="223"/>
      <c r="D495" s="231"/>
      <c r="E495" s="3"/>
      <c r="F495" s="3"/>
      <c r="G495" s="3"/>
      <c r="H495" s="3"/>
      <c r="J495" s="226"/>
      <c r="K495" s="3"/>
      <c r="L495" s="3"/>
      <c r="O495" s="227"/>
      <c r="Q495" s="94"/>
      <c r="R495" s="94"/>
      <c r="S495" s="94"/>
      <c r="T495" s="94"/>
    </row>
    <row r="496" ht="15.75" customHeight="1">
      <c r="A496" s="204"/>
      <c r="B496" s="222"/>
      <c r="C496" s="223"/>
      <c r="D496" s="231"/>
      <c r="E496" s="3"/>
      <c r="F496" s="3"/>
      <c r="G496" s="3"/>
      <c r="H496" s="3"/>
      <c r="J496" s="226"/>
      <c r="K496" s="3"/>
      <c r="L496" s="3"/>
      <c r="O496" s="227"/>
      <c r="Q496" s="94"/>
      <c r="R496" s="94"/>
      <c r="S496" s="94"/>
      <c r="T496" s="94"/>
    </row>
    <row r="497" ht="15.75" customHeight="1">
      <c r="A497" s="204"/>
      <c r="B497" s="222"/>
      <c r="C497" s="223"/>
      <c r="D497" s="231"/>
      <c r="E497" s="3"/>
      <c r="F497" s="3"/>
      <c r="G497" s="3"/>
      <c r="H497" s="3"/>
      <c r="J497" s="226"/>
      <c r="K497" s="3"/>
      <c r="L497" s="3"/>
      <c r="O497" s="227"/>
      <c r="Q497" s="94"/>
      <c r="R497" s="94"/>
      <c r="S497" s="94"/>
      <c r="T497" s="94"/>
    </row>
    <row r="498" ht="15.75" customHeight="1">
      <c r="A498" s="204"/>
      <c r="B498" s="222"/>
      <c r="C498" s="223"/>
      <c r="D498" s="231"/>
      <c r="E498" s="3"/>
      <c r="F498" s="3"/>
      <c r="G498" s="3"/>
      <c r="H498" s="3"/>
      <c r="J498" s="226"/>
      <c r="K498" s="3"/>
      <c r="L498" s="3"/>
      <c r="O498" s="227"/>
      <c r="Q498" s="94"/>
      <c r="R498" s="94"/>
      <c r="S498" s="94"/>
      <c r="T498" s="94"/>
    </row>
    <row r="499" ht="15.75" customHeight="1">
      <c r="A499" s="204"/>
      <c r="B499" s="222"/>
      <c r="C499" s="223"/>
      <c r="D499" s="231"/>
      <c r="E499" s="3"/>
      <c r="F499" s="3"/>
      <c r="G499" s="3"/>
      <c r="H499" s="3"/>
      <c r="J499" s="226"/>
      <c r="K499" s="3"/>
      <c r="L499" s="3"/>
      <c r="O499" s="227"/>
      <c r="Q499" s="94"/>
      <c r="R499" s="94"/>
      <c r="S499" s="94"/>
      <c r="T499" s="94"/>
    </row>
    <row r="500" ht="15.75" customHeight="1">
      <c r="A500" s="204"/>
      <c r="B500" s="222"/>
      <c r="C500" s="223"/>
      <c r="D500" s="231"/>
      <c r="E500" s="3"/>
      <c r="F500" s="3"/>
      <c r="G500" s="3"/>
      <c r="H500" s="3"/>
      <c r="J500" s="226"/>
      <c r="K500" s="3"/>
      <c r="L500" s="3"/>
      <c r="O500" s="227"/>
      <c r="Q500" s="94"/>
      <c r="R500" s="94"/>
      <c r="S500" s="94"/>
      <c r="T500" s="94"/>
    </row>
    <row r="501" ht="15.75" customHeight="1">
      <c r="A501" s="204"/>
      <c r="B501" s="222"/>
      <c r="C501" s="223"/>
      <c r="D501" s="231"/>
      <c r="E501" s="3"/>
      <c r="F501" s="3"/>
      <c r="G501" s="3"/>
      <c r="H501" s="3"/>
      <c r="J501" s="226"/>
      <c r="K501" s="3"/>
      <c r="L501" s="3"/>
      <c r="O501" s="227"/>
      <c r="Q501" s="94"/>
      <c r="R501" s="94"/>
      <c r="S501" s="94"/>
      <c r="T501" s="94"/>
    </row>
    <row r="502" ht="15.75" customHeight="1">
      <c r="A502" s="204"/>
      <c r="B502" s="222"/>
      <c r="C502" s="223"/>
      <c r="D502" s="231"/>
      <c r="E502" s="3"/>
      <c r="F502" s="3"/>
      <c r="G502" s="3"/>
      <c r="H502" s="3"/>
      <c r="J502" s="226"/>
      <c r="K502" s="3"/>
      <c r="L502" s="3"/>
      <c r="O502" s="227"/>
      <c r="Q502" s="94"/>
      <c r="R502" s="94"/>
      <c r="S502" s="94"/>
      <c r="T502" s="94"/>
    </row>
    <row r="503" ht="15.75" customHeight="1">
      <c r="A503" s="204"/>
      <c r="B503" s="222"/>
      <c r="C503" s="223"/>
      <c r="D503" s="231"/>
      <c r="E503" s="3"/>
      <c r="F503" s="3"/>
      <c r="G503" s="3"/>
      <c r="H503" s="3"/>
      <c r="J503" s="226"/>
      <c r="K503" s="3"/>
      <c r="L503" s="3"/>
      <c r="O503" s="227"/>
      <c r="Q503" s="94"/>
      <c r="R503" s="94"/>
      <c r="S503" s="94"/>
      <c r="T503" s="94"/>
    </row>
    <row r="504" ht="15.75" customHeight="1">
      <c r="A504" s="204"/>
      <c r="B504" s="222"/>
      <c r="C504" s="223"/>
      <c r="D504" s="231"/>
      <c r="E504" s="3"/>
      <c r="F504" s="3"/>
      <c r="G504" s="3"/>
      <c r="H504" s="3"/>
      <c r="J504" s="226"/>
      <c r="K504" s="3"/>
      <c r="L504" s="3"/>
      <c r="O504" s="227"/>
      <c r="Q504" s="94"/>
      <c r="R504" s="94"/>
      <c r="S504" s="94"/>
      <c r="T504" s="94"/>
    </row>
    <row r="505" ht="15.75" customHeight="1">
      <c r="A505" s="204"/>
      <c r="B505" s="222"/>
      <c r="C505" s="223"/>
      <c r="D505" s="231"/>
      <c r="E505" s="3"/>
      <c r="F505" s="3"/>
      <c r="G505" s="3"/>
      <c r="H505" s="3"/>
      <c r="J505" s="226"/>
      <c r="K505" s="3"/>
      <c r="L505" s="3"/>
      <c r="O505" s="227"/>
      <c r="Q505" s="94"/>
      <c r="R505" s="94"/>
      <c r="S505" s="94"/>
      <c r="T505" s="94"/>
    </row>
    <row r="506" ht="15.75" customHeight="1">
      <c r="A506" s="204"/>
      <c r="B506" s="222"/>
      <c r="C506" s="223"/>
      <c r="D506" s="231"/>
      <c r="E506" s="3"/>
      <c r="F506" s="3"/>
      <c r="G506" s="3"/>
      <c r="H506" s="3"/>
      <c r="J506" s="226"/>
      <c r="K506" s="3"/>
      <c r="L506" s="3"/>
      <c r="O506" s="227"/>
      <c r="Q506" s="94"/>
      <c r="R506" s="94"/>
      <c r="S506" s="94"/>
      <c r="T506" s="94"/>
    </row>
    <row r="507" ht="15.75" customHeight="1">
      <c r="A507" s="204"/>
      <c r="B507" s="222"/>
      <c r="C507" s="223"/>
      <c r="D507" s="231"/>
      <c r="E507" s="3"/>
      <c r="F507" s="3"/>
      <c r="G507" s="3"/>
      <c r="H507" s="3"/>
      <c r="J507" s="226"/>
      <c r="K507" s="3"/>
      <c r="L507" s="3"/>
      <c r="O507" s="227"/>
      <c r="Q507" s="94"/>
      <c r="R507" s="94"/>
      <c r="S507" s="94"/>
      <c r="T507" s="94"/>
    </row>
    <row r="508" ht="15.75" customHeight="1">
      <c r="A508" s="204"/>
      <c r="B508" s="222"/>
      <c r="C508" s="223"/>
      <c r="D508" s="231"/>
      <c r="E508" s="3"/>
      <c r="F508" s="3"/>
      <c r="G508" s="3"/>
      <c r="H508" s="3"/>
      <c r="J508" s="226"/>
      <c r="K508" s="3"/>
      <c r="L508" s="3"/>
      <c r="O508" s="227"/>
      <c r="Q508" s="94"/>
      <c r="R508" s="94"/>
      <c r="S508" s="94"/>
      <c r="T508" s="94"/>
    </row>
    <row r="509" ht="15.75" customHeight="1">
      <c r="A509" s="204"/>
      <c r="B509" s="222"/>
      <c r="C509" s="223"/>
      <c r="D509" s="231"/>
      <c r="E509" s="3"/>
      <c r="F509" s="3"/>
      <c r="G509" s="3"/>
      <c r="H509" s="3"/>
      <c r="J509" s="226"/>
      <c r="K509" s="3"/>
      <c r="L509" s="3"/>
      <c r="O509" s="227"/>
      <c r="Q509" s="94"/>
      <c r="R509" s="94"/>
      <c r="S509" s="94"/>
      <c r="T509" s="94"/>
    </row>
    <row r="510" ht="15.75" customHeight="1">
      <c r="A510" s="204"/>
      <c r="B510" s="222"/>
      <c r="C510" s="223"/>
      <c r="D510" s="231"/>
      <c r="E510" s="3"/>
      <c r="F510" s="3"/>
      <c r="G510" s="3"/>
      <c r="H510" s="3"/>
      <c r="J510" s="226"/>
      <c r="K510" s="3"/>
      <c r="L510" s="3"/>
      <c r="O510" s="227"/>
      <c r="Q510" s="94"/>
      <c r="R510" s="94"/>
      <c r="S510" s="94"/>
      <c r="T510" s="94"/>
    </row>
    <row r="511" ht="15.75" customHeight="1">
      <c r="A511" s="204"/>
      <c r="B511" s="222"/>
      <c r="C511" s="223"/>
      <c r="D511" s="231"/>
      <c r="E511" s="3"/>
      <c r="F511" s="3"/>
      <c r="G511" s="3"/>
      <c r="H511" s="3"/>
      <c r="J511" s="226"/>
      <c r="K511" s="3"/>
      <c r="L511" s="3"/>
      <c r="O511" s="227"/>
      <c r="Q511" s="94"/>
      <c r="R511" s="94"/>
      <c r="S511" s="94"/>
      <c r="T511" s="94"/>
    </row>
    <row r="512" ht="15.75" customHeight="1">
      <c r="A512" s="204"/>
      <c r="B512" s="222"/>
      <c r="C512" s="223"/>
      <c r="D512" s="231"/>
      <c r="E512" s="3"/>
      <c r="F512" s="3"/>
      <c r="G512" s="3"/>
      <c r="H512" s="3"/>
      <c r="J512" s="226"/>
      <c r="K512" s="3"/>
      <c r="L512" s="3"/>
      <c r="O512" s="227"/>
      <c r="Q512" s="94"/>
      <c r="R512" s="94"/>
      <c r="S512" s="94"/>
      <c r="T512" s="94"/>
    </row>
    <row r="513" ht="15.75" customHeight="1">
      <c r="A513" s="204"/>
      <c r="B513" s="222"/>
      <c r="C513" s="223"/>
      <c r="D513" s="231"/>
      <c r="E513" s="3"/>
      <c r="F513" s="3"/>
      <c r="G513" s="3"/>
      <c r="H513" s="3"/>
      <c r="J513" s="226"/>
      <c r="K513" s="3"/>
      <c r="L513" s="3"/>
      <c r="O513" s="227"/>
      <c r="Q513" s="94"/>
      <c r="R513" s="94"/>
      <c r="S513" s="94"/>
      <c r="T513" s="94"/>
    </row>
    <row r="514" ht="15.75" customHeight="1">
      <c r="A514" s="204"/>
      <c r="B514" s="222"/>
      <c r="C514" s="223"/>
      <c r="D514" s="231"/>
      <c r="E514" s="3"/>
      <c r="F514" s="3"/>
      <c r="G514" s="3"/>
      <c r="H514" s="3"/>
      <c r="J514" s="226"/>
      <c r="K514" s="3"/>
      <c r="L514" s="3"/>
      <c r="O514" s="227"/>
      <c r="Q514" s="94"/>
      <c r="R514" s="94"/>
      <c r="S514" s="94"/>
      <c r="T514" s="94"/>
    </row>
    <row r="515" ht="15.75" customHeight="1">
      <c r="A515" s="204"/>
      <c r="B515" s="222"/>
      <c r="C515" s="223"/>
      <c r="D515" s="231"/>
      <c r="E515" s="3"/>
      <c r="F515" s="3"/>
      <c r="G515" s="3"/>
      <c r="H515" s="3"/>
      <c r="J515" s="226"/>
      <c r="K515" s="3"/>
      <c r="L515" s="3"/>
      <c r="O515" s="227"/>
      <c r="Q515" s="94"/>
      <c r="R515" s="94"/>
      <c r="S515" s="94"/>
      <c r="T515" s="94"/>
    </row>
    <row r="516" ht="15.75" customHeight="1">
      <c r="A516" s="204"/>
      <c r="B516" s="222"/>
      <c r="C516" s="223"/>
      <c r="D516" s="231"/>
      <c r="E516" s="3"/>
      <c r="F516" s="3"/>
      <c r="G516" s="3"/>
      <c r="H516" s="3"/>
      <c r="J516" s="226"/>
      <c r="K516" s="3"/>
      <c r="L516" s="3"/>
      <c r="O516" s="227"/>
      <c r="Q516" s="94"/>
      <c r="R516" s="94"/>
      <c r="S516" s="94"/>
      <c r="T516" s="94"/>
    </row>
    <row r="517" ht="15.75" customHeight="1">
      <c r="A517" s="204"/>
      <c r="B517" s="222"/>
      <c r="C517" s="223"/>
      <c r="D517" s="231"/>
      <c r="E517" s="3"/>
      <c r="F517" s="3"/>
      <c r="G517" s="3"/>
      <c r="H517" s="3"/>
      <c r="J517" s="226"/>
      <c r="K517" s="3"/>
      <c r="L517" s="3"/>
      <c r="O517" s="227"/>
      <c r="Q517" s="94"/>
      <c r="R517" s="94"/>
      <c r="S517" s="94"/>
      <c r="T517" s="94"/>
    </row>
    <row r="518" ht="15.75" customHeight="1">
      <c r="A518" s="204"/>
      <c r="B518" s="222"/>
      <c r="C518" s="223"/>
      <c r="D518" s="231"/>
      <c r="E518" s="3"/>
      <c r="F518" s="3"/>
      <c r="G518" s="3"/>
      <c r="H518" s="3"/>
      <c r="J518" s="226"/>
      <c r="K518" s="3"/>
      <c r="L518" s="3"/>
      <c r="O518" s="227"/>
      <c r="Q518" s="94"/>
      <c r="R518" s="94"/>
      <c r="S518" s="94"/>
      <c r="T518" s="94"/>
    </row>
    <row r="519" ht="15.75" customHeight="1">
      <c r="A519" s="204"/>
      <c r="B519" s="222"/>
      <c r="C519" s="223"/>
      <c r="D519" s="231"/>
      <c r="E519" s="3"/>
      <c r="F519" s="3"/>
      <c r="G519" s="3"/>
      <c r="H519" s="3"/>
      <c r="J519" s="226"/>
      <c r="K519" s="3"/>
      <c r="L519" s="3"/>
      <c r="O519" s="227"/>
      <c r="Q519" s="94"/>
      <c r="R519" s="94"/>
      <c r="S519" s="94"/>
      <c r="T519" s="94"/>
    </row>
    <row r="520" ht="15.75" customHeight="1">
      <c r="A520" s="204"/>
      <c r="B520" s="222"/>
      <c r="C520" s="223"/>
      <c r="D520" s="231"/>
      <c r="E520" s="3"/>
      <c r="F520" s="3"/>
      <c r="G520" s="3"/>
      <c r="H520" s="3"/>
      <c r="J520" s="226"/>
      <c r="K520" s="3"/>
      <c r="L520" s="3"/>
      <c r="O520" s="227"/>
      <c r="Q520" s="94"/>
      <c r="R520" s="94"/>
      <c r="S520" s="94"/>
      <c r="T520" s="94"/>
    </row>
    <row r="521" ht="15.75" customHeight="1">
      <c r="A521" s="204"/>
      <c r="B521" s="222"/>
      <c r="C521" s="223"/>
      <c r="D521" s="231"/>
      <c r="E521" s="3"/>
      <c r="F521" s="3"/>
      <c r="G521" s="3"/>
      <c r="H521" s="3"/>
      <c r="J521" s="226"/>
      <c r="K521" s="3"/>
      <c r="L521" s="3"/>
      <c r="O521" s="227"/>
      <c r="Q521" s="94"/>
      <c r="R521" s="94"/>
      <c r="S521" s="94"/>
      <c r="T521" s="94"/>
    </row>
    <row r="522" ht="15.75" customHeight="1">
      <c r="A522" s="204"/>
      <c r="B522" s="222"/>
      <c r="C522" s="223"/>
      <c r="D522" s="231"/>
      <c r="E522" s="3"/>
      <c r="F522" s="3"/>
      <c r="G522" s="3"/>
      <c r="H522" s="3"/>
      <c r="J522" s="226"/>
      <c r="K522" s="3"/>
      <c r="L522" s="3"/>
      <c r="O522" s="227"/>
      <c r="Q522" s="94"/>
      <c r="R522" s="94"/>
      <c r="S522" s="94"/>
      <c r="T522" s="94"/>
    </row>
    <row r="523" ht="15.75" customHeight="1">
      <c r="A523" s="204"/>
      <c r="B523" s="222"/>
      <c r="C523" s="223"/>
      <c r="D523" s="231"/>
      <c r="E523" s="3"/>
      <c r="F523" s="3"/>
      <c r="G523" s="3"/>
      <c r="H523" s="3"/>
      <c r="J523" s="226"/>
      <c r="K523" s="3"/>
      <c r="L523" s="3"/>
      <c r="O523" s="227"/>
      <c r="Q523" s="94"/>
      <c r="R523" s="94"/>
      <c r="S523" s="94"/>
      <c r="T523" s="94"/>
    </row>
    <row r="524" ht="15.75" customHeight="1">
      <c r="A524" s="204"/>
      <c r="B524" s="222"/>
      <c r="C524" s="223"/>
      <c r="D524" s="231"/>
      <c r="E524" s="3"/>
      <c r="F524" s="3"/>
      <c r="G524" s="3"/>
      <c r="H524" s="3"/>
      <c r="J524" s="226"/>
      <c r="K524" s="3"/>
      <c r="L524" s="3"/>
      <c r="O524" s="227"/>
      <c r="Q524" s="94"/>
      <c r="R524" s="94"/>
      <c r="S524" s="94"/>
      <c r="T524" s="94"/>
    </row>
    <row r="525" ht="15.75" customHeight="1">
      <c r="A525" s="204"/>
      <c r="B525" s="222"/>
      <c r="C525" s="223"/>
      <c r="D525" s="231"/>
      <c r="E525" s="3"/>
      <c r="F525" s="3"/>
      <c r="G525" s="3"/>
      <c r="H525" s="3"/>
      <c r="J525" s="226"/>
      <c r="K525" s="3"/>
      <c r="L525" s="3"/>
      <c r="O525" s="227"/>
      <c r="Q525" s="94"/>
      <c r="R525" s="94"/>
      <c r="S525" s="94"/>
      <c r="T525" s="94"/>
    </row>
    <row r="526" ht="15.75" customHeight="1">
      <c r="A526" s="204"/>
      <c r="B526" s="222"/>
      <c r="C526" s="223"/>
      <c r="D526" s="231"/>
      <c r="E526" s="3"/>
      <c r="F526" s="3"/>
      <c r="G526" s="3"/>
      <c r="H526" s="3"/>
      <c r="J526" s="226"/>
      <c r="K526" s="3"/>
      <c r="L526" s="3"/>
      <c r="O526" s="227"/>
      <c r="Q526" s="94"/>
      <c r="R526" s="94"/>
      <c r="S526" s="94"/>
      <c r="T526" s="94"/>
    </row>
    <row r="527" ht="15.75" customHeight="1">
      <c r="A527" s="204"/>
      <c r="B527" s="222"/>
      <c r="C527" s="223"/>
      <c r="D527" s="231"/>
      <c r="E527" s="3"/>
      <c r="F527" s="3"/>
      <c r="G527" s="3"/>
      <c r="H527" s="3"/>
      <c r="J527" s="226"/>
      <c r="K527" s="3"/>
      <c r="L527" s="3"/>
      <c r="O527" s="227"/>
      <c r="Q527" s="94"/>
      <c r="R527" s="94"/>
      <c r="S527" s="94"/>
      <c r="T527" s="94"/>
    </row>
    <row r="528" ht="15.75" customHeight="1">
      <c r="A528" s="204"/>
      <c r="B528" s="222"/>
      <c r="C528" s="223"/>
      <c r="D528" s="231"/>
      <c r="E528" s="3"/>
      <c r="F528" s="3"/>
      <c r="G528" s="3"/>
      <c r="H528" s="3"/>
      <c r="J528" s="226"/>
      <c r="K528" s="3"/>
      <c r="L528" s="3"/>
      <c r="O528" s="227"/>
      <c r="Q528" s="94"/>
      <c r="R528" s="94"/>
      <c r="S528" s="94"/>
      <c r="T528" s="94"/>
    </row>
    <row r="529" ht="15.75" customHeight="1">
      <c r="A529" s="204"/>
      <c r="B529" s="222"/>
      <c r="C529" s="223"/>
      <c r="D529" s="231"/>
      <c r="E529" s="3"/>
      <c r="F529" s="3"/>
      <c r="G529" s="3"/>
      <c r="H529" s="3"/>
      <c r="J529" s="226"/>
      <c r="K529" s="3"/>
      <c r="L529" s="3"/>
      <c r="O529" s="227"/>
      <c r="Q529" s="94"/>
      <c r="R529" s="94"/>
      <c r="S529" s="94"/>
      <c r="T529" s="94"/>
    </row>
    <row r="530" ht="15.75" customHeight="1">
      <c r="A530" s="204"/>
      <c r="B530" s="222"/>
      <c r="C530" s="223"/>
      <c r="D530" s="231"/>
      <c r="E530" s="3"/>
      <c r="F530" s="3"/>
      <c r="G530" s="3"/>
      <c r="H530" s="3"/>
      <c r="J530" s="226"/>
      <c r="K530" s="3"/>
      <c r="L530" s="3"/>
      <c r="O530" s="227"/>
      <c r="Q530" s="94"/>
      <c r="R530" s="94"/>
      <c r="S530" s="94"/>
      <c r="T530" s="94"/>
    </row>
    <row r="531" ht="15.75" customHeight="1">
      <c r="A531" s="204"/>
      <c r="B531" s="222"/>
      <c r="C531" s="223"/>
      <c r="D531" s="231"/>
      <c r="E531" s="3"/>
      <c r="F531" s="3"/>
      <c r="G531" s="3"/>
      <c r="H531" s="3"/>
      <c r="J531" s="226"/>
      <c r="K531" s="3"/>
      <c r="L531" s="3"/>
      <c r="O531" s="227"/>
      <c r="Q531" s="94"/>
      <c r="R531" s="94"/>
      <c r="S531" s="94"/>
      <c r="T531" s="94"/>
    </row>
    <row r="532" ht="15.75" customHeight="1">
      <c r="A532" s="204"/>
      <c r="B532" s="222"/>
      <c r="C532" s="223"/>
      <c r="D532" s="231"/>
      <c r="E532" s="3"/>
      <c r="F532" s="3"/>
      <c r="G532" s="3"/>
      <c r="H532" s="3"/>
      <c r="J532" s="226"/>
      <c r="K532" s="3"/>
      <c r="L532" s="3"/>
      <c r="O532" s="227"/>
      <c r="Q532" s="94"/>
      <c r="R532" s="94"/>
      <c r="S532" s="94"/>
      <c r="T532" s="94"/>
    </row>
    <row r="533" ht="15.75" customHeight="1">
      <c r="A533" s="204"/>
      <c r="B533" s="222"/>
      <c r="C533" s="223"/>
      <c r="D533" s="231"/>
      <c r="E533" s="3"/>
      <c r="F533" s="3"/>
      <c r="G533" s="3"/>
      <c r="H533" s="3"/>
      <c r="J533" s="226"/>
      <c r="K533" s="3"/>
      <c r="L533" s="3"/>
      <c r="O533" s="227"/>
      <c r="Q533" s="94"/>
      <c r="R533" s="94"/>
      <c r="S533" s="94"/>
      <c r="T533" s="94"/>
    </row>
    <row r="534" ht="15.75" customHeight="1">
      <c r="A534" s="204"/>
      <c r="B534" s="222"/>
      <c r="C534" s="223"/>
      <c r="D534" s="231"/>
      <c r="E534" s="3"/>
      <c r="F534" s="3"/>
      <c r="G534" s="3"/>
      <c r="H534" s="3"/>
      <c r="J534" s="226"/>
      <c r="K534" s="3"/>
      <c r="L534" s="3"/>
      <c r="O534" s="227"/>
      <c r="Q534" s="94"/>
      <c r="R534" s="94"/>
      <c r="S534" s="94"/>
      <c r="T534" s="94"/>
    </row>
    <row r="535" ht="15.75" customHeight="1">
      <c r="A535" s="204"/>
      <c r="B535" s="222"/>
      <c r="C535" s="223"/>
      <c r="D535" s="231"/>
      <c r="E535" s="3"/>
      <c r="F535" s="3"/>
      <c r="G535" s="3"/>
      <c r="H535" s="3"/>
      <c r="J535" s="226"/>
      <c r="K535" s="3"/>
      <c r="L535" s="3"/>
      <c r="O535" s="227"/>
      <c r="Q535" s="94"/>
      <c r="R535" s="94"/>
      <c r="S535" s="94"/>
      <c r="T535" s="94"/>
    </row>
    <row r="536" ht="15.75" customHeight="1">
      <c r="A536" s="204"/>
      <c r="B536" s="222"/>
      <c r="C536" s="223"/>
      <c r="D536" s="231"/>
      <c r="E536" s="3"/>
      <c r="F536" s="3"/>
      <c r="G536" s="3"/>
      <c r="H536" s="3"/>
      <c r="J536" s="226"/>
      <c r="K536" s="3"/>
      <c r="L536" s="3"/>
      <c r="O536" s="227"/>
      <c r="Q536" s="94"/>
      <c r="R536" s="94"/>
      <c r="S536" s="94"/>
      <c r="T536" s="94"/>
    </row>
    <row r="537" ht="15.75" customHeight="1">
      <c r="A537" s="204"/>
      <c r="B537" s="222"/>
      <c r="C537" s="223"/>
      <c r="D537" s="231"/>
      <c r="E537" s="3"/>
      <c r="F537" s="3"/>
      <c r="G537" s="3"/>
      <c r="H537" s="3"/>
      <c r="J537" s="226"/>
      <c r="K537" s="3"/>
      <c r="L537" s="3"/>
      <c r="O537" s="227"/>
      <c r="Q537" s="94"/>
      <c r="R537" s="94"/>
      <c r="S537" s="94"/>
      <c r="T537" s="94"/>
    </row>
    <row r="538" ht="15.75" customHeight="1">
      <c r="A538" s="204"/>
      <c r="B538" s="222"/>
      <c r="C538" s="223"/>
      <c r="D538" s="231"/>
      <c r="E538" s="3"/>
      <c r="F538" s="3"/>
      <c r="G538" s="3"/>
      <c r="H538" s="3"/>
      <c r="J538" s="226"/>
      <c r="K538" s="3"/>
      <c r="L538" s="3"/>
      <c r="O538" s="227"/>
      <c r="Q538" s="94"/>
      <c r="R538" s="94"/>
      <c r="S538" s="94"/>
      <c r="T538" s="94"/>
    </row>
    <row r="539" ht="15.75" customHeight="1">
      <c r="A539" s="204"/>
      <c r="B539" s="222"/>
      <c r="C539" s="223"/>
      <c r="D539" s="231"/>
      <c r="E539" s="3"/>
      <c r="F539" s="3"/>
      <c r="G539" s="3"/>
      <c r="H539" s="3"/>
      <c r="J539" s="226"/>
      <c r="K539" s="3"/>
      <c r="L539" s="3"/>
      <c r="O539" s="227"/>
      <c r="Q539" s="94"/>
      <c r="R539" s="94"/>
      <c r="S539" s="94"/>
      <c r="T539" s="94"/>
    </row>
    <row r="540" ht="15.75" customHeight="1">
      <c r="A540" s="204"/>
      <c r="B540" s="222"/>
      <c r="C540" s="223"/>
      <c r="D540" s="231"/>
      <c r="E540" s="3"/>
      <c r="F540" s="3"/>
      <c r="G540" s="3"/>
      <c r="H540" s="3"/>
      <c r="J540" s="226"/>
      <c r="K540" s="3"/>
      <c r="L540" s="3"/>
      <c r="O540" s="227"/>
      <c r="Q540" s="94"/>
      <c r="R540" s="94"/>
      <c r="S540" s="94"/>
      <c r="T540" s="94"/>
    </row>
    <row r="541" ht="15.75" customHeight="1">
      <c r="A541" s="204"/>
      <c r="B541" s="222"/>
      <c r="C541" s="223"/>
      <c r="D541" s="231"/>
      <c r="E541" s="3"/>
      <c r="F541" s="3"/>
      <c r="G541" s="3"/>
      <c r="H541" s="3"/>
      <c r="J541" s="226"/>
      <c r="K541" s="3"/>
      <c r="L541" s="3"/>
      <c r="O541" s="227"/>
      <c r="Q541" s="94"/>
      <c r="R541" s="94"/>
      <c r="S541" s="94"/>
      <c r="T541" s="94"/>
    </row>
    <row r="542" ht="15.75" customHeight="1">
      <c r="A542" s="204"/>
      <c r="B542" s="222"/>
      <c r="C542" s="223"/>
      <c r="D542" s="231"/>
      <c r="E542" s="3"/>
      <c r="F542" s="3"/>
      <c r="G542" s="3"/>
      <c r="H542" s="3"/>
      <c r="J542" s="226"/>
      <c r="K542" s="3"/>
      <c r="L542" s="3"/>
      <c r="O542" s="227"/>
      <c r="Q542" s="94"/>
      <c r="R542" s="94"/>
      <c r="S542" s="94"/>
      <c r="T542" s="94"/>
    </row>
    <row r="543" ht="15.75" customHeight="1">
      <c r="A543" s="204"/>
      <c r="B543" s="222"/>
      <c r="C543" s="223"/>
      <c r="D543" s="231"/>
      <c r="E543" s="3"/>
      <c r="F543" s="3"/>
      <c r="G543" s="3"/>
      <c r="H543" s="3"/>
      <c r="J543" s="226"/>
      <c r="K543" s="3"/>
      <c r="L543" s="3"/>
      <c r="O543" s="227"/>
      <c r="Q543" s="94"/>
      <c r="R543" s="94"/>
      <c r="S543" s="94"/>
      <c r="T543" s="94"/>
    </row>
    <row r="544" ht="15.75" customHeight="1">
      <c r="A544" s="204"/>
      <c r="B544" s="222"/>
      <c r="C544" s="223"/>
      <c r="D544" s="231"/>
      <c r="E544" s="3"/>
      <c r="F544" s="3"/>
      <c r="G544" s="3"/>
      <c r="H544" s="3"/>
      <c r="J544" s="226"/>
      <c r="K544" s="3"/>
      <c r="L544" s="3"/>
      <c r="O544" s="227"/>
      <c r="Q544" s="94"/>
      <c r="R544" s="94"/>
      <c r="S544" s="94"/>
      <c r="T544" s="94"/>
    </row>
    <row r="545" ht="15.75" customHeight="1">
      <c r="A545" s="204"/>
      <c r="B545" s="222"/>
      <c r="C545" s="223"/>
      <c r="D545" s="231"/>
      <c r="E545" s="3"/>
      <c r="F545" s="3"/>
      <c r="G545" s="3"/>
      <c r="H545" s="3"/>
      <c r="J545" s="226"/>
      <c r="K545" s="3"/>
      <c r="L545" s="3"/>
      <c r="O545" s="227"/>
      <c r="Q545" s="94"/>
      <c r="R545" s="94"/>
      <c r="S545" s="94"/>
      <c r="T545" s="94"/>
    </row>
    <row r="546" ht="15.75" customHeight="1">
      <c r="A546" s="204"/>
      <c r="B546" s="222"/>
      <c r="C546" s="223"/>
      <c r="D546" s="231"/>
      <c r="E546" s="3"/>
      <c r="F546" s="3"/>
      <c r="G546" s="3"/>
      <c r="H546" s="3"/>
      <c r="J546" s="226"/>
      <c r="K546" s="3"/>
      <c r="L546" s="3"/>
      <c r="O546" s="227"/>
      <c r="Q546" s="94"/>
      <c r="R546" s="94"/>
      <c r="S546" s="94"/>
      <c r="T546" s="94"/>
    </row>
    <row r="547" ht="15.75" customHeight="1">
      <c r="A547" s="204"/>
      <c r="B547" s="222"/>
      <c r="C547" s="223"/>
      <c r="D547" s="231"/>
      <c r="E547" s="3"/>
      <c r="F547" s="3"/>
      <c r="G547" s="3"/>
      <c r="H547" s="3"/>
      <c r="J547" s="226"/>
      <c r="K547" s="3"/>
      <c r="L547" s="3"/>
      <c r="O547" s="227"/>
      <c r="Q547" s="94"/>
      <c r="R547" s="94"/>
      <c r="S547" s="94"/>
      <c r="T547" s="94"/>
    </row>
    <row r="548" ht="15.75" customHeight="1">
      <c r="A548" s="204"/>
      <c r="B548" s="222"/>
      <c r="C548" s="223"/>
      <c r="D548" s="231"/>
      <c r="E548" s="3"/>
      <c r="F548" s="3"/>
      <c r="G548" s="3"/>
      <c r="H548" s="3"/>
      <c r="J548" s="226"/>
      <c r="K548" s="3"/>
      <c r="L548" s="3"/>
      <c r="O548" s="227"/>
      <c r="Q548" s="94"/>
      <c r="R548" s="94"/>
      <c r="S548" s="94"/>
      <c r="T548" s="94"/>
    </row>
    <row r="549" ht="15.75" customHeight="1">
      <c r="A549" s="204"/>
      <c r="B549" s="222"/>
      <c r="C549" s="223"/>
      <c r="D549" s="231"/>
      <c r="E549" s="3"/>
      <c r="F549" s="3"/>
      <c r="G549" s="3"/>
      <c r="H549" s="3"/>
      <c r="J549" s="226"/>
      <c r="K549" s="3"/>
      <c r="L549" s="3"/>
      <c r="O549" s="227"/>
      <c r="Q549" s="94"/>
      <c r="R549" s="94"/>
      <c r="S549" s="94"/>
      <c r="T549" s="94"/>
    </row>
    <row r="550" ht="15.75" customHeight="1">
      <c r="A550" s="204"/>
      <c r="B550" s="222"/>
      <c r="C550" s="223"/>
      <c r="D550" s="231"/>
      <c r="E550" s="3"/>
      <c r="F550" s="3"/>
      <c r="G550" s="3"/>
      <c r="H550" s="3"/>
      <c r="J550" s="226"/>
      <c r="K550" s="3"/>
      <c r="L550" s="3"/>
      <c r="O550" s="227"/>
      <c r="Q550" s="94"/>
      <c r="R550" s="94"/>
      <c r="S550" s="94"/>
      <c r="T550" s="94"/>
    </row>
    <row r="551" ht="15.75" customHeight="1">
      <c r="A551" s="204"/>
      <c r="B551" s="222"/>
      <c r="C551" s="223"/>
      <c r="D551" s="231"/>
      <c r="E551" s="3"/>
      <c r="F551" s="3"/>
      <c r="G551" s="3"/>
      <c r="H551" s="3"/>
      <c r="J551" s="226"/>
      <c r="K551" s="3"/>
      <c r="L551" s="3"/>
      <c r="O551" s="227"/>
      <c r="Q551" s="94"/>
      <c r="R551" s="94"/>
      <c r="S551" s="94"/>
      <c r="T551" s="94"/>
    </row>
    <row r="552" ht="15.75" customHeight="1">
      <c r="A552" s="204"/>
      <c r="B552" s="222"/>
      <c r="C552" s="223"/>
      <c r="D552" s="231"/>
      <c r="E552" s="3"/>
      <c r="F552" s="3"/>
      <c r="G552" s="3"/>
      <c r="H552" s="3"/>
      <c r="J552" s="226"/>
      <c r="K552" s="3"/>
      <c r="L552" s="3"/>
      <c r="O552" s="227"/>
      <c r="Q552" s="94"/>
      <c r="R552" s="94"/>
      <c r="S552" s="94"/>
      <c r="T552" s="94"/>
    </row>
    <row r="553" ht="15.75" customHeight="1">
      <c r="A553" s="204"/>
      <c r="B553" s="222"/>
      <c r="C553" s="223"/>
      <c r="D553" s="231"/>
      <c r="E553" s="3"/>
      <c r="F553" s="3"/>
      <c r="G553" s="3"/>
      <c r="H553" s="3"/>
      <c r="J553" s="226"/>
      <c r="K553" s="3"/>
      <c r="L553" s="3"/>
      <c r="O553" s="227"/>
      <c r="Q553" s="94"/>
      <c r="R553" s="94"/>
      <c r="S553" s="94"/>
      <c r="T553" s="94"/>
    </row>
    <row r="554" ht="15.75" customHeight="1">
      <c r="A554" s="204"/>
      <c r="B554" s="222"/>
      <c r="C554" s="223"/>
      <c r="D554" s="231"/>
      <c r="E554" s="3"/>
      <c r="F554" s="3"/>
      <c r="G554" s="3"/>
      <c r="H554" s="3"/>
      <c r="J554" s="226"/>
      <c r="K554" s="3"/>
      <c r="L554" s="3"/>
      <c r="O554" s="227"/>
      <c r="Q554" s="94"/>
      <c r="R554" s="94"/>
      <c r="S554" s="94"/>
      <c r="T554" s="94"/>
    </row>
    <row r="555" ht="15.75" customHeight="1">
      <c r="A555" s="204"/>
      <c r="B555" s="222"/>
      <c r="C555" s="223"/>
      <c r="D555" s="231"/>
      <c r="E555" s="3"/>
      <c r="F555" s="3"/>
      <c r="G555" s="3"/>
      <c r="H555" s="3"/>
      <c r="J555" s="226"/>
      <c r="K555" s="3"/>
      <c r="L555" s="3"/>
      <c r="O555" s="227"/>
      <c r="Q555" s="94"/>
      <c r="R555" s="94"/>
      <c r="S555" s="94"/>
      <c r="T555" s="94"/>
    </row>
    <row r="556" ht="15.75" customHeight="1">
      <c r="A556" s="204"/>
      <c r="B556" s="222"/>
      <c r="C556" s="223"/>
      <c r="D556" s="231"/>
      <c r="E556" s="3"/>
      <c r="F556" s="3"/>
      <c r="G556" s="3"/>
      <c r="H556" s="3"/>
      <c r="J556" s="226"/>
      <c r="K556" s="3"/>
      <c r="L556" s="3"/>
      <c r="O556" s="227"/>
      <c r="Q556" s="94"/>
      <c r="R556" s="94"/>
      <c r="S556" s="94"/>
      <c r="T556" s="94"/>
    </row>
    <row r="557" ht="15.75" customHeight="1">
      <c r="A557" s="204"/>
      <c r="B557" s="222"/>
      <c r="C557" s="223"/>
      <c r="D557" s="231"/>
      <c r="E557" s="3"/>
      <c r="F557" s="3"/>
      <c r="G557" s="3"/>
      <c r="H557" s="3"/>
      <c r="J557" s="226"/>
      <c r="K557" s="3"/>
      <c r="L557" s="3"/>
      <c r="O557" s="227"/>
      <c r="Q557" s="94"/>
      <c r="R557" s="94"/>
      <c r="S557" s="94"/>
      <c r="T557" s="94"/>
    </row>
    <row r="558" ht="15.75" customHeight="1">
      <c r="A558" s="204"/>
      <c r="B558" s="222"/>
      <c r="C558" s="223"/>
      <c r="D558" s="231"/>
      <c r="E558" s="3"/>
      <c r="F558" s="3"/>
      <c r="G558" s="3"/>
      <c r="H558" s="3"/>
      <c r="J558" s="226"/>
      <c r="K558" s="3"/>
      <c r="L558" s="3"/>
      <c r="O558" s="227"/>
      <c r="Q558" s="94"/>
      <c r="R558" s="94"/>
      <c r="S558" s="94"/>
      <c r="T558" s="94"/>
    </row>
    <row r="559" ht="15.75" customHeight="1">
      <c r="A559" s="204"/>
      <c r="B559" s="222"/>
      <c r="C559" s="223"/>
      <c r="D559" s="231"/>
      <c r="E559" s="3"/>
      <c r="F559" s="3"/>
      <c r="G559" s="3"/>
      <c r="H559" s="3"/>
      <c r="J559" s="226"/>
      <c r="K559" s="3"/>
      <c r="L559" s="3"/>
      <c r="O559" s="227"/>
      <c r="Q559" s="94"/>
      <c r="R559" s="94"/>
      <c r="S559" s="94"/>
      <c r="T559" s="94"/>
    </row>
    <row r="560" ht="15.75" customHeight="1">
      <c r="A560" s="204"/>
      <c r="B560" s="222"/>
      <c r="C560" s="223"/>
      <c r="D560" s="231"/>
      <c r="E560" s="3"/>
      <c r="F560" s="3"/>
      <c r="G560" s="3"/>
      <c r="H560" s="3"/>
      <c r="J560" s="226"/>
      <c r="K560" s="3"/>
      <c r="L560" s="3"/>
      <c r="O560" s="227"/>
      <c r="Q560" s="94"/>
      <c r="R560" s="94"/>
      <c r="S560" s="94"/>
      <c r="T560" s="94"/>
    </row>
    <row r="561" ht="15.75" customHeight="1">
      <c r="A561" s="204"/>
      <c r="B561" s="222"/>
      <c r="C561" s="223"/>
      <c r="D561" s="231"/>
      <c r="E561" s="3"/>
      <c r="F561" s="3"/>
      <c r="G561" s="3"/>
      <c r="H561" s="3"/>
      <c r="J561" s="226"/>
      <c r="K561" s="3"/>
      <c r="L561" s="3"/>
      <c r="O561" s="227"/>
      <c r="Q561" s="94"/>
      <c r="R561" s="94"/>
      <c r="S561" s="94"/>
      <c r="T561" s="94"/>
    </row>
    <row r="562" ht="15.75" customHeight="1">
      <c r="A562" s="204"/>
      <c r="B562" s="222"/>
      <c r="C562" s="223"/>
      <c r="D562" s="231"/>
      <c r="E562" s="3"/>
      <c r="F562" s="3"/>
      <c r="G562" s="3"/>
      <c r="H562" s="3"/>
      <c r="J562" s="226"/>
      <c r="K562" s="3"/>
      <c r="L562" s="3"/>
      <c r="O562" s="227"/>
      <c r="Q562" s="94"/>
      <c r="R562" s="94"/>
      <c r="S562" s="94"/>
      <c r="T562" s="94"/>
    </row>
    <row r="563" ht="15.75" customHeight="1">
      <c r="A563" s="204"/>
      <c r="B563" s="222"/>
      <c r="C563" s="223"/>
      <c r="D563" s="231"/>
      <c r="E563" s="3"/>
      <c r="F563" s="3"/>
      <c r="G563" s="3"/>
      <c r="H563" s="3"/>
      <c r="J563" s="226"/>
      <c r="K563" s="3"/>
      <c r="L563" s="3"/>
      <c r="O563" s="227"/>
      <c r="Q563" s="94"/>
      <c r="R563" s="94"/>
      <c r="S563" s="94"/>
      <c r="T563" s="94"/>
    </row>
    <row r="564" ht="15.75" customHeight="1">
      <c r="A564" s="204"/>
      <c r="B564" s="222"/>
      <c r="C564" s="223"/>
      <c r="D564" s="231"/>
      <c r="E564" s="3"/>
      <c r="F564" s="3"/>
      <c r="G564" s="3"/>
      <c r="H564" s="3"/>
      <c r="J564" s="226"/>
      <c r="K564" s="3"/>
      <c r="L564" s="3"/>
      <c r="O564" s="227"/>
      <c r="Q564" s="94"/>
      <c r="R564" s="94"/>
      <c r="S564" s="94"/>
      <c r="T564" s="94"/>
    </row>
    <row r="565" ht="15.75" customHeight="1">
      <c r="A565" s="204"/>
      <c r="B565" s="222"/>
      <c r="C565" s="223"/>
      <c r="D565" s="231"/>
      <c r="E565" s="3"/>
      <c r="F565" s="3"/>
      <c r="G565" s="3"/>
      <c r="H565" s="3"/>
      <c r="J565" s="226"/>
      <c r="K565" s="3"/>
      <c r="L565" s="3"/>
      <c r="O565" s="227"/>
      <c r="Q565" s="94"/>
      <c r="R565" s="94"/>
      <c r="S565" s="94"/>
      <c r="T565" s="94"/>
    </row>
    <row r="566" ht="15.75" customHeight="1">
      <c r="A566" s="204"/>
      <c r="B566" s="222"/>
      <c r="C566" s="223"/>
      <c r="D566" s="231"/>
      <c r="E566" s="3"/>
      <c r="F566" s="3"/>
      <c r="G566" s="3"/>
      <c r="H566" s="3"/>
      <c r="J566" s="226"/>
      <c r="K566" s="3"/>
      <c r="L566" s="3"/>
      <c r="O566" s="227"/>
      <c r="Q566" s="94"/>
      <c r="R566" s="94"/>
      <c r="S566" s="94"/>
      <c r="T566" s="94"/>
    </row>
    <row r="567" ht="15.75" customHeight="1">
      <c r="A567" s="204"/>
      <c r="B567" s="222"/>
      <c r="C567" s="223"/>
      <c r="D567" s="231"/>
      <c r="E567" s="3"/>
      <c r="F567" s="3"/>
      <c r="G567" s="3"/>
      <c r="H567" s="3"/>
      <c r="J567" s="226"/>
      <c r="K567" s="3"/>
      <c r="L567" s="3"/>
      <c r="O567" s="227"/>
      <c r="Q567" s="94"/>
      <c r="R567" s="94"/>
      <c r="S567" s="94"/>
      <c r="T567" s="94"/>
    </row>
    <row r="568" ht="15.75" customHeight="1">
      <c r="A568" s="204"/>
      <c r="B568" s="222"/>
      <c r="C568" s="223"/>
      <c r="D568" s="231"/>
      <c r="E568" s="3"/>
      <c r="F568" s="3"/>
      <c r="G568" s="3"/>
      <c r="H568" s="3"/>
      <c r="J568" s="226"/>
      <c r="K568" s="3"/>
      <c r="L568" s="3"/>
      <c r="O568" s="227"/>
      <c r="Q568" s="94"/>
      <c r="R568" s="94"/>
      <c r="S568" s="94"/>
      <c r="T568" s="94"/>
    </row>
    <row r="569" ht="15.75" customHeight="1">
      <c r="A569" s="204"/>
      <c r="B569" s="222"/>
      <c r="C569" s="223"/>
      <c r="D569" s="231"/>
      <c r="E569" s="3"/>
      <c r="F569" s="3"/>
      <c r="G569" s="3"/>
      <c r="H569" s="3"/>
      <c r="J569" s="226"/>
      <c r="K569" s="3"/>
      <c r="L569" s="3"/>
      <c r="O569" s="227"/>
      <c r="Q569" s="94"/>
      <c r="R569" s="94"/>
      <c r="S569" s="94"/>
      <c r="T569" s="94"/>
    </row>
    <row r="570" ht="15.75" customHeight="1">
      <c r="A570" s="204"/>
      <c r="B570" s="222"/>
      <c r="C570" s="223"/>
      <c r="D570" s="231"/>
      <c r="E570" s="3"/>
      <c r="F570" s="3"/>
      <c r="G570" s="3"/>
      <c r="H570" s="3"/>
      <c r="J570" s="226"/>
      <c r="K570" s="3"/>
      <c r="L570" s="3"/>
      <c r="O570" s="227"/>
      <c r="Q570" s="94"/>
      <c r="R570" s="94"/>
      <c r="S570" s="94"/>
      <c r="T570" s="94"/>
    </row>
    <row r="571" ht="15.75" customHeight="1">
      <c r="A571" s="204"/>
      <c r="B571" s="222"/>
      <c r="C571" s="223"/>
      <c r="D571" s="231"/>
      <c r="E571" s="3"/>
      <c r="F571" s="3"/>
      <c r="G571" s="3"/>
      <c r="H571" s="3"/>
      <c r="J571" s="226"/>
      <c r="K571" s="3"/>
      <c r="L571" s="3"/>
      <c r="O571" s="227"/>
      <c r="Q571" s="94"/>
      <c r="R571" s="94"/>
      <c r="S571" s="94"/>
      <c r="T571" s="94"/>
    </row>
    <row r="572" ht="15.75" customHeight="1">
      <c r="A572" s="204"/>
      <c r="B572" s="222"/>
      <c r="C572" s="223"/>
      <c r="D572" s="231"/>
      <c r="E572" s="3"/>
      <c r="F572" s="3"/>
      <c r="G572" s="3"/>
      <c r="H572" s="3"/>
      <c r="J572" s="226"/>
      <c r="K572" s="3"/>
      <c r="L572" s="3"/>
      <c r="O572" s="227"/>
      <c r="Q572" s="94"/>
      <c r="R572" s="94"/>
      <c r="S572" s="94"/>
      <c r="T572" s="94"/>
    </row>
    <row r="573" ht="15.75" customHeight="1">
      <c r="A573" s="204"/>
      <c r="B573" s="222"/>
      <c r="C573" s="223"/>
      <c r="D573" s="231"/>
      <c r="E573" s="3"/>
      <c r="F573" s="3"/>
      <c r="G573" s="3"/>
      <c r="H573" s="3"/>
      <c r="J573" s="226"/>
      <c r="K573" s="3"/>
      <c r="L573" s="3"/>
      <c r="O573" s="227"/>
      <c r="Q573" s="94"/>
      <c r="R573" s="94"/>
      <c r="S573" s="94"/>
      <c r="T573" s="94"/>
    </row>
    <row r="574" ht="15.75" customHeight="1">
      <c r="A574" s="204"/>
      <c r="B574" s="222"/>
      <c r="C574" s="223"/>
      <c r="D574" s="231"/>
      <c r="E574" s="3"/>
      <c r="F574" s="3"/>
      <c r="G574" s="3"/>
      <c r="H574" s="3"/>
      <c r="J574" s="226"/>
      <c r="K574" s="3"/>
      <c r="L574" s="3"/>
      <c r="O574" s="227"/>
      <c r="Q574" s="94"/>
      <c r="R574" s="94"/>
      <c r="S574" s="94"/>
      <c r="T574" s="94"/>
    </row>
    <row r="575" ht="15.75" customHeight="1">
      <c r="A575" s="204"/>
      <c r="B575" s="222"/>
      <c r="C575" s="223"/>
      <c r="D575" s="231"/>
      <c r="E575" s="3"/>
      <c r="F575" s="3"/>
      <c r="G575" s="3"/>
      <c r="H575" s="3"/>
      <c r="J575" s="226"/>
      <c r="K575" s="3"/>
      <c r="L575" s="3"/>
      <c r="O575" s="227"/>
      <c r="Q575" s="94"/>
      <c r="R575" s="94"/>
      <c r="S575" s="94"/>
      <c r="T575" s="94"/>
    </row>
    <row r="576" ht="15.75" customHeight="1">
      <c r="A576" s="204"/>
      <c r="B576" s="222"/>
      <c r="C576" s="223"/>
      <c r="D576" s="231"/>
      <c r="E576" s="3"/>
      <c r="F576" s="3"/>
      <c r="G576" s="3"/>
      <c r="H576" s="3"/>
      <c r="J576" s="226"/>
      <c r="K576" s="3"/>
      <c r="L576" s="3"/>
      <c r="O576" s="227"/>
      <c r="Q576" s="94"/>
      <c r="R576" s="94"/>
      <c r="S576" s="94"/>
      <c r="T576" s="94"/>
    </row>
    <row r="577" ht="15.75" customHeight="1">
      <c r="A577" s="204"/>
      <c r="B577" s="222"/>
      <c r="C577" s="223"/>
      <c r="D577" s="231"/>
      <c r="E577" s="3"/>
      <c r="F577" s="3"/>
      <c r="G577" s="3"/>
      <c r="H577" s="3"/>
      <c r="J577" s="226"/>
      <c r="K577" s="3"/>
      <c r="L577" s="3"/>
      <c r="O577" s="227"/>
      <c r="Q577" s="94"/>
      <c r="R577" s="94"/>
      <c r="S577" s="94"/>
      <c r="T577" s="94"/>
    </row>
    <row r="578" ht="15.75" customHeight="1">
      <c r="A578" s="204"/>
      <c r="B578" s="222"/>
      <c r="C578" s="223"/>
      <c r="D578" s="231"/>
      <c r="E578" s="3"/>
      <c r="F578" s="3"/>
      <c r="G578" s="3"/>
      <c r="H578" s="3"/>
      <c r="J578" s="226"/>
      <c r="K578" s="3"/>
      <c r="L578" s="3"/>
      <c r="O578" s="227"/>
      <c r="Q578" s="94"/>
      <c r="R578" s="94"/>
      <c r="S578" s="94"/>
      <c r="T578" s="94"/>
    </row>
    <row r="579" ht="15.75" customHeight="1">
      <c r="A579" s="204"/>
      <c r="B579" s="222"/>
      <c r="C579" s="223"/>
      <c r="D579" s="231"/>
      <c r="E579" s="3"/>
      <c r="F579" s="3"/>
      <c r="G579" s="3"/>
      <c r="H579" s="3"/>
      <c r="J579" s="226"/>
      <c r="K579" s="3"/>
      <c r="L579" s="3"/>
      <c r="O579" s="227"/>
      <c r="Q579" s="94"/>
      <c r="R579" s="94"/>
      <c r="S579" s="94"/>
      <c r="T579" s="94"/>
    </row>
    <row r="580" ht="15.75" customHeight="1">
      <c r="A580" s="204"/>
      <c r="B580" s="222"/>
      <c r="C580" s="223"/>
      <c r="D580" s="231"/>
      <c r="E580" s="3"/>
      <c r="F580" s="3"/>
      <c r="G580" s="3"/>
      <c r="H580" s="3"/>
      <c r="J580" s="226"/>
      <c r="K580" s="3"/>
      <c r="L580" s="3"/>
      <c r="O580" s="227"/>
      <c r="Q580" s="94"/>
      <c r="R580" s="94"/>
      <c r="S580" s="94"/>
      <c r="T580" s="94"/>
    </row>
    <row r="581" ht="15.75" customHeight="1">
      <c r="A581" s="204"/>
      <c r="B581" s="222"/>
      <c r="C581" s="223"/>
      <c r="D581" s="231"/>
      <c r="E581" s="3"/>
      <c r="F581" s="3"/>
      <c r="G581" s="3"/>
      <c r="H581" s="3"/>
      <c r="J581" s="226"/>
      <c r="K581" s="3"/>
      <c r="L581" s="3"/>
      <c r="O581" s="227"/>
      <c r="Q581" s="94"/>
      <c r="R581" s="94"/>
      <c r="S581" s="94"/>
      <c r="T581" s="94"/>
    </row>
    <row r="582" ht="15.75" customHeight="1">
      <c r="A582" s="204"/>
      <c r="B582" s="222"/>
      <c r="C582" s="223"/>
      <c r="D582" s="231"/>
      <c r="E582" s="3"/>
      <c r="F582" s="3"/>
      <c r="G582" s="3"/>
      <c r="H582" s="3"/>
      <c r="J582" s="226"/>
      <c r="K582" s="3"/>
      <c r="L582" s="3"/>
      <c r="O582" s="227"/>
      <c r="Q582" s="94"/>
      <c r="R582" s="94"/>
      <c r="S582" s="94"/>
      <c r="T582" s="94"/>
    </row>
    <row r="583" ht="15.75" customHeight="1">
      <c r="A583" s="204"/>
      <c r="B583" s="222"/>
      <c r="C583" s="223"/>
      <c r="D583" s="231"/>
      <c r="E583" s="3"/>
      <c r="F583" s="3"/>
      <c r="G583" s="3"/>
      <c r="H583" s="3"/>
      <c r="J583" s="226"/>
      <c r="K583" s="3"/>
      <c r="L583" s="3"/>
      <c r="O583" s="227"/>
      <c r="Q583" s="94"/>
      <c r="R583" s="94"/>
      <c r="S583" s="94"/>
      <c r="T583" s="94"/>
    </row>
    <row r="584" ht="15.75" customHeight="1">
      <c r="A584" s="204"/>
      <c r="B584" s="222"/>
      <c r="C584" s="223"/>
      <c r="D584" s="231"/>
      <c r="E584" s="3"/>
      <c r="F584" s="3"/>
      <c r="G584" s="3"/>
      <c r="H584" s="3"/>
      <c r="J584" s="226"/>
      <c r="K584" s="3"/>
      <c r="L584" s="3"/>
      <c r="O584" s="227"/>
      <c r="Q584" s="94"/>
      <c r="R584" s="94"/>
      <c r="S584" s="94"/>
      <c r="T584" s="94"/>
    </row>
    <row r="585" ht="15.75" customHeight="1">
      <c r="A585" s="204"/>
      <c r="B585" s="222"/>
      <c r="C585" s="223"/>
      <c r="D585" s="231"/>
      <c r="E585" s="3"/>
      <c r="F585" s="3"/>
      <c r="G585" s="3"/>
      <c r="H585" s="3"/>
      <c r="J585" s="226"/>
      <c r="K585" s="3"/>
      <c r="L585" s="3"/>
      <c r="O585" s="227"/>
      <c r="Q585" s="94"/>
      <c r="R585" s="94"/>
      <c r="S585" s="94"/>
      <c r="T585" s="94"/>
    </row>
    <row r="586" ht="15.75" customHeight="1">
      <c r="A586" s="204"/>
      <c r="B586" s="222"/>
      <c r="C586" s="223"/>
      <c r="D586" s="231"/>
      <c r="E586" s="3"/>
      <c r="F586" s="3"/>
      <c r="G586" s="3"/>
      <c r="H586" s="3"/>
      <c r="J586" s="226"/>
      <c r="K586" s="3"/>
      <c r="L586" s="3"/>
      <c r="O586" s="227"/>
      <c r="Q586" s="94"/>
      <c r="R586" s="94"/>
      <c r="S586" s="94"/>
      <c r="T586" s="94"/>
    </row>
    <row r="587" ht="15.75" customHeight="1">
      <c r="A587" s="204"/>
      <c r="B587" s="222"/>
      <c r="C587" s="223"/>
      <c r="D587" s="231"/>
      <c r="E587" s="3"/>
      <c r="F587" s="3"/>
      <c r="G587" s="3"/>
      <c r="H587" s="3"/>
      <c r="J587" s="226"/>
      <c r="K587" s="3"/>
      <c r="L587" s="3"/>
      <c r="O587" s="227"/>
      <c r="Q587" s="94"/>
      <c r="R587" s="94"/>
      <c r="S587" s="94"/>
      <c r="T587" s="94"/>
    </row>
    <row r="588" ht="15.75" customHeight="1">
      <c r="A588" s="204"/>
      <c r="B588" s="222"/>
      <c r="C588" s="223"/>
      <c r="D588" s="231"/>
      <c r="E588" s="3"/>
      <c r="F588" s="3"/>
      <c r="G588" s="3"/>
      <c r="H588" s="3"/>
      <c r="J588" s="226"/>
      <c r="K588" s="3"/>
      <c r="L588" s="3"/>
      <c r="O588" s="227"/>
      <c r="Q588" s="94"/>
      <c r="R588" s="94"/>
      <c r="S588" s="94"/>
      <c r="T588" s="94"/>
    </row>
    <row r="589" ht="15.75" customHeight="1">
      <c r="A589" s="204"/>
      <c r="B589" s="222"/>
      <c r="C589" s="223"/>
      <c r="D589" s="231"/>
      <c r="E589" s="3"/>
      <c r="F589" s="3"/>
      <c r="G589" s="3"/>
      <c r="H589" s="3"/>
      <c r="J589" s="226"/>
      <c r="K589" s="3"/>
      <c r="L589" s="3"/>
      <c r="O589" s="227"/>
      <c r="Q589" s="94"/>
      <c r="R589" s="94"/>
      <c r="S589" s="94"/>
      <c r="T589" s="94"/>
    </row>
    <row r="590" ht="15.75" customHeight="1">
      <c r="A590" s="204"/>
      <c r="B590" s="222"/>
      <c r="C590" s="223"/>
      <c r="D590" s="231"/>
      <c r="E590" s="3"/>
      <c r="F590" s="3"/>
      <c r="G590" s="3"/>
      <c r="H590" s="3"/>
      <c r="J590" s="226"/>
      <c r="K590" s="3"/>
      <c r="L590" s="3"/>
      <c r="O590" s="227"/>
      <c r="Q590" s="94"/>
      <c r="R590" s="94"/>
      <c r="S590" s="94"/>
      <c r="T590" s="94"/>
    </row>
    <row r="591" ht="15.75" customHeight="1">
      <c r="A591" s="204"/>
      <c r="B591" s="222"/>
      <c r="C591" s="223"/>
      <c r="D591" s="231"/>
      <c r="E591" s="3"/>
      <c r="F591" s="3"/>
      <c r="G591" s="3"/>
      <c r="H591" s="3"/>
      <c r="J591" s="226"/>
      <c r="K591" s="3"/>
      <c r="L591" s="3"/>
      <c r="O591" s="227"/>
      <c r="Q591" s="94"/>
      <c r="R591" s="94"/>
      <c r="S591" s="94"/>
      <c r="T591" s="94"/>
    </row>
    <row r="592" ht="15.75" customHeight="1">
      <c r="A592" s="204"/>
      <c r="B592" s="222"/>
      <c r="C592" s="223"/>
      <c r="D592" s="231"/>
      <c r="E592" s="3"/>
      <c r="F592" s="3"/>
      <c r="G592" s="3"/>
      <c r="H592" s="3"/>
      <c r="J592" s="226"/>
      <c r="K592" s="3"/>
      <c r="L592" s="3"/>
      <c r="O592" s="227"/>
      <c r="Q592" s="94"/>
      <c r="R592" s="94"/>
      <c r="S592" s="94"/>
      <c r="T592" s="94"/>
    </row>
    <row r="593" ht="15.75" customHeight="1">
      <c r="A593" s="204"/>
      <c r="B593" s="222"/>
      <c r="C593" s="223"/>
      <c r="D593" s="231"/>
      <c r="E593" s="3"/>
      <c r="F593" s="3"/>
      <c r="G593" s="3"/>
      <c r="H593" s="3"/>
      <c r="J593" s="226"/>
      <c r="K593" s="3"/>
      <c r="L593" s="3"/>
      <c r="O593" s="227"/>
      <c r="Q593" s="94"/>
      <c r="R593" s="94"/>
      <c r="S593" s="94"/>
      <c r="T593" s="94"/>
    </row>
    <row r="594" ht="15.75" customHeight="1">
      <c r="A594" s="204"/>
      <c r="B594" s="222"/>
      <c r="C594" s="223"/>
      <c r="D594" s="231"/>
      <c r="E594" s="3"/>
      <c r="F594" s="3"/>
      <c r="G594" s="3"/>
      <c r="H594" s="3"/>
      <c r="J594" s="226"/>
      <c r="K594" s="3"/>
      <c r="L594" s="3"/>
      <c r="O594" s="227"/>
      <c r="Q594" s="94"/>
      <c r="R594" s="94"/>
      <c r="S594" s="94"/>
      <c r="T594" s="94"/>
    </row>
    <row r="595" ht="15.75" customHeight="1">
      <c r="A595" s="204"/>
      <c r="B595" s="222"/>
      <c r="C595" s="223"/>
      <c r="D595" s="231"/>
      <c r="E595" s="3"/>
      <c r="F595" s="3"/>
      <c r="G595" s="3"/>
      <c r="H595" s="3"/>
      <c r="J595" s="226"/>
      <c r="K595" s="3"/>
      <c r="L595" s="3"/>
      <c r="O595" s="227"/>
      <c r="Q595" s="94"/>
      <c r="R595" s="94"/>
      <c r="S595" s="94"/>
      <c r="T595" s="94"/>
    </row>
    <row r="596" ht="15.75" customHeight="1">
      <c r="A596" s="204"/>
      <c r="B596" s="222"/>
      <c r="C596" s="223"/>
      <c r="D596" s="231"/>
      <c r="E596" s="3"/>
      <c r="F596" s="3"/>
      <c r="G596" s="3"/>
      <c r="H596" s="3"/>
      <c r="J596" s="226"/>
      <c r="K596" s="3"/>
      <c r="L596" s="3"/>
      <c r="O596" s="227"/>
      <c r="Q596" s="94"/>
      <c r="R596" s="94"/>
      <c r="S596" s="94"/>
      <c r="T596" s="94"/>
    </row>
    <row r="597" ht="15.75" customHeight="1">
      <c r="A597" s="204"/>
      <c r="B597" s="222"/>
      <c r="C597" s="223"/>
      <c r="D597" s="231"/>
      <c r="E597" s="3"/>
      <c r="F597" s="3"/>
      <c r="G597" s="3"/>
      <c r="H597" s="3"/>
      <c r="J597" s="226"/>
      <c r="K597" s="3"/>
      <c r="L597" s="3"/>
      <c r="O597" s="227"/>
      <c r="Q597" s="94"/>
      <c r="R597" s="94"/>
      <c r="S597" s="94"/>
      <c r="T597" s="94"/>
    </row>
    <row r="598" ht="15.75" customHeight="1">
      <c r="A598" s="204"/>
      <c r="B598" s="222"/>
      <c r="C598" s="223"/>
      <c r="D598" s="231"/>
      <c r="E598" s="3"/>
      <c r="F598" s="3"/>
      <c r="G598" s="3"/>
      <c r="H598" s="3"/>
      <c r="J598" s="226"/>
      <c r="K598" s="3"/>
      <c r="L598" s="3"/>
      <c r="O598" s="227"/>
      <c r="Q598" s="94"/>
      <c r="R598" s="94"/>
      <c r="S598" s="94"/>
      <c r="T598" s="94"/>
    </row>
    <row r="599" ht="15.75" customHeight="1">
      <c r="A599" s="204"/>
      <c r="B599" s="222"/>
      <c r="C599" s="223"/>
      <c r="D599" s="231"/>
      <c r="E599" s="3"/>
      <c r="F599" s="3"/>
      <c r="G599" s="3"/>
      <c r="H599" s="3"/>
      <c r="J599" s="226"/>
      <c r="K599" s="3"/>
      <c r="L599" s="3"/>
      <c r="O599" s="227"/>
      <c r="Q599" s="94"/>
      <c r="R599" s="94"/>
      <c r="S599" s="94"/>
      <c r="T599" s="94"/>
    </row>
    <row r="600" ht="15.75" customHeight="1">
      <c r="A600" s="204"/>
      <c r="B600" s="222"/>
      <c r="C600" s="223"/>
      <c r="D600" s="231"/>
      <c r="E600" s="3"/>
      <c r="F600" s="3"/>
      <c r="G600" s="3"/>
      <c r="H600" s="3"/>
      <c r="J600" s="226"/>
      <c r="K600" s="3"/>
      <c r="L600" s="3"/>
      <c r="O600" s="227"/>
      <c r="Q600" s="94"/>
      <c r="R600" s="94"/>
      <c r="S600" s="94"/>
      <c r="T600" s="94"/>
    </row>
    <row r="601" ht="15.75" customHeight="1">
      <c r="A601" s="204"/>
      <c r="B601" s="222"/>
      <c r="C601" s="223"/>
      <c r="D601" s="231"/>
      <c r="E601" s="3"/>
      <c r="F601" s="3"/>
      <c r="G601" s="3"/>
      <c r="H601" s="3"/>
      <c r="J601" s="226"/>
      <c r="K601" s="3"/>
      <c r="L601" s="3"/>
      <c r="O601" s="227"/>
      <c r="Q601" s="94"/>
      <c r="R601" s="94"/>
      <c r="S601" s="94"/>
      <c r="T601" s="94"/>
    </row>
    <row r="602" ht="15.75" customHeight="1">
      <c r="A602" s="204"/>
      <c r="B602" s="222"/>
      <c r="C602" s="223"/>
      <c r="D602" s="231"/>
      <c r="E602" s="3"/>
      <c r="F602" s="3"/>
      <c r="G602" s="3"/>
      <c r="H602" s="3"/>
      <c r="J602" s="226"/>
      <c r="K602" s="3"/>
      <c r="L602" s="3"/>
      <c r="O602" s="227"/>
      <c r="Q602" s="94"/>
      <c r="R602" s="94"/>
      <c r="S602" s="94"/>
      <c r="T602" s="94"/>
    </row>
    <row r="603" ht="15.75" customHeight="1">
      <c r="A603" s="204"/>
      <c r="B603" s="222"/>
      <c r="C603" s="223"/>
      <c r="D603" s="231"/>
      <c r="E603" s="3"/>
      <c r="F603" s="3"/>
      <c r="G603" s="3"/>
      <c r="H603" s="3"/>
      <c r="J603" s="226"/>
      <c r="K603" s="3"/>
      <c r="L603" s="3"/>
      <c r="O603" s="227"/>
      <c r="Q603" s="94"/>
      <c r="R603" s="94"/>
      <c r="S603" s="94"/>
      <c r="T603" s="94"/>
    </row>
    <row r="604" ht="15.75" customHeight="1">
      <c r="A604" s="204"/>
      <c r="B604" s="222"/>
      <c r="C604" s="223"/>
      <c r="D604" s="231"/>
      <c r="E604" s="3"/>
      <c r="F604" s="3"/>
      <c r="G604" s="3"/>
      <c r="H604" s="3"/>
      <c r="J604" s="226"/>
      <c r="K604" s="3"/>
      <c r="L604" s="3"/>
      <c r="O604" s="227"/>
      <c r="Q604" s="94"/>
      <c r="R604" s="94"/>
      <c r="S604" s="94"/>
      <c r="T604" s="94"/>
    </row>
    <row r="605" ht="15.75" customHeight="1">
      <c r="A605" s="204"/>
      <c r="B605" s="222"/>
      <c r="C605" s="223"/>
      <c r="D605" s="231"/>
      <c r="E605" s="3"/>
      <c r="F605" s="3"/>
      <c r="G605" s="3"/>
      <c r="H605" s="3"/>
      <c r="J605" s="226"/>
      <c r="K605" s="3"/>
      <c r="L605" s="3"/>
      <c r="O605" s="227"/>
      <c r="Q605" s="94"/>
      <c r="R605" s="94"/>
      <c r="S605" s="94"/>
      <c r="T605" s="94"/>
    </row>
    <row r="606" ht="15.75" customHeight="1">
      <c r="A606" s="204"/>
      <c r="B606" s="222"/>
      <c r="C606" s="223"/>
      <c r="D606" s="231"/>
      <c r="E606" s="3"/>
      <c r="F606" s="3"/>
      <c r="G606" s="3"/>
      <c r="H606" s="3"/>
      <c r="J606" s="226"/>
      <c r="K606" s="3"/>
      <c r="L606" s="3"/>
      <c r="O606" s="227"/>
      <c r="Q606" s="94"/>
      <c r="R606" s="94"/>
      <c r="S606" s="94"/>
      <c r="T606" s="94"/>
    </row>
    <row r="607" ht="15.75" customHeight="1">
      <c r="A607" s="204"/>
      <c r="B607" s="222"/>
      <c r="C607" s="223"/>
      <c r="D607" s="231"/>
      <c r="E607" s="3"/>
      <c r="F607" s="3"/>
      <c r="G607" s="3"/>
      <c r="H607" s="3"/>
      <c r="J607" s="226"/>
      <c r="K607" s="3"/>
      <c r="L607" s="3"/>
      <c r="O607" s="227"/>
      <c r="Q607" s="94"/>
      <c r="R607" s="94"/>
      <c r="S607" s="94"/>
      <c r="T607" s="94"/>
    </row>
    <row r="608" ht="15.75" customHeight="1">
      <c r="A608" s="204"/>
      <c r="B608" s="222"/>
      <c r="C608" s="223"/>
      <c r="D608" s="231"/>
      <c r="E608" s="3"/>
      <c r="F608" s="3"/>
      <c r="G608" s="3"/>
      <c r="H608" s="3"/>
      <c r="J608" s="226"/>
      <c r="K608" s="3"/>
      <c r="L608" s="3"/>
      <c r="O608" s="227"/>
      <c r="Q608" s="94"/>
      <c r="R608" s="94"/>
      <c r="S608" s="94"/>
      <c r="T608" s="94"/>
    </row>
    <row r="609" ht="15.75" customHeight="1">
      <c r="A609" s="204"/>
      <c r="B609" s="222"/>
      <c r="C609" s="223"/>
      <c r="D609" s="231"/>
      <c r="E609" s="3"/>
      <c r="F609" s="3"/>
      <c r="G609" s="3"/>
      <c r="H609" s="3"/>
      <c r="J609" s="226"/>
      <c r="K609" s="3"/>
      <c r="L609" s="3"/>
      <c r="O609" s="227"/>
      <c r="Q609" s="94"/>
      <c r="R609" s="94"/>
      <c r="S609" s="94"/>
      <c r="T609" s="94"/>
    </row>
    <row r="610" ht="15.75" customHeight="1">
      <c r="A610" s="204"/>
      <c r="B610" s="222"/>
      <c r="C610" s="223"/>
      <c r="D610" s="231"/>
      <c r="E610" s="3"/>
      <c r="F610" s="3"/>
      <c r="G610" s="3"/>
      <c r="H610" s="3"/>
      <c r="J610" s="226"/>
      <c r="K610" s="3"/>
      <c r="L610" s="3"/>
      <c r="O610" s="227"/>
      <c r="Q610" s="94"/>
      <c r="R610" s="94"/>
      <c r="S610" s="94"/>
      <c r="T610" s="94"/>
    </row>
    <row r="611" ht="15.75" customHeight="1">
      <c r="A611" s="204"/>
      <c r="B611" s="222"/>
      <c r="C611" s="223"/>
      <c r="D611" s="231"/>
      <c r="E611" s="3"/>
      <c r="F611" s="3"/>
      <c r="G611" s="3"/>
      <c r="H611" s="3"/>
      <c r="J611" s="226"/>
      <c r="K611" s="3"/>
      <c r="L611" s="3"/>
      <c r="O611" s="227"/>
      <c r="Q611" s="94"/>
      <c r="R611" s="94"/>
      <c r="S611" s="94"/>
      <c r="T611" s="94"/>
    </row>
    <row r="612" ht="15.75" customHeight="1">
      <c r="A612" s="204"/>
      <c r="B612" s="222"/>
      <c r="C612" s="223"/>
      <c r="D612" s="231"/>
      <c r="E612" s="3"/>
      <c r="F612" s="3"/>
      <c r="G612" s="3"/>
      <c r="H612" s="3"/>
      <c r="J612" s="226"/>
      <c r="K612" s="3"/>
      <c r="L612" s="3"/>
      <c r="O612" s="227"/>
      <c r="Q612" s="94"/>
      <c r="R612" s="94"/>
      <c r="S612" s="94"/>
      <c r="T612" s="94"/>
    </row>
    <row r="613" ht="15.75" customHeight="1">
      <c r="A613" s="204"/>
      <c r="B613" s="222"/>
      <c r="C613" s="223"/>
      <c r="D613" s="231"/>
      <c r="E613" s="3"/>
      <c r="F613" s="3"/>
      <c r="G613" s="3"/>
      <c r="H613" s="3"/>
      <c r="J613" s="226"/>
      <c r="K613" s="3"/>
      <c r="L613" s="3"/>
      <c r="O613" s="227"/>
      <c r="Q613" s="94"/>
      <c r="R613" s="94"/>
      <c r="S613" s="94"/>
      <c r="T613" s="94"/>
    </row>
    <row r="614" ht="15.75" customHeight="1">
      <c r="A614" s="204"/>
      <c r="B614" s="222"/>
      <c r="C614" s="223"/>
      <c r="D614" s="231"/>
      <c r="E614" s="3"/>
      <c r="F614" s="3"/>
      <c r="G614" s="3"/>
      <c r="H614" s="3"/>
      <c r="J614" s="226"/>
      <c r="K614" s="3"/>
      <c r="L614" s="3"/>
      <c r="O614" s="227"/>
      <c r="Q614" s="94"/>
      <c r="R614" s="94"/>
      <c r="S614" s="94"/>
      <c r="T614" s="94"/>
    </row>
    <row r="615" ht="15.75" customHeight="1">
      <c r="A615" s="204"/>
      <c r="B615" s="222"/>
      <c r="C615" s="223"/>
      <c r="D615" s="231"/>
      <c r="E615" s="3"/>
      <c r="F615" s="3"/>
      <c r="G615" s="3"/>
      <c r="H615" s="3"/>
      <c r="J615" s="226"/>
      <c r="K615" s="3"/>
      <c r="L615" s="3"/>
      <c r="O615" s="227"/>
      <c r="Q615" s="94"/>
      <c r="R615" s="94"/>
      <c r="S615" s="94"/>
      <c r="T615" s="94"/>
    </row>
    <row r="616" ht="15.75" customHeight="1">
      <c r="A616" s="204"/>
      <c r="B616" s="222"/>
      <c r="C616" s="223"/>
      <c r="D616" s="231"/>
      <c r="E616" s="3"/>
      <c r="F616" s="3"/>
      <c r="G616" s="3"/>
      <c r="H616" s="3"/>
      <c r="J616" s="226"/>
      <c r="K616" s="3"/>
      <c r="L616" s="3"/>
      <c r="O616" s="227"/>
      <c r="Q616" s="94"/>
      <c r="R616" s="94"/>
      <c r="S616" s="94"/>
      <c r="T616" s="94"/>
    </row>
    <row r="617" ht="15.75" customHeight="1">
      <c r="A617" s="204"/>
      <c r="B617" s="222"/>
      <c r="C617" s="223"/>
      <c r="D617" s="231"/>
      <c r="E617" s="3"/>
      <c r="F617" s="3"/>
      <c r="G617" s="3"/>
      <c r="H617" s="3"/>
      <c r="J617" s="226"/>
      <c r="K617" s="3"/>
      <c r="L617" s="3"/>
      <c r="O617" s="227"/>
      <c r="Q617" s="94"/>
      <c r="R617" s="94"/>
      <c r="S617" s="94"/>
      <c r="T617" s="94"/>
    </row>
    <row r="618" ht="15.75" customHeight="1">
      <c r="A618" s="204"/>
      <c r="B618" s="222"/>
      <c r="C618" s="223"/>
      <c r="D618" s="231"/>
      <c r="E618" s="3"/>
      <c r="F618" s="3"/>
      <c r="G618" s="3"/>
      <c r="H618" s="3"/>
      <c r="J618" s="226"/>
      <c r="K618" s="3"/>
      <c r="L618" s="3"/>
      <c r="O618" s="227"/>
      <c r="Q618" s="94"/>
      <c r="R618" s="94"/>
      <c r="S618" s="94"/>
      <c r="T618" s="94"/>
    </row>
    <row r="619" ht="15.75" customHeight="1">
      <c r="A619" s="204"/>
      <c r="B619" s="222"/>
      <c r="C619" s="223"/>
      <c r="D619" s="231"/>
      <c r="E619" s="3"/>
      <c r="F619" s="3"/>
      <c r="G619" s="3"/>
      <c r="H619" s="3"/>
      <c r="J619" s="226"/>
      <c r="K619" s="3"/>
      <c r="L619" s="3"/>
      <c r="O619" s="227"/>
      <c r="Q619" s="94"/>
      <c r="R619" s="94"/>
      <c r="S619" s="94"/>
      <c r="T619" s="94"/>
    </row>
    <row r="620" ht="15.75" customHeight="1">
      <c r="A620" s="204"/>
      <c r="B620" s="222"/>
      <c r="C620" s="223"/>
      <c r="D620" s="231"/>
      <c r="E620" s="3"/>
      <c r="F620" s="3"/>
      <c r="G620" s="3"/>
      <c r="H620" s="3"/>
      <c r="J620" s="226"/>
      <c r="K620" s="3"/>
      <c r="L620" s="3"/>
      <c r="O620" s="227"/>
      <c r="Q620" s="94"/>
      <c r="R620" s="94"/>
      <c r="S620" s="94"/>
      <c r="T620" s="94"/>
    </row>
    <row r="621" ht="15.75" customHeight="1">
      <c r="A621" s="204"/>
      <c r="B621" s="222"/>
      <c r="C621" s="223"/>
      <c r="D621" s="231"/>
      <c r="E621" s="3"/>
      <c r="F621" s="3"/>
      <c r="G621" s="3"/>
      <c r="H621" s="3"/>
      <c r="J621" s="226"/>
      <c r="K621" s="3"/>
      <c r="L621" s="3"/>
      <c r="O621" s="227"/>
      <c r="Q621" s="94"/>
      <c r="R621" s="94"/>
      <c r="S621" s="94"/>
      <c r="T621" s="94"/>
    </row>
    <row r="622" ht="15.75" customHeight="1">
      <c r="A622" s="204"/>
      <c r="B622" s="222"/>
      <c r="C622" s="223"/>
      <c r="D622" s="231"/>
      <c r="E622" s="3"/>
      <c r="F622" s="3"/>
      <c r="G622" s="3"/>
      <c r="H622" s="3"/>
      <c r="J622" s="226"/>
      <c r="K622" s="3"/>
      <c r="L622" s="3"/>
      <c r="O622" s="227"/>
      <c r="Q622" s="94"/>
      <c r="R622" s="94"/>
      <c r="S622" s="94"/>
      <c r="T622" s="94"/>
    </row>
    <row r="623" ht="15.75" customHeight="1">
      <c r="A623" s="204"/>
      <c r="B623" s="222"/>
      <c r="C623" s="223"/>
      <c r="D623" s="231"/>
      <c r="E623" s="3"/>
      <c r="F623" s="3"/>
      <c r="G623" s="3"/>
      <c r="H623" s="3"/>
      <c r="J623" s="226"/>
      <c r="K623" s="3"/>
      <c r="L623" s="3"/>
      <c r="O623" s="227"/>
      <c r="Q623" s="94"/>
      <c r="R623" s="94"/>
      <c r="S623" s="94"/>
      <c r="T623" s="94"/>
    </row>
    <row r="624" ht="15.75" customHeight="1">
      <c r="A624" s="204"/>
      <c r="B624" s="222"/>
      <c r="C624" s="223"/>
      <c r="D624" s="231"/>
      <c r="E624" s="3"/>
      <c r="F624" s="3"/>
      <c r="G624" s="3"/>
      <c r="H624" s="3"/>
      <c r="J624" s="226"/>
      <c r="K624" s="3"/>
      <c r="L624" s="3"/>
      <c r="O624" s="227"/>
      <c r="Q624" s="94"/>
      <c r="R624" s="94"/>
      <c r="S624" s="94"/>
      <c r="T624" s="94"/>
    </row>
    <row r="625" ht="15.75" customHeight="1">
      <c r="A625" s="204"/>
      <c r="B625" s="222"/>
      <c r="C625" s="223"/>
      <c r="D625" s="231"/>
      <c r="E625" s="3"/>
      <c r="F625" s="3"/>
      <c r="G625" s="3"/>
      <c r="H625" s="3"/>
      <c r="J625" s="226"/>
      <c r="K625" s="3"/>
      <c r="L625" s="3"/>
      <c r="O625" s="227"/>
      <c r="Q625" s="94"/>
      <c r="R625" s="94"/>
      <c r="S625" s="94"/>
      <c r="T625" s="94"/>
    </row>
    <row r="626" ht="15.75" customHeight="1">
      <c r="A626" s="204"/>
      <c r="B626" s="222"/>
      <c r="C626" s="223"/>
      <c r="D626" s="231"/>
      <c r="E626" s="3"/>
      <c r="F626" s="3"/>
      <c r="G626" s="3"/>
      <c r="H626" s="3"/>
      <c r="J626" s="226"/>
      <c r="K626" s="3"/>
      <c r="L626" s="3"/>
      <c r="O626" s="227"/>
      <c r="Q626" s="94"/>
      <c r="R626" s="94"/>
      <c r="S626" s="94"/>
      <c r="T626" s="94"/>
    </row>
    <row r="627" ht="15.75" customHeight="1">
      <c r="A627" s="204"/>
      <c r="B627" s="222"/>
      <c r="C627" s="223"/>
      <c r="D627" s="231"/>
      <c r="E627" s="3"/>
      <c r="F627" s="3"/>
      <c r="G627" s="3"/>
      <c r="H627" s="3"/>
      <c r="J627" s="226"/>
      <c r="K627" s="3"/>
      <c r="L627" s="3"/>
      <c r="O627" s="227"/>
      <c r="Q627" s="94"/>
      <c r="R627" s="94"/>
      <c r="S627" s="94"/>
      <c r="T627" s="94"/>
    </row>
    <row r="628" ht="15.75" customHeight="1">
      <c r="A628" s="204"/>
      <c r="B628" s="222"/>
      <c r="C628" s="223"/>
      <c r="D628" s="231"/>
      <c r="E628" s="3"/>
      <c r="F628" s="3"/>
      <c r="G628" s="3"/>
      <c r="H628" s="3"/>
      <c r="J628" s="226"/>
      <c r="K628" s="3"/>
      <c r="L628" s="3"/>
      <c r="O628" s="227"/>
      <c r="Q628" s="94"/>
      <c r="R628" s="94"/>
      <c r="S628" s="94"/>
      <c r="T628" s="94"/>
    </row>
    <row r="629" ht="15.75" customHeight="1">
      <c r="A629" s="204"/>
      <c r="B629" s="222"/>
      <c r="C629" s="223"/>
      <c r="D629" s="231"/>
      <c r="E629" s="3"/>
      <c r="F629" s="3"/>
      <c r="G629" s="3"/>
      <c r="H629" s="3"/>
      <c r="J629" s="226"/>
      <c r="K629" s="3"/>
      <c r="L629" s="3"/>
      <c r="O629" s="227"/>
      <c r="Q629" s="94"/>
      <c r="R629" s="94"/>
      <c r="S629" s="94"/>
      <c r="T629" s="94"/>
    </row>
    <row r="630" ht="15.75" customHeight="1">
      <c r="A630" s="204"/>
      <c r="B630" s="222"/>
      <c r="C630" s="223"/>
      <c r="D630" s="231"/>
      <c r="E630" s="3"/>
      <c r="F630" s="3"/>
      <c r="G630" s="3"/>
      <c r="H630" s="3"/>
      <c r="J630" s="226"/>
      <c r="K630" s="3"/>
      <c r="L630" s="3"/>
      <c r="O630" s="227"/>
      <c r="Q630" s="94"/>
      <c r="R630" s="94"/>
      <c r="S630" s="94"/>
      <c r="T630" s="94"/>
    </row>
    <row r="631" ht="15.75" customHeight="1">
      <c r="A631" s="204"/>
      <c r="B631" s="222"/>
      <c r="C631" s="223"/>
      <c r="D631" s="231"/>
      <c r="E631" s="3"/>
      <c r="F631" s="3"/>
      <c r="G631" s="3"/>
      <c r="H631" s="3"/>
      <c r="J631" s="226"/>
      <c r="K631" s="3"/>
      <c r="L631" s="3"/>
      <c r="O631" s="227"/>
      <c r="Q631" s="94"/>
      <c r="R631" s="94"/>
      <c r="S631" s="94"/>
      <c r="T631" s="94"/>
    </row>
    <row r="632" ht="15.75" customHeight="1">
      <c r="A632" s="204"/>
      <c r="B632" s="222"/>
      <c r="C632" s="223"/>
      <c r="D632" s="231"/>
      <c r="E632" s="3"/>
      <c r="F632" s="3"/>
      <c r="G632" s="3"/>
      <c r="H632" s="3"/>
      <c r="J632" s="226"/>
      <c r="K632" s="3"/>
      <c r="L632" s="3"/>
      <c r="O632" s="227"/>
      <c r="Q632" s="94"/>
      <c r="R632" s="94"/>
      <c r="S632" s="94"/>
      <c r="T632" s="94"/>
    </row>
    <row r="633" ht="15.75" customHeight="1">
      <c r="A633" s="204"/>
      <c r="B633" s="222"/>
      <c r="C633" s="223"/>
      <c r="D633" s="231"/>
      <c r="E633" s="3"/>
      <c r="F633" s="3"/>
      <c r="G633" s="3"/>
      <c r="H633" s="3"/>
      <c r="J633" s="226"/>
      <c r="K633" s="3"/>
      <c r="L633" s="3"/>
      <c r="O633" s="227"/>
      <c r="Q633" s="94"/>
      <c r="R633" s="94"/>
      <c r="S633" s="94"/>
      <c r="T633" s="94"/>
    </row>
    <row r="634" ht="15.75" customHeight="1">
      <c r="A634" s="204"/>
      <c r="B634" s="222"/>
      <c r="C634" s="223"/>
      <c r="D634" s="231"/>
      <c r="E634" s="3"/>
      <c r="F634" s="3"/>
      <c r="G634" s="3"/>
      <c r="H634" s="3"/>
      <c r="J634" s="226"/>
      <c r="K634" s="3"/>
      <c r="L634" s="3"/>
      <c r="O634" s="227"/>
      <c r="Q634" s="94"/>
      <c r="R634" s="94"/>
      <c r="S634" s="94"/>
      <c r="T634" s="94"/>
    </row>
    <row r="635" ht="15.75" customHeight="1">
      <c r="A635" s="204"/>
      <c r="B635" s="222"/>
      <c r="C635" s="223"/>
      <c r="D635" s="231"/>
      <c r="E635" s="3"/>
      <c r="F635" s="3"/>
      <c r="G635" s="3"/>
      <c r="H635" s="3"/>
      <c r="J635" s="226"/>
      <c r="K635" s="3"/>
      <c r="L635" s="3"/>
      <c r="O635" s="227"/>
      <c r="Q635" s="94"/>
      <c r="R635" s="94"/>
      <c r="S635" s="94"/>
      <c r="T635" s="94"/>
    </row>
    <row r="636" ht="15.75" customHeight="1">
      <c r="A636" s="204"/>
      <c r="B636" s="222"/>
      <c r="C636" s="223"/>
      <c r="D636" s="231"/>
      <c r="E636" s="3"/>
      <c r="F636" s="3"/>
      <c r="G636" s="3"/>
      <c r="H636" s="3"/>
      <c r="J636" s="226"/>
      <c r="K636" s="3"/>
      <c r="L636" s="3"/>
      <c r="O636" s="227"/>
      <c r="Q636" s="94"/>
      <c r="R636" s="94"/>
      <c r="S636" s="94"/>
      <c r="T636" s="94"/>
    </row>
    <row r="637" ht="15.75" customHeight="1">
      <c r="A637" s="204"/>
      <c r="B637" s="222"/>
      <c r="C637" s="223"/>
      <c r="D637" s="231"/>
      <c r="E637" s="3"/>
      <c r="F637" s="3"/>
      <c r="G637" s="3"/>
      <c r="H637" s="3"/>
      <c r="J637" s="226"/>
      <c r="K637" s="3"/>
      <c r="L637" s="3"/>
      <c r="O637" s="227"/>
      <c r="Q637" s="94"/>
      <c r="R637" s="94"/>
      <c r="S637" s="94"/>
      <c r="T637" s="94"/>
    </row>
    <row r="638" ht="15.75" customHeight="1">
      <c r="A638" s="204"/>
      <c r="B638" s="222"/>
      <c r="C638" s="223"/>
      <c r="D638" s="231"/>
      <c r="E638" s="3"/>
      <c r="F638" s="3"/>
      <c r="G638" s="3"/>
      <c r="H638" s="3"/>
      <c r="J638" s="226"/>
      <c r="K638" s="3"/>
      <c r="L638" s="3"/>
      <c r="O638" s="227"/>
      <c r="Q638" s="94"/>
      <c r="R638" s="94"/>
      <c r="S638" s="94"/>
      <c r="T638" s="94"/>
    </row>
    <row r="639" ht="15.75" customHeight="1">
      <c r="A639" s="204"/>
      <c r="B639" s="222"/>
      <c r="C639" s="223"/>
      <c r="D639" s="231"/>
      <c r="E639" s="3"/>
      <c r="F639" s="3"/>
      <c r="G639" s="3"/>
      <c r="H639" s="3"/>
      <c r="J639" s="226"/>
      <c r="K639" s="3"/>
      <c r="L639" s="3"/>
      <c r="O639" s="227"/>
      <c r="Q639" s="94"/>
      <c r="R639" s="94"/>
      <c r="S639" s="94"/>
      <c r="T639" s="94"/>
    </row>
    <row r="640" ht="15.75" customHeight="1">
      <c r="A640" s="204"/>
      <c r="B640" s="222"/>
      <c r="C640" s="223"/>
      <c r="D640" s="231"/>
      <c r="E640" s="3"/>
      <c r="F640" s="3"/>
      <c r="G640" s="3"/>
      <c r="H640" s="3"/>
      <c r="J640" s="226"/>
      <c r="K640" s="3"/>
      <c r="L640" s="3"/>
      <c r="O640" s="227"/>
      <c r="Q640" s="94"/>
      <c r="R640" s="94"/>
      <c r="S640" s="94"/>
      <c r="T640" s="94"/>
    </row>
    <row r="641" ht="15.75" customHeight="1">
      <c r="A641" s="204"/>
      <c r="B641" s="222"/>
      <c r="C641" s="223"/>
      <c r="D641" s="231"/>
      <c r="E641" s="3"/>
      <c r="F641" s="3"/>
      <c r="G641" s="3"/>
      <c r="H641" s="3"/>
      <c r="J641" s="226"/>
      <c r="K641" s="3"/>
      <c r="L641" s="3"/>
      <c r="O641" s="227"/>
      <c r="Q641" s="94"/>
      <c r="R641" s="94"/>
      <c r="S641" s="94"/>
      <c r="T641" s="94"/>
    </row>
    <row r="642" ht="15.75" customHeight="1">
      <c r="A642" s="204"/>
      <c r="B642" s="222"/>
      <c r="C642" s="223"/>
      <c r="D642" s="231"/>
      <c r="E642" s="3"/>
      <c r="F642" s="3"/>
      <c r="G642" s="3"/>
      <c r="H642" s="3"/>
      <c r="J642" s="226"/>
      <c r="K642" s="3"/>
      <c r="L642" s="3"/>
      <c r="O642" s="227"/>
      <c r="Q642" s="94"/>
      <c r="R642" s="94"/>
      <c r="S642" s="94"/>
      <c r="T642" s="94"/>
    </row>
    <row r="643" ht="15.75" customHeight="1">
      <c r="A643" s="204"/>
      <c r="B643" s="222"/>
      <c r="C643" s="223"/>
      <c r="D643" s="231"/>
      <c r="E643" s="3"/>
      <c r="F643" s="3"/>
      <c r="G643" s="3"/>
      <c r="H643" s="3"/>
      <c r="J643" s="226"/>
      <c r="K643" s="3"/>
      <c r="L643" s="3"/>
      <c r="O643" s="227"/>
      <c r="Q643" s="94"/>
      <c r="R643" s="94"/>
      <c r="S643" s="94"/>
      <c r="T643" s="94"/>
    </row>
    <row r="644" ht="15.75" customHeight="1">
      <c r="A644" s="204"/>
      <c r="B644" s="222"/>
      <c r="C644" s="223"/>
      <c r="D644" s="231"/>
      <c r="E644" s="3"/>
      <c r="F644" s="3"/>
      <c r="G644" s="3"/>
      <c r="H644" s="3"/>
      <c r="J644" s="226"/>
      <c r="K644" s="3"/>
      <c r="L644" s="3"/>
      <c r="O644" s="227"/>
      <c r="Q644" s="94"/>
      <c r="R644" s="94"/>
      <c r="S644" s="94"/>
      <c r="T644" s="94"/>
    </row>
    <row r="645" ht="15.75" customHeight="1">
      <c r="A645" s="204"/>
      <c r="B645" s="222"/>
      <c r="C645" s="223"/>
      <c r="D645" s="231"/>
      <c r="E645" s="3"/>
      <c r="F645" s="3"/>
      <c r="G645" s="3"/>
      <c r="H645" s="3"/>
      <c r="J645" s="226"/>
      <c r="K645" s="3"/>
      <c r="L645" s="3"/>
      <c r="O645" s="227"/>
      <c r="Q645" s="94"/>
      <c r="R645" s="94"/>
      <c r="S645" s="94"/>
      <c r="T645" s="94"/>
    </row>
    <row r="646" ht="15.75" customHeight="1">
      <c r="A646" s="204"/>
      <c r="B646" s="222"/>
      <c r="C646" s="223"/>
      <c r="D646" s="231"/>
      <c r="E646" s="3"/>
      <c r="F646" s="3"/>
      <c r="G646" s="3"/>
      <c r="H646" s="3"/>
      <c r="J646" s="226"/>
      <c r="K646" s="3"/>
      <c r="L646" s="3"/>
      <c r="O646" s="227"/>
      <c r="Q646" s="94"/>
      <c r="R646" s="94"/>
      <c r="S646" s="94"/>
      <c r="T646" s="94"/>
    </row>
    <row r="647" ht="15.75" customHeight="1">
      <c r="A647" s="204"/>
      <c r="B647" s="222"/>
      <c r="C647" s="223"/>
      <c r="D647" s="231"/>
      <c r="E647" s="3"/>
      <c r="F647" s="3"/>
      <c r="G647" s="3"/>
      <c r="H647" s="3"/>
      <c r="J647" s="226"/>
      <c r="K647" s="3"/>
      <c r="L647" s="3"/>
      <c r="O647" s="227"/>
      <c r="Q647" s="94"/>
      <c r="R647" s="94"/>
      <c r="S647" s="94"/>
      <c r="T647" s="94"/>
    </row>
    <row r="648" ht="15.75" customHeight="1">
      <c r="A648" s="204"/>
      <c r="B648" s="222"/>
      <c r="C648" s="223"/>
      <c r="D648" s="231"/>
      <c r="E648" s="3"/>
      <c r="F648" s="3"/>
      <c r="G648" s="3"/>
      <c r="H648" s="3"/>
      <c r="J648" s="226"/>
      <c r="K648" s="3"/>
      <c r="L648" s="3"/>
      <c r="O648" s="227"/>
      <c r="Q648" s="94"/>
      <c r="R648" s="94"/>
      <c r="S648" s="94"/>
      <c r="T648" s="94"/>
    </row>
    <row r="649" ht="15.75" customHeight="1">
      <c r="A649" s="204"/>
      <c r="B649" s="222"/>
      <c r="C649" s="223"/>
      <c r="D649" s="231"/>
      <c r="E649" s="3"/>
      <c r="F649" s="3"/>
      <c r="G649" s="3"/>
      <c r="H649" s="3"/>
      <c r="J649" s="226"/>
      <c r="K649" s="3"/>
      <c r="L649" s="3"/>
      <c r="O649" s="227"/>
      <c r="Q649" s="94"/>
      <c r="R649" s="94"/>
      <c r="S649" s="94"/>
      <c r="T649" s="94"/>
    </row>
    <row r="650" ht="15.75" customHeight="1">
      <c r="A650" s="204"/>
      <c r="B650" s="222"/>
      <c r="C650" s="223"/>
      <c r="D650" s="231"/>
      <c r="E650" s="3"/>
      <c r="F650" s="3"/>
      <c r="G650" s="3"/>
      <c r="H650" s="3"/>
      <c r="J650" s="226"/>
      <c r="K650" s="3"/>
      <c r="L650" s="3"/>
      <c r="O650" s="227"/>
      <c r="Q650" s="94"/>
      <c r="R650" s="94"/>
      <c r="S650" s="94"/>
      <c r="T650" s="94"/>
    </row>
    <row r="651" ht="15.75" customHeight="1">
      <c r="A651" s="204"/>
      <c r="B651" s="222"/>
      <c r="C651" s="223"/>
      <c r="D651" s="231"/>
      <c r="E651" s="3"/>
      <c r="F651" s="3"/>
      <c r="G651" s="3"/>
      <c r="H651" s="3"/>
      <c r="J651" s="226"/>
      <c r="K651" s="3"/>
      <c r="L651" s="3"/>
      <c r="O651" s="227"/>
      <c r="Q651" s="94"/>
      <c r="R651" s="94"/>
      <c r="S651" s="94"/>
      <c r="T651" s="94"/>
    </row>
    <row r="652" ht="15.75" customHeight="1">
      <c r="A652" s="204"/>
      <c r="B652" s="222"/>
      <c r="C652" s="223"/>
      <c r="D652" s="231"/>
      <c r="E652" s="3"/>
      <c r="F652" s="3"/>
      <c r="G652" s="3"/>
      <c r="H652" s="3"/>
      <c r="J652" s="226"/>
      <c r="K652" s="3"/>
      <c r="L652" s="3"/>
      <c r="O652" s="227"/>
      <c r="Q652" s="94"/>
      <c r="R652" s="94"/>
      <c r="S652" s="94"/>
      <c r="T652" s="94"/>
    </row>
    <row r="653" ht="15.75" customHeight="1">
      <c r="A653" s="204"/>
      <c r="B653" s="222"/>
      <c r="C653" s="223"/>
      <c r="D653" s="231"/>
      <c r="E653" s="3"/>
      <c r="F653" s="3"/>
      <c r="G653" s="3"/>
      <c r="H653" s="3"/>
      <c r="J653" s="226"/>
      <c r="K653" s="3"/>
      <c r="L653" s="3"/>
      <c r="O653" s="227"/>
      <c r="Q653" s="94"/>
      <c r="R653" s="94"/>
      <c r="S653" s="94"/>
      <c r="T653" s="94"/>
    </row>
    <row r="654" ht="15.75" customHeight="1">
      <c r="A654" s="204"/>
      <c r="B654" s="222"/>
      <c r="C654" s="223"/>
      <c r="D654" s="231"/>
      <c r="E654" s="3"/>
      <c r="F654" s="3"/>
      <c r="G654" s="3"/>
      <c r="H654" s="3"/>
      <c r="J654" s="226"/>
      <c r="K654" s="3"/>
      <c r="L654" s="3"/>
      <c r="O654" s="227"/>
      <c r="Q654" s="94"/>
      <c r="R654" s="94"/>
      <c r="S654" s="94"/>
      <c r="T654" s="94"/>
    </row>
    <row r="655" ht="15.75" customHeight="1">
      <c r="A655" s="204"/>
      <c r="B655" s="222"/>
      <c r="C655" s="223"/>
      <c r="D655" s="231"/>
      <c r="E655" s="3"/>
      <c r="F655" s="3"/>
      <c r="G655" s="3"/>
      <c r="H655" s="3"/>
      <c r="J655" s="226"/>
      <c r="K655" s="3"/>
      <c r="L655" s="3"/>
      <c r="O655" s="227"/>
      <c r="Q655" s="94"/>
      <c r="R655" s="94"/>
      <c r="S655" s="94"/>
      <c r="T655" s="94"/>
    </row>
    <row r="656" ht="15.75" customHeight="1">
      <c r="A656" s="204"/>
      <c r="B656" s="222"/>
      <c r="C656" s="223"/>
      <c r="D656" s="231"/>
      <c r="E656" s="3"/>
      <c r="F656" s="3"/>
      <c r="G656" s="3"/>
      <c r="H656" s="3"/>
      <c r="J656" s="226"/>
      <c r="K656" s="3"/>
      <c r="L656" s="3"/>
      <c r="O656" s="227"/>
      <c r="Q656" s="94"/>
      <c r="R656" s="94"/>
      <c r="S656" s="94"/>
      <c r="T656" s="94"/>
    </row>
    <row r="657" ht="15.75" customHeight="1">
      <c r="A657" s="204"/>
      <c r="B657" s="222"/>
      <c r="C657" s="223"/>
      <c r="D657" s="231"/>
      <c r="E657" s="3"/>
      <c r="F657" s="3"/>
      <c r="G657" s="3"/>
      <c r="H657" s="3"/>
      <c r="J657" s="226"/>
      <c r="K657" s="3"/>
      <c r="L657" s="3"/>
      <c r="O657" s="227"/>
      <c r="Q657" s="94"/>
      <c r="R657" s="94"/>
      <c r="S657" s="94"/>
      <c r="T657" s="94"/>
    </row>
    <row r="658" ht="15.75" customHeight="1">
      <c r="A658" s="204"/>
      <c r="B658" s="222"/>
      <c r="C658" s="223"/>
      <c r="D658" s="231"/>
      <c r="E658" s="3"/>
      <c r="F658" s="3"/>
      <c r="G658" s="3"/>
      <c r="H658" s="3"/>
      <c r="J658" s="226"/>
      <c r="K658" s="3"/>
      <c r="L658" s="3"/>
      <c r="O658" s="227"/>
      <c r="Q658" s="94"/>
      <c r="R658" s="94"/>
      <c r="S658" s="94"/>
      <c r="T658" s="94"/>
    </row>
    <row r="659" ht="15.75" customHeight="1">
      <c r="A659" s="204"/>
      <c r="B659" s="222"/>
      <c r="C659" s="223"/>
      <c r="D659" s="231"/>
      <c r="E659" s="3"/>
      <c r="F659" s="3"/>
      <c r="G659" s="3"/>
      <c r="H659" s="3"/>
      <c r="J659" s="226"/>
      <c r="K659" s="3"/>
      <c r="L659" s="3"/>
      <c r="O659" s="227"/>
      <c r="Q659" s="94"/>
      <c r="R659" s="94"/>
      <c r="S659" s="94"/>
      <c r="T659" s="94"/>
    </row>
    <row r="660" ht="15.75" customHeight="1">
      <c r="A660" s="204"/>
      <c r="B660" s="222"/>
      <c r="C660" s="223"/>
      <c r="D660" s="231"/>
      <c r="E660" s="3"/>
      <c r="F660" s="3"/>
      <c r="G660" s="3"/>
      <c r="H660" s="3"/>
      <c r="J660" s="226"/>
      <c r="K660" s="3"/>
      <c r="L660" s="3"/>
      <c r="O660" s="227"/>
      <c r="Q660" s="94"/>
      <c r="R660" s="94"/>
      <c r="S660" s="94"/>
      <c r="T660" s="94"/>
    </row>
    <row r="661" ht="15.75" customHeight="1">
      <c r="A661" s="204"/>
      <c r="B661" s="222"/>
      <c r="C661" s="223"/>
      <c r="D661" s="231"/>
      <c r="E661" s="3"/>
      <c r="F661" s="3"/>
      <c r="G661" s="3"/>
      <c r="H661" s="3"/>
      <c r="J661" s="226"/>
      <c r="K661" s="3"/>
      <c r="L661" s="3"/>
      <c r="O661" s="227"/>
      <c r="Q661" s="94"/>
      <c r="R661" s="94"/>
      <c r="S661" s="94"/>
      <c r="T661" s="94"/>
    </row>
    <row r="662" ht="15.75" customHeight="1">
      <c r="A662" s="204"/>
      <c r="B662" s="222"/>
      <c r="C662" s="223"/>
      <c r="D662" s="231"/>
      <c r="E662" s="3"/>
      <c r="F662" s="3"/>
      <c r="G662" s="3"/>
      <c r="H662" s="3"/>
      <c r="J662" s="226"/>
      <c r="K662" s="3"/>
      <c r="L662" s="3"/>
      <c r="O662" s="227"/>
      <c r="Q662" s="94"/>
      <c r="R662" s="94"/>
      <c r="S662" s="94"/>
      <c r="T662" s="94"/>
    </row>
    <row r="663" ht="15.75" customHeight="1">
      <c r="A663" s="204"/>
      <c r="B663" s="222"/>
      <c r="C663" s="223"/>
      <c r="D663" s="231"/>
      <c r="E663" s="3"/>
      <c r="F663" s="3"/>
      <c r="G663" s="3"/>
      <c r="H663" s="3"/>
      <c r="J663" s="226"/>
      <c r="K663" s="3"/>
      <c r="L663" s="3"/>
      <c r="O663" s="227"/>
      <c r="Q663" s="94"/>
      <c r="R663" s="94"/>
      <c r="S663" s="94"/>
      <c r="T663" s="94"/>
    </row>
    <row r="664" ht="15.75" customHeight="1">
      <c r="A664" s="204"/>
      <c r="B664" s="222"/>
      <c r="C664" s="223"/>
      <c r="D664" s="231"/>
      <c r="E664" s="3"/>
      <c r="F664" s="3"/>
      <c r="G664" s="3"/>
      <c r="H664" s="3"/>
      <c r="J664" s="226"/>
      <c r="K664" s="3"/>
      <c r="L664" s="3"/>
      <c r="O664" s="227"/>
      <c r="Q664" s="94"/>
      <c r="R664" s="94"/>
      <c r="S664" s="94"/>
      <c r="T664" s="94"/>
    </row>
    <row r="665" ht="15.75" customHeight="1">
      <c r="A665" s="204"/>
      <c r="B665" s="222"/>
      <c r="C665" s="223"/>
      <c r="D665" s="231"/>
      <c r="E665" s="3"/>
      <c r="F665" s="3"/>
      <c r="G665" s="3"/>
      <c r="H665" s="3"/>
      <c r="J665" s="226"/>
      <c r="K665" s="3"/>
      <c r="L665" s="3"/>
      <c r="O665" s="227"/>
      <c r="Q665" s="94"/>
      <c r="R665" s="94"/>
      <c r="S665" s="94"/>
      <c r="T665" s="94"/>
    </row>
    <row r="666" ht="15.75" customHeight="1">
      <c r="A666" s="204"/>
      <c r="B666" s="222"/>
      <c r="C666" s="223"/>
      <c r="D666" s="231"/>
      <c r="E666" s="3"/>
      <c r="F666" s="3"/>
      <c r="G666" s="3"/>
      <c r="H666" s="3"/>
      <c r="J666" s="226"/>
      <c r="K666" s="3"/>
      <c r="L666" s="3"/>
      <c r="O666" s="227"/>
      <c r="Q666" s="94"/>
      <c r="R666" s="94"/>
      <c r="S666" s="94"/>
      <c r="T666" s="94"/>
    </row>
    <row r="667" ht="15.75" customHeight="1">
      <c r="A667" s="204"/>
      <c r="B667" s="222"/>
      <c r="C667" s="223"/>
      <c r="D667" s="231"/>
      <c r="E667" s="3"/>
      <c r="F667" s="3"/>
      <c r="G667" s="3"/>
      <c r="H667" s="3"/>
      <c r="J667" s="226"/>
      <c r="K667" s="3"/>
      <c r="L667" s="3"/>
      <c r="O667" s="227"/>
      <c r="Q667" s="94"/>
      <c r="R667" s="94"/>
      <c r="S667" s="94"/>
      <c r="T667" s="94"/>
    </row>
    <row r="668" ht="15.75" customHeight="1">
      <c r="A668" s="204"/>
      <c r="B668" s="222"/>
      <c r="C668" s="223"/>
      <c r="D668" s="231"/>
      <c r="E668" s="3"/>
      <c r="F668" s="3"/>
      <c r="G668" s="3"/>
      <c r="H668" s="3"/>
      <c r="J668" s="226"/>
      <c r="K668" s="3"/>
      <c r="L668" s="3"/>
      <c r="O668" s="227"/>
      <c r="Q668" s="94"/>
      <c r="R668" s="94"/>
      <c r="S668" s="94"/>
      <c r="T668" s="94"/>
    </row>
    <row r="669" ht="15.75" customHeight="1">
      <c r="A669" s="204"/>
      <c r="B669" s="222"/>
      <c r="C669" s="223"/>
      <c r="D669" s="231"/>
      <c r="E669" s="3"/>
      <c r="F669" s="3"/>
      <c r="G669" s="3"/>
      <c r="H669" s="3"/>
      <c r="J669" s="226"/>
      <c r="K669" s="3"/>
      <c r="L669" s="3"/>
      <c r="O669" s="227"/>
      <c r="Q669" s="94"/>
      <c r="R669" s="94"/>
      <c r="S669" s="94"/>
      <c r="T669" s="94"/>
    </row>
    <row r="670" ht="15.75" customHeight="1">
      <c r="A670" s="204"/>
      <c r="B670" s="222"/>
      <c r="C670" s="223"/>
      <c r="D670" s="231"/>
      <c r="E670" s="3"/>
      <c r="F670" s="3"/>
      <c r="G670" s="3"/>
      <c r="H670" s="3"/>
      <c r="J670" s="226"/>
      <c r="K670" s="3"/>
      <c r="L670" s="3"/>
      <c r="O670" s="227"/>
      <c r="Q670" s="94"/>
      <c r="R670" s="94"/>
      <c r="S670" s="94"/>
      <c r="T670" s="94"/>
    </row>
    <row r="671" ht="15.75" customHeight="1">
      <c r="A671" s="204"/>
      <c r="B671" s="222"/>
      <c r="C671" s="223"/>
      <c r="D671" s="231"/>
      <c r="E671" s="3"/>
      <c r="F671" s="3"/>
      <c r="G671" s="3"/>
      <c r="H671" s="3"/>
      <c r="J671" s="226"/>
      <c r="K671" s="3"/>
      <c r="L671" s="3"/>
      <c r="O671" s="227"/>
      <c r="Q671" s="94"/>
      <c r="R671" s="94"/>
      <c r="S671" s="94"/>
      <c r="T671" s="94"/>
    </row>
    <row r="672" ht="15.75" customHeight="1">
      <c r="A672" s="204"/>
      <c r="B672" s="222"/>
      <c r="C672" s="223"/>
      <c r="D672" s="231"/>
      <c r="E672" s="3"/>
      <c r="F672" s="3"/>
      <c r="G672" s="3"/>
      <c r="H672" s="3"/>
      <c r="J672" s="226"/>
      <c r="K672" s="3"/>
      <c r="L672" s="3"/>
      <c r="O672" s="227"/>
      <c r="Q672" s="94"/>
      <c r="R672" s="94"/>
      <c r="S672" s="94"/>
      <c r="T672" s="94"/>
    </row>
    <row r="673" ht="15.75" customHeight="1">
      <c r="A673" s="204"/>
      <c r="B673" s="222"/>
      <c r="C673" s="223"/>
      <c r="D673" s="231"/>
      <c r="E673" s="3"/>
      <c r="F673" s="3"/>
      <c r="G673" s="3"/>
      <c r="H673" s="3"/>
      <c r="J673" s="226"/>
      <c r="K673" s="3"/>
      <c r="L673" s="3"/>
      <c r="O673" s="227"/>
      <c r="Q673" s="94"/>
      <c r="R673" s="94"/>
      <c r="S673" s="94"/>
      <c r="T673" s="94"/>
    </row>
    <row r="674" ht="15.75" customHeight="1">
      <c r="A674" s="204"/>
      <c r="B674" s="222"/>
      <c r="C674" s="223"/>
      <c r="D674" s="231"/>
      <c r="E674" s="3"/>
      <c r="F674" s="3"/>
      <c r="G674" s="3"/>
      <c r="H674" s="3"/>
      <c r="J674" s="226"/>
      <c r="K674" s="3"/>
      <c r="L674" s="3"/>
      <c r="O674" s="227"/>
      <c r="Q674" s="94"/>
      <c r="R674" s="94"/>
      <c r="S674" s="94"/>
      <c r="T674" s="94"/>
    </row>
    <row r="675" ht="15.75" customHeight="1">
      <c r="A675" s="204"/>
      <c r="B675" s="222"/>
      <c r="C675" s="223"/>
      <c r="D675" s="231"/>
      <c r="E675" s="3"/>
      <c r="F675" s="3"/>
      <c r="G675" s="3"/>
      <c r="H675" s="3"/>
      <c r="J675" s="226"/>
      <c r="K675" s="3"/>
      <c r="L675" s="3"/>
      <c r="O675" s="227"/>
      <c r="Q675" s="94"/>
      <c r="R675" s="94"/>
      <c r="S675" s="94"/>
      <c r="T675" s="94"/>
    </row>
    <row r="676" ht="15.75" customHeight="1">
      <c r="A676" s="204"/>
      <c r="B676" s="222"/>
      <c r="C676" s="223"/>
      <c r="D676" s="231"/>
      <c r="E676" s="3"/>
      <c r="F676" s="3"/>
      <c r="G676" s="3"/>
      <c r="H676" s="3"/>
      <c r="J676" s="226"/>
      <c r="K676" s="3"/>
      <c r="L676" s="3"/>
      <c r="O676" s="227"/>
      <c r="Q676" s="94"/>
      <c r="R676" s="94"/>
      <c r="S676" s="94"/>
      <c r="T676" s="94"/>
    </row>
    <row r="677" ht="15.75" customHeight="1">
      <c r="A677" s="204"/>
      <c r="B677" s="222"/>
      <c r="C677" s="223"/>
      <c r="D677" s="231"/>
      <c r="E677" s="3"/>
      <c r="F677" s="3"/>
      <c r="G677" s="3"/>
      <c r="H677" s="3"/>
      <c r="J677" s="226"/>
      <c r="K677" s="3"/>
      <c r="L677" s="3"/>
      <c r="O677" s="227"/>
      <c r="Q677" s="94"/>
      <c r="R677" s="94"/>
      <c r="S677" s="94"/>
      <c r="T677" s="94"/>
    </row>
    <row r="678" ht="15.75" customHeight="1">
      <c r="A678" s="204"/>
      <c r="B678" s="222"/>
      <c r="C678" s="223"/>
      <c r="D678" s="231"/>
      <c r="E678" s="3"/>
      <c r="F678" s="3"/>
      <c r="G678" s="3"/>
      <c r="H678" s="3"/>
      <c r="J678" s="226"/>
      <c r="K678" s="3"/>
      <c r="L678" s="3"/>
      <c r="O678" s="227"/>
      <c r="Q678" s="94"/>
      <c r="R678" s="94"/>
      <c r="S678" s="94"/>
      <c r="T678" s="94"/>
    </row>
    <row r="679" ht="15.75" customHeight="1">
      <c r="A679" s="204"/>
      <c r="B679" s="222"/>
      <c r="C679" s="223"/>
      <c r="D679" s="231"/>
      <c r="E679" s="3"/>
      <c r="F679" s="3"/>
      <c r="G679" s="3"/>
      <c r="H679" s="3"/>
      <c r="J679" s="226"/>
      <c r="K679" s="3"/>
      <c r="L679" s="3"/>
      <c r="O679" s="227"/>
      <c r="Q679" s="94"/>
      <c r="R679" s="94"/>
      <c r="S679" s="94"/>
      <c r="T679" s="94"/>
    </row>
    <row r="680" ht="15.75" customHeight="1">
      <c r="A680" s="204"/>
      <c r="B680" s="222"/>
      <c r="C680" s="223"/>
      <c r="D680" s="231"/>
      <c r="E680" s="3"/>
      <c r="F680" s="3"/>
      <c r="G680" s="3"/>
      <c r="H680" s="3"/>
      <c r="J680" s="226"/>
      <c r="K680" s="3"/>
      <c r="L680" s="3"/>
      <c r="O680" s="227"/>
      <c r="Q680" s="94"/>
      <c r="R680" s="94"/>
      <c r="S680" s="94"/>
      <c r="T680" s="94"/>
    </row>
    <row r="681" ht="15.75" customHeight="1">
      <c r="A681" s="204"/>
      <c r="B681" s="222"/>
      <c r="C681" s="223"/>
      <c r="D681" s="231"/>
      <c r="E681" s="3"/>
      <c r="F681" s="3"/>
      <c r="G681" s="3"/>
      <c r="H681" s="3"/>
      <c r="J681" s="226"/>
      <c r="K681" s="3"/>
      <c r="L681" s="3"/>
      <c r="O681" s="227"/>
      <c r="Q681" s="94"/>
      <c r="R681" s="94"/>
      <c r="S681" s="94"/>
      <c r="T681" s="94"/>
    </row>
    <row r="682" ht="15.75" customHeight="1">
      <c r="A682" s="204"/>
      <c r="B682" s="222"/>
      <c r="C682" s="223"/>
      <c r="D682" s="231"/>
      <c r="E682" s="3"/>
      <c r="F682" s="3"/>
      <c r="G682" s="3"/>
      <c r="H682" s="3"/>
      <c r="J682" s="226"/>
      <c r="K682" s="3"/>
      <c r="L682" s="3"/>
      <c r="O682" s="227"/>
      <c r="Q682" s="94"/>
      <c r="R682" s="94"/>
      <c r="S682" s="94"/>
      <c r="T682" s="94"/>
    </row>
    <row r="683" ht="15.75" customHeight="1">
      <c r="A683" s="204"/>
      <c r="B683" s="222"/>
      <c r="C683" s="223"/>
      <c r="D683" s="231"/>
      <c r="E683" s="3"/>
      <c r="F683" s="3"/>
      <c r="G683" s="3"/>
      <c r="H683" s="3"/>
      <c r="J683" s="226"/>
      <c r="K683" s="3"/>
      <c r="L683" s="3"/>
      <c r="O683" s="227"/>
      <c r="Q683" s="94"/>
      <c r="R683" s="94"/>
      <c r="S683" s="94"/>
      <c r="T683" s="94"/>
    </row>
    <row r="684" ht="15.75" customHeight="1">
      <c r="A684" s="204"/>
      <c r="B684" s="222"/>
      <c r="C684" s="223"/>
      <c r="D684" s="231"/>
      <c r="E684" s="3"/>
      <c r="F684" s="3"/>
      <c r="G684" s="3"/>
      <c r="H684" s="3"/>
      <c r="J684" s="226"/>
      <c r="K684" s="3"/>
      <c r="L684" s="3"/>
      <c r="O684" s="227"/>
      <c r="Q684" s="94"/>
      <c r="R684" s="94"/>
      <c r="S684" s="94"/>
      <c r="T684" s="94"/>
    </row>
    <row r="685" ht="15.75" customHeight="1">
      <c r="A685" s="204"/>
      <c r="B685" s="222"/>
      <c r="C685" s="223"/>
      <c r="D685" s="231"/>
      <c r="E685" s="3"/>
      <c r="F685" s="3"/>
      <c r="G685" s="3"/>
      <c r="H685" s="3"/>
      <c r="J685" s="226"/>
      <c r="K685" s="3"/>
      <c r="L685" s="3"/>
      <c r="O685" s="227"/>
      <c r="Q685" s="94"/>
      <c r="R685" s="94"/>
      <c r="S685" s="94"/>
      <c r="T685" s="94"/>
    </row>
    <row r="686" ht="15.75" customHeight="1">
      <c r="A686" s="204"/>
      <c r="B686" s="222"/>
      <c r="C686" s="223"/>
      <c r="D686" s="231"/>
      <c r="E686" s="3"/>
      <c r="F686" s="3"/>
      <c r="G686" s="3"/>
      <c r="H686" s="3"/>
      <c r="J686" s="226"/>
      <c r="K686" s="3"/>
      <c r="L686" s="3"/>
      <c r="O686" s="227"/>
      <c r="Q686" s="94"/>
      <c r="R686" s="94"/>
      <c r="S686" s="94"/>
      <c r="T686" s="94"/>
    </row>
    <row r="687" ht="15.75" customHeight="1">
      <c r="A687" s="204"/>
      <c r="B687" s="222"/>
      <c r="C687" s="223"/>
      <c r="D687" s="231"/>
      <c r="E687" s="3"/>
      <c r="F687" s="3"/>
      <c r="G687" s="3"/>
      <c r="H687" s="3"/>
      <c r="J687" s="226"/>
      <c r="K687" s="3"/>
      <c r="L687" s="3"/>
      <c r="O687" s="227"/>
      <c r="Q687" s="94"/>
      <c r="R687" s="94"/>
      <c r="S687" s="94"/>
      <c r="T687" s="94"/>
    </row>
    <row r="688" ht="15.75" customHeight="1">
      <c r="A688" s="204"/>
      <c r="B688" s="222"/>
      <c r="C688" s="223"/>
      <c r="D688" s="231"/>
      <c r="E688" s="3"/>
      <c r="F688" s="3"/>
      <c r="G688" s="3"/>
      <c r="H688" s="3"/>
      <c r="J688" s="226"/>
      <c r="K688" s="3"/>
      <c r="L688" s="3"/>
      <c r="O688" s="227"/>
      <c r="Q688" s="94"/>
      <c r="R688" s="94"/>
      <c r="S688" s="94"/>
      <c r="T688" s="94"/>
    </row>
    <row r="689" ht="15.75" customHeight="1">
      <c r="A689" s="204"/>
      <c r="B689" s="222"/>
      <c r="C689" s="223"/>
      <c r="D689" s="231"/>
      <c r="E689" s="3"/>
      <c r="F689" s="3"/>
      <c r="G689" s="3"/>
      <c r="H689" s="3"/>
      <c r="J689" s="226"/>
      <c r="K689" s="3"/>
      <c r="L689" s="3"/>
      <c r="O689" s="227"/>
      <c r="Q689" s="94"/>
      <c r="R689" s="94"/>
      <c r="S689" s="94"/>
      <c r="T689" s="94"/>
    </row>
    <row r="690" ht="15.75" customHeight="1">
      <c r="A690" s="204"/>
      <c r="B690" s="222"/>
      <c r="C690" s="223"/>
      <c r="D690" s="231"/>
      <c r="E690" s="3"/>
      <c r="F690" s="3"/>
      <c r="G690" s="3"/>
      <c r="H690" s="3"/>
      <c r="J690" s="226"/>
      <c r="K690" s="3"/>
      <c r="L690" s="3"/>
      <c r="O690" s="227"/>
      <c r="Q690" s="94"/>
      <c r="R690" s="94"/>
      <c r="S690" s="94"/>
      <c r="T690" s="94"/>
    </row>
    <row r="691" ht="15.75" customHeight="1">
      <c r="A691" s="204"/>
      <c r="B691" s="222"/>
      <c r="C691" s="223"/>
      <c r="D691" s="231"/>
      <c r="E691" s="3"/>
      <c r="F691" s="3"/>
      <c r="G691" s="3"/>
      <c r="H691" s="3"/>
      <c r="J691" s="226"/>
      <c r="K691" s="3"/>
      <c r="L691" s="3"/>
      <c r="O691" s="227"/>
      <c r="Q691" s="94"/>
      <c r="R691" s="94"/>
      <c r="S691" s="94"/>
      <c r="T691" s="94"/>
    </row>
    <row r="692" ht="15.75" customHeight="1">
      <c r="A692" s="204"/>
      <c r="B692" s="222"/>
      <c r="C692" s="223"/>
      <c r="D692" s="231"/>
      <c r="E692" s="3"/>
      <c r="F692" s="3"/>
      <c r="G692" s="3"/>
      <c r="H692" s="3"/>
      <c r="J692" s="226"/>
      <c r="K692" s="3"/>
      <c r="L692" s="3"/>
      <c r="O692" s="227"/>
      <c r="Q692" s="94"/>
      <c r="R692" s="94"/>
      <c r="S692" s="94"/>
      <c r="T692" s="94"/>
    </row>
    <row r="693" ht="15.75" customHeight="1">
      <c r="A693" s="204"/>
      <c r="B693" s="222"/>
      <c r="C693" s="223"/>
      <c r="D693" s="231"/>
      <c r="E693" s="3"/>
      <c r="F693" s="3"/>
      <c r="G693" s="3"/>
      <c r="H693" s="3"/>
      <c r="J693" s="226"/>
      <c r="K693" s="3"/>
      <c r="L693" s="3"/>
      <c r="O693" s="227"/>
      <c r="Q693" s="94"/>
      <c r="R693" s="94"/>
      <c r="S693" s="94"/>
      <c r="T693" s="94"/>
    </row>
    <row r="694" ht="15.75" customHeight="1">
      <c r="A694" s="204"/>
      <c r="B694" s="222"/>
      <c r="C694" s="223"/>
      <c r="D694" s="231"/>
      <c r="E694" s="3"/>
      <c r="F694" s="3"/>
      <c r="G694" s="3"/>
      <c r="H694" s="3"/>
      <c r="J694" s="226"/>
      <c r="K694" s="3"/>
      <c r="L694" s="3"/>
      <c r="O694" s="227"/>
      <c r="Q694" s="94"/>
      <c r="R694" s="94"/>
      <c r="S694" s="94"/>
      <c r="T694" s="94"/>
    </row>
    <row r="695" ht="15.75" customHeight="1">
      <c r="A695" s="204"/>
      <c r="B695" s="222"/>
      <c r="C695" s="223"/>
      <c r="D695" s="231"/>
      <c r="E695" s="3"/>
      <c r="F695" s="3"/>
      <c r="G695" s="3"/>
      <c r="H695" s="3"/>
      <c r="J695" s="226"/>
      <c r="K695" s="3"/>
      <c r="L695" s="3"/>
      <c r="O695" s="227"/>
      <c r="Q695" s="94"/>
      <c r="R695" s="94"/>
      <c r="S695" s="94"/>
      <c r="T695" s="94"/>
    </row>
    <row r="696" ht="15.75" customHeight="1">
      <c r="A696" s="204"/>
      <c r="B696" s="222"/>
      <c r="C696" s="223"/>
      <c r="D696" s="231"/>
      <c r="E696" s="3"/>
      <c r="F696" s="3"/>
      <c r="G696" s="3"/>
      <c r="H696" s="3"/>
      <c r="J696" s="226"/>
      <c r="K696" s="3"/>
      <c r="L696" s="3"/>
      <c r="O696" s="227"/>
      <c r="Q696" s="94"/>
      <c r="R696" s="94"/>
      <c r="S696" s="94"/>
      <c r="T696" s="94"/>
    </row>
    <row r="697" ht="15.75" customHeight="1">
      <c r="A697" s="204"/>
      <c r="B697" s="222"/>
      <c r="C697" s="223"/>
      <c r="D697" s="231"/>
      <c r="E697" s="3"/>
      <c r="F697" s="3"/>
      <c r="G697" s="3"/>
      <c r="H697" s="3"/>
      <c r="J697" s="226"/>
      <c r="K697" s="3"/>
      <c r="L697" s="3"/>
      <c r="O697" s="227"/>
      <c r="Q697" s="94"/>
      <c r="R697" s="94"/>
      <c r="S697" s="94"/>
      <c r="T697" s="94"/>
    </row>
    <row r="698" ht="15.75" customHeight="1">
      <c r="A698" s="204"/>
      <c r="B698" s="222"/>
      <c r="C698" s="223"/>
      <c r="D698" s="231"/>
      <c r="E698" s="3"/>
      <c r="F698" s="3"/>
      <c r="G698" s="3"/>
      <c r="H698" s="3"/>
      <c r="J698" s="226"/>
      <c r="K698" s="3"/>
      <c r="L698" s="3"/>
      <c r="O698" s="227"/>
      <c r="Q698" s="94"/>
      <c r="R698" s="94"/>
      <c r="S698" s="94"/>
      <c r="T698" s="94"/>
    </row>
    <row r="699" ht="15.75" customHeight="1">
      <c r="A699" s="204"/>
      <c r="B699" s="222"/>
      <c r="C699" s="223"/>
      <c r="D699" s="231"/>
      <c r="E699" s="3"/>
      <c r="F699" s="3"/>
      <c r="G699" s="3"/>
      <c r="H699" s="3"/>
      <c r="J699" s="226"/>
      <c r="K699" s="3"/>
      <c r="L699" s="3"/>
      <c r="O699" s="227"/>
      <c r="Q699" s="94"/>
      <c r="R699" s="94"/>
      <c r="S699" s="94"/>
      <c r="T699" s="94"/>
    </row>
    <row r="700" ht="15.75" customHeight="1">
      <c r="A700" s="204"/>
      <c r="B700" s="222"/>
      <c r="C700" s="223"/>
      <c r="D700" s="231"/>
      <c r="E700" s="3"/>
      <c r="F700" s="3"/>
      <c r="G700" s="3"/>
      <c r="H700" s="3"/>
      <c r="J700" s="226"/>
      <c r="K700" s="3"/>
      <c r="L700" s="3"/>
      <c r="O700" s="227"/>
      <c r="Q700" s="94"/>
      <c r="R700" s="94"/>
      <c r="S700" s="94"/>
      <c r="T700" s="94"/>
    </row>
    <row r="701" ht="15.75" customHeight="1">
      <c r="A701" s="204"/>
      <c r="B701" s="222"/>
      <c r="C701" s="223"/>
      <c r="D701" s="231"/>
      <c r="E701" s="3"/>
      <c r="F701" s="3"/>
      <c r="G701" s="3"/>
      <c r="H701" s="3"/>
      <c r="J701" s="226"/>
      <c r="K701" s="3"/>
      <c r="L701" s="3"/>
      <c r="O701" s="227"/>
      <c r="Q701" s="94"/>
      <c r="R701" s="94"/>
      <c r="S701" s="94"/>
      <c r="T701" s="94"/>
    </row>
    <row r="702" ht="15.75" customHeight="1">
      <c r="A702" s="204"/>
      <c r="B702" s="222"/>
      <c r="C702" s="223"/>
      <c r="D702" s="231"/>
      <c r="E702" s="3"/>
      <c r="F702" s="3"/>
      <c r="G702" s="3"/>
      <c r="H702" s="3"/>
      <c r="J702" s="226"/>
      <c r="K702" s="3"/>
      <c r="L702" s="3"/>
      <c r="O702" s="227"/>
      <c r="Q702" s="94"/>
      <c r="R702" s="94"/>
      <c r="S702" s="94"/>
      <c r="T702" s="94"/>
    </row>
    <row r="703" ht="15.75" customHeight="1">
      <c r="A703" s="204"/>
      <c r="B703" s="222"/>
      <c r="C703" s="223"/>
      <c r="D703" s="231"/>
      <c r="E703" s="3"/>
      <c r="F703" s="3"/>
      <c r="G703" s="3"/>
      <c r="H703" s="3"/>
      <c r="J703" s="226"/>
      <c r="K703" s="3"/>
      <c r="L703" s="3"/>
      <c r="O703" s="227"/>
      <c r="Q703" s="94"/>
      <c r="R703" s="94"/>
      <c r="S703" s="94"/>
      <c r="T703" s="94"/>
    </row>
    <row r="704" ht="15.75" customHeight="1">
      <c r="A704" s="204"/>
      <c r="B704" s="222"/>
      <c r="C704" s="223"/>
      <c r="D704" s="231"/>
      <c r="E704" s="3"/>
      <c r="F704" s="3"/>
      <c r="G704" s="3"/>
      <c r="H704" s="3"/>
      <c r="J704" s="226"/>
      <c r="K704" s="3"/>
      <c r="L704" s="3"/>
      <c r="O704" s="227"/>
      <c r="Q704" s="94"/>
      <c r="R704" s="94"/>
      <c r="S704" s="94"/>
      <c r="T704" s="94"/>
    </row>
    <row r="705" ht="15.75" customHeight="1">
      <c r="A705" s="204"/>
      <c r="B705" s="222"/>
      <c r="C705" s="223"/>
      <c r="D705" s="231"/>
      <c r="E705" s="3"/>
      <c r="F705" s="3"/>
      <c r="G705" s="3"/>
      <c r="H705" s="3"/>
      <c r="J705" s="226"/>
      <c r="K705" s="3"/>
      <c r="L705" s="3"/>
      <c r="O705" s="227"/>
      <c r="Q705" s="94"/>
      <c r="R705" s="94"/>
      <c r="S705" s="94"/>
      <c r="T705" s="94"/>
    </row>
    <row r="706" ht="15.75" customHeight="1">
      <c r="A706" s="204"/>
      <c r="B706" s="222"/>
      <c r="C706" s="223"/>
      <c r="D706" s="231"/>
      <c r="E706" s="3"/>
      <c r="F706" s="3"/>
      <c r="G706" s="3"/>
      <c r="H706" s="3"/>
      <c r="J706" s="226"/>
      <c r="K706" s="3"/>
      <c r="L706" s="3"/>
      <c r="O706" s="227"/>
      <c r="Q706" s="94"/>
      <c r="R706" s="94"/>
      <c r="S706" s="94"/>
      <c r="T706" s="94"/>
    </row>
    <row r="707" ht="15.75" customHeight="1">
      <c r="A707" s="204"/>
      <c r="B707" s="222"/>
      <c r="C707" s="223"/>
      <c r="D707" s="231"/>
      <c r="E707" s="3"/>
      <c r="F707" s="3"/>
      <c r="G707" s="3"/>
      <c r="H707" s="3"/>
      <c r="J707" s="226"/>
      <c r="K707" s="3"/>
      <c r="L707" s="3"/>
      <c r="O707" s="227"/>
      <c r="Q707" s="94"/>
      <c r="R707" s="94"/>
      <c r="S707" s="94"/>
      <c r="T707" s="94"/>
    </row>
    <row r="708" ht="15.75" customHeight="1">
      <c r="A708" s="204"/>
      <c r="B708" s="222"/>
      <c r="C708" s="223"/>
      <c r="D708" s="231"/>
      <c r="E708" s="3"/>
      <c r="F708" s="3"/>
      <c r="G708" s="3"/>
      <c r="H708" s="3"/>
      <c r="J708" s="226"/>
      <c r="K708" s="3"/>
      <c r="L708" s="3"/>
      <c r="O708" s="227"/>
      <c r="Q708" s="94"/>
      <c r="R708" s="94"/>
      <c r="S708" s="94"/>
      <c r="T708" s="94"/>
    </row>
    <row r="709" ht="15.75" customHeight="1">
      <c r="A709" s="204"/>
      <c r="B709" s="222"/>
      <c r="C709" s="223"/>
      <c r="D709" s="231"/>
      <c r="E709" s="3"/>
      <c r="F709" s="3"/>
      <c r="G709" s="3"/>
      <c r="H709" s="3"/>
      <c r="J709" s="226"/>
      <c r="K709" s="3"/>
      <c r="L709" s="3"/>
      <c r="O709" s="227"/>
      <c r="Q709" s="94"/>
      <c r="R709" s="94"/>
      <c r="S709" s="94"/>
      <c r="T709" s="94"/>
    </row>
    <row r="710" ht="15.75" customHeight="1">
      <c r="A710" s="204"/>
      <c r="B710" s="222"/>
      <c r="C710" s="223"/>
      <c r="D710" s="231"/>
      <c r="E710" s="3"/>
      <c r="F710" s="3"/>
      <c r="G710" s="3"/>
      <c r="H710" s="3"/>
      <c r="J710" s="226"/>
      <c r="K710" s="3"/>
      <c r="L710" s="3"/>
      <c r="O710" s="227"/>
      <c r="Q710" s="94"/>
      <c r="R710" s="94"/>
      <c r="S710" s="94"/>
      <c r="T710" s="94"/>
    </row>
    <row r="711" ht="15.75" customHeight="1">
      <c r="A711" s="204"/>
      <c r="B711" s="222"/>
      <c r="C711" s="223"/>
      <c r="D711" s="231"/>
      <c r="E711" s="3"/>
      <c r="F711" s="3"/>
      <c r="G711" s="3"/>
      <c r="H711" s="3"/>
      <c r="J711" s="226"/>
      <c r="K711" s="3"/>
      <c r="L711" s="3"/>
      <c r="O711" s="227"/>
      <c r="Q711" s="94"/>
      <c r="R711" s="94"/>
      <c r="S711" s="94"/>
      <c r="T711" s="94"/>
    </row>
    <row r="712" ht="15.75" customHeight="1">
      <c r="A712" s="204"/>
      <c r="B712" s="222"/>
      <c r="C712" s="223"/>
      <c r="D712" s="231"/>
      <c r="E712" s="3"/>
      <c r="F712" s="3"/>
      <c r="G712" s="3"/>
      <c r="H712" s="3"/>
      <c r="J712" s="226"/>
      <c r="K712" s="3"/>
      <c r="L712" s="3"/>
      <c r="O712" s="227"/>
      <c r="Q712" s="94"/>
      <c r="R712" s="94"/>
      <c r="S712" s="94"/>
      <c r="T712" s="94"/>
    </row>
    <row r="713" ht="15.75" customHeight="1">
      <c r="A713" s="204"/>
      <c r="B713" s="222"/>
      <c r="C713" s="223"/>
      <c r="D713" s="231"/>
      <c r="E713" s="3"/>
      <c r="F713" s="3"/>
      <c r="G713" s="3"/>
      <c r="H713" s="3"/>
      <c r="J713" s="226"/>
      <c r="K713" s="3"/>
      <c r="L713" s="3"/>
      <c r="O713" s="227"/>
      <c r="Q713" s="94"/>
      <c r="R713" s="94"/>
      <c r="S713" s="94"/>
      <c r="T713" s="94"/>
    </row>
    <row r="714" ht="15.75" customHeight="1">
      <c r="A714" s="204"/>
      <c r="B714" s="222"/>
      <c r="C714" s="223"/>
      <c r="D714" s="231"/>
      <c r="E714" s="3"/>
      <c r="F714" s="3"/>
      <c r="G714" s="3"/>
      <c r="H714" s="3"/>
      <c r="J714" s="226"/>
      <c r="K714" s="3"/>
      <c r="L714" s="3"/>
      <c r="O714" s="227"/>
      <c r="Q714" s="94"/>
      <c r="R714" s="94"/>
      <c r="S714" s="94"/>
      <c r="T714" s="94"/>
    </row>
    <row r="715" ht="15.75" customHeight="1">
      <c r="A715" s="204"/>
      <c r="B715" s="222"/>
      <c r="C715" s="223"/>
      <c r="D715" s="231"/>
      <c r="E715" s="3"/>
      <c r="F715" s="3"/>
      <c r="G715" s="3"/>
      <c r="H715" s="3"/>
      <c r="J715" s="226"/>
      <c r="K715" s="3"/>
      <c r="L715" s="3"/>
      <c r="O715" s="227"/>
      <c r="Q715" s="94"/>
      <c r="R715" s="94"/>
      <c r="S715" s="94"/>
      <c r="T715" s="94"/>
    </row>
    <row r="716" ht="15.75" customHeight="1">
      <c r="A716" s="204"/>
      <c r="B716" s="222"/>
      <c r="C716" s="223"/>
      <c r="D716" s="231"/>
      <c r="E716" s="3"/>
      <c r="F716" s="3"/>
      <c r="G716" s="3"/>
      <c r="H716" s="3"/>
      <c r="J716" s="226"/>
      <c r="K716" s="3"/>
      <c r="L716" s="3"/>
      <c r="O716" s="227"/>
      <c r="Q716" s="94"/>
      <c r="R716" s="94"/>
      <c r="S716" s="94"/>
      <c r="T716" s="94"/>
    </row>
    <row r="717" ht="15.75" customHeight="1">
      <c r="A717" s="204"/>
      <c r="B717" s="222"/>
      <c r="C717" s="223"/>
      <c r="D717" s="231"/>
      <c r="E717" s="3"/>
      <c r="F717" s="3"/>
      <c r="G717" s="3"/>
      <c r="H717" s="3"/>
      <c r="J717" s="226"/>
      <c r="K717" s="3"/>
      <c r="L717" s="3"/>
      <c r="O717" s="227"/>
      <c r="Q717" s="94"/>
      <c r="R717" s="94"/>
      <c r="S717" s="94"/>
      <c r="T717" s="94"/>
    </row>
    <row r="718" ht="15.75" customHeight="1">
      <c r="A718" s="204"/>
      <c r="B718" s="222"/>
      <c r="C718" s="223"/>
      <c r="D718" s="231"/>
      <c r="E718" s="3"/>
      <c r="F718" s="3"/>
      <c r="G718" s="3"/>
      <c r="H718" s="3"/>
      <c r="J718" s="226"/>
      <c r="K718" s="3"/>
      <c r="L718" s="3"/>
      <c r="O718" s="227"/>
      <c r="Q718" s="94"/>
      <c r="R718" s="94"/>
      <c r="S718" s="94"/>
      <c r="T718" s="94"/>
    </row>
    <row r="719" ht="15.75" customHeight="1">
      <c r="A719" s="204"/>
      <c r="B719" s="222"/>
      <c r="C719" s="223"/>
      <c r="D719" s="231"/>
      <c r="E719" s="3"/>
      <c r="F719" s="3"/>
      <c r="G719" s="3"/>
      <c r="H719" s="3"/>
      <c r="J719" s="226"/>
      <c r="K719" s="3"/>
      <c r="L719" s="3"/>
      <c r="O719" s="227"/>
      <c r="Q719" s="94"/>
      <c r="R719" s="94"/>
      <c r="S719" s="94"/>
      <c r="T719" s="94"/>
    </row>
    <row r="720" ht="15.75" customHeight="1">
      <c r="A720" s="204"/>
      <c r="B720" s="222"/>
      <c r="C720" s="223"/>
      <c r="D720" s="231"/>
      <c r="E720" s="3"/>
      <c r="F720" s="3"/>
      <c r="G720" s="3"/>
      <c r="H720" s="3"/>
      <c r="J720" s="226"/>
      <c r="K720" s="3"/>
      <c r="L720" s="3"/>
      <c r="O720" s="227"/>
      <c r="Q720" s="94"/>
      <c r="R720" s="94"/>
      <c r="S720" s="94"/>
      <c r="T720" s="94"/>
    </row>
    <row r="721" ht="15.75" customHeight="1">
      <c r="A721" s="204"/>
      <c r="B721" s="222"/>
      <c r="C721" s="223"/>
      <c r="D721" s="231"/>
      <c r="E721" s="3"/>
      <c r="F721" s="3"/>
      <c r="G721" s="3"/>
      <c r="H721" s="3"/>
      <c r="J721" s="226"/>
      <c r="K721" s="3"/>
      <c r="L721" s="3"/>
      <c r="O721" s="227"/>
      <c r="Q721" s="94"/>
      <c r="R721" s="94"/>
      <c r="S721" s="94"/>
      <c r="T721" s="94"/>
    </row>
    <row r="722" ht="15.75" customHeight="1">
      <c r="A722" s="204"/>
      <c r="B722" s="222"/>
      <c r="C722" s="223"/>
      <c r="D722" s="231"/>
      <c r="E722" s="3"/>
      <c r="F722" s="3"/>
      <c r="G722" s="3"/>
      <c r="H722" s="3"/>
      <c r="J722" s="226"/>
      <c r="K722" s="3"/>
      <c r="L722" s="3"/>
      <c r="O722" s="227"/>
      <c r="Q722" s="94"/>
      <c r="R722" s="94"/>
      <c r="S722" s="94"/>
      <c r="T722" s="94"/>
    </row>
    <row r="723" ht="15.75" customHeight="1">
      <c r="A723" s="204"/>
      <c r="B723" s="222"/>
      <c r="C723" s="223"/>
      <c r="D723" s="231"/>
      <c r="E723" s="3"/>
      <c r="F723" s="3"/>
      <c r="G723" s="3"/>
      <c r="H723" s="3"/>
      <c r="J723" s="226"/>
      <c r="K723" s="3"/>
      <c r="L723" s="3"/>
      <c r="O723" s="227"/>
      <c r="Q723" s="94"/>
      <c r="R723" s="94"/>
      <c r="S723" s="94"/>
      <c r="T723" s="94"/>
    </row>
    <row r="724" ht="15.75" customHeight="1">
      <c r="A724" s="204"/>
      <c r="B724" s="222"/>
      <c r="C724" s="223"/>
      <c r="D724" s="231"/>
      <c r="E724" s="3"/>
      <c r="F724" s="3"/>
      <c r="G724" s="3"/>
      <c r="H724" s="3"/>
      <c r="J724" s="226"/>
      <c r="K724" s="3"/>
      <c r="L724" s="3"/>
      <c r="O724" s="227"/>
      <c r="Q724" s="94"/>
      <c r="R724" s="94"/>
      <c r="S724" s="94"/>
      <c r="T724" s="94"/>
    </row>
    <row r="725" ht="15.75" customHeight="1">
      <c r="A725" s="204"/>
      <c r="B725" s="222"/>
      <c r="C725" s="223"/>
      <c r="D725" s="231"/>
      <c r="E725" s="3"/>
      <c r="F725" s="3"/>
      <c r="G725" s="3"/>
      <c r="H725" s="3"/>
      <c r="J725" s="226"/>
      <c r="K725" s="3"/>
      <c r="L725" s="3"/>
      <c r="O725" s="227"/>
      <c r="Q725" s="94"/>
      <c r="R725" s="94"/>
      <c r="S725" s="94"/>
      <c r="T725" s="94"/>
    </row>
    <row r="726" ht="15.75" customHeight="1">
      <c r="A726" s="204"/>
      <c r="B726" s="222"/>
      <c r="C726" s="223"/>
      <c r="D726" s="231"/>
      <c r="E726" s="3"/>
      <c r="F726" s="3"/>
      <c r="G726" s="3"/>
      <c r="H726" s="3"/>
      <c r="J726" s="226"/>
      <c r="K726" s="3"/>
      <c r="L726" s="3"/>
      <c r="O726" s="227"/>
      <c r="Q726" s="94"/>
      <c r="R726" s="94"/>
      <c r="S726" s="94"/>
      <c r="T726" s="94"/>
    </row>
    <row r="727" ht="15.75" customHeight="1">
      <c r="A727" s="204"/>
      <c r="B727" s="222"/>
      <c r="C727" s="223"/>
      <c r="D727" s="231"/>
      <c r="E727" s="3"/>
      <c r="F727" s="3"/>
      <c r="G727" s="3"/>
      <c r="H727" s="3"/>
      <c r="J727" s="226"/>
      <c r="K727" s="3"/>
      <c r="L727" s="3"/>
      <c r="O727" s="227"/>
      <c r="Q727" s="94"/>
      <c r="R727" s="94"/>
      <c r="S727" s="94"/>
      <c r="T727" s="94"/>
    </row>
    <row r="728" ht="15.75" customHeight="1">
      <c r="A728" s="204"/>
      <c r="B728" s="222"/>
      <c r="C728" s="223"/>
      <c r="D728" s="231"/>
      <c r="E728" s="3"/>
      <c r="F728" s="3"/>
      <c r="G728" s="3"/>
      <c r="H728" s="3"/>
      <c r="J728" s="226"/>
      <c r="K728" s="3"/>
      <c r="L728" s="3"/>
      <c r="O728" s="227"/>
      <c r="Q728" s="94"/>
      <c r="R728" s="94"/>
      <c r="S728" s="94"/>
      <c r="T728" s="94"/>
    </row>
    <row r="729" ht="15.75" customHeight="1">
      <c r="A729" s="204"/>
      <c r="B729" s="222"/>
      <c r="C729" s="223"/>
      <c r="D729" s="231"/>
      <c r="E729" s="3"/>
      <c r="F729" s="3"/>
      <c r="G729" s="3"/>
      <c r="H729" s="3"/>
      <c r="J729" s="226"/>
      <c r="K729" s="3"/>
      <c r="L729" s="3"/>
      <c r="O729" s="227"/>
      <c r="Q729" s="94"/>
      <c r="R729" s="94"/>
      <c r="S729" s="94"/>
      <c r="T729" s="94"/>
    </row>
    <row r="730" ht="15.75" customHeight="1">
      <c r="A730" s="204"/>
      <c r="B730" s="222"/>
      <c r="C730" s="223"/>
      <c r="D730" s="231"/>
      <c r="E730" s="3"/>
      <c r="F730" s="3"/>
      <c r="G730" s="3"/>
      <c r="H730" s="3"/>
      <c r="J730" s="226"/>
      <c r="K730" s="3"/>
      <c r="L730" s="3"/>
      <c r="O730" s="227"/>
      <c r="Q730" s="94"/>
      <c r="R730" s="94"/>
      <c r="S730" s="94"/>
      <c r="T730" s="94"/>
    </row>
    <row r="731" ht="15.75" customHeight="1">
      <c r="A731" s="204"/>
      <c r="B731" s="222"/>
      <c r="C731" s="223"/>
      <c r="D731" s="231"/>
      <c r="E731" s="3"/>
      <c r="F731" s="3"/>
      <c r="G731" s="3"/>
      <c r="H731" s="3"/>
      <c r="J731" s="226"/>
      <c r="K731" s="3"/>
      <c r="L731" s="3"/>
      <c r="O731" s="227"/>
      <c r="Q731" s="94"/>
      <c r="R731" s="94"/>
      <c r="S731" s="94"/>
      <c r="T731" s="94"/>
    </row>
    <row r="732" ht="15.75" customHeight="1">
      <c r="A732" s="204"/>
      <c r="B732" s="222"/>
      <c r="C732" s="223"/>
      <c r="D732" s="231"/>
      <c r="E732" s="3"/>
      <c r="F732" s="3"/>
      <c r="G732" s="3"/>
      <c r="H732" s="3"/>
      <c r="J732" s="226"/>
      <c r="K732" s="3"/>
      <c r="L732" s="3"/>
      <c r="O732" s="227"/>
      <c r="Q732" s="94"/>
      <c r="R732" s="94"/>
      <c r="S732" s="94"/>
      <c r="T732" s="94"/>
    </row>
    <row r="733" ht="15.75" customHeight="1">
      <c r="A733" s="204"/>
      <c r="B733" s="222"/>
      <c r="C733" s="223"/>
      <c r="D733" s="231"/>
      <c r="E733" s="3"/>
      <c r="F733" s="3"/>
      <c r="G733" s="3"/>
      <c r="H733" s="3"/>
      <c r="J733" s="226"/>
      <c r="K733" s="3"/>
      <c r="L733" s="3"/>
      <c r="O733" s="227"/>
      <c r="Q733" s="94"/>
      <c r="R733" s="94"/>
      <c r="S733" s="94"/>
      <c r="T733" s="94"/>
    </row>
    <row r="734" ht="15.75" customHeight="1">
      <c r="A734" s="204"/>
      <c r="B734" s="222"/>
      <c r="C734" s="223"/>
      <c r="D734" s="231"/>
      <c r="E734" s="3"/>
      <c r="F734" s="3"/>
      <c r="G734" s="3"/>
      <c r="H734" s="3"/>
      <c r="J734" s="226"/>
      <c r="K734" s="3"/>
      <c r="L734" s="3"/>
      <c r="O734" s="227"/>
      <c r="Q734" s="94"/>
      <c r="R734" s="94"/>
      <c r="S734" s="94"/>
      <c r="T734" s="94"/>
    </row>
    <row r="735" ht="15.75" customHeight="1">
      <c r="A735" s="204"/>
      <c r="B735" s="222"/>
      <c r="C735" s="223"/>
      <c r="D735" s="231"/>
      <c r="E735" s="3"/>
      <c r="F735" s="3"/>
      <c r="G735" s="3"/>
      <c r="H735" s="3"/>
      <c r="J735" s="226"/>
      <c r="K735" s="3"/>
      <c r="L735" s="3"/>
      <c r="O735" s="227"/>
      <c r="Q735" s="94"/>
      <c r="R735" s="94"/>
      <c r="S735" s="94"/>
      <c r="T735" s="94"/>
    </row>
    <row r="736" ht="15.75" customHeight="1">
      <c r="A736" s="204"/>
      <c r="B736" s="222"/>
      <c r="C736" s="223"/>
      <c r="D736" s="231"/>
      <c r="E736" s="3"/>
      <c r="F736" s="3"/>
      <c r="G736" s="3"/>
      <c r="H736" s="3"/>
      <c r="J736" s="226"/>
      <c r="K736" s="3"/>
      <c r="L736" s="3"/>
      <c r="O736" s="227"/>
      <c r="Q736" s="94"/>
      <c r="R736" s="94"/>
      <c r="S736" s="94"/>
      <c r="T736" s="94"/>
    </row>
    <row r="737" ht="15.75" customHeight="1">
      <c r="A737" s="204"/>
      <c r="B737" s="222"/>
      <c r="C737" s="223"/>
      <c r="D737" s="231"/>
      <c r="E737" s="3"/>
      <c r="F737" s="3"/>
      <c r="G737" s="3"/>
      <c r="H737" s="3"/>
      <c r="J737" s="226"/>
      <c r="K737" s="3"/>
      <c r="L737" s="3"/>
      <c r="O737" s="227"/>
      <c r="Q737" s="94"/>
      <c r="R737" s="94"/>
      <c r="S737" s="94"/>
      <c r="T737" s="94"/>
    </row>
    <row r="738" ht="15.75" customHeight="1">
      <c r="A738" s="204"/>
      <c r="B738" s="222"/>
      <c r="C738" s="223"/>
      <c r="D738" s="231"/>
      <c r="E738" s="3"/>
      <c r="F738" s="3"/>
      <c r="G738" s="3"/>
      <c r="H738" s="3"/>
      <c r="J738" s="226"/>
      <c r="K738" s="3"/>
      <c r="L738" s="3"/>
      <c r="O738" s="227"/>
      <c r="Q738" s="94"/>
      <c r="R738" s="94"/>
      <c r="S738" s="94"/>
      <c r="T738" s="94"/>
    </row>
    <row r="739" ht="15.75" customHeight="1">
      <c r="A739" s="204"/>
      <c r="B739" s="222"/>
      <c r="C739" s="223"/>
      <c r="D739" s="231"/>
      <c r="E739" s="3"/>
      <c r="F739" s="3"/>
      <c r="G739" s="3"/>
      <c r="H739" s="3"/>
      <c r="J739" s="226"/>
      <c r="K739" s="3"/>
      <c r="L739" s="3"/>
      <c r="O739" s="227"/>
      <c r="Q739" s="94"/>
      <c r="R739" s="94"/>
      <c r="S739" s="94"/>
      <c r="T739" s="94"/>
    </row>
    <row r="740" ht="15.75" customHeight="1">
      <c r="A740" s="204"/>
      <c r="B740" s="222"/>
      <c r="C740" s="223"/>
      <c r="D740" s="231"/>
      <c r="E740" s="3"/>
      <c r="F740" s="3"/>
      <c r="G740" s="3"/>
      <c r="H740" s="3"/>
      <c r="J740" s="226"/>
      <c r="K740" s="3"/>
      <c r="L740" s="3"/>
      <c r="O740" s="227"/>
      <c r="Q740" s="94"/>
      <c r="R740" s="94"/>
      <c r="S740" s="94"/>
      <c r="T740" s="94"/>
    </row>
    <row r="741" ht="15.75" customHeight="1">
      <c r="A741" s="204"/>
      <c r="B741" s="222"/>
      <c r="C741" s="223"/>
      <c r="D741" s="231"/>
      <c r="E741" s="3"/>
      <c r="F741" s="3"/>
      <c r="G741" s="3"/>
      <c r="H741" s="3"/>
      <c r="J741" s="226"/>
      <c r="K741" s="3"/>
      <c r="L741" s="3"/>
      <c r="O741" s="227"/>
      <c r="Q741" s="94"/>
      <c r="R741" s="94"/>
      <c r="S741" s="94"/>
      <c r="T741" s="94"/>
    </row>
    <row r="742" ht="15.75" customHeight="1">
      <c r="A742" s="204"/>
      <c r="B742" s="222"/>
      <c r="C742" s="223"/>
      <c r="D742" s="231"/>
      <c r="E742" s="3"/>
      <c r="F742" s="3"/>
      <c r="G742" s="3"/>
      <c r="H742" s="3"/>
      <c r="J742" s="226"/>
      <c r="K742" s="3"/>
      <c r="L742" s="3"/>
      <c r="O742" s="227"/>
      <c r="Q742" s="94"/>
      <c r="R742" s="94"/>
      <c r="S742" s="94"/>
      <c r="T742" s="94"/>
    </row>
    <row r="743" ht="15.75" customHeight="1">
      <c r="A743" s="204"/>
      <c r="B743" s="222"/>
      <c r="C743" s="223"/>
      <c r="D743" s="231"/>
      <c r="E743" s="3"/>
      <c r="F743" s="3"/>
      <c r="G743" s="3"/>
      <c r="H743" s="3"/>
      <c r="J743" s="226"/>
      <c r="K743" s="3"/>
      <c r="L743" s="3"/>
      <c r="O743" s="227"/>
      <c r="Q743" s="94"/>
      <c r="R743" s="94"/>
      <c r="S743" s="94"/>
      <c r="T743" s="94"/>
    </row>
    <row r="744" ht="15.75" customHeight="1">
      <c r="A744" s="204"/>
      <c r="B744" s="222"/>
      <c r="C744" s="223"/>
      <c r="D744" s="231"/>
      <c r="E744" s="3"/>
      <c r="F744" s="3"/>
      <c r="G744" s="3"/>
      <c r="H744" s="3"/>
      <c r="J744" s="226"/>
      <c r="K744" s="3"/>
      <c r="L744" s="3"/>
      <c r="O744" s="227"/>
      <c r="Q744" s="94"/>
      <c r="R744" s="94"/>
      <c r="S744" s="94"/>
      <c r="T744" s="94"/>
    </row>
    <row r="745" ht="15.75" customHeight="1">
      <c r="A745" s="204"/>
      <c r="B745" s="222"/>
      <c r="C745" s="223"/>
      <c r="D745" s="231"/>
      <c r="E745" s="3"/>
      <c r="F745" s="3"/>
      <c r="G745" s="3"/>
      <c r="H745" s="3"/>
      <c r="J745" s="226"/>
      <c r="K745" s="3"/>
      <c r="L745" s="3"/>
      <c r="O745" s="227"/>
      <c r="Q745" s="94"/>
      <c r="R745" s="94"/>
      <c r="S745" s="94"/>
      <c r="T745" s="94"/>
    </row>
    <row r="746" ht="15.75" customHeight="1">
      <c r="A746" s="204"/>
      <c r="B746" s="222"/>
      <c r="C746" s="223"/>
      <c r="D746" s="231"/>
      <c r="E746" s="3"/>
      <c r="F746" s="3"/>
      <c r="G746" s="3"/>
      <c r="H746" s="3"/>
      <c r="J746" s="226"/>
      <c r="K746" s="3"/>
      <c r="L746" s="3"/>
      <c r="O746" s="227"/>
      <c r="Q746" s="94"/>
      <c r="R746" s="94"/>
      <c r="S746" s="94"/>
      <c r="T746" s="94"/>
    </row>
    <row r="747" ht="15.75" customHeight="1">
      <c r="A747" s="204"/>
      <c r="B747" s="222"/>
      <c r="C747" s="223"/>
      <c r="D747" s="231"/>
      <c r="E747" s="3"/>
      <c r="F747" s="3"/>
      <c r="G747" s="3"/>
      <c r="H747" s="3"/>
      <c r="J747" s="226"/>
      <c r="K747" s="3"/>
      <c r="L747" s="3"/>
      <c r="O747" s="227"/>
      <c r="Q747" s="94"/>
      <c r="R747" s="94"/>
      <c r="S747" s="94"/>
      <c r="T747" s="94"/>
    </row>
    <row r="748" ht="15.75" customHeight="1">
      <c r="A748" s="204"/>
      <c r="B748" s="222"/>
      <c r="C748" s="223"/>
      <c r="D748" s="231"/>
      <c r="E748" s="3"/>
      <c r="F748" s="3"/>
      <c r="G748" s="3"/>
      <c r="H748" s="3"/>
      <c r="J748" s="226"/>
      <c r="K748" s="3"/>
      <c r="L748" s="3"/>
      <c r="O748" s="227"/>
      <c r="Q748" s="94"/>
      <c r="R748" s="94"/>
      <c r="S748" s="94"/>
      <c r="T748" s="94"/>
    </row>
    <row r="749" ht="15.75" customHeight="1">
      <c r="A749" s="204"/>
      <c r="B749" s="222"/>
      <c r="C749" s="223"/>
      <c r="D749" s="231"/>
      <c r="E749" s="3"/>
      <c r="F749" s="3"/>
      <c r="G749" s="3"/>
      <c r="H749" s="3"/>
      <c r="J749" s="226"/>
      <c r="K749" s="3"/>
      <c r="L749" s="3"/>
      <c r="O749" s="227"/>
      <c r="Q749" s="94"/>
      <c r="R749" s="94"/>
      <c r="S749" s="94"/>
      <c r="T749" s="94"/>
    </row>
    <row r="750" ht="15.75" customHeight="1">
      <c r="A750" s="204"/>
      <c r="B750" s="222"/>
      <c r="C750" s="223"/>
      <c r="D750" s="231"/>
      <c r="E750" s="3"/>
      <c r="F750" s="3"/>
      <c r="G750" s="3"/>
      <c r="H750" s="3"/>
      <c r="J750" s="226"/>
      <c r="K750" s="3"/>
      <c r="L750" s="3"/>
      <c r="O750" s="227"/>
      <c r="Q750" s="94"/>
      <c r="R750" s="94"/>
      <c r="S750" s="94"/>
      <c r="T750" s="94"/>
    </row>
    <row r="751" ht="15.75" customHeight="1">
      <c r="A751" s="204"/>
      <c r="B751" s="222"/>
      <c r="C751" s="223"/>
      <c r="D751" s="231"/>
      <c r="E751" s="3"/>
      <c r="F751" s="3"/>
      <c r="G751" s="3"/>
      <c r="H751" s="3"/>
      <c r="J751" s="226"/>
      <c r="K751" s="3"/>
      <c r="L751" s="3"/>
      <c r="O751" s="227"/>
      <c r="Q751" s="94"/>
      <c r="R751" s="94"/>
      <c r="S751" s="94"/>
      <c r="T751" s="94"/>
    </row>
    <row r="752" ht="15.75" customHeight="1">
      <c r="A752" s="204"/>
      <c r="B752" s="222"/>
      <c r="C752" s="223"/>
      <c r="D752" s="231"/>
      <c r="E752" s="3"/>
      <c r="F752" s="3"/>
      <c r="G752" s="3"/>
      <c r="H752" s="3"/>
      <c r="J752" s="226"/>
      <c r="K752" s="3"/>
      <c r="L752" s="3"/>
      <c r="O752" s="227"/>
      <c r="Q752" s="94"/>
      <c r="R752" s="94"/>
      <c r="S752" s="94"/>
      <c r="T752" s="94"/>
    </row>
    <row r="753" ht="15.75" customHeight="1">
      <c r="A753" s="204"/>
      <c r="B753" s="222"/>
      <c r="C753" s="223"/>
      <c r="D753" s="231"/>
      <c r="E753" s="3"/>
      <c r="F753" s="3"/>
      <c r="G753" s="3"/>
      <c r="H753" s="3"/>
      <c r="J753" s="226"/>
      <c r="K753" s="3"/>
      <c r="L753" s="3"/>
      <c r="O753" s="227"/>
      <c r="Q753" s="94"/>
      <c r="R753" s="94"/>
      <c r="S753" s="94"/>
      <c r="T753" s="94"/>
    </row>
    <row r="754" ht="15.75" customHeight="1">
      <c r="A754" s="204"/>
      <c r="B754" s="222"/>
      <c r="C754" s="223"/>
      <c r="D754" s="231"/>
      <c r="E754" s="3"/>
      <c r="F754" s="3"/>
      <c r="G754" s="3"/>
      <c r="H754" s="3"/>
      <c r="J754" s="226"/>
      <c r="K754" s="3"/>
      <c r="L754" s="3"/>
      <c r="O754" s="227"/>
      <c r="Q754" s="94"/>
      <c r="R754" s="94"/>
      <c r="S754" s="94"/>
      <c r="T754" s="94"/>
    </row>
    <row r="755" ht="15.75" customHeight="1">
      <c r="A755" s="204"/>
      <c r="B755" s="222"/>
      <c r="C755" s="223"/>
      <c r="D755" s="231"/>
      <c r="E755" s="3"/>
      <c r="F755" s="3"/>
      <c r="G755" s="3"/>
      <c r="H755" s="3"/>
      <c r="J755" s="226"/>
      <c r="K755" s="3"/>
      <c r="L755" s="3"/>
      <c r="O755" s="227"/>
      <c r="Q755" s="94"/>
      <c r="R755" s="94"/>
      <c r="S755" s="94"/>
      <c r="T755" s="94"/>
    </row>
    <row r="756" ht="15.75" customHeight="1">
      <c r="A756" s="204"/>
      <c r="B756" s="222"/>
      <c r="C756" s="223"/>
      <c r="D756" s="231"/>
      <c r="E756" s="3"/>
      <c r="F756" s="3"/>
      <c r="G756" s="3"/>
      <c r="H756" s="3"/>
      <c r="J756" s="226"/>
      <c r="K756" s="3"/>
      <c r="L756" s="3"/>
      <c r="O756" s="227"/>
      <c r="Q756" s="94"/>
      <c r="R756" s="94"/>
      <c r="S756" s="94"/>
      <c r="T756" s="94"/>
    </row>
    <row r="757" ht="15.75" customHeight="1">
      <c r="A757" s="204"/>
      <c r="B757" s="222"/>
      <c r="C757" s="223"/>
      <c r="D757" s="231"/>
      <c r="E757" s="3"/>
      <c r="F757" s="3"/>
      <c r="G757" s="3"/>
      <c r="H757" s="3"/>
      <c r="J757" s="226"/>
      <c r="K757" s="3"/>
      <c r="L757" s="3"/>
      <c r="O757" s="227"/>
      <c r="Q757" s="94"/>
      <c r="R757" s="94"/>
      <c r="S757" s="94"/>
      <c r="T757" s="94"/>
    </row>
    <row r="758" ht="15.75" customHeight="1">
      <c r="A758" s="204"/>
      <c r="B758" s="222"/>
      <c r="C758" s="223"/>
      <c r="D758" s="231"/>
      <c r="E758" s="3"/>
      <c r="F758" s="3"/>
      <c r="G758" s="3"/>
      <c r="H758" s="3"/>
      <c r="J758" s="226"/>
      <c r="K758" s="3"/>
      <c r="L758" s="3"/>
      <c r="O758" s="227"/>
      <c r="Q758" s="94"/>
      <c r="R758" s="94"/>
      <c r="S758" s="94"/>
      <c r="T758" s="94"/>
    </row>
    <row r="759" ht="15.75" customHeight="1">
      <c r="A759" s="204"/>
      <c r="B759" s="222"/>
      <c r="C759" s="223"/>
      <c r="D759" s="231"/>
      <c r="E759" s="3"/>
      <c r="F759" s="3"/>
      <c r="G759" s="3"/>
      <c r="H759" s="3"/>
      <c r="J759" s="226"/>
      <c r="K759" s="3"/>
      <c r="L759" s="3"/>
      <c r="O759" s="227"/>
      <c r="Q759" s="94"/>
      <c r="R759" s="94"/>
      <c r="S759" s="94"/>
      <c r="T759" s="94"/>
    </row>
    <row r="760" ht="15.75" customHeight="1">
      <c r="A760" s="204"/>
      <c r="B760" s="222"/>
      <c r="C760" s="223"/>
      <c r="D760" s="231"/>
      <c r="E760" s="3"/>
      <c r="F760" s="3"/>
      <c r="G760" s="3"/>
      <c r="H760" s="3"/>
      <c r="J760" s="226"/>
      <c r="K760" s="3"/>
      <c r="L760" s="3"/>
      <c r="O760" s="227"/>
      <c r="Q760" s="94"/>
      <c r="R760" s="94"/>
      <c r="S760" s="94"/>
      <c r="T760" s="94"/>
    </row>
    <row r="761" ht="15.75" customHeight="1">
      <c r="A761" s="204"/>
      <c r="B761" s="222"/>
      <c r="C761" s="223"/>
      <c r="D761" s="231"/>
      <c r="E761" s="3"/>
      <c r="F761" s="3"/>
      <c r="G761" s="3"/>
      <c r="H761" s="3"/>
      <c r="J761" s="226"/>
      <c r="K761" s="3"/>
      <c r="L761" s="3"/>
      <c r="O761" s="227"/>
      <c r="Q761" s="94"/>
      <c r="R761" s="94"/>
      <c r="S761" s="94"/>
      <c r="T761" s="94"/>
    </row>
    <row r="762" ht="15.75" customHeight="1">
      <c r="A762" s="204"/>
      <c r="B762" s="222"/>
      <c r="C762" s="223"/>
      <c r="D762" s="231"/>
      <c r="E762" s="3"/>
      <c r="F762" s="3"/>
      <c r="G762" s="3"/>
      <c r="H762" s="3"/>
      <c r="J762" s="226"/>
      <c r="K762" s="3"/>
      <c r="L762" s="3"/>
      <c r="O762" s="227"/>
      <c r="Q762" s="94"/>
      <c r="R762" s="94"/>
      <c r="S762" s="94"/>
      <c r="T762" s="94"/>
    </row>
    <row r="763" ht="15.75" customHeight="1">
      <c r="A763" s="204"/>
      <c r="B763" s="222"/>
      <c r="C763" s="223"/>
      <c r="D763" s="231"/>
      <c r="E763" s="3"/>
      <c r="F763" s="3"/>
      <c r="G763" s="3"/>
      <c r="H763" s="3"/>
      <c r="J763" s="226"/>
      <c r="K763" s="3"/>
      <c r="L763" s="3"/>
      <c r="O763" s="227"/>
      <c r="Q763" s="94"/>
      <c r="R763" s="94"/>
      <c r="S763" s="94"/>
      <c r="T763" s="94"/>
    </row>
    <row r="764" ht="15.75" customHeight="1">
      <c r="A764" s="204"/>
      <c r="B764" s="222"/>
      <c r="C764" s="223"/>
      <c r="D764" s="231"/>
      <c r="E764" s="3"/>
      <c r="F764" s="3"/>
      <c r="G764" s="3"/>
      <c r="H764" s="3"/>
      <c r="J764" s="226"/>
      <c r="K764" s="3"/>
      <c r="L764" s="3"/>
      <c r="O764" s="227"/>
      <c r="Q764" s="94"/>
      <c r="R764" s="94"/>
      <c r="S764" s="94"/>
      <c r="T764" s="94"/>
    </row>
    <row r="765" ht="15.75" customHeight="1">
      <c r="A765" s="204"/>
      <c r="B765" s="222"/>
      <c r="C765" s="223"/>
      <c r="D765" s="231"/>
      <c r="E765" s="3"/>
      <c r="F765" s="3"/>
      <c r="G765" s="3"/>
      <c r="H765" s="3"/>
      <c r="J765" s="226"/>
      <c r="K765" s="3"/>
      <c r="L765" s="3"/>
      <c r="O765" s="227"/>
      <c r="Q765" s="94"/>
      <c r="R765" s="94"/>
      <c r="S765" s="94"/>
      <c r="T765" s="94"/>
    </row>
    <row r="766" ht="15.75" customHeight="1">
      <c r="A766" s="204"/>
      <c r="B766" s="222"/>
      <c r="C766" s="223"/>
      <c r="D766" s="231"/>
      <c r="E766" s="3"/>
      <c r="F766" s="3"/>
      <c r="G766" s="3"/>
      <c r="H766" s="3"/>
      <c r="J766" s="226"/>
      <c r="K766" s="3"/>
      <c r="L766" s="3"/>
      <c r="O766" s="227"/>
      <c r="Q766" s="94"/>
      <c r="R766" s="94"/>
      <c r="S766" s="94"/>
      <c r="T766" s="94"/>
    </row>
    <row r="767" ht="15.75" customHeight="1">
      <c r="A767" s="204"/>
      <c r="B767" s="222"/>
      <c r="C767" s="223"/>
      <c r="D767" s="231"/>
      <c r="E767" s="3"/>
      <c r="F767" s="3"/>
      <c r="G767" s="3"/>
      <c r="H767" s="3"/>
      <c r="J767" s="226"/>
      <c r="K767" s="3"/>
      <c r="L767" s="3"/>
      <c r="O767" s="227"/>
      <c r="Q767" s="94"/>
      <c r="R767" s="94"/>
      <c r="S767" s="94"/>
      <c r="T767" s="94"/>
    </row>
    <row r="768" ht="15.75" customHeight="1">
      <c r="A768" s="204"/>
      <c r="B768" s="222"/>
      <c r="C768" s="223"/>
      <c r="D768" s="231"/>
      <c r="E768" s="3"/>
      <c r="F768" s="3"/>
      <c r="G768" s="3"/>
      <c r="H768" s="3"/>
      <c r="J768" s="226"/>
      <c r="K768" s="3"/>
      <c r="L768" s="3"/>
      <c r="O768" s="227"/>
      <c r="Q768" s="94"/>
      <c r="R768" s="94"/>
      <c r="S768" s="94"/>
      <c r="T768" s="94"/>
    </row>
    <row r="769" ht="15.75" customHeight="1">
      <c r="A769" s="204"/>
      <c r="B769" s="222"/>
      <c r="C769" s="223"/>
      <c r="D769" s="231"/>
      <c r="E769" s="3"/>
      <c r="F769" s="3"/>
      <c r="G769" s="3"/>
      <c r="H769" s="3"/>
      <c r="J769" s="226"/>
      <c r="K769" s="3"/>
      <c r="L769" s="3"/>
      <c r="O769" s="227"/>
      <c r="Q769" s="94"/>
      <c r="R769" s="94"/>
      <c r="S769" s="94"/>
      <c r="T769" s="94"/>
    </row>
    <row r="770" ht="15.75" customHeight="1">
      <c r="A770" s="204"/>
      <c r="B770" s="222"/>
      <c r="C770" s="223"/>
      <c r="D770" s="231"/>
      <c r="E770" s="3"/>
      <c r="F770" s="3"/>
      <c r="G770" s="3"/>
      <c r="H770" s="3"/>
      <c r="J770" s="226"/>
      <c r="K770" s="3"/>
      <c r="L770" s="3"/>
      <c r="O770" s="227"/>
      <c r="Q770" s="94"/>
      <c r="R770" s="94"/>
      <c r="S770" s="94"/>
      <c r="T770" s="94"/>
    </row>
    <row r="771" ht="15.75" customHeight="1">
      <c r="A771" s="204"/>
      <c r="B771" s="222"/>
      <c r="C771" s="223"/>
      <c r="D771" s="231"/>
      <c r="E771" s="3"/>
      <c r="F771" s="3"/>
      <c r="G771" s="3"/>
      <c r="H771" s="3"/>
      <c r="J771" s="226"/>
      <c r="K771" s="3"/>
      <c r="L771" s="3"/>
      <c r="O771" s="227"/>
      <c r="Q771" s="94"/>
      <c r="R771" s="94"/>
      <c r="S771" s="94"/>
      <c r="T771" s="94"/>
    </row>
    <row r="772" ht="15.75" customHeight="1">
      <c r="A772" s="204"/>
      <c r="B772" s="222"/>
      <c r="C772" s="223"/>
      <c r="D772" s="231"/>
      <c r="E772" s="3"/>
      <c r="F772" s="3"/>
      <c r="G772" s="3"/>
      <c r="H772" s="3"/>
      <c r="J772" s="226"/>
      <c r="K772" s="3"/>
      <c r="L772" s="3"/>
      <c r="O772" s="227"/>
      <c r="Q772" s="94"/>
      <c r="R772" s="94"/>
      <c r="S772" s="94"/>
      <c r="T772" s="94"/>
    </row>
    <row r="773" ht="15.75" customHeight="1">
      <c r="A773" s="204"/>
      <c r="B773" s="222"/>
      <c r="C773" s="223"/>
      <c r="D773" s="231"/>
      <c r="E773" s="3"/>
      <c r="F773" s="3"/>
      <c r="G773" s="3"/>
      <c r="H773" s="3"/>
      <c r="J773" s="226"/>
      <c r="K773" s="3"/>
      <c r="L773" s="3"/>
      <c r="O773" s="227"/>
      <c r="Q773" s="94"/>
      <c r="R773" s="94"/>
      <c r="S773" s="94"/>
      <c r="T773" s="94"/>
    </row>
    <row r="774" ht="15.75" customHeight="1">
      <c r="A774" s="204"/>
      <c r="B774" s="222"/>
      <c r="C774" s="223"/>
      <c r="D774" s="231"/>
      <c r="E774" s="3"/>
      <c r="F774" s="3"/>
      <c r="G774" s="3"/>
      <c r="H774" s="3"/>
      <c r="J774" s="226"/>
      <c r="K774" s="3"/>
      <c r="L774" s="3"/>
      <c r="O774" s="227"/>
      <c r="Q774" s="94"/>
      <c r="R774" s="94"/>
      <c r="S774" s="94"/>
      <c r="T774" s="94"/>
    </row>
    <row r="775" ht="15.75" customHeight="1">
      <c r="A775" s="204"/>
      <c r="B775" s="222"/>
      <c r="C775" s="223"/>
      <c r="D775" s="231"/>
      <c r="E775" s="3"/>
      <c r="F775" s="3"/>
      <c r="G775" s="3"/>
      <c r="H775" s="3"/>
      <c r="J775" s="226"/>
      <c r="K775" s="3"/>
      <c r="L775" s="3"/>
      <c r="O775" s="227"/>
      <c r="Q775" s="94"/>
      <c r="R775" s="94"/>
      <c r="S775" s="94"/>
      <c r="T775" s="94"/>
    </row>
    <row r="776" ht="15.75" customHeight="1">
      <c r="A776" s="204"/>
      <c r="B776" s="222"/>
      <c r="C776" s="223"/>
      <c r="D776" s="231"/>
      <c r="E776" s="3"/>
      <c r="F776" s="3"/>
      <c r="G776" s="3"/>
      <c r="H776" s="3"/>
      <c r="J776" s="226"/>
      <c r="K776" s="3"/>
      <c r="L776" s="3"/>
      <c r="O776" s="227"/>
      <c r="Q776" s="94"/>
      <c r="R776" s="94"/>
      <c r="S776" s="94"/>
      <c r="T776" s="94"/>
    </row>
    <row r="777" ht="15.75" customHeight="1">
      <c r="A777" s="204"/>
      <c r="B777" s="222"/>
      <c r="C777" s="223"/>
      <c r="D777" s="231"/>
      <c r="E777" s="3"/>
      <c r="F777" s="3"/>
      <c r="G777" s="3"/>
      <c r="H777" s="3"/>
      <c r="J777" s="226"/>
      <c r="K777" s="3"/>
      <c r="L777" s="3"/>
      <c r="O777" s="227"/>
      <c r="Q777" s="94"/>
      <c r="R777" s="94"/>
      <c r="S777" s="94"/>
      <c r="T777" s="94"/>
    </row>
    <row r="778" ht="15.75" customHeight="1">
      <c r="A778" s="204"/>
      <c r="B778" s="222"/>
      <c r="C778" s="223"/>
      <c r="D778" s="231"/>
      <c r="E778" s="3"/>
      <c r="F778" s="3"/>
      <c r="G778" s="3"/>
      <c r="H778" s="3"/>
      <c r="J778" s="226"/>
      <c r="K778" s="3"/>
      <c r="L778" s="3"/>
      <c r="O778" s="227"/>
      <c r="Q778" s="94"/>
      <c r="R778" s="94"/>
      <c r="S778" s="94"/>
      <c r="T778" s="94"/>
    </row>
    <row r="779" ht="15.75" customHeight="1">
      <c r="A779" s="204"/>
      <c r="B779" s="222"/>
      <c r="C779" s="223"/>
      <c r="D779" s="231"/>
      <c r="E779" s="3"/>
      <c r="F779" s="3"/>
      <c r="G779" s="3"/>
      <c r="H779" s="3"/>
      <c r="J779" s="226"/>
      <c r="K779" s="3"/>
      <c r="L779" s="3"/>
      <c r="O779" s="227"/>
      <c r="Q779" s="94"/>
      <c r="R779" s="94"/>
      <c r="S779" s="94"/>
      <c r="T779" s="94"/>
    </row>
    <row r="780" ht="15.75" customHeight="1">
      <c r="A780" s="204"/>
      <c r="B780" s="222"/>
      <c r="C780" s="223"/>
      <c r="D780" s="231"/>
      <c r="E780" s="3"/>
      <c r="F780" s="3"/>
      <c r="G780" s="3"/>
      <c r="H780" s="3"/>
      <c r="J780" s="226"/>
      <c r="K780" s="3"/>
      <c r="L780" s="3"/>
      <c r="O780" s="227"/>
      <c r="Q780" s="94"/>
      <c r="R780" s="94"/>
      <c r="S780" s="94"/>
      <c r="T780" s="94"/>
    </row>
    <row r="781" ht="15.75" customHeight="1">
      <c r="A781" s="204"/>
      <c r="B781" s="222"/>
      <c r="C781" s="223"/>
      <c r="D781" s="231"/>
      <c r="E781" s="3"/>
      <c r="F781" s="3"/>
      <c r="G781" s="3"/>
      <c r="H781" s="3"/>
      <c r="J781" s="226"/>
      <c r="K781" s="3"/>
      <c r="L781" s="3"/>
      <c r="O781" s="227"/>
      <c r="Q781" s="94"/>
      <c r="R781" s="94"/>
      <c r="S781" s="94"/>
      <c r="T781" s="94"/>
    </row>
    <row r="782" ht="15.75" customHeight="1">
      <c r="A782" s="204"/>
      <c r="B782" s="222"/>
      <c r="C782" s="223"/>
      <c r="D782" s="231"/>
      <c r="E782" s="3"/>
      <c r="F782" s="3"/>
      <c r="G782" s="3"/>
      <c r="H782" s="3"/>
      <c r="J782" s="226"/>
      <c r="K782" s="3"/>
      <c r="L782" s="3"/>
      <c r="O782" s="227"/>
      <c r="Q782" s="94"/>
      <c r="R782" s="94"/>
      <c r="S782" s="94"/>
      <c r="T782" s="94"/>
    </row>
    <row r="783" ht="15.75" customHeight="1">
      <c r="A783" s="204"/>
      <c r="B783" s="222"/>
      <c r="C783" s="223"/>
      <c r="D783" s="231"/>
      <c r="E783" s="3"/>
      <c r="F783" s="3"/>
      <c r="G783" s="3"/>
      <c r="H783" s="3"/>
      <c r="J783" s="226"/>
      <c r="K783" s="3"/>
      <c r="L783" s="3"/>
      <c r="O783" s="227"/>
      <c r="Q783" s="94"/>
      <c r="R783" s="94"/>
      <c r="S783" s="94"/>
      <c r="T783" s="94"/>
    </row>
    <row r="784" ht="15.75" customHeight="1">
      <c r="A784" s="204"/>
      <c r="B784" s="222"/>
      <c r="C784" s="223"/>
      <c r="D784" s="231"/>
      <c r="E784" s="3"/>
      <c r="F784" s="3"/>
      <c r="G784" s="3"/>
      <c r="H784" s="3"/>
      <c r="J784" s="226"/>
      <c r="K784" s="3"/>
      <c r="L784" s="3"/>
      <c r="O784" s="227"/>
      <c r="Q784" s="94"/>
      <c r="R784" s="94"/>
      <c r="S784" s="94"/>
      <c r="T784" s="94"/>
    </row>
    <row r="785" ht="15.75" customHeight="1">
      <c r="A785" s="204"/>
      <c r="B785" s="222"/>
      <c r="C785" s="223"/>
      <c r="D785" s="231"/>
      <c r="E785" s="3"/>
      <c r="F785" s="3"/>
      <c r="G785" s="3"/>
      <c r="H785" s="3"/>
      <c r="J785" s="226"/>
      <c r="K785" s="3"/>
      <c r="L785" s="3"/>
      <c r="O785" s="227"/>
      <c r="Q785" s="94"/>
      <c r="R785" s="94"/>
      <c r="S785" s="94"/>
      <c r="T785" s="94"/>
    </row>
    <row r="786" ht="15.75" customHeight="1">
      <c r="A786" s="204"/>
      <c r="B786" s="222"/>
      <c r="C786" s="223"/>
      <c r="D786" s="231"/>
      <c r="E786" s="3"/>
      <c r="F786" s="3"/>
      <c r="G786" s="3"/>
      <c r="H786" s="3"/>
      <c r="J786" s="226"/>
      <c r="K786" s="3"/>
      <c r="L786" s="3"/>
      <c r="O786" s="227"/>
      <c r="Q786" s="94"/>
      <c r="R786" s="94"/>
      <c r="S786" s="94"/>
      <c r="T786" s="94"/>
    </row>
    <row r="787" ht="15.75" customHeight="1">
      <c r="A787" s="204"/>
      <c r="B787" s="222"/>
      <c r="C787" s="223"/>
      <c r="D787" s="231"/>
      <c r="E787" s="3"/>
      <c r="F787" s="3"/>
      <c r="G787" s="3"/>
      <c r="H787" s="3"/>
      <c r="J787" s="226"/>
      <c r="K787" s="3"/>
      <c r="L787" s="3"/>
      <c r="O787" s="227"/>
      <c r="Q787" s="94"/>
      <c r="R787" s="94"/>
      <c r="S787" s="94"/>
      <c r="T787" s="94"/>
    </row>
    <row r="788" ht="15.75" customHeight="1">
      <c r="A788" s="204"/>
      <c r="B788" s="222"/>
      <c r="C788" s="223"/>
      <c r="D788" s="231"/>
      <c r="E788" s="3"/>
      <c r="F788" s="3"/>
      <c r="G788" s="3"/>
      <c r="H788" s="3"/>
      <c r="J788" s="226"/>
      <c r="K788" s="3"/>
      <c r="L788" s="3"/>
      <c r="O788" s="227"/>
      <c r="Q788" s="94"/>
      <c r="R788" s="94"/>
      <c r="S788" s="94"/>
      <c r="T788" s="94"/>
    </row>
    <row r="789" ht="15.75" customHeight="1">
      <c r="A789" s="204"/>
      <c r="B789" s="222"/>
      <c r="C789" s="223"/>
      <c r="D789" s="231"/>
      <c r="E789" s="3"/>
      <c r="F789" s="3"/>
      <c r="G789" s="3"/>
      <c r="H789" s="3"/>
      <c r="J789" s="226"/>
      <c r="K789" s="3"/>
      <c r="L789" s="3"/>
      <c r="O789" s="227"/>
      <c r="Q789" s="94"/>
      <c r="R789" s="94"/>
      <c r="S789" s="94"/>
      <c r="T789" s="94"/>
    </row>
    <row r="790" ht="15.75" customHeight="1">
      <c r="A790" s="204"/>
      <c r="B790" s="222"/>
      <c r="C790" s="223"/>
      <c r="D790" s="231"/>
      <c r="E790" s="3"/>
      <c r="F790" s="3"/>
      <c r="G790" s="3"/>
      <c r="H790" s="3"/>
      <c r="J790" s="226"/>
      <c r="K790" s="3"/>
      <c r="L790" s="3"/>
      <c r="O790" s="227"/>
      <c r="Q790" s="94"/>
      <c r="R790" s="94"/>
      <c r="S790" s="94"/>
      <c r="T790" s="94"/>
    </row>
    <row r="791" ht="15.75" customHeight="1">
      <c r="A791" s="204"/>
      <c r="B791" s="222"/>
      <c r="C791" s="223"/>
      <c r="D791" s="231"/>
      <c r="E791" s="3"/>
      <c r="F791" s="3"/>
      <c r="G791" s="3"/>
      <c r="H791" s="3"/>
      <c r="J791" s="226"/>
      <c r="K791" s="3"/>
      <c r="L791" s="3"/>
      <c r="O791" s="227"/>
      <c r="Q791" s="94"/>
      <c r="R791" s="94"/>
      <c r="S791" s="94"/>
      <c r="T791" s="94"/>
    </row>
    <row r="792" ht="15.75" customHeight="1">
      <c r="A792" s="204"/>
      <c r="B792" s="222"/>
      <c r="C792" s="223"/>
      <c r="D792" s="231"/>
      <c r="E792" s="3"/>
      <c r="F792" s="3"/>
      <c r="G792" s="3"/>
      <c r="H792" s="3"/>
      <c r="J792" s="226"/>
      <c r="K792" s="3"/>
      <c r="L792" s="3"/>
      <c r="O792" s="227"/>
      <c r="Q792" s="94"/>
      <c r="R792" s="94"/>
      <c r="S792" s="94"/>
      <c r="T792" s="94"/>
    </row>
    <row r="793" ht="15.75" customHeight="1">
      <c r="A793" s="204"/>
      <c r="B793" s="222"/>
      <c r="C793" s="223"/>
      <c r="D793" s="231"/>
      <c r="E793" s="3"/>
      <c r="F793" s="3"/>
      <c r="G793" s="3"/>
      <c r="H793" s="3"/>
      <c r="J793" s="226"/>
      <c r="K793" s="3"/>
      <c r="L793" s="3"/>
      <c r="O793" s="227"/>
      <c r="Q793" s="94"/>
      <c r="R793" s="94"/>
      <c r="S793" s="94"/>
      <c r="T793" s="94"/>
    </row>
    <row r="794" ht="15.75" customHeight="1">
      <c r="A794" s="204"/>
      <c r="B794" s="222"/>
      <c r="C794" s="223"/>
      <c r="D794" s="231"/>
      <c r="E794" s="3"/>
      <c r="F794" s="3"/>
      <c r="G794" s="3"/>
      <c r="H794" s="3"/>
      <c r="J794" s="226"/>
      <c r="K794" s="3"/>
      <c r="L794" s="3"/>
      <c r="O794" s="227"/>
      <c r="Q794" s="94"/>
      <c r="R794" s="94"/>
      <c r="S794" s="94"/>
      <c r="T794" s="94"/>
    </row>
    <row r="795" ht="15.75" customHeight="1">
      <c r="A795" s="204"/>
      <c r="B795" s="222"/>
      <c r="C795" s="223"/>
      <c r="D795" s="231"/>
      <c r="E795" s="3"/>
      <c r="F795" s="3"/>
      <c r="G795" s="3"/>
      <c r="H795" s="3"/>
      <c r="J795" s="226"/>
      <c r="K795" s="3"/>
      <c r="L795" s="3"/>
      <c r="O795" s="227"/>
      <c r="Q795" s="94"/>
      <c r="R795" s="94"/>
      <c r="S795" s="94"/>
      <c r="T795" s="94"/>
    </row>
    <row r="796" ht="15.75" customHeight="1">
      <c r="A796" s="204"/>
      <c r="B796" s="222"/>
      <c r="C796" s="223"/>
      <c r="D796" s="231"/>
      <c r="E796" s="3"/>
      <c r="F796" s="3"/>
      <c r="G796" s="3"/>
      <c r="H796" s="3"/>
      <c r="J796" s="226"/>
      <c r="K796" s="3"/>
      <c r="L796" s="3"/>
      <c r="O796" s="227"/>
      <c r="Q796" s="94"/>
      <c r="R796" s="94"/>
      <c r="S796" s="94"/>
      <c r="T796" s="94"/>
    </row>
    <row r="797" ht="15.75" customHeight="1">
      <c r="A797" s="204"/>
      <c r="B797" s="222"/>
      <c r="C797" s="223"/>
      <c r="D797" s="231"/>
      <c r="E797" s="3"/>
      <c r="F797" s="3"/>
      <c r="G797" s="3"/>
      <c r="H797" s="3"/>
      <c r="J797" s="226"/>
      <c r="K797" s="3"/>
      <c r="L797" s="3"/>
      <c r="O797" s="227"/>
      <c r="Q797" s="94"/>
      <c r="R797" s="94"/>
      <c r="S797" s="94"/>
      <c r="T797" s="94"/>
    </row>
    <row r="798" ht="15.75" customHeight="1">
      <c r="A798" s="204"/>
      <c r="B798" s="222"/>
      <c r="C798" s="223"/>
      <c r="D798" s="231"/>
      <c r="E798" s="3"/>
      <c r="F798" s="3"/>
      <c r="G798" s="3"/>
      <c r="H798" s="3"/>
      <c r="J798" s="226"/>
      <c r="K798" s="3"/>
      <c r="L798" s="3"/>
      <c r="O798" s="227"/>
      <c r="Q798" s="94"/>
      <c r="R798" s="94"/>
      <c r="S798" s="94"/>
      <c r="T798" s="94"/>
    </row>
    <row r="799" ht="15.75" customHeight="1">
      <c r="A799" s="204"/>
      <c r="B799" s="222"/>
      <c r="C799" s="223"/>
      <c r="D799" s="231"/>
      <c r="E799" s="3"/>
      <c r="F799" s="3"/>
      <c r="G799" s="3"/>
      <c r="H799" s="3"/>
      <c r="J799" s="226"/>
      <c r="K799" s="3"/>
      <c r="L799" s="3"/>
      <c r="O799" s="227"/>
      <c r="Q799" s="94"/>
      <c r="R799" s="94"/>
      <c r="S799" s="94"/>
      <c r="T799" s="94"/>
    </row>
    <row r="800" ht="15.75" customHeight="1">
      <c r="A800" s="204"/>
      <c r="B800" s="222"/>
      <c r="C800" s="223"/>
      <c r="D800" s="231"/>
      <c r="E800" s="3"/>
      <c r="F800" s="3"/>
      <c r="G800" s="3"/>
      <c r="H800" s="3"/>
      <c r="J800" s="226"/>
      <c r="K800" s="3"/>
      <c r="L800" s="3"/>
      <c r="O800" s="227"/>
      <c r="Q800" s="94"/>
      <c r="R800" s="94"/>
      <c r="S800" s="94"/>
      <c r="T800" s="94"/>
    </row>
    <row r="801" ht="15.75" customHeight="1">
      <c r="A801" s="204"/>
      <c r="B801" s="222"/>
      <c r="C801" s="223"/>
      <c r="D801" s="231"/>
      <c r="E801" s="3"/>
      <c r="F801" s="3"/>
      <c r="G801" s="3"/>
      <c r="H801" s="3"/>
      <c r="J801" s="226"/>
      <c r="K801" s="3"/>
      <c r="L801" s="3"/>
      <c r="O801" s="227"/>
      <c r="Q801" s="94"/>
      <c r="R801" s="94"/>
      <c r="S801" s="94"/>
      <c r="T801" s="94"/>
    </row>
    <row r="802" ht="15.75" customHeight="1">
      <c r="A802" s="204"/>
      <c r="B802" s="222"/>
      <c r="C802" s="223"/>
      <c r="D802" s="231"/>
      <c r="E802" s="3"/>
      <c r="F802" s="3"/>
      <c r="G802" s="3"/>
      <c r="H802" s="3"/>
      <c r="J802" s="226"/>
      <c r="K802" s="3"/>
      <c r="L802" s="3"/>
      <c r="O802" s="227"/>
      <c r="Q802" s="94"/>
      <c r="R802" s="94"/>
      <c r="S802" s="94"/>
      <c r="T802" s="94"/>
    </row>
    <row r="803" ht="15.75" customHeight="1">
      <c r="A803" s="204"/>
      <c r="B803" s="222"/>
      <c r="C803" s="223"/>
      <c r="D803" s="231"/>
      <c r="E803" s="3"/>
      <c r="F803" s="3"/>
      <c r="G803" s="3"/>
      <c r="H803" s="3"/>
      <c r="J803" s="226"/>
      <c r="K803" s="3"/>
      <c r="L803" s="3"/>
      <c r="O803" s="227"/>
      <c r="Q803" s="94"/>
      <c r="R803" s="94"/>
      <c r="S803" s="94"/>
      <c r="T803" s="94"/>
    </row>
    <row r="804" ht="15.75" customHeight="1">
      <c r="A804" s="204"/>
      <c r="B804" s="222"/>
      <c r="C804" s="223"/>
      <c r="D804" s="231"/>
      <c r="E804" s="3"/>
      <c r="F804" s="3"/>
      <c r="G804" s="3"/>
      <c r="H804" s="3"/>
      <c r="J804" s="226"/>
      <c r="K804" s="3"/>
      <c r="L804" s="3"/>
      <c r="O804" s="227"/>
      <c r="Q804" s="94"/>
      <c r="R804" s="94"/>
      <c r="S804" s="94"/>
      <c r="T804" s="94"/>
    </row>
    <row r="805" ht="15.75" customHeight="1">
      <c r="A805" s="204"/>
      <c r="B805" s="222"/>
      <c r="C805" s="223"/>
      <c r="D805" s="231"/>
      <c r="E805" s="3"/>
      <c r="F805" s="3"/>
      <c r="G805" s="3"/>
      <c r="H805" s="3"/>
      <c r="J805" s="226"/>
      <c r="K805" s="3"/>
      <c r="L805" s="3"/>
      <c r="O805" s="227"/>
      <c r="Q805" s="94"/>
      <c r="R805" s="94"/>
      <c r="S805" s="94"/>
      <c r="T805" s="94"/>
    </row>
    <row r="806" ht="15.75" customHeight="1">
      <c r="A806" s="204"/>
      <c r="B806" s="222"/>
      <c r="C806" s="223"/>
      <c r="D806" s="231"/>
      <c r="E806" s="3"/>
      <c r="F806" s="3"/>
      <c r="G806" s="3"/>
      <c r="H806" s="3"/>
      <c r="J806" s="226"/>
      <c r="K806" s="3"/>
      <c r="L806" s="3"/>
      <c r="O806" s="227"/>
      <c r="Q806" s="94"/>
      <c r="R806" s="94"/>
      <c r="S806" s="94"/>
      <c r="T806" s="94"/>
    </row>
    <row r="807" ht="15.75" customHeight="1">
      <c r="A807" s="204"/>
      <c r="B807" s="222"/>
      <c r="C807" s="223"/>
      <c r="D807" s="231"/>
      <c r="E807" s="3"/>
      <c r="F807" s="3"/>
      <c r="G807" s="3"/>
      <c r="H807" s="3"/>
      <c r="J807" s="226"/>
      <c r="K807" s="3"/>
      <c r="L807" s="3"/>
      <c r="O807" s="227"/>
      <c r="Q807" s="94"/>
      <c r="R807" s="94"/>
      <c r="S807" s="94"/>
      <c r="T807" s="94"/>
    </row>
    <row r="808" ht="15.75" customHeight="1">
      <c r="A808" s="204"/>
      <c r="B808" s="222"/>
      <c r="C808" s="223"/>
      <c r="D808" s="231"/>
      <c r="E808" s="3"/>
      <c r="F808" s="3"/>
      <c r="G808" s="3"/>
      <c r="H808" s="3"/>
      <c r="J808" s="226"/>
      <c r="K808" s="3"/>
      <c r="L808" s="3"/>
      <c r="O808" s="227"/>
      <c r="Q808" s="94"/>
      <c r="R808" s="94"/>
      <c r="S808" s="94"/>
      <c r="T808" s="94"/>
    </row>
    <row r="809" ht="15.75" customHeight="1">
      <c r="A809" s="204"/>
      <c r="B809" s="222"/>
      <c r="C809" s="223"/>
      <c r="D809" s="231"/>
      <c r="E809" s="3"/>
      <c r="F809" s="3"/>
      <c r="G809" s="3"/>
      <c r="H809" s="3"/>
      <c r="J809" s="226"/>
      <c r="K809" s="3"/>
      <c r="L809" s="3"/>
      <c r="O809" s="227"/>
      <c r="Q809" s="94"/>
      <c r="R809" s="94"/>
      <c r="S809" s="94"/>
      <c r="T809" s="94"/>
    </row>
    <row r="810" ht="15.75" customHeight="1">
      <c r="A810" s="204"/>
      <c r="B810" s="222"/>
      <c r="C810" s="223"/>
      <c r="D810" s="231"/>
      <c r="E810" s="3"/>
      <c r="F810" s="3"/>
      <c r="G810" s="3"/>
      <c r="H810" s="3"/>
      <c r="J810" s="226"/>
      <c r="K810" s="3"/>
      <c r="L810" s="3"/>
      <c r="O810" s="227"/>
      <c r="Q810" s="94"/>
      <c r="R810" s="94"/>
      <c r="S810" s="94"/>
      <c r="T810" s="94"/>
    </row>
    <row r="811" ht="15.75" customHeight="1">
      <c r="A811" s="204"/>
      <c r="B811" s="222"/>
      <c r="C811" s="223"/>
      <c r="D811" s="231"/>
      <c r="E811" s="3"/>
      <c r="F811" s="3"/>
      <c r="G811" s="3"/>
      <c r="H811" s="3"/>
      <c r="J811" s="226"/>
      <c r="K811" s="3"/>
      <c r="L811" s="3"/>
      <c r="O811" s="227"/>
      <c r="Q811" s="94"/>
      <c r="R811" s="94"/>
      <c r="S811" s="94"/>
      <c r="T811" s="94"/>
    </row>
    <row r="812" ht="15.75" customHeight="1">
      <c r="A812" s="204"/>
      <c r="B812" s="222"/>
      <c r="C812" s="223"/>
      <c r="D812" s="231"/>
      <c r="E812" s="3"/>
      <c r="F812" s="3"/>
      <c r="G812" s="3"/>
      <c r="H812" s="3"/>
      <c r="J812" s="226"/>
      <c r="K812" s="3"/>
      <c r="L812" s="3"/>
      <c r="O812" s="227"/>
      <c r="Q812" s="94"/>
      <c r="R812" s="94"/>
      <c r="S812" s="94"/>
      <c r="T812" s="94"/>
    </row>
    <row r="813" ht="15.75" customHeight="1">
      <c r="A813" s="204"/>
      <c r="B813" s="222"/>
      <c r="C813" s="223"/>
      <c r="D813" s="231"/>
      <c r="E813" s="3"/>
      <c r="F813" s="3"/>
      <c r="G813" s="3"/>
      <c r="H813" s="3"/>
      <c r="J813" s="226"/>
      <c r="K813" s="3"/>
      <c r="L813" s="3"/>
      <c r="O813" s="227"/>
      <c r="Q813" s="94"/>
      <c r="R813" s="94"/>
      <c r="S813" s="94"/>
      <c r="T813" s="94"/>
    </row>
    <row r="814" ht="15.75" customHeight="1">
      <c r="A814" s="204"/>
      <c r="B814" s="222"/>
      <c r="C814" s="223"/>
      <c r="D814" s="231"/>
      <c r="E814" s="3"/>
      <c r="F814" s="3"/>
      <c r="G814" s="3"/>
      <c r="H814" s="3"/>
      <c r="J814" s="226"/>
      <c r="K814" s="3"/>
      <c r="L814" s="3"/>
      <c r="O814" s="227"/>
      <c r="Q814" s="94"/>
      <c r="R814" s="94"/>
      <c r="S814" s="94"/>
      <c r="T814" s="94"/>
    </row>
    <row r="815" ht="15.75" customHeight="1">
      <c r="A815" s="204"/>
      <c r="B815" s="222"/>
      <c r="C815" s="223"/>
      <c r="D815" s="231"/>
      <c r="E815" s="3"/>
      <c r="F815" s="3"/>
      <c r="G815" s="3"/>
      <c r="H815" s="3"/>
      <c r="J815" s="226"/>
      <c r="K815" s="3"/>
      <c r="L815" s="3"/>
      <c r="O815" s="227"/>
      <c r="Q815" s="94"/>
      <c r="R815" s="94"/>
      <c r="S815" s="94"/>
      <c r="T815" s="94"/>
    </row>
    <row r="816" ht="15.75" customHeight="1">
      <c r="A816" s="204"/>
      <c r="B816" s="222"/>
      <c r="C816" s="223"/>
      <c r="D816" s="231"/>
      <c r="E816" s="3"/>
      <c r="F816" s="3"/>
      <c r="G816" s="3"/>
      <c r="H816" s="3"/>
      <c r="J816" s="226"/>
      <c r="K816" s="3"/>
      <c r="L816" s="3"/>
      <c r="O816" s="227"/>
      <c r="Q816" s="94"/>
      <c r="R816" s="94"/>
      <c r="S816" s="94"/>
      <c r="T816" s="94"/>
    </row>
    <row r="817" ht="15.75" customHeight="1">
      <c r="A817" s="204"/>
      <c r="B817" s="222"/>
      <c r="C817" s="223"/>
      <c r="D817" s="231"/>
      <c r="E817" s="3"/>
      <c r="F817" s="3"/>
      <c r="G817" s="3"/>
      <c r="H817" s="3"/>
      <c r="J817" s="226"/>
      <c r="K817" s="3"/>
      <c r="L817" s="3"/>
      <c r="O817" s="227"/>
      <c r="Q817" s="94"/>
      <c r="R817" s="94"/>
      <c r="S817" s="94"/>
      <c r="T817" s="94"/>
    </row>
    <row r="818" ht="15.75" customHeight="1">
      <c r="A818" s="204"/>
      <c r="B818" s="222"/>
      <c r="C818" s="223"/>
      <c r="D818" s="231"/>
      <c r="E818" s="3"/>
      <c r="F818" s="3"/>
      <c r="G818" s="3"/>
      <c r="H818" s="3"/>
      <c r="J818" s="226"/>
      <c r="K818" s="3"/>
      <c r="L818" s="3"/>
      <c r="O818" s="227"/>
      <c r="Q818" s="94"/>
      <c r="R818" s="94"/>
      <c r="S818" s="94"/>
      <c r="T818" s="94"/>
    </row>
    <row r="819" ht="15.75" customHeight="1">
      <c r="A819" s="204"/>
      <c r="B819" s="222"/>
      <c r="C819" s="223"/>
      <c r="D819" s="231"/>
      <c r="E819" s="3"/>
      <c r="F819" s="3"/>
      <c r="G819" s="3"/>
      <c r="H819" s="3"/>
      <c r="J819" s="226"/>
      <c r="K819" s="3"/>
      <c r="L819" s="3"/>
      <c r="O819" s="227"/>
      <c r="Q819" s="94"/>
      <c r="R819" s="94"/>
      <c r="S819" s="94"/>
      <c r="T819" s="94"/>
    </row>
    <row r="820" ht="15.75" customHeight="1">
      <c r="A820" s="204"/>
      <c r="B820" s="222"/>
      <c r="C820" s="223"/>
      <c r="D820" s="231"/>
      <c r="E820" s="3"/>
      <c r="F820" s="3"/>
      <c r="G820" s="3"/>
      <c r="H820" s="3"/>
      <c r="J820" s="226"/>
      <c r="K820" s="3"/>
      <c r="L820" s="3"/>
      <c r="O820" s="227"/>
      <c r="Q820" s="94"/>
      <c r="R820" s="94"/>
      <c r="S820" s="94"/>
      <c r="T820" s="94"/>
    </row>
    <row r="821" ht="15.75" customHeight="1">
      <c r="A821" s="204"/>
      <c r="B821" s="222"/>
      <c r="C821" s="223"/>
      <c r="D821" s="231"/>
      <c r="E821" s="3"/>
      <c r="F821" s="3"/>
      <c r="G821" s="3"/>
      <c r="H821" s="3"/>
      <c r="J821" s="226"/>
      <c r="K821" s="3"/>
      <c r="L821" s="3"/>
      <c r="O821" s="227"/>
      <c r="Q821" s="94"/>
      <c r="R821" s="94"/>
      <c r="S821" s="94"/>
      <c r="T821" s="94"/>
    </row>
    <row r="822" ht="15.75" customHeight="1">
      <c r="A822" s="204"/>
      <c r="B822" s="222"/>
      <c r="C822" s="223"/>
      <c r="D822" s="231"/>
      <c r="E822" s="3"/>
      <c r="F822" s="3"/>
      <c r="G822" s="3"/>
      <c r="H822" s="3"/>
      <c r="J822" s="226"/>
      <c r="K822" s="3"/>
      <c r="L822" s="3"/>
      <c r="O822" s="227"/>
      <c r="Q822" s="94"/>
      <c r="R822" s="94"/>
      <c r="S822" s="94"/>
      <c r="T822" s="94"/>
    </row>
    <row r="823" ht="15.75" customHeight="1">
      <c r="A823" s="204"/>
      <c r="B823" s="222"/>
      <c r="C823" s="223"/>
      <c r="D823" s="231"/>
      <c r="E823" s="3"/>
      <c r="F823" s="3"/>
      <c r="G823" s="3"/>
      <c r="H823" s="3"/>
      <c r="J823" s="226"/>
      <c r="K823" s="3"/>
      <c r="L823" s="3"/>
      <c r="O823" s="227"/>
      <c r="Q823" s="94"/>
      <c r="R823" s="94"/>
      <c r="S823" s="94"/>
      <c r="T823" s="94"/>
    </row>
    <row r="824" ht="15.75" customHeight="1">
      <c r="A824" s="204"/>
      <c r="B824" s="222"/>
      <c r="C824" s="223"/>
      <c r="D824" s="231"/>
      <c r="E824" s="3"/>
      <c r="F824" s="3"/>
      <c r="G824" s="3"/>
      <c r="H824" s="3"/>
      <c r="J824" s="226"/>
      <c r="K824" s="3"/>
      <c r="L824" s="3"/>
      <c r="O824" s="227"/>
      <c r="Q824" s="94"/>
      <c r="R824" s="94"/>
      <c r="S824" s="94"/>
      <c r="T824" s="94"/>
    </row>
    <row r="825" ht="15.75" customHeight="1">
      <c r="A825" s="204"/>
      <c r="B825" s="222"/>
      <c r="C825" s="223"/>
      <c r="D825" s="231"/>
      <c r="E825" s="3"/>
      <c r="F825" s="3"/>
      <c r="G825" s="3"/>
      <c r="H825" s="3"/>
      <c r="J825" s="226"/>
      <c r="K825" s="3"/>
      <c r="L825" s="3"/>
      <c r="O825" s="227"/>
      <c r="Q825" s="94"/>
      <c r="R825" s="94"/>
      <c r="S825" s="94"/>
      <c r="T825" s="94"/>
    </row>
    <row r="826" ht="15.75" customHeight="1">
      <c r="A826" s="204"/>
      <c r="B826" s="222"/>
      <c r="C826" s="223"/>
      <c r="D826" s="231"/>
      <c r="E826" s="3"/>
      <c r="F826" s="3"/>
      <c r="G826" s="3"/>
      <c r="H826" s="3"/>
      <c r="J826" s="226"/>
      <c r="K826" s="3"/>
      <c r="L826" s="3"/>
      <c r="O826" s="227"/>
      <c r="Q826" s="94"/>
      <c r="R826" s="94"/>
      <c r="S826" s="94"/>
      <c r="T826" s="94"/>
    </row>
    <row r="827" ht="15.75" customHeight="1">
      <c r="A827" s="204"/>
      <c r="B827" s="222"/>
      <c r="C827" s="223"/>
      <c r="D827" s="231"/>
      <c r="E827" s="3"/>
      <c r="F827" s="3"/>
      <c r="G827" s="3"/>
      <c r="H827" s="3"/>
      <c r="J827" s="226"/>
      <c r="K827" s="3"/>
      <c r="L827" s="3"/>
      <c r="O827" s="227"/>
      <c r="Q827" s="94"/>
      <c r="R827" s="94"/>
      <c r="S827" s="94"/>
      <c r="T827" s="94"/>
    </row>
    <row r="828" ht="15.75" customHeight="1">
      <c r="A828" s="204"/>
      <c r="B828" s="222"/>
      <c r="C828" s="223"/>
      <c r="D828" s="231"/>
      <c r="E828" s="3"/>
      <c r="F828" s="3"/>
      <c r="G828" s="3"/>
      <c r="H828" s="3"/>
      <c r="J828" s="226"/>
      <c r="K828" s="3"/>
      <c r="L828" s="3"/>
      <c r="O828" s="227"/>
      <c r="Q828" s="94"/>
      <c r="R828" s="94"/>
      <c r="S828" s="94"/>
      <c r="T828" s="94"/>
    </row>
    <row r="829" ht="15.75" customHeight="1">
      <c r="A829" s="204"/>
      <c r="B829" s="222"/>
      <c r="C829" s="223"/>
      <c r="D829" s="231"/>
      <c r="E829" s="3"/>
      <c r="F829" s="3"/>
      <c r="G829" s="3"/>
      <c r="H829" s="3"/>
      <c r="J829" s="226"/>
      <c r="K829" s="3"/>
      <c r="L829" s="3"/>
      <c r="O829" s="227"/>
      <c r="Q829" s="94"/>
      <c r="R829" s="94"/>
      <c r="S829" s="94"/>
      <c r="T829" s="94"/>
    </row>
    <row r="830" ht="15.75" customHeight="1">
      <c r="A830" s="204"/>
      <c r="B830" s="222"/>
      <c r="C830" s="223"/>
      <c r="D830" s="231"/>
      <c r="E830" s="3"/>
      <c r="F830" s="3"/>
      <c r="G830" s="3"/>
      <c r="H830" s="3"/>
      <c r="J830" s="226"/>
      <c r="K830" s="3"/>
      <c r="L830" s="3"/>
      <c r="O830" s="227"/>
      <c r="Q830" s="94"/>
      <c r="R830" s="94"/>
      <c r="S830" s="94"/>
      <c r="T830" s="94"/>
    </row>
    <row r="831" ht="15.75" customHeight="1">
      <c r="A831" s="204"/>
      <c r="B831" s="222"/>
      <c r="C831" s="223"/>
      <c r="D831" s="231"/>
      <c r="E831" s="3"/>
      <c r="F831" s="3"/>
      <c r="G831" s="3"/>
      <c r="H831" s="3"/>
      <c r="J831" s="226"/>
      <c r="K831" s="3"/>
      <c r="L831" s="3"/>
      <c r="O831" s="227"/>
      <c r="Q831" s="94"/>
      <c r="R831" s="94"/>
      <c r="S831" s="94"/>
      <c r="T831" s="94"/>
    </row>
    <row r="832" ht="15.75" customHeight="1">
      <c r="A832" s="204"/>
      <c r="B832" s="222"/>
      <c r="C832" s="223"/>
      <c r="D832" s="231"/>
      <c r="E832" s="3"/>
      <c r="F832" s="3"/>
      <c r="G832" s="3"/>
      <c r="H832" s="3"/>
      <c r="J832" s="226"/>
      <c r="K832" s="3"/>
      <c r="L832" s="3"/>
      <c r="O832" s="227"/>
      <c r="Q832" s="94"/>
      <c r="R832" s="94"/>
      <c r="S832" s="94"/>
      <c r="T832" s="94"/>
    </row>
    <row r="833" ht="15.75" customHeight="1">
      <c r="A833" s="204"/>
      <c r="B833" s="222"/>
      <c r="C833" s="223"/>
      <c r="D833" s="231"/>
      <c r="E833" s="3"/>
      <c r="F833" s="3"/>
      <c r="G833" s="3"/>
      <c r="H833" s="3"/>
      <c r="J833" s="226"/>
      <c r="K833" s="3"/>
      <c r="L833" s="3"/>
      <c r="O833" s="227"/>
      <c r="Q833" s="94"/>
      <c r="R833" s="94"/>
      <c r="S833" s="94"/>
      <c r="T833" s="94"/>
    </row>
    <row r="834" ht="15.75" customHeight="1">
      <c r="A834" s="204"/>
      <c r="B834" s="222"/>
      <c r="C834" s="223"/>
      <c r="D834" s="231"/>
      <c r="E834" s="3"/>
      <c r="F834" s="3"/>
      <c r="G834" s="3"/>
      <c r="H834" s="3"/>
      <c r="J834" s="226"/>
      <c r="K834" s="3"/>
      <c r="L834" s="3"/>
      <c r="O834" s="227"/>
      <c r="Q834" s="94"/>
      <c r="R834" s="94"/>
      <c r="S834" s="94"/>
      <c r="T834" s="94"/>
    </row>
    <row r="835" ht="15.75" customHeight="1">
      <c r="A835" s="204"/>
      <c r="B835" s="222"/>
      <c r="C835" s="223"/>
      <c r="D835" s="231"/>
      <c r="E835" s="3"/>
      <c r="F835" s="3"/>
      <c r="G835" s="3"/>
      <c r="H835" s="3"/>
      <c r="J835" s="226"/>
      <c r="K835" s="3"/>
      <c r="L835" s="3"/>
      <c r="O835" s="227"/>
      <c r="Q835" s="94"/>
      <c r="R835" s="94"/>
      <c r="S835" s="94"/>
      <c r="T835" s="94"/>
    </row>
    <row r="836" ht="15.75" customHeight="1">
      <c r="A836" s="204"/>
      <c r="B836" s="222"/>
      <c r="C836" s="223"/>
      <c r="D836" s="231"/>
      <c r="E836" s="3"/>
      <c r="F836" s="3"/>
      <c r="G836" s="3"/>
      <c r="H836" s="3"/>
      <c r="J836" s="226"/>
      <c r="K836" s="3"/>
      <c r="L836" s="3"/>
      <c r="O836" s="227"/>
      <c r="Q836" s="94"/>
      <c r="R836" s="94"/>
      <c r="S836" s="94"/>
      <c r="T836" s="94"/>
    </row>
    <row r="837" ht="15.75" customHeight="1">
      <c r="A837" s="204"/>
      <c r="B837" s="222"/>
      <c r="C837" s="223"/>
      <c r="D837" s="231"/>
      <c r="E837" s="3"/>
      <c r="F837" s="3"/>
      <c r="G837" s="3"/>
      <c r="H837" s="3"/>
      <c r="J837" s="226"/>
      <c r="K837" s="3"/>
      <c r="L837" s="3"/>
      <c r="O837" s="227"/>
      <c r="Q837" s="94"/>
      <c r="R837" s="94"/>
      <c r="S837" s="94"/>
      <c r="T837" s="94"/>
    </row>
    <row r="838" ht="15.75" customHeight="1">
      <c r="A838" s="204"/>
      <c r="B838" s="222"/>
      <c r="C838" s="223"/>
      <c r="D838" s="231"/>
      <c r="E838" s="3"/>
      <c r="F838" s="3"/>
      <c r="G838" s="3"/>
      <c r="H838" s="3"/>
      <c r="J838" s="226"/>
      <c r="K838" s="3"/>
      <c r="L838" s="3"/>
      <c r="O838" s="227"/>
      <c r="Q838" s="94"/>
      <c r="R838" s="94"/>
      <c r="S838" s="94"/>
      <c r="T838" s="94"/>
    </row>
    <row r="839" ht="15.75" customHeight="1">
      <c r="A839" s="204"/>
      <c r="B839" s="222"/>
      <c r="C839" s="223"/>
      <c r="D839" s="231"/>
      <c r="E839" s="3"/>
      <c r="F839" s="3"/>
      <c r="G839" s="3"/>
      <c r="H839" s="3"/>
      <c r="J839" s="226"/>
      <c r="K839" s="3"/>
      <c r="L839" s="3"/>
      <c r="O839" s="227"/>
      <c r="Q839" s="94"/>
      <c r="R839" s="94"/>
      <c r="S839" s="94"/>
      <c r="T839" s="94"/>
    </row>
    <row r="840" ht="15.75" customHeight="1">
      <c r="A840" s="204"/>
      <c r="B840" s="222"/>
      <c r="C840" s="223"/>
      <c r="D840" s="231"/>
      <c r="E840" s="3"/>
      <c r="F840" s="3"/>
      <c r="G840" s="3"/>
      <c r="H840" s="3"/>
      <c r="J840" s="226"/>
      <c r="K840" s="3"/>
      <c r="L840" s="3"/>
      <c r="O840" s="227"/>
      <c r="Q840" s="94"/>
      <c r="R840" s="94"/>
      <c r="S840" s="94"/>
      <c r="T840" s="94"/>
    </row>
    <row r="841" ht="15.75" customHeight="1">
      <c r="A841" s="204"/>
      <c r="B841" s="222"/>
      <c r="C841" s="223"/>
      <c r="D841" s="231"/>
      <c r="E841" s="3"/>
      <c r="F841" s="3"/>
      <c r="G841" s="3"/>
      <c r="H841" s="3"/>
      <c r="J841" s="226"/>
      <c r="K841" s="3"/>
      <c r="L841" s="3"/>
      <c r="O841" s="227"/>
      <c r="Q841" s="94"/>
      <c r="R841" s="94"/>
      <c r="S841" s="94"/>
      <c r="T841" s="94"/>
    </row>
    <row r="842" ht="15.75" customHeight="1">
      <c r="A842" s="204"/>
      <c r="B842" s="222"/>
      <c r="C842" s="223"/>
      <c r="D842" s="231"/>
      <c r="E842" s="3"/>
      <c r="F842" s="3"/>
      <c r="G842" s="3"/>
      <c r="H842" s="3"/>
      <c r="J842" s="226"/>
      <c r="K842" s="3"/>
      <c r="L842" s="3"/>
      <c r="O842" s="227"/>
      <c r="Q842" s="94"/>
      <c r="R842" s="94"/>
      <c r="S842" s="94"/>
      <c r="T842" s="94"/>
    </row>
    <row r="843" ht="15.75" customHeight="1">
      <c r="A843" s="204"/>
      <c r="B843" s="222"/>
      <c r="C843" s="223"/>
      <c r="D843" s="231"/>
      <c r="E843" s="3"/>
      <c r="F843" s="3"/>
      <c r="G843" s="3"/>
      <c r="H843" s="3"/>
      <c r="J843" s="226"/>
      <c r="K843" s="3"/>
      <c r="L843" s="3"/>
      <c r="O843" s="227"/>
      <c r="Q843" s="94"/>
      <c r="R843" s="94"/>
      <c r="S843" s="94"/>
      <c r="T843" s="94"/>
    </row>
    <row r="844" ht="15.75" customHeight="1">
      <c r="A844" s="204"/>
      <c r="B844" s="222"/>
      <c r="C844" s="223"/>
      <c r="D844" s="231"/>
      <c r="E844" s="3"/>
      <c r="F844" s="3"/>
      <c r="G844" s="3"/>
      <c r="H844" s="3"/>
      <c r="J844" s="226"/>
      <c r="K844" s="3"/>
      <c r="L844" s="3"/>
      <c r="O844" s="227"/>
      <c r="Q844" s="94"/>
      <c r="R844" s="94"/>
      <c r="S844" s="94"/>
      <c r="T844" s="94"/>
    </row>
    <row r="845" ht="15.75" customHeight="1">
      <c r="A845" s="204"/>
      <c r="B845" s="222"/>
      <c r="C845" s="223"/>
      <c r="D845" s="231"/>
      <c r="E845" s="3"/>
      <c r="F845" s="3"/>
      <c r="G845" s="3"/>
      <c r="H845" s="3"/>
      <c r="J845" s="226"/>
      <c r="K845" s="3"/>
      <c r="L845" s="3"/>
      <c r="O845" s="227"/>
      <c r="Q845" s="94"/>
      <c r="R845" s="94"/>
      <c r="S845" s="94"/>
      <c r="T845" s="94"/>
    </row>
    <row r="846" ht="15.75" customHeight="1">
      <c r="A846" s="204"/>
      <c r="B846" s="222"/>
      <c r="C846" s="223"/>
      <c r="D846" s="231"/>
      <c r="E846" s="3"/>
      <c r="F846" s="3"/>
      <c r="G846" s="3"/>
      <c r="H846" s="3"/>
      <c r="J846" s="226"/>
      <c r="K846" s="3"/>
      <c r="L846" s="3"/>
      <c r="O846" s="227"/>
      <c r="Q846" s="94"/>
      <c r="R846" s="94"/>
      <c r="S846" s="94"/>
      <c r="T846" s="94"/>
    </row>
    <row r="847" ht="15.75" customHeight="1">
      <c r="A847" s="204"/>
      <c r="B847" s="222"/>
      <c r="C847" s="223"/>
      <c r="D847" s="231"/>
      <c r="E847" s="3"/>
      <c r="F847" s="3"/>
      <c r="G847" s="3"/>
      <c r="H847" s="3"/>
      <c r="J847" s="226"/>
      <c r="K847" s="3"/>
      <c r="L847" s="3"/>
      <c r="O847" s="227"/>
      <c r="Q847" s="94"/>
      <c r="R847" s="94"/>
      <c r="S847" s="94"/>
      <c r="T847" s="94"/>
    </row>
    <row r="848" ht="15.75" customHeight="1">
      <c r="A848" s="204"/>
      <c r="B848" s="222"/>
      <c r="C848" s="223"/>
      <c r="D848" s="231"/>
      <c r="E848" s="3"/>
      <c r="F848" s="3"/>
      <c r="G848" s="3"/>
      <c r="H848" s="3"/>
      <c r="J848" s="226"/>
      <c r="K848" s="3"/>
      <c r="L848" s="3"/>
      <c r="O848" s="227"/>
      <c r="Q848" s="94"/>
      <c r="R848" s="94"/>
      <c r="S848" s="94"/>
      <c r="T848" s="94"/>
    </row>
    <row r="849" ht="15.75" customHeight="1">
      <c r="A849" s="204"/>
      <c r="B849" s="222"/>
      <c r="C849" s="223"/>
      <c r="D849" s="231"/>
      <c r="E849" s="3"/>
      <c r="F849" s="3"/>
      <c r="G849" s="3"/>
      <c r="H849" s="3"/>
      <c r="J849" s="226"/>
      <c r="K849" s="3"/>
      <c r="L849" s="3"/>
      <c r="O849" s="227"/>
      <c r="Q849" s="94"/>
      <c r="R849" s="94"/>
      <c r="S849" s="94"/>
      <c r="T849" s="94"/>
    </row>
    <row r="850" ht="15.75" customHeight="1">
      <c r="A850" s="204"/>
      <c r="B850" s="222"/>
      <c r="C850" s="223"/>
      <c r="D850" s="231"/>
      <c r="E850" s="3"/>
      <c r="F850" s="3"/>
      <c r="G850" s="3"/>
      <c r="H850" s="3"/>
      <c r="J850" s="226"/>
      <c r="K850" s="3"/>
      <c r="L850" s="3"/>
      <c r="O850" s="227"/>
      <c r="Q850" s="94"/>
      <c r="R850" s="94"/>
      <c r="S850" s="94"/>
      <c r="T850" s="94"/>
    </row>
    <row r="851" ht="15.75" customHeight="1">
      <c r="A851" s="204"/>
      <c r="B851" s="222"/>
      <c r="C851" s="223"/>
      <c r="D851" s="231"/>
      <c r="E851" s="3"/>
      <c r="F851" s="3"/>
      <c r="G851" s="3"/>
      <c r="H851" s="3"/>
      <c r="J851" s="226"/>
      <c r="K851" s="3"/>
      <c r="L851" s="3"/>
      <c r="O851" s="227"/>
      <c r="Q851" s="94"/>
      <c r="R851" s="94"/>
      <c r="S851" s="94"/>
      <c r="T851" s="94"/>
    </row>
    <row r="852" ht="15.75" customHeight="1">
      <c r="A852" s="204"/>
      <c r="B852" s="222"/>
      <c r="C852" s="223"/>
      <c r="D852" s="231"/>
      <c r="E852" s="3"/>
      <c r="F852" s="3"/>
      <c r="G852" s="3"/>
      <c r="H852" s="3"/>
      <c r="J852" s="226"/>
      <c r="K852" s="3"/>
      <c r="L852" s="3"/>
      <c r="O852" s="227"/>
      <c r="Q852" s="94"/>
      <c r="R852" s="94"/>
      <c r="S852" s="94"/>
      <c r="T852" s="94"/>
    </row>
    <row r="853" ht="15.75" customHeight="1">
      <c r="A853" s="204"/>
      <c r="B853" s="222"/>
      <c r="C853" s="223"/>
      <c r="D853" s="231"/>
      <c r="E853" s="3"/>
      <c r="F853" s="3"/>
      <c r="G853" s="3"/>
      <c r="H853" s="3"/>
      <c r="J853" s="226"/>
      <c r="K853" s="3"/>
      <c r="L853" s="3"/>
      <c r="O853" s="227"/>
      <c r="Q853" s="94"/>
      <c r="R853" s="94"/>
      <c r="S853" s="94"/>
      <c r="T853" s="94"/>
    </row>
    <row r="854" ht="15.75" customHeight="1">
      <c r="A854" s="204"/>
      <c r="B854" s="222"/>
      <c r="C854" s="223"/>
      <c r="D854" s="231"/>
      <c r="E854" s="3"/>
      <c r="F854" s="3"/>
      <c r="G854" s="3"/>
      <c r="H854" s="3"/>
      <c r="J854" s="226"/>
      <c r="K854" s="3"/>
      <c r="L854" s="3"/>
      <c r="O854" s="227"/>
      <c r="Q854" s="94"/>
      <c r="R854" s="94"/>
      <c r="S854" s="94"/>
      <c r="T854" s="94"/>
    </row>
    <row r="855" ht="15.75" customHeight="1">
      <c r="A855" s="204"/>
      <c r="B855" s="222"/>
      <c r="C855" s="223"/>
      <c r="D855" s="231"/>
      <c r="E855" s="3"/>
      <c r="F855" s="3"/>
      <c r="G855" s="3"/>
      <c r="H855" s="3"/>
      <c r="J855" s="226"/>
      <c r="K855" s="3"/>
      <c r="L855" s="3"/>
      <c r="O855" s="227"/>
      <c r="Q855" s="94"/>
      <c r="R855" s="94"/>
      <c r="S855" s="94"/>
      <c r="T855" s="94"/>
    </row>
    <row r="856" ht="15.75" customHeight="1">
      <c r="A856" s="204"/>
      <c r="B856" s="222"/>
      <c r="C856" s="223"/>
      <c r="D856" s="231"/>
      <c r="E856" s="3"/>
      <c r="F856" s="3"/>
      <c r="G856" s="3"/>
      <c r="H856" s="3"/>
      <c r="J856" s="226"/>
      <c r="K856" s="3"/>
      <c r="L856" s="3"/>
      <c r="O856" s="227"/>
      <c r="Q856" s="94"/>
      <c r="R856" s="94"/>
      <c r="S856" s="94"/>
      <c r="T856" s="94"/>
    </row>
    <row r="857" ht="15.75" customHeight="1">
      <c r="A857" s="204"/>
      <c r="B857" s="222"/>
      <c r="C857" s="223"/>
      <c r="D857" s="231"/>
      <c r="E857" s="3"/>
      <c r="F857" s="3"/>
      <c r="G857" s="3"/>
      <c r="H857" s="3"/>
      <c r="J857" s="226"/>
      <c r="K857" s="3"/>
      <c r="L857" s="3"/>
      <c r="O857" s="227"/>
      <c r="Q857" s="94"/>
      <c r="R857" s="94"/>
      <c r="S857" s="94"/>
      <c r="T857" s="94"/>
    </row>
    <row r="858" ht="15.75" customHeight="1">
      <c r="A858" s="204"/>
      <c r="B858" s="222"/>
      <c r="C858" s="223"/>
      <c r="D858" s="231"/>
      <c r="E858" s="3"/>
      <c r="F858" s="3"/>
      <c r="G858" s="3"/>
      <c r="H858" s="3"/>
      <c r="J858" s="226"/>
      <c r="K858" s="3"/>
      <c r="L858" s="3"/>
      <c r="O858" s="227"/>
      <c r="Q858" s="94"/>
      <c r="R858" s="94"/>
      <c r="S858" s="94"/>
      <c r="T858" s="94"/>
    </row>
    <row r="859" ht="15.75" customHeight="1">
      <c r="A859" s="204"/>
      <c r="B859" s="222"/>
      <c r="C859" s="223"/>
      <c r="D859" s="231"/>
      <c r="E859" s="3"/>
      <c r="F859" s="3"/>
      <c r="G859" s="3"/>
      <c r="H859" s="3"/>
      <c r="J859" s="226"/>
      <c r="K859" s="3"/>
      <c r="L859" s="3"/>
      <c r="O859" s="227"/>
      <c r="Q859" s="94"/>
      <c r="R859" s="94"/>
      <c r="S859" s="94"/>
      <c r="T859" s="94"/>
    </row>
    <row r="860" ht="15.75" customHeight="1">
      <c r="A860" s="204"/>
      <c r="B860" s="222"/>
      <c r="C860" s="223"/>
      <c r="D860" s="231"/>
      <c r="E860" s="3"/>
      <c r="F860" s="3"/>
      <c r="G860" s="3"/>
      <c r="H860" s="3"/>
      <c r="J860" s="226"/>
      <c r="K860" s="3"/>
      <c r="L860" s="3"/>
      <c r="O860" s="227"/>
      <c r="Q860" s="94"/>
      <c r="R860" s="94"/>
      <c r="S860" s="94"/>
      <c r="T860" s="94"/>
    </row>
    <row r="861" ht="15.75" customHeight="1">
      <c r="A861" s="204"/>
      <c r="B861" s="222"/>
      <c r="C861" s="223"/>
      <c r="D861" s="231"/>
      <c r="E861" s="3"/>
      <c r="F861" s="3"/>
      <c r="G861" s="3"/>
      <c r="H861" s="3"/>
      <c r="J861" s="226"/>
      <c r="K861" s="3"/>
      <c r="L861" s="3"/>
      <c r="O861" s="227"/>
      <c r="Q861" s="94"/>
      <c r="R861" s="94"/>
      <c r="S861" s="94"/>
      <c r="T861" s="94"/>
    </row>
    <row r="862" ht="15.75" customHeight="1">
      <c r="A862" s="204"/>
      <c r="B862" s="222"/>
      <c r="C862" s="223"/>
      <c r="D862" s="231"/>
      <c r="E862" s="3"/>
      <c r="F862" s="3"/>
      <c r="G862" s="3"/>
      <c r="H862" s="3"/>
      <c r="J862" s="226"/>
      <c r="K862" s="3"/>
      <c r="L862" s="3"/>
      <c r="O862" s="227"/>
      <c r="Q862" s="94"/>
      <c r="R862" s="94"/>
      <c r="S862" s="94"/>
      <c r="T862" s="94"/>
    </row>
    <row r="863" ht="15.75" customHeight="1">
      <c r="A863" s="204"/>
      <c r="B863" s="222"/>
      <c r="C863" s="223"/>
      <c r="D863" s="231"/>
      <c r="E863" s="3"/>
      <c r="F863" s="3"/>
      <c r="G863" s="3"/>
      <c r="H863" s="3"/>
      <c r="J863" s="226"/>
      <c r="K863" s="3"/>
      <c r="L863" s="3"/>
      <c r="O863" s="227"/>
      <c r="Q863" s="94"/>
      <c r="R863" s="94"/>
      <c r="S863" s="94"/>
      <c r="T863" s="94"/>
    </row>
    <row r="864" ht="15.75" customHeight="1">
      <c r="A864" s="204"/>
      <c r="B864" s="222"/>
      <c r="C864" s="223"/>
      <c r="D864" s="231"/>
      <c r="E864" s="3"/>
      <c r="F864" s="3"/>
      <c r="G864" s="3"/>
      <c r="H864" s="3"/>
      <c r="J864" s="226"/>
      <c r="K864" s="3"/>
      <c r="L864" s="3"/>
      <c r="O864" s="227"/>
      <c r="Q864" s="94"/>
      <c r="R864" s="94"/>
      <c r="S864" s="94"/>
      <c r="T864" s="94"/>
    </row>
    <row r="865" ht="15.75" customHeight="1">
      <c r="A865" s="204"/>
      <c r="B865" s="222"/>
      <c r="C865" s="223"/>
      <c r="D865" s="231"/>
      <c r="E865" s="3"/>
      <c r="F865" s="3"/>
      <c r="G865" s="3"/>
      <c r="H865" s="3"/>
      <c r="J865" s="226"/>
      <c r="K865" s="3"/>
      <c r="L865" s="3"/>
      <c r="O865" s="227"/>
      <c r="Q865" s="94"/>
      <c r="R865" s="94"/>
      <c r="S865" s="94"/>
      <c r="T865" s="94"/>
    </row>
    <row r="866" ht="15.75" customHeight="1">
      <c r="A866" s="204"/>
      <c r="B866" s="222"/>
      <c r="C866" s="223"/>
      <c r="D866" s="231"/>
      <c r="E866" s="3"/>
      <c r="F866" s="3"/>
      <c r="G866" s="3"/>
      <c r="H866" s="3"/>
      <c r="J866" s="226"/>
      <c r="K866" s="3"/>
      <c r="L866" s="3"/>
      <c r="O866" s="227"/>
      <c r="Q866" s="94"/>
      <c r="R866" s="94"/>
      <c r="S866" s="94"/>
      <c r="T866" s="94"/>
    </row>
    <row r="867" ht="15.75" customHeight="1">
      <c r="A867" s="204"/>
      <c r="B867" s="222"/>
      <c r="C867" s="223"/>
      <c r="D867" s="231"/>
      <c r="E867" s="3"/>
      <c r="F867" s="3"/>
      <c r="G867" s="3"/>
      <c r="H867" s="3"/>
      <c r="J867" s="226"/>
      <c r="K867" s="3"/>
      <c r="L867" s="3"/>
      <c r="O867" s="227"/>
      <c r="Q867" s="94"/>
      <c r="R867" s="94"/>
      <c r="S867" s="94"/>
      <c r="T867" s="94"/>
    </row>
    <row r="868" ht="15.75" customHeight="1">
      <c r="A868" s="204"/>
      <c r="B868" s="222"/>
      <c r="C868" s="223"/>
      <c r="D868" s="231"/>
      <c r="E868" s="3"/>
      <c r="F868" s="3"/>
      <c r="G868" s="3"/>
      <c r="H868" s="3"/>
      <c r="J868" s="226"/>
      <c r="K868" s="3"/>
      <c r="L868" s="3"/>
      <c r="O868" s="227"/>
      <c r="Q868" s="94"/>
      <c r="R868" s="94"/>
      <c r="S868" s="94"/>
      <c r="T868" s="94"/>
    </row>
    <row r="869" ht="15.75" customHeight="1">
      <c r="A869" s="204"/>
      <c r="B869" s="222"/>
      <c r="C869" s="223"/>
      <c r="D869" s="231"/>
      <c r="E869" s="3"/>
      <c r="F869" s="3"/>
      <c r="G869" s="3"/>
      <c r="H869" s="3"/>
      <c r="J869" s="226"/>
      <c r="K869" s="3"/>
      <c r="L869" s="3"/>
      <c r="O869" s="227"/>
      <c r="Q869" s="94"/>
      <c r="R869" s="94"/>
      <c r="S869" s="94"/>
      <c r="T869" s="94"/>
    </row>
    <row r="870" ht="15.75" customHeight="1">
      <c r="A870" s="204"/>
      <c r="B870" s="222"/>
      <c r="C870" s="223"/>
      <c r="D870" s="231"/>
      <c r="E870" s="3"/>
      <c r="F870" s="3"/>
      <c r="G870" s="3"/>
      <c r="H870" s="3"/>
      <c r="J870" s="226"/>
      <c r="K870" s="3"/>
      <c r="L870" s="3"/>
      <c r="O870" s="227"/>
      <c r="Q870" s="94"/>
      <c r="R870" s="94"/>
      <c r="S870" s="94"/>
      <c r="T870" s="94"/>
    </row>
    <row r="871" ht="15.75" customHeight="1">
      <c r="A871" s="204"/>
      <c r="B871" s="222"/>
      <c r="C871" s="223"/>
      <c r="D871" s="231"/>
      <c r="E871" s="3"/>
      <c r="F871" s="3"/>
      <c r="G871" s="3"/>
      <c r="H871" s="3"/>
      <c r="J871" s="226"/>
      <c r="K871" s="3"/>
      <c r="L871" s="3"/>
      <c r="O871" s="227"/>
      <c r="Q871" s="94"/>
      <c r="R871" s="94"/>
      <c r="S871" s="94"/>
      <c r="T871" s="94"/>
    </row>
    <row r="872" ht="15.75" customHeight="1">
      <c r="A872" s="204"/>
      <c r="B872" s="222"/>
      <c r="C872" s="223"/>
      <c r="D872" s="231"/>
      <c r="E872" s="3"/>
      <c r="F872" s="3"/>
      <c r="G872" s="3"/>
      <c r="H872" s="3"/>
      <c r="J872" s="226"/>
      <c r="K872" s="3"/>
      <c r="L872" s="3"/>
      <c r="O872" s="227"/>
      <c r="Q872" s="94"/>
      <c r="R872" s="94"/>
      <c r="S872" s="94"/>
      <c r="T872" s="94"/>
    </row>
    <row r="873" ht="15.75" customHeight="1">
      <c r="A873" s="204"/>
      <c r="B873" s="222"/>
      <c r="C873" s="223"/>
      <c r="D873" s="231"/>
      <c r="E873" s="3"/>
      <c r="F873" s="3"/>
      <c r="G873" s="3"/>
      <c r="H873" s="3"/>
      <c r="J873" s="226"/>
      <c r="K873" s="3"/>
      <c r="L873" s="3"/>
      <c r="O873" s="227"/>
      <c r="Q873" s="94"/>
      <c r="R873" s="94"/>
      <c r="S873" s="94"/>
      <c r="T873" s="94"/>
    </row>
    <row r="874" ht="15.75" customHeight="1">
      <c r="A874" s="204"/>
      <c r="B874" s="222"/>
      <c r="C874" s="223"/>
      <c r="D874" s="231"/>
      <c r="E874" s="3"/>
      <c r="F874" s="3"/>
      <c r="G874" s="3"/>
      <c r="H874" s="3"/>
      <c r="J874" s="226"/>
      <c r="K874" s="3"/>
      <c r="L874" s="3"/>
      <c r="O874" s="227"/>
      <c r="Q874" s="94"/>
      <c r="R874" s="94"/>
      <c r="S874" s="94"/>
      <c r="T874" s="94"/>
    </row>
    <row r="875" ht="15.75" customHeight="1">
      <c r="A875" s="204"/>
      <c r="B875" s="222"/>
      <c r="C875" s="223"/>
      <c r="D875" s="231"/>
      <c r="E875" s="3"/>
      <c r="F875" s="3"/>
      <c r="G875" s="3"/>
      <c r="H875" s="3"/>
      <c r="J875" s="226"/>
      <c r="K875" s="3"/>
      <c r="L875" s="3"/>
      <c r="O875" s="227"/>
      <c r="Q875" s="94"/>
      <c r="R875" s="94"/>
      <c r="S875" s="94"/>
      <c r="T875" s="94"/>
    </row>
    <row r="876" ht="15.75" customHeight="1">
      <c r="A876" s="204"/>
      <c r="B876" s="222"/>
      <c r="C876" s="223"/>
      <c r="D876" s="231"/>
      <c r="E876" s="3"/>
      <c r="F876" s="3"/>
      <c r="G876" s="3"/>
      <c r="H876" s="3"/>
      <c r="J876" s="226"/>
      <c r="K876" s="3"/>
      <c r="L876" s="3"/>
      <c r="O876" s="227"/>
      <c r="Q876" s="94"/>
      <c r="R876" s="94"/>
      <c r="S876" s="94"/>
      <c r="T876" s="94"/>
    </row>
    <row r="877" ht="15.75" customHeight="1">
      <c r="A877" s="204"/>
      <c r="B877" s="222"/>
      <c r="C877" s="223"/>
      <c r="D877" s="231"/>
      <c r="E877" s="3"/>
      <c r="F877" s="3"/>
      <c r="G877" s="3"/>
      <c r="H877" s="3"/>
      <c r="J877" s="226"/>
      <c r="K877" s="3"/>
      <c r="L877" s="3"/>
      <c r="O877" s="227"/>
      <c r="Q877" s="94"/>
      <c r="R877" s="94"/>
      <c r="S877" s="94"/>
      <c r="T877" s="94"/>
    </row>
    <row r="878" ht="15.75" customHeight="1">
      <c r="A878" s="204"/>
      <c r="B878" s="222"/>
      <c r="C878" s="223"/>
      <c r="D878" s="231"/>
      <c r="E878" s="3"/>
      <c r="F878" s="3"/>
      <c r="G878" s="3"/>
      <c r="H878" s="3"/>
      <c r="J878" s="226"/>
      <c r="K878" s="3"/>
      <c r="L878" s="3"/>
      <c r="O878" s="227"/>
      <c r="Q878" s="94"/>
      <c r="R878" s="94"/>
      <c r="S878" s="94"/>
      <c r="T878" s="94"/>
    </row>
    <row r="879" ht="15.75" customHeight="1">
      <c r="A879" s="204"/>
      <c r="B879" s="222"/>
      <c r="C879" s="223"/>
      <c r="D879" s="231"/>
      <c r="E879" s="3"/>
      <c r="F879" s="3"/>
      <c r="G879" s="3"/>
      <c r="H879" s="3"/>
      <c r="J879" s="226"/>
      <c r="K879" s="3"/>
      <c r="L879" s="3"/>
      <c r="O879" s="227"/>
      <c r="Q879" s="94"/>
      <c r="R879" s="94"/>
      <c r="S879" s="94"/>
      <c r="T879" s="94"/>
    </row>
    <row r="880" ht="15.75" customHeight="1">
      <c r="A880" s="204"/>
      <c r="B880" s="222"/>
      <c r="C880" s="223"/>
      <c r="D880" s="231"/>
      <c r="E880" s="3"/>
      <c r="F880" s="3"/>
      <c r="G880" s="3"/>
      <c r="H880" s="3"/>
      <c r="J880" s="226"/>
      <c r="K880" s="3"/>
      <c r="L880" s="3"/>
      <c r="O880" s="227"/>
      <c r="Q880" s="94"/>
      <c r="R880" s="94"/>
      <c r="S880" s="94"/>
      <c r="T880" s="94"/>
    </row>
    <row r="881" ht="15.75" customHeight="1">
      <c r="A881" s="204"/>
      <c r="B881" s="222"/>
      <c r="C881" s="223"/>
      <c r="D881" s="231"/>
      <c r="E881" s="3"/>
      <c r="F881" s="3"/>
      <c r="G881" s="3"/>
      <c r="H881" s="3"/>
      <c r="J881" s="226"/>
      <c r="K881" s="3"/>
      <c r="L881" s="3"/>
      <c r="O881" s="227"/>
      <c r="Q881" s="94"/>
      <c r="R881" s="94"/>
      <c r="S881" s="94"/>
      <c r="T881" s="94"/>
    </row>
    <row r="882" ht="15.75" customHeight="1">
      <c r="A882" s="204"/>
      <c r="B882" s="222"/>
      <c r="C882" s="223"/>
      <c r="D882" s="231"/>
      <c r="E882" s="3"/>
      <c r="F882" s="3"/>
      <c r="G882" s="3"/>
      <c r="H882" s="3"/>
      <c r="J882" s="226"/>
      <c r="K882" s="3"/>
      <c r="L882" s="3"/>
      <c r="O882" s="227"/>
      <c r="Q882" s="94"/>
      <c r="R882" s="94"/>
      <c r="S882" s="94"/>
      <c r="T882" s="94"/>
    </row>
    <row r="883" ht="15.75" customHeight="1">
      <c r="A883" s="204"/>
      <c r="B883" s="222"/>
      <c r="C883" s="223"/>
      <c r="D883" s="231"/>
      <c r="E883" s="3"/>
      <c r="F883" s="3"/>
      <c r="G883" s="3"/>
      <c r="H883" s="3"/>
      <c r="J883" s="226"/>
      <c r="K883" s="3"/>
      <c r="L883" s="3"/>
      <c r="O883" s="227"/>
      <c r="Q883" s="94"/>
      <c r="R883" s="94"/>
      <c r="S883" s="94"/>
      <c r="T883" s="94"/>
    </row>
    <row r="884" ht="15.75" customHeight="1">
      <c r="A884" s="204"/>
      <c r="B884" s="222"/>
      <c r="C884" s="223"/>
      <c r="D884" s="231"/>
      <c r="E884" s="3"/>
      <c r="F884" s="3"/>
      <c r="G884" s="3"/>
      <c r="H884" s="3"/>
      <c r="J884" s="226"/>
      <c r="K884" s="3"/>
      <c r="L884" s="3"/>
      <c r="O884" s="227"/>
      <c r="Q884" s="94"/>
      <c r="R884" s="94"/>
      <c r="S884" s="94"/>
      <c r="T884" s="94"/>
    </row>
    <row r="885" ht="15.75" customHeight="1">
      <c r="A885" s="204"/>
      <c r="B885" s="222"/>
      <c r="C885" s="223"/>
      <c r="D885" s="231"/>
      <c r="E885" s="3"/>
      <c r="F885" s="3"/>
      <c r="G885" s="3"/>
      <c r="H885" s="3"/>
      <c r="J885" s="226"/>
      <c r="K885" s="3"/>
      <c r="L885" s="3"/>
      <c r="O885" s="227"/>
      <c r="Q885" s="94"/>
      <c r="R885" s="94"/>
      <c r="S885" s="94"/>
      <c r="T885" s="94"/>
    </row>
    <row r="886" ht="15.75" customHeight="1">
      <c r="A886" s="204"/>
      <c r="B886" s="222"/>
      <c r="C886" s="223"/>
      <c r="D886" s="231"/>
      <c r="E886" s="3"/>
      <c r="F886" s="3"/>
      <c r="G886" s="3"/>
      <c r="H886" s="3"/>
      <c r="J886" s="226"/>
      <c r="K886" s="3"/>
      <c r="L886" s="3"/>
      <c r="O886" s="227"/>
      <c r="Q886" s="94"/>
      <c r="R886" s="94"/>
      <c r="S886" s="94"/>
      <c r="T886" s="94"/>
    </row>
    <row r="887" ht="15.75" customHeight="1">
      <c r="A887" s="204"/>
      <c r="B887" s="222"/>
      <c r="C887" s="223"/>
      <c r="D887" s="231"/>
      <c r="E887" s="3"/>
      <c r="F887" s="3"/>
      <c r="G887" s="3"/>
      <c r="H887" s="3"/>
      <c r="J887" s="226"/>
      <c r="K887" s="3"/>
      <c r="L887" s="3"/>
      <c r="O887" s="227"/>
      <c r="Q887" s="94"/>
      <c r="R887" s="94"/>
      <c r="S887" s="94"/>
      <c r="T887" s="94"/>
    </row>
    <row r="888" ht="15.75" customHeight="1">
      <c r="A888" s="204"/>
      <c r="B888" s="222"/>
      <c r="C888" s="223"/>
      <c r="D888" s="231"/>
      <c r="E888" s="3"/>
      <c r="F888" s="3"/>
      <c r="G888" s="3"/>
      <c r="H888" s="3"/>
      <c r="J888" s="226"/>
      <c r="K888" s="3"/>
      <c r="L888" s="3"/>
      <c r="O888" s="227"/>
      <c r="Q888" s="94"/>
      <c r="R888" s="94"/>
      <c r="S888" s="94"/>
      <c r="T888" s="94"/>
    </row>
    <row r="889" ht="15.75" customHeight="1">
      <c r="A889" s="204"/>
      <c r="B889" s="222"/>
      <c r="C889" s="223"/>
      <c r="D889" s="231"/>
      <c r="E889" s="3"/>
      <c r="F889" s="3"/>
      <c r="G889" s="3"/>
      <c r="H889" s="3"/>
      <c r="J889" s="226"/>
      <c r="K889" s="3"/>
      <c r="L889" s="3"/>
      <c r="O889" s="227"/>
      <c r="Q889" s="94"/>
      <c r="R889" s="94"/>
      <c r="S889" s="94"/>
      <c r="T889" s="94"/>
    </row>
    <row r="890" ht="15.75" customHeight="1">
      <c r="A890" s="204"/>
      <c r="B890" s="222"/>
      <c r="C890" s="223"/>
      <c r="D890" s="231"/>
      <c r="E890" s="3"/>
      <c r="F890" s="3"/>
      <c r="G890" s="3"/>
      <c r="H890" s="3"/>
      <c r="J890" s="226"/>
      <c r="K890" s="3"/>
      <c r="L890" s="3"/>
      <c r="O890" s="227"/>
      <c r="Q890" s="94"/>
      <c r="R890" s="94"/>
      <c r="S890" s="94"/>
      <c r="T890" s="94"/>
    </row>
    <row r="891" ht="15.75" customHeight="1">
      <c r="A891" s="204"/>
      <c r="B891" s="222"/>
      <c r="C891" s="223"/>
      <c r="D891" s="231"/>
      <c r="E891" s="3"/>
      <c r="F891" s="3"/>
      <c r="G891" s="3"/>
      <c r="H891" s="3"/>
      <c r="J891" s="226"/>
      <c r="K891" s="3"/>
      <c r="L891" s="3"/>
      <c r="O891" s="227"/>
      <c r="Q891" s="94"/>
      <c r="R891" s="94"/>
      <c r="S891" s="94"/>
      <c r="T891" s="94"/>
    </row>
    <row r="892" ht="15.75" customHeight="1">
      <c r="A892" s="204"/>
      <c r="B892" s="222"/>
      <c r="C892" s="223"/>
      <c r="D892" s="231"/>
      <c r="E892" s="3"/>
      <c r="F892" s="3"/>
      <c r="G892" s="3"/>
      <c r="H892" s="3"/>
      <c r="J892" s="226"/>
      <c r="K892" s="3"/>
      <c r="L892" s="3"/>
      <c r="O892" s="227"/>
      <c r="Q892" s="94"/>
      <c r="R892" s="94"/>
      <c r="S892" s="94"/>
      <c r="T892" s="94"/>
    </row>
    <row r="893" ht="15.75" customHeight="1">
      <c r="A893" s="204"/>
      <c r="B893" s="222"/>
      <c r="C893" s="223"/>
      <c r="D893" s="231"/>
      <c r="E893" s="3"/>
      <c r="F893" s="3"/>
      <c r="G893" s="3"/>
      <c r="H893" s="3"/>
      <c r="J893" s="226"/>
      <c r="K893" s="3"/>
      <c r="L893" s="3"/>
      <c r="O893" s="227"/>
      <c r="Q893" s="94"/>
      <c r="R893" s="94"/>
      <c r="S893" s="94"/>
      <c r="T893" s="94"/>
    </row>
    <row r="894" ht="15.75" customHeight="1">
      <c r="A894" s="204"/>
      <c r="B894" s="222"/>
      <c r="C894" s="223"/>
      <c r="D894" s="231"/>
      <c r="E894" s="3"/>
      <c r="F894" s="3"/>
      <c r="G894" s="3"/>
      <c r="H894" s="3"/>
      <c r="J894" s="226"/>
      <c r="K894" s="3"/>
      <c r="L894" s="3"/>
      <c r="O894" s="227"/>
      <c r="Q894" s="94"/>
      <c r="R894" s="94"/>
      <c r="S894" s="94"/>
      <c r="T894" s="94"/>
    </row>
    <row r="895" ht="15.75" customHeight="1">
      <c r="A895" s="204"/>
      <c r="B895" s="222"/>
      <c r="C895" s="223"/>
      <c r="D895" s="231"/>
      <c r="E895" s="3"/>
      <c r="F895" s="3"/>
      <c r="G895" s="3"/>
      <c r="H895" s="3"/>
      <c r="J895" s="226"/>
      <c r="K895" s="3"/>
      <c r="L895" s="3"/>
      <c r="O895" s="227"/>
      <c r="Q895" s="94"/>
      <c r="R895" s="94"/>
      <c r="S895" s="94"/>
      <c r="T895" s="94"/>
    </row>
    <row r="896" ht="15.75" customHeight="1">
      <c r="A896" s="204"/>
      <c r="B896" s="222"/>
      <c r="C896" s="223"/>
      <c r="D896" s="231"/>
      <c r="E896" s="3"/>
      <c r="F896" s="3"/>
      <c r="G896" s="3"/>
      <c r="H896" s="3"/>
      <c r="J896" s="226"/>
      <c r="K896" s="3"/>
      <c r="L896" s="3"/>
      <c r="O896" s="227"/>
      <c r="Q896" s="94"/>
      <c r="R896" s="94"/>
      <c r="S896" s="94"/>
      <c r="T896" s="94"/>
    </row>
    <row r="897" ht="15.75" customHeight="1">
      <c r="A897" s="204"/>
      <c r="B897" s="222"/>
      <c r="C897" s="223"/>
      <c r="D897" s="231"/>
      <c r="E897" s="3"/>
      <c r="F897" s="3"/>
      <c r="G897" s="3"/>
      <c r="H897" s="3"/>
      <c r="J897" s="226"/>
      <c r="K897" s="3"/>
      <c r="L897" s="3"/>
      <c r="O897" s="227"/>
      <c r="Q897" s="94"/>
      <c r="R897" s="94"/>
      <c r="S897" s="94"/>
      <c r="T897" s="94"/>
    </row>
    <row r="898" ht="15.75" customHeight="1">
      <c r="A898" s="204"/>
      <c r="B898" s="222"/>
      <c r="C898" s="223"/>
      <c r="D898" s="231"/>
      <c r="E898" s="3"/>
      <c r="F898" s="3"/>
      <c r="G898" s="3"/>
      <c r="H898" s="3"/>
      <c r="J898" s="226"/>
      <c r="K898" s="3"/>
      <c r="L898" s="3"/>
      <c r="O898" s="227"/>
      <c r="Q898" s="94"/>
      <c r="R898" s="94"/>
      <c r="S898" s="94"/>
      <c r="T898" s="94"/>
    </row>
    <row r="899" ht="15.75" customHeight="1">
      <c r="A899" s="204"/>
      <c r="B899" s="222"/>
      <c r="C899" s="223"/>
      <c r="D899" s="231"/>
      <c r="E899" s="3"/>
      <c r="F899" s="3"/>
      <c r="G899" s="3"/>
      <c r="H899" s="3"/>
      <c r="J899" s="226"/>
      <c r="K899" s="3"/>
      <c r="L899" s="3"/>
      <c r="O899" s="227"/>
      <c r="Q899" s="94"/>
      <c r="R899" s="94"/>
      <c r="S899" s="94"/>
      <c r="T899" s="94"/>
    </row>
    <row r="900" ht="15.75" customHeight="1">
      <c r="A900" s="204"/>
      <c r="B900" s="222"/>
      <c r="C900" s="223"/>
      <c r="D900" s="231"/>
      <c r="E900" s="3"/>
      <c r="F900" s="3"/>
      <c r="G900" s="3"/>
      <c r="H900" s="3"/>
      <c r="J900" s="226"/>
      <c r="K900" s="3"/>
      <c r="L900" s="3"/>
      <c r="O900" s="227"/>
      <c r="Q900" s="94"/>
      <c r="R900" s="94"/>
      <c r="S900" s="94"/>
      <c r="T900" s="94"/>
    </row>
    <row r="901" ht="15.75" customHeight="1">
      <c r="A901" s="204"/>
      <c r="B901" s="222"/>
      <c r="C901" s="223"/>
      <c r="D901" s="231"/>
      <c r="E901" s="3"/>
      <c r="F901" s="3"/>
      <c r="G901" s="3"/>
      <c r="H901" s="3"/>
      <c r="J901" s="226"/>
      <c r="K901" s="3"/>
      <c r="L901" s="3"/>
      <c r="O901" s="227"/>
      <c r="Q901" s="94"/>
      <c r="R901" s="94"/>
      <c r="S901" s="94"/>
      <c r="T901" s="94"/>
    </row>
    <row r="902" ht="15.75" customHeight="1">
      <c r="A902" s="204"/>
      <c r="B902" s="222"/>
      <c r="C902" s="223"/>
      <c r="D902" s="231"/>
      <c r="E902" s="3"/>
      <c r="F902" s="3"/>
      <c r="G902" s="3"/>
      <c r="H902" s="3"/>
      <c r="J902" s="226"/>
      <c r="K902" s="3"/>
      <c r="L902" s="3"/>
      <c r="O902" s="227"/>
      <c r="Q902" s="94"/>
      <c r="R902" s="94"/>
      <c r="S902" s="94"/>
      <c r="T902" s="94"/>
    </row>
    <row r="903" ht="15.75" customHeight="1">
      <c r="A903" s="204"/>
      <c r="B903" s="222"/>
      <c r="C903" s="223"/>
      <c r="D903" s="231"/>
      <c r="E903" s="3"/>
      <c r="F903" s="3"/>
      <c r="G903" s="3"/>
      <c r="H903" s="3"/>
      <c r="J903" s="226"/>
      <c r="K903" s="3"/>
      <c r="L903" s="3"/>
      <c r="O903" s="227"/>
      <c r="Q903" s="94"/>
      <c r="R903" s="94"/>
      <c r="S903" s="94"/>
      <c r="T903" s="94"/>
    </row>
    <row r="904" ht="15.75" customHeight="1">
      <c r="A904" s="204"/>
      <c r="B904" s="222"/>
      <c r="C904" s="223"/>
      <c r="D904" s="231"/>
      <c r="E904" s="3"/>
      <c r="F904" s="3"/>
      <c r="G904" s="3"/>
      <c r="H904" s="3"/>
      <c r="J904" s="226"/>
      <c r="K904" s="3"/>
      <c r="L904" s="3"/>
      <c r="O904" s="227"/>
      <c r="Q904" s="94"/>
      <c r="R904" s="94"/>
      <c r="S904" s="94"/>
      <c r="T904" s="94"/>
    </row>
    <row r="905" ht="15.75" customHeight="1">
      <c r="A905" s="204"/>
      <c r="B905" s="222"/>
      <c r="C905" s="223"/>
      <c r="D905" s="231"/>
      <c r="E905" s="3"/>
      <c r="F905" s="3"/>
      <c r="G905" s="3"/>
      <c r="H905" s="3"/>
      <c r="J905" s="226"/>
      <c r="K905" s="3"/>
      <c r="L905" s="3"/>
      <c r="O905" s="227"/>
      <c r="Q905" s="94"/>
      <c r="R905" s="94"/>
      <c r="S905" s="94"/>
      <c r="T905" s="94"/>
    </row>
    <row r="906" ht="15.75" customHeight="1">
      <c r="A906" s="204"/>
      <c r="B906" s="222"/>
      <c r="C906" s="223"/>
      <c r="D906" s="231"/>
      <c r="E906" s="3"/>
      <c r="F906" s="3"/>
      <c r="G906" s="3"/>
      <c r="H906" s="3"/>
      <c r="J906" s="226"/>
      <c r="K906" s="3"/>
      <c r="L906" s="3"/>
      <c r="O906" s="227"/>
      <c r="Q906" s="94"/>
      <c r="R906" s="94"/>
      <c r="S906" s="94"/>
      <c r="T906" s="94"/>
    </row>
    <row r="907" ht="15.75" customHeight="1">
      <c r="A907" s="204"/>
      <c r="B907" s="222"/>
      <c r="C907" s="223"/>
      <c r="D907" s="231"/>
      <c r="E907" s="3"/>
      <c r="F907" s="3"/>
      <c r="G907" s="3"/>
      <c r="H907" s="3"/>
      <c r="J907" s="226"/>
      <c r="K907" s="3"/>
      <c r="L907" s="3"/>
      <c r="O907" s="227"/>
      <c r="Q907" s="94"/>
      <c r="R907" s="94"/>
      <c r="S907" s="94"/>
      <c r="T907" s="94"/>
    </row>
    <row r="908" ht="15.75" customHeight="1">
      <c r="A908" s="204"/>
      <c r="B908" s="222"/>
      <c r="C908" s="223"/>
      <c r="D908" s="231"/>
      <c r="E908" s="3"/>
      <c r="F908" s="3"/>
      <c r="G908" s="3"/>
      <c r="H908" s="3"/>
      <c r="J908" s="226"/>
      <c r="K908" s="3"/>
      <c r="L908" s="3"/>
      <c r="O908" s="227"/>
      <c r="Q908" s="94"/>
      <c r="R908" s="94"/>
      <c r="S908" s="94"/>
      <c r="T908" s="94"/>
    </row>
    <row r="909" ht="15.75" customHeight="1">
      <c r="A909" s="204"/>
      <c r="B909" s="222"/>
      <c r="C909" s="223"/>
      <c r="D909" s="231"/>
      <c r="E909" s="3"/>
      <c r="F909" s="3"/>
      <c r="G909" s="3"/>
      <c r="H909" s="3"/>
      <c r="J909" s="226"/>
      <c r="K909" s="3"/>
      <c r="L909" s="3"/>
      <c r="O909" s="227"/>
      <c r="Q909" s="94"/>
      <c r="R909" s="94"/>
      <c r="S909" s="94"/>
      <c r="T909" s="94"/>
    </row>
    <row r="910" ht="15.75" customHeight="1">
      <c r="A910" s="204"/>
      <c r="B910" s="222"/>
      <c r="C910" s="223"/>
      <c r="D910" s="231"/>
      <c r="E910" s="3"/>
      <c r="F910" s="3"/>
      <c r="G910" s="3"/>
      <c r="H910" s="3"/>
      <c r="J910" s="226"/>
      <c r="K910" s="3"/>
      <c r="L910" s="3"/>
      <c r="O910" s="227"/>
      <c r="Q910" s="94"/>
      <c r="R910" s="94"/>
      <c r="S910" s="94"/>
      <c r="T910" s="94"/>
    </row>
    <row r="911" ht="15.75" customHeight="1">
      <c r="A911" s="204"/>
      <c r="B911" s="222"/>
      <c r="C911" s="223"/>
      <c r="D911" s="231"/>
      <c r="E911" s="3"/>
      <c r="F911" s="3"/>
      <c r="G911" s="3"/>
      <c r="H911" s="3"/>
      <c r="J911" s="226"/>
      <c r="K911" s="3"/>
      <c r="L911" s="3"/>
      <c r="O911" s="227"/>
      <c r="Q911" s="94"/>
      <c r="R911" s="94"/>
      <c r="S911" s="94"/>
      <c r="T911" s="94"/>
    </row>
    <row r="912" ht="15.75" customHeight="1">
      <c r="A912" s="204"/>
      <c r="B912" s="222"/>
      <c r="C912" s="223"/>
      <c r="D912" s="231"/>
      <c r="E912" s="3"/>
      <c r="F912" s="3"/>
      <c r="G912" s="3"/>
      <c r="H912" s="3"/>
      <c r="J912" s="226"/>
      <c r="K912" s="3"/>
      <c r="L912" s="3"/>
      <c r="O912" s="227"/>
      <c r="Q912" s="94"/>
      <c r="R912" s="94"/>
      <c r="S912" s="94"/>
      <c r="T912" s="94"/>
    </row>
    <row r="913" ht="15.75" customHeight="1">
      <c r="A913" s="204"/>
      <c r="B913" s="222"/>
      <c r="C913" s="223"/>
      <c r="D913" s="231"/>
      <c r="E913" s="3"/>
      <c r="F913" s="3"/>
      <c r="G913" s="3"/>
      <c r="H913" s="3"/>
      <c r="J913" s="226"/>
      <c r="K913" s="3"/>
      <c r="L913" s="3"/>
      <c r="O913" s="227"/>
      <c r="Q913" s="94"/>
      <c r="R913" s="94"/>
      <c r="S913" s="94"/>
      <c r="T913" s="94"/>
    </row>
    <row r="914" ht="15.75" customHeight="1">
      <c r="A914" s="204"/>
      <c r="B914" s="222"/>
      <c r="C914" s="223"/>
      <c r="D914" s="231"/>
      <c r="E914" s="3"/>
      <c r="F914" s="3"/>
      <c r="G914" s="3"/>
      <c r="H914" s="3"/>
      <c r="J914" s="226"/>
      <c r="K914" s="3"/>
      <c r="L914" s="3"/>
      <c r="O914" s="227"/>
      <c r="Q914" s="94"/>
      <c r="R914" s="94"/>
      <c r="S914" s="94"/>
      <c r="T914" s="94"/>
    </row>
    <row r="915" ht="15.75" customHeight="1">
      <c r="A915" s="204"/>
      <c r="B915" s="222"/>
      <c r="C915" s="223"/>
      <c r="D915" s="231"/>
      <c r="E915" s="3"/>
      <c r="F915" s="3"/>
      <c r="G915" s="3"/>
      <c r="H915" s="3"/>
      <c r="J915" s="226"/>
      <c r="K915" s="3"/>
      <c r="L915" s="3"/>
      <c r="O915" s="227"/>
      <c r="Q915" s="94"/>
      <c r="R915" s="94"/>
      <c r="S915" s="94"/>
      <c r="T915" s="94"/>
    </row>
    <row r="916" ht="15.75" customHeight="1">
      <c r="A916" s="204"/>
      <c r="B916" s="222"/>
      <c r="C916" s="223"/>
      <c r="D916" s="231"/>
      <c r="E916" s="3"/>
      <c r="F916" s="3"/>
      <c r="G916" s="3"/>
      <c r="H916" s="3"/>
      <c r="J916" s="226"/>
      <c r="K916" s="3"/>
      <c r="L916" s="3"/>
      <c r="O916" s="227"/>
      <c r="Q916" s="94"/>
      <c r="R916" s="94"/>
      <c r="S916" s="94"/>
      <c r="T916" s="94"/>
    </row>
    <row r="917" ht="15.75" customHeight="1">
      <c r="A917" s="204"/>
      <c r="B917" s="222"/>
      <c r="C917" s="223"/>
      <c r="D917" s="231"/>
      <c r="E917" s="3"/>
      <c r="F917" s="3"/>
      <c r="G917" s="3"/>
      <c r="H917" s="3"/>
      <c r="J917" s="226"/>
      <c r="K917" s="3"/>
      <c r="L917" s="3"/>
      <c r="O917" s="227"/>
      <c r="Q917" s="94"/>
      <c r="R917" s="94"/>
      <c r="S917" s="94"/>
      <c r="T917" s="94"/>
    </row>
    <row r="918" ht="15.75" customHeight="1">
      <c r="A918" s="204"/>
      <c r="B918" s="222"/>
      <c r="C918" s="223"/>
      <c r="D918" s="231"/>
      <c r="E918" s="3"/>
      <c r="F918" s="3"/>
      <c r="G918" s="3"/>
      <c r="H918" s="3"/>
      <c r="J918" s="226"/>
      <c r="K918" s="3"/>
      <c r="L918" s="3"/>
      <c r="O918" s="227"/>
      <c r="Q918" s="94"/>
      <c r="R918" s="94"/>
      <c r="S918" s="94"/>
      <c r="T918" s="94"/>
    </row>
    <row r="919" ht="15.75" customHeight="1">
      <c r="A919" s="204"/>
      <c r="B919" s="222"/>
      <c r="C919" s="223"/>
      <c r="D919" s="231"/>
      <c r="E919" s="3"/>
      <c r="F919" s="3"/>
      <c r="G919" s="3"/>
      <c r="H919" s="3"/>
      <c r="J919" s="226"/>
      <c r="K919" s="3"/>
      <c r="L919" s="3"/>
      <c r="O919" s="227"/>
      <c r="Q919" s="94"/>
      <c r="R919" s="94"/>
      <c r="S919" s="94"/>
      <c r="T919" s="94"/>
    </row>
    <row r="920" ht="15.75" customHeight="1">
      <c r="A920" s="204"/>
      <c r="B920" s="222"/>
      <c r="C920" s="223"/>
      <c r="D920" s="231"/>
      <c r="E920" s="3"/>
      <c r="F920" s="3"/>
      <c r="G920" s="3"/>
      <c r="H920" s="3"/>
      <c r="J920" s="226"/>
      <c r="K920" s="3"/>
      <c r="L920" s="3"/>
      <c r="O920" s="227"/>
      <c r="Q920" s="94"/>
      <c r="R920" s="94"/>
      <c r="S920" s="94"/>
      <c r="T920" s="94"/>
    </row>
    <row r="921" ht="15.75" customHeight="1">
      <c r="A921" s="204"/>
      <c r="B921" s="222"/>
      <c r="C921" s="223"/>
      <c r="D921" s="231"/>
      <c r="E921" s="3"/>
      <c r="F921" s="3"/>
      <c r="G921" s="3"/>
      <c r="H921" s="3"/>
      <c r="J921" s="226"/>
      <c r="K921" s="3"/>
      <c r="L921" s="3"/>
      <c r="O921" s="227"/>
      <c r="Q921" s="94"/>
      <c r="R921" s="94"/>
      <c r="S921" s="94"/>
      <c r="T921" s="94"/>
    </row>
    <row r="922" ht="15.75" customHeight="1">
      <c r="A922" s="204"/>
      <c r="B922" s="222"/>
      <c r="C922" s="223"/>
      <c r="D922" s="231"/>
      <c r="E922" s="3"/>
      <c r="F922" s="3"/>
      <c r="G922" s="3"/>
      <c r="H922" s="3"/>
      <c r="J922" s="226"/>
      <c r="K922" s="3"/>
      <c r="L922" s="3"/>
      <c r="O922" s="227"/>
      <c r="Q922" s="94"/>
      <c r="R922" s="94"/>
      <c r="S922" s="94"/>
      <c r="T922" s="94"/>
    </row>
    <row r="923" ht="15.75" customHeight="1">
      <c r="A923" s="204"/>
      <c r="B923" s="222"/>
      <c r="C923" s="223"/>
      <c r="D923" s="231"/>
      <c r="E923" s="3"/>
      <c r="F923" s="3"/>
      <c r="G923" s="3"/>
      <c r="H923" s="3"/>
      <c r="J923" s="226"/>
      <c r="K923" s="3"/>
      <c r="L923" s="3"/>
      <c r="O923" s="227"/>
      <c r="Q923" s="94"/>
      <c r="R923" s="94"/>
      <c r="S923" s="94"/>
      <c r="T923" s="94"/>
    </row>
    <row r="924" ht="15.75" customHeight="1">
      <c r="A924" s="204"/>
      <c r="B924" s="222"/>
      <c r="C924" s="223"/>
      <c r="D924" s="231"/>
      <c r="E924" s="3"/>
      <c r="F924" s="3"/>
      <c r="G924" s="3"/>
      <c r="H924" s="3"/>
      <c r="J924" s="226"/>
      <c r="K924" s="3"/>
      <c r="L924" s="3"/>
      <c r="O924" s="227"/>
      <c r="Q924" s="94"/>
      <c r="R924" s="94"/>
      <c r="S924" s="94"/>
      <c r="T924" s="94"/>
    </row>
    <row r="925" ht="15.75" customHeight="1">
      <c r="A925" s="204"/>
      <c r="B925" s="222"/>
      <c r="C925" s="223"/>
      <c r="D925" s="231"/>
      <c r="E925" s="3"/>
      <c r="F925" s="3"/>
      <c r="G925" s="3"/>
      <c r="H925" s="3"/>
      <c r="J925" s="226"/>
      <c r="K925" s="3"/>
      <c r="L925" s="3"/>
      <c r="O925" s="227"/>
      <c r="Q925" s="94"/>
      <c r="R925" s="94"/>
      <c r="S925" s="94"/>
      <c r="T925" s="94"/>
    </row>
    <row r="926" ht="15.75" customHeight="1">
      <c r="A926" s="204"/>
      <c r="B926" s="222"/>
      <c r="C926" s="223"/>
      <c r="D926" s="231"/>
      <c r="E926" s="3"/>
      <c r="F926" s="3"/>
      <c r="G926" s="3"/>
      <c r="H926" s="3"/>
      <c r="J926" s="226"/>
      <c r="K926" s="3"/>
      <c r="L926" s="3"/>
      <c r="O926" s="227"/>
      <c r="Q926" s="94"/>
      <c r="R926" s="94"/>
      <c r="S926" s="94"/>
      <c r="T926" s="94"/>
    </row>
    <row r="927" ht="15.75" customHeight="1">
      <c r="A927" s="204"/>
      <c r="B927" s="222"/>
      <c r="C927" s="223"/>
      <c r="D927" s="231"/>
      <c r="E927" s="3"/>
      <c r="F927" s="3"/>
      <c r="G927" s="3"/>
      <c r="H927" s="3"/>
      <c r="J927" s="226"/>
      <c r="K927" s="3"/>
      <c r="L927" s="3"/>
      <c r="O927" s="227"/>
      <c r="Q927" s="94"/>
      <c r="R927" s="94"/>
      <c r="S927" s="94"/>
      <c r="T927" s="94"/>
    </row>
    <row r="928" ht="15.75" customHeight="1">
      <c r="A928" s="204"/>
      <c r="B928" s="222"/>
      <c r="C928" s="223"/>
      <c r="D928" s="231"/>
      <c r="E928" s="3"/>
      <c r="F928" s="3"/>
      <c r="G928" s="3"/>
      <c r="H928" s="3"/>
      <c r="J928" s="226"/>
      <c r="K928" s="3"/>
      <c r="L928" s="3"/>
      <c r="O928" s="227"/>
      <c r="Q928" s="94"/>
      <c r="R928" s="94"/>
      <c r="S928" s="94"/>
      <c r="T928" s="94"/>
    </row>
    <row r="929" ht="15.75" customHeight="1">
      <c r="A929" s="204"/>
      <c r="B929" s="222"/>
      <c r="C929" s="223"/>
      <c r="D929" s="231"/>
      <c r="E929" s="3"/>
      <c r="F929" s="3"/>
      <c r="G929" s="3"/>
      <c r="H929" s="3"/>
      <c r="J929" s="226"/>
      <c r="K929" s="3"/>
      <c r="L929" s="3"/>
      <c r="O929" s="227"/>
      <c r="Q929" s="94"/>
      <c r="R929" s="94"/>
      <c r="S929" s="94"/>
      <c r="T929" s="94"/>
    </row>
    <row r="930" ht="15.75" customHeight="1">
      <c r="A930" s="204"/>
      <c r="B930" s="222"/>
      <c r="C930" s="223"/>
      <c r="D930" s="231"/>
      <c r="E930" s="3"/>
      <c r="F930" s="3"/>
      <c r="G930" s="3"/>
      <c r="H930" s="3"/>
      <c r="J930" s="226"/>
      <c r="K930" s="3"/>
      <c r="L930" s="3"/>
      <c r="O930" s="227"/>
      <c r="Q930" s="94"/>
      <c r="R930" s="94"/>
      <c r="S930" s="94"/>
      <c r="T930" s="94"/>
    </row>
    <row r="931" ht="15.75" customHeight="1">
      <c r="A931" s="204"/>
      <c r="B931" s="222"/>
      <c r="C931" s="223"/>
      <c r="D931" s="231"/>
      <c r="E931" s="3"/>
      <c r="F931" s="3"/>
      <c r="G931" s="3"/>
      <c r="H931" s="3"/>
      <c r="J931" s="226"/>
      <c r="K931" s="3"/>
      <c r="L931" s="3"/>
      <c r="O931" s="227"/>
      <c r="Q931" s="94"/>
      <c r="R931" s="94"/>
      <c r="S931" s="94"/>
      <c r="T931" s="94"/>
    </row>
    <row r="932" ht="15.75" customHeight="1">
      <c r="A932" s="204"/>
      <c r="B932" s="222"/>
      <c r="C932" s="223"/>
      <c r="D932" s="231"/>
      <c r="E932" s="3"/>
      <c r="F932" s="3"/>
      <c r="G932" s="3"/>
      <c r="H932" s="3"/>
      <c r="J932" s="226"/>
      <c r="K932" s="3"/>
      <c r="L932" s="3"/>
      <c r="O932" s="227"/>
      <c r="Q932" s="94"/>
      <c r="R932" s="94"/>
      <c r="S932" s="94"/>
      <c r="T932" s="94"/>
    </row>
    <row r="933" ht="15.75" customHeight="1">
      <c r="A933" s="204"/>
      <c r="B933" s="222"/>
      <c r="C933" s="223"/>
      <c r="D933" s="231"/>
      <c r="E933" s="3"/>
      <c r="F933" s="3"/>
      <c r="G933" s="3"/>
      <c r="H933" s="3"/>
      <c r="J933" s="226"/>
      <c r="K933" s="3"/>
      <c r="L933" s="3"/>
      <c r="O933" s="227"/>
      <c r="Q933" s="94"/>
      <c r="R933" s="94"/>
      <c r="S933" s="94"/>
      <c r="T933" s="94"/>
    </row>
    <row r="934" ht="15.75" customHeight="1">
      <c r="A934" s="204"/>
      <c r="B934" s="222"/>
      <c r="C934" s="223"/>
      <c r="D934" s="231"/>
      <c r="E934" s="3"/>
      <c r="F934" s="3"/>
      <c r="G934" s="3"/>
      <c r="H934" s="3"/>
      <c r="J934" s="226"/>
      <c r="K934" s="3"/>
      <c r="L934" s="3"/>
      <c r="O934" s="227"/>
      <c r="Q934" s="94"/>
      <c r="R934" s="94"/>
      <c r="S934" s="94"/>
      <c r="T934" s="94"/>
    </row>
    <row r="935" ht="15.75" customHeight="1">
      <c r="A935" s="204"/>
      <c r="B935" s="222"/>
      <c r="C935" s="223"/>
      <c r="D935" s="231"/>
      <c r="E935" s="3"/>
      <c r="F935" s="3"/>
      <c r="G935" s="3"/>
      <c r="H935" s="3"/>
      <c r="J935" s="226"/>
      <c r="K935" s="3"/>
      <c r="L935" s="3"/>
      <c r="O935" s="227"/>
      <c r="Q935" s="94"/>
      <c r="R935" s="94"/>
      <c r="S935" s="94"/>
      <c r="T935" s="94"/>
    </row>
    <row r="936" ht="15.75" customHeight="1">
      <c r="A936" s="204"/>
      <c r="B936" s="222"/>
      <c r="C936" s="223"/>
      <c r="D936" s="231"/>
      <c r="E936" s="3"/>
      <c r="F936" s="3"/>
      <c r="G936" s="3"/>
      <c r="H936" s="3"/>
      <c r="J936" s="226"/>
      <c r="K936" s="3"/>
      <c r="L936" s="3"/>
      <c r="O936" s="227"/>
      <c r="Q936" s="94"/>
      <c r="R936" s="94"/>
      <c r="S936" s="94"/>
      <c r="T936" s="94"/>
    </row>
    <row r="937" ht="15.75" customHeight="1">
      <c r="A937" s="204"/>
      <c r="B937" s="222"/>
      <c r="C937" s="223"/>
      <c r="D937" s="231"/>
      <c r="E937" s="3"/>
      <c r="F937" s="3"/>
      <c r="G937" s="3"/>
      <c r="H937" s="3"/>
      <c r="J937" s="226"/>
      <c r="K937" s="3"/>
      <c r="L937" s="3"/>
      <c r="O937" s="227"/>
      <c r="Q937" s="94"/>
      <c r="R937" s="94"/>
      <c r="S937" s="94"/>
      <c r="T937" s="94"/>
    </row>
    <row r="938" ht="15.75" customHeight="1">
      <c r="A938" s="204"/>
      <c r="B938" s="222"/>
      <c r="C938" s="223"/>
      <c r="D938" s="231"/>
      <c r="E938" s="3"/>
      <c r="F938" s="3"/>
      <c r="G938" s="3"/>
      <c r="H938" s="3"/>
      <c r="J938" s="226"/>
      <c r="K938" s="3"/>
      <c r="L938" s="3"/>
      <c r="O938" s="227"/>
      <c r="Q938" s="94"/>
      <c r="R938" s="94"/>
      <c r="S938" s="94"/>
      <c r="T938" s="94"/>
    </row>
    <row r="939" ht="15.75" customHeight="1">
      <c r="A939" s="204"/>
      <c r="B939" s="222"/>
      <c r="C939" s="223"/>
      <c r="D939" s="231"/>
      <c r="E939" s="3"/>
      <c r="F939" s="3"/>
      <c r="G939" s="3"/>
      <c r="H939" s="3"/>
      <c r="J939" s="226"/>
      <c r="K939" s="3"/>
      <c r="L939" s="3"/>
      <c r="O939" s="227"/>
      <c r="Q939" s="94"/>
      <c r="R939" s="94"/>
      <c r="S939" s="94"/>
      <c r="T939" s="94"/>
    </row>
    <row r="940" ht="15.75" customHeight="1">
      <c r="A940" s="204"/>
      <c r="B940" s="222"/>
      <c r="C940" s="223"/>
      <c r="D940" s="231"/>
      <c r="E940" s="3"/>
      <c r="F940" s="3"/>
      <c r="G940" s="3"/>
      <c r="H940" s="3"/>
      <c r="J940" s="226"/>
      <c r="K940" s="3"/>
      <c r="L940" s="3"/>
      <c r="O940" s="227"/>
      <c r="Q940" s="94"/>
      <c r="R940" s="94"/>
      <c r="S940" s="94"/>
      <c r="T940" s="94"/>
    </row>
    <row r="941" ht="15.75" customHeight="1">
      <c r="A941" s="204"/>
      <c r="B941" s="222"/>
      <c r="C941" s="223"/>
      <c r="D941" s="231"/>
      <c r="E941" s="3"/>
      <c r="F941" s="3"/>
      <c r="G941" s="3"/>
      <c r="H941" s="3"/>
      <c r="J941" s="226"/>
      <c r="K941" s="3"/>
      <c r="L941" s="3"/>
      <c r="O941" s="227"/>
      <c r="Q941" s="94"/>
      <c r="R941" s="94"/>
      <c r="S941" s="94"/>
      <c r="T941" s="94"/>
    </row>
    <row r="942" ht="15.75" customHeight="1">
      <c r="A942" s="204"/>
      <c r="B942" s="222"/>
      <c r="C942" s="223"/>
      <c r="D942" s="231"/>
      <c r="E942" s="3"/>
      <c r="F942" s="3"/>
      <c r="G942" s="3"/>
      <c r="H942" s="3"/>
      <c r="J942" s="226"/>
      <c r="K942" s="3"/>
      <c r="L942" s="3"/>
      <c r="O942" s="227"/>
      <c r="Q942" s="94"/>
      <c r="R942" s="94"/>
      <c r="S942" s="94"/>
      <c r="T942" s="94"/>
    </row>
    <row r="943" ht="15.75" customHeight="1">
      <c r="A943" s="204"/>
      <c r="B943" s="222"/>
      <c r="C943" s="223"/>
      <c r="D943" s="231"/>
      <c r="E943" s="3"/>
      <c r="F943" s="3"/>
      <c r="G943" s="3"/>
      <c r="H943" s="3"/>
      <c r="J943" s="226"/>
      <c r="K943" s="3"/>
      <c r="L943" s="3"/>
      <c r="O943" s="227"/>
      <c r="Q943" s="94"/>
      <c r="R943" s="94"/>
      <c r="S943" s="94"/>
      <c r="T943" s="94"/>
    </row>
    <row r="944" ht="15.75" customHeight="1">
      <c r="A944" s="204"/>
      <c r="B944" s="222"/>
      <c r="C944" s="223"/>
      <c r="D944" s="231"/>
      <c r="E944" s="3"/>
      <c r="F944" s="3"/>
      <c r="G944" s="3"/>
      <c r="H944" s="3"/>
      <c r="J944" s="226"/>
      <c r="K944" s="3"/>
      <c r="L944" s="3"/>
      <c r="O944" s="227"/>
      <c r="Q944" s="94"/>
      <c r="R944" s="94"/>
      <c r="S944" s="94"/>
      <c r="T944" s="94"/>
    </row>
    <row r="945" ht="15.75" customHeight="1">
      <c r="A945" s="204"/>
      <c r="B945" s="222"/>
      <c r="C945" s="223"/>
      <c r="D945" s="231"/>
      <c r="E945" s="3"/>
      <c r="F945" s="3"/>
      <c r="G945" s="3"/>
      <c r="H945" s="3"/>
      <c r="J945" s="226"/>
      <c r="K945" s="3"/>
      <c r="L945" s="3"/>
      <c r="O945" s="227"/>
      <c r="Q945" s="94"/>
      <c r="R945" s="94"/>
      <c r="S945" s="94"/>
      <c r="T945" s="94"/>
    </row>
    <row r="946" ht="15.75" customHeight="1">
      <c r="A946" s="204"/>
      <c r="B946" s="222"/>
      <c r="C946" s="223"/>
      <c r="D946" s="231"/>
      <c r="E946" s="3"/>
      <c r="F946" s="3"/>
      <c r="G946" s="3"/>
      <c r="H946" s="3"/>
      <c r="J946" s="226"/>
      <c r="K946" s="3"/>
      <c r="L946" s="3"/>
      <c r="O946" s="227"/>
      <c r="Q946" s="94"/>
      <c r="R946" s="94"/>
      <c r="S946" s="94"/>
      <c r="T946" s="94"/>
    </row>
    <row r="947" ht="15.75" customHeight="1">
      <c r="A947" s="204"/>
      <c r="B947" s="222"/>
      <c r="C947" s="223"/>
      <c r="D947" s="231"/>
      <c r="E947" s="3"/>
      <c r="F947" s="3"/>
      <c r="G947" s="3"/>
      <c r="H947" s="3"/>
      <c r="J947" s="226"/>
      <c r="K947" s="3"/>
      <c r="L947" s="3"/>
      <c r="O947" s="227"/>
      <c r="Q947" s="94"/>
      <c r="R947" s="94"/>
      <c r="S947" s="94"/>
      <c r="T947" s="94"/>
    </row>
    <row r="948" ht="15.75" customHeight="1">
      <c r="A948" s="204"/>
      <c r="B948" s="222"/>
      <c r="C948" s="223"/>
      <c r="D948" s="231"/>
      <c r="E948" s="3"/>
      <c r="F948" s="3"/>
      <c r="G948" s="3"/>
      <c r="H948" s="3"/>
      <c r="J948" s="226"/>
      <c r="K948" s="3"/>
      <c r="L948" s="3"/>
      <c r="O948" s="227"/>
      <c r="Q948" s="94"/>
      <c r="R948" s="94"/>
      <c r="S948" s="94"/>
      <c r="T948" s="94"/>
    </row>
    <row r="949" ht="15.75" customHeight="1">
      <c r="A949" s="204"/>
      <c r="B949" s="222"/>
      <c r="C949" s="223"/>
      <c r="D949" s="231"/>
      <c r="E949" s="3"/>
      <c r="F949" s="3"/>
      <c r="G949" s="3"/>
      <c r="H949" s="3"/>
      <c r="J949" s="226"/>
      <c r="K949" s="3"/>
      <c r="L949" s="3"/>
      <c r="O949" s="227"/>
      <c r="Q949" s="94"/>
      <c r="R949" s="94"/>
      <c r="S949" s="94"/>
      <c r="T949" s="94"/>
    </row>
    <row r="950" ht="15.75" customHeight="1">
      <c r="A950" s="204"/>
      <c r="B950" s="222"/>
      <c r="C950" s="223"/>
      <c r="D950" s="231"/>
      <c r="E950" s="3"/>
      <c r="F950" s="3"/>
      <c r="G950" s="3"/>
      <c r="H950" s="3"/>
      <c r="J950" s="226"/>
      <c r="K950" s="3"/>
      <c r="L950" s="3"/>
      <c r="O950" s="227"/>
      <c r="Q950" s="94"/>
      <c r="R950" s="94"/>
      <c r="S950" s="94"/>
      <c r="T950" s="94"/>
    </row>
    <row r="951" ht="15.75" customHeight="1">
      <c r="A951" s="204"/>
      <c r="B951" s="222"/>
      <c r="C951" s="223"/>
      <c r="D951" s="231"/>
      <c r="E951" s="3"/>
      <c r="F951" s="3"/>
      <c r="G951" s="3"/>
      <c r="H951" s="3"/>
      <c r="J951" s="226"/>
      <c r="K951" s="3"/>
      <c r="L951" s="3"/>
      <c r="O951" s="227"/>
      <c r="Q951" s="94"/>
      <c r="R951" s="94"/>
      <c r="S951" s="94"/>
      <c r="T951" s="94"/>
    </row>
    <row r="952" ht="15.75" customHeight="1">
      <c r="A952" s="204"/>
      <c r="B952" s="222"/>
      <c r="C952" s="223"/>
      <c r="D952" s="231"/>
      <c r="E952" s="3"/>
      <c r="F952" s="3"/>
      <c r="G952" s="3"/>
      <c r="H952" s="3"/>
      <c r="J952" s="226"/>
      <c r="K952" s="3"/>
      <c r="L952" s="3"/>
      <c r="O952" s="227"/>
      <c r="Q952" s="94"/>
      <c r="R952" s="94"/>
      <c r="S952" s="94"/>
      <c r="T952" s="94"/>
    </row>
    <row r="953" ht="15.75" customHeight="1">
      <c r="A953" s="204"/>
      <c r="B953" s="222"/>
      <c r="C953" s="223"/>
      <c r="D953" s="231"/>
      <c r="E953" s="3"/>
      <c r="F953" s="3"/>
      <c r="G953" s="3"/>
      <c r="H953" s="3"/>
      <c r="J953" s="226"/>
      <c r="K953" s="3"/>
      <c r="L953" s="3"/>
      <c r="O953" s="227"/>
      <c r="Q953" s="94"/>
      <c r="R953" s="94"/>
      <c r="S953" s="94"/>
      <c r="T953" s="94"/>
    </row>
    <row r="954" ht="15.75" customHeight="1">
      <c r="A954" s="204"/>
      <c r="B954" s="222"/>
      <c r="C954" s="223"/>
      <c r="D954" s="231"/>
      <c r="E954" s="3"/>
      <c r="F954" s="3"/>
      <c r="G954" s="3"/>
      <c r="H954" s="3"/>
      <c r="J954" s="226"/>
      <c r="K954" s="3"/>
      <c r="L954" s="3"/>
      <c r="O954" s="227"/>
      <c r="Q954" s="94"/>
      <c r="R954" s="94"/>
      <c r="S954" s="94"/>
      <c r="T954" s="94"/>
    </row>
    <row r="955" ht="15.75" customHeight="1">
      <c r="A955" s="204"/>
      <c r="B955" s="222"/>
      <c r="C955" s="223"/>
      <c r="D955" s="231"/>
      <c r="E955" s="3"/>
      <c r="F955" s="3"/>
      <c r="G955" s="3"/>
      <c r="H955" s="3"/>
      <c r="J955" s="226"/>
      <c r="K955" s="3"/>
      <c r="L955" s="3"/>
      <c r="O955" s="227"/>
      <c r="Q955" s="94"/>
      <c r="R955" s="94"/>
      <c r="S955" s="94"/>
      <c r="T955" s="94"/>
    </row>
    <row r="956" ht="15.75" customHeight="1">
      <c r="A956" s="204"/>
      <c r="B956" s="222"/>
      <c r="C956" s="223"/>
      <c r="D956" s="231"/>
      <c r="E956" s="3"/>
      <c r="F956" s="3"/>
      <c r="G956" s="3"/>
      <c r="H956" s="3"/>
      <c r="J956" s="226"/>
      <c r="K956" s="3"/>
      <c r="L956" s="3"/>
      <c r="O956" s="227"/>
      <c r="Q956" s="94"/>
      <c r="R956" s="94"/>
      <c r="S956" s="94"/>
      <c r="T956" s="94"/>
    </row>
    <row r="957" ht="15.75" customHeight="1">
      <c r="A957" s="204"/>
      <c r="B957" s="222"/>
      <c r="C957" s="223"/>
      <c r="D957" s="231"/>
      <c r="E957" s="3"/>
      <c r="F957" s="3"/>
      <c r="G957" s="3"/>
      <c r="H957" s="3"/>
      <c r="J957" s="226"/>
      <c r="K957" s="3"/>
      <c r="L957" s="3"/>
      <c r="O957" s="227"/>
      <c r="Q957" s="94"/>
      <c r="R957" s="94"/>
      <c r="S957" s="94"/>
      <c r="T957" s="94"/>
    </row>
    <row r="958" ht="15.75" customHeight="1">
      <c r="A958" s="204"/>
      <c r="B958" s="222"/>
      <c r="C958" s="223"/>
      <c r="D958" s="231"/>
      <c r="E958" s="3"/>
      <c r="F958" s="3"/>
      <c r="G958" s="3"/>
      <c r="H958" s="3"/>
      <c r="J958" s="226"/>
      <c r="K958" s="3"/>
      <c r="L958" s="3"/>
      <c r="O958" s="227"/>
      <c r="Q958" s="94"/>
      <c r="R958" s="94"/>
      <c r="S958" s="94"/>
      <c r="T958" s="94"/>
    </row>
    <row r="959" ht="15.75" customHeight="1">
      <c r="A959" s="204"/>
      <c r="B959" s="222"/>
      <c r="C959" s="223"/>
      <c r="D959" s="231"/>
      <c r="E959" s="3"/>
      <c r="F959" s="3"/>
      <c r="G959" s="3"/>
      <c r="H959" s="3"/>
      <c r="J959" s="226"/>
      <c r="K959" s="3"/>
      <c r="L959" s="3"/>
      <c r="O959" s="227"/>
      <c r="Q959" s="94"/>
      <c r="R959" s="94"/>
      <c r="S959" s="94"/>
      <c r="T959" s="94"/>
    </row>
    <row r="960" ht="15.75" customHeight="1">
      <c r="A960" s="204"/>
      <c r="B960" s="222"/>
      <c r="C960" s="223"/>
      <c r="D960" s="231"/>
      <c r="E960" s="3"/>
      <c r="F960" s="3"/>
      <c r="G960" s="3"/>
      <c r="H960" s="3"/>
      <c r="J960" s="226"/>
      <c r="K960" s="3"/>
      <c r="L960" s="3"/>
      <c r="O960" s="227"/>
      <c r="Q960" s="94"/>
      <c r="R960" s="94"/>
      <c r="S960" s="94"/>
      <c r="T960" s="94"/>
    </row>
    <row r="961" ht="15.75" customHeight="1">
      <c r="A961" s="204"/>
      <c r="B961" s="222"/>
      <c r="C961" s="223"/>
      <c r="D961" s="231"/>
      <c r="E961" s="3"/>
      <c r="F961" s="3"/>
      <c r="G961" s="3"/>
      <c r="H961" s="3"/>
      <c r="J961" s="226"/>
      <c r="K961" s="3"/>
      <c r="L961" s="3"/>
      <c r="O961" s="227"/>
      <c r="Q961" s="94"/>
      <c r="R961" s="94"/>
      <c r="S961" s="94"/>
      <c r="T961" s="94"/>
    </row>
    <row r="962" ht="15.75" customHeight="1">
      <c r="A962" s="204"/>
      <c r="B962" s="222"/>
      <c r="C962" s="223"/>
      <c r="D962" s="231"/>
      <c r="E962" s="3"/>
      <c r="F962" s="3"/>
      <c r="G962" s="3"/>
      <c r="H962" s="3"/>
      <c r="J962" s="226"/>
      <c r="K962" s="3"/>
      <c r="L962" s="3"/>
      <c r="O962" s="227"/>
      <c r="Q962" s="94"/>
      <c r="R962" s="94"/>
      <c r="S962" s="94"/>
      <c r="T962" s="94"/>
    </row>
    <row r="963" ht="15.75" customHeight="1">
      <c r="A963" s="204"/>
      <c r="B963" s="222"/>
      <c r="C963" s="223"/>
      <c r="D963" s="231"/>
      <c r="E963" s="3"/>
      <c r="F963" s="3"/>
      <c r="G963" s="3"/>
      <c r="H963" s="3"/>
      <c r="J963" s="226"/>
      <c r="K963" s="3"/>
      <c r="L963" s="3"/>
      <c r="O963" s="227"/>
      <c r="Q963" s="94"/>
      <c r="R963" s="94"/>
      <c r="S963" s="94"/>
      <c r="T963" s="94"/>
    </row>
    <row r="964" ht="15.75" customHeight="1">
      <c r="A964" s="204"/>
      <c r="B964" s="222"/>
      <c r="C964" s="223"/>
      <c r="D964" s="231"/>
      <c r="E964" s="3"/>
      <c r="F964" s="3"/>
      <c r="G964" s="3"/>
      <c r="H964" s="3"/>
      <c r="J964" s="226"/>
      <c r="K964" s="3"/>
      <c r="L964" s="3"/>
      <c r="O964" s="227"/>
      <c r="Q964" s="94"/>
      <c r="R964" s="94"/>
      <c r="S964" s="94"/>
      <c r="T964" s="94"/>
    </row>
    <row r="965" ht="15.75" customHeight="1">
      <c r="A965" s="204"/>
      <c r="B965" s="222"/>
      <c r="C965" s="223"/>
      <c r="D965" s="231"/>
      <c r="E965" s="3"/>
      <c r="F965" s="3"/>
      <c r="G965" s="3"/>
      <c r="H965" s="3"/>
      <c r="J965" s="226"/>
      <c r="K965" s="3"/>
      <c r="L965" s="3"/>
      <c r="O965" s="227"/>
      <c r="Q965" s="94"/>
      <c r="R965" s="94"/>
      <c r="S965" s="94"/>
      <c r="T965" s="94"/>
    </row>
    <row r="966" ht="15.75" customHeight="1">
      <c r="A966" s="204"/>
      <c r="B966" s="222"/>
      <c r="C966" s="223"/>
      <c r="D966" s="231"/>
      <c r="E966" s="3"/>
      <c r="F966" s="3"/>
      <c r="G966" s="3"/>
      <c r="H966" s="3"/>
      <c r="J966" s="226"/>
      <c r="K966" s="3"/>
      <c r="L966" s="3"/>
      <c r="O966" s="227"/>
      <c r="Q966" s="94"/>
      <c r="R966" s="94"/>
      <c r="S966" s="94"/>
      <c r="T966" s="94"/>
    </row>
    <row r="967" ht="15.75" customHeight="1">
      <c r="A967" s="204"/>
      <c r="B967" s="222"/>
      <c r="C967" s="223"/>
      <c r="D967" s="231"/>
      <c r="E967" s="3"/>
      <c r="F967" s="3"/>
      <c r="G967" s="3"/>
      <c r="H967" s="3"/>
      <c r="J967" s="226"/>
      <c r="K967" s="3"/>
      <c r="L967" s="3"/>
      <c r="O967" s="227"/>
      <c r="Q967" s="94"/>
      <c r="R967" s="94"/>
      <c r="S967" s="94"/>
      <c r="T967" s="94"/>
    </row>
    <row r="968" ht="15.75" customHeight="1">
      <c r="A968" s="204"/>
      <c r="B968" s="222"/>
      <c r="C968" s="223"/>
      <c r="D968" s="231"/>
      <c r="E968" s="3"/>
      <c r="F968" s="3"/>
      <c r="G968" s="3"/>
      <c r="H968" s="3"/>
      <c r="J968" s="226"/>
      <c r="K968" s="3"/>
      <c r="L968" s="3"/>
      <c r="O968" s="227"/>
      <c r="Q968" s="94"/>
      <c r="R968" s="94"/>
      <c r="S968" s="94"/>
      <c r="T968" s="94"/>
    </row>
    <row r="969" ht="15.75" customHeight="1">
      <c r="A969" s="204"/>
      <c r="B969" s="222"/>
      <c r="C969" s="223"/>
      <c r="D969" s="231"/>
      <c r="E969" s="3"/>
      <c r="F969" s="3"/>
      <c r="G969" s="3"/>
      <c r="H969" s="3"/>
      <c r="J969" s="226"/>
      <c r="K969" s="3"/>
      <c r="L969" s="3"/>
      <c r="O969" s="227"/>
      <c r="Q969" s="94"/>
      <c r="R969" s="94"/>
      <c r="S969" s="94"/>
      <c r="T969" s="94"/>
    </row>
    <row r="970" ht="15.75" customHeight="1">
      <c r="A970" s="204"/>
      <c r="B970" s="222"/>
      <c r="C970" s="223"/>
      <c r="D970" s="231"/>
      <c r="E970" s="3"/>
      <c r="F970" s="3"/>
      <c r="G970" s="3"/>
      <c r="H970" s="3"/>
      <c r="J970" s="226"/>
      <c r="K970" s="3"/>
      <c r="L970" s="3"/>
      <c r="O970" s="227"/>
      <c r="Q970" s="94"/>
      <c r="R970" s="94"/>
      <c r="S970" s="94"/>
      <c r="T970" s="94"/>
    </row>
    <row r="971" ht="15.75" customHeight="1">
      <c r="A971" s="204"/>
      <c r="B971" s="222"/>
      <c r="C971" s="223"/>
      <c r="D971" s="231"/>
      <c r="E971" s="3"/>
      <c r="F971" s="3"/>
      <c r="G971" s="3"/>
      <c r="H971" s="3"/>
      <c r="J971" s="226"/>
      <c r="K971" s="3"/>
      <c r="L971" s="3"/>
      <c r="O971" s="227"/>
      <c r="Q971" s="94"/>
      <c r="R971" s="94"/>
      <c r="S971" s="94"/>
      <c r="T971" s="94"/>
    </row>
    <row r="972" ht="15.75" customHeight="1">
      <c r="A972" s="204"/>
      <c r="B972" s="222"/>
      <c r="C972" s="223"/>
      <c r="D972" s="231"/>
      <c r="E972" s="3"/>
      <c r="F972" s="3"/>
      <c r="G972" s="3"/>
      <c r="H972" s="3"/>
      <c r="J972" s="226"/>
      <c r="K972" s="3"/>
      <c r="L972" s="3"/>
      <c r="O972" s="227"/>
      <c r="Q972" s="94"/>
      <c r="R972" s="94"/>
      <c r="S972" s="94"/>
      <c r="T972" s="94"/>
    </row>
    <row r="973" ht="15.75" customHeight="1">
      <c r="A973" s="204"/>
      <c r="B973" s="222"/>
      <c r="C973" s="223"/>
      <c r="D973" s="231"/>
      <c r="E973" s="3"/>
      <c r="F973" s="3"/>
      <c r="G973" s="3"/>
      <c r="H973" s="3"/>
      <c r="J973" s="226"/>
      <c r="K973" s="3"/>
      <c r="L973" s="3"/>
      <c r="O973" s="227"/>
      <c r="Q973" s="94"/>
      <c r="R973" s="94"/>
      <c r="S973" s="94"/>
      <c r="T973" s="94"/>
    </row>
    <row r="974" ht="15.75" customHeight="1">
      <c r="A974" s="204"/>
      <c r="B974" s="222"/>
      <c r="C974" s="223"/>
      <c r="D974" s="231"/>
      <c r="E974" s="3"/>
      <c r="F974" s="3"/>
      <c r="G974" s="3"/>
      <c r="H974" s="3"/>
      <c r="J974" s="226"/>
      <c r="K974" s="3"/>
      <c r="L974" s="3"/>
      <c r="O974" s="227"/>
      <c r="Q974" s="94"/>
      <c r="R974" s="94"/>
      <c r="S974" s="94"/>
      <c r="T974" s="94"/>
    </row>
    <row r="975" ht="15.75" customHeight="1">
      <c r="A975" s="204"/>
      <c r="B975" s="222"/>
      <c r="C975" s="223"/>
      <c r="D975" s="231"/>
      <c r="E975" s="3"/>
      <c r="F975" s="3"/>
      <c r="G975" s="3"/>
      <c r="H975" s="3"/>
      <c r="J975" s="226"/>
      <c r="K975" s="3"/>
      <c r="L975" s="3"/>
      <c r="O975" s="227"/>
      <c r="Q975" s="94"/>
      <c r="R975" s="94"/>
      <c r="S975" s="94"/>
      <c r="T975" s="94"/>
    </row>
    <row r="976" ht="15.75" customHeight="1">
      <c r="A976" s="204"/>
      <c r="B976" s="222"/>
      <c r="C976" s="223"/>
      <c r="D976" s="231"/>
      <c r="E976" s="3"/>
      <c r="F976" s="3"/>
      <c r="G976" s="3"/>
      <c r="H976" s="3"/>
      <c r="J976" s="226"/>
      <c r="K976" s="3"/>
      <c r="L976" s="3"/>
      <c r="O976" s="227"/>
      <c r="Q976" s="94"/>
      <c r="R976" s="94"/>
      <c r="S976" s="94"/>
      <c r="T976" s="94"/>
    </row>
    <row r="977" ht="15.75" customHeight="1">
      <c r="A977" s="204"/>
      <c r="B977" s="222"/>
      <c r="C977" s="223"/>
      <c r="D977" s="231"/>
      <c r="E977" s="3"/>
      <c r="F977" s="3"/>
      <c r="G977" s="3"/>
      <c r="H977" s="3"/>
      <c r="J977" s="226"/>
      <c r="K977" s="3"/>
      <c r="L977" s="3"/>
      <c r="O977" s="227"/>
      <c r="Q977" s="94"/>
      <c r="R977" s="94"/>
      <c r="S977" s="94"/>
      <c r="T977" s="94"/>
    </row>
    <row r="978" ht="15.75" customHeight="1">
      <c r="A978" s="204"/>
      <c r="B978" s="222"/>
      <c r="C978" s="223"/>
      <c r="D978" s="231"/>
      <c r="E978" s="3"/>
      <c r="F978" s="3"/>
      <c r="G978" s="3"/>
      <c r="H978" s="3"/>
      <c r="J978" s="226"/>
      <c r="K978" s="3"/>
      <c r="L978" s="3"/>
      <c r="O978" s="227"/>
      <c r="Q978" s="94"/>
      <c r="R978" s="94"/>
      <c r="S978" s="94"/>
      <c r="T978" s="94"/>
    </row>
    <row r="979" ht="15.75" customHeight="1">
      <c r="A979" s="204"/>
      <c r="B979" s="222"/>
      <c r="C979" s="223"/>
      <c r="D979" s="231"/>
      <c r="E979" s="3"/>
      <c r="F979" s="3"/>
      <c r="G979" s="3"/>
      <c r="H979" s="3"/>
      <c r="J979" s="226"/>
      <c r="K979" s="3"/>
      <c r="L979" s="3"/>
      <c r="O979" s="227"/>
      <c r="Q979" s="94"/>
      <c r="R979" s="94"/>
      <c r="S979" s="94"/>
      <c r="T979" s="94"/>
    </row>
    <row r="980" ht="15.75" customHeight="1">
      <c r="A980" s="204"/>
      <c r="B980" s="222"/>
      <c r="C980" s="223"/>
      <c r="D980" s="231"/>
      <c r="E980" s="3"/>
      <c r="F980" s="3"/>
      <c r="G980" s="3"/>
      <c r="H980" s="3"/>
      <c r="J980" s="226"/>
      <c r="K980" s="3"/>
      <c r="L980" s="3"/>
      <c r="O980" s="227"/>
      <c r="Q980" s="94"/>
      <c r="R980" s="94"/>
      <c r="S980" s="94"/>
      <c r="T980" s="94"/>
    </row>
    <row r="981" ht="15.75" customHeight="1">
      <c r="A981" s="204"/>
      <c r="B981" s="222"/>
      <c r="C981" s="223"/>
      <c r="D981" s="231"/>
      <c r="E981" s="3"/>
      <c r="F981" s="3"/>
      <c r="G981" s="3"/>
      <c r="H981" s="3"/>
      <c r="J981" s="226"/>
      <c r="K981" s="3"/>
      <c r="L981" s="3"/>
      <c r="O981" s="227"/>
      <c r="Q981" s="94"/>
      <c r="R981" s="94"/>
      <c r="S981" s="94"/>
      <c r="T981" s="94"/>
    </row>
    <row r="982" ht="15.75" customHeight="1">
      <c r="A982" s="204"/>
      <c r="B982" s="222"/>
      <c r="C982" s="223"/>
      <c r="D982" s="231"/>
      <c r="E982" s="3"/>
      <c r="F982" s="3"/>
      <c r="G982" s="3"/>
      <c r="H982" s="3"/>
      <c r="J982" s="226"/>
      <c r="K982" s="3"/>
      <c r="L982" s="3"/>
      <c r="O982" s="227"/>
      <c r="Q982" s="94"/>
      <c r="R982" s="94"/>
      <c r="S982" s="94"/>
      <c r="T982" s="94"/>
    </row>
    <row r="983" ht="15.75" customHeight="1">
      <c r="A983" s="204"/>
      <c r="B983" s="222"/>
      <c r="C983" s="223"/>
      <c r="D983" s="231"/>
      <c r="E983" s="3"/>
      <c r="F983" s="3"/>
      <c r="G983" s="3"/>
      <c r="H983" s="3"/>
      <c r="J983" s="226"/>
      <c r="K983" s="3"/>
      <c r="L983" s="3"/>
      <c r="O983" s="227"/>
      <c r="Q983" s="94"/>
      <c r="R983" s="94"/>
      <c r="S983" s="94"/>
      <c r="T983" s="94"/>
    </row>
    <row r="984" ht="15.75" customHeight="1">
      <c r="A984" s="204"/>
      <c r="B984" s="222"/>
      <c r="C984" s="223"/>
      <c r="D984" s="231"/>
      <c r="E984" s="3"/>
      <c r="F984" s="3"/>
      <c r="G984" s="3"/>
      <c r="H984" s="3"/>
      <c r="J984" s="226"/>
      <c r="K984" s="3"/>
      <c r="L984" s="3"/>
      <c r="O984" s="227"/>
      <c r="Q984" s="94"/>
      <c r="R984" s="94"/>
      <c r="S984" s="94"/>
      <c r="T984" s="94"/>
    </row>
    <row r="985" ht="15.75" customHeight="1">
      <c r="A985" s="204"/>
      <c r="B985" s="222"/>
      <c r="C985" s="223"/>
      <c r="D985" s="231"/>
      <c r="E985" s="3"/>
      <c r="F985" s="3"/>
      <c r="G985" s="3"/>
      <c r="H985" s="3"/>
      <c r="J985" s="226"/>
      <c r="K985" s="3"/>
      <c r="L985" s="3"/>
      <c r="O985" s="227"/>
      <c r="Q985" s="94"/>
      <c r="R985" s="94"/>
      <c r="S985" s="94"/>
      <c r="T985" s="94"/>
    </row>
    <row r="986" ht="15.75" customHeight="1">
      <c r="A986" s="204"/>
      <c r="B986" s="222"/>
      <c r="C986" s="223"/>
      <c r="D986" s="231"/>
      <c r="E986" s="3"/>
      <c r="F986" s="3"/>
      <c r="G986" s="3"/>
      <c r="H986" s="3"/>
      <c r="J986" s="226"/>
      <c r="K986" s="3"/>
      <c r="L986" s="3"/>
      <c r="O986" s="227"/>
      <c r="Q986" s="94"/>
      <c r="R986" s="94"/>
      <c r="S986" s="94"/>
      <c r="T986" s="94"/>
    </row>
    <row r="987" ht="15.75" customHeight="1">
      <c r="A987" s="204"/>
      <c r="B987" s="222"/>
      <c r="C987" s="223"/>
      <c r="D987" s="231"/>
      <c r="E987" s="3"/>
      <c r="F987" s="3"/>
      <c r="G987" s="3"/>
      <c r="H987" s="3"/>
      <c r="J987" s="226"/>
      <c r="K987" s="3"/>
      <c r="L987" s="3"/>
      <c r="O987" s="227"/>
      <c r="Q987" s="94"/>
      <c r="R987" s="94"/>
      <c r="S987" s="94"/>
      <c r="T987" s="94"/>
    </row>
    <row r="988" ht="15.75" customHeight="1">
      <c r="A988" s="204"/>
      <c r="B988" s="222"/>
      <c r="C988" s="223"/>
      <c r="D988" s="231"/>
      <c r="E988" s="3"/>
      <c r="F988" s="3"/>
      <c r="G988" s="3"/>
      <c r="H988" s="3"/>
      <c r="J988" s="226"/>
      <c r="K988" s="3"/>
      <c r="L988" s="3"/>
      <c r="O988" s="227"/>
      <c r="Q988" s="94"/>
      <c r="R988" s="94"/>
      <c r="S988" s="94"/>
      <c r="T988" s="94"/>
    </row>
    <row r="989" ht="15.75" customHeight="1">
      <c r="A989" s="204"/>
      <c r="B989" s="222"/>
      <c r="C989" s="223"/>
      <c r="D989" s="231"/>
      <c r="E989" s="3"/>
      <c r="F989" s="3"/>
      <c r="G989" s="3"/>
      <c r="H989" s="3"/>
      <c r="J989" s="226"/>
      <c r="K989" s="3"/>
      <c r="L989" s="3"/>
      <c r="O989" s="227"/>
      <c r="Q989" s="94"/>
      <c r="R989" s="94"/>
      <c r="S989" s="94"/>
      <c r="T989" s="94"/>
    </row>
    <row r="990" ht="15.75" customHeight="1">
      <c r="A990" s="204"/>
      <c r="B990" s="222"/>
      <c r="C990" s="223"/>
      <c r="D990" s="231"/>
      <c r="E990" s="3"/>
      <c r="F990" s="3"/>
      <c r="G990" s="3"/>
      <c r="H990" s="3"/>
      <c r="J990" s="226"/>
      <c r="K990" s="3"/>
      <c r="L990" s="3"/>
      <c r="O990" s="227"/>
      <c r="Q990" s="94"/>
      <c r="R990" s="94"/>
      <c r="S990" s="94"/>
      <c r="T990" s="94"/>
    </row>
    <row r="991" ht="15.75" customHeight="1">
      <c r="A991" s="204"/>
      <c r="B991" s="222"/>
      <c r="C991" s="223"/>
      <c r="D991" s="223"/>
      <c r="E991" s="3"/>
      <c r="F991" s="3"/>
      <c r="G991" s="3"/>
      <c r="H991" s="3"/>
      <c r="J991" s="226"/>
      <c r="K991" s="3"/>
      <c r="L991" s="3"/>
      <c r="O991" s="227"/>
      <c r="Q991" s="94"/>
      <c r="R991" s="94"/>
      <c r="S991" s="94"/>
      <c r="T991" s="94"/>
    </row>
    <row r="992" ht="15.75" customHeight="1">
      <c r="A992" s="204"/>
      <c r="B992" s="222"/>
      <c r="C992" s="223"/>
      <c r="D992" s="223"/>
      <c r="E992" s="3"/>
      <c r="F992" s="3"/>
      <c r="G992" s="3"/>
      <c r="H992" s="3"/>
      <c r="J992" s="226"/>
      <c r="K992" s="3"/>
      <c r="L992" s="3"/>
      <c r="O992" s="227"/>
      <c r="Q992" s="94"/>
      <c r="R992" s="94"/>
      <c r="S992" s="94"/>
      <c r="T992" s="94"/>
    </row>
    <row r="993" ht="15.75" customHeight="1">
      <c r="A993" s="204"/>
      <c r="B993" s="222"/>
      <c r="C993" s="223"/>
      <c r="D993" s="223"/>
      <c r="E993" s="3"/>
      <c r="F993" s="3"/>
      <c r="G993" s="3"/>
      <c r="H993" s="3"/>
      <c r="J993" s="226"/>
      <c r="K993" s="3"/>
      <c r="L993" s="3"/>
      <c r="O993" s="227"/>
      <c r="Q993" s="94"/>
      <c r="R993" s="94"/>
      <c r="S993" s="94"/>
      <c r="T993" s="94"/>
    </row>
    <row r="994" ht="15.75" customHeight="1">
      <c r="A994" s="204"/>
      <c r="B994" s="222"/>
      <c r="C994" s="223"/>
      <c r="D994" s="223"/>
      <c r="E994" s="3"/>
      <c r="F994" s="3"/>
      <c r="G994" s="3"/>
      <c r="H994" s="3"/>
      <c r="J994" s="226"/>
      <c r="K994" s="3"/>
      <c r="L994" s="3"/>
      <c r="O994" s="227"/>
      <c r="Q994" s="94"/>
      <c r="R994" s="94"/>
      <c r="S994" s="94"/>
      <c r="T994" s="94"/>
    </row>
    <row r="995" ht="15.75" customHeight="1">
      <c r="A995" s="204"/>
      <c r="B995" s="222"/>
      <c r="C995" s="223"/>
      <c r="D995" s="223"/>
      <c r="E995" s="3"/>
      <c r="F995" s="3"/>
      <c r="G995" s="3"/>
      <c r="H995" s="3"/>
      <c r="J995" s="226"/>
      <c r="K995" s="3"/>
      <c r="L995" s="3"/>
      <c r="O995" s="227"/>
      <c r="Q995" s="94"/>
      <c r="R995" s="94"/>
      <c r="S995" s="94"/>
      <c r="T995" s="94"/>
    </row>
    <row r="996" ht="15.75" customHeight="1">
      <c r="A996" s="204"/>
      <c r="B996" s="222"/>
      <c r="C996" s="223"/>
      <c r="D996" s="223"/>
      <c r="E996" s="3"/>
      <c r="F996" s="3"/>
      <c r="G996" s="3"/>
      <c r="H996" s="3"/>
      <c r="J996" s="226"/>
      <c r="K996" s="3"/>
      <c r="L996" s="3"/>
      <c r="O996" s="227"/>
      <c r="Q996" s="94"/>
      <c r="R996" s="94"/>
      <c r="S996" s="94"/>
      <c r="T996" s="94"/>
    </row>
    <row r="997" ht="15.75" customHeight="1">
      <c r="A997" s="204"/>
      <c r="B997" s="222"/>
      <c r="C997" s="223"/>
      <c r="D997" s="223"/>
      <c r="E997" s="3"/>
      <c r="F997" s="3"/>
      <c r="G997" s="3"/>
      <c r="H997" s="3"/>
      <c r="J997" s="226"/>
      <c r="K997" s="3"/>
      <c r="L997" s="3"/>
      <c r="O997" s="227"/>
      <c r="Q997" s="94"/>
      <c r="R997" s="94"/>
      <c r="S997" s="94"/>
      <c r="T997" s="94"/>
    </row>
    <row r="998" ht="15.75" customHeight="1">
      <c r="A998" s="204"/>
      <c r="B998" s="222"/>
      <c r="C998" s="223"/>
      <c r="D998" s="223"/>
      <c r="E998" s="3"/>
      <c r="F998" s="3"/>
      <c r="G998" s="3"/>
      <c r="H998" s="3"/>
      <c r="J998" s="226"/>
      <c r="K998" s="3"/>
      <c r="L998" s="3"/>
      <c r="O998" s="227"/>
      <c r="Q998" s="94"/>
      <c r="R998" s="94"/>
      <c r="S998" s="94"/>
      <c r="T998" s="94"/>
    </row>
    <row r="999" ht="15.75" customHeight="1">
      <c r="A999" s="204"/>
      <c r="B999" s="222"/>
      <c r="C999" s="223"/>
      <c r="D999" s="223"/>
      <c r="E999" s="3"/>
      <c r="F999" s="3"/>
      <c r="G999" s="3"/>
      <c r="H999" s="3"/>
      <c r="J999" s="226"/>
      <c r="K999" s="3"/>
      <c r="L999" s="3"/>
      <c r="O999" s="227"/>
      <c r="Q999" s="94"/>
      <c r="R999" s="94"/>
      <c r="S999" s="94"/>
      <c r="T999" s="94"/>
    </row>
    <row r="1000" ht="15.75" customHeight="1">
      <c r="A1000" s="204"/>
      <c r="B1000" s="222"/>
      <c r="C1000" s="223"/>
      <c r="D1000" s="223"/>
      <c r="J1000" s="226"/>
      <c r="K1000" s="3"/>
      <c r="L1000" s="3"/>
      <c r="O1000" s="227"/>
      <c r="Q1000" s="94"/>
      <c r="R1000" s="94"/>
      <c r="S1000" s="94"/>
      <c r="T1000" s="94"/>
    </row>
  </sheetData>
  <autoFilter ref="$A$2:$D$1000">
    <sortState ref="A2:D1000">
      <sortCondition ref="A2:A1000"/>
      <sortCondition ref="B2:B1000"/>
    </sortState>
  </autoFilter>
  <mergeCells count="1">
    <mergeCell ref="A1:W1"/>
  </mergeCells>
  <conditionalFormatting sqref="AB2:AF27">
    <cfRule type="notContainsBlanks" dxfId="6" priority="1">
      <formula>LEN(TRIM(AB2))&gt;0</formula>
    </cfRule>
  </conditionalFormatting>
  <conditionalFormatting sqref="Y2:Z37">
    <cfRule type="expression" dxfId="7" priority="2">
      <formula>Z2:Z21&lt;&gt;0</formula>
    </cfRule>
  </conditionalFormatting>
  <conditionalFormatting sqref="Z2:Z37">
    <cfRule type="cellIs" dxfId="7" priority="3" operator="greaterThan">
      <formula>0</formula>
    </cfRule>
  </conditionalFormatting>
  <conditionalFormatting sqref="Y2:Z37">
    <cfRule type="expression" dxfId="3" priority="4">
      <formula>Z2:Z21=0</formula>
    </cfRule>
  </conditionalFormatting>
  <conditionalFormatting sqref="M2:M31">
    <cfRule type="cellIs" dxfId="8" priority="5" operator="equal">
      <formula>#REF!</formula>
    </cfRule>
  </conditionalFormatting>
  <dataValidations>
    <dataValidation type="list" allowBlank="1" showErrorMessage="1" sqref="B3:B1000">
      <formula1>STAFFS!$AA:$AA</formula1>
    </dataValidation>
    <dataValidation type="custom" allowBlank="1" showDropDown="1" showErrorMessage="1" sqref="A1 A3:A1000">
      <formula1>OR(NOT(ISERROR(DATEVALUE(A1))), AND(ISNUMBER(A1), LEFT(CELL("format", A1))="D"))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1.88"/>
    <col customWidth="1" min="2" max="2" width="16.88"/>
    <col customWidth="1" min="3" max="3" width="14.25"/>
    <col customWidth="1" min="4" max="4" width="17.88"/>
    <col customWidth="1" min="5" max="5" width="2.38"/>
    <col customWidth="1" hidden="1" min="6" max="7" width="8.5" outlineLevel="1"/>
    <col customWidth="1" hidden="1" min="8" max="8" width="12.25" outlineLevel="1"/>
    <col customWidth="1" hidden="1" min="9" max="9" width="1.88" outlineLevel="1"/>
    <col customWidth="1" hidden="1" min="10" max="10" width="9.25" outlineLevel="1"/>
    <col customWidth="1" hidden="1" min="11" max="11" width="2.38" outlineLevel="1"/>
    <col customWidth="1" hidden="1" min="12" max="12" width="11.75" outlineLevel="1"/>
    <col customWidth="1" hidden="1" min="13" max="13" width="1.88" outlineLevel="1"/>
    <col customWidth="1" hidden="1" min="14" max="15" width="9.25" outlineLevel="1"/>
    <col customWidth="1" hidden="1" min="16" max="16" width="2.38" outlineLevel="1"/>
    <col customWidth="1" hidden="1" min="17" max="17" width="11.75" outlineLevel="1"/>
    <col customWidth="1" hidden="1" min="18" max="18" width="1.88" outlineLevel="1"/>
    <col customWidth="1" hidden="1" min="19" max="20" width="9.25" outlineLevel="1"/>
    <col collapsed="1" customWidth="1" min="21" max="21" width="2.38"/>
    <col customWidth="1" min="22" max="22" width="15.75"/>
    <col customWidth="1" min="23" max="23" width="2.38"/>
    <col customWidth="1" hidden="1" min="24" max="24" width="15.75" outlineLevel="1"/>
    <col customWidth="1" hidden="1" min="25" max="25" width="20.5" outlineLevel="1"/>
    <col customWidth="1" hidden="1" min="26" max="26" width="6.13" outlineLevel="1"/>
    <col customWidth="1" hidden="1" min="27" max="27" width="3.13" outlineLevel="1"/>
    <col customWidth="1" hidden="1" min="28" max="32" width="17.63" outlineLevel="1"/>
  </cols>
  <sheetData>
    <row r="1">
      <c r="A1" s="237" t="s">
        <v>95</v>
      </c>
      <c r="X1" s="237"/>
      <c r="Y1" s="237"/>
      <c r="Z1" s="237"/>
      <c r="AA1" s="237"/>
      <c r="AB1" s="237"/>
      <c r="AC1" s="237"/>
      <c r="AD1" s="237"/>
      <c r="AE1" s="237"/>
      <c r="AF1" s="237"/>
    </row>
    <row r="2">
      <c r="A2" s="187" t="s">
        <v>88</v>
      </c>
      <c r="B2" s="187" t="s">
        <v>89</v>
      </c>
      <c r="C2" s="187" t="s">
        <v>90</v>
      </c>
      <c r="D2" s="187" t="s">
        <v>91</v>
      </c>
      <c r="E2" s="188"/>
      <c r="F2" s="239" t="str">
        <f>IF(COUNTIF(LEAVE!A:A,H:H)&gt;0,TODAY(),"")</f>
        <v/>
      </c>
      <c r="G2" s="208" t="str">
        <f>IF(countif(TODAY!$C$28:$C$29,$H$2:$H1000),today(),"")</f>
        <v/>
      </c>
      <c r="H2" s="191" t="str">
        <f t="array" ref="H2:H31">STAFFS!G2:G1000</f>
        <v>BHARATHI</v>
      </c>
      <c r="I2" s="192">
        <f t="array" ref="I2">COUNTIF($B$3:$B1000,$H$2:$H1000)</f>
        <v>1</v>
      </c>
      <c r="J2" s="193">
        <f>IFERROR(__xludf.DUMMYFUNCTION("arrayformula(iferror(vlookup($H$2:$H1000, query($A$3:$B1000,""select B, max(A) group by B"",0),2,false)))"),46058.0)</f>
        <v>46058</v>
      </c>
      <c r="K2" s="194"/>
      <c r="L2" s="195" t="str">
        <f t="shared" ref="L2:M2" si="1">H2</f>
        <v>BHARATHI</v>
      </c>
      <c r="M2" s="196">
        <f t="shared" si="1"/>
        <v>1</v>
      </c>
      <c r="N2" s="197">
        <f t="shared" ref="N2:N31" si="3">J2+G2+F2</f>
        <v>46058</v>
      </c>
      <c r="O2" s="197">
        <f t="shared" ref="O2:O31" si="4">IF(L2=0,today()+1,N2)</f>
        <v>46058</v>
      </c>
      <c r="P2" s="198"/>
      <c r="Q2" s="199" t="str">
        <f t="array" ref="Q2:T1000">SORT(L2:O1000,4,TRUE)</f>
        <v>SHANTHI</v>
      </c>
      <c r="R2" s="199">
        <v>0.0</v>
      </c>
      <c r="S2" s="197">
        <v>0.0</v>
      </c>
      <c r="T2" s="197">
        <v>0.0</v>
      </c>
      <c r="U2" s="8"/>
      <c r="V2" s="200" t="str">
        <f t="array" ref="V2:V16">SORT(Q2:T1000,4,true)</f>
        <v>SHANTHI</v>
      </c>
      <c r="X2" s="200" t="str">
        <f t="array" ref="X2:X8">SORT(Q2:T8,2,true)</f>
        <v>SHANTHI</v>
      </c>
      <c r="Y2" s="201" t="str">
        <f t="array" ref="Y2:Z28">SORT(H2:I28,2,FALSE)</f>
        <v>DHANALAKSHMI</v>
      </c>
      <c r="Z2" s="201">
        <v>4.0</v>
      </c>
      <c r="AA2" s="202"/>
      <c r="AB2" s="203" t="str">
        <f t="shared" ref="AB2:AB26" si="5">IF($M$2:$M$30=0,$L$2:$L$30,"")</f>
        <v/>
      </c>
      <c r="AC2" s="203"/>
      <c r="AD2" s="203"/>
      <c r="AE2" s="203"/>
      <c r="AF2" s="203"/>
    </row>
    <row r="3">
      <c r="A3" s="234">
        <v>46023.0</v>
      </c>
      <c r="B3" s="240" t="s">
        <v>49</v>
      </c>
      <c r="C3" s="206" t="s">
        <v>5</v>
      </c>
      <c r="D3" s="207">
        <v>46023.8702662037</v>
      </c>
      <c r="E3" s="188"/>
      <c r="F3" s="239" t="str">
        <f>IF(COUNTIF(LEAVE!A:A,H:H)&gt;0,TODAY(),"")</f>
        <v/>
      </c>
      <c r="G3" s="208" t="str">
        <f>IF(countif(TODAY!$C$28:$C$29,$H$2:$H1000),today(),"")</f>
        <v/>
      </c>
      <c r="H3" s="191" t="s">
        <v>9</v>
      </c>
      <c r="I3" s="192">
        <f t="shared" ref="I3:I31" si="6">COUNTIF($B$3:$B1000,$H$2:$H1000)</f>
        <v>2</v>
      </c>
      <c r="J3" s="193">
        <f>IFERROR(__xludf.DUMMYFUNCTION("""COMPUTED_VALUE"""),46175.0)</f>
        <v>46175</v>
      </c>
      <c r="K3" s="194"/>
      <c r="L3" s="195" t="str">
        <f t="shared" ref="L3:M3" si="2">H3</f>
        <v>CHINNAMMAL</v>
      </c>
      <c r="M3" s="196">
        <f t="shared" si="2"/>
        <v>2</v>
      </c>
      <c r="N3" s="197">
        <f t="shared" si="3"/>
        <v>46175</v>
      </c>
      <c r="O3" s="197">
        <f t="shared" si="4"/>
        <v>46175</v>
      </c>
      <c r="P3" s="209"/>
      <c r="Q3" s="210" t="s">
        <v>5</v>
      </c>
      <c r="R3" s="199">
        <v>1.0</v>
      </c>
      <c r="S3" s="197">
        <v>46042.0</v>
      </c>
      <c r="T3" s="197">
        <v>46042.0</v>
      </c>
      <c r="U3" s="8"/>
      <c r="V3" s="211" t="s">
        <v>5</v>
      </c>
      <c r="X3" s="212" t="s">
        <v>5</v>
      </c>
      <c r="Y3" s="201" t="s">
        <v>61</v>
      </c>
      <c r="Z3" s="201">
        <v>4.0</v>
      </c>
      <c r="AA3" s="202"/>
      <c r="AB3" s="203" t="str">
        <f t="shared" si="5"/>
        <v/>
      </c>
      <c r="AC3" s="203"/>
      <c r="AD3" s="203"/>
      <c r="AE3" s="203"/>
      <c r="AF3" s="203"/>
    </row>
    <row r="4">
      <c r="A4" s="234">
        <v>46023.0</v>
      </c>
      <c r="B4" s="240" t="s">
        <v>66</v>
      </c>
      <c r="C4" s="206" t="s">
        <v>5</v>
      </c>
      <c r="D4" s="207">
        <v>46023.8702662037</v>
      </c>
      <c r="E4" s="188"/>
      <c r="F4" s="239" t="str">
        <f>IF(COUNTIF(LEAVE!A:A,H:H)&gt;0,TODAY(),"")</f>
        <v/>
      </c>
      <c r="G4" s="208" t="str">
        <f>IF(countif(TODAY!$C$28:$C$29,$H$2:$H1000),today(),"")</f>
        <v/>
      </c>
      <c r="H4" s="191" t="s">
        <v>49</v>
      </c>
      <c r="I4" s="192">
        <f t="shared" si="6"/>
        <v>2</v>
      </c>
      <c r="J4" s="213">
        <f>IFERROR(__xludf.DUMMYFUNCTION("""COMPUTED_VALUE"""),46121.0)</f>
        <v>46121</v>
      </c>
      <c r="K4" s="194"/>
      <c r="L4" s="195" t="str">
        <f t="shared" ref="L4:M4" si="7">H4</f>
        <v>DEEPA</v>
      </c>
      <c r="M4" s="196">
        <f t="shared" si="7"/>
        <v>2</v>
      </c>
      <c r="N4" s="197">
        <f t="shared" si="3"/>
        <v>46121</v>
      </c>
      <c r="O4" s="197">
        <f t="shared" si="4"/>
        <v>46121</v>
      </c>
      <c r="P4" s="209"/>
      <c r="Q4" s="199" t="s">
        <v>47</v>
      </c>
      <c r="R4" s="199">
        <v>1.0</v>
      </c>
      <c r="S4" s="197">
        <v>46058.0</v>
      </c>
      <c r="T4" s="197">
        <v>46058.0</v>
      </c>
      <c r="U4" s="8"/>
      <c r="V4" s="214" t="s">
        <v>47</v>
      </c>
      <c r="X4" s="200" t="s">
        <v>47</v>
      </c>
      <c r="Y4" s="201" t="s">
        <v>59</v>
      </c>
      <c r="Z4" s="201">
        <v>4.0</v>
      </c>
      <c r="AA4" s="202"/>
      <c r="AB4" s="203" t="str">
        <f t="shared" si="5"/>
        <v/>
      </c>
      <c r="AC4" s="203"/>
      <c r="AD4" s="203"/>
      <c r="AE4" s="203"/>
      <c r="AF4" s="203"/>
    </row>
    <row r="5">
      <c r="A5" s="234">
        <v>46030.0</v>
      </c>
      <c r="B5" s="240" t="s">
        <v>61</v>
      </c>
      <c r="C5" s="206" t="s">
        <v>5</v>
      </c>
      <c r="D5" s="207">
        <v>46030.825694444444</v>
      </c>
      <c r="E5" s="188"/>
      <c r="F5" s="239" t="str">
        <f>IF(COUNTIF(LEAVE!A:A,H:H)&gt;0,TODAY(),"")</f>
        <v/>
      </c>
      <c r="G5" s="208" t="str">
        <f>IF(countif(TODAY!$C$28:$C$29,$H$2:$H1000),today(),"")</f>
        <v/>
      </c>
      <c r="H5" s="191" t="s">
        <v>52</v>
      </c>
      <c r="I5" s="192">
        <f t="shared" si="6"/>
        <v>4</v>
      </c>
      <c r="J5" s="213">
        <f>IFERROR(__xludf.DUMMYFUNCTION("""COMPUTED_VALUE"""),46175.0)</f>
        <v>46175</v>
      </c>
      <c r="K5" s="194"/>
      <c r="L5" s="195" t="str">
        <f t="shared" ref="L5:M5" si="8">H5</f>
        <v>DHANALAKSHMI</v>
      </c>
      <c r="M5" s="196">
        <f t="shared" si="8"/>
        <v>4</v>
      </c>
      <c r="N5" s="197">
        <f t="shared" si="3"/>
        <v>46175</v>
      </c>
      <c r="O5" s="197">
        <f t="shared" si="4"/>
        <v>46175</v>
      </c>
      <c r="P5" s="209"/>
      <c r="Q5" s="199" t="s">
        <v>80</v>
      </c>
      <c r="R5" s="199">
        <v>2.0</v>
      </c>
      <c r="S5" s="197">
        <v>46086.0</v>
      </c>
      <c r="T5" s="197">
        <v>46086.0</v>
      </c>
      <c r="U5" s="8"/>
      <c r="V5" s="214" t="s">
        <v>80</v>
      </c>
      <c r="X5" s="200" t="s">
        <v>62</v>
      </c>
      <c r="Y5" s="201" t="s">
        <v>66</v>
      </c>
      <c r="Z5" s="201">
        <v>3.0</v>
      </c>
      <c r="AA5" s="202"/>
      <c r="AB5" s="203" t="str">
        <f t="shared" si="5"/>
        <v/>
      </c>
      <c r="AC5" s="203"/>
      <c r="AD5" s="203"/>
      <c r="AE5" s="203"/>
      <c r="AF5" s="203"/>
    </row>
    <row r="6">
      <c r="A6" s="234">
        <v>46042.0</v>
      </c>
      <c r="B6" s="240" t="s">
        <v>52</v>
      </c>
      <c r="C6" s="206" t="s">
        <v>5</v>
      </c>
      <c r="D6" s="207">
        <v>46042.81996527778</v>
      </c>
      <c r="E6" s="188"/>
      <c r="F6" s="239" t="str">
        <f>IF(COUNTIF(LEAVE!A:A,H:H)&gt;0,TODAY(),"")</f>
        <v/>
      </c>
      <c r="G6" s="208" t="str">
        <f>IF(countif(TODAY!$C$28:$C$29,$H$2:$H1000),today(),"")</f>
        <v/>
      </c>
      <c r="H6" s="191" t="s">
        <v>50</v>
      </c>
      <c r="I6" s="192">
        <f t="shared" si="6"/>
        <v>2</v>
      </c>
      <c r="J6" s="213">
        <f>IFERROR(__xludf.DUMMYFUNCTION("""COMPUTED_VALUE"""),46175.0)</f>
        <v>46175</v>
      </c>
      <c r="K6" s="194"/>
      <c r="L6" s="195" t="str">
        <f t="shared" ref="L6:M6" si="9">H6</f>
        <v>JEYANTHI</v>
      </c>
      <c r="M6" s="196">
        <f t="shared" si="9"/>
        <v>2</v>
      </c>
      <c r="N6" s="197">
        <f t="shared" si="3"/>
        <v>46175</v>
      </c>
      <c r="O6" s="197">
        <f t="shared" si="4"/>
        <v>46175</v>
      </c>
      <c r="P6" s="209"/>
      <c r="Q6" s="199" t="s">
        <v>7</v>
      </c>
      <c r="R6" s="199">
        <v>2.0</v>
      </c>
      <c r="S6" s="197">
        <v>46100.0</v>
      </c>
      <c r="T6" s="197">
        <v>46100.0</v>
      </c>
      <c r="U6" s="8"/>
      <c r="V6" s="214" t="s">
        <v>7</v>
      </c>
      <c r="X6" s="200" t="s">
        <v>78</v>
      </c>
      <c r="Y6" s="201" t="s">
        <v>9</v>
      </c>
      <c r="Z6" s="201">
        <v>2.0</v>
      </c>
      <c r="AA6" s="202"/>
      <c r="AB6" s="203" t="str">
        <f t="shared" si="5"/>
        <v/>
      </c>
      <c r="AC6" s="203"/>
      <c r="AD6" s="203"/>
      <c r="AE6" s="203"/>
      <c r="AF6" s="203"/>
    </row>
    <row r="7">
      <c r="A7" s="234">
        <v>46042.0</v>
      </c>
      <c r="B7" s="240" t="s">
        <v>7</v>
      </c>
      <c r="C7" s="206" t="s">
        <v>5</v>
      </c>
      <c r="D7" s="207">
        <v>46042.8203587963</v>
      </c>
      <c r="E7" s="188"/>
      <c r="F7" s="239" t="str">
        <f>IF(COUNTIF(LEAVE!A:A,H:H)&gt;0,TODAY(),"")</f>
        <v/>
      </c>
      <c r="G7" s="208" t="str">
        <f>IF(countif(TODAY!$C$28:$C$29,$H$2:$H1000),today(),"")</f>
        <v/>
      </c>
      <c r="H7" s="191" t="s">
        <v>53</v>
      </c>
      <c r="I7" s="192">
        <f t="shared" si="6"/>
        <v>1</v>
      </c>
      <c r="J7" s="213">
        <f>IFERROR(__xludf.DUMMYFUNCTION("""COMPUTED_VALUE"""),46142.0)</f>
        <v>46142</v>
      </c>
      <c r="K7" s="194"/>
      <c r="L7" s="195" t="str">
        <f t="shared" ref="L7:M7" si="10">H7</f>
        <v>KAVIYA</v>
      </c>
      <c r="M7" s="196">
        <f t="shared" si="10"/>
        <v>1</v>
      </c>
      <c r="N7" s="197">
        <f t="shared" si="3"/>
        <v>46142</v>
      </c>
      <c r="O7" s="197">
        <f t="shared" si="4"/>
        <v>46142</v>
      </c>
      <c r="P7" s="215"/>
      <c r="Q7" s="199" t="s">
        <v>62</v>
      </c>
      <c r="R7" s="199">
        <v>1.0</v>
      </c>
      <c r="S7" s="197">
        <v>46114.0</v>
      </c>
      <c r="T7" s="197">
        <v>46114.0</v>
      </c>
      <c r="U7" s="8"/>
      <c r="V7" s="214" t="s">
        <v>62</v>
      </c>
      <c r="X7" s="200" t="s">
        <v>80</v>
      </c>
      <c r="Y7" s="201" t="s">
        <v>49</v>
      </c>
      <c r="Z7" s="201">
        <v>2.0</v>
      </c>
      <c r="AA7" s="202"/>
      <c r="AB7" s="203" t="str">
        <f t="shared" si="5"/>
        <v/>
      </c>
      <c r="AC7" s="203"/>
      <c r="AD7" s="203"/>
      <c r="AE7" s="203"/>
      <c r="AF7" s="203"/>
    </row>
    <row r="8">
      <c r="A8" s="234">
        <v>46042.0</v>
      </c>
      <c r="B8" s="240" t="s">
        <v>73</v>
      </c>
      <c r="C8" s="206" t="s">
        <v>5</v>
      </c>
      <c r="D8" s="207">
        <v>46042.81686342593</v>
      </c>
      <c r="E8" s="188"/>
      <c r="F8" s="239" t="str">
        <f>IF(COUNTIF(LEAVE!A:A,H:H)&gt;0,TODAY(),"")</f>
        <v/>
      </c>
      <c r="G8" s="208" t="str">
        <f>IF(countif(TODAY!$C$28:$C$29,$H$2:$H1000),today(),"")</f>
        <v/>
      </c>
      <c r="H8" s="191" t="s">
        <v>58</v>
      </c>
      <c r="I8" s="192">
        <f t="shared" si="6"/>
        <v>2</v>
      </c>
      <c r="J8" s="213">
        <f>IFERROR(__xludf.DUMMYFUNCTION("""COMPUTED_VALUE"""),46175.0)</f>
        <v>46175</v>
      </c>
      <c r="K8" s="194"/>
      <c r="L8" s="195" t="str">
        <f t="shared" ref="L8:M8" si="11">H8</f>
        <v>MUTHUPRIYA</v>
      </c>
      <c r="M8" s="196">
        <f t="shared" si="11"/>
        <v>2</v>
      </c>
      <c r="N8" s="197">
        <f t="shared" si="3"/>
        <v>46175</v>
      </c>
      <c r="O8" s="197">
        <f t="shared" si="4"/>
        <v>46175</v>
      </c>
      <c r="P8" s="215"/>
      <c r="Q8" s="199" t="s">
        <v>78</v>
      </c>
      <c r="R8" s="199">
        <v>1.0</v>
      </c>
      <c r="S8" s="197">
        <v>46114.0</v>
      </c>
      <c r="T8" s="197">
        <v>46114.0</v>
      </c>
      <c r="U8" s="8"/>
      <c r="V8" s="214" t="s">
        <v>78</v>
      </c>
      <c r="X8" s="200" t="s">
        <v>7</v>
      </c>
      <c r="Y8" s="201" t="s">
        <v>50</v>
      </c>
      <c r="Z8" s="201">
        <v>2.0</v>
      </c>
      <c r="AA8" s="202"/>
      <c r="AB8" s="203" t="str">
        <f t="shared" si="5"/>
        <v/>
      </c>
      <c r="AC8" s="203"/>
      <c r="AD8" s="203"/>
      <c r="AE8" s="203"/>
      <c r="AF8" s="203"/>
    </row>
    <row r="9">
      <c r="A9" s="234">
        <v>46042.0</v>
      </c>
      <c r="B9" s="240" t="s">
        <v>80</v>
      </c>
      <c r="C9" s="206" t="s">
        <v>5</v>
      </c>
      <c r="D9" s="207">
        <v>46042.82072916667</v>
      </c>
      <c r="E9" s="188"/>
      <c r="F9" s="239" t="str">
        <f>IF(COUNTIF(LEAVE!A:A,H:H)&gt;0,TODAY(),"")</f>
        <v/>
      </c>
      <c r="G9" s="208" t="str">
        <f>IF(countif(TODAY!$C$28:$C$29,$H$2:$H1000),today(),"")</f>
        <v/>
      </c>
      <c r="H9" s="191" t="s">
        <v>7</v>
      </c>
      <c r="I9" s="192">
        <f t="shared" si="6"/>
        <v>2</v>
      </c>
      <c r="J9" s="213">
        <f>IFERROR(__xludf.DUMMYFUNCTION("""COMPUTED_VALUE"""),46100.0)</f>
        <v>46100</v>
      </c>
      <c r="K9" s="194"/>
      <c r="L9" s="195" t="str">
        <f t="shared" ref="L9:M9" si="12">H9</f>
        <v>NIVETHA</v>
      </c>
      <c r="M9" s="196">
        <f t="shared" si="12"/>
        <v>2</v>
      </c>
      <c r="N9" s="197">
        <f t="shared" si="3"/>
        <v>46100</v>
      </c>
      <c r="O9" s="197">
        <f t="shared" si="4"/>
        <v>46100</v>
      </c>
      <c r="P9" s="8"/>
      <c r="Q9" s="199" t="s">
        <v>49</v>
      </c>
      <c r="R9" s="199">
        <v>2.0</v>
      </c>
      <c r="S9" s="197">
        <v>46121.0</v>
      </c>
      <c r="T9" s="197">
        <v>46121.0</v>
      </c>
      <c r="U9" s="8"/>
      <c r="V9" s="216" t="s">
        <v>49</v>
      </c>
      <c r="Y9" s="201" t="s">
        <v>58</v>
      </c>
      <c r="Z9" s="201">
        <v>2.0</v>
      </c>
      <c r="AA9" s="202"/>
      <c r="AB9" s="203" t="str">
        <f t="shared" si="5"/>
        <v/>
      </c>
      <c r="AC9" s="203"/>
      <c r="AD9" s="203"/>
      <c r="AE9" s="203"/>
      <c r="AF9" s="203"/>
    </row>
    <row r="10">
      <c r="A10" s="234">
        <v>46042.0</v>
      </c>
      <c r="B10" s="240" t="s">
        <v>59</v>
      </c>
      <c r="C10" s="206" t="s">
        <v>5</v>
      </c>
      <c r="D10" s="207">
        <v>46042.81996527778</v>
      </c>
      <c r="E10" s="188"/>
      <c r="F10" s="239" t="str">
        <f>IF(COUNTIF(LEAVE!A:A,H:H)&gt;0,TODAY(),"")</f>
        <v/>
      </c>
      <c r="G10" s="208" t="str">
        <f>IF(countif(TODAY!$C$28:$C$29,$H$2:$H1000),today(),"")</f>
        <v/>
      </c>
      <c r="H10" s="191" t="s">
        <v>73</v>
      </c>
      <c r="I10" s="192">
        <f t="shared" si="6"/>
        <v>2</v>
      </c>
      <c r="J10" s="213">
        <f>IFERROR(__xludf.DUMMYFUNCTION("""COMPUTED_VALUE"""),46121.0)</f>
        <v>46121</v>
      </c>
      <c r="K10" s="194"/>
      <c r="L10" s="195" t="str">
        <f t="shared" ref="L10:M10" si="13">H10</f>
        <v>PANJU</v>
      </c>
      <c r="M10" s="196">
        <f t="shared" si="13"/>
        <v>2</v>
      </c>
      <c r="N10" s="197">
        <f t="shared" si="3"/>
        <v>46121</v>
      </c>
      <c r="O10" s="197">
        <f t="shared" si="4"/>
        <v>46121</v>
      </c>
      <c r="P10" s="8"/>
      <c r="Q10" s="199" t="s">
        <v>73</v>
      </c>
      <c r="R10" s="199">
        <v>2.0</v>
      </c>
      <c r="S10" s="197">
        <v>46121.0</v>
      </c>
      <c r="T10" s="197">
        <v>46121.0</v>
      </c>
      <c r="U10" s="8"/>
      <c r="V10" s="216" t="s">
        <v>73</v>
      </c>
      <c r="Y10" s="201" t="s">
        <v>7</v>
      </c>
      <c r="Z10" s="201">
        <v>2.0</v>
      </c>
      <c r="AA10" s="202"/>
      <c r="AB10" s="203" t="str">
        <f t="shared" si="5"/>
        <v/>
      </c>
      <c r="AC10" s="203"/>
      <c r="AD10" s="203"/>
      <c r="AE10" s="203"/>
      <c r="AF10" s="203"/>
    </row>
    <row r="11">
      <c r="A11" s="234">
        <v>46042.0</v>
      </c>
      <c r="B11" s="240" t="s">
        <v>5</v>
      </c>
      <c r="C11" s="206" t="s">
        <v>5</v>
      </c>
      <c r="D11" s="207">
        <v>46042.82072916667</v>
      </c>
      <c r="E11" s="188"/>
      <c r="F11" s="239" t="str">
        <f>IF(COUNTIF(LEAVE!A:A,H:H)&gt;0,TODAY(),"")</f>
        <v/>
      </c>
      <c r="G11" s="208" t="str">
        <f>IF(countif(TODAY!$C$28:$C$29,$H$2:$H1000),today(),"")</f>
        <v/>
      </c>
      <c r="H11" s="191" t="s">
        <v>62</v>
      </c>
      <c r="I11" s="192">
        <f t="shared" si="6"/>
        <v>1</v>
      </c>
      <c r="J11" s="213">
        <f>IFERROR(__xludf.DUMMYFUNCTION("""COMPUTED_VALUE"""),46114.0)</f>
        <v>46114</v>
      </c>
      <c r="K11" s="194"/>
      <c r="L11" s="195" t="str">
        <f t="shared" ref="L11:M11" si="14">H11</f>
        <v>PRIYANKA</v>
      </c>
      <c r="M11" s="196">
        <f t="shared" si="14"/>
        <v>1</v>
      </c>
      <c r="N11" s="197">
        <f t="shared" si="3"/>
        <v>46114</v>
      </c>
      <c r="O11" s="197">
        <f t="shared" si="4"/>
        <v>46114</v>
      </c>
      <c r="P11" s="8"/>
      <c r="Q11" s="199" t="s">
        <v>53</v>
      </c>
      <c r="R11" s="199">
        <v>1.0</v>
      </c>
      <c r="S11" s="197">
        <v>46142.0</v>
      </c>
      <c r="T11" s="197">
        <v>46142.0</v>
      </c>
      <c r="U11" s="8"/>
      <c r="V11" s="216" t="s">
        <v>53</v>
      </c>
      <c r="Y11" s="201" t="s">
        <v>73</v>
      </c>
      <c r="Z11" s="201">
        <v>2.0</v>
      </c>
      <c r="AA11" s="202"/>
      <c r="AB11" s="203" t="str">
        <f t="shared" si="5"/>
        <v/>
      </c>
      <c r="AC11" s="203"/>
      <c r="AD11" s="203"/>
      <c r="AE11" s="203"/>
      <c r="AF11" s="203"/>
    </row>
    <row r="12">
      <c r="A12" s="234">
        <v>46042.0</v>
      </c>
      <c r="B12" s="240" t="s">
        <v>63</v>
      </c>
      <c r="C12" s="206" t="s">
        <v>5</v>
      </c>
      <c r="D12" s="207">
        <v>46042.819502314815</v>
      </c>
      <c r="E12" s="188"/>
      <c r="F12" s="239" t="str">
        <f>IF(COUNTIF(LEAVE!A:A,H:H)&gt;0,TODAY(),"")</f>
        <v/>
      </c>
      <c r="G12" s="208" t="str">
        <f>IF(countif(TODAY!$C$28:$C$29,$H$2:$H1000),today(),"")</f>
        <v/>
      </c>
      <c r="H12" s="191" t="s">
        <v>57</v>
      </c>
      <c r="I12" s="192">
        <f t="shared" si="6"/>
        <v>2</v>
      </c>
      <c r="J12" s="213">
        <f>IFERROR(__xludf.DUMMYFUNCTION("""COMPUTED_VALUE"""),46156.0)</f>
        <v>46156</v>
      </c>
      <c r="K12" s="194"/>
      <c r="L12" s="195" t="str">
        <f t="shared" ref="L12:M12" si="15">H12</f>
        <v>RAJI-1</v>
      </c>
      <c r="M12" s="196">
        <f t="shared" si="15"/>
        <v>2</v>
      </c>
      <c r="N12" s="197">
        <f t="shared" si="3"/>
        <v>46156</v>
      </c>
      <c r="O12" s="197">
        <f t="shared" si="4"/>
        <v>46156</v>
      </c>
      <c r="P12" s="8"/>
      <c r="Q12" s="199" t="s">
        <v>63</v>
      </c>
      <c r="R12" s="199">
        <v>2.0</v>
      </c>
      <c r="S12" s="197">
        <v>46142.0</v>
      </c>
      <c r="T12" s="197">
        <v>46142.0</v>
      </c>
      <c r="U12" s="8"/>
      <c r="V12" s="216" t="s">
        <v>63</v>
      </c>
      <c r="Y12" s="201" t="s">
        <v>57</v>
      </c>
      <c r="Z12" s="201">
        <v>2.0</v>
      </c>
      <c r="AA12" s="202"/>
      <c r="AB12" s="203" t="str">
        <f t="shared" si="5"/>
        <v/>
      </c>
      <c r="AC12" s="203"/>
      <c r="AD12" s="203"/>
      <c r="AE12" s="203"/>
      <c r="AF12" s="203"/>
    </row>
    <row r="13">
      <c r="A13" s="234">
        <v>46044.0</v>
      </c>
      <c r="B13" s="240" t="s">
        <v>57</v>
      </c>
      <c r="C13" s="206" t="s">
        <v>7</v>
      </c>
      <c r="D13" s="207">
        <v>46044.828368055554</v>
      </c>
      <c r="E13" s="188"/>
      <c r="F13" s="239" t="str">
        <f>IF(COUNTIF(LEAVE!A:A,H:H)&gt;0,TODAY(),"")</f>
        <v/>
      </c>
      <c r="G13" s="208" t="str">
        <f>IF(countif(TODAY!$C$28:$C$29,$H$2:$H1000),today(),"")</f>
        <v/>
      </c>
      <c r="H13" s="191" t="s">
        <v>61</v>
      </c>
      <c r="I13" s="192">
        <f t="shared" si="6"/>
        <v>4</v>
      </c>
      <c r="J13" s="213">
        <f>IFERROR(__xludf.DUMMYFUNCTION("""COMPUTED_VALUE"""),46175.0)</f>
        <v>46175</v>
      </c>
      <c r="K13" s="194"/>
      <c r="L13" s="195" t="str">
        <f t="shared" ref="L13:M13" si="16">H13</f>
        <v>RAJI-2</v>
      </c>
      <c r="M13" s="196">
        <f t="shared" si="16"/>
        <v>4</v>
      </c>
      <c r="N13" s="197">
        <f t="shared" si="3"/>
        <v>46175</v>
      </c>
      <c r="O13" s="197">
        <f t="shared" si="4"/>
        <v>46175</v>
      </c>
      <c r="P13" s="217"/>
      <c r="Q13" s="199" t="s">
        <v>57</v>
      </c>
      <c r="R13" s="199">
        <v>2.0</v>
      </c>
      <c r="S13" s="197">
        <v>46156.0</v>
      </c>
      <c r="T13" s="197">
        <v>46156.0</v>
      </c>
      <c r="U13" s="8"/>
      <c r="V13" s="216" t="s">
        <v>57</v>
      </c>
      <c r="Y13" s="201" t="s">
        <v>80</v>
      </c>
      <c r="Z13" s="201">
        <v>2.0</v>
      </c>
      <c r="AA13" s="202"/>
      <c r="AB13" s="203" t="str">
        <f t="shared" si="5"/>
        <v/>
      </c>
      <c r="AC13" s="203"/>
      <c r="AD13" s="203"/>
      <c r="AE13" s="203"/>
      <c r="AF13" s="203"/>
    </row>
    <row r="14">
      <c r="A14" s="234">
        <v>46044.0</v>
      </c>
      <c r="B14" s="240" t="s">
        <v>69</v>
      </c>
      <c r="C14" s="206" t="s">
        <v>7</v>
      </c>
      <c r="D14" s="207">
        <v>46044.828368055554</v>
      </c>
      <c r="E14" s="188"/>
      <c r="F14" s="239" t="str">
        <f>IF(COUNTIF(LEAVE!A:A,H:H)&gt;0,TODAY(),"")</f>
        <v/>
      </c>
      <c r="G14" s="208" t="str">
        <f>IF(countif(TODAY!$C$28:$C$29,$H$2:$H1000),today(),"")</f>
        <v/>
      </c>
      <c r="H14" s="191" t="s">
        <v>80</v>
      </c>
      <c r="I14" s="192">
        <f t="shared" si="6"/>
        <v>2</v>
      </c>
      <c r="J14" s="213">
        <f>IFERROR(__xludf.DUMMYFUNCTION("""COMPUTED_VALUE"""),46086.0)</f>
        <v>46086</v>
      </c>
      <c r="K14" s="194"/>
      <c r="L14" s="195" t="str">
        <f t="shared" ref="L14:M14" si="17">H14</f>
        <v>RANI</v>
      </c>
      <c r="M14" s="196">
        <f t="shared" si="17"/>
        <v>2</v>
      </c>
      <c r="N14" s="197">
        <f t="shared" si="3"/>
        <v>46086</v>
      </c>
      <c r="O14" s="197">
        <f t="shared" si="4"/>
        <v>46086</v>
      </c>
      <c r="P14" s="8"/>
      <c r="Q14" s="199" t="s">
        <v>67</v>
      </c>
      <c r="R14" s="199">
        <v>1.0</v>
      </c>
      <c r="S14" s="197">
        <v>46163.0</v>
      </c>
      <c r="T14" s="197">
        <v>46163.0</v>
      </c>
      <c r="U14" s="8"/>
      <c r="V14" s="216" t="s">
        <v>67</v>
      </c>
      <c r="Y14" s="201" t="s">
        <v>54</v>
      </c>
      <c r="Z14" s="201">
        <v>2.0</v>
      </c>
      <c r="AA14" s="202"/>
      <c r="AB14" s="203" t="str">
        <f t="shared" si="5"/>
        <v/>
      </c>
      <c r="AC14" s="203"/>
      <c r="AD14" s="203"/>
      <c r="AE14" s="203"/>
      <c r="AF14" s="203"/>
    </row>
    <row r="15">
      <c r="A15" s="234">
        <v>46058.0</v>
      </c>
      <c r="B15" s="240" t="s">
        <v>47</v>
      </c>
      <c r="C15" s="206" t="s">
        <v>5</v>
      </c>
      <c r="D15" s="207">
        <v>46058.837060185186</v>
      </c>
      <c r="E15" s="188"/>
      <c r="F15" s="239" t="str">
        <f>IF(COUNTIF(LEAVE!A:A,H:H)&gt;0,TODAY(),"")</f>
        <v/>
      </c>
      <c r="G15" s="208" t="str">
        <f>IF(countif(TODAY!$C$28:$C$29,$H$2:$H1000),today(),"")</f>
        <v/>
      </c>
      <c r="H15" s="191" t="s">
        <v>54</v>
      </c>
      <c r="I15" s="192">
        <f t="shared" si="6"/>
        <v>2</v>
      </c>
      <c r="J15" s="213">
        <f>IFERROR(__xludf.DUMMYFUNCTION("""COMPUTED_VALUE"""),46170.0)</f>
        <v>46170</v>
      </c>
      <c r="K15" s="194"/>
      <c r="L15" s="195" t="str">
        <f t="shared" ref="L15:M15" si="18">H15</f>
        <v>SAHANA</v>
      </c>
      <c r="M15" s="196">
        <f t="shared" si="18"/>
        <v>2</v>
      </c>
      <c r="N15" s="197">
        <f t="shared" si="3"/>
        <v>46170</v>
      </c>
      <c r="O15" s="197">
        <f t="shared" si="4"/>
        <v>46170</v>
      </c>
      <c r="P15" s="8"/>
      <c r="Q15" s="199" t="s">
        <v>54</v>
      </c>
      <c r="R15" s="199">
        <v>2.0</v>
      </c>
      <c r="S15" s="197">
        <v>46170.0</v>
      </c>
      <c r="T15" s="197">
        <v>46170.0</v>
      </c>
      <c r="U15" s="8"/>
      <c r="V15" s="216" t="s">
        <v>54</v>
      </c>
      <c r="Y15" s="201" t="s">
        <v>65</v>
      </c>
      <c r="Z15" s="201">
        <v>2.0</v>
      </c>
      <c r="AA15" s="202"/>
      <c r="AB15" s="218" t="str">
        <f t="shared" si="5"/>
        <v/>
      </c>
      <c r="AC15" s="218"/>
      <c r="AD15" s="218"/>
      <c r="AE15" s="218"/>
      <c r="AF15" s="218"/>
    </row>
    <row r="16">
      <c r="A16" s="234">
        <v>46065.0</v>
      </c>
      <c r="B16" s="240"/>
      <c r="C16" s="206" t="s">
        <v>7</v>
      </c>
      <c r="D16" s="207">
        <v>46065.827060185184</v>
      </c>
      <c r="E16" s="188"/>
      <c r="F16" s="239" t="str">
        <f>IF(COUNTIF(LEAVE!A:A,H:H)&gt;0,TODAY(),"")</f>
        <v/>
      </c>
      <c r="G16" s="208" t="str">
        <f>IF(countif(TODAY!$C$28:$C$29,$H$2:$H1000),today(),"")</f>
        <v/>
      </c>
      <c r="H16" s="191" t="s">
        <v>67</v>
      </c>
      <c r="I16" s="192">
        <f t="shared" si="6"/>
        <v>1</v>
      </c>
      <c r="J16" s="213">
        <f>IFERROR(__xludf.DUMMYFUNCTION("""COMPUTED_VALUE"""),46163.0)</f>
        <v>46163</v>
      </c>
      <c r="K16" s="194"/>
      <c r="L16" s="195" t="str">
        <f t="shared" ref="L16:M16" si="19">H16</f>
        <v>SANTHIYA</v>
      </c>
      <c r="M16" s="196">
        <f t="shared" si="19"/>
        <v>1</v>
      </c>
      <c r="N16" s="197">
        <f t="shared" si="3"/>
        <v>46163</v>
      </c>
      <c r="O16" s="197">
        <f t="shared" si="4"/>
        <v>46163</v>
      </c>
      <c r="P16" s="8"/>
      <c r="Q16" s="199" t="s">
        <v>9</v>
      </c>
      <c r="R16" s="199">
        <v>2.0</v>
      </c>
      <c r="S16" s="197">
        <v>46175.0</v>
      </c>
      <c r="T16" s="197">
        <v>46175.0</v>
      </c>
      <c r="U16" s="8"/>
      <c r="V16" s="216" t="s">
        <v>9</v>
      </c>
      <c r="Y16" s="201" t="s">
        <v>63</v>
      </c>
      <c r="Z16" s="201">
        <v>2.0</v>
      </c>
      <c r="AA16" s="202"/>
      <c r="AB16" s="203" t="str">
        <f t="shared" si="5"/>
        <v/>
      </c>
      <c r="AC16" s="203"/>
      <c r="AD16" s="203"/>
      <c r="AE16" s="203"/>
      <c r="AF16" s="203"/>
    </row>
    <row r="17">
      <c r="A17" s="234">
        <v>46065.0</v>
      </c>
      <c r="B17" s="240" t="s">
        <v>65</v>
      </c>
      <c r="C17" s="206" t="s">
        <v>7</v>
      </c>
      <c r="D17" s="207">
        <v>46065.827060185184</v>
      </c>
      <c r="E17" s="188"/>
      <c r="F17" s="239" t="str">
        <f>IF(COUNTIF(LEAVE!A:A,H:H)&gt;0,TODAY(),"")</f>
        <v/>
      </c>
      <c r="G17" s="208" t="str">
        <f>IF(countif(TODAY!$C$28:$C$29,$H$2:$H1000),today(),"")</f>
        <v/>
      </c>
      <c r="H17" s="191" t="s">
        <v>70</v>
      </c>
      <c r="I17" s="192">
        <f t="shared" si="6"/>
        <v>0</v>
      </c>
      <c r="J17" s="213"/>
      <c r="K17" s="194"/>
      <c r="L17" s="195" t="str">
        <f t="shared" ref="L17:M17" si="20">H17</f>
        <v>SHANTHI</v>
      </c>
      <c r="M17" s="196">
        <f t="shared" si="20"/>
        <v>0</v>
      </c>
      <c r="N17" s="197">
        <f t="shared" si="3"/>
        <v>0</v>
      </c>
      <c r="O17" s="197">
        <f t="shared" si="4"/>
        <v>0</v>
      </c>
      <c r="P17" s="8"/>
      <c r="Q17" s="199" t="s">
        <v>52</v>
      </c>
      <c r="R17" s="199">
        <v>4.0</v>
      </c>
      <c r="S17" s="197">
        <v>46175.0</v>
      </c>
      <c r="T17" s="197">
        <v>46175.0</v>
      </c>
      <c r="U17" s="8"/>
      <c r="V17" s="216"/>
      <c r="Y17" s="201" t="s">
        <v>69</v>
      </c>
      <c r="Z17" s="201">
        <v>2.0</v>
      </c>
      <c r="AA17" s="202"/>
      <c r="AB17" s="203" t="str">
        <f t="shared" si="5"/>
        <v>SHANTHI</v>
      </c>
      <c r="AC17" s="203"/>
      <c r="AD17" s="203"/>
      <c r="AE17" s="203"/>
      <c r="AF17" s="203"/>
    </row>
    <row r="18">
      <c r="A18" s="234">
        <v>46072.0</v>
      </c>
      <c r="B18" s="240" t="s">
        <v>54</v>
      </c>
      <c r="C18" s="206" t="s">
        <v>7</v>
      </c>
      <c r="D18" s="207">
        <v>46072.832233796296</v>
      </c>
      <c r="E18" s="188"/>
      <c r="F18" s="239" t="str">
        <f>IF(COUNTIF(LEAVE!A:A,H:H)&gt;0,TODAY(),"")</f>
        <v/>
      </c>
      <c r="G18" s="208" t="str">
        <f>IF(countif(TODAY!$C$28:$C$29,$H$2:$H1000),today(),"")</f>
        <v/>
      </c>
      <c r="H18" s="191" t="s">
        <v>59</v>
      </c>
      <c r="I18" s="192">
        <f t="shared" si="6"/>
        <v>4</v>
      </c>
      <c r="J18" s="213">
        <f>IFERROR(__xludf.DUMMYFUNCTION("""COMPUTED_VALUE"""),46175.0)</f>
        <v>46175</v>
      </c>
      <c r="K18" s="194"/>
      <c r="L18" s="195" t="str">
        <f t="shared" ref="L18:M18" si="21">H18</f>
        <v>SUDHARSHINI</v>
      </c>
      <c r="M18" s="196">
        <f t="shared" si="21"/>
        <v>4</v>
      </c>
      <c r="N18" s="197">
        <f t="shared" si="3"/>
        <v>46175</v>
      </c>
      <c r="O18" s="197">
        <f t="shared" si="4"/>
        <v>46175</v>
      </c>
      <c r="P18" s="8"/>
      <c r="Q18" s="199" t="s">
        <v>50</v>
      </c>
      <c r="R18" s="199">
        <v>2.0</v>
      </c>
      <c r="S18" s="197">
        <v>46175.0</v>
      </c>
      <c r="T18" s="197">
        <v>46175.0</v>
      </c>
      <c r="U18" s="8"/>
      <c r="V18" s="216"/>
      <c r="Y18" s="201" t="s">
        <v>47</v>
      </c>
      <c r="Z18" s="201">
        <v>1.0</v>
      </c>
      <c r="AA18" s="202"/>
      <c r="AB18" s="203" t="str">
        <f t="shared" si="5"/>
        <v/>
      </c>
      <c r="AC18" s="203"/>
      <c r="AD18" s="203"/>
      <c r="AE18" s="203"/>
      <c r="AF18" s="203"/>
    </row>
    <row r="19" ht="15.75" customHeight="1">
      <c r="A19" s="234">
        <v>46072.0</v>
      </c>
      <c r="B19" s="240" t="s">
        <v>66</v>
      </c>
      <c r="C19" s="206" t="s">
        <v>7</v>
      </c>
      <c r="D19" s="207">
        <v>46072.832233796296</v>
      </c>
      <c r="E19" s="188"/>
      <c r="F19" s="239" t="str">
        <f>IF(COUNTIF(LEAVE!A:A,H:H)&gt;0,TODAY(),"")</f>
        <v/>
      </c>
      <c r="G19" s="208" t="str">
        <f>IF(countif(TODAY!$C$28:$C$29,$H$2:$H1000),today(),"")</f>
        <v/>
      </c>
      <c r="H19" s="191" t="s">
        <v>78</v>
      </c>
      <c r="I19" s="192">
        <f t="shared" si="6"/>
        <v>1</v>
      </c>
      <c r="J19" s="213">
        <f>IFERROR(__xludf.DUMMYFUNCTION("""COMPUTED_VALUE"""),46114.0)</f>
        <v>46114</v>
      </c>
      <c r="K19" s="194"/>
      <c r="L19" s="195" t="str">
        <f t="shared" ref="L19:M19" si="22">H19</f>
        <v>VIDHYA</v>
      </c>
      <c r="M19" s="196">
        <f t="shared" si="22"/>
        <v>1</v>
      </c>
      <c r="N19" s="197">
        <f t="shared" si="3"/>
        <v>46114</v>
      </c>
      <c r="O19" s="197">
        <f t="shared" si="4"/>
        <v>46114</v>
      </c>
      <c r="P19" s="8"/>
      <c r="Q19" s="199" t="s">
        <v>58</v>
      </c>
      <c r="R19" s="199">
        <v>2.0</v>
      </c>
      <c r="S19" s="197">
        <v>46175.0</v>
      </c>
      <c r="T19" s="197">
        <v>46175.0</v>
      </c>
      <c r="U19" s="8"/>
      <c r="V19" s="216"/>
      <c r="Y19" s="201" t="s">
        <v>53</v>
      </c>
      <c r="Z19" s="201">
        <v>1.0</v>
      </c>
      <c r="AA19" s="202"/>
      <c r="AB19" s="203" t="str">
        <f t="shared" si="5"/>
        <v/>
      </c>
      <c r="AC19" s="203"/>
      <c r="AD19" s="203"/>
      <c r="AE19" s="203"/>
      <c r="AF19" s="203"/>
    </row>
    <row r="20" ht="15.75" customHeight="1">
      <c r="A20" s="234">
        <v>46083.0</v>
      </c>
      <c r="B20" s="240" t="s">
        <v>9</v>
      </c>
      <c r="C20" s="206" t="s">
        <v>5</v>
      </c>
      <c r="D20" s="207">
        <v>46083.839224537034</v>
      </c>
      <c r="E20" s="188"/>
      <c r="F20" s="239" t="str">
        <f>IF(COUNTIF(LEAVE!A:A,H:H)&gt;0,TODAY(),"")</f>
        <v/>
      </c>
      <c r="G20" s="208" t="str">
        <f>IF(countif(TODAY!$C$28:$C$29,$H$2:$H1000),today(),"")</f>
        <v/>
      </c>
      <c r="H20" s="191" t="s">
        <v>65</v>
      </c>
      <c r="I20" s="192">
        <f t="shared" si="6"/>
        <v>2</v>
      </c>
      <c r="J20" s="213">
        <f>IFERROR(__xludf.DUMMYFUNCTION("""COMPUTED_VALUE"""),46175.0)</f>
        <v>46175</v>
      </c>
      <c r="K20" s="194"/>
      <c r="L20" s="195" t="str">
        <f t="shared" ref="L20:M20" si="23">H20</f>
        <v>VIJI-1</v>
      </c>
      <c r="M20" s="196">
        <f t="shared" si="23"/>
        <v>2</v>
      </c>
      <c r="N20" s="197">
        <f t="shared" si="3"/>
        <v>46175</v>
      </c>
      <c r="O20" s="197">
        <f t="shared" si="4"/>
        <v>46175</v>
      </c>
      <c r="P20" s="8"/>
      <c r="Q20" s="199" t="s">
        <v>61</v>
      </c>
      <c r="R20" s="199">
        <v>4.0</v>
      </c>
      <c r="S20" s="197">
        <v>46175.0</v>
      </c>
      <c r="T20" s="197">
        <v>46175.0</v>
      </c>
      <c r="U20" s="8"/>
      <c r="V20" s="216"/>
      <c r="Y20" s="201" t="s">
        <v>62</v>
      </c>
      <c r="Z20" s="201">
        <v>1.0</v>
      </c>
      <c r="AA20" s="202"/>
      <c r="AB20" s="203" t="str">
        <f t="shared" si="5"/>
        <v/>
      </c>
      <c r="AC20" s="203"/>
      <c r="AD20" s="203"/>
      <c r="AE20" s="203"/>
      <c r="AF20" s="203"/>
    </row>
    <row r="21" ht="15.75" customHeight="1">
      <c r="A21" s="234">
        <v>46083.0</v>
      </c>
      <c r="B21" s="240" t="s">
        <v>61</v>
      </c>
      <c r="C21" s="206" t="s">
        <v>5</v>
      </c>
      <c r="D21" s="207">
        <v>46083.839224537034</v>
      </c>
      <c r="E21" s="104"/>
      <c r="F21" s="239" t="str">
        <f>IF(COUNTIF(LEAVE!A:A,H:H)&gt;0,TODAY(),"")</f>
        <v/>
      </c>
      <c r="G21" s="208" t="str">
        <f>IF(countif(TODAY!$C$28:$C$29,$H$2:$H1000),today(),"")</f>
        <v/>
      </c>
      <c r="H21" s="191" t="s">
        <v>66</v>
      </c>
      <c r="I21" s="192">
        <f t="shared" si="6"/>
        <v>3</v>
      </c>
      <c r="J21" s="213">
        <f>IFERROR(__xludf.DUMMYFUNCTION("""COMPUTED_VALUE"""),46175.0)</f>
        <v>46175</v>
      </c>
      <c r="K21" s="194"/>
      <c r="L21" s="195" t="str">
        <f t="shared" ref="L21:M21" si="24">H21</f>
        <v>VIJI-2</v>
      </c>
      <c r="M21" s="196">
        <f t="shared" si="24"/>
        <v>3</v>
      </c>
      <c r="N21" s="197">
        <f t="shared" si="3"/>
        <v>46175</v>
      </c>
      <c r="O21" s="197">
        <f t="shared" si="4"/>
        <v>46175</v>
      </c>
      <c r="P21" s="8"/>
      <c r="Q21" s="199" t="s">
        <v>59</v>
      </c>
      <c r="R21" s="199">
        <v>4.0</v>
      </c>
      <c r="S21" s="197">
        <v>46175.0</v>
      </c>
      <c r="T21" s="197">
        <v>46175.0</v>
      </c>
      <c r="U21" s="8"/>
      <c r="V21" s="216"/>
      <c r="Y21" s="201" t="s">
        <v>67</v>
      </c>
      <c r="Z21" s="201">
        <v>1.0</v>
      </c>
      <c r="AA21" s="202"/>
      <c r="AB21" s="203" t="str">
        <f t="shared" si="5"/>
        <v/>
      </c>
      <c r="AC21" s="203"/>
      <c r="AD21" s="203"/>
      <c r="AE21" s="203"/>
      <c r="AF21" s="203"/>
    </row>
    <row r="22" ht="15.75" customHeight="1">
      <c r="A22" s="234">
        <v>46086.0</v>
      </c>
      <c r="B22" s="240" t="s">
        <v>52</v>
      </c>
      <c r="C22" s="206" t="s">
        <v>7</v>
      </c>
      <c r="D22" s="207">
        <v>46086.82744212963</v>
      </c>
      <c r="E22" s="104"/>
      <c r="F22" s="239" t="str">
        <f>IF(COUNTIF(LEAVE!A:A,H:H)&gt;0,TODAY(),"")</f>
        <v/>
      </c>
      <c r="G22" s="208" t="str">
        <f>IF(countif(TODAY!$C$28:$C$29,$H$2:$H1000),today(),"")</f>
        <v/>
      </c>
      <c r="H22" s="191" t="s">
        <v>5</v>
      </c>
      <c r="I22" s="192">
        <f t="shared" si="6"/>
        <v>1</v>
      </c>
      <c r="J22" s="213">
        <f>IFERROR(__xludf.DUMMYFUNCTION("""COMPUTED_VALUE"""),46042.0)</f>
        <v>46042</v>
      </c>
      <c r="K22" s="194"/>
      <c r="L22" s="195" t="str">
        <f t="shared" ref="L22:M22" si="25">H22</f>
        <v>VISHNUPRIYA</v>
      </c>
      <c r="M22" s="196">
        <f t="shared" si="25"/>
        <v>1</v>
      </c>
      <c r="N22" s="197">
        <f t="shared" si="3"/>
        <v>46042</v>
      </c>
      <c r="O22" s="197">
        <f t="shared" si="4"/>
        <v>46042</v>
      </c>
      <c r="P22" s="8"/>
      <c r="Q22" s="199" t="s">
        <v>65</v>
      </c>
      <c r="R22" s="199">
        <v>2.0</v>
      </c>
      <c r="S22" s="197">
        <v>46175.0</v>
      </c>
      <c r="T22" s="197">
        <v>46175.0</v>
      </c>
      <c r="U22" s="8"/>
      <c r="V22" s="216"/>
      <c r="Y22" s="219" t="s">
        <v>78</v>
      </c>
      <c r="Z22" s="201">
        <v>1.0</v>
      </c>
      <c r="AA22" s="202"/>
      <c r="AB22" s="203" t="str">
        <f t="shared" si="5"/>
        <v/>
      </c>
      <c r="AC22" s="203"/>
      <c r="AD22" s="203"/>
      <c r="AE22" s="203"/>
      <c r="AF22" s="203"/>
    </row>
    <row r="23" ht="15.75" customHeight="1">
      <c r="A23" s="234">
        <v>46086.0</v>
      </c>
      <c r="B23" s="240" t="s">
        <v>80</v>
      </c>
      <c r="C23" s="206" t="s">
        <v>7</v>
      </c>
      <c r="D23" s="207">
        <v>46086.82744212963</v>
      </c>
      <c r="E23" s="104"/>
      <c r="F23" s="239" t="str">
        <f>IF(COUNTIF(LEAVE!A:A,H:H)&gt;0,TODAY(),"")</f>
        <v/>
      </c>
      <c r="G23" s="208" t="str">
        <f>IF(countif(TODAY!$C$28:$C$29,$H$2:$H1000),today(),"")</f>
        <v/>
      </c>
      <c r="H23" s="191" t="s">
        <v>63</v>
      </c>
      <c r="I23" s="192">
        <f t="shared" si="6"/>
        <v>2</v>
      </c>
      <c r="J23" s="213">
        <f>IFERROR(__xludf.DUMMYFUNCTION("""COMPUTED_VALUE"""),46142.0)</f>
        <v>46142</v>
      </c>
      <c r="K23" s="194"/>
      <c r="L23" s="195" t="str">
        <f t="shared" ref="L23:M23" si="26">H23</f>
        <v>YAMUNA</v>
      </c>
      <c r="M23" s="196">
        <f t="shared" si="26"/>
        <v>2</v>
      </c>
      <c r="N23" s="197">
        <f t="shared" si="3"/>
        <v>46142</v>
      </c>
      <c r="O23" s="197">
        <f t="shared" si="4"/>
        <v>46142</v>
      </c>
      <c r="P23" s="8"/>
      <c r="Q23" s="199" t="s">
        <v>66</v>
      </c>
      <c r="R23" s="199">
        <v>3.0</v>
      </c>
      <c r="S23" s="197">
        <v>46175.0</v>
      </c>
      <c r="T23" s="197">
        <v>46175.0</v>
      </c>
      <c r="U23" s="8"/>
      <c r="V23" s="216"/>
      <c r="Y23" s="201" t="s">
        <v>5</v>
      </c>
      <c r="Z23" s="201">
        <v>1.0</v>
      </c>
      <c r="AA23" s="202"/>
      <c r="AB23" s="203" t="str">
        <f t="shared" si="5"/>
        <v/>
      </c>
      <c r="AC23" s="203"/>
      <c r="AD23" s="203"/>
      <c r="AE23" s="203"/>
      <c r="AF23" s="203"/>
    </row>
    <row r="24" ht="15.75" customHeight="1">
      <c r="A24" s="234">
        <v>46100.0</v>
      </c>
      <c r="B24" s="240" t="s">
        <v>50</v>
      </c>
      <c r="C24" s="206" t="s">
        <v>7</v>
      </c>
      <c r="D24" s="207">
        <v>46100.83107638889</v>
      </c>
      <c r="E24" s="104"/>
      <c r="F24" s="189">
        <f>IF(COUNTIF(LEAVE!A:A,H:H)&gt;0,TODAY(),"")</f>
        <v>46177</v>
      </c>
      <c r="G24" s="208" t="str">
        <f>IF(countif(TODAY!$C$28:$C$29,$H$2:$H1000),today(),"")</f>
        <v/>
      </c>
      <c r="H24" s="191" t="s">
        <v>69</v>
      </c>
      <c r="I24" s="192">
        <f t="shared" si="6"/>
        <v>2</v>
      </c>
      <c r="J24" s="213">
        <f>IFERROR(__xludf.DUMMYFUNCTION("""COMPUTED_VALUE"""),46149.0)</f>
        <v>46149</v>
      </c>
      <c r="K24" s="194"/>
      <c r="L24" s="195" t="str">
        <f t="shared" ref="L24:M24" si="27">H24</f>
        <v>YOGAPRIYA</v>
      </c>
      <c r="M24" s="196">
        <f t="shared" si="27"/>
        <v>2</v>
      </c>
      <c r="N24" s="197">
        <f t="shared" si="3"/>
        <v>92326</v>
      </c>
      <c r="O24" s="197">
        <f t="shared" si="4"/>
        <v>92326</v>
      </c>
      <c r="P24" s="8"/>
      <c r="Q24" s="199"/>
      <c r="R24" s="199">
        <v>0.0</v>
      </c>
      <c r="S24" s="197">
        <v>0.0</v>
      </c>
      <c r="T24" s="197">
        <v>46178.0</v>
      </c>
      <c r="U24" s="8"/>
      <c r="V24" s="216"/>
      <c r="Y24" s="201" t="s">
        <v>70</v>
      </c>
      <c r="Z24" s="201">
        <v>0.0</v>
      </c>
      <c r="AA24" s="202"/>
      <c r="AB24" s="203" t="str">
        <f t="shared" si="5"/>
        <v/>
      </c>
      <c r="AC24" s="203"/>
      <c r="AD24" s="203"/>
      <c r="AE24" s="203"/>
      <c r="AF24" s="203"/>
    </row>
    <row r="25" ht="15.75" customHeight="1">
      <c r="A25" s="234">
        <v>46100.0</v>
      </c>
      <c r="B25" s="240" t="s">
        <v>7</v>
      </c>
      <c r="C25" s="206" t="s">
        <v>7</v>
      </c>
      <c r="D25" s="207">
        <v>46100.83107638889</v>
      </c>
      <c r="E25" s="220"/>
      <c r="F25" s="239" t="str">
        <f>IF(COUNTIF(LEAVE!A:A,H:H)&gt;0,TODAY(),"")</f>
        <v/>
      </c>
      <c r="G25" s="208" t="str">
        <f>IF(countif(TODAY!$C$28:$C$29,$H$2:$H1000),today(),"")</f>
        <v/>
      </c>
      <c r="H25" s="191"/>
      <c r="I25" s="192">
        <f t="shared" si="6"/>
        <v>0</v>
      </c>
      <c r="J25" s="213"/>
      <c r="K25" s="194"/>
      <c r="L25" s="195" t="str">
        <f t="shared" ref="L25:M25" si="28">H25</f>
        <v/>
      </c>
      <c r="M25" s="196">
        <f t="shared" si="28"/>
        <v>0</v>
      </c>
      <c r="N25" s="197">
        <f t="shared" si="3"/>
        <v>0</v>
      </c>
      <c r="O25" s="197">
        <f t="shared" si="4"/>
        <v>46178</v>
      </c>
      <c r="P25" s="8"/>
      <c r="Q25" s="199"/>
      <c r="R25" s="199">
        <v>0.0</v>
      </c>
      <c r="S25" s="197">
        <v>0.0</v>
      </c>
      <c r="T25" s="197">
        <v>46178.0</v>
      </c>
      <c r="U25" s="8"/>
      <c r="V25" s="216"/>
      <c r="Y25" s="201"/>
      <c r="Z25" s="201">
        <v>0.0</v>
      </c>
      <c r="AA25" s="202"/>
      <c r="AB25" s="203" t="str">
        <f t="shared" si="5"/>
        <v/>
      </c>
      <c r="AC25" s="203"/>
      <c r="AD25" s="203"/>
      <c r="AE25" s="203"/>
      <c r="AF25" s="203"/>
    </row>
    <row r="26" ht="15.75" customHeight="1">
      <c r="A26" s="204">
        <v>46114.0</v>
      </c>
      <c r="B26" s="222" t="s">
        <v>62</v>
      </c>
      <c r="C26" s="206"/>
      <c r="D26" s="207"/>
      <c r="E26" s="220"/>
      <c r="F26" s="239" t="str">
        <f>IF(COUNTIF(LEAVE!A:A,H:H)&gt;0,TODAY(),"")</f>
        <v/>
      </c>
      <c r="G26" s="208" t="str">
        <f>IF(countif(TODAY!$C$28:$C$29,$H$2:$H1000),today(),"")</f>
        <v/>
      </c>
      <c r="H26" s="191"/>
      <c r="I26" s="192">
        <f t="shared" si="6"/>
        <v>0</v>
      </c>
      <c r="J26" s="213"/>
      <c r="K26" s="194"/>
      <c r="L26" s="195" t="str">
        <f t="shared" ref="L26:M26" si="29">H26</f>
        <v/>
      </c>
      <c r="M26" s="196">
        <f t="shared" si="29"/>
        <v>0</v>
      </c>
      <c r="N26" s="197">
        <f t="shared" si="3"/>
        <v>0</v>
      </c>
      <c r="O26" s="197">
        <f t="shared" si="4"/>
        <v>46178</v>
      </c>
      <c r="P26" s="8"/>
      <c r="Q26" s="199"/>
      <c r="R26" s="199">
        <v>0.0</v>
      </c>
      <c r="S26" s="197">
        <v>0.0</v>
      </c>
      <c r="T26" s="197">
        <v>46178.0</v>
      </c>
      <c r="U26" s="8"/>
      <c r="V26" s="216"/>
      <c r="Y26" s="201"/>
      <c r="Z26" s="201">
        <v>0.0</v>
      </c>
      <c r="AA26" s="202"/>
      <c r="AB26" s="203" t="str">
        <f t="shared" si="5"/>
        <v/>
      </c>
      <c r="AC26" s="203"/>
      <c r="AD26" s="203"/>
      <c r="AE26" s="203"/>
      <c r="AF26" s="203"/>
    </row>
    <row r="27" ht="15.75" customHeight="1">
      <c r="A27" s="234">
        <v>46114.0</v>
      </c>
      <c r="B27" s="222" t="s">
        <v>78</v>
      </c>
      <c r="C27" s="206"/>
      <c r="D27" s="207"/>
      <c r="E27" s="220"/>
      <c r="F27" s="239" t="str">
        <f>IF(COUNTIF(LEAVE!A:A,H:H)&gt;0,TODAY(),"")</f>
        <v/>
      </c>
      <c r="G27" s="208" t="str">
        <f>IF(countif(TODAY!$C$28:$C$29,$H$2:$H1000),today(),"")</f>
        <v/>
      </c>
      <c r="H27" s="191"/>
      <c r="I27" s="192">
        <f t="shared" si="6"/>
        <v>0</v>
      </c>
      <c r="J27" s="213"/>
      <c r="K27" s="194"/>
      <c r="L27" s="195" t="str">
        <f t="shared" ref="L27:M27" si="30">H27</f>
        <v/>
      </c>
      <c r="M27" s="196">
        <f t="shared" si="30"/>
        <v>0</v>
      </c>
      <c r="N27" s="197">
        <f t="shared" si="3"/>
        <v>0</v>
      </c>
      <c r="O27" s="197">
        <f t="shared" si="4"/>
        <v>46178</v>
      </c>
      <c r="P27" s="8"/>
      <c r="Q27" s="199"/>
      <c r="R27" s="199">
        <v>0.0</v>
      </c>
      <c r="S27" s="197">
        <v>0.0</v>
      </c>
      <c r="T27" s="197">
        <v>46178.0</v>
      </c>
      <c r="U27" s="8"/>
      <c r="V27" s="216"/>
      <c r="Y27" s="201"/>
      <c r="Z27" s="201">
        <v>0.0</v>
      </c>
      <c r="AA27" s="202"/>
      <c r="AB27" s="203"/>
      <c r="AC27" s="203"/>
      <c r="AD27" s="203"/>
      <c r="AE27" s="203"/>
      <c r="AF27" s="203"/>
    </row>
    <row r="28" ht="15.75" customHeight="1">
      <c r="A28" s="234">
        <v>46121.0</v>
      </c>
      <c r="B28" s="222" t="s">
        <v>49</v>
      </c>
      <c r="C28" s="206" t="s">
        <v>3</v>
      </c>
      <c r="D28" s="207">
        <v>46121.83689814815</v>
      </c>
      <c r="E28" s="3"/>
      <c r="F28" s="239" t="str">
        <f>IF(COUNTIF(LEAVE!A:A,H:H)&gt;0,TODAY(),"")</f>
        <v/>
      </c>
      <c r="G28" s="208" t="str">
        <f>IF(countif(TODAY!$C$28:$C$29,$H$2:$H1000),today(),"")</f>
        <v/>
      </c>
      <c r="H28" s="191"/>
      <c r="I28" s="192">
        <f t="shared" si="6"/>
        <v>0</v>
      </c>
      <c r="J28" s="213"/>
      <c r="K28" s="194"/>
      <c r="L28" s="195" t="str">
        <f t="shared" ref="L28:M28" si="31">H28</f>
        <v/>
      </c>
      <c r="M28" s="196">
        <f t="shared" si="31"/>
        <v>0</v>
      </c>
      <c r="N28" s="197">
        <f t="shared" si="3"/>
        <v>0</v>
      </c>
      <c r="O28" s="197">
        <f t="shared" si="4"/>
        <v>46178</v>
      </c>
      <c r="P28" s="8"/>
      <c r="Q28" s="199"/>
      <c r="R28" s="199">
        <v>0.0</v>
      </c>
      <c r="S28" s="197">
        <v>0.0</v>
      </c>
      <c r="T28" s="197">
        <v>46178.0</v>
      </c>
      <c r="U28" s="8"/>
      <c r="V28" s="8"/>
      <c r="W28" s="221"/>
      <c r="X28" s="221"/>
      <c r="Y28" s="201"/>
      <c r="Z28" s="201">
        <v>0.0</v>
      </c>
    </row>
    <row r="29" ht="15.75" customHeight="1">
      <c r="A29" s="234">
        <v>46121.0</v>
      </c>
      <c r="B29" s="222" t="s">
        <v>73</v>
      </c>
      <c r="C29" s="206" t="s">
        <v>3</v>
      </c>
      <c r="D29" s="207">
        <v>46121.83689814815</v>
      </c>
      <c r="E29" s="3"/>
      <c r="F29" s="239" t="str">
        <f>IF(COUNTIF(LEAVE!A:A,H:H)&gt;0,TODAY(),"")</f>
        <v/>
      </c>
      <c r="G29" s="208" t="str">
        <f>IF(countif(TODAY!$C$28:$C$29,$H$2:$H1000),today(),"")</f>
        <v/>
      </c>
      <c r="H29" s="191"/>
      <c r="I29" s="192">
        <f t="shared" si="6"/>
        <v>0</v>
      </c>
      <c r="J29" s="213"/>
      <c r="K29" s="194"/>
      <c r="L29" s="195" t="str">
        <f t="shared" ref="L29:M29" si="32">H29</f>
        <v/>
      </c>
      <c r="M29" s="196">
        <f t="shared" si="32"/>
        <v>0</v>
      </c>
      <c r="N29" s="197">
        <f t="shared" si="3"/>
        <v>0</v>
      </c>
      <c r="O29" s="197">
        <f t="shared" si="4"/>
        <v>46178</v>
      </c>
      <c r="P29" s="8"/>
      <c r="Q29" s="199"/>
      <c r="R29" s="199">
        <v>0.0</v>
      </c>
      <c r="S29" s="197">
        <v>0.0</v>
      </c>
      <c r="T29" s="197">
        <v>46178.0</v>
      </c>
      <c r="U29" s="8"/>
      <c r="V29" s="8"/>
      <c r="W29" s="221"/>
      <c r="X29" s="221"/>
      <c r="Y29" s="201"/>
      <c r="Z29" s="201"/>
    </row>
    <row r="30" ht="15.75" customHeight="1">
      <c r="A30" s="234">
        <v>46142.0</v>
      </c>
      <c r="B30" s="222" t="s">
        <v>53</v>
      </c>
      <c r="C30" s="206" t="s">
        <v>9</v>
      </c>
      <c r="D30" s="207">
        <v>46142.828668981485</v>
      </c>
      <c r="E30" s="3"/>
      <c r="F30" s="239" t="str">
        <f>IF(COUNTIF(LEAVE!A:A,H:H)&gt;0,TODAY(),"")</f>
        <v/>
      </c>
      <c r="G30" s="208" t="str">
        <f>IF(countif(TODAY!$C$28:$C$29,$H$2:$H1000),today(),"")</f>
        <v/>
      </c>
      <c r="H30" s="191"/>
      <c r="I30" s="192">
        <f t="shared" si="6"/>
        <v>0</v>
      </c>
      <c r="J30" s="213"/>
      <c r="K30" s="194"/>
      <c r="L30" s="195" t="str">
        <f t="shared" ref="L30:M30" si="33">H30</f>
        <v/>
      </c>
      <c r="M30" s="196">
        <f t="shared" si="33"/>
        <v>0</v>
      </c>
      <c r="N30" s="197">
        <f t="shared" si="3"/>
        <v>0</v>
      </c>
      <c r="O30" s="197">
        <f t="shared" si="4"/>
        <v>46178</v>
      </c>
      <c r="P30" s="8"/>
      <c r="Q30" s="199"/>
      <c r="R30" s="199">
        <v>0.0</v>
      </c>
      <c r="S30" s="197">
        <v>0.0</v>
      </c>
      <c r="T30" s="197">
        <v>46178.0</v>
      </c>
      <c r="U30" s="8"/>
      <c r="V30" s="8"/>
      <c r="W30" s="221"/>
      <c r="X30" s="221"/>
      <c r="Y30" s="201"/>
      <c r="Z30" s="201"/>
    </row>
    <row r="31" ht="15.75" customHeight="1">
      <c r="A31" s="234">
        <v>46142.0</v>
      </c>
      <c r="B31" s="222" t="s">
        <v>63</v>
      </c>
      <c r="C31" s="206" t="s">
        <v>9</v>
      </c>
      <c r="D31" s="225">
        <v>46142.828668981485</v>
      </c>
      <c r="E31" s="3"/>
      <c r="F31" s="239" t="str">
        <f>IF(COUNTIF(LEAVE!A:A,H:H)&gt;0,TODAY(),"")</f>
        <v/>
      </c>
      <c r="G31" s="208" t="str">
        <f>IF(countif(#REF!,$H$2:$H1000),today(),"")</f>
        <v/>
      </c>
      <c r="H31" s="191"/>
      <c r="I31" s="192">
        <f t="shared" si="6"/>
        <v>0</v>
      </c>
      <c r="J31" s="213"/>
      <c r="K31" s="194"/>
      <c r="L31" s="195" t="str">
        <f t="shared" ref="L31:M31" si="34">H31</f>
        <v/>
      </c>
      <c r="M31" s="196">
        <f t="shared" si="34"/>
        <v>0</v>
      </c>
      <c r="N31" s="197">
        <f t="shared" si="3"/>
        <v>0</v>
      </c>
      <c r="O31" s="197">
        <f t="shared" si="4"/>
        <v>46178</v>
      </c>
      <c r="P31" s="8"/>
      <c r="Q31" s="199" t="s">
        <v>69</v>
      </c>
      <c r="R31" s="199">
        <v>2.0</v>
      </c>
      <c r="S31" s="197">
        <v>92326.0</v>
      </c>
      <c r="T31" s="197">
        <v>92326.0</v>
      </c>
      <c r="U31" s="8"/>
      <c r="V31" s="8"/>
      <c r="Y31" s="201"/>
      <c r="Z31" s="201"/>
    </row>
    <row r="32" ht="15.75" customHeight="1">
      <c r="A32" s="204">
        <v>46149.0</v>
      </c>
      <c r="B32" s="222" t="s">
        <v>69</v>
      </c>
      <c r="C32" s="206" t="s">
        <v>7</v>
      </c>
      <c r="D32" s="225">
        <v>46149.828194444446</v>
      </c>
      <c r="E32" s="3"/>
      <c r="F32" s="3"/>
      <c r="G32" s="3"/>
      <c r="H32" s="3"/>
      <c r="J32" s="226"/>
      <c r="K32" s="3"/>
      <c r="L32" s="3"/>
      <c r="O32" s="227"/>
      <c r="Q32" s="94"/>
      <c r="R32" s="94"/>
      <c r="S32" s="94"/>
      <c r="T32" s="94"/>
      <c r="Y32" s="201"/>
      <c r="Z32" s="201"/>
    </row>
    <row r="33" ht="15.75" customHeight="1">
      <c r="A33" s="204">
        <v>46149.0</v>
      </c>
      <c r="B33" s="222" t="s">
        <v>59</v>
      </c>
      <c r="C33" s="206" t="s">
        <v>7</v>
      </c>
      <c r="D33" s="207">
        <v>46149.828194444446</v>
      </c>
      <c r="E33" s="3"/>
      <c r="F33" s="3"/>
      <c r="G33" s="3"/>
      <c r="H33" s="3"/>
      <c r="J33" s="226"/>
      <c r="K33" s="3"/>
      <c r="L33" s="3"/>
      <c r="O33" s="227"/>
      <c r="Q33" s="94"/>
      <c r="R33" s="94"/>
      <c r="S33" s="94"/>
      <c r="T33" s="94"/>
      <c r="Y33" s="201"/>
      <c r="Z33" s="201"/>
    </row>
    <row r="34" ht="15.75" customHeight="1">
      <c r="A34" s="204">
        <v>46156.0</v>
      </c>
      <c r="B34" s="222" t="s">
        <v>57</v>
      </c>
      <c r="C34" s="206" t="s">
        <v>9</v>
      </c>
      <c r="D34" s="207">
        <v>46156.82962962963</v>
      </c>
      <c r="E34" s="3"/>
      <c r="F34" s="3"/>
      <c r="G34" s="3"/>
      <c r="H34" s="3"/>
      <c r="J34" s="226"/>
      <c r="K34" s="3"/>
      <c r="L34" s="3"/>
      <c r="O34" s="227"/>
      <c r="Q34" s="94"/>
      <c r="R34" s="94"/>
      <c r="S34" s="94"/>
      <c r="T34" s="94"/>
      <c r="Y34" s="201"/>
      <c r="Z34" s="201"/>
    </row>
    <row r="35" ht="15.75" customHeight="1">
      <c r="A35" s="204">
        <v>46156.0</v>
      </c>
      <c r="B35" s="222"/>
      <c r="C35" s="206" t="s">
        <v>9</v>
      </c>
      <c r="D35" s="207">
        <v>46156.82962962963</v>
      </c>
      <c r="E35" s="3"/>
      <c r="F35" s="3"/>
      <c r="G35" s="3"/>
      <c r="H35" s="3"/>
      <c r="J35" s="226"/>
      <c r="K35" s="3"/>
      <c r="L35" s="3"/>
      <c r="O35" s="227"/>
      <c r="Q35" s="94"/>
      <c r="R35" s="94"/>
      <c r="S35" s="94"/>
      <c r="T35" s="94"/>
      <c r="Y35" s="201" t="s">
        <v>92</v>
      </c>
      <c r="Z35" s="201"/>
    </row>
    <row r="36" ht="15.75" customHeight="1">
      <c r="A36" s="204">
        <v>46163.0</v>
      </c>
      <c r="B36" s="222" t="s">
        <v>58</v>
      </c>
      <c r="C36" s="206" t="s">
        <v>7</v>
      </c>
      <c r="D36" s="207">
        <v>46163.829189814816</v>
      </c>
      <c r="E36" s="3"/>
      <c r="F36" s="3"/>
      <c r="G36" s="3"/>
      <c r="H36" s="3"/>
      <c r="J36" s="226"/>
      <c r="K36" s="3"/>
      <c r="L36" s="3"/>
      <c r="O36" s="227"/>
      <c r="Q36" s="94"/>
      <c r="R36" s="94"/>
      <c r="S36" s="94"/>
      <c r="T36" s="94"/>
      <c r="Y36" s="201" t="s">
        <v>92</v>
      </c>
      <c r="Z36" s="201"/>
    </row>
    <row r="37" ht="15.75" customHeight="1">
      <c r="A37" s="204">
        <v>46163.0</v>
      </c>
      <c r="B37" s="222" t="s">
        <v>67</v>
      </c>
      <c r="C37" s="206" t="s">
        <v>7</v>
      </c>
      <c r="D37" s="207">
        <v>46163.829189814816</v>
      </c>
      <c r="E37" s="3"/>
      <c r="F37" s="3"/>
      <c r="G37" s="3"/>
      <c r="H37" s="3"/>
      <c r="J37" s="226"/>
      <c r="K37" s="3"/>
      <c r="L37" s="3"/>
      <c r="O37" s="227"/>
      <c r="Q37" s="94"/>
      <c r="R37" s="94"/>
      <c r="S37" s="94"/>
      <c r="T37" s="94"/>
      <c r="Y37" s="201" t="s">
        <v>92</v>
      </c>
      <c r="Z37" s="201"/>
    </row>
    <row r="38" ht="15.75" customHeight="1">
      <c r="A38" s="204">
        <v>46170.0</v>
      </c>
      <c r="B38" s="222" t="s">
        <v>54</v>
      </c>
      <c r="C38" s="206" t="s">
        <v>7</v>
      </c>
      <c r="D38" s="207">
        <v>46170.8203125</v>
      </c>
      <c r="E38" s="3"/>
      <c r="F38" s="3"/>
      <c r="G38" s="3"/>
      <c r="H38" s="3"/>
      <c r="J38" s="226"/>
      <c r="K38" s="3"/>
      <c r="L38" s="3"/>
      <c r="O38" s="227"/>
      <c r="Q38" s="94"/>
      <c r="R38" s="94"/>
      <c r="S38" s="94"/>
      <c r="T38" s="94"/>
      <c r="Y38" s="94" t="s">
        <v>92</v>
      </c>
    </row>
    <row r="39" ht="15.75" customHeight="1">
      <c r="A39" s="204">
        <v>46170.0</v>
      </c>
      <c r="B39" s="222" t="s">
        <v>61</v>
      </c>
      <c r="C39" s="206" t="s">
        <v>7</v>
      </c>
      <c r="D39" s="207">
        <v>46170.8203125</v>
      </c>
      <c r="E39" s="3"/>
      <c r="F39" s="3"/>
      <c r="G39" s="3"/>
      <c r="H39" s="3"/>
      <c r="J39" s="226"/>
      <c r="K39" s="3"/>
      <c r="L39" s="3"/>
      <c r="O39" s="227"/>
      <c r="Q39" s="94"/>
      <c r="R39" s="94"/>
      <c r="S39" s="94"/>
      <c r="T39" s="94"/>
      <c r="Y39" s="94" t="s">
        <v>92</v>
      </c>
    </row>
    <row r="40" ht="15.75" customHeight="1">
      <c r="A40" s="234">
        <v>46170.0</v>
      </c>
      <c r="B40" s="222" t="s">
        <v>59</v>
      </c>
      <c r="C40" s="223"/>
      <c r="D40" s="231"/>
      <c r="E40" s="3"/>
      <c r="F40" s="3"/>
      <c r="G40" s="3"/>
      <c r="H40" s="3"/>
      <c r="J40" s="226"/>
      <c r="K40" s="3"/>
      <c r="L40" s="3"/>
      <c r="O40" s="227"/>
      <c r="Q40" s="94"/>
      <c r="R40" s="94"/>
      <c r="S40" s="94"/>
      <c r="T40" s="94"/>
      <c r="Y40" s="94" t="s">
        <v>92</v>
      </c>
    </row>
    <row r="41" ht="15.75" customHeight="1">
      <c r="A41" s="234">
        <v>46170.0</v>
      </c>
      <c r="B41" s="222" t="s">
        <v>52</v>
      </c>
      <c r="C41" s="223"/>
      <c r="D41" s="231"/>
      <c r="E41" s="3"/>
      <c r="F41" s="3"/>
      <c r="G41" s="3"/>
      <c r="H41" s="3"/>
      <c r="J41" s="226"/>
      <c r="K41" s="3"/>
      <c r="L41" s="3"/>
      <c r="O41" s="227"/>
      <c r="Q41" s="94"/>
      <c r="R41" s="94"/>
      <c r="S41" s="94"/>
      <c r="T41" s="94"/>
      <c r="Y41" s="94" t="s">
        <v>92</v>
      </c>
    </row>
    <row r="42" ht="15.75" customHeight="1">
      <c r="A42" s="234">
        <v>46175.0</v>
      </c>
      <c r="B42" s="222" t="s">
        <v>61</v>
      </c>
      <c r="C42" s="206" t="s">
        <v>9</v>
      </c>
      <c r="D42" s="207">
        <v>46175.81263888889</v>
      </c>
      <c r="E42" s="3"/>
      <c r="F42" s="3"/>
      <c r="G42" s="3"/>
      <c r="H42" s="3"/>
      <c r="J42" s="226"/>
      <c r="K42" s="3"/>
      <c r="L42" s="3"/>
      <c r="O42" s="227"/>
      <c r="Q42" s="94"/>
      <c r="R42" s="94"/>
      <c r="S42" s="94"/>
      <c r="T42" s="94"/>
      <c r="Y42" s="94" t="s">
        <v>92</v>
      </c>
    </row>
    <row r="43" ht="15.75" customHeight="1">
      <c r="A43" s="234">
        <v>46175.0</v>
      </c>
      <c r="B43" s="222" t="s">
        <v>66</v>
      </c>
      <c r="C43" s="206" t="s">
        <v>9</v>
      </c>
      <c r="D43" s="207">
        <v>46175.81263888889</v>
      </c>
      <c r="E43" s="3"/>
      <c r="F43" s="3"/>
      <c r="G43" s="3"/>
      <c r="H43" s="3"/>
      <c r="J43" s="226"/>
      <c r="K43" s="3"/>
      <c r="L43" s="3"/>
      <c r="O43" s="227"/>
      <c r="Q43" s="94"/>
      <c r="R43" s="94"/>
      <c r="S43" s="94"/>
      <c r="T43" s="94"/>
      <c r="Y43" s="94" t="s">
        <v>92</v>
      </c>
    </row>
    <row r="44" ht="15.75" customHeight="1">
      <c r="A44" s="234">
        <v>46175.0</v>
      </c>
      <c r="B44" s="222" t="s">
        <v>58</v>
      </c>
      <c r="C44" s="223"/>
      <c r="D44" s="231"/>
      <c r="E44" s="3"/>
      <c r="F44" s="3"/>
      <c r="G44" s="3"/>
      <c r="H44" s="3"/>
      <c r="J44" s="226"/>
      <c r="K44" s="3"/>
      <c r="L44" s="3"/>
      <c r="O44" s="227"/>
      <c r="Q44" s="94"/>
      <c r="R44" s="94"/>
      <c r="S44" s="94"/>
      <c r="T44" s="94"/>
      <c r="Y44" s="94" t="s">
        <v>92</v>
      </c>
    </row>
    <row r="45" ht="15.75" customHeight="1">
      <c r="A45" s="234">
        <v>46175.0</v>
      </c>
      <c r="B45" s="222" t="s">
        <v>59</v>
      </c>
      <c r="C45" s="223"/>
      <c r="D45" s="231"/>
      <c r="E45" s="3"/>
      <c r="F45" s="3"/>
      <c r="G45" s="3"/>
      <c r="H45" s="3"/>
      <c r="J45" s="226"/>
      <c r="K45" s="3"/>
      <c r="L45" s="3"/>
      <c r="O45" s="227"/>
      <c r="Q45" s="94"/>
      <c r="R45" s="94"/>
      <c r="S45" s="94"/>
      <c r="T45" s="94"/>
      <c r="Y45" s="94" t="s">
        <v>92</v>
      </c>
    </row>
    <row r="46" ht="15.75" customHeight="1">
      <c r="A46" s="234">
        <v>46175.0</v>
      </c>
      <c r="B46" s="222" t="s">
        <v>52</v>
      </c>
      <c r="C46" s="206"/>
      <c r="D46" s="207"/>
      <c r="E46" s="3"/>
      <c r="F46" s="3"/>
      <c r="G46" s="3"/>
      <c r="H46" s="3"/>
      <c r="J46" s="226"/>
      <c r="K46" s="3"/>
      <c r="L46" s="3"/>
      <c r="O46" s="227"/>
      <c r="Q46" s="94"/>
      <c r="R46" s="94"/>
      <c r="S46" s="94"/>
      <c r="T46" s="94"/>
    </row>
    <row r="47" ht="15.75" customHeight="1">
      <c r="A47" s="234">
        <v>46175.0</v>
      </c>
      <c r="B47" s="222" t="s">
        <v>50</v>
      </c>
      <c r="C47" s="206"/>
      <c r="D47" s="207"/>
      <c r="E47" s="3"/>
      <c r="F47" s="3"/>
      <c r="G47" s="3"/>
      <c r="H47" s="3"/>
      <c r="J47" s="226"/>
      <c r="K47" s="3"/>
      <c r="L47" s="3"/>
      <c r="O47" s="227"/>
      <c r="Q47" s="94"/>
      <c r="R47" s="94"/>
      <c r="S47" s="94"/>
      <c r="T47" s="94"/>
    </row>
    <row r="48" ht="15.75" customHeight="1">
      <c r="A48" s="234">
        <v>46175.0</v>
      </c>
      <c r="B48" s="222" t="s">
        <v>9</v>
      </c>
      <c r="C48" s="223"/>
      <c r="D48" s="231"/>
      <c r="E48" s="3"/>
      <c r="F48" s="3"/>
      <c r="G48" s="3"/>
      <c r="H48" s="3"/>
      <c r="J48" s="226"/>
      <c r="K48" s="3"/>
      <c r="L48" s="3"/>
      <c r="O48" s="227"/>
      <c r="Q48" s="94"/>
      <c r="R48" s="94"/>
      <c r="S48" s="94"/>
      <c r="T48" s="94"/>
    </row>
    <row r="49" ht="15.75" customHeight="1">
      <c r="A49" s="234">
        <v>46175.0</v>
      </c>
      <c r="B49" s="222" t="s">
        <v>65</v>
      </c>
      <c r="C49" s="223"/>
      <c r="D49" s="231"/>
      <c r="E49" s="3"/>
      <c r="F49" s="3"/>
      <c r="G49" s="3"/>
      <c r="H49" s="3"/>
      <c r="J49" s="226"/>
      <c r="K49" s="3"/>
      <c r="L49" s="3"/>
      <c r="O49" s="227"/>
      <c r="Q49" s="94"/>
      <c r="R49" s="94"/>
      <c r="S49" s="94"/>
      <c r="T49" s="94"/>
    </row>
    <row r="50" ht="15.75" customHeight="1">
      <c r="A50" s="204"/>
      <c r="B50" s="222"/>
      <c r="C50" s="223"/>
      <c r="D50" s="231"/>
      <c r="E50" s="3"/>
      <c r="F50" s="3"/>
      <c r="G50" s="3"/>
      <c r="H50" s="3"/>
      <c r="J50" s="226"/>
      <c r="K50" s="3"/>
      <c r="L50" s="3"/>
      <c r="O50" s="227"/>
      <c r="Q50" s="94"/>
      <c r="R50" s="94"/>
      <c r="S50" s="94"/>
      <c r="T50" s="94"/>
    </row>
    <row r="51" ht="15.75" customHeight="1">
      <c r="A51" s="204"/>
      <c r="B51" s="222"/>
      <c r="C51" s="223"/>
      <c r="D51" s="231"/>
      <c r="E51" s="3"/>
      <c r="F51" s="3"/>
      <c r="G51" s="3"/>
      <c r="H51" s="3"/>
      <c r="J51" s="226"/>
      <c r="K51" s="3"/>
      <c r="L51" s="3"/>
      <c r="O51" s="227"/>
      <c r="Q51" s="94"/>
      <c r="R51" s="94"/>
      <c r="S51" s="94"/>
      <c r="T51" s="94"/>
    </row>
    <row r="52" ht="15.75" customHeight="1">
      <c r="A52" s="204"/>
      <c r="B52" s="222"/>
      <c r="C52" s="223"/>
      <c r="D52" s="231"/>
      <c r="E52" s="3"/>
      <c r="F52" s="3"/>
      <c r="G52" s="3"/>
      <c r="H52" s="3"/>
      <c r="J52" s="226"/>
      <c r="K52" s="3"/>
      <c r="L52" s="3"/>
      <c r="O52" s="227"/>
      <c r="Q52" s="94"/>
      <c r="R52" s="94"/>
      <c r="S52" s="94"/>
      <c r="T52" s="94"/>
    </row>
    <row r="53" ht="15.75" customHeight="1">
      <c r="A53" s="204"/>
      <c r="B53" s="222"/>
      <c r="C53" s="223"/>
      <c r="D53" s="231"/>
      <c r="E53" s="3"/>
      <c r="F53" s="3"/>
      <c r="G53" s="3"/>
      <c r="H53" s="3"/>
      <c r="J53" s="226"/>
      <c r="K53" s="3"/>
      <c r="L53" s="3"/>
      <c r="O53" s="227"/>
      <c r="Q53" s="94"/>
      <c r="R53" s="94"/>
      <c r="S53" s="94"/>
      <c r="T53" s="94"/>
    </row>
    <row r="54" ht="15.75" customHeight="1">
      <c r="A54" s="234"/>
      <c r="B54" s="222"/>
      <c r="C54" s="223"/>
      <c r="D54" s="231"/>
      <c r="E54" s="3"/>
      <c r="F54" s="3"/>
      <c r="G54" s="3"/>
      <c r="H54" s="3"/>
      <c r="J54" s="226"/>
      <c r="K54" s="3"/>
      <c r="L54" s="3"/>
      <c r="O54" s="227"/>
      <c r="Q54" s="94"/>
      <c r="R54" s="94"/>
      <c r="S54" s="94"/>
      <c r="T54" s="94"/>
    </row>
    <row r="55" ht="15.75" customHeight="1">
      <c r="A55" s="234"/>
      <c r="B55" s="222"/>
      <c r="C55" s="223"/>
      <c r="D55" s="231"/>
      <c r="E55" s="3"/>
      <c r="F55" s="3"/>
      <c r="G55" s="3"/>
      <c r="H55" s="3"/>
      <c r="J55" s="226"/>
      <c r="K55" s="3"/>
      <c r="L55" s="3"/>
      <c r="O55" s="227"/>
      <c r="Q55" s="94"/>
      <c r="R55" s="94"/>
      <c r="S55" s="94"/>
      <c r="T55" s="94"/>
    </row>
    <row r="56" ht="15.75" customHeight="1">
      <c r="A56" s="204"/>
      <c r="B56" s="222"/>
      <c r="C56" s="223"/>
      <c r="D56" s="231"/>
      <c r="E56" s="3"/>
      <c r="F56" s="3"/>
      <c r="G56" s="3"/>
      <c r="H56" s="3"/>
      <c r="J56" s="226"/>
      <c r="K56" s="3"/>
      <c r="L56" s="3"/>
      <c r="O56" s="227"/>
      <c r="Q56" s="94"/>
      <c r="R56" s="94"/>
      <c r="S56" s="94"/>
      <c r="T56" s="94"/>
    </row>
    <row r="57" ht="15.75" customHeight="1">
      <c r="A57" s="204"/>
      <c r="B57" s="222"/>
      <c r="C57" s="223"/>
      <c r="D57" s="231"/>
      <c r="E57" s="3"/>
      <c r="F57" s="3"/>
      <c r="G57" s="3"/>
      <c r="H57" s="3"/>
      <c r="J57" s="226"/>
      <c r="K57" s="3"/>
      <c r="L57" s="3"/>
      <c r="O57" s="227"/>
      <c r="Q57" s="94"/>
      <c r="R57" s="94"/>
      <c r="S57" s="94"/>
      <c r="T57" s="94"/>
    </row>
    <row r="58" ht="15.75" customHeight="1">
      <c r="A58" s="204"/>
      <c r="B58" s="222"/>
      <c r="C58" s="223"/>
      <c r="D58" s="231"/>
      <c r="E58" s="3"/>
      <c r="F58" s="3"/>
      <c r="G58" s="3"/>
      <c r="H58" s="3"/>
      <c r="J58" s="226"/>
      <c r="K58" s="3"/>
      <c r="L58" s="3"/>
      <c r="O58" s="227"/>
      <c r="Q58" s="94"/>
      <c r="R58" s="94"/>
      <c r="S58" s="94"/>
      <c r="T58" s="94"/>
    </row>
    <row r="59" ht="15.75" customHeight="1">
      <c r="A59" s="204"/>
      <c r="B59" s="222"/>
      <c r="C59" s="223"/>
      <c r="D59" s="231"/>
      <c r="E59" s="3"/>
      <c r="F59" s="3"/>
      <c r="G59" s="3"/>
      <c r="H59" s="3"/>
      <c r="J59" s="226"/>
      <c r="K59" s="3"/>
      <c r="L59" s="3"/>
      <c r="O59" s="227"/>
      <c r="Q59" s="94"/>
      <c r="R59" s="94"/>
      <c r="S59" s="94"/>
      <c r="T59" s="94"/>
    </row>
    <row r="60" ht="15.75" customHeight="1">
      <c r="A60" s="204"/>
      <c r="B60" s="222"/>
      <c r="C60" s="223"/>
      <c r="D60" s="231"/>
      <c r="E60" s="3"/>
      <c r="F60" s="3"/>
      <c r="G60" s="3"/>
      <c r="H60" s="3"/>
      <c r="J60" s="226"/>
      <c r="K60" s="3"/>
      <c r="L60" s="3"/>
      <c r="O60" s="227"/>
      <c r="Q60" s="94"/>
      <c r="R60" s="94"/>
      <c r="S60" s="94"/>
      <c r="T60" s="94"/>
    </row>
    <row r="61" ht="15.75" customHeight="1">
      <c r="A61" s="204"/>
      <c r="B61" s="222"/>
      <c r="C61" s="223"/>
      <c r="D61" s="231"/>
      <c r="E61" s="3"/>
      <c r="F61" s="3"/>
      <c r="G61" s="3"/>
      <c r="H61" s="3"/>
      <c r="J61" s="226"/>
      <c r="K61" s="3"/>
      <c r="L61" s="3"/>
      <c r="O61" s="227"/>
      <c r="Q61" s="94"/>
      <c r="R61" s="94"/>
      <c r="S61" s="94"/>
      <c r="T61" s="94"/>
    </row>
    <row r="62" ht="15.75" customHeight="1">
      <c r="A62" s="204"/>
      <c r="B62" s="222"/>
      <c r="C62" s="223"/>
      <c r="D62" s="231"/>
      <c r="E62" s="3"/>
      <c r="F62" s="3"/>
      <c r="G62" s="3"/>
      <c r="H62" s="3"/>
      <c r="J62" s="226"/>
      <c r="K62" s="3"/>
      <c r="L62" s="3"/>
      <c r="O62" s="227"/>
      <c r="Q62" s="94"/>
      <c r="R62" s="94"/>
      <c r="S62" s="94"/>
      <c r="T62" s="94"/>
    </row>
    <row r="63" ht="15.75" customHeight="1">
      <c r="A63" s="204"/>
      <c r="B63" s="222"/>
      <c r="C63" s="223"/>
      <c r="D63" s="231"/>
      <c r="E63" s="3"/>
      <c r="F63" s="3"/>
      <c r="G63" s="3"/>
      <c r="H63" s="3"/>
      <c r="J63" s="226"/>
      <c r="K63" s="3"/>
      <c r="L63" s="3"/>
      <c r="O63" s="227"/>
      <c r="Q63" s="94"/>
      <c r="R63" s="94"/>
      <c r="S63" s="94"/>
      <c r="T63" s="94"/>
    </row>
    <row r="64" ht="15.75" customHeight="1">
      <c r="A64" s="204"/>
      <c r="B64" s="222"/>
      <c r="C64" s="223"/>
      <c r="D64" s="231"/>
      <c r="E64" s="3"/>
      <c r="F64" s="3"/>
      <c r="G64" s="3"/>
      <c r="H64" s="3"/>
      <c r="J64" s="226"/>
      <c r="K64" s="3"/>
      <c r="L64" s="3"/>
      <c r="O64" s="227"/>
      <c r="Q64" s="94"/>
      <c r="R64" s="94"/>
      <c r="S64" s="94"/>
      <c r="T64" s="94"/>
    </row>
    <row r="65" ht="15.75" customHeight="1">
      <c r="A65" s="204"/>
      <c r="B65" s="222"/>
      <c r="C65" s="223"/>
      <c r="D65" s="231"/>
      <c r="E65" s="3"/>
      <c r="F65" s="3"/>
      <c r="G65" s="3"/>
      <c r="H65" s="3"/>
      <c r="J65" s="226"/>
      <c r="K65" s="3"/>
      <c r="L65" s="3"/>
      <c r="O65" s="227"/>
      <c r="Q65" s="94"/>
      <c r="R65" s="94"/>
      <c r="S65" s="94"/>
      <c r="T65" s="94"/>
    </row>
    <row r="66" ht="15.75" customHeight="1">
      <c r="A66" s="234"/>
      <c r="B66" s="222"/>
      <c r="C66" s="223"/>
      <c r="D66" s="231"/>
      <c r="E66" s="3"/>
      <c r="F66" s="3"/>
      <c r="G66" s="3"/>
      <c r="H66" s="3"/>
      <c r="J66" s="226"/>
      <c r="K66" s="3"/>
      <c r="L66" s="3"/>
      <c r="O66" s="227"/>
      <c r="Q66" s="94"/>
      <c r="R66" s="94"/>
      <c r="S66" s="94"/>
      <c r="T66" s="94"/>
    </row>
    <row r="67" ht="15.75" customHeight="1">
      <c r="A67" s="234"/>
      <c r="B67" s="222"/>
      <c r="C67" s="223"/>
      <c r="D67" s="231"/>
      <c r="E67" s="3"/>
      <c r="F67" s="3"/>
      <c r="G67" s="3"/>
      <c r="H67" s="3"/>
      <c r="J67" s="226"/>
      <c r="K67" s="3"/>
      <c r="L67" s="3"/>
      <c r="O67" s="227"/>
      <c r="Q67" s="94"/>
      <c r="R67" s="94"/>
      <c r="S67" s="94"/>
      <c r="T67" s="94"/>
    </row>
    <row r="68" ht="15.75" customHeight="1">
      <c r="A68" s="234"/>
      <c r="B68" s="222"/>
      <c r="C68" s="223"/>
      <c r="D68" s="231"/>
      <c r="E68" s="3"/>
      <c r="F68" s="3"/>
      <c r="G68" s="3"/>
      <c r="H68" s="3"/>
      <c r="J68" s="226"/>
      <c r="K68" s="3"/>
      <c r="L68" s="3"/>
      <c r="O68" s="227"/>
      <c r="Q68" s="94"/>
      <c r="R68" s="94"/>
      <c r="S68" s="94"/>
      <c r="T68" s="94"/>
    </row>
    <row r="69" ht="15.75" customHeight="1">
      <c r="A69" s="234"/>
      <c r="B69" s="222"/>
      <c r="C69" s="223"/>
      <c r="D69" s="231"/>
      <c r="E69" s="3"/>
      <c r="F69" s="3"/>
      <c r="G69" s="3"/>
      <c r="H69" s="3"/>
      <c r="J69" s="226"/>
      <c r="K69" s="3"/>
      <c r="L69" s="3"/>
      <c r="O69" s="227"/>
      <c r="Q69" s="94"/>
      <c r="R69" s="94"/>
      <c r="S69" s="94"/>
      <c r="T69" s="94"/>
    </row>
    <row r="70" ht="15.75" customHeight="1">
      <c r="A70" s="234"/>
      <c r="B70" s="222"/>
      <c r="C70" s="223"/>
      <c r="D70" s="231"/>
      <c r="E70" s="3"/>
      <c r="F70" s="3"/>
      <c r="G70" s="3"/>
      <c r="H70" s="3"/>
      <c r="J70" s="226"/>
      <c r="K70" s="3"/>
      <c r="L70" s="3"/>
      <c r="O70" s="227"/>
      <c r="Q70" s="94"/>
      <c r="R70" s="94"/>
      <c r="S70" s="94"/>
      <c r="T70" s="94"/>
    </row>
    <row r="71" ht="15.75" customHeight="1">
      <c r="A71" s="234"/>
      <c r="B71" s="222"/>
      <c r="C71" s="223"/>
      <c r="D71" s="231"/>
      <c r="E71" s="3"/>
      <c r="F71" s="3"/>
      <c r="G71" s="3"/>
      <c r="H71" s="3"/>
      <c r="J71" s="226"/>
      <c r="K71" s="3"/>
      <c r="L71" s="3"/>
      <c r="O71" s="227"/>
      <c r="Q71" s="94"/>
      <c r="R71" s="94"/>
      <c r="S71" s="94"/>
      <c r="T71" s="94"/>
    </row>
    <row r="72" ht="15.75" customHeight="1">
      <c r="A72" s="204"/>
      <c r="B72" s="222"/>
      <c r="C72" s="223"/>
      <c r="D72" s="231"/>
      <c r="E72" s="3"/>
      <c r="F72" s="3"/>
      <c r="G72" s="3"/>
      <c r="H72" s="3"/>
      <c r="J72" s="226"/>
      <c r="K72" s="3"/>
      <c r="L72" s="3"/>
      <c r="O72" s="227"/>
      <c r="Q72" s="94"/>
      <c r="R72" s="94"/>
      <c r="S72" s="94"/>
      <c r="T72" s="94"/>
    </row>
    <row r="73" ht="15.75" customHeight="1">
      <c r="A73" s="204"/>
      <c r="B73" s="222"/>
      <c r="C73" s="223"/>
      <c r="D73" s="231"/>
      <c r="E73" s="3"/>
      <c r="F73" s="3"/>
      <c r="G73" s="3"/>
      <c r="H73" s="3"/>
      <c r="J73" s="226"/>
      <c r="K73" s="3"/>
      <c r="L73" s="3"/>
      <c r="O73" s="227"/>
      <c r="Q73" s="94"/>
      <c r="R73" s="94"/>
      <c r="S73" s="94"/>
      <c r="T73" s="94"/>
    </row>
    <row r="74" ht="15.75" customHeight="1">
      <c r="A74" s="204"/>
      <c r="B74" s="222"/>
      <c r="C74" s="223"/>
      <c r="D74" s="231"/>
      <c r="E74" s="3"/>
      <c r="F74" s="3"/>
      <c r="G74" s="3"/>
      <c r="H74" s="3"/>
      <c r="J74" s="226"/>
      <c r="K74" s="3"/>
      <c r="L74" s="3"/>
      <c r="O74" s="227"/>
      <c r="Q74" s="94"/>
      <c r="R74" s="94"/>
      <c r="S74" s="94"/>
      <c r="T74" s="94"/>
    </row>
    <row r="75" ht="15.75" customHeight="1">
      <c r="A75" s="204"/>
      <c r="B75" s="222"/>
      <c r="C75" s="223"/>
      <c r="D75" s="231"/>
      <c r="E75" s="3"/>
      <c r="F75" s="3"/>
      <c r="G75" s="3"/>
      <c r="H75" s="3"/>
      <c r="J75" s="226"/>
      <c r="K75" s="3"/>
      <c r="L75" s="3"/>
      <c r="O75" s="227"/>
      <c r="Q75" s="94"/>
      <c r="R75" s="94"/>
      <c r="S75" s="94"/>
      <c r="T75" s="94"/>
    </row>
    <row r="76" ht="15.75" customHeight="1">
      <c r="A76" s="204"/>
      <c r="B76" s="222"/>
      <c r="C76" s="223"/>
      <c r="D76" s="231"/>
      <c r="E76" s="3"/>
      <c r="F76" s="3"/>
      <c r="G76" s="3"/>
      <c r="H76" s="3"/>
      <c r="J76" s="226"/>
      <c r="K76" s="3"/>
      <c r="L76" s="3"/>
      <c r="O76" s="227"/>
      <c r="Q76" s="94"/>
      <c r="R76" s="94"/>
      <c r="S76" s="94"/>
      <c r="T76" s="94"/>
    </row>
    <row r="77" ht="15.75" customHeight="1">
      <c r="A77" s="204"/>
      <c r="B77" s="222"/>
      <c r="C77" s="223"/>
      <c r="D77" s="231"/>
      <c r="E77" s="3"/>
      <c r="F77" s="3"/>
      <c r="G77" s="3"/>
      <c r="H77" s="3"/>
      <c r="J77" s="226"/>
      <c r="K77" s="3"/>
      <c r="L77" s="3"/>
      <c r="O77" s="227"/>
      <c r="Q77" s="94"/>
      <c r="R77" s="94"/>
      <c r="S77" s="94"/>
      <c r="T77" s="94"/>
    </row>
    <row r="78" ht="15.75" customHeight="1">
      <c r="A78" s="234"/>
      <c r="B78" s="222"/>
      <c r="C78" s="223"/>
      <c r="D78" s="231"/>
      <c r="E78" s="3"/>
      <c r="F78" s="3"/>
      <c r="G78" s="3"/>
      <c r="H78" s="3"/>
      <c r="J78" s="226"/>
      <c r="K78" s="3"/>
      <c r="L78" s="3"/>
      <c r="O78" s="227"/>
      <c r="Q78" s="94"/>
      <c r="R78" s="94"/>
      <c r="S78" s="94"/>
      <c r="T78" s="94"/>
    </row>
    <row r="79" ht="15.75" customHeight="1">
      <c r="A79" s="234"/>
      <c r="B79" s="222"/>
      <c r="C79" s="223"/>
      <c r="D79" s="231"/>
      <c r="E79" s="3"/>
      <c r="F79" s="3"/>
      <c r="G79" s="3"/>
      <c r="H79" s="3"/>
      <c r="J79" s="226"/>
      <c r="K79" s="3"/>
      <c r="L79" s="3"/>
      <c r="O79" s="227"/>
      <c r="Q79" s="94"/>
      <c r="R79" s="94"/>
      <c r="S79" s="94"/>
      <c r="T79" s="94"/>
    </row>
    <row r="80" ht="15.75" customHeight="1">
      <c r="A80" s="204"/>
      <c r="B80" s="222"/>
      <c r="C80" s="223"/>
      <c r="D80" s="231"/>
      <c r="E80" s="3"/>
      <c r="F80" s="3"/>
      <c r="G80" s="3"/>
      <c r="H80" s="3"/>
      <c r="J80" s="226"/>
      <c r="K80" s="3"/>
      <c r="L80" s="3"/>
      <c r="O80" s="227"/>
      <c r="Q80" s="94"/>
      <c r="R80" s="94"/>
      <c r="S80" s="94"/>
      <c r="T80" s="94"/>
    </row>
    <row r="81" ht="15.75" customHeight="1">
      <c r="A81" s="204"/>
      <c r="B81" s="222"/>
      <c r="C81" s="223"/>
      <c r="D81" s="231"/>
      <c r="E81" s="3"/>
      <c r="F81" s="3"/>
      <c r="G81" s="3"/>
      <c r="H81" s="3"/>
      <c r="J81" s="226"/>
      <c r="K81" s="3"/>
      <c r="L81" s="3"/>
      <c r="O81" s="227"/>
      <c r="Q81" s="94"/>
      <c r="R81" s="94"/>
      <c r="S81" s="94"/>
      <c r="T81" s="94"/>
    </row>
    <row r="82" ht="15.75" customHeight="1">
      <c r="A82" s="234"/>
      <c r="B82" s="222"/>
      <c r="C82" s="223"/>
      <c r="D82" s="231"/>
      <c r="E82" s="3"/>
      <c r="F82" s="3"/>
      <c r="G82" s="3"/>
      <c r="H82" s="3"/>
      <c r="J82" s="226"/>
      <c r="K82" s="3"/>
      <c r="L82" s="3"/>
      <c r="O82" s="227"/>
      <c r="Q82" s="94"/>
      <c r="R82" s="94"/>
      <c r="S82" s="94"/>
      <c r="T82" s="94"/>
    </row>
    <row r="83" ht="15.75" customHeight="1">
      <c r="A83" s="234"/>
      <c r="B83" s="222"/>
      <c r="C83" s="223"/>
      <c r="D83" s="231"/>
      <c r="E83" s="3"/>
      <c r="F83" s="3"/>
      <c r="G83" s="3"/>
      <c r="H83" s="3"/>
      <c r="J83" s="226"/>
      <c r="K83" s="3"/>
      <c r="L83" s="3"/>
      <c r="O83" s="227"/>
      <c r="Q83" s="94"/>
      <c r="R83" s="94"/>
      <c r="S83" s="94"/>
      <c r="T83" s="94"/>
    </row>
    <row r="84" ht="15.75" customHeight="1">
      <c r="A84" s="204"/>
      <c r="B84" s="222"/>
      <c r="C84" s="223"/>
      <c r="D84" s="231"/>
      <c r="E84" s="3"/>
      <c r="F84" s="3"/>
      <c r="G84" s="3"/>
      <c r="H84" s="3"/>
      <c r="J84" s="226"/>
      <c r="K84" s="3"/>
      <c r="L84" s="3"/>
      <c r="O84" s="227"/>
      <c r="Q84" s="94"/>
      <c r="R84" s="94"/>
      <c r="S84" s="94"/>
      <c r="T84" s="94"/>
    </row>
    <row r="85" ht="15.75" customHeight="1">
      <c r="A85" s="204"/>
      <c r="B85" s="222"/>
      <c r="C85" s="223"/>
      <c r="D85" s="231"/>
      <c r="E85" s="3"/>
      <c r="F85" s="3"/>
      <c r="G85" s="3"/>
      <c r="H85" s="3"/>
      <c r="J85" s="226"/>
      <c r="K85" s="3"/>
      <c r="L85" s="3"/>
      <c r="O85" s="227"/>
      <c r="Q85" s="94"/>
      <c r="R85" s="94"/>
      <c r="S85" s="94"/>
      <c r="T85" s="94"/>
    </row>
    <row r="86" ht="15.75" customHeight="1">
      <c r="A86" s="204"/>
      <c r="B86" s="222"/>
      <c r="C86" s="223"/>
      <c r="D86" s="231"/>
      <c r="E86" s="3"/>
      <c r="F86" s="3"/>
      <c r="G86" s="3"/>
      <c r="H86" s="3"/>
      <c r="J86" s="226"/>
      <c r="K86" s="3"/>
      <c r="L86" s="3"/>
      <c r="O86" s="232"/>
      <c r="P86" s="233"/>
      <c r="Q86" s="233"/>
      <c r="R86" s="233"/>
      <c r="S86" s="233"/>
      <c r="T86" s="233"/>
      <c r="U86" s="233"/>
      <c r="V86" s="233"/>
      <c r="W86" s="233"/>
      <c r="X86" s="233"/>
    </row>
    <row r="87" ht="15.75" customHeight="1">
      <c r="A87" s="204"/>
      <c r="B87" s="222"/>
      <c r="C87" s="223"/>
      <c r="D87" s="231"/>
      <c r="E87" s="3"/>
      <c r="F87" s="3"/>
      <c r="G87" s="3"/>
      <c r="H87" s="3"/>
      <c r="J87" s="226"/>
      <c r="K87" s="3"/>
      <c r="L87" s="3"/>
      <c r="O87" s="232"/>
      <c r="P87" s="233"/>
      <c r="Q87" s="233"/>
      <c r="R87" s="233"/>
      <c r="S87" s="233"/>
      <c r="T87" s="233"/>
      <c r="U87" s="233"/>
      <c r="V87" s="233"/>
      <c r="W87" s="233"/>
      <c r="X87" s="233"/>
    </row>
    <row r="88" ht="15.75" customHeight="1">
      <c r="A88" s="234"/>
      <c r="B88" s="222"/>
      <c r="C88" s="223"/>
      <c r="D88" s="231"/>
      <c r="E88" s="3"/>
      <c r="F88" s="3"/>
      <c r="G88" s="3"/>
      <c r="H88" s="3"/>
      <c r="J88" s="226"/>
      <c r="K88" s="3"/>
      <c r="L88" s="3"/>
      <c r="O88" s="232"/>
      <c r="P88" s="233"/>
      <c r="Q88" s="233"/>
      <c r="R88" s="233"/>
      <c r="S88" s="233"/>
      <c r="T88" s="233"/>
      <c r="U88" s="233"/>
      <c r="V88" s="233"/>
      <c r="W88" s="233"/>
      <c r="X88" s="233"/>
    </row>
    <row r="89" ht="15.75" customHeight="1">
      <c r="A89" s="234"/>
      <c r="B89" s="222"/>
      <c r="C89" s="223"/>
      <c r="D89" s="231"/>
      <c r="E89" s="3"/>
      <c r="F89" s="3"/>
      <c r="G89" s="3"/>
      <c r="H89" s="3"/>
      <c r="J89" s="226"/>
      <c r="K89" s="3"/>
      <c r="L89" s="3"/>
      <c r="O89" s="232"/>
      <c r="P89" s="233"/>
      <c r="Q89" s="233"/>
      <c r="R89" s="233"/>
      <c r="S89" s="233"/>
      <c r="T89" s="233"/>
      <c r="U89" s="233"/>
      <c r="V89" s="233"/>
      <c r="W89" s="233"/>
      <c r="X89" s="233"/>
    </row>
    <row r="90" ht="15.75" customHeight="1">
      <c r="A90" s="204"/>
      <c r="B90" s="222"/>
      <c r="C90" s="223"/>
      <c r="D90" s="231"/>
      <c r="E90" s="3"/>
      <c r="F90" s="3"/>
      <c r="G90" s="3"/>
      <c r="H90" s="3"/>
      <c r="J90" s="226"/>
      <c r="K90" s="3"/>
      <c r="L90" s="3"/>
      <c r="O90" s="232"/>
      <c r="P90" s="233"/>
      <c r="Q90" s="233"/>
      <c r="R90" s="233"/>
      <c r="S90" s="233"/>
      <c r="T90" s="233"/>
      <c r="U90" s="233"/>
      <c r="V90" s="233"/>
      <c r="W90" s="233"/>
      <c r="X90" s="233"/>
    </row>
    <row r="91" ht="15.75" customHeight="1">
      <c r="A91" s="204"/>
      <c r="B91" s="222"/>
      <c r="C91" s="223"/>
      <c r="D91" s="231"/>
      <c r="E91" s="3"/>
      <c r="F91" s="3"/>
      <c r="G91" s="3"/>
      <c r="H91" s="3"/>
      <c r="J91" s="226"/>
      <c r="K91" s="3"/>
      <c r="L91" s="3"/>
      <c r="O91" s="232"/>
      <c r="P91" s="233"/>
      <c r="Q91" s="233"/>
      <c r="R91" s="233"/>
      <c r="S91" s="233"/>
      <c r="T91" s="233"/>
      <c r="U91" s="233"/>
      <c r="V91" s="233"/>
      <c r="W91" s="233"/>
      <c r="X91" s="233"/>
    </row>
    <row r="92" ht="15.75" customHeight="1">
      <c r="A92" s="204"/>
      <c r="B92" s="222"/>
      <c r="C92" s="223"/>
      <c r="D92" s="231"/>
      <c r="E92" s="3"/>
      <c r="F92" s="3"/>
      <c r="G92" s="3"/>
      <c r="H92" s="3"/>
      <c r="J92" s="226"/>
      <c r="K92" s="3"/>
      <c r="L92" s="3"/>
      <c r="O92" s="227"/>
      <c r="Q92" s="94"/>
      <c r="R92" s="94"/>
      <c r="S92" s="94"/>
      <c r="T92" s="94"/>
    </row>
    <row r="93" ht="15.75" customHeight="1">
      <c r="A93" s="204"/>
      <c r="B93" s="222"/>
      <c r="C93" s="223"/>
      <c r="D93" s="231"/>
      <c r="E93" s="3"/>
      <c r="F93" s="3"/>
      <c r="G93" s="3"/>
      <c r="H93" s="3"/>
      <c r="J93" s="226"/>
      <c r="K93" s="3"/>
      <c r="L93" s="3"/>
      <c r="O93" s="227"/>
      <c r="Q93" s="94"/>
      <c r="R93" s="94"/>
      <c r="S93" s="94"/>
      <c r="T93" s="94"/>
    </row>
    <row r="94" ht="15.75" customHeight="1">
      <c r="A94" s="234"/>
      <c r="B94" s="222"/>
      <c r="C94" s="223"/>
      <c r="D94" s="231"/>
      <c r="E94" s="3"/>
      <c r="F94" s="3"/>
      <c r="G94" s="3"/>
      <c r="H94" s="3"/>
      <c r="J94" s="226"/>
      <c r="K94" s="3"/>
      <c r="L94" s="3"/>
      <c r="O94" s="227"/>
      <c r="Q94" s="94"/>
      <c r="R94" s="94"/>
      <c r="S94" s="94"/>
      <c r="T94" s="94"/>
    </row>
    <row r="95" ht="15.75" customHeight="1">
      <c r="A95" s="234"/>
      <c r="B95" s="222"/>
      <c r="C95" s="223"/>
      <c r="D95" s="231"/>
      <c r="E95" s="3"/>
      <c r="F95" s="3"/>
      <c r="G95" s="3"/>
      <c r="H95" s="3"/>
      <c r="J95" s="226"/>
      <c r="K95" s="3"/>
      <c r="L95" s="3"/>
      <c r="O95" s="227"/>
      <c r="Q95" s="94"/>
      <c r="R95" s="94"/>
      <c r="S95" s="94"/>
      <c r="T95" s="94"/>
    </row>
    <row r="96" ht="15.75" customHeight="1">
      <c r="A96" s="234"/>
      <c r="B96" s="222"/>
      <c r="C96" s="223"/>
      <c r="D96" s="231"/>
      <c r="E96" s="3"/>
      <c r="F96" s="3"/>
      <c r="G96" s="3"/>
      <c r="H96" s="3"/>
      <c r="J96" s="226"/>
      <c r="K96" s="3"/>
      <c r="L96" s="3"/>
      <c r="O96" s="227"/>
      <c r="Q96" s="94"/>
      <c r="R96" s="94"/>
      <c r="S96" s="94"/>
      <c r="T96" s="94"/>
    </row>
    <row r="97" ht="15.75" customHeight="1">
      <c r="A97" s="234"/>
      <c r="B97" s="222"/>
      <c r="C97" s="223"/>
      <c r="D97" s="231"/>
      <c r="E97" s="3"/>
      <c r="F97" s="3"/>
      <c r="G97" s="3"/>
      <c r="H97" s="3"/>
      <c r="J97" s="226"/>
      <c r="K97" s="3"/>
      <c r="L97" s="3"/>
      <c r="O97" s="227"/>
      <c r="Q97" s="94"/>
      <c r="R97" s="94"/>
      <c r="S97" s="94"/>
      <c r="T97" s="94"/>
    </row>
    <row r="98" ht="15.75" customHeight="1">
      <c r="A98" s="234"/>
      <c r="B98" s="222"/>
      <c r="C98" s="223"/>
      <c r="D98" s="231"/>
      <c r="E98" s="3"/>
      <c r="F98" s="3"/>
      <c r="G98" s="3"/>
      <c r="H98" s="3"/>
      <c r="J98" s="226"/>
      <c r="K98" s="3"/>
      <c r="L98" s="3"/>
      <c r="O98" s="227"/>
      <c r="Q98" s="94"/>
      <c r="R98" s="94"/>
      <c r="S98" s="94"/>
      <c r="T98" s="94"/>
    </row>
    <row r="99" ht="15.75" customHeight="1">
      <c r="A99" s="234"/>
      <c r="B99" s="222"/>
      <c r="C99" s="223"/>
      <c r="D99" s="231"/>
      <c r="E99" s="3"/>
      <c r="F99" s="3"/>
      <c r="G99" s="3"/>
      <c r="H99" s="3"/>
      <c r="J99" s="226"/>
      <c r="K99" s="3"/>
      <c r="L99" s="3"/>
      <c r="O99" s="227"/>
      <c r="Q99" s="94"/>
      <c r="R99" s="94"/>
      <c r="S99" s="94"/>
      <c r="T99" s="94"/>
    </row>
    <row r="100" ht="15.75" customHeight="1">
      <c r="A100" s="234"/>
      <c r="B100" s="222"/>
      <c r="C100" s="223"/>
      <c r="D100" s="231"/>
      <c r="E100" s="3"/>
      <c r="F100" s="3"/>
      <c r="G100" s="3"/>
      <c r="H100" s="3"/>
      <c r="J100" s="226"/>
      <c r="K100" s="3"/>
      <c r="L100" s="3"/>
      <c r="O100" s="227"/>
      <c r="Q100" s="94"/>
      <c r="R100" s="94"/>
      <c r="S100" s="94"/>
      <c r="T100" s="94"/>
    </row>
    <row r="101" ht="15.75" customHeight="1">
      <c r="A101" s="234"/>
      <c r="B101" s="222"/>
      <c r="C101" s="223"/>
      <c r="D101" s="231"/>
      <c r="E101" s="3"/>
      <c r="F101" s="3"/>
      <c r="G101" s="3"/>
      <c r="H101" s="3"/>
      <c r="J101" s="226"/>
      <c r="K101" s="3"/>
      <c r="L101" s="3"/>
      <c r="O101" s="227"/>
      <c r="Q101" s="94"/>
      <c r="R101" s="94"/>
      <c r="S101" s="94"/>
      <c r="T101" s="94"/>
    </row>
    <row r="102" ht="15.75" customHeight="1">
      <c r="A102" s="234"/>
      <c r="B102" s="222"/>
      <c r="C102" s="223"/>
      <c r="D102" s="231"/>
      <c r="E102" s="3"/>
      <c r="F102" s="3"/>
      <c r="G102" s="3"/>
      <c r="H102" s="3"/>
      <c r="J102" s="226"/>
      <c r="K102" s="3"/>
      <c r="L102" s="3"/>
      <c r="O102" s="227"/>
      <c r="Q102" s="94"/>
      <c r="R102" s="94"/>
      <c r="S102" s="94"/>
      <c r="T102" s="94"/>
    </row>
    <row r="103" ht="15.75" customHeight="1">
      <c r="A103" s="234"/>
      <c r="B103" s="222"/>
      <c r="C103" s="223"/>
      <c r="D103" s="231"/>
      <c r="E103" s="3"/>
      <c r="F103" s="3"/>
      <c r="G103" s="3"/>
      <c r="H103" s="3"/>
      <c r="J103" s="226"/>
      <c r="K103" s="3"/>
      <c r="L103" s="3"/>
      <c r="O103" s="227"/>
      <c r="Q103" s="94"/>
      <c r="R103" s="94"/>
      <c r="S103" s="94"/>
      <c r="T103" s="94"/>
    </row>
    <row r="104" ht="15.75" customHeight="1">
      <c r="A104" s="204"/>
      <c r="B104" s="222"/>
      <c r="C104" s="223"/>
      <c r="D104" s="231"/>
      <c r="E104" s="3"/>
      <c r="F104" s="3"/>
      <c r="G104" s="3"/>
      <c r="H104" s="3"/>
      <c r="J104" s="226"/>
      <c r="K104" s="3"/>
      <c r="L104" s="3"/>
      <c r="O104" s="227"/>
      <c r="Q104" s="94"/>
      <c r="R104" s="94"/>
      <c r="S104" s="94"/>
      <c r="T104" s="94"/>
    </row>
    <row r="105" ht="15.75" customHeight="1">
      <c r="A105" s="204"/>
      <c r="B105" s="222"/>
      <c r="C105" s="223"/>
      <c r="D105" s="231"/>
      <c r="E105" s="3"/>
      <c r="F105" s="3"/>
      <c r="G105" s="3"/>
      <c r="H105" s="3"/>
      <c r="J105" s="226"/>
      <c r="K105" s="3"/>
      <c r="L105" s="3"/>
      <c r="O105" s="227"/>
      <c r="Q105" s="94"/>
      <c r="R105" s="94"/>
      <c r="S105" s="94"/>
      <c r="T105" s="94"/>
    </row>
    <row r="106" ht="15.75" customHeight="1">
      <c r="A106" s="234"/>
      <c r="B106" s="222"/>
      <c r="C106" s="223"/>
      <c r="D106" s="231"/>
      <c r="E106" s="3"/>
      <c r="F106" s="3"/>
      <c r="G106" s="3"/>
      <c r="H106" s="3"/>
      <c r="J106" s="226"/>
      <c r="K106" s="3"/>
      <c r="L106" s="3"/>
      <c r="O106" s="227"/>
      <c r="Q106" s="94"/>
      <c r="R106" s="94"/>
      <c r="S106" s="94"/>
      <c r="T106" s="94"/>
    </row>
    <row r="107" ht="15.75" customHeight="1">
      <c r="A107" s="234"/>
      <c r="B107" s="222"/>
      <c r="C107" s="223"/>
      <c r="D107" s="231"/>
      <c r="E107" s="3"/>
      <c r="F107" s="3"/>
      <c r="G107" s="3"/>
      <c r="H107" s="3"/>
      <c r="J107" s="226"/>
      <c r="K107" s="3"/>
      <c r="L107" s="3"/>
      <c r="O107" s="227"/>
      <c r="Q107" s="94"/>
      <c r="R107" s="94"/>
      <c r="S107" s="94"/>
      <c r="T107" s="94"/>
    </row>
    <row r="108" ht="15.75" customHeight="1">
      <c r="A108" s="228"/>
      <c r="B108" s="222"/>
      <c r="C108" s="223"/>
      <c r="D108" s="231"/>
      <c r="E108" s="3"/>
      <c r="F108" s="3"/>
      <c r="G108" s="3"/>
      <c r="H108" s="3"/>
      <c r="J108" s="226"/>
      <c r="K108" s="3"/>
      <c r="L108" s="3"/>
      <c r="O108" s="227"/>
      <c r="Q108" s="94"/>
      <c r="R108" s="94"/>
      <c r="S108" s="94"/>
      <c r="T108" s="94"/>
    </row>
    <row r="109" ht="15.75" customHeight="1">
      <c r="A109" s="228"/>
      <c r="B109" s="222"/>
      <c r="C109" s="223"/>
      <c r="D109" s="231"/>
      <c r="E109" s="3"/>
      <c r="F109" s="3"/>
      <c r="G109" s="3"/>
      <c r="H109" s="3"/>
      <c r="J109" s="226"/>
      <c r="K109" s="3"/>
      <c r="L109" s="3"/>
      <c r="O109" s="227"/>
      <c r="Q109" s="94"/>
      <c r="R109" s="94"/>
      <c r="S109" s="94"/>
      <c r="T109" s="94"/>
    </row>
    <row r="110" ht="15.75" customHeight="1">
      <c r="A110" s="234"/>
      <c r="B110" s="222"/>
      <c r="C110" s="223"/>
      <c r="D110" s="231"/>
      <c r="E110" s="3"/>
      <c r="F110" s="3"/>
      <c r="G110" s="3"/>
      <c r="H110" s="3"/>
      <c r="J110" s="226"/>
      <c r="K110" s="3"/>
      <c r="L110" s="3"/>
      <c r="O110" s="227"/>
      <c r="Q110" s="94"/>
      <c r="R110" s="94"/>
      <c r="S110" s="94"/>
      <c r="T110" s="94"/>
    </row>
    <row r="111" ht="15.75" customHeight="1">
      <c r="A111" s="234"/>
      <c r="B111" s="222"/>
      <c r="C111" s="223"/>
      <c r="D111" s="231"/>
      <c r="E111" s="3"/>
      <c r="F111" s="3"/>
      <c r="G111" s="3"/>
      <c r="H111" s="3"/>
      <c r="J111" s="226"/>
      <c r="K111" s="3"/>
      <c r="L111" s="3"/>
      <c r="O111" s="227"/>
      <c r="Q111" s="94"/>
      <c r="R111" s="94"/>
      <c r="S111" s="94"/>
      <c r="T111" s="94"/>
    </row>
    <row r="112" ht="15.75" customHeight="1">
      <c r="A112" s="234"/>
      <c r="B112" s="222"/>
      <c r="C112" s="223"/>
      <c r="D112" s="231"/>
      <c r="E112" s="3"/>
      <c r="F112" s="3"/>
      <c r="G112" s="3"/>
      <c r="H112" s="3"/>
      <c r="J112" s="226"/>
      <c r="K112" s="3"/>
      <c r="L112" s="3"/>
      <c r="O112" s="227"/>
      <c r="Q112" s="94"/>
      <c r="R112" s="94"/>
      <c r="S112" s="94"/>
      <c r="T112" s="94"/>
    </row>
    <row r="113" ht="15.75" customHeight="1">
      <c r="A113" s="234"/>
      <c r="B113" s="222"/>
      <c r="C113" s="223"/>
      <c r="D113" s="231"/>
      <c r="E113" s="3"/>
      <c r="F113" s="3"/>
      <c r="G113" s="3"/>
      <c r="H113" s="3"/>
      <c r="J113" s="226"/>
      <c r="K113" s="3"/>
      <c r="L113" s="3"/>
      <c r="O113" s="227"/>
      <c r="Q113" s="94"/>
      <c r="R113" s="94"/>
      <c r="S113" s="94"/>
      <c r="T113" s="94"/>
    </row>
    <row r="114" ht="15.75" customHeight="1">
      <c r="A114" s="204"/>
      <c r="B114" s="222"/>
      <c r="C114" s="223"/>
      <c r="D114" s="231"/>
      <c r="E114" s="3"/>
      <c r="F114" s="3"/>
      <c r="G114" s="3"/>
      <c r="H114" s="3"/>
      <c r="J114" s="226"/>
      <c r="K114" s="3"/>
      <c r="L114" s="3"/>
      <c r="O114" s="227"/>
      <c r="Q114" s="94"/>
      <c r="R114" s="94"/>
      <c r="S114" s="94"/>
      <c r="T114" s="94"/>
    </row>
    <row r="115" ht="15.75" customHeight="1">
      <c r="A115" s="204"/>
      <c r="B115" s="222"/>
      <c r="C115" s="223"/>
      <c r="D115" s="231"/>
      <c r="E115" s="3"/>
      <c r="F115" s="3"/>
      <c r="G115" s="3"/>
      <c r="H115" s="3"/>
      <c r="J115" s="226"/>
      <c r="K115" s="3"/>
      <c r="L115" s="3"/>
      <c r="O115" s="227"/>
      <c r="Q115" s="94"/>
      <c r="R115" s="94"/>
      <c r="S115" s="94"/>
      <c r="T115" s="94"/>
      <c r="Y115" s="8"/>
    </row>
    <row r="116" ht="15.75" customHeight="1">
      <c r="A116" s="234"/>
      <c r="B116" s="222"/>
      <c r="C116" s="223"/>
      <c r="D116" s="231"/>
      <c r="E116" s="3"/>
      <c r="F116" s="3"/>
      <c r="G116" s="3"/>
      <c r="H116" s="3"/>
      <c r="J116" s="226"/>
      <c r="K116" s="3"/>
      <c r="L116" s="3"/>
      <c r="O116" s="227"/>
      <c r="Q116" s="94"/>
      <c r="R116" s="94"/>
      <c r="S116" s="94"/>
      <c r="T116" s="94"/>
    </row>
    <row r="117" ht="15.75" customHeight="1">
      <c r="A117" s="234"/>
      <c r="B117" s="222"/>
      <c r="C117" s="223"/>
      <c r="D117" s="231"/>
      <c r="E117" s="3"/>
      <c r="F117" s="3"/>
      <c r="G117" s="3"/>
      <c r="H117" s="3"/>
      <c r="J117" s="226"/>
      <c r="K117" s="3"/>
      <c r="L117" s="3"/>
      <c r="O117" s="227"/>
      <c r="Q117" s="94"/>
      <c r="R117" s="94"/>
      <c r="S117" s="94"/>
      <c r="T117" s="94"/>
    </row>
    <row r="118" ht="15.75" customHeight="1">
      <c r="A118" s="234"/>
      <c r="B118" s="222"/>
      <c r="C118" s="223"/>
      <c r="D118" s="231"/>
      <c r="E118" s="3"/>
      <c r="F118" s="3"/>
      <c r="G118" s="3"/>
      <c r="H118" s="3"/>
      <c r="J118" s="226"/>
      <c r="K118" s="3"/>
      <c r="L118" s="3"/>
      <c r="O118" s="227"/>
      <c r="Q118" s="94"/>
      <c r="R118" s="94"/>
      <c r="S118" s="94"/>
      <c r="T118" s="94"/>
    </row>
    <row r="119" ht="15.75" customHeight="1">
      <c r="A119" s="234"/>
      <c r="B119" s="222"/>
      <c r="C119" s="223"/>
      <c r="D119" s="231"/>
      <c r="E119" s="3"/>
      <c r="F119" s="3"/>
      <c r="G119" s="3"/>
      <c r="H119" s="3"/>
      <c r="J119" s="226"/>
      <c r="K119" s="3"/>
      <c r="L119" s="3"/>
      <c r="O119" s="227"/>
      <c r="Q119" s="94"/>
      <c r="R119" s="94"/>
      <c r="S119" s="94"/>
      <c r="T119" s="94"/>
    </row>
    <row r="120" ht="15.75" customHeight="1">
      <c r="A120" s="204"/>
      <c r="B120" s="222"/>
      <c r="C120" s="223"/>
      <c r="D120" s="231"/>
      <c r="E120" s="3"/>
      <c r="F120" s="3"/>
      <c r="G120" s="3"/>
      <c r="H120" s="3"/>
      <c r="J120" s="226"/>
      <c r="K120" s="3"/>
      <c r="L120" s="3"/>
      <c r="O120" s="227"/>
      <c r="Q120" s="94"/>
      <c r="R120" s="94"/>
      <c r="S120" s="94"/>
      <c r="T120" s="94"/>
    </row>
    <row r="121" ht="15.75" customHeight="1">
      <c r="A121" s="204"/>
      <c r="B121" s="222"/>
      <c r="C121" s="223"/>
      <c r="D121" s="231"/>
      <c r="E121" s="3"/>
      <c r="F121" s="3"/>
      <c r="G121" s="3"/>
      <c r="H121" s="3"/>
      <c r="J121" s="226"/>
      <c r="K121" s="3"/>
      <c r="L121" s="3"/>
      <c r="O121" s="227"/>
      <c r="Q121" s="94"/>
      <c r="R121" s="94"/>
      <c r="S121" s="94"/>
      <c r="T121" s="94"/>
    </row>
    <row r="122" ht="15.75" customHeight="1">
      <c r="A122" s="204"/>
      <c r="B122" s="222"/>
      <c r="C122" s="223"/>
      <c r="D122" s="224"/>
      <c r="E122" s="3"/>
      <c r="F122" s="3"/>
      <c r="G122" s="3"/>
      <c r="H122" s="3"/>
      <c r="J122" s="226"/>
      <c r="K122" s="3"/>
      <c r="L122" s="3"/>
      <c r="O122" s="227"/>
      <c r="Q122" s="94"/>
      <c r="R122" s="94"/>
      <c r="S122" s="94"/>
      <c r="T122" s="94"/>
    </row>
    <row r="123" ht="15.75" customHeight="1">
      <c r="A123" s="204"/>
      <c r="B123" s="222"/>
      <c r="C123" s="223"/>
      <c r="D123" s="224"/>
      <c r="E123" s="3"/>
      <c r="F123" s="3"/>
      <c r="G123" s="3"/>
      <c r="H123" s="3"/>
      <c r="J123" s="226"/>
      <c r="K123" s="3"/>
      <c r="L123" s="3"/>
      <c r="O123" s="227"/>
      <c r="Q123" s="94"/>
      <c r="R123" s="94"/>
      <c r="S123" s="94"/>
      <c r="T123" s="94"/>
    </row>
    <row r="124" ht="15.75" customHeight="1">
      <c r="A124" s="204"/>
      <c r="B124" s="222"/>
      <c r="C124" s="223"/>
      <c r="D124" s="224"/>
      <c r="E124" s="3"/>
      <c r="F124" s="3"/>
      <c r="G124" s="3"/>
      <c r="H124" s="3"/>
      <c r="J124" s="226"/>
      <c r="K124" s="3"/>
      <c r="L124" s="3"/>
      <c r="O124" s="227"/>
      <c r="Q124" s="94"/>
      <c r="R124" s="94"/>
      <c r="S124" s="94"/>
      <c r="T124" s="94"/>
    </row>
    <row r="125" ht="15.75" customHeight="1">
      <c r="A125" s="204"/>
      <c r="B125" s="222"/>
      <c r="C125" s="223"/>
      <c r="D125" s="224"/>
      <c r="E125" s="3"/>
      <c r="F125" s="3"/>
      <c r="G125" s="3"/>
      <c r="H125" s="3"/>
      <c r="J125" s="226"/>
      <c r="K125" s="3"/>
      <c r="L125" s="3"/>
      <c r="O125" s="227"/>
      <c r="Q125" s="94"/>
      <c r="R125" s="94"/>
      <c r="S125" s="94"/>
      <c r="T125" s="94"/>
    </row>
    <row r="126" ht="15.75" customHeight="1">
      <c r="A126" s="204"/>
      <c r="B126" s="222"/>
      <c r="C126" s="223"/>
      <c r="D126" s="224"/>
      <c r="E126" s="3"/>
      <c r="F126" s="3"/>
      <c r="G126" s="3"/>
      <c r="H126" s="3"/>
      <c r="J126" s="226"/>
      <c r="K126" s="3"/>
      <c r="L126" s="3"/>
      <c r="O126" s="227"/>
      <c r="Q126" s="94"/>
      <c r="R126" s="94"/>
      <c r="S126" s="94"/>
      <c r="T126" s="94"/>
    </row>
    <row r="127" ht="15.75" customHeight="1">
      <c r="A127" s="204"/>
      <c r="B127" s="222"/>
      <c r="C127" s="223"/>
      <c r="D127" s="224"/>
      <c r="E127" s="3"/>
      <c r="F127" s="3"/>
      <c r="G127" s="3"/>
      <c r="H127" s="3"/>
      <c r="J127" s="226"/>
      <c r="K127" s="3"/>
      <c r="L127" s="3"/>
      <c r="O127" s="227"/>
      <c r="Q127" s="94"/>
      <c r="R127" s="94"/>
      <c r="S127" s="94"/>
      <c r="T127" s="94"/>
    </row>
    <row r="128" ht="15.75" customHeight="1">
      <c r="A128" s="204"/>
      <c r="B128" s="222"/>
      <c r="C128" s="223"/>
      <c r="D128" s="224"/>
      <c r="E128" s="3"/>
      <c r="F128" s="3"/>
      <c r="G128" s="3"/>
      <c r="H128" s="3"/>
      <c r="J128" s="226"/>
      <c r="K128" s="3"/>
      <c r="L128" s="3"/>
      <c r="O128" s="227"/>
      <c r="Q128" s="94"/>
      <c r="R128" s="94"/>
      <c r="S128" s="94"/>
      <c r="T128" s="94"/>
    </row>
    <row r="129" ht="15.75" customHeight="1">
      <c r="A129" s="204"/>
      <c r="B129" s="222"/>
      <c r="C129" s="223"/>
      <c r="D129" s="249"/>
      <c r="E129" s="3"/>
      <c r="F129" s="3"/>
      <c r="G129" s="3"/>
      <c r="H129" s="3"/>
      <c r="J129" s="226"/>
      <c r="K129" s="3"/>
      <c r="L129" s="3"/>
      <c r="O129" s="227"/>
      <c r="Q129" s="94"/>
      <c r="R129" s="94"/>
      <c r="S129" s="94"/>
      <c r="T129" s="94"/>
    </row>
    <row r="130" ht="15.75" customHeight="1">
      <c r="A130" s="204"/>
      <c r="B130" s="222"/>
      <c r="C130" s="223"/>
      <c r="D130" s="249"/>
      <c r="E130" s="3"/>
      <c r="F130" s="3"/>
      <c r="G130" s="3"/>
      <c r="H130" s="3"/>
      <c r="J130" s="226"/>
      <c r="K130" s="3"/>
      <c r="L130" s="3"/>
      <c r="O130" s="227"/>
      <c r="Q130" s="94"/>
      <c r="R130" s="94"/>
      <c r="S130" s="94"/>
      <c r="T130" s="94"/>
    </row>
    <row r="131" ht="15.75" customHeight="1">
      <c r="A131" s="204"/>
      <c r="B131" s="222"/>
      <c r="C131" s="223"/>
      <c r="D131" s="249"/>
      <c r="E131" s="3"/>
      <c r="F131" s="3"/>
      <c r="G131" s="3"/>
      <c r="H131" s="3"/>
      <c r="J131" s="226"/>
      <c r="K131" s="3"/>
      <c r="L131" s="3"/>
      <c r="O131" s="227"/>
      <c r="Q131" s="94"/>
      <c r="R131" s="94"/>
      <c r="S131" s="94"/>
      <c r="T131" s="94"/>
    </row>
    <row r="132" ht="15.75" customHeight="1">
      <c r="A132" s="204"/>
      <c r="B132" s="222"/>
      <c r="C132" s="223"/>
      <c r="D132" s="249"/>
      <c r="E132" s="3"/>
      <c r="F132" s="3"/>
      <c r="G132" s="3"/>
      <c r="H132" s="3"/>
      <c r="J132" s="226"/>
      <c r="K132" s="3"/>
      <c r="L132" s="3"/>
      <c r="O132" s="227"/>
      <c r="Q132" s="94"/>
      <c r="R132" s="94"/>
      <c r="S132" s="94"/>
      <c r="T132" s="94"/>
    </row>
    <row r="133" ht="15.75" customHeight="1">
      <c r="A133" s="204"/>
      <c r="B133" s="222"/>
      <c r="C133" s="223"/>
      <c r="D133" s="230"/>
      <c r="E133" s="3"/>
      <c r="F133" s="3"/>
      <c r="G133" s="3"/>
      <c r="H133" s="3"/>
      <c r="J133" s="226"/>
      <c r="K133" s="3"/>
      <c r="L133" s="3"/>
      <c r="O133" s="227"/>
      <c r="Q133" s="94"/>
      <c r="R133" s="94"/>
      <c r="S133" s="94"/>
      <c r="T133" s="94"/>
    </row>
    <row r="134" ht="15.75" customHeight="1">
      <c r="A134" s="204"/>
      <c r="B134" s="222"/>
      <c r="C134" s="223"/>
      <c r="D134" s="230"/>
      <c r="E134" s="3"/>
      <c r="F134" s="3"/>
      <c r="G134" s="3"/>
      <c r="H134" s="3"/>
      <c r="J134" s="226"/>
      <c r="K134" s="3"/>
      <c r="L134" s="3"/>
      <c r="O134" s="227"/>
      <c r="Q134" s="94"/>
      <c r="R134" s="94"/>
      <c r="S134" s="94"/>
      <c r="T134" s="94"/>
    </row>
    <row r="135" ht="15.75" customHeight="1">
      <c r="A135" s="204"/>
      <c r="B135" s="222"/>
      <c r="C135" s="223"/>
      <c r="D135" s="231"/>
      <c r="E135" s="3"/>
      <c r="F135" s="3"/>
      <c r="G135" s="3"/>
      <c r="H135" s="3"/>
      <c r="J135" s="226"/>
      <c r="K135" s="3"/>
      <c r="L135" s="3"/>
      <c r="O135" s="227"/>
      <c r="Q135" s="94"/>
      <c r="R135" s="94"/>
      <c r="S135" s="94"/>
      <c r="T135" s="94"/>
    </row>
    <row r="136" ht="15.75" customHeight="1">
      <c r="A136" s="204"/>
      <c r="B136" s="222"/>
      <c r="C136" s="223"/>
      <c r="D136" s="230"/>
      <c r="E136" s="3"/>
      <c r="F136" s="3"/>
      <c r="G136" s="3"/>
      <c r="H136" s="3"/>
      <c r="J136" s="226"/>
      <c r="K136" s="3"/>
      <c r="L136" s="3"/>
      <c r="O136" s="227"/>
      <c r="Q136" s="94"/>
      <c r="R136" s="94"/>
      <c r="S136" s="94"/>
      <c r="T136" s="94"/>
    </row>
    <row r="137" ht="15.75" customHeight="1">
      <c r="A137" s="204"/>
      <c r="B137" s="222"/>
      <c r="C137" s="223"/>
      <c r="D137" s="231"/>
      <c r="E137" s="3"/>
      <c r="F137" s="3"/>
      <c r="G137" s="3"/>
      <c r="H137" s="3"/>
      <c r="J137" s="226"/>
      <c r="K137" s="3"/>
      <c r="L137" s="3"/>
      <c r="O137" s="227"/>
      <c r="Q137" s="94"/>
      <c r="R137" s="94"/>
      <c r="S137" s="94"/>
      <c r="T137" s="94"/>
    </row>
    <row r="138" ht="15.75" customHeight="1">
      <c r="A138" s="204"/>
      <c r="B138" s="222"/>
      <c r="C138" s="223"/>
      <c r="D138" s="231"/>
      <c r="E138" s="3"/>
      <c r="F138" s="3"/>
      <c r="G138" s="3"/>
      <c r="H138" s="3"/>
      <c r="J138" s="226"/>
      <c r="K138" s="3"/>
      <c r="L138" s="3"/>
      <c r="O138" s="227"/>
      <c r="Q138" s="94"/>
      <c r="R138" s="94"/>
      <c r="S138" s="94"/>
      <c r="T138" s="94"/>
    </row>
    <row r="139" ht="15.75" customHeight="1">
      <c r="A139" s="228"/>
      <c r="B139" s="222"/>
      <c r="C139" s="223"/>
      <c r="D139" s="231"/>
      <c r="E139" s="3"/>
      <c r="F139" s="3"/>
      <c r="G139" s="3"/>
      <c r="H139" s="3"/>
      <c r="J139" s="226"/>
      <c r="K139" s="3"/>
      <c r="L139" s="3"/>
      <c r="O139" s="227"/>
      <c r="Q139" s="94"/>
      <c r="R139" s="94"/>
      <c r="S139" s="94"/>
      <c r="T139" s="94"/>
    </row>
    <row r="140" ht="15.75" customHeight="1">
      <c r="A140" s="204"/>
      <c r="B140" s="222"/>
      <c r="C140" s="223"/>
      <c r="D140" s="231"/>
      <c r="E140" s="3"/>
      <c r="F140" s="3"/>
      <c r="G140" s="3"/>
      <c r="H140" s="3"/>
      <c r="J140" s="226"/>
      <c r="K140" s="3"/>
      <c r="L140" s="3"/>
      <c r="O140" s="227"/>
      <c r="Q140" s="94"/>
      <c r="R140" s="94"/>
      <c r="S140" s="94"/>
      <c r="T140" s="94"/>
    </row>
    <row r="141" ht="15.75" customHeight="1">
      <c r="A141" s="204"/>
      <c r="B141" s="222"/>
      <c r="C141" s="223"/>
      <c r="D141" s="231"/>
      <c r="E141" s="3"/>
      <c r="F141" s="3"/>
      <c r="G141" s="3"/>
      <c r="H141" s="3"/>
      <c r="J141" s="226"/>
      <c r="K141" s="3"/>
      <c r="L141" s="3"/>
      <c r="O141" s="227"/>
      <c r="Q141" s="94"/>
      <c r="R141" s="94"/>
      <c r="S141" s="94"/>
      <c r="T141" s="94"/>
    </row>
    <row r="142" ht="15.75" customHeight="1">
      <c r="A142" s="204"/>
      <c r="B142" s="222"/>
      <c r="C142" s="223"/>
      <c r="D142" s="231"/>
      <c r="E142" s="3"/>
      <c r="F142" s="3"/>
      <c r="G142" s="3"/>
      <c r="H142" s="3"/>
      <c r="J142" s="226"/>
      <c r="K142" s="3"/>
      <c r="L142" s="3"/>
      <c r="O142" s="227"/>
      <c r="Q142" s="94"/>
      <c r="R142" s="94"/>
      <c r="S142" s="94"/>
      <c r="T142" s="94"/>
    </row>
    <row r="143" ht="15.75" customHeight="1">
      <c r="A143" s="204"/>
      <c r="B143" s="222"/>
      <c r="C143" s="223"/>
      <c r="D143" s="231"/>
      <c r="E143" s="3"/>
      <c r="F143" s="3"/>
      <c r="G143" s="3"/>
      <c r="H143" s="3"/>
      <c r="J143" s="226"/>
      <c r="K143" s="3"/>
      <c r="L143" s="3"/>
      <c r="O143" s="227"/>
      <c r="Q143" s="94"/>
      <c r="R143" s="94"/>
      <c r="S143" s="94"/>
      <c r="T143" s="94"/>
    </row>
    <row r="144" ht="15.75" customHeight="1">
      <c r="A144" s="204"/>
      <c r="B144" s="222"/>
      <c r="C144" s="223"/>
      <c r="D144" s="231"/>
      <c r="E144" s="3"/>
      <c r="F144" s="3"/>
      <c r="G144" s="3"/>
      <c r="H144" s="3"/>
      <c r="J144" s="226"/>
      <c r="K144" s="3"/>
      <c r="L144" s="3"/>
      <c r="O144" s="227"/>
      <c r="Q144" s="94"/>
      <c r="R144" s="94"/>
      <c r="S144" s="94"/>
      <c r="T144" s="94"/>
    </row>
    <row r="145" ht="15.75" customHeight="1">
      <c r="A145" s="204"/>
      <c r="B145" s="222"/>
      <c r="C145" s="223"/>
      <c r="D145" s="231"/>
      <c r="E145" s="3"/>
      <c r="F145" s="3"/>
      <c r="G145" s="3"/>
      <c r="H145" s="3"/>
      <c r="J145" s="226"/>
      <c r="K145" s="3"/>
      <c r="L145" s="3"/>
      <c r="O145" s="227"/>
      <c r="Q145" s="94"/>
      <c r="R145" s="94"/>
      <c r="S145" s="94"/>
      <c r="T145" s="94"/>
    </row>
    <row r="146" ht="15.75" customHeight="1">
      <c r="A146" s="204"/>
      <c r="B146" s="222"/>
      <c r="C146" s="223"/>
      <c r="D146" s="231"/>
      <c r="E146" s="3"/>
      <c r="F146" s="3"/>
      <c r="G146" s="3"/>
      <c r="H146" s="3"/>
      <c r="J146" s="226"/>
      <c r="K146" s="3"/>
      <c r="L146" s="3"/>
      <c r="O146" s="227"/>
      <c r="Q146" s="94"/>
      <c r="R146" s="94"/>
      <c r="S146" s="94"/>
      <c r="T146" s="94"/>
    </row>
    <row r="147" ht="15.75" customHeight="1">
      <c r="A147" s="204"/>
      <c r="B147" s="222"/>
      <c r="C147" s="223"/>
      <c r="D147" s="231"/>
      <c r="E147" s="3"/>
      <c r="F147" s="3"/>
      <c r="G147" s="3"/>
      <c r="H147" s="3"/>
      <c r="J147" s="226"/>
      <c r="K147" s="3"/>
      <c r="L147" s="3"/>
      <c r="O147" s="227"/>
      <c r="Q147" s="94"/>
      <c r="R147" s="94"/>
      <c r="S147" s="94"/>
      <c r="T147" s="94"/>
    </row>
    <row r="148" ht="15.75" customHeight="1">
      <c r="A148" s="204"/>
      <c r="B148" s="222"/>
      <c r="C148" s="223"/>
      <c r="D148" s="231"/>
      <c r="E148" s="3"/>
      <c r="F148" s="3"/>
      <c r="G148" s="3"/>
      <c r="H148" s="3"/>
      <c r="J148" s="226"/>
      <c r="K148" s="3"/>
      <c r="L148" s="3"/>
      <c r="O148" s="227"/>
      <c r="Q148" s="94"/>
      <c r="R148" s="94"/>
      <c r="S148" s="94"/>
      <c r="T148" s="94"/>
    </row>
    <row r="149" ht="15.75" customHeight="1">
      <c r="A149" s="204"/>
      <c r="B149" s="222"/>
      <c r="C149" s="223"/>
      <c r="D149" s="231"/>
      <c r="E149" s="3"/>
      <c r="F149" s="3"/>
      <c r="G149" s="3"/>
      <c r="H149" s="3"/>
      <c r="J149" s="226"/>
      <c r="K149" s="3"/>
      <c r="L149" s="3"/>
      <c r="O149" s="227"/>
      <c r="Q149" s="94"/>
      <c r="R149" s="94"/>
      <c r="S149" s="94"/>
      <c r="T149" s="94"/>
    </row>
    <row r="150" ht="15.75" customHeight="1">
      <c r="A150" s="204"/>
      <c r="B150" s="222"/>
      <c r="C150" s="223"/>
      <c r="D150" s="231"/>
      <c r="E150" s="3"/>
      <c r="F150" s="3"/>
      <c r="G150" s="3"/>
      <c r="H150" s="3"/>
      <c r="J150" s="226"/>
      <c r="K150" s="3"/>
      <c r="L150" s="3"/>
      <c r="O150" s="227"/>
      <c r="Q150" s="94"/>
      <c r="R150" s="94"/>
      <c r="S150" s="94"/>
      <c r="T150" s="94"/>
    </row>
    <row r="151" ht="15.75" customHeight="1">
      <c r="A151" s="204"/>
      <c r="B151" s="222"/>
      <c r="C151" s="223"/>
      <c r="D151" s="231"/>
      <c r="E151" s="3"/>
      <c r="F151" s="3"/>
      <c r="G151" s="3"/>
      <c r="H151" s="3"/>
      <c r="J151" s="226"/>
      <c r="K151" s="3"/>
      <c r="L151" s="3"/>
      <c r="O151" s="227"/>
      <c r="Q151" s="94"/>
      <c r="R151" s="94"/>
      <c r="S151" s="94"/>
      <c r="T151" s="94"/>
    </row>
    <row r="152" ht="15.75" customHeight="1">
      <c r="A152" s="204"/>
      <c r="B152" s="222"/>
      <c r="C152" s="223"/>
      <c r="D152" s="231"/>
      <c r="E152" s="3"/>
      <c r="F152" s="3"/>
      <c r="G152" s="3"/>
      <c r="H152" s="3"/>
      <c r="J152" s="226"/>
      <c r="K152" s="3"/>
      <c r="L152" s="3"/>
      <c r="O152" s="227"/>
      <c r="Q152" s="94"/>
      <c r="R152" s="94"/>
      <c r="S152" s="94"/>
      <c r="T152" s="94"/>
    </row>
    <row r="153" ht="15.75" customHeight="1">
      <c r="A153" s="204"/>
      <c r="B153" s="222"/>
      <c r="C153" s="223"/>
      <c r="D153" s="231"/>
      <c r="E153" s="3"/>
      <c r="F153" s="3"/>
      <c r="G153" s="3"/>
      <c r="H153" s="3"/>
      <c r="J153" s="226"/>
      <c r="K153" s="3"/>
      <c r="L153" s="3"/>
      <c r="O153" s="227"/>
      <c r="Q153" s="94"/>
      <c r="R153" s="94"/>
      <c r="S153" s="94"/>
      <c r="T153" s="94"/>
    </row>
    <row r="154" ht="15.75" customHeight="1">
      <c r="A154" s="234"/>
      <c r="B154" s="222"/>
      <c r="C154" s="223"/>
      <c r="D154" s="231"/>
      <c r="E154" s="3"/>
      <c r="F154" s="3"/>
      <c r="G154" s="3"/>
      <c r="H154" s="3"/>
      <c r="J154" s="226"/>
      <c r="K154" s="3"/>
      <c r="L154" s="3"/>
      <c r="O154" s="227"/>
      <c r="Q154" s="94"/>
      <c r="R154" s="94"/>
      <c r="S154" s="94"/>
      <c r="T154" s="94"/>
    </row>
    <row r="155" ht="15.75" customHeight="1">
      <c r="A155" s="234"/>
      <c r="B155" s="222"/>
      <c r="C155" s="223"/>
      <c r="D155" s="231"/>
      <c r="E155" s="3"/>
      <c r="F155" s="3"/>
      <c r="G155" s="3"/>
      <c r="H155" s="3"/>
      <c r="J155" s="226"/>
      <c r="K155" s="3"/>
      <c r="L155" s="3"/>
      <c r="O155" s="227"/>
      <c r="Q155" s="94"/>
      <c r="R155" s="94"/>
      <c r="S155" s="94"/>
      <c r="T155" s="94"/>
    </row>
    <row r="156" ht="15.75" customHeight="1">
      <c r="A156" s="234"/>
      <c r="B156" s="222"/>
      <c r="C156" s="223"/>
      <c r="D156" s="231"/>
      <c r="E156" s="3"/>
      <c r="F156" s="3"/>
      <c r="G156" s="3"/>
      <c r="H156" s="3"/>
      <c r="J156" s="226"/>
      <c r="K156" s="3"/>
      <c r="L156" s="3"/>
      <c r="O156" s="227"/>
      <c r="Q156" s="94"/>
      <c r="R156" s="94"/>
      <c r="S156" s="94"/>
      <c r="T156" s="94"/>
    </row>
    <row r="157" ht="15.75" customHeight="1">
      <c r="A157" s="234"/>
      <c r="B157" s="222"/>
      <c r="C157" s="223"/>
      <c r="D157" s="231"/>
      <c r="E157" s="3"/>
      <c r="F157" s="3"/>
      <c r="G157" s="3"/>
      <c r="H157" s="3"/>
      <c r="J157" s="226"/>
      <c r="K157" s="3"/>
      <c r="L157" s="3"/>
      <c r="O157" s="227"/>
      <c r="Q157" s="94"/>
      <c r="R157" s="94"/>
      <c r="S157" s="94"/>
      <c r="T157" s="94"/>
    </row>
    <row r="158" ht="15.75" customHeight="1">
      <c r="A158" s="234"/>
      <c r="B158" s="222"/>
      <c r="C158" s="223"/>
      <c r="D158" s="231"/>
      <c r="E158" s="3"/>
      <c r="F158" s="3"/>
      <c r="G158" s="3"/>
      <c r="H158" s="3"/>
      <c r="J158" s="226"/>
      <c r="K158" s="3"/>
      <c r="L158" s="3"/>
      <c r="O158" s="227"/>
      <c r="Q158" s="94"/>
      <c r="R158" s="94"/>
      <c r="S158" s="94"/>
      <c r="T158" s="94"/>
    </row>
    <row r="159" ht="15.75" customHeight="1">
      <c r="A159" s="234"/>
      <c r="B159" s="222"/>
      <c r="C159" s="223"/>
      <c r="D159" s="231"/>
      <c r="E159" s="3"/>
      <c r="F159" s="3"/>
      <c r="G159" s="3"/>
      <c r="H159" s="3"/>
      <c r="J159" s="226"/>
      <c r="K159" s="3"/>
      <c r="L159" s="3"/>
      <c r="O159" s="227"/>
      <c r="Q159" s="94"/>
      <c r="R159" s="94"/>
      <c r="S159" s="94"/>
      <c r="T159" s="94"/>
    </row>
    <row r="160" ht="15.75" customHeight="1">
      <c r="A160" s="204"/>
      <c r="B160" s="222"/>
      <c r="C160" s="223"/>
      <c r="D160" s="231"/>
      <c r="E160" s="3"/>
      <c r="F160" s="3"/>
      <c r="G160" s="3"/>
      <c r="H160" s="3"/>
      <c r="J160" s="226"/>
      <c r="K160" s="3"/>
      <c r="L160" s="3"/>
      <c r="O160" s="227"/>
      <c r="Q160" s="94"/>
      <c r="R160" s="94"/>
      <c r="S160" s="94"/>
      <c r="T160" s="94"/>
    </row>
    <row r="161" ht="15.75" customHeight="1">
      <c r="A161" s="204"/>
      <c r="B161" s="222"/>
      <c r="C161" s="223"/>
      <c r="D161" s="231"/>
      <c r="E161" s="3"/>
      <c r="F161" s="3"/>
      <c r="G161" s="3"/>
      <c r="H161" s="3"/>
      <c r="J161" s="226"/>
      <c r="K161" s="3"/>
      <c r="L161" s="3"/>
      <c r="O161" s="227"/>
      <c r="Q161" s="94"/>
      <c r="R161" s="94"/>
      <c r="S161" s="94"/>
      <c r="T161" s="94"/>
    </row>
    <row r="162" ht="15.75" customHeight="1">
      <c r="A162" s="234"/>
      <c r="B162" s="222"/>
      <c r="C162" s="223"/>
      <c r="D162" s="231"/>
      <c r="E162" s="3"/>
      <c r="F162" s="3"/>
      <c r="G162" s="3"/>
      <c r="H162" s="3"/>
      <c r="J162" s="226"/>
      <c r="K162" s="3"/>
      <c r="L162" s="3"/>
      <c r="O162" s="227"/>
      <c r="Q162" s="94"/>
      <c r="R162" s="94"/>
      <c r="S162" s="94"/>
      <c r="T162" s="94"/>
    </row>
    <row r="163" ht="15.75" customHeight="1">
      <c r="A163" s="204"/>
      <c r="B163" s="222"/>
      <c r="C163" s="223"/>
      <c r="D163" s="231"/>
      <c r="E163" s="3"/>
      <c r="F163" s="3"/>
      <c r="G163" s="3"/>
      <c r="H163" s="3"/>
      <c r="J163" s="226"/>
      <c r="K163" s="3"/>
      <c r="L163" s="3"/>
      <c r="O163" s="227"/>
      <c r="Q163" s="94"/>
      <c r="R163" s="94"/>
      <c r="S163" s="94"/>
      <c r="T163" s="94"/>
    </row>
    <row r="164" ht="15.75" customHeight="1">
      <c r="A164" s="234"/>
      <c r="B164" s="222"/>
      <c r="C164" s="223"/>
      <c r="D164" s="231"/>
      <c r="E164" s="3"/>
      <c r="F164" s="3"/>
      <c r="G164" s="3"/>
      <c r="H164" s="3"/>
      <c r="J164" s="226"/>
      <c r="K164" s="3"/>
      <c r="L164" s="3"/>
      <c r="O164" s="227"/>
      <c r="Q164" s="94"/>
      <c r="R164" s="94"/>
      <c r="S164" s="94"/>
      <c r="T164" s="94"/>
    </row>
    <row r="165" ht="15.75" customHeight="1">
      <c r="A165" s="234"/>
      <c r="B165" s="222"/>
      <c r="C165" s="223"/>
      <c r="D165" s="231"/>
      <c r="E165" s="3"/>
      <c r="F165" s="3"/>
      <c r="G165" s="3"/>
      <c r="H165" s="3"/>
      <c r="J165" s="226"/>
      <c r="K165" s="3"/>
      <c r="L165" s="3"/>
      <c r="O165" s="227"/>
      <c r="Q165" s="94"/>
      <c r="R165" s="94"/>
      <c r="S165" s="94"/>
      <c r="T165" s="94"/>
    </row>
    <row r="166" ht="15.75" customHeight="1">
      <c r="A166" s="234"/>
      <c r="B166" s="222"/>
      <c r="C166" s="223"/>
      <c r="D166" s="231"/>
      <c r="E166" s="3"/>
      <c r="F166" s="3"/>
      <c r="G166" s="3"/>
      <c r="H166" s="3"/>
      <c r="J166" s="226"/>
      <c r="K166" s="3"/>
      <c r="L166" s="3"/>
      <c r="O166" s="227"/>
      <c r="Q166" s="94"/>
      <c r="R166" s="94"/>
      <c r="S166" s="94"/>
      <c r="T166" s="94"/>
    </row>
    <row r="167" ht="15.75" customHeight="1">
      <c r="A167" s="234"/>
      <c r="B167" s="222"/>
      <c r="C167" s="223"/>
      <c r="D167" s="231"/>
      <c r="E167" s="3"/>
      <c r="F167" s="3"/>
      <c r="G167" s="3"/>
      <c r="H167" s="3"/>
      <c r="J167" s="226"/>
      <c r="K167" s="3"/>
      <c r="L167" s="3"/>
      <c r="O167" s="227"/>
      <c r="Q167" s="94"/>
      <c r="R167" s="94"/>
      <c r="S167" s="94"/>
      <c r="T167" s="94"/>
    </row>
    <row r="168" ht="15.75" customHeight="1">
      <c r="A168" s="234"/>
      <c r="B168" s="222"/>
      <c r="C168" s="223"/>
      <c r="D168" s="231"/>
      <c r="E168" s="3"/>
      <c r="F168" s="3"/>
      <c r="G168" s="3"/>
      <c r="H168" s="3"/>
      <c r="J168" s="226"/>
      <c r="K168" s="3"/>
      <c r="L168" s="3"/>
      <c r="O168" s="227"/>
      <c r="Q168" s="94"/>
      <c r="R168" s="94"/>
      <c r="S168" s="94"/>
      <c r="T168" s="94"/>
    </row>
    <row r="169" ht="15.75" customHeight="1">
      <c r="A169" s="234"/>
      <c r="B169" s="222"/>
      <c r="C169" s="223"/>
      <c r="D169" s="231"/>
      <c r="E169" s="3"/>
      <c r="F169" s="3"/>
      <c r="G169" s="3"/>
      <c r="H169" s="3"/>
      <c r="J169" s="226"/>
      <c r="K169" s="3"/>
      <c r="L169" s="3"/>
      <c r="O169" s="227"/>
      <c r="Q169" s="94"/>
      <c r="R169" s="94"/>
      <c r="S169" s="94"/>
      <c r="T169" s="94"/>
    </row>
    <row r="170" ht="15.75" customHeight="1">
      <c r="A170" s="234"/>
      <c r="B170" s="222"/>
      <c r="C170" s="223"/>
      <c r="D170" s="231"/>
      <c r="E170" s="3"/>
      <c r="F170" s="3"/>
      <c r="G170" s="3"/>
      <c r="H170" s="3"/>
      <c r="J170" s="226"/>
      <c r="K170" s="3"/>
      <c r="L170" s="3"/>
      <c r="O170" s="227"/>
      <c r="Q170" s="94"/>
      <c r="R170" s="94"/>
      <c r="S170" s="94"/>
      <c r="T170" s="94"/>
    </row>
    <row r="171" ht="15.75" customHeight="1">
      <c r="A171" s="234"/>
      <c r="B171" s="222"/>
      <c r="C171" s="223"/>
      <c r="D171" s="231"/>
      <c r="E171" s="3"/>
      <c r="F171" s="3"/>
      <c r="G171" s="3"/>
      <c r="H171" s="3"/>
      <c r="J171" s="226"/>
      <c r="K171" s="3"/>
      <c r="L171" s="3"/>
      <c r="O171" s="227"/>
      <c r="Q171" s="94"/>
      <c r="R171" s="94"/>
      <c r="S171" s="94"/>
      <c r="T171" s="94"/>
    </row>
    <row r="172" ht="15.75" customHeight="1">
      <c r="A172" s="234"/>
      <c r="B172" s="222"/>
      <c r="C172" s="223"/>
      <c r="D172" s="231"/>
      <c r="E172" s="3"/>
      <c r="F172" s="3"/>
      <c r="G172" s="3"/>
      <c r="H172" s="3"/>
      <c r="J172" s="226"/>
      <c r="K172" s="3"/>
      <c r="L172" s="3"/>
      <c r="O172" s="227"/>
      <c r="Q172" s="94"/>
      <c r="R172" s="94"/>
      <c r="S172" s="94"/>
      <c r="T172" s="94"/>
    </row>
    <row r="173" ht="15.75" customHeight="1">
      <c r="A173" s="234"/>
      <c r="B173" s="222"/>
      <c r="C173" s="223"/>
      <c r="D173" s="231"/>
      <c r="E173" s="3"/>
      <c r="F173" s="3"/>
      <c r="G173" s="3"/>
      <c r="H173" s="3"/>
      <c r="J173" s="226"/>
      <c r="K173" s="3"/>
      <c r="L173" s="3"/>
      <c r="O173" s="227"/>
      <c r="Q173" s="94"/>
      <c r="R173" s="94"/>
      <c r="S173" s="94"/>
      <c r="T173" s="94"/>
    </row>
    <row r="174" ht="15.75" customHeight="1">
      <c r="A174" s="234"/>
      <c r="B174" s="222"/>
      <c r="C174" s="223"/>
      <c r="D174" s="231"/>
      <c r="E174" s="3"/>
      <c r="F174" s="3"/>
      <c r="G174" s="3"/>
      <c r="H174" s="3"/>
      <c r="J174" s="226"/>
      <c r="K174" s="3"/>
      <c r="L174" s="3"/>
      <c r="O174" s="227"/>
      <c r="Q174" s="94"/>
      <c r="R174" s="94"/>
      <c r="S174" s="94"/>
      <c r="T174" s="94"/>
    </row>
    <row r="175" ht="15.75" customHeight="1">
      <c r="A175" s="234"/>
      <c r="B175" s="222"/>
      <c r="C175" s="223"/>
      <c r="D175" s="231"/>
      <c r="E175" s="3"/>
      <c r="F175" s="3"/>
      <c r="G175" s="3"/>
      <c r="H175" s="3"/>
      <c r="J175" s="226"/>
      <c r="K175" s="3"/>
      <c r="L175" s="3"/>
      <c r="O175" s="227"/>
      <c r="Q175" s="94"/>
      <c r="R175" s="94"/>
      <c r="S175" s="94"/>
      <c r="T175" s="94"/>
    </row>
    <row r="176" ht="15.75" customHeight="1">
      <c r="A176" s="234"/>
      <c r="B176" s="222"/>
      <c r="C176" s="223"/>
      <c r="D176" s="231"/>
      <c r="E176" s="3"/>
      <c r="F176" s="3"/>
      <c r="G176" s="3"/>
      <c r="H176" s="3"/>
      <c r="J176" s="226"/>
      <c r="K176" s="3"/>
      <c r="L176" s="3"/>
      <c r="O176" s="227"/>
      <c r="Q176" s="94"/>
      <c r="R176" s="94"/>
      <c r="S176" s="94"/>
      <c r="T176" s="94"/>
    </row>
    <row r="177" ht="15.75" customHeight="1">
      <c r="A177" s="234"/>
      <c r="B177" s="222"/>
      <c r="C177" s="223"/>
      <c r="D177" s="231"/>
      <c r="E177" s="3"/>
      <c r="F177" s="3"/>
      <c r="G177" s="3"/>
      <c r="H177" s="3"/>
      <c r="J177" s="226"/>
      <c r="K177" s="3"/>
      <c r="L177" s="3"/>
      <c r="O177" s="227"/>
      <c r="Q177" s="94"/>
      <c r="R177" s="94"/>
      <c r="S177" s="94"/>
      <c r="T177" s="94"/>
    </row>
    <row r="178" ht="15.75" customHeight="1">
      <c r="A178" s="234"/>
      <c r="B178" s="222"/>
      <c r="C178" s="223"/>
      <c r="D178" s="231"/>
      <c r="E178" s="3"/>
      <c r="F178" s="3"/>
      <c r="G178" s="3"/>
      <c r="H178" s="3"/>
      <c r="J178" s="226"/>
      <c r="K178" s="3"/>
      <c r="L178" s="3"/>
      <c r="O178" s="227"/>
      <c r="Q178" s="94"/>
      <c r="R178" s="94"/>
      <c r="S178" s="94"/>
      <c r="T178" s="94"/>
    </row>
    <row r="179" ht="15.75" customHeight="1">
      <c r="A179" s="234"/>
      <c r="B179" s="222"/>
      <c r="C179" s="223"/>
      <c r="D179" s="231"/>
      <c r="E179" s="3"/>
      <c r="F179" s="3"/>
      <c r="G179" s="3"/>
      <c r="H179" s="3"/>
      <c r="J179" s="226"/>
      <c r="K179" s="3"/>
      <c r="L179" s="3"/>
      <c r="O179" s="227"/>
      <c r="Q179" s="94"/>
      <c r="R179" s="94"/>
      <c r="S179" s="94"/>
      <c r="T179" s="94"/>
    </row>
    <row r="180" ht="15.75" customHeight="1">
      <c r="A180" s="234"/>
      <c r="B180" s="222"/>
      <c r="C180" s="223"/>
      <c r="D180" s="231"/>
      <c r="E180" s="3"/>
      <c r="F180" s="3"/>
      <c r="G180" s="3"/>
      <c r="H180" s="3"/>
      <c r="J180" s="226"/>
      <c r="K180" s="3"/>
      <c r="L180" s="3"/>
      <c r="O180" s="227"/>
      <c r="Q180" s="94"/>
      <c r="R180" s="94"/>
      <c r="S180" s="94"/>
      <c r="T180" s="94"/>
    </row>
    <row r="181" ht="15.75" customHeight="1">
      <c r="A181" s="234"/>
      <c r="B181" s="222"/>
      <c r="C181" s="223"/>
      <c r="D181" s="231"/>
      <c r="E181" s="3"/>
      <c r="F181" s="3"/>
      <c r="G181" s="3"/>
      <c r="H181" s="3"/>
      <c r="J181" s="226"/>
      <c r="K181" s="3"/>
      <c r="L181" s="3"/>
      <c r="O181" s="227"/>
      <c r="Q181" s="94"/>
      <c r="R181" s="94"/>
      <c r="S181" s="94"/>
      <c r="T181" s="94"/>
    </row>
    <row r="182" ht="15.75" customHeight="1">
      <c r="A182" s="234"/>
      <c r="B182" s="222"/>
      <c r="C182" s="223"/>
      <c r="D182" s="231"/>
      <c r="E182" s="3"/>
      <c r="F182" s="3"/>
      <c r="G182" s="3"/>
      <c r="H182" s="3"/>
      <c r="J182" s="226"/>
      <c r="K182" s="3"/>
      <c r="L182" s="3"/>
      <c r="O182" s="227"/>
      <c r="Q182" s="94"/>
      <c r="R182" s="94"/>
      <c r="S182" s="94"/>
      <c r="T182" s="94"/>
    </row>
    <row r="183" ht="15.75" customHeight="1">
      <c r="A183" s="234"/>
      <c r="B183" s="222"/>
      <c r="C183" s="223"/>
      <c r="D183" s="231"/>
      <c r="E183" s="3"/>
      <c r="F183" s="3"/>
      <c r="G183" s="3"/>
      <c r="H183" s="3"/>
      <c r="J183" s="226"/>
      <c r="K183" s="3"/>
      <c r="L183" s="3"/>
      <c r="O183" s="227"/>
      <c r="Q183" s="94"/>
      <c r="R183" s="94"/>
      <c r="S183" s="94"/>
      <c r="T183" s="94"/>
    </row>
    <row r="184" ht="15.75" customHeight="1">
      <c r="A184" s="204"/>
      <c r="B184" s="222"/>
      <c r="C184" s="223"/>
      <c r="D184" s="231"/>
      <c r="E184" s="3"/>
      <c r="F184" s="3"/>
      <c r="G184" s="3"/>
      <c r="H184" s="3"/>
      <c r="J184" s="226"/>
      <c r="K184" s="3"/>
      <c r="L184" s="3"/>
      <c r="O184" s="227"/>
      <c r="Q184" s="94"/>
      <c r="R184" s="94"/>
      <c r="S184" s="94"/>
      <c r="T184" s="94"/>
    </row>
    <row r="185" ht="15.75" customHeight="1">
      <c r="A185" s="204"/>
      <c r="B185" s="222"/>
      <c r="C185" s="223"/>
      <c r="D185" s="231"/>
      <c r="E185" s="3"/>
      <c r="F185" s="3"/>
      <c r="G185" s="3"/>
      <c r="H185" s="3"/>
      <c r="J185" s="226"/>
      <c r="K185" s="3"/>
      <c r="L185" s="3"/>
      <c r="O185" s="227"/>
      <c r="Q185" s="94"/>
      <c r="R185" s="94"/>
      <c r="S185" s="94"/>
      <c r="T185" s="94"/>
    </row>
    <row r="186" ht="15.75" customHeight="1">
      <c r="A186" s="234"/>
      <c r="B186" s="222"/>
      <c r="C186" s="223"/>
      <c r="D186" s="231"/>
      <c r="E186" s="3"/>
      <c r="F186" s="3"/>
      <c r="G186" s="3"/>
      <c r="H186" s="3"/>
      <c r="J186" s="226"/>
      <c r="K186" s="3"/>
      <c r="L186" s="3"/>
      <c r="O186" s="227"/>
      <c r="Q186" s="94"/>
      <c r="R186" s="94"/>
      <c r="S186" s="94"/>
      <c r="T186" s="94"/>
    </row>
    <row r="187" ht="15.75" customHeight="1">
      <c r="A187" s="234"/>
      <c r="B187" s="222"/>
      <c r="C187" s="223"/>
      <c r="D187" s="231"/>
      <c r="E187" s="3"/>
      <c r="F187" s="3"/>
      <c r="G187" s="3"/>
      <c r="H187" s="3"/>
      <c r="J187" s="226"/>
      <c r="K187" s="3"/>
      <c r="L187" s="3"/>
      <c r="O187" s="227"/>
      <c r="Q187" s="94"/>
      <c r="R187" s="94"/>
      <c r="S187" s="94"/>
      <c r="T187" s="94"/>
    </row>
    <row r="188" ht="15.75" customHeight="1">
      <c r="A188" s="234"/>
      <c r="B188" s="222"/>
      <c r="C188" s="223"/>
      <c r="D188" s="231"/>
      <c r="E188" s="3"/>
      <c r="F188" s="3"/>
      <c r="G188" s="3"/>
      <c r="H188" s="3"/>
      <c r="J188" s="226"/>
      <c r="K188" s="3"/>
      <c r="L188" s="3"/>
      <c r="O188" s="227"/>
      <c r="Q188" s="94"/>
      <c r="R188" s="94"/>
      <c r="S188" s="94"/>
      <c r="T188" s="94"/>
    </row>
    <row r="189" ht="15.75" customHeight="1">
      <c r="A189" s="234"/>
      <c r="B189" s="222"/>
      <c r="C189" s="223"/>
      <c r="D189" s="231"/>
      <c r="E189" s="3"/>
      <c r="F189" s="3"/>
      <c r="G189" s="3"/>
      <c r="H189" s="3"/>
      <c r="J189" s="226"/>
      <c r="K189" s="3"/>
      <c r="L189" s="3"/>
      <c r="O189" s="227"/>
      <c r="Q189" s="94"/>
      <c r="R189" s="94"/>
      <c r="S189" s="94"/>
      <c r="T189" s="94"/>
    </row>
    <row r="190" ht="15.75" customHeight="1">
      <c r="A190" s="234"/>
      <c r="B190" s="222"/>
      <c r="C190" s="223"/>
      <c r="D190" s="231"/>
      <c r="E190" s="3"/>
      <c r="F190" s="3"/>
      <c r="G190" s="3"/>
      <c r="H190" s="3"/>
      <c r="J190" s="226"/>
      <c r="K190" s="3"/>
      <c r="L190" s="3"/>
      <c r="O190" s="227"/>
      <c r="Q190" s="94"/>
      <c r="R190" s="94"/>
      <c r="S190" s="94"/>
      <c r="T190" s="94"/>
    </row>
    <row r="191" ht="15.75" customHeight="1">
      <c r="A191" s="234"/>
      <c r="B191" s="222"/>
      <c r="C191" s="223"/>
      <c r="D191" s="231"/>
      <c r="E191" s="3"/>
      <c r="F191" s="3"/>
      <c r="G191" s="3"/>
      <c r="H191" s="3"/>
      <c r="J191" s="226"/>
      <c r="K191" s="3"/>
      <c r="L191" s="3"/>
      <c r="O191" s="227"/>
      <c r="Q191" s="94"/>
      <c r="R191" s="94"/>
      <c r="S191" s="94"/>
      <c r="T191" s="94"/>
    </row>
    <row r="192" ht="15.75" customHeight="1">
      <c r="A192" s="234"/>
      <c r="B192" s="222"/>
      <c r="C192" s="223"/>
      <c r="D192" s="231"/>
      <c r="E192" s="3"/>
      <c r="F192" s="3"/>
      <c r="G192" s="3"/>
      <c r="H192" s="3"/>
      <c r="J192" s="226"/>
      <c r="K192" s="3"/>
      <c r="L192" s="3"/>
      <c r="O192" s="227"/>
      <c r="Q192" s="94"/>
      <c r="R192" s="94"/>
      <c r="S192" s="94"/>
      <c r="T192" s="94"/>
    </row>
    <row r="193" ht="15.75" customHeight="1">
      <c r="A193" s="234"/>
      <c r="B193" s="222"/>
      <c r="C193" s="223"/>
      <c r="D193" s="231"/>
      <c r="E193" s="3"/>
      <c r="F193" s="3"/>
      <c r="G193" s="3"/>
      <c r="H193" s="3"/>
      <c r="J193" s="226"/>
      <c r="K193" s="3"/>
      <c r="L193" s="3"/>
      <c r="O193" s="227"/>
      <c r="Q193" s="94"/>
      <c r="R193" s="94"/>
      <c r="S193" s="94"/>
      <c r="T193" s="94"/>
    </row>
    <row r="194" ht="15.75" customHeight="1">
      <c r="A194" s="234"/>
      <c r="B194" s="222"/>
      <c r="C194" s="223"/>
      <c r="D194" s="231"/>
      <c r="E194" s="3"/>
      <c r="F194" s="3"/>
      <c r="G194" s="3"/>
      <c r="H194" s="3"/>
      <c r="J194" s="226"/>
      <c r="K194" s="3"/>
      <c r="L194" s="3"/>
      <c r="O194" s="227"/>
      <c r="Q194" s="94"/>
      <c r="R194" s="94"/>
      <c r="S194" s="94"/>
      <c r="T194" s="94"/>
    </row>
    <row r="195" ht="15.75" customHeight="1">
      <c r="A195" s="234"/>
      <c r="B195" s="222"/>
      <c r="C195" s="223"/>
      <c r="D195" s="231"/>
      <c r="E195" s="3"/>
      <c r="F195" s="3"/>
      <c r="G195" s="3"/>
      <c r="H195" s="3"/>
      <c r="J195" s="226"/>
      <c r="K195" s="3"/>
      <c r="L195" s="3"/>
      <c r="O195" s="227"/>
      <c r="Q195" s="94"/>
      <c r="R195" s="94"/>
      <c r="S195" s="94"/>
      <c r="T195" s="94"/>
    </row>
    <row r="196" ht="15.75" customHeight="1">
      <c r="A196" s="234"/>
      <c r="B196" s="222"/>
      <c r="C196" s="223"/>
      <c r="D196" s="231"/>
      <c r="E196" s="3"/>
      <c r="F196" s="3"/>
      <c r="G196" s="3"/>
      <c r="H196" s="3"/>
      <c r="J196" s="226"/>
      <c r="K196" s="3"/>
      <c r="L196" s="3"/>
      <c r="O196" s="227"/>
      <c r="Q196" s="94"/>
      <c r="R196" s="94"/>
      <c r="S196" s="94"/>
      <c r="T196" s="94"/>
    </row>
    <row r="197" ht="15.75" customHeight="1">
      <c r="A197" s="234"/>
      <c r="B197" s="222"/>
      <c r="C197" s="223"/>
      <c r="D197" s="231"/>
      <c r="E197" s="3"/>
      <c r="F197" s="3"/>
      <c r="G197" s="3"/>
      <c r="H197" s="3"/>
      <c r="J197" s="226"/>
      <c r="K197" s="3"/>
      <c r="L197" s="3"/>
      <c r="O197" s="227"/>
      <c r="Q197" s="94"/>
      <c r="R197" s="94"/>
      <c r="S197" s="94"/>
      <c r="T197" s="94"/>
    </row>
    <row r="198" ht="15.75" customHeight="1">
      <c r="A198" s="234"/>
      <c r="B198" s="222"/>
      <c r="C198" s="206"/>
      <c r="D198" s="231"/>
      <c r="E198" s="3"/>
      <c r="F198" s="3"/>
      <c r="G198" s="3"/>
      <c r="H198" s="3"/>
      <c r="J198" s="226"/>
      <c r="K198" s="3"/>
      <c r="L198" s="3"/>
      <c r="O198" s="227"/>
      <c r="Q198" s="94"/>
      <c r="R198" s="94"/>
      <c r="S198" s="94"/>
      <c r="T198" s="94"/>
    </row>
    <row r="199" ht="15.75" customHeight="1">
      <c r="A199" s="234"/>
      <c r="B199" s="222"/>
      <c r="C199" s="206"/>
      <c r="D199" s="231"/>
      <c r="E199" s="3"/>
      <c r="F199" s="3"/>
      <c r="G199" s="3"/>
      <c r="H199" s="3"/>
      <c r="J199" s="226"/>
      <c r="K199" s="3"/>
      <c r="L199" s="3"/>
      <c r="O199" s="227"/>
      <c r="Q199" s="94"/>
      <c r="R199" s="94"/>
      <c r="S199" s="94"/>
      <c r="T199" s="94"/>
    </row>
    <row r="200" ht="15.75" customHeight="1">
      <c r="A200" s="234"/>
      <c r="B200" s="222"/>
      <c r="C200" s="206"/>
      <c r="D200" s="231"/>
      <c r="E200" s="3"/>
      <c r="F200" s="3"/>
      <c r="G200" s="3"/>
      <c r="H200" s="3"/>
      <c r="J200" s="226"/>
      <c r="K200" s="3"/>
      <c r="L200" s="3"/>
      <c r="O200" s="227"/>
      <c r="Q200" s="94"/>
      <c r="R200" s="94"/>
      <c r="S200" s="94"/>
      <c r="T200" s="94"/>
    </row>
    <row r="201" ht="15.75" customHeight="1">
      <c r="A201" s="234"/>
      <c r="B201" s="222"/>
      <c r="C201" s="206"/>
      <c r="D201" s="231"/>
      <c r="E201" s="3"/>
      <c r="F201" s="3"/>
      <c r="G201" s="3"/>
      <c r="H201" s="3"/>
      <c r="J201" s="226"/>
      <c r="K201" s="3"/>
      <c r="L201" s="3"/>
      <c r="O201" s="227"/>
      <c r="Q201" s="94"/>
      <c r="R201" s="94"/>
      <c r="S201" s="94"/>
      <c r="T201" s="94"/>
    </row>
    <row r="202" ht="15.75" customHeight="1">
      <c r="A202" s="234"/>
      <c r="B202" s="222"/>
      <c r="C202" s="206"/>
      <c r="D202" s="231"/>
      <c r="E202" s="3"/>
      <c r="F202" s="3"/>
      <c r="G202" s="3"/>
      <c r="H202" s="3"/>
      <c r="J202" s="226"/>
      <c r="K202" s="3"/>
      <c r="L202" s="3"/>
      <c r="O202" s="227"/>
      <c r="Q202" s="94"/>
      <c r="R202" s="94"/>
      <c r="S202" s="94"/>
      <c r="T202" s="94"/>
    </row>
    <row r="203" ht="15.75" customHeight="1">
      <c r="A203" s="234"/>
      <c r="B203" s="222"/>
      <c r="C203" s="206"/>
      <c r="D203" s="231"/>
      <c r="E203" s="3"/>
      <c r="F203" s="3"/>
      <c r="G203" s="3"/>
      <c r="H203" s="3"/>
      <c r="J203" s="226"/>
      <c r="K203" s="3"/>
      <c r="L203" s="3"/>
      <c r="O203" s="227"/>
      <c r="Q203" s="94"/>
      <c r="R203" s="94"/>
      <c r="S203" s="94"/>
      <c r="T203" s="94"/>
    </row>
    <row r="204" ht="15.75" customHeight="1">
      <c r="A204" s="234"/>
      <c r="B204" s="222"/>
      <c r="C204" s="206"/>
      <c r="D204" s="231"/>
      <c r="E204" s="3"/>
      <c r="F204" s="3"/>
      <c r="G204" s="3"/>
      <c r="H204" s="3"/>
      <c r="J204" s="226"/>
      <c r="K204" s="3"/>
      <c r="L204" s="3"/>
      <c r="O204" s="227"/>
      <c r="Q204" s="94"/>
      <c r="R204" s="94"/>
      <c r="S204" s="94"/>
      <c r="T204" s="94"/>
    </row>
    <row r="205" ht="15.75" customHeight="1">
      <c r="A205" s="234"/>
      <c r="B205" s="222"/>
      <c r="C205" s="206"/>
      <c r="D205" s="231"/>
      <c r="E205" s="3"/>
      <c r="F205" s="3"/>
      <c r="G205" s="3"/>
      <c r="H205" s="3"/>
      <c r="J205" s="226"/>
      <c r="K205" s="3"/>
      <c r="L205" s="3"/>
      <c r="O205" s="227"/>
      <c r="Q205" s="94"/>
      <c r="R205" s="94"/>
      <c r="S205" s="94"/>
      <c r="T205" s="94"/>
    </row>
    <row r="206" ht="15.75" customHeight="1">
      <c r="A206" s="234"/>
      <c r="B206" s="222"/>
      <c r="C206" s="206"/>
      <c r="D206" s="231"/>
      <c r="E206" s="3"/>
      <c r="F206" s="3"/>
      <c r="G206" s="3"/>
      <c r="H206" s="3"/>
      <c r="J206" s="226"/>
      <c r="K206" s="3"/>
      <c r="L206" s="3"/>
      <c r="O206" s="227"/>
      <c r="Q206" s="94"/>
      <c r="R206" s="94"/>
      <c r="S206" s="94"/>
      <c r="T206" s="94"/>
    </row>
    <row r="207" ht="15.75" customHeight="1">
      <c r="A207" s="234"/>
      <c r="B207" s="222"/>
      <c r="C207" s="206"/>
      <c r="D207" s="231"/>
      <c r="E207" s="3"/>
      <c r="F207" s="3"/>
      <c r="G207" s="3"/>
      <c r="H207" s="3"/>
      <c r="J207" s="226"/>
      <c r="K207" s="3"/>
      <c r="L207" s="3"/>
      <c r="O207" s="227"/>
      <c r="Q207" s="94"/>
      <c r="R207" s="94"/>
      <c r="S207" s="94"/>
      <c r="T207" s="94"/>
    </row>
    <row r="208" ht="15.75" customHeight="1">
      <c r="A208" s="234"/>
      <c r="B208" s="222"/>
      <c r="C208" s="206"/>
      <c r="D208" s="231"/>
      <c r="E208" s="3"/>
      <c r="F208" s="3"/>
      <c r="G208" s="3"/>
      <c r="H208" s="3"/>
      <c r="J208" s="226"/>
      <c r="K208" s="3"/>
      <c r="L208" s="3"/>
      <c r="O208" s="227"/>
      <c r="Q208" s="94"/>
      <c r="R208" s="94"/>
      <c r="S208" s="94"/>
      <c r="T208" s="94"/>
    </row>
    <row r="209" ht="15.75" customHeight="1">
      <c r="A209" s="234"/>
      <c r="B209" s="222"/>
      <c r="C209" s="206"/>
      <c r="D209" s="231"/>
      <c r="E209" s="3"/>
      <c r="F209" s="3"/>
      <c r="G209" s="3"/>
      <c r="H209" s="3"/>
      <c r="J209" s="226"/>
      <c r="K209" s="3"/>
      <c r="L209" s="3"/>
      <c r="O209" s="227"/>
      <c r="Q209" s="94"/>
      <c r="R209" s="94"/>
      <c r="S209" s="94"/>
      <c r="T209" s="94"/>
    </row>
    <row r="210" ht="15.75" customHeight="1">
      <c r="A210" s="234"/>
      <c r="B210" s="222"/>
      <c r="C210" s="206"/>
      <c r="D210" s="231"/>
      <c r="E210" s="3"/>
      <c r="F210" s="3"/>
      <c r="G210" s="3"/>
      <c r="H210" s="3"/>
      <c r="J210" s="226"/>
      <c r="K210" s="3"/>
      <c r="L210" s="3"/>
      <c r="O210" s="227"/>
      <c r="Q210" s="94"/>
      <c r="R210" s="94"/>
      <c r="S210" s="94"/>
      <c r="T210" s="94"/>
    </row>
    <row r="211" ht="15.75" customHeight="1">
      <c r="A211" s="234"/>
      <c r="B211" s="222"/>
      <c r="C211" s="206"/>
      <c r="D211" s="231"/>
      <c r="E211" s="3"/>
      <c r="F211" s="3"/>
      <c r="G211" s="3"/>
      <c r="H211" s="3"/>
      <c r="J211" s="226"/>
      <c r="K211" s="3"/>
      <c r="L211" s="3"/>
      <c r="O211" s="227"/>
      <c r="Q211" s="94"/>
      <c r="R211" s="94"/>
      <c r="S211" s="94"/>
      <c r="T211" s="94"/>
    </row>
    <row r="212" ht="15.75" customHeight="1">
      <c r="A212" s="234"/>
      <c r="B212" s="222"/>
      <c r="C212" s="206"/>
      <c r="D212" s="231"/>
      <c r="E212" s="3"/>
      <c r="F212" s="3"/>
      <c r="G212" s="3"/>
      <c r="H212" s="3"/>
      <c r="J212" s="226"/>
      <c r="K212" s="3"/>
      <c r="L212" s="3"/>
      <c r="O212" s="227"/>
      <c r="Q212" s="94"/>
      <c r="R212" s="94"/>
      <c r="S212" s="94"/>
      <c r="T212" s="94"/>
    </row>
    <row r="213" ht="15.75" customHeight="1">
      <c r="A213" s="234"/>
      <c r="B213" s="222"/>
      <c r="C213" s="206"/>
      <c r="D213" s="231"/>
      <c r="E213" s="3"/>
      <c r="F213" s="3"/>
      <c r="G213" s="3"/>
      <c r="H213" s="3"/>
      <c r="J213" s="226"/>
      <c r="K213" s="3"/>
      <c r="L213" s="3"/>
      <c r="O213" s="227"/>
      <c r="Q213" s="94"/>
      <c r="R213" s="94"/>
      <c r="S213" s="94"/>
      <c r="T213" s="94"/>
    </row>
    <row r="214" ht="15.75" customHeight="1">
      <c r="A214" s="234"/>
      <c r="B214" s="222"/>
      <c r="C214" s="206"/>
      <c r="D214" s="231"/>
      <c r="E214" s="3"/>
      <c r="F214" s="3"/>
      <c r="G214" s="3"/>
      <c r="H214" s="3"/>
      <c r="J214" s="226"/>
      <c r="K214" s="3"/>
      <c r="L214" s="3"/>
      <c r="O214" s="227"/>
      <c r="Q214" s="94"/>
      <c r="R214" s="94"/>
      <c r="S214" s="94"/>
      <c r="T214" s="94"/>
    </row>
    <row r="215" ht="15.75" customHeight="1">
      <c r="A215" s="234"/>
      <c r="B215" s="222"/>
      <c r="C215" s="206"/>
      <c r="D215" s="231"/>
      <c r="E215" s="3"/>
      <c r="F215" s="3"/>
      <c r="G215" s="3"/>
      <c r="H215" s="3"/>
      <c r="J215" s="226"/>
      <c r="K215" s="3"/>
      <c r="L215" s="3"/>
      <c r="O215" s="227"/>
      <c r="Q215" s="94"/>
      <c r="R215" s="94"/>
      <c r="S215" s="94"/>
      <c r="T215" s="94"/>
    </row>
    <row r="216" ht="15.75" customHeight="1">
      <c r="A216" s="234"/>
      <c r="B216" s="222"/>
      <c r="C216" s="206"/>
      <c r="D216" s="231"/>
      <c r="E216" s="3"/>
      <c r="F216" s="3"/>
      <c r="G216" s="3"/>
      <c r="H216" s="3"/>
      <c r="J216" s="226"/>
      <c r="K216" s="3"/>
      <c r="L216" s="3"/>
      <c r="O216" s="227"/>
      <c r="Q216" s="94"/>
      <c r="R216" s="94"/>
      <c r="S216" s="94"/>
      <c r="T216" s="94"/>
    </row>
    <row r="217" ht="15.75" customHeight="1">
      <c r="A217" s="234"/>
      <c r="B217" s="222"/>
      <c r="C217" s="206"/>
      <c r="D217" s="231"/>
      <c r="E217" s="3"/>
      <c r="F217" s="3"/>
      <c r="G217" s="3"/>
      <c r="H217" s="3"/>
      <c r="J217" s="226"/>
      <c r="K217" s="3"/>
      <c r="L217" s="3"/>
      <c r="O217" s="227"/>
      <c r="Q217" s="94"/>
      <c r="R217" s="94"/>
      <c r="S217" s="94"/>
      <c r="T217" s="94"/>
    </row>
    <row r="218" ht="15.75" customHeight="1">
      <c r="A218" s="234"/>
      <c r="B218" s="222"/>
      <c r="C218" s="206"/>
      <c r="D218" s="231"/>
      <c r="E218" s="3"/>
      <c r="F218" s="3"/>
      <c r="G218" s="3"/>
      <c r="H218" s="3"/>
      <c r="J218" s="226"/>
      <c r="K218" s="3"/>
      <c r="L218" s="3"/>
      <c r="O218" s="227"/>
      <c r="Q218" s="94"/>
      <c r="R218" s="94"/>
      <c r="S218" s="94"/>
      <c r="T218" s="94"/>
    </row>
    <row r="219" ht="15.75" customHeight="1">
      <c r="A219" s="234"/>
      <c r="B219" s="222"/>
      <c r="C219" s="206"/>
      <c r="D219" s="231"/>
      <c r="E219" s="3"/>
      <c r="F219" s="3"/>
      <c r="G219" s="3"/>
      <c r="H219" s="3"/>
      <c r="J219" s="226"/>
      <c r="K219" s="3"/>
      <c r="L219" s="3"/>
      <c r="O219" s="227"/>
      <c r="Q219" s="94"/>
      <c r="R219" s="94"/>
      <c r="S219" s="94"/>
      <c r="T219" s="94"/>
    </row>
    <row r="220" ht="15.75" customHeight="1">
      <c r="A220" s="234"/>
      <c r="B220" s="222"/>
      <c r="C220" s="206"/>
      <c r="D220" s="231"/>
      <c r="E220" s="3"/>
      <c r="F220" s="3"/>
      <c r="G220" s="3"/>
      <c r="H220" s="3"/>
      <c r="J220" s="226"/>
      <c r="K220" s="3"/>
      <c r="L220" s="3"/>
      <c r="O220" s="227"/>
      <c r="Q220" s="94"/>
      <c r="R220" s="94"/>
      <c r="S220" s="94"/>
      <c r="T220" s="94"/>
    </row>
    <row r="221" ht="15.75" customHeight="1">
      <c r="A221" s="234"/>
      <c r="B221" s="222"/>
      <c r="C221" s="206"/>
      <c r="D221" s="231"/>
      <c r="E221" s="3"/>
      <c r="F221" s="3"/>
      <c r="G221" s="3"/>
      <c r="H221" s="3"/>
      <c r="J221" s="226"/>
      <c r="K221" s="3"/>
      <c r="L221" s="3"/>
      <c r="O221" s="227"/>
      <c r="Q221" s="94"/>
      <c r="R221" s="94"/>
      <c r="S221" s="94"/>
      <c r="T221" s="94"/>
    </row>
    <row r="222" ht="15.75" customHeight="1">
      <c r="A222" s="234"/>
      <c r="B222" s="222"/>
      <c r="C222" s="206"/>
      <c r="D222" s="231"/>
      <c r="E222" s="3"/>
      <c r="F222" s="3"/>
      <c r="G222" s="3"/>
      <c r="H222" s="3"/>
      <c r="J222" s="226"/>
      <c r="K222" s="3"/>
      <c r="L222" s="3"/>
      <c r="O222" s="227"/>
      <c r="Q222" s="94"/>
      <c r="R222" s="94"/>
      <c r="S222" s="94"/>
      <c r="T222" s="94"/>
    </row>
    <row r="223" ht="15.75" customHeight="1">
      <c r="A223" s="234"/>
      <c r="B223" s="222"/>
      <c r="C223" s="206"/>
      <c r="D223" s="231"/>
      <c r="E223" s="3"/>
      <c r="F223" s="3"/>
      <c r="G223" s="3"/>
      <c r="H223" s="3"/>
      <c r="J223" s="226"/>
      <c r="K223" s="3"/>
      <c r="L223" s="3"/>
      <c r="O223" s="227"/>
      <c r="Q223" s="94"/>
      <c r="R223" s="94"/>
      <c r="S223" s="94"/>
      <c r="T223" s="94"/>
    </row>
    <row r="224" ht="15.75" customHeight="1">
      <c r="A224" s="234"/>
      <c r="B224" s="222"/>
      <c r="C224" s="206"/>
      <c r="D224" s="231"/>
      <c r="E224" s="3"/>
      <c r="F224" s="3"/>
      <c r="G224" s="3"/>
      <c r="H224" s="3"/>
      <c r="J224" s="226"/>
      <c r="K224" s="3"/>
      <c r="L224" s="3"/>
      <c r="O224" s="227"/>
      <c r="Q224" s="94"/>
      <c r="R224" s="94"/>
      <c r="S224" s="94"/>
      <c r="T224" s="94"/>
    </row>
    <row r="225" ht="15.75" customHeight="1">
      <c r="A225" s="234"/>
      <c r="B225" s="222"/>
      <c r="C225" s="206"/>
      <c r="D225" s="231"/>
      <c r="E225" s="3"/>
      <c r="F225" s="3"/>
      <c r="G225" s="3"/>
      <c r="H225" s="3"/>
      <c r="J225" s="226"/>
      <c r="K225" s="3"/>
      <c r="L225" s="3"/>
      <c r="O225" s="227"/>
      <c r="Q225" s="94"/>
      <c r="R225" s="94"/>
      <c r="S225" s="94"/>
      <c r="T225" s="94"/>
    </row>
    <row r="226" ht="15.75" customHeight="1">
      <c r="A226" s="234"/>
      <c r="B226" s="222"/>
      <c r="C226" s="206"/>
      <c r="D226" s="231"/>
      <c r="E226" s="3"/>
      <c r="F226" s="3"/>
      <c r="G226" s="3"/>
      <c r="H226" s="3"/>
      <c r="J226" s="226"/>
      <c r="K226" s="3"/>
      <c r="L226" s="3"/>
      <c r="O226" s="227"/>
      <c r="Q226" s="94"/>
      <c r="R226" s="94"/>
      <c r="S226" s="94"/>
      <c r="T226" s="94"/>
    </row>
    <row r="227" ht="15.75" customHeight="1">
      <c r="A227" s="234"/>
      <c r="B227" s="222"/>
      <c r="C227" s="206"/>
      <c r="D227" s="231"/>
      <c r="E227" s="3"/>
      <c r="F227" s="3"/>
      <c r="G227" s="3"/>
      <c r="H227" s="3"/>
      <c r="J227" s="226"/>
      <c r="K227" s="3"/>
      <c r="L227" s="3"/>
      <c r="O227" s="227"/>
      <c r="Q227" s="94"/>
      <c r="R227" s="94"/>
      <c r="S227" s="94"/>
      <c r="T227" s="94"/>
    </row>
    <row r="228" ht="15.75" customHeight="1">
      <c r="A228" s="234"/>
      <c r="B228" s="222"/>
      <c r="C228" s="206"/>
      <c r="D228" s="231"/>
      <c r="E228" s="3"/>
      <c r="F228" s="3"/>
      <c r="G228" s="3"/>
      <c r="H228" s="3"/>
      <c r="J228" s="226"/>
      <c r="K228" s="3"/>
      <c r="L228" s="3"/>
      <c r="O228" s="227"/>
      <c r="Q228" s="94"/>
      <c r="R228" s="94"/>
      <c r="S228" s="94"/>
      <c r="T228" s="94"/>
    </row>
    <row r="229" ht="15.75" customHeight="1">
      <c r="A229" s="234"/>
      <c r="B229" s="222"/>
      <c r="C229" s="206"/>
      <c r="D229" s="231"/>
      <c r="E229" s="3"/>
      <c r="F229" s="3"/>
      <c r="G229" s="3"/>
      <c r="H229" s="3"/>
      <c r="J229" s="226"/>
      <c r="K229" s="3"/>
      <c r="L229" s="3"/>
      <c r="O229" s="227"/>
      <c r="Q229" s="94"/>
      <c r="R229" s="94"/>
      <c r="S229" s="94"/>
      <c r="T229" s="94"/>
    </row>
    <row r="230" ht="15.75" customHeight="1">
      <c r="A230" s="234"/>
      <c r="B230" s="222"/>
      <c r="C230" s="206"/>
      <c r="D230" s="231"/>
      <c r="E230" s="3"/>
      <c r="F230" s="3"/>
      <c r="G230" s="3"/>
      <c r="H230" s="3"/>
      <c r="J230" s="226"/>
      <c r="K230" s="3"/>
      <c r="L230" s="3"/>
      <c r="O230" s="227"/>
      <c r="Q230" s="94"/>
      <c r="R230" s="94"/>
      <c r="S230" s="94"/>
      <c r="T230" s="94"/>
    </row>
    <row r="231" ht="15.75" customHeight="1">
      <c r="A231" s="234"/>
      <c r="B231" s="222"/>
      <c r="C231" s="206"/>
      <c r="D231" s="231"/>
      <c r="E231" s="3"/>
      <c r="F231" s="3"/>
      <c r="G231" s="3"/>
      <c r="H231" s="3"/>
      <c r="J231" s="226"/>
      <c r="K231" s="3"/>
      <c r="L231" s="3"/>
      <c r="O231" s="227"/>
      <c r="Q231" s="94"/>
      <c r="R231" s="94"/>
      <c r="S231" s="94"/>
      <c r="T231" s="94"/>
    </row>
    <row r="232" ht="15.75" customHeight="1">
      <c r="A232" s="234"/>
      <c r="B232" s="222"/>
      <c r="C232" s="206"/>
      <c r="D232" s="231"/>
      <c r="E232" s="3"/>
      <c r="F232" s="3"/>
      <c r="G232" s="3"/>
      <c r="H232" s="3"/>
      <c r="J232" s="226"/>
      <c r="K232" s="3"/>
      <c r="L232" s="3"/>
      <c r="O232" s="227"/>
      <c r="Q232" s="94"/>
      <c r="R232" s="94"/>
      <c r="S232" s="94"/>
      <c r="T232" s="94"/>
    </row>
    <row r="233" ht="15.75" customHeight="1">
      <c r="A233" s="234"/>
      <c r="B233" s="222"/>
      <c r="C233" s="206"/>
      <c r="D233" s="231"/>
      <c r="E233" s="3"/>
      <c r="F233" s="3"/>
      <c r="G233" s="3"/>
      <c r="H233" s="3"/>
      <c r="J233" s="226"/>
      <c r="K233" s="3"/>
      <c r="L233" s="3"/>
      <c r="O233" s="227"/>
      <c r="Q233" s="94"/>
      <c r="R233" s="94"/>
      <c r="S233" s="94"/>
      <c r="T233" s="94"/>
    </row>
    <row r="234" ht="15.75" customHeight="1">
      <c r="A234" s="234"/>
      <c r="B234" s="222"/>
      <c r="C234" s="206"/>
      <c r="D234" s="231"/>
      <c r="E234" s="3"/>
      <c r="F234" s="3"/>
      <c r="G234" s="3"/>
      <c r="H234" s="3"/>
      <c r="J234" s="226"/>
      <c r="K234" s="3"/>
      <c r="L234" s="3"/>
      <c r="O234" s="227"/>
      <c r="Q234" s="94"/>
      <c r="R234" s="94"/>
      <c r="S234" s="94"/>
      <c r="T234" s="94"/>
    </row>
    <row r="235" ht="15.75" customHeight="1">
      <c r="A235" s="234"/>
      <c r="B235" s="222"/>
      <c r="C235" s="206"/>
      <c r="D235" s="231"/>
      <c r="E235" s="3"/>
      <c r="F235" s="3"/>
      <c r="G235" s="3"/>
      <c r="H235" s="3"/>
      <c r="J235" s="226"/>
      <c r="K235" s="3"/>
      <c r="L235" s="3"/>
      <c r="O235" s="227"/>
      <c r="Q235" s="94"/>
      <c r="R235" s="94"/>
      <c r="S235" s="94"/>
      <c r="T235" s="94"/>
    </row>
    <row r="236" ht="15.75" customHeight="1">
      <c r="A236" s="234"/>
      <c r="B236" s="222"/>
      <c r="C236" s="206"/>
      <c r="D236" s="231"/>
      <c r="E236" s="3"/>
      <c r="F236" s="3"/>
      <c r="G236" s="3"/>
      <c r="H236" s="3"/>
      <c r="J236" s="226"/>
      <c r="K236" s="3"/>
      <c r="L236" s="3"/>
      <c r="O236" s="227"/>
      <c r="Q236" s="94"/>
      <c r="R236" s="94"/>
      <c r="S236" s="94"/>
      <c r="T236" s="94"/>
    </row>
    <row r="237" ht="15.75" customHeight="1">
      <c r="A237" s="234"/>
      <c r="B237" s="222"/>
      <c r="C237" s="206"/>
      <c r="D237" s="231"/>
      <c r="E237" s="3"/>
      <c r="F237" s="3"/>
      <c r="G237" s="3"/>
      <c r="H237" s="3"/>
      <c r="J237" s="226"/>
      <c r="K237" s="3"/>
      <c r="L237" s="3"/>
      <c r="O237" s="227"/>
      <c r="Q237" s="94"/>
      <c r="R237" s="94"/>
      <c r="S237" s="94"/>
      <c r="T237" s="94"/>
    </row>
    <row r="238" ht="15.75" customHeight="1">
      <c r="A238" s="234"/>
      <c r="B238" s="222"/>
      <c r="C238" s="206"/>
      <c r="D238" s="231"/>
      <c r="E238" s="3"/>
      <c r="F238" s="3"/>
      <c r="G238" s="3"/>
      <c r="H238" s="3"/>
      <c r="J238" s="226"/>
      <c r="K238" s="3"/>
      <c r="L238" s="3"/>
      <c r="O238" s="227"/>
      <c r="Q238" s="94"/>
      <c r="R238" s="94"/>
      <c r="S238" s="94"/>
      <c r="T238" s="94"/>
    </row>
    <row r="239" ht="15.75" customHeight="1">
      <c r="A239" s="234"/>
      <c r="B239" s="222"/>
      <c r="C239" s="206"/>
      <c r="D239" s="231"/>
      <c r="E239" s="3"/>
      <c r="F239" s="3"/>
      <c r="G239" s="3"/>
      <c r="H239" s="3"/>
      <c r="J239" s="226"/>
      <c r="K239" s="3"/>
      <c r="L239" s="3"/>
      <c r="O239" s="227"/>
      <c r="Q239" s="94"/>
      <c r="R239" s="94"/>
      <c r="S239" s="94"/>
      <c r="T239" s="94"/>
    </row>
    <row r="240" ht="15.75" customHeight="1">
      <c r="A240" s="234"/>
      <c r="B240" s="222"/>
      <c r="C240" s="206"/>
      <c r="D240" s="231"/>
      <c r="E240" s="3"/>
      <c r="F240" s="3"/>
      <c r="G240" s="3"/>
      <c r="H240" s="3"/>
      <c r="J240" s="226"/>
      <c r="K240" s="3"/>
      <c r="L240" s="3"/>
      <c r="O240" s="227"/>
      <c r="Q240" s="94"/>
      <c r="R240" s="94"/>
      <c r="S240" s="94"/>
      <c r="T240" s="94"/>
    </row>
    <row r="241" ht="15.75" customHeight="1">
      <c r="A241" s="234"/>
      <c r="B241" s="222"/>
      <c r="C241" s="206"/>
      <c r="D241" s="231"/>
      <c r="E241" s="3"/>
      <c r="F241" s="3"/>
      <c r="G241" s="3"/>
      <c r="H241" s="3"/>
      <c r="J241" s="226"/>
      <c r="K241" s="3"/>
      <c r="L241" s="3"/>
      <c r="O241" s="227"/>
      <c r="Q241" s="94"/>
      <c r="R241" s="94"/>
      <c r="S241" s="94"/>
      <c r="T241" s="94"/>
    </row>
    <row r="242" ht="15.75" customHeight="1">
      <c r="A242" s="234"/>
      <c r="B242" s="222"/>
      <c r="C242" s="206"/>
      <c r="D242" s="231"/>
      <c r="E242" s="3"/>
      <c r="F242" s="3"/>
      <c r="G242" s="3"/>
      <c r="H242" s="3"/>
      <c r="J242" s="226"/>
      <c r="K242" s="3"/>
      <c r="L242" s="3"/>
      <c r="O242" s="227"/>
      <c r="Q242" s="94"/>
      <c r="R242" s="94"/>
      <c r="S242" s="94"/>
      <c r="T242" s="94"/>
    </row>
    <row r="243" ht="15.75" customHeight="1">
      <c r="A243" s="234"/>
      <c r="B243" s="222"/>
      <c r="C243" s="206"/>
      <c r="D243" s="231"/>
      <c r="E243" s="3"/>
      <c r="F243" s="3"/>
      <c r="G243" s="3"/>
      <c r="H243" s="3"/>
      <c r="J243" s="226"/>
      <c r="K243" s="3"/>
      <c r="L243" s="3"/>
      <c r="O243" s="227"/>
      <c r="Q243" s="94"/>
      <c r="R243" s="94"/>
      <c r="S243" s="94"/>
      <c r="T243" s="94"/>
    </row>
    <row r="244" ht="15.75" customHeight="1">
      <c r="A244" s="234"/>
      <c r="B244" s="222"/>
      <c r="C244" s="206"/>
      <c r="D244" s="231"/>
      <c r="E244" s="3"/>
      <c r="F244" s="3"/>
      <c r="G244" s="3"/>
      <c r="H244" s="3"/>
      <c r="J244" s="226"/>
      <c r="K244" s="3"/>
      <c r="L244" s="3"/>
      <c r="O244" s="227"/>
      <c r="Q244" s="94"/>
      <c r="R244" s="94"/>
      <c r="S244" s="94"/>
      <c r="T244" s="94"/>
    </row>
    <row r="245" ht="15.75" customHeight="1">
      <c r="A245" s="234"/>
      <c r="B245" s="222"/>
      <c r="C245" s="206"/>
      <c r="D245" s="231"/>
      <c r="E245" s="3"/>
      <c r="F245" s="3"/>
      <c r="G245" s="3"/>
      <c r="H245" s="3"/>
      <c r="J245" s="226"/>
      <c r="K245" s="3"/>
      <c r="L245" s="3"/>
      <c r="O245" s="227"/>
      <c r="Q245" s="94"/>
      <c r="R245" s="94"/>
      <c r="S245" s="94"/>
      <c r="T245" s="94"/>
    </row>
    <row r="246" ht="15.75" customHeight="1">
      <c r="A246" s="234"/>
      <c r="B246" s="222"/>
      <c r="C246" s="206"/>
      <c r="D246" s="231"/>
      <c r="E246" s="3"/>
      <c r="F246" s="3"/>
      <c r="G246" s="3"/>
      <c r="H246" s="3"/>
      <c r="J246" s="226"/>
      <c r="K246" s="3"/>
      <c r="L246" s="3"/>
      <c r="O246" s="227"/>
      <c r="Q246" s="94"/>
      <c r="R246" s="94"/>
      <c r="S246" s="94"/>
      <c r="T246" s="94"/>
    </row>
    <row r="247" ht="15.75" customHeight="1">
      <c r="A247" s="234"/>
      <c r="B247" s="222"/>
      <c r="C247" s="206"/>
      <c r="D247" s="231"/>
      <c r="E247" s="3"/>
      <c r="F247" s="3"/>
      <c r="G247" s="3"/>
      <c r="H247" s="3"/>
      <c r="J247" s="226"/>
      <c r="K247" s="3"/>
      <c r="L247" s="3"/>
      <c r="O247" s="227"/>
      <c r="Q247" s="94"/>
      <c r="R247" s="94"/>
      <c r="S247" s="94"/>
      <c r="T247" s="94"/>
    </row>
    <row r="248" ht="15.75" customHeight="1">
      <c r="A248" s="234"/>
      <c r="B248" s="222"/>
      <c r="C248" s="206"/>
      <c r="D248" s="231"/>
      <c r="E248" s="3"/>
      <c r="F248" s="3"/>
      <c r="G248" s="3"/>
      <c r="H248" s="3"/>
      <c r="J248" s="226"/>
      <c r="K248" s="3"/>
      <c r="L248" s="3"/>
      <c r="O248" s="227"/>
      <c r="Q248" s="94"/>
      <c r="R248" s="94"/>
      <c r="S248" s="94"/>
      <c r="T248" s="94"/>
    </row>
    <row r="249" ht="15.75" customHeight="1">
      <c r="A249" s="234"/>
      <c r="B249" s="222"/>
      <c r="C249" s="206"/>
      <c r="D249" s="231"/>
      <c r="E249" s="3"/>
      <c r="F249" s="3"/>
      <c r="G249" s="3"/>
      <c r="H249" s="3"/>
      <c r="J249" s="226"/>
      <c r="K249" s="3"/>
      <c r="L249" s="3"/>
      <c r="O249" s="227"/>
      <c r="Q249" s="94"/>
      <c r="R249" s="94"/>
      <c r="S249" s="94"/>
      <c r="T249" s="94"/>
    </row>
    <row r="250" ht="15.75" customHeight="1">
      <c r="A250" s="234"/>
      <c r="B250" s="222"/>
      <c r="C250" s="206"/>
      <c r="D250" s="231"/>
      <c r="E250" s="3"/>
      <c r="F250" s="3"/>
      <c r="G250" s="3"/>
      <c r="H250" s="3"/>
      <c r="J250" s="226"/>
      <c r="K250" s="3"/>
      <c r="L250" s="3"/>
      <c r="O250" s="227"/>
      <c r="Q250" s="94"/>
      <c r="R250" s="94"/>
      <c r="S250" s="94"/>
      <c r="T250" s="94"/>
    </row>
    <row r="251" ht="15.75" customHeight="1">
      <c r="A251" s="234"/>
      <c r="B251" s="222"/>
      <c r="C251" s="206"/>
      <c r="D251" s="231"/>
      <c r="E251" s="3"/>
      <c r="F251" s="3"/>
      <c r="G251" s="3"/>
      <c r="H251" s="3"/>
      <c r="J251" s="226"/>
      <c r="K251" s="3"/>
      <c r="L251" s="3"/>
      <c r="O251" s="227"/>
      <c r="Q251" s="94"/>
      <c r="R251" s="94"/>
      <c r="S251" s="94"/>
      <c r="T251" s="94"/>
    </row>
    <row r="252" ht="15.75" customHeight="1">
      <c r="A252" s="234"/>
      <c r="B252" s="222"/>
      <c r="C252" s="206"/>
      <c r="D252" s="231"/>
      <c r="E252" s="3"/>
      <c r="F252" s="3"/>
      <c r="G252" s="3"/>
      <c r="H252" s="3"/>
      <c r="J252" s="226"/>
      <c r="K252" s="3"/>
      <c r="L252" s="3"/>
      <c r="O252" s="227"/>
      <c r="Q252" s="94"/>
      <c r="R252" s="94"/>
      <c r="S252" s="94"/>
      <c r="T252" s="94"/>
    </row>
    <row r="253" ht="15.75" customHeight="1">
      <c r="A253" s="234"/>
      <c r="B253" s="222"/>
      <c r="C253" s="206"/>
      <c r="D253" s="231"/>
      <c r="E253" s="3"/>
      <c r="F253" s="3"/>
      <c r="G253" s="3"/>
      <c r="H253" s="3"/>
      <c r="J253" s="226"/>
      <c r="K253" s="3"/>
      <c r="L253" s="3"/>
      <c r="O253" s="227"/>
      <c r="Q253" s="94"/>
      <c r="R253" s="94"/>
      <c r="S253" s="94"/>
      <c r="T253" s="94"/>
    </row>
    <row r="254" ht="15.75" customHeight="1">
      <c r="A254" s="234"/>
      <c r="B254" s="222"/>
      <c r="C254" s="206"/>
      <c r="D254" s="231"/>
      <c r="E254" s="3"/>
      <c r="F254" s="3"/>
      <c r="G254" s="3"/>
      <c r="H254" s="3"/>
      <c r="J254" s="226"/>
      <c r="K254" s="3"/>
      <c r="L254" s="3"/>
      <c r="O254" s="227"/>
      <c r="Q254" s="94"/>
      <c r="R254" s="94"/>
      <c r="S254" s="94"/>
      <c r="T254" s="94"/>
    </row>
    <row r="255" ht="15.75" customHeight="1">
      <c r="A255" s="234"/>
      <c r="B255" s="222"/>
      <c r="C255" s="206"/>
      <c r="D255" s="231"/>
      <c r="E255" s="3"/>
      <c r="F255" s="3"/>
      <c r="G255" s="3"/>
      <c r="H255" s="3"/>
      <c r="J255" s="226"/>
      <c r="K255" s="3"/>
      <c r="L255" s="3"/>
      <c r="O255" s="227"/>
      <c r="Q255" s="94"/>
      <c r="R255" s="94"/>
      <c r="S255" s="94"/>
      <c r="T255" s="94"/>
    </row>
    <row r="256" ht="15.75" customHeight="1">
      <c r="A256" s="234"/>
      <c r="B256" s="222"/>
      <c r="C256" s="206"/>
      <c r="D256" s="231"/>
      <c r="E256" s="3"/>
      <c r="F256" s="3"/>
      <c r="G256" s="3"/>
      <c r="H256" s="3"/>
      <c r="J256" s="226"/>
      <c r="K256" s="3"/>
      <c r="L256" s="3"/>
      <c r="O256" s="227"/>
      <c r="Q256" s="94"/>
      <c r="R256" s="94"/>
      <c r="S256" s="94"/>
      <c r="T256" s="94"/>
    </row>
    <row r="257" ht="15.75" customHeight="1">
      <c r="A257" s="234"/>
      <c r="B257" s="222"/>
      <c r="C257" s="206"/>
      <c r="D257" s="231"/>
      <c r="E257" s="3"/>
      <c r="F257" s="3"/>
      <c r="G257" s="3"/>
      <c r="H257" s="3"/>
      <c r="J257" s="226"/>
      <c r="K257" s="3"/>
      <c r="L257" s="3"/>
      <c r="O257" s="227"/>
      <c r="Q257" s="94"/>
      <c r="R257" s="94"/>
      <c r="S257" s="94"/>
      <c r="T257" s="94"/>
    </row>
    <row r="258" ht="15.75" customHeight="1">
      <c r="A258" s="234"/>
      <c r="B258" s="222"/>
      <c r="C258" s="206"/>
      <c r="D258" s="231"/>
      <c r="E258" s="3"/>
      <c r="F258" s="3"/>
      <c r="G258" s="3"/>
      <c r="H258" s="3"/>
      <c r="J258" s="226"/>
      <c r="K258" s="3"/>
      <c r="L258" s="3"/>
      <c r="O258" s="227"/>
      <c r="Q258" s="94"/>
      <c r="R258" s="94"/>
      <c r="S258" s="94"/>
      <c r="T258" s="94"/>
    </row>
    <row r="259" ht="15.75" customHeight="1">
      <c r="A259" s="234"/>
      <c r="B259" s="222"/>
      <c r="C259" s="206"/>
      <c r="D259" s="231"/>
      <c r="E259" s="3"/>
      <c r="F259" s="3"/>
      <c r="G259" s="3"/>
      <c r="H259" s="3"/>
      <c r="J259" s="226"/>
      <c r="K259" s="3"/>
      <c r="L259" s="3"/>
      <c r="O259" s="227"/>
      <c r="Q259" s="94"/>
      <c r="R259" s="94"/>
      <c r="S259" s="94"/>
      <c r="T259" s="94"/>
    </row>
    <row r="260" ht="15.75" customHeight="1">
      <c r="A260" s="234"/>
      <c r="B260" s="222"/>
      <c r="C260" s="206"/>
      <c r="D260" s="231"/>
      <c r="E260" s="3"/>
      <c r="F260" s="3"/>
      <c r="G260" s="3"/>
      <c r="H260" s="3"/>
      <c r="J260" s="226"/>
      <c r="K260" s="3"/>
      <c r="L260" s="3"/>
      <c r="O260" s="227"/>
      <c r="Q260" s="94"/>
      <c r="R260" s="94"/>
      <c r="S260" s="94"/>
      <c r="T260" s="94"/>
    </row>
    <row r="261" ht="15.75" customHeight="1">
      <c r="A261" s="234"/>
      <c r="B261" s="222"/>
      <c r="C261" s="206"/>
      <c r="D261" s="231"/>
      <c r="E261" s="3"/>
      <c r="F261" s="3"/>
      <c r="G261" s="3"/>
      <c r="H261" s="3"/>
      <c r="J261" s="226"/>
      <c r="K261" s="3"/>
      <c r="L261" s="3"/>
      <c r="O261" s="227"/>
      <c r="Q261" s="94"/>
      <c r="R261" s="94"/>
      <c r="S261" s="94"/>
      <c r="T261" s="94"/>
    </row>
    <row r="262" ht="15.75" customHeight="1">
      <c r="A262" s="234"/>
      <c r="B262" s="222"/>
      <c r="C262" s="206"/>
      <c r="D262" s="231"/>
      <c r="E262" s="3"/>
      <c r="F262" s="3"/>
      <c r="G262" s="3"/>
      <c r="H262" s="3"/>
      <c r="J262" s="226"/>
      <c r="K262" s="3"/>
      <c r="L262" s="3"/>
      <c r="O262" s="227"/>
      <c r="Q262" s="94"/>
      <c r="R262" s="94"/>
      <c r="S262" s="94"/>
      <c r="T262" s="94"/>
    </row>
    <row r="263" ht="15.75" customHeight="1">
      <c r="A263" s="234"/>
      <c r="B263" s="222"/>
      <c r="C263" s="206"/>
      <c r="D263" s="231"/>
      <c r="E263" s="3"/>
      <c r="F263" s="3"/>
      <c r="G263" s="3"/>
      <c r="H263" s="3"/>
      <c r="J263" s="226"/>
      <c r="K263" s="3"/>
      <c r="L263" s="3"/>
      <c r="O263" s="227"/>
      <c r="Q263" s="94"/>
      <c r="R263" s="94"/>
      <c r="S263" s="94"/>
      <c r="T263" s="94"/>
    </row>
    <row r="264" ht="15.75" customHeight="1">
      <c r="A264" s="234"/>
      <c r="B264" s="222"/>
      <c r="C264" s="206"/>
      <c r="D264" s="231"/>
      <c r="E264" s="3"/>
      <c r="F264" s="3"/>
      <c r="G264" s="3"/>
      <c r="H264" s="3"/>
      <c r="J264" s="226"/>
      <c r="K264" s="3"/>
      <c r="L264" s="3"/>
      <c r="O264" s="227"/>
      <c r="Q264" s="94"/>
      <c r="R264" s="94"/>
      <c r="S264" s="94"/>
      <c r="T264" s="94"/>
    </row>
    <row r="265" ht="15.75" customHeight="1">
      <c r="A265" s="234"/>
      <c r="B265" s="222"/>
      <c r="C265" s="206"/>
      <c r="D265" s="231"/>
      <c r="E265" s="3"/>
      <c r="F265" s="3"/>
      <c r="G265" s="3"/>
      <c r="H265" s="3"/>
      <c r="J265" s="226"/>
      <c r="K265" s="3"/>
      <c r="L265" s="3"/>
      <c r="O265" s="227"/>
      <c r="Q265" s="94"/>
      <c r="R265" s="94"/>
      <c r="S265" s="94"/>
      <c r="T265" s="94"/>
    </row>
    <row r="266" ht="15.75" customHeight="1">
      <c r="A266" s="234"/>
      <c r="B266" s="222"/>
      <c r="C266" s="206"/>
      <c r="D266" s="207"/>
      <c r="E266" s="3"/>
      <c r="F266" s="3"/>
      <c r="G266" s="3"/>
      <c r="H266" s="3"/>
      <c r="J266" s="226"/>
      <c r="K266" s="3"/>
      <c r="L266" s="3"/>
      <c r="O266" s="227"/>
      <c r="Q266" s="94"/>
      <c r="R266" s="94"/>
      <c r="S266" s="94"/>
      <c r="T266" s="94"/>
    </row>
    <row r="267" ht="15.75" customHeight="1">
      <c r="A267" s="234"/>
      <c r="B267" s="222"/>
      <c r="C267" s="206"/>
      <c r="D267" s="207"/>
      <c r="E267" s="3"/>
      <c r="F267" s="3"/>
      <c r="G267" s="3"/>
      <c r="H267" s="3"/>
      <c r="J267" s="226"/>
      <c r="K267" s="3"/>
      <c r="L267" s="3"/>
      <c r="O267" s="227"/>
      <c r="Q267" s="94"/>
      <c r="R267" s="94"/>
      <c r="S267" s="94"/>
      <c r="T267" s="94"/>
    </row>
    <row r="268" ht="15.75" customHeight="1">
      <c r="A268" s="234"/>
      <c r="B268" s="222"/>
      <c r="C268" s="206"/>
      <c r="D268" s="207"/>
      <c r="E268" s="3"/>
      <c r="F268" s="3"/>
      <c r="G268" s="3"/>
      <c r="H268" s="3"/>
      <c r="J268" s="226"/>
      <c r="K268" s="3"/>
      <c r="L268" s="3"/>
      <c r="O268" s="227"/>
      <c r="Q268" s="94"/>
      <c r="R268" s="94"/>
      <c r="S268" s="94"/>
      <c r="T268" s="94"/>
    </row>
    <row r="269" ht="15.75" customHeight="1">
      <c r="A269" s="234"/>
      <c r="B269" s="222"/>
      <c r="C269" s="206"/>
      <c r="D269" s="207"/>
      <c r="E269" s="3"/>
      <c r="F269" s="3"/>
      <c r="G269" s="3"/>
      <c r="H269" s="3"/>
      <c r="J269" s="226"/>
      <c r="K269" s="3"/>
      <c r="L269" s="3"/>
      <c r="O269" s="227"/>
      <c r="Q269" s="94"/>
      <c r="R269" s="94"/>
      <c r="S269" s="94"/>
      <c r="T269" s="94"/>
    </row>
    <row r="270" ht="15.75" customHeight="1">
      <c r="A270" s="234"/>
      <c r="B270" s="222"/>
      <c r="C270" s="206"/>
      <c r="D270" s="207"/>
      <c r="E270" s="3"/>
      <c r="F270" s="3"/>
      <c r="G270" s="3"/>
      <c r="H270" s="3"/>
      <c r="J270" s="226"/>
      <c r="K270" s="3"/>
      <c r="L270" s="3"/>
      <c r="O270" s="227"/>
      <c r="Q270" s="94"/>
      <c r="R270" s="94"/>
      <c r="S270" s="94"/>
      <c r="T270" s="94"/>
    </row>
    <row r="271" ht="15.75" customHeight="1">
      <c r="A271" s="234"/>
      <c r="B271" s="222"/>
      <c r="C271" s="206"/>
      <c r="D271" s="207"/>
      <c r="E271" s="3"/>
      <c r="F271" s="3"/>
      <c r="G271" s="3"/>
      <c r="H271" s="3"/>
      <c r="J271" s="226"/>
      <c r="K271" s="3"/>
      <c r="L271" s="3"/>
      <c r="O271" s="227"/>
      <c r="Q271" s="94"/>
      <c r="R271" s="94"/>
      <c r="S271" s="94"/>
      <c r="T271" s="94"/>
    </row>
    <row r="272" ht="15.75" customHeight="1">
      <c r="A272" s="234"/>
      <c r="B272" s="222"/>
      <c r="C272" s="206"/>
      <c r="D272" s="207"/>
      <c r="E272" s="3"/>
      <c r="F272" s="3"/>
      <c r="G272" s="3"/>
      <c r="H272" s="3"/>
      <c r="J272" s="226"/>
      <c r="K272" s="3"/>
      <c r="L272" s="3"/>
      <c r="O272" s="227"/>
      <c r="Q272" s="94"/>
      <c r="R272" s="94"/>
      <c r="S272" s="94"/>
      <c r="T272" s="94"/>
    </row>
    <row r="273" ht="15.75" customHeight="1">
      <c r="A273" s="234"/>
      <c r="B273" s="222"/>
      <c r="C273" s="206"/>
      <c r="D273" s="207"/>
      <c r="E273" s="3"/>
      <c r="F273" s="3"/>
      <c r="G273" s="3"/>
      <c r="H273" s="3"/>
      <c r="J273" s="226"/>
      <c r="K273" s="3"/>
      <c r="L273" s="3"/>
      <c r="O273" s="227"/>
      <c r="Q273" s="94"/>
      <c r="R273" s="94"/>
      <c r="S273" s="94"/>
      <c r="T273" s="94"/>
    </row>
    <row r="274" ht="15.75" customHeight="1">
      <c r="A274" s="234"/>
      <c r="B274" s="222"/>
      <c r="C274" s="206"/>
      <c r="D274" s="207"/>
      <c r="E274" s="3"/>
      <c r="F274" s="3"/>
      <c r="G274" s="3"/>
      <c r="H274" s="3"/>
      <c r="J274" s="226"/>
      <c r="K274" s="3"/>
      <c r="L274" s="3"/>
      <c r="O274" s="227"/>
      <c r="Q274" s="94"/>
      <c r="R274" s="94"/>
      <c r="S274" s="94"/>
      <c r="T274" s="94"/>
    </row>
    <row r="275" ht="15.75" customHeight="1">
      <c r="A275" s="234"/>
      <c r="B275" s="222"/>
      <c r="C275" s="206"/>
      <c r="D275" s="207"/>
      <c r="E275" s="3"/>
      <c r="F275" s="3"/>
      <c r="G275" s="3"/>
      <c r="H275" s="3"/>
      <c r="J275" s="226"/>
      <c r="K275" s="3"/>
      <c r="L275" s="3"/>
      <c r="O275" s="227"/>
      <c r="Q275" s="94"/>
      <c r="R275" s="94"/>
      <c r="S275" s="94"/>
      <c r="T275" s="94"/>
    </row>
    <row r="276" ht="15.75" customHeight="1">
      <c r="A276" s="234"/>
      <c r="B276" s="222"/>
      <c r="C276" s="206"/>
      <c r="D276" s="207"/>
      <c r="E276" s="3"/>
      <c r="F276" s="3"/>
      <c r="G276" s="3"/>
      <c r="H276" s="3"/>
      <c r="J276" s="226"/>
      <c r="K276" s="3"/>
      <c r="L276" s="3"/>
      <c r="O276" s="227"/>
      <c r="Q276" s="94"/>
      <c r="R276" s="94"/>
      <c r="S276" s="94"/>
      <c r="T276" s="94"/>
    </row>
    <row r="277" ht="15.75" customHeight="1">
      <c r="A277" s="234"/>
      <c r="B277" s="222"/>
      <c r="C277" s="206"/>
      <c r="D277" s="207"/>
      <c r="E277" s="3"/>
      <c r="F277" s="3"/>
      <c r="G277" s="3"/>
      <c r="H277" s="3"/>
      <c r="J277" s="226"/>
      <c r="K277" s="3"/>
      <c r="L277" s="3"/>
      <c r="O277" s="227"/>
      <c r="Q277" s="94"/>
      <c r="R277" s="94"/>
      <c r="S277" s="94"/>
      <c r="T277" s="94"/>
    </row>
    <row r="278" ht="15.75" customHeight="1">
      <c r="A278" s="234"/>
      <c r="B278" s="222"/>
      <c r="C278" s="206"/>
      <c r="D278" s="207"/>
      <c r="E278" s="3"/>
      <c r="F278" s="3"/>
      <c r="G278" s="3"/>
      <c r="H278" s="3"/>
      <c r="J278" s="226"/>
      <c r="K278" s="3"/>
      <c r="L278" s="3"/>
      <c r="O278" s="227"/>
      <c r="Q278" s="94"/>
      <c r="R278" s="94"/>
      <c r="S278" s="94"/>
      <c r="T278" s="94"/>
    </row>
    <row r="279" ht="15.75" customHeight="1">
      <c r="A279" s="234"/>
      <c r="B279" s="222"/>
      <c r="C279" s="206"/>
      <c r="D279" s="207"/>
      <c r="E279" s="3"/>
      <c r="F279" s="3"/>
      <c r="G279" s="3"/>
      <c r="H279" s="3"/>
      <c r="J279" s="226"/>
      <c r="K279" s="3"/>
      <c r="L279" s="3"/>
      <c r="O279" s="227"/>
      <c r="Q279" s="94"/>
      <c r="R279" s="94"/>
      <c r="S279" s="94"/>
      <c r="T279" s="94"/>
    </row>
    <row r="280" ht="15.75" customHeight="1">
      <c r="A280" s="234"/>
      <c r="B280" s="222"/>
      <c r="C280" s="206"/>
      <c r="D280" s="207"/>
      <c r="E280" s="3"/>
      <c r="F280" s="3"/>
      <c r="G280" s="3"/>
      <c r="H280" s="3"/>
      <c r="J280" s="226"/>
      <c r="K280" s="3"/>
      <c r="L280" s="3"/>
      <c r="O280" s="227"/>
      <c r="Q280" s="94"/>
      <c r="R280" s="94"/>
      <c r="S280" s="94"/>
      <c r="T280" s="94"/>
    </row>
    <row r="281" ht="15.75" customHeight="1">
      <c r="A281" s="234"/>
      <c r="B281" s="222"/>
      <c r="C281" s="206"/>
      <c r="D281" s="207"/>
      <c r="E281" s="3"/>
      <c r="F281" s="3"/>
      <c r="G281" s="3"/>
      <c r="H281" s="3"/>
      <c r="J281" s="226"/>
      <c r="K281" s="3"/>
      <c r="L281" s="3"/>
      <c r="O281" s="227"/>
      <c r="Q281" s="94"/>
      <c r="R281" s="94"/>
      <c r="S281" s="94"/>
      <c r="T281" s="94"/>
    </row>
    <row r="282" ht="15.75" customHeight="1">
      <c r="A282" s="234"/>
      <c r="B282" s="222"/>
      <c r="C282" s="206"/>
      <c r="D282" s="207"/>
      <c r="E282" s="3"/>
      <c r="F282" s="3"/>
      <c r="G282" s="3"/>
      <c r="H282" s="3"/>
      <c r="J282" s="226"/>
      <c r="K282" s="3"/>
      <c r="L282" s="3"/>
      <c r="O282" s="227"/>
      <c r="Q282" s="94"/>
      <c r="R282" s="94"/>
      <c r="S282" s="94"/>
      <c r="T282" s="94"/>
    </row>
    <row r="283" ht="15.75" customHeight="1">
      <c r="A283" s="234"/>
      <c r="B283" s="222"/>
      <c r="C283" s="206"/>
      <c r="D283" s="207"/>
      <c r="E283" s="3"/>
      <c r="F283" s="3"/>
      <c r="G283" s="3"/>
      <c r="H283" s="3"/>
      <c r="J283" s="226"/>
      <c r="K283" s="3"/>
      <c r="L283" s="3"/>
      <c r="O283" s="227"/>
      <c r="Q283" s="94"/>
      <c r="R283" s="94"/>
      <c r="S283" s="94"/>
      <c r="T283" s="94"/>
    </row>
    <row r="284" ht="15.75" customHeight="1">
      <c r="A284" s="234"/>
      <c r="B284" s="222"/>
      <c r="C284" s="206"/>
      <c r="D284" s="207"/>
      <c r="E284" s="3"/>
      <c r="F284" s="3"/>
      <c r="G284" s="3"/>
      <c r="H284" s="3"/>
      <c r="J284" s="226"/>
      <c r="K284" s="3"/>
      <c r="L284" s="3"/>
      <c r="O284" s="227"/>
      <c r="Q284" s="94"/>
      <c r="R284" s="94"/>
      <c r="S284" s="94"/>
      <c r="T284" s="94"/>
    </row>
    <row r="285" ht="15.75" customHeight="1">
      <c r="A285" s="234"/>
      <c r="B285" s="222"/>
      <c r="C285" s="206"/>
      <c r="D285" s="207"/>
      <c r="E285" s="3"/>
      <c r="F285" s="3"/>
      <c r="G285" s="3"/>
      <c r="H285" s="3"/>
      <c r="J285" s="226"/>
      <c r="K285" s="3"/>
      <c r="L285" s="3"/>
      <c r="O285" s="227"/>
      <c r="Q285" s="94"/>
      <c r="R285" s="94"/>
      <c r="S285" s="94"/>
      <c r="T285" s="94"/>
    </row>
    <row r="286" ht="15.75" customHeight="1">
      <c r="A286" s="234"/>
      <c r="B286" s="222"/>
      <c r="C286" s="206"/>
      <c r="D286" s="207"/>
      <c r="E286" s="3"/>
      <c r="F286" s="3"/>
      <c r="G286" s="3"/>
      <c r="H286" s="3"/>
      <c r="J286" s="226"/>
      <c r="K286" s="3"/>
      <c r="L286" s="3"/>
      <c r="O286" s="227"/>
      <c r="Q286" s="94"/>
      <c r="R286" s="94"/>
      <c r="S286" s="94"/>
      <c r="T286" s="94"/>
    </row>
    <row r="287" ht="15.75" customHeight="1">
      <c r="A287" s="234"/>
      <c r="B287" s="222"/>
      <c r="C287" s="206"/>
      <c r="D287" s="207"/>
      <c r="E287" s="3"/>
      <c r="F287" s="3"/>
      <c r="G287" s="3"/>
      <c r="H287" s="3"/>
      <c r="J287" s="226"/>
      <c r="K287" s="3"/>
      <c r="L287" s="3"/>
      <c r="O287" s="227"/>
      <c r="Q287" s="94"/>
      <c r="R287" s="94"/>
      <c r="S287" s="94"/>
      <c r="T287" s="94"/>
    </row>
    <row r="288" ht="15.75" customHeight="1">
      <c r="A288" s="234"/>
      <c r="B288" s="222"/>
      <c r="C288" s="206"/>
      <c r="D288" s="207"/>
      <c r="E288" s="3"/>
      <c r="F288" s="3"/>
      <c r="G288" s="3"/>
      <c r="H288" s="3"/>
      <c r="J288" s="226"/>
      <c r="K288" s="3"/>
      <c r="L288" s="3"/>
      <c r="O288" s="227"/>
      <c r="Q288" s="94"/>
      <c r="R288" s="94"/>
      <c r="S288" s="94"/>
      <c r="T288" s="94"/>
    </row>
    <row r="289" ht="15.75" customHeight="1">
      <c r="A289" s="234"/>
      <c r="B289" s="222"/>
      <c r="C289" s="206"/>
      <c r="D289" s="207"/>
      <c r="E289" s="3"/>
      <c r="F289" s="3"/>
      <c r="G289" s="3"/>
      <c r="H289" s="3"/>
      <c r="J289" s="226"/>
      <c r="K289" s="3"/>
      <c r="L289" s="3"/>
      <c r="O289" s="227"/>
      <c r="Q289" s="94"/>
      <c r="R289" s="94"/>
      <c r="S289" s="94"/>
      <c r="T289" s="94"/>
    </row>
    <row r="290" ht="15.75" customHeight="1">
      <c r="A290" s="234"/>
      <c r="B290" s="222"/>
      <c r="C290" s="206"/>
      <c r="D290" s="207"/>
      <c r="E290" s="3"/>
      <c r="F290" s="3"/>
      <c r="G290" s="3"/>
      <c r="H290" s="3"/>
      <c r="J290" s="226"/>
      <c r="K290" s="3"/>
      <c r="L290" s="3"/>
      <c r="O290" s="227"/>
      <c r="Q290" s="94"/>
      <c r="R290" s="94"/>
      <c r="S290" s="94"/>
      <c r="T290" s="94"/>
    </row>
    <row r="291" ht="15.75" customHeight="1">
      <c r="A291" s="234"/>
      <c r="B291" s="222"/>
      <c r="C291" s="206"/>
      <c r="D291" s="207"/>
      <c r="E291" s="3"/>
      <c r="F291" s="3"/>
      <c r="G291" s="3"/>
      <c r="H291" s="3"/>
      <c r="J291" s="226"/>
      <c r="K291" s="3"/>
      <c r="L291" s="3"/>
      <c r="O291" s="227"/>
      <c r="Q291" s="94"/>
      <c r="R291" s="94"/>
      <c r="S291" s="94"/>
      <c r="T291" s="94"/>
    </row>
    <row r="292" ht="15.75" customHeight="1">
      <c r="A292" s="234"/>
      <c r="B292" s="222"/>
      <c r="C292" s="206"/>
      <c r="D292" s="207"/>
      <c r="E292" s="3"/>
      <c r="F292" s="3"/>
      <c r="G292" s="3"/>
      <c r="H292" s="3"/>
      <c r="J292" s="226"/>
      <c r="K292" s="3"/>
      <c r="L292" s="3"/>
      <c r="O292" s="227"/>
      <c r="Q292" s="94"/>
      <c r="R292" s="94"/>
      <c r="S292" s="94"/>
      <c r="T292" s="94"/>
    </row>
    <row r="293" ht="15.75" customHeight="1">
      <c r="A293" s="234"/>
      <c r="B293" s="222"/>
      <c r="C293" s="206"/>
      <c r="D293" s="207"/>
      <c r="E293" s="3"/>
      <c r="F293" s="3"/>
      <c r="G293" s="3"/>
      <c r="H293" s="3"/>
      <c r="J293" s="226"/>
      <c r="K293" s="3"/>
      <c r="L293" s="3"/>
      <c r="O293" s="227"/>
      <c r="Q293" s="94"/>
      <c r="R293" s="94"/>
      <c r="S293" s="94"/>
      <c r="T293" s="94"/>
    </row>
    <row r="294" ht="15.75" customHeight="1">
      <c r="A294" s="234"/>
      <c r="B294" s="222"/>
      <c r="C294" s="206"/>
      <c r="D294" s="207"/>
      <c r="E294" s="3"/>
      <c r="F294" s="3"/>
      <c r="G294" s="3"/>
      <c r="H294" s="3"/>
      <c r="J294" s="226"/>
      <c r="K294" s="3"/>
      <c r="L294" s="3"/>
      <c r="O294" s="227"/>
      <c r="Q294" s="94"/>
      <c r="R294" s="94"/>
      <c r="S294" s="94"/>
      <c r="T294" s="94"/>
    </row>
    <row r="295" ht="15.75" customHeight="1">
      <c r="A295" s="234"/>
      <c r="B295" s="222"/>
      <c r="C295" s="206"/>
      <c r="D295" s="207"/>
      <c r="E295" s="3"/>
      <c r="F295" s="3"/>
      <c r="G295" s="3"/>
      <c r="H295" s="3"/>
      <c r="J295" s="226"/>
      <c r="K295" s="3"/>
      <c r="L295" s="3"/>
      <c r="O295" s="227"/>
      <c r="Q295" s="94"/>
      <c r="R295" s="94"/>
      <c r="S295" s="94"/>
      <c r="T295" s="94"/>
    </row>
    <row r="296" ht="15.75" customHeight="1">
      <c r="A296" s="234"/>
      <c r="B296" s="222"/>
      <c r="C296" s="206"/>
      <c r="D296" s="207"/>
      <c r="E296" s="3"/>
      <c r="F296" s="3"/>
      <c r="G296" s="3"/>
      <c r="H296" s="3"/>
      <c r="J296" s="226"/>
      <c r="K296" s="3"/>
      <c r="L296" s="3"/>
      <c r="O296" s="227"/>
      <c r="Q296" s="94"/>
      <c r="R296" s="94"/>
      <c r="S296" s="94"/>
      <c r="T296" s="94"/>
    </row>
    <row r="297" ht="15.75" customHeight="1">
      <c r="A297" s="234"/>
      <c r="B297" s="222"/>
      <c r="C297" s="206"/>
      <c r="D297" s="207"/>
      <c r="E297" s="3"/>
      <c r="F297" s="3"/>
      <c r="G297" s="3"/>
      <c r="H297" s="3"/>
      <c r="J297" s="226"/>
      <c r="K297" s="3"/>
      <c r="L297" s="3"/>
      <c r="O297" s="227"/>
      <c r="Q297" s="94"/>
      <c r="R297" s="94"/>
      <c r="S297" s="94"/>
      <c r="T297" s="94"/>
    </row>
    <row r="298" ht="15.75" customHeight="1">
      <c r="A298" s="234"/>
      <c r="B298" s="222"/>
      <c r="C298" s="206"/>
      <c r="D298" s="207"/>
      <c r="E298" s="3"/>
      <c r="F298" s="3"/>
      <c r="G298" s="3"/>
      <c r="H298" s="3"/>
      <c r="J298" s="226"/>
      <c r="K298" s="3"/>
      <c r="L298" s="3"/>
      <c r="O298" s="227"/>
      <c r="Q298" s="94"/>
      <c r="R298" s="94"/>
      <c r="S298" s="94"/>
      <c r="T298" s="94"/>
    </row>
    <row r="299" ht="15.75" customHeight="1">
      <c r="A299" s="234"/>
      <c r="B299" s="222"/>
      <c r="C299" s="206"/>
      <c r="D299" s="207"/>
      <c r="E299" s="3"/>
      <c r="F299" s="3"/>
      <c r="G299" s="3"/>
      <c r="H299" s="3"/>
      <c r="J299" s="226"/>
      <c r="K299" s="3"/>
      <c r="L299" s="3"/>
      <c r="O299" s="227"/>
      <c r="Q299" s="94"/>
      <c r="R299" s="94"/>
      <c r="S299" s="94"/>
      <c r="T299" s="94"/>
    </row>
    <row r="300" ht="15.75" customHeight="1">
      <c r="A300" s="234"/>
      <c r="B300" s="222"/>
      <c r="C300" s="206"/>
      <c r="D300" s="207"/>
      <c r="E300" s="3"/>
      <c r="F300" s="3"/>
      <c r="G300" s="3"/>
      <c r="H300" s="3"/>
      <c r="J300" s="226"/>
      <c r="K300" s="3"/>
      <c r="L300" s="3"/>
      <c r="O300" s="227"/>
      <c r="Q300" s="94"/>
      <c r="R300" s="94"/>
      <c r="S300" s="94"/>
      <c r="T300" s="94"/>
    </row>
    <row r="301" ht="15.75" customHeight="1">
      <c r="A301" s="234"/>
      <c r="B301" s="222"/>
      <c r="C301" s="206"/>
      <c r="D301" s="207"/>
      <c r="E301" s="3"/>
      <c r="F301" s="3"/>
      <c r="G301" s="3"/>
      <c r="H301" s="3"/>
      <c r="J301" s="226"/>
      <c r="K301" s="3"/>
      <c r="L301" s="3"/>
      <c r="O301" s="227"/>
      <c r="Q301" s="94"/>
      <c r="R301" s="94"/>
      <c r="S301" s="94"/>
      <c r="T301" s="94"/>
    </row>
    <row r="302" ht="15.75" customHeight="1">
      <c r="A302" s="234"/>
      <c r="B302" s="222"/>
      <c r="C302" s="206"/>
      <c r="D302" s="207"/>
      <c r="E302" s="3"/>
      <c r="F302" s="3"/>
      <c r="G302" s="3"/>
      <c r="H302" s="3"/>
      <c r="J302" s="226"/>
      <c r="K302" s="3"/>
      <c r="L302" s="3"/>
      <c r="O302" s="227"/>
      <c r="Q302" s="94"/>
      <c r="R302" s="94"/>
      <c r="S302" s="94"/>
      <c r="T302" s="94"/>
    </row>
    <row r="303" ht="15.75" customHeight="1">
      <c r="A303" s="234"/>
      <c r="B303" s="222"/>
      <c r="C303" s="206"/>
      <c r="D303" s="207"/>
      <c r="E303" s="3"/>
      <c r="F303" s="3"/>
      <c r="G303" s="3"/>
      <c r="H303" s="3"/>
      <c r="J303" s="226"/>
      <c r="K303" s="3"/>
      <c r="L303" s="3"/>
      <c r="O303" s="227"/>
      <c r="Q303" s="94"/>
      <c r="R303" s="94"/>
      <c r="S303" s="94"/>
      <c r="T303" s="94"/>
    </row>
    <row r="304" ht="15.75" customHeight="1">
      <c r="A304" s="234"/>
      <c r="B304" s="222"/>
      <c r="C304" s="206"/>
      <c r="D304" s="207"/>
      <c r="E304" s="3"/>
      <c r="F304" s="3"/>
      <c r="G304" s="3"/>
      <c r="H304" s="3"/>
      <c r="J304" s="226"/>
      <c r="K304" s="3"/>
      <c r="L304" s="3"/>
      <c r="O304" s="227"/>
      <c r="Q304" s="94"/>
      <c r="R304" s="94"/>
      <c r="S304" s="94"/>
      <c r="T304" s="94"/>
    </row>
    <row r="305" ht="15.75" customHeight="1">
      <c r="A305" s="234"/>
      <c r="B305" s="222"/>
      <c r="C305" s="206"/>
      <c r="D305" s="207"/>
      <c r="E305" s="3"/>
      <c r="F305" s="3"/>
      <c r="G305" s="3"/>
      <c r="H305" s="3"/>
      <c r="J305" s="226"/>
      <c r="K305" s="3"/>
      <c r="L305" s="3"/>
      <c r="O305" s="227"/>
      <c r="Q305" s="94"/>
      <c r="R305" s="94"/>
      <c r="S305" s="94"/>
      <c r="T305" s="94"/>
    </row>
    <row r="306" ht="15.75" customHeight="1">
      <c r="A306" s="234"/>
      <c r="B306" s="222"/>
      <c r="C306" s="206"/>
      <c r="D306" s="207"/>
      <c r="E306" s="3"/>
      <c r="F306" s="3"/>
      <c r="G306" s="3"/>
      <c r="H306" s="3"/>
      <c r="J306" s="226"/>
      <c r="K306" s="3"/>
      <c r="L306" s="3"/>
      <c r="O306" s="227"/>
      <c r="Q306" s="94"/>
      <c r="R306" s="94"/>
      <c r="S306" s="94"/>
      <c r="T306" s="94"/>
    </row>
    <row r="307" ht="15.75" customHeight="1">
      <c r="A307" s="234"/>
      <c r="B307" s="222"/>
      <c r="C307" s="206"/>
      <c r="D307" s="207"/>
      <c r="E307" s="3"/>
      <c r="F307" s="3"/>
      <c r="G307" s="3"/>
      <c r="H307" s="3"/>
      <c r="J307" s="226"/>
      <c r="K307" s="3"/>
      <c r="L307" s="3"/>
      <c r="O307" s="227"/>
      <c r="Q307" s="94"/>
      <c r="R307" s="94"/>
      <c r="S307" s="94"/>
      <c r="T307" s="94"/>
    </row>
    <row r="308" ht="15.75" customHeight="1">
      <c r="A308" s="234"/>
      <c r="B308" s="222"/>
      <c r="C308" s="206"/>
      <c r="D308" s="207"/>
      <c r="E308" s="3"/>
      <c r="F308" s="3"/>
      <c r="G308" s="3"/>
      <c r="H308" s="3"/>
      <c r="J308" s="226"/>
      <c r="K308" s="3"/>
      <c r="L308" s="3"/>
      <c r="O308" s="227"/>
      <c r="Q308" s="94"/>
      <c r="R308" s="94"/>
      <c r="S308" s="94"/>
      <c r="T308" s="94"/>
    </row>
    <row r="309" ht="15.75" customHeight="1">
      <c r="A309" s="234"/>
      <c r="B309" s="222"/>
      <c r="C309" s="206"/>
      <c r="D309" s="207"/>
      <c r="E309" s="3"/>
      <c r="F309" s="3"/>
      <c r="G309" s="3"/>
      <c r="H309" s="3"/>
      <c r="J309" s="226"/>
      <c r="K309" s="3"/>
      <c r="L309" s="3"/>
      <c r="O309" s="227"/>
      <c r="Q309" s="94"/>
      <c r="R309" s="94"/>
      <c r="S309" s="94"/>
      <c r="T309" s="94"/>
    </row>
    <row r="310" ht="15.75" customHeight="1">
      <c r="A310" s="234"/>
      <c r="B310" s="222"/>
      <c r="C310" s="206"/>
      <c r="D310" s="207"/>
      <c r="E310" s="3"/>
      <c r="F310" s="3"/>
      <c r="G310" s="3"/>
      <c r="H310" s="3"/>
      <c r="J310" s="226"/>
      <c r="K310" s="3"/>
      <c r="L310" s="3"/>
      <c r="O310" s="227"/>
      <c r="Q310" s="94"/>
      <c r="R310" s="94"/>
      <c r="S310" s="94"/>
      <c r="T310" s="94"/>
    </row>
    <row r="311" ht="15.75" customHeight="1">
      <c r="A311" s="234"/>
      <c r="B311" s="222"/>
      <c r="C311" s="206"/>
      <c r="D311" s="207"/>
      <c r="E311" s="3"/>
      <c r="F311" s="3"/>
      <c r="G311" s="3"/>
      <c r="H311" s="3"/>
      <c r="J311" s="226"/>
      <c r="K311" s="3"/>
      <c r="L311" s="3"/>
      <c r="O311" s="227"/>
      <c r="Q311" s="94"/>
      <c r="R311" s="94"/>
      <c r="S311" s="94"/>
      <c r="T311" s="94"/>
    </row>
    <row r="312" ht="15.75" customHeight="1">
      <c r="A312" s="234"/>
      <c r="B312" s="222"/>
      <c r="C312" s="206"/>
      <c r="D312" s="207"/>
      <c r="E312" s="3"/>
      <c r="F312" s="3"/>
      <c r="G312" s="3"/>
      <c r="H312" s="3"/>
      <c r="J312" s="226"/>
      <c r="K312" s="3"/>
      <c r="L312" s="3"/>
      <c r="O312" s="227"/>
      <c r="Q312" s="94"/>
      <c r="R312" s="94"/>
      <c r="S312" s="94"/>
      <c r="T312" s="94"/>
    </row>
    <row r="313" ht="15.75" customHeight="1">
      <c r="A313" s="234"/>
      <c r="B313" s="222"/>
      <c r="C313" s="206"/>
      <c r="D313" s="207"/>
      <c r="E313" s="3"/>
      <c r="F313" s="3"/>
      <c r="G313" s="3"/>
      <c r="H313" s="3"/>
      <c r="J313" s="226"/>
      <c r="K313" s="3"/>
      <c r="L313" s="3"/>
      <c r="O313" s="227"/>
      <c r="Q313" s="94"/>
      <c r="R313" s="94"/>
      <c r="S313" s="94"/>
      <c r="T313" s="94"/>
    </row>
    <row r="314" ht="15.75" customHeight="1">
      <c r="A314" s="234"/>
      <c r="B314" s="222"/>
      <c r="C314" s="206"/>
      <c r="D314" s="207"/>
      <c r="E314" s="3"/>
      <c r="F314" s="3"/>
      <c r="G314" s="3"/>
      <c r="H314" s="3"/>
      <c r="J314" s="226"/>
      <c r="K314" s="3"/>
      <c r="L314" s="3"/>
      <c r="O314" s="227"/>
      <c r="Q314" s="94"/>
      <c r="R314" s="94"/>
      <c r="S314" s="94"/>
      <c r="T314" s="94"/>
    </row>
    <row r="315" ht="15.75" customHeight="1">
      <c r="A315" s="234"/>
      <c r="B315" s="222"/>
      <c r="C315" s="206"/>
      <c r="D315" s="207"/>
      <c r="E315" s="3"/>
      <c r="F315" s="3"/>
      <c r="G315" s="3"/>
      <c r="H315" s="3"/>
      <c r="J315" s="226"/>
      <c r="K315" s="3"/>
      <c r="L315" s="3"/>
      <c r="O315" s="227"/>
      <c r="Q315" s="94"/>
      <c r="R315" s="94"/>
      <c r="S315" s="94"/>
      <c r="T315" s="94"/>
    </row>
    <row r="316" ht="15.75" customHeight="1">
      <c r="A316" s="234"/>
      <c r="B316" s="222"/>
      <c r="C316" s="206"/>
      <c r="D316" s="207"/>
      <c r="E316" s="3"/>
      <c r="F316" s="3"/>
      <c r="G316" s="3"/>
      <c r="H316" s="3"/>
      <c r="J316" s="226"/>
      <c r="K316" s="3"/>
      <c r="L316" s="3"/>
      <c r="O316" s="227"/>
      <c r="Q316" s="94"/>
      <c r="R316" s="94"/>
      <c r="S316" s="94"/>
      <c r="T316" s="94"/>
    </row>
    <row r="317" ht="15.75" customHeight="1">
      <c r="A317" s="234"/>
      <c r="B317" s="222"/>
      <c r="C317" s="206"/>
      <c r="D317" s="207"/>
      <c r="E317" s="3"/>
      <c r="F317" s="3"/>
      <c r="G317" s="3"/>
      <c r="H317" s="3"/>
      <c r="J317" s="226"/>
      <c r="K317" s="3"/>
      <c r="L317" s="3"/>
      <c r="O317" s="227"/>
      <c r="Q317" s="94"/>
      <c r="R317" s="94"/>
      <c r="S317" s="94"/>
      <c r="T317" s="94"/>
    </row>
    <row r="318" ht="15.75" customHeight="1">
      <c r="A318" s="234"/>
      <c r="B318" s="222"/>
      <c r="C318" s="206"/>
      <c r="D318" s="207"/>
      <c r="E318" s="3"/>
      <c r="F318" s="3"/>
      <c r="G318" s="3"/>
      <c r="H318" s="3"/>
      <c r="J318" s="226"/>
      <c r="K318" s="3"/>
      <c r="L318" s="3"/>
      <c r="O318" s="227"/>
      <c r="Q318" s="94"/>
      <c r="R318" s="94"/>
      <c r="S318" s="94"/>
      <c r="T318" s="94"/>
    </row>
    <row r="319" ht="15.75" customHeight="1">
      <c r="A319" s="234"/>
      <c r="B319" s="222"/>
      <c r="C319" s="206"/>
      <c r="D319" s="207"/>
      <c r="E319" s="3"/>
      <c r="F319" s="3"/>
      <c r="G319" s="3"/>
      <c r="H319" s="3"/>
      <c r="J319" s="226"/>
      <c r="K319" s="3"/>
      <c r="L319" s="3"/>
      <c r="O319" s="227"/>
      <c r="Q319" s="94"/>
      <c r="R319" s="94"/>
      <c r="S319" s="94"/>
      <c r="T319" s="94"/>
    </row>
    <row r="320" ht="15.75" customHeight="1">
      <c r="A320" s="234"/>
      <c r="B320" s="222"/>
      <c r="C320" s="206"/>
      <c r="D320" s="207"/>
      <c r="E320" s="3"/>
      <c r="F320" s="3"/>
      <c r="G320" s="3"/>
      <c r="H320" s="3"/>
      <c r="J320" s="226"/>
      <c r="K320" s="3"/>
      <c r="L320" s="3"/>
      <c r="O320" s="227"/>
      <c r="Q320" s="94"/>
      <c r="R320" s="94"/>
      <c r="S320" s="94"/>
      <c r="T320" s="94"/>
    </row>
    <row r="321" ht="15.75" customHeight="1">
      <c r="A321" s="234"/>
      <c r="B321" s="222"/>
      <c r="C321" s="206"/>
      <c r="D321" s="207"/>
      <c r="E321" s="3"/>
      <c r="F321" s="3"/>
      <c r="G321" s="3"/>
      <c r="H321" s="3"/>
      <c r="J321" s="226"/>
      <c r="K321" s="3"/>
      <c r="L321" s="3"/>
      <c r="O321" s="227"/>
      <c r="Q321" s="94"/>
      <c r="R321" s="94"/>
      <c r="S321" s="94"/>
      <c r="T321" s="94"/>
    </row>
    <row r="322" ht="15.75" customHeight="1">
      <c r="A322" s="234"/>
      <c r="B322" s="222"/>
      <c r="C322" s="206"/>
      <c r="D322" s="207"/>
      <c r="E322" s="3"/>
      <c r="F322" s="3"/>
      <c r="G322" s="3"/>
      <c r="H322" s="3"/>
      <c r="J322" s="226"/>
      <c r="K322" s="3"/>
      <c r="L322" s="3"/>
      <c r="O322" s="227"/>
      <c r="Q322" s="94"/>
      <c r="R322" s="94"/>
      <c r="S322" s="94"/>
      <c r="T322" s="94"/>
    </row>
    <row r="323" ht="15.75" customHeight="1">
      <c r="A323" s="234"/>
      <c r="B323" s="222"/>
      <c r="C323" s="206"/>
      <c r="D323" s="207"/>
      <c r="E323" s="3"/>
      <c r="F323" s="3"/>
      <c r="G323" s="3"/>
      <c r="H323" s="3"/>
      <c r="J323" s="226"/>
      <c r="K323" s="3"/>
      <c r="L323" s="3"/>
      <c r="O323" s="227"/>
      <c r="Q323" s="94"/>
      <c r="R323" s="94"/>
      <c r="S323" s="94"/>
      <c r="T323" s="94"/>
    </row>
    <row r="324" ht="15.75" customHeight="1">
      <c r="A324" s="234"/>
      <c r="B324" s="222"/>
      <c r="C324" s="206"/>
      <c r="D324" s="207"/>
      <c r="E324" s="3"/>
      <c r="F324" s="3"/>
      <c r="G324" s="3"/>
      <c r="H324" s="3"/>
      <c r="J324" s="226"/>
      <c r="K324" s="3"/>
      <c r="L324" s="3"/>
      <c r="O324" s="227"/>
      <c r="Q324" s="94"/>
      <c r="R324" s="94"/>
      <c r="S324" s="94"/>
      <c r="T324" s="94"/>
    </row>
    <row r="325" ht="15.75" customHeight="1">
      <c r="A325" s="234"/>
      <c r="B325" s="222"/>
      <c r="C325" s="206"/>
      <c r="D325" s="207"/>
      <c r="E325" s="3"/>
      <c r="F325" s="3"/>
      <c r="G325" s="3"/>
      <c r="H325" s="3"/>
      <c r="J325" s="226"/>
      <c r="K325" s="3"/>
      <c r="L325" s="3"/>
      <c r="O325" s="227"/>
      <c r="Q325" s="94"/>
      <c r="R325" s="94"/>
      <c r="S325" s="94"/>
      <c r="T325" s="94"/>
    </row>
    <row r="326" ht="15.75" customHeight="1">
      <c r="A326" s="234"/>
      <c r="B326" s="222"/>
      <c r="C326" s="206"/>
      <c r="D326" s="207"/>
      <c r="E326" s="3"/>
      <c r="F326" s="3"/>
      <c r="G326" s="3"/>
      <c r="H326" s="3"/>
      <c r="J326" s="226"/>
      <c r="K326" s="3"/>
      <c r="L326" s="3"/>
      <c r="O326" s="227"/>
      <c r="Q326" s="94"/>
      <c r="R326" s="94"/>
      <c r="S326" s="94"/>
      <c r="T326" s="94"/>
    </row>
    <row r="327" ht="15.75" customHeight="1">
      <c r="A327" s="234"/>
      <c r="B327" s="222"/>
      <c r="C327" s="206"/>
      <c r="D327" s="207"/>
      <c r="E327" s="3"/>
      <c r="F327" s="3"/>
      <c r="G327" s="3"/>
      <c r="H327" s="3"/>
      <c r="J327" s="226"/>
      <c r="K327" s="3"/>
      <c r="L327" s="3"/>
      <c r="O327" s="227"/>
      <c r="Q327" s="94"/>
      <c r="R327" s="94"/>
      <c r="S327" s="94"/>
      <c r="T327" s="94"/>
    </row>
    <row r="328" ht="15.75" customHeight="1">
      <c r="A328" s="234"/>
      <c r="B328" s="222"/>
      <c r="C328" s="206"/>
      <c r="D328" s="207"/>
      <c r="E328" s="3"/>
      <c r="F328" s="3"/>
      <c r="G328" s="3"/>
      <c r="H328" s="3"/>
      <c r="J328" s="226"/>
      <c r="K328" s="3"/>
      <c r="L328" s="3"/>
      <c r="O328" s="227"/>
      <c r="Q328" s="94"/>
      <c r="R328" s="94"/>
      <c r="S328" s="94"/>
      <c r="T328" s="94"/>
    </row>
    <row r="329" ht="15.75" customHeight="1">
      <c r="A329" s="234"/>
      <c r="B329" s="222"/>
      <c r="C329" s="206"/>
      <c r="D329" s="207"/>
      <c r="E329" s="3"/>
      <c r="F329" s="3"/>
      <c r="G329" s="3"/>
      <c r="H329" s="3"/>
      <c r="J329" s="226"/>
      <c r="K329" s="3"/>
      <c r="L329" s="3"/>
      <c r="O329" s="227"/>
      <c r="Q329" s="94"/>
      <c r="R329" s="94"/>
      <c r="S329" s="94"/>
      <c r="T329" s="94"/>
    </row>
    <row r="330" ht="15.75" customHeight="1">
      <c r="A330" s="234"/>
      <c r="B330" s="222"/>
      <c r="C330" s="206"/>
      <c r="D330" s="207"/>
      <c r="E330" s="3"/>
      <c r="F330" s="3"/>
      <c r="G330" s="3"/>
      <c r="H330" s="3"/>
      <c r="J330" s="226"/>
      <c r="K330" s="3"/>
      <c r="L330" s="3"/>
      <c r="O330" s="227"/>
      <c r="Q330" s="94"/>
      <c r="R330" s="94"/>
      <c r="S330" s="94"/>
      <c r="T330" s="94"/>
    </row>
    <row r="331" ht="15.75" customHeight="1">
      <c r="A331" s="234"/>
      <c r="B331" s="222"/>
      <c r="C331" s="206"/>
      <c r="D331" s="207"/>
      <c r="E331" s="3"/>
      <c r="F331" s="3"/>
      <c r="G331" s="3"/>
      <c r="H331" s="3"/>
      <c r="J331" s="226"/>
      <c r="K331" s="3"/>
      <c r="L331" s="3"/>
      <c r="O331" s="227"/>
      <c r="Q331" s="94"/>
      <c r="R331" s="94"/>
      <c r="S331" s="94"/>
      <c r="T331" s="94"/>
    </row>
    <row r="332" ht="15.75" customHeight="1">
      <c r="A332" s="234"/>
      <c r="B332" s="222"/>
      <c r="C332" s="206"/>
      <c r="D332" s="207"/>
      <c r="E332" s="3"/>
      <c r="F332" s="3"/>
      <c r="G332" s="3"/>
      <c r="H332" s="3"/>
      <c r="J332" s="226"/>
      <c r="K332" s="3"/>
      <c r="L332" s="3"/>
      <c r="O332" s="227"/>
      <c r="Q332" s="94"/>
      <c r="R332" s="94"/>
      <c r="S332" s="94"/>
      <c r="T332" s="94"/>
    </row>
    <row r="333" ht="15.75" customHeight="1">
      <c r="A333" s="234"/>
      <c r="B333" s="222"/>
      <c r="C333" s="206"/>
      <c r="D333" s="207"/>
      <c r="E333" s="3"/>
      <c r="F333" s="3"/>
      <c r="G333" s="3"/>
      <c r="H333" s="3"/>
      <c r="J333" s="226"/>
      <c r="K333" s="3"/>
      <c r="L333" s="3"/>
      <c r="O333" s="227"/>
      <c r="Q333" s="94"/>
      <c r="R333" s="94"/>
      <c r="S333" s="94"/>
      <c r="T333" s="94"/>
    </row>
    <row r="334" ht="15.75" customHeight="1">
      <c r="A334" s="234"/>
      <c r="B334" s="222"/>
      <c r="C334" s="206"/>
      <c r="D334" s="207"/>
      <c r="E334" s="3"/>
      <c r="F334" s="3"/>
      <c r="G334" s="3"/>
      <c r="H334" s="3"/>
      <c r="J334" s="226"/>
      <c r="K334" s="3"/>
      <c r="L334" s="3"/>
      <c r="O334" s="227"/>
      <c r="Q334" s="94"/>
      <c r="R334" s="94"/>
      <c r="S334" s="94"/>
      <c r="T334" s="94"/>
    </row>
    <row r="335" ht="15.75" customHeight="1">
      <c r="A335" s="234"/>
      <c r="B335" s="222"/>
      <c r="C335" s="206"/>
      <c r="D335" s="207"/>
      <c r="E335" s="3"/>
      <c r="F335" s="3"/>
      <c r="G335" s="3"/>
      <c r="H335" s="3"/>
      <c r="J335" s="226"/>
      <c r="K335" s="3"/>
      <c r="L335" s="3"/>
      <c r="O335" s="227"/>
      <c r="Q335" s="94"/>
      <c r="R335" s="94"/>
      <c r="S335" s="94"/>
      <c r="T335" s="94"/>
    </row>
    <row r="336" ht="15.75" customHeight="1">
      <c r="A336" s="234"/>
      <c r="B336" s="222"/>
      <c r="C336" s="206"/>
      <c r="D336" s="207"/>
      <c r="E336" s="3"/>
      <c r="F336" s="3"/>
      <c r="G336" s="3"/>
      <c r="H336" s="3"/>
      <c r="J336" s="226"/>
      <c r="K336" s="3"/>
      <c r="L336" s="3"/>
      <c r="O336" s="227"/>
      <c r="Q336" s="94"/>
      <c r="R336" s="94"/>
      <c r="S336" s="94"/>
      <c r="T336" s="94"/>
    </row>
    <row r="337" ht="15.75" customHeight="1">
      <c r="A337" s="234"/>
      <c r="B337" s="222"/>
      <c r="C337" s="206"/>
      <c r="D337" s="207"/>
      <c r="E337" s="3"/>
      <c r="F337" s="3"/>
      <c r="G337" s="3"/>
      <c r="H337" s="3"/>
      <c r="J337" s="226"/>
      <c r="K337" s="3"/>
      <c r="L337" s="3"/>
      <c r="O337" s="227"/>
      <c r="Q337" s="94"/>
      <c r="R337" s="94"/>
      <c r="S337" s="94"/>
      <c r="T337" s="94"/>
    </row>
    <row r="338" ht="15.75" customHeight="1">
      <c r="A338" s="234"/>
      <c r="B338" s="222"/>
      <c r="C338" s="206"/>
      <c r="D338" s="207"/>
      <c r="E338" s="3"/>
      <c r="F338" s="3"/>
      <c r="G338" s="3"/>
      <c r="H338" s="3"/>
      <c r="J338" s="226"/>
      <c r="K338" s="3"/>
      <c r="L338" s="3"/>
      <c r="O338" s="227"/>
      <c r="Q338" s="94"/>
      <c r="R338" s="94"/>
      <c r="S338" s="94"/>
      <c r="T338" s="94"/>
    </row>
    <row r="339" ht="15.75" customHeight="1">
      <c r="A339" s="234"/>
      <c r="B339" s="222"/>
      <c r="C339" s="206"/>
      <c r="D339" s="207"/>
      <c r="E339" s="3"/>
      <c r="F339" s="3"/>
      <c r="G339" s="3"/>
      <c r="H339" s="3"/>
      <c r="J339" s="226"/>
      <c r="K339" s="3"/>
      <c r="L339" s="3"/>
      <c r="O339" s="227"/>
      <c r="Q339" s="94"/>
      <c r="R339" s="94"/>
      <c r="S339" s="94"/>
      <c r="T339" s="94"/>
    </row>
    <row r="340" ht="15.75" customHeight="1">
      <c r="A340" s="234"/>
      <c r="B340" s="222"/>
      <c r="C340" s="206"/>
      <c r="D340" s="207"/>
      <c r="E340" s="3"/>
      <c r="F340" s="3"/>
      <c r="G340" s="3"/>
      <c r="H340" s="3"/>
      <c r="J340" s="226"/>
      <c r="K340" s="3"/>
      <c r="L340" s="3"/>
      <c r="O340" s="227"/>
      <c r="Q340" s="94"/>
      <c r="R340" s="94"/>
      <c r="S340" s="94"/>
      <c r="T340" s="94"/>
    </row>
    <row r="341" ht="15.75" customHeight="1">
      <c r="A341" s="234"/>
      <c r="B341" s="222"/>
      <c r="C341" s="206"/>
      <c r="D341" s="207"/>
      <c r="E341" s="3"/>
      <c r="F341" s="3"/>
      <c r="G341" s="3"/>
      <c r="H341" s="3"/>
      <c r="J341" s="226"/>
      <c r="K341" s="3"/>
      <c r="L341" s="3"/>
      <c r="O341" s="227"/>
      <c r="Q341" s="94"/>
      <c r="R341" s="94"/>
      <c r="S341" s="94"/>
      <c r="T341" s="94"/>
    </row>
    <row r="342" ht="15.75" customHeight="1">
      <c r="A342" s="234"/>
      <c r="B342" s="222"/>
      <c r="C342" s="206"/>
      <c r="D342" s="207"/>
      <c r="E342" s="3"/>
      <c r="F342" s="3"/>
      <c r="G342" s="3"/>
      <c r="H342" s="3"/>
      <c r="J342" s="226"/>
      <c r="K342" s="3"/>
      <c r="L342" s="3"/>
      <c r="O342" s="227"/>
      <c r="Q342" s="94"/>
      <c r="R342" s="94"/>
      <c r="S342" s="94"/>
      <c r="T342" s="94"/>
    </row>
    <row r="343" ht="15.75" customHeight="1">
      <c r="A343" s="234"/>
      <c r="B343" s="222"/>
      <c r="C343" s="206"/>
      <c r="D343" s="207"/>
      <c r="E343" s="3"/>
      <c r="F343" s="3"/>
      <c r="G343" s="3"/>
      <c r="H343" s="3"/>
      <c r="J343" s="226"/>
      <c r="K343" s="3"/>
      <c r="L343" s="3"/>
      <c r="O343" s="227"/>
      <c r="Q343" s="94"/>
      <c r="R343" s="94"/>
      <c r="S343" s="94"/>
      <c r="T343" s="94"/>
    </row>
    <row r="344" ht="15.75" customHeight="1">
      <c r="A344" s="234"/>
      <c r="B344" s="222"/>
      <c r="C344" s="206"/>
      <c r="D344" s="207"/>
      <c r="E344" s="3"/>
      <c r="F344" s="3"/>
      <c r="G344" s="3"/>
      <c r="H344" s="3"/>
      <c r="J344" s="226"/>
      <c r="K344" s="3"/>
      <c r="L344" s="3"/>
      <c r="O344" s="227"/>
      <c r="Q344" s="94"/>
      <c r="R344" s="94"/>
      <c r="S344" s="94"/>
      <c r="T344" s="94"/>
    </row>
    <row r="345" ht="15.75" customHeight="1">
      <c r="A345" s="234"/>
      <c r="B345" s="222"/>
      <c r="C345" s="206"/>
      <c r="D345" s="207"/>
      <c r="E345" s="3"/>
      <c r="F345" s="3"/>
      <c r="G345" s="3"/>
      <c r="H345" s="3"/>
      <c r="J345" s="226"/>
      <c r="K345" s="3"/>
      <c r="L345" s="3"/>
      <c r="O345" s="227"/>
      <c r="Q345" s="94"/>
      <c r="R345" s="94"/>
      <c r="S345" s="94"/>
      <c r="T345" s="94"/>
    </row>
    <row r="346" ht="15.75" customHeight="1">
      <c r="A346" s="234"/>
      <c r="B346" s="222"/>
      <c r="C346" s="206"/>
      <c r="D346" s="207"/>
      <c r="E346" s="3"/>
      <c r="F346" s="3"/>
      <c r="G346" s="3"/>
      <c r="H346" s="3"/>
      <c r="J346" s="226"/>
      <c r="K346" s="3"/>
      <c r="L346" s="3"/>
      <c r="O346" s="227"/>
      <c r="Q346" s="94"/>
      <c r="R346" s="94"/>
      <c r="S346" s="94"/>
      <c r="T346" s="94"/>
    </row>
    <row r="347" ht="15.75" customHeight="1">
      <c r="A347" s="234"/>
      <c r="B347" s="222"/>
      <c r="C347" s="206"/>
      <c r="D347" s="207"/>
      <c r="E347" s="3"/>
      <c r="F347" s="3"/>
      <c r="G347" s="3"/>
      <c r="H347" s="3"/>
      <c r="J347" s="226"/>
      <c r="K347" s="3"/>
      <c r="L347" s="3"/>
      <c r="O347" s="227"/>
      <c r="Q347" s="94"/>
      <c r="R347" s="94"/>
      <c r="S347" s="94"/>
      <c r="T347" s="94"/>
    </row>
    <row r="348" ht="15.75" customHeight="1">
      <c r="A348" s="234"/>
      <c r="B348" s="222"/>
      <c r="C348" s="206"/>
      <c r="D348" s="207"/>
      <c r="E348" s="3"/>
      <c r="F348" s="3"/>
      <c r="G348" s="3"/>
      <c r="H348" s="3"/>
      <c r="J348" s="226"/>
      <c r="K348" s="3"/>
      <c r="L348" s="3"/>
      <c r="O348" s="227"/>
      <c r="Q348" s="94"/>
      <c r="R348" s="94"/>
      <c r="S348" s="94"/>
      <c r="T348" s="94"/>
    </row>
    <row r="349" ht="15.75" customHeight="1">
      <c r="A349" s="234"/>
      <c r="B349" s="222"/>
      <c r="C349" s="206"/>
      <c r="D349" s="207"/>
      <c r="E349" s="3"/>
      <c r="F349" s="3"/>
      <c r="G349" s="3"/>
      <c r="H349" s="3"/>
      <c r="J349" s="226"/>
      <c r="K349" s="3"/>
      <c r="L349" s="3"/>
      <c r="O349" s="227"/>
      <c r="Q349" s="94"/>
      <c r="R349" s="94"/>
      <c r="S349" s="94"/>
      <c r="T349" s="94"/>
    </row>
    <row r="350" ht="15.75" customHeight="1">
      <c r="A350" s="234"/>
      <c r="B350" s="222"/>
      <c r="C350" s="206"/>
      <c r="D350" s="207"/>
      <c r="E350" s="3"/>
      <c r="F350" s="3"/>
      <c r="G350" s="3"/>
      <c r="H350" s="3"/>
      <c r="J350" s="226"/>
      <c r="K350" s="3"/>
      <c r="L350" s="3"/>
      <c r="O350" s="227"/>
      <c r="Q350" s="94"/>
      <c r="R350" s="94"/>
      <c r="S350" s="94"/>
      <c r="T350" s="94"/>
    </row>
    <row r="351" ht="15.75" customHeight="1">
      <c r="A351" s="234"/>
      <c r="B351" s="222"/>
      <c r="C351" s="206"/>
      <c r="D351" s="207"/>
      <c r="E351" s="3"/>
      <c r="F351" s="3"/>
      <c r="G351" s="3"/>
      <c r="H351" s="3"/>
      <c r="J351" s="226"/>
      <c r="K351" s="3"/>
      <c r="L351" s="3"/>
      <c r="O351" s="227"/>
      <c r="Q351" s="94"/>
      <c r="R351" s="94"/>
      <c r="S351" s="94"/>
      <c r="T351" s="94"/>
    </row>
    <row r="352" ht="15.75" customHeight="1">
      <c r="A352" s="234"/>
      <c r="B352" s="222"/>
      <c r="C352" s="206"/>
      <c r="D352" s="207"/>
      <c r="E352" s="3"/>
      <c r="F352" s="3"/>
      <c r="G352" s="3"/>
      <c r="H352" s="3"/>
      <c r="J352" s="226"/>
      <c r="K352" s="3"/>
      <c r="L352" s="3"/>
      <c r="O352" s="227"/>
      <c r="Q352" s="94"/>
      <c r="R352" s="94"/>
      <c r="S352" s="94"/>
      <c r="T352" s="94"/>
    </row>
    <row r="353" ht="15.75" customHeight="1">
      <c r="A353" s="234"/>
      <c r="B353" s="222"/>
      <c r="C353" s="206"/>
      <c r="D353" s="207"/>
      <c r="E353" s="3"/>
      <c r="F353" s="3"/>
      <c r="G353" s="3"/>
      <c r="H353" s="3"/>
      <c r="J353" s="226"/>
      <c r="K353" s="3"/>
      <c r="L353" s="3"/>
      <c r="O353" s="227"/>
      <c r="Q353" s="94"/>
      <c r="R353" s="94"/>
      <c r="S353" s="94"/>
      <c r="T353" s="94"/>
    </row>
    <row r="354" ht="15.75" customHeight="1">
      <c r="A354" s="234"/>
      <c r="B354" s="222"/>
      <c r="C354" s="206"/>
      <c r="D354" s="207"/>
      <c r="E354" s="3"/>
      <c r="F354" s="3"/>
      <c r="G354" s="3"/>
      <c r="H354" s="3"/>
      <c r="J354" s="226"/>
      <c r="K354" s="3"/>
      <c r="L354" s="3"/>
      <c r="O354" s="227"/>
      <c r="Q354" s="94"/>
      <c r="R354" s="94"/>
      <c r="S354" s="94"/>
      <c r="T354" s="94"/>
    </row>
    <row r="355" ht="15.75" customHeight="1">
      <c r="A355" s="234"/>
      <c r="B355" s="222"/>
      <c r="C355" s="206"/>
      <c r="D355" s="207"/>
      <c r="E355" s="3"/>
      <c r="F355" s="3"/>
      <c r="G355" s="3"/>
      <c r="H355" s="3"/>
      <c r="J355" s="226"/>
      <c r="K355" s="3"/>
      <c r="L355" s="3"/>
      <c r="O355" s="227"/>
      <c r="Q355" s="94"/>
      <c r="R355" s="94"/>
      <c r="S355" s="94"/>
      <c r="T355" s="94"/>
    </row>
    <row r="356" ht="15.75" customHeight="1">
      <c r="A356" s="234"/>
      <c r="B356" s="222"/>
      <c r="C356" s="206"/>
      <c r="D356" s="207"/>
      <c r="E356" s="3"/>
      <c r="F356" s="3"/>
      <c r="G356" s="3"/>
      <c r="H356" s="3"/>
      <c r="J356" s="226"/>
      <c r="K356" s="3"/>
      <c r="L356" s="3"/>
      <c r="O356" s="227"/>
      <c r="Q356" s="94"/>
      <c r="R356" s="94"/>
      <c r="S356" s="94"/>
      <c r="T356" s="94"/>
    </row>
    <row r="357" ht="15.75" customHeight="1">
      <c r="A357" s="234"/>
      <c r="B357" s="222"/>
      <c r="C357" s="206"/>
      <c r="D357" s="207"/>
      <c r="E357" s="3"/>
      <c r="F357" s="3"/>
      <c r="G357" s="3"/>
      <c r="H357" s="3"/>
      <c r="J357" s="226"/>
      <c r="K357" s="3"/>
      <c r="L357" s="3"/>
      <c r="O357" s="227"/>
      <c r="Q357" s="94"/>
      <c r="R357" s="94"/>
      <c r="S357" s="94"/>
      <c r="T357" s="94"/>
    </row>
    <row r="358" ht="15.75" customHeight="1">
      <c r="A358" s="234"/>
      <c r="B358" s="222"/>
      <c r="C358" s="206"/>
      <c r="D358" s="207"/>
      <c r="E358" s="3"/>
      <c r="F358" s="3"/>
      <c r="G358" s="3"/>
      <c r="H358" s="3"/>
      <c r="J358" s="226"/>
      <c r="K358" s="3"/>
      <c r="L358" s="3"/>
      <c r="O358" s="227"/>
      <c r="Q358" s="94"/>
      <c r="R358" s="94"/>
      <c r="S358" s="94"/>
      <c r="T358" s="94"/>
    </row>
    <row r="359" ht="15.75" customHeight="1">
      <c r="A359" s="234"/>
      <c r="B359" s="222"/>
      <c r="C359" s="206"/>
      <c r="D359" s="207"/>
      <c r="E359" s="3"/>
      <c r="F359" s="3"/>
      <c r="G359" s="3"/>
      <c r="H359" s="3"/>
      <c r="J359" s="226"/>
      <c r="K359" s="3"/>
      <c r="L359" s="3"/>
      <c r="O359" s="227"/>
      <c r="Q359" s="94"/>
      <c r="R359" s="94"/>
      <c r="S359" s="94"/>
      <c r="T359" s="94"/>
    </row>
    <row r="360" ht="15.75" customHeight="1">
      <c r="A360" s="234"/>
      <c r="B360" s="222"/>
      <c r="C360" s="206"/>
      <c r="D360" s="207"/>
      <c r="E360" s="3"/>
      <c r="F360" s="3"/>
      <c r="G360" s="3"/>
      <c r="H360" s="3"/>
      <c r="J360" s="226"/>
      <c r="K360" s="3"/>
      <c r="L360" s="3"/>
      <c r="O360" s="227"/>
      <c r="Q360" s="94"/>
      <c r="R360" s="94"/>
      <c r="S360" s="94"/>
      <c r="T360" s="94"/>
    </row>
    <row r="361" ht="15.75" customHeight="1">
      <c r="A361" s="234"/>
      <c r="B361" s="222"/>
      <c r="C361" s="206"/>
      <c r="D361" s="207"/>
      <c r="E361" s="3"/>
      <c r="F361" s="3"/>
      <c r="G361" s="3"/>
      <c r="H361" s="3"/>
      <c r="J361" s="226"/>
      <c r="K361" s="3"/>
      <c r="L361" s="3"/>
      <c r="O361" s="227"/>
      <c r="Q361" s="94"/>
      <c r="R361" s="94"/>
      <c r="S361" s="94"/>
      <c r="T361" s="94"/>
    </row>
    <row r="362" ht="15.75" customHeight="1">
      <c r="A362" s="234"/>
      <c r="B362" s="222"/>
      <c r="C362" s="206"/>
      <c r="D362" s="207"/>
      <c r="E362" s="3"/>
      <c r="F362" s="3"/>
      <c r="G362" s="3"/>
      <c r="H362" s="3"/>
      <c r="J362" s="226"/>
      <c r="K362" s="3"/>
      <c r="L362" s="3"/>
      <c r="O362" s="227"/>
      <c r="Q362" s="94"/>
      <c r="R362" s="94"/>
      <c r="S362" s="94"/>
      <c r="T362" s="94"/>
    </row>
    <row r="363" ht="15.75" customHeight="1">
      <c r="A363" s="234"/>
      <c r="B363" s="222"/>
      <c r="C363" s="206"/>
      <c r="D363" s="207"/>
      <c r="E363" s="3"/>
      <c r="F363" s="3"/>
      <c r="G363" s="3"/>
      <c r="H363" s="3"/>
      <c r="J363" s="226"/>
      <c r="K363" s="3"/>
      <c r="L363" s="3"/>
      <c r="O363" s="227"/>
      <c r="Q363" s="94"/>
      <c r="R363" s="94"/>
      <c r="S363" s="94"/>
      <c r="T363" s="94"/>
    </row>
    <row r="364" ht="15.75" customHeight="1">
      <c r="A364" s="234"/>
      <c r="B364" s="222"/>
      <c r="C364" s="206"/>
      <c r="D364" s="207"/>
      <c r="E364" s="3"/>
      <c r="F364" s="3"/>
      <c r="G364" s="3"/>
      <c r="H364" s="3"/>
      <c r="J364" s="226"/>
      <c r="K364" s="3"/>
      <c r="L364" s="3"/>
      <c r="O364" s="227"/>
      <c r="Q364" s="94"/>
      <c r="R364" s="94"/>
      <c r="S364" s="94"/>
      <c r="T364" s="94"/>
    </row>
    <row r="365" ht="15.75" customHeight="1">
      <c r="A365" s="234"/>
      <c r="B365" s="222"/>
      <c r="C365" s="206"/>
      <c r="D365" s="207"/>
      <c r="E365" s="3"/>
      <c r="F365" s="3"/>
      <c r="G365" s="3"/>
      <c r="H365" s="3"/>
      <c r="J365" s="226"/>
      <c r="K365" s="3"/>
      <c r="L365" s="3"/>
      <c r="O365" s="227"/>
      <c r="Q365" s="94"/>
      <c r="R365" s="94"/>
      <c r="S365" s="94"/>
      <c r="T365" s="94"/>
    </row>
    <row r="366" ht="15.75" customHeight="1">
      <c r="A366" s="234"/>
      <c r="B366" s="222"/>
      <c r="C366" s="206"/>
      <c r="D366" s="207"/>
      <c r="E366" s="3"/>
      <c r="F366" s="3"/>
      <c r="G366" s="3"/>
      <c r="H366" s="3"/>
      <c r="J366" s="226"/>
      <c r="K366" s="3"/>
      <c r="L366" s="3"/>
      <c r="O366" s="227"/>
      <c r="Q366" s="94"/>
      <c r="R366" s="94"/>
      <c r="S366" s="94"/>
      <c r="T366" s="94"/>
    </row>
    <row r="367" ht="15.75" customHeight="1">
      <c r="A367" s="234"/>
      <c r="B367" s="222"/>
      <c r="C367" s="206"/>
      <c r="D367" s="207"/>
      <c r="E367" s="3"/>
      <c r="F367" s="3"/>
      <c r="G367" s="3"/>
      <c r="H367" s="3"/>
      <c r="J367" s="226"/>
      <c r="K367" s="3"/>
      <c r="L367" s="3"/>
      <c r="O367" s="227"/>
      <c r="Q367" s="94"/>
      <c r="R367" s="94"/>
      <c r="S367" s="94"/>
      <c r="T367" s="94"/>
    </row>
    <row r="368" ht="15.75" customHeight="1">
      <c r="A368" s="234"/>
      <c r="B368" s="222"/>
      <c r="C368" s="206"/>
      <c r="D368" s="207"/>
      <c r="E368" s="3"/>
      <c r="F368" s="3"/>
      <c r="G368" s="3"/>
      <c r="H368" s="3"/>
      <c r="J368" s="226"/>
      <c r="K368" s="3"/>
      <c r="L368" s="3"/>
      <c r="O368" s="227"/>
      <c r="Q368" s="94"/>
      <c r="R368" s="94"/>
      <c r="S368" s="94"/>
      <c r="T368" s="94"/>
    </row>
    <row r="369" ht="15.75" customHeight="1">
      <c r="A369" s="234"/>
      <c r="B369" s="222"/>
      <c r="C369" s="206"/>
      <c r="D369" s="207"/>
      <c r="E369" s="3"/>
      <c r="F369" s="3"/>
      <c r="G369" s="3"/>
      <c r="H369" s="3"/>
      <c r="J369" s="226"/>
      <c r="K369" s="3"/>
      <c r="L369" s="3"/>
      <c r="O369" s="227"/>
      <c r="Q369" s="94"/>
      <c r="R369" s="94"/>
      <c r="S369" s="94"/>
      <c r="T369" s="94"/>
    </row>
    <row r="370" ht="15.75" customHeight="1">
      <c r="A370" s="234"/>
      <c r="B370" s="222"/>
      <c r="C370" s="206"/>
      <c r="D370" s="207"/>
      <c r="E370" s="3"/>
      <c r="F370" s="3"/>
      <c r="G370" s="3"/>
      <c r="H370" s="3"/>
      <c r="J370" s="226"/>
      <c r="K370" s="3"/>
      <c r="L370" s="3"/>
      <c r="O370" s="227"/>
      <c r="Q370" s="94"/>
      <c r="R370" s="94"/>
      <c r="S370" s="94"/>
      <c r="T370" s="94"/>
    </row>
    <row r="371" ht="15.75" customHeight="1">
      <c r="A371" s="234"/>
      <c r="B371" s="222"/>
      <c r="C371" s="206"/>
      <c r="D371" s="207"/>
      <c r="E371" s="3"/>
      <c r="F371" s="3"/>
      <c r="G371" s="3"/>
      <c r="H371" s="3"/>
      <c r="J371" s="226"/>
      <c r="K371" s="3"/>
      <c r="L371" s="3"/>
      <c r="O371" s="227"/>
      <c r="Q371" s="94"/>
      <c r="R371" s="94"/>
      <c r="S371" s="94"/>
      <c r="T371" s="94"/>
    </row>
    <row r="372" ht="15.75" customHeight="1">
      <c r="A372" s="234"/>
      <c r="B372" s="222"/>
      <c r="C372" s="206"/>
      <c r="D372" s="207"/>
      <c r="E372" s="3"/>
      <c r="F372" s="3"/>
      <c r="G372" s="3"/>
      <c r="H372" s="3"/>
      <c r="J372" s="226"/>
      <c r="K372" s="3"/>
      <c r="L372" s="3"/>
      <c r="O372" s="227"/>
      <c r="Q372" s="94"/>
      <c r="R372" s="94"/>
      <c r="S372" s="94"/>
      <c r="T372" s="94"/>
    </row>
    <row r="373" ht="15.75" customHeight="1">
      <c r="A373" s="234"/>
      <c r="B373" s="222"/>
      <c r="C373" s="206"/>
      <c r="D373" s="207"/>
      <c r="E373" s="3"/>
      <c r="F373" s="3"/>
      <c r="G373" s="3"/>
      <c r="H373" s="3"/>
      <c r="J373" s="226"/>
      <c r="K373" s="3"/>
      <c r="L373" s="3"/>
      <c r="O373" s="227"/>
      <c r="Q373" s="94"/>
      <c r="R373" s="94"/>
      <c r="S373" s="94"/>
      <c r="T373" s="94"/>
    </row>
    <row r="374" ht="15.75" customHeight="1">
      <c r="A374" s="234"/>
      <c r="B374" s="222"/>
      <c r="C374" s="206"/>
      <c r="D374" s="207"/>
      <c r="E374" s="3"/>
      <c r="F374" s="3"/>
      <c r="G374" s="3"/>
      <c r="H374" s="3"/>
      <c r="J374" s="226"/>
      <c r="K374" s="3"/>
      <c r="L374" s="3"/>
      <c r="O374" s="227"/>
      <c r="Q374" s="94"/>
      <c r="R374" s="94"/>
      <c r="S374" s="94"/>
      <c r="T374" s="94"/>
    </row>
    <row r="375" ht="15.75" customHeight="1">
      <c r="A375" s="234"/>
      <c r="B375" s="222"/>
      <c r="C375" s="206"/>
      <c r="D375" s="207"/>
      <c r="E375" s="3"/>
      <c r="F375" s="3"/>
      <c r="G375" s="3"/>
      <c r="H375" s="3"/>
      <c r="J375" s="226"/>
      <c r="K375" s="3"/>
      <c r="L375" s="3"/>
      <c r="O375" s="227"/>
      <c r="Q375" s="94"/>
      <c r="R375" s="94"/>
      <c r="S375" s="94"/>
      <c r="T375" s="94"/>
    </row>
    <row r="376" ht="15.75" customHeight="1">
      <c r="A376" s="234"/>
      <c r="B376" s="222"/>
      <c r="C376" s="206"/>
      <c r="D376" s="207"/>
      <c r="E376" s="3"/>
      <c r="F376" s="3"/>
      <c r="G376" s="3"/>
      <c r="H376" s="3"/>
      <c r="J376" s="226"/>
      <c r="K376" s="3"/>
      <c r="L376" s="3"/>
      <c r="O376" s="227"/>
      <c r="Q376" s="94"/>
      <c r="R376" s="94"/>
      <c r="S376" s="94"/>
      <c r="T376" s="94"/>
    </row>
    <row r="377" ht="15.75" customHeight="1">
      <c r="A377" s="234"/>
      <c r="B377" s="222"/>
      <c r="C377" s="206"/>
      <c r="D377" s="207"/>
      <c r="E377" s="3"/>
      <c r="F377" s="3"/>
      <c r="G377" s="3"/>
      <c r="H377" s="3"/>
      <c r="J377" s="226"/>
      <c r="K377" s="3"/>
      <c r="L377" s="3"/>
      <c r="O377" s="227"/>
      <c r="Q377" s="94"/>
      <c r="R377" s="94"/>
      <c r="S377" s="94"/>
      <c r="T377" s="94"/>
    </row>
    <row r="378" ht="15.75" customHeight="1">
      <c r="A378" s="234"/>
      <c r="B378" s="222"/>
      <c r="C378" s="206"/>
      <c r="D378" s="207"/>
      <c r="E378" s="3"/>
      <c r="F378" s="3"/>
      <c r="G378" s="3"/>
      <c r="H378" s="3"/>
      <c r="J378" s="226"/>
      <c r="K378" s="3"/>
      <c r="L378" s="3"/>
      <c r="O378" s="227"/>
      <c r="Q378" s="94"/>
      <c r="R378" s="94"/>
      <c r="S378" s="94"/>
      <c r="T378" s="94"/>
    </row>
    <row r="379" ht="15.75" customHeight="1">
      <c r="A379" s="234"/>
      <c r="B379" s="222"/>
      <c r="C379" s="206"/>
      <c r="D379" s="207"/>
      <c r="E379" s="3"/>
      <c r="F379" s="3"/>
      <c r="G379" s="3"/>
      <c r="H379" s="3"/>
      <c r="J379" s="226"/>
      <c r="K379" s="3"/>
      <c r="L379" s="3"/>
      <c r="O379" s="227"/>
      <c r="Q379" s="94"/>
      <c r="R379" s="94"/>
      <c r="S379" s="94"/>
      <c r="T379" s="94"/>
    </row>
    <row r="380" ht="15.75" customHeight="1">
      <c r="A380" s="234"/>
      <c r="B380" s="222"/>
      <c r="C380" s="206"/>
      <c r="D380" s="207"/>
      <c r="E380" s="3"/>
      <c r="F380" s="3"/>
      <c r="G380" s="3"/>
      <c r="H380" s="3"/>
      <c r="J380" s="226"/>
      <c r="K380" s="3"/>
      <c r="L380" s="3"/>
      <c r="O380" s="227"/>
      <c r="Q380" s="94"/>
      <c r="R380" s="94"/>
      <c r="S380" s="94"/>
      <c r="T380" s="94"/>
    </row>
    <row r="381" ht="15.75" customHeight="1">
      <c r="A381" s="234"/>
      <c r="B381" s="222"/>
      <c r="C381" s="206"/>
      <c r="D381" s="207"/>
      <c r="E381" s="3"/>
      <c r="F381" s="3"/>
      <c r="G381" s="3"/>
      <c r="H381" s="3"/>
      <c r="J381" s="226"/>
      <c r="K381" s="3"/>
      <c r="L381" s="3"/>
      <c r="O381" s="227"/>
      <c r="Q381" s="94"/>
      <c r="R381" s="94"/>
      <c r="S381" s="94"/>
      <c r="T381" s="94"/>
    </row>
    <row r="382" ht="15.75" customHeight="1">
      <c r="A382" s="234"/>
      <c r="B382" s="222"/>
      <c r="C382" s="206"/>
      <c r="D382" s="207"/>
      <c r="E382" s="3"/>
      <c r="F382" s="3"/>
      <c r="G382" s="3"/>
      <c r="H382" s="3"/>
      <c r="J382" s="226"/>
      <c r="K382" s="3"/>
      <c r="L382" s="3"/>
      <c r="O382" s="227"/>
      <c r="Q382" s="94"/>
      <c r="R382" s="94"/>
      <c r="S382" s="94"/>
      <c r="T382" s="94"/>
    </row>
    <row r="383" ht="15.75" customHeight="1">
      <c r="A383" s="234"/>
      <c r="B383" s="222"/>
      <c r="C383" s="206"/>
      <c r="D383" s="207"/>
      <c r="E383" s="3"/>
      <c r="F383" s="3"/>
      <c r="G383" s="3"/>
      <c r="H383" s="3"/>
      <c r="J383" s="226"/>
      <c r="K383" s="3"/>
      <c r="L383" s="3"/>
      <c r="O383" s="227"/>
      <c r="Q383" s="94"/>
      <c r="R383" s="94"/>
      <c r="S383" s="94"/>
      <c r="T383" s="94"/>
    </row>
    <row r="384" ht="15.75" customHeight="1">
      <c r="A384" s="234"/>
      <c r="B384" s="222"/>
      <c r="C384" s="206"/>
      <c r="D384" s="207"/>
      <c r="E384" s="3"/>
      <c r="F384" s="3"/>
      <c r="G384" s="3"/>
      <c r="H384" s="3"/>
      <c r="J384" s="226"/>
      <c r="K384" s="3"/>
      <c r="L384" s="3"/>
      <c r="O384" s="227"/>
      <c r="Q384" s="94"/>
      <c r="R384" s="94"/>
      <c r="S384" s="94"/>
      <c r="T384" s="94"/>
    </row>
    <row r="385" ht="15.75" customHeight="1">
      <c r="A385" s="234"/>
      <c r="B385" s="222"/>
      <c r="C385" s="206"/>
      <c r="D385" s="207"/>
      <c r="E385" s="3"/>
      <c r="F385" s="3"/>
      <c r="G385" s="3"/>
      <c r="H385" s="3"/>
      <c r="J385" s="226"/>
      <c r="K385" s="3"/>
      <c r="L385" s="3"/>
      <c r="O385" s="227"/>
      <c r="Q385" s="94"/>
      <c r="R385" s="94"/>
      <c r="S385" s="94"/>
      <c r="T385" s="94"/>
    </row>
    <row r="386" ht="15.75" customHeight="1">
      <c r="A386" s="234"/>
      <c r="B386" s="222"/>
      <c r="C386" s="206"/>
      <c r="D386" s="207"/>
      <c r="E386" s="3"/>
      <c r="F386" s="3"/>
      <c r="G386" s="3"/>
      <c r="H386" s="3"/>
      <c r="J386" s="226"/>
      <c r="K386" s="3"/>
      <c r="L386" s="3"/>
      <c r="O386" s="227"/>
      <c r="Q386" s="94"/>
      <c r="R386" s="94"/>
      <c r="S386" s="94"/>
      <c r="T386" s="94"/>
    </row>
    <row r="387" ht="15.75" customHeight="1">
      <c r="A387" s="234"/>
      <c r="B387" s="222"/>
      <c r="C387" s="206"/>
      <c r="D387" s="207"/>
      <c r="E387" s="3"/>
      <c r="F387" s="3"/>
      <c r="G387" s="3"/>
      <c r="H387" s="3"/>
      <c r="J387" s="226"/>
      <c r="K387" s="3"/>
      <c r="L387" s="3"/>
      <c r="O387" s="227"/>
      <c r="Q387" s="94"/>
      <c r="R387" s="94"/>
      <c r="S387" s="94"/>
      <c r="T387" s="94"/>
    </row>
    <row r="388" ht="15.75" customHeight="1">
      <c r="A388" s="234"/>
      <c r="B388" s="222"/>
      <c r="C388" s="206"/>
      <c r="D388" s="207"/>
      <c r="E388" s="3"/>
      <c r="F388" s="3"/>
      <c r="G388" s="3"/>
      <c r="H388" s="3"/>
      <c r="J388" s="226"/>
      <c r="K388" s="3"/>
      <c r="L388" s="3"/>
      <c r="O388" s="227"/>
      <c r="Q388" s="94"/>
      <c r="R388" s="94"/>
      <c r="S388" s="94"/>
      <c r="T388" s="94"/>
    </row>
    <row r="389" ht="15.75" customHeight="1">
      <c r="A389" s="234"/>
      <c r="B389" s="222"/>
      <c r="C389" s="206"/>
      <c r="D389" s="207"/>
      <c r="E389" s="3"/>
      <c r="F389" s="3"/>
      <c r="G389" s="3"/>
      <c r="H389" s="3"/>
      <c r="J389" s="226"/>
      <c r="K389" s="3"/>
      <c r="L389" s="3"/>
      <c r="O389" s="227"/>
      <c r="Q389" s="94"/>
      <c r="R389" s="94"/>
      <c r="S389" s="94"/>
      <c r="T389" s="94"/>
    </row>
    <row r="390" ht="15.75" customHeight="1">
      <c r="A390" s="234"/>
      <c r="B390" s="222"/>
      <c r="C390" s="206"/>
      <c r="D390" s="207"/>
      <c r="E390" s="3"/>
      <c r="F390" s="3"/>
      <c r="G390" s="3"/>
      <c r="H390" s="3"/>
      <c r="J390" s="226"/>
      <c r="K390" s="3"/>
      <c r="L390" s="3"/>
      <c r="O390" s="227"/>
      <c r="Q390" s="94"/>
      <c r="R390" s="94"/>
      <c r="S390" s="94"/>
      <c r="T390" s="94"/>
    </row>
    <row r="391" ht="15.75" customHeight="1">
      <c r="A391" s="234"/>
      <c r="B391" s="222"/>
      <c r="C391" s="206"/>
      <c r="D391" s="207"/>
      <c r="E391" s="3"/>
      <c r="F391" s="3"/>
      <c r="G391" s="3"/>
      <c r="H391" s="3"/>
      <c r="J391" s="226"/>
      <c r="K391" s="3"/>
      <c r="L391" s="3"/>
      <c r="O391" s="227"/>
      <c r="Q391" s="94"/>
      <c r="R391" s="94"/>
      <c r="S391" s="94"/>
      <c r="T391" s="94"/>
    </row>
    <row r="392" ht="15.75" customHeight="1">
      <c r="A392" s="234"/>
      <c r="B392" s="222"/>
      <c r="C392" s="206"/>
      <c r="D392" s="207"/>
      <c r="E392" s="3"/>
      <c r="F392" s="3"/>
      <c r="G392" s="3"/>
      <c r="H392" s="3"/>
      <c r="J392" s="226"/>
      <c r="K392" s="3"/>
      <c r="L392" s="3"/>
      <c r="O392" s="227"/>
      <c r="Q392" s="94"/>
      <c r="R392" s="94"/>
      <c r="S392" s="94"/>
      <c r="T392" s="94"/>
    </row>
    <row r="393" ht="15.75" customHeight="1">
      <c r="A393" s="234"/>
      <c r="B393" s="222"/>
      <c r="C393" s="206"/>
      <c r="D393" s="207"/>
      <c r="E393" s="3"/>
      <c r="F393" s="3"/>
      <c r="G393" s="3"/>
      <c r="H393" s="3"/>
      <c r="J393" s="226"/>
      <c r="K393" s="3"/>
      <c r="L393" s="3"/>
      <c r="O393" s="227"/>
      <c r="Q393" s="94"/>
      <c r="R393" s="94"/>
      <c r="S393" s="94"/>
      <c r="T393" s="94"/>
    </row>
    <row r="394" ht="15.75" customHeight="1">
      <c r="A394" s="234"/>
      <c r="B394" s="222"/>
      <c r="C394" s="206"/>
      <c r="D394" s="207"/>
      <c r="E394" s="3"/>
      <c r="F394" s="3"/>
      <c r="G394" s="3"/>
      <c r="H394" s="3"/>
      <c r="J394" s="226"/>
      <c r="K394" s="3"/>
      <c r="L394" s="3"/>
      <c r="O394" s="227"/>
      <c r="Q394" s="94"/>
      <c r="R394" s="94"/>
      <c r="S394" s="94"/>
      <c r="T394" s="94"/>
    </row>
    <row r="395" ht="15.75" customHeight="1">
      <c r="A395" s="234"/>
      <c r="B395" s="222"/>
      <c r="C395" s="206"/>
      <c r="D395" s="207"/>
      <c r="E395" s="3"/>
      <c r="F395" s="3"/>
      <c r="G395" s="3"/>
      <c r="H395" s="3"/>
      <c r="J395" s="226"/>
      <c r="K395" s="3"/>
      <c r="L395" s="3"/>
      <c r="O395" s="227"/>
      <c r="Q395" s="94"/>
      <c r="R395" s="94"/>
      <c r="S395" s="94"/>
      <c r="T395" s="94"/>
    </row>
    <row r="396" ht="15.75" customHeight="1">
      <c r="A396" s="234"/>
      <c r="B396" s="222"/>
      <c r="C396" s="206"/>
      <c r="D396" s="207"/>
      <c r="E396" s="3"/>
      <c r="F396" s="3"/>
      <c r="G396" s="3"/>
      <c r="H396" s="3"/>
      <c r="J396" s="226"/>
      <c r="K396" s="3"/>
      <c r="L396" s="3"/>
      <c r="O396" s="227"/>
      <c r="Q396" s="94"/>
      <c r="R396" s="94"/>
      <c r="S396" s="94"/>
      <c r="T396" s="94"/>
    </row>
    <row r="397" ht="15.75" customHeight="1">
      <c r="A397" s="234"/>
      <c r="B397" s="222"/>
      <c r="C397" s="206"/>
      <c r="D397" s="207"/>
      <c r="E397" s="3"/>
      <c r="F397" s="3"/>
      <c r="G397" s="3"/>
      <c r="H397" s="3"/>
      <c r="J397" s="226"/>
      <c r="K397" s="3"/>
      <c r="L397" s="3"/>
      <c r="O397" s="227"/>
      <c r="Q397" s="94"/>
      <c r="R397" s="94"/>
      <c r="S397" s="94"/>
      <c r="T397" s="94"/>
    </row>
    <row r="398" ht="15.75" customHeight="1">
      <c r="A398" s="234"/>
      <c r="B398" s="222"/>
      <c r="C398" s="206"/>
      <c r="D398" s="207"/>
      <c r="E398" s="3"/>
      <c r="F398" s="3"/>
      <c r="G398" s="3"/>
      <c r="H398" s="3"/>
      <c r="J398" s="226"/>
      <c r="K398" s="3"/>
      <c r="L398" s="3"/>
      <c r="O398" s="227"/>
      <c r="Q398" s="94"/>
      <c r="R398" s="94"/>
      <c r="S398" s="94"/>
      <c r="T398" s="94"/>
    </row>
    <row r="399" ht="15.75" customHeight="1">
      <c r="A399" s="234"/>
      <c r="B399" s="222"/>
      <c r="C399" s="206"/>
      <c r="D399" s="207"/>
      <c r="E399" s="3"/>
      <c r="F399" s="3"/>
      <c r="G399" s="3"/>
      <c r="H399" s="3"/>
      <c r="J399" s="226"/>
      <c r="K399" s="3"/>
      <c r="L399" s="3"/>
      <c r="O399" s="227"/>
      <c r="Q399" s="94"/>
      <c r="R399" s="94"/>
      <c r="S399" s="94"/>
      <c r="T399" s="94"/>
    </row>
    <row r="400" ht="15.75" customHeight="1">
      <c r="A400" s="234"/>
      <c r="B400" s="222"/>
      <c r="C400" s="206"/>
      <c r="D400" s="207"/>
      <c r="E400" s="3"/>
      <c r="F400" s="3"/>
      <c r="G400" s="3"/>
      <c r="H400" s="3"/>
      <c r="J400" s="226"/>
      <c r="K400" s="3"/>
      <c r="L400" s="3"/>
      <c r="O400" s="227"/>
      <c r="Q400" s="94"/>
      <c r="R400" s="94"/>
      <c r="S400" s="94"/>
      <c r="T400" s="94"/>
    </row>
    <row r="401" ht="15.75" customHeight="1">
      <c r="A401" s="234"/>
      <c r="B401" s="222"/>
      <c r="C401" s="206"/>
      <c r="D401" s="207"/>
      <c r="E401" s="3"/>
      <c r="F401" s="3"/>
      <c r="G401" s="3"/>
      <c r="H401" s="3"/>
      <c r="J401" s="226"/>
      <c r="K401" s="3"/>
      <c r="L401" s="3"/>
      <c r="O401" s="227"/>
      <c r="Q401" s="94"/>
      <c r="R401" s="94"/>
      <c r="S401" s="94"/>
      <c r="T401" s="94"/>
    </row>
    <row r="402" ht="15.75" customHeight="1">
      <c r="A402" s="234"/>
      <c r="B402" s="222"/>
      <c r="C402" s="206"/>
      <c r="D402" s="207"/>
      <c r="E402" s="3"/>
      <c r="F402" s="3"/>
      <c r="G402" s="3"/>
      <c r="H402" s="3"/>
      <c r="J402" s="226"/>
      <c r="K402" s="3"/>
      <c r="L402" s="3"/>
      <c r="O402" s="227"/>
      <c r="Q402" s="94"/>
      <c r="R402" s="94"/>
      <c r="S402" s="94"/>
      <c r="T402" s="94"/>
    </row>
    <row r="403" ht="15.75" customHeight="1">
      <c r="A403" s="234"/>
      <c r="B403" s="222"/>
      <c r="C403" s="206"/>
      <c r="D403" s="207"/>
      <c r="E403" s="3"/>
      <c r="F403" s="3"/>
      <c r="G403" s="3"/>
      <c r="H403" s="3"/>
      <c r="J403" s="226"/>
      <c r="K403" s="3"/>
      <c r="L403" s="3"/>
      <c r="O403" s="227"/>
      <c r="Q403" s="94"/>
      <c r="R403" s="94"/>
      <c r="S403" s="94"/>
      <c r="T403" s="94"/>
    </row>
    <row r="404" ht="15.75" customHeight="1">
      <c r="A404" s="234"/>
      <c r="B404" s="222"/>
      <c r="C404" s="206"/>
      <c r="D404" s="207"/>
      <c r="E404" s="3"/>
      <c r="F404" s="3"/>
      <c r="G404" s="3"/>
      <c r="H404" s="3"/>
      <c r="J404" s="226"/>
      <c r="K404" s="3"/>
      <c r="L404" s="3"/>
      <c r="O404" s="227"/>
      <c r="Q404" s="94"/>
      <c r="R404" s="94"/>
      <c r="S404" s="94"/>
      <c r="T404" s="94"/>
    </row>
    <row r="405" ht="15.75" customHeight="1">
      <c r="A405" s="234"/>
      <c r="B405" s="222"/>
      <c r="C405" s="206"/>
      <c r="D405" s="207"/>
      <c r="E405" s="3"/>
      <c r="F405" s="3"/>
      <c r="G405" s="3"/>
      <c r="H405" s="3"/>
      <c r="J405" s="226"/>
      <c r="K405" s="3"/>
      <c r="L405" s="3"/>
      <c r="O405" s="227"/>
      <c r="Q405" s="94"/>
      <c r="R405" s="94"/>
      <c r="S405" s="94"/>
      <c r="T405" s="94"/>
    </row>
    <row r="406" ht="15.75" customHeight="1">
      <c r="A406" s="234"/>
      <c r="B406" s="222"/>
      <c r="C406" s="206"/>
      <c r="D406" s="207"/>
      <c r="E406" s="3"/>
      <c r="F406" s="3"/>
      <c r="G406" s="3"/>
      <c r="H406" s="3"/>
      <c r="J406" s="226"/>
      <c r="K406" s="3"/>
      <c r="L406" s="3"/>
      <c r="O406" s="227"/>
      <c r="Q406" s="94"/>
      <c r="R406" s="94"/>
      <c r="S406" s="94"/>
      <c r="T406" s="94"/>
    </row>
    <row r="407" ht="15.75" customHeight="1">
      <c r="A407" s="234"/>
      <c r="B407" s="222"/>
      <c r="C407" s="206"/>
      <c r="D407" s="207"/>
      <c r="E407" s="3"/>
      <c r="F407" s="3"/>
      <c r="G407" s="3"/>
      <c r="H407" s="3"/>
      <c r="J407" s="226"/>
      <c r="K407" s="3"/>
      <c r="L407" s="3"/>
      <c r="O407" s="227"/>
      <c r="Q407" s="94"/>
      <c r="R407" s="94"/>
      <c r="S407" s="94"/>
      <c r="T407" s="94"/>
    </row>
    <row r="408" ht="15.75" customHeight="1">
      <c r="A408" s="234"/>
      <c r="B408" s="222"/>
      <c r="C408" s="206"/>
      <c r="D408" s="207"/>
      <c r="E408" s="3"/>
      <c r="F408" s="3"/>
      <c r="G408" s="3"/>
      <c r="H408" s="3"/>
      <c r="J408" s="226"/>
      <c r="K408" s="3"/>
      <c r="L408" s="3"/>
      <c r="O408" s="227"/>
      <c r="Q408" s="94"/>
      <c r="R408" s="94"/>
      <c r="S408" s="94"/>
      <c r="T408" s="94"/>
    </row>
    <row r="409" ht="15.75" customHeight="1">
      <c r="A409" s="234"/>
      <c r="B409" s="222"/>
      <c r="C409" s="206"/>
      <c r="D409" s="207"/>
      <c r="E409" s="3"/>
      <c r="F409" s="3"/>
      <c r="G409" s="3"/>
      <c r="H409" s="3"/>
      <c r="J409" s="226"/>
      <c r="K409" s="3"/>
      <c r="L409" s="3"/>
      <c r="O409" s="227"/>
      <c r="Q409" s="94"/>
      <c r="R409" s="94"/>
      <c r="S409" s="94"/>
      <c r="T409" s="94"/>
    </row>
    <row r="410" ht="15.75" customHeight="1">
      <c r="A410" s="234"/>
      <c r="B410" s="222"/>
      <c r="C410" s="206"/>
      <c r="D410" s="207"/>
      <c r="E410" s="3"/>
      <c r="F410" s="3"/>
      <c r="G410" s="3"/>
      <c r="H410" s="3"/>
      <c r="J410" s="226"/>
      <c r="K410" s="3"/>
      <c r="L410" s="3"/>
      <c r="O410" s="227"/>
      <c r="Q410" s="94"/>
      <c r="R410" s="94"/>
      <c r="S410" s="94"/>
      <c r="T410" s="94"/>
    </row>
    <row r="411" ht="15.75" customHeight="1">
      <c r="A411" s="234"/>
      <c r="B411" s="222"/>
      <c r="C411" s="206"/>
      <c r="D411" s="207"/>
      <c r="E411" s="3"/>
      <c r="F411" s="3"/>
      <c r="G411" s="3"/>
      <c r="H411" s="3"/>
      <c r="J411" s="226"/>
      <c r="K411" s="3"/>
      <c r="L411" s="3"/>
      <c r="O411" s="227"/>
      <c r="Q411" s="94"/>
      <c r="R411" s="94"/>
      <c r="S411" s="94"/>
      <c r="T411" s="94"/>
    </row>
    <row r="412" ht="15.75" customHeight="1">
      <c r="A412" s="234"/>
      <c r="B412" s="222"/>
      <c r="C412" s="206"/>
      <c r="D412" s="207"/>
      <c r="E412" s="3"/>
      <c r="F412" s="3"/>
      <c r="G412" s="3"/>
      <c r="H412" s="3"/>
      <c r="J412" s="226"/>
      <c r="K412" s="3"/>
      <c r="L412" s="3"/>
      <c r="O412" s="227"/>
      <c r="Q412" s="94"/>
      <c r="R412" s="94"/>
      <c r="S412" s="94"/>
      <c r="T412" s="94"/>
    </row>
    <row r="413" ht="15.75" customHeight="1">
      <c r="A413" s="234"/>
      <c r="B413" s="222"/>
      <c r="C413" s="206"/>
      <c r="D413" s="207"/>
      <c r="E413" s="3"/>
      <c r="F413" s="3"/>
      <c r="G413" s="3"/>
      <c r="H413" s="3"/>
      <c r="J413" s="226"/>
      <c r="K413" s="3"/>
      <c r="L413" s="3"/>
      <c r="O413" s="227"/>
      <c r="Q413" s="94"/>
      <c r="R413" s="94"/>
      <c r="S413" s="94"/>
      <c r="T413" s="94"/>
    </row>
    <row r="414" ht="15.75" customHeight="1">
      <c r="A414" s="234"/>
      <c r="B414" s="222"/>
      <c r="C414" s="206"/>
      <c r="D414" s="207"/>
      <c r="E414" s="3"/>
      <c r="F414" s="3"/>
      <c r="G414" s="3"/>
      <c r="H414" s="3"/>
      <c r="J414" s="226"/>
      <c r="K414" s="3"/>
      <c r="L414" s="3"/>
      <c r="O414" s="227"/>
      <c r="Q414" s="94"/>
      <c r="R414" s="94"/>
      <c r="S414" s="94"/>
      <c r="T414" s="94"/>
    </row>
    <row r="415" ht="15.75" customHeight="1">
      <c r="A415" s="234"/>
      <c r="B415" s="222"/>
      <c r="C415" s="206"/>
      <c r="D415" s="207"/>
      <c r="E415" s="3"/>
      <c r="F415" s="3"/>
      <c r="G415" s="3"/>
      <c r="H415" s="3"/>
      <c r="J415" s="226"/>
      <c r="K415" s="3"/>
      <c r="L415" s="3"/>
      <c r="O415" s="227"/>
      <c r="Q415" s="94"/>
      <c r="R415" s="94"/>
      <c r="S415" s="94"/>
      <c r="T415" s="94"/>
    </row>
    <row r="416" ht="15.75" customHeight="1">
      <c r="A416" s="234"/>
      <c r="B416" s="222"/>
      <c r="C416" s="206"/>
      <c r="D416" s="207"/>
      <c r="E416" s="3"/>
      <c r="F416" s="3"/>
      <c r="G416" s="3"/>
      <c r="H416" s="3"/>
      <c r="J416" s="226"/>
      <c r="K416" s="3"/>
      <c r="L416" s="3"/>
      <c r="O416" s="227"/>
      <c r="Q416" s="94"/>
      <c r="R416" s="94"/>
      <c r="S416" s="94"/>
      <c r="T416" s="94"/>
    </row>
    <row r="417" ht="15.75" customHeight="1">
      <c r="A417" s="234"/>
      <c r="B417" s="222"/>
      <c r="C417" s="206"/>
      <c r="D417" s="207"/>
      <c r="E417" s="3"/>
      <c r="F417" s="3"/>
      <c r="G417" s="3"/>
      <c r="H417" s="3"/>
      <c r="J417" s="226"/>
      <c r="K417" s="3"/>
      <c r="L417" s="3"/>
      <c r="O417" s="227"/>
      <c r="Q417" s="94"/>
      <c r="R417" s="94"/>
      <c r="S417" s="94"/>
      <c r="T417" s="94"/>
    </row>
    <row r="418" ht="15.75" customHeight="1">
      <c r="A418" s="234"/>
      <c r="B418" s="222"/>
      <c r="C418" s="206"/>
      <c r="D418" s="207"/>
      <c r="E418" s="3"/>
      <c r="F418" s="3"/>
      <c r="G418" s="3"/>
      <c r="H418" s="3"/>
      <c r="J418" s="226"/>
      <c r="K418" s="3"/>
      <c r="L418" s="3"/>
      <c r="O418" s="227"/>
      <c r="Q418" s="94"/>
      <c r="R418" s="94"/>
      <c r="S418" s="94"/>
      <c r="T418" s="94"/>
    </row>
    <row r="419" ht="15.75" customHeight="1">
      <c r="A419" s="234"/>
      <c r="B419" s="222"/>
      <c r="C419" s="206"/>
      <c r="D419" s="207"/>
      <c r="E419" s="3"/>
      <c r="F419" s="3"/>
      <c r="G419" s="3"/>
      <c r="H419" s="3"/>
      <c r="J419" s="226"/>
      <c r="K419" s="3"/>
      <c r="L419" s="3"/>
      <c r="O419" s="227"/>
      <c r="Q419" s="94"/>
      <c r="R419" s="94"/>
      <c r="S419" s="94"/>
      <c r="T419" s="94"/>
    </row>
    <row r="420" ht="15.75" customHeight="1">
      <c r="A420" s="234"/>
      <c r="B420" s="222"/>
      <c r="C420" s="206"/>
      <c r="D420" s="207"/>
      <c r="E420" s="3"/>
      <c r="F420" s="3"/>
      <c r="G420" s="3"/>
      <c r="H420" s="3"/>
      <c r="J420" s="226"/>
      <c r="K420" s="3"/>
      <c r="L420" s="3"/>
      <c r="O420" s="227"/>
      <c r="Q420" s="94"/>
      <c r="R420" s="94"/>
      <c r="S420" s="94"/>
      <c r="T420" s="94"/>
    </row>
    <row r="421" ht="15.75" customHeight="1">
      <c r="A421" s="234"/>
      <c r="B421" s="222"/>
      <c r="C421" s="206"/>
      <c r="D421" s="207"/>
      <c r="E421" s="3"/>
      <c r="F421" s="3"/>
      <c r="G421" s="3"/>
      <c r="H421" s="3"/>
      <c r="J421" s="226"/>
      <c r="K421" s="3"/>
      <c r="L421" s="3"/>
      <c r="O421" s="227"/>
      <c r="Q421" s="94"/>
      <c r="R421" s="94"/>
      <c r="S421" s="94"/>
      <c r="T421" s="94"/>
    </row>
    <row r="422" ht="15.75" customHeight="1">
      <c r="A422" s="234"/>
      <c r="B422" s="222"/>
      <c r="C422" s="206"/>
      <c r="D422" s="207"/>
      <c r="E422" s="3"/>
      <c r="F422" s="3"/>
      <c r="G422" s="3"/>
      <c r="H422" s="3"/>
      <c r="J422" s="226"/>
      <c r="K422" s="3"/>
      <c r="L422" s="3"/>
      <c r="O422" s="227"/>
      <c r="Q422" s="94"/>
      <c r="R422" s="94"/>
      <c r="S422" s="94"/>
      <c r="T422" s="94"/>
    </row>
    <row r="423" ht="15.75" customHeight="1">
      <c r="A423" s="234"/>
      <c r="B423" s="222"/>
      <c r="C423" s="206"/>
      <c r="D423" s="207"/>
      <c r="E423" s="3"/>
      <c r="F423" s="3"/>
      <c r="G423" s="3"/>
      <c r="H423" s="3"/>
      <c r="J423" s="226"/>
      <c r="K423" s="3"/>
      <c r="L423" s="3"/>
      <c r="O423" s="227"/>
      <c r="Q423" s="94"/>
      <c r="R423" s="94"/>
      <c r="S423" s="94"/>
      <c r="T423" s="94"/>
    </row>
    <row r="424" ht="15.75" customHeight="1">
      <c r="A424" s="234"/>
      <c r="B424" s="222"/>
      <c r="C424" s="206"/>
      <c r="D424" s="207"/>
      <c r="E424" s="3"/>
      <c r="F424" s="3"/>
      <c r="G424" s="3"/>
      <c r="H424" s="3"/>
      <c r="J424" s="226"/>
      <c r="K424" s="3"/>
      <c r="L424" s="3"/>
      <c r="O424" s="227"/>
      <c r="Q424" s="94"/>
      <c r="R424" s="94"/>
      <c r="S424" s="94"/>
      <c r="T424" s="94"/>
    </row>
    <row r="425" ht="15.75" customHeight="1">
      <c r="A425" s="234"/>
      <c r="B425" s="222"/>
      <c r="C425" s="206"/>
      <c r="D425" s="207"/>
      <c r="E425" s="3"/>
      <c r="F425" s="3"/>
      <c r="G425" s="3"/>
      <c r="H425" s="3"/>
      <c r="J425" s="226"/>
      <c r="K425" s="3"/>
      <c r="L425" s="3"/>
      <c r="O425" s="227"/>
      <c r="Q425" s="94"/>
      <c r="R425" s="94"/>
      <c r="S425" s="94"/>
      <c r="T425" s="94"/>
    </row>
    <row r="426" ht="15.75" customHeight="1">
      <c r="A426" s="234"/>
      <c r="B426" s="222"/>
      <c r="C426" s="206"/>
      <c r="D426" s="207"/>
      <c r="E426" s="3"/>
      <c r="F426" s="3"/>
      <c r="G426" s="3"/>
      <c r="H426" s="3"/>
      <c r="J426" s="226"/>
      <c r="K426" s="3"/>
      <c r="L426" s="3"/>
      <c r="O426" s="227"/>
      <c r="Q426" s="94"/>
      <c r="R426" s="94"/>
      <c r="S426" s="94"/>
      <c r="T426" s="94"/>
    </row>
    <row r="427" ht="15.75" customHeight="1">
      <c r="A427" s="234"/>
      <c r="B427" s="222"/>
      <c r="C427" s="206"/>
      <c r="D427" s="207"/>
      <c r="E427" s="3"/>
      <c r="F427" s="3"/>
      <c r="G427" s="3"/>
      <c r="H427" s="3"/>
      <c r="J427" s="226"/>
      <c r="K427" s="3"/>
      <c r="L427" s="3"/>
      <c r="O427" s="227"/>
      <c r="Q427" s="94"/>
      <c r="R427" s="94"/>
      <c r="S427" s="94"/>
      <c r="T427" s="94"/>
    </row>
    <row r="428" ht="15.75" customHeight="1">
      <c r="A428" s="234"/>
      <c r="B428" s="222"/>
      <c r="C428" s="206"/>
      <c r="D428" s="207"/>
      <c r="E428" s="3"/>
      <c r="F428" s="3"/>
      <c r="G428" s="3"/>
      <c r="H428" s="3"/>
      <c r="J428" s="226"/>
      <c r="K428" s="3"/>
      <c r="L428" s="3"/>
      <c r="O428" s="227"/>
      <c r="Q428" s="94"/>
      <c r="R428" s="94"/>
      <c r="S428" s="94"/>
      <c r="T428" s="94"/>
    </row>
    <row r="429" ht="15.75" customHeight="1">
      <c r="A429" s="234"/>
      <c r="B429" s="222"/>
      <c r="C429" s="206"/>
      <c r="D429" s="207"/>
      <c r="E429" s="3"/>
      <c r="F429" s="3"/>
      <c r="G429" s="3"/>
      <c r="H429" s="3"/>
      <c r="J429" s="226"/>
      <c r="K429" s="3"/>
      <c r="L429" s="3"/>
      <c r="O429" s="227"/>
      <c r="Q429" s="94"/>
      <c r="R429" s="94"/>
      <c r="S429" s="94"/>
      <c r="T429" s="94"/>
    </row>
    <row r="430" ht="15.75" customHeight="1">
      <c r="A430" s="234"/>
      <c r="B430" s="222"/>
      <c r="C430" s="206"/>
      <c r="D430" s="207"/>
      <c r="E430" s="3"/>
      <c r="F430" s="3"/>
      <c r="G430" s="3"/>
      <c r="H430" s="3"/>
      <c r="J430" s="226"/>
      <c r="K430" s="3"/>
      <c r="L430" s="3"/>
      <c r="O430" s="227"/>
      <c r="Q430" s="94"/>
      <c r="R430" s="94"/>
      <c r="S430" s="94"/>
      <c r="T430" s="94"/>
    </row>
    <row r="431" ht="15.75" customHeight="1">
      <c r="A431" s="234"/>
      <c r="B431" s="222"/>
      <c r="C431" s="206"/>
      <c r="D431" s="207"/>
      <c r="E431" s="3"/>
      <c r="F431" s="3"/>
      <c r="G431" s="3"/>
      <c r="H431" s="3"/>
      <c r="J431" s="226"/>
      <c r="K431" s="3"/>
      <c r="L431" s="3"/>
      <c r="O431" s="227"/>
      <c r="Q431" s="94"/>
      <c r="R431" s="94"/>
      <c r="S431" s="94"/>
      <c r="T431" s="94"/>
    </row>
    <row r="432" ht="15.75" customHeight="1">
      <c r="A432" s="234"/>
      <c r="B432" s="222"/>
      <c r="C432" s="206"/>
      <c r="D432" s="207"/>
      <c r="E432" s="3"/>
      <c r="F432" s="3"/>
      <c r="G432" s="3"/>
      <c r="H432" s="3"/>
      <c r="J432" s="226"/>
      <c r="K432" s="3"/>
      <c r="L432" s="3"/>
      <c r="O432" s="227"/>
      <c r="Q432" s="94"/>
      <c r="R432" s="94"/>
      <c r="S432" s="94"/>
      <c r="T432" s="94"/>
    </row>
    <row r="433" ht="15.75" customHeight="1">
      <c r="A433" s="234"/>
      <c r="B433" s="222"/>
      <c r="C433" s="206"/>
      <c r="D433" s="207"/>
      <c r="E433" s="3"/>
      <c r="F433" s="3"/>
      <c r="G433" s="3"/>
      <c r="H433" s="3"/>
      <c r="J433" s="226"/>
      <c r="K433" s="3"/>
      <c r="L433" s="3"/>
      <c r="O433" s="227"/>
      <c r="Q433" s="94"/>
      <c r="R433" s="94"/>
      <c r="S433" s="94"/>
      <c r="T433" s="94"/>
    </row>
    <row r="434" ht="15.75" customHeight="1">
      <c r="A434" s="234"/>
      <c r="B434" s="222"/>
      <c r="C434" s="206"/>
      <c r="D434" s="207"/>
      <c r="E434" s="3"/>
      <c r="F434" s="3"/>
      <c r="G434" s="3"/>
      <c r="H434" s="3"/>
      <c r="J434" s="226"/>
      <c r="K434" s="3"/>
      <c r="L434" s="3"/>
      <c r="O434" s="227"/>
      <c r="Q434" s="94"/>
      <c r="R434" s="94"/>
      <c r="S434" s="94"/>
      <c r="T434" s="94"/>
    </row>
    <row r="435" ht="15.75" customHeight="1">
      <c r="A435" s="234"/>
      <c r="B435" s="222"/>
      <c r="C435" s="206"/>
      <c r="D435" s="207"/>
      <c r="E435" s="3"/>
      <c r="F435" s="3"/>
      <c r="G435" s="3"/>
      <c r="H435" s="3"/>
      <c r="J435" s="226"/>
      <c r="K435" s="3"/>
      <c r="L435" s="3"/>
      <c r="O435" s="227"/>
      <c r="Q435" s="94"/>
      <c r="R435" s="94"/>
      <c r="S435" s="94"/>
      <c r="T435" s="94"/>
    </row>
    <row r="436" ht="15.75" customHeight="1">
      <c r="A436" s="234"/>
      <c r="B436" s="222"/>
      <c r="C436" s="206"/>
      <c r="D436" s="207"/>
      <c r="E436" s="3"/>
      <c r="F436" s="3"/>
      <c r="G436" s="3"/>
      <c r="H436" s="3"/>
      <c r="J436" s="226"/>
      <c r="K436" s="3"/>
      <c r="L436" s="3"/>
      <c r="O436" s="227"/>
      <c r="Q436" s="94"/>
      <c r="R436" s="94"/>
      <c r="S436" s="94"/>
      <c r="T436" s="94"/>
    </row>
    <row r="437" ht="15.75" customHeight="1">
      <c r="A437" s="234"/>
      <c r="B437" s="222"/>
      <c r="C437" s="206"/>
      <c r="D437" s="207"/>
      <c r="E437" s="3"/>
      <c r="F437" s="3"/>
      <c r="G437" s="3"/>
      <c r="H437" s="3"/>
      <c r="J437" s="226"/>
      <c r="K437" s="3"/>
      <c r="L437" s="3"/>
      <c r="O437" s="227"/>
      <c r="Q437" s="94"/>
      <c r="R437" s="94"/>
      <c r="S437" s="94"/>
      <c r="T437" s="94"/>
    </row>
    <row r="438" ht="15.75" customHeight="1">
      <c r="A438" s="234"/>
      <c r="B438" s="222"/>
      <c r="C438" s="206"/>
      <c r="D438" s="207"/>
      <c r="E438" s="3"/>
      <c r="F438" s="3"/>
      <c r="G438" s="3"/>
      <c r="H438" s="3"/>
      <c r="J438" s="226"/>
      <c r="K438" s="3"/>
      <c r="L438" s="3"/>
      <c r="O438" s="227"/>
      <c r="Q438" s="94"/>
      <c r="R438" s="94"/>
      <c r="S438" s="94"/>
      <c r="T438" s="94"/>
    </row>
    <row r="439" ht="15.75" customHeight="1">
      <c r="A439" s="234"/>
      <c r="B439" s="222"/>
      <c r="C439" s="206"/>
      <c r="D439" s="207"/>
      <c r="E439" s="3"/>
      <c r="F439" s="3"/>
      <c r="G439" s="3"/>
      <c r="H439" s="3"/>
      <c r="J439" s="226"/>
      <c r="K439" s="3"/>
      <c r="L439" s="3"/>
      <c r="O439" s="227"/>
      <c r="Q439" s="94"/>
      <c r="R439" s="94"/>
      <c r="S439" s="94"/>
      <c r="T439" s="94"/>
    </row>
    <row r="440" ht="15.75" customHeight="1">
      <c r="A440" s="234"/>
      <c r="B440" s="222"/>
      <c r="C440" s="206"/>
      <c r="D440" s="207"/>
      <c r="E440" s="3"/>
      <c r="F440" s="3"/>
      <c r="G440" s="3"/>
      <c r="H440" s="3"/>
      <c r="J440" s="226"/>
      <c r="K440" s="3"/>
      <c r="L440" s="3"/>
      <c r="O440" s="227"/>
      <c r="Q440" s="94"/>
      <c r="R440" s="94"/>
      <c r="S440" s="94"/>
      <c r="T440" s="94"/>
    </row>
    <row r="441" ht="15.75" customHeight="1">
      <c r="A441" s="234"/>
      <c r="B441" s="222"/>
      <c r="C441" s="206"/>
      <c r="D441" s="207"/>
      <c r="E441" s="3"/>
      <c r="F441" s="3"/>
      <c r="G441" s="3"/>
      <c r="H441" s="3"/>
      <c r="J441" s="226"/>
      <c r="K441" s="3"/>
      <c r="L441" s="3"/>
      <c r="O441" s="227"/>
      <c r="Q441" s="94"/>
      <c r="R441" s="94"/>
      <c r="S441" s="94"/>
      <c r="T441" s="94"/>
    </row>
    <row r="442" ht="15.75" customHeight="1">
      <c r="A442" s="234"/>
      <c r="B442" s="222"/>
      <c r="C442" s="206"/>
      <c r="D442" s="207"/>
      <c r="E442" s="3"/>
      <c r="F442" s="3"/>
      <c r="G442" s="3"/>
      <c r="H442" s="3"/>
      <c r="J442" s="226"/>
      <c r="K442" s="3"/>
      <c r="L442" s="3"/>
      <c r="O442" s="227"/>
      <c r="Q442" s="94"/>
      <c r="R442" s="94"/>
      <c r="S442" s="94"/>
      <c r="T442" s="94"/>
    </row>
    <row r="443" ht="15.75" customHeight="1">
      <c r="A443" s="234"/>
      <c r="B443" s="222"/>
      <c r="C443" s="206"/>
      <c r="D443" s="207"/>
      <c r="E443" s="3"/>
      <c r="F443" s="3"/>
      <c r="G443" s="3"/>
      <c r="H443" s="3"/>
      <c r="J443" s="226"/>
      <c r="K443" s="3"/>
      <c r="L443" s="3"/>
      <c r="O443" s="227"/>
      <c r="Q443" s="94"/>
      <c r="R443" s="94"/>
      <c r="S443" s="94"/>
      <c r="T443" s="94"/>
    </row>
    <row r="444" ht="15.75" customHeight="1">
      <c r="A444" s="234"/>
      <c r="B444" s="222"/>
      <c r="C444" s="206"/>
      <c r="D444" s="207"/>
      <c r="E444" s="3"/>
      <c r="F444" s="3"/>
      <c r="G444" s="3"/>
      <c r="H444" s="3"/>
      <c r="J444" s="226"/>
      <c r="K444" s="3"/>
      <c r="L444" s="3"/>
      <c r="O444" s="227"/>
      <c r="Q444" s="94"/>
      <c r="R444" s="94"/>
      <c r="S444" s="94"/>
      <c r="T444" s="94"/>
    </row>
    <row r="445" ht="15.75" customHeight="1">
      <c r="A445" s="234"/>
      <c r="B445" s="222"/>
      <c r="C445" s="206"/>
      <c r="D445" s="207"/>
      <c r="E445" s="3"/>
      <c r="F445" s="3"/>
      <c r="G445" s="3"/>
      <c r="H445" s="3"/>
      <c r="J445" s="226"/>
      <c r="K445" s="3"/>
      <c r="L445" s="3"/>
      <c r="O445" s="227"/>
      <c r="Q445" s="94"/>
      <c r="R445" s="94"/>
      <c r="S445" s="94"/>
      <c r="T445" s="94"/>
    </row>
    <row r="446" ht="15.75" customHeight="1">
      <c r="A446" s="234"/>
      <c r="B446" s="222"/>
      <c r="C446" s="206"/>
      <c r="D446" s="207"/>
      <c r="E446" s="3"/>
      <c r="F446" s="3"/>
      <c r="G446" s="3"/>
      <c r="H446" s="3"/>
      <c r="J446" s="226"/>
      <c r="K446" s="3"/>
      <c r="L446" s="3"/>
      <c r="O446" s="227"/>
      <c r="Q446" s="94"/>
      <c r="R446" s="94"/>
      <c r="S446" s="94"/>
      <c r="T446" s="94"/>
    </row>
    <row r="447" ht="15.75" customHeight="1">
      <c r="A447" s="234"/>
      <c r="B447" s="222"/>
      <c r="C447" s="206"/>
      <c r="D447" s="207"/>
      <c r="E447" s="3"/>
      <c r="F447" s="3"/>
      <c r="G447" s="3"/>
      <c r="H447" s="3"/>
      <c r="J447" s="226"/>
      <c r="K447" s="3"/>
      <c r="L447" s="3"/>
      <c r="O447" s="227"/>
      <c r="Q447" s="94"/>
      <c r="R447" s="94"/>
      <c r="S447" s="94"/>
      <c r="T447" s="94"/>
    </row>
    <row r="448" ht="15.75" customHeight="1">
      <c r="A448" s="245"/>
      <c r="B448" s="222"/>
      <c r="C448" s="206"/>
      <c r="D448" s="207"/>
      <c r="E448" s="3"/>
      <c r="F448" s="3"/>
      <c r="G448" s="3"/>
      <c r="H448" s="3"/>
      <c r="J448" s="226"/>
      <c r="K448" s="3"/>
      <c r="L448" s="3"/>
      <c r="O448" s="227"/>
      <c r="Q448" s="94"/>
      <c r="R448" s="94"/>
      <c r="S448" s="94"/>
      <c r="T448" s="94"/>
    </row>
    <row r="449" ht="15.75" customHeight="1">
      <c r="A449" s="234"/>
      <c r="B449" s="222"/>
      <c r="C449" s="206"/>
      <c r="D449" s="207"/>
      <c r="E449" s="3"/>
      <c r="F449" s="3"/>
      <c r="G449" s="3"/>
      <c r="H449" s="3"/>
      <c r="J449" s="226"/>
      <c r="K449" s="3"/>
      <c r="L449" s="3"/>
      <c r="O449" s="227"/>
      <c r="Q449" s="94"/>
      <c r="R449" s="94"/>
      <c r="S449" s="94"/>
      <c r="T449" s="94"/>
    </row>
    <row r="450" ht="15.75" customHeight="1">
      <c r="A450" s="234"/>
      <c r="B450" s="222"/>
      <c r="C450" s="206"/>
      <c r="D450" s="207"/>
      <c r="E450" s="3"/>
      <c r="F450" s="3"/>
      <c r="G450" s="3"/>
      <c r="H450" s="3"/>
      <c r="J450" s="226"/>
      <c r="K450" s="3"/>
      <c r="L450" s="3"/>
      <c r="O450" s="227"/>
      <c r="Q450" s="94"/>
      <c r="R450" s="94"/>
      <c r="S450" s="94"/>
      <c r="T450" s="94"/>
    </row>
    <row r="451" ht="15.75" customHeight="1">
      <c r="A451" s="234"/>
      <c r="B451" s="222"/>
      <c r="C451" s="206"/>
      <c r="D451" s="207"/>
      <c r="E451" s="3"/>
      <c r="F451" s="3"/>
      <c r="G451" s="3"/>
      <c r="H451" s="3"/>
      <c r="J451" s="226"/>
      <c r="K451" s="3"/>
      <c r="L451" s="3"/>
      <c r="O451" s="227"/>
      <c r="Q451" s="94"/>
      <c r="R451" s="94"/>
      <c r="S451" s="94"/>
      <c r="T451" s="94"/>
    </row>
    <row r="452" ht="15.75" customHeight="1">
      <c r="A452" s="234"/>
      <c r="B452" s="222"/>
      <c r="C452" s="206"/>
      <c r="D452" s="207"/>
      <c r="E452" s="3"/>
      <c r="F452" s="3"/>
      <c r="G452" s="3"/>
      <c r="H452" s="3"/>
      <c r="J452" s="226"/>
      <c r="K452" s="3"/>
      <c r="L452" s="3"/>
      <c r="O452" s="227"/>
      <c r="Q452" s="94"/>
      <c r="R452" s="94"/>
      <c r="S452" s="94"/>
      <c r="T452" s="94"/>
    </row>
    <row r="453" ht="15.75" customHeight="1">
      <c r="A453" s="234"/>
      <c r="B453" s="222"/>
      <c r="C453" s="206"/>
      <c r="D453" s="207"/>
      <c r="E453" s="3"/>
      <c r="F453" s="3"/>
      <c r="G453" s="3"/>
      <c r="H453" s="3"/>
      <c r="J453" s="226"/>
      <c r="K453" s="3"/>
      <c r="L453" s="3"/>
      <c r="O453" s="227"/>
      <c r="Q453" s="94"/>
      <c r="R453" s="94"/>
      <c r="S453" s="94"/>
      <c r="T453" s="94"/>
    </row>
    <row r="454" ht="15.75" customHeight="1">
      <c r="A454" s="234"/>
      <c r="B454" s="222"/>
      <c r="C454" s="206"/>
      <c r="D454" s="207"/>
      <c r="E454" s="3"/>
      <c r="F454" s="3"/>
      <c r="G454" s="3"/>
      <c r="H454" s="3"/>
      <c r="J454" s="226"/>
      <c r="K454" s="3"/>
      <c r="L454" s="3"/>
      <c r="O454" s="227"/>
      <c r="Q454" s="94"/>
      <c r="R454" s="94"/>
      <c r="S454" s="94"/>
      <c r="T454" s="94"/>
    </row>
    <row r="455" ht="15.75" customHeight="1">
      <c r="A455" s="234"/>
      <c r="B455" s="222"/>
      <c r="C455" s="206"/>
      <c r="D455" s="207"/>
      <c r="E455" s="3"/>
      <c r="F455" s="3"/>
      <c r="G455" s="3"/>
      <c r="H455" s="3"/>
      <c r="J455" s="226"/>
      <c r="K455" s="3"/>
      <c r="L455" s="3"/>
      <c r="O455" s="227"/>
      <c r="Q455" s="94"/>
      <c r="R455" s="94"/>
      <c r="S455" s="94"/>
      <c r="T455" s="94"/>
    </row>
    <row r="456" ht="15.75" customHeight="1">
      <c r="A456" s="228"/>
      <c r="B456" s="222"/>
      <c r="C456" s="206"/>
      <c r="D456" s="207"/>
      <c r="E456" s="3"/>
      <c r="F456" s="3"/>
      <c r="G456" s="3"/>
      <c r="H456" s="3"/>
      <c r="J456" s="226"/>
      <c r="K456" s="3"/>
      <c r="L456" s="3"/>
      <c r="O456" s="227"/>
      <c r="Q456" s="94"/>
      <c r="R456" s="94"/>
      <c r="S456" s="94"/>
      <c r="T456" s="94"/>
    </row>
    <row r="457" ht="15.75" customHeight="1">
      <c r="A457" s="234"/>
      <c r="B457" s="222"/>
      <c r="C457" s="206"/>
      <c r="D457" s="207"/>
      <c r="E457" s="3"/>
      <c r="F457" s="3"/>
      <c r="G457" s="3"/>
      <c r="H457" s="3"/>
      <c r="J457" s="226"/>
      <c r="K457" s="3"/>
      <c r="L457" s="3"/>
      <c r="O457" s="227"/>
      <c r="Q457" s="94"/>
      <c r="R457" s="94"/>
      <c r="S457" s="94"/>
      <c r="T457" s="94"/>
    </row>
    <row r="458" ht="15.75" customHeight="1">
      <c r="A458" s="234"/>
      <c r="B458" s="222"/>
      <c r="C458" s="206"/>
      <c r="D458" s="207"/>
      <c r="E458" s="3"/>
      <c r="F458" s="3"/>
      <c r="G458" s="3"/>
      <c r="H458" s="3"/>
      <c r="J458" s="226"/>
      <c r="K458" s="3"/>
      <c r="L458" s="3"/>
      <c r="O458" s="227"/>
      <c r="Q458" s="94"/>
      <c r="R458" s="94"/>
      <c r="S458" s="94"/>
      <c r="T458" s="94"/>
    </row>
    <row r="459" ht="15.75" customHeight="1">
      <c r="A459" s="245"/>
      <c r="B459" s="222"/>
      <c r="C459" s="206"/>
      <c r="D459" s="207"/>
      <c r="E459" s="3"/>
      <c r="F459" s="3"/>
      <c r="G459" s="3"/>
      <c r="H459" s="3"/>
      <c r="J459" s="226"/>
      <c r="K459" s="3"/>
      <c r="L459" s="3"/>
      <c r="O459" s="227"/>
      <c r="Q459" s="94"/>
      <c r="R459" s="94"/>
      <c r="S459" s="94"/>
      <c r="T459" s="94"/>
    </row>
    <row r="460" ht="15.75" customHeight="1">
      <c r="A460" s="234"/>
      <c r="B460" s="222"/>
      <c r="C460" s="206"/>
      <c r="D460" s="207"/>
      <c r="E460" s="3"/>
      <c r="F460" s="3"/>
      <c r="G460" s="3"/>
      <c r="H460" s="3"/>
      <c r="J460" s="226"/>
      <c r="K460" s="3"/>
      <c r="L460" s="3"/>
      <c r="O460" s="227"/>
      <c r="Q460" s="94"/>
      <c r="R460" s="94"/>
      <c r="S460" s="94"/>
      <c r="T460" s="94"/>
    </row>
    <row r="461" ht="15.75" customHeight="1">
      <c r="A461" s="234"/>
      <c r="B461" s="222"/>
      <c r="C461" s="206"/>
      <c r="D461" s="207"/>
      <c r="E461" s="3"/>
      <c r="F461" s="3"/>
      <c r="G461" s="3"/>
      <c r="H461" s="3"/>
      <c r="J461" s="226"/>
      <c r="K461" s="3"/>
      <c r="L461" s="3"/>
      <c r="O461" s="227"/>
      <c r="Q461" s="94"/>
      <c r="R461" s="94"/>
      <c r="S461" s="94"/>
      <c r="T461" s="94"/>
    </row>
    <row r="462" ht="15.75" customHeight="1">
      <c r="A462" s="234"/>
      <c r="B462" s="222"/>
      <c r="C462" s="206"/>
      <c r="D462" s="207"/>
      <c r="E462" s="3"/>
      <c r="F462" s="3"/>
      <c r="G462" s="3"/>
      <c r="H462" s="3"/>
      <c r="J462" s="226"/>
      <c r="K462" s="3"/>
      <c r="L462" s="3"/>
      <c r="O462" s="227"/>
      <c r="Q462" s="94"/>
      <c r="R462" s="94"/>
      <c r="S462" s="94"/>
      <c r="T462" s="94"/>
    </row>
    <row r="463" ht="15.75" customHeight="1">
      <c r="A463" s="234"/>
      <c r="B463" s="222"/>
      <c r="C463" s="206"/>
      <c r="D463" s="207"/>
      <c r="E463" s="3"/>
      <c r="F463" s="3"/>
      <c r="G463" s="3"/>
      <c r="H463" s="3"/>
      <c r="J463" s="226"/>
      <c r="K463" s="3"/>
      <c r="L463" s="3"/>
      <c r="O463" s="227"/>
      <c r="Q463" s="94"/>
      <c r="R463" s="94"/>
      <c r="S463" s="94"/>
      <c r="T463" s="94"/>
    </row>
    <row r="464" ht="15.75" customHeight="1">
      <c r="A464" s="234"/>
      <c r="B464" s="222"/>
      <c r="C464" s="206"/>
      <c r="D464" s="207"/>
      <c r="E464" s="3"/>
      <c r="F464" s="3"/>
      <c r="G464" s="3"/>
      <c r="H464" s="3"/>
      <c r="J464" s="226"/>
      <c r="K464" s="3"/>
      <c r="L464" s="3"/>
      <c r="O464" s="227"/>
      <c r="Q464" s="94"/>
      <c r="R464" s="94"/>
      <c r="S464" s="94"/>
      <c r="T464" s="94"/>
    </row>
    <row r="465" ht="15.75" customHeight="1">
      <c r="A465" s="234"/>
      <c r="B465" s="222"/>
      <c r="C465" s="206"/>
      <c r="D465" s="207"/>
      <c r="E465" s="3"/>
      <c r="F465" s="3"/>
      <c r="G465" s="3"/>
      <c r="H465" s="3"/>
      <c r="J465" s="226"/>
      <c r="K465" s="3"/>
      <c r="L465" s="3"/>
      <c r="O465" s="227"/>
      <c r="Q465" s="94"/>
      <c r="R465" s="94"/>
      <c r="S465" s="94"/>
      <c r="T465" s="94"/>
    </row>
    <row r="466" ht="15.75" customHeight="1">
      <c r="A466" s="234"/>
      <c r="B466" s="222"/>
      <c r="C466" s="206"/>
      <c r="D466" s="207"/>
      <c r="E466" s="3"/>
      <c r="F466" s="3"/>
      <c r="G466" s="3"/>
      <c r="H466" s="3"/>
      <c r="J466" s="226"/>
      <c r="K466" s="3"/>
      <c r="L466" s="3"/>
      <c r="O466" s="227"/>
      <c r="Q466" s="94"/>
      <c r="R466" s="94"/>
      <c r="S466" s="94"/>
      <c r="T466" s="94"/>
    </row>
    <row r="467" ht="15.75" customHeight="1">
      <c r="A467" s="234"/>
      <c r="B467" s="222"/>
      <c r="C467" s="206"/>
      <c r="D467" s="207"/>
      <c r="E467" s="3"/>
      <c r="F467" s="3"/>
      <c r="G467" s="3"/>
      <c r="H467" s="3"/>
      <c r="J467" s="226"/>
      <c r="K467" s="3"/>
      <c r="L467" s="3"/>
      <c r="O467" s="227"/>
      <c r="Q467" s="94"/>
      <c r="R467" s="94"/>
      <c r="S467" s="94"/>
      <c r="T467" s="94"/>
    </row>
    <row r="468" ht="15.75" customHeight="1">
      <c r="A468" s="234"/>
      <c r="B468" s="222"/>
      <c r="C468" s="206"/>
      <c r="D468" s="207"/>
      <c r="E468" s="3"/>
      <c r="F468" s="3"/>
      <c r="G468" s="3"/>
      <c r="H468" s="3"/>
      <c r="J468" s="226"/>
      <c r="K468" s="3"/>
      <c r="L468" s="3"/>
      <c r="O468" s="227"/>
      <c r="Q468" s="94"/>
      <c r="R468" s="94"/>
      <c r="S468" s="94"/>
      <c r="T468" s="94"/>
    </row>
    <row r="469" ht="15.75" customHeight="1">
      <c r="A469" s="234"/>
      <c r="B469" s="222"/>
      <c r="C469" s="206"/>
      <c r="D469" s="207"/>
      <c r="E469" s="3"/>
      <c r="F469" s="3"/>
      <c r="G469" s="3"/>
      <c r="H469" s="3"/>
      <c r="J469" s="226"/>
      <c r="K469" s="3"/>
      <c r="L469" s="3"/>
      <c r="O469" s="227"/>
      <c r="Q469" s="94"/>
      <c r="R469" s="94"/>
      <c r="S469" s="94"/>
      <c r="T469" s="94"/>
    </row>
    <row r="470" ht="15.75" customHeight="1">
      <c r="A470" s="234"/>
      <c r="B470" s="222"/>
      <c r="C470" s="206"/>
      <c r="D470" s="207"/>
      <c r="E470" s="3"/>
      <c r="F470" s="3"/>
      <c r="G470" s="3"/>
      <c r="H470" s="3"/>
      <c r="J470" s="226"/>
      <c r="K470" s="3"/>
      <c r="L470" s="3"/>
      <c r="O470" s="227"/>
      <c r="Q470" s="94"/>
      <c r="R470" s="94"/>
      <c r="S470" s="94"/>
      <c r="T470" s="94"/>
    </row>
    <row r="471" ht="15.75" customHeight="1">
      <c r="A471" s="234"/>
      <c r="B471" s="222"/>
      <c r="C471" s="206"/>
      <c r="D471" s="207"/>
      <c r="E471" s="3"/>
      <c r="F471" s="3"/>
      <c r="G471" s="3"/>
      <c r="H471" s="3"/>
      <c r="J471" s="226"/>
      <c r="K471" s="3"/>
      <c r="L471" s="3"/>
      <c r="O471" s="227"/>
      <c r="Q471" s="94"/>
      <c r="R471" s="94"/>
      <c r="S471" s="94"/>
      <c r="T471" s="94"/>
    </row>
    <row r="472" ht="15.75" customHeight="1">
      <c r="A472" s="234"/>
      <c r="B472" s="222"/>
      <c r="C472" s="206"/>
      <c r="D472" s="207"/>
      <c r="E472" s="3"/>
      <c r="F472" s="3"/>
      <c r="G472" s="3"/>
      <c r="H472" s="3"/>
      <c r="J472" s="226"/>
      <c r="K472" s="3"/>
      <c r="L472" s="3"/>
      <c r="O472" s="227"/>
      <c r="Q472" s="94"/>
      <c r="R472" s="94"/>
      <c r="S472" s="94"/>
      <c r="T472" s="94"/>
    </row>
    <row r="473" ht="15.75" customHeight="1">
      <c r="A473" s="234"/>
      <c r="B473" s="222"/>
      <c r="C473" s="206"/>
      <c r="D473" s="207"/>
      <c r="E473" s="3"/>
      <c r="F473" s="3"/>
      <c r="G473" s="3"/>
      <c r="H473" s="3"/>
      <c r="J473" s="226"/>
      <c r="K473" s="3"/>
      <c r="L473" s="3"/>
      <c r="O473" s="227"/>
      <c r="Q473" s="94"/>
      <c r="R473" s="94"/>
      <c r="S473" s="94"/>
      <c r="T473" s="94"/>
    </row>
    <row r="474" ht="15.75" customHeight="1">
      <c r="A474" s="234"/>
      <c r="B474" s="222"/>
      <c r="C474" s="206"/>
      <c r="D474" s="207"/>
      <c r="E474" s="3"/>
      <c r="F474" s="3"/>
      <c r="G474" s="3"/>
      <c r="H474" s="3"/>
      <c r="J474" s="226"/>
      <c r="K474" s="3"/>
      <c r="L474" s="3"/>
      <c r="O474" s="227"/>
      <c r="Q474" s="94"/>
      <c r="R474" s="94"/>
      <c r="S474" s="94"/>
      <c r="T474" s="94"/>
    </row>
    <row r="475" ht="15.75" customHeight="1">
      <c r="A475" s="234"/>
      <c r="B475" s="222"/>
      <c r="C475" s="206"/>
      <c r="D475" s="207"/>
      <c r="E475" s="3"/>
      <c r="F475" s="3"/>
      <c r="G475" s="3"/>
      <c r="H475" s="3"/>
      <c r="J475" s="226"/>
      <c r="K475" s="3"/>
      <c r="L475" s="3"/>
      <c r="O475" s="227"/>
      <c r="Q475" s="94"/>
      <c r="R475" s="94"/>
      <c r="S475" s="94"/>
      <c r="T475" s="94"/>
    </row>
    <row r="476" ht="15.75" customHeight="1">
      <c r="A476" s="234"/>
      <c r="B476" s="222"/>
      <c r="C476" s="206"/>
      <c r="D476" s="207"/>
      <c r="E476" s="3"/>
      <c r="F476" s="3"/>
      <c r="G476" s="3"/>
      <c r="H476" s="3"/>
      <c r="J476" s="226"/>
      <c r="K476" s="3"/>
      <c r="L476" s="3"/>
      <c r="O476" s="227"/>
      <c r="Q476" s="94"/>
      <c r="R476" s="94"/>
      <c r="S476" s="94"/>
      <c r="T476" s="94"/>
    </row>
    <row r="477" ht="15.75" customHeight="1">
      <c r="A477" s="234"/>
      <c r="B477" s="222"/>
      <c r="C477" s="206"/>
      <c r="D477" s="207"/>
      <c r="E477" s="3"/>
      <c r="F477" s="3"/>
      <c r="G477" s="3"/>
      <c r="H477" s="3"/>
      <c r="J477" s="226"/>
      <c r="K477" s="3"/>
      <c r="L477" s="3"/>
      <c r="O477" s="227"/>
      <c r="Q477" s="94"/>
      <c r="R477" s="94"/>
      <c r="S477" s="94"/>
      <c r="T477" s="94"/>
    </row>
    <row r="478" ht="15.75" customHeight="1">
      <c r="A478" s="234"/>
      <c r="B478" s="222"/>
      <c r="C478" s="206"/>
      <c r="D478" s="207"/>
      <c r="E478" s="3"/>
      <c r="F478" s="3"/>
      <c r="G478" s="3"/>
      <c r="H478" s="3"/>
      <c r="J478" s="226"/>
      <c r="K478" s="3"/>
      <c r="L478" s="3"/>
      <c r="O478" s="227"/>
      <c r="Q478" s="94"/>
      <c r="R478" s="94"/>
      <c r="S478" s="94"/>
      <c r="T478" s="94"/>
    </row>
    <row r="479" ht="15.75" customHeight="1">
      <c r="A479" s="234"/>
      <c r="B479" s="222"/>
      <c r="C479" s="206"/>
      <c r="D479" s="207"/>
      <c r="E479" s="3"/>
      <c r="F479" s="3"/>
      <c r="G479" s="3"/>
      <c r="H479" s="3"/>
      <c r="J479" s="226"/>
      <c r="K479" s="3"/>
      <c r="L479" s="3"/>
      <c r="O479" s="227"/>
      <c r="Q479" s="94"/>
      <c r="R479" s="94"/>
      <c r="S479" s="94"/>
      <c r="T479" s="94"/>
    </row>
    <row r="480" ht="15.75" customHeight="1">
      <c r="A480" s="234"/>
      <c r="B480" s="222"/>
      <c r="C480" s="206"/>
      <c r="D480" s="207"/>
      <c r="E480" s="3"/>
      <c r="F480" s="3"/>
      <c r="G480" s="3"/>
      <c r="H480" s="3"/>
      <c r="J480" s="226"/>
      <c r="K480" s="3"/>
      <c r="L480" s="3"/>
      <c r="O480" s="227"/>
      <c r="Q480" s="94"/>
      <c r="R480" s="94"/>
      <c r="S480" s="94"/>
      <c r="T480" s="94"/>
    </row>
    <row r="481" ht="15.75" customHeight="1">
      <c r="A481" s="234"/>
      <c r="B481" s="222"/>
      <c r="C481" s="206"/>
      <c r="D481" s="207"/>
      <c r="E481" s="3"/>
      <c r="F481" s="3"/>
      <c r="G481" s="3"/>
      <c r="H481" s="3"/>
      <c r="J481" s="226"/>
      <c r="K481" s="3"/>
      <c r="L481" s="3"/>
      <c r="O481" s="227"/>
      <c r="Q481" s="94"/>
      <c r="R481" s="94"/>
      <c r="S481" s="94"/>
      <c r="T481" s="94"/>
    </row>
    <row r="482" ht="15.75" customHeight="1">
      <c r="A482" s="234"/>
      <c r="B482" s="222"/>
      <c r="C482" s="206"/>
      <c r="D482" s="207"/>
      <c r="E482" s="3"/>
      <c r="F482" s="3"/>
      <c r="G482" s="3"/>
      <c r="H482" s="3"/>
      <c r="J482" s="226"/>
      <c r="K482" s="3"/>
      <c r="L482" s="3"/>
      <c r="O482" s="227"/>
      <c r="Q482" s="94"/>
      <c r="R482" s="94"/>
      <c r="S482" s="94"/>
      <c r="T482" s="94"/>
    </row>
    <row r="483" ht="15.75" customHeight="1">
      <c r="A483" s="234"/>
      <c r="B483" s="222"/>
      <c r="C483" s="206"/>
      <c r="D483" s="207"/>
      <c r="E483" s="3"/>
      <c r="F483" s="3"/>
      <c r="G483" s="3"/>
      <c r="H483" s="3"/>
      <c r="J483" s="226"/>
      <c r="K483" s="3"/>
      <c r="L483" s="3"/>
      <c r="O483" s="227"/>
      <c r="Q483" s="94"/>
      <c r="R483" s="94"/>
      <c r="S483" s="94"/>
      <c r="T483" s="94"/>
    </row>
    <row r="484" ht="15.75" customHeight="1">
      <c r="A484" s="234"/>
      <c r="B484" s="222"/>
      <c r="C484" s="206"/>
      <c r="D484" s="207"/>
      <c r="E484" s="3"/>
      <c r="F484" s="3"/>
      <c r="G484" s="3"/>
      <c r="H484" s="3"/>
      <c r="J484" s="226"/>
      <c r="K484" s="3"/>
      <c r="L484" s="3"/>
      <c r="O484" s="227"/>
      <c r="Q484" s="94"/>
      <c r="R484" s="94"/>
      <c r="S484" s="94"/>
      <c r="T484" s="94"/>
    </row>
    <row r="485" ht="15.75" customHeight="1">
      <c r="A485" s="234"/>
      <c r="B485" s="222"/>
      <c r="C485" s="206"/>
      <c r="D485" s="207"/>
      <c r="E485" s="3"/>
      <c r="F485" s="3"/>
      <c r="G485" s="3"/>
      <c r="H485" s="3"/>
      <c r="J485" s="226"/>
      <c r="K485" s="3"/>
      <c r="L485" s="3"/>
      <c r="O485" s="227"/>
      <c r="Q485" s="94"/>
      <c r="R485" s="94"/>
      <c r="S485" s="94"/>
      <c r="T485" s="94"/>
    </row>
    <row r="486" ht="15.75" customHeight="1">
      <c r="A486" s="234"/>
      <c r="B486" s="222"/>
      <c r="C486" s="206"/>
      <c r="D486" s="207"/>
      <c r="E486" s="3"/>
      <c r="F486" s="3"/>
      <c r="G486" s="3"/>
      <c r="H486" s="3"/>
      <c r="J486" s="226"/>
      <c r="K486" s="3"/>
      <c r="L486" s="3"/>
      <c r="O486" s="227"/>
      <c r="Q486" s="94"/>
      <c r="R486" s="94"/>
      <c r="S486" s="94"/>
      <c r="T486" s="94"/>
    </row>
    <row r="487" ht="15.75" customHeight="1">
      <c r="A487" s="234"/>
      <c r="B487" s="222"/>
      <c r="C487" s="206"/>
      <c r="D487" s="207"/>
      <c r="E487" s="3"/>
      <c r="F487" s="3"/>
      <c r="G487" s="3"/>
      <c r="H487" s="3"/>
      <c r="J487" s="226"/>
      <c r="K487" s="3"/>
      <c r="L487" s="3"/>
      <c r="O487" s="227"/>
      <c r="Q487" s="94"/>
      <c r="R487" s="94"/>
      <c r="S487" s="94"/>
      <c r="T487" s="94"/>
    </row>
    <row r="488" ht="15.75" customHeight="1">
      <c r="A488" s="234"/>
      <c r="B488" s="222"/>
      <c r="C488" s="206"/>
      <c r="D488" s="207"/>
      <c r="E488" s="3"/>
      <c r="F488" s="3"/>
      <c r="G488" s="3"/>
      <c r="H488" s="3"/>
      <c r="J488" s="226"/>
      <c r="K488" s="3"/>
      <c r="L488" s="3"/>
      <c r="O488" s="227"/>
      <c r="Q488" s="94"/>
      <c r="R488" s="94"/>
      <c r="S488" s="94"/>
      <c r="T488" s="94"/>
    </row>
    <row r="489" ht="15.75" customHeight="1">
      <c r="A489" s="234"/>
      <c r="B489" s="222"/>
      <c r="C489" s="206"/>
      <c r="D489" s="207"/>
      <c r="E489" s="3"/>
      <c r="F489" s="3"/>
      <c r="G489" s="3"/>
      <c r="H489" s="3"/>
      <c r="J489" s="226"/>
      <c r="K489" s="3"/>
      <c r="L489" s="3"/>
      <c r="O489" s="227"/>
      <c r="Q489" s="94"/>
      <c r="R489" s="94"/>
      <c r="S489" s="94"/>
      <c r="T489" s="94"/>
    </row>
    <row r="490" ht="15.75" customHeight="1">
      <c r="A490" s="234"/>
      <c r="B490" s="222"/>
      <c r="C490" s="206"/>
      <c r="D490" s="207"/>
      <c r="E490" s="3"/>
      <c r="F490" s="3"/>
      <c r="G490" s="3"/>
      <c r="H490" s="3"/>
      <c r="J490" s="226"/>
      <c r="K490" s="3"/>
      <c r="L490" s="3"/>
      <c r="O490" s="227"/>
      <c r="Q490" s="94"/>
      <c r="R490" s="94"/>
      <c r="S490" s="94"/>
      <c r="T490" s="94"/>
    </row>
    <row r="491" ht="15.75" customHeight="1">
      <c r="A491" s="234"/>
      <c r="B491" s="222"/>
      <c r="C491" s="206"/>
      <c r="D491" s="207"/>
      <c r="E491" s="3"/>
      <c r="F491" s="3"/>
      <c r="G491" s="3"/>
      <c r="H491" s="3"/>
      <c r="J491" s="226"/>
      <c r="K491" s="3"/>
      <c r="L491" s="3"/>
      <c r="O491" s="227"/>
      <c r="Q491" s="94"/>
      <c r="R491" s="94"/>
      <c r="S491" s="94"/>
      <c r="T491" s="94"/>
    </row>
    <row r="492" ht="15.75" customHeight="1">
      <c r="A492" s="234"/>
      <c r="B492" s="222"/>
      <c r="C492" s="206"/>
      <c r="D492" s="207"/>
      <c r="E492" s="3"/>
      <c r="F492" s="3"/>
      <c r="G492" s="3"/>
      <c r="H492" s="3"/>
      <c r="J492" s="226"/>
      <c r="K492" s="3"/>
      <c r="L492" s="3"/>
      <c r="O492" s="227"/>
      <c r="Q492" s="94"/>
      <c r="R492" s="94"/>
      <c r="S492" s="94"/>
      <c r="T492" s="94"/>
    </row>
    <row r="493" ht="15.75" customHeight="1">
      <c r="A493" s="234"/>
      <c r="B493" s="222"/>
      <c r="C493" s="206"/>
      <c r="D493" s="207"/>
      <c r="E493" s="3"/>
      <c r="F493" s="3"/>
      <c r="G493" s="3"/>
      <c r="H493" s="3"/>
      <c r="J493" s="226"/>
      <c r="K493" s="3"/>
      <c r="L493" s="3"/>
      <c r="O493" s="227"/>
      <c r="Q493" s="94"/>
      <c r="R493" s="94"/>
      <c r="S493" s="94"/>
      <c r="T493" s="94"/>
    </row>
    <row r="494" ht="15.75" customHeight="1">
      <c r="A494" s="234"/>
      <c r="B494" s="222"/>
      <c r="C494" s="206"/>
      <c r="D494" s="207"/>
      <c r="E494" s="3"/>
      <c r="F494" s="3"/>
      <c r="G494" s="3"/>
      <c r="H494" s="3"/>
      <c r="J494" s="226"/>
      <c r="K494" s="3"/>
      <c r="L494" s="3"/>
      <c r="O494" s="227"/>
      <c r="Q494" s="94"/>
      <c r="R494" s="94"/>
      <c r="S494" s="94"/>
      <c r="T494" s="94"/>
    </row>
    <row r="495" ht="15.75" customHeight="1">
      <c r="A495" s="234"/>
      <c r="B495" s="222"/>
      <c r="C495" s="206"/>
      <c r="D495" s="207"/>
      <c r="E495" s="3"/>
      <c r="F495" s="3"/>
      <c r="G495" s="3"/>
      <c r="H495" s="3"/>
      <c r="J495" s="226"/>
      <c r="K495" s="3"/>
      <c r="L495" s="3"/>
      <c r="O495" s="227"/>
      <c r="Q495" s="94"/>
      <c r="R495" s="94"/>
      <c r="S495" s="94"/>
      <c r="T495" s="94"/>
    </row>
    <row r="496" ht="15.75" customHeight="1">
      <c r="A496" s="234"/>
      <c r="B496" s="222"/>
      <c r="C496" s="206"/>
      <c r="D496" s="207"/>
      <c r="E496" s="3"/>
      <c r="F496" s="3"/>
      <c r="G496" s="3"/>
      <c r="H496" s="3"/>
      <c r="J496" s="226"/>
      <c r="K496" s="3"/>
      <c r="L496" s="3"/>
      <c r="O496" s="227"/>
      <c r="Q496" s="94"/>
      <c r="R496" s="94"/>
      <c r="S496" s="94"/>
      <c r="T496" s="94"/>
    </row>
    <row r="497" ht="15.75" customHeight="1">
      <c r="A497" s="234"/>
      <c r="B497" s="222"/>
      <c r="C497" s="206"/>
      <c r="D497" s="207"/>
      <c r="E497" s="3"/>
      <c r="F497" s="3"/>
      <c r="G497" s="3"/>
      <c r="H497" s="3"/>
      <c r="J497" s="226"/>
      <c r="K497" s="3"/>
      <c r="L497" s="3"/>
      <c r="O497" s="227"/>
      <c r="Q497" s="94"/>
      <c r="R497" s="94"/>
      <c r="S497" s="94"/>
      <c r="T497" s="94"/>
    </row>
    <row r="498" ht="15.75" customHeight="1">
      <c r="A498" s="234"/>
      <c r="B498" s="222"/>
      <c r="C498" s="206"/>
      <c r="D498" s="207"/>
      <c r="E498" s="3"/>
      <c r="F498" s="3"/>
      <c r="G498" s="3"/>
      <c r="H498" s="3"/>
      <c r="J498" s="226"/>
      <c r="K498" s="3"/>
      <c r="L498" s="3"/>
      <c r="O498" s="227"/>
      <c r="Q498" s="94"/>
      <c r="R498" s="94"/>
      <c r="S498" s="94"/>
      <c r="T498" s="94"/>
    </row>
    <row r="499" ht="15.75" customHeight="1">
      <c r="A499" s="234"/>
      <c r="B499" s="222"/>
      <c r="C499" s="206"/>
      <c r="D499" s="207"/>
      <c r="E499" s="3"/>
      <c r="F499" s="3"/>
      <c r="G499" s="3"/>
      <c r="H499" s="3"/>
      <c r="J499" s="226"/>
      <c r="K499" s="3"/>
      <c r="L499" s="3"/>
      <c r="O499" s="227"/>
      <c r="Q499" s="94"/>
      <c r="R499" s="94"/>
      <c r="S499" s="94"/>
      <c r="T499" s="94"/>
    </row>
    <row r="500" ht="15.75" customHeight="1">
      <c r="A500" s="234"/>
      <c r="B500" s="222"/>
      <c r="C500" s="206"/>
      <c r="D500" s="207"/>
      <c r="E500" s="3"/>
      <c r="F500" s="3"/>
      <c r="G500" s="3"/>
      <c r="H500" s="3"/>
      <c r="J500" s="226"/>
      <c r="K500" s="3"/>
      <c r="L500" s="3"/>
      <c r="O500" s="227"/>
      <c r="Q500" s="94"/>
      <c r="R500" s="94"/>
      <c r="S500" s="94"/>
      <c r="T500" s="94"/>
    </row>
    <row r="501" ht="15.75" customHeight="1">
      <c r="A501" s="234"/>
      <c r="B501" s="222"/>
      <c r="C501" s="206"/>
      <c r="D501" s="207"/>
      <c r="E501" s="3"/>
      <c r="F501" s="3"/>
      <c r="G501" s="3"/>
      <c r="H501" s="3"/>
      <c r="J501" s="226"/>
      <c r="K501" s="3"/>
      <c r="L501" s="3"/>
      <c r="O501" s="227"/>
      <c r="Q501" s="94"/>
      <c r="R501" s="94"/>
      <c r="S501" s="94"/>
      <c r="T501" s="94"/>
    </row>
    <row r="502" ht="15.75" customHeight="1">
      <c r="A502" s="234"/>
      <c r="B502" s="222"/>
      <c r="C502" s="206"/>
      <c r="D502" s="207"/>
      <c r="E502" s="3"/>
      <c r="F502" s="3"/>
      <c r="G502" s="3"/>
      <c r="H502" s="3"/>
      <c r="J502" s="226"/>
      <c r="K502" s="3"/>
      <c r="L502" s="3"/>
      <c r="O502" s="227"/>
      <c r="Q502" s="94"/>
      <c r="R502" s="94"/>
      <c r="S502" s="94"/>
      <c r="T502" s="94"/>
    </row>
    <row r="503" ht="15.75" customHeight="1">
      <c r="A503" s="234"/>
      <c r="B503" s="222"/>
      <c r="C503" s="206"/>
      <c r="D503" s="207"/>
      <c r="E503" s="3"/>
      <c r="F503" s="3"/>
      <c r="G503" s="3"/>
      <c r="H503" s="3"/>
      <c r="J503" s="226"/>
      <c r="K503" s="3"/>
      <c r="L503" s="3"/>
      <c r="O503" s="227"/>
      <c r="Q503" s="94"/>
      <c r="R503" s="94"/>
      <c r="S503" s="94"/>
      <c r="T503" s="94"/>
    </row>
    <row r="504" ht="15.75" customHeight="1">
      <c r="A504" s="234"/>
      <c r="B504" s="222"/>
      <c r="C504" s="206"/>
      <c r="D504" s="207"/>
      <c r="E504" s="3"/>
      <c r="F504" s="3"/>
      <c r="G504" s="3"/>
      <c r="H504" s="3"/>
      <c r="J504" s="226"/>
      <c r="K504" s="3"/>
      <c r="L504" s="3"/>
      <c r="O504" s="227"/>
      <c r="Q504" s="94"/>
      <c r="R504" s="94"/>
      <c r="S504" s="94"/>
      <c r="T504" s="94"/>
    </row>
    <row r="505" ht="15.75" customHeight="1">
      <c r="A505" s="234"/>
      <c r="B505" s="222"/>
      <c r="C505" s="206"/>
      <c r="D505" s="207"/>
      <c r="E505" s="3"/>
      <c r="F505" s="3"/>
      <c r="G505" s="3"/>
      <c r="H505" s="3"/>
      <c r="J505" s="226"/>
      <c r="K505" s="3"/>
      <c r="L505" s="3"/>
      <c r="O505" s="227"/>
      <c r="Q505" s="94"/>
      <c r="R505" s="94"/>
      <c r="S505" s="94"/>
      <c r="T505" s="94"/>
    </row>
    <row r="506" ht="15.75" customHeight="1">
      <c r="A506" s="234"/>
      <c r="B506" s="222"/>
      <c r="C506" s="206"/>
      <c r="D506" s="207"/>
      <c r="E506" s="3"/>
      <c r="F506" s="3"/>
      <c r="G506" s="3"/>
      <c r="H506" s="3"/>
      <c r="J506" s="226"/>
      <c r="K506" s="3"/>
      <c r="L506" s="3"/>
      <c r="O506" s="227"/>
      <c r="Q506" s="94"/>
      <c r="R506" s="94"/>
      <c r="S506" s="94"/>
      <c r="T506" s="94"/>
    </row>
    <row r="507" ht="15.75" customHeight="1">
      <c r="A507" s="234"/>
      <c r="B507" s="222"/>
      <c r="C507" s="206"/>
      <c r="D507" s="207"/>
      <c r="E507" s="3"/>
      <c r="F507" s="3"/>
      <c r="G507" s="3"/>
      <c r="H507" s="3"/>
      <c r="J507" s="226"/>
      <c r="K507" s="3"/>
      <c r="L507" s="3"/>
      <c r="O507" s="227"/>
      <c r="Q507" s="94"/>
      <c r="R507" s="94"/>
      <c r="S507" s="94"/>
      <c r="T507" s="94"/>
    </row>
    <row r="508" ht="15.75" customHeight="1">
      <c r="A508" s="234"/>
      <c r="B508" s="222"/>
      <c r="C508" s="206"/>
      <c r="D508" s="207"/>
      <c r="E508" s="3"/>
      <c r="F508" s="3"/>
      <c r="G508" s="3"/>
      <c r="H508" s="3"/>
      <c r="J508" s="226"/>
      <c r="K508" s="3"/>
      <c r="L508" s="3"/>
      <c r="O508" s="227"/>
      <c r="Q508" s="94"/>
      <c r="R508" s="94"/>
      <c r="S508" s="94"/>
      <c r="T508" s="94"/>
    </row>
    <row r="509" ht="15.75" customHeight="1">
      <c r="A509" s="234"/>
      <c r="B509" s="222"/>
      <c r="C509" s="206"/>
      <c r="D509" s="207"/>
      <c r="E509" s="3"/>
      <c r="F509" s="3"/>
      <c r="G509" s="3"/>
      <c r="H509" s="3"/>
      <c r="J509" s="226"/>
      <c r="K509" s="3"/>
      <c r="L509" s="3"/>
      <c r="O509" s="227"/>
      <c r="Q509" s="94"/>
      <c r="R509" s="94"/>
      <c r="S509" s="94"/>
      <c r="T509" s="94"/>
    </row>
    <row r="510" ht="15.75" customHeight="1">
      <c r="A510" s="234"/>
      <c r="B510" s="222"/>
      <c r="C510" s="206"/>
      <c r="D510" s="207"/>
      <c r="E510" s="3"/>
      <c r="F510" s="3"/>
      <c r="G510" s="3"/>
      <c r="H510" s="3"/>
      <c r="J510" s="226"/>
      <c r="K510" s="3"/>
      <c r="L510" s="3"/>
      <c r="O510" s="227"/>
      <c r="Q510" s="94"/>
      <c r="R510" s="94"/>
      <c r="S510" s="94"/>
      <c r="T510" s="94"/>
    </row>
    <row r="511" ht="15.75" customHeight="1">
      <c r="A511" s="234"/>
      <c r="B511" s="222"/>
      <c r="C511" s="206"/>
      <c r="D511" s="207"/>
      <c r="E511" s="3"/>
      <c r="F511" s="3"/>
      <c r="G511" s="3"/>
      <c r="H511" s="3"/>
      <c r="J511" s="226"/>
      <c r="K511" s="3"/>
      <c r="L511" s="3"/>
      <c r="O511" s="227"/>
      <c r="Q511" s="94"/>
      <c r="R511" s="94"/>
      <c r="S511" s="94"/>
      <c r="T511" s="94"/>
    </row>
    <row r="512" ht="15.75" customHeight="1">
      <c r="A512" s="234"/>
      <c r="B512" s="222"/>
      <c r="C512" s="206"/>
      <c r="D512" s="207"/>
      <c r="E512" s="3"/>
      <c r="F512" s="3"/>
      <c r="G512" s="3"/>
      <c r="H512" s="3"/>
      <c r="J512" s="226"/>
      <c r="K512" s="3"/>
      <c r="L512" s="3"/>
      <c r="O512" s="227"/>
      <c r="Q512" s="94"/>
      <c r="R512" s="94"/>
      <c r="S512" s="94"/>
      <c r="T512" s="94"/>
    </row>
    <row r="513" ht="15.75" customHeight="1">
      <c r="A513" s="234"/>
      <c r="B513" s="222"/>
      <c r="C513" s="206"/>
      <c r="D513" s="207"/>
      <c r="E513" s="3"/>
      <c r="F513" s="3"/>
      <c r="G513" s="3"/>
      <c r="H513" s="3"/>
      <c r="J513" s="226"/>
      <c r="K513" s="3"/>
      <c r="L513" s="3"/>
      <c r="O513" s="227"/>
      <c r="Q513" s="94"/>
      <c r="R513" s="94"/>
      <c r="S513" s="94"/>
      <c r="T513" s="94"/>
    </row>
    <row r="514" ht="15.75" customHeight="1">
      <c r="A514" s="234"/>
      <c r="B514" s="222"/>
      <c r="C514" s="206"/>
      <c r="D514" s="207"/>
      <c r="E514" s="3"/>
      <c r="F514" s="3"/>
      <c r="G514" s="3"/>
      <c r="H514" s="3"/>
      <c r="J514" s="226"/>
      <c r="K514" s="3"/>
      <c r="L514" s="3"/>
      <c r="O514" s="227"/>
      <c r="Q514" s="94"/>
      <c r="R514" s="94"/>
      <c r="S514" s="94"/>
      <c r="T514" s="94"/>
    </row>
    <row r="515" ht="15.75" customHeight="1">
      <c r="A515" s="234"/>
      <c r="B515" s="222"/>
      <c r="C515" s="206"/>
      <c r="D515" s="207"/>
      <c r="E515" s="3"/>
      <c r="F515" s="3"/>
      <c r="G515" s="3"/>
      <c r="H515" s="3"/>
      <c r="J515" s="226"/>
      <c r="K515" s="3"/>
      <c r="L515" s="3"/>
      <c r="O515" s="227"/>
      <c r="Q515" s="94"/>
      <c r="R515" s="94"/>
      <c r="S515" s="94"/>
      <c r="T515" s="94"/>
    </row>
    <row r="516" ht="15.75" customHeight="1">
      <c r="A516" s="234"/>
      <c r="B516" s="222"/>
      <c r="C516" s="206"/>
      <c r="D516" s="207"/>
      <c r="E516" s="3"/>
      <c r="F516" s="3"/>
      <c r="G516" s="3"/>
      <c r="H516" s="3"/>
      <c r="J516" s="226"/>
      <c r="K516" s="3"/>
      <c r="L516" s="3"/>
      <c r="O516" s="227"/>
      <c r="Q516" s="94"/>
      <c r="R516" s="94"/>
      <c r="S516" s="94"/>
      <c r="T516" s="94"/>
    </row>
    <row r="517" ht="15.75" customHeight="1">
      <c r="A517" s="234"/>
      <c r="B517" s="222"/>
      <c r="C517" s="206"/>
      <c r="D517" s="207"/>
      <c r="E517" s="3"/>
      <c r="F517" s="3"/>
      <c r="G517" s="3"/>
      <c r="H517" s="3"/>
      <c r="J517" s="226"/>
      <c r="K517" s="3"/>
      <c r="L517" s="3"/>
      <c r="O517" s="227"/>
      <c r="Q517" s="94"/>
      <c r="R517" s="94"/>
      <c r="S517" s="94"/>
      <c r="T517" s="94"/>
    </row>
    <row r="518" ht="15.75" customHeight="1">
      <c r="A518" s="234"/>
      <c r="B518" s="222"/>
      <c r="C518" s="206"/>
      <c r="D518" s="207"/>
      <c r="E518" s="3"/>
      <c r="F518" s="3"/>
      <c r="G518" s="3"/>
      <c r="H518" s="3"/>
      <c r="J518" s="226"/>
      <c r="K518" s="3"/>
      <c r="L518" s="3"/>
      <c r="O518" s="227"/>
      <c r="Q518" s="94"/>
      <c r="R518" s="94"/>
      <c r="S518" s="94"/>
      <c r="T518" s="94"/>
    </row>
    <row r="519" ht="15.75" customHeight="1">
      <c r="A519" s="234"/>
      <c r="B519" s="222"/>
      <c r="C519" s="206"/>
      <c r="D519" s="207"/>
      <c r="E519" s="3"/>
      <c r="F519" s="3"/>
      <c r="G519" s="3"/>
      <c r="H519" s="3"/>
      <c r="J519" s="226"/>
      <c r="K519" s="3"/>
      <c r="L519" s="3"/>
      <c r="O519" s="227"/>
      <c r="Q519" s="94"/>
      <c r="R519" s="94"/>
      <c r="S519" s="94"/>
      <c r="T519" s="94"/>
    </row>
    <row r="520" ht="15.75" customHeight="1">
      <c r="A520" s="234"/>
      <c r="B520" s="222"/>
      <c r="C520" s="206"/>
      <c r="D520" s="207"/>
      <c r="E520" s="3"/>
      <c r="F520" s="3"/>
      <c r="G520" s="3"/>
      <c r="H520" s="3"/>
      <c r="J520" s="226"/>
      <c r="K520" s="3"/>
      <c r="L520" s="3"/>
      <c r="O520" s="227"/>
      <c r="Q520" s="94"/>
      <c r="R520" s="94"/>
      <c r="S520" s="94"/>
      <c r="T520" s="94"/>
    </row>
    <row r="521" ht="15.75" customHeight="1">
      <c r="A521" s="234"/>
      <c r="B521" s="222"/>
      <c r="C521" s="206"/>
      <c r="D521" s="207"/>
      <c r="E521" s="3"/>
      <c r="F521" s="3"/>
      <c r="G521" s="3"/>
      <c r="H521" s="3"/>
      <c r="J521" s="226"/>
      <c r="K521" s="3"/>
      <c r="L521" s="3"/>
      <c r="O521" s="227"/>
      <c r="Q521" s="94"/>
      <c r="R521" s="94"/>
      <c r="S521" s="94"/>
      <c r="T521" s="94"/>
    </row>
    <row r="522" ht="15.75" customHeight="1">
      <c r="A522" s="234"/>
      <c r="B522" s="222"/>
      <c r="C522" s="206"/>
      <c r="D522" s="207"/>
      <c r="E522" s="3"/>
      <c r="F522" s="3"/>
      <c r="G522" s="3"/>
      <c r="H522" s="3"/>
      <c r="J522" s="226"/>
      <c r="K522" s="3"/>
      <c r="L522" s="3"/>
      <c r="O522" s="227"/>
      <c r="Q522" s="94"/>
      <c r="R522" s="94"/>
      <c r="S522" s="94"/>
      <c r="T522" s="94"/>
    </row>
    <row r="523" ht="15.75" customHeight="1">
      <c r="A523" s="234"/>
      <c r="B523" s="222"/>
      <c r="C523" s="206"/>
      <c r="D523" s="207"/>
      <c r="E523" s="3"/>
      <c r="F523" s="3"/>
      <c r="G523" s="3"/>
      <c r="H523" s="3"/>
      <c r="J523" s="226"/>
      <c r="K523" s="3"/>
      <c r="L523" s="3"/>
      <c r="O523" s="227"/>
      <c r="Q523" s="94"/>
      <c r="R523" s="94"/>
      <c r="S523" s="94"/>
      <c r="T523" s="94"/>
    </row>
    <row r="524" ht="15.75" customHeight="1">
      <c r="A524" s="234"/>
      <c r="B524" s="222"/>
      <c r="C524" s="206"/>
      <c r="D524" s="207"/>
      <c r="E524" s="3"/>
      <c r="F524" s="3"/>
      <c r="G524" s="3"/>
      <c r="H524" s="3"/>
      <c r="J524" s="226"/>
      <c r="K524" s="3"/>
      <c r="L524" s="3"/>
      <c r="O524" s="227"/>
      <c r="Q524" s="94"/>
      <c r="R524" s="94"/>
      <c r="S524" s="94"/>
      <c r="T524" s="94"/>
    </row>
    <row r="525" ht="15.75" customHeight="1">
      <c r="A525" s="234"/>
      <c r="B525" s="222"/>
      <c r="C525" s="206"/>
      <c r="D525" s="207"/>
      <c r="E525" s="3"/>
      <c r="F525" s="3"/>
      <c r="G525" s="3"/>
      <c r="H525" s="3"/>
      <c r="J525" s="226"/>
      <c r="K525" s="3"/>
      <c r="L525" s="3"/>
      <c r="O525" s="227"/>
      <c r="Q525" s="94"/>
      <c r="R525" s="94"/>
      <c r="S525" s="94"/>
      <c r="T525" s="94"/>
    </row>
    <row r="526" ht="15.75" customHeight="1">
      <c r="A526" s="234"/>
      <c r="B526" s="222"/>
      <c r="C526" s="206"/>
      <c r="D526" s="207"/>
      <c r="E526" s="3"/>
      <c r="F526" s="3"/>
      <c r="G526" s="3"/>
      <c r="H526" s="3"/>
      <c r="J526" s="226"/>
      <c r="K526" s="3"/>
      <c r="L526" s="3"/>
      <c r="O526" s="227"/>
      <c r="Q526" s="94"/>
      <c r="R526" s="94"/>
      <c r="S526" s="94"/>
      <c r="T526" s="94"/>
    </row>
    <row r="527" ht="15.75" customHeight="1">
      <c r="A527" s="234"/>
      <c r="B527" s="222"/>
      <c r="C527" s="206"/>
      <c r="D527" s="207"/>
      <c r="E527" s="3"/>
      <c r="F527" s="3"/>
      <c r="G527" s="3"/>
      <c r="H527" s="3"/>
      <c r="J527" s="226"/>
      <c r="K527" s="3"/>
      <c r="L527" s="3"/>
      <c r="O527" s="227"/>
      <c r="Q527" s="94"/>
      <c r="R527" s="94"/>
      <c r="S527" s="94"/>
      <c r="T527" s="94"/>
    </row>
    <row r="528" ht="15.75" customHeight="1">
      <c r="A528" s="234"/>
      <c r="B528" s="222"/>
      <c r="C528" s="206"/>
      <c r="D528" s="207"/>
      <c r="E528" s="3"/>
      <c r="F528" s="3"/>
      <c r="G528" s="3"/>
      <c r="H528" s="3"/>
      <c r="J528" s="226"/>
      <c r="K528" s="3"/>
      <c r="L528" s="3"/>
      <c r="O528" s="227"/>
      <c r="Q528" s="94"/>
      <c r="R528" s="94"/>
      <c r="S528" s="94"/>
      <c r="T528" s="94"/>
    </row>
    <row r="529" ht="15.75" customHeight="1">
      <c r="A529" s="234"/>
      <c r="B529" s="222"/>
      <c r="C529" s="206"/>
      <c r="D529" s="207"/>
      <c r="E529" s="3"/>
      <c r="F529" s="3"/>
      <c r="G529" s="3"/>
      <c r="H529" s="3"/>
      <c r="J529" s="226"/>
      <c r="K529" s="3"/>
      <c r="L529" s="3"/>
      <c r="O529" s="227"/>
      <c r="Q529" s="94"/>
      <c r="R529" s="94"/>
      <c r="S529" s="94"/>
      <c r="T529" s="94"/>
    </row>
    <row r="530" ht="15.75" customHeight="1">
      <c r="A530" s="234"/>
      <c r="B530" s="222"/>
      <c r="C530" s="206"/>
      <c r="D530" s="207"/>
      <c r="E530" s="3"/>
      <c r="F530" s="3"/>
      <c r="G530" s="3"/>
      <c r="H530" s="3"/>
      <c r="J530" s="226"/>
      <c r="K530" s="3"/>
      <c r="L530" s="3"/>
      <c r="O530" s="227"/>
      <c r="Q530" s="94"/>
      <c r="R530" s="94"/>
      <c r="S530" s="94"/>
      <c r="T530" s="94"/>
    </row>
    <row r="531" ht="15.75" customHeight="1">
      <c r="A531" s="234"/>
      <c r="B531" s="222"/>
      <c r="C531" s="206"/>
      <c r="D531" s="207"/>
      <c r="E531" s="3"/>
      <c r="F531" s="3"/>
      <c r="G531" s="3"/>
      <c r="H531" s="3"/>
      <c r="J531" s="226"/>
      <c r="K531" s="3"/>
      <c r="L531" s="3"/>
      <c r="O531" s="227"/>
      <c r="Q531" s="94"/>
      <c r="R531" s="94"/>
      <c r="S531" s="94"/>
      <c r="T531" s="94"/>
    </row>
    <row r="532" ht="15.75" customHeight="1">
      <c r="A532" s="234"/>
      <c r="B532" s="222"/>
      <c r="C532" s="206"/>
      <c r="D532" s="207"/>
      <c r="E532" s="3"/>
      <c r="F532" s="3"/>
      <c r="G532" s="3"/>
      <c r="H532" s="3"/>
      <c r="J532" s="226"/>
      <c r="K532" s="3"/>
      <c r="L532" s="3"/>
      <c r="O532" s="227"/>
      <c r="Q532" s="94"/>
      <c r="R532" s="94"/>
      <c r="S532" s="94"/>
      <c r="T532" s="94"/>
    </row>
    <row r="533" ht="15.75" customHeight="1">
      <c r="A533" s="234"/>
      <c r="B533" s="222"/>
      <c r="C533" s="206"/>
      <c r="D533" s="207"/>
      <c r="E533" s="3"/>
      <c r="F533" s="3"/>
      <c r="G533" s="3"/>
      <c r="H533" s="3"/>
      <c r="J533" s="226"/>
      <c r="K533" s="3"/>
      <c r="L533" s="3"/>
      <c r="O533" s="227"/>
      <c r="Q533" s="94"/>
      <c r="R533" s="94"/>
      <c r="S533" s="94"/>
      <c r="T533" s="94"/>
    </row>
    <row r="534" ht="15.75" customHeight="1">
      <c r="A534" s="234"/>
      <c r="B534" s="222"/>
      <c r="C534" s="206"/>
      <c r="D534" s="207"/>
      <c r="E534" s="3"/>
      <c r="F534" s="3"/>
      <c r="G534" s="3"/>
      <c r="H534" s="3"/>
      <c r="J534" s="226"/>
      <c r="K534" s="3"/>
      <c r="L534" s="3"/>
      <c r="O534" s="227"/>
      <c r="Q534" s="94"/>
      <c r="R534" s="94"/>
      <c r="S534" s="94"/>
      <c r="T534" s="94"/>
    </row>
    <row r="535" ht="15.75" customHeight="1">
      <c r="A535" s="234"/>
      <c r="B535" s="222"/>
      <c r="C535" s="206"/>
      <c r="D535" s="207"/>
      <c r="E535" s="3"/>
      <c r="F535" s="3"/>
      <c r="G535" s="3"/>
      <c r="H535" s="3"/>
      <c r="J535" s="226"/>
      <c r="K535" s="3"/>
      <c r="L535" s="3"/>
      <c r="O535" s="227"/>
      <c r="Q535" s="94"/>
      <c r="R535" s="94"/>
      <c r="S535" s="94"/>
      <c r="T535" s="94"/>
    </row>
    <row r="536" ht="15.75" customHeight="1">
      <c r="A536" s="234"/>
      <c r="B536" s="222"/>
      <c r="C536" s="206"/>
      <c r="D536" s="207"/>
      <c r="E536" s="3"/>
      <c r="F536" s="3"/>
      <c r="G536" s="3"/>
      <c r="H536" s="3"/>
      <c r="J536" s="226"/>
      <c r="K536" s="3"/>
      <c r="L536" s="3"/>
      <c r="O536" s="227"/>
      <c r="Q536" s="94"/>
      <c r="R536" s="94"/>
      <c r="S536" s="94"/>
      <c r="T536" s="94"/>
    </row>
    <row r="537" ht="15.75" customHeight="1">
      <c r="A537" s="234"/>
      <c r="B537" s="222"/>
      <c r="C537" s="206"/>
      <c r="D537" s="207"/>
      <c r="E537" s="3"/>
      <c r="F537" s="3"/>
      <c r="G537" s="3"/>
      <c r="H537" s="3"/>
      <c r="J537" s="226"/>
      <c r="K537" s="3"/>
      <c r="L537" s="3"/>
      <c r="O537" s="227"/>
      <c r="Q537" s="94"/>
      <c r="R537" s="94"/>
      <c r="S537" s="94"/>
      <c r="T537" s="94"/>
    </row>
    <row r="538" ht="15.75" customHeight="1">
      <c r="A538" s="234"/>
      <c r="B538" s="222"/>
      <c r="C538" s="206"/>
      <c r="D538" s="207"/>
      <c r="E538" s="3"/>
      <c r="F538" s="3"/>
      <c r="G538" s="3"/>
      <c r="H538" s="3"/>
      <c r="J538" s="226"/>
      <c r="K538" s="3"/>
      <c r="L538" s="3"/>
      <c r="O538" s="227"/>
      <c r="Q538" s="94"/>
      <c r="R538" s="94"/>
      <c r="S538" s="94"/>
      <c r="T538" s="94"/>
    </row>
    <row r="539" ht="15.75" customHeight="1">
      <c r="A539" s="234"/>
      <c r="B539" s="222"/>
      <c r="C539" s="206"/>
      <c r="D539" s="207"/>
      <c r="E539" s="3"/>
      <c r="F539" s="3"/>
      <c r="G539" s="3"/>
      <c r="H539" s="3"/>
      <c r="J539" s="226"/>
      <c r="K539" s="3"/>
      <c r="L539" s="3"/>
      <c r="O539" s="227"/>
      <c r="Q539" s="94"/>
      <c r="R539" s="94"/>
      <c r="S539" s="94"/>
      <c r="T539" s="94"/>
    </row>
    <row r="540" ht="15.75" customHeight="1">
      <c r="A540" s="234"/>
      <c r="B540" s="222"/>
      <c r="C540" s="206"/>
      <c r="D540" s="207"/>
      <c r="E540" s="3"/>
      <c r="F540" s="3"/>
      <c r="G540" s="3"/>
      <c r="H540" s="3"/>
      <c r="J540" s="226"/>
      <c r="K540" s="3"/>
      <c r="L540" s="3"/>
      <c r="O540" s="227"/>
      <c r="Q540" s="94"/>
      <c r="R540" s="94"/>
      <c r="S540" s="94"/>
      <c r="T540" s="94"/>
    </row>
    <row r="541" ht="15.75" customHeight="1">
      <c r="A541" s="234"/>
      <c r="B541" s="222"/>
      <c r="C541" s="206"/>
      <c r="D541" s="207"/>
      <c r="E541" s="3"/>
      <c r="F541" s="3"/>
      <c r="G541" s="3"/>
      <c r="H541" s="3"/>
      <c r="J541" s="226"/>
      <c r="K541" s="3"/>
      <c r="L541" s="3"/>
      <c r="O541" s="227"/>
      <c r="Q541" s="94"/>
      <c r="R541" s="94"/>
      <c r="S541" s="94"/>
      <c r="T541" s="94"/>
    </row>
    <row r="542" ht="15.75" customHeight="1">
      <c r="A542" s="234"/>
      <c r="B542" s="222"/>
      <c r="C542" s="206"/>
      <c r="D542" s="207"/>
      <c r="E542" s="3"/>
      <c r="F542" s="3"/>
      <c r="G542" s="3"/>
      <c r="H542" s="3"/>
      <c r="J542" s="226"/>
      <c r="K542" s="3"/>
      <c r="L542" s="3"/>
      <c r="O542" s="227"/>
      <c r="Q542" s="94"/>
      <c r="R542" s="94"/>
      <c r="S542" s="94"/>
      <c r="T542" s="94"/>
    </row>
    <row r="543" ht="15.75" customHeight="1">
      <c r="A543" s="234"/>
      <c r="B543" s="222"/>
      <c r="C543" s="206"/>
      <c r="D543" s="207"/>
      <c r="E543" s="3"/>
      <c r="F543" s="3"/>
      <c r="G543" s="3"/>
      <c r="H543" s="3"/>
      <c r="J543" s="226"/>
      <c r="K543" s="3"/>
      <c r="L543" s="3"/>
      <c r="O543" s="227"/>
      <c r="Q543" s="94"/>
      <c r="R543" s="94"/>
      <c r="S543" s="94"/>
      <c r="T543" s="94"/>
    </row>
    <row r="544" ht="15.75" customHeight="1">
      <c r="A544" s="234"/>
      <c r="B544" s="222"/>
      <c r="C544" s="206"/>
      <c r="D544" s="207"/>
      <c r="E544" s="3"/>
      <c r="F544" s="3"/>
      <c r="G544" s="3"/>
      <c r="H544" s="3"/>
      <c r="J544" s="226"/>
      <c r="K544" s="3"/>
      <c r="L544" s="3"/>
      <c r="O544" s="227"/>
      <c r="Q544" s="94"/>
      <c r="R544" s="94"/>
      <c r="S544" s="94"/>
      <c r="T544" s="94"/>
    </row>
    <row r="545" ht="15.75" customHeight="1">
      <c r="A545" s="234"/>
      <c r="B545" s="222"/>
      <c r="C545" s="206"/>
      <c r="D545" s="207"/>
      <c r="E545" s="3"/>
      <c r="F545" s="3"/>
      <c r="G545" s="3"/>
      <c r="H545" s="3"/>
      <c r="J545" s="226"/>
      <c r="K545" s="3"/>
      <c r="L545" s="3"/>
      <c r="O545" s="227"/>
      <c r="Q545" s="94"/>
      <c r="R545" s="94"/>
      <c r="S545" s="94"/>
      <c r="T545" s="94"/>
    </row>
    <row r="546" ht="15.75" customHeight="1">
      <c r="A546" s="234"/>
      <c r="B546" s="222"/>
      <c r="C546" s="206"/>
      <c r="D546" s="207"/>
      <c r="E546" s="3"/>
      <c r="F546" s="3"/>
      <c r="G546" s="3"/>
      <c r="H546" s="3"/>
      <c r="J546" s="226"/>
      <c r="K546" s="3"/>
      <c r="L546" s="3"/>
      <c r="O546" s="227"/>
      <c r="Q546" s="94"/>
      <c r="R546" s="94"/>
      <c r="S546" s="94"/>
      <c r="T546" s="94"/>
    </row>
    <row r="547" ht="15.75" customHeight="1">
      <c r="A547" s="234"/>
      <c r="B547" s="222"/>
      <c r="C547" s="206"/>
      <c r="D547" s="207"/>
      <c r="E547" s="3"/>
      <c r="F547" s="3"/>
      <c r="G547" s="3"/>
      <c r="H547" s="3"/>
      <c r="J547" s="226"/>
      <c r="K547" s="3"/>
      <c r="L547" s="3"/>
      <c r="O547" s="227"/>
      <c r="Q547" s="94"/>
      <c r="R547" s="94"/>
      <c r="S547" s="94"/>
      <c r="T547" s="94"/>
    </row>
    <row r="548" ht="15.75" customHeight="1">
      <c r="A548" s="234"/>
      <c r="B548" s="222"/>
      <c r="C548" s="206"/>
      <c r="D548" s="207"/>
      <c r="E548" s="3"/>
      <c r="F548" s="3"/>
      <c r="G548" s="3"/>
      <c r="H548" s="3"/>
      <c r="J548" s="226"/>
      <c r="K548" s="3"/>
      <c r="L548" s="3"/>
      <c r="O548" s="227"/>
      <c r="Q548" s="94"/>
      <c r="R548" s="94"/>
      <c r="S548" s="94"/>
      <c r="T548" s="94"/>
    </row>
    <row r="549" ht="15.75" customHeight="1">
      <c r="A549" s="234"/>
      <c r="B549" s="222"/>
      <c r="C549" s="206"/>
      <c r="D549" s="207"/>
      <c r="E549" s="3"/>
      <c r="F549" s="3"/>
      <c r="G549" s="3"/>
      <c r="H549" s="3"/>
      <c r="J549" s="226"/>
      <c r="K549" s="3"/>
      <c r="L549" s="3"/>
      <c r="O549" s="227"/>
      <c r="Q549" s="94"/>
      <c r="R549" s="94"/>
      <c r="S549" s="94"/>
      <c r="T549" s="94"/>
    </row>
    <row r="550" ht="15.75" customHeight="1">
      <c r="A550" s="234"/>
      <c r="B550" s="222"/>
      <c r="C550" s="206"/>
      <c r="D550" s="207"/>
      <c r="E550" s="3"/>
      <c r="F550" s="3"/>
      <c r="G550" s="3"/>
      <c r="H550" s="3"/>
      <c r="J550" s="226"/>
      <c r="K550" s="3"/>
      <c r="L550" s="3"/>
      <c r="O550" s="227"/>
      <c r="Q550" s="94"/>
      <c r="R550" s="94"/>
      <c r="S550" s="94"/>
      <c r="T550" s="94"/>
    </row>
    <row r="551" ht="15.75" customHeight="1">
      <c r="A551" s="234"/>
      <c r="B551" s="222"/>
      <c r="C551" s="206"/>
      <c r="D551" s="207"/>
      <c r="E551" s="3"/>
      <c r="F551" s="3"/>
      <c r="G551" s="3"/>
      <c r="H551" s="3"/>
      <c r="J551" s="226"/>
      <c r="K551" s="3"/>
      <c r="L551" s="3"/>
      <c r="O551" s="227"/>
      <c r="Q551" s="94"/>
      <c r="R551" s="94"/>
      <c r="S551" s="94"/>
      <c r="T551" s="94"/>
    </row>
    <row r="552" ht="15.75" customHeight="1">
      <c r="A552" s="234"/>
      <c r="B552" s="222"/>
      <c r="C552" s="206"/>
      <c r="D552" s="207"/>
      <c r="E552" s="3"/>
      <c r="F552" s="3"/>
      <c r="G552" s="3"/>
      <c r="H552" s="3"/>
      <c r="J552" s="226"/>
      <c r="K552" s="3"/>
      <c r="L552" s="3"/>
      <c r="O552" s="227"/>
      <c r="Q552" s="94"/>
      <c r="R552" s="94"/>
      <c r="S552" s="94"/>
      <c r="T552" s="94"/>
    </row>
    <row r="553" ht="15.75" customHeight="1">
      <c r="A553" s="234"/>
      <c r="B553" s="222"/>
      <c r="C553" s="206"/>
      <c r="D553" s="207"/>
      <c r="E553" s="3"/>
      <c r="F553" s="3"/>
      <c r="G553" s="3"/>
      <c r="H553" s="3"/>
      <c r="J553" s="226"/>
      <c r="K553" s="3"/>
      <c r="L553" s="3"/>
      <c r="O553" s="227"/>
      <c r="Q553" s="94"/>
      <c r="R553" s="94"/>
      <c r="S553" s="94"/>
      <c r="T553" s="94"/>
    </row>
    <row r="554" ht="15.75" customHeight="1">
      <c r="A554" s="234"/>
      <c r="B554" s="222"/>
      <c r="C554" s="206"/>
      <c r="D554" s="207"/>
      <c r="E554" s="3"/>
      <c r="F554" s="3"/>
      <c r="G554" s="3"/>
      <c r="H554" s="3"/>
      <c r="J554" s="226"/>
      <c r="K554" s="3"/>
      <c r="L554" s="3"/>
      <c r="O554" s="227"/>
      <c r="Q554" s="94"/>
      <c r="R554" s="94"/>
      <c r="S554" s="94"/>
      <c r="T554" s="94"/>
    </row>
    <row r="555" ht="15.75" customHeight="1">
      <c r="A555" s="234"/>
      <c r="B555" s="222"/>
      <c r="C555" s="206"/>
      <c r="D555" s="207"/>
      <c r="E555" s="3"/>
      <c r="F555" s="3"/>
      <c r="G555" s="3"/>
      <c r="H555" s="3"/>
      <c r="J555" s="226"/>
      <c r="K555" s="3"/>
      <c r="L555" s="3"/>
      <c r="O555" s="227"/>
      <c r="Q555" s="94"/>
      <c r="R555" s="94"/>
      <c r="S555" s="94"/>
      <c r="T555" s="94"/>
    </row>
    <row r="556" ht="15.75" customHeight="1">
      <c r="A556" s="234"/>
      <c r="B556" s="222"/>
      <c r="C556" s="206"/>
      <c r="D556" s="207"/>
      <c r="E556" s="3"/>
      <c r="F556" s="3"/>
      <c r="G556" s="3"/>
      <c r="H556" s="3"/>
      <c r="J556" s="226"/>
      <c r="K556" s="3"/>
      <c r="L556" s="3"/>
      <c r="O556" s="227"/>
      <c r="Q556" s="94"/>
      <c r="R556" s="94"/>
      <c r="S556" s="94"/>
      <c r="T556" s="94"/>
    </row>
    <row r="557" ht="15.75" customHeight="1">
      <c r="A557" s="234"/>
      <c r="B557" s="222"/>
      <c r="C557" s="206"/>
      <c r="D557" s="207"/>
      <c r="E557" s="3"/>
      <c r="F557" s="3"/>
      <c r="G557" s="3"/>
      <c r="H557" s="3"/>
      <c r="J557" s="226"/>
      <c r="K557" s="3"/>
      <c r="L557" s="3"/>
      <c r="O557" s="227"/>
      <c r="Q557" s="94"/>
      <c r="R557" s="94"/>
      <c r="S557" s="94"/>
      <c r="T557" s="94"/>
    </row>
    <row r="558" ht="15.75" customHeight="1">
      <c r="A558" s="234"/>
      <c r="B558" s="222"/>
      <c r="C558" s="206"/>
      <c r="D558" s="207"/>
      <c r="E558" s="3"/>
      <c r="F558" s="3"/>
      <c r="G558" s="3"/>
      <c r="H558" s="3"/>
      <c r="J558" s="226"/>
      <c r="K558" s="3"/>
      <c r="L558" s="3"/>
      <c r="O558" s="227"/>
      <c r="Q558" s="94"/>
      <c r="R558" s="94"/>
      <c r="S558" s="94"/>
      <c r="T558" s="94"/>
    </row>
    <row r="559" ht="15.75" customHeight="1">
      <c r="A559" s="234"/>
      <c r="B559" s="222"/>
      <c r="C559" s="206"/>
      <c r="D559" s="207"/>
      <c r="E559" s="3"/>
      <c r="F559" s="3"/>
      <c r="G559" s="3"/>
      <c r="H559" s="3"/>
      <c r="J559" s="226"/>
      <c r="K559" s="3"/>
      <c r="L559" s="3"/>
      <c r="O559" s="227"/>
      <c r="Q559" s="94"/>
      <c r="R559" s="94"/>
      <c r="S559" s="94"/>
      <c r="T559" s="94"/>
    </row>
    <row r="560" ht="15.75" customHeight="1">
      <c r="A560" s="234"/>
      <c r="B560" s="222"/>
      <c r="C560" s="206"/>
      <c r="D560" s="207"/>
      <c r="E560" s="3"/>
      <c r="F560" s="3"/>
      <c r="G560" s="3"/>
      <c r="H560" s="3"/>
      <c r="J560" s="226"/>
      <c r="K560" s="3"/>
      <c r="L560" s="3"/>
      <c r="O560" s="227"/>
      <c r="Q560" s="94"/>
      <c r="R560" s="94"/>
      <c r="S560" s="94"/>
      <c r="T560" s="94"/>
    </row>
    <row r="561" ht="15.75" customHeight="1">
      <c r="A561" s="234"/>
      <c r="B561" s="222"/>
      <c r="C561" s="206"/>
      <c r="D561" s="207"/>
      <c r="E561" s="3"/>
      <c r="F561" s="3"/>
      <c r="G561" s="3"/>
      <c r="H561" s="3"/>
      <c r="J561" s="226"/>
      <c r="K561" s="3"/>
      <c r="L561" s="3"/>
      <c r="O561" s="227"/>
      <c r="Q561" s="94"/>
      <c r="R561" s="94"/>
      <c r="S561" s="94"/>
      <c r="T561" s="94"/>
    </row>
    <row r="562" ht="15.75" customHeight="1">
      <c r="A562" s="234"/>
      <c r="B562" s="222"/>
      <c r="C562" s="206"/>
      <c r="D562" s="207"/>
      <c r="E562" s="3"/>
      <c r="F562" s="3"/>
      <c r="G562" s="3"/>
      <c r="H562" s="3"/>
      <c r="J562" s="226"/>
      <c r="K562" s="3"/>
      <c r="L562" s="3"/>
      <c r="O562" s="227"/>
      <c r="Q562" s="94"/>
      <c r="R562" s="94"/>
      <c r="S562" s="94"/>
      <c r="T562" s="94"/>
    </row>
    <row r="563" ht="15.75" customHeight="1">
      <c r="A563" s="234"/>
      <c r="B563" s="222"/>
      <c r="C563" s="206"/>
      <c r="D563" s="207"/>
      <c r="E563" s="3"/>
      <c r="F563" s="3"/>
      <c r="G563" s="3"/>
      <c r="H563" s="3"/>
      <c r="J563" s="226"/>
      <c r="K563" s="3"/>
      <c r="L563" s="3"/>
      <c r="O563" s="227"/>
      <c r="Q563" s="94"/>
      <c r="R563" s="94"/>
      <c r="S563" s="94"/>
      <c r="T563" s="94"/>
    </row>
    <row r="564" ht="15.75" customHeight="1">
      <c r="A564" s="234"/>
      <c r="B564" s="222"/>
      <c r="C564" s="206"/>
      <c r="D564" s="207"/>
      <c r="E564" s="3"/>
      <c r="F564" s="3"/>
      <c r="G564" s="3"/>
      <c r="H564" s="3"/>
      <c r="J564" s="226"/>
      <c r="K564" s="3"/>
      <c r="L564" s="3"/>
      <c r="O564" s="227"/>
      <c r="Q564" s="94"/>
      <c r="R564" s="94"/>
      <c r="S564" s="94"/>
      <c r="T564" s="94"/>
    </row>
    <row r="565" ht="15.75" customHeight="1">
      <c r="A565" s="234"/>
      <c r="B565" s="222"/>
      <c r="C565" s="206"/>
      <c r="D565" s="207"/>
      <c r="E565" s="3"/>
      <c r="F565" s="3"/>
      <c r="G565" s="3"/>
      <c r="H565" s="3"/>
      <c r="J565" s="226"/>
      <c r="K565" s="3"/>
      <c r="L565" s="3"/>
      <c r="O565" s="227"/>
      <c r="Q565" s="94"/>
      <c r="R565" s="94"/>
      <c r="S565" s="94"/>
      <c r="T565" s="94"/>
    </row>
    <row r="566" ht="15.75" customHeight="1">
      <c r="A566" s="234"/>
      <c r="B566" s="222"/>
      <c r="C566" s="206"/>
      <c r="D566" s="207"/>
      <c r="E566" s="3"/>
      <c r="F566" s="3"/>
      <c r="G566" s="3"/>
      <c r="H566" s="3"/>
      <c r="J566" s="226"/>
      <c r="K566" s="3"/>
      <c r="L566" s="3"/>
      <c r="O566" s="227"/>
      <c r="Q566" s="94"/>
      <c r="R566" s="94"/>
      <c r="S566" s="94"/>
      <c r="T566" s="94"/>
    </row>
    <row r="567" ht="15.75" customHeight="1">
      <c r="A567" s="234"/>
      <c r="B567" s="222"/>
      <c r="C567" s="206"/>
      <c r="D567" s="207"/>
      <c r="E567" s="3"/>
      <c r="F567" s="3"/>
      <c r="G567" s="3"/>
      <c r="H567" s="3"/>
      <c r="J567" s="226"/>
      <c r="K567" s="3"/>
      <c r="L567" s="3"/>
      <c r="O567" s="227"/>
      <c r="Q567" s="94"/>
      <c r="R567" s="94"/>
      <c r="S567" s="94"/>
      <c r="T567" s="94"/>
    </row>
    <row r="568" ht="15.75" customHeight="1">
      <c r="A568" s="234"/>
      <c r="B568" s="222"/>
      <c r="C568" s="206"/>
      <c r="D568" s="207"/>
      <c r="E568" s="3"/>
      <c r="F568" s="3"/>
      <c r="G568" s="3"/>
      <c r="H568" s="3"/>
      <c r="J568" s="226"/>
      <c r="K568" s="3"/>
      <c r="L568" s="3"/>
      <c r="O568" s="227"/>
      <c r="Q568" s="94"/>
      <c r="R568" s="94"/>
      <c r="S568" s="94"/>
      <c r="T568" s="94"/>
    </row>
    <row r="569" ht="15.75" customHeight="1">
      <c r="A569" s="234"/>
      <c r="B569" s="222"/>
      <c r="C569" s="206"/>
      <c r="D569" s="207"/>
      <c r="E569" s="3"/>
      <c r="F569" s="3"/>
      <c r="G569" s="3"/>
      <c r="H569" s="3"/>
      <c r="J569" s="226"/>
      <c r="K569" s="3"/>
      <c r="L569" s="3"/>
      <c r="O569" s="227"/>
      <c r="Q569" s="94"/>
      <c r="R569" s="94"/>
      <c r="S569" s="94"/>
      <c r="T569" s="94"/>
    </row>
    <row r="570" ht="15.75" customHeight="1">
      <c r="A570" s="234"/>
      <c r="B570" s="222"/>
      <c r="C570" s="206"/>
      <c r="D570" s="207"/>
      <c r="E570" s="3"/>
      <c r="F570" s="3"/>
      <c r="G570" s="3"/>
      <c r="H570" s="3"/>
      <c r="J570" s="226"/>
      <c r="K570" s="3"/>
      <c r="L570" s="3"/>
      <c r="O570" s="227"/>
      <c r="Q570" s="94"/>
      <c r="R570" s="94"/>
      <c r="S570" s="94"/>
      <c r="T570" s="94"/>
    </row>
    <row r="571" ht="15.75" customHeight="1">
      <c r="A571" s="234"/>
      <c r="B571" s="222"/>
      <c r="C571" s="206"/>
      <c r="D571" s="207"/>
      <c r="E571" s="3"/>
      <c r="F571" s="3"/>
      <c r="G571" s="3"/>
      <c r="H571" s="3"/>
      <c r="J571" s="226"/>
      <c r="K571" s="3"/>
      <c r="L571" s="3"/>
      <c r="O571" s="227"/>
      <c r="Q571" s="94"/>
      <c r="R571" s="94"/>
      <c r="S571" s="94"/>
      <c r="T571" s="94"/>
    </row>
    <row r="572" ht="15.75" customHeight="1">
      <c r="A572" s="234"/>
      <c r="B572" s="222"/>
      <c r="C572" s="206"/>
      <c r="D572" s="235"/>
      <c r="E572" s="3"/>
      <c r="F572" s="3"/>
      <c r="G572" s="3"/>
      <c r="H572" s="3"/>
      <c r="J572" s="226"/>
      <c r="K572" s="3"/>
      <c r="L572" s="3"/>
      <c r="O572" s="227"/>
      <c r="Q572" s="94"/>
      <c r="R572" s="94"/>
      <c r="S572" s="94"/>
      <c r="T572" s="94"/>
    </row>
    <row r="573" ht="15.75" customHeight="1">
      <c r="A573" s="234"/>
      <c r="B573" s="222"/>
      <c r="C573" s="206"/>
      <c r="D573" s="235"/>
      <c r="E573" s="3"/>
      <c r="F573" s="3"/>
      <c r="G573" s="3"/>
      <c r="H573" s="3"/>
      <c r="J573" s="226"/>
      <c r="K573" s="3"/>
      <c r="L573" s="3"/>
      <c r="O573" s="227"/>
      <c r="Q573" s="94"/>
      <c r="R573" s="94"/>
      <c r="S573" s="94"/>
      <c r="T573" s="94"/>
    </row>
    <row r="574" ht="15.75" customHeight="1">
      <c r="A574" s="234"/>
      <c r="B574" s="222"/>
      <c r="C574" s="206"/>
      <c r="D574" s="235"/>
      <c r="E574" s="3"/>
      <c r="F574" s="3"/>
      <c r="G574" s="3"/>
      <c r="H574" s="3"/>
      <c r="J574" s="226"/>
      <c r="K574" s="3"/>
      <c r="L574" s="3"/>
      <c r="O574" s="227"/>
      <c r="Q574" s="94"/>
      <c r="R574" s="94"/>
      <c r="S574" s="94"/>
      <c r="T574" s="94"/>
    </row>
    <row r="575" ht="15.75" customHeight="1">
      <c r="A575" s="234"/>
      <c r="B575" s="222"/>
      <c r="C575" s="206"/>
      <c r="D575" s="235"/>
      <c r="E575" s="3"/>
      <c r="F575" s="3"/>
      <c r="G575" s="3"/>
      <c r="H575" s="3"/>
      <c r="J575" s="226"/>
      <c r="K575" s="3"/>
      <c r="L575" s="3"/>
      <c r="O575" s="227"/>
      <c r="Q575" s="94"/>
      <c r="R575" s="94"/>
      <c r="S575" s="94"/>
      <c r="T575" s="94"/>
    </row>
    <row r="576" ht="15.75" customHeight="1">
      <c r="A576" s="234"/>
      <c r="B576" s="222"/>
      <c r="C576" s="206"/>
      <c r="D576" s="235"/>
      <c r="E576" s="3"/>
      <c r="F576" s="3"/>
      <c r="G576" s="3"/>
      <c r="H576" s="3"/>
      <c r="J576" s="226"/>
      <c r="K576" s="3"/>
      <c r="L576" s="3"/>
      <c r="O576" s="227"/>
      <c r="Q576" s="94"/>
      <c r="R576" s="94"/>
      <c r="S576" s="94"/>
      <c r="T576" s="94"/>
    </row>
    <row r="577" ht="15.75" customHeight="1">
      <c r="A577" s="234"/>
      <c r="B577" s="222"/>
      <c r="C577" s="206"/>
      <c r="D577" s="235"/>
      <c r="E577" s="3"/>
      <c r="F577" s="3"/>
      <c r="G577" s="3"/>
      <c r="H577" s="3"/>
      <c r="J577" s="226"/>
      <c r="K577" s="3"/>
      <c r="L577" s="3"/>
      <c r="O577" s="227"/>
      <c r="Q577" s="94"/>
      <c r="R577" s="94"/>
      <c r="S577" s="94"/>
      <c r="T577" s="94"/>
    </row>
    <row r="578" ht="15.75" customHeight="1">
      <c r="A578" s="234"/>
      <c r="B578" s="222"/>
      <c r="C578" s="206"/>
      <c r="D578" s="235"/>
      <c r="E578" s="3"/>
      <c r="F578" s="3"/>
      <c r="G578" s="3"/>
      <c r="H578" s="3"/>
      <c r="J578" s="226"/>
      <c r="K578" s="3"/>
      <c r="L578" s="3"/>
      <c r="O578" s="227"/>
      <c r="Q578" s="94"/>
      <c r="R578" s="94"/>
      <c r="S578" s="94"/>
      <c r="T578" s="94"/>
    </row>
    <row r="579" ht="15.75" customHeight="1">
      <c r="A579" s="234"/>
      <c r="B579" s="222"/>
      <c r="C579" s="206"/>
      <c r="D579" s="235"/>
      <c r="E579" s="3"/>
      <c r="F579" s="3"/>
      <c r="G579" s="3"/>
      <c r="H579" s="3"/>
      <c r="J579" s="226"/>
      <c r="K579" s="3"/>
      <c r="L579" s="3"/>
      <c r="O579" s="227"/>
      <c r="Q579" s="94"/>
      <c r="R579" s="94"/>
      <c r="S579" s="94"/>
      <c r="T579" s="94"/>
    </row>
    <row r="580" ht="15.75" customHeight="1">
      <c r="A580" s="243"/>
      <c r="B580" s="222"/>
      <c r="C580" s="206"/>
      <c r="D580" s="235"/>
      <c r="E580" s="3"/>
      <c r="F580" s="3"/>
      <c r="G580" s="3"/>
      <c r="H580" s="3"/>
      <c r="J580" s="226"/>
      <c r="K580" s="3"/>
      <c r="L580" s="3"/>
      <c r="O580" s="227"/>
      <c r="Q580" s="94"/>
      <c r="R580" s="94"/>
      <c r="S580" s="94"/>
      <c r="T580" s="94"/>
    </row>
    <row r="581" ht="15.75" customHeight="1">
      <c r="A581" s="243"/>
      <c r="B581" s="222"/>
      <c r="C581" s="206"/>
      <c r="D581" s="235"/>
      <c r="E581" s="3"/>
      <c r="F581" s="3"/>
      <c r="G581" s="3"/>
      <c r="H581" s="3"/>
      <c r="J581" s="226"/>
      <c r="K581" s="3"/>
      <c r="L581" s="3"/>
      <c r="O581" s="227"/>
      <c r="Q581" s="94"/>
      <c r="R581" s="94"/>
      <c r="S581" s="94"/>
      <c r="T581" s="94"/>
    </row>
    <row r="582" ht="15.75" customHeight="1">
      <c r="A582" s="234"/>
      <c r="B582" s="222"/>
      <c r="C582" s="206"/>
      <c r="D582" s="235"/>
      <c r="E582" s="3"/>
      <c r="F582" s="3"/>
      <c r="G582" s="3"/>
      <c r="H582" s="3"/>
      <c r="J582" s="226"/>
      <c r="K582" s="3"/>
      <c r="L582" s="3"/>
      <c r="O582" s="227"/>
      <c r="Q582" s="94"/>
      <c r="R582" s="94"/>
      <c r="S582" s="94"/>
      <c r="T582" s="94"/>
    </row>
    <row r="583" ht="15.75" customHeight="1">
      <c r="A583" s="234"/>
      <c r="B583" s="222"/>
      <c r="C583" s="206"/>
      <c r="D583" s="235"/>
      <c r="E583" s="3"/>
      <c r="F583" s="3"/>
      <c r="G583" s="3"/>
      <c r="H583" s="3"/>
      <c r="J583" s="226"/>
      <c r="K583" s="3"/>
      <c r="L583" s="3"/>
      <c r="O583" s="227"/>
      <c r="Q583" s="94"/>
      <c r="R583" s="94"/>
      <c r="S583" s="94"/>
      <c r="T583" s="94"/>
    </row>
    <row r="584" ht="15.75" customHeight="1">
      <c r="A584" s="234"/>
      <c r="B584" s="222"/>
      <c r="C584" s="206"/>
      <c r="D584" s="235"/>
      <c r="E584" s="3"/>
      <c r="F584" s="3"/>
      <c r="G584" s="3"/>
      <c r="H584" s="3"/>
      <c r="J584" s="226"/>
      <c r="K584" s="3"/>
      <c r="L584" s="3"/>
      <c r="O584" s="227"/>
      <c r="Q584" s="94"/>
      <c r="R584" s="94"/>
      <c r="S584" s="94"/>
      <c r="T584" s="94"/>
    </row>
    <row r="585" ht="15.75" customHeight="1">
      <c r="A585" s="234"/>
      <c r="B585" s="222"/>
      <c r="C585" s="206"/>
      <c r="D585" s="235"/>
      <c r="E585" s="3"/>
      <c r="F585" s="3"/>
      <c r="G585" s="3"/>
      <c r="H585" s="3"/>
      <c r="J585" s="226"/>
      <c r="K585" s="3"/>
      <c r="L585" s="3"/>
      <c r="O585" s="227"/>
      <c r="Q585" s="94"/>
      <c r="R585" s="94"/>
      <c r="S585" s="94"/>
      <c r="T585" s="94"/>
    </row>
    <row r="586" ht="15.75" customHeight="1">
      <c r="A586" s="234"/>
      <c r="B586" s="222"/>
      <c r="C586" s="206"/>
      <c r="D586" s="235"/>
      <c r="E586" s="3"/>
      <c r="F586" s="3"/>
      <c r="G586" s="3"/>
      <c r="H586" s="3"/>
      <c r="J586" s="226"/>
      <c r="K586" s="3"/>
      <c r="L586" s="3"/>
      <c r="O586" s="227"/>
      <c r="Q586" s="94"/>
      <c r="R586" s="94"/>
      <c r="S586" s="94"/>
      <c r="T586" s="94"/>
    </row>
    <row r="587" ht="15.75" customHeight="1">
      <c r="A587" s="234"/>
      <c r="B587" s="222"/>
      <c r="C587" s="206"/>
      <c r="D587" s="235"/>
      <c r="E587" s="3"/>
      <c r="F587" s="3"/>
      <c r="G587" s="3"/>
      <c r="H587" s="3"/>
      <c r="J587" s="226"/>
      <c r="K587" s="3"/>
      <c r="L587" s="3"/>
      <c r="O587" s="227"/>
      <c r="Q587" s="94"/>
      <c r="R587" s="94"/>
      <c r="S587" s="94"/>
      <c r="T587" s="94"/>
    </row>
    <row r="588" ht="15.75" customHeight="1">
      <c r="A588" s="234"/>
      <c r="B588" s="222"/>
      <c r="C588" s="206"/>
      <c r="D588" s="235"/>
      <c r="E588" s="3"/>
      <c r="F588" s="3"/>
      <c r="G588" s="3"/>
      <c r="H588" s="3"/>
      <c r="J588" s="226"/>
      <c r="K588" s="3"/>
      <c r="L588" s="3"/>
      <c r="O588" s="227"/>
      <c r="Q588" s="94"/>
      <c r="R588" s="94"/>
      <c r="S588" s="94"/>
      <c r="T588" s="94"/>
    </row>
    <row r="589" ht="15.75" customHeight="1">
      <c r="A589" s="234"/>
      <c r="B589" s="222"/>
      <c r="C589" s="206"/>
      <c r="D589" s="235"/>
      <c r="E589" s="3"/>
      <c r="F589" s="3"/>
      <c r="G589" s="3"/>
      <c r="H589" s="3"/>
      <c r="J589" s="226"/>
      <c r="K589" s="3"/>
      <c r="L589" s="3"/>
      <c r="O589" s="227"/>
      <c r="Q589" s="94"/>
      <c r="R589" s="94"/>
      <c r="S589" s="94"/>
      <c r="T589" s="94"/>
    </row>
    <row r="590" ht="15.75" customHeight="1">
      <c r="A590" s="234"/>
      <c r="B590" s="222"/>
      <c r="C590" s="206"/>
      <c r="D590" s="235"/>
      <c r="E590" s="3"/>
      <c r="F590" s="3"/>
      <c r="G590" s="3"/>
      <c r="H590" s="3"/>
      <c r="J590" s="226"/>
      <c r="K590" s="3"/>
      <c r="L590" s="3"/>
      <c r="O590" s="227"/>
      <c r="Q590" s="94"/>
      <c r="R590" s="94"/>
      <c r="S590" s="94"/>
      <c r="T590" s="94"/>
    </row>
    <row r="591" ht="15.75" customHeight="1">
      <c r="A591" s="234"/>
      <c r="B591" s="222"/>
      <c r="C591" s="206"/>
      <c r="D591" s="235"/>
      <c r="E591" s="3"/>
      <c r="F591" s="3"/>
      <c r="G591" s="3"/>
      <c r="H591" s="3"/>
      <c r="J591" s="226"/>
      <c r="K591" s="3"/>
      <c r="L591" s="3"/>
      <c r="O591" s="227"/>
      <c r="Q591" s="94"/>
      <c r="R591" s="94"/>
      <c r="S591" s="94"/>
      <c r="T591" s="94"/>
    </row>
    <row r="592" ht="15.75" customHeight="1">
      <c r="A592" s="234"/>
      <c r="B592" s="222"/>
      <c r="C592" s="206"/>
      <c r="D592" s="235"/>
      <c r="E592" s="3"/>
      <c r="F592" s="3"/>
      <c r="G592" s="3"/>
      <c r="H592" s="3"/>
      <c r="J592" s="226"/>
      <c r="K592" s="3"/>
      <c r="L592" s="3"/>
      <c r="O592" s="227"/>
      <c r="Q592" s="94"/>
      <c r="R592" s="94"/>
      <c r="S592" s="94"/>
      <c r="T592" s="94"/>
    </row>
    <row r="593" ht="15.75" customHeight="1">
      <c r="A593" s="234"/>
      <c r="B593" s="222"/>
      <c r="C593" s="206"/>
      <c r="D593" s="235"/>
      <c r="E593" s="3"/>
      <c r="F593" s="3"/>
      <c r="G593" s="3"/>
      <c r="H593" s="3"/>
      <c r="J593" s="226"/>
      <c r="K593" s="3"/>
      <c r="L593" s="3"/>
      <c r="O593" s="227"/>
      <c r="Q593" s="94"/>
      <c r="R593" s="94"/>
      <c r="S593" s="94"/>
      <c r="T593" s="94"/>
    </row>
    <row r="594" ht="15.75" customHeight="1">
      <c r="A594" s="234"/>
      <c r="B594" s="222"/>
      <c r="C594" s="206"/>
      <c r="D594" s="235"/>
      <c r="E594" s="3"/>
      <c r="F594" s="3"/>
      <c r="G594" s="3"/>
      <c r="H594" s="3"/>
      <c r="J594" s="226"/>
      <c r="K594" s="3"/>
      <c r="L594" s="3"/>
      <c r="O594" s="227"/>
      <c r="Q594" s="94"/>
      <c r="R594" s="94"/>
      <c r="S594" s="94"/>
      <c r="T594" s="94"/>
    </row>
    <row r="595" ht="15.75" customHeight="1">
      <c r="A595" s="234"/>
      <c r="B595" s="222"/>
      <c r="C595" s="206"/>
      <c r="D595" s="235"/>
      <c r="E595" s="3"/>
      <c r="F595" s="3"/>
      <c r="G595" s="3"/>
      <c r="H595" s="3"/>
      <c r="J595" s="226"/>
      <c r="K595" s="3"/>
      <c r="L595" s="3"/>
      <c r="O595" s="227"/>
      <c r="Q595" s="94"/>
      <c r="R595" s="94"/>
      <c r="S595" s="94"/>
      <c r="T595" s="94"/>
    </row>
    <row r="596" ht="15.75" customHeight="1">
      <c r="A596" s="234"/>
      <c r="B596" s="222"/>
      <c r="C596" s="206"/>
      <c r="D596" s="235"/>
      <c r="E596" s="3"/>
      <c r="F596" s="3"/>
      <c r="G596" s="3"/>
      <c r="H596" s="3"/>
      <c r="J596" s="226"/>
      <c r="K596" s="3"/>
      <c r="L596" s="3"/>
      <c r="O596" s="227"/>
      <c r="Q596" s="94"/>
      <c r="R596" s="94"/>
      <c r="S596" s="94"/>
      <c r="T596" s="94"/>
    </row>
    <row r="597" ht="15.75" customHeight="1">
      <c r="A597" s="234"/>
      <c r="B597" s="222"/>
      <c r="C597" s="206"/>
      <c r="D597" s="235"/>
      <c r="E597" s="3"/>
      <c r="F597" s="3"/>
      <c r="G597" s="3"/>
      <c r="H597" s="3"/>
      <c r="J597" s="226"/>
      <c r="K597" s="3"/>
      <c r="L597" s="3"/>
      <c r="O597" s="227"/>
      <c r="Q597" s="94"/>
      <c r="R597" s="94"/>
      <c r="S597" s="94"/>
      <c r="T597" s="94"/>
    </row>
    <row r="598" ht="15.75" customHeight="1">
      <c r="A598" s="234"/>
      <c r="B598" s="222"/>
      <c r="C598" s="206"/>
      <c r="D598" s="235"/>
      <c r="E598" s="3"/>
      <c r="F598" s="3"/>
      <c r="G598" s="3"/>
      <c r="H598" s="3"/>
      <c r="J598" s="226"/>
      <c r="K598" s="3"/>
      <c r="L598" s="3"/>
      <c r="O598" s="227"/>
      <c r="Q598" s="94"/>
      <c r="R598" s="94"/>
      <c r="S598" s="94"/>
      <c r="T598" s="94"/>
    </row>
    <row r="599" ht="15.75" customHeight="1">
      <c r="A599" s="234"/>
      <c r="B599" s="222"/>
      <c r="C599" s="206"/>
      <c r="D599" s="235"/>
      <c r="E599" s="3"/>
      <c r="F599" s="3"/>
      <c r="G599" s="3"/>
      <c r="H599" s="3"/>
      <c r="J599" s="226"/>
      <c r="K599" s="3"/>
      <c r="L599" s="3"/>
      <c r="O599" s="227"/>
      <c r="Q599" s="94"/>
      <c r="R599" s="94"/>
      <c r="S599" s="94"/>
      <c r="T599" s="94"/>
    </row>
    <row r="600" ht="15.75" customHeight="1">
      <c r="A600" s="234"/>
      <c r="B600" s="222"/>
      <c r="C600" s="206"/>
      <c r="D600" s="235"/>
      <c r="E600" s="3"/>
      <c r="F600" s="3"/>
      <c r="G600" s="3"/>
      <c r="H600" s="3"/>
      <c r="J600" s="226"/>
      <c r="K600" s="3"/>
      <c r="L600" s="3"/>
      <c r="O600" s="227"/>
      <c r="Q600" s="94"/>
      <c r="R600" s="94"/>
      <c r="S600" s="94"/>
      <c r="T600" s="94"/>
    </row>
    <row r="601" ht="15.75" customHeight="1">
      <c r="A601" s="234"/>
      <c r="B601" s="222"/>
      <c r="C601" s="206"/>
      <c r="D601" s="235"/>
      <c r="E601" s="3"/>
      <c r="F601" s="3"/>
      <c r="G601" s="3"/>
      <c r="H601" s="3"/>
      <c r="J601" s="226"/>
      <c r="K601" s="3"/>
      <c r="L601" s="3"/>
      <c r="O601" s="227"/>
      <c r="Q601" s="94"/>
      <c r="R601" s="94"/>
      <c r="S601" s="94"/>
      <c r="T601" s="94"/>
    </row>
    <row r="602" ht="15.75" customHeight="1">
      <c r="A602" s="234"/>
      <c r="B602" s="222"/>
      <c r="C602" s="206"/>
      <c r="D602" s="235"/>
      <c r="E602" s="3"/>
      <c r="F602" s="3"/>
      <c r="G602" s="3"/>
      <c r="H602" s="3"/>
      <c r="J602" s="226"/>
      <c r="K602" s="3"/>
      <c r="L602" s="3"/>
      <c r="O602" s="227"/>
      <c r="Q602" s="94"/>
      <c r="R602" s="94"/>
      <c r="S602" s="94"/>
      <c r="T602" s="94"/>
    </row>
    <row r="603" ht="15.75" customHeight="1">
      <c r="A603" s="234"/>
      <c r="B603" s="222"/>
      <c r="C603" s="206"/>
      <c r="D603" s="235"/>
      <c r="E603" s="3"/>
      <c r="F603" s="3"/>
      <c r="G603" s="3"/>
      <c r="H603" s="3"/>
      <c r="J603" s="226"/>
      <c r="K603" s="3"/>
      <c r="L603" s="3"/>
      <c r="O603" s="227"/>
      <c r="Q603" s="94"/>
      <c r="R603" s="94"/>
      <c r="S603" s="94"/>
      <c r="T603" s="94"/>
    </row>
    <row r="604" ht="15.75" customHeight="1">
      <c r="A604" s="234"/>
      <c r="B604" s="222"/>
      <c r="C604" s="206"/>
      <c r="D604" s="235"/>
      <c r="E604" s="3"/>
      <c r="F604" s="3"/>
      <c r="G604" s="3"/>
      <c r="H604" s="3"/>
      <c r="J604" s="226"/>
      <c r="K604" s="3"/>
      <c r="L604" s="3"/>
      <c r="O604" s="227"/>
      <c r="Q604" s="94"/>
      <c r="R604" s="94"/>
      <c r="S604" s="94"/>
      <c r="T604" s="94"/>
    </row>
    <row r="605" ht="15.75" customHeight="1">
      <c r="A605" s="234"/>
      <c r="B605" s="222"/>
      <c r="C605" s="206"/>
      <c r="D605" s="207"/>
      <c r="E605" s="3"/>
      <c r="F605" s="3"/>
      <c r="G605" s="3"/>
      <c r="H605" s="3"/>
      <c r="J605" s="226"/>
      <c r="K605" s="3"/>
      <c r="L605" s="3"/>
      <c r="O605" s="227"/>
      <c r="Q605" s="94"/>
      <c r="R605" s="94"/>
      <c r="S605" s="94"/>
      <c r="T605" s="94"/>
    </row>
    <row r="606" ht="15.75" customHeight="1">
      <c r="A606" s="234"/>
      <c r="B606" s="222"/>
      <c r="C606" s="206"/>
      <c r="D606" s="207"/>
      <c r="E606" s="3"/>
      <c r="F606" s="3"/>
      <c r="G606" s="3"/>
      <c r="H606" s="3"/>
      <c r="J606" s="226"/>
      <c r="K606" s="3"/>
      <c r="L606" s="3"/>
      <c r="O606" s="227"/>
      <c r="Q606" s="94"/>
      <c r="R606" s="94"/>
      <c r="S606" s="94"/>
      <c r="T606" s="94"/>
    </row>
    <row r="607" ht="15.75" customHeight="1">
      <c r="A607" s="234"/>
      <c r="B607" s="222"/>
      <c r="C607" s="206"/>
      <c r="D607" s="207"/>
      <c r="E607" s="3"/>
      <c r="F607" s="3"/>
      <c r="G607" s="3"/>
      <c r="H607" s="3"/>
      <c r="J607" s="226"/>
      <c r="K607" s="3"/>
      <c r="L607" s="3"/>
      <c r="O607" s="227"/>
      <c r="Q607" s="94"/>
      <c r="R607" s="94"/>
      <c r="S607" s="94"/>
      <c r="T607" s="94"/>
    </row>
    <row r="608" ht="15.75" customHeight="1">
      <c r="A608" s="234"/>
      <c r="B608" s="222"/>
      <c r="C608" s="206"/>
      <c r="D608" s="207"/>
      <c r="E608" s="3"/>
      <c r="F608" s="3"/>
      <c r="G608" s="3"/>
      <c r="H608" s="3"/>
      <c r="J608" s="226"/>
      <c r="K608" s="3"/>
      <c r="L608" s="3"/>
      <c r="O608" s="227"/>
      <c r="Q608" s="94"/>
      <c r="R608" s="94"/>
      <c r="S608" s="94"/>
      <c r="T608" s="94"/>
    </row>
    <row r="609" ht="15.75" customHeight="1">
      <c r="A609" s="234"/>
      <c r="B609" s="222"/>
      <c r="C609" s="206"/>
      <c r="D609" s="207"/>
      <c r="E609" s="3"/>
      <c r="F609" s="3"/>
      <c r="G609" s="3"/>
      <c r="H609" s="3"/>
      <c r="J609" s="226"/>
      <c r="K609" s="3"/>
      <c r="L609" s="3"/>
      <c r="O609" s="227"/>
      <c r="Q609" s="94"/>
      <c r="R609" s="94"/>
      <c r="S609" s="94"/>
      <c r="T609" s="94"/>
    </row>
    <row r="610" ht="15.75" customHeight="1">
      <c r="A610" s="234"/>
      <c r="B610" s="222"/>
      <c r="C610" s="206"/>
      <c r="D610" s="207"/>
      <c r="E610" s="3"/>
      <c r="F610" s="3"/>
      <c r="G610" s="3"/>
      <c r="H610" s="3"/>
      <c r="J610" s="226"/>
      <c r="K610" s="3"/>
      <c r="L610" s="3"/>
      <c r="O610" s="227"/>
      <c r="Q610" s="94"/>
      <c r="R610" s="94"/>
      <c r="S610" s="94"/>
      <c r="T610" s="94"/>
    </row>
    <row r="611" ht="15.75" customHeight="1">
      <c r="A611" s="234"/>
      <c r="B611" s="222"/>
      <c r="C611" s="206"/>
      <c r="D611" s="207"/>
      <c r="E611" s="3"/>
      <c r="F611" s="3"/>
      <c r="G611" s="3"/>
      <c r="H611" s="3"/>
      <c r="J611" s="226"/>
      <c r="K611" s="3"/>
      <c r="L611" s="3"/>
      <c r="O611" s="227"/>
      <c r="Q611" s="94"/>
      <c r="R611" s="94"/>
      <c r="S611" s="94"/>
      <c r="T611" s="94"/>
    </row>
    <row r="612" ht="15.75" customHeight="1">
      <c r="A612" s="234"/>
      <c r="B612" s="222"/>
      <c r="C612" s="206"/>
      <c r="D612" s="207"/>
      <c r="E612" s="3"/>
      <c r="F612" s="3"/>
      <c r="G612" s="3"/>
      <c r="H612" s="3"/>
      <c r="J612" s="226"/>
      <c r="K612" s="3"/>
      <c r="L612" s="3"/>
      <c r="O612" s="227"/>
      <c r="Q612" s="94"/>
      <c r="R612" s="94"/>
      <c r="S612" s="94"/>
      <c r="T612" s="94"/>
    </row>
    <row r="613" ht="15.75" customHeight="1">
      <c r="A613" s="234"/>
      <c r="B613" s="222"/>
      <c r="C613" s="206"/>
      <c r="D613" s="207"/>
      <c r="E613" s="3"/>
      <c r="F613" s="3"/>
      <c r="G613" s="3"/>
      <c r="H613" s="3"/>
      <c r="J613" s="226"/>
      <c r="K613" s="3"/>
      <c r="L613" s="3"/>
      <c r="O613" s="227"/>
      <c r="Q613" s="94"/>
      <c r="R613" s="94"/>
      <c r="S613" s="94"/>
      <c r="T613" s="94"/>
    </row>
    <row r="614" ht="15.75" customHeight="1">
      <c r="A614" s="234"/>
      <c r="B614" s="222"/>
      <c r="C614" s="206"/>
      <c r="D614" s="207"/>
      <c r="E614" s="3"/>
      <c r="F614" s="3"/>
      <c r="G614" s="3"/>
      <c r="H614" s="3"/>
      <c r="J614" s="226"/>
      <c r="K614" s="3"/>
      <c r="L614" s="3"/>
      <c r="O614" s="227"/>
      <c r="Q614" s="94"/>
      <c r="R614" s="94"/>
      <c r="S614" s="94"/>
      <c r="T614" s="94"/>
    </row>
    <row r="615" ht="15.75" customHeight="1">
      <c r="A615" s="234"/>
      <c r="B615" s="222"/>
      <c r="C615" s="206"/>
      <c r="D615" s="207"/>
      <c r="E615" s="3"/>
      <c r="F615" s="3"/>
      <c r="G615" s="3"/>
      <c r="H615" s="3"/>
      <c r="J615" s="226"/>
      <c r="K615" s="3"/>
      <c r="L615" s="3"/>
      <c r="O615" s="227"/>
      <c r="Q615" s="94"/>
      <c r="R615" s="94"/>
      <c r="S615" s="94"/>
      <c r="T615" s="94"/>
    </row>
    <row r="616" ht="15.75" customHeight="1">
      <c r="A616" s="234"/>
      <c r="B616" s="222"/>
      <c r="C616" s="206"/>
      <c r="D616" s="207"/>
      <c r="E616" s="3"/>
      <c r="F616" s="3"/>
      <c r="G616" s="3"/>
      <c r="H616" s="3"/>
      <c r="J616" s="226"/>
      <c r="K616" s="3"/>
      <c r="L616" s="3"/>
      <c r="O616" s="227"/>
      <c r="Q616" s="94"/>
      <c r="R616" s="94"/>
      <c r="S616" s="94"/>
      <c r="T616" s="94"/>
    </row>
    <row r="617" ht="15.75" customHeight="1">
      <c r="A617" s="234"/>
      <c r="B617" s="222"/>
      <c r="C617" s="206"/>
      <c r="D617" s="207"/>
      <c r="E617" s="3"/>
      <c r="F617" s="3"/>
      <c r="G617" s="3"/>
      <c r="H617" s="3"/>
      <c r="J617" s="226"/>
      <c r="K617" s="3"/>
      <c r="L617" s="3"/>
      <c r="O617" s="227"/>
      <c r="Q617" s="94"/>
      <c r="R617" s="94"/>
      <c r="S617" s="94"/>
      <c r="T617" s="94"/>
    </row>
    <row r="618" ht="15.75" customHeight="1">
      <c r="A618" s="234"/>
      <c r="B618" s="222"/>
      <c r="C618" s="206"/>
      <c r="D618" s="207"/>
      <c r="E618" s="3"/>
      <c r="F618" s="3"/>
      <c r="G618" s="3"/>
      <c r="H618" s="3"/>
      <c r="J618" s="226"/>
      <c r="K618" s="3"/>
      <c r="L618" s="3"/>
      <c r="O618" s="227"/>
      <c r="Q618" s="94"/>
      <c r="R618" s="94"/>
      <c r="S618" s="94"/>
      <c r="T618" s="94"/>
    </row>
    <row r="619" ht="15.75" customHeight="1">
      <c r="A619" s="234"/>
      <c r="B619" s="222"/>
      <c r="C619" s="206"/>
      <c r="D619" s="235"/>
      <c r="E619" s="3"/>
      <c r="F619" s="3"/>
      <c r="G619" s="3"/>
      <c r="H619" s="3"/>
      <c r="J619" s="226"/>
      <c r="K619" s="3"/>
      <c r="L619" s="3"/>
      <c r="O619" s="227"/>
      <c r="Q619" s="94"/>
      <c r="R619" s="94"/>
      <c r="S619" s="94"/>
      <c r="T619" s="94"/>
    </row>
    <row r="620" ht="15.75" customHeight="1">
      <c r="A620" s="234"/>
      <c r="B620" s="222"/>
      <c r="C620" s="206"/>
      <c r="D620" s="235"/>
      <c r="E620" s="3"/>
      <c r="F620" s="3"/>
      <c r="G620" s="3"/>
      <c r="H620" s="3"/>
      <c r="J620" s="226"/>
      <c r="K620" s="3"/>
      <c r="L620" s="3"/>
      <c r="O620" s="227"/>
      <c r="Q620" s="94"/>
      <c r="R620" s="94"/>
      <c r="S620" s="94"/>
      <c r="T620" s="94"/>
    </row>
    <row r="621" ht="15.75" customHeight="1">
      <c r="A621" s="234"/>
      <c r="B621" s="222"/>
      <c r="C621" s="206"/>
      <c r="D621" s="235"/>
      <c r="E621" s="3"/>
      <c r="F621" s="3"/>
      <c r="G621" s="3"/>
      <c r="H621" s="3"/>
      <c r="J621" s="226"/>
      <c r="K621" s="3"/>
      <c r="L621" s="3"/>
      <c r="O621" s="227"/>
      <c r="Q621" s="94"/>
      <c r="R621" s="94"/>
      <c r="S621" s="94"/>
      <c r="T621" s="94"/>
    </row>
    <row r="622" ht="15.75" customHeight="1">
      <c r="A622" s="234"/>
      <c r="B622" s="222"/>
      <c r="C622" s="206"/>
      <c r="D622" s="235"/>
      <c r="E622" s="3"/>
      <c r="F622" s="3"/>
      <c r="G622" s="3"/>
      <c r="H622" s="3"/>
      <c r="J622" s="226"/>
      <c r="K622" s="3"/>
      <c r="L622" s="3"/>
      <c r="O622" s="227"/>
      <c r="Q622" s="94"/>
      <c r="R622" s="94"/>
      <c r="S622" s="94"/>
      <c r="T622" s="94"/>
    </row>
    <row r="623" ht="15.75" customHeight="1">
      <c r="A623" s="234"/>
      <c r="B623" s="222"/>
      <c r="C623" s="206"/>
      <c r="D623" s="235"/>
      <c r="E623" s="3"/>
      <c r="F623" s="3"/>
      <c r="G623" s="3"/>
      <c r="H623" s="3"/>
      <c r="J623" s="226"/>
      <c r="K623" s="3"/>
      <c r="L623" s="3"/>
      <c r="O623" s="227"/>
      <c r="Q623" s="94"/>
      <c r="R623" s="94"/>
      <c r="S623" s="94"/>
      <c r="T623" s="94"/>
    </row>
    <row r="624" ht="15.75" customHeight="1">
      <c r="A624" s="234"/>
      <c r="B624" s="222"/>
      <c r="C624" s="206"/>
      <c r="D624" s="235"/>
      <c r="E624" s="3"/>
      <c r="F624" s="3"/>
      <c r="G624" s="3"/>
      <c r="H624" s="3"/>
      <c r="J624" s="226"/>
      <c r="K624" s="3"/>
      <c r="L624" s="3"/>
      <c r="O624" s="227"/>
      <c r="Q624" s="94"/>
      <c r="R624" s="94"/>
      <c r="S624" s="94"/>
      <c r="T624" s="94"/>
    </row>
    <row r="625" ht="15.75" customHeight="1">
      <c r="A625" s="234"/>
      <c r="B625" s="222"/>
      <c r="C625" s="206"/>
      <c r="D625" s="235"/>
      <c r="E625" s="3"/>
      <c r="F625" s="3"/>
      <c r="G625" s="3"/>
      <c r="H625" s="3"/>
      <c r="J625" s="226"/>
      <c r="K625" s="3"/>
      <c r="L625" s="3"/>
      <c r="O625" s="227"/>
      <c r="Q625" s="94"/>
      <c r="R625" s="94"/>
      <c r="S625" s="94"/>
      <c r="T625" s="94"/>
    </row>
    <row r="626" ht="15.75" customHeight="1">
      <c r="A626" s="234"/>
      <c r="B626" s="222"/>
      <c r="C626" s="206"/>
      <c r="D626" s="235"/>
      <c r="E626" s="3"/>
      <c r="F626" s="3"/>
      <c r="G626" s="3"/>
      <c r="H626" s="3"/>
      <c r="J626" s="226"/>
      <c r="K626" s="3"/>
      <c r="L626" s="3"/>
      <c r="O626" s="227"/>
      <c r="Q626" s="94"/>
      <c r="R626" s="94"/>
      <c r="S626" s="94"/>
      <c r="T626" s="94"/>
    </row>
    <row r="627" ht="15.75" customHeight="1">
      <c r="A627" s="234"/>
      <c r="B627" s="222"/>
      <c r="C627" s="206"/>
      <c r="D627" s="235"/>
      <c r="E627" s="3"/>
      <c r="F627" s="3"/>
      <c r="G627" s="3"/>
      <c r="H627" s="3"/>
      <c r="J627" s="226"/>
      <c r="K627" s="3"/>
      <c r="L627" s="3"/>
      <c r="O627" s="227"/>
      <c r="Q627" s="94"/>
      <c r="R627" s="94"/>
      <c r="S627" s="94"/>
      <c r="T627" s="94"/>
    </row>
    <row r="628" ht="15.75" customHeight="1">
      <c r="A628" s="234"/>
      <c r="B628" s="222"/>
      <c r="C628" s="206"/>
      <c r="D628" s="235"/>
      <c r="E628" s="3"/>
      <c r="F628" s="3"/>
      <c r="G628" s="3"/>
      <c r="H628" s="3"/>
      <c r="J628" s="226"/>
      <c r="K628" s="3"/>
      <c r="L628" s="3"/>
      <c r="O628" s="227"/>
      <c r="Q628" s="94"/>
      <c r="R628" s="94"/>
      <c r="S628" s="94"/>
      <c r="T628" s="94"/>
    </row>
    <row r="629" ht="15.75" customHeight="1">
      <c r="A629" s="234"/>
      <c r="B629" s="222"/>
      <c r="C629" s="206"/>
      <c r="D629" s="235"/>
      <c r="E629" s="3"/>
      <c r="F629" s="3"/>
      <c r="G629" s="3"/>
      <c r="H629" s="3"/>
      <c r="J629" s="226"/>
      <c r="K629" s="3"/>
      <c r="L629" s="3"/>
      <c r="O629" s="227"/>
      <c r="Q629" s="94"/>
      <c r="R629" s="94"/>
      <c r="S629" s="94"/>
      <c r="T629" s="94"/>
    </row>
    <row r="630" ht="15.75" customHeight="1">
      <c r="A630" s="234"/>
      <c r="B630" s="222"/>
      <c r="C630" s="206"/>
      <c r="D630" s="235"/>
      <c r="E630" s="3"/>
      <c r="F630" s="3"/>
      <c r="G630" s="3"/>
      <c r="H630" s="3"/>
      <c r="J630" s="226"/>
      <c r="K630" s="3"/>
      <c r="L630" s="3"/>
      <c r="O630" s="227"/>
      <c r="Q630" s="94"/>
      <c r="R630" s="94"/>
      <c r="S630" s="94"/>
      <c r="T630" s="94"/>
    </row>
    <row r="631" ht="15.75" customHeight="1">
      <c r="A631" s="234"/>
      <c r="B631" s="222"/>
      <c r="C631" s="206"/>
      <c r="D631" s="235"/>
      <c r="E631" s="3"/>
      <c r="F631" s="3"/>
      <c r="G631" s="3"/>
      <c r="H631" s="3"/>
      <c r="J631" s="226"/>
      <c r="K631" s="3"/>
      <c r="L631" s="3"/>
      <c r="O631" s="227"/>
      <c r="Q631" s="94"/>
      <c r="R631" s="94"/>
      <c r="S631" s="94"/>
      <c r="T631" s="94"/>
    </row>
    <row r="632" ht="15.75" customHeight="1">
      <c r="A632" s="234"/>
      <c r="B632" s="222"/>
      <c r="C632" s="206"/>
      <c r="D632" s="235"/>
      <c r="E632" s="3"/>
      <c r="F632" s="3"/>
      <c r="G632" s="3"/>
      <c r="H632" s="3"/>
      <c r="J632" s="226"/>
      <c r="K632" s="3"/>
      <c r="L632" s="3"/>
      <c r="O632" s="227"/>
      <c r="Q632" s="94"/>
      <c r="R632" s="94"/>
      <c r="S632" s="94"/>
      <c r="T632" s="94"/>
    </row>
    <row r="633" ht="15.75" customHeight="1">
      <c r="A633" s="234"/>
      <c r="B633" s="222"/>
      <c r="C633" s="206"/>
      <c r="D633" s="235"/>
      <c r="E633" s="3"/>
      <c r="F633" s="3"/>
      <c r="G633" s="3"/>
      <c r="H633" s="3"/>
      <c r="J633" s="226"/>
      <c r="K633" s="3"/>
      <c r="L633" s="3"/>
      <c r="O633" s="227"/>
      <c r="Q633" s="94"/>
      <c r="R633" s="94"/>
      <c r="S633" s="94"/>
      <c r="T633" s="94"/>
    </row>
    <row r="634" ht="15.75" customHeight="1">
      <c r="A634" s="234"/>
      <c r="B634" s="222"/>
      <c r="C634" s="206"/>
      <c r="D634" s="235"/>
      <c r="E634" s="3"/>
      <c r="F634" s="3"/>
      <c r="G634" s="3"/>
      <c r="H634" s="3"/>
      <c r="J634" s="226"/>
      <c r="K634" s="3"/>
      <c r="L634" s="3"/>
      <c r="O634" s="227"/>
      <c r="Q634" s="94"/>
      <c r="R634" s="94"/>
      <c r="S634" s="94"/>
      <c r="T634" s="94"/>
    </row>
    <row r="635" ht="15.75" customHeight="1">
      <c r="A635" s="234"/>
      <c r="B635" s="222"/>
      <c r="C635" s="206"/>
      <c r="D635" s="235"/>
      <c r="E635" s="3"/>
      <c r="F635" s="3"/>
      <c r="G635" s="3"/>
      <c r="H635" s="3"/>
      <c r="J635" s="226"/>
      <c r="K635" s="3"/>
      <c r="L635" s="3"/>
      <c r="O635" s="227"/>
      <c r="Q635" s="94"/>
      <c r="R635" s="94"/>
      <c r="S635" s="94"/>
      <c r="T635" s="94"/>
    </row>
    <row r="636" ht="15.75" customHeight="1">
      <c r="A636" s="234"/>
      <c r="B636" s="222"/>
      <c r="C636" s="206"/>
      <c r="D636" s="235"/>
      <c r="E636" s="3"/>
      <c r="F636" s="3"/>
      <c r="G636" s="3"/>
      <c r="H636" s="3"/>
      <c r="J636" s="226"/>
      <c r="K636" s="3"/>
      <c r="L636" s="3"/>
      <c r="O636" s="227"/>
      <c r="Q636" s="94"/>
      <c r="R636" s="94"/>
      <c r="S636" s="94"/>
      <c r="T636" s="94"/>
    </row>
    <row r="637" ht="15.75" customHeight="1">
      <c r="A637" s="234"/>
      <c r="B637" s="222"/>
      <c r="C637" s="206"/>
      <c r="D637" s="235"/>
      <c r="E637" s="3"/>
      <c r="F637" s="3"/>
      <c r="G637" s="3"/>
      <c r="H637" s="3"/>
      <c r="J637" s="226"/>
      <c r="K637" s="3"/>
      <c r="L637" s="3"/>
      <c r="O637" s="227"/>
      <c r="Q637" s="94"/>
      <c r="R637" s="94"/>
      <c r="S637" s="94"/>
      <c r="T637" s="94"/>
    </row>
    <row r="638" ht="15.75" customHeight="1">
      <c r="A638" s="234"/>
      <c r="B638" s="222"/>
      <c r="C638" s="206"/>
      <c r="D638" s="235"/>
      <c r="E638" s="3"/>
      <c r="F638" s="3"/>
      <c r="G638" s="3"/>
      <c r="H638" s="3"/>
      <c r="J638" s="226"/>
      <c r="K638" s="3"/>
      <c r="L638" s="3"/>
      <c r="O638" s="227"/>
      <c r="Q638" s="94"/>
      <c r="R638" s="94"/>
      <c r="S638" s="94"/>
      <c r="T638" s="94"/>
    </row>
    <row r="639" ht="15.75" customHeight="1">
      <c r="A639" s="234"/>
      <c r="B639" s="222"/>
      <c r="C639" s="206"/>
      <c r="D639" s="235"/>
      <c r="E639" s="3"/>
      <c r="F639" s="3"/>
      <c r="G639" s="3"/>
      <c r="H639" s="3"/>
      <c r="J639" s="226"/>
      <c r="K639" s="3"/>
      <c r="L639" s="3"/>
      <c r="O639" s="227"/>
      <c r="Q639" s="94"/>
      <c r="R639" s="94"/>
      <c r="S639" s="94"/>
      <c r="T639" s="94"/>
    </row>
    <row r="640" ht="15.75" customHeight="1">
      <c r="A640" s="234"/>
      <c r="B640" s="222"/>
      <c r="C640" s="206"/>
      <c r="D640" s="235"/>
      <c r="E640" s="3"/>
      <c r="F640" s="3"/>
      <c r="G640" s="3"/>
      <c r="H640" s="3"/>
      <c r="J640" s="226"/>
      <c r="K640" s="3"/>
      <c r="L640" s="3"/>
      <c r="O640" s="227"/>
      <c r="Q640" s="94"/>
      <c r="R640" s="94"/>
      <c r="S640" s="94"/>
      <c r="T640" s="94"/>
    </row>
    <row r="641" ht="15.75" customHeight="1">
      <c r="A641" s="234"/>
      <c r="B641" s="222"/>
      <c r="C641" s="206"/>
      <c r="D641" s="235"/>
      <c r="E641" s="3"/>
      <c r="F641" s="3"/>
      <c r="G641" s="3"/>
      <c r="H641" s="3"/>
      <c r="J641" s="226"/>
      <c r="K641" s="3"/>
      <c r="L641" s="3"/>
      <c r="O641" s="227"/>
      <c r="Q641" s="94"/>
      <c r="R641" s="94"/>
      <c r="S641" s="94"/>
      <c r="T641" s="94"/>
    </row>
    <row r="642" ht="15.75" customHeight="1">
      <c r="A642" s="234"/>
      <c r="B642" s="222"/>
      <c r="C642" s="206"/>
      <c r="D642" s="235"/>
      <c r="E642" s="3"/>
      <c r="F642" s="3"/>
      <c r="G642" s="3"/>
      <c r="H642" s="3"/>
      <c r="J642" s="226"/>
      <c r="K642" s="3"/>
      <c r="L642" s="3"/>
      <c r="O642" s="227"/>
      <c r="Q642" s="94"/>
      <c r="R642" s="94"/>
      <c r="S642" s="94"/>
      <c r="T642" s="94"/>
    </row>
    <row r="643" ht="15.75" customHeight="1">
      <c r="A643" s="234"/>
      <c r="B643" s="222"/>
      <c r="C643" s="206"/>
      <c r="D643" s="235"/>
      <c r="E643" s="3"/>
      <c r="F643" s="3"/>
      <c r="G643" s="3"/>
      <c r="H643" s="3"/>
      <c r="J643" s="226"/>
      <c r="K643" s="3"/>
      <c r="L643" s="3"/>
      <c r="O643" s="227"/>
      <c r="Q643" s="94"/>
      <c r="R643" s="94"/>
      <c r="S643" s="94"/>
      <c r="T643" s="94"/>
    </row>
    <row r="644" ht="15.75" customHeight="1">
      <c r="A644" s="234"/>
      <c r="B644" s="222"/>
      <c r="C644" s="206"/>
      <c r="D644" s="235"/>
      <c r="E644" s="3"/>
      <c r="F644" s="3"/>
      <c r="G644" s="3"/>
      <c r="H644" s="3"/>
      <c r="J644" s="226"/>
      <c r="K644" s="3"/>
      <c r="L644" s="3"/>
      <c r="O644" s="227"/>
      <c r="Q644" s="94"/>
      <c r="R644" s="94"/>
      <c r="S644" s="94"/>
      <c r="T644" s="94"/>
    </row>
    <row r="645" ht="15.75" customHeight="1">
      <c r="A645" s="234"/>
      <c r="B645" s="222"/>
      <c r="C645" s="206"/>
      <c r="D645" s="235"/>
      <c r="E645" s="3"/>
      <c r="F645" s="3"/>
      <c r="G645" s="3"/>
      <c r="H645" s="3"/>
      <c r="J645" s="226"/>
      <c r="K645" s="3"/>
      <c r="L645" s="3"/>
      <c r="O645" s="227"/>
      <c r="Q645" s="94"/>
      <c r="R645" s="94"/>
      <c r="S645" s="94"/>
      <c r="T645" s="94"/>
    </row>
    <row r="646" ht="15.75" customHeight="1">
      <c r="A646" s="234"/>
      <c r="B646" s="222"/>
      <c r="C646" s="206"/>
      <c r="D646" s="235"/>
      <c r="E646" s="3"/>
      <c r="F646" s="3"/>
      <c r="G646" s="3"/>
      <c r="H646" s="3"/>
      <c r="J646" s="226"/>
      <c r="K646" s="3"/>
      <c r="L646" s="3"/>
      <c r="O646" s="227"/>
      <c r="Q646" s="94"/>
      <c r="R646" s="94"/>
      <c r="S646" s="94"/>
      <c r="T646" s="94"/>
    </row>
    <row r="647" ht="15.75" customHeight="1">
      <c r="A647" s="234"/>
      <c r="B647" s="222"/>
      <c r="C647" s="206"/>
      <c r="D647" s="207"/>
      <c r="E647" s="3"/>
      <c r="F647" s="3"/>
      <c r="G647" s="3"/>
      <c r="H647" s="3"/>
      <c r="J647" s="226"/>
      <c r="K647" s="3"/>
      <c r="L647" s="3"/>
      <c r="O647" s="227"/>
      <c r="Q647" s="94"/>
      <c r="R647" s="94"/>
      <c r="S647" s="94"/>
      <c r="T647" s="94"/>
    </row>
    <row r="648" ht="15.75" customHeight="1">
      <c r="A648" s="234"/>
      <c r="B648" s="222"/>
      <c r="C648" s="206"/>
      <c r="D648" s="207"/>
      <c r="E648" s="3"/>
      <c r="F648" s="3"/>
      <c r="G648" s="3"/>
      <c r="H648" s="3"/>
      <c r="J648" s="226"/>
      <c r="K648" s="3"/>
      <c r="L648" s="3"/>
      <c r="O648" s="227"/>
      <c r="Q648" s="94"/>
      <c r="R648" s="94"/>
      <c r="S648" s="94"/>
      <c r="T648" s="94"/>
    </row>
    <row r="649" ht="15.75" customHeight="1">
      <c r="A649" s="234"/>
      <c r="B649" s="222"/>
      <c r="C649" s="206"/>
      <c r="D649" s="235"/>
      <c r="E649" s="3"/>
      <c r="F649" s="3"/>
      <c r="G649" s="3"/>
      <c r="H649" s="3"/>
      <c r="J649" s="226"/>
      <c r="K649" s="3"/>
      <c r="L649" s="3"/>
      <c r="O649" s="227"/>
      <c r="Q649" s="94"/>
      <c r="R649" s="94"/>
      <c r="S649" s="94"/>
      <c r="T649" s="94"/>
    </row>
    <row r="650" ht="15.75" customHeight="1">
      <c r="A650" s="234"/>
      <c r="B650" s="222"/>
      <c r="C650" s="206"/>
      <c r="D650" s="235"/>
      <c r="E650" s="3"/>
      <c r="F650" s="3"/>
      <c r="G650" s="3"/>
      <c r="H650" s="3"/>
      <c r="J650" s="226"/>
      <c r="K650" s="3"/>
      <c r="L650" s="3"/>
      <c r="O650" s="227"/>
      <c r="Q650" s="94"/>
      <c r="R650" s="94"/>
      <c r="S650" s="94"/>
      <c r="T650" s="94"/>
    </row>
    <row r="651" ht="15.75" customHeight="1">
      <c r="A651" s="234"/>
      <c r="B651" s="222"/>
      <c r="C651" s="206"/>
      <c r="D651" s="235"/>
      <c r="E651" s="3"/>
      <c r="F651" s="3"/>
      <c r="G651" s="3"/>
      <c r="H651" s="3"/>
      <c r="J651" s="226"/>
      <c r="K651" s="3"/>
      <c r="L651" s="3"/>
      <c r="O651" s="227"/>
      <c r="Q651" s="94"/>
      <c r="R651" s="94"/>
      <c r="S651" s="94"/>
      <c r="T651" s="94"/>
    </row>
    <row r="652" ht="15.75" customHeight="1">
      <c r="A652" s="234"/>
      <c r="B652" s="222"/>
      <c r="C652" s="206"/>
      <c r="D652" s="235"/>
      <c r="E652" s="3"/>
      <c r="F652" s="3"/>
      <c r="G652" s="3"/>
      <c r="H652" s="3"/>
      <c r="J652" s="226"/>
      <c r="K652" s="3"/>
      <c r="L652" s="3"/>
      <c r="O652" s="227"/>
      <c r="Q652" s="94"/>
      <c r="R652" s="94"/>
      <c r="S652" s="94"/>
      <c r="T652" s="94"/>
    </row>
    <row r="653" ht="15.75" customHeight="1">
      <c r="A653" s="234"/>
      <c r="B653" s="222"/>
      <c r="C653" s="206"/>
      <c r="D653" s="235"/>
      <c r="E653" s="3"/>
      <c r="F653" s="3"/>
      <c r="G653" s="3"/>
      <c r="H653" s="3"/>
      <c r="J653" s="226"/>
      <c r="K653" s="3"/>
      <c r="L653" s="3"/>
      <c r="O653" s="227"/>
      <c r="Q653" s="94"/>
      <c r="R653" s="94"/>
      <c r="S653" s="94"/>
      <c r="T653" s="94"/>
    </row>
    <row r="654" ht="15.75" customHeight="1">
      <c r="A654" s="234"/>
      <c r="B654" s="222"/>
      <c r="C654" s="206"/>
      <c r="D654" s="235"/>
      <c r="E654" s="3"/>
      <c r="F654" s="3"/>
      <c r="G654" s="3"/>
      <c r="H654" s="3"/>
      <c r="J654" s="226"/>
      <c r="K654" s="3"/>
      <c r="L654" s="3"/>
      <c r="O654" s="227"/>
      <c r="Q654" s="94"/>
      <c r="R654" s="94"/>
      <c r="S654" s="94"/>
      <c r="T654" s="94"/>
    </row>
    <row r="655" ht="15.75" customHeight="1">
      <c r="A655" s="234"/>
      <c r="B655" s="222"/>
      <c r="C655" s="223"/>
      <c r="D655" s="231"/>
      <c r="E655" s="3"/>
      <c r="F655" s="3"/>
      <c r="G655" s="3"/>
      <c r="H655" s="3"/>
      <c r="J655" s="226"/>
      <c r="K655" s="3"/>
      <c r="L655" s="3"/>
      <c r="O655" s="227"/>
      <c r="Q655" s="94"/>
      <c r="R655" s="94"/>
      <c r="S655" s="94"/>
      <c r="T655" s="94"/>
    </row>
    <row r="656" ht="15.75" customHeight="1">
      <c r="A656" s="234"/>
      <c r="B656" s="222"/>
      <c r="C656" s="223"/>
      <c r="D656" s="231"/>
      <c r="E656" s="3"/>
      <c r="F656" s="3"/>
      <c r="G656" s="3"/>
      <c r="H656" s="3"/>
      <c r="J656" s="226"/>
      <c r="K656" s="3"/>
      <c r="L656" s="3"/>
      <c r="O656" s="227"/>
      <c r="Q656" s="94"/>
      <c r="R656" s="94"/>
      <c r="S656" s="94"/>
      <c r="T656" s="94"/>
    </row>
    <row r="657" ht="15.75" customHeight="1">
      <c r="A657" s="234"/>
      <c r="B657" s="222"/>
      <c r="C657" s="223"/>
      <c r="D657" s="231"/>
      <c r="E657" s="3"/>
      <c r="F657" s="3"/>
      <c r="G657" s="3"/>
      <c r="H657" s="3"/>
      <c r="J657" s="226"/>
      <c r="K657" s="3"/>
      <c r="L657" s="3"/>
      <c r="O657" s="227"/>
      <c r="Q657" s="94"/>
      <c r="R657" s="94"/>
      <c r="S657" s="94"/>
      <c r="T657" s="94"/>
    </row>
    <row r="658" ht="15.75" customHeight="1">
      <c r="A658" s="234"/>
      <c r="B658" s="222"/>
      <c r="C658" s="223"/>
      <c r="D658" s="231"/>
      <c r="E658" s="3"/>
      <c r="F658" s="3"/>
      <c r="G658" s="3"/>
      <c r="H658" s="3"/>
      <c r="J658" s="226"/>
      <c r="K658" s="3"/>
      <c r="L658" s="3"/>
      <c r="O658" s="227"/>
      <c r="Q658" s="94"/>
      <c r="R658" s="94"/>
      <c r="S658" s="94"/>
      <c r="T658" s="94"/>
    </row>
    <row r="659" ht="15.75" customHeight="1">
      <c r="A659" s="234"/>
      <c r="B659" s="222"/>
      <c r="C659" s="223"/>
      <c r="D659" s="231"/>
      <c r="E659" s="3"/>
      <c r="F659" s="3"/>
      <c r="G659" s="3"/>
      <c r="H659" s="3"/>
      <c r="J659" s="226"/>
      <c r="K659" s="3"/>
      <c r="L659" s="3"/>
      <c r="O659" s="227"/>
      <c r="Q659" s="94"/>
      <c r="R659" s="94"/>
      <c r="S659" s="94"/>
      <c r="T659" s="94"/>
    </row>
    <row r="660" ht="15.75" customHeight="1">
      <c r="A660" s="234"/>
      <c r="B660" s="222"/>
      <c r="C660" s="223"/>
      <c r="D660" s="231"/>
      <c r="E660" s="3"/>
      <c r="F660" s="3"/>
      <c r="G660" s="3"/>
      <c r="H660" s="3"/>
      <c r="J660" s="226"/>
      <c r="K660" s="3"/>
      <c r="L660" s="3"/>
      <c r="O660" s="227"/>
      <c r="Q660" s="94"/>
      <c r="R660" s="94"/>
      <c r="S660" s="94"/>
      <c r="T660" s="94"/>
    </row>
    <row r="661" ht="15.75" customHeight="1">
      <c r="A661" s="234"/>
      <c r="B661" s="222"/>
      <c r="C661" s="223"/>
      <c r="D661" s="231"/>
      <c r="E661" s="3"/>
      <c r="F661" s="3"/>
      <c r="G661" s="3"/>
      <c r="H661" s="3"/>
      <c r="J661" s="226"/>
      <c r="K661" s="3"/>
      <c r="L661" s="3"/>
      <c r="O661" s="227"/>
      <c r="Q661" s="94"/>
      <c r="R661" s="94"/>
      <c r="S661" s="94"/>
      <c r="T661" s="94"/>
    </row>
    <row r="662" ht="15.75" customHeight="1">
      <c r="A662" s="234"/>
      <c r="B662" s="222"/>
      <c r="C662" s="223"/>
      <c r="D662" s="231"/>
      <c r="E662" s="3"/>
      <c r="F662" s="3"/>
      <c r="G662" s="3"/>
      <c r="H662" s="3"/>
      <c r="J662" s="226"/>
      <c r="K662" s="3"/>
      <c r="L662" s="3"/>
      <c r="O662" s="227"/>
      <c r="Q662" s="94"/>
      <c r="R662" s="94"/>
      <c r="S662" s="94"/>
      <c r="T662" s="94"/>
    </row>
    <row r="663" ht="15.75" customHeight="1">
      <c r="A663" s="234"/>
      <c r="B663" s="222"/>
      <c r="C663" s="223"/>
      <c r="D663" s="231"/>
      <c r="E663" s="3"/>
      <c r="F663" s="3"/>
      <c r="G663" s="3"/>
      <c r="H663" s="3"/>
      <c r="J663" s="226"/>
      <c r="K663" s="3"/>
      <c r="L663" s="3"/>
      <c r="O663" s="227"/>
      <c r="Q663" s="94"/>
      <c r="R663" s="94"/>
      <c r="S663" s="94"/>
      <c r="T663" s="94"/>
    </row>
    <row r="664" ht="15.75" customHeight="1">
      <c r="A664" s="234"/>
      <c r="B664" s="222"/>
      <c r="C664" s="223"/>
      <c r="D664" s="231"/>
      <c r="E664" s="3"/>
      <c r="F664" s="3"/>
      <c r="G664" s="3"/>
      <c r="H664" s="3"/>
      <c r="J664" s="226"/>
      <c r="K664" s="3"/>
      <c r="L664" s="3"/>
      <c r="O664" s="227"/>
      <c r="Q664" s="94"/>
      <c r="R664" s="94"/>
      <c r="S664" s="94"/>
      <c r="T664" s="94"/>
    </row>
    <row r="665" ht="15.75" customHeight="1">
      <c r="A665" s="234"/>
      <c r="B665" s="222"/>
      <c r="C665" s="223"/>
      <c r="D665" s="231"/>
      <c r="E665" s="3"/>
      <c r="F665" s="3"/>
      <c r="G665" s="3"/>
      <c r="H665" s="3"/>
      <c r="J665" s="226"/>
      <c r="K665" s="3"/>
      <c r="L665" s="3"/>
      <c r="O665" s="227"/>
      <c r="Q665" s="94"/>
      <c r="R665" s="94"/>
      <c r="S665" s="94"/>
      <c r="T665" s="94"/>
    </row>
    <row r="666" ht="15.75" customHeight="1">
      <c r="A666" s="234"/>
      <c r="B666" s="222"/>
      <c r="C666" s="223"/>
      <c r="D666" s="231"/>
      <c r="E666" s="3"/>
      <c r="F666" s="3"/>
      <c r="G666" s="3"/>
      <c r="H666" s="3"/>
      <c r="J666" s="226"/>
      <c r="K666" s="3"/>
      <c r="L666" s="3"/>
      <c r="O666" s="227"/>
      <c r="Q666" s="94"/>
      <c r="R666" s="94"/>
      <c r="S666" s="94"/>
      <c r="T666" s="94"/>
    </row>
    <row r="667" ht="15.75" customHeight="1">
      <c r="A667" s="234"/>
      <c r="B667" s="222"/>
      <c r="C667" s="223"/>
      <c r="D667" s="231"/>
      <c r="E667" s="3"/>
      <c r="F667" s="3"/>
      <c r="G667" s="3"/>
      <c r="H667" s="3"/>
      <c r="J667" s="226"/>
      <c r="K667" s="3"/>
      <c r="L667" s="3"/>
      <c r="O667" s="227"/>
      <c r="Q667" s="94"/>
      <c r="R667" s="94"/>
      <c r="S667" s="94"/>
      <c r="T667" s="94"/>
    </row>
    <row r="668" ht="15.75" customHeight="1">
      <c r="A668" s="234"/>
      <c r="B668" s="222"/>
      <c r="C668" s="223"/>
      <c r="D668" s="231"/>
      <c r="E668" s="3"/>
      <c r="F668" s="3"/>
      <c r="G668" s="3"/>
      <c r="H668" s="3"/>
      <c r="J668" s="226"/>
      <c r="K668" s="3"/>
      <c r="L668" s="3"/>
      <c r="O668" s="227"/>
      <c r="Q668" s="94"/>
      <c r="R668" s="94"/>
      <c r="S668" s="94"/>
      <c r="T668" s="94"/>
    </row>
    <row r="669" ht="15.75" customHeight="1">
      <c r="A669" s="234"/>
      <c r="B669" s="222"/>
      <c r="C669" s="223"/>
      <c r="D669" s="231"/>
      <c r="E669" s="3"/>
      <c r="F669" s="3"/>
      <c r="G669" s="3"/>
      <c r="H669" s="3"/>
      <c r="J669" s="226"/>
      <c r="K669" s="3"/>
      <c r="L669" s="3"/>
      <c r="O669" s="227"/>
      <c r="Q669" s="94"/>
      <c r="R669" s="94"/>
      <c r="S669" s="94"/>
      <c r="T669" s="94"/>
    </row>
    <row r="670" ht="15.75" customHeight="1">
      <c r="A670" s="234"/>
      <c r="B670" s="222"/>
      <c r="C670" s="223"/>
      <c r="D670" s="231"/>
      <c r="E670" s="3"/>
      <c r="F670" s="3"/>
      <c r="G670" s="3"/>
      <c r="H670" s="3"/>
      <c r="J670" s="226"/>
      <c r="K670" s="3"/>
      <c r="L670" s="3"/>
      <c r="O670" s="227"/>
      <c r="Q670" s="94"/>
      <c r="R670" s="94"/>
      <c r="S670" s="94"/>
      <c r="T670" s="94"/>
    </row>
    <row r="671" ht="15.75" customHeight="1">
      <c r="A671" s="234"/>
      <c r="B671" s="222"/>
      <c r="C671" s="223"/>
      <c r="D671" s="231"/>
      <c r="E671" s="3"/>
      <c r="F671" s="3"/>
      <c r="G671" s="3"/>
      <c r="H671" s="3"/>
      <c r="J671" s="226"/>
      <c r="K671" s="3"/>
      <c r="L671" s="3"/>
      <c r="O671" s="227"/>
      <c r="Q671" s="94"/>
      <c r="R671" s="94"/>
      <c r="S671" s="94"/>
      <c r="T671" s="94"/>
    </row>
    <row r="672" ht="15.75" customHeight="1">
      <c r="A672" s="234"/>
      <c r="B672" s="222"/>
      <c r="C672" s="223"/>
      <c r="D672" s="231"/>
      <c r="E672" s="3"/>
      <c r="F672" s="3"/>
      <c r="G672" s="3"/>
      <c r="H672" s="3"/>
      <c r="J672" s="226"/>
      <c r="K672" s="3"/>
      <c r="L672" s="3"/>
      <c r="O672" s="227"/>
      <c r="Q672" s="94"/>
      <c r="R672" s="94"/>
      <c r="S672" s="94"/>
      <c r="T672" s="94"/>
    </row>
    <row r="673" ht="15.75" customHeight="1">
      <c r="A673" s="234"/>
      <c r="B673" s="222"/>
      <c r="C673" s="223"/>
      <c r="D673" s="231"/>
      <c r="E673" s="3"/>
      <c r="F673" s="3"/>
      <c r="G673" s="3"/>
      <c r="H673" s="3"/>
      <c r="J673" s="226"/>
      <c r="K673" s="3"/>
      <c r="L673" s="3"/>
      <c r="O673" s="227"/>
      <c r="Q673" s="94"/>
      <c r="R673" s="94"/>
      <c r="S673" s="94"/>
      <c r="T673" s="94"/>
    </row>
    <row r="674" ht="15.75" customHeight="1">
      <c r="A674" s="234"/>
      <c r="B674" s="222"/>
      <c r="C674" s="223"/>
      <c r="D674" s="231"/>
      <c r="E674" s="3"/>
      <c r="F674" s="3"/>
      <c r="G674" s="3"/>
      <c r="H674" s="3"/>
      <c r="J674" s="226"/>
      <c r="K674" s="3"/>
      <c r="L674" s="3"/>
      <c r="O674" s="227"/>
      <c r="Q674" s="94"/>
      <c r="R674" s="94"/>
      <c r="S674" s="94"/>
      <c r="T674" s="94"/>
    </row>
    <row r="675" ht="15.75" customHeight="1">
      <c r="A675" s="234"/>
      <c r="B675" s="222"/>
      <c r="C675" s="223"/>
      <c r="D675" s="231"/>
      <c r="E675" s="3"/>
      <c r="F675" s="3"/>
      <c r="G675" s="3"/>
      <c r="H675" s="3"/>
      <c r="J675" s="226"/>
      <c r="K675" s="3"/>
      <c r="L675" s="3"/>
      <c r="O675" s="227"/>
      <c r="Q675" s="94"/>
      <c r="R675" s="94"/>
      <c r="S675" s="94"/>
      <c r="T675" s="94"/>
    </row>
    <row r="676" ht="15.75" customHeight="1">
      <c r="A676" s="234"/>
      <c r="B676" s="222"/>
      <c r="C676" s="223"/>
      <c r="D676" s="231"/>
      <c r="E676" s="3"/>
      <c r="F676" s="3"/>
      <c r="G676" s="3"/>
      <c r="H676" s="3"/>
      <c r="J676" s="226"/>
      <c r="K676" s="3"/>
      <c r="L676" s="3"/>
      <c r="O676" s="227"/>
      <c r="Q676" s="94"/>
      <c r="R676" s="94"/>
      <c r="S676" s="94"/>
      <c r="T676" s="94"/>
    </row>
    <row r="677" ht="15.75" customHeight="1">
      <c r="A677" s="234"/>
      <c r="B677" s="222"/>
      <c r="C677" s="223"/>
      <c r="D677" s="231"/>
      <c r="E677" s="3"/>
      <c r="F677" s="3"/>
      <c r="G677" s="3"/>
      <c r="H677" s="3"/>
      <c r="J677" s="226"/>
      <c r="K677" s="3"/>
      <c r="L677" s="3"/>
      <c r="O677" s="227"/>
      <c r="Q677" s="94"/>
      <c r="R677" s="94"/>
      <c r="S677" s="94"/>
      <c r="T677" s="94"/>
    </row>
    <row r="678" ht="15.75" customHeight="1">
      <c r="A678" s="234"/>
      <c r="B678" s="222"/>
      <c r="C678" s="223"/>
      <c r="D678" s="231"/>
      <c r="E678" s="3"/>
      <c r="F678" s="3"/>
      <c r="G678" s="3"/>
      <c r="H678" s="3"/>
      <c r="J678" s="226"/>
      <c r="K678" s="3"/>
      <c r="L678" s="3"/>
      <c r="O678" s="227"/>
      <c r="Q678" s="94"/>
      <c r="R678" s="94"/>
      <c r="S678" s="94"/>
      <c r="T678" s="94"/>
    </row>
    <row r="679" ht="15.75" customHeight="1">
      <c r="A679" s="234"/>
      <c r="B679" s="222"/>
      <c r="C679" s="223"/>
      <c r="D679" s="231"/>
      <c r="E679" s="3"/>
      <c r="F679" s="3"/>
      <c r="G679" s="3"/>
      <c r="H679" s="3"/>
      <c r="J679" s="226"/>
      <c r="K679" s="3"/>
      <c r="L679" s="3"/>
      <c r="O679" s="227"/>
      <c r="Q679" s="94"/>
      <c r="R679" s="94"/>
      <c r="S679" s="94"/>
      <c r="T679" s="94"/>
    </row>
    <row r="680" ht="15.75" customHeight="1">
      <c r="A680" s="234"/>
      <c r="B680" s="222"/>
      <c r="C680" s="223"/>
      <c r="D680" s="231"/>
      <c r="E680" s="3"/>
      <c r="F680" s="3"/>
      <c r="G680" s="3"/>
      <c r="H680" s="3"/>
      <c r="J680" s="226"/>
      <c r="K680" s="3"/>
      <c r="L680" s="3"/>
      <c r="O680" s="227"/>
      <c r="Q680" s="94"/>
      <c r="R680" s="94"/>
      <c r="S680" s="94"/>
      <c r="T680" s="94"/>
    </row>
    <row r="681" ht="15.75" customHeight="1">
      <c r="A681" s="234"/>
      <c r="B681" s="222"/>
      <c r="C681" s="223"/>
      <c r="D681" s="231"/>
      <c r="E681" s="3"/>
      <c r="F681" s="3"/>
      <c r="G681" s="3"/>
      <c r="H681" s="3"/>
      <c r="J681" s="226"/>
      <c r="K681" s="3"/>
      <c r="L681" s="3"/>
      <c r="O681" s="227"/>
      <c r="Q681" s="94"/>
      <c r="R681" s="94"/>
      <c r="S681" s="94"/>
      <c r="T681" s="94"/>
    </row>
    <row r="682" ht="15.75" customHeight="1">
      <c r="A682" s="234"/>
      <c r="B682" s="222"/>
      <c r="C682" s="223"/>
      <c r="D682" s="231"/>
      <c r="E682" s="3"/>
      <c r="F682" s="3"/>
      <c r="G682" s="3"/>
      <c r="H682" s="3"/>
      <c r="J682" s="226"/>
      <c r="K682" s="3"/>
      <c r="L682" s="3"/>
      <c r="O682" s="227"/>
      <c r="Q682" s="94"/>
      <c r="R682" s="94"/>
      <c r="S682" s="94"/>
      <c r="T682" s="94"/>
    </row>
    <row r="683" ht="15.75" customHeight="1">
      <c r="A683" s="234"/>
      <c r="B683" s="222"/>
      <c r="C683" s="223"/>
      <c r="D683" s="231"/>
      <c r="E683" s="3"/>
      <c r="F683" s="3"/>
      <c r="G683" s="3"/>
      <c r="H683" s="3"/>
      <c r="J683" s="226"/>
      <c r="K683" s="3"/>
      <c r="L683" s="3"/>
      <c r="O683" s="227"/>
      <c r="Q683" s="94"/>
      <c r="R683" s="94"/>
      <c r="S683" s="94"/>
      <c r="T683" s="94"/>
    </row>
    <row r="684" ht="15.75" customHeight="1">
      <c r="A684" s="234"/>
      <c r="B684" s="222"/>
      <c r="C684" s="223"/>
      <c r="D684" s="231"/>
      <c r="E684" s="3"/>
      <c r="F684" s="3"/>
      <c r="G684" s="3"/>
      <c r="H684" s="3"/>
      <c r="J684" s="226"/>
      <c r="K684" s="3"/>
      <c r="L684" s="3"/>
      <c r="O684" s="227"/>
      <c r="Q684" s="94"/>
      <c r="R684" s="94"/>
      <c r="S684" s="94"/>
      <c r="T684" s="94"/>
    </row>
    <row r="685" ht="15.75" customHeight="1">
      <c r="A685" s="234"/>
      <c r="B685" s="222"/>
      <c r="C685" s="223"/>
      <c r="D685" s="231"/>
      <c r="E685" s="3"/>
      <c r="F685" s="3"/>
      <c r="G685" s="3"/>
      <c r="H685" s="3"/>
      <c r="J685" s="226"/>
      <c r="K685" s="3"/>
      <c r="L685" s="3"/>
      <c r="O685" s="227"/>
      <c r="Q685" s="94"/>
      <c r="R685" s="94"/>
      <c r="S685" s="94"/>
      <c r="T685" s="94"/>
    </row>
    <row r="686" ht="15.75" customHeight="1">
      <c r="A686" s="234"/>
      <c r="B686" s="222"/>
      <c r="C686" s="223"/>
      <c r="D686" s="231"/>
      <c r="E686" s="3"/>
      <c r="F686" s="3"/>
      <c r="G686" s="3"/>
      <c r="H686" s="3"/>
      <c r="J686" s="226"/>
      <c r="K686" s="3"/>
      <c r="L686" s="3"/>
      <c r="O686" s="227"/>
      <c r="Q686" s="94"/>
      <c r="R686" s="94"/>
      <c r="S686" s="94"/>
      <c r="T686" s="94"/>
    </row>
    <row r="687" ht="15.75" customHeight="1">
      <c r="A687" s="234"/>
      <c r="B687" s="222"/>
      <c r="C687" s="223"/>
      <c r="D687" s="231"/>
      <c r="E687" s="3"/>
      <c r="F687" s="3"/>
      <c r="G687" s="3"/>
      <c r="H687" s="3"/>
      <c r="J687" s="226"/>
      <c r="K687" s="3"/>
      <c r="L687" s="3"/>
      <c r="O687" s="227"/>
      <c r="Q687" s="94"/>
      <c r="R687" s="94"/>
      <c r="S687" s="94"/>
      <c r="T687" s="94"/>
    </row>
    <row r="688" ht="15.75" customHeight="1">
      <c r="A688" s="234"/>
      <c r="B688" s="222"/>
      <c r="C688" s="223"/>
      <c r="D688" s="231"/>
      <c r="E688" s="3"/>
      <c r="F688" s="3"/>
      <c r="G688" s="3"/>
      <c r="H688" s="3"/>
      <c r="J688" s="226"/>
      <c r="K688" s="3"/>
      <c r="L688" s="3"/>
      <c r="O688" s="227"/>
      <c r="Q688" s="94"/>
      <c r="R688" s="94"/>
      <c r="S688" s="94"/>
      <c r="T688" s="94"/>
    </row>
    <row r="689" ht="15.75" customHeight="1">
      <c r="A689" s="234"/>
      <c r="B689" s="222"/>
      <c r="C689" s="223"/>
      <c r="D689" s="231"/>
      <c r="E689" s="3"/>
      <c r="F689" s="3"/>
      <c r="G689" s="3"/>
      <c r="H689" s="3"/>
      <c r="J689" s="226"/>
      <c r="K689" s="3"/>
      <c r="L689" s="3"/>
      <c r="O689" s="227"/>
      <c r="Q689" s="94"/>
      <c r="R689" s="94"/>
      <c r="S689" s="94"/>
      <c r="T689" s="94"/>
    </row>
    <row r="690" ht="15.75" customHeight="1">
      <c r="A690" s="234"/>
      <c r="B690" s="222"/>
      <c r="C690" s="223"/>
      <c r="D690" s="231"/>
      <c r="E690" s="3"/>
      <c r="F690" s="3"/>
      <c r="G690" s="3"/>
      <c r="H690" s="3"/>
      <c r="J690" s="226"/>
      <c r="K690" s="3"/>
      <c r="L690" s="3"/>
      <c r="O690" s="227"/>
      <c r="Q690" s="94"/>
      <c r="R690" s="94"/>
      <c r="S690" s="94"/>
      <c r="T690" s="94"/>
    </row>
    <row r="691" ht="15.75" customHeight="1">
      <c r="A691" s="234"/>
      <c r="B691" s="222"/>
      <c r="C691" s="223"/>
      <c r="D691" s="231"/>
      <c r="E691" s="3"/>
      <c r="F691" s="3"/>
      <c r="G691" s="3"/>
      <c r="H691" s="3"/>
      <c r="J691" s="226"/>
      <c r="K691" s="3"/>
      <c r="L691" s="3"/>
      <c r="O691" s="227"/>
      <c r="Q691" s="94"/>
      <c r="R691" s="94"/>
      <c r="S691" s="94"/>
      <c r="T691" s="94"/>
    </row>
    <row r="692" ht="15.75" customHeight="1">
      <c r="A692" s="234"/>
      <c r="B692" s="222"/>
      <c r="C692" s="223"/>
      <c r="D692" s="231"/>
      <c r="E692" s="3"/>
      <c r="F692" s="3"/>
      <c r="G692" s="3"/>
      <c r="H692" s="3"/>
      <c r="J692" s="226"/>
      <c r="K692" s="3"/>
      <c r="L692" s="3"/>
      <c r="O692" s="227"/>
      <c r="Q692" s="94"/>
      <c r="R692" s="94"/>
      <c r="S692" s="94"/>
      <c r="T692" s="94"/>
    </row>
    <row r="693" ht="15.75" customHeight="1">
      <c r="A693" s="234"/>
      <c r="B693" s="222"/>
      <c r="C693" s="223"/>
      <c r="D693" s="231"/>
      <c r="E693" s="3"/>
      <c r="F693" s="3"/>
      <c r="G693" s="3"/>
      <c r="H693" s="3"/>
      <c r="J693" s="226"/>
      <c r="K693" s="3"/>
      <c r="L693" s="3"/>
      <c r="O693" s="227"/>
      <c r="Q693" s="94"/>
      <c r="R693" s="94"/>
      <c r="S693" s="94"/>
      <c r="T693" s="94"/>
    </row>
    <row r="694" ht="15.75" customHeight="1">
      <c r="A694" s="234"/>
      <c r="B694" s="222"/>
      <c r="C694" s="223"/>
      <c r="D694" s="231"/>
      <c r="E694" s="3"/>
      <c r="F694" s="3"/>
      <c r="G694" s="3"/>
      <c r="H694" s="3"/>
      <c r="J694" s="226"/>
      <c r="K694" s="3"/>
      <c r="L694" s="3"/>
      <c r="O694" s="227"/>
      <c r="Q694" s="94"/>
      <c r="R694" s="94"/>
      <c r="S694" s="94"/>
      <c r="T694" s="94"/>
    </row>
    <row r="695" ht="15.75" customHeight="1">
      <c r="A695" s="234"/>
      <c r="B695" s="222"/>
      <c r="C695" s="223"/>
      <c r="D695" s="231"/>
      <c r="E695" s="3"/>
      <c r="F695" s="3"/>
      <c r="G695" s="3"/>
      <c r="H695" s="3"/>
      <c r="J695" s="226"/>
      <c r="K695" s="3"/>
      <c r="L695" s="3"/>
      <c r="O695" s="227"/>
      <c r="Q695" s="94"/>
      <c r="R695" s="94"/>
      <c r="S695" s="94"/>
      <c r="T695" s="94"/>
    </row>
    <row r="696" ht="15.75" customHeight="1">
      <c r="A696" s="234"/>
      <c r="B696" s="222"/>
      <c r="C696" s="223"/>
      <c r="D696" s="231"/>
      <c r="E696" s="3"/>
      <c r="F696" s="3"/>
      <c r="G696" s="3"/>
      <c r="H696" s="3"/>
      <c r="J696" s="226"/>
      <c r="K696" s="3"/>
      <c r="L696" s="3"/>
      <c r="O696" s="227"/>
      <c r="Q696" s="94"/>
      <c r="R696" s="94"/>
      <c r="S696" s="94"/>
      <c r="T696" s="94"/>
    </row>
    <row r="697" ht="15.75" customHeight="1">
      <c r="A697" s="234"/>
      <c r="B697" s="222"/>
      <c r="C697" s="223"/>
      <c r="D697" s="231"/>
      <c r="E697" s="3"/>
      <c r="F697" s="3"/>
      <c r="G697" s="3"/>
      <c r="H697" s="3"/>
      <c r="J697" s="226"/>
      <c r="K697" s="3"/>
      <c r="L697" s="3"/>
      <c r="O697" s="227"/>
      <c r="Q697" s="94"/>
      <c r="R697" s="94"/>
      <c r="S697" s="94"/>
      <c r="T697" s="94"/>
    </row>
    <row r="698" ht="15.75" customHeight="1">
      <c r="A698" s="234"/>
      <c r="B698" s="222"/>
      <c r="C698" s="223"/>
      <c r="D698" s="231"/>
      <c r="E698" s="3"/>
      <c r="F698" s="3"/>
      <c r="G698" s="3"/>
      <c r="H698" s="3"/>
      <c r="J698" s="226"/>
      <c r="K698" s="3"/>
      <c r="L698" s="3"/>
      <c r="O698" s="227"/>
      <c r="Q698" s="94"/>
      <c r="R698" s="94"/>
      <c r="S698" s="94"/>
      <c r="T698" s="94"/>
    </row>
    <row r="699" ht="15.75" customHeight="1">
      <c r="A699" s="234"/>
      <c r="B699" s="222"/>
      <c r="C699" s="223"/>
      <c r="D699" s="231"/>
      <c r="E699" s="3"/>
      <c r="F699" s="3"/>
      <c r="G699" s="3"/>
      <c r="H699" s="3"/>
      <c r="J699" s="226"/>
      <c r="K699" s="3"/>
      <c r="L699" s="3"/>
      <c r="O699" s="227"/>
      <c r="Q699" s="94"/>
      <c r="R699" s="94"/>
      <c r="S699" s="94"/>
      <c r="T699" s="94"/>
    </row>
    <row r="700" ht="15.75" customHeight="1">
      <c r="A700" s="234"/>
      <c r="B700" s="222"/>
      <c r="C700" s="223"/>
      <c r="D700" s="231"/>
      <c r="E700" s="3"/>
      <c r="F700" s="3"/>
      <c r="G700" s="3"/>
      <c r="H700" s="3"/>
      <c r="J700" s="226"/>
      <c r="K700" s="3"/>
      <c r="L700" s="3"/>
      <c r="O700" s="227"/>
      <c r="Q700" s="94"/>
      <c r="R700" s="94"/>
      <c r="S700" s="94"/>
      <c r="T700" s="94"/>
    </row>
    <row r="701" ht="15.75" customHeight="1">
      <c r="A701" s="234"/>
      <c r="B701" s="222"/>
      <c r="C701" s="223"/>
      <c r="D701" s="231"/>
      <c r="E701" s="3"/>
      <c r="F701" s="3"/>
      <c r="G701" s="3"/>
      <c r="H701" s="3"/>
      <c r="J701" s="226"/>
      <c r="K701" s="3"/>
      <c r="L701" s="3"/>
      <c r="O701" s="227"/>
      <c r="Q701" s="94"/>
      <c r="R701" s="94"/>
      <c r="S701" s="94"/>
      <c r="T701" s="94"/>
    </row>
    <row r="702" ht="15.75" customHeight="1">
      <c r="A702" s="234"/>
      <c r="B702" s="222"/>
      <c r="C702" s="223"/>
      <c r="D702" s="231"/>
      <c r="E702" s="3"/>
      <c r="F702" s="3"/>
      <c r="G702" s="3"/>
      <c r="H702" s="3"/>
      <c r="J702" s="226"/>
      <c r="K702" s="3"/>
      <c r="L702" s="3"/>
      <c r="O702" s="227"/>
      <c r="Q702" s="94"/>
      <c r="R702" s="94"/>
      <c r="S702" s="94"/>
      <c r="T702" s="94"/>
    </row>
    <row r="703" ht="15.75" customHeight="1">
      <c r="A703" s="234"/>
      <c r="B703" s="222"/>
      <c r="C703" s="223"/>
      <c r="D703" s="231"/>
      <c r="E703" s="3"/>
      <c r="F703" s="3"/>
      <c r="G703" s="3"/>
      <c r="H703" s="3"/>
      <c r="J703" s="226"/>
      <c r="K703" s="3"/>
      <c r="L703" s="3"/>
      <c r="O703" s="227"/>
      <c r="Q703" s="94"/>
      <c r="R703" s="94"/>
      <c r="S703" s="94"/>
      <c r="T703" s="94"/>
    </row>
    <row r="704" ht="15.75" customHeight="1">
      <c r="A704" s="234"/>
      <c r="B704" s="222"/>
      <c r="C704" s="223"/>
      <c r="D704" s="231"/>
      <c r="E704" s="3"/>
      <c r="F704" s="3"/>
      <c r="G704" s="3"/>
      <c r="H704" s="3"/>
      <c r="J704" s="226"/>
      <c r="K704" s="3"/>
      <c r="L704" s="3"/>
      <c r="O704" s="227"/>
      <c r="Q704" s="94"/>
      <c r="R704" s="94"/>
      <c r="S704" s="94"/>
      <c r="T704" s="94"/>
    </row>
    <row r="705" ht="15.75" customHeight="1">
      <c r="A705" s="234"/>
      <c r="B705" s="222"/>
      <c r="C705" s="223"/>
      <c r="D705" s="231"/>
      <c r="E705" s="3"/>
      <c r="F705" s="3"/>
      <c r="G705" s="3"/>
      <c r="H705" s="3"/>
      <c r="J705" s="226"/>
      <c r="K705" s="3"/>
      <c r="L705" s="3"/>
      <c r="O705" s="227"/>
      <c r="Q705" s="94"/>
      <c r="R705" s="94"/>
      <c r="S705" s="94"/>
      <c r="T705" s="94"/>
    </row>
    <row r="706" ht="15.75" customHeight="1">
      <c r="A706" s="234"/>
      <c r="B706" s="222"/>
      <c r="C706" s="223"/>
      <c r="D706" s="231"/>
      <c r="E706" s="3"/>
      <c r="F706" s="3"/>
      <c r="G706" s="3"/>
      <c r="H706" s="3"/>
      <c r="J706" s="226"/>
      <c r="K706" s="3"/>
      <c r="L706" s="3"/>
      <c r="O706" s="227"/>
      <c r="Q706" s="94"/>
      <c r="R706" s="94"/>
      <c r="S706" s="94"/>
      <c r="T706" s="94"/>
    </row>
    <row r="707" ht="15.75" customHeight="1">
      <c r="A707" s="234"/>
      <c r="B707" s="222"/>
      <c r="C707" s="223"/>
      <c r="D707" s="231"/>
      <c r="E707" s="3"/>
      <c r="F707" s="3"/>
      <c r="G707" s="3"/>
      <c r="H707" s="3"/>
      <c r="J707" s="226"/>
      <c r="K707" s="3"/>
      <c r="L707" s="3"/>
      <c r="O707" s="227"/>
      <c r="Q707" s="94"/>
      <c r="R707" s="94"/>
      <c r="S707" s="94"/>
      <c r="T707" s="94"/>
    </row>
    <row r="708" ht="15.75" customHeight="1">
      <c r="A708" s="234"/>
      <c r="B708" s="222"/>
      <c r="C708" s="223"/>
      <c r="D708" s="231"/>
      <c r="E708" s="3"/>
      <c r="F708" s="3"/>
      <c r="G708" s="3"/>
      <c r="H708" s="3"/>
      <c r="J708" s="226"/>
      <c r="K708" s="3"/>
      <c r="L708" s="3"/>
      <c r="O708" s="227"/>
      <c r="Q708" s="94"/>
      <c r="R708" s="94"/>
      <c r="S708" s="94"/>
      <c r="T708" s="94"/>
    </row>
    <row r="709" ht="15.75" customHeight="1">
      <c r="A709" s="234"/>
      <c r="B709" s="222"/>
      <c r="C709" s="223"/>
      <c r="D709" s="231"/>
      <c r="E709" s="3"/>
      <c r="F709" s="3"/>
      <c r="G709" s="3"/>
      <c r="H709" s="3"/>
      <c r="J709" s="226"/>
      <c r="K709" s="3"/>
      <c r="L709" s="3"/>
      <c r="O709" s="227"/>
      <c r="Q709" s="94"/>
      <c r="R709" s="94"/>
      <c r="S709" s="94"/>
      <c r="T709" s="94"/>
    </row>
    <row r="710" ht="15.75" customHeight="1">
      <c r="A710" s="234"/>
      <c r="B710" s="222"/>
      <c r="C710" s="223"/>
      <c r="D710" s="231"/>
      <c r="E710" s="3"/>
      <c r="F710" s="3"/>
      <c r="G710" s="3"/>
      <c r="H710" s="3"/>
      <c r="J710" s="226"/>
      <c r="K710" s="3"/>
      <c r="L710" s="3"/>
      <c r="O710" s="227"/>
      <c r="Q710" s="94"/>
      <c r="R710" s="94"/>
      <c r="S710" s="94"/>
      <c r="T710" s="94"/>
    </row>
    <row r="711" ht="15.75" customHeight="1">
      <c r="A711" s="234"/>
      <c r="B711" s="222"/>
      <c r="C711" s="223"/>
      <c r="D711" s="231"/>
      <c r="E711" s="3"/>
      <c r="F711" s="3"/>
      <c r="G711" s="3"/>
      <c r="H711" s="3"/>
      <c r="J711" s="226"/>
      <c r="K711" s="3"/>
      <c r="L711" s="3"/>
      <c r="O711" s="227"/>
      <c r="Q711" s="94"/>
      <c r="R711" s="94"/>
      <c r="S711" s="94"/>
      <c r="T711" s="94"/>
    </row>
    <row r="712" ht="15.75" customHeight="1">
      <c r="A712" s="234"/>
      <c r="B712" s="222"/>
      <c r="C712" s="223"/>
      <c r="D712" s="231"/>
      <c r="E712" s="3"/>
      <c r="F712" s="3"/>
      <c r="G712" s="3"/>
      <c r="H712" s="3"/>
      <c r="J712" s="226"/>
      <c r="K712" s="3"/>
      <c r="L712" s="3"/>
      <c r="O712" s="227"/>
      <c r="Q712" s="94"/>
      <c r="R712" s="94"/>
      <c r="S712" s="94"/>
      <c r="T712" s="94"/>
    </row>
    <row r="713" ht="15.75" customHeight="1">
      <c r="A713" s="234"/>
      <c r="B713" s="222"/>
      <c r="C713" s="223"/>
      <c r="D713" s="231"/>
      <c r="E713" s="3"/>
      <c r="F713" s="3"/>
      <c r="G713" s="3"/>
      <c r="H713" s="3"/>
      <c r="J713" s="226"/>
      <c r="K713" s="3"/>
      <c r="L713" s="3"/>
      <c r="O713" s="227"/>
      <c r="Q713" s="94"/>
      <c r="R713" s="94"/>
      <c r="S713" s="94"/>
      <c r="T713" s="94"/>
    </row>
    <row r="714" ht="15.75" customHeight="1">
      <c r="A714" s="234"/>
      <c r="B714" s="222"/>
      <c r="C714" s="223"/>
      <c r="D714" s="231"/>
      <c r="E714" s="3"/>
      <c r="F714" s="3"/>
      <c r="G714" s="3"/>
      <c r="H714" s="3"/>
      <c r="J714" s="226"/>
      <c r="K714" s="3"/>
      <c r="L714" s="3"/>
      <c r="O714" s="227"/>
      <c r="Q714" s="94"/>
      <c r="R714" s="94"/>
      <c r="S714" s="94"/>
      <c r="T714" s="94"/>
    </row>
    <row r="715" ht="15.75" customHeight="1">
      <c r="A715" s="234"/>
      <c r="B715" s="222"/>
      <c r="C715" s="223"/>
      <c r="D715" s="231"/>
      <c r="E715" s="3"/>
      <c r="F715" s="3"/>
      <c r="G715" s="3"/>
      <c r="H715" s="3"/>
      <c r="J715" s="226"/>
      <c r="K715" s="3"/>
      <c r="L715" s="3"/>
      <c r="O715" s="227"/>
      <c r="Q715" s="94"/>
      <c r="R715" s="94"/>
      <c r="S715" s="94"/>
      <c r="T715" s="94"/>
    </row>
    <row r="716" ht="15.75" customHeight="1">
      <c r="A716" s="234"/>
      <c r="B716" s="222"/>
      <c r="C716" s="223"/>
      <c r="D716" s="231"/>
      <c r="E716" s="3"/>
      <c r="F716" s="3"/>
      <c r="G716" s="3"/>
      <c r="H716" s="3"/>
      <c r="J716" s="226"/>
      <c r="K716" s="3"/>
      <c r="L716" s="3"/>
      <c r="O716" s="227"/>
      <c r="Q716" s="94"/>
      <c r="R716" s="94"/>
      <c r="S716" s="94"/>
      <c r="T716" s="94"/>
    </row>
    <row r="717" ht="15.75" customHeight="1">
      <c r="A717" s="234"/>
      <c r="B717" s="222"/>
      <c r="C717" s="223"/>
      <c r="D717" s="231"/>
      <c r="E717" s="3"/>
      <c r="F717" s="3"/>
      <c r="G717" s="3"/>
      <c r="H717" s="3"/>
      <c r="J717" s="226"/>
      <c r="K717" s="3"/>
      <c r="L717" s="3"/>
      <c r="O717" s="227"/>
      <c r="Q717" s="94"/>
      <c r="R717" s="94"/>
      <c r="S717" s="94"/>
      <c r="T717" s="94"/>
    </row>
    <row r="718" ht="15.75" customHeight="1">
      <c r="A718" s="234"/>
      <c r="B718" s="222"/>
      <c r="C718" s="223"/>
      <c r="D718" s="231"/>
      <c r="E718" s="3"/>
      <c r="F718" s="3"/>
      <c r="G718" s="3"/>
      <c r="H718" s="3"/>
      <c r="J718" s="226"/>
      <c r="K718" s="3"/>
      <c r="L718" s="3"/>
      <c r="O718" s="227"/>
      <c r="Q718" s="94"/>
      <c r="R718" s="94"/>
      <c r="S718" s="94"/>
      <c r="T718" s="94"/>
    </row>
    <row r="719" ht="15.75" customHeight="1">
      <c r="A719" s="234"/>
      <c r="B719" s="222"/>
      <c r="C719" s="223"/>
      <c r="D719" s="231"/>
      <c r="E719" s="3"/>
      <c r="F719" s="3"/>
      <c r="G719" s="3"/>
      <c r="H719" s="3"/>
      <c r="J719" s="226"/>
      <c r="K719" s="3"/>
      <c r="L719" s="3"/>
      <c r="O719" s="227"/>
      <c r="Q719" s="94"/>
      <c r="R719" s="94"/>
      <c r="S719" s="94"/>
      <c r="T719" s="94"/>
    </row>
    <row r="720" ht="15.75" customHeight="1">
      <c r="A720" s="234"/>
      <c r="B720" s="222"/>
      <c r="C720" s="223"/>
      <c r="D720" s="231"/>
      <c r="E720" s="3"/>
      <c r="F720" s="3"/>
      <c r="G720" s="3"/>
      <c r="H720" s="3"/>
      <c r="J720" s="226"/>
      <c r="K720" s="3"/>
      <c r="L720" s="3"/>
      <c r="O720" s="227"/>
      <c r="Q720" s="94"/>
      <c r="R720" s="94"/>
      <c r="S720" s="94"/>
      <c r="T720" s="94"/>
    </row>
    <row r="721" ht="15.75" customHeight="1">
      <c r="A721" s="234"/>
      <c r="B721" s="222"/>
      <c r="C721" s="223"/>
      <c r="D721" s="231"/>
      <c r="E721" s="3"/>
      <c r="F721" s="3"/>
      <c r="G721" s="3"/>
      <c r="H721" s="3"/>
      <c r="J721" s="226"/>
      <c r="K721" s="3"/>
      <c r="L721" s="3"/>
      <c r="O721" s="227"/>
      <c r="Q721" s="94"/>
      <c r="R721" s="94"/>
      <c r="S721" s="94"/>
      <c r="T721" s="94"/>
    </row>
    <row r="722" ht="15.75" customHeight="1">
      <c r="A722" s="234"/>
      <c r="B722" s="222"/>
      <c r="C722" s="223"/>
      <c r="D722" s="231"/>
      <c r="E722" s="3"/>
      <c r="F722" s="3"/>
      <c r="G722" s="3"/>
      <c r="H722" s="3"/>
      <c r="J722" s="226"/>
      <c r="K722" s="3"/>
      <c r="L722" s="3"/>
      <c r="O722" s="227"/>
      <c r="Q722" s="94"/>
      <c r="R722" s="94"/>
      <c r="S722" s="94"/>
      <c r="T722" s="94"/>
    </row>
    <row r="723" ht="15.75" customHeight="1">
      <c r="A723" s="234"/>
      <c r="B723" s="222"/>
      <c r="C723" s="223"/>
      <c r="D723" s="231"/>
      <c r="E723" s="3"/>
      <c r="F723" s="3"/>
      <c r="G723" s="3"/>
      <c r="H723" s="3"/>
      <c r="J723" s="226"/>
      <c r="K723" s="3"/>
      <c r="L723" s="3"/>
      <c r="O723" s="227"/>
      <c r="Q723" s="94"/>
      <c r="R723" s="94"/>
      <c r="S723" s="94"/>
      <c r="T723" s="94"/>
    </row>
    <row r="724" ht="15.75" customHeight="1">
      <c r="A724" s="234"/>
      <c r="B724" s="222"/>
      <c r="C724" s="223"/>
      <c r="D724" s="231"/>
      <c r="E724" s="3"/>
      <c r="F724" s="3"/>
      <c r="G724" s="3"/>
      <c r="H724" s="3"/>
      <c r="J724" s="226"/>
      <c r="K724" s="3"/>
      <c r="L724" s="3"/>
      <c r="O724" s="227"/>
      <c r="Q724" s="94"/>
      <c r="R724" s="94"/>
      <c r="S724" s="94"/>
      <c r="T724" s="94"/>
    </row>
    <row r="725" ht="15.75" customHeight="1">
      <c r="A725" s="234"/>
      <c r="B725" s="222"/>
      <c r="C725" s="223"/>
      <c r="D725" s="231"/>
      <c r="E725" s="3"/>
      <c r="F725" s="3"/>
      <c r="G725" s="3"/>
      <c r="H725" s="3"/>
      <c r="J725" s="226"/>
      <c r="K725" s="3"/>
      <c r="L725" s="3"/>
      <c r="O725" s="227"/>
      <c r="Q725" s="94"/>
      <c r="R725" s="94"/>
      <c r="S725" s="94"/>
      <c r="T725" s="94"/>
    </row>
    <row r="726" ht="15.75" customHeight="1">
      <c r="A726" s="234"/>
      <c r="B726" s="222"/>
      <c r="C726" s="223"/>
      <c r="D726" s="231"/>
      <c r="E726" s="3"/>
      <c r="F726" s="3"/>
      <c r="G726" s="3"/>
      <c r="H726" s="3"/>
      <c r="J726" s="226"/>
      <c r="K726" s="3"/>
      <c r="L726" s="3"/>
      <c r="O726" s="227"/>
      <c r="Q726" s="94"/>
      <c r="R726" s="94"/>
      <c r="S726" s="94"/>
      <c r="T726" s="94"/>
    </row>
    <row r="727" ht="15.75" customHeight="1">
      <c r="A727" s="234"/>
      <c r="B727" s="222"/>
      <c r="C727" s="223"/>
      <c r="D727" s="231"/>
      <c r="E727" s="3"/>
      <c r="F727" s="3"/>
      <c r="G727" s="3"/>
      <c r="H727" s="3"/>
      <c r="J727" s="226"/>
      <c r="K727" s="3"/>
      <c r="L727" s="3"/>
      <c r="O727" s="227"/>
      <c r="Q727" s="94"/>
      <c r="R727" s="94"/>
      <c r="S727" s="94"/>
      <c r="T727" s="94"/>
    </row>
    <row r="728" ht="15.75" customHeight="1">
      <c r="A728" s="234"/>
      <c r="B728" s="222"/>
      <c r="C728" s="223"/>
      <c r="D728" s="231"/>
      <c r="E728" s="3"/>
      <c r="F728" s="3"/>
      <c r="G728" s="3"/>
      <c r="H728" s="3"/>
      <c r="J728" s="226"/>
      <c r="K728" s="3"/>
      <c r="L728" s="3"/>
      <c r="O728" s="227"/>
      <c r="Q728" s="94"/>
      <c r="R728" s="94"/>
      <c r="S728" s="94"/>
      <c r="T728" s="94"/>
    </row>
    <row r="729" ht="15.75" customHeight="1">
      <c r="A729" s="234"/>
      <c r="B729" s="222"/>
      <c r="C729" s="223"/>
      <c r="D729" s="231"/>
      <c r="E729" s="3"/>
      <c r="F729" s="3"/>
      <c r="G729" s="3"/>
      <c r="H729" s="3"/>
      <c r="J729" s="226"/>
      <c r="K729" s="3"/>
      <c r="L729" s="3"/>
      <c r="O729" s="227"/>
      <c r="Q729" s="94"/>
      <c r="R729" s="94"/>
      <c r="S729" s="94"/>
      <c r="T729" s="94"/>
    </row>
    <row r="730" ht="15.75" customHeight="1">
      <c r="A730" s="234"/>
      <c r="B730" s="222"/>
      <c r="C730" s="223"/>
      <c r="D730" s="231"/>
      <c r="E730" s="3"/>
      <c r="F730" s="3"/>
      <c r="G730" s="3"/>
      <c r="H730" s="3"/>
      <c r="J730" s="226"/>
      <c r="K730" s="3"/>
      <c r="L730" s="3"/>
      <c r="O730" s="227"/>
      <c r="Q730" s="94"/>
      <c r="R730" s="94"/>
      <c r="S730" s="94"/>
      <c r="T730" s="94"/>
    </row>
    <row r="731" ht="15.75" customHeight="1">
      <c r="A731" s="234"/>
      <c r="B731" s="222"/>
      <c r="C731" s="223"/>
      <c r="D731" s="231"/>
      <c r="E731" s="3"/>
      <c r="F731" s="3"/>
      <c r="G731" s="3"/>
      <c r="H731" s="3"/>
      <c r="J731" s="226"/>
      <c r="K731" s="3"/>
      <c r="L731" s="3"/>
      <c r="O731" s="227"/>
      <c r="Q731" s="94"/>
      <c r="R731" s="94"/>
      <c r="S731" s="94"/>
      <c r="T731" s="94"/>
    </row>
    <row r="732" ht="15.75" customHeight="1">
      <c r="A732" s="234"/>
      <c r="B732" s="222"/>
      <c r="C732" s="223"/>
      <c r="D732" s="231"/>
      <c r="E732" s="3"/>
      <c r="F732" s="3"/>
      <c r="G732" s="3"/>
      <c r="H732" s="3"/>
      <c r="J732" s="226"/>
      <c r="K732" s="3"/>
      <c r="L732" s="3"/>
      <c r="O732" s="227"/>
      <c r="Q732" s="94"/>
      <c r="R732" s="94"/>
      <c r="S732" s="94"/>
      <c r="T732" s="94"/>
    </row>
    <row r="733" ht="15.75" customHeight="1">
      <c r="A733" s="234"/>
      <c r="B733" s="222"/>
      <c r="C733" s="223"/>
      <c r="D733" s="231"/>
      <c r="E733" s="3"/>
      <c r="F733" s="3"/>
      <c r="G733" s="3"/>
      <c r="H733" s="3"/>
      <c r="J733" s="226"/>
      <c r="K733" s="3"/>
      <c r="L733" s="3"/>
      <c r="O733" s="227"/>
      <c r="Q733" s="94"/>
      <c r="R733" s="94"/>
      <c r="S733" s="94"/>
      <c r="T733" s="94"/>
    </row>
    <row r="734" ht="15.75" customHeight="1">
      <c r="A734" s="234"/>
      <c r="B734" s="222"/>
      <c r="C734" s="223"/>
      <c r="D734" s="231"/>
      <c r="E734" s="3"/>
      <c r="F734" s="3"/>
      <c r="G734" s="3"/>
      <c r="H734" s="3"/>
      <c r="J734" s="226"/>
      <c r="K734" s="3"/>
      <c r="L734" s="3"/>
      <c r="O734" s="227"/>
      <c r="Q734" s="94"/>
      <c r="R734" s="94"/>
      <c r="S734" s="94"/>
      <c r="T734" s="94"/>
    </row>
    <row r="735" ht="15.75" customHeight="1">
      <c r="A735" s="234"/>
      <c r="B735" s="222"/>
      <c r="C735" s="223"/>
      <c r="D735" s="231"/>
      <c r="E735" s="3"/>
      <c r="F735" s="3"/>
      <c r="G735" s="3"/>
      <c r="H735" s="3"/>
      <c r="J735" s="226"/>
      <c r="K735" s="3"/>
      <c r="L735" s="3"/>
      <c r="O735" s="227"/>
      <c r="Q735" s="94"/>
      <c r="R735" s="94"/>
      <c r="S735" s="94"/>
      <c r="T735" s="94"/>
    </row>
    <row r="736" ht="15.75" customHeight="1">
      <c r="A736" s="234"/>
      <c r="B736" s="222"/>
      <c r="C736" s="223"/>
      <c r="D736" s="231"/>
      <c r="E736" s="3"/>
      <c r="F736" s="3"/>
      <c r="G736" s="3"/>
      <c r="H736" s="3"/>
      <c r="J736" s="226"/>
      <c r="K736" s="3"/>
      <c r="L736" s="3"/>
      <c r="O736" s="227"/>
      <c r="Q736" s="94"/>
      <c r="R736" s="94"/>
      <c r="S736" s="94"/>
      <c r="T736" s="94"/>
    </row>
    <row r="737" ht="15.75" customHeight="1">
      <c r="A737" s="234"/>
      <c r="B737" s="222"/>
      <c r="C737" s="223"/>
      <c r="D737" s="231"/>
      <c r="E737" s="3"/>
      <c r="F737" s="3"/>
      <c r="G737" s="3"/>
      <c r="H737" s="3"/>
      <c r="J737" s="226"/>
      <c r="K737" s="3"/>
      <c r="L737" s="3"/>
      <c r="O737" s="227"/>
      <c r="Q737" s="94"/>
      <c r="R737" s="94"/>
      <c r="S737" s="94"/>
      <c r="T737" s="94"/>
    </row>
    <row r="738" ht="15.75" customHeight="1">
      <c r="A738" s="234"/>
      <c r="B738" s="222"/>
      <c r="C738" s="223"/>
      <c r="D738" s="231"/>
      <c r="E738" s="3"/>
      <c r="F738" s="3"/>
      <c r="G738" s="3"/>
      <c r="H738" s="3"/>
      <c r="J738" s="226"/>
      <c r="K738" s="3"/>
      <c r="L738" s="3"/>
      <c r="O738" s="227"/>
      <c r="Q738" s="94"/>
      <c r="R738" s="94"/>
      <c r="S738" s="94"/>
      <c r="T738" s="94"/>
    </row>
    <row r="739" ht="15.75" customHeight="1">
      <c r="A739" s="234"/>
      <c r="B739" s="222"/>
      <c r="C739" s="223"/>
      <c r="D739" s="231"/>
      <c r="E739" s="3"/>
      <c r="F739" s="3"/>
      <c r="G739" s="3"/>
      <c r="H739" s="3"/>
      <c r="J739" s="226"/>
      <c r="K739" s="3"/>
      <c r="L739" s="3"/>
      <c r="O739" s="227"/>
      <c r="Q739" s="94"/>
      <c r="R739" s="94"/>
      <c r="S739" s="94"/>
      <c r="T739" s="94"/>
    </row>
    <row r="740" ht="15.75" customHeight="1">
      <c r="A740" s="234"/>
      <c r="B740" s="222"/>
      <c r="C740" s="223"/>
      <c r="D740" s="231"/>
      <c r="E740" s="3"/>
      <c r="F740" s="3"/>
      <c r="G740" s="3"/>
      <c r="H740" s="3"/>
      <c r="J740" s="226"/>
      <c r="K740" s="3"/>
      <c r="L740" s="3"/>
      <c r="O740" s="227"/>
      <c r="Q740" s="94"/>
      <c r="R740" s="94"/>
      <c r="S740" s="94"/>
      <c r="T740" s="94"/>
    </row>
    <row r="741" ht="15.75" customHeight="1">
      <c r="A741" s="234"/>
      <c r="B741" s="222"/>
      <c r="C741" s="223"/>
      <c r="D741" s="231"/>
      <c r="E741" s="3"/>
      <c r="F741" s="3"/>
      <c r="G741" s="3"/>
      <c r="H741" s="3"/>
      <c r="J741" s="226"/>
      <c r="K741" s="3"/>
      <c r="L741" s="3"/>
      <c r="O741" s="227"/>
      <c r="Q741" s="94"/>
      <c r="R741" s="94"/>
      <c r="S741" s="94"/>
      <c r="T741" s="94"/>
    </row>
    <row r="742" ht="15.75" customHeight="1">
      <c r="A742" s="234"/>
      <c r="B742" s="222"/>
      <c r="C742" s="223"/>
      <c r="D742" s="231"/>
      <c r="E742" s="3"/>
      <c r="F742" s="3"/>
      <c r="G742" s="3"/>
      <c r="H742" s="3"/>
      <c r="J742" s="226"/>
      <c r="K742" s="3"/>
      <c r="L742" s="3"/>
      <c r="O742" s="227"/>
      <c r="Q742" s="94"/>
      <c r="R742" s="94"/>
      <c r="S742" s="94"/>
      <c r="T742" s="94"/>
    </row>
    <row r="743" ht="15.75" customHeight="1">
      <c r="A743" s="234"/>
      <c r="B743" s="222"/>
      <c r="C743" s="223"/>
      <c r="D743" s="231"/>
      <c r="E743" s="3"/>
      <c r="F743" s="3"/>
      <c r="G743" s="3"/>
      <c r="H743" s="3"/>
      <c r="J743" s="226"/>
      <c r="K743" s="3"/>
      <c r="L743" s="3"/>
      <c r="O743" s="227"/>
      <c r="Q743" s="94"/>
      <c r="R743" s="94"/>
      <c r="S743" s="94"/>
      <c r="T743" s="94"/>
    </row>
    <row r="744" ht="15.75" customHeight="1">
      <c r="A744" s="234"/>
      <c r="B744" s="222"/>
      <c r="C744" s="223"/>
      <c r="D744" s="231"/>
      <c r="E744" s="3"/>
      <c r="F744" s="3"/>
      <c r="G744" s="3"/>
      <c r="H744" s="3"/>
      <c r="J744" s="226"/>
      <c r="K744" s="3"/>
      <c r="L744" s="3"/>
      <c r="O744" s="227"/>
      <c r="Q744" s="94"/>
      <c r="R744" s="94"/>
      <c r="S744" s="94"/>
      <c r="T744" s="94"/>
    </row>
    <row r="745" ht="15.75" customHeight="1">
      <c r="A745" s="234"/>
      <c r="B745" s="222"/>
      <c r="C745" s="223"/>
      <c r="D745" s="231"/>
      <c r="E745" s="3"/>
      <c r="F745" s="3"/>
      <c r="G745" s="3"/>
      <c r="H745" s="3"/>
      <c r="J745" s="226"/>
      <c r="K745" s="3"/>
      <c r="L745" s="3"/>
      <c r="O745" s="227"/>
      <c r="Q745" s="94"/>
      <c r="R745" s="94"/>
      <c r="S745" s="94"/>
      <c r="T745" s="94"/>
    </row>
    <row r="746" ht="15.75" customHeight="1">
      <c r="A746" s="234"/>
      <c r="B746" s="222"/>
      <c r="C746" s="223"/>
      <c r="D746" s="231"/>
      <c r="E746" s="3"/>
      <c r="F746" s="3"/>
      <c r="G746" s="3"/>
      <c r="H746" s="3"/>
      <c r="J746" s="226"/>
      <c r="K746" s="3"/>
      <c r="L746" s="3"/>
      <c r="O746" s="227"/>
      <c r="Q746" s="94"/>
      <c r="R746" s="94"/>
      <c r="S746" s="94"/>
      <c r="T746" s="94"/>
    </row>
    <row r="747" ht="15.75" customHeight="1">
      <c r="A747" s="234"/>
      <c r="B747" s="222"/>
      <c r="C747" s="223"/>
      <c r="D747" s="231"/>
      <c r="E747" s="3"/>
      <c r="F747" s="3"/>
      <c r="G747" s="3"/>
      <c r="H747" s="3"/>
      <c r="J747" s="226"/>
      <c r="K747" s="3"/>
      <c r="L747" s="3"/>
      <c r="O747" s="227"/>
      <c r="Q747" s="94"/>
      <c r="R747" s="94"/>
      <c r="S747" s="94"/>
      <c r="T747" s="94"/>
    </row>
    <row r="748" ht="15.75" customHeight="1">
      <c r="A748" s="234"/>
      <c r="B748" s="222"/>
      <c r="C748" s="223"/>
      <c r="D748" s="231"/>
      <c r="E748" s="3"/>
      <c r="F748" s="3"/>
      <c r="G748" s="3"/>
      <c r="H748" s="3"/>
      <c r="J748" s="226"/>
      <c r="K748" s="3"/>
      <c r="L748" s="3"/>
      <c r="O748" s="227"/>
      <c r="Q748" s="94"/>
      <c r="R748" s="94"/>
      <c r="S748" s="94"/>
      <c r="T748" s="94"/>
    </row>
    <row r="749" ht="15.75" customHeight="1">
      <c r="A749" s="234"/>
      <c r="B749" s="222"/>
      <c r="C749" s="223"/>
      <c r="D749" s="231"/>
      <c r="E749" s="3"/>
      <c r="F749" s="3"/>
      <c r="G749" s="3"/>
      <c r="H749" s="3"/>
      <c r="J749" s="226"/>
      <c r="K749" s="3"/>
      <c r="L749" s="3"/>
      <c r="O749" s="227"/>
      <c r="Q749" s="94"/>
      <c r="R749" s="94"/>
      <c r="S749" s="94"/>
      <c r="T749" s="94"/>
    </row>
    <row r="750" ht="15.75" customHeight="1">
      <c r="A750" s="234"/>
      <c r="B750" s="222"/>
      <c r="C750" s="223"/>
      <c r="D750" s="231"/>
      <c r="E750" s="3"/>
      <c r="F750" s="3"/>
      <c r="G750" s="3"/>
      <c r="H750" s="3"/>
      <c r="J750" s="226"/>
      <c r="K750" s="3"/>
      <c r="L750" s="3"/>
      <c r="O750" s="227"/>
      <c r="Q750" s="94"/>
      <c r="R750" s="94"/>
      <c r="S750" s="94"/>
      <c r="T750" s="94"/>
    </row>
    <row r="751" ht="15.75" customHeight="1">
      <c r="A751" s="234"/>
      <c r="B751" s="222"/>
      <c r="C751" s="223"/>
      <c r="D751" s="231"/>
      <c r="E751" s="3"/>
      <c r="F751" s="3"/>
      <c r="G751" s="3"/>
      <c r="H751" s="3"/>
      <c r="J751" s="226"/>
      <c r="K751" s="3"/>
      <c r="L751" s="3"/>
      <c r="O751" s="227"/>
      <c r="Q751" s="94"/>
      <c r="R751" s="94"/>
      <c r="S751" s="94"/>
      <c r="T751" s="94"/>
    </row>
    <row r="752" ht="15.75" customHeight="1">
      <c r="A752" s="234"/>
      <c r="B752" s="222"/>
      <c r="C752" s="223"/>
      <c r="D752" s="231"/>
      <c r="E752" s="3"/>
      <c r="F752" s="3"/>
      <c r="G752" s="3"/>
      <c r="H752" s="3"/>
      <c r="J752" s="226"/>
      <c r="K752" s="3"/>
      <c r="L752" s="3"/>
      <c r="O752" s="227"/>
      <c r="Q752" s="94"/>
      <c r="R752" s="94"/>
      <c r="S752" s="94"/>
      <c r="T752" s="94"/>
    </row>
    <row r="753" ht="15.75" customHeight="1">
      <c r="A753" s="234"/>
      <c r="B753" s="222"/>
      <c r="C753" s="223"/>
      <c r="D753" s="231"/>
      <c r="E753" s="3"/>
      <c r="F753" s="3"/>
      <c r="G753" s="3"/>
      <c r="H753" s="3"/>
      <c r="J753" s="226"/>
      <c r="K753" s="3"/>
      <c r="L753" s="3"/>
      <c r="O753" s="227"/>
      <c r="Q753" s="94"/>
      <c r="R753" s="94"/>
      <c r="S753" s="94"/>
      <c r="T753" s="94"/>
    </row>
    <row r="754" ht="15.75" customHeight="1">
      <c r="A754" s="234"/>
      <c r="B754" s="222"/>
      <c r="C754" s="223"/>
      <c r="D754" s="231"/>
      <c r="E754" s="3"/>
      <c r="F754" s="3"/>
      <c r="G754" s="3"/>
      <c r="H754" s="3"/>
      <c r="J754" s="226"/>
      <c r="K754" s="3"/>
      <c r="L754" s="3"/>
      <c r="O754" s="227"/>
      <c r="Q754" s="94"/>
      <c r="R754" s="94"/>
      <c r="S754" s="94"/>
      <c r="T754" s="94"/>
    </row>
    <row r="755" ht="15.75" customHeight="1">
      <c r="A755" s="234"/>
      <c r="B755" s="222"/>
      <c r="C755" s="223"/>
      <c r="D755" s="231"/>
      <c r="E755" s="3"/>
      <c r="F755" s="3"/>
      <c r="G755" s="3"/>
      <c r="H755" s="3"/>
      <c r="J755" s="226"/>
      <c r="K755" s="3"/>
      <c r="L755" s="3"/>
      <c r="O755" s="227"/>
      <c r="Q755" s="94"/>
      <c r="R755" s="94"/>
      <c r="S755" s="94"/>
      <c r="T755" s="94"/>
    </row>
    <row r="756" ht="15.75" customHeight="1">
      <c r="A756" s="234"/>
      <c r="B756" s="222"/>
      <c r="C756" s="223"/>
      <c r="D756" s="231"/>
      <c r="E756" s="3"/>
      <c r="F756" s="3"/>
      <c r="G756" s="3"/>
      <c r="H756" s="3"/>
      <c r="J756" s="226"/>
      <c r="K756" s="3"/>
      <c r="L756" s="3"/>
      <c r="O756" s="227"/>
      <c r="Q756" s="94"/>
      <c r="R756" s="94"/>
      <c r="S756" s="94"/>
      <c r="T756" s="94"/>
    </row>
    <row r="757" ht="15.75" customHeight="1">
      <c r="A757" s="234"/>
      <c r="B757" s="222"/>
      <c r="C757" s="223"/>
      <c r="D757" s="231"/>
      <c r="E757" s="3"/>
      <c r="F757" s="3"/>
      <c r="G757" s="3"/>
      <c r="H757" s="3"/>
      <c r="J757" s="226"/>
      <c r="K757" s="3"/>
      <c r="L757" s="3"/>
      <c r="O757" s="227"/>
      <c r="Q757" s="94"/>
      <c r="R757" s="94"/>
      <c r="S757" s="94"/>
      <c r="T757" s="94"/>
    </row>
    <row r="758" ht="15.75" customHeight="1">
      <c r="A758" s="234"/>
      <c r="B758" s="222"/>
      <c r="C758" s="223"/>
      <c r="D758" s="231"/>
      <c r="E758" s="3"/>
      <c r="F758" s="3"/>
      <c r="G758" s="3"/>
      <c r="H758" s="3"/>
      <c r="J758" s="226"/>
      <c r="K758" s="3"/>
      <c r="L758" s="3"/>
      <c r="O758" s="227"/>
      <c r="Q758" s="94"/>
      <c r="R758" s="94"/>
      <c r="S758" s="94"/>
      <c r="T758" s="94"/>
    </row>
    <row r="759" ht="15.75" customHeight="1">
      <c r="A759" s="234"/>
      <c r="B759" s="222"/>
      <c r="C759" s="223"/>
      <c r="D759" s="231"/>
      <c r="E759" s="3"/>
      <c r="F759" s="3"/>
      <c r="G759" s="3"/>
      <c r="H759" s="3"/>
      <c r="J759" s="226"/>
      <c r="K759" s="3"/>
      <c r="L759" s="3"/>
      <c r="O759" s="227"/>
      <c r="Q759" s="94"/>
      <c r="R759" s="94"/>
      <c r="S759" s="94"/>
      <c r="T759" s="94"/>
    </row>
    <row r="760" ht="15.75" customHeight="1">
      <c r="A760" s="234"/>
      <c r="B760" s="222"/>
      <c r="C760" s="223"/>
      <c r="D760" s="231"/>
      <c r="E760" s="3"/>
      <c r="F760" s="3"/>
      <c r="G760" s="3"/>
      <c r="H760" s="3"/>
      <c r="J760" s="226"/>
      <c r="K760" s="3"/>
      <c r="L760" s="3"/>
      <c r="O760" s="227"/>
      <c r="Q760" s="94"/>
      <c r="R760" s="94"/>
      <c r="S760" s="94"/>
      <c r="T760" s="94"/>
    </row>
    <row r="761" ht="15.75" customHeight="1">
      <c r="A761" s="234"/>
      <c r="B761" s="222"/>
      <c r="C761" s="223"/>
      <c r="D761" s="231"/>
      <c r="E761" s="3"/>
      <c r="F761" s="3"/>
      <c r="G761" s="3"/>
      <c r="H761" s="3"/>
      <c r="J761" s="226"/>
      <c r="K761" s="3"/>
      <c r="L761" s="3"/>
      <c r="O761" s="227"/>
      <c r="Q761" s="94"/>
      <c r="R761" s="94"/>
      <c r="S761" s="94"/>
      <c r="T761" s="94"/>
    </row>
    <row r="762" ht="15.75" customHeight="1">
      <c r="A762" s="234"/>
      <c r="B762" s="222"/>
      <c r="C762" s="223"/>
      <c r="D762" s="231"/>
      <c r="E762" s="3"/>
      <c r="F762" s="3"/>
      <c r="G762" s="3"/>
      <c r="H762" s="3"/>
      <c r="J762" s="226"/>
      <c r="K762" s="3"/>
      <c r="L762" s="3"/>
      <c r="O762" s="227"/>
      <c r="Q762" s="94"/>
      <c r="R762" s="94"/>
      <c r="S762" s="94"/>
      <c r="T762" s="94"/>
    </row>
    <row r="763" ht="15.75" customHeight="1">
      <c r="A763" s="234"/>
      <c r="B763" s="222"/>
      <c r="C763" s="223"/>
      <c r="D763" s="231"/>
      <c r="E763" s="3"/>
      <c r="F763" s="3"/>
      <c r="G763" s="3"/>
      <c r="H763" s="3"/>
      <c r="J763" s="226"/>
      <c r="K763" s="3"/>
      <c r="L763" s="3"/>
      <c r="O763" s="227"/>
      <c r="Q763" s="94"/>
      <c r="R763" s="94"/>
      <c r="S763" s="94"/>
      <c r="T763" s="94"/>
    </row>
    <row r="764" ht="15.75" customHeight="1">
      <c r="A764" s="234"/>
      <c r="B764" s="222"/>
      <c r="C764" s="223"/>
      <c r="D764" s="231"/>
      <c r="E764" s="3"/>
      <c r="F764" s="3"/>
      <c r="G764" s="3"/>
      <c r="H764" s="3"/>
      <c r="J764" s="226"/>
      <c r="K764" s="3"/>
      <c r="L764" s="3"/>
      <c r="O764" s="227"/>
      <c r="Q764" s="94"/>
      <c r="R764" s="94"/>
      <c r="S764" s="94"/>
      <c r="T764" s="94"/>
    </row>
    <row r="765" ht="15.75" customHeight="1">
      <c r="A765" s="234"/>
      <c r="B765" s="222"/>
      <c r="C765" s="223"/>
      <c r="D765" s="231"/>
      <c r="E765" s="3"/>
      <c r="F765" s="3"/>
      <c r="G765" s="3"/>
      <c r="H765" s="3"/>
      <c r="J765" s="226"/>
      <c r="K765" s="3"/>
      <c r="L765" s="3"/>
      <c r="O765" s="227"/>
      <c r="Q765" s="94"/>
      <c r="R765" s="94"/>
      <c r="S765" s="94"/>
      <c r="T765" s="94"/>
    </row>
    <row r="766" ht="15.75" customHeight="1">
      <c r="A766" s="234"/>
      <c r="B766" s="222"/>
      <c r="C766" s="223"/>
      <c r="D766" s="231"/>
      <c r="E766" s="3"/>
      <c r="F766" s="3"/>
      <c r="G766" s="3"/>
      <c r="H766" s="3"/>
      <c r="J766" s="226"/>
      <c r="K766" s="3"/>
      <c r="L766" s="3"/>
      <c r="O766" s="227"/>
      <c r="Q766" s="94"/>
      <c r="R766" s="94"/>
      <c r="S766" s="94"/>
      <c r="T766" s="94"/>
    </row>
    <row r="767" ht="15.75" customHeight="1">
      <c r="A767" s="234"/>
      <c r="B767" s="222"/>
      <c r="C767" s="223"/>
      <c r="D767" s="231"/>
      <c r="E767" s="3"/>
      <c r="F767" s="3"/>
      <c r="G767" s="3"/>
      <c r="H767" s="3"/>
      <c r="J767" s="226"/>
      <c r="K767" s="3"/>
      <c r="L767" s="3"/>
      <c r="O767" s="227"/>
      <c r="Q767" s="94"/>
      <c r="R767" s="94"/>
      <c r="S767" s="94"/>
      <c r="T767" s="94"/>
    </row>
    <row r="768" ht="15.75" customHeight="1">
      <c r="A768" s="234"/>
      <c r="B768" s="222"/>
      <c r="C768" s="223"/>
      <c r="D768" s="231"/>
      <c r="E768" s="3"/>
      <c r="F768" s="3"/>
      <c r="G768" s="3"/>
      <c r="H768" s="3"/>
      <c r="J768" s="226"/>
      <c r="K768" s="3"/>
      <c r="L768" s="3"/>
      <c r="O768" s="227"/>
      <c r="Q768" s="94"/>
      <c r="R768" s="94"/>
      <c r="S768" s="94"/>
      <c r="T768" s="94"/>
    </row>
    <row r="769" ht="15.75" customHeight="1">
      <c r="A769" s="234"/>
      <c r="B769" s="222"/>
      <c r="C769" s="223"/>
      <c r="D769" s="231"/>
      <c r="E769" s="3"/>
      <c r="F769" s="3"/>
      <c r="G769" s="3"/>
      <c r="H769" s="3"/>
      <c r="J769" s="226"/>
      <c r="K769" s="3"/>
      <c r="L769" s="3"/>
      <c r="O769" s="227"/>
      <c r="Q769" s="94"/>
      <c r="R769" s="94"/>
      <c r="S769" s="94"/>
      <c r="T769" s="94"/>
    </row>
    <row r="770" ht="15.75" customHeight="1">
      <c r="A770" s="234"/>
      <c r="B770" s="222"/>
      <c r="C770" s="223"/>
      <c r="D770" s="231"/>
      <c r="E770" s="3"/>
      <c r="F770" s="3"/>
      <c r="G770" s="3"/>
      <c r="H770" s="3"/>
      <c r="J770" s="226"/>
      <c r="K770" s="3"/>
      <c r="L770" s="3"/>
      <c r="O770" s="227"/>
      <c r="Q770" s="94"/>
      <c r="R770" s="94"/>
      <c r="S770" s="94"/>
      <c r="T770" s="94"/>
    </row>
    <row r="771" ht="15.75" customHeight="1">
      <c r="A771" s="234"/>
      <c r="B771" s="222"/>
      <c r="C771" s="223"/>
      <c r="D771" s="231"/>
      <c r="E771" s="3"/>
      <c r="F771" s="3"/>
      <c r="G771" s="3"/>
      <c r="H771" s="3"/>
      <c r="J771" s="226"/>
      <c r="K771" s="3"/>
      <c r="L771" s="3"/>
      <c r="O771" s="227"/>
      <c r="Q771" s="94"/>
      <c r="R771" s="94"/>
      <c r="S771" s="94"/>
      <c r="T771" s="94"/>
    </row>
    <row r="772" ht="15.75" customHeight="1">
      <c r="A772" s="234"/>
      <c r="B772" s="222"/>
      <c r="C772" s="223"/>
      <c r="D772" s="231"/>
      <c r="E772" s="3"/>
      <c r="F772" s="3"/>
      <c r="G772" s="3"/>
      <c r="H772" s="3"/>
      <c r="J772" s="226"/>
      <c r="K772" s="3"/>
      <c r="L772" s="3"/>
      <c r="O772" s="227"/>
      <c r="Q772" s="94"/>
      <c r="R772" s="94"/>
      <c r="S772" s="94"/>
      <c r="T772" s="94"/>
    </row>
    <row r="773" ht="15.75" customHeight="1">
      <c r="A773" s="234"/>
      <c r="B773" s="222"/>
      <c r="C773" s="223"/>
      <c r="D773" s="231"/>
      <c r="E773" s="3"/>
      <c r="F773" s="3"/>
      <c r="G773" s="3"/>
      <c r="H773" s="3"/>
      <c r="J773" s="226"/>
      <c r="K773" s="3"/>
      <c r="L773" s="3"/>
      <c r="O773" s="227"/>
      <c r="Q773" s="94"/>
      <c r="R773" s="94"/>
      <c r="S773" s="94"/>
      <c r="T773" s="94"/>
    </row>
    <row r="774" ht="15.75" customHeight="1">
      <c r="A774" s="234"/>
      <c r="B774" s="222"/>
      <c r="C774" s="223"/>
      <c r="D774" s="231"/>
      <c r="E774" s="3"/>
      <c r="F774" s="3"/>
      <c r="G774" s="3"/>
      <c r="H774" s="3"/>
      <c r="J774" s="226"/>
      <c r="K774" s="3"/>
      <c r="L774" s="3"/>
      <c r="O774" s="227"/>
      <c r="Q774" s="94"/>
      <c r="R774" s="94"/>
      <c r="S774" s="94"/>
      <c r="T774" s="94"/>
    </row>
    <row r="775" ht="15.75" customHeight="1">
      <c r="A775" s="234"/>
      <c r="B775" s="222"/>
      <c r="C775" s="223"/>
      <c r="D775" s="231"/>
      <c r="E775" s="3"/>
      <c r="F775" s="3"/>
      <c r="G775" s="3"/>
      <c r="H775" s="3"/>
      <c r="J775" s="226"/>
      <c r="K775" s="3"/>
      <c r="L775" s="3"/>
      <c r="O775" s="227"/>
      <c r="Q775" s="94"/>
      <c r="R775" s="94"/>
      <c r="S775" s="94"/>
      <c r="T775" s="94"/>
    </row>
    <row r="776" ht="15.75" customHeight="1">
      <c r="A776" s="234"/>
      <c r="B776" s="222"/>
      <c r="C776" s="223"/>
      <c r="D776" s="231"/>
      <c r="E776" s="3"/>
      <c r="F776" s="3"/>
      <c r="G776" s="3"/>
      <c r="H776" s="3"/>
      <c r="J776" s="226"/>
      <c r="K776" s="3"/>
      <c r="L776" s="3"/>
      <c r="O776" s="227"/>
      <c r="Q776" s="94"/>
      <c r="R776" s="94"/>
      <c r="S776" s="94"/>
      <c r="T776" s="94"/>
    </row>
    <row r="777" ht="15.75" customHeight="1">
      <c r="A777" s="234"/>
      <c r="B777" s="222"/>
      <c r="C777" s="223"/>
      <c r="D777" s="231"/>
      <c r="E777" s="3"/>
      <c r="F777" s="3"/>
      <c r="G777" s="3"/>
      <c r="H777" s="3"/>
      <c r="J777" s="226"/>
      <c r="K777" s="3"/>
      <c r="L777" s="3"/>
      <c r="O777" s="227"/>
      <c r="Q777" s="94"/>
      <c r="R777" s="94"/>
      <c r="S777" s="94"/>
      <c r="T777" s="94"/>
    </row>
    <row r="778" ht="15.75" customHeight="1">
      <c r="A778" s="234"/>
      <c r="B778" s="222"/>
      <c r="C778" s="223"/>
      <c r="D778" s="231"/>
      <c r="E778" s="3"/>
      <c r="F778" s="3"/>
      <c r="G778" s="3"/>
      <c r="H778" s="3"/>
      <c r="J778" s="226"/>
      <c r="K778" s="3"/>
      <c r="L778" s="3"/>
      <c r="O778" s="227"/>
      <c r="Q778" s="94"/>
      <c r="R778" s="94"/>
      <c r="S778" s="94"/>
      <c r="T778" s="94"/>
    </row>
    <row r="779" ht="15.75" customHeight="1">
      <c r="A779" s="234"/>
      <c r="B779" s="222"/>
      <c r="C779" s="223"/>
      <c r="D779" s="231"/>
      <c r="E779" s="3"/>
      <c r="F779" s="3"/>
      <c r="G779" s="3"/>
      <c r="H779" s="3"/>
      <c r="J779" s="226"/>
      <c r="K779" s="3"/>
      <c r="L779" s="3"/>
      <c r="O779" s="227"/>
      <c r="Q779" s="94"/>
      <c r="R779" s="94"/>
      <c r="S779" s="94"/>
      <c r="T779" s="94"/>
    </row>
    <row r="780" ht="15.75" customHeight="1">
      <c r="A780" s="234"/>
      <c r="B780" s="222"/>
      <c r="C780" s="223"/>
      <c r="D780" s="231"/>
      <c r="E780" s="3"/>
      <c r="F780" s="3"/>
      <c r="G780" s="3"/>
      <c r="H780" s="3"/>
      <c r="J780" s="226"/>
      <c r="K780" s="3"/>
      <c r="L780" s="3"/>
      <c r="O780" s="227"/>
      <c r="Q780" s="94"/>
      <c r="R780" s="94"/>
      <c r="S780" s="94"/>
      <c r="T780" s="94"/>
    </row>
    <row r="781" ht="15.75" customHeight="1">
      <c r="A781" s="234"/>
      <c r="B781" s="222"/>
      <c r="C781" s="223"/>
      <c r="D781" s="231"/>
      <c r="E781" s="3"/>
      <c r="F781" s="3"/>
      <c r="G781" s="3"/>
      <c r="H781" s="3"/>
      <c r="J781" s="226"/>
      <c r="K781" s="3"/>
      <c r="L781" s="3"/>
      <c r="O781" s="227"/>
      <c r="Q781" s="94"/>
      <c r="R781" s="94"/>
      <c r="S781" s="94"/>
      <c r="T781" s="94"/>
    </row>
    <row r="782" ht="15.75" customHeight="1">
      <c r="A782" s="234"/>
      <c r="B782" s="222"/>
      <c r="C782" s="223"/>
      <c r="D782" s="231"/>
      <c r="E782" s="3"/>
      <c r="F782" s="3"/>
      <c r="G782" s="3"/>
      <c r="H782" s="3"/>
      <c r="J782" s="226"/>
      <c r="K782" s="3"/>
      <c r="L782" s="3"/>
      <c r="O782" s="227"/>
      <c r="Q782" s="94"/>
      <c r="R782" s="94"/>
      <c r="S782" s="94"/>
      <c r="T782" s="94"/>
    </row>
    <row r="783" ht="15.75" customHeight="1">
      <c r="A783" s="234"/>
      <c r="B783" s="222"/>
      <c r="C783" s="223"/>
      <c r="D783" s="231"/>
      <c r="E783" s="3"/>
      <c r="F783" s="3"/>
      <c r="G783" s="3"/>
      <c r="H783" s="3"/>
      <c r="J783" s="226"/>
      <c r="K783" s="3"/>
      <c r="L783" s="3"/>
      <c r="O783" s="227"/>
      <c r="Q783" s="94"/>
      <c r="R783" s="94"/>
      <c r="S783" s="94"/>
      <c r="T783" s="94"/>
    </row>
    <row r="784" ht="15.75" customHeight="1">
      <c r="A784" s="234"/>
      <c r="B784" s="222"/>
      <c r="C784" s="223"/>
      <c r="D784" s="231"/>
      <c r="E784" s="3"/>
      <c r="F784" s="3"/>
      <c r="G784" s="3"/>
      <c r="H784" s="3"/>
      <c r="J784" s="226"/>
      <c r="K784" s="3"/>
      <c r="L784" s="3"/>
      <c r="O784" s="227"/>
      <c r="Q784" s="94"/>
      <c r="R784" s="94"/>
      <c r="S784" s="94"/>
      <c r="T784" s="94"/>
    </row>
    <row r="785" ht="15.75" customHeight="1">
      <c r="A785" s="234"/>
      <c r="B785" s="222"/>
      <c r="C785" s="223"/>
      <c r="D785" s="231"/>
      <c r="E785" s="3"/>
      <c r="F785" s="3"/>
      <c r="G785" s="3"/>
      <c r="H785" s="3"/>
      <c r="J785" s="226"/>
      <c r="K785" s="3"/>
      <c r="L785" s="3"/>
      <c r="O785" s="227"/>
      <c r="Q785" s="94"/>
      <c r="R785" s="94"/>
      <c r="S785" s="94"/>
      <c r="T785" s="94"/>
    </row>
    <row r="786" ht="15.75" customHeight="1">
      <c r="A786" s="234"/>
      <c r="B786" s="222"/>
      <c r="C786" s="223"/>
      <c r="D786" s="231"/>
      <c r="E786" s="3"/>
      <c r="F786" s="3"/>
      <c r="G786" s="3"/>
      <c r="H786" s="3"/>
      <c r="J786" s="226"/>
      <c r="K786" s="3"/>
      <c r="L786" s="3"/>
      <c r="O786" s="227"/>
      <c r="Q786" s="94"/>
      <c r="R786" s="94"/>
      <c r="S786" s="94"/>
      <c r="T786" s="94"/>
    </row>
    <row r="787" ht="15.75" customHeight="1">
      <c r="A787" s="234"/>
      <c r="B787" s="222"/>
      <c r="C787" s="223"/>
      <c r="D787" s="231"/>
      <c r="E787" s="3"/>
      <c r="F787" s="3"/>
      <c r="G787" s="3"/>
      <c r="H787" s="3"/>
      <c r="J787" s="226"/>
      <c r="K787" s="3"/>
      <c r="L787" s="3"/>
      <c r="O787" s="227"/>
      <c r="Q787" s="94"/>
      <c r="R787" s="94"/>
      <c r="S787" s="94"/>
      <c r="T787" s="94"/>
    </row>
    <row r="788" ht="15.75" customHeight="1">
      <c r="A788" s="234"/>
      <c r="B788" s="222"/>
      <c r="C788" s="223"/>
      <c r="D788" s="231"/>
      <c r="E788" s="3"/>
      <c r="F788" s="3"/>
      <c r="G788" s="3"/>
      <c r="H788" s="3"/>
      <c r="J788" s="226"/>
      <c r="K788" s="3"/>
      <c r="L788" s="3"/>
      <c r="O788" s="227"/>
      <c r="Q788" s="94"/>
      <c r="R788" s="94"/>
      <c r="S788" s="94"/>
      <c r="T788" s="94"/>
    </row>
    <row r="789" ht="15.75" customHeight="1">
      <c r="A789" s="234"/>
      <c r="B789" s="222"/>
      <c r="C789" s="223"/>
      <c r="D789" s="231"/>
      <c r="E789" s="3"/>
      <c r="F789" s="3"/>
      <c r="G789" s="3"/>
      <c r="H789" s="3"/>
      <c r="J789" s="226"/>
      <c r="K789" s="3"/>
      <c r="L789" s="3"/>
      <c r="O789" s="227"/>
      <c r="Q789" s="94"/>
      <c r="R789" s="94"/>
      <c r="S789" s="94"/>
      <c r="T789" s="94"/>
    </row>
    <row r="790" ht="15.75" customHeight="1">
      <c r="A790" s="234"/>
      <c r="B790" s="222"/>
      <c r="C790" s="223"/>
      <c r="D790" s="231"/>
      <c r="E790" s="3"/>
      <c r="F790" s="3"/>
      <c r="G790" s="3"/>
      <c r="H790" s="3"/>
      <c r="J790" s="226"/>
      <c r="K790" s="3"/>
      <c r="L790" s="3"/>
      <c r="O790" s="227"/>
      <c r="Q790" s="94"/>
      <c r="R790" s="94"/>
      <c r="S790" s="94"/>
      <c r="T790" s="94"/>
    </row>
    <row r="791" ht="15.75" customHeight="1">
      <c r="A791" s="234"/>
      <c r="B791" s="222"/>
      <c r="C791" s="223"/>
      <c r="D791" s="231"/>
      <c r="E791" s="3"/>
      <c r="F791" s="3"/>
      <c r="G791" s="3"/>
      <c r="H791" s="3"/>
      <c r="J791" s="226"/>
      <c r="K791" s="3"/>
      <c r="L791" s="3"/>
      <c r="O791" s="227"/>
      <c r="Q791" s="94"/>
      <c r="R791" s="94"/>
      <c r="S791" s="94"/>
      <c r="T791" s="94"/>
    </row>
    <row r="792" ht="15.75" customHeight="1">
      <c r="A792" s="234"/>
      <c r="B792" s="222"/>
      <c r="C792" s="223"/>
      <c r="D792" s="231"/>
      <c r="E792" s="3"/>
      <c r="F792" s="3"/>
      <c r="G792" s="3"/>
      <c r="H792" s="3"/>
      <c r="J792" s="226"/>
      <c r="K792" s="3"/>
      <c r="L792" s="3"/>
      <c r="O792" s="227"/>
      <c r="Q792" s="94"/>
      <c r="R792" s="94"/>
      <c r="S792" s="94"/>
      <c r="T792" s="94"/>
    </row>
    <row r="793" ht="15.75" customHeight="1">
      <c r="A793" s="234"/>
      <c r="B793" s="222"/>
      <c r="C793" s="223"/>
      <c r="D793" s="231"/>
      <c r="E793" s="3"/>
      <c r="F793" s="3"/>
      <c r="G793" s="3"/>
      <c r="H793" s="3"/>
      <c r="J793" s="226"/>
      <c r="K793" s="3"/>
      <c r="L793" s="3"/>
      <c r="O793" s="227"/>
      <c r="Q793" s="94"/>
      <c r="R793" s="94"/>
      <c r="S793" s="94"/>
      <c r="T793" s="94"/>
    </row>
    <row r="794" ht="15.75" customHeight="1">
      <c r="A794" s="234"/>
      <c r="B794" s="222"/>
      <c r="C794" s="223"/>
      <c r="D794" s="231"/>
      <c r="E794" s="3"/>
      <c r="F794" s="3"/>
      <c r="G794" s="3"/>
      <c r="H794" s="3"/>
      <c r="J794" s="226"/>
      <c r="K794" s="3"/>
      <c r="L794" s="3"/>
      <c r="O794" s="227"/>
      <c r="Q794" s="94"/>
      <c r="R794" s="94"/>
      <c r="S794" s="94"/>
      <c r="T794" s="94"/>
    </row>
    <row r="795" ht="15.75" customHeight="1">
      <c r="A795" s="234"/>
      <c r="B795" s="222"/>
      <c r="C795" s="223"/>
      <c r="D795" s="231"/>
      <c r="E795" s="3"/>
      <c r="F795" s="3"/>
      <c r="G795" s="3"/>
      <c r="H795" s="3"/>
      <c r="J795" s="226"/>
      <c r="K795" s="3"/>
      <c r="L795" s="3"/>
      <c r="O795" s="227"/>
      <c r="Q795" s="94"/>
      <c r="R795" s="94"/>
      <c r="S795" s="94"/>
      <c r="T795" s="94"/>
    </row>
    <row r="796" ht="15.75" customHeight="1">
      <c r="A796" s="234"/>
      <c r="B796" s="222"/>
      <c r="C796" s="223"/>
      <c r="D796" s="231"/>
      <c r="E796" s="3"/>
      <c r="F796" s="3"/>
      <c r="G796" s="3"/>
      <c r="H796" s="3"/>
      <c r="J796" s="226"/>
      <c r="K796" s="3"/>
      <c r="L796" s="3"/>
      <c r="O796" s="227"/>
      <c r="Q796" s="94"/>
      <c r="R796" s="94"/>
      <c r="S796" s="94"/>
      <c r="T796" s="94"/>
    </row>
    <row r="797" ht="15.75" customHeight="1">
      <c r="A797" s="234"/>
      <c r="B797" s="222"/>
      <c r="C797" s="223"/>
      <c r="D797" s="231"/>
      <c r="E797" s="3"/>
      <c r="F797" s="3"/>
      <c r="G797" s="3"/>
      <c r="H797" s="3"/>
      <c r="J797" s="226"/>
      <c r="K797" s="3"/>
      <c r="L797" s="3"/>
      <c r="O797" s="227"/>
      <c r="Q797" s="94"/>
      <c r="R797" s="94"/>
      <c r="S797" s="94"/>
      <c r="T797" s="94"/>
    </row>
    <row r="798" ht="15.75" customHeight="1">
      <c r="A798" s="234"/>
      <c r="B798" s="222"/>
      <c r="C798" s="223"/>
      <c r="D798" s="231"/>
      <c r="E798" s="3"/>
      <c r="F798" s="3"/>
      <c r="G798" s="3"/>
      <c r="H798" s="3"/>
      <c r="J798" s="226"/>
      <c r="K798" s="3"/>
      <c r="L798" s="3"/>
      <c r="O798" s="227"/>
      <c r="Q798" s="94"/>
      <c r="R798" s="94"/>
      <c r="S798" s="94"/>
      <c r="T798" s="94"/>
    </row>
    <row r="799" ht="15.75" customHeight="1">
      <c r="A799" s="234"/>
      <c r="B799" s="222"/>
      <c r="C799" s="223"/>
      <c r="D799" s="231"/>
      <c r="E799" s="3"/>
      <c r="F799" s="3"/>
      <c r="G799" s="3"/>
      <c r="H799" s="3"/>
      <c r="J799" s="226"/>
      <c r="K799" s="3"/>
      <c r="L799" s="3"/>
      <c r="O799" s="227"/>
      <c r="Q799" s="94"/>
      <c r="R799" s="94"/>
      <c r="S799" s="94"/>
      <c r="T799" s="94"/>
    </row>
    <row r="800" ht="15.75" customHeight="1">
      <c r="A800" s="234"/>
      <c r="B800" s="222"/>
      <c r="C800" s="223"/>
      <c r="D800" s="231"/>
      <c r="E800" s="3"/>
      <c r="F800" s="3"/>
      <c r="G800" s="3"/>
      <c r="H800" s="3"/>
      <c r="J800" s="226"/>
      <c r="K800" s="3"/>
      <c r="L800" s="3"/>
      <c r="O800" s="227"/>
      <c r="Q800" s="94"/>
      <c r="R800" s="94"/>
      <c r="S800" s="94"/>
      <c r="T800" s="94"/>
    </row>
    <row r="801" ht="15.75" customHeight="1">
      <c r="A801" s="234"/>
      <c r="B801" s="222"/>
      <c r="C801" s="223"/>
      <c r="D801" s="231"/>
      <c r="E801" s="3"/>
      <c r="F801" s="3"/>
      <c r="G801" s="3"/>
      <c r="H801" s="3"/>
      <c r="J801" s="226"/>
      <c r="K801" s="3"/>
      <c r="L801" s="3"/>
      <c r="O801" s="227"/>
      <c r="Q801" s="94"/>
      <c r="R801" s="94"/>
      <c r="S801" s="94"/>
      <c r="T801" s="94"/>
    </row>
    <row r="802" ht="15.75" customHeight="1">
      <c r="A802" s="234"/>
      <c r="B802" s="222"/>
      <c r="C802" s="223"/>
      <c r="D802" s="231"/>
      <c r="E802" s="3"/>
      <c r="F802" s="3"/>
      <c r="G802" s="3"/>
      <c r="H802" s="3"/>
      <c r="J802" s="226"/>
      <c r="K802" s="3"/>
      <c r="L802" s="3"/>
      <c r="O802" s="227"/>
      <c r="Q802" s="94"/>
      <c r="R802" s="94"/>
      <c r="S802" s="94"/>
      <c r="T802" s="94"/>
    </row>
    <row r="803" ht="15.75" customHeight="1">
      <c r="A803" s="234"/>
      <c r="B803" s="222"/>
      <c r="C803" s="223"/>
      <c r="D803" s="231"/>
      <c r="E803" s="3"/>
      <c r="F803" s="3"/>
      <c r="G803" s="3"/>
      <c r="H803" s="3"/>
      <c r="J803" s="226"/>
      <c r="K803" s="3"/>
      <c r="L803" s="3"/>
      <c r="O803" s="227"/>
      <c r="Q803" s="94"/>
      <c r="R803" s="94"/>
      <c r="S803" s="94"/>
      <c r="T803" s="94"/>
    </row>
    <row r="804" ht="15.75" customHeight="1">
      <c r="A804" s="234"/>
      <c r="B804" s="222"/>
      <c r="C804" s="223"/>
      <c r="D804" s="231"/>
      <c r="E804" s="3"/>
      <c r="F804" s="3"/>
      <c r="G804" s="3"/>
      <c r="H804" s="3"/>
      <c r="J804" s="226"/>
      <c r="K804" s="3"/>
      <c r="L804" s="3"/>
      <c r="O804" s="227"/>
      <c r="Q804" s="94"/>
      <c r="R804" s="94"/>
      <c r="S804" s="94"/>
      <c r="T804" s="94"/>
    </row>
    <row r="805" ht="15.75" customHeight="1">
      <c r="A805" s="234"/>
      <c r="B805" s="222"/>
      <c r="C805" s="223"/>
      <c r="D805" s="231"/>
      <c r="E805" s="3"/>
      <c r="F805" s="3"/>
      <c r="G805" s="3"/>
      <c r="H805" s="3"/>
      <c r="J805" s="226"/>
      <c r="K805" s="3"/>
      <c r="L805" s="3"/>
      <c r="O805" s="227"/>
      <c r="Q805" s="94"/>
      <c r="R805" s="94"/>
      <c r="S805" s="94"/>
      <c r="T805" s="94"/>
    </row>
    <row r="806" ht="15.75" customHeight="1">
      <c r="A806" s="234"/>
      <c r="B806" s="222"/>
      <c r="C806" s="223"/>
      <c r="D806" s="231"/>
      <c r="E806" s="3"/>
      <c r="F806" s="3"/>
      <c r="G806" s="3"/>
      <c r="H806" s="3"/>
      <c r="J806" s="226"/>
      <c r="K806" s="3"/>
      <c r="L806" s="3"/>
      <c r="O806" s="227"/>
      <c r="Q806" s="94"/>
      <c r="R806" s="94"/>
      <c r="S806" s="94"/>
      <c r="T806" s="94"/>
    </row>
    <row r="807" ht="15.75" customHeight="1">
      <c r="A807" s="234"/>
      <c r="B807" s="222"/>
      <c r="C807" s="223"/>
      <c r="D807" s="231"/>
      <c r="E807" s="3"/>
      <c r="F807" s="3"/>
      <c r="G807" s="3"/>
      <c r="H807" s="3"/>
      <c r="J807" s="226"/>
      <c r="K807" s="3"/>
      <c r="L807" s="3"/>
      <c r="O807" s="227"/>
      <c r="Q807" s="94"/>
      <c r="R807" s="94"/>
      <c r="S807" s="94"/>
      <c r="T807" s="94"/>
    </row>
    <row r="808" ht="15.75" customHeight="1">
      <c r="A808" s="234"/>
      <c r="B808" s="222"/>
      <c r="C808" s="223"/>
      <c r="D808" s="231"/>
      <c r="E808" s="3"/>
      <c r="F808" s="3"/>
      <c r="G808" s="3"/>
      <c r="H808" s="3"/>
      <c r="J808" s="226"/>
      <c r="K808" s="3"/>
      <c r="L808" s="3"/>
      <c r="O808" s="227"/>
      <c r="Q808" s="94"/>
      <c r="R808" s="94"/>
      <c r="S808" s="94"/>
      <c r="T808" s="94"/>
    </row>
    <row r="809" ht="15.75" customHeight="1">
      <c r="A809" s="234"/>
      <c r="B809" s="222"/>
      <c r="C809" s="223"/>
      <c r="D809" s="231"/>
      <c r="E809" s="3"/>
      <c r="F809" s="3"/>
      <c r="G809" s="3"/>
      <c r="H809" s="3"/>
      <c r="J809" s="226"/>
      <c r="K809" s="3"/>
      <c r="L809" s="3"/>
      <c r="O809" s="227"/>
      <c r="Q809" s="94"/>
      <c r="R809" s="94"/>
      <c r="S809" s="94"/>
      <c r="T809" s="94"/>
    </row>
    <row r="810" ht="15.75" customHeight="1">
      <c r="A810" s="234"/>
      <c r="B810" s="222"/>
      <c r="C810" s="223"/>
      <c r="D810" s="231"/>
      <c r="E810" s="3"/>
      <c r="F810" s="3"/>
      <c r="G810" s="3"/>
      <c r="H810" s="3"/>
      <c r="J810" s="226"/>
      <c r="K810" s="3"/>
      <c r="L810" s="3"/>
      <c r="O810" s="227"/>
      <c r="Q810" s="94"/>
      <c r="R810" s="94"/>
      <c r="S810" s="94"/>
      <c r="T810" s="94"/>
    </row>
    <row r="811" ht="15.75" customHeight="1">
      <c r="A811" s="234"/>
      <c r="B811" s="222"/>
      <c r="C811" s="223"/>
      <c r="D811" s="231"/>
      <c r="E811" s="3"/>
      <c r="F811" s="3"/>
      <c r="G811" s="3"/>
      <c r="H811" s="3"/>
      <c r="J811" s="226"/>
      <c r="K811" s="3"/>
      <c r="L811" s="3"/>
      <c r="O811" s="227"/>
      <c r="Q811" s="94"/>
      <c r="R811" s="94"/>
      <c r="S811" s="94"/>
      <c r="T811" s="94"/>
    </row>
    <row r="812" ht="15.75" customHeight="1">
      <c r="A812" s="234"/>
      <c r="B812" s="222"/>
      <c r="C812" s="223"/>
      <c r="D812" s="231"/>
      <c r="E812" s="3"/>
      <c r="F812" s="3"/>
      <c r="G812" s="3"/>
      <c r="H812" s="3"/>
      <c r="J812" s="226"/>
      <c r="K812" s="3"/>
      <c r="L812" s="3"/>
      <c r="O812" s="227"/>
      <c r="Q812" s="94"/>
      <c r="R812" s="94"/>
      <c r="S812" s="94"/>
      <c r="T812" s="94"/>
    </row>
    <row r="813" ht="15.75" customHeight="1">
      <c r="A813" s="234"/>
      <c r="B813" s="222"/>
      <c r="C813" s="223"/>
      <c r="D813" s="231"/>
      <c r="E813" s="3"/>
      <c r="F813" s="3"/>
      <c r="G813" s="3"/>
      <c r="H813" s="3"/>
      <c r="J813" s="226"/>
      <c r="K813" s="3"/>
      <c r="L813" s="3"/>
      <c r="O813" s="227"/>
      <c r="Q813" s="94"/>
      <c r="R813" s="94"/>
      <c r="S813" s="94"/>
      <c r="T813" s="94"/>
    </row>
    <row r="814" ht="15.75" customHeight="1">
      <c r="A814" s="234"/>
      <c r="B814" s="222"/>
      <c r="C814" s="223"/>
      <c r="D814" s="231"/>
      <c r="E814" s="3"/>
      <c r="F814" s="3"/>
      <c r="G814" s="3"/>
      <c r="H814" s="3"/>
      <c r="J814" s="226"/>
      <c r="K814" s="3"/>
      <c r="L814" s="3"/>
      <c r="O814" s="227"/>
      <c r="Q814" s="94"/>
      <c r="R814" s="94"/>
      <c r="S814" s="94"/>
      <c r="T814" s="94"/>
    </row>
    <row r="815" ht="15.75" customHeight="1">
      <c r="A815" s="234"/>
      <c r="B815" s="222"/>
      <c r="C815" s="223"/>
      <c r="D815" s="231"/>
      <c r="E815" s="3"/>
      <c r="F815" s="3"/>
      <c r="G815" s="3"/>
      <c r="H815" s="3"/>
      <c r="J815" s="226"/>
      <c r="K815" s="3"/>
      <c r="L815" s="3"/>
      <c r="O815" s="227"/>
      <c r="Q815" s="94"/>
      <c r="R815" s="94"/>
      <c r="S815" s="94"/>
      <c r="T815" s="94"/>
    </row>
    <row r="816" ht="15.75" customHeight="1">
      <c r="A816" s="234"/>
      <c r="B816" s="222"/>
      <c r="C816" s="223"/>
      <c r="D816" s="231"/>
      <c r="E816" s="3"/>
      <c r="F816" s="3"/>
      <c r="G816" s="3"/>
      <c r="H816" s="3"/>
      <c r="J816" s="226"/>
      <c r="K816" s="3"/>
      <c r="L816" s="3"/>
      <c r="O816" s="227"/>
      <c r="Q816" s="94"/>
      <c r="R816" s="94"/>
      <c r="S816" s="94"/>
      <c r="T816" s="94"/>
    </row>
    <row r="817" ht="15.75" customHeight="1">
      <c r="A817" s="234"/>
      <c r="B817" s="222"/>
      <c r="C817" s="223"/>
      <c r="D817" s="231"/>
      <c r="E817" s="3"/>
      <c r="F817" s="3"/>
      <c r="G817" s="3"/>
      <c r="H817" s="3"/>
      <c r="J817" s="226"/>
      <c r="K817" s="3"/>
      <c r="L817" s="3"/>
      <c r="O817" s="227"/>
      <c r="Q817" s="94"/>
      <c r="R817" s="94"/>
      <c r="S817" s="94"/>
      <c r="T817" s="94"/>
    </row>
    <row r="818" ht="15.75" customHeight="1">
      <c r="A818" s="234"/>
      <c r="B818" s="222"/>
      <c r="C818" s="223"/>
      <c r="D818" s="231"/>
      <c r="E818" s="3"/>
      <c r="F818" s="3"/>
      <c r="G818" s="3"/>
      <c r="H818" s="3"/>
      <c r="J818" s="226"/>
      <c r="K818" s="3"/>
      <c r="L818" s="3"/>
      <c r="O818" s="227"/>
      <c r="Q818" s="94"/>
      <c r="R818" s="94"/>
      <c r="S818" s="94"/>
      <c r="T818" s="94"/>
    </row>
    <row r="819" ht="15.75" customHeight="1">
      <c r="A819" s="234"/>
      <c r="B819" s="222"/>
      <c r="C819" s="223"/>
      <c r="D819" s="231"/>
      <c r="E819" s="3"/>
      <c r="F819" s="3"/>
      <c r="G819" s="3"/>
      <c r="H819" s="3"/>
      <c r="J819" s="226"/>
      <c r="K819" s="3"/>
      <c r="L819" s="3"/>
      <c r="O819" s="227"/>
      <c r="Q819" s="94"/>
      <c r="R819" s="94"/>
      <c r="S819" s="94"/>
      <c r="T819" s="94"/>
    </row>
    <row r="820" ht="15.75" customHeight="1">
      <c r="A820" s="234"/>
      <c r="B820" s="222"/>
      <c r="C820" s="223"/>
      <c r="D820" s="231"/>
      <c r="E820" s="3"/>
      <c r="F820" s="3"/>
      <c r="G820" s="3"/>
      <c r="H820" s="3"/>
      <c r="J820" s="226"/>
      <c r="K820" s="3"/>
      <c r="L820" s="3"/>
      <c r="O820" s="227"/>
      <c r="Q820" s="94"/>
      <c r="R820" s="94"/>
      <c r="S820" s="94"/>
      <c r="T820" s="94"/>
    </row>
    <row r="821" ht="15.75" customHeight="1">
      <c r="A821" s="234"/>
      <c r="B821" s="222"/>
      <c r="C821" s="223"/>
      <c r="D821" s="231"/>
      <c r="E821" s="3"/>
      <c r="F821" s="3"/>
      <c r="G821" s="3"/>
      <c r="H821" s="3"/>
      <c r="J821" s="226"/>
      <c r="K821" s="3"/>
      <c r="L821" s="3"/>
      <c r="O821" s="227"/>
      <c r="Q821" s="94"/>
      <c r="R821" s="94"/>
      <c r="S821" s="94"/>
      <c r="T821" s="94"/>
    </row>
    <row r="822" ht="15.75" customHeight="1">
      <c r="A822" s="234"/>
      <c r="B822" s="222"/>
      <c r="C822" s="223"/>
      <c r="D822" s="231"/>
      <c r="E822" s="3"/>
      <c r="F822" s="3"/>
      <c r="G822" s="3"/>
      <c r="H822" s="3"/>
      <c r="J822" s="226"/>
      <c r="K822" s="3"/>
      <c r="L822" s="3"/>
      <c r="O822" s="227"/>
      <c r="Q822" s="94"/>
      <c r="R822" s="94"/>
      <c r="S822" s="94"/>
      <c r="T822" s="94"/>
    </row>
    <row r="823" ht="15.75" customHeight="1">
      <c r="A823" s="234"/>
      <c r="B823" s="222"/>
      <c r="C823" s="223"/>
      <c r="D823" s="231"/>
      <c r="E823" s="3"/>
      <c r="F823" s="3"/>
      <c r="G823" s="3"/>
      <c r="H823" s="3"/>
      <c r="J823" s="226"/>
      <c r="K823" s="3"/>
      <c r="L823" s="3"/>
      <c r="O823" s="227"/>
      <c r="Q823" s="94"/>
      <c r="R823" s="94"/>
      <c r="S823" s="94"/>
      <c r="T823" s="94"/>
    </row>
    <row r="824" ht="15.75" customHeight="1">
      <c r="A824" s="234"/>
      <c r="B824" s="222"/>
      <c r="C824" s="223"/>
      <c r="D824" s="231"/>
      <c r="E824" s="3"/>
      <c r="F824" s="3"/>
      <c r="G824" s="3"/>
      <c r="H824" s="3"/>
      <c r="J824" s="226"/>
      <c r="K824" s="3"/>
      <c r="L824" s="3"/>
      <c r="O824" s="227"/>
      <c r="Q824" s="94"/>
      <c r="R824" s="94"/>
      <c r="S824" s="94"/>
      <c r="T824" s="94"/>
    </row>
    <row r="825" ht="15.75" customHeight="1">
      <c r="A825" s="234"/>
      <c r="B825" s="222"/>
      <c r="C825" s="223"/>
      <c r="D825" s="231"/>
      <c r="E825" s="3"/>
      <c r="F825" s="3"/>
      <c r="G825" s="3"/>
      <c r="H825" s="3"/>
      <c r="J825" s="226"/>
      <c r="K825" s="3"/>
      <c r="L825" s="3"/>
      <c r="O825" s="227"/>
      <c r="Q825" s="94"/>
      <c r="R825" s="94"/>
      <c r="S825" s="94"/>
      <c r="T825" s="94"/>
    </row>
    <row r="826" ht="15.75" customHeight="1">
      <c r="A826" s="234"/>
      <c r="B826" s="222"/>
      <c r="C826" s="223"/>
      <c r="D826" s="231"/>
      <c r="E826" s="3"/>
      <c r="F826" s="3"/>
      <c r="G826" s="3"/>
      <c r="H826" s="3"/>
      <c r="J826" s="226"/>
      <c r="K826" s="3"/>
      <c r="L826" s="3"/>
      <c r="O826" s="227"/>
      <c r="Q826" s="94"/>
      <c r="R826" s="94"/>
      <c r="S826" s="94"/>
      <c r="T826" s="94"/>
    </row>
    <row r="827" ht="15.75" customHeight="1">
      <c r="A827" s="234"/>
      <c r="B827" s="222"/>
      <c r="C827" s="223"/>
      <c r="D827" s="231"/>
      <c r="E827" s="3"/>
      <c r="F827" s="3"/>
      <c r="G827" s="3"/>
      <c r="H827" s="3"/>
      <c r="J827" s="226"/>
      <c r="K827" s="3"/>
      <c r="L827" s="3"/>
      <c r="O827" s="227"/>
      <c r="Q827" s="94"/>
      <c r="R827" s="94"/>
      <c r="S827" s="94"/>
      <c r="T827" s="94"/>
    </row>
    <row r="828" ht="15.75" customHeight="1">
      <c r="A828" s="234"/>
      <c r="B828" s="222"/>
      <c r="C828" s="223"/>
      <c r="D828" s="231"/>
      <c r="E828" s="3"/>
      <c r="F828" s="3"/>
      <c r="G828" s="3"/>
      <c r="H828" s="3"/>
      <c r="J828" s="226"/>
      <c r="K828" s="3"/>
      <c r="L828" s="3"/>
      <c r="O828" s="227"/>
      <c r="Q828" s="94"/>
      <c r="R828" s="94"/>
      <c r="S828" s="94"/>
      <c r="T828" s="94"/>
    </row>
    <row r="829" ht="15.75" customHeight="1">
      <c r="A829" s="234"/>
      <c r="B829" s="222"/>
      <c r="C829" s="223"/>
      <c r="D829" s="231"/>
      <c r="E829" s="3"/>
      <c r="F829" s="3"/>
      <c r="G829" s="3"/>
      <c r="H829" s="3"/>
      <c r="J829" s="226"/>
      <c r="K829" s="3"/>
      <c r="L829" s="3"/>
      <c r="O829" s="227"/>
      <c r="Q829" s="94"/>
      <c r="R829" s="94"/>
      <c r="S829" s="94"/>
      <c r="T829" s="94"/>
    </row>
    <row r="830" ht="15.75" customHeight="1">
      <c r="A830" s="234"/>
      <c r="B830" s="222"/>
      <c r="C830" s="223"/>
      <c r="D830" s="231"/>
      <c r="E830" s="3"/>
      <c r="F830" s="3"/>
      <c r="G830" s="3"/>
      <c r="H830" s="3"/>
      <c r="J830" s="226"/>
      <c r="K830" s="3"/>
      <c r="L830" s="3"/>
      <c r="O830" s="227"/>
      <c r="Q830" s="94"/>
      <c r="R830" s="94"/>
      <c r="S830" s="94"/>
      <c r="T830" s="94"/>
    </row>
    <row r="831" ht="15.75" customHeight="1">
      <c r="A831" s="234"/>
      <c r="B831" s="222"/>
      <c r="C831" s="223"/>
      <c r="D831" s="231"/>
      <c r="E831" s="3"/>
      <c r="F831" s="3"/>
      <c r="G831" s="3"/>
      <c r="H831" s="3"/>
      <c r="J831" s="226"/>
      <c r="K831" s="3"/>
      <c r="L831" s="3"/>
      <c r="O831" s="227"/>
      <c r="Q831" s="94"/>
      <c r="R831" s="94"/>
      <c r="S831" s="94"/>
      <c r="T831" s="94"/>
    </row>
    <row r="832" ht="15.75" customHeight="1">
      <c r="A832" s="234"/>
      <c r="B832" s="222"/>
      <c r="C832" s="223"/>
      <c r="D832" s="231"/>
      <c r="E832" s="3"/>
      <c r="F832" s="3"/>
      <c r="G832" s="3"/>
      <c r="H832" s="3"/>
      <c r="J832" s="226"/>
      <c r="K832" s="3"/>
      <c r="L832" s="3"/>
      <c r="O832" s="227"/>
      <c r="Q832" s="94"/>
      <c r="R832" s="94"/>
      <c r="S832" s="94"/>
      <c r="T832" s="94"/>
    </row>
    <row r="833" ht="15.75" customHeight="1">
      <c r="A833" s="234"/>
      <c r="B833" s="222"/>
      <c r="C833" s="223"/>
      <c r="D833" s="231"/>
      <c r="E833" s="3"/>
      <c r="F833" s="3"/>
      <c r="G833" s="3"/>
      <c r="H833" s="3"/>
      <c r="J833" s="226"/>
      <c r="K833" s="3"/>
      <c r="L833" s="3"/>
      <c r="O833" s="227"/>
      <c r="Q833" s="94"/>
      <c r="R833" s="94"/>
      <c r="S833" s="94"/>
      <c r="T833" s="94"/>
    </row>
    <row r="834" ht="15.75" customHeight="1">
      <c r="A834" s="234"/>
      <c r="B834" s="222"/>
      <c r="C834" s="223"/>
      <c r="D834" s="231"/>
      <c r="E834" s="3"/>
      <c r="F834" s="3"/>
      <c r="G834" s="3"/>
      <c r="H834" s="3"/>
      <c r="J834" s="226"/>
      <c r="K834" s="3"/>
      <c r="L834" s="3"/>
      <c r="O834" s="227"/>
      <c r="Q834" s="94"/>
      <c r="R834" s="94"/>
      <c r="S834" s="94"/>
      <c r="T834" s="94"/>
    </row>
    <row r="835" ht="15.75" customHeight="1">
      <c r="A835" s="234"/>
      <c r="B835" s="222"/>
      <c r="C835" s="223"/>
      <c r="D835" s="231"/>
      <c r="E835" s="3"/>
      <c r="F835" s="3"/>
      <c r="G835" s="3"/>
      <c r="H835" s="3"/>
      <c r="J835" s="226"/>
      <c r="K835" s="3"/>
      <c r="L835" s="3"/>
      <c r="O835" s="227"/>
      <c r="Q835" s="94"/>
      <c r="R835" s="94"/>
      <c r="S835" s="94"/>
      <c r="T835" s="94"/>
    </row>
    <row r="836" ht="15.75" customHeight="1">
      <c r="A836" s="234"/>
      <c r="B836" s="222"/>
      <c r="C836" s="223"/>
      <c r="D836" s="231"/>
      <c r="E836" s="3"/>
      <c r="F836" s="3"/>
      <c r="G836" s="3"/>
      <c r="H836" s="3"/>
      <c r="J836" s="226"/>
      <c r="K836" s="3"/>
      <c r="L836" s="3"/>
      <c r="O836" s="227"/>
      <c r="Q836" s="94"/>
      <c r="R836" s="94"/>
      <c r="S836" s="94"/>
      <c r="T836" s="94"/>
    </row>
    <row r="837" ht="15.75" customHeight="1">
      <c r="A837" s="234"/>
      <c r="B837" s="222"/>
      <c r="C837" s="223"/>
      <c r="D837" s="231"/>
      <c r="E837" s="3"/>
      <c r="F837" s="3"/>
      <c r="G837" s="3"/>
      <c r="H837" s="3"/>
      <c r="J837" s="226"/>
      <c r="K837" s="3"/>
      <c r="L837" s="3"/>
      <c r="O837" s="227"/>
      <c r="Q837" s="94"/>
      <c r="R837" s="94"/>
      <c r="S837" s="94"/>
      <c r="T837" s="94"/>
    </row>
    <row r="838" ht="15.75" customHeight="1">
      <c r="A838" s="234"/>
      <c r="B838" s="222"/>
      <c r="C838" s="223"/>
      <c r="D838" s="231"/>
      <c r="E838" s="3"/>
      <c r="F838" s="3"/>
      <c r="G838" s="3"/>
      <c r="H838" s="3"/>
      <c r="J838" s="226"/>
      <c r="K838" s="3"/>
      <c r="L838" s="3"/>
      <c r="O838" s="227"/>
      <c r="Q838" s="94"/>
      <c r="R838" s="94"/>
      <c r="S838" s="94"/>
      <c r="T838" s="94"/>
    </row>
    <row r="839" ht="15.75" customHeight="1">
      <c r="A839" s="234"/>
      <c r="B839" s="222"/>
      <c r="C839" s="223"/>
      <c r="D839" s="231"/>
      <c r="E839" s="3"/>
      <c r="F839" s="3"/>
      <c r="G839" s="3"/>
      <c r="H839" s="3"/>
      <c r="J839" s="226"/>
      <c r="K839" s="3"/>
      <c r="L839" s="3"/>
      <c r="O839" s="227"/>
      <c r="Q839" s="94"/>
      <c r="R839" s="94"/>
      <c r="S839" s="94"/>
      <c r="T839" s="94"/>
    </row>
    <row r="840" ht="15.75" customHeight="1">
      <c r="A840" s="234"/>
      <c r="B840" s="222"/>
      <c r="C840" s="223"/>
      <c r="D840" s="231"/>
      <c r="E840" s="3"/>
      <c r="F840" s="3"/>
      <c r="G840" s="3"/>
      <c r="H840" s="3"/>
      <c r="J840" s="226"/>
      <c r="K840" s="3"/>
      <c r="L840" s="3"/>
      <c r="O840" s="227"/>
      <c r="Q840" s="94"/>
      <c r="R840" s="94"/>
      <c r="S840" s="94"/>
      <c r="T840" s="94"/>
    </row>
    <row r="841" ht="15.75" customHeight="1">
      <c r="A841" s="234"/>
      <c r="B841" s="222"/>
      <c r="C841" s="223"/>
      <c r="D841" s="231"/>
      <c r="E841" s="3"/>
      <c r="F841" s="3"/>
      <c r="G841" s="3"/>
      <c r="H841" s="3"/>
      <c r="J841" s="226"/>
      <c r="K841" s="3"/>
      <c r="L841" s="3"/>
      <c r="O841" s="227"/>
      <c r="Q841" s="94"/>
      <c r="R841" s="94"/>
      <c r="S841" s="94"/>
      <c r="T841" s="94"/>
    </row>
    <row r="842" ht="15.75" customHeight="1">
      <c r="A842" s="234"/>
      <c r="B842" s="222"/>
      <c r="C842" s="223"/>
      <c r="D842" s="231"/>
      <c r="E842" s="3"/>
      <c r="F842" s="3"/>
      <c r="G842" s="3"/>
      <c r="H842" s="3"/>
      <c r="J842" s="226"/>
      <c r="K842" s="3"/>
      <c r="L842" s="3"/>
      <c r="O842" s="227"/>
      <c r="Q842" s="94"/>
      <c r="R842" s="94"/>
      <c r="S842" s="94"/>
      <c r="T842" s="94"/>
    </row>
    <row r="843" ht="15.75" customHeight="1">
      <c r="A843" s="234"/>
      <c r="B843" s="222"/>
      <c r="C843" s="223"/>
      <c r="D843" s="231"/>
      <c r="E843" s="3"/>
      <c r="F843" s="3"/>
      <c r="G843" s="3"/>
      <c r="H843" s="3"/>
      <c r="J843" s="226"/>
      <c r="K843" s="3"/>
      <c r="L843" s="3"/>
      <c r="O843" s="227"/>
      <c r="Q843" s="94"/>
      <c r="R843" s="94"/>
      <c r="S843" s="94"/>
      <c r="T843" s="94"/>
    </row>
    <row r="844" ht="15.75" customHeight="1">
      <c r="A844" s="234"/>
      <c r="B844" s="222"/>
      <c r="C844" s="223"/>
      <c r="D844" s="231"/>
      <c r="E844" s="3"/>
      <c r="F844" s="3"/>
      <c r="G844" s="3"/>
      <c r="H844" s="3"/>
      <c r="J844" s="226"/>
      <c r="K844" s="3"/>
      <c r="L844" s="3"/>
      <c r="O844" s="227"/>
      <c r="Q844" s="94"/>
      <c r="R844" s="94"/>
      <c r="S844" s="94"/>
      <c r="T844" s="94"/>
    </row>
    <row r="845" ht="15.75" customHeight="1">
      <c r="A845" s="234"/>
      <c r="B845" s="222"/>
      <c r="C845" s="223"/>
      <c r="D845" s="231"/>
      <c r="E845" s="3"/>
      <c r="F845" s="3"/>
      <c r="G845" s="3"/>
      <c r="H845" s="3"/>
      <c r="J845" s="226"/>
      <c r="K845" s="3"/>
      <c r="L845" s="3"/>
      <c r="O845" s="227"/>
      <c r="Q845" s="94"/>
      <c r="R845" s="94"/>
      <c r="S845" s="94"/>
      <c r="T845" s="94"/>
    </row>
    <row r="846" ht="15.75" customHeight="1">
      <c r="A846" s="234"/>
      <c r="B846" s="222"/>
      <c r="C846" s="223"/>
      <c r="D846" s="231"/>
      <c r="E846" s="3"/>
      <c r="F846" s="3"/>
      <c r="G846" s="3"/>
      <c r="H846" s="3"/>
      <c r="J846" s="226"/>
      <c r="K846" s="3"/>
      <c r="L846" s="3"/>
      <c r="O846" s="227"/>
      <c r="Q846" s="94"/>
      <c r="R846" s="94"/>
      <c r="S846" s="94"/>
      <c r="T846" s="94"/>
    </row>
    <row r="847" ht="15.75" customHeight="1">
      <c r="A847" s="234"/>
      <c r="B847" s="222"/>
      <c r="C847" s="223"/>
      <c r="D847" s="231"/>
      <c r="E847" s="3"/>
      <c r="F847" s="3"/>
      <c r="G847" s="3"/>
      <c r="H847" s="3"/>
      <c r="J847" s="226"/>
      <c r="K847" s="3"/>
      <c r="L847" s="3"/>
      <c r="O847" s="227"/>
      <c r="Q847" s="94"/>
      <c r="R847" s="94"/>
      <c r="S847" s="94"/>
      <c r="T847" s="94"/>
    </row>
    <row r="848" ht="15.75" customHeight="1">
      <c r="A848" s="234"/>
      <c r="B848" s="222"/>
      <c r="C848" s="223"/>
      <c r="D848" s="231"/>
      <c r="E848" s="3"/>
      <c r="F848" s="3"/>
      <c r="G848" s="3"/>
      <c r="H848" s="3"/>
      <c r="J848" s="226"/>
      <c r="K848" s="3"/>
      <c r="L848" s="3"/>
      <c r="O848" s="227"/>
      <c r="Q848" s="94"/>
      <c r="R848" s="94"/>
      <c r="S848" s="94"/>
      <c r="T848" s="94"/>
    </row>
    <row r="849" ht="15.75" customHeight="1">
      <c r="A849" s="234"/>
      <c r="B849" s="222"/>
      <c r="C849" s="223"/>
      <c r="D849" s="231"/>
      <c r="E849" s="3"/>
      <c r="F849" s="3"/>
      <c r="G849" s="3"/>
      <c r="H849" s="3"/>
      <c r="J849" s="226"/>
      <c r="K849" s="3"/>
      <c r="L849" s="3"/>
      <c r="O849" s="227"/>
      <c r="Q849" s="94"/>
      <c r="R849" s="94"/>
      <c r="S849" s="94"/>
      <c r="T849" s="94"/>
    </row>
    <row r="850" ht="15.75" customHeight="1">
      <c r="A850" s="234"/>
      <c r="B850" s="222"/>
      <c r="C850" s="223"/>
      <c r="D850" s="231"/>
      <c r="E850" s="3"/>
      <c r="F850" s="3"/>
      <c r="G850" s="3"/>
      <c r="H850" s="3"/>
      <c r="J850" s="226"/>
      <c r="K850" s="3"/>
      <c r="L850" s="3"/>
      <c r="O850" s="227"/>
      <c r="Q850" s="94"/>
      <c r="R850" s="94"/>
      <c r="S850" s="94"/>
      <c r="T850" s="94"/>
    </row>
    <row r="851" ht="15.75" customHeight="1">
      <c r="A851" s="234"/>
      <c r="B851" s="222"/>
      <c r="C851" s="223"/>
      <c r="D851" s="231"/>
      <c r="E851" s="3"/>
      <c r="F851" s="3"/>
      <c r="G851" s="3"/>
      <c r="H851" s="3"/>
      <c r="J851" s="226"/>
      <c r="K851" s="3"/>
      <c r="L851" s="3"/>
      <c r="O851" s="227"/>
      <c r="Q851" s="94"/>
      <c r="R851" s="94"/>
      <c r="S851" s="94"/>
      <c r="T851" s="94"/>
    </row>
    <row r="852" ht="15.75" customHeight="1">
      <c r="A852" s="234"/>
      <c r="B852" s="222"/>
      <c r="C852" s="223"/>
      <c r="D852" s="231"/>
      <c r="E852" s="3"/>
      <c r="F852" s="3"/>
      <c r="G852" s="3"/>
      <c r="H852" s="3"/>
      <c r="J852" s="226"/>
      <c r="K852" s="3"/>
      <c r="L852" s="3"/>
      <c r="O852" s="227"/>
      <c r="Q852" s="94"/>
      <c r="R852" s="94"/>
      <c r="S852" s="94"/>
      <c r="T852" s="94"/>
    </row>
    <row r="853" ht="15.75" customHeight="1">
      <c r="A853" s="234"/>
      <c r="B853" s="222"/>
      <c r="C853" s="223"/>
      <c r="D853" s="231"/>
      <c r="E853" s="3"/>
      <c r="F853" s="3"/>
      <c r="G853" s="3"/>
      <c r="H853" s="3"/>
      <c r="J853" s="226"/>
      <c r="K853" s="3"/>
      <c r="L853" s="3"/>
      <c r="O853" s="227"/>
      <c r="Q853" s="94"/>
      <c r="R853" s="94"/>
      <c r="S853" s="94"/>
      <c r="T853" s="94"/>
    </row>
    <row r="854" ht="15.75" customHeight="1">
      <c r="A854" s="234"/>
      <c r="B854" s="222"/>
      <c r="C854" s="223"/>
      <c r="D854" s="231"/>
      <c r="E854" s="3"/>
      <c r="F854" s="3"/>
      <c r="G854" s="3"/>
      <c r="H854" s="3"/>
      <c r="J854" s="226"/>
      <c r="K854" s="3"/>
      <c r="L854" s="3"/>
      <c r="O854" s="227"/>
      <c r="Q854" s="94"/>
      <c r="R854" s="94"/>
      <c r="S854" s="94"/>
      <c r="T854" s="94"/>
    </row>
    <row r="855" ht="15.75" customHeight="1">
      <c r="A855" s="234"/>
      <c r="B855" s="222"/>
      <c r="C855" s="223"/>
      <c r="D855" s="231"/>
      <c r="E855" s="3"/>
      <c r="F855" s="3"/>
      <c r="G855" s="3"/>
      <c r="H855" s="3"/>
      <c r="J855" s="226"/>
      <c r="K855" s="3"/>
      <c r="L855" s="3"/>
      <c r="O855" s="227"/>
      <c r="Q855" s="94"/>
      <c r="R855" s="94"/>
      <c r="S855" s="94"/>
      <c r="T855" s="94"/>
    </row>
    <row r="856" ht="15.75" customHeight="1">
      <c r="A856" s="234"/>
      <c r="B856" s="222"/>
      <c r="C856" s="223"/>
      <c r="D856" s="231"/>
      <c r="E856" s="3"/>
      <c r="F856" s="3"/>
      <c r="G856" s="3"/>
      <c r="H856" s="3"/>
      <c r="J856" s="226"/>
      <c r="K856" s="3"/>
      <c r="L856" s="3"/>
      <c r="O856" s="227"/>
      <c r="Q856" s="94"/>
      <c r="R856" s="94"/>
      <c r="S856" s="94"/>
      <c r="T856" s="94"/>
    </row>
    <row r="857" ht="15.75" customHeight="1">
      <c r="A857" s="234"/>
      <c r="B857" s="222"/>
      <c r="C857" s="223"/>
      <c r="D857" s="231"/>
      <c r="E857" s="3"/>
      <c r="F857" s="3"/>
      <c r="G857" s="3"/>
      <c r="H857" s="3"/>
      <c r="J857" s="226"/>
      <c r="K857" s="3"/>
      <c r="L857" s="3"/>
      <c r="O857" s="227"/>
      <c r="Q857" s="94"/>
      <c r="R857" s="94"/>
      <c r="S857" s="94"/>
      <c r="T857" s="94"/>
    </row>
    <row r="858" ht="15.75" customHeight="1">
      <c r="A858" s="234"/>
      <c r="B858" s="222"/>
      <c r="C858" s="223"/>
      <c r="D858" s="231"/>
      <c r="E858" s="3"/>
      <c r="F858" s="3"/>
      <c r="G858" s="3"/>
      <c r="H858" s="3"/>
      <c r="J858" s="226"/>
      <c r="K858" s="3"/>
      <c r="L858" s="3"/>
      <c r="O858" s="227"/>
      <c r="Q858" s="94"/>
      <c r="R858" s="94"/>
      <c r="S858" s="94"/>
      <c r="T858" s="94"/>
    </row>
    <row r="859" ht="15.75" customHeight="1">
      <c r="A859" s="234"/>
      <c r="B859" s="222"/>
      <c r="C859" s="223"/>
      <c r="D859" s="231"/>
      <c r="E859" s="3"/>
      <c r="F859" s="3"/>
      <c r="G859" s="3"/>
      <c r="H859" s="3"/>
      <c r="J859" s="226"/>
      <c r="K859" s="3"/>
      <c r="L859" s="3"/>
      <c r="O859" s="227"/>
      <c r="Q859" s="94"/>
      <c r="R859" s="94"/>
      <c r="S859" s="94"/>
      <c r="T859" s="94"/>
    </row>
    <row r="860" ht="15.75" customHeight="1">
      <c r="A860" s="234"/>
      <c r="B860" s="222"/>
      <c r="C860" s="223"/>
      <c r="D860" s="231"/>
      <c r="E860" s="3"/>
      <c r="F860" s="3"/>
      <c r="G860" s="3"/>
      <c r="H860" s="3"/>
      <c r="J860" s="226"/>
      <c r="K860" s="3"/>
      <c r="L860" s="3"/>
      <c r="O860" s="227"/>
      <c r="Q860" s="94"/>
      <c r="R860" s="94"/>
      <c r="S860" s="94"/>
      <c r="T860" s="94"/>
    </row>
    <row r="861" ht="15.75" customHeight="1">
      <c r="A861" s="234"/>
      <c r="B861" s="222"/>
      <c r="C861" s="223"/>
      <c r="D861" s="231"/>
      <c r="E861" s="3"/>
      <c r="F861" s="3"/>
      <c r="G861" s="3"/>
      <c r="H861" s="3"/>
      <c r="J861" s="226"/>
      <c r="K861" s="3"/>
      <c r="L861" s="3"/>
      <c r="O861" s="227"/>
      <c r="Q861" s="94"/>
      <c r="R861" s="94"/>
      <c r="S861" s="94"/>
      <c r="T861" s="94"/>
    </row>
    <row r="862" ht="15.75" customHeight="1">
      <c r="A862" s="234"/>
      <c r="B862" s="222"/>
      <c r="C862" s="223"/>
      <c r="D862" s="231"/>
      <c r="E862" s="3"/>
      <c r="F862" s="3"/>
      <c r="G862" s="3"/>
      <c r="H862" s="3"/>
      <c r="J862" s="226"/>
      <c r="K862" s="3"/>
      <c r="L862" s="3"/>
      <c r="O862" s="227"/>
      <c r="Q862" s="94"/>
      <c r="R862" s="94"/>
      <c r="S862" s="94"/>
      <c r="T862" s="94"/>
    </row>
    <row r="863" ht="15.75" customHeight="1">
      <c r="A863" s="234"/>
      <c r="B863" s="222"/>
      <c r="C863" s="223"/>
      <c r="D863" s="231"/>
      <c r="E863" s="3"/>
      <c r="F863" s="3"/>
      <c r="G863" s="3"/>
      <c r="H863" s="3"/>
      <c r="J863" s="226"/>
      <c r="K863" s="3"/>
      <c r="L863" s="3"/>
      <c r="O863" s="227"/>
      <c r="Q863" s="94"/>
      <c r="R863" s="94"/>
      <c r="S863" s="94"/>
      <c r="T863" s="94"/>
    </row>
    <row r="864" ht="15.75" customHeight="1">
      <c r="A864" s="234"/>
      <c r="B864" s="222"/>
      <c r="C864" s="223"/>
      <c r="D864" s="231"/>
      <c r="E864" s="3"/>
      <c r="F864" s="3"/>
      <c r="G864" s="3"/>
      <c r="H864" s="3"/>
      <c r="J864" s="226"/>
      <c r="K864" s="3"/>
      <c r="L864" s="3"/>
      <c r="O864" s="227"/>
      <c r="Q864" s="94"/>
      <c r="R864" s="94"/>
      <c r="S864" s="94"/>
      <c r="T864" s="94"/>
    </row>
    <row r="865" ht="15.75" customHeight="1">
      <c r="A865" s="234"/>
      <c r="B865" s="222"/>
      <c r="C865" s="223"/>
      <c r="D865" s="231"/>
      <c r="E865" s="3"/>
      <c r="F865" s="3"/>
      <c r="G865" s="3"/>
      <c r="H865" s="3"/>
      <c r="J865" s="226"/>
      <c r="K865" s="3"/>
      <c r="L865" s="3"/>
      <c r="O865" s="227"/>
      <c r="Q865" s="94"/>
      <c r="R865" s="94"/>
      <c r="S865" s="94"/>
      <c r="T865" s="94"/>
    </row>
    <row r="866" ht="15.75" customHeight="1">
      <c r="A866" s="234"/>
      <c r="B866" s="222"/>
      <c r="C866" s="223"/>
      <c r="D866" s="231"/>
      <c r="E866" s="3"/>
      <c r="F866" s="3"/>
      <c r="G866" s="3"/>
      <c r="H866" s="3"/>
      <c r="J866" s="226"/>
      <c r="K866" s="3"/>
      <c r="L866" s="3"/>
      <c r="O866" s="227"/>
      <c r="Q866" s="94"/>
      <c r="R866" s="94"/>
      <c r="S866" s="94"/>
      <c r="T866" s="94"/>
    </row>
    <row r="867" ht="15.75" customHeight="1">
      <c r="A867" s="234"/>
      <c r="B867" s="222"/>
      <c r="C867" s="223"/>
      <c r="D867" s="231"/>
      <c r="E867" s="3"/>
      <c r="F867" s="3"/>
      <c r="G867" s="3"/>
      <c r="H867" s="3"/>
      <c r="J867" s="226"/>
      <c r="K867" s="3"/>
      <c r="L867" s="3"/>
      <c r="O867" s="227"/>
      <c r="Q867" s="94"/>
      <c r="R867" s="94"/>
      <c r="S867" s="94"/>
      <c r="T867" s="94"/>
    </row>
    <row r="868" ht="15.75" customHeight="1">
      <c r="A868" s="234"/>
      <c r="B868" s="222"/>
      <c r="C868" s="223"/>
      <c r="D868" s="231"/>
      <c r="E868" s="3"/>
      <c r="F868" s="3"/>
      <c r="G868" s="3"/>
      <c r="H868" s="3"/>
      <c r="J868" s="226"/>
      <c r="K868" s="3"/>
      <c r="L868" s="3"/>
      <c r="O868" s="227"/>
      <c r="Q868" s="94"/>
      <c r="R868" s="94"/>
      <c r="S868" s="94"/>
      <c r="T868" s="94"/>
    </row>
    <row r="869" ht="15.75" customHeight="1">
      <c r="A869" s="234"/>
      <c r="B869" s="222"/>
      <c r="C869" s="223"/>
      <c r="D869" s="231"/>
      <c r="E869" s="3"/>
      <c r="F869" s="3"/>
      <c r="G869" s="3"/>
      <c r="H869" s="3"/>
      <c r="J869" s="226"/>
      <c r="K869" s="3"/>
      <c r="L869" s="3"/>
      <c r="O869" s="227"/>
      <c r="Q869" s="94"/>
      <c r="R869" s="94"/>
      <c r="S869" s="94"/>
      <c r="T869" s="94"/>
    </row>
    <row r="870" ht="15.75" customHeight="1">
      <c r="A870" s="234"/>
      <c r="B870" s="222"/>
      <c r="C870" s="223"/>
      <c r="D870" s="231"/>
      <c r="E870" s="3"/>
      <c r="F870" s="3"/>
      <c r="G870" s="3"/>
      <c r="H870" s="3"/>
      <c r="J870" s="226"/>
      <c r="K870" s="3"/>
      <c r="L870" s="3"/>
      <c r="O870" s="227"/>
      <c r="Q870" s="94"/>
      <c r="R870" s="94"/>
      <c r="S870" s="94"/>
      <c r="T870" s="94"/>
    </row>
    <row r="871" ht="15.75" customHeight="1">
      <c r="A871" s="234"/>
      <c r="B871" s="222"/>
      <c r="C871" s="223"/>
      <c r="D871" s="231"/>
      <c r="E871" s="3"/>
      <c r="F871" s="3"/>
      <c r="G871" s="3"/>
      <c r="H871" s="3"/>
      <c r="J871" s="226"/>
      <c r="K871" s="3"/>
      <c r="L871" s="3"/>
      <c r="O871" s="227"/>
      <c r="Q871" s="94"/>
      <c r="R871" s="94"/>
      <c r="S871" s="94"/>
      <c r="T871" s="94"/>
    </row>
    <row r="872" ht="15.75" customHeight="1">
      <c r="A872" s="234"/>
      <c r="B872" s="222"/>
      <c r="C872" s="223"/>
      <c r="D872" s="231"/>
      <c r="E872" s="3"/>
      <c r="F872" s="3"/>
      <c r="G872" s="3"/>
      <c r="H872" s="3"/>
      <c r="J872" s="226"/>
      <c r="K872" s="3"/>
      <c r="L872" s="3"/>
      <c r="O872" s="227"/>
      <c r="Q872" s="94"/>
      <c r="R872" s="94"/>
      <c r="S872" s="94"/>
      <c r="T872" s="94"/>
    </row>
    <row r="873" ht="15.75" customHeight="1">
      <c r="A873" s="234"/>
      <c r="B873" s="222"/>
      <c r="C873" s="223"/>
      <c r="D873" s="231"/>
      <c r="E873" s="3"/>
      <c r="F873" s="3"/>
      <c r="G873" s="3"/>
      <c r="H873" s="3"/>
      <c r="J873" s="226"/>
      <c r="K873" s="3"/>
      <c r="L873" s="3"/>
      <c r="O873" s="227"/>
      <c r="Q873" s="94"/>
      <c r="R873" s="94"/>
      <c r="S873" s="94"/>
      <c r="T873" s="94"/>
    </row>
    <row r="874" ht="15.75" customHeight="1">
      <c r="A874" s="234"/>
      <c r="B874" s="222"/>
      <c r="C874" s="223"/>
      <c r="D874" s="231"/>
      <c r="E874" s="3"/>
      <c r="F874" s="3"/>
      <c r="G874" s="3"/>
      <c r="H874" s="3"/>
      <c r="J874" s="226"/>
      <c r="K874" s="3"/>
      <c r="L874" s="3"/>
      <c r="O874" s="227"/>
      <c r="Q874" s="94"/>
      <c r="R874" s="94"/>
      <c r="S874" s="94"/>
      <c r="T874" s="94"/>
    </row>
    <row r="875" ht="15.75" customHeight="1">
      <c r="A875" s="234"/>
      <c r="B875" s="222"/>
      <c r="C875" s="223"/>
      <c r="D875" s="231"/>
      <c r="E875" s="3"/>
      <c r="F875" s="3"/>
      <c r="G875" s="3"/>
      <c r="H875" s="3"/>
      <c r="J875" s="226"/>
      <c r="K875" s="3"/>
      <c r="L875" s="3"/>
      <c r="O875" s="227"/>
      <c r="Q875" s="94"/>
      <c r="R875" s="94"/>
      <c r="S875" s="94"/>
      <c r="T875" s="94"/>
    </row>
    <row r="876" ht="15.75" customHeight="1">
      <c r="A876" s="234"/>
      <c r="B876" s="222"/>
      <c r="C876" s="223"/>
      <c r="D876" s="231"/>
      <c r="E876" s="3"/>
      <c r="F876" s="3"/>
      <c r="G876" s="3"/>
      <c r="H876" s="3"/>
      <c r="J876" s="226"/>
      <c r="K876" s="3"/>
      <c r="L876" s="3"/>
      <c r="O876" s="227"/>
      <c r="Q876" s="94"/>
      <c r="R876" s="94"/>
      <c r="S876" s="94"/>
      <c r="T876" s="94"/>
    </row>
    <row r="877" ht="15.75" customHeight="1">
      <c r="A877" s="234"/>
      <c r="B877" s="222"/>
      <c r="C877" s="223"/>
      <c r="D877" s="231"/>
      <c r="E877" s="3"/>
      <c r="F877" s="3"/>
      <c r="G877" s="3"/>
      <c r="H877" s="3"/>
      <c r="J877" s="226"/>
      <c r="K877" s="3"/>
      <c r="L877" s="3"/>
      <c r="O877" s="227"/>
      <c r="Q877" s="94"/>
      <c r="R877" s="94"/>
      <c r="S877" s="94"/>
      <c r="T877" s="94"/>
    </row>
    <row r="878" ht="15.75" customHeight="1">
      <c r="A878" s="234"/>
      <c r="B878" s="222"/>
      <c r="C878" s="223"/>
      <c r="D878" s="231"/>
      <c r="E878" s="3"/>
      <c r="F878" s="3"/>
      <c r="G878" s="3"/>
      <c r="H878" s="3"/>
      <c r="J878" s="226"/>
      <c r="K878" s="3"/>
      <c r="L878" s="3"/>
      <c r="O878" s="227"/>
      <c r="Q878" s="94"/>
      <c r="R878" s="94"/>
      <c r="S878" s="94"/>
      <c r="T878" s="94"/>
    </row>
    <row r="879" ht="15.75" customHeight="1">
      <c r="A879" s="234"/>
      <c r="B879" s="222"/>
      <c r="C879" s="223"/>
      <c r="D879" s="231"/>
      <c r="E879" s="3"/>
      <c r="F879" s="3"/>
      <c r="G879" s="3"/>
      <c r="H879" s="3"/>
      <c r="J879" s="226"/>
      <c r="K879" s="3"/>
      <c r="L879" s="3"/>
      <c r="O879" s="227"/>
      <c r="Q879" s="94"/>
      <c r="R879" s="94"/>
      <c r="S879" s="94"/>
      <c r="T879" s="94"/>
    </row>
    <row r="880" ht="15.75" customHeight="1">
      <c r="A880" s="234"/>
      <c r="B880" s="222"/>
      <c r="C880" s="223"/>
      <c r="D880" s="231"/>
      <c r="E880" s="3"/>
      <c r="F880" s="3"/>
      <c r="G880" s="3"/>
      <c r="H880" s="3"/>
      <c r="J880" s="226"/>
      <c r="K880" s="3"/>
      <c r="L880" s="3"/>
      <c r="O880" s="227"/>
      <c r="Q880" s="94"/>
      <c r="R880" s="94"/>
      <c r="S880" s="94"/>
      <c r="T880" s="94"/>
    </row>
    <row r="881" ht="15.75" customHeight="1">
      <c r="A881" s="234"/>
      <c r="B881" s="222"/>
      <c r="C881" s="223"/>
      <c r="D881" s="231"/>
      <c r="E881" s="3"/>
      <c r="F881" s="3"/>
      <c r="G881" s="3"/>
      <c r="H881" s="3"/>
      <c r="J881" s="226"/>
      <c r="K881" s="3"/>
      <c r="L881" s="3"/>
      <c r="O881" s="227"/>
      <c r="Q881" s="94"/>
      <c r="R881" s="94"/>
      <c r="S881" s="94"/>
      <c r="T881" s="94"/>
    </row>
    <row r="882" ht="15.75" customHeight="1">
      <c r="A882" s="234"/>
      <c r="B882" s="222"/>
      <c r="C882" s="223"/>
      <c r="D882" s="231"/>
      <c r="E882" s="3"/>
      <c r="F882" s="3"/>
      <c r="G882" s="3"/>
      <c r="H882" s="3"/>
      <c r="J882" s="226"/>
      <c r="K882" s="3"/>
      <c r="L882" s="3"/>
      <c r="O882" s="227"/>
      <c r="Q882" s="94"/>
      <c r="R882" s="94"/>
      <c r="S882" s="94"/>
      <c r="T882" s="94"/>
    </row>
    <row r="883" ht="15.75" customHeight="1">
      <c r="A883" s="234"/>
      <c r="B883" s="222"/>
      <c r="C883" s="223"/>
      <c r="D883" s="231"/>
      <c r="E883" s="3"/>
      <c r="F883" s="3"/>
      <c r="G883" s="3"/>
      <c r="H883" s="3"/>
      <c r="J883" s="226"/>
      <c r="K883" s="3"/>
      <c r="L883" s="3"/>
      <c r="O883" s="227"/>
      <c r="Q883" s="94"/>
      <c r="R883" s="94"/>
      <c r="S883" s="94"/>
      <c r="T883" s="94"/>
    </row>
    <row r="884" ht="15.75" customHeight="1">
      <c r="A884" s="234"/>
      <c r="B884" s="222"/>
      <c r="C884" s="223"/>
      <c r="D884" s="231"/>
      <c r="E884" s="3"/>
      <c r="F884" s="3"/>
      <c r="G884" s="3"/>
      <c r="H884" s="3"/>
      <c r="J884" s="226"/>
      <c r="K884" s="3"/>
      <c r="L884" s="3"/>
      <c r="O884" s="227"/>
      <c r="Q884" s="94"/>
      <c r="R884" s="94"/>
      <c r="S884" s="94"/>
      <c r="T884" s="94"/>
    </row>
    <row r="885" ht="15.75" customHeight="1">
      <c r="A885" s="234"/>
      <c r="B885" s="222"/>
      <c r="C885" s="223"/>
      <c r="D885" s="231"/>
      <c r="E885" s="3"/>
      <c r="F885" s="3"/>
      <c r="G885" s="3"/>
      <c r="H885" s="3"/>
      <c r="J885" s="226"/>
      <c r="K885" s="3"/>
      <c r="L885" s="3"/>
      <c r="O885" s="227"/>
      <c r="Q885" s="94"/>
      <c r="R885" s="94"/>
      <c r="S885" s="94"/>
      <c r="T885" s="94"/>
    </row>
    <row r="886" ht="15.75" customHeight="1">
      <c r="A886" s="234"/>
      <c r="B886" s="222"/>
      <c r="C886" s="223"/>
      <c r="D886" s="231"/>
      <c r="E886" s="3"/>
      <c r="F886" s="3"/>
      <c r="G886" s="3"/>
      <c r="H886" s="3"/>
      <c r="J886" s="226"/>
      <c r="K886" s="3"/>
      <c r="L886" s="3"/>
      <c r="O886" s="227"/>
      <c r="Q886" s="94"/>
      <c r="R886" s="94"/>
      <c r="S886" s="94"/>
      <c r="T886" s="94"/>
    </row>
    <row r="887" ht="15.75" customHeight="1">
      <c r="A887" s="234"/>
      <c r="B887" s="222"/>
      <c r="C887" s="223"/>
      <c r="D887" s="231"/>
      <c r="E887" s="3"/>
      <c r="F887" s="3"/>
      <c r="G887" s="3"/>
      <c r="H887" s="3"/>
      <c r="J887" s="226"/>
      <c r="K887" s="3"/>
      <c r="L887" s="3"/>
      <c r="O887" s="227"/>
      <c r="Q887" s="94"/>
      <c r="R887" s="94"/>
      <c r="S887" s="94"/>
      <c r="T887" s="94"/>
    </row>
    <row r="888" ht="15.75" customHeight="1">
      <c r="A888" s="234"/>
      <c r="B888" s="222"/>
      <c r="C888" s="223"/>
      <c r="D888" s="231"/>
      <c r="E888" s="3"/>
      <c r="F888" s="3"/>
      <c r="G888" s="3"/>
      <c r="H888" s="3"/>
      <c r="J888" s="226"/>
      <c r="K888" s="3"/>
      <c r="L888" s="3"/>
      <c r="O888" s="227"/>
      <c r="Q888" s="94"/>
      <c r="R888" s="94"/>
      <c r="S888" s="94"/>
      <c r="T888" s="94"/>
    </row>
    <row r="889" ht="15.75" customHeight="1">
      <c r="A889" s="234"/>
      <c r="B889" s="222"/>
      <c r="C889" s="223"/>
      <c r="D889" s="231"/>
      <c r="E889" s="3"/>
      <c r="F889" s="3"/>
      <c r="G889" s="3"/>
      <c r="H889" s="3"/>
      <c r="J889" s="226"/>
      <c r="K889" s="3"/>
      <c r="L889" s="3"/>
      <c r="O889" s="227"/>
      <c r="Q889" s="94"/>
      <c r="R889" s="94"/>
      <c r="S889" s="94"/>
      <c r="T889" s="94"/>
    </row>
    <row r="890" ht="15.75" customHeight="1">
      <c r="A890" s="234"/>
      <c r="B890" s="222"/>
      <c r="C890" s="223"/>
      <c r="D890" s="231"/>
      <c r="E890" s="3"/>
      <c r="F890" s="3"/>
      <c r="G890" s="3"/>
      <c r="H890" s="3"/>
      <c r="J890" s="226"/>
      <c r="K890" s="3"/>
      <c r="L890" s="3"/>
      <c r="O890" s="227"/>
      <c r="Q890" s="94"/>
      <c r="R890" s="94"/>
      <c r="S890" s="94"/>
      <c r="T890" s="94"/>
    </row>
    <row r="891" ht="15.75" customHeight="1">
      <c r="A891" s="234"/>
      <c r="B891" s="222"/>
      <c r="C891" s="223"/>
      <c r="D891" s="231"/>
      <c r="E891" s="3"/>
      <c r="F891" s="3"/>
      <c r="G891" s="3"/>
      <c r="H891" s="3"/>
      <c r="J891" s="226"/>
      <c r="K891" s="3"/>
      <c r="L891" s="3"/>
      <c r="O891" s="227"/>
      <c r="Q891" s="94"/>
      <c r="R891" s="94"/>
      <c r="S891" s="94"/>
      <c r="T891" s="94"/>
    </row>
    <row r="892" ht="15.75" customHeight="1">
      <c r="A892" s="234"/>
      <c r="B892" s="222"/>
      <c r="C892" s="223"/>
      <c r="D892" s="231"/>
      <c r="E892" s="3"/>
      <c r="F892" s="3"/>
      <c r="G892" s="3"/>
      <c r="H892" s="3"/>
      <c r="J892" s="226"/>
      <c r="K892" s="3"/>
      <c r="L892" s="3"/>
      <c r="O892" s="227"/>
      <c r="Q892" s="94"/>
      <c r="R892" s="94"/>
      <c r="S892" s="94"/>
      <c r="T892" s="94"/>
    </row>
    <row r="893" ht="15.75" customHeight="1">
      <c r="A893" s="234"/>
      <c r="B893" s="222"/>
      <c r="C893" s="223"/>
      <c r="D893" s="231"/>
      <c r="E893" s="3"/>
      <c r="F893" s="3"/>
      <c r="G893" s="3"/>
      <c r="H893" s="3"/>
      <c r="J893" s="226"/>
      <c r="K893" s="3"/>
      <c r="L893" s="3"/>
      <c r="O893" s="227"/>
      <c r="Q893" s="94"/>
      <c r="R893" s="94"/>
      <c r="S893" s="94"/>
      <c r="T893" s="94"/>
    </row>
    <row r="894" ht="15.75" customHeight="1">
      <c r="A894" s="234"/>
      <c r="B894" s="222"/>
      <c r="C894" s="223"/>
      <c r="D894" s="231"/>
      <c r="E894" s="3"/>
      <c r="F894" s="3"/>
      <c r="G894" s="3"/>
      <c r="H894" s="3"/>
      <c r="J894" s="226"/>
      <c r="K894" s="3"/>
      <c r="L894" s="3"/>
      <c r="O894" s="227"/>
      <c r="Q894" s="94"/>
      <c r="R894" s="94"/>
      <c r="S894" s="94"/>
      <c r="T894" s="94"/>
    </row>
    <row r="895" ht="15.75" customHeight="1">
      <c r="A895" s="234"/>
      <c r="B895" s="222"/>
      <c r="C895" s="223"/>
      <c r="D895" s="231"/>
      <c r="E895" s="3"/>
      <c r="F895" s="3"/>
      <c r="G895" s="3"/>
      <c r="H895" s="3"/>
      <c r="J895" s="226"/>
      <c r="K895" s="3"/>
      <c r="L895" s="3"/>
      <c r="O895" s="227"/>
      <c r="Q895" s="94"/>
      <c r="R895" s="94"/>
      <c r="S895" s="94"/>
      <c r="T895" s="94"/>
    </row>
    <row r="896" ht="15.75" customHeight="1">
      <c r="A896" s="234"/>
      <c r="B896" s="222"/>
      <c r="C896" s="223"/>
      <c r="D896" s="231"/>
      <c r="E896" s="3"/>
      <c r="F896" s="3"/>
      <c r="G896" s="3"/>
      <c r="H896" s="3"/>
      <c r="J896" s="226"/>
      <c r="K896" s="3"/>
      <c r="L896" s="3"/>
      <c r="O896" s="227"/>
      <c r="Q896" s="94"/>
      <c r="R896" s="94"/>
      <c r="S896" s="94"/>
      <c r="T896" s="94"/>
    </row>
    <row r="897" ht="15.75" customHeight="1">
      <c r="A897" s="234"/>
      <c r="B897" s="222"/>
      <c r="C897" s="223"/>
      <c r="D897" s="231"/>
      <c r="E897" s="3"/>
      <c r="F897" s="3"/>
      <c r="G897" s="3"/>
      <c r="H897" s="3"/>
      <c r="J897" s="226"/>
      <c r="K897" s="3"/>
      <c r="L897" s="3"/>
      <c r="O897" s="227"/>
      <c r="Q897" s="94"/>
      <c r="R897" s="94"/>
      <c r="S897" s="94"/>
      <c r="T897" s="94"/>
    </row>
    <row r="898" ht="15.75" customHeight="1">
      <c r="A898" s="234"/>
      <c r="B898" s="222"/>
      <c r="C898" s="223"/>
      <c r="D898" s="231"/>
      <c r="E898" s="3"/>
      <c r="F898" s="3"/>
      <c r="G898" s="3"/>
      <c r="H898" s="3"/>
      <c r="J898" s="226"/>
      <c r="K898" s="3"/>
      <c r="L898" s="3"/>
      <c r="O898" s="227"/>
      <c r="Q898" s="94"/>
      <c r="R898" s="94"/>
      <c r="S898" s="94"/>
      <c r="T898" s="94"/>
    </row>
    <row r="899" ht="15.75" customHeight="1">
      <c r="A899" s="234"/>
      <c r="B899" s="222"/>
      <c r="C899" s="223"/>
      <c r="D899" s="231"/>
      <c r="E899" s="3"/>
      <c r="F899" s="3"/>
      <c r="G899" s="3"/>
      <c r="H899" s="3"/>
      <c r="J899" s="226"/>
      <c r="K899" s="3"/>
      <c r="L899" s="3"/>
      <c r="O899" s="227"/>
      <c r="Q899" s="94"/>
      <c r="R899" s="94"/>
      <c r="S899" s="94"/>
      <c r="T899" s="94"/>
    </row>
    <row r="900" ht="15.75" customHeight="1">
      <c r="A900" s="234"/>
      <c r="B900" s="222"/>
      <c r="C900" s="223"/>
      <c r="D900" s="231"/>
      <c r="E900" s="3"/>
      <c r="F900" s="3"/>
      <c r="G900" s="3"/>
      <c r="H900" s="3"/>
      <c r="J900" s="226"/>
      <c r="K900" s="3"/>
      <c r="L900" s="3"/>
      <c r="O900" s="227"/>
      <c r="Q900" s="94"/>
      <c r="R900" s="94"/>
      <c r="S900" s="94"/>
      <c r="T900" s="94"/>
    </row>
    <row r="901" ht="15.75" customHeight="1">
      <c r="A901" s="234"/>
      <c r="B901" s="222"/>
      <c r="C901" s="223"/>
      <c r="D901" s="231"/>
      <c r="E901" s="3"/>
      <c r="F901" s="3"/>
      <c r="G901" s="3"/>
      <c r="H901" s="3"/>
      <c r="J901" s="226"/>
      <c r="K901" s="3"/>
      <c r="L901" s="3"/>
      <c r="O901" s="227"/>
      <c r="Q901" s="94"/>
      <c r="R901" s="94"/>
      <c r="S901" s="94"/>
      <c r="T901" s="94"/>
    </row>
    <row r="902" ht="15.75" customHeight="1">
      <c r="A902" s="234"/>
      <c r="B902" s="222"/>
      <c r="C902" s="223"/>
      <c r="D902" s="231"/>
      <c r="E902" s="3"/>
      <c r="F902" s="3"/>
      <c r="G902" s="3"/>
      <c r="H902" s="3"/>
      <c r="J902" s="226"/>
      <c r="K902" s="3"/>
      <c r="L902" s="3"/>
      <c r="O902" s="227"/>
      <c r="Q902" s="94"/>
      <c r="R902" s="94"/>
      <c r="S902" s="94"/>
      <c r="T902" s="94"/>
    </row>
    <row r="903" ht="15.75" customHeight="1">
      <c r="A903" s="234"/>
      <c r="B903" s="222"/>
      <c r="C903" s="223"/>
      <c r="D903" s="231"/>
      <c r="E903" s="3"/>
      <c r="F903" s="3"/>
      <c r="G903" s="3"/>
      <c r="H903" s="3"/>
      <c r="J903" s="226"/>
      <c r="K903" s="3"/>
      <c r="L903" s="3"/>
      <c r="O903" s="227"/>
      <c r="Q903" s="94"/>
      <c r="R903" s="94"/>
      <c r="S903" s="94"/>
      <c r="T903" s="94"/>
    </row>
    <row r="904" ht="15.75" customHeight="1">
      <c r="A904" s="234"/>
      <c r="B904" s="222"/>
      <c r="C904" s="223"/>
      <c r="D904" s="231"/>
      <c r="E904" s="3"/>
      <c r="F904" s="3"/>
      <c r="G904" s="3"/>
      <c r="H904" s="3"/>
      <c r="J904" s="226"/>
      <c r="K904" s="3"/>
      <c r="L904" s="3"/>
      <c r="O904" s="227"/>
      <c r="Q904" s="94"/>
      <c r="R904" s="94"/>
      <c r="S904" s="94"/>
      <c r="T904" s="94"/>
    </row>
    <row r="905" ht="15.75" customHeight="1">
      <c r="A905" s="234"/>
      <c r="B905" s="222"/>
      <c r="C905" s="223"/>
      <c r="D905" s="231"/>
      <c r="E905" s="3"/>
      <c r="F905" s="3"/>
      <c r="G905" s="3"/>
      <c r="H905" s="3"/>
      <c r="J905" s="226"/>
      <c r="K905" s="3"/>
      <c r="L905" s="3"/>
      <c r="O905" s="227"/>
      <c r="Q905" s="94"/>
      <c r="R905" s="94"/>
      <c r="S905" s="94"/>
      <c r="T905" s="94"/>
    </row>
    <row r="906" ht="15.75" customHeight="1">
      <c r="A906" s="234"/>
      <c r="B906" s="222"/>
      <c r="C906" s="223"/>
      <c r="D906" s="231"/>
      <c r="E906" s="3"/>
      <c r="F906" s="3"/>
      <c r="G906" s="3"/>
      <c r="H906" s="3"/>
      <c r="J906" s="226"/>
      <c r="K906" s="3"/>
      <c r="L906" s="3"/>
      <c r="O906" s="227"/>
      <c r="Q906" s="94"/>
      <c r="R906" s="94"/>
      <c r="S906" s="94"/>
      <c r="T906" s="94"/>
    </row>
    <row r="907" ht="15.75" customHeight="1">
      <c r="A907" s="234"/>
      <c r="B907" s="222"/>
      <c r="C907" s="223"/>
      <c r="D907" s="231"/>
      <c r="E907" s="3"/>
      <c r="F907" s="3"/>
      <c r="G907" s="3"/>
      <c r="H907" s="3"/>
      <c r="J907" s="226"/>
      <c r="K907" s="3"/>
      <c r="L907" s="3"/>
      <c r="O907" s="227"/>
      <c r="Q907" s="94"/>
      <c r="R907" s="94"/>
      <c r="S907" s="94"/>
      <c r="T907" s="94"/>
    </row>
    <row r="908" ht="15.75" customHeight="1">
      <c r="A908" s="234"/>
      <c r="B908" s="222"/>
      <c r="C908" s="223"/>
      <c r="D908" s="231"/>
      <c r="E908" s="3"/>
      <c r="F908" s="3"/>
      <c r="G908" s="3"/>
      <c r="H908" s="3"/>
      <c r="J908" s="226"/>
      <c r="K908" s="3"/>
      <c r="L908" s="3"/>
      <c r="O908" s="227"/>
      <c r="Q908" s="94"/>
      <c r="R908" s="94"/>
      <c r="S908" s="94"/>
      <c r="T908" s="94"/>
    </row>
    <row r="909" ht="15.75" customHeight="1">
      <c r="A909" s="234"/>
      <c r="B909" s="222"/>
      <c r="C909" s="223"/>
      <c r="D909" s="231"/>
      <c r="E909" s="3"/>
      <c r="F909" s="3"/>
      <c r="G909" s="3"/>
      <c r="H909" s="3"/>
      <c r="J909" s="226"/>
      <c r="K909" s="3"/>
      <c r="L909" s="3"/>
      <c r="O909" s="227"/>
      <c r="Q909" s="94"/>
      <c r="R909" s="94"/>
      <c r="S909" s="94"/>
      <c r="T909" s="94"/>
    </row>
    <row r="910" ht="15.75" customHeight="1">
      <c r="A910" s="234"/>
      <c r="B910" s="222"/>
      <c r="C910" s="223"/>
      <c r="D910" s="231"/>
      <c r="E910" s="3"/>
      <c r="F910" s="3"/>
      <c r="G910" s="3"/>
      <c r="H910" s="3"/>
      <c r="J910" s="226"/>
      <c r="K910" s="3"/>
      <c r="L910" s="3"/>
      <c r="O910" s="227"/>
      <c r="Q910" s="94"/>
      <c r="R910" s="94"/>
      <c r="S910" s="94"/>
      <c r="T910" s="94"/>
    </row>
    <row r="911" ht="15.75" customHeight="1">
      <c r="A911" s="234"/>
      <c r="B911" s="222"/>
      <c r="C911" s="223"/>
      <c r="D911" s="231"/>
      <c r="E911" s="3"/>
      <c r="F911" s="3"/>
      <c r="G911" s="3"/>
      <c r="H911" s="3"/>
      <c r="J911" s="226"/>
      <c r="K911" s="3"/>
      <c r="L911" s="3"/>
      <c r="O911" s="227"/>
      <c r="Q911" s="94"/>
      <c r="R911" s="94"/>
      <c r="S911" s="94"/>
      <c r="T911" s="94"/>
    </row>
    <row r="912" ht="15.75" customHeight="1">
      <c r="A912" s="234"/>
      <c r="B912" s="222"/>
      <c r="C912" s="223"/>
      <c r="D912" s="231"/>
      <c r="E912" s="3"/>
      <c r="F912" s="3"/>
      <c r="G912" s="3"/>
      <c r="H912" s="3"/>
      <c r="J912" s="226"/>
      <c r="K912" s="3"/>
      <c r="L912" s="3"/>
      <c r="O912" s="227"/>
      <c r="Q912" s="94"/>
      <c r="R912" s="94"/>
      <c r="S912" s="94"/>
      <c r="T912" s="94"/>
    </row>
    <row r="913" ht="15.75" customHeight="1">
      <c r="A913" s="234"/>
      <c r="B913" s="222"/>
      <c r="C913" s="223"/>
      <c r="D913" s="231"/>
      <c r="E913" s="3"/>
      <c r="F913" s="3"/>
      <c r="G913" s="3"/>
      <c r="H913" s="3"/>
      <c r="J913" s="226"/>
      <c r="K913" s="3"/>
      <c r="L913" s="3"/>
      <c r="O913" s="227"/>
      <c r="Q913" s="94"/>
      <c r="R913" s="94"/>
      <c r="S913" s="94"/>
      <c r="T913" s="94"/>
    </row>
    <row r="914" ht="15.75" customHeight="1">
      <c r="A914" s="234"/>
      <c r="B914" s="222"/>
      <c r="C914" s="223"/>
      <c r="D914" s="231"/>
      <c r="E914" s="3"/>
      <c r="F914" s="3"/>
      <c r="G914" s="3"/>
      <c r="H914" s="3"/>
      <c r="J914" s="226"/>
      <c r="K914" s="3"/>
      <c r="L914" s="3"/>
      <c r="O914" s="227"/>
      <c r="Q914" s="94"/>
      <c r="R914" s="94"/>
      <c r="S914" s="94"/>
      <c r="T914" s="94"/>
    </row>
    <row r="915" ht="15.75" customHeight="1">
      <c r="A915" s="234"/>
      <c r="B915" s="222"/>
      <c r="C915" s="223"/>
      <c r="D915" s="231"/>
      <c r="E915" s="3"/>
      <c r="F915" s="3"/>
      <c r="G915" s="3"/>
      <c r="H915" s="3"/>
      <c r="J915" s="226"/>
      <c r="K915" s="3"/>
      <c r="L915" s="3"/>
      <c r="O915" s="227"/>
      <c r="Q915" s="94"/>
      <c r="R915" s="94"/>
      <c r="S915" s="94"/>
      <c r="T915" s="94"/>
    </row>
    <row r="916" ht="15.75" customHeight="1">
      <c r="A916" s="234"/>
      <c r="B916" s="222"/>
      <c r="C916" s="223"/>
      <c r="D916" s="231"/>
      <c r="E916" s="3"/>
      <c r="F916" s="3"/>
      <c r="G916" s="3"/>
      <c r="H916" s="3"/>
      <c r="J916" s="226"/>
      <c r="K916" s="3"/>
      <c r="L916" s="3"/>
      <c r="O916" s="227"/>
      <c r="Q916" s="94"/>
      <c r="R916" s="94"/>
      <c r="S916" s="94"/>
      <c r="T916" s="94"/>
    </row>
    <row r="917" ht="15.75" customHeight="1">
      <c r="A917" s="234"/>
      <c r="B917" s="222"/>
      <c r="C917" s="223"/>
      <c r="D917" s="231"/>
      <c r="E917" s="3"/>
      <c r="F917" s="3"/>
      <c r="G917" s="3"/>
      <c r="H917" s="3"/>
      <c r="J917" s="226"/>
      <c r="K917" s="3"/>
      <c r="L917" s="3"/>
      <c r="O917" s="227"/>
      <c r="Q917" s="94"/>
      <c r="R917" s="94"/>
      <c r="S917" s="94"/>
      <c r="T917" s="94"/>
    </row>
    <row r="918" ht="15.75" customHeight="1">
      <c r="A918" s="234"/>
      <c r="B918" s="222"/>
      <c r="C918" s="223"/>
      <c r="D918" s="231"/>
      <c r="E918" s="3"/>
      <c r="F918" s="3"/>
      <c r="G918" s="3"/>
      <c r="H918" s="3"/>
      <c r="J918" s="226"/>
      <c r="K918" s="3"/>
      <c r="L918" s="3"/>
      <c r="O918" s="227"/>
      <c r="Q918" s="94"/>
      <c r="R918" s="94"/>
      <c r="S918" s="94"/>
      <c r="T918" s="94"/>
    </row>
    <row r="919" ht="15.75" customHeight="1">
      <c r="A919" s="234"/>
      <c r="B919" s="222"/>
      <c r="C919" s="223"/>
      <c r="D919" s="231"/>
      <c r="E919" s="3"/>
      <c r="F919" s="3"/>
      <c r="G919" s="3"/>
      <c r="H919" s="3"/>
      <c r="J919" s="226"/>
      <c r="K919" s="3"/>
      <c r="L919" s="3"/>
      <c r="O919" s="227"/>
      <c r="Q919" s="94"/>
      <c r="R919" s="94"/>
      <c r="S919" s="94"/>
      <c r="T919" s="94"/>
    </row>
    <row r="920" ht="15.75" customHeight="1">
      <c r="A920" s="234"/>
      <c r="B920" s="222"/>
      <c r="C920" s="223"/>
      <c r="D920" s="231"/>
      <c r="E920" s="3"/>
      <c r="F920" s="3"/>
      <c r="G920" s="3"/>
      <c r="H920" s="3"/>
      <c r="J920" s="226"/>
      <c r="K920" s="3"/>
      <c r="L920" s="3"/>
      <c r="O920" s="227"/>
      <c r="Q920" s="94"/>
      <c r="R920" s="94"/>
      <c r="S920" s="94"/>
      <c r="T920" s="94"/>
    </row>
    <row r="921" ht="15.75" customHeight="1">
      <c r="A921" s="234"/>
      <c r="B921" s="222"/>
      <c r="C921" s="223"/>
      <c r="D921" s="231"/>
      <c r="E921" s="3"/>
      <c r="F921" s="3"/>
      <c r="G921" s="3"/>
      <c r="H921" s="3"/>
      <c r="J921" s="226"/>
      <c r="K921" s="3"/>
      <c r="L921" s="3"/>
      <c r="O921" s="227"/>
      <c r="Q921" s="94"/>
      <c r="R921" s="94"/>
      <c r="S921" s="94"/>
      <c r="T921" s="94"/>
    </row>
    <row r="922" ht="15.75" customHeight="1">
      <c r="A922" s="234"/>
      <c r="B922" s="222"/>
      <c r="C922" s="223"/>
      <c r="D922" s="231"/>
      <c r="E922" s="3"/>
      <c r="F922" s="3"/>
      <c r="G922" s="3"/>
      <c r="H922" s="3"/>
      <c r="J922" s="226"/>
      <c r="K922" s="3"/>
      <c r="L922" s="3"/>
      <c r="O922" s="227"/>
      <c r="Q922" s="94"/>
      <c r="R922" s="94"/>
      <c r="S922" s="94"/>
      <c r="T922" s="94"/>
    </row>
    <row r="923" ht="15.75" customHeight="1">
      <c r="A923" s="234"/>
      <c r="B923" s="222"/>
      <c r="C923" s="223"/>
      <c r="D923" s="231"/>
      <c r="E923" s="3"/>
      <c r="F923" s="3"/>
      <c r="G923" s="3"/>
      <c r="H923" s="3"/>
      <c r="J923" s="226"/>
      <c r="K923" s="3"/>
      <c r="L923" s="3"/>
      <c r="O923" s="227"/>
      <c r="Q923" s="94"/>
      <c r="R923" s="94"/>
      <c r="S923" s="94"/>
      <c r="T923" s="94"/>
    </row>
    <row r="924" ht="15.75" customHeight="1">
      <c r="A924" s="234"/>
      <c r="B924" s="222"/>
      <c r="C924" s="223"/>
      <c r="D924" s="231"/>
      <c r="E924" s="3"/>
      <c r="F924" s="3"/>
      <c r="G924" s="3"/>
      <c r="H924" s="3"/>
      <c r="J924" s="226"/>
      <c r="K924" s="3"/>
      <c r="L924" s="3"/>
      <c r="O924" s="227"/>
      <c r="Q924" s="94"/>
      <c r="R924" s="94"/>
      <c r="S924" s="94"/>
      <c r="T924" s="94"/>
    </row>
    <row r="925" ht="15.75" customHeight="1">
      <c r="A925" s="234"/>
      <c r="B925" s="222"/>
      <c r="C925" s="223"/>
      <c r="D925" s="231"/>
      <c r="E925" s="3"/>
      <c r="F925" s="3"/>
      <c r="G925" s="3"/>
      <c r="H925" s="3"/>
      <c r="J925" s="226"/>
      <c r="K925" s="3"/>
      <c r="L925" s="3"/>
      <c r="O925" s="227"/>
      <c r="Q925" s="94"/>
      <c r="R925" s="94"/>
      <c r="S925" s="94"/>
      <c r="T925" s="94"/>
    </row>
    <row r="926" ht="15.75" customHeight="1">
      <c r="A926" s="234"/>
      <c r="B926" s="222"/>
      <c r="C926" s="223"/>
      <c r="D926" s="231"/>
      <c r="E926" s="3"/>
      <c r="F926" s="3"/>
      <c r="G926" s="3"/>
      <c r="H926" s="3"/>
      <c r="J926" s="226"/>
      <c r="K926" s="3"/>
      <c r="L926" s="3"/>
      <c r="O926" s="227"/>
      <c r="Q926" s="94"/>
      <c r="R926" s="94"/>
      <c r="S926" s="94"/>
      <c r="T926" s="94"/>
    </row>
    <row r="927" ht="15.75" customHeight="1">
      <c r="A927" s="234"/>
      <c r="B927" s="222"/>
      <c r="C927" s="223"/>
      <c r="D927" s="231"/>
      <c r="E927" s="3"/>
      <c r="F927" s="3"/>
      <c r="G927" s="3"/>
      <c r="H927" s="3"/>
      <c r="J927" s="226"/>
      <c r="K927" s="3"/>
      <c r="L927" s="3"/>
      <c r="O927" s="227"/>
      <c r="Q927" s="94"/>
      <c r="R927" s="94"/>
      <c r="S927" s="94"/>
      <c r="T927" s="94"/>
    </row>
    <row r="928" ht="15.75" customHeight="1">
      <c r="A928" s="234"/>
      <c r="B928" s="222"/>
      <c r="C928" s="223"/>
      <c r="D928" s="231"/>
      <c r="E928" s="3"/>
      <c r="F928" s="3"/>
      <c r="G928" s="3"/>
      <c r="H928" s="3"/>
      <c r="J928" s="226"/>
      <c r="K928" s="3"/>
      <c r="L928" s="3"/>
      <c r="O928" s="227"/>
      <c r="Q928" s="94"/>
      <c r="R928" s="94"/>
      <c r="S928" s="94"/>
      <c r="T928" s="94"/>
    </row>
    <row r="929" ht="15.75" customHeight="1">
      <c r="A929" s="234"/>
      <c r="B929" s="222"/>
      <c r="C929" s="223"/>
      <c r="D929" s="231"/>
      <c r="E929" s="3"/>
      <c r="F929" s="3"/>
      <c r="G929" s="3"/>
      <c r="H929" s="3"/>
      <c r="J929" s="226"/>
      <c r="K929" s="3"/>
      <c r="L929" s="3"/>
      <c r="O929" s="227"/>
      <c r="Q929" s="94"/>
      <c r="R929" s="94"/>
      <c r="S929" s="94"/>
      <c r="T929" s="94"/>
    </row>
    <row r="930" ht="15.75" customHeight="1">
      <c r="A930" s="234"/>
      <c r="B930" s="222"/>
      <c r="C930" s="223"/>
      <c r="D930" s="231"/>
      <c r="E930" s="3"/>
      <c r="F930" s="3"/>
      <c r="G930" s="3"/>
      <c r="H930" s="3"/>
      <c r="J930" s="226"/>
      <c r="K930" s="3"/>
      <c r="L930" s="3"/>
      <c r="O930" s="227"/>
      <c r="Q930" s="94"/>
      <c r="R930" s="94"/>
      <c r="S930" s="94"/>
      <c r="T930" s="94"/>
    </row>
    <row r="931" ht="15.75" customHeight="1">
      <c r="A931" s="234"/>
      <c r="B931" s="222"/>
      <c r="C931" s="223"/>
      <c r="D931" s="231"/>
      <c r="E931" s="3"/>
      <c r="F931" s="3"/>
      <c r="G931" s="3"/>
      <c r="H931" s="3"/>
      <c r="J931" s="226"/>
      <c r="K931" s="3"/>
      <c r="L931" s="3"/>
      <c r="O931" s="227"/>
      <c r="Q931" s="94"/>
      <c r="R931" s="94"/>
      <c r="S931" s="94"/>
      <c r="T931" s="94"/>
    </row>
    <row r="932" ht="15.75" customHeight="1">
      <c r="A932" s="234"/>
      <c r="B932" s="222"/>
      <c r="C932" s="223"/>
      <c r="D932" s="231"/>
      <c r="E932" s="3"/>
      <c r="F932" s="3"/>
      <c r="G932" s="3"/>
      <c r="H932" s="3"/>
      <c r="J932" s="226"/>
      <c r="K932" s="3"/>
      <c r="L932" s="3"/>
      <c r="O932" s="227"/>
      <c r="Q932" s="94"/>
      <c r="R932" s="94"/>
      <c r="S932" s="94"/>
      <c r="T932" s="94"/>
    </row>
    <row r="933" ht="15.75" customHeight="1">
      <c r="A933" s="234"/>
      <c r="B933" s="222"/>
      <c r="C933" s="223"/>
      <c r="D933" s="231"/>
      <c r="E933" s="3"/>
      <c r="F933" s="3"/>
      <c r="G933" s="3"/>
      <c r="H933" s="3"/>
      <c r="J933" s="226"/>
      <c r="K933" s="3"/>
      <c r="L933" s="3"/>
      <c r="O933" s="227"/>
      <c r="Q933" s="94"/>
      <c r="R933" s="94"/>
      <c r="S933" s="94"/>
      <c r="T933" s="94"/>
    </row>
    <row r="934" ht="15.75" customHeight="1">
      <c r="A934" s="234"/>
      <c r="B934" s="222"/>
      <c r="C934" s="223"/>
      <c r="D934" s="231"/>
      <c r="E934" s="3"/>
      <c r="F934" s="3"/>
      <c r="G934" s="3"/>
      <c r="H934" s="3"/>
      <c r="J934" s="226"/>
      <c r="K934" s="3"/>
      <c r="L934" s="3"/>
      <c r="O934" s="227"/>
      <c r="Q934" s="94"/>
      <c r="R934" s="94"/>
      <c r="S934" s="94"/>
      <c r="T934" s="94"/>
    </row>
    <row r="935" ht="15.75" customHeight="1">
      <c r="A935" s="234"/>
      <c r="B935" s="222"/>
      <c r="C935" s="223"/>
      <c r="D935" s="231"/>
      <c r="E935" s="3"/>
      <c r="F935" s="3"/>
      <c r="G935" s="3"/>
      <c r="H935" s="3"/>
      <c r="J935" s="226"/>
      <c r="K935" s="3"/>
      <c r="L935" s="3"/>
      <c r="O935" s="227"/>
      <c r="Q935" s="94"/>
      <c r="R935" s="94"/>
      <c r="S935" s="94"/>
      <c r="T935" s="94"/>
    </row>
    <row r="936" ht="15.75" customHeight="1">
      <c r="A936" s="234"/>
      <c r="B936" s="222"/>
      <c r="C936" s="223"/>
      <c r="D936" s="231"/>
      <c r="E936" s="3"/>
      <c r="F936" s="3"/>
      <c r="G936" s="3"/>
      <c r="H936" s="3"/>
      <c r="J936" s="226"/>
      <c r="K936" s="3"/>
      <c r="L936" s="3"/>
      <c r="O936" s="227"/>
      <c r="Q936" s="94"/>
      <c r="R936" s="94"/>
      <c r="S936" s="94"/>
      <c r="T936" s="94"/>
    </row>
    <row r="937" ht="15.75" customHeight="1">
      <c r="A937" s="234"/>
      <c r="B937" s="222"/>
      <c r="C937" s="223"/>
      <c r="D937" s="231"/>
      <c r="E937" s="3"/>
      <c r="F937" s="3"/>
      <c r="G937" s="3"/>
      <c r="H937" s="3"/>
      <c r="J937" s="226"/>
      <c r="K937" s="3"/>
      <c r="L937" s="3"/>
      <c r="O937" s="227"/>
      <c r="Q937" s="94"/>
      <c r="R937" s="94"/>
      <c r="S937" s="94"/>
      <c r="T937" s="94"/>
    </row>
    <row r="938" ht="15.75" customHeight="1">
      <c r="A938" s="234"/>
      <c r="B938" s="222"/>
      <c r="C938" s="223"/>
      <c r="D938" s="231"/>
      <c r="E938" s="3"/>
      <c r="F938" s="3"/>
      <c r="G938" s="3"/>
      <c r="H938" s="3"/>
      <c r="J938" s="226"/>
      <c r="K938" s="3"/>
      <c r="L938" s="3"/>
      <c r="O938" s="227"/>
      <c r="Q938" s="94"/>
      <c r="R938" s="94"/>
      <c r="S938" s="94"/>
      <c r="T938" s="94"/>
    </row>
    <row r="939" ht="15.75" customHeight="1">
      <c r="A939" s="234"/>
      <c r="B939" s="222"/>
      <c r="C939" s="223"/>
      <c r="D939" s="231"/>
      <c r="E939" s="3"/>
      <c r="F939" s="3"/>
      <c r="G939" s="3"/>
      <c r="H939" s="3"/>
      <c r="J939" s="226"/>
      <c r="K939" s="3"/>
      <c r="L939" s="3"/>
      <c r="O939" s="227"/>
      <c r="Q939" s="94"/>
      <c r="R939" s="94"/>
      <c r="S939" s="94"/>
      <c r="T939" s="94"/>
    </row>
    <row r="940" ht="15.75" customHeight="1">
      <c r="A940" s="234"/>
      <c r="B940" s="222"/>
      <c r="C940" s="223"/>
      <c r="D940" s="231"/>
      <c r="E940" s="3"/>
      <c r="F940" s="3"/>
      <c r="G940" s="3"/>
      <c r="H940" s="3"/>
      <c r="J940" s="226"/>
      <c r="K940" s="3"/>
      <c r="L940" s="3"/>
      <c r="O940" s="227"/>
      <c r="Q940" s="94"/>
      <c r="R940" s="94"/>
      <c r="S940" s="94"/>
      <c r="T940" s="94"/>
    </row>
    <row r="941" ht="15.75" customHeight="1">
      <c r="A941" s="234"/>
      <c r="B941" s="222"/>
      <c r="C941" s="223"/>
      <c r="D941" s="231"/>
      <c r="E941" s="3"/>
      <c r="F941" s="3"/>
      <c r="G941" s="3"/>
      <c r="H941" s="3"/>
      <c r="J941" s="226"/>
      <c r="K941" s="3"/>
      <c r="L941" s="3"/>
      <c r="O941" s="227"/>
      <c r="Q941" s="94"/>
      <c r="R941" s="94"/>
      <c r="S941" s="94"/>
      <c r="T941" s="94"/>
    </row>
    <row r="942" ht="15.75" customHeight="1">
      <c r="A942" s="234"/>
      <c r="B942" s="222"/>
      <c r="C942" s="223"/>
      <c r="D942" s="231"/>
      <c r="E942" s="3"/>
      <c r="F942" s="3"/>
      <c r="G942" s="3"/>
      <c r="H942" s="3"/>
      <c r="J942" s="226"/>
      <c r="K942" s="3"/>
      <c r="L942" s="3"/>
      <c r="O942" s="227"/>
      <c r="Q942" s="94"/>
      <c r="R942" s="94"/>
      <c r="S942" s="94"/>
      <c r="T942" s="94"/>
    </row>
    <row r="943" ht="15.75" customHeight="1">
      <c r="A943" s="234"/>
      <c r="B943" s="222"/>
      <c r="C943" s="223"/>
      <c r="D943" s="231"/>
      <c r="E943" s="3"/>
      <c r="F943" s="3"/>
      <c r="G943" s="3"/>
      <c r="H943" s="3"/>
      <c r="J943" s="226"/>
      <c r="K943" s="3"/>
      <c r="L943" s="3"/>
      <c r="O943" s="227"/>
      <c r="Q943" s="94"/>
      <c r="R943" s="94"/>
      <c r="S943" s="94"/>
      <c r="T943" s="94"/>
    </row>
    <row r="944" ht="15.75" customHeight="1">
      <c r="A944" s="234"/>
      <c r="B944" s="222"/>
      <c r="C944" s="223"/>
      <c r="D944" s="231"/>
      <c r="E944" s="3"/>
      <c r="F944" s="3"/>
      <c r="G944" s="3"/>
      <c r="H944" s="3"/>
      <c r="J944" s="226"/>
      <c r="K944" s="3"/>
      <c r="L944" s="3"/>
      <c r="O944" s="227"/>
      <c r="Q944" s="94"/>
      <c r="R944" s="94"/>
      <c r="S944" s="94"/>
      <c r="T944" s="94"/>
    </row>
    <row r="945" ht="15.75" customHeight="1">
      <c r="A945" s="234"/>
      <c r="B945" s="222"/>
      <c r="C945" s="223"/>
      <c r="D945" s="231"/>
      <c r="E945" s="3"/>
      <c r="F945" s="3"/>
      <c r="G945" s="3"/>
      <c r="H945" s="3"/>
      <c r="J945" s="226"/>
      <c r="K945" s="3"/>
      <c r="L945" s="3"/>
      <c r="O945" s="227"/>
      <c r="Q945" s="94"/>
      <c r="R945" s="94"/>
      <c r="S945" s="94"/>
      <c r="T945" s="94"/>
    </row>
    <row r="946" ht="15.75" customHeight="1">
      <c r="A946" s="234"/>
      <c r="B946" s="222"/>
      <c r="C946" s="223"/>
      <c r="D946" s="231"/>
      <c r="E946" s="3"/>
      <c r="F946" s="3"/>
      <c r="G946" s="3"/>
      <c r="H946" s="3"/>
      <c r="J946" s="226"/>
      <c r="K946" s="3"/>
      <c r="L946" s="3"/>
      <c r="O946" s="227"/>
      <c r="Q946" s="94"/>
      <c r="R946" s="94"/>
      <c r="S946" s="94"/>
      <c r="T946" s="94"/>
    </row>
    <row r="947" ht="15.75" customHeight="1">
      <c r="A947" s="234"/>
      <c r="B947" s="222"/>
      <c r="C947" s="223"/>
      <c r="D947" s="231"/>
      <c r="E947" s="3"/>
      <c r="F947" s="3"/>
      <c r="G947" s="3"/>
      <c r="H947" s="3"/>
      <c r="J947" s="226"/>
      <c r="K947" s="3"/>
      <c r="L947" s="3"/>
      <c r="O947" s="227"/>
      <c r="Q947" s="94"/>
      <c r="R947" s="94"/>
      <c r="S947" s="94"/>
      <c r="T947" s="94"/>
    </row>
    <row r="948" ht="15.75" customHeight="1">
      <c r="A948" s="234"/>
      <c r="B948" s="222"/>
      <c r="C948" s="223"/>
      <c r="D948" s="231"/>
      <c r="E948" s="3"/>
      <c r="F948" s="3"/>
      <c r="G948" s="3"/>
      <c r="H948" s="3"/>
      <c r="J948" s="226"/>
      <c r="K948" s="3"/>
      <c r="L948" s="3"/>
      <c r="O948" s="227"/>
      <c r="Q948" s="94"/>
      <c r="R948" s="94"/>
      <c r="S948" s="94"/>
      <c r="T948" s="94"/>
    </row>
    <row r="949" ht="15.75" customHeight="1">
      <c r="A949" s="234"/>
      <c r="B949" s="222"/>
      <c r="C949" s="223"/>
      <c r="D949" s="231"/>
      <c r="E949" s="3"/>
      <c r="F949" s="3"/>
      <c r="G949" s="3"/>
      <c r="H949" s="3"/>
      <c r="J949" s="226"/>
      <c r="K949" s="3"/>
      <c r="L949" s="3"/>
      <c r="O949" s="227"/>
      <c r="Q949" s="94"/>
      <c r="R949" s="94"/>
      <c r="S949" s="94"/>
      <c r="T949" s="94"/>
    </row>
    <row r="950" ht="15.75" customHeight="1">
      <c r="A950" s="234"/>
      <c r="B950" s="222"/>
      <c r="C950" s="223"/>
      <c r="D950" s="231"/>
      <c r="E950" s="3"/>
      <c r="F950" s="3"/>
      <c r="G950" s="3"/>
      <c r="H950" s="3"/>
      <c r="J950" s="226"/>
      <c r="K950" s="3"/>
      <c r="L950" s="3"/>
      <c r="O950" s="227"/>
      <c r="Q950" s="94"/>
      <c r="R950" s="94"/>
      <c r="S950" s="94"/>
      <c r="T950" s="94"/>
    </row>
    <row r="951" ht="15.75" customHeight="1">
      <c r="A951" s="234"/>
      <c r="B951" s="222"/>
      <c r="C951" s="223"/>
      <c r="D951" s="231"/>
      <c r="E951" s="3"/>
      <c r="F951" s="3"/>
      <c r="G951" s="3"/>
      <c r="H951" s="3"/>
      <c r="J951" s="226"/>
      <c r="K951" s="3"/>
      <c r="L951" s="3"/>
      <c r="O951" s="227"/>
      <c r="Q951" s="94"/>
      <c r="R951" s="94"/>
      <c r="S951" s="94"/>
      <c r="T951" s="94"/>
    </row>
    <row r="952" ht="15.75" customHeight="1">
      <c r="A952" s="234"/>
      <c r="B952" s="222"/>
      <c r="C952" s="223"/>
      <c r="D952" s="231"/>
      <c r="E952" s="3"/>
      <c r="F952" s="3"/>
      <c r="G952" s="3"/>
      <c r="H952" s="3"/>
      <c r="J952" s="226"/>
      <c r="K952" s="3"/>
      <c r="L952" s="3"/>
      <c r="O952" s="227"/>
      <c r="Q952" s="94"/>
      <c r="R952" s="94"/>
      <c r="S952" s="94"/>
      <c r="T952" s="94"/>
    </row>
    <row r="953" ht="15.75" customHeight="1">
      <c r="A953" s="234"/>
      <c r="B953" s="222"/>
      <c r="C953" s="223"/>
      <c r="D953" s="231"/>
      <c r="E953" s="3"/>
      <c r="F953" s="3"/>
      <c r="G953" s="3"/>
      <c r="H953" s="3"/>
      <c r="J953" s="226"/>
      <c r="K953" s="3"/>
      <c r="L953" s="3"/>
      <c r="O953" s="227"/>
      <c r="Q953" s="94"/>
      <c r="R953" s="94"/>
      <c r="S953" s="94"/>
      <c r="T953" s="94"/>
    </row>
    <row r="954" ht="15.75" customHeight="1">
      <c r="A954" s="234"/>
      <c r="B954" s="222"/>
      <c r="C954" s="223"/>
      <c r="D954" s="231"/>
      <c r="E954" s="3"/>
      <c r="F954" s="3"/>
      <c r="G954" s="3"/>
      <c r="H954" s="3"/>
      <c r="J954" s="226"/>
      <c r="K954" s="3"/>
      <c r="L954" s="3"/>
      <c r="O954" s="227"/>
      <c r="Q954" s="94"/>
      <c r="R954" s="94"/>
      <c r="S954" s="94"/>
      <c r="T954" s="94"/>
    </row>
    <row r="955" ht="15.75" customHeight="1">
      <c r="A955" s="234"/>
      <c r="B955" s="222"/>
      <c r="C955" s="223"/>
      <c r="D955" s="231"/>
      <c r="E955" s="3"/>
      <c r="F955" s="3"/>
      <c r="G955" s="3"/>
      <c r="H955" s="3"/>
      <c r="J955" s="226"/>
      <c r="K955" s="3"/>
      <c r="L955" s="3"/>
      <c r="O955" s="227"/>
      <c r="Q955" s="94"/>
      <c r="R955" s="94"/>
      <c r="S955" s="94"/>
      <c r="T955" s="94"/>
    </row>
    <row r="956" ht="15.75" customHeight="1">
      <c r="A956" s="234"/>
      <c r="B956" s="222"/>
      <c r="C956" s="223"/>
      <c r="D956" s="231"/>
      <c r="E956" s="3"/>
      <c r="F956" s="3"/>
      <c r="G956" s="3"/>
      <c r="H956" s="3"/>
      <c r="J956" s="226"/>
      <c r="K956" s="3"/>
      <c r="L956" s="3"/>
      <c r="O956" s="227"/>
      <c r="Q956" s="94"/>
      <c r="R956" s="94"/>
      <c r="S956" s="94"/>
      <c r="T956" s="94"/>
    </row>
    <row r="957" ht="15.75" customHeight="1">
      <c r="A957" s="234"/>
      <c r="B957" s="222"/>
      <c r="C957" s="223"/>
      <c r="D957" s="231"/>
      <c r="E957" s="3"/>
      <c r="F957" s="3"/>
      <c r="G957" s="3"/>
      <c r="H957" s="3"/>
      <c r="J957" s="226"/>
      <c r="K957" s="3"/>
      <c r="L957" s="3"/>
      <c r="O957" s="227"/>
      <c r="Q957" s="94"/>
      <c r="R957" s="94"/>
      <c r="S957" s="94"/>
      <c r="T957" s="94"/>
    </row>
    <row r="958" ht="15.75" customHeight="1">
      <c r="A958" s="234"/>
      <c r="B958" s="222"/>
      <c r="C958" s="223"/>
      <c r="D958" s="231"/>
      <c r="E958" s="3"/>
      <c r="F958" s="3"/>
      <c r="G958" s="3"/>
      <c r="H958" s="3"/>
      <c r="J958" s="226"/>
      <c r="K958" s="3"/>
      <c r="L958" s="3"/>
      <c r="O958" s="227"/>
      <c r="Q958" s="94"/>
      <c r="R958" s="94"/>
      <c r="S958" s="94"/>
      <c r="T958" s="94"/>
    </row>
    <row r="959" ht="15.75" customHeight="1">
      <c r="A959" s="234"/>
      <c r="B959" s="222"/>
      <c r="C959" s="223"/>
      <c r="D959" s="231"/>
      <c r="E959" s="3"/>
      <c r="F959" s="3"/>
      <c r="G959" s="3"/>
      <c r="H959" s="3"/>
      <c r="J959" s="226"/>
      <c r="K959" s="3"/>
      <c r="L959" s="3"/>
      <c r="O959" s="227"/>
      <c r="Q959" s="94"/>
      <c r="R959" s="94"/>
      <c r="S959" s="94"/>
      <c r="T959" s="94"/>
    </row>
    <row r="960" ht="15.75" customHeight="1">
      <c r="A960" s="234"/>
      <c r="B960" s="222"/>
      <c r="C960" s="223"/>
      <c r="D960" s="231"/>
      <c r="E960" s="3"/>
      <c r="F960" s="3"/>
      <c r="G960" s="3"/>
      <c r="H960" s="3"/>
      <c r="J960" s="226"/>
      <c r="K960" s="3"/>
      <c r="L960" s="3"/>
      <c r="O960" s="227"/>
      <c r="Q960" s="94"/>
      <c r="R960" s="94"/>
      <c r="S960" s="94"/>
      <c r="T960" s="94"/>
    </row>
    <row r="961" ht="15.75" customHeight="1">
      <c r="A961" s="234"/>
      <c r="B961" s="222"/>
      <c r="C961" s="223"/>
      <c r="D961" s="231"/>
      <c r="E961" s="3"/>
      <c r="F961" s="3"/>
      <c r="G961" s="3"/>
      <c r="H961" s="3"/>
      <c r="J961" s="226"/>
      <c r="K961" s="3"/>
      <c r="L961" s="3"/>
      <c r="O961" s="227"/>
      <c r="Q961" s="94"/>
      <c r="R961" s="94"/>
      <c r="S961" s="94"/>
      <c r="T961" s="94"/>
    </row>
    <row r="962" ht="15.75" customHeight="1">
      <c r="A962" s="234"/>
      <c r="B962" s="222"/>
      <c r="C962" s="223"/>
      <c r="D962" s="231"/>
      <c r="E962" s="3"/>
      <c r="F962" s="3"/>
      <c r="G962" s="3"/>
      <c r="H962" s="3"/>
      <c r="J962" s="226"/>
      <c r="K962" s="3"/>
      <c r="L962" s="3"/>
      <c r="O962" s="227"/>
      <c r="Q962" s="94"/>
      <c r="R962" s="94"/>
      <c r="S962" s="94"/>
      <c r="T962" s="94"/>
    </row>
    <row r="963" ht="15.75" customHeight="1">
      <c r="A963" s="234"/>
      <c r="B963" s="222"/>
      <c r="C963" s="223"/>
      <c r="D963" s="231"/>
      <c r="E963" s="3"/>
      <c r="F963" s="3"/>
      <c r="G963" s="3"/>
      <c r="H963" s="3"/>
      <c r="J963" s="226"/>
      <c r="K963" s="3"/>
      <c r="L963" s="3"/>
      <c r="O963" s="227"/>
      <c r="Q963" s="94"/>
      <c r="R963" s="94"/>
      <c r="S963" s="94"/>
      <c r="T963" s="94"/>
    </row>
    <row r="964" ht="15.75" customHeight="1">
      <c r="A964" s="234"/>
      <c r="B964" s="222"/>
      <c r="C964" s="223"/>
      <c r="D964" s="231"/>
      <c r="E964" s="3"/>
      <c r="F964" s="3"/>
      <c r="G964" s="3"/>
      <c r="H964" s="3"/>
      <c r="J964" s="226"/>
      <c r="K964" s="3"/>
      <c r="L964" s="3"/>
      <c r="O964" s="227"/>
      <c r="Q964" s="94"/>
      <c r="R964" s="94"/>
      <c r="S964" s="94"/>
      <c r="T964" s="94"/>
    </row>
    <row r="965" ht="15.75" customHeight="1">
      <c r="A965" s="234"/>
      <c r="B965" s="222"/>
      <c r="C965" s="223"/>
      <c r="D965" s="231"/>
      <c r="E965" s="3"/>
      <c r="F965" s="3"/>
      <c r="G965" s="3"/>
      <c r="H965" s="3"/>
      <c r="J965" s="226"/>
      <c r="K965" s="3"/>
      <c r="L965" s="3"/>
      <c r="O965" s="227"/>
      <c r="Q965" s="94"/>
      <c r="R965" s="94"/>
      <c r="S965" s="94"/>
      <c r="T965" s="94"/>
    </row>
    <row r="966" ht="15.75" customHeight="1">
      <c r="A966" s="234"/>
      <c r="B966" s="222"/>
      <c r="C966" s="223"/>
      <c r="D966" s="231"/>
      <c r="E966" s="3"/>
      <c r="F966" s="3"/>
      <c r="G966" s="3"/>
      <c r="H966" s="3"/>
      <c r="J966" s="226"/>
      <c r="K966" s="3"/>
      <c r="L966" s="3"/>
      <c r="O966" s="227"/>
      <c r="Q966" s="94"/>
      <c r="R966" s="94"/>
      <c r="S966" s="94"/>
      <c r="T966" s="94"/>
    </row>
    <row r="967" ht="15.75" customHeight="1">
      <c r="A967" s="234"/>
      <c r="B967" s="222"/>
      <c r="C967" s="223"/>
      <c r="D967" s="231"/>
      <c r="E967" s="3"/>
      <c r="F967" s="3"/>
      <c r="G967" s="3"/>
      <c r="H967" s="3"/>
      <c r="J967" s="226"/>
      <c r="K967" s="3"/>
      <c r="L967" s="3"/>
      <c r="O967" s="227"/>
      <c r="Q967" s="94"/>
      <c r="R967" s="94"/>
      <c r="S967" s="94"/>
      <c r="T967" s="94"/>
    </row>
    <row r="968" ht="15.75" customHeight="1">
      <c r="A968" s="234"/>
      <c r="B968" s="222"/>
      <c r="C968" s="223"/>
      <c r="D968" s="231"/>
      <c r="E968" s="3"/>
      <c r="F968" s="3"/>
      <c r="G968" s="3"/>
      <c r="H968" s="3"/>
      <c r="J968" s="226"/>
      <c r="K968" s="3"/>
      <c r="L968" s="3"/>
      <c r="O968" s="227"/>
      <c r="Q968" s="94"/>
      <c r="R968" s="94"/>
      <c r="S968" s="94"/>
      <c r="T968" s="94"/>
    </row>
    <row r="969" ht="15.75" customHeight="1">
      <c r="A969" s="234"/>
      <c r="B969" s="222"/>
      <c r="C969" s="223"/>
      <c r="D969" s="231"/>
      <c r="E969" s="3"/>
      <c r="F969" s="3"/>
      <c r="G969" s="3"/>
      <c r="H969" s="3"/>
      <c r="J969" s="226"/>
      <c r="K969" s="3"/>
      <c r="L969" s="3"/>
      <c r="O969" s="227"/>
      <c r="Q969" s="94"/>
      <c r="R969" s="94"/>
      <c r="S969" s="94"/>
      <c r="T969" s="94"/>
    </row>
    <row r="970" ht="15.75" customHeight="1">
      <c r="A970" s="234"/>
      <c r="B970" s="222"/>
      <c r="C970" s="223"/>
      <c r="D970" s="231"/>
      <c r="E970" s="3"/>
      <c r="F970" s="3"/>
      <c r="G970" s="3"/>
      <c r="H970" s="3"/>
      <c r="J970" s="226"/>
      <c r="K970" s="3"/>
      <c r="L970" s="3"/>
      <c r="O970" s="227"/>
      <c r="Q970" s="94"/>
      <c r="R970" s="94"/>
      <c r="S970" s="94"/>
      <c r="T970" s="94"/>
    </row>
    <row r="971" ht="15.75" customHeight="1">
      <c r="A971" s="234"/>
      <c r="B971" s="222"/>
      <c r="C971" s="223"/>
      <c r="D971" s="231"/>
      <c r="E971" s="3"/>
      <c r="F971" s="3"/>
      <c r="G971" s="3"/>
      <c r="H971" s="3"/>
      <c r="J971" s="226"/>
      <c r="K971" s="3"/>
      <c r="L971" s="3"/>
      <c r="O971" s="227"/>
      <c r="Q971" s="94"/>
      <c r="R971" s="94"/>
      <c r="S971" s="94"/>
      <c r="T971" s="94"/>
    </row>
    <row r="972" ht="15.75" customHeight="1">
      <c r="A972" s="234"/>
      <c r="B972" s="222"/>
      <c r="C972" s="223"/>
      <c r="D972" s="231"/>
      <c r="E972" s="3"/>
      <c r="F972" s="3"/>
      <c r="G972" s="3"/>
      <c r="H972" s="3"/>
      <c r="J972" s="226"/>
      <c r="K972" s="3"/>
      <c r="L972" s="3"/>
      <c r="O972" s="227"/>
      <c r="Q972" s="94"/>
      <c r="R972" s="94"/>
      <c r="S972" s="94"/>
      <c r="T972" s="94"/>
    </row>
    <row r="973" ht="15.75" customHeight="1">
      <c r="A973" s="234"/>
      <c r="B973" s="222"/>
      <c r="C973" s="223"/>
      <c r="D973" s="231"/>
      <c r="E973" s="3"/>
      <c r="F973" s="3"/>
      <c r="G973" s="3"/>
      <c r="H973" s="3"/>
      <c r="J973" s="226"/>
      <c r="K973" s="3"/>
      <c r="L973" s="3"/>
      <c r="O973" s="227"/>
      <c r="Q973" s="94"/>
      <c r="R973" s="94"/>
      <c r="S973" s="94"/>
      <c r="T973" s="94"/>
    </row>
    <row r="974" ht="15.75" customHeight="1">
      <c r="A974" s="234"/>
      <c r="B974" s="222"/>
      <c r="C974" s="223"/>
      <c r="D974" s="231"/>
      <c r="E974" s="3"/>
      <c r="F974" s="3"/>
      <c r="G974" s="3"/>
      <c r="H974" s="3"/>
      <c r="J974" s="226"/>
      <c r="K974" s="3"/>
      <c r="L974" s="3"/>
      <c r="O974" s="227"/>
      <c r="Q974" s="94"/>
      <c r="R974" s="94"/>
      <c r="S974" s="94"/>
      <c r="T974" s="94"/>
    </row>
    <row r="975" ht="15.75" customHeight="1">
      <c r="A975" s="234"/>
      <c r="B975" s="222"/>
      <c r="C975" s="223"/>
      <c r="D975" s="231"/>
      <c r="E975" s="3"/>
      <c r="F975" s="3"/>
      <c r="G975" s="3"/>
      <c r="H975" s="3"/>
      <c r="J975" s="226"/>
      <c r="K975" s="3"/>
      <c r="L975" s="3"/>
      <c r="O975" s="227"/>
      <c r="Q975" s="94"/>
      <c r="R975" s="94"/>
      <c r="S975" s="94"/>
      <c r="T975" s="94"/>
    </row>
    <row r="976" ht="15.75" customHeight="1">
      <c r="A976" s="234"/>
      <c r="B976" s="222"/>
      <c r="C976" s="223"/>
      <c r="D976" s="231"/>
      <c r="E976" s="3"/>
      <c r="F976" s="3"/>
      <c r="G976" s="3"/>
      <c r="H976" s="3"/>
      <c r="J976" s="226"/>
      <c r="K976" s="3"/>
      <c r="L976" s="3"/>
      <c r="O976" s="227"/>
      <c r="Q976" s="94"/>
      <c r="R976" s="94"/>
      <c r="S976" s="94"/>
      <c r="T976" s="94"/>
    </row>
    <row r="977" ht="15.75" customHeight="1">
      <c r="A977" s="234"/>
      <c r="B977" s="222"/>
      <c r="C977" s="223"/>
      <c r="D977" s="231"/>
      <c r="E977" s="3"/>
      <c r="F977" s="3"/>
      <c r="G977" s="3"/>
      <c r="H977" s="3"/>
      <c r="J977" s="226"/>
      <c r="K977" s="3"/>
      <c r="L977" s="3"/>
      <c r="O977" s="227"/>
      <c r="Q977" s="94"/>
      <c r="R977" s="94"/>
      <c r="S977" s="94"/>
      <c r="T977" s="94"/>
    </row>
    <row r="978" ht="15.75" customHeight="1">
      <c r="A978" s="234"/>
      <c r="B978" s="222"/>
      <c r="C978" s="223"/>
      <c r="D978" s="231"/>
      <c r="E978" s="3"/>
      <c r="F978" s="3"/>
      <c r="G978" s="3"/>
      <c r="H978" s="3"/>
      <c r="J978" s="226"/>
      <c r="K978" s="3"/>
      <c r="L978" s="3"/>
      <c r="O978" s="227"/>
      <c r="Q978" s="94"/>
      <c r="R978" s="94"/>
      <c r="S978" s="94"/>
      <c r="T978" s="94"/>
    </row>
    <row r="979" ht="15.75" customHeight="1">
      <c r="A979" s="234"/>
      <c r="B979" s="222"/>
      <c r="C979" s="223"/>
      <c r="D979" s="231"/>
      <c r="E979" s="3"/>
      <c r="F979" s="3"/>
      <c r="G979" s="3"/>
      <c r="H979" s="3"/>
      <c r="J979" s="226"/>
      <c r="K979" s="3"/>
      <c r="L979" s="3"/>
      <c r="O979" s="227"/>
      <c r="Q979" s="94"/>
      <c r="R979" s="94"/>
      <c r="S979" s="94"/>
      <c r="T979" s="94"/>
    </row>
    <row r="980" ht="15.75" customHeight="1">
      <c r="A980" s="234"/>
      <c r="B980" s="222"/>
      <c r="C980" s="223"/>
      <c r="D980" s="231"/>
      <c r="E980" s="3"/>
      <c r="F980" s="3"/>
      <c r="G980" s="3"/>
      <c r="H980" s="3"/>
      <c r="J980" s="226"/>
      <c r="K980" s="3"/>
      <c r="L980" s="3"/>
      <c r="O980" s="227"/>
      <c r="Q980" s="94"/>
      <c r="R980" s="94"/>
      <c r="S980" s="94"/>
      <c r="T980" s="94"/>
    </row>
    <row r="981" ht="15.75" customHeight="1">
      <c r="A981" s="234"/>
      <c r="B981" s="222"/>
      <c r="C981" s="223"/>
      <c r="D981" s="231"/>
      <c r="E981" s="3"/>
      <c r="F981" s="3"/>
      <c r="G981" s="3"/>
      <c r="H981" s="3"/>
      <c r="J981" s="226"/>
      <c r="K981" s="3"/>
      <c r="L981" s="3"/>
      <c r="O981" s="227"/>
      <c r="Q981" s="94"/>
      <c r="R981" s="94"/>
      <c r="S981" s="94"/>
      <c r="T981" s="94"/>
    </row>
    <row r="982" ht="15.75" customHeight="1">
      <c r="A982" s="234"/>
      <c r="B982" s="222"/>
      <c r="C982" s="223"/>
      <c r="D982" s="231"/>
      <c r="E982" s="3"/>
      <c r="F982" s="3"/>
      <c r="G982" s="3"/>
      <c r="H982" s="3"/>
      <c r="J982" s="226"/>
      <c r="K982" s="3"/>
      <c r="L982" s="3"/>
      <c r="O982" s="227"/>
      <c r="Q982" s="94"/>
      <c r="R982" s="94"/>
      <c r="S982" s="94"/>
      <c r="T982" s="94"/>
    </row>
    <row r="983" ht="15.75" customHeight="1">
      <c r="A983" s="234"/>
      <c r="B983" s="222"/>
      <c r="C983" s="223"/>
      <c r="D983" s="231"/>
      <c r="E983" s="3"/>
      <c r="F983" s="3"/>
      <c r="G983" s="3"/>
      <c r="H983" s="3"/>
      <c r="J983" s="226"/>
      <c r="K983" s="3"/>
      <c r="L983" s="3"/>
      <c r="O983" s="227"/>
      <c r="Q983" s="94"/>
      <c r="R983" s="94"/>
      <c r="S983" s="94"/>
      <c r="T983" s="94"/>
    </row>
    <row r="984" ht="15.75" customHeight="1">
      <c r="A984" s="234"/>
      <c r="B984" s="222"/>
      <c r="C984" s="223"/>
      <c r="D984" s="231"/>
      <c r="E984" s="3"/>
      <c r="F984" s="3"/>
      <c r="G984" s="3"/>
      <c r="H984" s="3"/>
      <c r="J984" s="226"/>
      <c r="K984" s="3"/>
      <c r="L984" s="3"/>
      <c r="O984" s="227"/>
      <c r="Q984" s="94"/>
      <c r="R984" s="94"/>
      <c r="S984" s="94"/>
      <c r="T984" s="94"/>
    </row>
    <row r="985" ht="15.75" customHeight="1">
      <c r="A985" s="234"/>
      <c r="B985" s="222"/>
      <c r="C985" s="223"/>
      <c r="D985" s="231"/>
      <c r="E985" s="3"/>
      <c r="F985" s="3"/>
      <c r="G985" s="3"/>
      <c r="H985" s="3"/>
      <c r="J985" s="226"/>
      <c r="K985" s="3"/>
      <c r="L985" s="3"/>
      <c r="O985" s="227"/>
      <c r="Q985" s="94"/>
      <c r="R985" s="94"/>
      <c r="S985" s="94"/>
      <c r="T985" s="94"/>
    </row>
    <row r="986" ht="15.75" customHeight="1">
      <c r="A986" s="234"/>
      <c r="B986" s="222"/>
      <c r="C986" s="223"/>
      <c r="D986" s="231"/>
      <c r="E986" s="3"/>
      <c r="F986" s="3"/>
      <c r="G986" s="3"/>
      <c r="H986" s="3"/>
      <c r="J986" s="226"/>
      <c r="K986" s="3"/>
      <c r="L986" s="3"/>
      <c r="O986" s="227"/>
      <c r="Q986" s="94"/>
      <c r="R986" s="94"/>
      <c r="S986" s="94"/>
      <c r="T986" s="94"/>
    </row>
    <row r="987" ht="15.75" customHeight="1">
      <c r="A987" s="234"/>
      <c r="B987" s="222"/>
      <c r="C987" s="223"/>
      <c r="D987" s="231"/>
      <c r="E987" s="3"/>
      <c r="F987" s="3"/>
      <c r="G987" s="3"/>
      <c r="H987" s="3"/>
      <c r="J987" s="226"/>
      <c r="K987" s="3"/>
      <c r="L987" s="3"/>
      <c r="O987" s="227"/>
      <c r="Q987" s="94"/>
      <c r="R987" s="94"/>
      <c r="S987" s="94"/>
      <c r="T987" s="94"/>
    </row>
    <row r="988" ht="15.75" customHeight="1">
      <c r="A988" s="234"/>
      <c r="B988" s="222"/>
      <c r="C988" s="223"/>
      <c r="D988" s="231"/>
      <c r="E988" s="3"/>
      <c r="F988" s="3"/>
      <c r="G988" s="3"/>
      <c r="H988" s="3"/>
      <c r="J988" s="226"/>
      <c r="K988" s="3"/>
      <c r="L988" s="3"/>
      <c r="O988" s="227"/>
      <c r="Q988" s="94"/>
      <c r="R988" s="94"/>
      <c r="S988" s="94"/>
      <c r="T988" s="94"/>
    </row>
    <row r="989" ht="15.75" customHeight="1">
      <c r="A989" s="234"/>
      <c r="B989" s="222"/>
      <c r="C989" s="223"/>
      <c r="D989" s="231"/>
      <c r="E989" s="3"/>
      <c r="F989" s="3"/>
      <c r="G989" s="3"/>
      <c r="H989" s="3"/>
      <c r="J989" s="226"/>
      <c r="K989" s="3"/>
      <c r="L989" s="3"/>
      <c r="O989" s="227"/>
      <c r="Q989" s="94"/>
      <c r="R989" s="94"/>
      <c r="S989" s="94"/>
      <c r="T989" s="94"/>
    </row>
    <row r="990" ht="15.75" customHeight="1">
      <c r="A990" s="234"/>
      <c r="B990" s="222"/>
      <c r="C990" s="223"/>
      <c r="D990" s="231"/>
      <c r="E990" s="3"/>
      <c r="F990" s="3"/>
      <c r="G990" s="3"/>
      <c r="H990" s="3"/>
      <c r="J990" s="226"/>
      <c r="K990" s="3"/>
      <c r="L990" s="3"/>
      <c r="O990" s="227"/>
      <c r="Q990" s="94"/>
      <c r="R990" s="94"/>
      <c r="S990" s="94"/>
      <c r="T990" s="94"/>
    </row>
    <row r="991" ht="15.75" customHeight="1">
      <c r="A991" s="234"/>
      <c r="B991" s="222"/>
      <c r="C991" s="223"/>
      <c r="D991" s="223"/>
      <c r="E991" s="3"/>
      <c r="F991" s="3"/>
      <c r="G991" s="3"/>
      <c r="H991" s="3"/>
      <c r="J991" s="226"/>
      <c r="K991" s="3"/>
      <c r="L991" s="3"/>
      <c r="O991" s="227"/>
      <c r="Q991" s="94"/>
      <c r="R991" s="94"/>
      <c r="S991" s="94"/>
      <c r="T991" s="94"/>
    </row>
    <row r="992" ht="15.75" customHeight="1">
      <c r="A992" s="234"/>
      <c r="B992" s="222"/>
      <c r="C992" s="223"/>
      <c r="D992" s="223"/>
      <c r="E992" s="3"/>
      <c r="F992" s="3"/>
      <c r="G992" s="3"/>
      <c r="H992" s="3"/>
      <c r="J992" s="226"/>
      <c r="K992" s="3"/>
      <c r="L992" s="3"/>
      <c r="O992" s="227"/>
      <c r="Q992" s="94"/>
      <c r="R992" s="94"/>
      <c r="S992" s="94"/>
      <c r="T992" s="94"/>
    </row>
    <row r="993" ht="15.75" customHeight="1">
      <c r="A993" s="234"/>
      <c r="B993" s="222"/>
      <c r="C993" s="223"/>
      <c r="D993" s="223"/>
      <c r="E993" s="3"/>
      <c r="F993" s="3"/>
      <c r="G993" s="3"/>
      <c r="H993" s="3"/>
      <c r="J993" s="226"/>
      <c r="K993" s="3"/>
      <c r="L993" s="3"/>
      <c r="O993" s="227"/>
      <c r="Q993" s="94"/>
      <c r="R993" s="94"/>
      <c r="S993" s="94"/>
      <c r="T993" s="94"/>
    </row>
    <row r="994" ht="15.75" customHeight="1">
      <c r="A994" s="234"/>
      <c r="B994" s="222"/>
      <c r="C994" s="223"/>
      <c r="D994" s="223"/>
      <c r="E994" s="3"/>
      <c r="F994" s="3"/>
      <c r="G994" s="3"/>
      <c r="H994" s="3"/>
      <c r="J994" s="226"/>
      <c r="K994" s="3"/>
      <c r="L994" s="3"/>
      <c r="O994" s="227"/>
      <c r="Q994" s="94"/>
      <c r="R994" s="94"/>
      <c r="S994" s="94"/>
      <c r="T994" s="94"/>
    </row>
    <row r="995" ht="15.75" customHeight="1">
      <c r="A995" s="234"/>
      <c r="B995" s="222"/>
      <c r="C995" s="223"/>
      <c r="D995" s="223"/>
      <c r="E995" s="3"/>
      <c r="F995" s="3"/>
      <c r="G995" s="3"/>
      <c r="H995" s="3"/>
      <c r="J995" s="226"/>
      <c r="K995" s="3"/>
      <c r="L995" s="3"/>
      <c r="O995" s="227"/>
      <c r="Q995" s="94"/>
      <c r="R995" s="94"/>
      <c r="S995" s="94"/>
      <c r="T995" s="94"/>
    </row>
    <row r="996" ht="15.75" customHeight="1">
      <c r="A996" s="234"/>
      <c r="B996" s="222"/>
      <c r="C996" s="223"/>
      <c r="D996" s="223"/>
      <c r="E996" s="3"/>
      <c r="F996" s="3"/>
      <c r="G996" s="3"/>
      <c r="H996" s="3"/>
      <c r="J996" s="226"/>
      <c r="K996" s="3"/>
      <c r="L996" s="3"/>
      <c r="O996" s="227"/>
      <c r="Q996" s="94"/>
      <c r="R996" s="94"/>
      <c r="S996" s="94"/>
      <c r="T996" s="94"/>
    </row>
    <row r="997" ht="15.75" customHeight="1">
      <c r="A997" s="234"/>
      <c r="B997" s="222"/>
      <c r="C997" s="223"/>
      <c r="D997" s="223"/>
      <c r="E997" s="3"/>
      <c r="F997" s="3"/>
      <c r="G997" s="3"/>
      <c r="H997" s="3"/>
      <c r="J997" s="226"/>
      <c r="K997" s="3"/>
      <c r="L997" s="3"/>
      <c r="O997" s="227"/>
      <c r="Q997" s="94"/>
      <c r="R997" s="94"/>
      <c r="S997" s="94"/>
      <c r="T997" s="94"/>
    </row>
    <row r="998" ht="15.75" customHeight="1">
      <c r="A998" s="234"/>
      <c r="B998" s="222"/>
      <c r="C998" s="223"/>
      <c r="D998" s="223"/>
      <c r="E998" s="3"/>
      <c r="F998" s="3"/>
      <c r="G998" s="3"/>
      <c r="H998" s="3"/>
      <c r="J998" s="226"/>
      <c r="K998" s="3"/>
      <c r="L998" s="3"/>
      <c r="O998" s="227"/>
      <c r="Q998" s="94"/>
      <c r="R998" s="94"/>
      <c r="S998" s="94"/>
      <c r="T998" s="94"/>
    </row>
    <row r="999" ht="15.75" customHeight="1">
      <c r="A999" s="204"/>
      <c r="B999" s="222"/>
      <c r="C999" s="223"/>
      <c r="D999" s="223"/>
      <c r="E999" s="3"/>
      <c r="F999" s="3"/>
      <c r="G999" s="3"/>
      <c r="H999" s="3"/>
      <c r="J999" s="226"/>
      <c r="K999" s="3"/>
      <c r="L999" s="3"/>
      <c r="O999" s="227"/>
      <c r="Q999" s="94"/>
      <c r="R999" s="94"/>
      <c r="S999" s="94"/>
      <c r="T999" s="94"/>
    </row>
    <row r="1000" ht="15.75" customHeight="1">
      <c r="A1000" s="204"/>
      <c r="B1000" s="222"/>
      <c r="C1000" s="223"/>
      <c r="D1000" s="223"/>
      <c r="J1000" s="226"/>
      <c r="K1000" s="3"/>
      <c r="L1000" s="3"/>
      <c r="O1000" s="227"/>
      <c r="Q1000" s="94"/>
      <c r="R1000" s="94"/>
      <c r="S1000" s="94"/>
      <c r="T1000" s="94"/>
    </row>
  </sheetData>
  <autoFilter ref="$A$2:$D$1000">
    <sortState ref="A2:D1000">
      <sortCondition ref="A2:A1000"/>
      <sortCondition ref="B2:B1000"/>
    </sortState>
  </autoFilter>
  <mergeCells count="1">
    <mergeCell ref="A1:W1"/>
  </mergeCells>
  <conditionalFormatting sqref="AB2:AF27">
    <cfRule type="notContainsBlanks" dxfId="6" priority="1">
      <formula>LEN(TRIM(AB2))&gt;0</formula>
    </cfRule>
  </conditionalFormatting>
  <conditionalFormatting sqref="Y2:Z37">
    <cfRule type="expression" dxfId="7" priority="2">
      <formula>Z2:Z21&lt;&gt;0</formula>
    </cfRule>
  </conditionalFormatting>
  <conditionalFormatting sqref="Z2:Z37">
    <cfRule type="cellIs" dxfId="7" priority="3" operator="greaterThan">
      <formula>0</formula>
    </cfRule>
  </conditionalFormatting>
  <conditionalFormatting sqref="Y2:Z37">
    <cfRule type="expression" dxfId="3" priority="4">
      <formula>Z2:Z21=0</formula>
    </cfRule>
  </conditionalFormatting>
  <conditionalFormatting sqref="M2:M31">
    <cfRule type="cellIs" dxfId="8" priority="5" operator="equal">
      <formula>#REF!</formula>
    </cfRule>
  </conditionalFormatting>
  <dataValidations>
    <dataValidation type="custom" allowBlank="1" showDropDown="1" showErrorMessage="1" sqref="A3:A1000">
      <formula1>OR(NOT(ISERROR(DATEVALUE(A3))), AND(ISNUMBER(A3), LEFT(CELL("format", A3))="D"))</formula1>
    </dataValidation>
    <dataValidation type="list" allowBlank="1" showErrorMessage="1" sqref="B3:B1000">
      <formula1>STAFFS!$G:$G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1.88"/>
    <col customWidth="1" min="2" max="2" width="16.88"/>
    <col customWidth="1" min="3" max="3" width="21.75"/>
    <col customWidth="1" min="4" max="4" width="17.88"/>
    <col customWidth="1" min="5" max="5" width="2.38"/>
    <col customWidth="1" hidden="1" min="6" max="6" width="8.5" outlineLevel="1"/>
    <col customWidth="1" hidden="1" min="7" max="7" width="11.88" outlineLevel="1"/>
    <col customWidth="1" hidden="1" min="8" max="8" width="12.25" outlineLevel="1"/>
    <col customWidth="1" hidden="1" min="9" max="9" width="1.88" outlineLevel="1"/>
    <col customWidth="1" hidden="1" min="10" max="10" width="9.25" outlineLevel="1"/>
    <col customWidth="1" hidden="1" min="11" max="11" width="2.38" outlineLevel="1"/>
    <col customWidth="1" hidden="1" min="12" max="12" width="11.75" outlineLevel="1"/>
    <col customWidth="1" hidden="1" min="13" max="13" width="1.88" outlineLevel="1"/>
    <col customWidth="1" hidden="1" min="14" max="15" width="9.25" outlineLevel="1"/>
    <col customWidth="1" hidden="1" min="16" max="16" width="2.38" outlineLevel="1"/>
    <col customWidth="1" hidden="1" min="17" max="17" width="11.75" outlineLevel="1"/>
    <col customWidth="1" hidden="1" min="18" max="18" width="1.88" outlineLevel="1"/>
    <col customWidth="1" hidden="1" min="19" max="20" width="9.25" outlineLevel="1"/>
    <col collapsed="1" customWidth="1" min="21" max="21" width="2.38"/>
    <col customWidth="1" min="22" max="22" width="15.75"/>
    <col customWidth="1" min="23" max="23" width="2.38"/>
    <col customWidth="1" hidden="1" min="24" max="24" width="15.75" outlineLevel="1"/>
    <col customWidth="1" hidden="1" min="25" max="25" width="20.5" outlineLevel="1"/>
    <col customWidth="1" hidden="1" min="26" max="26" width="6.13" outlineLevel="1"/>
    <col customWidth="1" hidden="1" min="27" max="27" width="3.13" outlineLevel="1"/>
    <col customWidth="1" hidden="1" min="28" max="32" width="17.63" outlineLevel="1"/>
  </cols>
  <sheetData>
    <row r="1">
      <c r="A1" s="237" t="s">
        <v>35</v>
      </c>
      <c r="X1" s="237"/>
      <c r="Y1" s="237"/>
      <c r="Z1" s="237"/>
      <c r="AA1" s="237"/>
      <c r="AB1" s="237"/>
      <c r="AC1" s="237"/>
      <c r="AD1" s="237"/>
      <c r="AE1" s="237"/>
      <c r="AF1" s="237"/>
    </row>
    <row r="2">
      <c r="A2" s="187" t="s">
        <v>88</v>
      </c>
      <c r="B2" s="187" t="s">
        <v>89</v>
      </c>
      <c r="C2" s="187" t="s">
        <v>90</v>
      </c>
      <c r="D2" s="187" t="s">
        <v>91</v>
      </c>
      <c r="E2" s="188"/>
      <c r="F2" s="239" t="str">
        <f>IF(COUNTIF(LEAVE!A:A,H:H)&gt;0,TODAY(),"")</f>
        <v/>
      </c>
      <c r="G2" s="208" t="str">
        <f>IF(countif(TODAY!$E$28:$E$31,$H$2:$H1000),today(),"")</f>
        <v/>
      </c>
      <c r="H2" s="191" t="str">
        <f t="array" ref="H2:H31">STAFFS!I2:I1000</f>
        <v>BHARATHI</v>
      </c>
      <c r="I2" s="192">
        <f t="array" ref="I2">COUNTIF($B$3:$B1000,$H$2:$H1000)</f>
        <v>3</v>
      </c>
      <c r="J2" s="193">
        <f>IFERROR(__xludf.DUMMYFUNCTION("arrayformula(iferror(vlookup($H$2:$H1000, query($A$3:$B1000,""select B, max(A) group by B"",0),2,false)))"),46163.0)</f>
        <v>46163</v>
      </c>
      <c r="K2" s="194"/>
      <c r="L2" s="195" t="str">
        <f t="shared" ref="L2:M2" si="1">H2</f>
        <v>BHARATHI</v>
      </c>
      <c r="M2" s="196">
        <f t="shared" si="1"/>
        <v>3</v>
      </c>
      <c r="N2" s="197">
        <f t="shared" ref="N2:N31" si="3">J2+G2+F2</f>
        <v>46163</v>
      </c>
      <c r="O2" s="197">
        <f t="shared" ref="O2:O31" si="4">IF(L2=0,today()+1,N2)</f>
        <v>46163</v>
      </c>
      <c r="P2" s="198"/>
      <c r="Q2" s="199" t="str">
        <f t="array" ref="Q2:T1000">SORT(L2:O1000,4,TRUE)</f>
        <v>VIDHYA</v>
      </c>
      <c r="R2" s="199">
        <v>2.0</v>
      </c>
      <c r="S2" s="197">
        <v>46114.0</v>
      </c>
      <c r="T2" s="197">
        <v>46114.0</v>
      </c>
      <c r="U2" s="8"/>
      <c r="V2" s="200" t="str">
        <f t="array" ref="V2:V16">SORT(Q2:T1000,4,true)</f>
        <v>VIDHYA</v>
      </c>
      <c r="X2" s="200" t="str">
        <f t="array" ref="X2:X8">SORT(Q2:T8,2,true)</f>
        <v>KAVIYA</v>
      </c>
      <c r="Y2" s="201" t="str">
        <f t="array" ref="Y2:Z28">SORT(H2:I28,2,FALSE)</f>
        <v>NIVETHA</v>
      </c>
      <c r="Z2" s="201">
        <v>4.0</v>
      </c>
      <c r="AA2" s="202"/>
      <c r="AB2" s="203" t="str">
        <f t="shared" ref="AB2:AB26" si="5">IF($M$2:$M$30=0,$L$2:$L$30,"")</f>
        <v/>
      </c>
      <c r="AC2" s="203"/>
      <c r="AD2" s="203"/>
      <c r="AE2" s="203"/>
      <c r="AF2" s="203"/>
    </row>
    <row r="3">
      <c r="A3" s="228">
        <v>46023.0</v>
      </c>
      <c r="B3" s="222" t="s">
        <v>7</v>
      </c>
      <c r="C3" s="206" t="s">
        <v>5</v>
      </c>
      <c r="D3" s="207">
        <v>46023.87032407407</v>
      </c>
      <c r="E3" s="188"/>
      <c r="F3" s="239" t="str">
        <f>IF(COUNTIF(LEAVE!A:A,H:H)&gt;0,TODAY(),"")</f>
        <v/>
      </c>
      <c r="G3" s="208" t="str">
        <f>IF(countif(TODAY!$E$28:$E$31,$H$2:$H1000),today(),"")</f>
        <v/>
      </c>
      <c r="H3" s="191" t="s">
        <v>9</v>
      </c>
      <c r="I3" s="192">
        <f t="shared" ref="I3:I31" si="6">COUNTIF($B$3:$B1000,$H$2:$H1000)</f>
        <v>3</v>
      </c>
      <c r="J3" s="193">
        <f>IFERROR(__xludf.DUMMYFUNCTION("""COMPUTED_VALUE"""),46142.0)</f>
        <v>46142</v>
      </c>
      <c r="K3" s="194"/>
      <c r="L3" s="195" t="str">
        <f t="shared" ref="L3:M3" si="2">H3</f>
        <v>CHINNAMMAL</v>
      </c>
      <c r="M3" s="196">
        <f t="shared" si="2"/>
        <v>3</v>
      </c>
      <c r="N3" s="197">
        <f t="shared" si="3"/>
        <v>46142</v>
      </c>
      <c r="O3" s="197">
        <f t="shared" si="4"/>
        <v>46142</v>
      </c>
      <c r="P3" s="209"/>
      <c r="Q3" s="210" t="s">
        <v>57</v>
      </c>
      <c r="R3" s="199">
        <v>2.0</v>
      </c>
      <c r="S3" s="197">
        <v>46121.0</v>
      </c>
      <c r="T3" s="197">
        <v>46121.0</v>
      </c>
      <c r="U3" s="8"/>
      <c r="V3" s="211" t="s">
        <v>57</v>
      </c>
      <c r="X3" s="212" t="s">
        <v>78</v>
      </c>
      <c r="Y3" s="201" t="s">
        <v>63</v>
      </c>
      <c r="Z3" s="201">
        <v>4.0</v>
      </c>
      <c r="AA3" s="202"/>
      <c r="AB3" s="203" t="str">
        <f t="shared" si="5"/>
        <v/>
      </c>
      <c r="AC3" s="203"/>
      <c r="AD3" s="203"/>
      <c r="AE3" s="203"/>
      <c r="AF3" s="203"/>
    </row>
    <row r="4">
      <c r="A4" s="228">
        <v>46023.0</v>
      </c>
      <c r="B4" s="222" t="s">
        <v>80</v>
      </c>
      <c r="C4" s="206" t="s">
        <v>5</v>
      </c>
      <c r="D4" s="207">
        <v>46023.87032407407</v>
      </c>
      <c r="E4" s="188"/>
      <c r="F4" s="239" t="str">
        <f>IF(COUNTIF(LEAVE!A:A,H:H)&gt;0,TODAY(),"")</f>
        <v/>
      </c>
      <c r="G4" s="208" t="str">
        <f>IF(countif(TODAY!$E$28:$E$31,$H$2:$H1000),today(),"")</f>
        <v/>
      </c>
      <c r="H4" s="191" t="s">
        <v>49</v>
      </c>
      <c r="I4" s="192">
        <f t="shared" si="6"/>
        <v>2</v>
      </c>
      <c r="J4" s="213">
        <f>IFERROR(__xludf.DUMMYFUNCTION("""COMPUTED_VALUE"""),46149.0)</f>
        <v>46149</v>
      </c>
      <c r="K4" s="194"/>
      <c r="L4" s="195" t="str">
        <f t="shared" ref="L4:M4" si="7">H4</f>
        <v>DEEPA</v>
      </c>
      <c r="M4" s="196">
        <f t="shared" si="7"/>
        <v>2</v>
      </c>
      <c r="N4" s="197">
        <f t="shared" si="3"/>
        <v>46149</v>
      </c>
      <c r="O4" s="197">
        <f t="shared" si="4"/>
        <v>46149</v>
      </c>
      <c r="P4" s="209"/>
      <c r="Q4" s="199" t="s">
        <v>54</v>
      </c>
      <c r="R4" s="199">
        <v>2.0</v>
      </c>
      <c r="S4" s="197">
        <v>46121.0</v>
      </c>
      <c r="T4" s="197">
        <v>46121.0</v>
      </c>
      <c r="U4" s="8"/>
      <c r="V4" s="214" t="s">
        <v>54</v>
      </c>
      <c r="X4" s="200" t="s">
        <v>57</v>
      </c>
      <c r="Y4" s="201" t="s">
        <v>47</v>
      </c>
      <c r="Z4" s="201">
        <v>3.0</v>
      </c>
      <c r="AA4" s="202"/>
      <c r="AB4" s="203" t="str">
        <f t="shared" si="5"/>
        <v/>
      </c>
      <c r="AC4" s="203"/>
      <c r="AD4" s="203"/>
      <c r="AE4" s="203"/>
      <c r="AF4" s="203"/>
    </row>
    <row r="5">
      <c r="A5" s="228">
        <v>46023.0</v>
      </c>
      <c r="B5" s="222" t="s">
        <v>65</v>
      </c>
      <c r="C5" s="206" t="s">
        <v>5</v>
      </c>
      <c r="D5" s="207">
        <v>46023.87032407407</v>
      </c>
      <c r="E5" s="188"/>
      <c r="F5" s="239" t="str">
        <f>IF(COUNTIF(LEAVE!A:A,H:H)&gt;0,TODAY(),"")</f>
        <v/>
      </c>
      <c r="G5" s="208" t="str">
        <f>IF(countif(TODAY!$E$28:$E$31,$H$2:$H1000),today(),"")</f>
        <v/>
      </c>
      <c r="H5" s="191" t="s">
        <v>52</v>
      </c>
      <c r="I5" s="192">
        <f t="shared" si="6"/>
        <v>3</v>
      </c>
      <c r="J5" s="213">
        <f>IFERROR(__xludf.DUMMYFUNCTION("""COMPUTED_VALUE"""),46149.0)</f>
        <v>46149</v>
      </c>
      <c r="K5" s="194"/>
      <c r="L5" s="195" t="str">
        <f t="shared" ref="L5:M5" si="8">H5</f>
        <v>DHANALAKSHMI</v>
      </c>
      <c r="M5" s="196">
        <f t="shared" si="8"/>
        <v>3</v>
      </c>
      <c r="N5" s="197">
        <f t="shared" si="3"/>
        <v>46149</v>
      </c>
      <c r="O5" s="197">
        <f t="shared" si="4"/>
        <v>46149</v>
      </c>
      <c r="P5" s="209"/>
      <c r="Q5" s="199" t="s">
        <v>53</v>
      </c>
      <c r="R5" s="199">
        <v>1.0</v>
      </c>
      <c r="S5" s="197">
        <v>46128.0</v>
      </c>
      <c r="T5" s="197">
        <v>46128.0</v>
      </c>
      <c r="U5" s="8"/>
      <c r="V5" s="214" t="s">
        <v>53</v>
      </c>
      <c r="X5" s="200" t="s">
        <v>54</v>
      </c>
      <c r="Y5" s="201" t="s">
        <v>9</v>
      </c>
      <c r="Z5" s="201">
        <v>3.0</v>
      </c>
      <c r="AA5" s="202"/>
      <c r="AB5" s="203" t="str">
        <f t="shared" si="5"/>
        <v/>
      </c>
      <c r="AC5" s="203"/>
      <c r="AD5" s="203"/>
      <c r="AE5" s="203"/>
      <c r="AF5" s="203"/>
    </row>
    <row r="6">
      <c r="A6" s="228">
        <v>46030.0</v>
      </c>
      <c r="B6" s="222" t="s">
        <v>73</v>
      </c>
      <c r="C6" s="206" t="s">
        <v>5</v>
      </c>
      <c r="D6" s="207">
        <v>46030.825636574074</v>
      </c>
      <c r="E6" s="188"/>
      <c r="F6" s="239" t="str">
        <f>IF(COUNTIF(LEAVE!A:A,H:H)&gt;0,TODAY(),"")</f>
        <v/>
      </c>
      <c r="G6" s="208" t="str">
        <f>IF(countif(TODAY!$E$28:$E$31,$H$2:$H1000),today(),"")</f>
        <v/>
      </c>
      <c r="H6" s="191" t="s">
        <v>50</v>
      </c>
      <c r="I6" s="192">
        <f t="shared" si="6"/>
        <v>3</v>
      </c>
      <c r="J6" s="213">
        <f>IFERROR(__xludf.DUMMYFUNCTION("""COMPUTED_VALUE"""),46142.0)</f>
        <v>46142</v>
      </c>
      <c r="K6" s="194"/>
      <c r="L6" s="195" t="str">
        <f t="shared" ref="L6:M6" si="9">H6</f>
        <v>JEYANTHI</v>
      </c>
      <c r="M6" s="196">
        <f t="shared" si="9"/>
        <v>3</v>
      </c>
      <c r="N6" s="197">
        <f t="shared" si="3"/>
        <v>46142</v>
      </c>
      <c r="O6" s="197">
        <f t="shared" si="4"/>
        <v>46142</v>
      </c>
      <c r="P6" s="209"/>
      <c r="Q6" s="199" t="s">
        <v>80</v>
      </c>
      <c r="R6" s="199">
        <v>3.0</v>
      </c>
      <c r="S6" s="197">
        <v>46128.0</v>
      </c>
      <c r="T6" s="197">
        <v>46128.0</v>
      </c>
      <c r="U6" s="8"/>
      <c r="V6" s="214" t="s">
        <v>80</v>
      </c>
      <c r="X6" s="200" t="s">
        <v>80</v>
      </c>
      <c r="Y6" s="201" t="s">
        <v>52</v>
      </c>
      <c r="Z6" s="201">
        <v>3.0</v>
      </c>
      <c r="AA6" s="202"/>
      <c r="AB6" s="203" t="str">
        <f t="shared" si="5"/>
        <v/>
      </c>
      <c r="AC6" s="203"/>
      <c r="AD6" s="203"/>
      <c r="AE6" s="203"/>
      <c r="AF6" s="203"/>
    </row>
    <row r="7">
      <c r="A7" s="228">
        <v>46030.0</v>
      </c>
      <c r="B7" s="222" t="s">
        <v>66</v>
      </c>
      <c r="C7" s="206" t="s">
        <v>5</v>
      </c>
      <c r="D7" s="207">
        <v>46030.825636574074</v>
      </c>
      <c r="E7" s="188"/>
      <c r="F7" s="239" t="str">
        <f>IF(COUNTIF(LEAVE!A:A,H:H)&gt;0,TODAY(),"")</f>
        <v/>
      </c>
      <c r="G7" s="208" t="str">
        <f>IF(countif(TODAY!$E$28:$E$31,$H$2:$H1000),today(),"")</f>
        <v/>
      </c>
      <c r="H7" s="191" t="s">
        <v>53</v>
      </c>
      <c r="I7" s="192">
        <f t="shared" si="6"/>
        <v>1</v>
      </c>
      <c r="J7" s="213">
        <f>IFERROR(__xludf.DUMMYFUNCTION("""COMPUTED_VALUE"""),46128.0)</f>
        <v>46128</v>
      </c>
      <c r="K7" s="194"/>
      <c r="L7" s="195" t="str">
        <f t="shared" ref="L7:M7" si="10">H7</f>
        <v>KAVIYA</v>
      </c>
      <c r="M7" s="196">
        <f t="shared" si="10"/>
        <v>1</v>
      </c>
      <c r="N7" s="197">
        <f t="shared" si="3"/>
        <v>46128</v>
      </c>
      <c r="O7" s="197">
        <f t="shared" si="4"/>
        <v>46128</v>
      </c>
      <c r="P7" s="215"/>
      <c r="Q7" s="199" t="s">
        <v>65</v>
      </c>
      <c r="R7" s="199">
        <v>3.0</v>
      </c>
      <c r="S7" s="197">
        <v>46128.0</v>
      </c>
      <c r="T7" s="197">
        <v>46128.0</v>
      </c>
      <c r="U7" s="8"/>
      <c r="V7" s="214" t="s">
        <v>65</v>
      </c>
      <c r="X7" s="200" t="s">
        <v>65</v>
      </c>
      <c r="Y7" s="201" t="s">
        <v>50</v>
      </c>
      <c r="Z7" s="201">
        <v>3.0</v>
      </c>
      <c r="AA7" s="202"/>
      <c r="AB7" s="203" t="str">
        <f t="shared" si="5"/>
        <v/>
      </c>
      <c r="AC7" s="203"/>
      <c r="AD7" s="203"/>
      <c r="AE7" s="203"/>
      <c r="AF7" s="203"/>
    </row>
    <row r="8">
      <c r="A8" s="228">
        <v>46030.0</v>
      </c>
      <c r="B8" s="222" t="s">
        <v>5</v>
      </c>
      <c r="C8" s="206" t="s">
        <v>5</v>
      </c>
      <c r="D8" s="207">
        <v>46030.825636574074</v>
      </c>
      <c r="E8" s="188"/>
      <c r="F8" s="239" t="str">
        <f>IF(COUNTIF(LEAVE!A:A,H:H)&gt;0,TODAY(),"")</f>
        <v/>
      </c>
      <c r="G8" s="208" t="str">
        <f>IF(countif(TODAY!$E$28:$E$31,$H$2:$H1000),today(),"")</f>
        <v/>
      </c>
      <c r="H8" s="191" t="s">
        <v>58</v>
      </c>
      <c r="I8" s="192">
        <f t="shared" si="6"/>
        <v>1</v>
      </c>
      <c r="J8" s="213">
        <f>IFERROR(__xludf.DUMMYFUNCTION("""COMPUTED_VALUE"""),46156.0)</f>
        <v>46156</v>
      </c>
      <c r="K8" s="194"/>
      <c r="L8" s="195" t="str">
        <f t="shared" ref="L8:M8" si="11">H8</f>
        <v>MUTHUPRIYA</v>
      </c>
      <c r="M8" s="196">
        <f t="shared" si="11"/>
        <v>1</v>
      </c>
      <c r="N8" s="197">
        <f t="shared" si="3"/>
        <v>46156</v>
      </c>
      <c r="O8" s="197">
        <f t="shared" si="4"/>
        <v>46156</v>
      </c>
      <c r="P8" s="215"/>
      <c r="Q8" s="199" t="s">
        <v>9</v>
      </c>
      <c r="R8" s="199">
        <v>3.0</v>
      </c>
      <c r="S8" s="197">
        <v>46142.0</v>
      </c>
      <c r="T8" s="197">
        <v>46142.0</v>
      </c>
      <c r="U8" s="8"/>
      <c r="V8" s="214" t="s">
        <v>9</v>
      </c>
      <c r="X8" s="200" t="s">
        <v>9</v>
      </c>
      <c r="Y8" s="201" t="s">
        <v>73</v>
      </c>
      <c r="Z8" s="201">
        <v>3.0</v>
      </c>
      <c r="AA8" s="202"/>
      <c r="AB8" s="203" t="str">
        <f t="shared" si="5"/>
        <v/>
      </c>
      <c r="AC8" s="203"/>
      <c r="AD8" s="203"/>
      <c r="AE8" s="203"/>
      <c r="AF8" s="203"/>
    </row>
    <row r="9">
      <c r="A9" s="228">
        <v>46044.0</v>
      </c>
      <c r="B9" s="222" t="s">
        <v>9</v>
      </c>
      <c r="C9" s="206" t="s">
        <v>7</v>
      </c>
      <c r="D9" s="207">
        <v>46044.8283912037</v>
      </c>
      <c r="E9" s="188"/>
      <c r="F9" s="239" t="str">
        <f>IF(COUNTIF(LEAVE!A:A,H:H)&gt;0,TODAY(),"")</f>
        <v/>
      </c>
      <c r="G9" s="208" t="str">
        <f>IF(countif(TODAY!$E$28:$E$31,$H$2:$H1000),today(),"")</f>
        <v/>
      </c>
      <c r="H9" s="191" t="s">
        <v>7</v>
      </c>
      <c r="I9" s="192">
        <f t="shared" si="6"/>
        <v>4</v>
      </c>
      <c r="J9" s="213">
        <f>IFERROR(__xludf.DUMMYFUNCTION("""COMPUTED_VALUE"""),46170.0)</f>
        <v>46170</v>
      </c>
      <c r="K9" s="194"/>
      <c r="L9" s="195" t="str">
        <f t="shared" ref="L9:M9" si="12">H9</f>
        <v>NIVETHA</v>
      </c>
      <c r="M9" s="196">
        <f t="shared" si="12"/>
        <v>4</v>
      </c>
      <c r="N9" s="197">
        <f t="shared" si="3"/>
        <v>46170</v>
      </c>
      <c r="O9" s="197">
        <f t="shared" si="4"/>
        <v>46170</v>
      </c>
      <c r="P9" s="8"/>
      <c r="Q9" s="199" t="s">
        <v>50</v>
      </c>
      <c r="R9" s="199">
        <v>3.0</v>
      </c>
      <c r="S9" s="197">
        <v>46142.0</v>
      </c>
      <c r="T9" s="197">
        <v>46142.0</v>
      </c>
      <c r="U9" s="8"/>
      <c r="V9" s="216" t="s">
        <v>50</v>
      </c>
      <c r="Y9" s="201" t="s">
        <v>62</v>
      </c>
      <c r="Z9" s="201">
        <v>3.0</v>
      </c>
      <c r="AA9" s="202"/>
      <c r="AB9" s="203" t="str">
        <f t="shared" si="5"/>
        <v/>
      </c>
      <c r="AC9" s="203"/>
      <c r="AD9" s="203"/>
      <c r="AE9" s="203"/>
      <c r="AF9" s="203"/>
    </row>
    <row r="10">
      <c r="A10" s="228">
        <v>46044.0</v>
      </c>
      <c r="B10" s="222" t="s">
        <v>50</v>
      </c>
      <c r="C10" s="206" t="s">
        <v>7</v>
      </c>
      <c r="D10" s="207">
        <v>46044.8283912037</v>
      </c>
      <c r="E10" s="188"/>
      <c r="F10" s="239" t="str">
        <f>IF(COUNTIF(LEAVE!A:A,H:H)&gt;0,TODAY(),"")</f>
        <v/>
      </c>
      <c r="G10" s="208" t="str">
        <f>IF(countif(TODAY!$E$28:$E$31,$H$2:$H1000),today(),"")</f>
        <v/>
      </c>
      <c r="H10" s="191" t="s">
        <v>73</v>
      </c>
      <c r="I10" s="192">
        <f t="shared" si="6"/>
        <v>3</v>
      </c>
      <c r="J10" s="213">
        <f>IFERROR(__xludf.DUMMYFUNCTION("""COMPUTED_VALUE"""),46142.0)</f>
        <v>46142</v>
      </c>
      <c r="K10" s="194"/>
      <c r="L10" s="195" t="str">
        <f t="shared" ref="L10:M10" si="13">H10</f>
        <v>PANJU</v>
      </c>
      <c r="M10" s="196">
        <f t="shared" si="13"/>
        <v>3</v>
      </c>
      <c r="N10" s="197">
        <f t="shared" si="3"/>
        <v>46142</v>
      </c>
      <c r="O10" s="197">
        <f t="shared" si="4"/>
        <v>46142</v>
      </c>
      <c r="P10" s="8"/>
      <c r="Q10" s="199" t="s">
        <v>73</v>
      </c>
      <c r="R10" s="199">
        <v>3.0</v>
      </c>
      <c r="S10" s="197">
        <v>46142.0</v>
      </c>
      <c r="T10" s="197">
        <v>46142.0</v>
      </c>
      <c r="U10" s="8"/>
      <c r="V10" s="216" t="s">
        <v>73</v>
      </c>
      <c r="Y10" s="201" t="s">
        <v>61</v>
      </c>
      <c r="Z10" s="201">
        <v>3.0</v>
      </c>
      <c r="AA10" s="202"/>
      <c r="AB10" s="203" t="str">
        <f t="shared" si="5"/>
        <v/>
      </c>
      <c r="AC10" s="203"/>
      <c r="AD10" s="203"/>
      <c r="AE10" s="203"/>
      <c r="AF10" s="203"/>
    </row>
    <row r="11">
      <c r="A11" s="228">
        <v>46044.0</v>
      </c>
      <c r="B11" s="222" t="s">
        <v>61</v>
      </c>
      <c r="C11" s="206" t="s">
        <v>7</v>
      </c>
      <c r="D11" s="207">
        <v>46044.8283912037</v>
      </c>
      <c r="E11" s="188"/>
      <c r="F11" s="239" t="str">
        <f>IF(COUNTIF(LEAVE!A:A,H:H)&gt;0,TODAY(),"")</f>
        <v/>
      </c>
      <c r="G11" s="208" t="str">
        <f>IF(countif(TODAY!$E$28:$E$31,$H$2:$H1000),today(),"")</f>
        <v/>
      </c>
      <c r="H11" s="191" t="s">
        <v>62</v>
      </c>
      <c r="I11" s="192">
        <f t="shared" si="6"/>
        <v>3</v>
      </c>
      <c r="J11" s="213">
        <f>IFERROR(__xludf.DUMMYFUNCTION("""COMPUTED_VALUE"""),46170.0)</f>
        <v>46170</v>
      </c>
      <c r="K11" s="194"/>
      <c r="L11" s="195" t="str">
        <f t="shared" ref="L11:M11" si="14">H11</f>
        <v>PRIYANKA</v>
      </c>
      <c r="M11" s="196">
        <f t="shared" si="14"/>
        <v>3</v>
      </c>
      <c r="N11" s="197">
        <f t="shared" si="3"/>
        <v>46170</v>
      </c>
      <c r="O11" s="197">
        <f t="shared" si="4"/>
        <v>46170</v>
      </c>
      <c r="P11" s="8"/>
      <c r="Q11" s="199" t="s">
        <v>49</v>
      </c>
      <c r="R11" s="199">
        <v>2.0</v>
      </c>
      <c r="S11" s="197">
        <v>46149.0</v>
      </c>
      <c r="T11" s="197">
        <v>46149.0</v>
      </c>
      <c r="U11" s="8"/>
      <c r="V11" s="216" t="s">
        <v>49</v>
      </c>
      <c r="Y11" s="201" t="s">
        <v>80</v>
      </c>
      <c r="Z11" s="201">
        <v>3.0</v>
      </c>
      <c r="AA11" s="202"/>
      <c r="AB11" s="203" t="str">
        <f t="shared" si="5"/>
        <v/>
      </c>
      <c r="AC11" s="203"/>
      <c r="AD11" s="203"/>
      <c r="AE11" s="203"/>
      <c r="AF11" s="203"/>
    </row>
    <row r="12">
      <c r="A12" s="228">
        <v>46051.0</v>
      </c>
      <c r="B12" s="222" t="s">
        <v>47</v>
      </c>
      <c r="C12" s="206" t="s">
        <v>7</v>
      </c>
      <c r="D12" s="207">
        <v>46051.83001157407</v>
      </c>
      <c r="E12" s="188"/>
      <c r="F12" s="239" t="str">
        <f>IF(COUNTIF(LEAVE!A:A,H:H)&gt;0,TODAY(),"")</f>
        <v/>
      </c>
      <c r="G12" s="208" t="str">
        <f>IF(countif(TODAY!$E$28:$E$31,$H$2:$H1000),today(),"")</f>
        <v/>
      </c>
      <c r="H12" s="191" t="s">
        <v>57</v>
      </c>
      <c r="I12" s="192">
        <f t="shared" si="6"/>
        <v>2</v>
      </c>
      <c r="J12" s="213">
        <f>IFERROR(__xludf.DUMMYFUNCTION("""COMPUTED_VALUE"""),46121.0)</f>
        <v>46121</v>
      </c>
      <c r="K12" s="194"/>
      <c r="L12" s="195" t="str">
        <f t="shared" ref="L12:M12" si="15">H12</f>
        <v>RAJI-1</v>
      </c>
      <c r="M12" s="196">
        <f t="shared" si="15"/>
        <v>2</v>
      </c>
      <c r="N12" s="197">
        <f t="shared" si="3"/>
        <v>46121</v>
      </c>
      <c r="O12" s="197">
        <f t="shared" si="4"/>
        <v>46121</v>
      </c>
      <c r="P12" s="8"/>
      <c r="Q12" s="199" t="s">
        <v>52</v>
      </c>
      <c r="R12" s="199">
        <v>3.0</v>
      </c>
      <c r="S12" s="197">
        <v>46149.0</v>
      </c>
      <c r="T12" s="197">
        <v>46149.0</v>
      </c>
      <c r="U12" s="8"/>
      <c r="V12" s="216" t="s">
        <v>52</v>
      </c>
      <c r="Y12" s="201" t="s">
        <v>65</v>
      </c>
      <c r="Z12" s="201">
        <v>3.0</v>
      </c>
      <c r="AA12" s="202"/>
      <c r="AB12" s="203" t="str">
        <f t="shared" si="5"/>
        <v/>
      </c>
      <c r="AC12" s="203"/>
      <c r="AD12" s="203"/>
      <c r="AE12" s="203"/>
      <c r="AF12" s="203"/>
    </row>
    <row r="13">
      <c r="A13" s="228">
        <v>46051.0</v>
      </c>
      <c r="B13" s="222"/>
      <c r="C13" s="206" t="s">
        <v>7</v>
      </c>
      <c r="D13" s="207">
        <v>46051.83001157407</v>
      </c>
      <c r="E13" s="188"/>
      <c r="F13" s="239" t="str">
        <f>IF(COUNTIF(LEAVE!A:A,H:H)&gt;0,TODAY(),"")</f>
        <v/>
      </c>
      <c r="G13" s="208" t="str">
        <f>IF(countif(TODAY!$E$28:$E$31,$H$2:$H1000),today(),"")</f>
        <v/>
      </c>
      <c r="H13" s="191" t="s">
        <v>61</v>
      </c>
      <c r="I13" s="192">
        <f t="shared" si="6"/>
        <v>3</v>
      </c>
      <c r="J13" s="213">
        <f>IFERROR(__xludf.DUMMYFUNCTION("""COMPUTED_VALUE"""),46149.0)</f>
        <v>46149</v>
      </c>
      <c r="K13" s="194"/>
      <c r="L13" s="195" t="str">
        <f t="shared" ref="L13:M13" si="16">H13</f>
        <v>RAJI-2</v>
      </c>
      <c r="M13" s="196">
        <f t="shared" si="16"/>
        <v>3</v>
      </c>
      <c r="N13" s="197">
        <f t="shared" si="3"/>
        <v>46149</v>
      </c>
      <c r="O13" s="197">
        <f t="shared" si="4"/>
        <v>46149</v>
      </c>
      <c r="P13" s="217"/>
      <c r="Q13" s="199" t="s">
        <v>61</v>
      </c>
      <c r="R13" s="199">
        <v>3.0</v>
      </c>
      <c r="S13" s="197">
        <v>46149.0</v>
      </c>
      <c r="T13" s="197">
        <v>46149.0</v>
      </c>
      <c r="U13" s="8"/>
      <c r="V13" s="216" t="s">
        <v>61</v>
      </c>
      <c r="Y13" s="201" t="s">
        <v>66</v>
      </c>
      <c r="Z13" s="201">
        <v>3.0</v>
      </c>
      <c r="AA13" s="202"/>
      <c r="AB13" s="203" t="str">
        <f t="shared" si="5"/>
        <v/>
      </c>
      <c r="AC13" s="203"/>
      <c r="AD13" s="203"/>
      <c r="AE13" s="203"/>
      <c r="AF13" s="203"/>
    </row>
    <row r="14">
      <c r="A14" s="228">
        <v>46051.0</v>
      </c>
      <c r="B14" s="222" t="s">
        <v>63</v>
      </c>
      <c r="C14" s="206" t="s">
        <v>7</v>
      </c>
      <c r="D14" s="207">
        <v>46051.83001157407</v>
      </c>
      <c r="E14" s="188"/>
      <c r="F14" s="239" t="str">
        <f>IF(COUNTIF(LEAVE!A:A,H:H)&gt;0,TODAY(),"")</f>
        <v/>
      </c>
      <c r="G14" s="208" t="str">
        <f>IF(countif(TODAY!$E$28:$E$31,$H$2:$H1000),today(),"")</f>
        <v/>
      </c>
      <c r="H14" s="191" t="s">
        <v>80</v>
      </c>
      <c r="I14" s="192">
        <f t="shared" si="6"/>
        <v>3</v>
      </c>
      <c r="J14" s="213">
        <f>IFERROR(__xludf.DUMMYFUNCTION("""COMPUTED_VALUE"""),46128.0)</f>
        <v>46128</v>
      </c>
      <c r="K14" s="194"/>
      <c r="L14" s="195" t="str">
        <f t="shared" ref="L14:M14" si="17">H14</f>
        <v>RANI</v>
      </c>
      <c r="M14" s="196">
        <f t="shared" si="17"/>
        <v>3</v>
      </c>
      <c r="N14" s="197">
        <f t="shared" si="3"/>
        <v>46128</v>
      </c>
      <c r="O14" s="197">
        <f t="shared" si="4"/>
        <v>46128</v>
      </c>
      <c r="P14" s="8"/>
      <c r="Q14" s="199" t="s">
        <v>59</v>
      </c>
      <c r="R14" s="199">
        <v>2.0</v>
      </c>
      <c r="S14" s="197">
        <v>46149.0</v>
      </c>
      <c r="T14" s="197">
        <v>46149.0</v>
      </c>
      <c r="U14" s="8"/>
      <c r="V14" s="216" t="s">
        <v>59</v>
      </c>
      <c r="Y14" s="201" t="s">
        <v>5</v>
      </c>
      <c r="Z14" s="201">
        <v>3.0</v>
      </c>
      <c r="AA14" s="202"/>
      <c r="AB14" s="203" t="str">
        <f t="shared" si="5"/>
        <v/>
      </c>
      <c r="AC14" s="203"/>
      <c r="AD14" s="203"/>
      <c r="AE14" s="203"/>
      <c r="AF14" s="203"/>
    </row>
    <row r="15">
      <c r="A15" s="228">
        <v>46065.0</v>
      </c>
      <c r="B15" s="222" t="s">
        <v>52</v>
      </c>
      <c r="C15" s="206" t="s">
        <v>7</v>
      </c>
      <c r="D15" s="207">
        <v>46065.82710648148</v>
      </c>
      <c r="E15" s="188"/>
      <c r="F15" s="239" t="str">
        <f>IF(COUNTIF(LEAVE!A:A,H:H)&gt;0,TODAY(),"")</f>
        <v/>
      </c>
      <c r="G15" s="208" t="str">
        <f>IF(countif(TODAY!$E$28:$E$31,$H$2:$H1000),today(),"")</f>
        <v/>
      </c>
      <c r="H15" s="191" t="s">
        <v>54</v>
      </c>
      <c r="I15" s="192">
        <f t="shared" si="6"/>
        <v>2</v>
      </c>
      <c r="J15" s="213">
        <f>IFERROR(__xludf.DUMMYFUNCTION("""COMPUTED_VALUE"""),46121.0)</f>
        <v>46121</v>
      </c>
      <c r="K15" s="194"/>
      <c r="L15" s="195" t="str">
        <f t="shared" ref="L15:M15" si="18">H15</f>
        <v>SAHANA</v>
      </c>
      <c r="M15" s="196">
        <f t="shared" si="18"/>
        <v>2</v>
      </c>
      <c r="N15" s="197">
        <f t="shared" si="3"/>
        <v>46121</v>
      </c>
      <c r="O15" s="197">
        <f t="shared" si="4"/>
        <v>46121</v>
      </c>
      <c r="P15" s="8"/>
      <c r="Q15" s="199" t="s">
        <v>58</v>
      </c>
      <c r="R15" s="199">
        <v>1.0</v>
      </c>
      <c r="S15" s="197">
        <v>46156.0</v>
      </c>
      <c r="T15" s="197">
        <v>46156.0</v>
      </c>
      <c r="U15" s="8"/>
      <c r="V15" s="216" t="s">
        <v>58</v>
      </c>
      <c r="Y15" s="201" t="s">
        <v>49</v>
      </c>
      <c r="Z15" s="201">
        <v>2.0</v>
      </c>
      <c r="AA15" s="202"/>
      <c r="AB15" s="218" t="str">
        <f t="shared" si="5"/>
        <v/>
      </c>
      <c r="AC15" s="218"/>
      <c r="AD15" s="218"/>
      <c r="AE15" s="218"/>
      <c r="AF15" s="218"/>
    </row>
    <row r="16">
      <c r="A16" s="228">
        <v>46065.0</v>
      </c>
      <c r="B16" s="222" t="s">
        <v>57</v>
      </c>
      <c r="C16" s="206" t="s">
        <v>7</v>
      </c>
      <c r="D16" s="207">
        <v>46065.82710648148</v>
      </c>
      <c r="E16" s="188"/>
      <c r="F16" s="239" t="str">
        <f>IF(COUNTIF(LEAVE!A:A,H:H)&gt;0,TODAY(),"")</f>
        <v/>
      </c>
      <c r="G16" s="208" t="str">
        <f>IF(countif(TODAY!$E$28:$E$31,$H$2:$H1000),today(),"")</f>
        <v/>
      </c>
      <c r="H16" s="191" t="s">
        <v>67</v>
      </c>
      <c r="I16" s="192">
        <f t="shared" si="6"/>
        <v>1</v>
      </c>
      <c r="J16" s="213">
        <f>IFERROR(__xludf.DUMMYFUNCTION("""COMPUTED_VALUE"""),46156.0)</f>
        <v>46156</v>
      </c>
      <c r="K16" s="194"/>
      <c r="L16" s="195" t="str">
        <f t="shared" ref="L16:M16" si="19">H16</f>
        <v>SANTHIYA</v>
      </c>
      <c r="M16" s="196">
        <f t="shared" si="19"/>
        <v>1</v>
      </c>
      <c r="N16" s="197">
        <f t="shared" si="3"/>
        <v>46156</v>
      </c>
      <c r="O16" s="197">
        <f t="shared" si="4"/>
        <v>46156</v>
      </c>
      <c r="P16" s="8"/>
      <c r="Q16" s="199" t="s">
        <v>67</v>
      </c>
      <c r="R16" s="199">
        <v>1.0</v>
      </c>
      <c r="S16" s="197">
        <v>46156.0</v>
      </c>
      <c r="T16" s="197">
        <v>46156.0</v>
      </c>
      <c r="U16" s="8"/>
      <c r="V16" s="216" t="s">
        <v>67</v>
      </c>
      <c r="Y16" s="201" t="s">
        <v>57</v>
      </c>
      <c r="Z16" s="201">
        <v>2.0</v>
      </c>
      <c r="AA16" s="202"/>
      <c r="AB16" s="203" t="str">
        <f t="shared" si="5"/>
        <v/>
      </c>
      <c r="AC16" s="203"/>
      <c r="AD16" s="203"/>
      <c r="AE16" s="203"/>
      <c r="AF16" s="203"/>
    </row>
    <row r="17">
      <c r="A17" s="228">
        <v>46065.0</v>
      </c>
      <c r="B17" s="222" t="s">
        <v>54</v>
      </c>
      <c r="C17" s="206" t="s">
        <v>7</v>
      </c>
      <c r="D17" s="207">
        <v>46065.82710648148</v>
      </c>
      <c r="E17" s="188"/>
      <c r="F17" s="239" t="str">
        <f>IF(COUNTIF(LEAVE!A:A,H:H)&gt;0,TODAY(),"")</f>
        <v/>
      </c>
      <c r="G17" s="208" t="str">
        <f>IF(countif(TODAY!$E$28:$E$31,$H$2:$H1000),today(),"")</f>
        <v/>
      </c>
      <c r="H17" s="191" t="s">
        <v>70</v>
      </c>
      <c r="I17" s="192">
        <f t="shared" si="6"/>
        <v>2</v>
      </c>
      <c r="J17" s="213">
        <f>IFERROR(__xludf.DUMMYFUNCTION("""COMPUTED_VALUE"""),46163.0)</f>
        <v>46163</v>
      </c>
      <c r="K17" s="194"/>
      <c r="L17" s="195" t="str">
        <f t="shared" ref="L17:M17" si="20">H17</f>
        <v>SHANTHI</v>
      </c>
      <c r="M17" s="196">
        <f t="shared" si="20"/>
        <v>2</v>
      </c>
      <c r="N17" s="197">
        <f t="shared" si="3"/>
        <v>46163</v>
      </c>
      <c r="O17" s="197">
        <f t="shared" si="4"/>
        <v>46163</v>
      </c>
      <c r="P17" s="8"/>
      <c r="Q17" s="199" t="s">
        <v>66</v>
      </c>
      <c r="R17" s="199">
        <v>3.0</v>
      </c>
      <c r="S17" s="197">
        <v>46156.0</v>
      </c>
      <c r="T17" s="197">
        <v>46156.0</v>
      </c>
      <c r="U17" s="8"/>
      <c r="V17" s="216"/>
      <c r="Y17" s="201" t="s">
        <v>54</v>
      </c>
      <c r="Z17" s="201">
        <v>2.0</v>
      </c>
      <c r="AA17" s="202"/>
      <c r="AB17" s="203" t="str">
        <f t="shared" si="5"/>
        <v/>
      </c>
      <c r="AC17" s="203"/>
      <c r="AD17" s="203"/>
      <c r="AE17" s="203"/>
      <c r="AF17" s="203"/>
    </row>
    <row r="18">
      <c r="A18" s="228">
        <v>46081.0</v>
      </c>
      <c r="B18" s="222" t="s">
        <v>7</v>
      </c>
      <c r="C18" s="206" t="s">
        <v>7</v>
      </c>
      <c r="D18" s="207">
        <v>46081.81524305556</v>
      </c>
      <c r="E18" s="188"/>
      <c r="F18" s="239" t="str">
        <f>IF(COUNTIF(LEAVE!A:A,H:H)&gt;0,TODAY(),"")</f>
        <v/>
      </c>
      <c r="G18" s="208" t="str">
        <f>IF(countif(TODAY!$E$28:$E$31,$H$2:$H1000),today(),"")</f>
        <v/>
      </c>
      <c r="H18" s="191" t="s">
        <v>59</v>
      </c>
      <c r="I18" s="192">
        <f t="shared" si="6"/>
        <v>2</v>
      </c>
      <c r="J18" s="213">
        <f>IFERROR(__xludf.DUMMYFUNCTION("""COMPUTED_VALUE"""),46149.0)</f>
        <v>46149</v>
      </c>
      <c r="K18" s="194"/>
      <c r="L18" s="195" t="str">
        <f t="shared" ref="L18:M18" si="21">H18</f>
        <v>SUDHARSHINI</v>
      </c>
      <c r="M18" s="196">
        <f t="shared" si="21"/>
        <v>2</v>
      </c>
      <c r="N18" s="197">
        <f t="shared" si="3"/>
        <v>46149</v>
      </c>
      <c r="O18" s="197">
        <f t="shared" si="4"/>
        <v>46149</v>
      </c>
      <c r="P18" s="8"/>
      <c r="Q18" s="199" t="s">
        <v>5</v>
      </c>
      <c r="R18" s="199">
        <v>3.0</v>
      </c>
      <c r="S18" s="197">
        <v>46156.0</v>
      </c>
      <c r="T18" s="197">
        <v>46156.0</v>
      </c>
      <c r="U18" s="8"/>
      <c r="V18" s="216"/>
      <c r="Y18" s="201" t="s">
        <v>70</v>
      </c>
      <c r="Z18" s="201">
        <v>2.0</v>
      </c>
      <c r="AA18" s="202"/>
      <c r="AB18" s="203" t="str">
        <f t="shared" si="5"/>
        <v/>
      </c>
      <c r="AC18" s="203"/>
      <c r="AD18" s="203"/>
      <c r="AE18" s="203"/>
      <c r="AF18" s="203"/>
    </row>
    <row r="19" ht="15.75" customHeight="1">
      <c r="A19" s="228">
        <v>46081.0</v>
      </c>
      <c r="B19" s="222" t="s">
        <v>80</v>
      </c>
      <c r="C19" s="206" t="s">
        <v>7</v>
      </c>
      <c r="D19" s="207">
        <v>46081.81524305556</v>
      </c>
      <c r="E19" s="188"/>
      <c r="F19" s="239" t="str">
        <f>IF(COUNTIF(LEAVE!A:A,H:H)&gt;0,TODAY(),"")</f>
        <v/>
      </c>
      <c r="G19" s="208" t="str">
        <f>IF(countif(TODAY!$E$28:$E$31,$H$2:$H1000),today(),"")</f>
        <v/>
      </c>
      <c r="H19" s="191" t="s">
        <v>78</v>
      </c>
      <c r="I19" s="192">
        <f t="shared" si="6"/>
        <v>2</v>
      </c>
      <c r="J19" s="213">
        <f>IFERROR(__xludf.DUMMYFUNCTION("""COMPUTED_VALUE"""),46114.0)</f>
        <v>46114</v>
      </c>
      <c r="K19" s="194"/>
      <c r="L19" s="195" t="str">
        <f t="shared" ref="L19:M19" si="22">H19</f>
        <v>VIDHYA</v>
      </c>
      <c r="M19" s="196">
        <f t="shared" si="22"/>
        <v>2</v>
      </c>
      <c r="N19" s="197">
        <f t="shared" si="3"/>
        <v>46114</v>
      </c>
      <c r="O19" s="197">
        <f t="shared" si="4"/>
        <v>46114</v>
      </c>
      <c r="P19" s="8"/>
      <c r="Q19" s="199" t="s">
        <v>47</v>
      </c>
      <c r="R19" s="199">
        <v>3.0</v>
      </c>
      <c r="S19" s="197">
        <v>46163.0</v>
      </c>
      <c r="T19" s="197">
        <v>46163.0</v>
      </c>
      <c r="U19" s="8"/>
      <c r="V19" s="216"/>
      <c r="Y19" s="201" t="s">
        <v>59</v>
      </c>
      <c r="Z19" s="201">
        <v>2.0</v>
      </c>
      <c r="AA19" s="202"/>
      <c r="AB19" s="203" t="str">
        <f t="shared" si="5"/>
        <v/>
      </c>
      <c r="AC19" s="203"/>
      <c r="AD19" s="203"/>
      <c r="AE19" s="203"/>
      <c r="AF19" s="203"/>
    </row>
    <row r="20" ht="15.75" customHeight="1">
      <c r="A20" s="228">
        <v>46081.0</v>
      </c>
      <c r="B20" s="222" t="s">
        <v>65</v>
      </c>
      <c r="C20" s="206" t="s">
        <v>7</v>
      </c>
      <c r="D20" s="207">
        <v>46081.81524305556</v>
      </c>
      <c r="E20" s="188"/>
      <c r="F20" s="239" t="str">
        <f>IF(COUNTIF(LEAVE!A:A,H:H)&gt;0,TODAY(),"")</f>
        <v/>
      </c>
      <c r="G20" s="208" t="str">
        <f>IF(countif(TODAY!$E$28:$E$31,$H$2:$H1000),today(),"")</f>
        <v/>
      </c>
      <c r="H20" s="191" t="s">
        <v>65</v>
      </c>
      <c r="I20" s="192">
        <f t="shared" si="6"/>
        <v>3</v>
      </c>
      <c r="J20" s="213">
        <f>IFERROR(__xludf.DUMMYFUNCTION("""COMPUTED_VALUE"""),46128.0)</f>
        <v>46128</v>
      </c>
      <c r="K20" s="194"/>
      <c r="L20" s="195" t="str">
        <f t="shared" ref="L20:M20" si="23">H20</f>
        <v>VIJI-1</v>
      </c>
      <c r="M20" s="196">
        <f t="shared" si="23"/>
        <v>3</v>
      </c>
      <c r="N20" s="197">
        <f t="shared" si="3"/>
        <v>46128</v>
      </c>
      <c r="O20" s="197">
        <f t="shared" si="4"/>
        <v>46128</v>
      </c>
      <c r="P20" s="8"/>
      <c r="Q20" s="199" t="s">
        <v>70</v>
      </c>
      <c r="R20" s="199">
        <v>2.0</v>
      </c>
      <c r="S20" s="197">
        <v>46163.0</v>
      </c>
      <c r="T20" s="197">
        <v>46163.0</v>
      </c>
      <c r="U20" s="8"/>
      <c r="V20" s="216"/>
      <c r="Y20" s="201" t="s">
        <v>78</v>
      </c>
      <c r="Z20" s="201">
        <v>2.0</v>
      </c>
      <c r="AA20" s="202"/>
      <c r="AB20" s="203" t="str">
        <f t="shared" si="5"/>
        <v/>
      </c>
      <c r="AC20" s="203"/>
      <c r="AD20" s="203"/>
      <c r="AE20" s="203"/>
      <c r="AF20" s="203"/>
    </row>
    <row r="21" ht="15.75" customHeight="1">
      <c r="A21" s="228">
        <v>46081.0</v>
      </c>
      <c r="B21" s="222" t="s">
        <v>69</v>
      </c>
      <c r="C21" s="206" t="s">
        <v>7</v>
      </c>
      <c r="D21" s="207">
        <v>46081.81524305556</v>
      </c>
      <c r="E21" s="104"/>
      <c r="F21" s="239" t="str">
        <f>IF(COUNTIF(LEAVE!A:A,H:H)&gt;0,TODAY(),"")</f>
        <v/>
      </c>
      <c r="G21" s="208" t="str">
        <f>IF(countif(TODAY!$E$28:$E$31,$H$2:$H1000),today(),"")</f>
        <v/>
      </c>
      <c r="H21" s="191" t="s">
        <v>66</v>
      </c>
      <c r="I21" s="192">
        <f t="shared" si="6"/>
        <v>3</v>
      </c>
      <c r="J21" s="213">
        <f>IFERROR(__xludf.DUMMYFUNCTION("""COMPUTED_VALUE"""),46156.0)</f>
        <v>46156</v>
      </c>
      <c r="K21" s="194"/>
      <c r="L21" s="195" t="str">
        <f t="shared" ref="L21:M21" si="24">H21</f>
        <v>VIJI-2</v>
      </c>
      <c r="M21" s="196">
        <f t="shared" si="24"/>
        <v>3</v>
      </c>
      <c r="N21" s="197">
        <f t="shared" si="3"/>
        <v>46156</v>
      </c>
      <c r="O21" s="197">
        <f t="shared" si="4"/>
        <v>46156</v>
      </c>
      <c r="P21" s="8"/>
      <c r="Q21" s="199" t="s">
        <v>7</v>
      </c>
      <c r="R21" s="199">
        <v>4.0</v>
      </c>
      <c r="S21" s="197">
        <v>46170.0</v>
      </c>
      <c r="T21" s="197">
        <v>46170.0</v>
      </c>
      <c r="U21" s="8"/>
      <c r="V21" s="216"/>
      <c r="Y21" s="201" t="s">
        <v>69</v>
      </c>
      <c r="Z21" s="201">
        <v>2.0</v>
      </c>
      <c r="AA21" s="202"/>
      <c r="AB21" s="203" t="str">
        <f t="shared" si="5"/>
        <v/>
      </c>
      <c r="AC21" s="203"/>
      <c r="AD21" s="203"/>
      <c r="AE21" s="203"/>
      <c r="AF21" s="203"/>
    </row>
    <row r="22" ht="15.75" customHeight="1">
      <c r="A22" s="228">
        <v>46086.0</v>
      </c>
      <c r="B22" s="222" t="s">
        <v>49</v>
      </c>
      <c r="C22" s="206" t="s">
        <v>7</v>
      </c>
      <c r="D22" s="207">
        <v>46086.82743055555</v>
      </c>
      <c r="E22" s="104"/>
      <c r="F22" s="239" t="str">
        <f>IF(COUNTIF(LEAVE!A:A,H:H)&gt;0,TODAY(),"")</f>
        <v/>
      </c>
      <c r="G22" s="208" t="str">
        <f>IF(countif(TODAY!$E$28:$E$31,$H$2:$H1000),today(),"")</f>
        <v/>
      </c>
      <c r="H22" s="191" t="s">
        <v>5</v>
      </c>
      <c r="I22" s="192">
        <f t="shared" si="6"/>
        <v>3</v>
      </c>
      <c r="J22" s="213">
        <f>IFERROR(__xludf.DUMMYFUNCTION("""COMPUTED_VALUE"""),46156.0)</f>
        <v>46156</v>
      </c>
      <c r="K22" s="194"/>
      <c r="L22" s="195" t="str">
        <f t="shared" ref="L22:M22" si="25">H22</f>
        <v>VISHNUPRIYA</v>
      </c>
      <c r="M22" s="196">
        <f t="shared" si="25"/>
        <v>3</v>
      </c>
      <c r="N22" s="197">
        <f t="shared" si="3"/>
        <v>46156</v>
      </c>
      <c r="O22" s="197">
        <f t="shared" si="4"/>
        <v>46156</v>
      </c>
      <c r="P22" s="8"/>
      <c r="Q22" s="199" t="s">
        <v>62</v>
      </c>
      <c r="R22" s="199">
        <v>3.0</v>
      </c>
      <c r="S22" s="197">
        <v>46170.0</v>
      </c>
      <c r="T22" s="197">
        <v>46170.0</v>
      </c>
      <c r="U22" s="8"/>
      <c r="V22" s="216"/>
      <c r="Y22" s="219" t="s">
        <v>53</v>
      </c>
      <c r="Z22" s="201">
        <v>1.0</v>
      </c>
      <c r="AA22" s="202"/>
      <c r="AB22" s="203" t="str">
        <f t="shared" si="5"/>
        <v/>
      </c>
      <c r="AC22" s="203"/>
      <c r="AD22" s="203"/>
      <c r="AE22" s="203"/>
      <c r="AF22" s="203"/>
    </row>
    <row r="23" ht="15.75" customHeight="1">
      <c r="A23" s="228">
        <v>46086.0</v>
      </c>
      <c r="B23" s="222" t="s">
        <v>73</v>
      </c>
      <c r="C23" s="206" t="s">
        <v>7</v>
      </c>
      <c r="D23" s="207">
        <v>46086.82743055555</v>
      </c>
      <c r="E23" s="104"/>
      <c r="F23" s="239" t="str">
        <f>IF(COUNTIF(LEAVE!A:A,H:H)&gt;0,TODAY(),"")</f>
        <v/>
      </c>
      <c r="G23" s="208" t="str">
        <f>IF(countif(TODAY!$E$28:$E$31,$H$2:$H1000),today(),"")</f>
        <v/>
      </c>
      <c r="H23" s="191" t="s">
        <v>63</v>
      </c>
      <c r="I23" s="192">
        <f t="shared" si="6"/>
        <v>4</v>
      </c>
      <c r="J23" s="213">
        <f>IFERROR(__xludf.DUMMYFUNCTION("""COMPUTED_VALUE"""),46170.0)</f>
        <v>46170</v>
      </c>
      <c r="K23" s="194"/>
      <c r="L23" s="195" t="str">
        <f t="shared" ref="L23:M23" si="26">H23</f>
        <v>YAMUNA</v>
      </c>
      <c r="M23" s="196">
        <f t="shared" si="26"/>
        <v>4</v>
      </c>
      <c r="N23" s="197">
        <f t="shared" si="3"/>
        <v>46170</v>
      </c>
      <c r="O23" s="197">
        <f t="shared" si="4"/>
        <v>46170</v>
      </c>
      <c r="P23" s="8"/>
      <c r="Q23" s="199" t="s">
        <v>63</v>
      </c>
      <c r="R23" s="199">
        <v>4.0</v>
      </c>
      <c r="S23" s="197">
        <v>46170.0</v>
      </c>
      <c r="T23" s="197">
        <v>46170.0</v>
      </c>
      <c r="U23" s="8"/>
      <c r="V23" s="216"/>
      <c r="Y23" s="201" t="s">
        <v>58</v>
      </c>
      <c r="Z23" s="201">
        <v>1.0</v>
      </c>
      <c r="AA23" s="202"/>
      <c r="AB23" s="203" t="str">
        <f t="shared" si="5"/>
        <v/>
      </c>
      <c r="AC23" s="203"/>
      <c r="AD23" s="203"/>
      <c r="AE23" s="203"/>
      <c r="AF23" s="203"/>
    </row>
    <row r="24" ht="15.75" customHeight="1">
      <c r="A24" s="228">
        <v>46086.0</v>
      </c>
      <c r="B24" s="222" t="s">
        <v>5</v>
      </c>
      <c r="C24" s="206" t="s">
        <v>7</v>
      </c>
      <c r="D24" s="207">
        <v>46086.82743055555</v>
      </c>
      <c r="E24" s="104"/>
      <c r="F24" s="189">
        <f>IF(COUNTIF(LEAVE!A:A,H:H)&gt;0,TODAY(),"")</f>
        <v>46177</v>
      </c>
      <c r="G24" s="208" t="str">
        <f>IF(countif(TODAY!$E$28:$E$31,$H$2:$H1000),today(),"")</f>
        <v/>
      </c>
      <c r="H24" s="191" t="s">
        <v>69</v>
      </c>
      <c r="I24" s="192">
        <f t="shared" si="6"/>
        <v>2</v>
      </c>
      <c r="J24" s="213">
        <f>IFERROR(__xludf.DUMMYFUNCTION("""COMPUTED_VALUE"""),46128.0)</f>
        <v>46128</v>
      </c>
      <c r="K24" s="194"/>
      <c r="L24" s="195" t="str">
        <f t="shared" ref="L24:M24" si="27">H24</f>
        <v>YOGAPRIYA</v>
      </c>
      <c r="M24" s="196">
        <f t="shared" si="27"/>
        <v>2</v>
      </c>
      <c r="N24" s="197">
        <f t="shared" si="3"/>
        <v>92305</v>
      </c>
      <c r="O24" s="197">
        <f t="shared" si="4"/>
        <v>92305</v>
      </c>
      <c r="P24" s="8"/>
      <c r="Q24" s="199"/>
      <c r="R24" s="199">
        <v>0.0</v>
      </c>
      <c r="S24" s="197">
        <v>0.0</v>
      </c>
      <c r="T24" s="197">
        <v>46178.0</v>
      </c>
      <c r="U24" s="8"/>
      <c r="V24" s="216"/>
      <c r="Y24" s="201" t="s">
        <v>67</v>
      </c>
      <c r="Z24" s="201">
        <v>1.0</v>
      </c>
      <c r="AA24" s="202"/>
      <c r="AB24" s="203" t="str">
        <f t="shared" si="5"/>
        <v/>
      </c>
      <c r="AC24" s="203"/>
      <c r="AD24" s="203"/>
      <c r="AE24" s="203"/>
      <c r="AF24" s="203"/>
    </row>
    <row r="25" ht="15.75" customHeight="1">
      <c r="A25" s="228">
        <v>46093.0</v>
      </c>
      <c r="B25" s="222" t="s">
        <v>9</v>
      </c>
      <c r="C25" s="206" t="s">
        <v>5</v>
      </c>
      <c r="D25" s="207">
        <v>46093.83824074074</v>
      </c>
      <c r="E25" s="220"/>
      <c r="F25" s="239" t="str">
        <f>IF(COUNTIF(LEAVE!A:A,H:H)&gt;0,TODAY(),"")</f>
        <v/>
      </c>
      <c r="G25" s="208" t="str">
        <f>IF(countif(TODAY!$E$28:$E$31,$H$2:$H1000),today(),"")</f>
        <v/>
      </c>
      <c r="H25" s="191"/>
      <c r="I25" s="192">
        <f t="shared" si="6"/>
        <v>0</v>
      </c>
      <c r="J25" s="213"/>
      <c r="K25" s="194"/>
      <c r="L25" s="195" t="str">
        <f t="shared" ref="L25:M25" si="28">H25</f>
        <v/>
      </c>
      <c r="M25" s="196">
        <f t="shared" si="28"/>
        <v>0</v>
      </c>
      <c r="N25" s="197">
        <f t="shared" si="3"/>
        <v>0</v>
      </c>
      <c r="O25" s="197">
        <f t="shared" si="4"/>
        <v>46178</v>
      </c>
      <c r="P25" s="8"/>
      <c r="Q25" s="199"/>
      <c r="R25" s="199">
        <v>0.0</v>
      </c>
      <c r="S25" s="197">
        <v>0.0</v>
      </c>
      <c r="T25" s="197">
        <v>46178.0</v>
      </c>
      <c r="U25" s="8"/>
      <c r="V25" s="216"/>
      <c r="Y25" s="201"/>
      <c r="Z25" s="201">
        <v>0.0</v>
      </c>
      <c r="AA25" s="202"/>
      <c r="AB25" s="203" t="str">
        <f t="shared" si="5"/>
        <v/>
      </c>
      <c r="AC25" s="203"/>
      <c r="AD25" s="203"/>
      <c r="AE25" s="203"/>
      <c r="AF25" s="203"/>
    </row>
    <row r="26" ht="15.75" customHeight="1">
      <c r="A26" s="228">
        <v>46093.0</v>
      </c>
      <c r="B26" s="222" t="s">
        <v>50</v>
      </c>
      <c r="C26" s="206" t="s">
        <v>5</v>
      </c>
      <c r="D26" s="207">
        <v>46093.83824074074</v>
      </c>
      <c r="E26" s="220"/>
      <c r="F26" s="239" t="str">
        <f>IF(COUNTIF(LEAVE!A:A,H:H)&gt;0,TODAY(),"")</f>
        <v/>
      </c>
      <c r="G26" s="208" t="str">
        <f>IF(countif(TODAY!$E$28:$E$31,$H$2:$H1000),today(),"")</f>
        <v/>
      </c>
      <c r="H26" s="191"/>
      <c r="I26" s="192">
        <f t="shared" si="6"/>
        <v>0</v>
      </c>
      <c r="J26" s="213"/>
      <c r="K26" s="194"/>
      <c r="L26" s="195" t="str">
        <f t="shared" ref="L26:M26" si="29">H26</f>
        <v/>
      </c>
      <c r="M26" s="196">
        <f t="shared" si="29"/>
        <v>0</v>
      </c>
      <c r="N26" s="197">
        <f t="shared" si="3"/>
        <v>0</v>
      </c>
      <c r="O26" s="197">
        <f t="shared" si="4"/>
        <v>46178</v>
      </c>
      <c r="P26" s="8"/>
      <c r="Q26" s="199"/>
      <c r="R26" s="199">
        <v>0.0</v>
      </c>
      <c r="S26" s="197">
        <v>0.0</v>
      </c>
      <c r="T26" s="197">
        <v>46178.0</v>
      </c>
      <c r="U26" s="8"/>
      <c r="V26" s="216"/>
      <c r="Y26" s="201"/>
      <c r="Z26" s="201">
        <v>0.0</v>
      </c>
      <c r="AA26" s="202"/>
      <c r="AB26" s="203" t="str">
        <f t="shared" si="5"/>
        <v/>
      </c>
      <c r="AC26" s="203"/>
      <c r="AD26" s="203"/>
      <c r="AE26" s="203"/>
      <c r="AF26" s="203"/>
    </row>
    <row r="27" ht="15.75" customHeight="1">
      <c r="A27" s="228">
        <v>46093.0</v>
      </c>
      <c r="B27" s="222" t="s">
        <v>59</v>
      </c>
      <c r="C27" s="206" t="s">
        <v>5</v>
      </c>
      <c r="D27" s="207">
        <v>46093.83824074074</v>
      </c>
      <c r="E27" s="220"/>
      <c r="F27" s="239" t="str">
        <f>IF(COUNTIF(LEAVE!A:A,H:H)&gt;0,TODAY(),"")</f>
        <v/>
      </c>
      <c r="G27" s="208" t="str">
        <f>IF(countif(TODAY!$E$28:$E$31,$H$2:$H1000),today(),"")</f>
        <v/>
      </c>
      <c r="H27" s="191"/>
      <c r="I27" s="192">
        <f t="shared" si="6"/>
        <v>0</v>
      </c>
      <c r="J27" s="213"/>
      <c r="K27" s="194"/>
      <c r="L27" s="195" t="str">
        <f t="shared" ref="L27:M27" si="30">H27</f>
        <v/>
      </c>
      <c r="M27" s="196">
        <f t="shared" si="30"/>
        <v>0</v>
      </c>
      <c r="N27" s="197">
        <f t="shared" si="3"/>
        <v>0</v>
      </c>
      <c r="O27" s="197">
        <f t="shared" si="4"/>
        <v>46178</v>
      </c>
      <c r="P27" s="8"/>
      <c r="Q27" s="199"/>
      <c r="R27" s="199">
        <v>0.0</v>
      </c>
      <c r="S27" s="197">
        <v>0.0</v>
      </c>
      <c r="T27" s="197">
        <v>46178.0</v>
      </c>
      <c r="U27" s="8"/>
      <c r="V27" s="216"/>
      <c r="Y27" s="201"/>
      <c r="Z27" s="201">
        <v>0.0</v>
      </c>
      <c r="AA27" s="202"/>
      <c r="AB27" s="203"/>
      <c r="AC27" s="203"/>
      <c r="AD27" s="203"/>
      <c r="AE27" s="203"/>
      <c r="AF27" s="203"/>
    </row>
    <row r="28" ht="15.75" customHeight="1">
      <c r="A28" s="228">
        <v>46093.0</v>
      </c>
      <c r="B28" s="222" t="s">
        <v>78</v>
      </c>
      <c r="C28" s="206" t="s">
        <v>5</v>
      </c>
      <c r="D28" s="207">
        <v>46093.83824074074</v>
      </c>
      <c r="E28" s="3"/>
      <c r="F28" s="239" t="str">
        <f>IF(COUNTIF(LEAVE!A:A,H:H)&gt;0,TODAY(),"")</f>
        <v/>
      </c>
      <c r="G28" s="208" t="str">
        <f>IF(countif(TODAY!$E$28:$E$31,$H$2:$H1000),today(),"")</f>
        <v/>
      </c>
      <c r="H28" s="191"/>
      <c r="I28" s="192">
        <f t="shared" si="6"/>
        <v>0</v>
      </c>
      <c r="J28" s="213"/>
      <c r="K28" s="194"/>
      <c r="L28" s="195" t="str">
        <f t="shared" ref="L28:M28" si="31">H28</f>
        <v/>
      </c>
      <c r="M28" s="196">
        <f t="shared" si="31"/>
        <v>0</v>
      </c>
      <c r="N28" s="197">
        <f t="shared" si="3"/>
        <v>0</v>
      </c>
      <c r="O28" s="197">
        <f t="shared" si="4"/>
        <v>46178</v>
      </c>
      <c r="P28" s="8"/>
      <c r="Q28" s="199"/>
      <c r="R28" s="199">
        <v>0.0</v>
      </c>
      <c r="S28" s="197">
        <v>0.0</v>
      </c>
      <c r="T28" s="197">
        <v>46178.0</v>
      </c>
      <c r="U28" s="8"/>
      <c r="V28" s="8"/>
      <c r="W28" s="221"/>
      <c r="X28" s="221"/>
      <c r="Y28" s="201"/>
      <c r="Z28" s="201">
        <v>0.0</v>
      </c>
    </row>
    <row r="29" ht="15.75" customHeight="1">
      <c r="A29" s="228">
        <v>46109.0</v>
      </c>
      <c r="B29" s="222" t="s">
        <v>52</v>
      </c>
      <c r="C29" s="206" t="s">
        <v>9</v>
      </c>
      <c r="D29" s="207">
        <v>46109.80457175926</v>
      </c>
      <c r="E29" s="3"/>
      <c r="F29" s="239" t="str">
        <f>IF(COUNTIF(LEAVE!A:A,H:H)&gt;0,TODAY(),"")</f>
        <v/>
      </c>
      <c r="G29" s="208" t="str">
        <f>IF(countif(TODAY!$E$28:$E$31,$H$2:$H1000),today(),"")</f>
        <v/>
      </c>
      <c r="H29" s="191"/>
      <c r="I29" s="192">
        <f t="shared" si="6"/>
        <v>0</v>
      </c>
      <c r="J29" s="213"/>
      <c r="K29" s="194"/>
      <c r="L29" s="195" t="str">
        <f t="shared" ref="L29:M29" si="32">H29</f>
        <v/>
      </c>
      <c r="M29" s="196">
        <f t="shared" si="32"/>
        <v>0</v>
      </c>
      <c r="N29" s="197">
        <f t="shared" si="3"/>
        <v>0</v>
      </c>
      <c r="O29" s="197">
        <f t="shared" si="4"/>
        <v>46178</v>
      </c>
      <c r="P29" s="8"/>
      <c r="Q29" s="199"/>
      <c r="R29" s="199">
        <v>0.0</v>
      </c>
      <c r="S29" s="197">
        <v>0.0</v>
      </c>
      <c r="T29" s="197">
        <v>46178.0</v>
      </c>
      <c r="U29" s="8"/>
      <c r="V29" s="8"/>
      <c r="W29" s="221"/>
      <c r="X29" s="221"/>
      <c r="Y29" s="201"/>
      <c r="Z29" s="201"/>
    </row>
    <row r="30" ht="15.75" customHeight="1">
      <c r="A30" s="228">
        <v>46109.0</v>
      </c>
      <c r="B30" s="222" t="s">
        <v>62</v>
      </c>
      <c r="C30" s="206" t="s">
        <v>9</v>
      </c>
      <c r="D30" s="207">
        <v>46109.80457175926</v>
      </c>
      <c r="E30" s="3"/>
      <c r="F30" s="239" t="str">
        <f>IF(COUNTIF(LEAVE!A:A,H:H)&gt;0,TODAY(),"")</f>
        <v/>
      </c>
      <c r="G30" s="208" t="str">
        <f>IF(countif(TODAY!$E$28:$E$31,$H$2:$H1000),today(),"")</f>
        <v/>
      </c>
      <c r="H30" s="191"/>
      <c r="I30" s="192">
        <f t="shared" si="6"/>
        <v>0</v>
      </c>
      <c r="J30" s="213"/>
      <c r="K30" s="194"/>
      <c r="L30" s="195" t="str">
        <f t="shared" ref="L30:M30" si="33">H30</f>
        <v/>
      </c>
      <c r="M30" s="196">
        <f t="shared" si="33"/>
        <v>0</v>
      </c>
      <c r="N30" s="197">
        <f t="shared" si="3"/>
        <v>0</v>
      </c>
      <c r="O30" s="197">
        <f t="shared" si="4"/>
        <v>46178</v>
      </c>
      <c r="P30" s="8"/>
      <c r="Q30" s="199"/>
      <c r="R30" s="199">
        <v>0.0</v>
      </c>
      <c r="S30" s="197">
        <v>0.0</v>
      </c>
      <c r="T30" s="197">
        <v>46178.0</v>
      </c>
      <c r="U30" s="8"/>
      <c r="V30" s="8"/>
      <c r="W30" s="221"/>
      <c r="X30" s="221"/>
      <c r="Y30" s="201"/>
      <c r="Z30" s="201"/>
    </row>
    <row r="31" ht="15.75" customHeight="1">
      <c r="A31" s="228">
        <v>46109.0</v>
      </c>
      <c r="B31" s="222" t="s">
        <v>61</v>
      </c>
      <c r="C31" s="206" t="s">
        <v>9</v>
      </c>
      <c r="D31" s="207">
        <v>46109.80457175926</v>
      </c>
      <c r="E31" s="3"/>
      <c r="F31" s="239" t="str">
        <f>IF(COUNTIF(LEAVE!A:A,H:H)&gt;0,TODAY(),"")</f>
        <v/>
      </c>
      <c r="G31" s="208" t="str">
        <f>IF(countif(TODAY!$E$28:$E$31,$H$2:$H1000),today(),"")</f>
        <v/>
      </c>
      <c r="H31" s="191"/>
      <c r="I31" s="192">
        <f t="shared" si="6"/>
        <v>0</v>
      </c>
      <c r="J31" s="213"/>
      <c r="K31" s="194"/>
      <c r="L31" s="195" t="str">
        <f t="shared" ref="L31:M31" si="34">H31</f>
        <v/>
      </c>
      <c r="M31" s="196">
        <f t="shared" si="34"/>
        <v>0</v>
      </c>
      <c r="N31" s="197">
        <f t="shared" si="3"/>
        <v>0</v>
      </c>
      <c r="O31" s="197">
        <f t="shared" si="4"/>
        <v>46178</v>
      </c>
      <c r="P31" s="8"/>
      <c r="Q31" s="199" t="s">
        <v>69</v>
      </c>
      <c r="R31" s="199">
        <v>2.0</v>
      </c>
      <c r="S31" s="197">
        <v>92305.0</v>
      </c>
      <c r="T31" s="197">
        <v>92305.0</v>
      </c>
      <c r="U31" s="8"/>
      <c r="V31" s="8"/>
      <c r="Y31" s="201"/>
      <c r="Z31" s="201"/>
    </row>
    <row r="32" ht="15.75" customHeight="1">
      <c r="A32" s="228">
        <v>46109.0</v>
      </c>
      <c r="B32" s="222" t="s">
        <v>66</v>
      </c>
      <c r="C32" s="206" t="s">
        <v>9</v>
      </c>
      <c r="D32" s="207">
        <v>46109.80457175926</v>
      </c>
      <c r="E32" s="3"/>
      <c r="F32" s="3"/>
      <c r="G32" s="3"/>
      <c r="H32" s="3"/>
      <c r="J32" s="226"/>
      <c r="K32" s="3"/>
      <c r="L32" s="3"/>
      <c r="O32" s="227"/>
      <c r="Q32" s="94"/>
      <c r="R32" s="94"/>
      <c r="S32" s="94"/>
      <c r="T32" s="94"/>
      <c r="Y32" s="201"/>
      <c r="Z32" s="201"/>
    </row>
    <row r="33" ht="15.75" customHeight="1">
      <c r="A33" s="251">
        <v>46114.0</v>
      </c>
      <c r="B33" s="222"/>
      <c r="C33" s="223"/>
      <c r="D33" s="231"/>
      <c r="E33" s="3"/>
      <c r="F33" s="3"/>
      <c r="G33" s="3"/>
      <c r="H33" s="3"/>
      <c r="J33" s="226"/>
      <c r="K33" s="3"/>
      <c r="L33" s="3"/>
      <c r="O33" s="227"/>
      <c r="Q33" s="94"/>
      <c r="R33" s="94"/>
      <c r="S33" s="94"/>
      <c r="T33" s="94"/>
      <c r="Y33" s="201"/>
      <c r="Z33" s="201"/>
    </row>
    <row r="34" ht="15.75" customHeight="1">
      <c r="A34" s="251">
        <v>46114.0</v>
      </c>
      <c r="B34" s="222" t="s">
        <v>78</v>
      </c>
      <c r="C34" s="223"/>
      <c r="D34" s="231"/>
      <c r="E34" s="3"/>
      <c r="F34" s="3"/>
      <c r="G34" s="3"/>
      <c r="H34" s="3"/>
      <c r="J34" s="226"/>
      <c r="K34" s="3"/>
      <c r="L34" s="3"/>
      <c r="O34" s="227"/>
      <c r="Q34" s="94"/>
      <c r="R34" s="94"/>
      <c r="S34" s="94"/>
      <c r="T34" s="94"/>
      <c r="Y34" s="201"/>
      <c r="Z34" s="201"/>
    </row>
    <row r="35" ht="15.75" customHeight="1">
      <c r="A35" s="251">
        <v>46114.0</v>
      </c>
      <c r="B35" s="222" t="s">
        <v>47</v>
      </c>
      <c r="C35" s="223"/>
      <c r="D35" s="231"/>
      <c r="E35" s="3"/>
      <c r="F35" s="3"/>
      <c r="G35" s="3"/>
      <c r="H35" s="3"/>
      <c r="J35" s="226"/>
      <c r="K35" s="3"/>
      <c r="L35" s="3"/>
      <c r="O35" s="227"/>
      <c r="Q35" s="94"/>
      <c r="R35" s="94"/>
      <c r="S35" s="94"/>
      <c r="T35" s="94"/>
      <c r="Y35" s="201" t="s">
        <v>92</v>
      </c>
      <c r="Z35" s="201"/>
    </row>
    <row r="36" ht="15.75" customHeight="1">
      <c r="A36" s="251">
        <v>46114.0</v>
      </c>
      <c r="B36" s="222" t="s">
        <v>63</v>
      </c>
      <c r="C36" s="223"/>
      <c r="D36" s="231"/>
      <c r="E36" s="3"/>
      <c r="F36" s="3"/>
      <c r="G36" s="3"/>
      <c r="H36" s="3"/>
      <c r="J36" s="226"/>
      <c r="K36" s="3"/>
      <c r="L36" s="3"/>
      <c r="O36" s="227"/>
      <c r="Q36" s="94"/>
      <c r="R36" s="94"/>
      <c r="S36" s="94"/>
      <c r="T36" s="94"/>
      <c r="Y36" s="201" t="s">
        <v>92</v>
      </c>
      <c r="Z36" s="201"/>
    </row>
    <row r="37" ht="15.75" customHeight="1">
      <c r="A37" s="251">
        <v>46121.0</v>
      </c>
      <c r="B37" s="222" t="s">
        <v>7</v>
      </c>
      <c r="C37" s="206" t="s">
        <v>3</v>
      </c>
      <c r="D37" s="207">
        <v>46121.83693287037</v>
      </c>
      <c r="E37" s="3"/>
      <c r="F37" s="3"/>
      <c r="G37" s="3"/>
      <c r="H37" s="3"/>
      <c r="J37" s="226"/>
      <c r="K37" s="3"/>
      <c r="L37" s="3"/>
      <c r="O37" s="227"/>
      <c r="Q37" s="94"/>
      <c r="R37" s="94"/>
      <c r="S37" s="94"/>
      <c r="T37" s="94"/>
      <c r="Y37" s="201" t="s">
        <v>92</v>
      </c>
      <c r="Z37" s="201"/>
    </row>
    <row r="38" ht="15.75" customHeight="1">
      <c r="A38" s="251">
        <v>46121.0</v>
      </c>
      <c r="B38" s="222" t="s">
        <v>62</v>
      </c>
      <c r="C38" s="206" t="s">
        <v>3</v>
      </c>
      <c r="D38" s="207">
        <v>46121.83693287037</v>
      </c>
      <c r="E38" s="3"/>
      <c r="F38" s="3"/>
      <c r="G38" s="3"/>
      <c r="H38" s="3"/>
      <c r="J38" s="226"/>
      <c r="K38" s="3"/>
      <c r="L38" s="3"/>
      <c r="O38" s="227"/>
      <c r="Q38" s="94"/>
      <c r="R38" s="94"/>
      <c r="S38" s="94"/>
      <c r="T38" s="94"/>
      <c r="Y38" s="94" t="s">
        <v>92</v>
      </c>
    </row>
    <row r="39" ht="15.75" customHeight="1">
      <c r="A39" s="243">
        <v>46121.0</v>
      </c>
      <c r="B39" s="222" t="s">
        <v>57</v>
      </c>
      <c r="C39" s="206" t="s">
        <v>3</v>
      </c>
      <c r="D39" s="207">
        <v>46121.83693287037</v>
      </c>
      <c r="E39" s="3"/>
      <c r="F39" s="3"/>
      <c r="G39" s="3"/>
      <c r="H39" s="3"/>
      <c r="J39" s="226"/>
      <c r="K39" s="3"/>
      <c r="L39" s="3"/>
      <c r="O39" s="227"/>
      <c r="Q39" s="94"/>
      <c r="R39" s="94"/>
      <c r="S39" s="94"/>
      <c r="T39" s="94"/>
      <c r="Y39" s="94" t="s">
        <v>92</v>
      </c>
    </row>
    <row r="40" ht="15.75" customHeight="1">
      <c r="A40" s="243">
        <v>46121.0</v>
      </c>
      <c r="B40" s="222" t="s">
        <v>54</v>
      </c>
      <c r="C40" s="206" t="s">
        <v>3</v>
      </c>
      <c r="D40" s="207">
        <v>46121.83693287037</v>
      </c>
      <c r="E40" s="3"/>
      <c r="F40" s="3"/>
      <c r="G40" s="3"/>
      <c r="H40" s="3"/>
      <c r="J40" s="226"/>
      <c r="K40" s="3"/>
      <c r="L40" s="3"/>
      <c r="O40" s="227"/>
      <c r="Q40" s="94"/>
      <c r="R40" s="94"/>
      <c r="S40" s="94"/>
      <c r="T40" s="94"/>
      <c r="Y40" s="94" t="s">
        <v>92</v>
      </c>
    </row>
    <row r="41" ht="15.75" customHeight="1">
      <c r="A41" s="243">
        <v>46128.0</v>
      </c>
      <c r="B41" s="222" t="s">
        <v>53</v>
      </c>
      <c r="C41" s="206" t="s">
        <v>9</v>
      </c>
      <c r="D41" s="207">
        <v>46128.809328703705</v>
      </c>
      <c r="E41" s="3"/>
      <c r="F41" s="3"/>
      <c r="G41" s="3"/>
      <c r="H41" s="3"/>
      <c r="J41" s="226"/>
      <c r="K41" s="3"/>
      <c r="L41" s="3"/>
      <c r="O41" s="227"/>
      <c r="Q41" s="94"/>
      <c r="R41" s="94"/>
      <c r="S41" s="94"/>
      <c r="T41" s="94"/>
      <c r="Y41" s="94" t="s">
        <v>92</v>
      </c>
    </row>
    <row r="42" ht="15.75" customHeight="1">
      <c r="A42" s="234">
        <v>46128.0</v>
      </c>
      <c r="B42" s="222" t="s">
        <v>80</v>
      </c>
      <c r="C42" s="206" t="s">
        <v>9</v>
      </c>
      <c r="D42" s="207">
        <v>46128.809328703705</v>
      </c>
      <c r="E42" s="3"/>
      <c r="F42" s="3"/>
      <c r="G42" s="3"/>
      <c r="H42" s="3"/>
      <c r="J42" s="226"/>
      <c r="K42" s="3"/>
      <c r="L42" s="3"/>
      <c r="O42" s="227"/>
      <c r="Q42" s="94"/>
      <c r="R42" s="94"/>
      <c r="S42" s="94"/>
      <c r="T42" s="94"/>
      <c r="Y42" s="94" t="s">
        <v>92</v>
      </c>
    </row>
    <row r="43" ht="15.75" customHeight="1">
      <c r="A43" s="234">
        <v>46128.0</v>
      </c>
      <c r="B43" s="222" t="s">
        <v>65</v>
      </c>
      <c r="C43" s="206" t="s">
        <v>9</v>
      </c>
      <c r="D43" s="207">
        <v>46128.809328703705</v>
      </c>
      <c r="E43" s="3"/>
      <c r="F43" s="3"/>
      <c r="G43" s="3"/>
      <c r="H43" s="3"/>
      <c r="J43" s="226"/>
      <c r="K43" s="3"/>
      <c r="L43" s="3"/>
      <c r="O43" s="227"/>
      <c r="Q43" s="94"/>
      <c r="R43" s="94"/>
      <c r="S43" s="94"/>
      <c r="T43" s="94"/>
      <c r="Y43" s="94" t="s">
        <v>92</v>
      </c>
    </row>
    <row r="44" ht="15.75" customHeight="1">
      <c r="A44" s="234">
        <v>46128.0</v>
      </c>
      <c r="B44" s="222" t="s">
        <v>69</v>
      </c>
      <c r="C44" s="206" t="s">
        <v>9</v>
      </c>
      <c r="D44" s="207">
        <v>46128.809328703705</v>
      </c>
      <c r="E44" s="3"/>
      <c r="F44" s="3"/>
      <c r="G44" s="3"/>
      <c r="H44" s="3"/>
      <c r="J44" s="226"/>
      <c r="K44" s="3"/>
      <c r="L44" s="3"/>
      <c r="O44" s="227"/>
      <c r="Q44" s="94"/>
      <c r="R44" s="94"/>
      <c r="S44" s="94"/>
      <c r="T44" s="94"/>
      <c r="Y44" s="94" t="s">
        <v>92</v>
      </c>
    </row>
    <row r="45" ht="15.75" customHeight="1">
      <c r="A45" s="234">
        <v>46142.0</v>
      </c>
      <c r="B45" s="222" t="s">
        <v>9</v>
      </c>
      <c r="C45" s="206" t="s">
        <v>9</v>
      </c>
      <c r="D45" s="207">
        <v>46142.82871527778</v>
      </c>
      <c r="E45" s="3"/>
      <c r="F45" s="3"/>
      <c r="G45" s="3"/>
      <c r="H45" s="3"/>
      <c r="J45" s="226"/>
      <c r="K45" s="3"/>
      <c r="L45" s="3"/>
      <c r="O45" s="227"/>
      <c r="Q45" s="94"/>
      <c r="R45" s="94"/>
      <c r="S45" s="94"/>
      <c r="T45" s="94"/>
      <c r="Y45" s="94" t="s">
        <v>92</v>
      </c>
    </row>
    <row r="46" ht="15.75" customHeight="1">
      <c r="A46" s="251">
        <v>46142.0</v>
      </c>
      <c r="B46" s="222" t="s">
        <v>70</v>
      </c>
      <c r="C46" s="206" t="s">
        <v>9</v>
      </c>
      <c r="D46" s="207">
        <v>46142.82871527778</v>
      </c>
      <c r="E46" s="3"/>
      <c r="F46" s="3"/>
      <c r="G46" s="3"/>
      <c r="H46" s="3"/>
      <c r="J46" s="226"/>
      <c r="K46" s="3"/>
      <c r="L46" s="3"/>
      <c r="O46" s="227"/>
      <c r="Q46" s="94"/>
      <c r="R46" s="94"/>
      <c r="S46" s="94"/>
      <c r="T46" s="94"/>
    </row>
    <row r="47" ht="15.75" customHeight="1">
      <c r="A47" s="251">
        <v>46142.0</v>
      </c>
      <c r="B47" s="222" t="s">
        <v>73</v>
      </c>
      <c r="C47" s="206" t="s">
        <v>9</v>
      </c>
      <c r="D47" s="207">
        <v>46142.82871527778</v>
      </c>
      <c r="E47" s="3"/>
      <c r="F47" s="3"/>
      <c r="G47" s="3"/>
      <c r="H47" s="3"/>
      <c r="J47" s="226"/>
      <c r="K47" s="3"/>
      <c r="L47" s="3"/>
      <c r="O47" s="227"/>
      <c r="Q47" s="94"/>
      <c r="R47" s="94"/>
      <c r="S47" s="94"/>
      <c r="T47" s="94"/>
    </row>
    <row r="48" ht="15.75" customHeight="1">
      <c r="A48" s="251">
        <v>46142.0</v>
      </c>
      <c r="B48" s="222" t="s">
        <v>50</v>
      </c>
      <c r="C48" s="206" t="s">
        <v>9</v>
      </c>
      <c r="D48" s="207">
        <v>46142.82871527778</v>
      </c>
      <c r="E48" s="3"/>
      <c r="F48" s="3"/>
      <c r="G48" s="3"/>
      <c r="H48" s="3"/>
      <c r="J48" s="226"/>
      <c r="K48" s="3"/>
      <c r="L48" s="3"/>
      <c r="O48" s="227"/>
      <c r="Q48" s="94"/>
      <c r="R48" s="94"/>
      <c r="S48" s="94"/>
      <c r="T48" s="94"/>
    </row>
    <row r="49" ht="15.75" customHeight="1">
      <c r="A49" s="251">
        <v>46149.0</v>
      </c>
      <c r="B49" s="222" t="s">
        <v>49</v>
      </c>
      <c r="C49" s="206" t="s">
        <v>7</v>
      </c>
      <c r="D49" s="207">
        <v>46149.828043981484</v>
      </c>
      <c r="E49" s="3"/>
      <c r="F49" s="3"/>
      <c r="G49" s="3"/>
      <c r="H49" s="3"/>
      <c r="J49" s="226"/>
      <c r="K49" s="3"/>
      <c r="L49" s="3"/>
      <c r="O49" s="227"/>
      <c r="Q49" s="94"/>
      <c r="R49" s="94"/>
      <c r="S49" s="94"/>
      <c r="T49" s="94"/>
    </row>
    <row r="50" ht="15.75" customHeight="1">
      <c r="A50" s="228">
        <v>46149.0</v>
      </c>
      <c r="B50" s="222" t="s">
        <v>52</v>
      </c>
      <c r="C50" s="206" t="s">
        <v>7</v>
      </c>
      <c r="D50" s="207">
        <v>46149.828043981484</v>
      </c>
      <c r="E50" s="3"/>
      <c r="F50" s="3"/>
      <c r="G50" s="3"/>
      <c r="H50" s="3"/>
      <c r="J50" s="226"/>
      <c r="K50" s="3"/>
      <c r="L50" s="3"/>
      <c r="O50" s="227"/>
      <c r="Q50" s="94"/>
      <c r="R50" s="94"/>
      <c r="S50" s="94"/>
      <c r="T50" s="94"/>
    </row>
    <row r="51" ht="15.75" customHeight="1">
      <c r="A51" s="228">
        <v>46149.0</v>
      </c>
      <c r="B51" s="222" t="s">
        <v>59</v>
      </c>
      <c r="C51" s="206" t="s">
        <v>7</v>
      </c>
      <c r="D51" s="207">
        <v>46149.828043981484</v>
      </c>
      <c r="E51" s="3"/>
      <c r="F51" s="3"/>
      <c r="G51" s="3"/>
      <c r="H51" s="3"/>
      <c r="J51" s="226"/>
      <c r="K51" s="3"/>
      <c r="L51" s="3"/>
      <c r="O51" s="227"/>
      <c r="Q51" s="94"/>
      <c r="R51" s="94"/>
      <c r="S51" s="94"/>
      <c r="T51" s="94"/>
    </row>
    <row r="52" ht="15.75" customHeight="1">
      <c r="A52" s="228">
        <v>46149.0</v>
      </c>
      <c r="B52" s="222" t="s">
        <v>61</v>
      </c>
      <c r="C52" s="206" t="s">
        <v>7</v>
      </c>
      <c r="D52" s="207">
        <v>46149.828043981484</v>
      </c>
      <c r="E52" s="3"/>
      <c r="F52" s="3"/>
      <c r="G52" s="3"/>
      <c r="H52" s="3"/>
      <c r="J52" s="226"/>
      <c r="K52" s="3"/>
      <c r="L52" s="3"/>
      <c r="O52" s="227"/>
      <c r="Q52" s="94"/>
      <c r="R52" s="94"/>
      <c r="S52" s="94"/>
      <c r="T52" s="94"/>
    </row>
    <row r="53" ht="15.75" customHeight="1">
      <c r="A53" s="228">
        <v>46156.0</v>
      </c>
      <c r="B53" s="222" t="s">
        <v>58</v>
      </c>
      <c r="C53" s="206" t="s">
        <v>9</v>
      </c>
      <c r="D53" s="207">
        <v>46156.82965277778</v>
      </c>
      <c r="E53" s="3"/>
      <c r="F53" s="3"/>
      <c r="G53" s="3"/>
      <c r="H53" s="3"/>
      <c r="J53" s="226"/>
      <c r="K53" s="3"/>
      <c r="L53" s="3"/>
      <c r="O53" s="227"/>
      <c r="Q53" s="94"/>
      <c r="R53" s="94"/>
      <c r="S53" s="94"/>
      <c r="T53" s="94"/>
    </row>
    <row r="54" ht="15.75" customHeight="1">
      <c r="A54" s="204">
        <v>46156.0</v>
      </c>
      <c r="B54" s="222" t="s">
        <v>67</v>
      </c>
      <c r="C54" s="206" t="s">
        <v>9</v>
      </c>
      <c r="D54" s="207">
        <v>46156.82965277778</v>
      </c>
      <c r="E54" s="3"/>
      <c r="F54" s="3"/>
      <c r="G54" s="3"/>
      <c r="H54" s="3"/>
      <c r="J54" s="226"/>
      <c r="K54" s="3"/>
      <c r="L54" s="3"/>
      <c r="O54" s="227"/>
      <c r="Q54" s="94"/>
      <c r="R54" s="94"/>
      <c r="S54" s="94"/>
      <c r="T54" s="94"/>
    </row>
    <row r="55" ht="15.75" customHeight="1">
      <c r="A55" s="204">
        <v>46156.0</v>
      </c>
      <c r="B55" s="222" t="s">
        <v>66</v>
      </c>
      <c r="C55" s="206" t="s">
        <v>9</v>
      </c>
      <c r="D55" s="207">
        <v>46156.82965277778</v>
      </c>
      <c r="E55" s="3"/>
      <c r="F55" s="3"/>
      <c r="G55" s="3"/>
      <c r="H55" s="3"/>
      <c r="J55" s="226"/>
      <c r="K55" s="3"/>
      <c r="L55" s="3"/>
      <c r="O55" s="227"/>
      <c r="Q55" s="94"/>
      <c r="R55" s="94"/>
      <c r="S55" s="94"/>
      <c r="T55" s="94"/>
    </row>
    <row r="56" ht="15.75" customHeight="1">
      <c r="A56" s="204">
        <v>46156.0</v>
      </c>
      <c r="B56" s="222" t="s">
        <v>5</v>
      </c>
      <c r="C56" s="206" t="s">
        <v>9</v>
      </c>
      <c r="D56" s="207">
        <v>46156.82965277778</v>
      </c>
      <c r="E56" s="3"/>
      <c r="F56" s="3"/>
      <c r="G56" s="3"/>
      <c r="H56" s="3"/>
      <c r="J56" s="226"/>
      <c r="K56" s="3"/>
      <c r="L56" s="3"/>
      <c r="O56" s="227"/>
      <c r="Q56" s="94"/>
      <c r="R56" s="94"/>
      <c r="S56" s="94"/>
      <c r="T56" s="94"/>
    </row>
    <row r="57" ht="15.75" customHeight="1">
      <c r="A57" s="204">
        <v>46163.0</v>
      </c>
      <c r="B57" s="222" t="s">
        <v>70</v>
      </c>
      <c r="C57" s="206" t="s">
        <v>7</v>
      </c>
      <c r="D57" s="207">
        <v>46163.82922453704</v>
      </c>
      <c r="E57" s="3"/>
      <c r="F57" s="3"/>
      <c r="G57" s="3"/>
      <c r="H57" s="3"/>
      <c r="J57" s="226"/>
      <c r="K57" s="3"/>
      <c r="L57" s="3"/>
      <c r="O57" s="227"/>
      <c r="Q57" s="94"/>
      <c r="R57" s="94"/>
      <c r="S57" s="94"/>
      <c r="T57" s="94"/>
    </row>
    <row r="58" ht="15.75" customHeight="1">
      <c r="A58" s="204">
        <v>46163.0</v>
      </c>
      <c r="B58" s="222"/>
      <c r="C58" s="206" t="s">
        <v>7</v>
      </c>
      <c r="D58" s="207">
        <v>46163.82922453704</v>
      </c>
      <c r="E58" s="3"/>
      <c r="F58" s="3"/>
      <c r="G58" s="3"/>
      <c r="H58" s="3"/>
      <c r="J58" s="226"/>
      <c r="K58" s="3"/>
      <c r="L58" s="3"/>
      <c r="O58" s="227"/>
      <c r="Q58" s="94"/>
      <c r="R58" s="94"/>
      <c r="S58" s="94"/>
      <c r="T58" s="94"/>
    </row>
    <row r="59" ht="15.75" customHeight="1">
      <c r="A59" s="204">
        <v>46163.0</v>
      </c>
      <c r="B59" s="222" t="s">
        <v>47</v>
      </c>
      <c r="C59" s="206" t="s">
        <v>7</v>
      </c>
      <c r="D59" s="207">
        <v>46163.82922453704</v>
      </c>
      <c r="E59" s="3"/>
      <c r="F59" s="3"/>
      <c r="G59" s="3"/>
      <c r="H59" s="3"/>
      <c r="J59" s="226"/>
      <c r="K59" s="3"/>
      <c r="L59" s="3"/>
      <c r="O59" s="227"/>
      <c r="Q59" s="94"/>
      <c r="R59" s="94"/>
      <c r="S59" s="94"/>
      <c r="T59" s="94"/>
    </row>
    <row r="60" ht="15.75" customHeight="1">
      <c r="A60" s="204">
        <v>46163.0</v>
      </c>
      <c r="B60" s="222" t="s">
        <v>63</v>
      </c>
      <c r="C60" s="206" t="s">
        <v>7</v>
      </c>
      <c r="D60" s="207">
        <v>46163.82922453704</v>
      </c>
      <c r="E60" s="3"/>
      <c r="F60" s="3"/>
      <c r="G60" s="3"/>
      <c r="H60" s="3"/>
      <c r="J60" s="226"/>
      <c r="K60" s="3"/>
      <c r="L60" s="3"/>
      <c r="O60" s="227"/>
      <c r="Q60" s="94"/>
      <c r="R60" s="94"/>
      <c r="S60" s="94"/>
      <c r="T60" s="94"/>
    </row>
    <row r="61" ht="15.75" customHeight="1">
      <c r="A61" s="204">
        <v>46170.0</v>
      </c>
      <c r="B61" s="222"/>
      <c r="C61" s="206" t="s">
        <v>7</v>
      </c>
      <c r="D61" s="207">
        <v>46170.8203125</v>
      </c>
      <c r="E61" s="3"/>
      <c r="F61" s="3"/>
      <c r="G61" s="3"/>
      <c r="H61" s="3"/>
      <c r="J61" s="226"/>
      <c r="K61" s="3"/>
      <c r="L61" s="3"/>
      <c r="O61" s="227"/>
      <c r="Q61" s="94"/>
      <c r="R61" s="94"/>
      <c r="S61" s="94"/>
      <c r="T61" s="94"/>
    </row>
    <row r="62" ht="15.75" customHeight="1">
      <c r="A62" s="234">
        <v>46170.0</v>
      </c>
      <c r="B62" s="222" t="s">
        <v>7</v>
      </c>
      <c r="C62" s="206" t="s">
        <v>7</v>
      </c>
      <c r="D62" s="207">
        <v>46170.8203125</v>
      </c>
      <c r="E62" s="3"/>
      <c r="F62" s="3"/>
      <c r="G62" s="3"/>
      <c r="H62" s="3"/>
      <c r="J62" s="226"/>
      <c r="K62" s="3"/>
      <c r="L62" s="3"/>
      <c r="O62" s="227"/>
      <c r="Q62" s="94"/>
      <c r="R62" s="94"/>
      <c r="S62" s="94"/>
      <c r="T62" s="94"/>
    </row>
    <row r="63" ht="15.75" customHeight="1">
      <c r="A63" s="234">
        <v>46170.0</v>
      </c>
      <c r="B63" s="222" t="s">
        <v>62</v>
      </c>
      <c r="C63" s="206" t="s">
        <v>7</v>
      </c>
      <c r="D63" s="207">
        <v>46170.8203125</v>
      </c>
      <c r="E63" s="3"/>
      <c r="F63" s="3"/>
      <c r="G63" s="3"/>
      <c r="H63" s="3"/>
      <c r="J63" s="226"/>
      <c r="K63" s="3"/>
      <c r="L63" s="3"/>
      <c r="O63" s="227"/>
      <c r="Q63" s="94"/>
      <c r="R63" s="94"/>
      <c r="S63" s="94"/>
      <c r="T63" s="94"/>
    </row>
    <row r="64" ht="15.75" customHeight="1">
      <c r="A64" s="234">
        <v>46170.0</v>
      </c>
      <c r="B64" s="222" t="s">
        <v>63</v>
      </c>
      <c r="C64" s="206" t="s">
        <v>7</v>
      </c>
      <c r="D64" s="207">
        <v>46170.8203125</v>
      </c>
      <c r="E64" s="3"/>
      <c r="F64" s="3"/>
      <c r="G64" s="3"/>
      <c r="H64" s="3"/>
      <c r="J64" s="226"/>
      <c r="K64" s="3"/>
      <c r="L64" s="3"/>
      <c r="O64" s="227"/>
      <c r="Q64" s="94"/>
      <c r="R64" s="94"/>
      <c r="S64" s="94"/>
      <c r="T64" s="94"/>
    </row>
    <row r="65" ht="15.75" customHeight="1">
      <c r="A65" s="234"/>
      <c r="B65" s="222"/>
      <c r="C65" s="223"/>
      <c r="D65" s="231"/>
      <c r="E65" s="3"/>
      <c r="F65" s="3"/>
      <c r="G65" s="3"/>
      <c r="H65" s="3"/>
      <c r="J65" s="226"/>
      <c r="K65" s="3"/>
      <c r="L65" s="3"/>
      <c r="O65" s="227"/>
      <c r="Q65" s="94"/>
      <c r="R65" s="94"/>
      <c r="S65" s="94"/>
      <c r="T65" s="94"/>
    </row>
    <row r="66" ht="15.75" customHeight="1">
      <c r="A66" s="228"/>
      <c r="B66" s="222"/>
      <c r="C66" s="223"/>
      <c r="D66" s="231"/>
      <c r="E66" s="3"/>
      <c r="F66" s="3"/>
      <c r="G66" s="3"/>
      <c r="H66" s="3"/>
      <c r="J66" s="226"/>
      <c r="K66" s="3"/>
      <c r="L66" s="3"/>
      <c r="O66" s="227"/>
      <c r="Q66" s="94"/>
      <c r="R66" s="94"/>
      <c r="S66" s="94"/>
      <c r="T66" s="94"/>
    </row>
    <row r="67" ht="15.75" customHeight="1">
      <c r="A67" s="228"/>
      <c r="B67" s="222"/>
      <c r="C67" s="223"/>
      <c r="D67" s="231"/>
      <c r="E67" s="3"/>
      <c r="F67" s="3"/>
      <c r="G67" s="3"/>
      <c r="H67" s="3"/>
      <c r="J67" s="226"/>
      <c r="K67" s="3"/>
      <c r="L67" s="3"/>
      <c r="O67" s="227"/>
      <c r="Q67" s="94"/>
      <c r="R67" s="94"/>
      <c r="S67" s="94"/>
      <c r="T67" s="94"/>
    </row>
    <row r="68" ht="15.75" customHeight="1">
      <c r="A68" s="228"/>
      <c r="B68" s="222"/>
      <c r="C68" s="223"/>
      <c r="D68" s="231"/>
      <c r="E68" s="3"/>
      <c r="F68" s="3"/>
      <c r="G68" s="3"/>
      <c r="H68" s="3"/>
      <c r="J68" s="226"/>
      <c r="K68" s="3"/>
      <c r="L68" s="3"/>
      <c r="O68" s="227"/>
      <c r="Q68" s="94"/>
      <c r="R68" s="94"/>
      <c r="S68" s="94"/>
      <c r="T68" s="94"/>
    </row>
    <row r="69" ht="15.75" customHeight="1">
      <c r="A69" s="228"/>
      <c r="B69" s="222"/>
      <c r="C69" s="223"/>
      <c r="D69" s="231"/>
      <c r="E69" s="3"/>
      <c r="F69" s="3"/>
      <c r="G69" s="3"/>
      <c r="H69" s="3"/>
      <c r="J69" s="226"/>
      <c r="K69" s="3"/>
      <c r="L69" s="3"/>
      <c r="O69" s="227"/>
      <c r="Q69" s="94"/>
      <c r="R69" s="94"/>
      <c r="S69" s="94"/>
      <c r="T69" s="94"/>
    </row>
    <row r="70" ht="15.75" customHeight="1">
      <c r="A70" s="204"/>
      <c r="B70" s="222"/>
      <c r="C70" s="223"/>
      <c r="D70" s="231"/>
      <c r="E70" s="3"/>
      <c r="F70" s="3"/>
      <c r="G70" s="3"/>
      <c r="H70" s="3"/>
      <c r="J70" s="226"/>
      <c r="K70" s="3"/>
      <c r="L70" s="3"/>
      <c r="O70" s="227"/>
      <c r="Q70" s="94"/>
      <c r="R70" s="94"/>
      <c r="S70" s="94"/>
      <c r="T70" s="94"/>
    </row>
    <row r="71" ht="15.75" customHeight="1">
      <c r="A71" s="204"/>
      <c r="B71" s="222"/>
      <c r="C71" s="223"/>
      <c r="D71" s="231"/>
      <c r="E71" s="3"/>
      <c r="F71" s="3"/>
      <c r="G71" s="3"/>
      <c r="H71" s="3"/>
      <c r="J71" s="226"/>
      <c r="K71" s="3"/>
      <c r="L71" s="3"/>
      <c r="O71" s="227"/>
      <c r="Q71" s="94"/>
      <c r="R71" s="94"/>
      <c r="S71" s="94"/>
      <c r="T71" s="94"/>
    </row>
    <row r="72" ht="15.75" customHeight="1">
      <c r="A72" s="204"/>
      <c r="B72" s="222"/>
      <c r="C72" s="223"/>
      <c r="D72" s="231"/>
      <c r="E72" s="3"/>
      <c r="F72" s="3"/>
      <c r="G72" s="3"/>
      <c r="H72" s="3"/>
      <c r="J72" s="226"/>
      <c r="K72" s="3"/>
      <c r="L72" s="3"/>
      <c r="O72" s="227"/>
      <c r="Q72" s="94"/>
      <c r="R72" s="94"/>
      <c r="S72" s="94"/>
      <c r="T72" s="94"/>
    </row>
    <row r="73" ht="15.75" customHeight="1">
      <c r="A73" s="204"/>
      <c r="B73" s="222"/>
      <c r="C73" s="223"/>
      <c r="D73" s="231"/>
      <c r="E73" s="3"/>
      <c r="F73" s="3"/>
      <c r="G73" s="3"/>
      <c r="H73" s="3"/>
      <c r="J73" s="226"/>
      <c r="K73" s="3"/>
      <c r="L73" s="3"/>
      <c r="O73" s="227"/>
      <c r="Q73" s="94"/>
      <c r="R73" s="94"/>
      <c r="S73" s="94"/>
      <c r="T73" s="94"/>
    </row>
    <row r="74" ht="15.75" customHeight="1">
      <c r="A74" s="228"/>
      <c r="B74" s="222"/>
      <c r="C74" s="206"/>
      <c r="D74" s="207"/>
      <c r="E74" s="3"/>
      <c r="F74" s="3"/>
      <c r="G74" s="3"/>
      <c r="H74" s="3"/>
      <c r="J74" s="226"/>
      <c r="K74" s="3"/>
      <c r="L74" s="3"/>
      <c r="O74" s="227"/>
      <c r="Q74" s="94"/>
      <c r="R74" s="94"/>
      <c r="S74" s="94"/>
      <c r="T74" s="94"/>
    </row>
    <row r="75" ht="15.75" customHeight="1">
      <c r="A75" s="228"/>
      <c r="B75" s="222"/>
      <c r="C75" s="206"/>
      <c r="D75" s="207"/>
      <c r="E75" s="3"/>
      <c r="F75" s="3"/>
      <c r="G75" s="3"/>
      <c r="H75" s="3"/>
      <c r="J75" s="226"/>
      <c r="K75" s="3"/>
      <c r="L75" s="3"/>
      <c r="O75" s="227"/>
      <c r="Q75" s="94"/>
      <c r="R75" s="94"/>
      <c r="S75" s="94"/>
      <c r="T75" s="94"/>
    </row>
    <row r="76" ht="15.75" customHeight="1">
      <c r="A76" s="228"/>
      <c r="B76" s="222"/>
      <c r="C76" s="206"/>
      <c r="D76" s="207"/>
      <c r="E76" s="3"/>
      <c r="F76" s="3"/>
      <c r="G76" s="3"/>
      <c r="H76" s="3"/>
      <c r="J76" s="226"/>
      <c r="K76" s="3"/>
      <c r="L76" s="3"/>
      <c r="O76" s="227"/>
      <c r="Q76" s="94"/>
      <c r="R76" s="94"/>
      <c r="S76" s="94"/>
      <c r="T76" s="94"/>
    </row>
    <row r="77" ht="15.75" customHeight="1">
      <c r="A77" s="228"/>
      <c r="B77" s="222"/>
      <c r="C77" s="206"/>
      <c r="D77" s="207"/>
      <c r="E77" s="3"/>
      <c r="F77" s="3"/>
      <c r="G77" s="3"/>
      <c r="H77" s="3"/>
      <c r="J77" s="226"/>
      <c r="K77" s="3"/>
      <c r="L77" s="3"/>
      <c r="O77" s="227"/>
      <c r="Q77" s="94"/>
      <c r="R77" s="94"/>
      <c r="S77" s="94"/>
      <c r="T77" s="94"/>
    </row>
    <row r="78" ht="15.75" customHeight="1">
      <c r="A78" s="228"/>
      <c r="B78" s="222"/>
      <c r="C78" s="206"/>
      <c r="D78" s="207"/>
      <c r="E78" s="3"/>
      <c r="F78" s="3"/>
      <c r="G78" s="3"/>
      <c r="H78" s="3"/>
      <c r="J78" s="226"/>
      <c r="K78" s="3"/>
      <c r="L78" s="3"/>
      <c r="O78" s="227"/>
      <c r="Q78" s="94"/>
      <c r="R78" s="94"/>
      <c r="S78" s="94"/>
      <c r="T78" s="94"/>
    </row>
    <row r="79" ht="15.75" customHeight="1">
      <c r="A79" s="228"/>
      <c r="B79" s="222"/>
      <c r="C79" s="206"/>
      <c r="D79" s="207"/>
      <c r="E79" s="3"/>
      <c r="F79" s="3"/>
      <c r="G79" s="3"/>
      <c r="H79" s="3"/>
      <c r="J79" s="226"/>
      <c r="K79" s="3"/>
      <c r="L79" s="3"/>
      <c r="O79" s="227"/>
      <c r="Q79" s="94"/>
      <c r="R79" s="94"/>
      <c r="S79" s="94"/>
      <c r="T79" s="94"/>
    </row>
    <row r="80" ht="15.75" customHeight="1">
      <c r="A80" s="204"/>
      <c r="B80" s="222"/>
      <c r="C80" s="223"/>
      <c r="D80" s="224"/>
      <c r="E80" s="3"/>
      <c r="F80" s="3"/>
      <c r="G80" s="3"/>
      <c r="H80" s="3"/>
      <c r="J80" s="226"/>
      <c r="K80" s="3"/>
      <c r="L80" s="3"/>
      <c r="O80" s="227"/>
      <c r="Q80" s="94"/>
      <c r="R80" s="94"/>
      <c r="S80" s="94"/>
      <c r="T80" s="94"/>
    </row>
    <row r="81" ht="15.75" customHeight="1">
      <c r="A81" s="204"/>
      <c r="B81" s="222"/>
      <c r="C81" s="223"/>
      <c r="D81" s="224"/>
      <c r="E81" s="3"/>
      <c r="F81" s="3"/>
      <c r="G81" s="3"/>
      <c r="H81" s="3"/>
      <c r="J81" s="226"/>
      <c r="K81" s="3"/>
      <c r="L81" s="3"/>
      <c r="O81" s="227"/>
      <c r="Q81" s="94"/>
      <c r="R81" s="94"/>
      <c r="S81" s="94"/>
      <c r="T81" s="94"/>
    </row>
    <row r="82" ht="15.75" customHeight="1">
      <c r="A82" s="204"/>
      <c r="B82" s="222"/>
      <c r="C82" s="223"/>
      <c r="D82" s="224"/>
      <c r="E82" s="3"/>
      <c r="F82" s="3"/>
      <c r="G82" s="3"/>
      <c r="H82" s="3"/>
      <c r="J82" s="226"/>
      <c r="K82" s="3"/>
      <c r="L82" s="3"/>
      <c r="O82" s="227"/>
      <c r="Q82" s="94"/>
      <c r="R82" s="94"/>
      <c r="S82" s="94"/>
      <c r="T82" s="94"/>
    </row>
    <row r="83" ht="15.75" customHeight="1">
      <c r="A83" s="204"/>
      <c r="B83" s="222"/>
      <c r="C83" s="223"/>
      <c r="D83" s="224"/>
      <c r="E83" s="3"/>
      <c r="F83" s="3"/>
      <c r="G83" s="3"/>
      <c r="H83" s="3"/>
      <c r="J83" s="226"/>
      <c r="K83" s="3"/>
      <c r="L83" s="3"/>
      <c r="O83" s="227"/>
      <c r="Q83" s="94"/>
      <c r="R83" s="94"/>
      <c r="S83" s="94"/>
      <c r="T83" s="94"/>
    </row>
    <row r="84" ht="15.75" customHeight="1">
      <c r="A84" s="204"/>
      <c r="B84" s="222"/>
      <c r="C84" s="223"/>
      <c r="D84" s="224"/>
      <c r="E84" s="3"/>
      <c r="F84" s="3"/>
      <c r="G84" s="3"/>
      <c r="H84" s="3"/>
      <c r="J84" s="226"/>
      <c r="K84" s="3"/>
      <c r="L84" s="3"/>
      <c r="O84" s="227"/>
      <c r="Q84" s="94"/>
      <c r="R84" s="94"/>
      <c r="S84" s="94"/>
      <c r="T84" s="94"/>
    </row>
    <row r="85" ht="15.75" customHeight="1">
      <c r="A85" s="204"/>
      <c r="B85" s="222"/>
      <c r="C85" s="223"/>
      <c r="D85" s="224"/>
      <c r="E85" s="3"/>
      <c r="F85" s="3"/>
      <c r="G85" s="3"/>
      <c r="H85" s="3"/>
      <c r="J85" s="226"/>
      <c r="K85" s="3"/>
      <c r="L85" s="3"/>
      <c r="O85" s="227"/>
      <c r="Q85" s="94"/>
      <c r="R85" s="94"/>
      <c r="S85" s="94"/>
      <c r="T85" s="94"/>
    </row>
    <row r="86" ht="15.75" customHeight="1">
      <c r="A86" s="204"/>
      <c r="B86" s="222"/>
      <c r="C86" s="223"/>
      <c r="D86" s="224"/>
      <c r="E86" s="3"/>
      <c r="F86" s="3"/>
      <c r="G86" s="3"/>
      <c r="H86" s="3"/>
      <c r="J86" s="226"/>
      <c r="K86" s="3"/>
      <c r="L86" s="3"/>
      <c r="O86" s="232"/>
      <c r="P86" s="233"/>
      <c r="Q86" s="233"/>
      <c r="R86" s="233"/>
      <c r="S86" s="233"/>
      <c r="T86" s="233"/>
      <c r="U86" s="233"/>
      <c r="V86" s="233"/>
      <c r="W86" s="233"/>
      <c r="X86" s="233"/>
    </row>
    <row r="87" ht="15.75" customHeight="1">
      <c r="A87" s="204"/>
      <c r="B87" s="222"/>
      <c r="C87" s="223"/>
      <c r="D87" s="224"/>
      <c r="E87" s="3"/>
      <c r="F87" s="3"/>
      <c r="G87" s="3"/>
      <c r="H87" s="3"/>
      <c r="J87" s="226"/>
      <c r="K87" s="3"/>
      <c r="L87" s="3"/>
      <c r="O87" s="232"/>
      <c r="P87" s="233"/>
      <c r="Q87" s="233"/>
      <c r="R87" s="233"/>
      <c r="S87" s="233"/>
      <c r="T87" s="233"/>
      <c r="U87" s="233"/>
      <c r="V87" s="233"/>
      <c r="W87" s="233"/>
      <c r="X87" s="233"/>
    </row>
    <row r="88" ht="15.75" customHeight="1">
      <c r="A88" s="204"/>
      <c r="B88" s="222"/>
      <c r="C88" s="223"/>
      <c r="D88" s="224"/>
      <c r="E88" s="3"/>
      <c r="F88" s="3"/>
      <c r="G88" s="3"/>
      <c r="H88" s="3"/>
      <c r="J88" s="226"/>
      <c r="K88" s="3"/>
      <c r="L88" s="3"/>
      <c r="O88" s="232"/>
      <c r="P88" s="233"/>
      <c r="Q88" s="233"/>
      <c r="R88" s="233"/>
      <c r="S88" s="233"/>
      <c r="T88" s="233"/>
      <c r="U88" s="233"/>
      <c r="V88" s="233"/>
      <c r="W88" s="233"/>
      <c r="X88" s="233"/>
    </row>
    <row r="89" ht="15.75" customHeight="1">
      <c r="A89" s="204"/>
      <c r="B89" s="222"/>
      <c r="C89" s="223"/>
      <c r="D89" s="249"/>
      <c r="E89" s="3"/>
      <c r="F89" s="3"/>
      <c r="G89" s="3"/>
      <c r="H89" s="3"/>
      <c r="J89" s="226"/>
      <c r="K89" s="3"/>
      <c r="L89" s="3"/>
      <c r="O89" s="232"/>
      <c r="P89" s="233"/>
      <c r="Q89" s="233"/>
      <c r="R89" s="233"/>
      <c r="S89" s="233"/>
      <c r="T89" s="233"/>
      <c r="U89" s="233"/>
      <c r="V89" s="233"/>
      <c r="W89" s="233"/>
      <c r="X89" s="233"/>
    </row>
    <row r="90" ht="15.75" customHeight="1">
      <c r="A90" s="204"/>
      <c r="B90" s="222"/>
      <c r="C90" s="223"/>
      <c r="D90" s="249"/>
      <c r="E90" s="3"/>
      <c r="F90" s="3"/>
      <c r="G90" s="3"/>
      <c r="H90" s="3"/>
      <c r="J90" s="226"/>
      <c r="K90" s="3"/>
      <c r="L90" s="3"/>
      <c r="O90" s="232"/>
      <c r="P90" s="233"/>
      <c r="Q90" s="233"/>
      <c r="R90" s="233"/>
      <c r="S90" s="233"/>
      <c r="T90" s="233"/>
      <c r="U90" s="233"/>
      <c r="V90" s="233"/>
      <c r="W90" s="233"/>
      <c r="X90" s="233"/>
    </row>
    <row r="91" ht="15.75" customHeight="1">
      <c r="A91" s="204"/>
      <c r="B91" s="222"/>
      <c r="C91" s="223"/>
      <c r="D91" s="249"/>
      <c r="E91" s="3"/>
      <c r="F91" s="3"/>
      <c r="G91" s="3"/>
      <c r="H91" s="3"/>
      <c r="J91" s="226"/>
      <c r="K91" s="3"/>
      <c r="L91" s="3"/>
      <c r="O91" s="232"/>
      <c r="P91" s="233"/>
      <c r="Q91" s="233"/>
      <c r="R91" s="233"/>
      <c r="S91" s="233"/>
      <c r="T91" s="233"/>
      <c r="U91" s="233"/>
      <c r="V91" s="233"/>
      <c r="W91" s="233"/>
      <c r="X91" s="233"/>
    </row>
    <row r="92" ht="15.75" customHeight="1">
      <c r="A92" s="204"/>
      <c r="B92" s="222"/>
      <c r="C92" s="223"/>
      <c r="D92" s="249"/>
      <c r="E92" s="3"/>
      <c r="F92" s="3"/>
      <c r="G92" s="3"/>
      <c r="H92" s="3"/>
      <c r="J92" s="226"/>
      <c r="K92" s="3"/>
      <c r="L92" s="3"/>
      <c r="O92" s="227"/>
      <c r="Q92" s="94"/>
      <c r="R92" s="94"/>
      <c r="S92" s="94"/>
      <c r="T92" s="94"/>
    </row>
    <row r="93" ht="15.75" customHeight="1">
      <c r="A93" s="204"/>
      <c r="B93" s="222"/>
      <c r="C93" s="223"/>
      <c r="D93" s="230"/>
      <c r="E93" s="3"/>
      <c r="F93" s="3"/>
      <c r="G93" s="3"/>
      <c r="H93" s="3"/>
      <c r="J93" s="226"/>
      <c r="K93" s="3"/>
      <c r="L93" s="3"/>
      <c r="O93" s="227"/>
      <c r="Q93" s="94"/>
      <c r="R93" s="94"/>
      <c r="S93" s="94"/>
      <c r="T93" s="94"/>
    </row>
    <row r="94" ht="15.75" customHeight="1">
      <c r="A94" s="204"/>
      <c r="B94" s="222"/>
      <c r="C94" s="223"/>
      <c r="D94" s="230"/>
      <c r="E94" s="3"/>
      <c r="F94" s="3"/>
      <c r="G94" s="3"/>
      <c r="H94" s="3"/>
      <c r="J94" s="226"/>
      <c r="K94" s="3"/>
      <c r="L94" s="3"/>
      <c r="O94" s="227"/>
      <c r="Q94" s="94"/>
      <c r="R94" s="94"/>
      <c r="S94" s="94"/>
      <c r="T94" s="94"/>
    </row>
    <row r="95" ht="15.75" customHeight="1">
      <c r="A95" s="204"/>
      <c r="B95" s="222"/>
      <c r="C95" s="223"/>
      <c r="D95" s="230"/>
      <c r="E95" s="3"/>
      <c r="F95" s="3"/>
      <c r="G95" s="3"/>
      <c r="H95" s="3"/>
      <c r="J95" s="226"/>
      <c r="K95" s="3"/>
      <c r="L95" s="3"/>
      <c r="O95" s="227"/>
      <c r="Q95" s="94"/>
      <c r="R95" s="94"/>
      <c r="S95" s="94"/>
      <c r="T95" s="94"/>
    </row>
    <row r="96" ht="15.75" customHeight="1">
      <c r="A96" s="204"/>
      <c r="B96" s="222"/>
      <c r="C96" s="223"/>
      <c r="D96" s="231"/>
      <c r="E96" s="3"/>
      <c r="F96" s="3"/>
      <c r="G96" s="3"/>
      <c r="H96" s="3"/>
      <c r="J96" s="226"/>
      <c r="K96" s="3"/>
      <c r="L96" s="3"/>
      <c r="O96" s="227"/>
      <c r="Q96" s="94"/>
      <c r="R96" s="94"/>
      <c r="S96" s="94"/>
      <c r="T96" s="94"/>
    </row>
    <row r="97" ht="15.75" customHeight="1">
      <c r="A97" s="204"/>
      <c r="B97" s="222"/>
      <c r="C97" s="223"/>
      <c r="D97" s="231"/>
      <c r="E97" s="3"/>
      <c r="F97" s="3"/>
      <c r="G97" s="3"/>
      <c r="H97" s="3"/>
      <c r="J97" s="226"/>
      <c r="K97" s="3"/>
      <c r="L97" s="3"/>
      <c r="O97" s="227"/>
      <c r="Q97" s="94"/>
      <c r="R97" s="94"/>
      <c r="S97" s="94"/>
      <c r="T97" s="94"/>
    </row>
    <row r="98" ht="15.75" customHeight="1">
      <c r="A98" s="204"/>
      <c r="B98" s="222"/>
      <c r="C98" s="223"/>
      <c r="D98" s="231"/>
      <c r="E98" s="3"/>
      <c r="F98" s="3"/>
      <c r="G98" s="3"/>
      <c r="H98" s="3"/>
      <c r="J98" s="226"/>
      <c r="K98" s="3"/>
      <c r="L98" s="3"/>
      <c r="O98" s="227"/>
      <c r="Q98" s="94"/>
      <c r="R98" s="94"/>
      <c r="S98" s="94"/>
      <c r="T98" s="94"/>
    </row>
    <row r="99" ht="15.75" customHeight="1">
      <c r="A99" s="204"/>
      <c r="B99" s="222"/>
      <c r="C99" s="223"/>
      <c r="D99" s="231"/>
      <c r="E99" s="3"/>
      <c r="F99" s="3"/>
      <c r="G99" s="3"/>
      <c r="H99" s="3"/>
      <c r="J99" s="226"/>
      <c r="K99" s="3"/>
      <c r="L99" s="3"/>
      <c r="O99" s="227"/>
      <c r="Q99" s="94"/>
      <c r="R99" s="94"/>
      <c r="S99" s="94"/>
      <c r="T99" s="94"/>
    </row>
    <row r="100" ht="15.75" customHeight="1">
      <c r="A100" s="204"/>
      <c r="B100" s="222"/>
      <c r="C100" s="223"/>
      <c r="D100" s="231"/>
      <c r="E100" s="3"/>
      <c r="F100" s="3"/>
      <c r="G100" s="3"/>
      <c r="H100" s="3"/>
      <c r="J100" s="226"/>
      <c r="K100" s="3"/>
      <c r="L100" s="3"/>
      <c r="O100" s="227"/>
      <c r="Q100" s="94"/>
      <c r="R100" s="94"/>
      <c r="S100" s="94"/>
      <c r="T100" s="94"/>
    </row>
    <row r="101" ht="15.75" customHeight="1">
      <c r="A101" s="204"/>
      <c r="B101" s="222"/>
      <c r="C101" s="223"/>
      <c r="D101" s="231"/>
      <c r="E101" s="3"/>
      <c r="F101" s="3"/>
      <c r="G101" s="3"/>
      <c r="H101" s="3"/>
      <c r="J101" s="226"/>
      <c r="K101" s="3"/>
      <c r="L101" s="3"/>
      <c r="O101" s="227"/>
      <c r="Q101" s="94"/>
      <c r="R101" s="94"/>
      <c r="S101" s="94"/>
      <c r="T101" s="94"/>
    </row>
    <row r="102" ht="15.75" customHeight="1">
      <c r="A102" s="204"/>
      <c r="B102" s="222"/>
      <c r="C102" s="223"/>
      <c r="D102" s="231"/>
      <c r="E102" s="3"/>
      <c r="F102" s="3"/>
      <c r="G102" s="3"/>
      <c r="H102" s="3"/>
      <c r="J102" s="226"/>
      <c r="K102" s="3"/>
      <c r="L102" s="3"/>
      <c r="O102" s="227"/>
      <c r="Q102" s="94"/>
      <c r="R102" s="94"/>
      <c r="S102" s="94"/>
      <c r="T102" s="94"/>
    </row>
    <row r="103" ht="15.75" customHeight="1">
      <c r="A103" s="204"/>
      <c r="B103" s="222"/>
      <c r="C103" s="223"/>
      <c r="D103" s="231"/>
      <c r="E103" s="3"/>
      <c r="F103" s="3"/>
      <c r="G103" s="3"/>
      <c r="H103" s="3"/>
      <c r="J103" s="226"/>
      <c r="K103" s="3"/>
      <c r="L103" s="3"/>
      <c r="O103" s="227"/>
      <c r="Q103" s="94"/>
      <c r="R103" s="94"/>
      <c r="S103" s="94"/>
      <c r="T103" s="94"/>
    </row>
    <row r="104" ht="15.75" customHeight="1">
      <c r="A104" s="204"/>
      <c r="B104" s="222"/>
      <c r="C104" s="223"/>
      <c r="D104" s="231"/>
      <c r="E104" s="3"/>
      <c r="F104" s="3"/>
      <c r="G104" s="3"/>
      <c r="H104" s="3"/>
      <c r="J104" s="226"/>
      <c r="K104" s="3"/>
      <c r="L104" s="3"/>
      <c r="O104" s="227"/>
      <c r="Q104" s="94"/>
      <c r="R104" s="94"/>
      <c r="S104" s="94"/>
      <c r="T104" s="94"/>
    </row>
    <row r="105" ht="15.75" customHeight="1">
      <c r="A105" s="204"/>
      <c r="B105" s="222"/>
      <c r="C105" s="223"/>
      <c r="D105" s="231"/>
      <c r="E105" s="3"/>
      <c r="F105" s="3"/>
      <c r="G105" s="3"/>
      <c r="H105" s="3"/>
      <c r="J105" s="226"/>
      <c r="K105" s="3"/>
      <c r="L105" s="3"/>
      <c r="O105" s="227"/>
      <c r="Q105" s="94"/>
      <c r="R105" s="94"/>
      <c r="S105" s="94"/>
      <c r="T105" s="94"/>
    </row>
    <row r="106" ht="15.75" customHeight="1">
      <c r="A106" s="204"/>
      <c r="B106" s="222"/>
      <c r="C106" s="223"/>
      <c r="D106" s="231"/>
      <c r="E106" s="3"/>
      <c r="F106" s="3"/>
      <c r="G106" s="3"/>
      <c r="H106" s="3"/>
      <c r="J106" s="226"/>
      <c r="K106" s="3"/>
      <c r="L106" s="3"/>
      <c r="O106" s="227"/>
      <c r="Q106" s="94"/>
      <c r="R106" s="94"/>
      <c r="S106" s="94"/>
      <c r="T106" s="94"/>
    </row>
    <row r="107" ht="15.75" customHeight="1">
      <c r="A107" s="251"/>
      <c r="B107" s="222"/>
      <c r="C107" s="223"/>
      <c r="D107" s="231"/>
      <c r="E107" s="3"/>
      <c r="F107" s="3"/>
      <c r="G107" s="3"/>
      <c r="H107" s="3"/>
      <c r="J107" s="226"/>
      <c r="K107" s="3"/>
      <c r="L107" s="3"/>
      <c r="O107" s="227"/>
      <c r="Q107" s="94"/>
      <c r="R107" s="94"/>
      <c r="S107" s="94"/>
      <c r="T107" s="94"/>
    </row>
    <row r="108" ht="15.75" customHeight="1">
      <c r="A108" s="251"/>
      <c r="B108" s="222"/>
      <c r="C108" s="223"/>
      <c r="D108" s="231"/>
      <c r="E108" s="3"/>
      <c r="F108" s="3"/>
      <c r="G108" s="3"/>
      <c r="H108" s="3"/>
      <c r="J108" s="226"/>
      <c r="K108" s="3"/>
      <c r="L108" s="3"/>
      <c r="O108" s="227"/>
      <c r="Q108" s="94"/>
      <c r="R108" s="94"/>
      <c r="S108" s="94"/>
      <c r="T108" s="94"/>
    </row>
    <row r="109" ht="15.75" customHeight="1">
      <c r="A109" s="251"/>
      <c r="B109" s="222"/>
      <c r="C109" s="223"/>
      <c r="D109" s="231"/>
      <c r="E109" s="3"/>
      <c r="F109" s="3"/>
      <c r="G109" s="3"/>
      <c r="H109" s="3"/>
      <c r="J109" s="226"/>
      <c r="K109" s="3"/>
      <c r="L109" s="3"/>
      <c r="O109" s="227"/>
      <c r="Q109" s="94"/>
      <c r="R109" s="94"/>
      <c r="S109" s="94"/>
      <c r="T109" s="94"/>
    </row>
    <row r="110" ht="15.75" customHeight="1">
      <c r="A110" s="228"/>
      <c r="B110" s="222"/>
      <c r="C110" s="223"/>
      <c r="D110" s="231"/>
      <c r="E110" s="3"/>
      <c r="F110" s="3"/>
      <c r="G110" s="3"/>
      <c r="H110" s="3"/>
      <c r="J110" s="226"/>
      <c r="K110" s="3"/>
      <c r="L110" s="3"/>
      <c r="O110" s="227"/>
      <c r="Q110" s="94"/>
      <c r="R110" s="94"/>
      <c r="S110" s="94"/>
      <c r="T110" s="94"/>
    </row>
    <row r="111" ht="15.75" customHeight="1">
      <c r="A111" s="228"/>
      <c r="B111" s="222"/>
      <c r="C111" s="223"/>
      <c r="D111" s="231"/>
      <c r="E111" s="3"/>
      <c r="F111" s="3"/>
      <c r="G111" s="3"/>
      <c r="H111" s="3"/>
      <c r="J111" s="226"/>
      <c r="K111" s="3"/>
      <c r="L111" s="3"/>
      <c r="O111" s="227"/>
      <c r="Q111" s="94"/>
      <c r="R111" s="94"/>
      <c r="S111" s="94"/>
      <c r="T111" s="94"/>
    </row>
    <row r="112" ht="15.75" customHeight="1">
      <c r="A112" s="228"/>
      <c r="B112" s="222"/>
      <c r="C112" s="223"/>
      <c r="D112" s="231"/>
      <c r="E112" s="3"/>
      <c r="F112" s="3"/>
      <c r="G112" s="3"/>
      <c r="H112" s="3"/>
      <c r="J112" s="226"/>
      <c r="K112" s="3"/>
      <c r="L112" s="3"/>
      <c r="O112" s="227"/>
      <c r="Q112" s="94"/>
      <c r="R112" s="94"/>
      <c r="S112" s="94"/>
      <c r="T112" s="94"/>
    </row>
    <row r="113" ht="15.75" customHeight="1">
      <c r="A113" s="228"/>
      <c r="B113" s="222"/>
      <c r="C113" s="223"/>
      <c r="D113" s="231"/>
      <c r="E113" s="3"/>
      <c r="F113" s="3"/>
      <c r="G113" s="3"/>
      <c r="H113" s="3"/>
      <c r="J113" s="226"/>
      <c r="K113" s="3"/>
      <c r="L113" s="3"/>
      <c r="O113" s="227"/>
      <c r="Q113" s="94"/>
      <c r="R113" s="94"/>
      <c r="S113" s="94"/>
      <c r="T113" s="94"/>
    </row>
    <row r="114" ht="15.75" customHeight="1">
      <c r="A114" s="204"/>
      <c r="B114" s="222"/>
      <c r="C114" s="223"/>
      <c r="D114" s="231"/>
      <c r="E114" s="3"/>
      <c r="F114" s="3"/>
      <c r="G114" s="3"/>
      <c r="H114" s="3"/>
      <c r="J114" s="226"/>
      <c r="K114" s="3"/>
      <c r="L114" s="3"/>
      <c r="O114" s="227"/>
      <c r="Q114" s="94"/>
      <c r="R114" s="94"/>
      <c r="S114" s="94"/>
      <c r="T114" s="94"/>
    </row>
    <row r="115" ht="15.75" customHeight="1">
      <c r="A115" s="204"/>
      <c r="B115" s="222"/>
      <c r="C115" s="223"/>
      <c r="D115" s="231"/>
      <c r="E115" s="3"/>
      <c r="F115" s="3"/>
      <c r="G115" s="3"/>
      <c r="H115" s="3"/>
      <c r="J115" s="226"/>
      <c r="K115" s="3"/>
      <c r="L115" s="3"/>
      <c r="O115" s="227"/>
      <c r="Q115" s="94"/>
      <c r="R115" s="94"/>
      <c r="S115" s="94"/>
      <c r="T115" s="94"/>
      <c r="Y115" s="8"/>
    </row>
    <row r="116" ht="15.75" customHeight="1">
      <c r="A116" s="204"/>
      <c r="B116" s="222"/>
      <c r="C116" s="223"/>
      <c r="D116" s="231"/>
      <c r="E116" s="3"/>
      <c r="F116" s="3"/>
      <c r="G116" s="3"/>
      <c r="H116" s="3"/>
      <c r="J116" s="226"/>
      <c r="K116" s="3"/>
      <c r="L116" s="3"/>
      <c r="O116" s="227"/>
      <c r="Q116" s="94"/>
      <c r="R116" s="94"/>
      <c r="S116" s="94"/>
      <c r="T116" s="94"/>
    </row>
    <row r="117" ht="15.75" customHeight="1">
      <c r="A117" s="204"/>
      <c r="B117" s="222"/>
      <c r="C117" s="223"/>
      <c r="D117" s="231"/>
      <c r="E117" s="3"/>
      <c r="F117" s="3"/>
      <c r="G117" s="3"/>
      <c r="H117" s="3"/>
      <c r="J117" s="226"/>
      <c r="K117" s="3"/>
      <c r="L117" s="3"/>
      <c r="O117" s="227"/>
      <c r="Q117" s="94"/>
      <c r="R117" s="94"/>
      <c r="S117" s="94"/>
      <c r="T117" s="94"/>
    </row>
    <row r="118" ht="15.75" customHeight="1">
      <c r="A118" s="228"/>
      <c r="B118" s="222"/>
      <c r="C118" s="223"/>
      <c r="D118" s="231"/>
      <c r="E118" s="3"/>
      <c r="F118" s="3"/>
      <c r="G118" s="3"/>
      <c r="H118" s="3"/>
      <c r="J118" s="226"/>
      <c r="K118" s="3"/>
      <c r="L118" s="3"/>
      <c r="O118" s="227"/>
      <c r="Q118" s="94"/>
      <c r="R118" s="94"/>
      <c r="S118" s="94"/>
      <c r="T118" s="94"/>
    </row>
    <row r="119" ht="15.75" customHeight="1">
      <c r="A119" s="228"/>
      <c r="B119" s="222"/>
      <c r="C119" s="223"/>
      <c r="D119" s="231"/>
      <c r="E119" s="3"/>
      <c r="F119" s="3"/>
      <c r="G119" s="3"/>
      <c r="H119" s="3"/>
      <c r="J119" s="226"/>
      <c r="K119" s="3"/>
      <c r="L119" s="3"/>
      <c r="O119" s="227"/>
      <c r="Q119" s="94"/>
      <c r="R119" s="94"/>
      <c r="S119" s="94"/>
      <c r="T119" s="94"/>
    </row>
    <row r="120" ht="15.75" customHeight="1">
      <c r="A120" s="228"/>
      <c r="B120" s="222"/>
      <c r="C120" s="223"/>
      <c r="D120" s="231"/>
      <c r="E120" s="3"/>
      <c r="F120" s="3"/>
      <c r="G120" s="3"/>
      <c r="H120" s="3"/>
      <c r="J120" s="226"/>
      <c r="K120" s="3"/>
      <c r="L120" s="3"/>
      <c r="O120" s="227"/>
      <c r="Q120" s="94"/>
      <c r="R120" s="94"/>
      <c r="S120" s="94"/>
      <c r="T120" s="94"/>
    </row>
    <row r="121" ht="15.75" customHeight="1">
      <c r="A121" s="228"/>
      <c r="B121" s="222"/>
      <c r="C121" s="223"/>
      <c r="D121" s="231"/>
      <c r="E121" s="3"/>
      <c r="F121" s="3"/>
      <c r="G121" s="3"/>
      <c r="H121" s="3"/>
      <c r="J121" s="226"/>
      <c r="K121" s="3"/>
      <c r="L121" s="3"/>
      <c r="O121" s="227"/>
      <c r="Q121" s="94"/>
      <c r="R121" s="94"/>
      <c r="S121" s="94"/>
      <c r="T121" s="94"/>
    </row>
    <row r="122" ht="15.75" customHeight="1">
      <c r="A122" s="251"/>
      <c r="B122" s="222"/>
      <c r="C122" s="223"/>
      <c r="D122" s="231"/>
      <c r="E122" s="3"/>
      <c r="F122" s="3"/>
      <c r="G122" s="3"/>
      <c r="H122" s="3"/>
      <c r="J122" s="226"/>
      <c r="K122" s="3"/>
      <c r="L122" s="3"/>
      <c r="O122" s="227"/>
      <c r="Q122" s="94"/>
      <c r="R122" s="94"/>
      <c r="S122" s="94"/>
      <c r="T122" s="94"/>
    </row>
    <row r="123" ht="15.75" customHeight="1">
      <c r="A123" s="251"/>
      <c r="B123" s="222"/>
      <c r="C123" s="223"/>
      <c r="D123" s="231"/>
      <c r="E123" s="3"/>
      <c r="F123" s="3"/>
      <c r="G123" s="3"/>
      <c r="H123" s="3"/>
      <c r="J123" s="226"/>
      <c r="K123" s="3"/>
      <c r="L123" s="3"/>
      <c r="O123" s="227"/>
      <c r="Q123" s="94"/>
      <c r="R123" s="94"/>
      <c r="S123" s="94"/>
      <c r="T123" s="94"/>
    </row>
    <row r="124" ht="15.75" customHeight="1">
      <c r="A124" s="251"/>
      <c r="B124" s="222"/>
      <c r="C124" s="223"/>
      <c r="D124" s="231"/>
      <c r="E124" s="3"/>
      <c r="F124" s="3"/>
      <c r="G124" s="3"/>
      <c r="H124" s="3"/>
      <c r="J124" s="226"/>
      <c r="K124" s="3"/>
      <c r="L124" s="3"/>
      <c r="O124" s="227"/>
      <c r="Q124" s="94"/>
      <c r="R124" s="94"/>
      <c r="S124" s="94"/>
      <c r="T124" s="94"/>
    </row>
    <row r="125" ht="15.75" customHeight="1">
      <c r="A125" s="251"/>
      <c r="B125" s="222"/>
      <c r="C125" s="223"/>
      <c r="D125" s="231"/>
      <c r="E125" s="3"/>
      <c r="F125" s="3"/>
      <c r="G125" s="3"/>
      <c r="H125" s="3"/>
      <c r="J125" s="226"/>
      <c r="K125" s="3"/>
      <c r="L125" s="3"/>
      <c r="O125" s="227"/>
      <c r="Q125" s="94"/>
      <c r="R125" s="94"/>
      <c r="S125" s="94"/>
      <c r="T125" s="94"/>
    </row>
    <row r="126" ht="15.75" customHeight="1">
      <c r="A126" s="234"/>
      <c r="B126" s="222"/>
      <c r="C126" s="223"/>
      <c r="D126" s="231"/>
      <c r="E126" s="3"/>
      <c r="F126" s="3"/>
      <c r="G126" s="3"/>
      <c r="H126" s="3"/>
      <c r="J126" s="226"/>
      <c r="K126" s="3"/>
      <c r="L126" s="3"/>
      <c r="O126" s="227"/>
      <c r="Q126" s="94"/>
      <c r="R126" s="94"/>
      <c r="S126" s="94"/>
      <c r="T126" s="94"/>
    </row>
    <row r="127" ht="15.75" customHeight="1">
      <c r="A127" s="234"/>
      <c r="B127" s="222"/>
      <c r="C127" s="223"/>
      <c r="D127" s="231"/>
      <c r="E127" s="3"/>
      <c r="F127" s="3"/>
      <c r="G127" s="3"/>
      <c r="H127" s="3"/>
      <c r="J127" s="226"/>
      <c r="K127" s="3"/>
      <c r="L127" s="3"/>
      <c r="O127" s="227"/>
      <c r="Q127" s="94"/>
      <c r="R127" s="94"/>
      <c r="S127" s="94"/>
      <c r="T127" s="94"/>
    </row>
    <row r="128" ht="15.75" customHeight="1">
      <c r="A128" s="234"/>
      <c r="B128" s="222"/>
      <c r="C128" s="223"/>
      <c r="D128" s="231"/>
      <c r="E128" s="3"/>
      <c r="F128" s="3"/>
      <c r="G128" s="3"/>
      <c r="H128" s="3"/>
      <c r="J128" s="226"/>
      <c r="K128" s="3"/>
      <c r="L128" s="3"/>
      <c r="O128" s="227"/>
      <c r="Q128" s="94"/>
      <c r="R128" s="94"/>
      <c r="S128" s="94"/>
      <c r="T128" s="94"/>
    </row>
    <row r="129" ht="15.75" customHeight="1">
      <c r="A129" s="234"/>
      <c r="B129" s="222"/>
      <c r="C129" s="223"/>
      <c r="D129" s="231"/>
      <c r="E129" s="3"/>
      <c r="F129" s="3"/>
      <c r="G129" s="3"/>
      <c r="H129" s="3"/>
      <c r="J129" s="226"/>
      <c r="K129" s="3"/>
      <c r="L129" s="3"/>
      <c r="O129" s="227"/>
      <c r="Q129" s="94"/>
      <c r="R129" s="94"/>
      <c r="S129" s="94"/>
      <c r="T129" s="94"/>
    </row>
    <row r="130" ht="15.75" customHeight="1">
      <c r="A130" s="228"/>
      <c r="B130" s="222"/>
      <c r="C130" s="206"/>
      <c r="D130" s="231"/>
      <c r="E130" s="3"/>
      <c r="F130" s="3"/>
      <c r="G130" s="3"/>
      <c r="H130" s="3"/>
      <c r="J130" s="226"/>
      <c r="K130" s="3"/>
      <c r="L130" s="3"/>
      <c r="O130" s="227"/>
      <c r="Q130" s="94"/>
      <c r="R130" s="94"/>
      <c r="S130" s="94"/>
      <c r="T130" s="94"/>
    </row>
    <row r="131" ht="15.75" customHeight="1">
      <c r="A131" s="228"/>
      <c r="B131" s="222"/>
      <c r="C131" s="206"/>
      <c r="D131" s="231"/>
      <c r="E131" s="3"/>
      <c r="F131" s="3"/>
      <c r="G131" s="3"/>
      <c r="H131" s="3"/>
      <c r="J131" s="226"/>
      <c r="K131" s="3"/>
      <c r="L131" s="3"/>
      <c r="O131" s="227"/>
      <c r="Q131" s="94"/>
      <c r="R131" s="94"/>
      <c r="S131" s="94"/>
      <c r="T131" s="94"/>
    </row>
    <row r="132" ht="15.75" customHeight="1">
      <c r="A132" s="228"/>
      <c r="B132" s="222"/>
      <c r="C132" s="206"/>
      <c r="D132" s="231"/>
      <c r="E132" s="3"/>
      <c r="F132" s="3"/>
      <c r="G132" s="3"/>
      <c r="H132" s="3"/>
      <c r="J132" s="226"/>
      <c r="K132" s="3"/>
      <c r="L132" s="3"/>
      <c r="O132" s="227"/>
      <c r="Q132" s="94"/>
      <c r="R132" s="94"/>
      <c r="S132" s="94"/>
      <c r="T132" s="94"/>
    </row>
    <row r="133" ht="15.75" customHeight="1">
      <c r="A133" s="228"/>
      <c r="B133" s="222"/>
      <c r="C133" s="206"/>
      <c r="D133" s="231"/>
      <c r="E133" s="3"/>
      <c r="F133" s="3"/>
      <c r="G133" s="3"/>
      <c r="H133" s="3"/>
      <c r="J133" s="226"/>
      <c r="K133" s="3"/>
      <c r="L133" s="3"/>
      <c r="O133" s="227"/>
      <c r="Q133" s="94"/>
      <c r="R133" s="94"/>
      <c r="S133" s="94"/>
      <c r="T133" s="94"/>
    </row>
    <row r="134" ht="15.75" customHeight="1">
      <c r="A134" s="228"/>
      <c r="B134" s="222"/>
      <c r="C134" s="206"/>
      <c r="D134" s="231"/>
      <c r="E134" s="3"/>
      <c r="F134" s="3"/>
      <c r="G134" s="3"/>
      <c r="H134" s="3"/>
      <c r="J134" s="226"/>
      <c r="K134" s="3"/>
      <c r="L134" s="3"/>
      <c r="O134" s="227"/>
      <c r="Q134" s="94"/>
      <c r="R134" s="94"/>
      <c r="S134" s="94"/>
      <c r="T134" s="94"/>
    </row>
    <row r="135" ht="15.75" customHeight="1">
      <c r="A135" s="228"/>
      <c r="B135" s="222"/>
      <c r="C135" s="206"/>
      <c r="D135" s="231"/>
      <c r="E135" s="3"/>
      <c r="F135" s="3"/>
      <c r="G135" s="3"/>
      <c r="H135" s="3"/>
      <c r="J135" s="226"/>
      <c r="K135" s="3"/>
      <c r="L135" s="3"/>
      <c r="O135" s="227"/>
      <c r="Q135" s="94"/>
      <c r="R135" s="94"/>
      <c r="S135" s="94"/>
      <c r="T135" s="94"/>
    </row>
    <row r="136" ht="15.75" customHeight="1">
      <c r="A136" s="228"/>
      <c r="B136" s="222"/>
      <c r="C136" s="206"/>
      <c r="D136" s="231"/>
      <c r="E136" s="3"/>
      <c r="F136" s="3"/>
      <c r="G136" s="3"/>
      <c r="H136" s="3"/>
      <c r="J136" s="226"/>
      <c r="K136" s="3"/>
      <c r="L136" s="3"/>
      <c r="O136" s="227"/>
      <c r="Q136" s="94"/>
      <c r="R136" s="94"/>
      <c r="S136" s="94"/>
      <c r="T136" s="94"/>
    </row>
    <row r="137" ht="15.75" customHeight="1">
      <c r="A137" s="228"/>
      <c r="B137" s="222"/>
      <c r="C137" s="206"/>
      <c r="D137" s="231"/>
      <c r="E137" s="3"/>
      <c r="F137" s="3"/>
      <c r="G137" s="3"/>
      <c r="H137" s="3"/>
      <c r="J137" s="226"/>
      <c r="K137" s="3"/>
      <c r="L137" s="3"/>
      <c r="O137" s="227"/>
      <c r="Q137" s="94"/>
      <c r="R137" s="94"/>
      <c r="S137" s="94"/>
      <c r="T137" s="94"/>
    </row>
    <row r="138" ht="15.75" customHeight="1">
      <c r="A138" s="228"/>
      <c r="B138" s="222"/>
      <c r="C138" s="206"/>
      <c r="D138" s="231"/>
      <c r="E138" s="3"/>
      <c r="F138" s="3"/>
      <c r="G138" s="3"/>
      <c r="H138" s="3"/>
      <c r="J138" s="226"/>
      <c r="K138" s="3"/>
      <c r="L138" s="3"/>
      <c r="O138" s="227"/>
      <c r="Q138" s="94"/>
      <c r="R138" s="94"/>
      <c r="S138" s="94"/>
      <c r="T138" s="94"/>
    </row>
    <row r="139" ht="15.75" customHeight="1">
      <c r="A139" s="228"/>
      <c r="B139" s="222"/>
      <c r="C139" s="206"/>
      <c r="D139" s="231"/>
      <c r="E139" s="3"/>
      <c r="F139" s="3"/>
      <c r="G139" s="3"/>
      <c r="H139" s="3"/>
      <c r="J139" s="226"/>
      <c r="K139" s="3"/>
      <c r="L139" s="3"/>
      <c r="O139" s="227"/>
      <c r="Q139" s="94"/>
      <c r="R139" s="94"/>
      <c r="S139" s="94"/>
      <c r="T139" s="94"/>
    </row>
    <row r="140" ht="15.75" customHeight="1">
      <c r="A140" s="228"/>
      <c r="B140" s="222"/>
      <c r="C140" s="206"/>
      <c r="D140" s="231"/>
      <c r="E140" s="3"/>
      <c r="F140" s="3"/>
      <c r="G140" s="3"/>
      <c r="H140" s="3"/>
      <c r="J140" s="226"/>
      <c r="K140" s="3"/>
      <c r="L140" s="3"/>
      <c r="O140" s="227"/>
      <c r="Q140" s="94"/>
      <c r="R140" s="94"/>
      <c r="S140" s="94"/>
      <c r="T140" s="94"/>
    </row>
    <row r="141" ht="15.75" customHeight="1">
      <c r="A141" s="228"/>
      <c r="B141" s="222"/>
      <c r="C141" s="206"/>
      <c r="D141" s="231"/>
      <c r="E141" s="3"/>
      <c r="F141" s="3"/>
      <c r="G141" s="3"/>
      <c r="H141" s="3"/>
      <c r="J141" s="226"/>
      <c r="K141" s="3"/>
      <c r="L141" s="3"/>
      <c r="O141" s="227"/>
      <c r="Q141" s="94"/>
      <c r="R141" s="94"/>
      <c r="S141" s="94"/>
      <c r="T141" s="94"/>
    </row>
    <row r="142" ht="15.75" customHeight="1">
      <c r="A142" s="228"/>
      <c r="B142" s="222"/>
      <c r="C142" s="206"/>
      <c r="D142" s="231"/>
      <c r="E142" s="3"/>
      <c r="F142" s="3"/>
      <c r="G142" s="3"/>
      <c r="H142" s="3"/>
      <c r="J142" s="226"/>
      <c r="K142" s="3"/>
      <c r="L142" s="3"/>
      <c r="O142" s="227"/>
      <c r="Q142" s="94"/>
      <c r="R142" s="94"/>
      <c r="S142" s="94"/>
      <c r="T142" s="94"/>
    </row>
    <row r="143" ht="15.75" customHeight="1">
      <c r="A143" s="228"/>
      <c r="B143" s="222"/>
      <c r="C143" s="206"/>
      <c r="D143" s="231"/>
      <c r="E143" s="3"/>
      <c r="F143" s="3"/>
      <c r="G143" s="3"/>
      <c r="H143" s="3"/>
      <c r="J143" s="226"/>
      <c r="K143" s="3"/>
      <c r="L143" s="3"/>
      <c r="O143" s="227"/>
      <c r="Q143" s="94"/>
      <c r="R143" s="94"/>
      <c r="S143" s="94"/>
      <c r="T143" s="94"/>
    </row>
    <row r="144" ht="15.75" customHeight="1">
      <c r="A144" s="228"/>
      <c r="B144" s="222"/>
      <c r="C144" s="206"/>
      <c r="D144" s="231"/>
      <c r="E144" s="3"/>
      <c r="F144" s="3"/>
      <c r="G144" s="3"/>
      <c r="H144" s="3"/>
      <c r="J144" s="226"/>
      <c r="K144" s="3"/>
      <c r="L144" s="3"/>
      <c r="O144" s="227"/>
      <c r="Q144" s="94"/>
      <c r="R144" s="94"/>
      <c r="S144" s="94"/>
      <c r="T144" s="94"/>
    </row>
    <row r="145" ht="15.75" customHeight="1">
      <c r="A145" s="228"/>
      <c r="B145" s="222"/>
      <c r="C145" s="206"/>
      <c r="D145" s="207"/>
      <c r="E145" s="3"/>
      <c r="F145" s="3"/>
      <c r="G145" s="3"/>
      <c r="H145" s="3"/>
      <c r="J145" s="226"/>
      <c r="K145" s="3"/>
      <c r="L145" s="3"/>
      <c r="O145" s="227"/>
      <c r="Q145" s="94"/>
      <c r="R145" s="94"/>
      <c r="S145" s="94"/>
      <c r="T145" s="94"/>
    </row>
    <row r="146" ht="15.75" customHeight="1">
      <c r="A146" s="228"/>
      <c r="B146" s="222"/>
      <c r="C146" s="206"/>
      <c r="D146" s="207"/>
      <c r="E146" s="3"/>
      <c r="F146" s="3"/>
      <c r="G146" s="3"/>
      <c r="H146" s="3"/>
      <c r="J146" s="226"/>
      <c r="K146" s="3"/>
      <c r="L146" s="3"/>
      <c r="O146" s="227"/>
      <c r="Q146" s="94"/>
      <c r="R146" s="94"/>
      <c r="S146" s="94"/>
      <c r="T146" s="94"/>
    </row>
    <row r="147" ht="15.75" customHeight="1">
      <c r="A147" s="228"/>
      <c r="B147" s="222"/>
      <c r="C147" s="206"/>
      <c r="D147" s="207"/>
      <c r="E147" s="3"/>
      <c r="F147" s="3"/>
      <c r="G147" s="3"/>
      <c r="H147" s="3"/>
      <c r="J147" s="226"/>
      <c r="K147" s="3"/>
      <c r="L147" s="3"/>
      <c r="O147" s="227"/>
      <c r="Q147" s="94"/>
      <c r="R147" s="94"/>
      <c r="S147" s="94"/>
      <c r="T147" s="94"/>
    </row>
    <row r="148" ht="15.75" customHeight="1">
      <c r="A148" s="228"/>
      <c r="B148" s="222"/>
      <c r="C148" s="206"/>
      <c r="D148" s="207"/>
      <c r="E148" s="3"/>
      <c r="F148" s="3"/>
      <c r="G148" s="3"/>
      <c r="H148" s="3"/>
      <c r="J148" s="226"/>
      <c r="K148" s="3"/>
      <c r="L148" s="3"/>
      <c r="O148" s="227"/>
      <c r="Q148" s="94"/>
      <c r="R148" s="94"/>
      <c r="S148" s="94"/>
      <c r="T148" s="94"/>
    </row>
    <row r="149" ht="15.75" customHeight="1">
      <c r="A149" s="228"/>
      <c r="B149" s="222"/>
      <c r="C149" s="206"/>
      <c r="D149" s="207"/>
      <c r="E149" s="3"/>
      <c r="F149" s="3"/>
      <c r="G149" s="3"/>
      <c r="H149" s="3"/>
      <c r="J149" s="226"/>
      <c r="K149" s="3"/>
      <c r="L149" s="3"/>
      <c r="O149" s="227"/>
      <c r="Q149" s="94"/>
      <c r="R149" s="94"/>
      <c r="S149" s="94"/>
      <c r="T149" s="94"/>
    </row>
    <row r="150" ht="15.75" customHeight="1">
      <c r="A150" s="228"/>
      <c r="B150" s="222"/>
      <c r="C150" s="206"/>
      <c r="D150" s="207"/>
      <c r="E150" s="3"/>
      <c r="F150" s="3"/>
      <c r="G150" s="3"/>
      <c r="H150" s="3"/>
      <c r="J150" s="226"/>
      <c r="K150" s="3"/>
      <c r="L150" s="3"/>
      <c r="O150" s="227"/>
      <c r="Q150" s="94"/>
      <c r="R150" s="94"/>
      <c r="S150" s="94"/>
      <c r="T150" s="94"/>
    </row>
    <row r="151" ht="15.75" customHeight="1">
      <c r="A151" s="228"/>
      <c r="B151" s="222"/>
      <c r="C151" s="206"/>
      <c r="D151" s="207"/>
      <c r="E151" s="3"/>
      <c r="F151" s="3"/>
      <c r="G151" s="3"/>
      <c r="H151" s="3"/>
      <c r="J151" s="226"/>
      <c r="K151" s="3"/>
      <c r="L151" s="3"/>
      <c r="O151" s="227"/>
      <c r="Q151" s="94"/>
      <c r="R151" s="94"/>
      <c r="S151" s="94"/>
      <c r="T151" s="94"/>
    </row>
    <row r="152" ht="15.75" customHeight="1">
      <c r="A152" s="228"/>
      <c r="B152" s="222"/>
      <c r="C152" s="206"/>
      <c r="D152" s="207"/>
      <c r="E152" s="3"/>
      <c r="F152" s="3"/>
      <c r="G152" s="3"/>
      <c r="H152" s="3"/>
      <c r="J152" s="226"/>
      <c r="K152" s="3"/>
      <c r="L152" s="3"/>
      <c r="O152" s="227"/>
      <c r="Q152" s="94"/>
      <c r="R152" s="94"/>
      <c r="S152" s="94"/>
      <c r="T152" s="94"/>
    </row>
    <row r="153" ht="15.75" customHeight="1">
      <c r="A153" s="228"/>
      <c r="B153" s="222"/>
      <c r="C153" s="206"/>
      <c r="D153" s="207"/>
      <c r="E153" s="3"/>
      <c r="F153" s="3"/>
      <c r="G153" s="3"/>
      <c r="H153" s="3"/>
      <c r="J153" s="226"/>
      <c r="K153" s="3"/>
      <c r="L153" s="3"/>
      <c r="O153" s="227"/>
      <c r="Q153" s="94"/>
      <c r="R153" s="94"/>
      <c r="S153" s="94"/>
      <c r="T153" s="94"/>
    </row>
    <row r="154" ht="15.75" customHeight="1">
      <c r="A154" s="228"/>
      <c r="B154" s="222"/>
      <c r="C154" s="206"/>
      <c r="D154" s="207"/>
      <c r="E154" s="3"/>
      <c r="F154" s="3"/>
      <c r="G154" s="3"/>
      <c r="H154" s="3"/>
      <c r="J154" s="226"/>
      <c r="K154" s="3"/>
      <c r="L154" s="3"/>
      <c r="O154" s="227"/>
      <c r="Q154" s="94"/>
      <c r="R154" s="94"/>
      <c r="S154" s="94"/>
      <c r="T154" s="94"/>
    </row>
    <row r="155" ht="15.75" customHeight="1">
      <c r="A155" s="228"/>
      <c r="B155" s="222"/>
      <c r="C155" s="206"/>
      <c r="D155" s="207"/>
      <c r="E155" s="3"/>
      <c r="F155" s="3"/>
      <c r="G155" s="3"/>
      <c r="H155" s="3"/>
      <c r="J155" s="226"/>
      <c r="K155" s="3"/>
      <c r="L155" s="3"/>
      <c r="O155" s="227"/>
      <c r="Q155" s="94"/>
      <c r="R155" s="94"/>
      <c r="S155" s="94"/>
      <c r="T155" s="94"/>
    </row>
    <row r="156" ht="15.75" customHeight="1">
      <c r="A156" s="228"/>
      <c r="B156" s="222"/>
      <c r="C156" s="206"/>
      <c r="D156" s="207"/>
      <c r="E156" s="3"/>
      <c r="F156" s="3"/>
      <c r="G156" s="3"/>
      <c r="H156" s="3"/>
      <c r="J156" s="226"/>
      <c r="K156" s="3"/>
      <c r="L156" s="3"/>
      <c r="O156" s="227"/>
      <c r="Q156" s="94"/>
      <c r="R156" s="94"/>
      <c r="S156" s="94"/>
      <c r="T156" s="94"/>
    </row>
    <row r="157" ht="15.75" customHeight="1">
      <c r="A157" s="228"/>
      <c r="B157" s="222"/>
      <c r="C157" s="206"/>
      <c r="D157" s="207"/>
      <c r="E157" s="3"/>
      <c r="F157" s="3"/>
      <c r="G157" s="3"/>
      <c r="H157" s="3"/>
      <c r="J157" s="226"/>
      <c r="K157" s="3"/>
      <c r="L157" s="3"/>
      <c r="O157" s="227"/>
      <c r="Q157" s="94"/>
      <c r="R157" s="94"/>
      <c r="S157" s="94"/>
      <c r="T157" s="94"/>
    </row>
    <row r="158" ht="15.75" customHeight="1">
      <c r="A158" s="228"/>
      <c r="B158" s="222"/>
      <c r="C158" s="206"/>
      <c r="D158" s="207"/>
      <c r="E158" s="3"/>
      <c r="F158" s="3"/>
      <c r="G158" s="3"/>
      <c r="H158" s="3"/>
      <c r="J158" s="226"/>
      <c r="K158" s="3"/>
      <c r="L158" s="3"/>
      <c r="O158" s="227"/>
      <c r="Q158" s="94"/>
      <c r="R158" s="94"/>
      <c r="S158" s="94"/>
      <c r="T158" s="94"/>
    </row>
    <row r="159" ht="15.75" customHeight="1">
      <c r="A159" s="228"/>
      <c r="B159" s="222"/>
      <c r="C159" s="206"/>
      <c r="D159" s="207"/>
      <c r="E159" s="3"/>
      <c r="F159" s="3"/>
      <c r="G159" s="3"/>
      <c r="H159" s="3"/>
      <c r="J159" s="226"/>
      <c r="K159" s="3"/>
      <c r="L159" s="3"/>
      <c r="O159" s="227"/>
      <c r="Q159" s="94"/>
      <c r="R159" s="94"/>
      <c r="S159" s="94"/>
      <c r="T159" s="94"/>
    </row>
    <row r="160" ht="15.75" customHeight="1">
      <c r="A160" s="228"/>
      <c r="B160" s="222"/>
      <c r="C160" s="206"/>
      <c r="D160" s="207"/>
      <c r="E160" s="3"/>
      <c r="F160" s="3"/>
      <c r="G160" s="3"/>
      <c r="H160" s="3"/>
      <c r="J160" s="226"/>
      <c r="K160" s="3"/>
      <c r="L160" s="3"/>
      <c r="O160" s="227"/>
      <c r="Q160" s="94"/>
      <c r="R160" s="94"/>
      <c r="S160" s="94"/>
      <c r="T160" s="94"/>
    </row>
    <row r="161" ht="15.75" customHeight="1">
      <c r="A161" s="228"/>
      <c r="B161" s="222"/>
      <c r="C161" s="206"/>
      <c r="D161" s="207"/>
      <c r="E161" s="3"/>
      <c r="F161" s="3"/>
      <c r="G161" s="3"/>
      <c r="H161" s="3"/>
      <c r="J161" s="226"/>
      <c r="K161" s="3"/>
      <c r="L161" s="3"/>
      <c r="O161" s="227"/>
      <c r="Q161" s="94"/>
      <c r="R161" s="94"/>
      <c r="S161" s="94"/>
      <c r="T161" s="94"/>
    </row>
    <row r="162" ht="15.75" customHeight="1">
      <c r="A162" s="228"/>
      <c r="B162" s="222"/>
      <c r="C162" s="206"/>
      <c r="D162" s="207"/>
      <c r="E162" s="3"/>
      <c r="F162" s="3"/>
      <c r="G162" s="3"/>
      <c r="H162" s="3"/>
      <c r="J162" s="226"/>
      <c r="K162" s="3"/>
      <c r="L162" s="3"/>
      <c r="O162" s="227"/>
      <c r="Q162" s="94"/>
      <c r="R162" s="94"/>
      <c r="S162" s="94"/>
      <c r="T162" s="94"/>
    </row>
    <row r="163" ht="15.75" customHeight="1">
      <c r="A163" s="228"/>
      <c r="B163" s="222"/>
      <c r="C163" s="206"/>
      <c r="D163" s="207"/>
      <c r="E163" s="3"/>
      <c r="F163" s="3"/>
      <c r="G163" s="3"/>
      <c r="H163" s="3"/>
      <c r="J163" s="226"/>
      <c r="K163" s="3"/>
      <c r="L163" s="3"/>
      <c r="O163" s="227"/>
      <c r="Q163" s="94"/>
      <c r="R163" s="94"/>
      <c r="S163" s="94"/>
      <c r="T163" s="94"/>
    </row>
    <row r="164" ht="15.75" customHeight="1">
      <c r="A164" s="228"/>
      <c r="B164" s="222"/>
      <c r="C164" s="206"/>
      <c r="D164" s="207"/>
      <c r="E164" s="3"/>
      <c r="F164" s="3"/>
      <c r="G164" s="3"/>
      <c r="H164" s="3"/>
      <c r="J164" s="226"/>
      <c r="K164" s="3"/>
      <c r="L164" s="3"/>
      <c r="O164" s="227"/>
      <c r="Q164" s="94"/>
      <c r="R164" s="94"/>
      <c r="S164" s="94"/>
      <c r="T164" s="94"/>
    </row>
    <row r="165" ht="15.75" customHeight="1">
      <c r="A165" s="228"/>
      <c r="B165" s="222"/>
      <c r="C165" s="206"/>
      <c r="D165" s="207"/>
      <c r="E165" s="3"/>
      <c r="F165" s="3"/>
      <c r="G165" s="3"/>
      <c r="H165" s="3"/>
      <c r="J165" s="226"/>
      <c r="K165" s="3"/>
      <c r="L165" s="3"/>
      <c r="O165" s="227"/>
      <c r="Q165" s="94"/>
      <c r="R165" s="94"/>
      <c r="S165" s="94"/>
      <c r="T165" s="94"/>
    </row>
    <row r="166" ht="15.75" customHeight="1">
      <c r="A166" s="228"/>
      <c r="B166" s="222"/>
      <c r="C166" s="206"/>
      <c r="D166" s="207"/>
      <c r="E166" s="3"/>
      <c r="F166" s="3"/>
      <c r="G166" s="3"/>
      <c r="H166" s="3"/>
      <c r="J166" s="226"/>
      <c r="K166" s="3"/>
      <c r="L166" s="3"/>
      <c r="O166" s="227"/>
      <c r="Q166" s="94"/>
      <c r="R166" s="94"/>
      <c r="S166" s="94"/>
      <c r="T166" s="94"/>
    </row>
    <row r="167" ht="15.75" customHeight="1">
      <c r="A167" s="228"/>
      <c r="B167" s="222"/>
      <c r="C167" s="206"/>
      <c r="D167" s="207"/>
      <c r="E167" s="3"/>
      <c r="F167" s="3"/>
      <c r="G167" s="3"/>
      <c r="H167" s="3"/>
      <c r="J167" s="226"/>
      <c r="K167" s="3"/>
      <c r="L167" s="3"/>
      <c r="O167" s="227"/>
      <c r="Q167" s="94"/>
      <c r="R167" s="94"/>
      <c r="S167" s="94"/>
      <c r="T167" s="94"/>
    </row>
    <row r="168" ht="15.75" customHeight="1">
      <c r="A168" s="228"/>
      <c r="B168" s="222"/>
      <c r="C168" s="206"/>
      <c r="D168" s="207"/>
      <c r="E168" s="3"/>
      <c r="F168" s="3"/>
      <c r="G168" s="3"/>
      <c r="H168" s="3"/>
      <c r="J168" s="226"/>
      <c r="K168" s="3"/>
      <c r="L168" s="3"/>
      <c r="O168" s="227"/>
      <c r="Q168" s="94"/>
      <c r="R168" s="94"/>
      <c r="S168" s="94"/>
      <c r="T168" s="94"/>
    </row>
    <row r="169" ht="15.75" customHeight="1">
      <c r="A169" s="228"/>
      <c r="B169" s="222"/>
      <c r="C169" s="206"/>
      <c r="D169" s="207"/>
      <c r="E169" s="3"/>
      <c r="F169" s="3"/>
      <c r="G169" s="3"/>
      <c r="H169" s="3"/>
      <c r="J169" s="226"/>
      <c r="K169" s="3"/>
      <c r="L169" s="3"/>
      <c r="O169" s="227"/>
      <c r="Q169" s="94"/>
      <c r="R169" s="94"/>
      <c r="S169" s="94"/>
      <c r="T169" s="94"/>
    </row>
    <row r="170" ht="15.75" customHeight="1">
      <c r="A170" s="228"/>
      <c r="B170" s="222"/>
      <c r="C170" s="206"/>
      <c r="D170" s="207"/>
      <c r="E170" s="3"/>
      <c r="F170" s="3"/>
      <c r="G170" s="3"/>
      <c r="H170" s="3"/>
      <c r="J170" s="226"/>
      <c r="K170" s="3"/>
      <c r="L170" s="3"/>
      <c r="O170" s="227"/>
      <c r="Q170" s="94"/>
      <c r="R170" s="94"/>
      <c r="S170" s="94"/>
      <c r="T170" s="94"/>
    </row>
    <row r="171" ht="15.75" customHeight="1">
      <c r="A171" s="228"/>
      <c r="B171" s="222"/>
      <c r="C171" s="206"/>
      <c r="D171" s="207"/>
      <c r="E171" s="3"/>
      <c r="F171" s="3"/>
      <c r="G171" s="3"/>
      <c r="H171" s="3"/>
      <c r="J171" s="226"/>
      <c r="K171" s="3"/>
      <c r="L171" s="3"/>
      <c r="O171" s="227"/>
      <c r="Q171" s="94"/>
      <c r="R171" s="94"/>
      <c r="S171" s="94"/>
      <c r="T171" s="94"/>
    </row>
    <row r="172" ht="15.75" customHeight="1">
      <c r="A172" s="228"/>
      <c r="B172" s="222"/>
      <c r="C172" s="206"/>
      <c r="D172" s="207"/>
      <c r="E172" s="3"/>
      <c r="F172" s="3"/>
      <c r="G172" s="3"/>
      <c r="H172" s="3"/>
      <c r="J172" s="226"/>
      <c r="K172" s="3"/>
      <c r="L172" s="3"/>
      <c r="O172" s="227"/>
      <c r="Q172" s="94"/>
      <c r="R172" s="94"/>
      <c r="S172" s="94"/>
      <c r="T172" s="94"/>
    </row>
    <row r="173" ht="15.75" customHeight="1">
      <c r="A173" s="228"/>
      <c r="B173" s="222"/>
      <c r="C173" s="206"/>
      <c r="D173" s="207"/>
      <c r="E173" s="3"/>
      <c r="F173" s="3"/>
      <c r="G173" s="3"/>
      <c r="H173" s="3"/>
      <c r="J173" s="226"/>
      <c r="K173" s="3"/>
      <c r="L173" s="3"/>
      <c r="O173" s="227"/>
      <c r="Q173" s="94"/>
      <c r="R173" s="94"/>
      <c r="S173" s="94"/>
      <c r="T173" s="94"/>
    </row>
    <row r="174" ht="15.75" customHeight="1">
      <c r="A174" s="228"/>
      <c r="B174" s="222"/>
      <c r="C174" s="206"/>
      <c r="D174" s="207"/>
      <c r="E174" s="3"/>
      <c r="F174" s="3"/>
      <c r="G174" s="3"/>
      <c r="H174" s="3"/>
      <c r="J174" s="226"/>
      <c r="K174" s="3"/>
      <c r="L174" s="3"/>
      <c r="O174" s="227"/>
      <c r="Q174" s="94"/>
      <c r="R174" s="94"/>
      <c r="S174" s="94"/>
      <c r="T174" s="94"/>
    </row>
    <row r="175" ht="15.75" customHeight="1">
      <c r="A175" s="228"/>
      <c r="B175" s="222"/>
      <c r="C175" s="206"/>
      <c r="D175" s="207"/>
      <c r="E175" s="3"/>
      <c r="F175" s="3"/>
      <c r="G175" s="3"/>
      <c r="H175" s="3"/>
      <c r="J175" s="226"/>
      <c r="K175" s="3"/>
      <c r="L175" s="3"/>
      <c r="O175" s="227"/>
      <c r="Q175" s="94"/>
      <c r="R175" s="94"/>
      <c r="S175" s="94"/>
      <c r="T175" s="94"/>
    </row>
    <row r="176" ht="15.75" customHeight="1">
      <c r="A176" s="228"/>
      <c r="B176" s="222"/>
      <c r="C176" s="206"/>
      <c r="D176" s="207"/>
      <c r="E176" s="3"/>
      <c r="F176" s="3"/>
      <c r="G176" s="3"/>
      <c r="H176" s="3"/>
      <c r="J176" s="226"/>
      <c r="K176" s="3"/>
      <c r="L176" s="3"/>
      <c r="O176" s="227"/>
      <c r="Q176" s="94"/>
      <c r="R176" s="94"/>
      <c r="S176" s="94"/>
      <c r="T176" s="94"/>
    </row>
    <row r="177" ht="15.75" customHeight="1">
      <c r="A177" s="228"/>
      <c r="B177" s="222"/>
      <c r="C177" s="206"/>
      <c r="D177" s="207"/>
      <c r="E177" s="3"/>
      <c r="F177" s="3"/>
      <c r="G177" s="3"/>
      <c r="H177" s="3"/>
      <c r="J177" s="226"/>
      <c r="K177" s="3"/>
      <c r="L177" s="3"/>
      <c r="O177" s="227"/>
      <c r="Q177" s="94"/>
      <c r="R177" s="94"/>
      <c r="S177" s="94"/>
      <c r="T177" s="94"/>
    </row>
    <row r="178" ht="15.75" customHeight="1">
      <c r="A178" s="228"/>
      <c r="B178" s="222"/>
      <c r="C178" s="206"/>
      <c r="D178" s="207"/>
      <c r="E178" s="3"/>
      <c r="F178" s="3"/>
      <c r="G178" s="3"/>
      <c r="H178" s="3"/>
      <c r="J178" s="226"/>
      <c r="K178" s="3"/>
      <c r="L178" s="3"/>
      <c r="O178" s="227"/>
      <c r="Q178" s="94"/>
      <c r="R178" s="94"/>
      <c r="S178" s="94"/>
      <c r="T178" s="94"/>
    </row>
    <row r="179" ht="15.75" customHeight="1">
      <c r="A179" s="228"/>
      <c r="B179" s="222"/>
      <c r="C179" s="206"/>
      <c r="D179" s="207"/>
      <c r="E179" s="3"/>
      <c r="F179" s="3"/>
      <c r="G179" s="3"/>
      <c r="H179" s="3"/>
      <c r="J179" s="226"/>
      <c r="K179" s="3"/>
      <c r="L179" s="3"/>
      <c r="O179" s="227"/>
      <c r="Q179" s="94"/>
      <c r="R179" s="94"/>
      <c r="S179" s="94"/>
      <c r="T179" s="94"/>
    </row>
    <row r="180" ht="15.75" customHeight="1">
      <c r="A180" s="228"/>
      <c r="B180" s="222"/>
      <c r="C180" s="206"/>
      <c r="D180" s="207"/>
      <c r="E180" s="3"/>
      <c r="F180" s="3"/>
      <c r="G180" s="3"/>
      <c r="H180" s="3"/>
      <c r="J180" s="226"/>
      <c r="K180" s="3"/>
      <c r="L180" s="3"/>
      <c r="O180" s="227"/>
      <c r="Q180" s="94"/>
      <c r="R180" s="94"/>
      <c r="S180" s="94"/>
      <c r="T180" s="94"/>
    </row>
    <row r="181" ht="15.75" customHeight="1">
      <c r="A181" s="228"/>
      <c r="B181" s="222"/>
      <c r="C181" s="206"/>
      <c r="D181" s="207"/>
      <c r="E181" s="3"/>
      <c r="F181" s="3"/>
      <c r="G181" s="3"/>
      <c r="H181" s="3"/>
      <c r="J181" s="226"/>
      <c r="K181" s="3"/>
      <c r="L181" s="3"/>
      <c r="O181" s="227"/>
      <c r="Q181" s="94"/>
      <c r="R181" s="94"/>
      <c r="S181" s="94"/>
      <c r="T181" s="94"/>
    </row>
    <row r="182" ht="15.75" customHeight="1">
      <c r="A182" s="228"/>
      <c r="B182" s="222"/>
      <c r="C182" s="206"/>
      <c r="D182" s="207"/>
      <c r="E182" s="3"/>
      <c r="F182" s="3"/>
      <c r="G182" s="3"/>
      <c r="H182" s="3"/>
      <c r="J182" s="226"/>
      <c r="K182" s="3"/>
      <c r="L182" s="3"/>
      <c r="O182" s="227"/>
      <c r="Q182" s="94"/>
      <c r="R182" s="94"/>
      <c r="S182" s="94"/>
      <c r="T182" s="94"/>
    </row>
    <row r="183" ht="15.75" customHeight="1">
      <c r="A183" s="228"/>
      <c r="B183" s="222"/>
      <c r="C183" s="206"/>
      <c r="D183" s="207"/>
      <c r="E183" s="3"/>
      <c r="F183" s="3"/>
      <c r="G183" s="3"/>
      <c r="H183" s="3"/>
      <c r="J183" s="226"/>
      <c r="K183" s="3"/>
      <c r="L183" s="3"/>
      <c r="O183" s="227"/>
      <c r="Q183" s="94"/>
      <c r="R183" s="94"/>
      <c r="S183" s="94"/>
      <c r="T183" s="94"/>
    </row>
    <row r="184" ht="15.75" customHeight="1">
      <c r="A184" s="228"/>
      <c r="B184" s="222"/>
      <c r="C184" s="206"/>
      <c r="D184" s="207"/>
      <c r="E184" s="3"/>
      <c r="F184" s="3"/>
      <c r="G184" s="3"/>
      <c r="H184" s="3"/>
      <c r="J184" s="226"/>
      <c r="K184" s="3"/>
      <c r="L184" s="3"/>
      <c r="O184" s="227"/>
      <c r="Q184" s="94"/>
      <c r="R184" s="94"/>
      <c r="S184" s="94"/>
      <c r="T184" s="94"/>
    </row>
    <row r="185" ht="15.75" customHeight="1">
      <c r="A185" s="228"/>
      <c r="B185" s="222"/>
      <c r="C185" s="206"/>
      <c r="D185" s="207"/>
      <c r="E185" s="3"/>
      <c r="F185" s="3"/>
      <c r="G185" s="3"/>
      <c r="H185" s="3"/>
      <c r="J185" s="226"/>
      <c r="K185" s="3"/>
      <c r="L185" s="3"/>
      <c r="O185" s="227"/>
      <c r="Q185" s="94"/>
      <c r="R185" s="94"/>
      <c r="S185" s="94"/>
      <c r="T185" s="94"/>
    </row>
    <row r="186" ht="15.75" customHeight="1">
      <c r="A186" s="228"/>
      <c r="B186" s="222"/>
      <c r="C186" s="206"/>
      <c r="D186" s="207"/>
      <c r="E186" s="3"/>
      <c r="F186" s="3"/>
      <c r="G186" s="3"/>
      <c r="H186" s="3"/>
      <c r="J186" s="226"/>
      <c r="K186" s="3"/>
      <c r="L186" s="3"/>
      <c r="O186" s="227"/>
      <c r="Q186" s="94"/>
      <c r="R186" s="94"/>
      <c r="S186" s="94"/>
      <c r="T186" s="94"/>
    </row>
    <row r="187" ht="15.75" customHeight="1">
      <c r="A187" s="228"/>
      <c r="B187" s="222"/>
      <c r="C187" s="206"/>
      <c r="D187" s="207"/>
      <c r="E187" s="3"/>
      <c r="F187" s="3"/>
      <c r="G187" s="3"/>
      <c r="H187" s="3"/>
      <c r="J187" s="226"/>
      <c r="K187" s="3"/>
      <c r="L187" s="3"/>
      <c r="O187" s="227"/>
      <c r="Q187" s="94"/>
      <c r="R187" s="94"/>
      <c r="S187" s="94"/>
      <c r="T187" s="94"/>
    </row>
    <row r="188" ht="15.75" customHeight="1">
      <c r="A188" s="228"/>
      <c r="B188" s="222"/>
      <c r="C188" s="206"/>
      <c r="D188" s="207"/>
      <c r="E188" s="3"/>
      <c r="F188" s="3"/>
      <c r="G188" s="3"/>
      <c r="H188" s="3"/>
      <c r="J188" s="226"/>
      <c r="K188" s="3"/>
      <c r="L188" s="3"/>
      <c r="O188" s="227"/>
      <c r="Q188" s="94"/>
      <c r="R188" s="94"/>
      <c r="S188" s="94"/>
      <c r="T188" s="94"/>
    </row>
    <row r="189" ht="15.75" customHeight="1">
      <c r="A189" s="228"/>
      <c r="B189" s="222"/>
      <c r="C189" s="206"/>
      <c r="D189" s="207"/>
      <c r="E189" s="3"/>
      <c r="F189" s="3"/>
      <c r="G189" s="3"/>
      <c r="H189" s="3"/>
      <c r="J189" s="226"/>
      <c r="K189" s="3"/>
      <c r="L189" s="3"/>
      <c r="O189" s="227"/>
      <c r="Q189" s="94"/>
      <c r="R189" s="94"/>
      <c r="S189" s="94"/>
      <c r="T189" s="94"/>
    </row>
    <row r="190" ht="15.75" customHeight="1">
      <c r="A190" s="228"/>
      <c r="B190" s="222"/>
      <c r="C190" s="206"/>
      <c r="D190" s="207"/>
      <c r="E190" s="3"/>
      <c r="F190" s="3"/>
      <c r="G190" s="3"/>
      <c r="H190" s="3"/>
      <c r="J190" s="226"/>
      <c r="K190" s="3"/>
      <c r="L190" s="3"/>
      <c r="O190" s="227"/>
      <c r="Q190" s="94"/>
      <c r="R190" s="94"/>
      <c r="S190" s="94"/>
      <c r="T190" s="94"/>
    </row>
    <row r="191" ht="15.75" customHeight="1">
      <c r="A191" s="228"/>
      <c r="B191" s="222"/>
      <c r="C191" s="206"/>
      <c r="D191" s="207"/>
      <c r="E191" s="3"/>
      <c r="F191" s="3"/>
      <c r="G191" s="3"/>
      <c r="H191" s="3"/>
      <c r="J191" s="226"/>
      <c r="K191" s="3"/>
      <c r="L191" s="3"/>
      <c r="O191" s="227"/>
      <c r="Q191" s="94"/>
      <c r="R191" s="94"/>
      <c r="S191" s="94"/>
      <c r="T191" s="94"/>
    </row>
    <row r="192" ht="15.75" customHeight="1">
      <c r="A192" s="228"/>
      <c r="B192" s="222"/>
      <c r="C192" s="206"/>
      <c r="D192" s="207"/>
      <c r="E192" s="3"/>
      <c r="F192" s="3"/>
      <c r="G192" s="3"/>
      <c r="H192" s="3"/>
      <c r="J192" s="226"/>
      <c r="K192" s="3"/>
      <c r="L192" s="3"/>
      <c r="O192" s="227"/>
      <c r="Q192" s="94"/>
      <c r="R192" s="94"/>
      <c r="S192" s="94"/>
      <c r="T192" s="94"/>
    </row>
    <row r="193" ht="15.75" customHeight="1">
      <c r="A193" s="228"/>
      <c r="B193" s="222"/>
      <c r="C193" s="206"/>
      <c r="D193" s="207"/>
      <c r="E193" s="3"/>
      <c r="F193" s="3"/>
      <c r="G193" s="3"/>
      <c r="H193" s="3"/>
      <c r="J193" s="226"/>
      <c r="K193" s="3"/>
      <c r="L193" s="3"/>
      <c r="O193" s="227"/>
      <c r="Q193" s="94"/>
      <c r="R193" s="94"/>
      <c r="S193" s="94"/>
      <c r="T193" s="94"/>
    </row>
    <row r="194" ht="15.75" customHeight="1">
      <c r="A194" s="228"/>
      <c r="B194" s="222"/>
      <c r="C194" s="206"/>
      <c r="D194" s="207"/>
      <c r="E194" s="3"/>
      <c r="F194" s="3"/>
      <c r="G194" s="3"/>
      <c r="H194" s="3"/>
      <c r="J194" s="226"/>
      <c r="K194" s="3"/>
      <c r="L194" s="3"/>
      <c r="O194" s="227"/>
      <c r="Q194" s="94"/>
      <c r="R194" s="94"/>
      <c r="S194" s="94"/>
      <c r="T194" s="94"/>
    </row>
    <row r="195" ht="15.75" customHeight="1">
      <c r="A195" s="228"/>
      <c r="B195" s="222"/>
      <c r="C195" s="206"/>
      <c r="D195" s="207"/>
      <c r="E195" s="3"/>
      <c r="F195" s="3"/>
      <c r="G195" s="3"/>
      <c r="H195" s="3"/>
      <c r="J195" s="226"/>
      <c r="K195" s="3"/>
      <c r="L195" s="3"/>
      <c r="O195" s="227"/>
      <c r="Q195" s="94"/>
      <c r="R195" s="94"/>
      <c r="S195" s="94"/>
      <c r="T195" s="94"/>
    </row>
    <row r="196" ht="15.75" customHeight="1">
      <c r="A196" s="228"/>
      <c r="B196" s="222"/>
      <c r="C196" s="206"/>
      <c r="D196" s="207"/>
      <c r="E196" s="3"/>
      <c r="F196" s="3"/>
      <c r="G196" s="3"/>
      <c r="H196" s="3"/>
      <c r="J196" s="226"/>
      <c r="K196" s="3"/>
      <c r="L196" s="3"/>
      <c r="O196" s="227"/>
      <c r="Q196" s="94"/>
      <c r="R196" s="94"/>
      <c r="S196" s="94"/>
      <c r="T196" s="94"/>
    </row>
    <row r="197" ht="15.75" customHeight="1">
      <c r="A197" s="228"/>
      <c r="B197" s="222"/>
      <c r="C197" s="206"/>
      <c r="D197" s="207"/>
      <c r="E197" s="3"/>
      <c r="F197" s="3"/>
      <c r="G197" s="3"/>
      <c r="H197" s="3"/>
      <c r="J197" s="226"/>
      <c r="K197" s="3"/>
      <c r="L197" s="3"/>
      <c r="O197" s="227"/>
      <c r="Q197" s="94"/>
      <c r="R197" s="94"/>
      <c r="S197" s="94"/>
      <c r="T197" s="94"/>
    </row>
    <row r="198" ht="15.75" customHeight="1">
      <c r="A198" s="228"/>
      <c r="B198" s="222"/>
      <c r="C198" s="206"/>
      <c r="D198" s="207"/>
      <c r="E198" s="3"/>
      <c r="F198" s="3"/>
      <c r="G198" s="3"/>
      <c r="H198" s="3"/>
      <c r="J198" s="226"/>
      <c r="K198" s="3"/>
      <c r="L198" s="3"/>
      <c r="O198" s="227"/>
      <c r="Q198" s="94"/>
      <c r="R198" s="94"/>
      <c r="S198" s="94"/>
      <c r="T198" s="94"/>
    </row>
    <row r="199" ht="15.75" customHeight="1">
      <c r="A199" s="228"/>
      <c r="B199" s="222"/>
      <c r="C199" s="206"/>
      <c r="D199" s="207"/>
      <c r="E199" s="3"/>
      <c r="F199" s="3"/>
      <c r="G199" s="3"/>
      <c r="H199" s="3"/>
      <c r="J199" s="226"/>
      <c r="K199" s="3"/>
      <c r="L199" s="3"/>
      <c r="O199" s="227"/>
      <c r="Q199" s="94"/>
      <c r="R199" s="94"/>
      <c r="S199" s="94"/>
      <c r="T199" s="94"/>
    </row>
    <row r="200" ht="15.75" customHeight="1">
      <c r="A200" s="228"/>
      <c r="B200" s="222"/>
      <c r="C200" s="206"/>
      <c r="D200" s="207"/>
      <c r="E200" s="3"/>
      <c r="F200" s="3"/>
      <c r="G200" s="3"/>
      <c r="H200" s="3"/>
      <c r="J200" s="226"/>
      <c r="K200" s="3"/>
      <c r="L200" s="3"/>
      <c r="O200" s="227"/>
      <c r="Q200" s="94"/>
      <c r="R200" s="94"/>
      <c r="S200" s="94"/>
      <c r="T200" s="94"/>
    </row>
    <row r="201" ht="15.75" customHeight="1">
      <c r="A201" s="228"/>
      <c r="B201" s="222"/>
      <c r="C201" s="206"/>
      <c r="D201" s="207"/>
      <c r="E201" s="3"/>
      <c r="F201" s="3"/>
      <c r="G201" s="3"/>
      <c r="H201" s="3"/>
      <c r="J201" s="226"/>
      <c r="K201" s="3"/>
      <c r="L201" s="3"/>
      <c r="O201" s="227"/>
      <c r="Q201" s="94"/>
      <c r="R201" s="94"/>
      <c r="S201" s="94"/>
      <c r="T201" s="94"/>
    </row>
    <row r="202" ht="15.75" customHeight="1">
      <c r="A202" s="228"/>
      <c r="B202" s="222"/>
      <c r="C202" s="206"/>
      <c r="D202" s="207"/>
      <c r="E202" s="3"/>
      <c r="F202" s="3"/>
      <c r="G202" s="3"/>
      <c r="H202" s="3"/>
      <c r="J202" s="226"/>
      <c r="K202" s="3"/>
      <c r="L202" s="3"/>
      <c r="O202" s="227"/>
      <c r="Q202" s="94"/>
      <c r="R202" s="94"/>
      <c r="S202" s="94"/>
      <c r="T202" s="94"/>
    </row>
    <row r="203" ht="15.75" customHeight="1">
      <c r="A203" s="228"/>
      <c r="B203" s="222"/>
      <c r="C203" s="206"/>
      <c r="D203" s="207"/>
      <c r="E203" s="3"/>
      <c r="F203" s="3"/>
      <c r="G203" s="3"/>
      <c r="H203" s="3"/>
      <c r="J203" s="226"/>
      <c r="K203" s="3"/>
      <c r="L203" s="3"/>
      <c r="O203" s="227"/>
      <c r="Q203" s="94"/>
      <c r="R203" s="94"/>
      <c r="S203" s="94"/>
      <c r="T203" s="94"/>
    </row>
    <row r="204" ht="15.75" customHeight="1">
      <c r="A204" s="228"/>
      <c r="B204" s="222"/>
      <c r="C204" s="206"/>
      <c r="D204" s="207"/>
      <c r="E204" s="3"/>
      <c r="F204" s="3"/>
      <c r="G204" s="3"/>
      <c r="H204" s="3"/>
      <c r="J204" s="226"/>
      <c r="K204" s="3"/>
      <c r="L204" s="3"/>
      <c r="O204" s="227"/>
      <c r="Q204" s="94"/>
      <c r="R204" s="94"/>
      <c r="S204" s="94"/>
      <c r="T204" s="94"/>
    </row>
    <row r="205" ht="15.75" customHeight="1">
      <c r="A205" s="228"/>
      <c r="B205" s="222"/>
      <c r="C205" s="206"/>
      <c r="D205" s="207"/>
      <c r="E205" s="3"/>
      <c r="F205" s="3"/>
      <c r="G205" s="3"/>
      <c r="H205" s="3"/>
      <c r="J205" s="226"/>
      <c r="K205" s="3"/>
      <c r="L205" s="3"/>
      <c r="O205" s="227"/>
      <c r="Q205" s="94"/>
      <c r="R205" s="94"/>
      <c r="S205" s="94"/>
      <c r="T205" s="94"/>
    </row>
    <row r="206" ht="15.75" customHeight="1">
      <c r="A206" s="228"/>
      <c r="B206" s="222"/>
      <c r="C206" s="206"/>
      <c r="D206" s="207"/>
      <c r="E206" s="3"/>
      <c r="F206" s="3"/>
      <c r="G206" s="3"/>
      <c r="H206" s="3"/>
      <c r="J206" s="226"/>
      <c r="K206" s="3"/>
      <c r="L206" s="3"/>
      <c r="O206" s="227"/>
      <c r="Q206" s="94"/>
      <c r="R206" s="94"/>
      <c r="S206" s="94"/>
      <c r="T206" s="94"/>
    </row>
    <row r="207" ht="15.75" customHeight="1">
      <c r="A207" s="228"/>
      <c r="B207" s="222"/>
      <c r="C207" s="206"/>
      <c r="D207" s="207"/>
      <c r="E207" s="3"/>
      <c r="F207" s="3"/>
      <c r="G207" s="3"/>
      <c r="H207" s="3"/>
      <c r="J207" s="226"/>
      <c r="K207" s="3"/>
      <c r="L207" s="3"/>
      <c r="O207" s="227"/>
      <c r="Q207" s="94"/>
      <c r="R207" s="94"/>
      <c r="S207" s="94"/>
      <c r="T207" s="94"/>
    </row>
    <row r="208" ht="15.75" customHeight="1">
      <c r="A208" s="228"/>
      <c r="B208" s="222"/>
      <c r="C208" s="206"/>
      <c r="D208" s="207"/>
      <c r="E208" s="3"/>
      <c r="F208" s="3"/>
      <c r="G208" s="3"/>
      <c r="H208" s="3"/>
      <c r="J208" s="226"/>
      <c r="K208" s="3"/>
      <c r="L208" s="3"/>
      <c r="O208" s="227"/>
      <c r="Q208" s="94"/>
      <c r="R208" s="94"/>
      <c r="S208" s="94"/>
      <c r="T208" s="94"/>
    </row>
    <row r="209" ht="15.75" customHeight="1">
      <c r="A209" s="228"/>
      <c r="B209" s="222"/>
      <c r="C209" s="206"/>
      <c r="D209" s="207"/>
      <c r="E209" s="3"/>
      <c r="F209" s="3"/>
      <c r="G209" s="3"/>
      <c r="H209" s="3"/>
      <c r="J209" s="226"/>
      <c r="K209" s="3"/>
      <c r="L209" s="3"/>
      <c r="O209" s="227"/>
      <c r="Q209" s="94"/>
      <c r="R209" s="94"/>
      <c r="S209" s="94"/>
      <c r="T209" s="94"/>
    </row>
    <row r="210" ht="15.75" customHeight="1">
      <c r="A210" s="228"/>
      <c r="B210" s="222"/>
      <c r="C210" s="206"/>
      <c r="D210" s="207"/>
      <c r="E210" s="3"/>
      <c r="F210" s="3"/>
      <c r="G210" s="3"/>
      <c r="H210" s="3"/>
      <c r="J210" s="226"/>
      <c r="K210" s="3"/>
      <c r="L210" s="3"/>
      <c r="O210" s="227"/>
      <c r="Q210" s="94"/>
      <c r="R210" s="94"/>
      <c r="S210" s="94"/>
      <c r="T210" s="94"/>
    </row>
    <row r="211" ht="15.75" customHeight="1">
      <c r="A211" s="228"/>
      <c r="B211" s="222"/>
      <c r="C211" s="206"/>
      <c r="D211" s="207"/>
      <c r="E211" s="3"/>
      <c r="F211" s="3"/>
      <c r="G211" s="3"/>
      <c r="H211" s="3"/>
      <c r="J211" s="226"/>
      <c r="K211" s="3"/>
      <c r="L211" s="3"/>
      <c r="O211" s="227"/>
      <c r="Q211" s="94"/>
      <c r="R211" s="94"/>
      <c r="S211" s="94"/>
      <c r="T211" s="94"/>
    </row>
    <row r="212" ht="15.75" customHeight="1">
      <c r="A212" s="228"/>
      <c r="B212" s="222"/>
      <c r="C212" s="206"/>
      <c r="D212" s="207"/>
      <c r="E212" s="3"/>
      <c r="F212" s="3"/>
      <c r="G212" s="3"/>
      <c r="H212" s="3"/>
      <c r="J212" s="226"/>
      <c r="K212" s="3"/>
      <c r="L212" s="3"/>
      <c r="O212" s="227"/>
      <c r="Q212" s="94"/>
      <c r="R212" s="94"/>
      <c r="S212" s="94"/>
      <c r="T212" s="94"/>
    </row>
    <row r="213" ht="15.75" customHeight="1">
      <c r="A213" s="228"/>
      <c r="B213" s="222"/>
      <c r="C213" s="206"/>
      <c r="D213" s="207"/>
      <c r="E213" s="3"/>
      <c r="F213" s="3"/>
      <c r="G213" s="3"/>
      <c r="H213" s="3"/>
      <c r="J213" s="226"/>
      <c r="K213" s="3"/>
      <c r="L213" s="3"/>
      <c r="O213" s="227"/>
      <c r="Q213" s="94"/>
      <c r="R213" s="94"/>
      <c r="S213" s="94"/>
      <c r="T213" s="94"/>
    </row>
    <row r="214" ht="15.75" customHeight="1">
      <c r="A214" s="228"/>
      <c r="B214" s="222"/>
      <c r="C214" s="206"/>
      <c r="D214" s="207"/>
      <c r="E214" s="3"/>
      <c r="F214" s="3"/>
      <c r="G214" s="3"/>
      <c r="H214" s="3"/>
      <c r="J214" s="226"/>
      <c r="K214" s="3"/>
      <c r="L214" s="3"/>
      <c r="O214" s="227"/>
      <c r="Q214" s="94"/>
      <c r="R214" s="94"/>
      <c r="S214" s="94"/>
      <c r="T214" s="94"/>
    </row>
    <row r="215" ht="15.75" customHeight="1">
      <c r="A215" s="228"/>
      <c r="B215" s="222"/>
      <c r="C215" s="206"/>
      <c r="D215" s="207"/>
      <c r="E215" s="3"/>
      <c r="F215" s="3"/>
      <c r="G215" s="3"/>
      <c r="H215" s="3"/>
      <c r="J215" s="226"/>
      <c r="K215" s="3"/>
      <c r="L215" s="3"/>
      <c r="O215" s="227"/>
      <c r="Q215" s="94"/>
      <c r="R215" s="94"/>
      <c r="S215" s="94"/>
      <c r="T215" s="94"/>
    </row>
    <row r="216" ht="15.75" customHeight="1">
      <c r="A216" s="228"/>
      <c r="B216" s="222"/>
      <c r="C216" s="206"/>
      <c r="D216" s="207"/>
      <c r="E216" s="3"/>
      <c r="F216" s="3"/>
      <c r="G216" s="3"/>
      <c r="H216" s="3"/>
      <c r="J216" s="226"/>
      <c r="K216" s="3"/>
      <c r="L216" s="3"/>
      <c r="O216" s="227"/>
      <c r="Q216" s="94"/>
      <c r="R216" s="94"/>
      <c r="S216" s="94"/>
      <c r="T216" s="94"/>
    </row>
    <row r="217" ht="15.75" customHeight="1">
      <c r="A217" s="228"/>
      <c r="B217" s="222"/>
      <c r="C217" s="206"/>
      <c r="D217" s="207"/>
      <c r="E217" s="3"/>
      <c r="F217" s="3"/>
      <c r="G217" s="3"/>
      <c r="H217" s="3"/>
      <c r="J217" s="226"/>
      <c r="K217" s="3"/>
      <c r="L217" s="3"/>
      <c r="O217" s="227"/>
      <c r="Q217" s="94"/>
      <c r="R217" s="94"/>
      <c r="S217" s="94"/>
      <c r="T217" s="94"/>
    </row>
    <row r="218" ht="15.75" customHeight="1">
      <c r="A218" s="228"/>
      <c r="B218" s="222"/>
      <c r="C218" s="206"/>
      <c r="D218" s="207"/>
      <c r="E218" s="3"/>
      <c r="F218" s="3"/>
      <c r="G218" s="3"/>
      <c r="H218" s="3"/>
      <c r="J218" s="226"/>
      <c r="K218" s="3"/>
      <c r="L218" s="3"/>
      <c r="O218" s="227"/>
      <c r="Q218" s="94"/>
      <c r="R218" s="94"/>
      <c r="S218" s="94"/>
      <c r="T218" s="94"/>
    </row>
    <row r="219" ht="15.75" customHeight="1">
      <c r="A219" s="228"/>
      <c r="B219" s="222"/>
      <c r="C219" s="206"/>
      <c r="D219" s="207"/>
      <c r="E219" s="3"/>
      <c r="F219" s="3"/>
      <c r="G219" s="3"/>
      <c r="H219" s="3"/>
      <c r="J219" s="226"/>
      <c r="K219" s="3"/>
      <c r="L219" s="3"/>
      <c r="O219" s="227"/>
      <c r="Q219" s="94"/>
      <c r="R219" s="94"/>
      <c r="S219" s="94"/>
      <c r="T219" s="94"/>
    </row>
    <row r="220" ht="15.75" customHeight="1">
      <c r="A220" s="228"/>
      <c r="B220" s="222"/>
      <c r="C220" s="206"/>
      <c r="D220" s="207"/>
      <c r="E220" s="3"/>
      <c r="F220" s="3"/>
      <c r="G220" s="3"/>
      <c r="H220" s="3"/>
      <c r="J220" s="226"/>
      <c r="K220" s="3"/>
      <c r="L220" s="3"/>
      <c r="O220" s="227"/>
      <c r="Q220" s="94"/>
      <c r="R220" s="94"/>
      <c r="S220" s="94"/>
      <c r="T220" s="94"/>
    </row>
    <row r="221" ht="15.75" customHeight="1">
      <c r="A221" s="228"/>
      <c r="B221" s="222"/>
      <c r="C221" s="206"/>
      <c r="D221" s="207"/>
      <c r="E221" s="3"/>
      <c r="F221" s="3"/>
      <c r="G221" s="3"/>
      <c r="H221" s="3"/>
      <c r="J221" s="226"/>
      <c r="K221" s="3"/>
      <c r="L221" s="3"/>
      <c r="O221" s="227"/>
      <c r="Q221" s="94"/>
      <c r="R221" s="94"/>
      <c r="S221" s="94"/>
      <c r="T221" s="94"/>
    </row>
    <row r="222" ht="15.75" customHeight="1">
      <c r="A222" s="228"/>
      <c r="B222" s="222"/>
      <c r="C222" s="206"/>
      <c r="D222" s="207"/>
      <c r="E222" s="3"/>
      <c r="F222" s="3"/>
      <c r="G222" s="3"/>
      <c r="H222" s="3"/>
      <c r="J222" s="226"/>
      <c r="K222" s="3"/>
      <c r="L222" s="3"/>
      <c r="O222" s="227"/>
      <c r="Q222" s="94"/>
      <c r="R222" s="94"/>
      <c r="S222" s="94"/>
      <c r="T222" s="94"/>
    </row>
    <row r="223" ht="15.75" customHeight="1">
      <c r="A223" s="228"/>
      <c r="B223" s="222"/>
      <c r="C223" s="206"/>
      <c r="D223" s="207"/>
      <c r="E223" s="3"/>
      <c r="F223" s="3"/>
      <c r="G223" s="3"/>
      <c r="H223" s="3"/>
      <c r="J223" s="226"/>
      <c r="K223" s="3"/>
      <c r="L223" s="3"/>
      <c r="O223" s="227"/>
      <c r="Q223" s="94"/>
      <c r="R223" s="94"/>
      <c r="S223" s="94"/>
      <c r="T223" s="94"/>
    </row>
    <row r="224" ht="15.75" customHeight="1">
      <c r="A224" s="228"/>
      <c r="B224" s="222"/>
      <c r="C224" s="206"/>
      <c r="D224" s="207"/>
      <c r="E224" s="3"/>
      <c r="F224" s="3"/>
      <c r="G224" s="3"/>
      <c r="H224" s="3"/>
      <c r="J224" s="226"/>
      <c r="K224" s="3"/>
      <c r="L224" s="3"/>
      <c r="O224" s="227"/>
      <c r="Q224" s="94"/>
      <c r="R224" s="94"/>
      <c r="S224" s="94"/>
      <c r="T224" s="94"/>
    </row>
    <row r="225" ht="15.75" customHeight="1">
      <c r="A225" s="228"/>
      <c r="B225" s="222"/>
      <c r="C225" s="206"/>
      <c r="D225" s="207"/>
      <c r="E225" s="3"/>
      <c r="F225" s="3"/>
      <c r="G225" s="3"/>
      <c r="H225" s="3"/>
      <c r="J225" s="226"/>
      <c r="K225" s="3"/>
      <c r="L225" s="3"/>
      <c r="O225" s="227"/>
      <c r="Q225" s="94"/>
      <c r="R225" s="94"/>
      <c r="S225" s="94"/>
      <c r="T225" s="94"/>
    </row>
    <row r="226" ht="15.75" customHeight="1">
      <c r="A226" s="228"/>
      <c r="B226" s="222"/>
      <c r="C226" s="206"/>
      <c r="D226" s="207"/>
      <c r="E226" s="3"/>
      <c r="F226" s="3"/>
      <c r="G226" s="3"/>
      <c r="H226" s="3"/>
      <c r="J226" s="226"/>
      <c r="K226" s="3"/>
      <c r="L226" s="3"/>
      <c r="O226" s="227"/>
      <c r="Q226" s="94"/>
      <c r="R226" s="94"/>
      <c r="S226" s="94"/>
      <c r="T226" s="94"/>
    </row>
    <row r="227" ht="15.75" customHeight="1">
      <c r="A227" s="228"/>
      <c r="B227" s="222"/>
      <c r="C227" s="206"/>
      <c r="D227" s="207"/>
      <c r="E227" s="3"/>
      <c r="F227" s="3"/>
      <c r="G227" s="3"/>
      <c r="H227" s="3"/>
      <c r="J227" s="226"/>
      <c r="K227" s="3"/>
      <c r="L227" s="3"/>
      <c r="O227" s="227"/>
      <c r="Q227" s="94"/>
      <c r="R227" s="94"/>
      <c r="S227" s="94"/>
      <c r="T227" s="94"/>
    </row>
    <row r="228" ht="15.75" customHeight="1">
      <c r="A228" s="228"/>
      <c r="B228" s="222"/>
      <c r="C228" s="206"/>
      <c r="D228" s="207"/>
      <c r="E228" s="3"/>
      <c r="F228" s="3"/>
      <c r="G228" s="3"/>
      <c r="H228" s="3"/>
      <c r="J228" s="226"/>
      <c r="K228" s="3"/>
      <c r="L228" s="3"/>
      <c r="O228" s="227"/>
      <c r="Q228" s="94"/>
      <c r="R228" s="94"/>
      <c r="S228" s="94"/>
      <c r="T228" s="94"/>
    </row>
    <row r="229" ht="15.75" customHeight="1">
      <c r="A229" s="228"/>
      <c r="B229" s="222"/>
      <c r="C229" s="206"/>
      <c r="D229" s="207"/>
      <c r="E229" s="3"/>
      <c r="F229" s="3"/>
      <c r="G229" s="3"/>
      <c r="H229" s="3"/>
      <c r="J229" s="226"/>
      <c r="K229" s="3"/>
      <c r="L229" s="3"/>
      <c r="O229" s="227"/>
      <c r="Q229" s="94"/>
      <c r="R229" s="94"/>
      <c r="S229" s="94"/>
      <c r="T229" s="94"/>
    </row>
    <row r="230" ht="15.75" customHeight="1">
      <c r="A230" s="228"/>
      <c r="B230" s="222"/>
      <c r="C230" s="206"/>
      <c r="D230" s="207"/>
      <c r="E230" s="3"/>
      <c r="F230" s="3"/>
      <c r="G230" s="3"/>
      <c r="H230" s="3"/>
      <c r="J230" s="226"/>
      <c r="K230" s="3"/>
      <c r="L230" s="3"/>
      <c r="O230" s="227"/>
      <c r="Q230" s="94"/>
      <c r="R230" s="94"/>
      <c r="S230" s="94"/>
      <c r="T230" s="94"/>
    </row>
    <row r="231" ht="15.75" customHeight="1">
      <c r="A231" s="228"/>
      <c r="B231" s="222"/>
      <c r="C231" s="206"/>
      <c r="D231" s="207"/>
      <c r="E231" s="3"/>
      <c r="F231" s="3"/>
      <c r="G231" s="3"/>
      <c r="H231" s="3"/>
      <c r="J231" s="226"/>
      <c r="K231" s="3"/>
      <c r="L231" s="3"/>
      <c r="O231" s="227"/>
      <c r="Q231" s="94"/>
      <c r="R231" s="94"/>
      <c r="S231" s="94"/>
      <c r="T231" s="94"/>
    </row>
    <row r="232" ht="15.75" customHeight="1">
      <c r="A232" s="228"/>
      <c r="B232" s="222"/>
      <c r="C232" s="206"/>
      <c r="D232" s="207"/>
      <c r="E232" s="3"/>
      <c r="F232" s="3"/>
      <c r="G232" s="3"/>
      <c r="H232" s="3"/>
      <c r="J232" s="226"/>
      <c r="K232" s="3"/>
      <c r="L232" s="3"/>
      <c r="O232" s="227"/>
      <c r="Q232" s="94"/>
      <c r="R232" s="94"/>
      <c r="S232" s="94"/>
      <c r="T232" s="94"/>
    </row>
    <row r="233" ht="15.75" customHeight="1">
      <c r="A233" s="228"/>
      <c r="B233" s="222"/>
      <c r="C233" s="206"/>
      <c r="D233" s="207"/>
      <c r="E233" s="3"/>
      <c r="F233" s="3"/>
      <c r="G233" s="3"/>
      <c r="H233" s="3"/>
      <c r="J233" s="226"/>
      <c r="K233" s="3"/>
      <c r="L233" s="3"/>
      <c r="O233" s="227"/>
      <c r="Q233" s="94"/>
      <c r="R233" s="94"/>
      <c r="S233" s="94"/>
      <c r="T233" s="94"/>
    </row>
    <row r="234" ht="15.75" customHeight="1">
      <c r="A234" s="228"/>
      <c r="B234" s="222"/>
      <c r="C234" s="206"/>
      <c r="D234" s="207"/>
      <c r="E234" s="3"/>
      <c r="F234" s="3"/>
      <c r="G234" s="3"/>
      <c r="H234" s="3"/>
      <c r="J234" s="226"/>
      <c r="K234" s="3"/>
      <c r="L234" s="3"/>
      <c r="O234" s="227"/>
      <c r="Q234" s="94"/>
      <c r="R234" s="94"/>
      <c r="S234" s="94"/>
      <c r="T234" s="94"/>
    </row>
    <row r="235" ht="15.75" customHeight="1">
      <c r="A235" s="228"/>
      <c r="B235" s="222"/>
      <c r="C235" s="206"/>
      <c r="D235" s="207"/>
      <c r="E235" s="3"/>
      <c r="F235" s="3"/>
      <c r="G235" s="3"/>
      <c r="H235" s="3"/>
      <c r="J235" s="226"/>
      <c r="K235" s="3"/>
      <c r="L235" s="3"/>
      <c r="O235" s="227"/>
      <c r="Q235" s="94"/>
      <c r="R235" s="94"/>
      <c r="S235" s="94"/>
      <c r="T235" s="94"/>
    </row>
    <row r="236" ht="15.75" customHeight="1">
      <c r="A236" s="228"/>
      <c r="B236" s="222"/>
      <c r="C236" s="206"/>
      <c r="D236" s="207"/>
      <c r="E236" s="3"/>
      <c r="F236" s="3"/>
      <c r="G236" s="3"/>
      <c r="H236" s="3"/>
      <c r="J236" s="226"/>
      <c r="K236" s="3"/>
      <c r="L236" s="3"/>
      <c r="O236" s="227"/>
      <c r="Q236" s="94"/>
      <c r="R236" s="94"/>
      <c r="S236" s="94"/>
      <c r="T236" s="94"/>
    </row>
    <row r="237" ht="15.75" customHeight="1">
      <c r="A237" s="228"/>
      <c r="B237" s="222"/>
      <c r="C237" s="206"/>
      <c r="D237" s="207"/>
      <c r="E237" s="3"/>
      <c r="F237" s="3"/>
      <c r="G237" s="3"/>
      <c r="H237" s="3"/>
      <c r="J237" s="226"/>
      <c r="K237" s="3"/>
      <c r="L237" s="3"/>
      <c r="O237" s="227"/>
      <c r="Q237" s="94"/>
      <c r="R237" s="94"/>
      <c r="S237" s="94"/>
      <c r="T237" s="94"/>
    </row>
    <row r="238" ht="15.75" customHeight="1">
      <c r="A238" s="228"/>
      <c r="B238" s="222"/>
      <c r="C238" s="206"/>
      <c r="D238" s="207"/>
      <c r="E238" s="3"/>
      <c r="F238" s="3"/>
      <c r="G238" s="3"/>
      <c r="H238" s="3"/>
      <c r="J238" s="226"/>
      <c r="K238" s="3"/>
      <c r="L238" s="3"/>
      <c r="O238" s="227"/>
      <c r="Q238" s="94"/>
      <c r="R238" s="94"/>
      <c r="S238" s="94"/>
      <c r="T238" s="94"/>
    </row>
    <row r="239" ht="15.75" customHeight="1">
      <c r="A239" s="228"/>
      <c r="B239" s="222"/>
      <c r="C239" s="206"/>
      <c r="D239" s="207"/>
      <c r="E239" s="3"/>
      <c r="F239" s="3"/>
      <c r="G239" s="3"/>
      <c r="H239" s="3"/>
      <c r="J239" s="226"/>
      <c r="K239" s="3"/>
      <c r="L239" s="3"/>
      <c r="O239" s="227"/>
      <c r="Q239" s="94"/>
      <c r="R239" s="94"/>
      <c r="S239" s="94"/>
      <c r="T239" s="94"/>
    </row>
    <row r="240" ht="15.75" customHeight="1">
      <c r="A240" s="228"/>
      <c r="B240" s="222"/>
      <c r="C240" s="206"/>
      <c r="D240" s="207"/>
      <c r="E240" s="3"/>
      <c r="F240" s="3"/>
      <c r="G240" s="3"/>
      <c r="H240" s="3"/>
      <c r="J240" s="226"/>
      <c r="K240" s="3"/>
      <c r="L240" s="3"/>
      <c r="O240" s="227"/>
      <c r="Q240" s="94"/>
      <c r="R240" s="94"/>
      <c r="S240" s="94"/>
      <c r="T240" s="94"/>
    </row>
    <row r="241" ht="15.75" customHeight="1">
      <c r="A241" s="228"/>
      <c r="B241" s="222"/>
      <c r="C241" s="206"/>
      <c r="D241" s="207"/>
      <c r="E241" s="3"/>
      <c r="F241" s="3"/>
      <c r="G241" s="3"/>
      <c r="H241" s="3"/>
      <c r="J241" s="226"/>
      <c r="K241" s="3"/>
      <c r="L241" s="3"/>
      <c r="O241" s="227"/>
      <c r="Q241" s="94"/>
      <c r="R241" s="94"/>
      <c r="S241" s="94"/>
      <c r="T241" s="94"/>
    </row>
    <row r="242" ht="15.75" customHeight="1">
      <c r="A242" s="228"/>
      <c r="B242" s="222"/>
      <c r="C242" s="206"/>
      <c r="D242" s="207"/>
      <c r="E242" s="3"/>
      <c r="F242" s="3"/>
      <c r="G242" s="3"/>
      <c r="H242" s="3"/>
      <c r="J242" s="226"/>
      <c r="K242" s="3"/>
      <c r="L242" s="3"/>
      <c r="O242" s="227"/>
      <c r="Q242" s="94"/>
      <c r="R242" s="94"/>
      <c r="S242" s="94"/>
      <c r="T242" s="94"/>
    </row>
    <row r="243" ht="15.75" customHeight="1">
      <c r="A243" s="228"/>
      <c r="B243" s="222"/>
      <c r="C243" s="206"/>
      <c r="D243" s="207"/>
      <c r="E243" s="3"/>
      <c r="F243" s="3"/>
      <c r="G243" s="3"/>
      <c r="H243" s="3"/>
      <c r="J243" s="226"/>
      <c r="K243" s="3"/>
      <c r="L243" s="3"/>
      <c r="O243" s="227"/>
      <c r="Q243" s="94"/>
      <c r="R243" s="94"/>
      <c r="S243" s="94"/>
      <c r="T243" s="94"/>
    </row>
    <row r="244" ht="15.75" customHeight="1">
      <c r="A244" s="228"/>
      <c r="B244" s="222"/>
      <c r="C244" s="206"/>
      <c r="D244" s="207"/>
      <c r="E244" s="3"/>
      <c r="F244" s="3"/>
      <c r="G244" s="3"/>
      <c r="H244" s="3"/>
      <c r="J244" s="226"/>
      <c r="K244" s="3"/>
      <c r="L244" s="3"/>
      <c r="O244" s="227"/>
      <c r="Q244" s="94"/>
      <c r="R244" s="94"/>
      <c r="S244" s="94"/>
      <c r="T244" s="94"/>
    </row>
    <row r="245" ht="15.75" customHeight="1">
      <c r="A245" s="228"/>
      <c r="B245" s="222"/>
      <c r="C245" s="206"/>
      <c r="D245" s="207"/>
      <c r="E245" s="3"/>
      <c r="F245" s="3"/>
      <c r="G245" s="3"/>
      <c r="H245" s="3"/>
      <c r="J245" s="226"/>
      <c r="K245" s="3"/>
      <c r="L245" s="3"/>
      <c r="O245" s="227"/>
      <c r="Q245" s="94"/>
      <c r="R245" s="94"/>
      <c r="S245" s="94"/>
      <c r="T245" s="94"/>
    </row>
    <row r="246" ht="15.75" customHeight="1">
      <c r="A246" s="228"/>
      <c r="B246" s="222"/>
      <c r="C246" s="206"/>
      <c r="D246" s="207"/>
      <c r="E246" s="3"/>
      <c r="F246" s="3"/>
      <c r="G246" s="3"/>
      <c r="H246" s="3"/>
      <c r="J246" s="226"/>
      <c r="K246" s="3"/>
      <c r="L246" s="3"/>
      <c r="O246" s="227"/>
      <c r="Q246" s="94"/>
      <c r="R246" s="94"/>
      <c r="S246" s="94"/>
      <c r="T246" s="94"/>
    </row>
    <row r="247" ht="15.75" customHeight="1">
      <c r="A247" s="228"/>
      <c r="B247" s="222"/>
      <c r="C247" s="206"/>
      <c r="D247" s="207"/>
      <c r="E247" s="3"/>
      <c r="F247" s="3"/>
      <c r="G247" s="3"/>
      <c r="H247" s="3"/>
      <c r="J247" s="226"/>
      <c r="K247" s="3"/>
      <c r="L247" s="3"/>
      <c r="O247" s="227"/>
      <c r="Q247" s="94"/>
      <c r="R247" s="94"/>
      <c r="S247" s="94"/>
      <c r="T247" s="94"/>
    </row>
    <row r="248" ht="15.75" customHeight="1">
      <c r="A248" s="228"/>
      <c r="B248" s="222"/>
      <c r="C248" s="206"/>
      <c r="D248" s="207"/>
      <c r="E248" s="3"/>
      <c r="F248" s="3"/>
      <c r="G248" s="3"/>
      <c r="H248" s="3"/>
      <c r="J248" s="226"/>
      <c r="K248" s="3"/>
      <c r="L248" s="3"/>
      <c r="O248" s="227"/>
      <c r="Q248" s="94"/>
      <c r="R248" s="94"/>
      <c r="S248" s="94"/>
      <c r="T248" s="94"/>
    </row>
    <row r="249" ht="15.75" customHeight="1">
      <c r="A249" s="251"/>
      <c r="B249" s="222"/>
      <c r="C249" s="206"/>
      <c r="D249" s="235"/>
      <c r="E249" s="3"/>
      <c r="F249" s="3"/>
      <c r="G249" s="3"/>
      <c r="H249" s="3"/>
      <c r="J249" s="226"/>
      <c r="K249" s="3"/>
      <c r="L249" s="3"/>
      <c r="O249" s="227"/>
      <c r="Q249" s="94"/>
      <c r="R249" s="94"/>
      <c r="S249" s="94"/>
      <c r="T249" s="94"/>
    </row>
    <row r="250" ht="15.75" customHeight="1">
      <c r="A250" s="251"/>
      <c r="B250" s="222"/>
      <c r="C250" s="206"/>
      <c r="D250" s="235"/>
      <c r="E250" s="3"/>
      <c r="F250" s="3"/>
      <c r="G250" s="3"/>
      <c r="H250" s="3"/>
      <c r="J250" s="226"/>
      <c r="K250" s="3"/>
      <c r="L250" s="3"/>
      <c r="O250" s="227"/>
      <c r="Q250" s="94"/>
      <c r="R250" s="94"/>
      <c r="S250" s="94"/>
      <c r="T250" s="94"/>
    </row>
    <row r="251" ht="15.75" customHeight="1">
      <c r="A251" s="251"/>
      <c r="B251" s="222"/>
      <c r="C251" s="206"/>
      <c r="D251" s="235"/>
      <c r="E251" s="3"/>
      <c r="F251" s="3"/>
      <c r="G251" s="3"/>
      <c r="H251" s="3"/>
      <c r="J251" s="226"/>
      <c r="K251" s="3"/>
      <c r="L251" s="3"/>
      <c r="O251" s="227"/>
      <c r="Q251" s="94"/>
      <c r="R251" s="94"/>
      <c r="S251" s="94"/>
      <c r="T251" s="94"/>
    </row>
    <row r="252" ht="15.75" customHeight="1">
      <c r="A252" s="251"/>
      <c r="B252" s="222"/>
      <c r="C252" s="206"/>
      <c r="D252" s="235"/>
      <c r="E252" s="3"/>
      <c r="F252" s="3"/>
      <c r="G252" s="3"/>
      <c r="H252" s="3"/>
      <c r="J252" s="226"/>
      <c r="K252" s="3"/>
      <c r="L252" s="3"/>
      <c r="O252" s="227"/>
      <c r="Q252" s="94"/>
      <c r="R252" s="94"/>
      <c r="S252" s="94"/>
      <c r="T252" s="94"/>
    </row>
    <row r="253" ht="15.75" customHeight="1">
      <c r="A253" s="251"/>
      <c r="B253" s="222"/>
      <c r="C253" s="206"/>
      <c r="D253" s="235"/>
      <c r="E253" s="3"/>
      <c r="F253" s="3"/>
      <c r="G253" s="3"/>
      <c r="H253" s="3"/>
      <c r="J253" s="226"/>
      <c r="K253" s="3"/>
      <c r="L253" s="3"/>
      <c r="O253" s="227"/>
      <c r="Q253" s="94"/>
      <c r="R253" s="94"/>
      <c r="S253" s="94"/>
      <c r="T253" s="94"/>
    </row>
    <row r="254" ht="15.75" customHeight="1">
      <c r="A254" s="251"/>
      <c r="B254" s="222"/>
      <c r="C254" s="206"/>
      <c r="D254" s="235"/>
      <c r="E254" s="3"/>
      <c r="F254" s="3"/>
      <c r="G254" s="3"/>
      <c r="H254" s="3"/>
      <c r="J254" s="226"/>
      <c r="K254" s="3"/>
      <c r="L254" s="3"/>
      <c r="O254" s="227"/>
      <c r="Q254" s="94"/>
      <c r="R254" s="94"/>
      <c r="S254" s="94"/>
      <c r="T254" s="94"/>
    </row>
    <row r="255" ht="15.75" customHeight="1">
      <c r="A255" s="251"/>
      <c r="B255" s="222"/>
      <c r="C255" s="206"/>
      <c r="D255" s="235"/>
      <c r="E255" s="3"/>
      <c r="F255" s="3"/>
      <c r="G255" s="3"/>
      <c r="H255" s="3"/>
      <c r="J255" s="226"/>
      <c r="K255" s="3"/>
      <c r="L255" s="3"/>
      <c r="O255" s="227"/>
      <c r="Q255" s="94"/>
      <c r="R255" s="94"/>
      <c r="S255" s="94"/>
      <c r="T255" s="94"/>
    </row>
    <row r="256" ht="15.75" customHeight="1">
      <c r="A256" s="251"/>
      <c r="B256" s="222"/>
      <c r="C256" s="206"/>
      <c r="D256" s="235"/>
      <c r="E256" s="3"/>
      <c r="F256" s="3"/>
      <c r="G256" s="3"/>
      <c r="H256" s="3"/>
      <c r="J256" s="226"/>
      <c r="K256" s="3"/>
      <c r="L256" s="3"/>
      <c r="O256" s="227"/>
      <c r="Q256" s="94"/>
      <c r="R256" s="94"/>
      <c r="S256" s="94"/>
      <c r="T256" s="94"/>
    </row>
    <row r="257" ht="15.75" customHeight="1">
      <c r="A257" s="251"/>
      <c r="B257" s="222"/>
      <c r="C257" s="206"/>
      <c r="D257" s="235"/>
      <c r="E257" s="3"/>
      <c r="F257" s="3"/>
      <c r="G257" s="3"/>
      <c r="H257" s="3"/>
      <c r="J257" s="226"/>
      <c r="K257" s="3"/>
      <c r="L257" s="3"/>
      <c r="O257" s="227"/>
      <c r="Q257" s="94"/>
      <c r="R257" s="94"/>
      <c r="S257" s="94"/>
      <c r="T257" s="94"/>
    </row>
    <row r="258" ht="15.75" customHeight="1">
      <c r="A258" s="251"/>
      <c r="B258" s="222"/>
      <c r="C258" s="206"/>
      <c r="D258" s="235"/>
      <c r="E258" s="3"/>
      <c r="F258" s="3"/>
      <c r="G258" s="3"/>
      <c r="H258" s="3"/>
      <c r="J258" s="226"/>
      <c r="K258" s="3"/>
      <c r="L258" s="3"/>
      <c r="O258" s="227"/>
      <c r="Q258" s="94"/>
      <c r="R258" s="94"/>
      <c r="S258" s="94"/>
      <c r="T258" s="94"/>
    </row>
    <row r="259" ht="15.75" customHeight="1">
      <c r="A259" s="251"/>
      <c r="B259" s="222"/>
      <c r="C259" s="206"/>
      <c r="D259" s="235"/>
      <c r="E259" s="3"/>
      <c r="F259" s="3"/>
      <c r="G259" s="3"/>
      <c r="H259" s="3"/>
      <c r="J259" s="226"/>
      <c r="K259" s="3"/>
      <c r="L259" s="3"/>
      <c r="O259" s="227"/>
      <c r="Q259" s="94"/>
      <c r="R259" s="94"/>
      <c r="S259" s="94"/>
      <c r="T259" s="94"/>
    </row>
    <row r="260" ht="15.75" customHeight="1">
      <c r="A260" s="251"/>
      <c r="B260" s="222"/>
      <c r="C260" s="206"/>
      <c r="D260" s="235"/>
      <c r="E260" s="3"/>
      <c r="F260" s="3"/>
      <c r="G260" s="3"/>
      <c r="H260" s="3"/>
      <c r="J260" s="226"/>
      <c r="K260" s="3"/>
      <c r="L260" s="3"/>
      <c r="O260" s="227"/>
      <c r="Q260" s="94"/>
      <c r="R260" s="94"/>
      <c r="S260" s="94"/>
      <c r="T260" s="94"/>
    </row>
    <row r="261" ht="15.75" customHeight="1">
      <c r="A261" s="251"/>
      <c r="B261" s="222"/>
      <c r="C261" s="206"/>
      <c r="D261" s="235"/>
      <c r="E261" s="3"/>
      <c r="F261" s="3"/>
      <c r="G261" s="3"/>
      <c r="H261" s="3"/>
      <c r="J261" s="226"/>
      <c r="K261" s="3"/>
      <c r="L261" s="3"/>
      <c r="O261" s="227"/>
      <c r="Q261" s="94"/>
      <c r="R261" s="94"/>
      <c r="S261" s="94"/>
      <c r="T261" s="94"/>
    </row>
    <row r="262" ht="15.75" customHeight="1">
      <c r="A262" s="251"/>
      <c r="B262" s="222"/>
      <c r="C262" s="206"/>
      <c r="D262" s="235"/>
      <c r="E262" s="3"/>
      <c r="F262" s="3"/>
      <c r="G262" s="3"/>
      <c r="H262" s="3"/>
      <c r="J262" s="226"/>
      <c r="K262" s="3"/>
      <c r="L262" s="3"/>
      <c r="O262" s="227"/>
      <c r="Q262" s="94"/>
      <c r="R262" s="94"/>
      <c r="S262" s="94"/>
      <c r="T262" s="94"/>
    </row>
    <row r="263" ht="15.75" customHeight="1">
      <c r="A263" s="251"/>
      <c r="B263" s="222"/>
      <c r="C263" s="206"/>
      <c r="D263" s="235"/>
      <c r="E263" s="3"/>
      <c r="F263" s="3"/>
      <c r="G263" s="3"/>
      <c r="H263" s="3"/>
      <c r="J263" s="226"/>
      <c r="K263" s="3"/>
      <c r="L263" s="3"/>
      <c r="O263" s="227"/>
      <c r="Q263" s="94"/>
      <c r="R263" s="94"/>
      <c r="S263" s="94"/>
      <c r="T263" s="94"/>
    </row>
    <row r="264" ht="15.75" customHeight="1">
      <c r="A264" s="251"/>
      <c r="B264" s="222"/>
      <c r="C264" s="206"/>
      <c r="D264" s="235"/>
      <c r="E264" s="3"/>
      <c r="F264" s="3"/>
      <c r="G264" s="3"/>
      <c r="H264" s="3"/>
      <c r="J264" s="226"/>
      <c r="K264" s="3"/>
      <c r="L264" s="3"/>
      <c r="O264" s="227"/>
      <c r="Q264" s="94"/>
      <c r="R264" s="94"/>
      <c r="S264" s="94"/>
      <c r="T264" s="94"/>
    </row>
    <row r="265" ht="15.75" customHeight="1">
      <c r="A265" s="251"/>
      <c r="B265" s="222"/>
      <c r="C265" s="206"/>
      <c r="D265" s="235"/>
      <c r="E265" s="3"/>
      <c r="F265" s="3"/>
      <c r="G265" s="3"/>
      <c r="H265" s="3"/>
      <c r="J265" s="226"/>
      <c r="K265" s="3"/>
      <c r="L265" s="3"/>
      <c r="O265" s="227"/>
      <c r="Q265" s="94"/>
      <c r="R265" s="94"/>
      <c r="S265" s="94"/>
      <c r="T265" s="94"/>
    </row>
    <row r="266" ht="15.75" customHeight="1">
      <c r="A266" s="251"/>
      <c r="B266" s="222"/>
      <c r="C266" s="206"/>
      <c r="D266" s="235"/>
      <c r="E266" s="3"/>
      <c r="F266" s="3"/>
      <c r="G266" s="3"/>
      <c r="H266" s="3"/>
      <c r="J266" s="226"/>
      <c r="K266" s="3"/>
      <c r="L266" s="3"/>
      <c r="O266" s="227"/>
      <c r="Q266" s="94"/>
      <c r="R266" s="94"/>
      <c r="S266" s="94"/>
      <c r="T266" s="94"/>
    </row>
    <row r="267" ht="15.75" customHeight="1">
      <c r="A267" s="251"/>
      <c r="B267" s="222"/>
      <c r="C267" s="206"/>
      <c r="D267" s="235"/>
      <c r="E267" s="3"/>
      <c r="F267" s="3"/>
      <c r="G267" s="3"/>
      <c r="H267" s="3"/>
      <c r="J267" s="226"/>
      <c r="K267" s="3"/>
      <c r="L267" s="3"/>
      <c r="O267" s="227"/>
      <c r="Q267" s="94"/>
      <c r="R267" s="94"/>
      <c r="S267" s="94"/>
      <c r="T267" s="94"/>
    </row>
    <row r="268" ht="15.75" customHeight="1">
      <c r="A268" s="251"/>
      <c r="B268" s="222"/>
      <c r="C268" s="206"/>
      <c r="D268" s="235"/>
      <c r="E268" s="3"/>
      <c r="F268" s="3"/>
      <c r="G268" s="3"/>
      <c r="H268" s="3"/>
      <c r="J268" s="226"/>
      <c r="K268" s="3"/>
      <c r="L268" s="3"/>
      <c r="O268" s="227"/>
      <c r="Q268" s="94"/>
      <c r="R268" s="94"/>
      <c r="S268" s="94"/>
      <c r="T268" s="94"/>
    </row>
    <row r="269" ht="15.75" customHeight="1">
      <c r="A269" s="228"/>
      <c r="B269" s="222"/>
      <c r="C269" s="206"/>
      <c r="D269" s="207"/>
      <c r="E269" s="3"/>
      <c r="F269" s="3"/>
      <c r="G269" s="3"/>
      <c r="H269" s="3"/>
      <c r="J269" s="226"/>
      <c r="K269" s="3"/>
      <c r="L269" s="3"/>
      <c r="O269" s="227"/>
      <c r="Q269" s="94"/>
      <c r="R269" s="94"/>
      <c r="S269" s="94"/>
      <c r="T269" s="94"/>
    </row>
    <row r="270" ht="15.75" customHeight="1">
      <c r="A270" s="228"/>
      <c r="B270" s="222"/>
      <c r="C270" s="206"/>
      <c r="D270" s="207"/>
      <c r="E270" s="3"/>
      <c r="F270" s="3"/>
      <c r="G270" s="3"/>
      <c r="H270" s="3"/>
      <c r="J270" s="226"/>
      <c r="K270" s="3"/>
      <c r="L270" s="3"/>
      <c r="O270" s="227"/>
      <c r="Q270" s="94"/>
      <c r="R270" s="94"/>
      <c r="S270" s="94"/>
      <c r="T270" s="94"/>
    </row>
    <row r="271" ht="15.75" customHeight="1">
      <c r="A271" s="228"/>
      <c r="B271" s="222"/>
      <c r="C271" s="206"/>
      <c r="D271" s="207"/>
      <c r="E271" s="3"/>
      <c r="F271" s="3"/>
      <c r="G271" s="3"/>
      <c r="H271" s="3"/>
      <c r="J271" s="226"/>
      <c r="K271" s="3"/>
      <c r="L271" s="3"/>
      <c r="O271" s="227"/>
      <c r="Q271" s="94"/>
      <c r="R271" s="94"/>
      <c r="S271" s="94"/>
      <c r="T271" s="94"/>
    </row>
    <row r="272" ht="15.75" customHeight="1">
      <c r="A272" s="228"/>
      <c r="B272" s="222"/>
      <c r="C272" s="206"/>
      <c r="D272" s="207"/>
      <c r="E272" s="3"/>
      <c r="F272" s="3"/>
      <c r="G272" s="3"/>
      <c r="H272" s="3"/>
      <c r="J272" s="226"/>
      <c r="K272" s="3"/>
      <c r="L272" s="3"/>
      <c r="O272" s="227"/>
      <c r="Q272" s="94"/>
      <c r="R272" s="94"/>
      <c r="S272" s="94"/>
      <c r="T272" s="94"/>
    </row>
    <row r="273" ht="15.75" customHeight="1">
      <c r="A273" s="251"/>
      <c r="B273" s="222"/>
      <c r="C273" s="206"/>
      <c r="D273" s="235"/>
      <c r="E273" s="3"/>
      <c r="F273" s="3"/>
      <c r="G273" s="3"/>
      <c r="H273" s="3"/>
      <c r="J273" s="226"/>
      <c r="K273" s="3"/>
      <c r="L273" s="3"/>
      <c r="O273" s="227"/>
      <c r="Q273" s="94"/>
      <c r="R273" s="94"/>
      <c r="S273" s="94"/>
      <c r="T273" s="94"/>
    </row>
    <row r="274" ht="15.75" customHeight="1">
      <c r="A274" s="251"/>
      <c r="B274" s="222"/>
      <c r="C274" s="206"/>
      <c r="D274" s="235"/>
      <c r="E274" s="3"/>
      <c r="F274" s="3"/>
      <c r="G274" s="3"/>
      <c r="H274" s="3"/>
      <c r="J274" s="226"/>
      <c r="K274" s="3"/>
      <c r="L274" s="3"/>
      <c r="O274" s="227"/>
      <c r="Q274" s="94"/>
      <c r="R274" s="94"/>
      <c r="S274" s="94"/>
      <c r="T274" s="94"/>
    </row>
    <row r="275" ht="15.75" customHeight="1">
      <c r="A275" s="251"/>
      <c r="B275" s="222"/>
      <c r="C275" s="206"/>
      <c r="D275" s="235"/>
      <c r="E275" s="3"/>
      <c r="F275" s="3"/>
      <c r="G275" s="3"/>
      <c r="H275" s="3"/>
      <c r="J275" s="226"/>
      <c r="K275" s="3"/>
      <c r="L275" s="3"/>
      <c r="O275" s="227"/>
      <c r="Q275" s="94"/>
      <c r="R275" s="94"/>
      <c r="S275" s="94"/>
      <c r="T275" s="94"/>
    </row>
    <row r="276" ht="15.75" customHeight="1">
      <c r="A276" s="251"/>
      <c r="B276" s="222"/>
      <c r="C276" s="206"/>
      <c r="D276" s="235"/>
      <c r="E276" s="3"/>
      <c r="F276" s="3"/>
      <c r="G276" s="3"/>
      <c r="H276" s="3"/>
      <c r="J276" s="226"/>
      <c r="K276" s="3"/>
      <c r="L276" s="3"/>
      <c r="O276" s="227"/>
      <c r="Q276" s="94"/>
      <c r="R276" s="94"/>
      <c r="S276" s="94"/>
      <c r="T276" s="94"/>
    </row>
    <row r="277" ht="15.75" customHeight="1">
      <c r="A277" s="251"/>
      <c r="B277" s="222"/>
      <c r="C277" s="206"/>
      <c r="D277" s="235"/>
      <c r="E277" s="3"/>
      <c r="F277" s="3"/>
      <c r="G277" s="3"/>
      <c r="H277" s="3"/>
      <c r="J277" s="226"/>
      <c r="K277" s="3"/>
      <c r="L277" s="3"/>
      <c r="O277" s="227"/>
      <c r="Q277" s="94"/>
      <c r="R277" s="94"/>
      <c r="S277" s="94"/>
      <c r="T277" s="94"/>
    </row>
    <row r="278" ht="15.75" customHeight="1">
      <c r="A278" s="251"/>
      <c r="B278" s="222"/>
      <c r="C278" s="206"/>
      <c r="D278" s="235"/>
      <c r="E278" s="3"/>
      <c r="F278" s="3"/>
      <c r="G278" s="3"/>
      <c r="H278" s="3"/>
      <c r="J278" s="226"/>
      <c r="K278" s="3"/>
      <c r="L278" s="3"/>
      <c r="O278" s="227"/>
      <c r="Q278" s="94"/>
      <c r="R278" s="94"/>
      <c r="S278" s="94"/>
      <c r="T278" s="94"/>
    </row>
    <row r="279" ht="15.75" customHeight="1">
      <c r="A279" s="251"/>
      <c r="B279" s="222"/>
      <c r="C279" s="206"/>
      <c r="D279" s="235"/>
      <c r="E279" s="3"/>
      <c r="F279" s="3"/>
      <c r="G279" s="3"/>
      <c r="H279" s="3"/>
      <c r="J279" s="226"/>
      <c r="K279" s="3"/>
      <c r="L279" s="3"/>
      <c r="O279" s="227"/>
      <c r="Q279" s="94"/>
      <c r="R279" s="94"/>
      <c r="S279" s="94"/>
      <c r="T279" s="94"/>
    </row>
    <row r="280" ht="15.75" customHeight="1">
      <c r="A280" s="251"/>
      <c r="B280" s="222"/>
      <c r="C280" s="206"/>
      <c r="D280" s="235"/>
      <c r="E280" s="3"/>
      <c r="F280" s="3"/>
      <c r="G280" s="3"/>
      <c r="H280" s="3"/>
      <c r="J280" s="226"/>
      <c r="K280" s="3"/>
      <c r="L280" s="3"/>
      <c r="O280" s="227"/>
      <c r="Q280" s="94"/>
      <c r="R280" s="94"/>
      <c r="S280" s="94"/>
      <c r="T280" s="94"/>
    </row>
    <row r="281" ht="15.75" customHeight="1">
      <c r="A281" s="251"/>
      <c r="B281" s="222"/>
      <c r="C281" s="206"/>
      <c r="D281" s="235"/>
      <c r="E281" s="3"/>
      <c r="F281" s="3"/>
      <c r="G281" s="3"/>
      <c r="H281" s="3"/>
      <c r="J281" s="226"/>
      <c r="K281" s="3"/>
      <c r="L281" s="3"/>
      <c r="O281" s="227"/>
      <c r="Q281" s="94"/>
      <c r="R281" s="94"/>
      <c r="S281" s="94"/>
      <c r="T281" s="94"/>
    </row>
    <row r="282" ht="15.75" customHeight="1">
      <c r="A282" s="251"/>
      <c r="B282" s="222"/>
      <c r="C282" s="206"/>
      <c r="D282" s="235"/>
      <c r="E282" s="3"/>
      <c r="F282" s="3"/>
      <c r="G282" s="3"/>
      <c r="H282" s="3"/>
      <c r="J282" s="226"/>
      <c r="K282" s="3"/>
      <c r="L282" s="3"/>
      <c r="O282" s="227"/>
      <c r="Q282" s="94"/>
      <c r="R282" s="94"/>
      <c r="S282" s="94"/>
      <c r="T282" s="94"/>
    </row>
    <row r="283" ht="15.75" customHeight="1">
      <c r="A283" s="251"/>
      <c r="B283" s="222"/>
      <c r="C283" s="206"/>
      <c r="D283" s="235"/>
      <c r="E283" s="3"/>
      <c r="F283" s="3"/>
      <c r="G283" s="3"/>
      <c r="H283" s="3"/>
      <c r="J283" s="226"/>
      <c r="K283" s="3"/>
      <c r="L283" s="3"/>
      <c r="O283" s="227"/>
      <c r="Q283" s="94"/>
      <c r="R283" s="94"/>
      <c r="S283" s="94"/>
      <c r="T283" s="94"/>
    </row>
    <row r="284" ht="15.75" customHeight="1">
      <c r="A284" s="251"/>
      <c r="B284" s="222"/>
      <c r="C284" s="206"/>
      <c r="D284" s="235"/>
      <c r="E284" s="3"/>
      <c r="F284" s="3"/>
      <c r="G284" s="3"/>
      <c r="H284" s="3"/>
      <c r="J284" s="226"/>
      <c r="K284" s="3"/>
      <c r="L284" s="3"/>
      <c r="O284" s="227"/>
      <c r="Q284" s="94"/>
      <c r="R284" s="94"/>
      <c r="S284" s="94"/>
      <c r="T284" s="94"/>
    </row>
    <row r="285" ht="15.75" customHeight="1">
      <c r="A285" s="240"/>
      <c r="B285" s="222"/>
      <c r="C285" s="223"/>
      <c r="D285" s="231"/>
      <c r="E285" s="3"/>
      <c r="F285" s="3"/>
      <c r="G285" s="3"/>
      <c r="H285" s="3"/>
      <c r="J285" s="226"/>
      <c r="K285" s="3"/>
      <c r="L285" s="3"/>
      <c r="O285" s="227"/>
      <c r="Q285" s="94"/>
      <c r="R285" s="94"/>
      <c r="S285" s="94"/>
      <c r="T285" s="94"/>
    </row>
    <row r="286" ht="15.75" customHeight="1">
      <c r="A286" s="240"/>
      <c r="B286" s="222"/>
      <c r="C286" s="223"/>
      <c r="D286" s="231"/>
      <c r="E286" s="3"/>
      <c r="F286" s="3"/>
      <c r="G286" s="3"/>
      <c r="H286" s="3"/>
      <c r="J286" s="226"/>
      <c r="K286" s="3"/>
      <c r="L286" s="3"/>
      <c r="O286" s="227"/>
      <c r="Q286" s="94"/>
      <c r="R286" s="94"/>
      <c r="S286" s="94"/>
      <c r="T286" s="94"/>
    </row>
    <row r="287" ht="15.75" customHeight="1">
      <c r="A287" s="240"/>
      <c r="B287" s="222"/>
      <c r="C287" s="223"/>
      <c r="D287" s="231"/>
      <c r="E287" s="3"/>
      <c r="F287" s="3"/>
      <c r="G287" s="3"/>
      <c r="H287" s="3"/>
      <c r="J287" s="226"/>
      <c r="K287" s="3"/>
      <c r="L287" s="3"/>
      <c r="O287" s="227"/>
      <c r="Q287" s="94"/>
      <c r="R287" s="94"/>
      <c r="S287" s="94"/>
      <c r="T287" s="94"/>
    </row>
    <row r="288" ht="15.75" customHeight="1">
      <c r="A288" s="240"/>
      <c r="B288" s="222"/>
      <c r="C288" s="223"/>
      <c r="D288" s="231"/>
      <c r="E288" s="3"/>
      <c r="F288" s="3"/>
      <c r="G288" s="3"/>
      <c r="H288" s="3"/>
      <c r="J288" s="226"/>
      <c r="K288" s="3"/>
      <c r="L288" s="3"/>
      <c r="O288" s="227"/>
      <c r="Q288" s="94"/>
      <c r="R288" s="94"/>
      <c r="S288" s="94"/>
      <c r="T288" s="94"/>
    </row>
    <row r="289" ht="15.75" customHeight="1">
      <c r="A289" s="240"/>
      <c r="B289" s="222"/>
      <c r="C289" s="223"/>
      <c r="D289" s="231"/>
      <c r="E289" s="3"/>
      <c r="F289" s="3"/>
      <c r="G289" s="3"/>
      <c r="H289" s="3"/>
      <c r="J289" s="226"/>
      <c r="K289" s="3"/>
      <c r="L289" s="3"/>
      <c r="O289" s="227"/>
      <c r="Q289" s="94"/>
      <c r="R289" s="94"/>
      <c r="S289" s="94"/>
      <c r="T289" s="94"/>
    </row>
    <row r="290" ht="15.75" customHeight="1">
      <c r="A290" s="240"/>
      <c r="B290" s="222"/>
      <c r="C290" s="223"/>
      <c r="D290" s="231"/>
      <c r="E290" s="3"/>
      <c r="F290" s="3"/>
      <c r="G290" s="3"/>
      <c r="H290" s="3"/>
      <c r="J290" s="226"/>
      <c r="K290" s="3"/>
      <c r="L290" s="3"/>
      <c r="O290" s="227"/>
      <c r="Q290" s="94"/>
      <c r="R290" s="94"/>
      <c r="S290" s="94"/>
      <c r="T290" s="94"/>
    </row>
    <row r="291" ht="15.75" customHeight="1">
      <c r="A291" s="240"/>
      <c r="B291" s="222"/>
      <c r="C291" s="223"/>
      <c r="D291" s="231"/>
      <c r="E291" s="3"/>
      <c r="F291" s="3"/>
      <c r="G291" s="3"/>
      <c r="H291" s="3"/>
      <c r="J291" s="226"/>
      <c r="K291" s="3"/>
      <c r="L291" s="3"/>
      <c r="O291" s="227"/>
      <c r="Q291" s="94"/>
      <c r="R291" s="94"/>
      <c r="S291" s="94"/>
      <c r="T291" s="94"/>
    </row>
    <row r="292" ht="15.75" customHeight="1">
      <c r="A292" s="240"/>
      <c r="B292" s="222"/>
      <c r="C292" s="223"/>
      <c r="D292" s="231"/>
      <c r="E292" s="3"/>
      <c r="F292" s="3"/>
      <c r="G292" s="3"/>
      <c r="H292" s="3"/>
      <c r="J292" s="226"/>
      <c r="K292" s="3"/>
      <c r="L292" s="3"/>
      <c r="O292" s="227"/>
      <c r="Q292" s="94"/>
      <c r="R292" s="94"/>
      <c r="S292" s="94"/>
      <c r="T292" s="94"/>
    </row>
    <row r="293" ht="15.75" customHeight="1">
      <c r="A293" s="240"/>
      <c r="B293" s="222"/>
      <c r="C293" s="223"/>
      <c r="D293" s="231"/>
      <c r="E293" s="3"/>
      <c r="F293" s="3"/>
      <c r="G293" s="3"/>
      <c r="H293" s="3"/>
      <c r="J293" s="226"/>
      <c r="K293" s="3"/>
      <c r="L293" s="3"/>
      <c r="O293" s="227"/>
      <c r="Q293" s="94"/>
      <c r="R293" s="94"/>
      <c r="S293" s="94"/>
      <c r="T293" s="94"/>
    </row>
    <row r="294" ht="15.75" customHeight="1">
      <c r="A294" s="240"/>
      <c r="B294" s="222"/>
      <c r="C294" s="223"/>
      <c r="D294" s="231"/>
      <c r="E294" s="3"/>
      <c r="F294" s="3"/>
      <c r="G294" s="3"/>
      <c r="H294" s="3"/>
      <c r="J294" s="226"/>
      <c r="K294" s="3"/>
      <c r="L294" s="3"/>
      <c r="O294" s="227"/>
      <c r="Q294" s="94"/>
      <c r="R294" s="94"/>
      <c r="S294" s="94"/>
      <c r="T294" s="94"/>
    </row>
    <row r="295" ht="15.75" customHeight="1">
      <c r="A295" s="240"/>
      <c r="B295" s="222"/>
      <c r="C295" s="223"/>
      <c r="D295" s="231"/>
      <c r="E295" s="3"/>
      <c r="F295" s="3"/>
      <c r="G295" s="3"/>
      <c r="H295" s="3"/>
      <c r="J295" s="226"/>
      <c r="K295" s="3"/>
      <c r="L295" s="3"/>
      <c r="O295" s="227"/>
      <c r="Q295" s="94"/>
      <c r="R295" s="94"/>
      <c r="S295" s="94"/>
      <c r="T295" s="94"/>
    </row>
    <row r="296" ht="15.75" customHeight="1">
      <c r="A296" s="240"/>
      <c r="B296" s="222"/>
      <c r="C296" s="223"/>
      <c r="D296" s="231"/>
      <c r="E296" s="3"/>
      <c r="F296" s="3"/>
      <c r="G296" s="3"/>
      <c r="H296" s="3"/>
      <c r="J296" s="226"/>
      <c r="K296" s="3"/>
      <c r="L296" s="3"/>
      <c r="O296" s="227"/>
      <c r="Q296" s="94"/>
      <c r="R296" s="94"/>
      <c r="S296" s="94"/>
      <c r="T296" s="94"/>
    </row>
    <row r="297" ht="15.75" customHeight="1">
      <c r="A297" s="240"/>
      <c r="B297" s="222"/>
      <c r="C297" s="223"/>
      <c r="D297" s="231"/>
      <c r="E297" s="3"/>
      <c r="F297" s="3"/>
      <c r="G297" s="3"/>
      <c r="H297" s="3"/>
      <c r="J297" s="226"/>
      <c r="K297" s="3"/>
      <c r="L297" s="3"/>
      <c r="O297" s="227"/>
      <c r="Q297" s="94"/>
      <c r="R297" s="94"/>
      <c r="S297" s="94"/>
      <c r="T297" s="94"/>
    </row>
    <row r="298" ht="15.75" customHeight="1">
      <c r="A298" s="240"/>
      <c r="B298" s="222"/>
      <c r="C298" s="223"/>
      <c r="D298" s="231"/>
      <c r="E298" s="3"/>
      <c r="F298" s="3"/>
      <c r="G298" s="3"/>
      <c r="H298" s="3"/>
      <c r="J298" s="226"/>
      <c r="K298" s="3"/>
      <c r="L298" s="3"/>
      <c r="O298" s="227"/>
      <c r="Q298" s="94"/>
      <c r="R298" s="94"/>
      <c r="S298" s="94"/>
      <c r="T298" s="94"/>
    </row>
    <row r="299" ht="15.75" customHeight="1">
      <c r="A299" s="240"/>
      <c r="B299" s="222"/>
      <c r="C299" s="223"/>
      <c r="D299" s="231"/>
      <c r="E299" s="3"/>
      <c r="F299" s="3"/>
      <c r="G299" s="3"/>
      <c r="H299" s="3"/>
      <c r="J299" s="226"/>
      <c r="K299" s="3"/>
      <c r="L299" s="3"/>
      <c r="O299" s="227"/>
      <c r="Q299" s="94"/>
      <c r="R299" s="94"/>
      <c r="S299" s="94"/>
      <c r="T299" s="94"/>
    </row>
    <row r="300" ht="15.75" customHeight="1">
      <c r="A300" s="240"/>
      <c r="B300" s="222"/>
      <c r="C300" s="223"/>
      <c r="D300" s="231"/>
      <c r="E300" s="3"/>
      <c r="F300" s="3"/>
      <c r="G300" s="3"/>
      <c r="H300" s="3"/>
      <c r="J300" s="226"/>
      <c r="K300" s="3"/>
      <c r="L300" s="3"/>
      <c r="O300" s="227"/>
      <c r="Q300" s="94"/>
      <c r="R300" s="94"/>
      <c r="S300" s="94"/>
      <c r="T300" s="94"/>
    </row>
    <row r="301" ht="15.75" customHeight="1">
      <c r="A301" s="240"/>
      <c r="B301" s="222"/>
      <c r="C301" s="223"/>
      <c r="D301" s="231"/>
      <c r="E301" s="3"/>
      <c r="F301" s="3"/>
      <c r="G301" s="3"/>
      <c r="H301" s="3"/>
      <c r="J301" s="226"/>
      <c r="K301" s="3"/>
      <c r="L301" s="3"/>
      <c r="O301" s="227"/>
      <c r="Q301" s="94"/>
      <c r="R301" s="94"/>
      <c r="S301" s="94"/>
      <c r="T301" s="94"/>
    </row>
    <row r="302" ht="15.75" customHeight="1">
      <c r="A302" s="240"/>
      <c r="B302" s="222"/>
      <c r="C302" s="223"/>
      <c r="D302" s="231"/>
      <c r="E302" s="3"/>
      <c r="F302" s="3"/>
      <c r="G302" s="3"/>
      <c r="H302" s="3"/>
      <c r="J302" s="226"/>
      <c r="K302" s="3"/>
      <c r="L302" s="3"/>
      <c r="O302" s="227"/>
      <c r="Q302" s="94"/>
      <c r="R302" s="94"/>
      <c r="S302" s="94"/>
      <c r="T302" s="94"/>
    </row>
    <row r="303" ht="15.75" customHeight="1">
      <c r="A303" s="240"/>
      <c r="B303" s="222"/>
      <c r="C303" s="223"/>
      <c r="D303" s="231"/>
      <c r="E303" s="3"/>
      <c r="F303" s="3"/>
      <c r="G303" s="3"/>
      <c r="H303" s="3"/>
      <c r="J303" s="226"/>
      <c r="K303" s="3"/>
      <c r="L303" s="3"/>
      <c r="O303" s="227"/>
      <c r="Q303" s="94"/>
      <c r="R303" s="94"/>
      <c r="S303" s="94"/>
      <c r="T303" s="94"/>
    </row>
    <row r="304" ht="15.75" customHeight="1">
      <c r="A304" s="240"/>
      <c r="B304" s="222"/>
      <c r="C304" s="223"/>
      <c r="D304" s="231"/>
      <c r="E304" s="3"/>
      <c r="F304" s="3"/>
      <c r="G304" s="3"/>
      <c r="H304" s="3"/>
      <c r="J304" s="226"/>
      <c r="K304" s="3"/>
      <c r="L304" s="3"/>
      <c r="O304" s="227"/>
      <c r="Q304" s="94"/>
      <c r="R304" s="94"/>
      <c r="S304" s="94"/>
      <c r="T304" s="94"/>
    </row>
    <row r="305" ht="15.75" customHeight="1">
      <c r="A305" s="240"/>
      <c r="B305" s="222"/>
      <c r="C305" s="223"/>
      <c r="D305" s="231"/>
      <c r="E305" s="3"/>
      <c r="F305" s="3"/>
      <c r="G305" s="3"/>
      <c r="H305" s="3"/>
      <c r="J305" s="226"/>
      <c r="K305" s="3"/>
      <c r="L305" s="3"/>
      <c r="O305" s="227"/>
      <c r="Q305" s="94"/>
      <c r="R305" s="94"/>
      <c r="S305" s="94"/>
      <c r="T305" s="94"/>
    </row>
    <row r="306" ht="15.75" customHeight="1">
      <c r="A306" s="240"/>
      <c r="B306" s="222"/>
      <c r="C306" s="223"/>
      <c r="D306" s="231"/>
      <c r="E306" s="3"/>
      <c r="F306" s="3"/>
      <c r="G306" s="3"/>
      <c r="H306" s="3"/>
      <c r="J306" s="226"/>
      <c r="K306" s="3"/>
      <c r="L306" s="3"/>
      <c r="O306" s="227"/>
      <c r="Q306" s="94"/>
      <c r="R306" s="94"/>
      <c r="S306" s="94"/>
      <c r="T306" s="94"/>
    </row>
    <row r="307" ht="15.75" customHeight="1">
      <c r="A307" s="240"/>
      <c r="B307" s="222"/>
      <c r="C307" s="223"/>
      <c r="D307" s="231"/>
      <c r="E307" s="3"/>
      <c r="F307" s="3"/>
      <c r="G307" s="3"/>
      <c r="H307" s="3"/>
      <c r="J307" s="226"/>
      <c r="K307" s="3"/>
      <c r="L307" s="3"/>
      <c r="O307" s="227"/>
      <c r="Q307" s="94"/>
      <c r="R307" s="94"/>
      <c r="S307" s="94"/>
      <c r="T307" s="94"/>
    </row>
    <row r="308" ht="15.75" customHeight="1">
      <c r="A308" s="240"/>
      <c r="B308" s="222"/>
      <c r="C308" s="223"/>
      <c r="D308" s="231"/>
      <c r="E308" s="3"/>
      <c r="F308" s="3"/>
      <c r="G308" s="3"/>
      <c r="H308" s="3"/>
      <c r="J308" s="226"/>
      <c r="K308" s="3"/>
      <c r="L308" s="3"/>
      <c r="O308" s="227"/>
      <c r="Q308" s="94"/>
      <c r="R308" s="94"/>
      <c r="S308" s="94"/>
      <c r="T308" s="94"/>
    </row>
    <row r="309" ht="15.75" customHeight="1">
      <c r="A309" s="240"/>
      <c r="B309" s="222"/>
      <c r="C309" s="223"/>
      <c r="D309" s="231"/>
      <c r="E309" s="3"/>
      <c r="F309" s="3"/>
      <c r="G309" s="3"/>
      <c r="H309" s="3"/>
      <c r="J309" s="226"/>
      <c r="K309" s="3"/>
      <c r="L309" s="3"/>
      <c r="O309" s="227"/>
      <c r="Q309" s="94"/>
      <c r="R309" s="94"/>
      <c r="S309" s="94"/>
      <c r="T309" s="94"/>
    </row>
    <row r="310" ht="15.75" customHeight="1">
      <c r="A310" s="240"/>
      <c r="B310" s="222"/>
      <c r="C310" s="223"/>
      <c r="D310" s="231"/>
      <c r="E310" s="3"/>
      <c r="F310" s="3"/>
      <c r="G310" s="3"/>
      <c r="H310" s="3"/>
      <c r="J310" s="226"/>
      <c r="K310" s="3"/>
      <c r="L310" s="3"/>
      <c r="O310" s="227"/>
      <c r="Q310" s="94"/>
      <c r="R310" s="94"/>
      <c r="S310" s="94"/>
      <c r="T310" s="94"/>
    </row>
    <row r="311" ht="15.75" customHeight="1">
      <c r="A311" s="240"/>
      <c r="B311" s="222"/>
      <c r="C311" s="223"/>
      <c r="D311" s="231"/>
      <c r="E311" s="3"/>
      <c r="F311" s="3"/>
      <c r="G311" s="3"/>
      <c r="H311" s="3"/>
      <c r="J311" s="226"/>
      <c r="K311" s="3"/>
      <c r="L311" s="3"/>
      <c r="O311" s="227"/>
      <c r="Q311" s="94"/>
      <c r="R311" s="94"/>
      <c r="S311" s="94"/>
      <c r="T311" s="94"/>
    </row>
    <row r="312" ht="15.75" customHeight="1">
      <c r="A312" s="240"/>
      <c r="B312" s="222"/>
      <c r="C312" s="223"/>
      <c r="D312" s="231"/>
      <c r="E312" s="3"/>
      <c r="F312" s="3"/>
      <c r="G312" s="3"/>
      <c r="H312" s="3"/>
      <c r="J312" s="226"/>
      <c r="K312" s="3"/>
      <c r="L312" s="3"/>
      <c r="O312" s="227"/>
      <c r="Q312" s="94"/>
      <c r="R312" s="94"/>
      <c r="S312" s="94"/>
      <c r="T312" s="94"/>
    </row>
    <row r="313" ht="15.75" customHeight="1">
      <c r="A313" s="240"/>
      <c r="B313" s="222"/>
      <c r="C313" s="223"/>
      <c r="D313" s="231"/>
      <c r="E313" s="3"/>
      <c r="F313" s="3"/>
      <c r="G313" s="3"/>
      <c r="H313" s="3"/>
      <c r="J313" s="226"/>
      <c r="K313" s="3"/>
      <c r="L313" s="3"/>
      <c r="O313" s="227"/>
      <c r="Q313" s="94"/>
      <c r="R313" s="94"/>
      <c r="S313" s="94"/>
      <c r="T313" s="94"/>
    </row>
    <row r="314" ht="15.75" customHeight="1">
      <c r="A314" s="240"/>
      <c r="B314" s="222"/>
      <c r="C314" s="223"/>
      <c r="D314" s="231"/>
      <c r="E314" s="3"/>
      <c r="F314" s="3"/>
      <c r="G314" s="3"/>
      <c r="H314" s="3"/>
      <c r="J314" s="226"/>
      <c r="K314" s="3"/>
      <c r="L314" s="3"/>
      <c r="O314" s="227"/>
      <c r="Q314" s="94"/>
      <c r="R314" s="94"/>
      <c r="S314" s="94"/>
      <c r="T314" s="94"/>
    </row>
    <row r="315" ht="15.75" customHeight="1">
      <c r="A315" s="240"/>
      <c r="B315" s="222"/>
      <c r="C315" s="223"/>
      <c r="D315" s="231"/>
      <c r="E315" s="3"/>
      <c r="F315" s="3"/>
      <c r="G315" s="3"/>
      <c r="H315" s="3"/>
      <c r="J315" s="226"/>
      <c r="K315" s="3"/>
      <c r="L315" s="3"/>
      <c r="O315" s="227"/>
      <c r="Q315" s="94"/>
      <c r="R315" s="94"/>
      <c r="S315" s="94"/>
      <c r="T315" s="94"/>
    </row>
    <row r="316" ht="15.75" customHeight="1">
      <c r="A316" s="240"/>
      <c r="B316" s="222"/>
      <c r="C316" s="223"/>
      <c r="D316" s="231"/>
      <c r="E316" s="3"/>
      <c r="F316" s="3"/>
      <c r="G316" s="3"/>
      <c r="H316" s="3"/>
      <c r="J316" s="226"/>
      <c r="K316" s="3"/>
      <c r="L316" s="3"/>
      <c r="O316" s="227"/>
      <c r="Q316" s="94"/>
      <c r="R316" s="94"/>
      <c r="S316" s="94"/>
      <c r="T316" s="94"/>
    </row>
    <row r="317" ht="15.75" customHeight="1">
      <c r="A317" s="240"/>
      <c r="B317" s="222"/>
      <c r="C317" s="223"/>
      <c r="D317" s="231"/>
      <c r="E317" s="3"/>
      <c r="F317" s="3"/>
      <c r="G317" s="3"/>
      <c r="H317" s="3"/>
      <c r="J317" s="226"/>
      <c r="K317" s="3"/>
      <c r="L317" s="3"/>
      <c r="O317" s="227"/>
      <c r="Q317" s="94"/>
      <c r="R317" s="94"/>
      <c r="S317" s="94"/>
      <c r="T317" s="94"/>
    </row>
    <row r="318" ht="15.75" customHeight="1">
      <c r="A318" s="240"/>
      <c r="B318" s="222"/>
      <c r="C318" s="223"/>
      <c r="D318" s="231"/>
      <c r="E318" s="3"/>
      <c r="F318" s="3"/>
      <c r="G318" s="3"/>
      <c r="H318" s="3"/>
      <c r="J318" s="226"/>
      <c r="K318" s="3"/>
      <c r="L318" s="3"/>
      <c r="O318" s="227"/>
      <c r="Q318" s="94"/>
      <c r="R318" s="94"/>
      <c r="S318" s="94"/>
      <c r="T318" s="94"/>
    </row>
    <row r="319" ht="15.75" customHeight="1">
      <c r="A319" s="240"/>
      <c r="B319" s="222"/>
      <c r="C319" s="223"/>
      <c r="D319" s="231"/>
      <c r="E319" s="3"/>
      <c r="F319" s="3"/>
      <c r="G319" s="3"/>
      <c r="H319" s="3"/>
      <c r="J319" s="226"/>
      <c r="K319" s="3"/>
      <c r="L319" s="3"/>
      <c r="O319" s="227"/>
      <c r="Q319" s="94"/>
      <c r="R319" s="94"/>
      <c r="S319" s="94"/>
      <c r="T319" s="94"/>
    </row>
    <row r="320" ht="15.75" customHeight="1">
      <c r="A320" s="240"/>
      <c r="B320" s="222"/>
      <c r="C320" s="223"/>
      <c r="D320" s="231"/>
      <c r="E320" s="3"/>
      <c r="F320" s="3"/>
      <c r="G320" s="3"/>
      <c r="H320" s="3"/>
      <c r="J320" s="226"/>
      <c r="K320" s="3"/>
      <c r="L320" s="3"/>
      <c r="O320" s="227"/>
      <c r="Q320" s="94"/>
      <c r="R320" s="94"/>
      <c r="S320" s="94"/>
      <c r="T320" s="94"/>
    </row>
    <row r="321" ht="15.75" customHeight="1">
      <c r="A321" s="240"/>
      <c r="B321" s="222"/>
      <c r="C321" s="223"/>
      <c r="D321" s="231"/>
      <c r="E321" s="3"/>
      <c r="F321" s="3"/>
      <c r="G321" s="3"/>
      <c r="H321" s="3"/>
      <c r="J321" s="226"/>
      <c r="K321" s="3"/>
      <c r="L321" s="3"/>
      <c r="O321" s="227"/>
      <c r="Q321" s="94"/>
      <c r="R321" s="94"/>
      <c r="S321" s="94"/>
      <c r="T321" s="94"/>
    </row>
    <row r="322" ht="15.75" customHeight="1">
      <c r="A322" s="240"/>
      <c r="B322" s="222"/>
      <c r="C322" s="223"/>
      <c r="D322" s="231"/>
      <c r="E322" s="3"/>
      <c r="F322" s="3"/>
      <c r="G322" s="3"/>
      <c r="H322" s="3"/>
      <c r="J322" s="226"/>
      <c r="K322" s="3"/>
      <c r="L322" s="3"/>
      <c r="O322" s="227"/>
      <c r="Q322" s="94"/>
      <c r="R322" s="94"/>
      <c r="S322" s="94"/>
      <c r="T322" s="94"/>
    </row>
    <row r="323" ht="15.75" customHeight="1">
      <c r="A323" s="240"/>
      <c r="B323" s="222"/>
      <c r="C323" s="223"/>
      <c r="D323" s="231"/>
      <c r="E323" s="3"/>
      <c r="F323" s="3"/>
      <c r="G323" s="3"/>
      <c r="H323" s="3"/>
      <c r="J323" s="226"/>
      <c r="K323" s="3"/>
      <c r="L323" s="3"/>
      <c r="O323" s="227"/>
      <c r="Q323" s="94"/>
      <c r="R323" s="94"/>
      <c r="S323" s="94"/>
      <c r="T323" s="94"/>
    </row>
    <row r="324" ht="15.75" customHeight="1">
      <c r="A324" s="240"/>
      <c r="B324" s="222"/>
      <c r="C324" s="223"/>
      <c r="D324" s="231"/>
      <c r="E324" s="3"/>
      <c r="F324" s="3"/>
      <c r="G324" s="3"/>
      <c r="H324" s="3"/>
      <c r="J324" s="226"/>
      <c r="K324" s="3"/>
      <c r="L324" s="3"/>
      <c r="O324" s="227"/>
      <c r="Q324" s="94"/>
      <c r="R324" s="94"/>
      <c r="S324" s="94"/>
      <c r="T324" s="94"/>
    </row>
    <row r="325" ht="15.75" customHeight="1">
      <c r="A325" s="240"/>
      <c r="B325" s="222"/>
      <c r="C325" s="223"/>
      <c r="D325" s="231"/>
      <c r="E325" s="3"/>
      <c r="F325" s="3"/>
      <c r="G325" s="3"/>
      <c r="H325" s="3"/>
      <c r="J325" s="226"/>
      <c r="K325" s="3"/>
      <c r="L325" s="3"/>
      <c r="O325" s="227"/>
      <c r="Q325" s="94"/>
      <c r="R325" s="94"/>
      <c r="S325" s="94"/>
      <c r="T325" s="94"/>
    </row>
    <row r="326" ht="15.75" customHeight="1">
      <c r="A326" s="240"/>
      <c r="B326" s="222"/>
      <c r="C326" s="223"/>
      <c r="D326" s="231"/>
      <c r="E326" s="3"/>
      <c r="F326" s="3"/>
      <c r="G326" s="3"/>
      <c r="H326" s="3"/>
      <c r="J326" s="226"/>
      <c r="K326" s="3"/>
      <c r="L326" s="3"/>
      <c r="O326" s="227"/>
      <c r="Q326" s="94"/>
      <c r="R326" s="94"/>
      <c r="S326" s="94"/>
      <c r="T326" s="94"/>
    </row>
    <row r="327" ht="15.75" customHeight="1">
      <c r="A327" s="240"/>
      <c r="B327" s="222"/>
      <c r="C327" s="223"/>
      <c r="D327" s="231"/>
      <c r="E327" s="3"/>
      <c r="F327" s="3"/>
      <c r="G327" s="3"/>
      <c r="H327" s="3"/>
      <c r="J327" s="226"/>
      <c r="K327" s="3"/>
      <c r="L327" s="3"/>
      <c r="O327" s="227"/>
      <c r="Q327" s="94"/>
      <c r="R327" s="94"/>
      <c r="S327" s="94"/>
      <c r="T327" s="94"/>
    </row>
    <row r="328" ht="15.75" customHeight="1">
      <c r="A328" s="240"/>
      <c r="B328" s="222"/>
      <c r="C328" s="223"/>
      <c r="D328" s="231"/>
      <c r="E328" s="3"/>
      <c r="F328" s="3"/>
      <c r="G328" s="3"/>
      <c r="H328" s="3"/>
      <c r="J328" s="226"/>
      <c r="K328" s="3"/>
      <c r="L328" s="3"/>
      <c r="O328" s="227"/>
      <c r="Q328" s="94"/>
      <c r="R328" s="94"/>
      <c r="S328" s="94"/>
      <c r="T328" s="94"/>
    </row>
    <row r="329" ht="15.75" customHeight="1">
      <c r="A329" s="240"/>
      <c r="B329" s="222"/>
      <c r="C329" s="223"/>
      <c r="D329" s="231"/>
      <c r="E329" s="3"/>
      <c r="F329" s="3"/>
      <c r="G329" s="3"/>
      <c r="H329" s="3"/>
      <c r="J329" s="226"/>
      <c r="K329" s="3"/>
      <c r="L329" s="3"/>
      <c r="O329" s="227"/>
      <c r="Q329" s="94"/>
      <c r="R329" s="94"/>
      <c r="S329" s="94"/>
      <c r="T329" s="94"/>
    </row>
    <row r="330" ht="15.75" customHeight="1">
      <c r="A330" s="240"/>
      <c r="B330" s="222"/>
      <c r="C330" s="223"/>
      <c r="D330" s="231"/>
      <c r="E330" s="3"/>
      <c r="F330" s="3"/>
      <c r="G330" s="3"/>
      <c r="H330" s="3"/>
      <c r="J330" s="226"/>
      <c r="K330" s="3"/>
      <c r="L330" s="3"/>
      <c r="O330" s="227"/>
      <c r="Q330" s="94"/>
      <c r="R330" s="94"/>
      <c r="S330" s="94"/>
      <c r="T330" s="94"/>
    </row>
    <row r="331" ht="15.75" customHeight="1">
      <c r="A331" s="240"/>
      <c r="B331" s="222"/>
      <c r="C331" s="223"/>
      <c r="D331" s="231"/>
      <c r="E331" s="3"/>
      <c r="F331" s="3"/>
      <c r="G331" s="3"/>
      <c r="H331" s="3"/>
      <c r="J331" s="226"/>
      <c r="K331" s="3"/>
      <c r="L331" s="3"/>
      <c r="O331" s="227"/>
      <c r="Q331" s="94"/>
      <c r="R331" s="94"/>
      <c r="S331" s="94"/>
      <c r="T331" s="94"/>
    </row>
    <row r="332" ht="15.75" customHeight="1">
      <c r="A332" s="240"/>
      <c r="B332" s="222"/>
      <c r="C332" s="223"/>
      <c r="D332" s="231"/>
      <c r="E332" s="3"/>
      <c r="F332" s="3"/>
      <c r="G332" s="3"/>
      <c r="H332" s="3"/>
      <c r="J332" s="226"/>
      <c r="K332" s="3"/>
      <c r="L332" s="3"/>
      <c r="O332" s="227"/>
      <c r="Q332" s="94"/>
      <c r="R332" s="94"/>
      <c r="S332" s="94"/>
      <c r="T332" s="94"/>
    </row>
    <row r="333" ht="15.75" customHeight="1">
      <c r="A333" s="240"/>
      <c r="B333" s="222"/>
      <c r="C333" s="223"/>
      <c r="D333" s="231"/>
      <c r="E333" s="3"/>
      <c r="F333" s="3"/>
      <c r="G333" s="3"/>
      <c r="H333" s="3"/>
      <c r="J333" s="226"/>
      <c r="K333" s="3"/>
      <c r="L333" s="3"/>
      <c r="O333" s="227"/>
      <c r="Q333" s="94"/>
      <c r="R333" s="94"/>
      <c r="S333" s="94"/>
      <c r="T333" s="94"/>
    </row>
    <row r="334" ht="15.75" customHeight="1">
      <c r="A334" s="240"/>
      <c r="B334" s="222"/>
      <c r="C334" s="223"/>
      <c r="D334" s="231"/>
      <c r="E334" s="3"/>
      <c r="F334" s="3"/>
      <c r="G334" s="3"/>
      <c r="H334" s="3"/>
      <c r="J334" s="226"/>
      <c r="K334" s="3"/>
      <c r="L334" s="3"/>
      <c r="O334" s="227"/>
      <c r="Q334" s="94"/>
      <c r="R334" s="94"/>
      <c r="S334" s="94"/>
      <c r="T334" s="94"/>
    </row>
    <row r="335" ht="15.75" customHeight="1">
      <c r="A335" s="240"/>
      <c r="B335" s="222"/>
      <c r="C335" s="223"/>
      <c r="D335" s="231"/>
      <c r="E335" s="3"/>
      <c r="F335" s="3"/>
      <c r="G335" s="3"/>
      <c r="H335" s="3"/>
      <c r="J335" s="226"/>
      <c r="K335" s="3"/>
      <c r="L335" s="3"/>
      <c r="O335" s="227"/>
      <c r="Q335" s="94"/>
      <c r="R335" s="94"/>
      <c r="S335" s="94"/>
      <c r="T335" s="94"/>
    </row>
    <row r="336" ht="15.75" customHeight="1">
      <c r="A336" s="240"/>
      <c r="B336" s="222"/>
      <c r="C336" s="223"/>
      <c r="D336" s="231"/>
      <c r="E336" s="3"/>
      <c r="F336" s="3"/>
      <c r="G336" s="3"/>
      <c r="H336" s="3"/>
      <c r="J336" s="226"/>
      <c r="K336" s="3"/>
      <c r="L336" s="3"/>
      <c r="O336" s="227"/>
      <c r="Q336" s="94"/>
      <c r="R336" s="94"/>
      <c r="S336" s="94"/>
      <c r="T336" s="94"/>
    </row>
    <row r="337" ht="15.75" customHeight="1">
      <c r="A337" s="240"/>
      <c r="B337" s="222"/>
      <c r="C337" s="223"/>
      <c r="D337" s="231"/>
      <c r="E337" s="3"/>
      <c r="F337" s="3"/>
      <c r="G337" s="3"/>
      <c r="H337" s="3"/>
      <c r="J337" s="226"/>
      <c r="K337" s="3"/>
      <c r="L337" s="3"/>
      <c r="O337" s="227"/>
      <c r="Q337" s="94"/>
      <c r="R337" s="94"/>
      <c r="S337" s="94"/>
      <c r="T337" s="94"/>
    </row>
    <row r="338" ht="15.75" customHeight="1">
      <c r="A338" s="240"/>
      <c r="B338" s="222"/>
      <c r="C338" s="223"/>
      <c r="D338" s="231"/>
      <c r="E338" s="3"/>
      <c r="F338" s="3"/>
      <c r="G338" s="3"/>
      <c r="H338" s="3"/>
      <c r="J338" s="226"/>
      <c r="K338" s="3"/>
      <c r="L338" s="3"/>
      <c r="O338" s="227"/>
      <c r="Q338" s="94"/>
      <c r="R338" s="94"/>
      <c r="S338" s="94"/>
      <c r="T338" s="94"/>
    </row>
    <row r="339" ht="15.75" customHeight="1">
      <c r="A339" s="240"/>
      <c r="B339" s="222"/>
      <c r="C339" s="223"/>
      <c r="D339" s="231"/>
      <c r="E339" s="3"/>
      <c r="F339" s="3"/>
      <c r="G339" s="3"/>
      <c r="H339" s="3"/>
      <c r="J339" s="226"/>
      <c r="K339" s="3"/>
      <c r="L339" s="3"/>
      <c r="O339" s="227"/>
      <c r="Q339" s="94"/>
      <c r="R339" s="94"/>
      <c r="S339" s="94"/>
      <c r="T339" s="94"/>
    </row>
    <row r="340" ht="15.75" customHeight="1">
      <c r="A340" s="240"/>
      <c r="B340" s="222"/>
      <c r="C340" s="223"/>
      <c r="D340" s="231"/>
      <c r="E340" s="3"/>
      <c r="F340" s="3"/>
      <c r="G340" s="3"/>
      <c r="H340" s="3"/>
      <c r="J340" s="226"/>
      <c r="K340" s="3"/>
      <c r="L340" s="3"/>
      <c r="O340" s="227"/>
      <c r="Q340" s="94"/>
      <c r="R340" s="94"/>
      <c r="S340" s="94"/>
      <c r="T340" s="94"/>
    </row>
    <row r="341" ht="15.75" customHeight="1">
      <c r="A341" s="240"/>
      <c r="B341" s="222"/>
      <c r="C341" s="223"/>
      <c r="D341" s="231"/>
      <c r="E341" s="3"/>
      <c r="F341" s="3"/>
      <c r="G341" s="3"/>
      <c r="H341" s="3"/>
      <c r="J341" s="226"/>
      <c r="K341" s="3"/>
      <c r="L341" s="3"/>
      <c r="O341" s="227"/>
      <c r="Q341" s="94"/>
      <c r="R341" s="94"/>
      <c r="S341" s="94"/>
      <c r="T341" s="94"/>
    </row>
    <row r="342" ht="15.75" customHeight="1">
      <c r="A342" s="240"/>
      <c r="B342" s="222"/>
      <c r="C342" s="223"/>
      <c r="D342" s="231"/>
      <c r="E342" s="3"/>
      <c r="F342" s="3"/>
      <c r="G342" s="3"/>
      <c r="H342" s="3"/>
      <c r="J342" s="226"/>
      <c r="K342" s="3"/>
      <c r="L342" s="3"/>
      <c r="O342" s="227"/>
      <c r="Q342" s="94"/>
      <c r="R342" s="94"/>
      <c r="S342" s="94"/>
      <c r="T342" s="94"/>
    </row>
    <row r="343" ht="15.75" customHeight="1">
      <c r="A343" s="240"/>
      <c r="B343" s="222"/>
      <c r="C343" s="223"/>
      <c r="D343" s="231"/>
      <c r="E343" s="3"/>
      <c r="F343" s="3"/>
      <c r="G343" s="3"/>
      <c r="H343" s="3"/>
      <c r="J343" s="226"/>
      <c r="K343" s="3"/>
      <c r="L343" s="3"/>
      <c r="O343" s="227"/>
      <c r="Q343" s="94"/>
      <c r="R343" s="94"/>
      <c r="S343" s="94"/>
      <c r="T343" s="94"/>
    </row>
    <row r="344" ht="15.75" customHeight="1">
      <c r="A344" s="240"/>
      <c r="B344" s="222"/>
      <c r="C344" s="223"/>
      <c r="D344" s="231"/>
      <c r="E344" s="3"/>
      <c r="F344" s="3"/>
      <c r="G344" s="3"/>
      <c r="H344" s="3"/>
      <c r="J344" s="226"/>
      <c r="K344" s="3"/>
      <c r="L344" s="3"/>
      <c r="O344" s="227"/>
      <c r="Q344" s="94"/>
      <c r="R344" s="94"/>
      <c r="S344" s="94"/>
      <c r="T344" s="94"/>
    </row>
    <row r="345" ht="15.75" customHeight="1">
      <c r="A345" s="240"/>
      <c r="B345" s="222"/>
      <c r="C345" s="223"/>
      <c r="D345" s="231"/>
      <c r="E345" s="3"/>
      <c r="F345" s="3"/>
      <c r="G345" s="3"/>
      <c r="H345" s="3"/>
      <c r="J345" s="226"/>
      <c r="K345" s="3"/>
      <c r="L345" s="3"/>
      <c r="O345" s="227"/>
      <c r="Q345" s="94"/>
      <c r="R345" s="94"/>
      <c r="S345" s="94"/>
      <c r="T345" s="94"/>
    </row>
    <row r="346" ht="15.75" customHeight="1">
      <c r="A346" s="240"/>
      <c r="B346" s="222"/>
      <c r="C346" s="223"/>
      <c r="D346" s="231"/>
      <c r="E346" s="3"/>
      <c r="F346" s="3"/>
      <c r="G346" s="3"/>
      <c r="H346" s="3"/>
      <c r="J346" s="226"/>
      <c r="K346" s="3"/>
      <c r="L346" s="3"/>
      <c r="O346" s="227"/>
      <c r="Q346" s="94"/>
      <c r="R346" s="94"/>
      <c r="S346" s="94"/>
      <c r="T346" s="94"/>
    </row>
    <row r="347" ht="15.75" customHeight="1">
      <c r="A347" s="240"/>
      <c r="B347" s="222"/>
      <c r="C347" s="223"/>
      <c r="D347" s="231"/>
      <c r="E347" s="3"/>
      <c r="F347" s="3"/>
      <c r="G347" s="3"/>
      <c r="H347" s="3"/>
      <c r="J347" s="226"/>
      <c r="K347" s="3"/>
      <c r="L347" s="3"/>
      <c r="O347" s="227"/>
      <c r="Q347" s="94"/>
      <c r="R347" s="94"/>
      <c r="S347" s="94"/>
      <c r="T347" s="94"/>
    </row>
    <row r="348" ht="15.75" customHeight="1">
      <c r="A348" s="240"/>
      <c r="B348" s="222"/>
      <c r="C348" s="223"/>
      <c r="D348" s="231"/>
      <c r="E348" s="3"/>
      <c r="F348" s="3"/>
      <c r="G348" s="3"/>
      <c r="H348" s="3"/>
      <c r="J348" s="226"/>
      <c r="K348" s="3"/>
      <c r="L348" s="3"/>
      <c r="O348" s="227"/>
      <c r="Q348" s="94"/>
      <c r="R348" s="94"/>
      <c r="S348" s="94"/>
      <c r="T348" s="94"/>
    </row>
    <row r="349" ht="15.75" customHeight="1">
      <c r="A349" s="240"/>
      <c r="B349" s="222"/>
      <c r="C349" s="223"/>
      <c r="D349" s="231"/>
      <c r="E349" s="3"/>
      <c r="F349" s="3"/>
      <c r="G349" s="3"/>
      <c r="H349" s="3"/>
      <c r="J349" s="226"/>
      <c r="K349" s="3"/>
      <c r="L349" s="3"/>
      <c r="O349" s="227"/>
      <c r="Q349" s="94"/>
      <c r="R349" s="94"/>
      <c r="S349" s="94"/>
      <c r="T349" s="94"/>
    </row>
    <row r="350" ht="15.75" customHeight="1">
      <c r="A350" s="240"/>
      <c r="B350" s="222"/>
      <c r="C350" s="223"/>
      <c r="D350" s="231"/>
      <c r="E350" s="3"/>
      <c r="F350" s="3"/>
      <c r="G350" s="3"/>
      <c r="H350" s="3"/>
      <c r="J350" s="226"/>
      <c r="K350" s="3"/>
      <c r="L350" s="3"/>
      <c r="O350" s="227"/>
      <c r="Q350" s="94"/>
      <c r="R350" s="94"/>
      <c r="S350" s="94"/>
      <c r="T350" s="94"/>
    </row>
    <row r="351" ht="15.75" customHeight="1">
      <c r="A351" s="240"/>
      <c r="B351" s="222"/>
      <c r="C351" s="223"/>
      <c r="D351" s="231"/>
      <c r="E351" s="3"/>
      <c r="F351" s="3"/>
      <c r="G351" s="3"/>
      <c r="H351" s="3"/>
      <c r="J351" s="226"/>
      <c r="K351" s="3"/>
      <c r="L351" s="3"/>
      <c r="O351" s="227"/>
      <c r="Q351" s="94"/>
      <c r="R351" s="94"/>
      <c r="S351" s="94"/>
      <c r="T351" s="94"/>
    </row>
    <row r="352" ht="15.75" customHeight="1">
      <c r="A352" s="240"/>
      <c r="B352" s="222"/>
      <c r="C352" s="223"/>
      <c r="D352" s="231"/>
      <c r="E352" s="3"/>
      <c r="F352" s="3"/>
      <c r="G352" s="3"/>
      <c r="H352" s="3"/>
      <c r="J352" s="226"/>
      <c r="K352" s="3"/>
      <c r="L352" s="3"/>
      <c r="O352" s="227"/>
      <c r="Q352" s="94"/>
      <c r="R352" s="94"/>
      <c r="S352" s="94"/>
      <c r="T352" s="94"/>
    </row>
    <row r="353" ht="15.75" customHeight="1">
      <c r="A353" s="240"/>
      <c r="B353" s="222"/>
      <c r="C353" s="223"/>
      <c r="D353" s="231"/>
      <c r="E353" s="3"/>
      <c r="F353" s="3"/>
      <c r="G353" s="3"/>
      <c r="H353" s="3"/>
      <c r="J353" s="226"/>
      <c r="K353" s="3"/>
      <c r="L353" s="3"/>
      <c r="O353" s="227"/>
      <c r="Q353" s="94"/>
      <c r="R353" s="94"/>
      <c r="S353" s="94"/>
      <c r="T353" s="94"/>
    </row>
    <row r="354" ht="15.75" customHeight="1">
      <c r="A354" s="240"/>
      <c r="B354" s="222"/>
      <c r="C354" s="223"/>
      <c r="D354" s="231"/>
      <c r="E354" s="3"/>
      <c r="F354" s="3"/>
      <c r="G354" s="3"/>
      <c r="H354" s="3"/>
      <c r="J354" s="226"/>
      <c r="K354" s="3"/>
      <c r="L354" s="3"/>
      <c r="O354" s="227"/>
      <c r="Q354" s="94"/>
      <c r="R354" s="94"/>
      <c r="S354" s="94"/>
      <c r="T354" s="94"/>
    </row>
    <row r="355" ht="15.75" customHeight="1">
      <c r="A355" s="240"/>
      <c r="B355" s="222"/>
      <c r="C355" s="223"/>
      <c r="D355" s="231"/>
      <c r="E355" s="3"/>
      <c r="F355" s="3"/>
      <c r="G355" s="3"/>
      <c r="H355" s="3"/>
      <c r="J355" s="226"/>
      <c r="K355" s="3"/>
      <c r="L355" s="3"/>
      <c r="O355" s="227"/>
      <c r="Q355" s="94"/>
      <c r="R355" s="94"/>
      <c r="S355" s="94"/>
      <c r="T355" s="94"/>
    </row>
    <row r="356" ht="15.75" customHeight="1">
      <c r="A356" s="240"/>
      <c r="B356" s="222"/>
      <c r="C356" s="223"/>
      <c r="D356" s="231"/>
      <c r="E356" s="3"/>
      <c r="F356" s="3"/>
      <c r="G356" s="3"/>
      <c r="H356" s="3"/>
      <c r="J356" s="226"/>
      <c r="K356" s="3"/>
      <c r="L356" s="3"/>
      <c r="O356" s="227"/>
      <c r="Q356" s="94"/>
      <c r="R356" s="94"/>
      <c r="S356" s="94"/>
      <c r="T356" s="94"/>
    </row>
    <row r="357" ht="15.75" customHeight="1">
      <c r="A357" s="240"/>
      <c r="B357" s="222"/>
      <c r="C357" s="223"/>
      <c r="D357" s="231"/>
      <c r="E357" s="3"/>
      <c r="F357" s="3"/>
      <c r="G357" s="3"/>
      <c r="H357" s="3"/>
      <c r="J357" s="226"/>
      <c r="K357" s="3"/>
      <c r="L357" s="3"/>
      <c r="O357" s="227"/>
      <c r="Q357" s="94"/>
      <c r="R357" s="94"/>
      <c r="S357" s="94"/>
      <c r="T357" s="94"/>
    </row>
    <row r="358" ht="15.75" customHeight="1">
      <c r="A358" s="240"/>
      <c r="B358" s="222"/>
      <c r="C358" s="223"/>
      <c r="D358" s="231"/>
      <c r="E358" s="3"/>
      <c r="F358" s="3"/>
      <c r="G358" s="3"/>
      <c r="H358" s="3"/>
      <c r="J358" s="226"/>
      <c r="K358" s="3"/>
      <c r="L358" s="3"/>
      <c r="O358" s="227"/>
      <c r="Q358" s="94"/>
      <c r="R358" s="94"/>
      <c r="S358" s="94"/>
      <c r="T358" s="94"/>
    </row>
    <row r="359" ht="15.75" customHeight="1">
      <c r="A359" s="240"/>
      <c r="B359" s="222"/>
      <c r="C359" s="223"/>
      <c r="D359" s="231"/>
      <c r="E359" s="3"/>
      <c r="F359" s="3"/>
      <c r="G359" s="3"/>
      <c r="H359" s="3"/>
      <c r="J359" s="226"/>
      <c r="K359" s="3"/>
      <c r="L359" s="3"/>
      <c r="O359" s="227"/>
      <c r="Q359" s="94"/>
      <c r="R359" s="94"/>
      <c r="S359" s="94"/>
      <c r="T359" s="94"/>
    </row>
    <row r="360" ht="15.75" customHeight="1">
      <c r="A360" s="240"/>
      <c r="B360" s="222"/>
      <c r="C360" s="223"/>
      <c r="D360" s="231"/>
      <c r="E360" s="3"/>
      <c r="F360" s="3"/>
      <c r="G360" s="3"/>
      <c r="H360" s="3"/>
      <c r="J360" s="226"/>
      <c r="K360" s="3"/>
      <c r="L360" s="3"/>
      <c r="O360" s="227"/>
      <c r="Q360" s="94"/>
      <c r="R360" s="94"/>
      <c r="S360" s="94"/>
      <c r="T360" s="94"/>
    </row>
    <row r="361" ht="15.75" customHeight="1">
      <c r="A361" s="240"/>
      <c r="B361" s="222"/>
      <c r="C361" s="223"/>
      <c r="D361" s="231"/>
      <c r="E361" s="3"/>
      <c r="F361" s="3"/>
      <c r="G361" s="3"/>
      <c r="H361" s="3"/>
      <c r="J361" s="226"/>
      <c r="K361" s="3"/>
      <c r="L361" s="3"/>
      <c r="O361" s="227"/>
      <c r="Q361" s="94"/>
      <c r="R361" s="94"/>
      <c r="S361" s="94"/>
      <c r="T361" s="94"/>
    </row>
    <row r="362" ht="15.75" customHeight="1">
      <c r="A362" s="240"/>
      <c r="B362" s="222"/>
      <c r="C362" s="223"/>
      <c r="D362" s="231"/>
      <c r="E362" s="3"/>
      <c r="F362" s="3"/>
      <c r="G362" s="3"/>
      <c r="H362" s="3"/>
      <c r="J362" s="226"/>
      <c r="K362" s="3"/>
      <c r="L362" s="3"/>
      <c r="O362" s="227"/>
      <c r="Q362" s="94"/>
      <c r="R362" s="94"/>
      <c r="S362" s="94"/>
      <c r="T362" s="94"/>
    </row>
    <row r="363" ht="15.75" customHeight="1">
      <c r="A363" s="240"/>
      <c r="B363" s="222"/>
      <c r="C363" s="223"/>
      <c r="D363" s="231"/>
      <c r="E363" s="3"/>
      <c r="F363" s="3"/>
      <c r="G363" s="3"/>
      <c r="H363" s="3"/>
      <c r="J363" s="226"/>
      <c r="K363" s="3"/>
      <c r="L363" s="3"/>
      <c r="O363" s="227"/>
      <c r="Q363" s="94"/>
      <c r="R363" s="94"/>
      <c r="S363" s="94"/>
      <c r="T363" s="94"/>
    </row>
    <row r="364" ht="15.75" customHeight="1">
      <c r="A364" s="240"/>
      <c r="B364" s="222"/>
      <c r="C364" s="223"/>
      <c r="D364" s="231"/>
      <c r="E364" s="3"/>
      <c r="F364" s="3"/>
      <c r="G364" s="3"/>
      <c r="H364" s="3"/>
      <c r="J364" s="226"/>
      <c r="K364" s="3"/>
      <c r="L364" s="3"/>
      <c r="O364" s="227"/>
      <c r="Q364" s="94"/>
      <c r="R364" s="94"/>
      <c r="S364" s="94"/>
      <c r="T364" s="94"/>
    </row>
    <row r="365" ht="15.75" customHeight="1">
      <c r="A365" s="240"/>
      <c r="B365" s="222"/>
      <c r="C365" s="223"/>
      <c r="D365" s="231"/>
      <c r="E365" s="3"/>
      <c r="F365" s="3"/>
      <c r="G365" s="3"/>
      <c r="H365" s="3"/>
      <c r="J365" s="226"/>
      <c r="K365" s="3"/>
      <c r="L365" s="3"/>
      <c r="O365" s="227"/>
      <c r="Q365" s="94"/>
      <c r="R365" s="94"/>
      <c r="S365" s="94"/>
      <c r="T365" s="94"/>
    </row>
    <row r="366" ht="15.75" customHeight="1">
      <c r="A366" s="240"/>
      <c r="B366" s="222"/>
      <c r="C366" s="223"/>
      <c r="D366" s="231"/>
      <c r="E366" s="3"/>
      <c r="F366" s="3"/>
      <c r="G366" s="3"/>
      <c r="H366" s="3"/>
      <c r="J366" s="226"/>
      <c r="K366" s="3"/>
      <c r="L366" s="3"/>
      <c r="O366" s="227"/>
      <c r="Q366" s="94"/>
      <c r="R366" s="94"/>
      <c r="S366" s="94"/>
      <c r="T366" s="94"/>
    </row>
    <row r="367" ht="15.75" customHeight="1">
      <c r="A367" s="240"/>
      <c r="B367" s="222"/>
      <c r="C367" s="223"/>
      <c r="D367" s="231"/>
      <c r="E367" s="3"/>
      <c r="F367" s="3"/>
      <c r="G367" s="3"/>
      <c r="H367" s="3"/>
      <c r="J367" s="226"/>
      <c r="K367" s="3"/>
      <c r="L367" s="3"/>
      <c r="O367" s="227"/>
      <c r="Q367" s="94"/>
      <c r="R367" s="94"/>
      <c r="S367" s="94"/>
      <c r="T367" s="94"/>
    </row>
    <row r="368" ht="15.75" customHeight="1">
      <c r="A368" s="240"/>
      <c r="B368" s="222"/>
      <c r="C368" s="223"/>
      <c r="D368" s="231"/>
      <c r="E368" s="3"/>
      <c r="F368" s="3"/>
      <c r="G368" s="3"/>
      <c r="H368" s="3"/>
      <c r="J368" s="226"/>
      <c r="K368" s="3"/>
      <c r="L368" s="3"/>
      <c r="O368" s="227"/>
      <c r="Q368" s="94"/>
      <c r="R368" s="94"/>
      <c r="S368" s="94"/>
      <c r="T368" s="94"/>
    </row>
    <row r="369" ht="15.75" customHeight="1">
      <c r="A369" s="240"/>
      <c r="B369" s="222"/>
      <c r="C369" s="223"/>
      <c r="D369" s="231"/>
      <c r="E369" s="3"/>
      <c r="F369" s="3"/>
      <c r="G369" s="3"/>
      <c r="H369" s="3"/>
      <c r="J369" s="226"/>
      <c r="K369" s="3"/>
      <c r="L369" s="3"/>
      <c r="O369" s="227"/>
      <c r="Q369" s="94"/>
      <c r="R369" s="94"/>
      <c r="S369" s="94"/>
      <c r="T369" s="94"/>
    </row>
    <row r="370" ht="15.75" customHeight="1">
      <c r="A370" s="240"/>
      <c r="B370" s="222"/>
      <c r="C370" s="223"/>
      <c r="D370" s="231"/>
      <c r="E370" s="3"/>
      <c r="F370" s="3"/>
      <c r="G370" s="3"/>
      <c r="H370" s="3"/>
      <c r="J370" s="226"/>
      <c r="K370" s="3"/>
      <c r="L370" s="3"/>
      <c r="O370" s="227"/>
      <c r="Q370" s="94"/>
      <c r="R370" s="94"/>
      <c r="S370" s="94"/>
      <c r="T370" s="94"/>
    </row>
    <row r="371" ht="15.75" customHeight="1">
      <c r="A371" s="240"/>
      <c r="B371" s="222"/>
      <c r="C371" s="223"/>
      <c r="D371" s="231"/>
      <c r="E371" s="3"/>
      <c r="F371" s="3"/>
      <c r="G371" s="3"/>
      <c r="H371" s="3"/>
      <c r="J371" s="226"/>
      <c r="K371" s="3"/>
      <c r="L371" s="3"/>
      <c r="O371" s="227"/>
      <c r="Q371" s="94"/>
      <c r="R371" s="94"/>
      <c r="S371" s="94"/>
      <c r="T371" s="94"/>
    </row>
    <row r="372" ht="15.75" customHeight="1">
      <c r="A372" s="240"/>
      <c r="B372" s="222"/>
      <c r="C372" s="223"/>
      <c r="D372" s="231"/>
      <c r="E372" s="3"/>
      <c r="F372" s="3"/>
      <c r="G372" s="3"/>
      <c r="H372" s="3"/>
      <c r="J372" s="226"/>
      <c r="K372" s="3"/>
      <c r="L372" s="3"/>
      <c r="O372" s="227"/>
      <c r="Q372" s="94"/>
      <c r="R372" s="94"/>
      <c r="S372" s="94"/>
      <c r="T372" s="94"/>
    </row>
    <row r="373" ht="15.75" customHeight="1">
      <c r="A373" s="240"/>
      <c r="B373" s="222"/>
      <c r="C373" s="223"/>
      <c r="D373" s="231"/>
      <c r="E373" s="3"/>
      <c r="F373" s="3"/>
      <c r="G373" s="3"/>
      <c r="H373" s="3"/>
      <c r="J373" s="226"/>
      <c r="K373" s="3"/>
      <c r="L373" s="3"/>
      <c r="O373" s="227"/>
      <c r="Q373" s="94"/>
      <c r="R373" s="94"/>
      <c r="S373" s="94"/>
      <c r="T373" s="94"/>
    </row>
    <row r="374" ht="15.75" customHeight="1">
      <c r="A374" s="240"/>
      <c r="B374" s="222"/>
      <c r="C374" s="223"/>
      <c r="D374" s="231"/>
      <c r="E374" s="3"/>
      <c r="F374" s="3"/>
      <c r="G374" s="3"/>
      <c r="H374" s="3"/>
      <c r="J374" s="226"/>
      <c r="K374" s="3"/>
      <c r="L374" s="3"/>
      <c r="O374" s="227"/>
      <c r="Q374" s="94"/>
      <c r="R374" s="94"/>
      <c r="S374" s="94"/>
      <c r="T374" s="94"/>
    </row>
    <row r="375" ht="15.75" customHeight="1">
      <c r="A375" s="240"/>
      <c r="B375" s="222"/>
      <c r="C375" s="223"/>
      <c r="D375" s="231"/>
      <c r="E375" s="3"/>
      <c r="F375" s="3"/>
      <c r="G375" s="3"/>
      <c r="H375" s="3"/>
      <c r="J375" s="226"/>
      <c r="K375" s="3"/>
      <c r="L375" s="3"/>
      <c r="O375" s="227"/>
      <c r="Q375" s="94"/>
      <c r="R375" s="94"/>
      <c r="S375" s="94"/>
      <c r="T375" s="94"/>
    </row>
    <row r="376" ht="15.75" customHeight="1">
      <c r="A376" s="240"/>
      <c r="B376" s="222"/>
      <c r="C376" s="223"/>
      <c r="D376" s="231"/>
      <c r="E376" s="3"/>
      <c r="F376" s="3"/>
      <c r="G376" s="3"/>
      <c r="H376" s="3"/>
      <c r="J376" s="226"/>
      <c r="K376" s="3"/>
      <c r="L376" s="3"/>
      <c r="O376" s="227"/>
      <c r="Q376" s="94"/>
      <c r="R376" s="94"/>
      <c r="S376" s="94"/>
      <c r="T376" s="94"/>
    </row>
    <row r="377" ht="15.75" customHeight="1">
      <c r="A377" s="240"/>
      <c r="B377" s="222"/>
      <c r="C377" s="223"/>
      <c r="D377" s="231"/>
      <c r="E377" s="3"/>
      <c r="F377" s="3"/>
      <c r="G377" s="3"/>
      <c r="H377" s="3"/>
      <c r="J377" s="226"/>
      <c r="K377" s="3"/>
      <c r="L377" s="3"/>
      <c r="O377" s="227"/>
      <c r="Q377" s="94"/>
      <c r="R377" s="94"/>
      <c r="S377" s="94"/>
      <c r="T377" s="94"/>
    </row>
    <row r="378" ht="15.75" customHeight="1">
      <c r="A378" s="240"/>
      <c r="B378" s="222"/>
      <c r="C378" s="223"/>
      <c r="D378" s="231"/>
      <c r="E378" s="3"/>
      <c r="F378" s="3"/>
      <c r="G378" s="3"/>
      <c r="H378" s="3"/>
      <c r="J378" s="226"/>
      <c r="K378" s="3"/>
      <c r="L378" s="3"/>
      <c r="O378" s="227"/>
      <c r="Q378" s="94"/>
      <c r="R378" s="94"/>
      <c r="S378" s="94"/>
      <c r="T378" s="94"/>
    </row>
    <row r="379" ht="15.75" customHeight="1">
      <c r="A379" s="240"/>
      <c r="B379" s="222"/>
      <c r="C379" s="223"/>
      <c r="D379" s="231"/>
      <c r="E379" s="3"/>
      <c r="F379" s="3"/>
      <c r="G379" s="3"/>
      <c r="H379" s="3"/>
      <c r="J379" s="226"/>
      <c r="K379" s="3"/>
      <c r="L379" s="3"/>
      <c r="O379" s="227"/>
      <c r="Q379" s="94"/>
      <c r="R379" s="94"/>
      <c r="S379" s="94"/>
      <c r="T379" s="94"/>
    </row>
    <row r="380" ht="15.75" customHeight="1">
      <c r="A380" s="240"/>
      <c r="B380" s="222"/>
      <c r="C380" s="223"/>
      <c r="D380" s="231"/>
      <c r="E380" s="3"/>
      <c r="F380" s="3"/>
      <c r="G380" s="3"/>
      <c r="H380" s="3"/>
      <c r="J380" s="226"/>
      <c r="K380" s="3"/>
      <c r="L380" s="3"/>
      <c r="O380" s="227"/>
      <c r="Q380" s="94"/>
      <c r="R380" s="94"/>
      <c r="S380" s="94"/>
      <c r="T380" s="94"/>
    </row>
    <row r="381" ht="15.75" customHeight="1">
      <c r="A381" s="240"/>
      <c r="B381" s="222"/>
      <c r="C381" s="223"/>
      <c r="D381" s="231"/>
      <c r="E381" s="3"/>
      <c r="F381" s="3"/>
      <c r="G381" s="3"/>
      <c r="H381" s="3"/>
      <c r="J381" s="226"/>
      <c r="K381" s="3"/>
      <c r="L381" s="3"/>
      <c r="O381" s="227"/>
      <c r="Q381" s="94"/>
      <c r="R381" s="94"/>
      <c r="S381" s="94"/>
      <c r="T381" s="94"/>
    </row>
    <row r="382" ht="15.75" customHeight="1">
      <c r="A382" s="240"/>
      <c r="B382" s="222"/>
      <c r="C382" s="223"/>
      <c r="D382" s="231"/>
      <c r="E382" s="3"/>
      <c r="F382" s="3"/>
      <c r="G382" s="3"/>
      <c r="H382" s="3"/>
      <c r="J382" s="226"/>
      <c r="K382" s="3"/>
      <c r="L382" s="3"/>
      <c r="O382" s="227"/>
      <c r="Q382" s="94"/>
      <c r="R382" s="94"/>
      <c r="S382" s="94"/>
      <c r="T382" s="94"/>
    </row>
    <row r="383" ht="15.75" customHeight="1">
      <c r="A383" s="240"/>
      <c r="B383" s="222"/>
      <c r="C383" s="223"/>
      <c r="D383" s="231"/>
      <c r="E383" s="3"/>
      <c r="F383" s="3"/>
      <c r="G383" s="3"/>
      <c r="H383" s="3"/>
      <c r="J383" s="226"/>
      <c r="K383" s="3"/>
      <c r="L383" s="3"/>
      <c r="O383" s="227"/>
      <c r="Q383" s="94"/>
      <c r="R383" s="94"/>
      <c r="S383" s="94"/>
      <c r="T383" s="94"/>
    </row>
    <row r="384" ht="15.75" customHeight="1">
      <c r="A384" s="240"/>
      <c r="B384" s="222"/>
      <c r="C384" s="223"/>
      <c r="D384" s="231"/>
      <c r="E384" s="3"/>
      <c r="F384" s="3"/>
      <c r="G384" s="3"/>
      <c r="H384" s="3"/>
      <c r="J384" s="226"/>
      <c r="K384" s="3"/>
      <c r="L384" s="3"/>
      <c r="O384" s="227"/>
      <c r="Q384" s="94"/>
      <c r="R384" s="94"/>
      <c r="S384" s="94"/>
      <c r="T384" s="94"/>
    </row>
    <row r="385" ht="15.75" customHeight="1">
      <c r="A385" s="240"/>
      <c r="B385" s="222"/>
      <c r="C385" s="223"/>
      <c r="D385" s="231"/>
      <c r="E385" s="3"/>
      <c r="F385" s="3"/>
      <c r="G385" s="3"/>
      <c r="H385" s="3"/>
      <c r="J385" s="226"/>
      <c r="K385" s="3"/>
      <c r="L385" s="3"/>
      <c r="O385" s="227"/>
      <c r="Q385" s="94"/>
      <c r="R385" s="94"/>
      <c r="S385" s="94"/>
      <c r="T385" s="94"/>
    </row>
    <row r="386" ht="15.75" customHeight="1">
      <c r="A386" s="240"/>
      <c r="B386" s="222"/>
      <c r="C386" s="223"/>
      <c r="D386" s="231"/>
      <c r="E386" s="3"/>
      <c r="F386" s="3"/>
      <c r="G386" s="3"/>
      <c r="H386" s="3"/>
      <c r="J386" s="226"/>
      <c r="K386" s="3"/>
      <c r="L386" s="3"/>
      <c r="O386" s="227"/>
      <c r="Q386" s="94"/>
      <c r="R386" s="94"/>
      <c r="S386" s="94"/>
      <c r="T386" s="94"/>
    </row>
    <row r="387" ht="15.75" customHeight="1">
      <c r="A387" s="240"/>
      <c r="B387" s="222"/>
      <c r="C387" s="223"/>
      <c r="D387" s="231"/>
      <c r="E387" s="3"/>
      <c r="F387" s="3"/>
      <c r="G387" s="3"/>
      <c r="H387" s="3"/>
      <c r="J387" s="226"/>
      <c r="K387" s="3"/>
      <c r="L387" s="3"/>
      <c r="O387" s="227"/>
      <c r="Q387" s="94"/>
      <c r="R387" s="94"/>
      <c r="S387" s="94"/>
      <c r="T387" s="94"/>
    </row>
    <row r="388" ht="15.75" customHeight="1">
      <c r="A388" s="240"/>
      <c r="B388" s="222"/>
      <c r="C388" s="223"/>
      <c r="D388" s="231"/>
      <c r="E388" s="3"/>
      <c r="F388" s="3"/>
      <c r="G388" s="3"/>
      <c r="H388" s="3"/>
      <c r="J388" s="226"/>
      <c r="K388" s="3"/>
      <c r="L388" s="3"/>
      <c r="O388" s="227"/>
      <c r="Q388" s="94"/>
      <c r="R388" s="94"/>
      <c r="S388" s="94"/>
      <c r="T388" s="94"/>
    </row>
    <row r="389" ht="15.75" customHeight="1">
      <c r="A389" s="240"/>
      <c r="B389" s="222"/>
      <c r="C389" s="223"/>
      <c r="D389" s="231"/>
      <c r="E389" s="3"/>
      <c r="F389" s="3"/>
      <c r="G389" s="3"/>
      <c r="H389" s="3"/>
      <c r="J389" s="226"/>
      <c r="K389" s="3"/>
      <c r="L389" s="3"/>
      <c r="O389" s="227"/>
      <c r="Q389" s="94"/>
      <c r="R389" s="94"/>
      <c r="S389" s="94"/>
      <c r="T389" s="94"/>
    </row>
    <row r="390" ht="15.75" customHeight="1">
      <c r="A390" s="240"/>
      <c r="B390" s="222"/>
      <c r="C390" s="223"/>
      <c r="D390" s="231"/>
      <c r="E390" s="3"/>
      <c r="F390" s="3"/>
      <c r="G390" s="3"/>
      <c r="H390" s="3"/>
      <c r="J390" s="226"/>
      <c r="K390" s="3"/>
      <c r="L390" s="3"/>
      <c r="O390" s="227"/>
      <c r="Q390" s="94"/>
      <c r="R390" s="94"/>
      <c r="S390" s="94"/>
      <c r="T390" s="94"/>
    </row>
    <row r="391" ht="15.75" customHeight="1">
      <c r="A391" s="240"/>
      <c r="B391" s="222"/>
      <c r="C391" s="223"/>
      <c r="D391" s="231"/>
      <c r="E391" s="3"/>
      <c r="F391" s="3"/>
      <c r="G391" s="3"/>
      <c r="H391" s="3"/>
      <c r="J391" s="226"/>
      <c r="K391" s="3"/>
      <c r="L391" s="3"/>
      <c r="O391" s="227"/>
      <c r="Q391" s="94"/>
      <c r="R391" s="94"/>
      <c r="S391" s="94"/>
      <c r="T391" s="94"/>
    </row>
    <row r="392" ht="15.75" customHeight="1">
      <c r="A392" s="240"/>
      <c r="B392" s="222"/>
      <c r="C392" s="223"/>
      <c r="D392" s="231"/>
      <c r="E392" s="3"/>
      <c r="F392" s="3"/>
      <c r="G392" s="3"/>
      <c r="H392" s="3"/>
      <c r="J392" s="226"/>
      <c r="K392" s="3"/>
      <c r="L392" s="3"/>
      <c r="O392" s="227"/>
      <c r="Q392" s="94"/>
      <c r="R392" s="94"/>
      <c r="S392" s="94"/>
      <c r="T392" s="94"/>
    </row>
    <row r="393" ht="15.75" customHeight="1">
      <c r="A393" s="240"/>
      <c r="B393" s="222"/>
      <c r="C393" s="223"/>
      <c r="D393" s="231"/>
      <c r="E393" s="3"/>
      <c r="F393" s="3"/>
      <c r="G393" s="3"/>
      <c r="H393" s="3"/>
      <c r="J393" s="226"/>
      <c r="K393" s="3"/>
      <c r="L393" s="3"/>
      <c r="O393" s="227"/>
      <c r="Q393" s="94"/>
      <c r="R393" s="94"/>
      <c r="S393" s="94"/>
      <c r="T393" s="94"/>
    </row>
    <row r="394" ht="15.75" customHeight="1">
      <c r="A394" s="240"/>
      <c r="B394" s="222"/>
      <c r="C394" s="223"/>
      <c r="D394" s="231"/>
      <c r="E394" s="3"/>
      <c r="F394" s="3"/>
      <c r="G394" s="3"/>
      <c r="H394" s="3"/>
      <c r="J394" s="226"/>
      <c r="K394" s="3"/>
      <c r="L394" s="3"/>
      <c r="O394" s="227"/>
      <c r="Q394" s="94"/>
      <c r="R394" s="94"/>
      <c r="S394" s="94"/>
      <c r="T394" s="94"/>
    </row>
    <row r="395" ht="15.75" customHeight="1">
      <c r="A395" s="240"/>
      <c r="B395" s="222"/>
      <c r="C395" s="223"/>
      <c r="D395" s="231"/>
      <c r="E395" s="3"/>
      <c r="F395" s="3"/>
      <c r="G395" s="3"/>
      <c r="H395" s="3"/>
      <c r="J395" s="226"/>
      <c r="K395" s="3"/>
      <c r="L395" s="3"/>
      <c r="O395" s="227"/>
      <c r="Q395" s="94"/>
      <c r="R395" s="94"/>
      <c r="S395" s="94"/>
      <c r="T395" s="94"/>
    </row>
    <row r="396" ht="15.75" customHeight="1">
      <c r="A396" s="240"/>
      <c r="B396" s="222"/>
      <c r="C396" s="223"/>
      <c r="D396" s="231"/>
      <c r="E396" s="3"/>
      <c r="F396" s="3"/>
      <c r="G396" s="3"/>
      <c r="H396" s="3"/>
      <c r="J396" s="226"/>
      <c r="K396" s="3"/>
      <c r="L396" s="3"/>
      <c r="O396" s="227"/>
      <c r="Q396" s="94"/>
      <c r="R396" s="94"/>
      <c r="S396" s="94"/>
      <c r="T396" s="94"/>
    </row>
    <row r="397" ht="15.75" customHeight="1">
      <c r="A397" s="240"/>
      <c r="B397" s="222"/>
      <c r="C397" s="223"/>
      <c r="D397" s="231"/>
      <c r="E397" s="3"/>
      <c r="F397" s="3"/>
      <c r="G397" s="3"/>
      <c r="H397" s="3"/>
      <c r="J397" s="226"/>
      <c r="K397" s="3"/>
      <c r="L397" s="3"/>
      <c r="O397" s="227"/>
      <c r="Q397" s="94"/>
      <c r="R397" s="94"/>
      <c r="S397" s="94"/>
      <c r="T397" s="94"/>
    </row>
    <row r="398" ht="15.75" customHeight="1">
      <c r="A398" s="240"/>
      <c r="B398" s="222"/>
      <c r="C398" s="223"/>
      <c r="D398" s="231"/>
      <c r="E398" s="3"/>
      <c r="F398" s="3"/>
      <c r="G398" s="3"/>
      <c r="H398" s="3"/>
      <c r="J398" s="226"/>
      <c r="K398" s="3"/>
      <c r="L398" s="3"/>
      <c r="O398" s="227"/>
      <c r="Q398" s="94"/>
      <c r="R398" s="94"/>
      <c r="S398" s="94"/>
      <c r="T398" s="94"/>
    </row>
    <row r="399" ht="15.75" customHeight="1">
      <c r="A399" s="240"/>
      <c r="B399" s="222"/>
      <c r="C399" s="223"/>
      <c r="D399" s="231"/>
      <c r="E399" s="3"/>
      <c r="F399" s="3"/>
      <c r="G399" s="3"/>
      <c r="H399" s="3"/>
      <c r="J399" s="226"/>
      <c r="K399" s="3"/>
      <c r="L399" s="3"/>
      <c r="O399" s="227"/>
      <c r="Q399" s="94"/>
      <c r="R399" s="94"/>
      <c r="S399" s="94"/>
      <c r="T399" s="94"/>
    </row>
    <row r="400" ht="15.75" customHeight="1">
      <c r="A400" s="240"/>
      <c r="B400" s="222"/>
      <c r="C400" s="223"/>
      <c r="D400" s="231"/>
      <c r="E400" s="3"/>
      <c r="F400" s="3"/>
      <c r="G400" s="3"/>
      <c r="H400" s="3"/>
      <c r="J400" s="226"/>
      <c r="K400" s="3"/>
      <c r="L400" s="3"/>
      <c r="O400" s="227"/>
      <c r="Q400" s="94"/>
      <c r="R400" s="94"/>
      <c r="S400" s="94"/>
      <c r="T400" s="94"/>
    </row>
    <row r="401" ht="15.75" customHeight="1">
      <c r="A401" s="240"/>
      <c r="B401" s="222"/>
      <c r="C401" s="223"/>
      <c r="D401" s="231"/>
      <c r="E401" s="3"/>
      <c r="F401" s="3"/>
      <c r="G401" s="3"/>
      <c r="H401" s="3"/>
      <c r="J401" s="226"/>
      <c r="K401" s="3"/>
      <c r="L401" s="3"/>
      <c r="O401" s="227"/>
      <c r="Q401" s="94"/>
      <c r="R401" s="94"/>
      <c r="S401" s="94"/>
      <c r="T401" s="94"/>
    </row>
    <row r="402" ht="15.75" customHeight="1">
      <c r="A402" s="240"/>
      <c r="B402" s="222"/>
      <c r="C402" s="223"/>
      <c r="D402" s="231"/>
      <c r="E402" s="3"/>
      <c r="F402" s="3"/>
      <c r="G402" s="3"/>
      <c r="H402" s="3"/>
      <c r="J402" s="226"/>
      <c r="K402" s="3"/>
      <c r="L402" s="3"/>
      <c r="O402" s="227"/>
      <c r="Q402" s="94"/>
      <c r="R402" s="94"/>
      <c r="S402" s="94"/>
      <c r="T402" s="94"/>
    </row>
    <row r="403" ht="15.75" customHeight="1">
      <c r="A403" s="240"/>
      <c r="B403" s="222"/>
      <c r="C403" s="223"/>
      <c r="D403" s="231"/>
      <c r="E403" s="3"/>
      <c r="F403" s="3"/>
      <c r="G403" s="3"/>
      <c r="H403" s="3"/>
      <c r="J403" s="226"/>
      <c r="K403" s="3"/>
      <c r="L403" s="3"/>
      <c r="O403" s="227"/>
      <c r="Q403" s="94"/>
      <c r="R403" s="94"/>
      <c r="S403" s="94"/>
      <c r="T403" s="94"/>
    </row>
    <row r="404" ht="15.75" customHeight="1">
      <c r="A404" s="240"/>
      <c r="B404" s="222"/>
      <c r="C404" s="223"/>
      <c r="D404" s="231"/>
      <c r="E404" s="3"/>
      <c r="F404" s="3"/>
      <c r="G404" s="3"/>
      <c r="H404" s="3"/>
      <c r="J404" s="226"/>
      <c r="K404" s="3"/>
      <c r="L404" s="3"/>
      <c r="O404" s="227"/>
      <c r="Q404" s="94"/>
      <c r="R404" s="94"/>
      <c r="S404" s="94"/>
      <c r="T404" s="94"/>
    </row>
    <row r="405" ht="15.75" customHeight="1">
      <c r="A405" s="240"/>
      <c r="B405" s="222"/>
      <c r="C405" s="223"/>
      <c r="D405" s="231"/>
      <c r="E405" s="3"/>
      <c r="F405" s="3"/>
      <c r="G405" s="3"/>
      <c r="H405" s="3"/>
      <c r="J405" s="226"/>
      <c r="K405" s="3"/>
      <c r="L405" s="3"/>
      <c r="O405" s="227"/>
      <c r="Q405" s="94"/>
      <c r="R405" s="94"/>
      <c r="S405" s="94"/>
      <c r="T405" s="94"/>
    </row>
    <row r="406" ht="15.75" customHeight="1">
      <c r="A406" s="240"/>
      <c r="B406" s="222"/>
      <c r="C406" s="223"/>
      <c r="D406" s="231"/>
      <c r="E406" s="3"/>
      <c r="F406" s="3"/>
      <c r="G406" s="3"/>
      <c r="H406" s="3"/>
      <c r="J406" s="226"/>
      <c r="K406" s="3"/>
      <c r="L406" s="3"/>
      <c r="O406" s="227"/>
      <c r="Q406" s="94"/>
      <c r="R406" s="94"/>
      <c r="S406" s="94"/>
      <c r="T406" s="94"/>
    </row>
    <row r="407" ht="15.75" customHeight="1">
      <c r="A407" s="240"/>
      <c r="B407" s="222"/>
      <c r="C407" s="223"/>
      <c r="D407" s="231"/>
      <c r="E407" s="3"/>
      <c r="F407" s="3"/>
      <c r="G407" s="3"/>
      <c r="H407" s="3"/>
      <c r="J407" s="226"/>
      <c r="K407" s="3"/>
      <c r="L407" s="3"/>
      <c r="O407" s="227"/>
      <c r="Q407" s="94"/>
      <c r="R407" s="94"/>
      <c r="S407" s="94"/>
      <c r="T407" s="94"/>
    </row>
    <row r="408" ht="15.75" customHeight="1">
      <c r="A408" s="240"/>
      <c r="B408" s="222"/>
      <c r="C408" s="223"/>
      <c r="D408" s="231"/>
      <c r="E408" s="3"/>
      <c r="F408" s="3"/>
      <c r="G408" s="3"/>
      <c r="H408" s="3"/>
      <c r="J408" s="226"/>
      <c r="K408" s="3"/>
      <c r="L408" s="3"/>
      <c r="O408" s="227"/>
      <c r="Q408" s="94"/>
      <c r="R408" s="94"/>
      <c r="S408" s="94"/>
      <c r="T408" s="94"/>
    </row>
    <row r="409" ht="15.75" customHeight="1">
      <c r="A409" s="240"/>
      <c r="B409" s="222"/>
      <c r="C409" s="223"/>
      <c r="D409" s="231"/>
      <c r="E409" s="3"/>
      <c r="F409" s="3"/>
      <c r="G409" s="3"/>
      <c r="H409" s="3"/>
      <c r="J409" s="226"/>
      <c r="K409" s="3"/>
      <c r="L409" s="3"/>
      <c r="O409" s="227"/>
      <c r="Q409" s="94"/>
      <c r="R409" s="94"/>
      <c r="S409" s="94"/>
      <c r="T409" s="94"/>
    </row>
    <row r="410" ht="15.75" customHeight="1">
      <c r="A410" s="240"/>
      <c r="B410" s="222"/>
      <c r="C410" s="223"/>
      <c r="D410" s="231"/>
      <c r="E410" s="3"/>
      <c r="F410" s="3"/>
      <c r="G410" s="3"/>
      <c r="H410" s="3"/>
      <c r="J410" s="226"/>
      <c r="K410" s="3"/>
      <c r="L410" s="3"/>
      <c r="O410" s="227"/>
      <c r="Q410" s="94"/>
      <c r="R410" s="94"/>
      <c r="S410" s="94"/>
      <c r="T410" s="94"/>
    </row>
    <row r="411" ht="15.75" customHeight="1">
      <c r="A411" s="240"/>
      <c r="B411" s="222"/>
      <c r="C411" s="223"/>
      <c r="D411" s="231"/>
      <c r="E411" s="3"/>
      <c r="F411" s="3"/>
      <c r="G411" s="3"/>
      <c r="H411" s="3"/>
      <c r="J411" s="226"/>
      <c r="K411" s="3"/>
      <c r="L411" s="3"/>
      <c r="O411" s="227"/>
      <c r="Q411" s="94"/>
      <c r="R411" s="94"/>
      <c r="S411" s="94"/>
      <c r="T411" s="94"/>
    </row>
    <row r="412" ht="15.75" customHeight="1">
      <c r="A412" s="240"/>
      <c r="B412" s="222"/>
      <c r="C412" s="223"/>
      <c r="D412" s="231"/>
      <c r="E412" s="3"/>
      <c r="F412" s="3"/>
      <c r="G412" s="3"/>
      <c r="H412" s="3"/>
      <c r="J412" s="226"/>
      <c r="K412" s="3"/>
      <c r="L412" s="3"/>
      <c r="O412" s="227"/>
      <c r="Q412" s="94"/>
      <c r="R412" s="94"/>
      <c r="S412" s="94"/>
      <c r="T412" s="94"/>
    </row>
    <row r="413" ht="15.75" customHeight="1">
      <c r="A413" s="240"/>
      <c r="B413" s="222"/>
      <c r="C413" s="223"/>
      <c r="D413" s="231"/>
      <c r="E413" s="3"/>
      <c r="F413" s="3"/>
      <c r="G413" s="3"/>
      <c r="H413" s="3"/>
      <c r="J413" s="226"/>
      <c r="K413" s="3"/>
      <c r="L413" s="3"/>
      <c r="O413" s="227"/>
      <c r="Q413" s="94"/>
      <c r="R413" s="94"/>
      <c r="S413" s="94"/>
      <c r="T413" s="94"/>
    </row>
    <row r="414" ht="15.75" customHeight="1">
      <c r="A414" s="240"/>
      <c r="B414" s="222"/>
      <c r="C414" s="223"/>
      <c r="D414" s="231"/>
      <c r="E414" s="3"/>
      <c r="F414" s="3"/>
      <c r="G414" s="3"/>
      <c r="H414" s="3"/>
      <c r="J414" s="226"/>
      <c r="K414" s="3"/>
      <c r="L414" s="3"/>
      <c r="O414" s="227"/>
      <c r="Q414" s="94"/>
      <c r="R414" s="94"/>
      <c r="S414" s="94"/>
      <c r="T414" s="94"/>
    </row>
    <row r="415" ht="15.75" customHeight="1">
      <c r="A415" s="240"/>
      <c r="B415" s="222"/>
      <c r="C415" s="223"/>
      <c r="D415" s="231"/>
      <c r="E415" s="3"/>
      <c r="F415" s="3"/>
      <c r="G415" s="3"/>
      <c r="H415" s="3"/>
      <c r="J415" s="226"/>
      <c r="K415" s="3"/>
      <c r="L415" s="3"/>
      <c r="O415" s="227"/>
      <c r="Q415" s="94"/>
      <c r="R415" s="94"/>
      <c r="S415" s="94"/>
      <c r="T415" s="94"/>
    </row>
    <row r="416" ht="15.75" customHeight="1">
      <c r="A416" s="240"/>
      <c r="B416" s="222"/>
      <c r="C416" s="223"/>
      <c r="D416" s="231"/>
      <c r="E416" s="3"/>
      <c r="F416" s="3"/>
      <c r="G416" s="3"/>
      <c r="H416" s="3"/>
      <c r="J416" s="226"/>
      <c r="K416" s="3"/>
      <c r="L416" s="3"/>
      <c r="O416" s="227"/>
      <c r="Q416" s="94"/>
      <c r="R416" s="94"/>
      <c r="S416" s="94"/>
      <c r="T416" s="94"/>
    </row>
    <row r="417" ht="15.75" customHeight="1">
      <c r="A417" s="240"/>
      <c r="B417" s="222"/>
      <c r="C417" s="223"/>
      <c r="D417" s="231"/>
      <c r="E417" s="3"/>
      <c r="F417" s="3"/>
      <c r="G417" s="3"/>
      <c r="H417" s="3"/>
      <c r="J417" s="226"/>
      <c r="K417" s="3"/>
      <c r="L417" s="3"/>
      <c r="O417" s="227"/>
      <c r="Q417" s="94"/>
      <c r="R417" s="94"/>
      <c r="S417" s="94"/>
      <c r="T417" s="94"/>
    </row>
    <row r="418" ht="15.75" customHeight="1">
      <c r="A418" s="240"/>
      <c r="B418" s="222"/>
      <c r="C418" s="223"/>
      <c r="D418" s="231"/>
      <c r="E418" s="3"/>
      <c r="F418" s="3"/>
      <c r="G418" s="3"/>
      <c r="H418" s="3"/>
      <c r="J418" s="226"/>
      <c r="K418" s="3"/>
      <c r="L418" s="3"/>
      <c r="O418" s="227"/>
      <c r="Q418" s="94"/>
      <c r="R418" s="94"/>
      <c r="S418" s="94"/>
      <c r="T418" s="94"/>
    </row>
    <row r="419" ht="15.75" customHeight="1">
      <c r="A419" s="240"/>
      <c r="B419" s="222"/>
      <c r="C419" s="223"/>
      <c r="D419" s="231"/>
      <c r="E419" s="3"/>
      <c r="F419" s="3"/>
      <c r="G419" s="3"/>
      <c r="H419" s="3"/>
      <c r="J419" s="226"/>
      <c r="K419" s="3"/>
      <c r="L419" s="3"/>
      <c r="O419" s="227"/>
      <c r="Q419" s="94"/>
      <c r="R419" s="94"/>
      <c r="S419" s="94"/>
      <c r="T419" s="94"/>
    </row>
    <row r="420" ht="15.75" customHeight="1">
      <c r="A420" s="240"/>
      <c r="B420" s="222"/>
      <c r="C420" s="223"/>
      <c r="D420" s="231"/>
      <c r="E420" s="3"/>
      <c r="F420" s="3"/>
      <c r="G420" s="3"/>
      <c r="H420" s="3"/>
      <c r="J420" s="226"/>
      <c r="K420" s="3"/>
      <c r="L420" s="3"/>
      <c r="O420" s="227"/>
      <c r="Q420" s="94"/>
      <c r="R420" s="94"/>
      <c r="S420" s="94"/>
      <c r="T420" s="94"/>
    </row>
    <row r="421" ht="15.75" customHeight="1">
      <c r="A421" s="240"/>
      <c r="B421" s="222"/>
      <c r="C421" s="223"/>
      <c r="D421" s="231"/>
      <c r="E421" s="3"/>
      <c r="F421" s="3"/>
      <c r="G421" s="3"/>
      <c r="H421" s="3"/>
      <c r="J421" s="226"/>
      <c r="K421" s="3"/>
      <c r="L421" s="3"/>
      <c r="O421" s="227"/>
      <c r="Q421" s="94"/>
      <c r="R421" s="94"/>
      <c r="S421" s="94"/>
      <c r="T421" s="94"/>
    </row>
    <row r="422" ht="15.75" customHeight="1">
      <c r="A422" s="240"/>
      <c r="B422" s="222"/>
      <c r="C422" s="223"/>
      <c r="D422" s="231"/>
      <c r="E422" s="3"/>
      <c r="F422" s="3"/>
      <c r="G422" s="3"/>
      <c r="H422" s="3"/>
      <c r="J422" s="226"/>
      <c r="K422" s="3"/>
      <c r="L422" s="3"/>
      <c r="O422" s="227"/>
      <c r="Q422" s="94"/>
      <c r="R422" s="94"/>
      <c r="S422" s="94"/>
      <c r="T422" s="94"/>
    </row>
    <row r="423" ht="15.75" customHeight="1">
      <c r="A423" s="240"/>
      <c r="B423" s="222"/>
      <c r="C423" s="223"/>
      <c r="D423" s="231"/>
      <c r="E423" s="3"/>
      <c r="F423" s="3"/>
      <c r="G423" s="3"/>
      <c r="H423" s="3"/>
      <c r="J423" s="226"/>
      <c r="K423" s="3"/>
      <c r="L423" s="3"/>
      <c r="O423" s="227"/>
      <c r="Q423" s="94"/>
      <c r="R423" s="94"/>
      <c r="S423" s="94"/>
      <c r="T423" s="94"/>
    </row>
    <row r="424" ht="15.75" customHeight="1">
      <c r="A424" s="240"/>
      <c r="B424" s="222"/>
      <c r="C424" s="223"/>
      <c r="D424" s="231"/>
      <c r="E424" s="3"/>
      <c r="F424" s="3"/>
      <c r="G424" s="3"/>
      <c r="H424" s="3"/>
      <c r="J424" s="226"/>
      <c r="K424" s="3"/>
      <c r="L424" s="3"/>
      <c r="O424" s="227"/>
      <c r="Q424" s="94"/>
      <c r="R424" s="94"/>
      <c r="S424" s="94"/>
      <c r="T424" s="94"/>
    </row>
    <row r="425" ht="15.75" customHeight="1">
      <c r="A425" s="240"/>
      <c r="B425" s="222"/>
      <c r="C425" s="223"/>
      <c r="D425" s="231"/>
      <c r="E425" s="3"/>
      <c r="F425" s="3"/>
      <c r="G425" s="3"/>
      <c r="H425" s="3"/>
      <c r="J425" s="226"/>
      <c r="K425" s="3"/>
      <c r="L425" s="3"/>
      <c r="O425" s="227"/>
      <c r="Q425" s="94"/>
      <c r="R425" s="94"/>
      <c r="S425" s="94"/>
      <c r="T425" s="94"/>
    </row>
    <row r="426" ht="15.75" customHeight="1">
      <c r="A426" s="240"/>
      <c r="B426" s="222"/>
      <c r="C426" s="223"/>
      <c r="D426" s="231"/>
      <c r="E426" s="3"/>
      <c r="F426" s="3"/>
      <c r="G426" s="3"/>
      <c r="H426" s="3"/>
      <c r="J426" s="226"/>
      <c r="K426" s="3"/>
      <c r="L426" s="3"/>
      <c r="O426" s="227"/>
      <c r="Q426" s="94"/>
      <c r="R426" s="94"/>
      <c r="S426" s="94"/>
      <c r="T426" s="94"/>
    </row>
    <row r="427" ht="15.75" customHeight="1">
      <c r="A427" s="240"/>
      <c r="B427" s="222"/>
      <c r="C427" s="223"/>
      <c r="D427" s="231"/>
      <c r="E427" s="3"/>
      <c r="F427" s="3"/>
      <c r="G427" s="3"/>
      <c r="H427" s="3"/>
      <c r="J427" s="226"/>
      <c r="K427" s="3"/>
      <c r="L427" s="3"/>
      <c r="O427" s="227"/>
      <c r="Q427" s="94"/>
      <c r="R427" s="94"/>
      <c r="S427" s="94"/>
      <c r="T427" s="94"/>
    </row>
    <row r="428" ht="15.75" customHeight="1">
      <c r="A428" s="240"/>
      <c r="B428" s="222"/>
      <c r="C428" s="223"/>
      <c r="D428" s="231"/>
      <c r="E428" s="3"/>
      <c r="F428" s="3"/>
      <c r="G428" s="3"/>
      <c r="H428" s="3"/>
      <c r="J428" s="226"/>
      <c r="K428" s="3"/>
      <c r="L428" s="3"/>
      <c r="O428" s="227"/>
      <c r="Q428" s="94"/>
      <c r="R428" s="94"/>
      <c r="S428" s="94"/>
      <c r="T428" s="94"/>
    </row>
    <row r="429" ht="15.75" customHeight="1">
      <c r="A429" s="240"/>
      <c r="B429" s="222"/>
      <c r="C429" s="223"/>
      <c r="D429" s="231"/>
      <c r="E429" s="3"/>
      <c r="F429" s="3"/>
      <c r="G429" s="3"/>
      <c r="H429" s="3"/>
      <c r="J429" s="226"/>
      <c r="K429" s="3"/>
      <c r="L429" s="3"/>
      <c r="O429" s="227"/>
      <c r="Q429" s="94"/>
      <c r="R429" s="94"/>
      <c r="S429" s="94"/>
      <c r="T429" s="94"/>
    </row>
    <row r="430" ht="15.75" customHeight="1">
      <c r="A430" s="240"/>
      <c r="B430" s="222"/>
      <c r="C430" s="223"/>
      <c r="D430" s="231"/>
      <c r="E430" s="3"/>
      <c r="F430" s="3"/>
      <c r="G430" s="3"/>
      <c r="H430" s="3"/>
      <c r="J430" s="226"/>
      <c r="K430" s="3"/>
      <c r="L430" s="3"/>
      <c r="O430" s="227"/>
      <c r="Q430" s="94"/>
      <c r="R430" s="94"/>
      <c r="S430" s="94"/>
      <c r="T430" s="94"/>
    </row>
    <row r="431" ht="15.75" customHeight="1">
      <c r="A431" s="240"/>
      <c r="B431" s="222"/>
      <c r="C431" s="223"/>
      <c r="D431" s="231"/>
      <c r="E431" s="3"/>
      <c r="F431" s="3"/>
      <c r="G431" s="3"/>
      <c r="H431" s="3"/>
      <c r="J431" s="226"/>
      <c r="K431" s="3"/>
      <c r="L431" s="3"/>
      <c r="O431" s="227"/>
      <c r="Q431" s="94"/>
      <c r="R431" s="94"/>
      <c r="S431" s="94"/>
      <c r="T431" s="94"/>
    </row>
    <row r="432" ht="15.75" customHeight="1">
      <c r="A432" s="240"/>
      <c r="B432" s="222"/>
      <c r="C432" s="223"/>
      <c r="D432" s="231"/>
      <c r="E432" s="3"/>
      <c r="F432" s="3"/>
      <c r="G432" s="3"/>
      <c r="H432" s="3"/>
      <c r="J432" s="226"/>
      <c r="K432" s="3"/>
      <c r="L432" s="3"/>
      <c r="O432" s="227"/>
      <c r="Q432" s="94"/>
      <c r="R432" s="94"/>
      <c r="S432" s="94"/>
      <c r="T432" s="94"/>
    </row>
    <row r="433" ht="15.75" customHeight="1">
      <c r="A433" s="240"/>
      <c r="B433" s="222"/>
      <c r="C433" s="223"/>
      <c r="D433" s="231"/>
      <c r="E433" s="3"/>
      <c r="F433" s="3"/>
      <c r="G433" s="3"/>
      <c r="H433" s="3"/>
      <c r="J433" s="226"/>
      <c r="K433" s="3"/>
      <c r="L433" s="3"/>
      <c r="O433" s="227"/>
      <c r="Q433" s="94"/>
      <c r="R433" s="94"/>
      <c r="S433" s="94"/>
      <c r="T433" s="94"/>
    </row>
    <row r="434" ht="15.75" customHeight="1">
      <c r="A434" s="240"/>
      <c r="B434" s="222"/>
      <c r="C434" s="223"/>
      <c r="D434" s="231"/>
      <c r="E434" s="3"/>
      <c r="F434" s="3"/>
      <c r="G434" s="3"/>
      <c r="H434" s="3"/>
      <c r="J434" s="226"/>
      <c r="K434" s="3"/>
      <c r="L434" s="3"/>
      <c r="O434" s="227"/>
      <c r="Q434" s="94"/>
      <c r="R434" s="94"/>
      <c r="S434" s="94"/>
      <c r="T434" s="94"/>
    </row>
    <row r="435" ht="15.75" customHeight="1">
      <c r="A435" s="240"/>
      <c r="B435" s="222"/>
      <c r="C435" s="223"/>
      <c r="D435" s="231"/>
      <c r="E435" s="3"/>
      <c r="F435" s="3"/>
      <c r="G435" s="3"/>
      <c r="H435" s="3"/>
      <c r="J435" s="226"/>
      <c r="K435" s="3"/>
      <c r="L435" s="3"/>
      <c r="O435" s="227"/>
      <c r="Q435" s="94"/>
      <c r="R435" s="94"/>
      <c r="S435" s="94"/>
      <c r="T435" s="94"/>
    </row>
    <row r="436" ht="15.75" customHeight="1">
      <c r="A436" s="240"/>
      <c r="B436" s="222"/>
      <c r="C436" s="223"/>
      <c r="D436" s="231"/>
      <c r="E436" s="3"/>
      <c r="F436" s="3"/>
      <c r="G436" s="3"/>
      <c r="H436" s="3"/>
      <c r="J436" s="226"/>
      <c r="K436" s="3"/>
      <c r="L436" s="3"/>
      <c r="O436" s="227"/>
      <c r="Q436" s="94"/>
      <c r="R436" s="94"/>
      <c r="S436" s="94"/>
      <c r="T436" s="94"/>
    </row>
    <row r="437" ht="15.75" customHeight="1">
      <c r="A437" s="240"/>
      <c r="B437" s="222"/>
      <c r="C437" s="223"/>
      <c r="D437" s="231"/>
      <c r="E437" s="3"/>
      <c r="F437" s="3"/>
      <c r="G437" s="3"/>
      <c r="H437" s="3"/>
      <c r="J437" s="226"/>
      <c r="K437" s="3"/>
      <c r="L437" s="3"/>
      <c r="O437" s="227"/>
      <c r="Q437" s="94"/>
      <c r="R437" s="94"/>
      <c r="S437" s="94"/>
      <c r="T437" s="94"/>
    </row>
    <row r="438" ht="15.75" customHeight="1">
      <c r="A438" s="240"/>
      <c r="B438" s="222"/>
      <c r="C438" s="223"/>
      <c r="D438" s="231"/>
      <c r="E438" s="3"/>
      <c r="F438" s="3"/>
      <c r="G438" s="3"/>
      <c r="H438" s="3"/>
      <c r="J438" s="226"/>
      <c r="K438" s="3"/>
      <c r="L438" s="3"/>
      <c r="O438" s="227"/>
      <c r="Q438" s="94"/>
      <c r="R438" s="94"/>
      <c r="S438" s="94"/>
      <c r="T438" s="94"/>
    </row>
    <row r="439" ht="15.75" customHeight="1">
      <c r="A439" s="240"/>
      <c r="B439" s="222"/>
      <c r="C439" s="223"/>
      <c r="D439" s="231"/>
      <c r="E439" s="3"/>
      <c r="F439" s="3"/>
      <c r="G439" s="3"/>
      <c r="H439" s="3"/>
      <c r="J439" s="226"/>
      <c r="K439" s="3"/>
      <c r="L439" s="3"/>
      <c r="O439" s="227"/>
      <c r="Q439" s="94"/>
      <c r="R439" s="94"/>
      <c r="S439" s="94"/>
      <c r="T439" s="94"/>
    </row>
    <row r="440" ht="15.75" customHeight="1">
      <c r="A440" s="240"/>
      <c r="B440" s="222"/>
      <c r="C440" s="223"/>
      <c r="D440" s="231"/>
      <c r="E440" s="3"/>
      <c r="F440" s="3"/>
      <c r="G440" s="3"/>
      <c r="H440" s="3"/>
      <c r="J440" s="226"/>
      <c r="K440" s="3"/>
      <c r="L440" s="3"/>
      <c r="O440" s="227"/>
      <c r="Q440" s="94"/>
      <c r="R440" s="94"/>
      <c r="S440" s="94"/>
      <c r="T440" s="94"/>
    </row>
    <row r="441" ht="15.75" customHeight="1">
      <c r="A441" s="240"/>
      <c r="B441" s="222"/>
      <c r="C441" s="223"/>
      <c r="D441" s="231"/>
      <c r="E441" s="3"/>
      <c r="F441" s="3"/>
      <c r="G441" s="3"/>
      <c r="H441" s="3"/>
      <c r="J441" s="226"/>
      <c r="K441" s="3"/>
      <c r="L441" s="3"/>
      <c r="O441" s="227"/>
      <c r="Q441" s="94"/>
      <c r="R441" s="94"/>
      <c r="S441" s="94"/>
      <c r="T441" s="94"/>
    </row>
    <row r="442" ht="15.75" customHeight="1">
      <c r="A442" s="240"/>
      <c r="B442" s="222"/>
      <c r="C442" s="223"/>
      <c r="D442" s="231"/>
      <c r="E442" s="3"/>
      <c r="F442" s="3"/>
      <c r="G442" s="3"/>
      <c r="H442" s="3"/>
      <c r="J442" s="226"/>
      <c r="K442" s="3"/>
      <c r="L442" s="3"/>
      <c r="O442" s="227"/>
      <c r="Q442" s="94"/>
      <c r="R442" s="94"/>
      <c r="S442" s="94"/>
      <c r="T442" s="94"/>
    </row>
    <row r="443" ht="15.75" customHeight="1">
      <c r="A443" s="240"/>
      <c r="B443" s="222"/>
      <c r="C443" s="223"/>
      <c r="D443" s="231"/>
      <c r="E443" s="3"/>
      <c r="F443" s="3"/>
      <c r="G443" s="3"/>
      <c r="H443" s="3"/>
      <c r="J443" s="226"/>
      <c r="K443" s="3"/>
      <c r="L443" s="3"/>
      <c r="O443" s="227"/>
      <c r="Q443" s="94"/>
      <c r="R443" s="94"/>
      <c r="S443" s="94"/>
      <c r="T443" s="94"/>
    </row>
    <row r="444" ht="15.75" customHeight="1">
      <c r="A444" s="240"/>
      <c r="B444" s="222"/>
      <c r="C444" s="223"/>
      <c r="D444" s="231"/>
      <c r="E444" s="3"/>
      <c r="F444" s="3"/>
      <c r="G444" s="3"/>
      <c r="H444" s="3"/>
      <c r="J444" s="226"/>
      <c r="K444" s="3"/>
      <c r="L444" s="3"/>
      <c r="O444" s="227"/>
      <c r="Q444" s="94"/>
      <c r="R444" s="94"/>
      <c r="S444" s="94"/>
      <c r="T444" s="94"/>
    </row>
    <row r="445" ht="15.75" customHeight="1">
      <c r="A445" s="240"/>
      <c r="B445" s="222"/>
      <c r="C445" s="223"/>
      <c r="D445" s="231"/>
      <c r="E445" s="3"/>
      <c r="F445" s="3"/>
      <c r="G445" s="3"/>
      <c r="H445" s="3"/>
      <c r="J445" s="226"/>
      <c r="K445" s="3"/>
      <c r="L445" s="3"/>
      <c r="O445" s="227"/>
      <c r="Q445" s="94"/>
      <c r="R445" s="94"/>
      <c r="S445" s="94"/>
      <c r="T445" s="94"/>
    </row>
    <row r="446" ht="15.75" customHeight="1">
      <c r="A446" s="240"/>
      <c r="B446" s="222"/>
      <c r="C446" s="223"/>
      <c r="D446" s="231"/>
      <c r="E446" s="3"/>
      <c r="F446" s="3"/>
      <c r="G446" s="3"/>
      <c r="H446" s="3"/>
      <c r="J446" s="226"/>
      <c r="K446" s="3"/>
      <c r="L446" s="3"/>
      <c r="O446" s="227"/>
      <c r="Q446" s="94"/>
      <c r="R446" s="94"/>
      <c r="S446" s="94"/>
      <c r="T446" s="94"/>
    </row>
    <row r="447" ht="15.75" customHeight="1">
      <c r="A447" s="240"/>
      <c r="B447" s="222"/>
      <c r="C447" s="223"/>
      <c r="D447" s="231"/>
      <c r="E447" s="3"/>
      <c r="F447" s="3"/>
      <c r="G447" s="3"/>
      <c r="H447" s="3"/>
      <c r="J447" s="226"/>
      <c r="K447" s="3"/>
      <c r="L447" s="3"/>
      <c r="O447" s="227"/>
      <c r="Q447" s="94"/>
      <c r="R447" s="94"/>
      <c r="S447" s="94"/>
      <c r="T447" s="94"/>
    </row>
    <row r="448" ht="15.75" customHeight="1">
      <c r="A448" s="240"/>
      <c r="B448" s="222"/>
      <c r="C448" s="223"/>
      <c r="D448" s="231"/>
      <c r="E448" s="3"/>
      <c r="F448" s="3"/>
      <c r="G448" s="3"/>
      <c r="H448" s="3"/>
      <c r="J448" s="226"/>
      <c r="K448" s="3"/>
      <c r="L448" s="3"/>
      <c r="O448" s="227"/>
      <c r="Q448" s="94"/>
      <c r="R448" s="94"/>
      <c r="S448" s="94"/>
      <c r="T448" s="94"/>
    </row>
    <row r="449" ht="15.75" customHeight="1">
      <c r="A449" s="240"/>
      <c r="B449" s="222"/>
      <c r="C449" s="223"/>
      <c r="D449" s="231"/>
      <c r="E449" s="3"/>
      <c r="F449" s="3"/>
      <c r="G449" s="3"/>
      <c r="H449" s="3"/>
      <c r="J449" s="226"/>
      <c r="K449" s="3"/>
      <c r="L449" s="3"/>
      <c r="O449" s="227"/>
      <c r="Q449" s="94"/>
      <c r="R449" s="94"/>
      <c r="S449" s="94"/>
      <c r="T449" s="94"/>
    </row>
    <row r="450" ht="15.75" customHeight="1">
      <c r="A450" s="240"/>
      <c r="B450" s="222"/>
      <c r="C450" s="223"/>
      <c r="D450" s="231"/>
      <c r="E450" s="3"/>
      <c r="F450" s="3"/>
      <c r="G450" s="3"/>
      <c r="H450" s="3"/>
      <c r="J450" s="226"/>
      <c r="K450" s="3"/>
      <c r="L450" s="3"/>
      <c r="O450" s="227"/>
      <c r="Q450" s="94"/>
      <c r="R450" s="94"/>
      <c r="S450" s="94"/>
      <c r="T450" s="94"/>
    </row>
    <row r="451" ht="15.75" customHeight="1">
      <c r="A451" s="240"/>
      <c r="B451" s="222"/>
      <c r="C451" s="223"/>
      <c r="D451" s="231"/>
      <c r="E451" s="3"/>
      <c r="F451" s="3"/>
      <c r="G451" s="3"/>
      <c r="H451" s="3"/>
      <c r="J451" s="226"/>
      <c r="K451" s="3"/>
      <c r="L451" s="3"/>
      <c r="O451" s="227"/>
      <c r="Q451" s="94"/>
      <c r="R451" s="94"/>
      <c r="S451" s="94"/>
      <c r="T451" s="94"/>
    </row>
    <row r="452" ht="15.75" customHeight="1">
      <c r="A452" s="240"/>
      <c r="B452" s="222"/>
      <c r="C452" s="223"/>
      <c r="D452" s="231"/>
      <c r="E452" s="3"/>
      <c r="F452" s="3"/>
      <c r="G452" s="3"/>
      <c r="H452" s="3"/>
      <c r="J452" s="226"/>
      <c r="K452" s="3"/>
      <c r="L452" s="3"/>
      <c r="O452" s="227"/>
      <c r="Q452" s="94"/>
      <c r="R452" s="94"/>
      <c r="S452" s="94"/>
      <c r="T452" s="94"/>
    </row>
    <row r="453" ht="15.75" customHeight="1">
      <c r="A453" s="240"/>
      <c r="B453" s="222"/>
      <c r="C453" s="223"/>
      <c r="D453" s="231"/>
      <c r="E453" s="3"/>
      <c r="F453" s="3"/>
      <c r="G453" s="3"/>
      <c r="H453" s="3"/>
      <c r="J453" s="226"/>
      <c r="K453" s="3"/>
      <c r="L453" s="3"/>
      <c r="O453" s="227"/>
      <c r="Q453" s="94"/>
      <c r="R453" s="94"/>
      <c r="S453" s="94"/>
      <c r="T453" s="94"/>
    </row>
    <row r="454" ht="15.75" customHeight="1">
      <c r="A454" s="240"/>
      <c r="B454" s="222"/>
      <c r="C454" s="223"/>
      <c r="D454" s="231"/>
      <c r="E454" s="3"/>
      <c r="F454" s="3"/>
      <c r="G454" s="3"/>
      <c r="H454" s="3"/>
      <c r="J454" s="226"/>
      <c r="K454" s="3"/>
      <c r="L454" s="3"/>
      <c r="O454" s="227"/>
      <c r="Q454" s="94"/>
      <c r="R454" s="94"/>
      <c r="S454" s="94"/>
      <c r="T454" s="94"/>
    </row>
    <row r="455" ht="15.75" customHeight="1">
      <c r="A455" s="240"/>
      <c r="B455" s="222"/>
      <c r="C455" s="223"/>
      <c r="D455" s="231"/>
      <c r="E455" s="3"/>
      <c r="F455" s="3"/>
      <c r="G455" s="3"/>
      <c r="H455" s="3"/>
      <c r="J455" s="226"/>
      <c r="K455" s="3"/>
      <c r="L455" s="3"/>
      <c r="O455" s="227"/>
      <c r="Q455" s="94"/>
      <c r="R455" s="94"/>
      <c r="S455" s="94"/>
      <c r="T455" s="94"/>
    </row>
    <row r="456" ht="15.75" customHeight="1">
      <c r="A456" s="240"/>
      <c r="B456" s="222"/>
      <c r="C456" s="223"/>
      <c r="D456" s="231"/>
      <c r="E456" s="3"/>
      <c r="F456" s="3"/>
      <c r="G456" s="3"/>
      <c r="H456" s="3"/>
      <c r="J456" s="226"/>
      <c r="K456" s="3"/>
      <c r="L456" s="3"/>
      <c r="O456" s="227"/>
      <c r="Q456" s="94"/>
      <c r="R456" s="94"/>
      <c r="S456" s="94"/>
      <c r="T456" s="94"/>
    </row>
    <row r="457" ht="15.75" customHeight="1">
      <c r="A457" s="240"/>
      <c r="B457" s="222"/>
      <c r="C457" s="223"/>
      <c r="D457" s="231"/>
      <c r="E457" s="3"/>
      <c r="F457" s="3"/>
      <c r="G457" s="3"/>
      <c r="H457" s="3"/>
      <c r="J457" s="226"/>
      <c r="K457" s="3"/>
      <c r="L457" s="3"/>
      <c r="O457" s="227"/>
      <c r="Q457" s="94"/>
      <c r="R457" s="94"/>
      <c r="S457" s="94"/>
      <c r="T457" s="94"/>
    </row>
    <row r="458" ht="15.75" customHeight="1">
      <c r="A458" s="240"/>
      <c r="B458" s="222"/>
      <c r="C458" s="223"/>
      <c r="D458" s="231"/>
      <c r="E458" s="3"/>
      <c r="F458" s="3"/>
      <c r="G458" s="3"/>
      <c r="H458" s="3"/>
      <c r="J458" s="226"/>
      <c r="K458" s="3"/>
      <c r="L458" s="3"/>
      <c r="O458" s="227"/>
      <c r="Q458" s="94"/>
      <c r="R458" s="94"/>
      <c r="S458" s="94"/>
      <c r="T458" s="94"/>
    </row>
    <row r="459" ht="15.75" customHeight="1">
      <c r="A459" s="240"/>
      <c r="B459" s="222"/>
      <c r="C459" s="223"/>
      <c r="D459" s="231"/>
      <c r="E459" s="3"/>
      <c r="F459" s="3"/>
      <c r="G459" s="3"/>
      <c r="H459" s="3"/>
      <c r="J459" s="226"/>
      <c r="K459" s="3"/>
      <c r="L459" s="3"/>
      <c r="O459" s="227"/>
      <c r="Q459" s="94"/>
      <c r="R459" s="94"/>
      <c r="S459" s="94"/>
      <c r="T459" s="94"/>
    </row>
    <row r="460" ht="15.75" customHeight="1">
      <c r="A460" s="240"/>
      <c r="B460" s="222"/>
      <c r="C460" s="223"/>
      <c r="D460" s="231"/>
      <c r="E460" s="3"/>
      <c r="F460" s="3"/>
      <c r="G460" s="3"/>
      <c r="H460" s="3"/>
      <c r="J460" s="226"/>
      <c r="K460" s="3"/>
      <c r="L460" s="3"/>
      <c r="O460" s="227"/>
      <c r="Q460" s="94"/>
      <c r="R460" s="94"/>
      <c r="S460" s="94"/>
      <c r="T460" s="94"/>
    </row>
    <row r="461" ht="15.75" customHeight="1">
      <c r="A461" s="240"/>
      <c r="B461" s="222"/>
      <c r="C461" s="223"/>
      <c r="D461" s="231"/>
      <c r="E461" s="3"/>
      <c r="F461" s="3"/>
      <c r="G461" s="3"/>
      <c r="H461" s="3"/>
      <c r="J461" s="226"/>
      <c r="K461" s="3"/>
      <c r="L461" s="3"/>
      <c r="O461" s="227"/>
      <c r="Q461" s="94"/>
      <c r="R461" s="94"/>
      <c r="S461" s="94"/>
      <c r="T461" s="94"/>
    </row>
    <row r="462" ht="15.75" customHeight="1">
      <c r="A462" s="240"/>
      <c r="B462" s="222"/>
      <c r="C462" s="223"/>
      <c r="D462" s="231"/>
      <c r="E462" s="3"/>
      <c r="F462" s="3"/>
      <c r="G462" s="3"/>
      <c r="H462" s="3"/>
      <c r="J462" s="226"/>
      <c r="K462" s="3"/>
      <c r="L462" s="3"/>
      <c r="O462" s="227"/>
      <c r="Q462" s="94"/>
      <c r="R462" s="94"/>
      <c r="S462" s="94"/>
      <c r="T462" s="94"/>
    </row>
    <row r="463" ht="15.75" customHeight="1">
      <c r="A463" s="240"/>
      <c r="B463" s="222"/>
      <c r="C463" s="223"/>
      <c r="D463" s="231"/>
      <c r="E463" s="3"/>
      <c r="F463" s="3"/>
      <c r="G463" s="3"/>
      <c r="H463" s="3"/>
      <c r="J463" s="226"/>
      <c r="K463" s="3"/>
      <c r="L463" s="3"/>
      <c r="O463" s="227"/>
      <c r="Q463" s="94"/>
      <c r="R463" s="94"/>
      <c r="S463" s="94"/>
      <c r="T463" s="94"/>
    </row>
    <row r="464" ht="15.75" customHeight="1">
      <c r="A464" s="240"/>
      <c r="B464" s="222"/>
      <c r="C464" s="223"/>
      <c r="D464" s="231"/>
      <c r="E464" s="3"/>
      <c r="F464" s="3"/>
      <c r="G464" s="3"/>
      <c r="H464" s="3"/>
      <c r="J464" s="226"/>
      <c r="K464" s="3"/>
      <c r="L464" s="3"/>
      <c r="O464" s="227"/>
      <c r="Q464" s="94"/>
      <c r="R464" s="94"/>
      <c r="S464" s="94"/>
      <c r="T464" s="94"/>
    </row>
    <row r="465" ht="15.75" customHeight="1">
      <c r="A465" s="240"/>
      <c r="B465" s="222"/>
      <c r="C465" s="223"/>
      <c r="D465" s="231"/>
      <c r="E465" s="3"/>
      <c r="F465" s="3"/>
      <c r="G465" s="3"/>
      <c r="H465" s="3"/>
      <c r="J465" s="226"/>
      <c r="K465" s="3"/>
      <c r="L465" s="3"/>
      <c r="O465" s="227"/>
      <c r="Q465" s="94"/>
      <c r="R465" s="94"/>
      <c r="S465" s="94"/>
      <c r="T465" s="94"/>
    </row>
    <row r="466" ht="15.75" customHeight="1">
      <c r="A466" s="240"/>
      <c r="B466" s="222"/>
      <c r="C466" s="223"/>
      <c r="D466" s="231"/>
      <c r="E466" s="3"/>
      <c r="F466" s="3"/>
      <c r="G466" s="3"/>
      <c r="H466" s="3"/>
      <c r="J466" s="226"/>
      <c r="K466" s="3"/>
      <c r="L466" s="3"/>
      <c r="O466" s="227"/>
      <c r="Q466" s="94"/>
      <c r="R466" s="94"/>
      <c r="S466" s="94"/>
      <c r="T466" s="94"/>
    </row>
    <row r="467" ht="15.75" customHeight="1">
      <c r="A467" s="240"/>
      <c r="B467" s="222"/>
      <c r="C467" s="223"/>
      <c r="D467" s="231"/>
      <c r="E467" s="3"/>
      <c r="F467" s="3"/>
      <c r="G467" s="3"/>
      <c r="H467" s="3"/>
      <c r="J467" s="226"/>
      <c r="K467" s="3"/>
      <c r="L467" s="3"/>
      <c r="O467" s="227"/>
      <c r="Q467" s="94"/>
      <c r="R467" s="94"/>
      <c r="S467" s="94"/>
      <c r="T467" s="94"/>
    </row>
    <row r="468" ht="15.75" customHeight="1">
      <c r="A468" s="240"/>
      <c r="B468" s="222"/>
      <c r="C468" s="223"/>
      <c r="D468" s="231"/>
      <c r="E468" s="3"/>
      <c r="F468" s="3"/>
      <c r="G468" s="3"/>
      <c r="H468" s="3"/>
      <c r="J468" s="226"/>
      <c r="K468" s="3"/>
      <c r="L468" s="3"/>
      <c r="O468" s="227"/>
      <c r="Q468" s="94"/>
      <c r="R468" s="94"/>
      <c r="S468" s="94"/>
      <c r="T468" s="94"/>
    </row>
    <row r="469" ht="15.75" customHeight="1">
      <c r="A469" s="240"/>
      <c r="B469" s="222"/>
      <c r="C469" s="223"/>
      <c r="D469" s="231"/>
      <c r="E469" s="3"/>
      <c r="F469" s="3"/>
      <c r="G469" s="3"/>
      <c r="H469" s="3"/>
      <c r="J469" s="226"/>
      <c r="K469" s="3"/>
      <c r="L469" s="3"/>
      <c r="O469" s="227"/>
      <c r="Q469" s="94"/>
      <c r="R469" s="94"/>
      <c r="S469" s="94"/>
      <c r="T469" s="94"/>
    </row>
    <row r="470" ht="15.75" customHeight="1">
      <c r="A470" s="240"/>
      <c r="B470" s="222"/>
      <c r="C470" s="223"/>
      <c r="D470" s="231"/>
      <c r="E470" s="3"/>
      <c r="F470" s="3"/>
      <c r="G470" s="3"/>
      <c r="H470" s="3"/>
      <c r="J470" s="226"/>
      <c r="K470" s="3"/>
      <c r="L470" s="3"/>
      <c r="O470" s="227"/>
      <c r="Q470" s="94"/>
      <c r="R470" s="94"/>
      <c r="S470" s="94"/>
      <c r="T470" s="94"/>
    </row>
    <row r="471" ht="15.75" customHeight="1">
      <c r="A471" s="240"/>
      <c r="B471" s="222"/>
      <c r="C471" s="223"/>
      <c r="D471" s="231"/>
      <c r="E471" s="3"/>
      <c r="F471" s="3"/>
      <c r="G471" s="3"/>
      <c r="H471" s="3"/>
      <c r="J471" s="226"/>
      <c r="K471" s="3"/>
      <c r="L471" s="3"/>
      <c r="O471" s="227"/>
      <c r="Q471" s="94"/>
      <c r="R471" s="94"/>
      <c r="S471" s="94"/>
      <c r="T471" s="94"/>
    </row>
    <row r="472" ht="15.75" customHeight="1">
      <c r="A472" s="240"/>
      <c r="B472" s="222"/>
      <c r="C472" s="223"/>
      <c r="D472" s="231"/>
      <c r="E472" s="3"/>
      <c r="F472" s="3"/>
      <c r="G472" s="3"/>
      <c r="H472" s="3"/>
      <c r="J472" s="226"/>
      <c r="K472" s="3"/>
      <c r="L472" s="3"/>
      <c r="O472" s="227"/>
      <c r="Q472" s="94"/>
      <c r="R472" s="94"/>
      <c r="S472" s="94"/>
      <c r="T472" s="94"/>
    </row>
    <row r="473" ht="15.75" customHeight="1">
      <c r="A473" s="240"/>
      <c r="B473" s="222"/>
      <c r="C473" s="223"/>
      <c r="D473" s="231"/>
      <c r="E473" s="3"/>
      <c r="F473" s="3"/>
      <c r="G473" s="3"/>
      <c r="H473" s="3"/>
      <c r="J473" s="226"/>
      <c r="K473" s="3"/>
      <c r="L473" s="3"/>
      <c r="O473" s="227"/>
      <c r="Q473" s="94"/>
      <c r="R473" s="94"/>
      <c r="S473" s="94"/>
      <c r="T473" s="94"/>
    </row>
    <row r="474" ht="15.75" customHeight="1">
      <c r="A474" s="240"/>
      <c r="B474" s="222"/>
      <c r="C474" s="223"/>
      <c r="D474" s="231"/>
      <c r="E474" s="3"/>
      <c r="F474" s="3"/>
      <c r="G474" s="3"/>
      <c r="H474" s="3"/>
      <c r="J474" s="226"/>
      <c r="K474" s="3"/>
      <c r="L474" s="3"/>
      <c r="O474" s="227"/>
      <c r="Q474" s="94"/>
      <c r="R474" s="94"/>
      <c r="S474" s="94"/>
      <c r="T474" s="94"/>
    </row>
    <row r="475" ht="15.75" customHeight="1">
      <c r="A475" s="240"/>
      <c r="B475" s="222"/>
      <c r="C475" s="223"/>
      <c r="D475" s="231"/>
      <c r="E475" s="3"/>
      <c r="F475" s="3"/>
      <c r="G475" s="3"/>
      <c r="H475" s="3"/>
      <c r="J475" s="226"/>
      <c r="K475" s="3"/>
      <c r="L475" s="3"/>
      <c r="O475" s="227"/>
      <c r="Q475" s="94"/>
      <c r="R475" s="94"/>
      <c r="S475" s="94"/>
      <c r="T475" s="94"/>
    </row>
    <row r="476" ht="15.75" customHeight="1">
      <c r="A476" s="240"/>
      <c r="B476" s="222"/>
      <c r="C476" s="223"/>
      <c r="D476" s="231"/>
      <c r="E476" s="3"/>
      <c r="F476" s="3"/>
      <c r="G476" s="3"/>
      <c r="H476" s="3"/>
      <c r="J476" s="226"/>
      <c r="K476" s="3"/>
      <c r="L476" s="3"/>
      <c r="O476" s="227"/>
      <c r="Q476" s="94"/>
      <c r="R476" s="94"/>
      <c r="S476" s="94"/>
      <c r="T476" s="94"/>
    </row>
    <row r="477" ht="15.75" customHeight="1">
      <c r="A477" s="240"/>
      <c r="B477" s="222"/>
      <c r="C477" s="223"/>
      <c r="D477" s="231"/>
      <c r="E477" s="3"/>
      <c r="F477" s="3"/>
      <c r="G477" s="3"/>
      <c r="H477" s="3"/>
      <c r="J477" s="226"/>
      <c r="K477" s="3"/>
      <c r="L477" s="3"/>
      <c r="O477" s="227"/>
      <c r="Q477" s="94"/>
      <c r="R477" s="94"/>
      <c r="S477" s="94"/>
      <c r="T477" s="94"/>
    </row>
    <row r="478" ht="15.75" customHeight="1">
      <c r="A478" s="240"/>
      <c r="B478" s="222"/>
      <c r="C478" s="223"/>
      <c r="D478" s="231"/>
      <c r="E478" s="3"/>
      <c r="F478" s="3"/>
      <c r="G478" s="3"/>
      <c r="H478" s="3"/>
      <c r="J478" s="226"/>
      <c r="K478" s="3"/>
      <c r="L478" s="3"/>
      <c r="O478" s="227"/>
      <c r="Q478" s="94"/>
      <c r="R478" s="94"/>
      <c r="S478" s="94"/>
      <c r="T478" s="94"/>
    </row>
    <row r="479" ht="15.75" customHeight="1">
      <c r="A479" s="240"/>
      <c r="B479" s="222"/>
      <c r="C479" s="223"/>
      <c r="D479" s="231"/>
      <c r="E479" s="3"/>
      <c r="F479" s="3"/>
      <c r="G479" s="3"/>
      <c r="H479" s="3"/>
      <c r="J479" s="226"/>
      <c r="K479" s="3"/>
      <c r="L479" s="3"/>
      <c r="O479" s="227"/>
      <c r="Q479" s="94"/>
      <c r="R479" s="94"/>
      <c r="S479" s="94"/>
      <c r="T479" s="94"/>
    </row>
    <row r="480" ht="15.75" customHeight="1">
      <c r="A480" s="240"/>
      <c r="B480" s="222"/>
      <c r="C480" s="223"/>
      <c r="D480" s="231"/>
      <c r="E480" s="3"/>
      <c r="F480" s="3"/>
      <c r="G480" s="3"/>
      <c r="H480" s="3"/>
      <c r="J480" s="226"/>
      <c r="K480" s="3"/>
      <c r="L480" s="3"/>
      <c r="O480" s="227"/>
      <c r="Q480" s="94"/>
      <c r="R480" s="94"/>
      <c r="S480" s="94"/>
      <c r="T480" s="94"/>
    </row>
    <row r="481" ht="15.75" customHeight="1">
      <c r="A481" s="240"/>
      <c r="B481" s="222"/>
      <c r="C481" s="223"/>
      <c r="D481" s="231"/>
      <c r="E481" s="3"/>
      <c r="F481" s="3"/>
      <c r="G481" s="3"/>
      <c r="H481" s="3"/>
      <c r="J481" s="226"/>
      <c r="K481" s="3"/>
      <c r="L481" s="3"/>
      <c r="O481" s="227"/>
      <c r="Q481" s="94"/>
      <c r="R481" s="94"/>
      <c r="S481" s="94"/>
      <c r="T481" s="94"/>
    </row>
    <row r="482" ht="15.75" customHeight="1">
      <c r="A482" s="240"/>
      <c r="B482" s="222"/>
      <c r="C482" s="223"/>
      <c r="D482" s="231"/>
      <c r="E482" s="3"/>
      <c r="F482" s="3"/>
      <c r="G482" s="3"/>
      <c r="H482" s="3"/>
      <c r="J482" s="226"/>
      <c r="K482" s="3"/>
      <c r="L482" s="3"/>
      <c r="O482" s="227"/>
      <c r="Q482" s="94"/>
      <c r="R482" s="94"/>
      <c r="S482" s="94"/>
      <c r="T482" s="94"/>
    </row>
    <row r="483" ht="15.75" customHeight="1">
      <c r="A483" s="240"/>
      <c r="B483" s="222"/>
      <c r="C483" s="223"/>
      <c r="D483" s="231"/>
      <c r="E483" s="3"/>
      <c r="F483" s="3"/>
      <c r="G483" s="3"/>
      <c r="H483" s="3"/>
      <c r="J483" s="226"/>
      <c r="K483" s="3"/>
      <c r="L483" s="3"/>
      <c r="O483" s="227"/>
      <c r="Q483" s="94"/>
      <c r="R483" s="94"/>
      <c r="S483" s="94"/>
      <c r="T483" s="94"/>
    </row>
    <row r="484" ht="15.75" customHeight="1">
      <c r="A484" s="240"/>
      <c r="B484" s="222"/>
      <c r="C484" s="223"/>
      <c r="D484" s="231"/>
      <c r="E484" s="3"/>
      <c r="F484" s="3"/>
      <c r="G484" s="3"/>
      <c r="H484" s="3"/>
      <c r="J484" s="226"/>
      <c r="K484" s="3"/>
      <c r="L484" s="3"/>
      <c r="O484" s="227"/>
      <c r="Q484" s="94"/>
      <c r="R484" s="94"/>
      <c r="S484" s="94"/>
      <c r="T484" s="94"/>
    </row>
    <row r="485" ht="15.75" customHeight="1">
      <c r="A485" s="240"/>
      <c r="B485" s="222"/>
      <c r="C485" s="223"/>
      <c r="D485" s="231"/>
      <c r="E485" s="3"/>
      <c r="F485" s="3"/>
      <c r="G485" s="3"/>
      <c r="H485" s="3"/>
      <c r="J485" s="226"/>
      <c r="K485" s="3"/>
      <c r="L485" s="3"/>
      <c r="O485" s="227"/>
      <c r="Q485" s="94"/>
      <c r="R485" s="94"/>
      <c r="S485" s="94"/>
      <c r="T485" s="94"/>
    </row>
    <row r="486" ht="15.75" customHeight="1">
      <c r="A486" s="240"/>
      <c r="B486" s="222"/>
      <c r="C486" s="223"/>
      <c r="D486" s="231"/>
      <c r="E486" s="3"/>
      <c r="F486" s="3"/>
      <c r="G486" s="3"/>
      <c r="H486" s="3"/>
      <c r="J486" s="226"/>
      <c r="K486" s="3"/>
      <c r="L486" s="3"/>
      <c r="O486" s="227"/>
      <c r="Q486" s="94"/>
      <c r="R486" s="94"/>
      <c r="S486" s="94"/>
      <c r="T486" s="94"/>
    </row>
    <row r="487" ht="15.75" customHeight="1">
      <c r="A487" s="240"/>
      <c r="B487" s="222"/>
      <c r="C487" s="223"/>
      <c r="D487" s="231"/>
      <c r="E487" s="3"/>
      <c r="F487" s="3"/>
      <c r="G487" s="3"/>
      <c r="H487" s="3"/>
      <c r="J487" s="226"/>
      <c r="K487" s="3"/>
      <c r="L487" s="3"/>
      <c r="O487" s="227"/>
      <c r="Q487" s="94"/>
      <c r="R487" s="94"/>
      <c r="S487" s="94"/>
      <c r="T487" s="94"/>
    </row>
    <row r="488" ht="15.75" customHeight="1">
      <c r="A488" s="240"/>
      <c r="B488" s="222"/>
      <c r="C488" s="223"/>
      <c r="D488" s="231"/>
      <c r="E488" s="3"/>
      <c r="F488" s="3"/>
      <c r="G488" s="3"/>
      <c r="H488" s="3"/>
      <c r="J488" s="226"/>
      <c r="K488" s="3"/>
      <c r="L488" s="3"/>
      <c r="O488" s="227"/>
      <c r="Q488" s="94"/>
      <c r="R488" s="94"/>
      <c r="S488" s="94"/>
      <c r="T488" s="94"/>
    </row>
    <row r="489" ht="15.75" customHeight="1">
      <c r="A489" s="240"/>
      <c r="B489" s="222"/>
      <c r="C489" s="223"/>
      <c r="D489" s="231"/>
      <c r="E489" s="3"/>
      <c r="F489" s="3"/>
      <c r="G489" s="3"/>
      <c r="H489" s="3"/>
      <c r="J489" s="226"/>
      <c r="K489" s="3"/>
      <c r="L489" s="3"/>
      <c r="O489" s="227"/>
      <c r="Q489" s="94"/>
      <c r="R489" s="94"/>
      <c r="S489" s="94"/>
      <c r="T489" s="94"/>
    </row>
    <row r="490" ht="15.75" customHeight="1">
      <c r="A490" s="240"/>
      <c r="B490" s="222"/>
      <c r="C490" s="223"/>
      <c r="D490" s="231"/>
      <c r="E490" s="3"/>
      <c r="F490" s="3"/>
      <c r="G490" s="3"/>
      <c r="H490" s="3"/>
      <c r="J490" s="226"/>
      <c r="K490" s="3"/>
      <c r="L490" s="3"/>
      <c r="O490" s="227"/>
      <c r="Q490" s="94"/>
      <c r="R490" s="94"/>
      <c r="S490" s="94"/>
      <c r="T490" s="94"/>
    </row>
    <row r="491" ht="15.75" customHeight="1">
      <c r="A491" s="240"/>
      <c r="B491" s="222"/>
      <c r="C491" s="223"/>
      <c r="D491" s="231"/>
      <c r="E491" s="3"/>
      <c r="F491" s="3"/>
      <c r="G491" s="3"/>
      <c r="H491" s="3"/>
      <c r="J491" s="226"/>
      <c r="K491" s="3"/>
      <c r="L491" s="3"/>
      <c r="O491" s="227"/>
      <c r="Q491" s="94"/>
      <c r="R491" s="94"/>
      <c r="S491" s="94"/>
      <c r="T491" s="94"/>
    </row>
    <row r="492" ht="15.75" customHeight="1">
      <c r="A492" s="240"/>
      <c r="B492" s="222"/>
      <c r="C492" s="223"/>
      <c r="D492" s="231"/>
      <c r="E492" s="3"/>
      <c r="F492" s="3"/>
      <c r="G492" s="3"/>
      <c r="H492" s="3"/>
      <c r="J492" s="226"/>
      <c r="K492" s="3"/>
      <c r="L492" s="3"/>
      <c r="O492" s="227"/>
      <c r="Q492" s="94"/>
      <c r="R492" s="94"/>
      <c r="S492" s="94"/>
      <c r="T492" s="94"/>
    </row>
    <row r="493" ht="15.75" customHeight="1">
      <c r="A493" s="240"/>
      <c r="B493" s="222"/>
      <c r="C493" s="223"/>
      <c r="D493" s="231"/>
      <c r="E493" s="3"/>
      <c r="F493" s="3"/>
      <c r="G493" s="3"/>
      <c r="H493" s="3"/>
      <c r="J493" s="226"/>
      <c r="K493" s="3"/>
      <c r="L493" s="3"/>
      <c r="O493" s="227"/>
      <c r="Q493" s="94"/>
      <c r="R493" s="94"/>
      <c r="S493" s="94"/>
      <c r="T493" s="94"/>
    </row>
    <row r="494" ht="15.75" customHeight="1">
      <c r="A494" s="240"/>
      <c r="B494" s="222"/>
      <c r="C494" s="223"/>
      <c r="D494" s="231"/>
      <c r="E494" s="3"/>
      <c r="F494" s="3"/>
      <c r="G494" s="3"/>
      <c r="H494" s="3"/>
      <c r="J494" s="226"/>
      <c r="K494" s="3"/>
      <c r="L494" s="3"/>
      <c r="O494" s="227"/>
      <c r="Q494" s="94"/>
      <c r="R494" s="94"/>
      <c r="S494" s="94"/>
      <c r="T494" s="94"/>
    </row>
    <row r="495" ht="15.75" customHeight="1">
      <c r="A495" s="240"/>
      <c r="B495" s="222"/>
      <c r="C495" s="223"/>
      <c r="D495" s="231"/>
      <c r="E495" s="3"/>
      <c r="F495" s="3"/>
      <c r="G495" s="3"/>
      <c r="H495" s="3"/>
      <c r="J495" s="226"/>
      <c r="K495" s="3"/>
      <c r="L495" s="3"/>
      <c r="O495" s="227"/>
      <c r="Q495" s="94"/>
      <c r="R495" s="94"/>
      <c r="S495" s="94"/>
      <c r="T495" s="94"/>
    </row>
    <row r="496" ht="15.75" customHeight="1">
      <c r="A496" s="240"/>
      <c r="B496" s="222"/>
      <c r="C496" s="223"/>
      <c r="D496" s="231"/>
      <c r="E496" s="3"/>
      <c r="F496" s="3"/>
      <c r="G496" s="3"/>
      <c r="H496" s="3"/>
      <c r="J496" s="226"/>
      <c r="K496" s="3"/>
      <c r="L496" s="3"/>
      <c r="O496" s="227"/>
      <c r="Q496" s="94"/>
      <c r="R496" s="94"/>
      <c r="S496" s="94"/>
      <c r="T496" s="94"/>
    </row>
    <row r="497" ht="15.75" customHeight="1">
      <c r="A497" s="240"/>
      <c r="B497" s="222"/>
      <c r="C497" s="223"/>
      <c r="D497" s="231"/>
      <c r="E497" s="3"/>
      <c r="F497" s="3"/>
      <c r="G497" s="3"/>
      <c r="H497" s="3"/>
      <c r="J497" s="226"/>
      <c r="K497" s="3"/>
      <c r="L497" s="3"/>
      <c r="O497" s="227"/>
      <c r="Q497" s="94"/>
      <c r="R497" s="94"/>
      <c r="S497" s="94"/>
      <c r="T497" s="94"/>
    </row>
    <row r="498" ht="15.75" customHeight="1">
      <c r="A498" s="240"/>
      <c r="B498" s="222"/>
      <c r="C498" s="223"/>
      <c r="D498" s="231"/>
      <c r="E498" s="3"/>
      <c r="F498" s="3"/>
      <c r="G498" s="3"/>
      <c r="H498" s="3"/>
      <c r="J498" s="226"/>
      <c r="K498" s="3"/>
      <c r="L498" s="3"/>
      <c r="O498" s="227"/>
      <c r="Q498" s="94"/>
      <c r="R498" s="94"/>
      <c r="S498" s="94"/>
      <c r="T498" s="94"/>
    </row>
    <row r="499" ht="15.75" customHeight="1">
      <c r="A499" s="240"/>
      <c r="B499" s="222"/>
      <c r="C499" s="223"/>
      <c r="D499" s="231"/>
      <c r="E499" s="3"/>
      <c r="F499" s="3"/>
      <c r="G499" s="3"/>
      <c r="H499" s="3"/>
      <c r="J499" s="226"/>
      <c r="K499" s="3"/>
      <c r="L499" s="3"/>
      <c r="O499" s="227"/>
      <c r="Q499" s="94"/>
      <c r="R499" s="94"/>
      <c r="S499" s="94"/>
      <c r="T499" s="94"/>
    </row>
    <row r="500" ht="15.75" customHeight="1">
      <c r="A500" s="240"/>
      <c r="B500" s="222"/>
      <c r="C500" s="223"/>
      <c r="D500" s="231"/>
      <c r="E500" s="3"/>
      <c r="F500" s="3"/>
      <c r="G500" s="3"/>
      <c r="H500" s="3"/>
      <c r="J500" s="226"/>
      <c r="K500" s="3"/>
      <c r="L500" s="3"/>
      <c r="O500" s="227"/>
      <c r="Q500" s="94"/>
      <c r="R500" s="94"/>
      <c r="S500" s="94"/>
      <c r="T500" s="94"/>
    </row>
    <row r="501" ht="15.75" customHeight="1">
      <c r="A501" s="240"/>
      <c r="B501" s="222"/>
      <c r="C501" s="223"/>
      <c r="D501" s="231"/>
      <c r="E501" s="3"/>
      <c r="F501" s="3"/>
      <c r="G501" s="3"/>
      <c r="H501" s="3"/>
      <c r="J501" s="226"/>
      <c r="K501" s="3"/>
      <c r="L501" s="3"/>
      <c r="O501" s="227"/>
      <c r="Q501" s="94"/>
      <c r="R501" s="94"/>
      <c r="S501" s="94"/>
      <c r="T501" s="94"/>
    </row>
    <row r="502" ht="15.75" customHeight="1">
      <c r="A502" s="240"/>
      <c r="B502" s="222"/>
      <c r="C502" s="223"/>
      <c r="D502" s="231"/>
      <c r="E502" s="3"/>
      <c r="F502" s="3"/>
      <c r="G502" s="3"/>
      <c r="H502" s="3"/>
      <c r="J502" s="226"/>
      <c r="K502" s="3"/>
      <c r="L502" s="3"/>
      <c r="O502" s="227"/>
      <c r="Q502" s="94"/>
      <c r="R502" s="94"/>
      <c r="S502" s="94"/>
      <c r="T502" s="94"/>
    </row>
    <row r="503" ht="15.75" customHeight="1">
      <c r="A503" s="240"/>
      <c r="B503" s="222"/>
      <c r="C503" s="223"/>
      <c r="D503" s="231"/>
      <c r="E503" s="3"/>
      <c r="F503" s="3"/>
      <c r="G503" s="3"/>
      <c r="H503" s="3"/>
      <c r="J503" s="226"/>
      <c r="K503" s="3"/>
      <c r="L503" s="3"/>
      <c r="O503" s="227"/>
      <c r="Q503" s="94"/>
      <c r="R503" s="94"/>
      <c r="S503" s="94"/>
      <c r="T503" s="94"/>
    </row>
    <row r="504" ht="15.75" customHeight="1">
      <c r="A504" s="240"/>
      <c r="B504" s="222"/>
      <c r="C504" s="223"/>
      <c r="D504" s="231"/>
      <c r="E504" s="3"/>
      <c r="F504" s="3"/>
      <c r="G504" s="3"/>
      <c r="H504" s="3"/>
      <c r="J504" s="226"/>
      <c r="K504" s="3"/>
      <c r="L504" s="3"/>
      <c r="O504" s="227"/>
      <c r="Q504" s="94"/>
      <c r="R504" s="94"/>
      <c r="S504" s="94"/>
      <c r="T504" s="94"/>
    </row>
    <row r="505" ht="15.75" customHeight="1">
      <c r="A505" s="240"/>
      <c r="B505" s="222"/>
      <c r="C505" s="223"/>
      <c r="D505" s="231"/>
      <c r="E505" s="3"/>
      <c r="F505" s="3"/>
      <c r="G505" s="3"/>
      <c r="H505" s="3"/>
      <c r="J505" s="226"/>
      <c r="K505" s="3"/>
      <c r="L505" s="3"/>
      <c r="O505" s="227"/>
      <c r="Q505" s="94"/>
      <c r="R505" s="94"/>
      <c r="S505" s="94"/>
      <c r="T505" s="94"/>
    </row>
    <row r="506" ht="15.75" customHeight="1">
      <c r="A506" s="240"/>
      <c r="B506" s="222"/>
      <c r="C506" s="223"/>
      <c r="D506" s="231"/>
      <c r="E506" s="3"/>
      <c r="F506" s="3"/>
      <c r="G506" s="3"/>
      <c r="H506" s="3"/>
      <c r="J506" s="226"/>
      <c r="K506" s="3"/>
      <c r="L506" s="3"/>
      <c r="O506" s="227"/>
      <c r="Q506" s="94"/>
      <c r="R506" s="94"/>
      <c r="S506" s="94"/>
      <c r="T506" s="94"/>
    </row>
    <row r="507" ht="15.75" customHeight="1">
      <c r="A507" s="240"/>
      <c r="B507" s="222"/>
      <c r="C507" s="223"/>
      <c r="D507" s="231"/>
      <c r="E507" s="3"/>
      <c r="F507" s="3"/>
      <c r="G507" s="3"/>
      <c r="H507" s="3"/>
      <c r="J507" s="226"/>
      <c r="K507" s="3"/>
      <c r="L507" s="3"/>
      <c r="O507" s="227"/>
      <c r="Q507" s="94"/>
      <c r="R507" s="94"/>
      <c r="S507" s="94"/>
      <c r="T507" s="94"/>
    </row>
    <row r="508" ht="15.75" customHeight="1">
      <c r="A508" s="240"/>
      <c r="B508" s="222"/>
      <c r="C508" s="223"/>
      <c r="D508" s="231"/>
      <c r="E508" s="3"/>
      <c r="F508" s="3"/>
      <c r="G508" s="3"/>
      <c r="H508" s="3"/>
      <c r="J508" s="226"/>
      <c r="K508" s="3"/>
      <c r="L508" s="3"/>
      <c r="O508" s="227"/>
      <c r="Q508" s="94"/>
      <c r="R508" s="94"/>
      <c r="S508" s="94"/>
      <c r="T508" s="94"/>
    </row>
    <row r="509" ht="15.75" customHeight="1">
      <c r="A509" s="240"/>
      <c r="B509" s="222"/>
      <c r="C509" s="223"/>
      <c r="D509" s="231"/>
      <c r="E509" s="3"/>
      <c r="F509" s="3"/>
      <c r="G509" s="3"/>
      <c r="H509" s="3"/>
      <c r="J509" s="226"/>
      <c r="K509" s="3"/>
      <c r="L509" s="3"/>
      <c r="O509" s="227"/>
      <c r="Q509" s="94"/>
      <c r="R509" s="94"/>
      <c r="S509" s="94"/>
      <c r="T509" s="94"/>
    </row>
    <row r="510" ht="15.75" customHeight="1">
      <c r="A510" s="240"/>
      <c r="B510" s="222"/>
      <c r="C510" s="223"/>
      <c r="D510" s="231"/>
      <c r="E510" s="3"/>
      <c r="F510" s="3"/>
      <c r="G510" s="3"/>
      <c r="H510" s="3"/>
      <c r="J510" s="226"/>
      <c r="K510" s="3"/>
      <c r="L510" s="3"/>
      <c r="O510" s="227"/>
      <c r="Q510" s="94"/>
      <c r="R510" s="94"/>
      <c r="S510" s="94"/>
      <c r="T510" s="94"/>
    </row>
    <row r="511" ht="15.75" customHeight="1">
      <c r="A511" s="240"/>
      <c r="B511" s="222"/>
      <c r="C511" s="223"/>
      <c r="D511" s="231"/>
      <c r="E511" s="3"/>
      <c r="F511" s="3"/>
      <c r="G511" s="3"/>
      <c r="H511" s="3"/>
      <c r="J511" s="226"/>
      <c r="K511" s="3"/>
      <c r="L511" s="3"/>
      <c r="O511" s="227"/>
      <c r="Q511" s="94"/>
      <c r="R511" s="94"/>
      <c r="S511" s="94"/>
      <c r="T511" s="94"/>
    </row>
    <row r="512" ht="15.75" customHeight="1">
      <c r="A512" s="240"/>
      <c r="B512" s="222"/>
      <c r="C512" s="223"/>
      <c r="D512" s="231"/>
      <c r="E512" s="3"/>
      <c r="F512" s="3"/>
      <c r="G512" s="3"/>
      <c r="H512" s="3"/>
      <c r="J512" s="226"/>
      <c r="K512" s="3"/>
      <c r="L512" s="3"/>
      <c r="O512" s="227"/>
      <c r="Q512" s="94"/>
      <c r="R512" s="94"/>
      <c r="S512" s="94"/>
      <c r="T512" s="94"/>
    </row>
    <row r="513" ht="15.75" customHeight="1">
      <c r="A513" s="240"/>
      <c r="B513" s="222"/>
      <c r="C513" s="223"/>
      <c r="D513" s="231"/>
      <c r="E513" s="3"/>
      <c r="F513" s="3"/>
      <c r="G513" s="3"/>
      <c r="H513" s="3"/>
      <c r="J513" s="226"/>
      <c r="K513" s="3"/>
      <c r="L513" s="3"/>
      <c r="O513" s="227"/>
      <c r="Q513" s="94"/>
      <c r="R513" s="94"/>
      <c r="S513" s="94"/>
      <c r="T513" s="94"/>
    </row>
    <row r="514" ht="15.75" customHeight="1">
      <c r="A514" s="240"/>
      <c r="B514" s="222"/>
      <c r="C514" s="223"/>
      <c r="D514" s="231"/>
      <c r="E514" s="3"/>
      <c r="F514" s="3"/>
      <c r="G514" s="3"/>
      <c r="H514" s="3"/>
      <c r="J514" s="226"/>
      <c r="K514" s="3"/>
      <c r="L514" s="3"/>
      <c r="O514" s="227"/>
      <c r="Q514" s="94"/>
      <c r="R514" s="94"/>
      <c r="S514" s="94"/>
      <c r="T514" s="94"/>
    </row>
    <row r="515" ht="15.75" customHeight="1">
      <c r="A515" s="240"/>
      <c r="B515" s="222"/>
      <c r="C515" s="223"/>
      <c r="D515" s="231"/>
      <c r="E515" s="3"/>
      <c r="F515" s="3"/>
      <c r="G515" s="3"/>
      <c r="H515" s="3"/>
      <c r="J515" s="226"/>
      <c r="K515" s="3"/>
      <c r="L515" s="3"/>
      <c r="O515" s="227"/>
      <c r="Q515" s="94"/>
      <c r="R515" s="94"/>
      <c r="S515" s="94"/>
      <c r="T515" s="94"/>
    </row>
    <row r="516" ht="15.75" customHeight="1">
      <c r="A516" s="240"/>
      <c r="B516" s="222"/>
      <c r="C516" s="223"/>
      <c r="D516" s="231"/>
      <c r="E516" s="3"/>
      <c r="F516" s="3"/>
      <c r="G516" s="3"/>
      <c r="H516" s="3"/>
      <c r="J516" s="226"/>
      <c r="K516" s="3"/>
      <c r="L516" s="3"/>
      <c r="O516" s="227"/>
      <c r="Q516" s="94"/>
      <c r="R516" s="94"/>
      <c r="S516" s="94"/>
      <c r="T516" s="94"/>
    </row>
    <row r="517" ht="15.75" customHeight="1">
      <c r="A517" s="240"/>
      <c r="B517" s="222"/>
      <c r="C517" s="223"/>
      <c r="D517" s="231"/>
      <c r="E517" s="3"/>
      <c r="F517" s="3"/>
      <c r="G517" s="3"/>
      <c r="H517" s="3"/>
      <c r="J517" s="226"/>
      <c r="K517" s="3"/>
      <c r="L517" s="3"/>
      <c r="O517" s="227"/>
      <c r="Q517" s="94"/>
      <c r="R517" s="94"/>
      <c r="S517" s="94"/>
      <c r="T517" s="94"/>
    </row>
    <row r="518" ht="15.75" customHeight="1">
      <c r="A518" s="240"/>
      <c r="B518" s="222"/>
      <c r="C518" s="223"/>
      <c r="D518" s="231"/>
      <c r="E518" s="3"/>
      <c r="F518" s="3"/>
      <c r="G518" s="3"/>
      <c r="H518" s="3"/>
      <c r="J518" s="226"/>
      <c r="K518" s="3"/>
      <c r="L518" s="3"/>
      <c r="O518" s="227"/>
      <c r="Q518" s="94"/>
      <c r="R518" s="94"/>
      <c r="S518" s="94"/>
      <c r="T518" s="94"/>
    </row>
    <row r="519" ht="15.75" customHeight="1">
      <c r="A519" s="240"/>
      <c r="B519" s="222"/>
      <c r="C519" s="223"/>
      <c r="D519" s="231"/>
      <c r="E519" s="3"/>
      <c r="F519" s="3"/>
      <c r="G519" s="3"/>
      <c r="H519" s="3"/>
      <c r="J519" s="226"/>
      <c r="K519" s="3"/>
      <c r="L519" s="3"/>
      <c r="O519" s="227"/>
      <c r="Q519" s="94"/>
      <c r="R519" s="94"/>
      <c r="S519" s="94"/>
      <c r="T519" s="94"/>
    </row>
    <row r="520" ht="15.75" customHeight="1">
      <c r="A520" s="240"/>
      <c r="B520" s="222"/>
      <c r="C520" s="223"/>
      <c r="D520" s="231"/>
      <c r="E520" s="3"/>
      <c r="F520" s="3"/>
      <c r="G520" s="3"/>
      <c r="H520" s="3"/>
      <c r="J520" s="226"/>
      <c r="K520" s="3"/>
      <c r="L520" s="3"/>
      <c r="O520" s="227"/>
      <c r="Q520" s="94"/>
      <c r="R520" s="94"/>
      <c r="S520" s="94"/>
      <c r="T520" s="94"/>
    </row>
    <row r="521" ht="15.75" customHeight="1">
      <c r="A521" s="240"/>
      <c r="B521" s="222"/>
      <c r="C521" s="223"/>
      <c r="D521" s="231"/>
      <c r="E521" s="3"/>
      <c r="F521" s="3"/>
      <c r="G521" s="3"/>
      <c r="H521" s="3"/>
      <c r="J521" s="226"/>
      <c r="K521" s="3"/>
      <c r="L521" s="3"/>
      <c r="O521" s="227"/>
      <c r="Q521" s="94"/>
      <c r="R521" s="94"/>
      <c r="S521" s="94"/>
      <c r="T521" s="94"/>
    </row>
    <row r="522" ht="15.75" customHeight="1">
      <c r="A522" s="240"/>
      <c r="B522" s="222"/>
      <c r="C522" s="223"/>
      <c r="D522" s="231"/>
      <c r="E522" s="3"/>
      <c r="F522" s="3"/>
      <c r="G522" s="3"/>
      <c r="H522" s="3"/>
      <c r="J522" s="226"/>
      <c r="K522" s="3"/>
      <c r="L522" s="3"/>
      <c r="O522" s="227"/>
      <c r="Q522" s="94"/>
      <c r="R522" s="94"/>
      <c r="S522" s="94"/>
      <c r="T522" s="94"/>
    </row>
    <row r="523" ht="15.75" customHeight="1">
      <c r="A523" s="240"/>
      <c r="B523" s="222"/>
      <c r="C523" s="223"/>
      <c r="D523" s="231"/>
      <c r="E523" s="3"/>
      <c r="F523" s="3"/>
      <c r="G523" s="3"/>
      <c r="H523" s="3"/>
      <c r="J523" s="226"/>
      <c r="K523" s="3"/>
      <c r="L523" s="3"/>
      <c r="O523" s="227"/>
      <c r="Q523" s="94"/>
      <c r="R523" s="94"/>
      <c r="S523" s="94"/>
      <c r="T523" s="94"/>
    </row>
    <row r="524" ht="15.75" customHeight="1">
      <c r="A524" s="240"/>
      <c r="B524" s="222"/>
      <c r="C524" s="223"/>
      <c r="D524" s="231"/>
      <c r="E524" s="3"/>
      <c r="F524" s="3"/>
      <c r="G524" s="3"/>
      <c r="H524" s="3"/>
      <c r="J524" s="226"/>
      <c r="K524" s="3"/>
      <c r="L524" s="3"/>
      <c r="O524" s="227"/>
      <c r="Q524" s="94"/>
      <c r="R524" s="94"/>
      <c r="S524" s="94"/>
      <c r="T524" s="94"/>
    </row>
    <row r="525" ht="15.75" customHeight="1">
      <c r="A525" s="240"/>
      <c r="B525" s="222"/>
      <c r="C525" s="223"/>
      <c r="D525" s="231"/>
      <c r="E525" s="3"/>
      <c r="F525" s="3"/>
      <c r="G525" s="3"/>
      <c r="H525" s="3"/>
      <c r="J525" s="226"/>
      <c r="K525" s="3"/>
      <c r="L525" s="3"/>
      <c r="O525" s="227"/>
      <c r="Q525" s="94"/>
      <c r="R525" s="94"/>
      <c r="S525" s="94"/>
      <c r="T525" s="94"/>
    </row>
    <row r="526" ht="15.75" customHeight="1">
      <c r="A526" s="240"/>
      <c r="B526" s="222"/>
      <c r="C526" s="223"/>
      <c r="D526" s="231"/>
      <c r="E526" s="3"/>
      <c r="F526" s="3"/>
      <c r="G526" s="3"/>
      <c r="H526" s="3"/>
      <c r="J526" s="226"/>
      <c r="K526" s="3"/>
      <c r="L526" s="3"/>
      <c r="O526" s="227"/>
      <c r="Q526" s="94"/>
      <c r="R526" s="94"/>
      <c r="S526" s="94"/>
      <c r="T526" s="94"/>
    </row>
    <row r="527" ht="15.75" customHeight="1">
      <c r="A527" s="240"/>
      <c r="B527" s="222"/>
      <c r="C527" s="223"/>
      <c r="D527" s="231"/>
      <c r="E527" s="3"/>
      <c r="F527" s="3"/>
      <c r="G527" s="3"/>
      <c r="H527" s="3"/>
      <c r="J527" s="226"/>
      <c r="K527" s="3"/>
      <c r="L527" s="3"/>
      <c r="O527" s="227"/>
      <c r="Q527" s="94"/>
      <c r="R527" s="94"/>
      <c r="S527" s="94"/>
      <c r="T527" s="94"/>
    </row>
    <row r="528" ht="15.75" customHeight="1">
      <c r="A528" s="240"/>
      <c r="B528" s="222"/>
      <c r="C528" s="223"/>
      <c r="D528" s="231"/>
      <c r="E528" s="3"/>
      <c r="F528" s="3"/>
      <c r="G528" s="3"/>
      <c r="H528" s="3"/>
      <c r="J528" s="226"/>
      <c r="K528" s="3"/>
      <c r="L528" s="3"/>
      <c r="O528" s="227"/>
      <c r="Q528" s="94"/>
      <c r="R528" s="94"/>
      <c r="S528" s="94"/>
      <c r="T528" s="94"/>
    </row>
    <row r="529" ht="15.75" customHeight="1">
      <c r="A529" s="240"/>
      <c r="B529" s="222"/>
      <c r="C529" s="223"/>
      <c r="D529" s="231"/>
      <c r="E529" s="3"/>
      <c r="F529" s="3"/>
      <c r="G529" s="3"/>
      <c r="H529" s="3"/>
      <c r="J529" s="226"/>
      <c r="K529" s="3"/>
      <c r="L529" s="3"/>
      <c r="O529" s="227"/>
      <c r="Q529" s="94"/>
      <c r="R529" s="94"/>
      <c r="S529" s="94"/>
      <c r="T529" s="94"/>
    </row>
    <row r="530" ht="15.75" customHeight="1">
      <c r="A530" s="240"/>
      <c r="B530" s="222"/>
      <c r="C530" s="223"/>
      <c r="D530" s="231"/>
      <c r="E530" s="3"/>
      <c r="F530" s="3"/>
      <c r="G530" s="3"/>
      <c r="H530" s="3"/>
      <c r="J530" s="226"/>
      <c r="K530" s="3"/>
      <c r="L530" s="3"/>
      <c r="O530" s="227"/>
      <c r="Q530" s="94"/>
      <c r="R530" s="94"/>
      <c r="S530" s="94"/>
      <c r="T530" s="94"/>
    </row>
    <row r="531" ht="15.75" customHeight="1">
      <c r="A531" s="240"/>
      <c r="B531" s="222"/>
      <c r="C531" s="223"/>
      <c r="D531" s="231"/>
      <c r="E531" s="3"/>
      <c r="F531" s="3"/>
      <c r="G531" s="3"/>
      <c r="H531" s="3"/>
      <c r="J531" s="226"/>
      <c r="K531" s="3"/>
      <c r="L531" s="3"/>
      <c r="O531" s="227"/>
      <c r="Q531" s="94"/>
      <c r="R531" s="94"/>
      <c r="S531" s="94"/>
      <c r="T531" s="94"/>
    </row>
    <row r="532" ht="15.75" customHeight="1">
      <c r="A532" s="240"/>
      <c r="B532" s="222"/>
      <c r="C532" s="223"/>
      <c r="D532" s="231"/>
      <c r="E532" s="3"/>
      <c r="F532" s="3"/>
      <c r="G532" s="3"/>
      <c r="H532" s="3"/>
      <c r="J532" s="226"/>
      <c r="K532" s="3"/>
      <c r="L532" s="3"/>
      <c r="O532" s="227"/>
      <c r="Q532" s="94"/>
      <c r="R532" s="94"/>
      <c r="S532" s="94"/>
      <c r="T532" s="94"/>
    </row>
    <row r="533" ht="15.75" customHeight="1">
      <c r="A533" s="240"/>
      <c r="B533" s="222"/>
      <c r="C533" s="223"/>
      <c r="D533" s="231"/>
      <c r="E533" s="3"/>
      <c r="F533" s="3"/>
      <c r="G533" s="3"/>
      <c r="H533" s="3"/>
      <c r="J533" s="226"/>
      <c r="K533" s="3"/>
      <c r="L533" s="3"/>
      <c r="O533" s="227"/>
      <c r="Q533" s="94"/>
      <c r="R533" s="94"/>
      <c r="S533" s="94"/>
      <c r="T533" s="94"/>
    </row>
    <row r="534" ht="15.75" customHeight="1">
      <c r="A534" s="240"/>
      <c r="B534" s="222"/>
      <c r="C534" s="223"/>
      <c r="D534" s="231"/>
      <c r="E534" s="3"/>
      <c r="F534" s="3"/>
      <c r="G534" s="3"/>
      <c r="H534" s="3"/>
      <c r="J534" s="226"/>
      <c r="K534" s="3"/>
      <c r="L534" s="3"/>
      <c r="O534" s="227"/>
      <c r="Q534" s="94"/>
      <c r="R534" s="94"/>
      <c r="S534" s="94"/>
      <c r="T534" s="94"/>
    </row>
    <row r="535" ht="15.75" customHeight="1">
      <c r="A535" s="240"/>
      <c r="B535" s="222"/>
      <c r="C535" s="223"/>
      <c r="D535" s="231"/>
      <c r="E535" s="3"/>
      <c r="F535" s="3"/>
      <c r="G535" s="3"/>
      <c r="H535" s="3"/>
      <c r="J535" s="226"/>
      <c r="K535" s="3"/>
      <c r="L535" s="3"/>
      <c r="O535" s="227"/>
      <c r="Q535" s="94"/>
      <c r="R535" s="94"/>
      <c r="S535" s="94"/>
      <c r="T535" s="94"/>
    </row>
    <row r="536" ht="15.75" customHeight="1">
      <c r="A536" s="240"/>
      <c r="B536" s="222"/>
      <c r="C536" s="223"/>
      <c r="D536" s="231"/>
      <c r="E536" s="3"/>
      <c r="F536" s="3"/>
      <c r="G536" s="3"/>
      <c r="H536" s="3"/>
      <c r="J536" s="226"/>
      <c r="K536" s="3"/>
      <c r="L536" s="3"/>
      <c r="O536" s="227"/>
      <c r="Q536" s="94"/>
      <c r="R536" s="94"/>
      <c r="S536" s="94"/>
      <c r="T536" s="94"/>
    </row>
    <row r="537" ht="15.75" customHeight="1">
      <c r="A537" s="240"/>
      <c r="B537" s="222"/>
      <c r="C537" s="223"/>
      <c r="D537" s="231"/>
      <c r="E537" s="3"/>
      <c r="F537" s="3"/>
      <c r="G537" s="3"/>
      <c r="H537" s="3"/>
      <c r="J537" s="226"/>
      <c r="K537" s="3"/>
      <c r="L537" s="3"/>
      <c r="O537" s="227"/>
      <c r="Q537" s="94"/>
      <c r="R537" s="94"/>
      <c r="S537" s="94"/>
      <c r="T537" s="94"/>
    </row>
    <row r="538" ht="15.75" customHeight="1">
      <c r="A538" s="240"/>
      <c r="B538" s="222"/>
      <c r="C538" s="223"/>
      <c r="D538" s="231"/>
      <c r="E538" s="3"/>
      <c r="F538" s="3"/>
      <c r="G538" s="3"/>
      <c r="H538" s="3"/>
      <c r="J538" s="226"/>
      <c r="K538" s="3"/>
      <c r="L538" s="3"/>
      <c r="O538" s="227"/>
      <c r="Q538" s="94"/>
      <c r="R538" s="94"/>
      <c r="S538" s="94"/>
      <c r="T538" s="94"/>
    </row>
    <row r="539" ht="15.75" customHeight="1">
      <c r="A539" s="240"/>
      <c r="B539" s="222"/>
      <c r="C539" s="223"/>
      <c r="D539" s="231"/>
      <c r="E539" s="3"/>
      <c r="F539" s="3"/>
      <c r="G539" s="3"/>
      <c r="H539" s="3"/>
      <c r="J539" s="226"/>
      <c r="K539" s="3"/>
      <c r="L539" s="3"/>
      <c r="O539" s="227"/>
      <c r="Q539" s="94"/>
      <c r="R539" s="94"/>
      <c r="S539" s="94"/>
      <c r="T539" s="94"/>
    </row>
    <row r="540" ht="15.75" customHeight="1">
      <c r="A540" s="240"/>
      <c r="B540" s="222"/>
      <c r="C540" s="223"/>
      <c r="D540" s="231"/>
      <c r="E540" s="3"/>
      <c r="F540" s="3"/>
      <c r="G540" s="3"/>
      <c r="H540" s="3"/>
      <c r="J540" s="226"/>
      <c r="K540" s="3"/>
      <c r="L540" s="3"/>
      <c r="O540" s="227"/>
      <c r="Q540" s="94"/>
      <c r="R540" s="94"/>
      <c r="S540" s="94"/>
      <c r="T540" s="94"/>
    </row>
    <row r="541" ht="15.75" customHeight="1">
      <c r="A541" s="240"/>
      <c r="B541" s="222"/>
      <c r="C541" s="223"/>
      <c r="D541" s="231"/>
      <c r="E541" s="3"/>
      <c r="F541" s="3"/>
      <c r="G541" s="3"/>
      <c r="H541" s="3"/>
      <c r="J541" s="226"/>
      <c r="K541" s="3"/>
      <c r="L541" s="3"/>
      <c r="O541" s="227"/>
      <c r="Q541" s="94"/>
      <c r="R541" s="94"/>
      <c r="S541" s="94"/>
      <c r="T541" s="94"/>
    </row>
    <row r="542" ht="15.75" customHeight="1">
      <c r="A542" s="240"/>
      <c r="B542" s="222"/>
      <c r="C542" s="223"/>
      <c r="D542" s="231"/>
      <c r="E542" s="3"/>
      <c r="F542" s="3"/>
      <c r="G542" s="3"/>
      <c r="H542" s="3"/>
      <c r="J542" s="226"/>
      <c r="K542" s="3"/>
      <c r="L542" s="3"/>
      <c r="O542" s="227"/>
      <c r="Q542" s="94"/>
      <c r="R542" s="94"/>
      <c r="S542" s="94"/>
      <c r="T542" s="94"/>
    </row>
    <row r="543" ht="15.75" customHeight="1">
      <c r="A543" s="240"/>
      <c r="B543" s="222"/>
      <c r="C543" s="223"/>
      <c r="D543" s="231"/>
      <c r="E543" s="3"/>
      <c r="F543" s="3"/>
      <c r="G543" s="3"/>
      <c r="H543" s="3"/>
      <c r="J543" s="226"/>
      <c r="K543" s="3"/>
      <c r="L543" s="3"/>
      <c r="O543" s="227"/>
      <c r="Q543" s="94"/>
      <c r="R543" s="94"/>
      <c r="S543" s="94"/>
      <c r="T543" s="94"/>
    </row>
    <row r="544" ht="15.75" customHeight="1">
      <c r="A544" s="240"/>
      <c r="B544" s="222"/>
      <c r="C544" s="223"/>
      <c r="D544" s="231"/>
      <c r="E544" s="3"/>
      <c r="F544" s="3"/>
      <c r="G544" s="3"/>
      <c r="H544" s="3"/>
      <c r="J544" s="226"/>
      <c r="K544" s="3"/>
      <c r="L544" s="3"/>
      <c r="O544" s="227"/>
      <c r="Q544" s="94"/>
      <c r="R544" s="94"/>
      <c r="S544" s="94"/>
      <c r="T544" s="94"/>
    </row>
    <row r="545" ht="15.75" customHeight="1">
      <c r="A545" s="240"/>
      <c r="B545" s="222"/>
      <c r="C545" s="223"/>
      <c r="D545" s="231"/>
      <c r="E545" s="3"/>
      <c r="F545" s="3"/>
      <c r="G545" s="3"/>
      <c r="H545" s="3"/>
      <c r="J545" s="226"/>
      <c r="K545" s="3"/>
      <c r="L545" s="3"/>
      <c r="O545" s="227"/>
      <c r="Q545" s="94"/>
      <c r="R545" s="94"/>
      <c r="S545" s="94"/>
      <c r="T545" s="94"/>
    </row>
    <row r="546" ht="15.75" customHeight="1">
      <c r="A546" s="240"/>
      <c r="B546" s="222"/>
      <c r="C546" s="223"/>
      <c r="D546" s="231"/>
      <c r="E546" s="3"/>
      <c r="F546" s="3"/>
      <c r="G546" s="3"/>
      <c r="H546" s="3"/>
      <c r="J546" s="226"/>
      <c r="K546" s="3"/>
      <c r="L546" s="3"/>
      <c r="O546" s="227"/>
      <c r="Q546" s="94"/>
      <c r="R546" s="94"/>
      <c r="S546" s="94"/>
      <c r="T546" s="94"/>
    </row>
    <row r="547" ht="15.75" customHeight="1">
      <c r="A547" s="240"/>
      <c r="B547" s="222"/>
      <c r="C547" s="223"/>
      <c r="D547" s="231"/>
      <c r="E547" s="3"/>
      <c r="F547" s="3"/>
      <c r="G547" s="3"/>
      <c r="H547" s="3"/>
      <c r="J547" s="226"/>
      <c r="K547" s="3"/>
      <c r="L547" s="3"/>
      <c r="O547" s="227"/>
      <c r="Q547" s="94"/>
      <c r="R547" s="94"/>
      <c r="S547" s="94"/>
      <c r="T547" s="94"/>
    </row>
    <row r="548" ht="15.75" customHeight="1">
      <c r="A548" s="240"/>
      <c r="B548" s="222"/>
      <c r="C548" s="223"/>
      <c r="D548" s="231"/>
      <c r="E548" s="3"/>
      <c r="F548" s="3"/>
      <c r="G548" s="3"/>
      <c r="H548" s="3"/>
      <c r="J548" s="226"/>
      <c r="K548" s="3"/>
      <c r="L548" s="3"/>
      <c r="O548" s="227"/>
      <c r="Q548" s="94"/>
      <c r="R548" s="94"/>
      <c r="S548" s="94"/>
      <c r="T548" s="94"/>
    </row>
    <row r="549" ht="15.75" customHeight="1">
      <c r="A549" s="240"/>
      <c r="B549" s="222"/>
      <c r="C549" s="223"/>
      <c r="D549" s="231"/>
      <c r="E549" s="3"/>
      <c r="F549" s="3"/>
      <c r="G549" s="3"/>
      <c r="H549" s="3"/>
      <c r="J549" s="226"/>
      <c r="K549" s="3"/>
      <c r="L549" s="3"/>
      <c r="O549" s="227"/>
      <c r="Q549" s="94"/>
      <c r="R549" s="94"/>
      <c r="S549" s="94"/>
      <c r="T549" s="94"/>
    </row>
    <row r="550" ht="15.75" customHeight="1">
      <c r="A550" s="240"/>
      <c r="B550" s="222"/>
      <c r="C550" s="223"/>
      <c r="D550" s="231"/>
      <c r="E550" s="3"/>
      <c r="F550" s="3"/>
      <c r="G550" s="3"/>
      <c r="H550" s="3"/>
      <c r="J550" s="226"/>
      <c r="K550" s="3"/>
      <c r="L550" s="3"/>
      <c r="O550" s="227"/>
      <c r="Q550" s="94"/>
      <c r="R550" s="94"/>
      <c r="S550" s="94"/>
      <c r="T550" s="94"/>
    </row>
    <row r="551" ht="15.75" customHeight="1">
      <c r="A551" s="240"/>
      <c r="B551" s="222"/>
      <c r="C551" s="223"/>
      <c r="D551" s="231"/>
      <c r="E551" s="3"/>
      <c r="F551" s="3"/>
      <c r="G551" s="3"/>
      <c r="H551" s="3"/>
      <c r="J551" s="226"/>
      <c r="K551" s="3"/>
      <c r="L551" s="3"/>
      <c r="O551" s="227"/>
      <c r="Q551" s="94"/>
      <c r="R551" s="94"/>
      <c r="S551" s="94"/>
      <c r="T551" s="94"/>
    </row>
    <row r="552" ht="15.75" customHeight="1">
      <c r="A552" s="240"/>
      <c r="B552" s="222"/>
      <c r="C552" s="223"/>
      <c r="D552" s="231"/>
      <c r="E552" s="3"/>
      <c r="F552" s="3"/>
      <c r="G552" s="3"/>
      <c r="H552" s="3"/>
      <c r="J552" s="226"/>
      <c r="K552" s="3"/>
      <c r="L552" s="3"/>
      <c r="O552" s="227"/>
      <c r="Q552" s="94"/>
      <c r="R552" s="94"/>
      <c r="S552" s="94"/>
      <c r="T552" s="94"/>
    </row>
    <row r="553" ht="15.75" customHeight="1">
      <c r="A553" s="240"/>
      <c r="B553" s="222"/>
      <c r="C553" s="223"/>
      <c r="D553" s="231"/>
      <c r="E553" s="3"/>
      <c r="F553" s="3"/>
      <c r="G553" s="3"/>
      <c r="H553" s="3"/>
      <c r="J553" s="226"/>
      <c r="K553" s="3"/>
      <c r="L553" s="3"/>
      <c r="O553" s="227"/>
      <c r="Q553" s="94"/>
      <c r="R553" s="94"/>
      <c r="S553" s="94"/>
      <c r="T553" s="94"/>
    </row>
    <row r="554" ht="15.75" customHeight="1">
      <c r="A554" s="240"/>
      <c r="B554" s="222"/>
      <c r="C554" s="223"/>
      <c r="D554" s="231"/>
      <c r="E554" s="3"/>
      <c r="F554" s="3"/>
      <c r="G554" s="3"/>
      <c r="H554" s="3"/>
      <c r="J554" s="226"/>
      <c r="K554" s="3"/>
      <c r="L554" s="3"/>
      <c r="O554" s="227"/>
      <c r="Q554" s="94"/>
      <c r="R554" s="94"/>
      <c r="S554" s="94"/>
      <c r="T554" s="94"/>
    </row>
    <row r="555" ht="15.75" customHeight="1">
      <c r="A555" s="240"/>
      <c r="B555" s="222"/>
      <c r="C555" s="223"/>
      <c r="D555" s="231"/>
      <c r="E555" s="3"/>
      <c r="F555" s="3"/>
      <c r="G555" s="3"/>
      <c r="H555" s="3"/>
      <c r="J555" s="226"/>
      <c r="K555" s="3"/>
      <c r="L555" s="3"/>
      <c r="O555" s="227"/>
      <c r="Q555" s="94"/>
      <c r="R555" s="94"/>
      <c r="S555" s="94"/>
      <c r="T555" s="94"/>
    </row>
    <row r="556" ht="15.75" customHeight="1">
      <c r="A556" s="240"/>
      <c r="B556" s="222"/>
      <c r="C556" s="223"/>
      <c r="D556" s="231"/>
      <c r="E556" s="3"/>
      <c r="F556" s="3"/>
      <c r="G556" s="3"/>
      <c r="H556" s="3"/>
      <c r="J556" s="226"/>
      <c r="K556" s="3"/>
      <c r="L556" s="3"/>
      <c r="O556" s="227"/>
      <c r="Q556" s="94"/>
      <c r="R556" s="94"/>
      <c r="S556" s="94"/>
      <c r="T556" s="94"/>
    </row>
    <row r="557" ht="15.75" customHeight="1">
      <c r="A557" s="240"/>
      <c r="B557" s="222"/>
      <c r="C557" s="223"/>
      <c r="D557" s="231"/>
      <c r="E557" s="3"/>
      <c r="F557" s="3"/>
      <c r="G557" s="3"/>
      <c r="H557" s="3"/>
      <c r="J557" s="226"/>
      <c r="K557" s="3"/>
      <c r="L557" s="3"/>
      <c r="O557" s="227"/>
      <c r="Q557" s="94"/>
      <c r="R557" s="94"/>
      <c r="S557" s="94"/>
      <c r="T557" s="94"/>
    </row>
    <row r="558" ht="15.75" customHeight="1">
      <c r="A558" s="240"/>
      <c r="B558" s="222"/>
      <c r="C558" s="223"/>
      <c r="D558" s="231"/>
      <c r="E558" s="3"/>
      <c r="F558" s="3"/>
      <c r="G558" s="3"/>
      <c r="H558" s="3"/>
      <c r="J558" s="226"/>
      <c r="K558" s="3"/>
      <c r="L558" s="3"/>
      <c r="O558" s="227"/>
      <c r="Q558" s="94"/>
      <c r="R558" s="94"/>
      <c r="S558" s="94"/>
      <c r="T558" s="94"/>
    </row>
    <row r="559" ht="15.75" customHeight="1">
      <c r="A559" s="240"/>
      <c r="B559" s="222"/>
      <c r="C559" s="223"/>
      <c r="D559" s="231"/>
      <c r="E559" s="3"/>
      <c r="F559" s="3"/>
      <c r="G559" s="3"/>
      <c r="H559" s="3"/>
      <c r="J559" s="226"/>
      <c r="K559" s="3"/>
      <c r="L559" s="3"/>
      <c r="O559" s="227"/>
      <c r="Q559" s="94"/>
      <c r="R559" s="94"/>
      <c r="S559" s="94"/>
      <c r="T559" s="94"/>
    </row>
    <row r="560" ht="15.75" customHeight="1">
      <c r="A560" s="240"/>
      <c r="B560" s="222"/>
      <c r="C560" s="223"/>
      <c r="D560" s="231"/>
      <c r="E560" s="3"/>
      <c r="F560" s="3"/>
      <c r="G560" s="3"/>
      <c r="H560" s="3"/>
      <c r="J560" s="226"/>
      <c r="K560" s="3"/>
      <c r="L560" s="3"/>
      <c r="O560" s="227"/>
      <c r="Q560" s="94"/>
      <c r="R560" s="94"/>
      <c r="S560" s="94"/>
      <c r="T560" s="94"/>
    </row>
    <row r="561" ht="15.75" customHeight="1">
      <c r="A561" s="240"/>
      <c r="B561" s="222"/>
      <c r="C561" s="223"/>
      <c r="D561" s="231"/>
      <c r="E561" s="3"/>
      <c r="F561" s="3"/>
      <c r="G561" s="3"/>
      <c r="H561" s="3"/>
      <c r="J561" s="226"/>
      <c r="K561" s="3"/>
      <c r="L561" s="3"/>
      <c r="O561" s="227"/>
      <c r="Q561" s="94"/>
      <c r="R561" s="94"/>
      <c r="S561" s="94"/>
      <c r="T561" s="94"/>
    </row>
    <row r="562" ht="15.75" customHeight="1">
      <c r="A562" s="240"/>
      <c r="B562" s="222"/>
      <c r="C562" s="223"/>
      <c r="D562" s="231"/>
      <c r="E562" s="3"/>
      <c r="F562" s="3"/>
      <c r="G562" s="3"/>
      <c r="H562" s="3"/>
      <c r="J562" s="226"/>
      <c r="K562" s="3"/>
      <c r="L562" s="3"/>
      <c r="O562" s="227"/>
      <c r="Q562" s="94"/>
      <c r="R562" s="94"/>
      <c r="S562" s="94"/>
      <c r="T562" s="94"/>
    </row>
    <row r="563" ht="15.75" customHeight="1">
      <c r="A563" s="240"/>
      <c r="B563" s="222"/>
      <c r="C563" s="223"/>
      <c r="D563" s="231"/>
      <c r="E563" s="3"/>
      <c r="F563" s="3"/>
      <c r="G563" s="3"/>
      <c r="H563" s="3"/>
      <c r="J563" s="226"/>
      <c r="K563" s="3"/>
      <c r="L563" s="3"/>
      <c r="O563" s="227"/>
      <c r="Q563" s="94"/>
      <c r="R563" s="94"/>
      <c r="S563" s="94"/>
      <c r="T563" s="94"/>
    </row>
    <row r="564" ht="15.75" customHeight="1">
      <c r="A564" s="240"/>
      <c r="B564" s="222"/>
      <c r="C564" s="223"/>
      <c r="D564" s="231"/>
      <c r="E564" s="3"/>
      <c r="F564" s="3"/>
      <c r="G564" s="3"/>
      <c r="H564" s="3"/>
      <c r="J564" s="226"/>
      <c r="K564" s="3"/>
      <c r="L564" s="3"/>
      <c r="O564" s="227"/>
      <c r="Q564" s="94"/>
      <c r="R564" s="94"/>
      <c r="S564" s="94"/>
      <c r="T564" s="94"/>
    </row>
    <row r="565" ht="15.75" customHeight="1">
      <c r="A565" s="240"/>
      <c r="B565" s="222"/>
      <c r="C565" s="223"/>
      <c r="D565" s="231"/>
      <c r="E565" s="3"/>
      <c r="F565" s="3"/>
      <c r="G565" s="3"/>
      <c r="H565" s="3"/>
      <c r="J565" s="226"/>
      <c r="K565" s="3"/>
      <c r="L565" s="3"/>
      <c r="O565" s="227"/>
      <c r="Q565" s="94"/>
      <c r="R565" s="94"/>
      <c r="S565" s="94"/>
      <c r="T565" s="94"/>
    </row>
    <row r="566" ht="15.75" customHeight="1">
      <c r="A566" s="240"/>
      <c r="B566" s="222"/>
      <c r="C566" s="223"/>
      <c r="D566" s="231"/>
      <c r="E566" s="3"/>
      <c r="F566" s="3"/>
      <c r="G566" s="3"/>
      <c r="H566" s="3"/>
      <c r="J566" s="226"/>
      <c r="K566" s="3"/>
      <c r="L566" s="3"/>
      <c r="O566" s="227"/>
      <c r="Q566" s="94"/>
      <c r="R566" s="94"/>
      <c r="S566" s="94"/>
      <c r="T566" s="94"/>
    </row>
    <row r="567" ht="15.75" customHeight="1">
      <c r="A567" s="240"/>
      <c r="B567" s="222"/>
      <c r="C567" s="223"/>
      <c r="D567" s="231"/>
      <c r="E567" s="3"/>
      <c r="F567" s="3"/>
      <c r="G567" s="3"/>
      <c r="H567" s="3"/>
      <c r="J567" s="226"/>
      <c r="K567" s="3"/>
      <c r="L567" s="3"/>
      <c r="O567" s="227"/>
      <c r="Q567" s="94"/>
      <c r="R567" s="94"/>
      <c r="S567" s="94"/>
      <c r="T567" s="94"/>
    </row>
    <row r="568" ht="15.75" customHeight="1">
      <c r="A568" s="240"/>
      <c r="B568" s="222"/>
      <c r="C568" s="223"/>
      <c r="D568" s="231"/>
      <c r="E568" s="3"/>
      <c r="F568" s="3"/>
      <c r="G568" s="3"/>
      <c r="H568" s="3"/>
      <c r="J568" s="226"/>
      <c r="K568" s="3"/>
      <c r="L568" s="3"/>
      <c r="O568" s="227"/>
      <c r="Q568" s="94"/>
      <c r="R568" s="94"/>
      <c r="S568" s="94"/>
      <c r="T568" s="94"/>
    </row>
    <row r="569" ht="15.75" customHeight="1">
      <c r="A569" s="240"/>
      <c r="B569" s="222"/>
      <c r="C569" s="223"/>
      <c r="D569" s="231"/>
      <c r="E569" s="3"/>
      <c r="F569" s="3"/>
      <c r="G569" s="3"/>
      <c r="H569" s="3"/>
      <c r="J569" s="226"/>
      <c r="K569" s="3"/>
      <c r="L569" s="3"/>
      <c r="O569" s="227"/>
      <c r="Q569" s="94"/>
      <c r="R569" s="94"/>
      <c r="S569" s="94"/>
      <c r="T569" s="94"/>
    </row>
    <row r="570" ht="15.75" customHeight="1">
      <c r="A570" s="240"/>
      <c r="B570" s="222"/>
      <c r="C570" s="223"/>
      <c r="D570" s="231"/>
      <c r="E570" s="3"/>
      <c r="F570" s="3"/>
      <c r="G570" s="3"/>
      <c r="H570" s="3"/>
      <c r="J570" s="226"/>
      <c r="K570" s="3"/>
      <c r="L570" s="3"/>
      <c r="O570" s="227"/>
      <c r="Q570" s="94"/>
      <c r="R570" s="94"/>
      <c r="S570" s="94"/>
      <c r="T570" s="94"/>
    </row>
    <row r="571" ht="15.75" customHeight="1">
      <c r="A571" s="240"/>
      <c r="B571" s="222"/>
      <c r="C571" s="223"/>
      <c r="D571" s="231"/>
      <c r="E571" s="3"/>
      <c r="F571" s="3"/>
      <c r="G571" s="3"/>
      <c r="H571" s="3"/>
      <c r="J571" s="226"/>
      <c r="K571" s="3"/>
      <c r="L571" s="3"/>
      <c r="O571" s="227"/>
      <c r="Q571" s="94"/>
      <c r="R571" s="94"/>
      <c r="S571" s="94"/>
      <c r="T571" s="94"/>
    </row>
    <row r="572" ht="15.75" customHeight="1">
      <c r="A572" s="240"/>
      <c r="B572" s="222"/>
      <c r="C572" s="223"/>
      <c r="D572" s="231"/>
      <c r="E572" s="3"/>
      <c r="F572" s="3"/>
      <c r="G572" s="3"/>
      <c r="H572" s="3"/>
      <c r="J572" s="226"/>
      <c r="K572" s="3"/>
      <c r="L572" s="3"/>
      <c r="O572" s="227"/>
      <c r="Q572" s="94"/>
      <c r="R572" s="94"/>
      <c r="S572" s="94"/>
      <c r="T572" s="94"/>
    </row>
    <row r="573" ht="15.75" customHeight="1">
      <c r="A573" s="240"/>
      <c r="B573" s="222"/>
      <c r="C573" s="223"/>
      <c r="D573" s="231"/>
      <c r="E573" s="3"/>
      <c r="F573" s="3"/>
      <c r="G573" s="3"/>
      <c r="H573" s="3"/>
      <c r="J573" s="226"/>
      <c r="K573" s="3"/>
      <c r="L573" s="3"/>
      <c r="O573" s="227"/>
      <c r="Q573" s="94"/>
      <c r="R573" s="94"/>
      <c r="S573" s="94"/>
      <c r="T573" s="94"/>
    </row>
    <row r="574" ht="15.75" customHeight="1">
      <c r="A574" s="240"/>
      <c r="B574" s="222"/>
      <c r="C574" s="223"/>
      <c r="D574" s="231"/>
      <c r="E574" s="3"/>
      <c r="F574" s="3"/>
      <c r="G574" s="3"/>
      <c r="H574" s="3"/>
      <c r="J574" s="226"/>
      <c r="K574" s="3"/>
      <c r="L574" s="3"/>
      <c r="O574" s="227"/>
      <c r="Q574" s="94"/>
      <c r="R574" s="94"/>
      <c r="S574" s="94"/>
      <c r="T574" s="94"/>
    </row>
    <row r="575" ht="15.75" customHeight="1">
      <c r="A575" s="240"/>
      <c r="B575" s="222"/>
      <c r="C575" s="223"/>
      <c r="D575" s="231"/>
      <c r="E575" s="3"/>
      <c r="F575" s="3"/>
      <c r="G575" s="3"/>
      <c r="H575" s="3"/>
      <c r="J575" s="226"/>
      <c r="K575" s="3"/>
      <c r="L575" s="3"/>
      <c r="O575" s="227"/>
      <c r="Q575" s="94"/>
      <c r="R575" s="94"/>
      <c r="S575" s="94"/>
      <c r="T575" s="94"/>
    </row>
    <row r="576" ht="15.75" customHeight="1">
      <c r="A576" s="240"/>
      <c r="B576" s="222"/>
      <c r="C576" s="223"/>
      <c r="D576" s="231"/>
      <c r="E576" s="3"/>
      <c r="F576" s="3"/>
      <c r="G576" s="3"/>
      <c r="H576" s="3"/>
      <c r="J576" s="226"/>
      <c r="K576" s="3"/>
      <c r="L576" s="3"/>
      <c r="O576" s="227"/>
      <c r="Q576" s="94"/>
      <c r="R576" s="94"/>
      <c r="S576" s="94"/>
      <c r="T576" s="94"/>
    </row>
    <row r="577" ht="15.75" customHeight="1">
      <c r="A577" s="240"/>
      <c r="B577" s="222"/>
      <c r="C577" s="223"/>
      <c r="D577" s="231"/>
      <c r="E577" s="3"/>
      <c r="F577" s="3"/>
      <c r="G577" s="3"/>
      <c r="H577" s="3"/>
      <c r="J577" s="226"/>
      <c r="K577" s="3"/>
      <c r="L577" s="3"/>
      <c r="O577" s="227"/>
      <c r="Q577" s="94"/>
      <c r="R577" s="94"/>
      <c r="S577" s="94"/>
      <c r="T577" s="94"/>
    </row>
    <row r="578" ht="15.75" customHeight="1">
      <c r="A578" s="240"/>
      <c r="B578" s="222"/>
      <c r="C578" s="223"/>
      <c r="D578" s="231"/>
      <c r="E578" s="3"/>
      <c r="F578" s="3"/>
      <c r="G578" s="3"/>
      <c r="H578" s="3"/>
      <c r="J578" s="226"/>
      <c r="K578" s="3"/>
      <c r="L578" s="3"/>
      <c r="O578" s="227"/>
      <c r="Q578" s="94"/>
      <c r="R578" s="94"/>
      <c r="S578" s="94"/>
      <c r="T578" s="94"/>
    </row>
    <row r="579" ht="15.75" customHeight="1">
      <c r="A579" s="240"/>
      <c r="B579" s="222"/>
      <c r="C579" s="223"/>
      <c r="D579" s="231"/>
      <c r="E579" s="3"/>
      <c r="F579" s="3"/>
      <c r="G579" s="3"/>
      <c r="H579" s="3"/>
      <c r="J579" s="226"/>
      <c r="K579" s="3"/>
      <c r="L579" s="3"/>
      <c r="O579" s="227"/>
      <c r="Q579" s="94"/>
      <c r="R579" s="94"/>
      <c r="S579" s="94"/>
      <c r="T579" s="94"/>
    </row>
    <row r="580" ht="15.75" customHeight="1">
      <c r="A580" s="240"/>
      <c r="B580" s="222"/>
      <c r="C580" s="223"/>
      <c r="D580" s="231"/>
      <c r="E580" s="3"/>
      <c r="F580" s="3"/>
      <c r="G580" s="3"/>
      <c r="H580" s="3"/>
      <c r="J580" s="226"/>
      <c r="K580" s="3"/>
      <c r="L580" s="3"/>
      <c r="O580" s="227"/>
      <c r="Q580" s="94"/>
      <c r="R580" s="94"/>
      <c r="S580" s="94"/>
      <c r="T580" s="94"/>
    </row>
    <row r="581" ht="15.75" customHeight="1">
      <c r="A581" s="240"/>
      <c r="B581" s="222"/>
      <c r="C581" s="223"/>
      <c r="D581" s="231"/>
      <c r="E581" s="3"/>
      <c r="F581" s="3"/>
      <c r="G581" s="3"/>
      <c r="H581" s="3"/>
      <c r="J581" s="226"/>
      <c r="K581" s="3"/>
      <c r="L581" s="3"/>
      <c r="O581" s="227"/>
      <c r="Q581" s="94"/>
      <c r="R581" s="94"/>
      <c r="S581" s="94"/>
      <c r="T581" s="94"/>
    </row>
    <row r="582" ht="15.75" customHeight="1">
      <c r="A582" s="240"/>
      <c r="B582" s="222"/>
      <c r="C582" s="223"/>
      <c r="D582" s="231"/>
      <c r="E582" s="3"/>
      <c r="F582" s="3"/>
      <c r="G582" s="3"/>
      <c r="H582" s="3"/>
      <c r="J582" s="226"/>
      <c r="K582" s="3"/>
      <c r="L582" s="3"/>
      <c r="O582" s="227"/>
      <c r="Q582" s="94"/>
      <c r="R582" s="94"/>
      <c r="S582" s="94"/>
      <c r="T582" s="94"/>
    </row>
    <row r="583" ht="15.75" customHeight="1">
      <c r="A583" s="240"/>
      <c r="B583" s="222"/>
      <c r="C583" s="223"/>
      <c r="D583" s="231"/>
      <c r="E583" s="3"/>
      <c r="F583" s="3"/>
      <c r="G583" s="3"/>
      <c r="H583" s="3"/>
      <c r="J583" s="226"/>
      <c r="K583" s="3"/>
      <c r="L583" s="3"/>
      <c r="O583" s="227"/>
      <c r="Q583" s="94"/>
      <c r="R583" s="94"/>
      <c r="S583" s="94"/>
      <c r="T583" s="94"/>
    </row>
    <row r="584" ht="15.75" customHeight="1">
      <c r="A584" s="240"/>
      <c r="B584" s="222"/>
      <c r="C584" s="223"/>
      <c r="D584" s="231"/>
      <c r="E584" s="3"/>
      <c r="F584" s="3"/>
      <c r="G584" s="3"/>
      <c r="H584" s="3"/>
      <c r="J584" s="226"/>
      <c r="K584" s="3"/>
      <c r="L584" s="3"/>
      <c r="O584" s="227"/>
      <c r="Q584" s="94"/>
      <c r="R584" s="94"/>
      <c r="S584" s="94"/>
      <c r="T584" s="94"/>
    </row>
    <row r="585" ht="15.75" customHeight="1">
      <c r="A585" s="240"/>
      <c r="B585" s="222"/>
      <c r="C585" s="223"/>
      <c r="D585" s="231"/>
      <c r="E585" s="3"/>
      <c r="F585" s="3"/>
      <c r="G585" s="3"/>
      <c r="H585" s="3"/>
      <c r="J585" s="226"/>
      <c r="K585" s="3"/>
      <c r="L585" s="3"/>
      <c r="O585" s="227"/>
      <c r="Q585" s="94"/>
      <c r="R585" s="94"/>
      <c r="S585" s="94"/>
      <c r="T585" s="94"/>
    </row>
    <row r="586" ht="15.75" customHeight="1">
      <c r="A586" s="240"/>
      <c r="B586" s="222"/>
      <c r="C586" s="223"/>
      <c r="D586" s="231"/>
      <c r="E586" s="3"/>
      <c r="F586" s="3"/>
      <c r="G586" s="3"/>
      <c r="H586" s="3"/>
      <c r="J586" s="226"/>
      <c r="K586" s="3"/>
      <c r="L586" s="3"/>
      <c r="O586" s="227"/>
      <c r="Q586" s="94"/>
      <c r="R586" s="94"/>
      <c r="S586" s="94"/>
      <c r="T586" s="94"/>
    </row>
    <row r="587" ht="15.75" customHeight="1">
      <c r="A587" s="240"/>
      <c r="B587" s="222"/>
      <c r="C587" s="223"/>
      <c r="D587" s="231"/>
      <c r="E587" s="3"/>
      <c r="F587" s="3"/>
      <c r="G587" s="3"/>
      <c r="H587" s="3"/>
      <c r="J587" s="226"/>
      <c r="K587" s="3"/>
      <c r="L587" s="3"/>
      <c r="O587" s="227"/>
      <c r="Q587" s="94"/>
      <c r="R587" s="94"/>
      <c r="S587" s="94"/>
      <c r="T587" s="94"/>
    </row>
    <row r="588" ht="15.75" customHeight="1">
      <c r="A588" s="240"/>
      <c r="B588" s="222"/>
      <c r="C588" s="223"/>
      <c r="D588" s="231"/>
      <c r="E588" s="3"/>
      <c r="F588" s="3"/>
      <c r="G588" s="3"/>
      <c r="H588" s="3"/>
      <c r="J588" s="226"/>
      <c r="K588" s="3"/>
      <c r="L588" s="3"/>
      <c r="O588" s="227"/>
      <c r="Q588" s="94"/>
      <c r="R588" s="94"/>
      <c r="S588" s="94"/>
      <c r="T588" s="94"/>
    </row>
    <row r="589" ht="15.75" customHeight="1">
      <c r="A589" s="240"/>
      <c r="B589" s="222"/>
      <c r="C589" s="223"/>
      <c r="D589" s="231"/>
      <c r="E589" s="3"/>
      <c r="F589" s="3"/>
      <c r="G589" s="3"/>
      <c r="H589" s="3"/>
      <c r="J589" s="226"/>
      <c r="K589" s="3"/>
      <c r="L589" s="3"/>
      <c r="O589" s="227"/>
      <c r="Q589" s="94"/>
      <c r="R589" s="94"/>
      <c r="S589" s="94"/>
      <c r="T589" s="94"/>
    </row>
    <row r="590" ht="15.75" customHeight="1">
      <c r="A590" s="240"/>
      <c r="B590" s="222"/>
      <c r="C590" s="223"/>
      <c r="D590" s="231"/>
      <c r="E590" s="3"/>
      <c r="F590" s="3"/>
      <c r="G590" s="3"/>
      <c r="H590" s="3"/>
      <c r="J590" s="226"/>
      <c r="K590" s="3"/>
      <c r="L590" s="3"/>
      <c r="O590" s="227"/>
      <c r="Q590" s="94"/>
      <c r="R590" s="94"/>
      <c r="S590" s="94"/>
      <c r="T590" s="94"/>
    </row>
    <row r="591" ht="15.75" customHeight="1">
      <c r="A591" s="240"/>
      <c r="B591" s="222"/>
      <c r="C591" s="223"/>
      <c r="D591" s="231"/>
      <c r="E591" s="3"/>
      <c r="F591" s="3"/>
      <c r="G591" s="3"/>
      <c r="H591" s="3"/>
      <c r="J591" s="226"/>
      <c r="K591" s="3"/>
      <c r="L591" s="3"/>
      <c r="O591" s="227"/>
      <c r="Q591" s="94"/>
      <c r="R591" s="94"/>
      <c r="S591" s="94"/>
      <c r="T591" s="94"/>
    </row>
    <row r="592" ht="15.75" customHeight="1">
      <c r="A592" s="240"/>
      <c r="B592" s="222"/>
      <c r="C592" s="223"/>
      <c r="D592" s="231"/>
      <c r="E592" s="3"/>
      <c r="F592" s="3"/>
      <c r="G592" s="3"/>
      <c r="H592" s="3"/>
      <c r="J592" s="226"/>
      <c r="K592" s="3"/>
      <c r="L592" s="3"/>
      <c r="O592" s="227"/>
      <c r="Q592" s="94"/>
      <c r="R592" s="94"/>
      <c r="S592" s="94"/>
      <c r="T592" s="94"/>
    </row>
    <row r="593" ht="15.75" customHeight="1">
      <c r="A593" s="240"/>
      <c r="B593" s="222"/>
      <c r="C593" s="223"/>
      <c r="D593" s="231"/>
      <c r="E593" s="3"/>
      <c r="F593" s="3"/>
      <c r="G593" s="3"/>
      <c r="H593" s="3"/>
      <c r="J593" s="226"/>
      <c r="K593" s="3"/>
      <c r="L593" s="3"/>
      <c r="O593" s="227"/>
      <c r="Q593" s="94"/>
      <c r="R593" s="94"/>
      <c r="S593" s="94"/>
      <c r="T593" s="94"/>
    </row>
    <row r="594" ht="15.75" customHeight="1">
      <c r="A594" s="240"/>
      <c r="B594" s="222"/>
      <c r="C594" s="223"/>
      <c r="D594" s="231"/>
      <c r="E594" s="3"/>
      <c r="F594" s="3"/>
      <c r="G594" s="3"/>
      <c r="H594" s="3"/>
      <c r="J594" s="226"/>
      <c r="K594" s="3"/>
      <c r="L594" s="3"/>
      <c r="O594" s="227"/>
      <c r="Q594" s="94"/>
      <c r="R594" s="94"/>
      <c r="S594" s="94"/>
      <c r="T594" s="94"/>
    </row>
    <row r="595" ht="15.75" customHeight="1">
      <c r="A595" s="240"/>
      <c r="B595" s="222"/>
      <c r="C595" s="223"/>
      <c r="D595" s="231"/>
      <c r="E595" s="3"/>
      <c r="F595" s="3"/>
      <c r="G595" s="3"/>
      <c r="H595" s="3"/>
      <c r="J595" s="226"/>
      <c r="K595" s="3"/>
      <c r="L595" s="3"/>
      <c r="O595" s="227"/>
      <c r="Q595" s="94"/>
      <c r="R595" s="94"/>
      <c r="S595" s="94"/>
      <c r="T595" s="94"/>
    </row>
    <row r="596" ht="15.75" customHeight="1">
      <c r="A596" s="240"/>
      <c r="B596" s="222"/>
      <c r="C596" s="223"/>
      <c r="D596" s="231"/>
      <c r="E596" s="3"/>
      <c r="F596" s="3"/>
      <c r="G596" s="3"/>
      <c r="H596" s="3"/>
      <c r="J596" s="226"/>
      <c r="K596" s="3"/>
      <c r="L596" s="3"/>
      <c r="O596" s="227"/>
      <c r="Q596" s="94"/>
      <c r="R596" s="94"/>
      <c r="S596" s="94"/>
      <c r="T596" s="94"/>
    </row>
    <row r="597" ht="15.75" customHeight="1">
      <c r="A597" s="240"/>
      <c r="B597" s="222"/>
      <c r="C597" s="223"/>
      <c r="D597" s="231"/>
      <c r="E597" s="3"/>
      <c r="F597" s="3"/>
      <c r="G597" s="3"/>
      <c r="H597" s="3"/>
      <c r="J597" s="226"/>
      <c r="K597" s="3"/>
      <c r="L597" s="3"/>
      <c r="O597" s="227"/>
      <c r="Q597" s="94"/>
      <c r="R597" s="94"/>
      <c r="S597" s="94"/>
      <c r="T597" s="94"/>
    </row>
    <row r="598" ht="15.75" customHeight="1">
      <c r="A598" s="240"/>
      <c r="B598" s="222"/>
      <c r="C598" s="223"/>
      <c r="D598" s="231"/>
      <c r="E598" s="3"/>
      <c r="F598" s="3"/>
      <c r="G598" s="3"/>
      <c r="H598" s="3"/>
      <c r="J598" s="226"/>
      <c r="K598" s="3"/>
      <c r="L598" s="3"/>
      <c r="O598" s="227"/>
      <c r="Q598" s="94"/>
      <c r="R598" s="94"/>
      <c r="S598" s="94"/>
      <c r="T598" s="94"/>
    </row>
    <row r="599" ht="15.75" customHeight="1">
      <c r="A599" s="240"/>
      <c r="B599" s="222"/>
      <c r="C599" s="223"/>
      <c r="D599" s="231"/>
      <c r="E599" s="3"/>
      <c r="F599" s="3"/>
      <c r="G599" s="3"/>
      <c r="H599" s="3"/>
      <c r="J599" s="226"/>
      <c r="K599" s="3"/>
      <c r="L599" s="3"/>
      <c r="O599" s="227"/>
      <c r="Q599" s="94"/>
      <c r="R599" s="94"/>
      <c r="S599" s="94"/>
      <c r="T599" s="94"/>
    </row>
    <row r="600" ht="15.75" customHeight="1">
      <c r="A600" s="240"/>
      <c r="B600" s="222"/>
      <c r="C600" s="223"/>
      <c r="D600" s="231"/>
      <c r="E600" s="3"/>
      <c r="F600" s="3"/>
      <c r="G600" s="3"/>
      <c r="H600" s="3"/>
      <c r="J600" s="226"/>
      <c r="K600" s="3"/>
      <c r="L600" s="3"/>
      <c r="O600" s="227"/>
      <c r="Q600" s="94"/>
      <c r="R600" s="94"/>
      <c r="S600" s="94"/>
      <c r="T600" s="94"/>
    </row>
    <row r="601" ht="15.75" customHeight="1">
      <c r="A601" s="240"/>
      <c r="B601" s="222"/>
      <c r="C601" s="223"/>
      <c r="D601" s="231"/>
      <c r="E601" s="3"/>
      <c r="F601" s="3"/>
      <c r="G601" s="3"/>
      <c r="H601" s="3"/>
      <c r="J601" s="226"/>
      <c r="K601" s="3"/>
      <c r="L601" s="3"/>
      <c r="O601" s="227"/>
      <c r="Q601" s="94"/>
      <c r="R601" s="94"/>
      <c r="S601" s="94"/>
      <c r="T601" s="94"/>
    </row>
    <row r="602" ht="15.75" customHeight="1">
      <c r="A602" s="240"/>
      <c r="B602" s="222"/>
      <c r="C602" s="223"/>
      <c r="D602" s="231"/>
      <c r="E602" s="3"/>
      <c r="F602" s="3"/>
      <c r="G602" s="3"/>
      <c r="H602" s="3"/>
      <c r="J602" s="226"/>
      <c r="K602" s="3"/>
      <c r="L602" s="3"/>
      <c r="O602" s="227"/>
      <c r="Q602" s="94"/>
      <c r="R602" s="94"/>
      <c r="S602" s="94"/>
      <c r="T602" s="94"/>
    </row>
    <row r="603" ht="15.75" customHeight="1">
      <c r="A603" s="240"/>
      <c r="B603" s="222"/>
      <c r="C603" s="223"/>
      <c r="D603" s="231"/>
      <c r="E603" s="3"/>
      <c r="F603" s="3"/>
      <c r="G603" s="3"/>
      <c r="H603" s="3"/>
      <c r="J603" s="226"/>
      <c r="K603" s="3"/>
      <c r="L603" s="3"/>
      <c r="O603" s="227"/>
      <c r="Q603" s="94"/>
      <c r="R603" s="94"/>
      <c r="S603" s="94"/>
      <c r="T603" s="94"/>
    </row>
    <row r="604" ht="15.75" customHeight="1">
      <c r="A604" s="240"/>
      <c r="B604" s="222"/>
      <c r="C604" s="223"/>
      <c r="D604" s="231"/>
      <c r="E604" s="3"/>
      <c r="F604" s="3"/>
      <c r="G604" s="3"/>
      <c r="H604" s="3"/>
      <c r="J604" s="226"/>
      <c r="K604" s="3"/>
      <c r="L604" s="3"/>
      <c r="O604" s="227"/>
      <c r="Q604" s="94"/>
      <c r="R604" s="94"/>
      <c r="S604" s="94"/>
      <c r="T604" s="94"/>
    </row>
    <row r="605" ht="15.75" customHeight="1">
      <c r="A605" s="240"/>
      <c r="B605" s="222"/>
      <c r="C605" s="223"/>
      <c r="D605" s="231"/>
      <c r="E605" s="3"/>
      <c r="F605" s="3"/>
      <c r="G605" s="3"/>
      <c r="H605" s="3"/>
      <c r="J605" s="226"/>
      <c r="K605" s="3"/>
      <c r="L605" s="3"/>
      <c r="O605" s="227"/>
      <c r="Q605" s="94"/>
      <c r="R605" s="94"/>
      <c r="S605" s="94"/>
      <c r="T605" s="94"/>
    </row>
    <row r="606" ht="15.75" customHeight="1">
      <c r="A606" s="240"/>
      <c r="B606" s="222"/>
      <c r="C606" s="223"/>
      <c r="D606" s="231"/>
      <c r="E606" s="3"/>
      <c r="F606" s="3"/>
      <c r="G606" s="3"/>
      <c r="H606" s="3"/>
      <c r="J606" s="226"/>
      <c r="K606" s="3"/>
      <c r="L606" s="3"/>
      <c r="O606" s="227"/>
      <c r="Q606" s="94"/>
      <c r="R606" s="94"/>
      <c r="S606" s="94"/>
      <c r="T606" s="94"/>
    </row>
    <row r="607" ht="15.75" customHeight="1">
      <c r="A607" s="240"/>
      <c r="B607" s="222"/>
      <c r="C607" s="223"/>
      <c r="D607" s="231"/>
      <c r="E607" s="3"/>
      <c r="F607" s="3"/>
      <c r="G607" s="3"/>
      <c r="H607" s="3"/>
      <c r="J607" s="226"/>
      <c r="K607" s="3"/>
      <c r="L607" s="3"/>
      <c r="O607" s="227"/>
      <c r="Q607" s="94"/>
      <c r="R607" s="94"/>
      <c r="S607" s="94"/>
      <c r="T607" s="94"/>
    </row>
    <row r="608" ht="15.75" customHeight="1">
      <c r="A608" s="240"/>
      <c r="B608" s="222"/>
      <c r="C608" s="223"/>
      <c r="D608" s="231"/>
      <c r="E608" s="3"/>
      <c r="F608" s="3"/>
      <c r="G608" s="3"/>
      <c r="H608" s="3"/>
      <c r="J608" s="226"/>
      <c r="K608" s="3"/>
      <c r="L608" s="3"/>
      <c r="O608" s="227"/>
      <c r="Q608" s="94"/>
      <c r="R608" s="94"/>
      <c r="S608" s="94"/>
      <c r="T608" s="94"/>
    </row>
    <row r="609" ht="15.75" customHeight="1">
      <c r="A609" s="240"/>
      <c r="B609" s="222"/>
      <c r="C609" s="223"/>
      <c r="D609" s="231"/>
      <c r="E609" s="3"/>
      <c r="F609" s="3"/>
      <c r="G609" s="3"/>
      <c r="H609" s="3"/>
      <c r="J609" s="226"/>
      <c r="K609" s="3"/>
      <c r="L609" s="3"/>
      <c r="O609" s="227"/>
      <c r="Q609" s="94"/>
      <c r="R609" s="94"/>
      <c r="S609" s="94"/>
      <c r="T609" s="94"/>
    </row>
    <row r="610" ht="15.75" customHeight="1">
      <c r="A610" s="240"/>
      <c r="B610" s="222"/>
      <c r="C610" s="223"/>
      <c r="D610" s="231"/>
      <c r="E610" s="3"/>
      <c r="F610" s="3"/>
      <c r="G610" s="3"/>
      <c r="H610" s="3"/>
      <c r="J610" s="226"/>
      <c r="K610" s="3"/>
      <c r="L610" s="3"/>
      <c r="O610" s="227"/>
      <c r="Q610" s="94"/>
      <c r="R610" s="94"/>
      <c r="S610" s="94"/>
      <c r="T610" s="94"/>
    </row>
    <row r="611" ht="15.75" customHeight="1">
      <c r="A611" s="240"/>
      <c r="B611" s="222"/>
      <c r="C611" s="223"/>
      <c r="D611" s="231"/>
      <c r="E611" s="3"/>
      <c r="F611" s="3"/>
      <c r="G611" s="3"/>
      <c r="H611" s="3"/>
      <c r="J611" s="226"/>
      <c r="K611" s="3"/>
      <c r="L611" s="3"/>
      <c r="O611" s="227"/>
      <c r="Q611" s="94"/>
      <c r="R611" s="94"/>
      <c r="S611" s="94"/>
      <c r="T611" s="94"/>
    </row>
    <row r="612" ht="15.75" customHeight="1">
      <c r="A612" s="240"/>
      <c r="B612" s="222"/>
      <c r="C612" s="223"/>
      <c r="D612" s="231"/>
      <c r="E612" s="3"/>
      <c r="F612" s="3"/>
      <c r="G612" s="3"/>
      <c r="H612" s="3"/>
      <c r="J612" s="226"/>
      <c r="K612" s="3"/>
      <c r="L612" s="3"/>
      <c r="O612" s="227"/>
      <c r="Q612" s="94"/>
      <c r="R612" s="94"/>
      <c r="S612" s="94"/>
      <c r="T612" s="94"/>
    </row>
    <row r="613" ht="15.75" customHeight="1">
      <c r="A613" s="240"/>
      <c r="B613" s="222"/>
      <c r="C613" s="223"/>
      <c r="D613" s="231"/>
      <c r="E613" s="3"/>
      <c r="F613" s="3"/>
      <c r="G613" s="3"/>
      <c r="H613" s="3"/>
      <c r="J613" s="226"/>
      <c r="K613" s="3"/>
      <c r="L613" s="3"/>
      <c r="O613" s="227"/>
      <c r="Q613" s="94"/>
      <c r="R613" s="94"/>
      <c r="S613" s="94"/>
      <c r="T613" s="94"/>
    </row>
    <row r="614" ht="15.75" customHeight="1">
      <c r="A614" s="240"/>
      <c r="B614" s="222"/>
      <c r="C614" s="223"/>
      <c r="D614" s="231"/>
      <c r="E614" s="3"/>
      <c r="F614" s="3"/>
      <c r="G614" s="3"/>
      <c r="H614" s="3"/>
      <c r="J614" s="226"/>
      <c r="K614" s="3"/>
      <c r="L614" s="3"/>
      <c r="O614" s="227"/>
      <c r="Q614" s="94"/>
      <c r="R614" s="94"/>
      <c r="S614" s="94"/>
      <c r="T614" s="94"/>
    </row>
    <row r="615" ht="15.75" customHeight="1">
      <c r="A615" s="240"/>
      <c r="B615" s="222"/>
      <c r="C615" s="223"/>
      <c r="D615" s="231"/>
      <c r="E615" s="3"/>
      <c r="F615" s="3"/>
      <c r="G615" s="3"/>
      <c r="H615" s="3"/>
      <c r="J615" s="226"/>
      <c r="K615" s="3"/>
      <c r="L615" s="3"/>
      <c r="O615" s="227"/>
      <c r="Q615" s="94"/>
      <c r="R615" s="94"/>
      <c r="S615" s="94"/>
      <c r="T615" s="94"/>
    </row>
    <row r="616" ht="15.75" customHeight="1">
      <c r="A616" s="240"/>
      <c r="B616" s="222"/>
      <c r="C616" s="223"/>
      <c r="D616" s="231"/>
      <c r="E616" s="3"/>
      <c r="F616" s="3"/>
      <c r="G616" s="3"/>
      <c r="H616" s="3"/>
      <c r="J616" s="226"/>
      <c r="K616" s="3"/>
      <c r="L616" s="3"/>
      <c r="O616" s="227"/>
      <c r="Q616" s="94"/>
      <c r="R616" s="94"/>
      <c r="S616" s="94"/>
      <c r="T616" s="94"/>
    </row>
    <row r="617" ht="15.75" customHeight="1">
      <c r="A617" s="240"/>
      <c r="B617" s="222"/>
      <c r="C617" s="223"/>
      <c r="D617" s="231"/>
      <c r="E617" s="3"/>
      <c r="F617" s="3"/>
      <c r="G617" s="3"/>
      <c r="H617" s="3"/>
      <c r="J617" s="226"/>
      <c r="K617" s="3"/>
      <c r="L617" s="3"/>
      <c r="O617" s="227"/>
      <c r="Q617" s="94"/>
      <c r="R617" s="94"/>
      <c r="S617" s="94"/>
      <c r="T617" s="94"/>
    </row>
    <row r="618" ht="15.75" customHeight="1">
      <c r="A618" s="240"/>
      <c r="B618" s="222"/>
      <c r="C618" s="223"/>
      <c r="D618" s="231"/>
      <c r="E618" s="3"/>
      <c r="F618" s="3"/>
      <c r="G618" s="3"/>
      <c r="H618" s="3"/>
      <c r="J618" s="226"/>
      <c r="K618" s="3"/>
      <c r="L618" s="3"/>
      <c r="O618" s="227"/>
      <c r="Q618" s="94"/>
      <c r="R618" s="94"/>
      <c r="S618" s="94"/>
      <c r="T618" s="94"/>
    </row>
    <row r="619" ht="15.75" customHeight="1">
      <c r="A619" s="240"/>
      <c r="B619" s="222"/>
      <c r="C619" s="223"/>
      <c r="D619" s="231"/>
      <c r="E619" s="3"/>
      <c r="F619" s="3"/>
      <c r="G619" s="3"/>
      <c r="H619" s="3"/>
      <c r="J619" s="226"/>
      <c r="K619" s="3"/>
      <c r="L619" s="3"/>
      <c r="O619" s="227"/>
      <c r="Q619" s="94"/>
      <c r="R619" s="94"/>
      <c r="S619" s="94"/>
      <c r="T619" s="94"/>
    </row>
    <row r="620" ht="15.75" customHeight="1">
      <c r="A620" s="240"/>
      <c r="B620" s="222"/>
      <c r="C620" s="223"/>
      <c r="D620" s="231"/>
      <c r="E620" s="3"/>
      <c r="F620" s="3"/>
      <c r="G620" s="3"/>
      <c r="H620" s="3"/>
      <c r="J620" s="226"/>
      <c r="K620" s="3"/>
      <c r="L620" s="3"/>
      <c r="O620" s="227"/>
      <c r="Q620" s="94"/>
      <c r="R620" s="94"/>
      <c r="S620" s="94"/>
      <c r="T620" s="94"/>
    </row>
    <row r="621" ht="15.75" customHeight="1">
      <c r="A621" s="240"/>
      <c r="B621" s="222"/>
      <c r="C621" s="223"/>
      <c r="D621" s="231"/>
      <c r="E621" s="3"/>
      <c r="F621" s="3"/>
      <c r="G621" s="3"/>
      <c r="H621" s="3"/>
      <c r="J621" s="226"/>
      <c r="K621" s="3"/>
      <c r="L621" s="3"/>
      <c r="O621" s="227"/>
      <c r="Q621" s="94"/>
      <c r="R621" s="94"/>
      <c r="S621" s="94"/>
      <c r="T621" s="94"/>
    </row>
    <row r="622" ht="15.75" customHeight="1">
      <c r="A622" s="240"/>
      <c r="B622" s="222"/>
      <c r="C622" s="223"/>
      <c r="D622" s="231"/>
      <c r="E622" s="3"/>
      <c r="F622" s="3"/>
      <c r="G622" s="3"/>
      <c r="H622" s="3"/>
      <c r="J622" s="226"/>
      <c r="K622" s="3"/>
      <c r="L622" s="3"/>
      <c r="O622" s="227"/>
      <c r="Q622" s="94"/>
      <c r="R622" s="94"/>
      <c r="S622" s="94"/>
      <c r="T622" s="94"/>
    </row>
    <row r="623" ht="15.75" customHeight="1">
      <c r="A623" s="240"/>
      <c r="B623" s="222"/>
      <c r="C623" s="223"/>
      <c r="D623" s="231"/>
      <c r="E623" s="3"/>
      <c r="F623" s="3"/>
      <c r="G623" s="3"/>
      <c r="H623" s="3"/>
      <c r="J623" s="226"/>
      <c r="K623" s="3"/>
      <c r="L623" s="3"/>
      <c r="O623" s="227"/>
      <c r="Q623" s="94"/>
      <c r="R623" s="94"/>
      <c r="S623" s="94"/>
      <c r="T623" s="94"/>
    </row>
    <row r="624" ht="15.75" customHeight="1">
      <c r="A624" s="240"/>
      <c r="B624" s="222"/>
      <c r="C624" s="223"/>
      <c r="D624" s="231"/>
      <c r="E624" s="3"/>
      <c r="F624" s="3"/>
      <c r="G624" s="3"/>
      <c r="H624" s="3"/>
      <c r="J624" s="226"/>
      <c r="K624" s="3"/>
      <c r="L624" s="3"/>
      <c r="O624" s="227"/>
      <c r="Q624" s="94"/>
      <c r="R624" s="94"/>
      <c r="S624" s="94"/>
      <c r="T624" s="94"/>
    </row>
    <row r="625" ht="15.75" customHeight="1">
      <c r="A625" s="240"/>
      <c r="B625" s="222"/>
      <c r="C625" s="223"/>
      <c r="D625" s="231"/>
      <c r="E625" s="3"/>
      <c r="F625" s="3"/>
      <c r="G625" s="3"/>
      <c r="H625" s="3"/>
      <c r="J625" s="226"/>
      <c r="K625" s="3"/>
      <c r="L625" s="3"/>
      <c r="O625" s="227"/>
      <c r="Q625" s="94"/>
      <c r="R625" s="94"/>
      <c r="S625" s="94"/>
      <c r="T625" s="94"/>
    </row>
    <row r="626" ht="15.75" customHeight="1">
      <c r="A626" s="240"/>
      <c r="B626" s="222"/>
      <c r="C626" s="223"/>
      <c r="D626" s="231"/>
      <c r="E626" s="3"/>
      <c r="F626" s="3"/>
      <c r="G626" s="3"/>
      <c r="H626" s="3"/>
      <c r="J626" s="226"/>
      <c r="K626" s="3"/>
      <c r="L626" s="3"/>
      <c r="O626" s="227"/>
      <c r="Q626" s="94"/>
      <c r="R626" s="94"/>
      <c r="S626" s="94"/>
      <c r="T626" s="94"/>
    </row>
    <row r="627" ht="15.75" customHeight="1">
      <c r="A627" s="240"/>
      <c r="B627" s="222"/>
      <c r="C627" s="223"/>
      <c r="D627" s="231"/>
      <c r="E627" s="3"/>
      <c r="F627" s="3"/>
      <c r="G627" s="3"/>
      <c r="H627" s="3"/>
      <c r="J627" s="226"/>
      <c r="K627" s="3"/>
      <c r="L627" s="3"/>
      <c r="O627" s="227"/>
      <c r="Q627" s="94"/>
      <c r="R627" s="94"/>
      <c r="S627" s="94"/>
      <c r="T627" s="94"/>
    </row>
    <row r="628" ht="15.75" customHeight="1">
      <c r="A628" s="240"/>
      <c r="B628" s="222"/>
      <c r="C628" s="223"/>
      <c r="D628" s="231"/>
      <c r="E628" s="3"/>
      <c r="F628" s="3"/>
      <c r="G628" s="3"/>
      <c r="H628" s="3"/>
      <c r="J628" s="226"/>
      <c r="K628" s="3"/>
      <c r="L628" s="3"/>
      <c r="O628" s="227"/>
      <c r="Q628" s="94"/>
      <c r="R628" s="94"/>
      <c r="S628" s="94"/>
      <c r="T628" s="94"/>
    </row>
    <row r="629" ht="15.75" customHeight="1">
      <c r="A629" s="240"/>
      <c r="B629" s="222"/>
      <c r="C629" s="223"/>
      <c r="D629" s="231"/>
      <c r="E629" s="3"/>
      <c r="F629" s="3"/>
      <c r="G629" s="3"/>
      <c r="H629" s="3"/>
      <c r="J629" s="226"/>
      <c r="K629" s="3"/>
      <c r="L629" s="3"/>
      <c r="O629" s="227"/>
      <c r="Q629" s="94"/>
      <c r="R629" s="94"/>
      <c r="S629" s="94"/>
      <c r="T629" s="94"/>
    </row>
    <row r="630" ht="15.75" customHeight="1">
      <c r="A630" s="240"/>
      <c r="B630" s="222"/>
      <c r="C630" s="223"/>
      <c r="D630" s="231"/>
      <c r="E630" s="3"/>
      <c r="F630" s="3"/>
      <c r="G630" s="3"/>
      <c r="H630" s="3"/>
      <c r="J630" s="226"/>
      <c r="K630" s="3"/>
      <c r="L630" s="3"/>
      <c r="O630" s="227"/>
      <c r="Q630" s="94"/>
      <c r="R630" s="94"/>
      <c r="S630" s="94"/>
      <c r="T630" s="94"/>
    </row>
    <row r="631" ht="15.75" customHeight="1">
      <c r="A631" s="240"/>
      <c r="B631" s="222"/>
      <c r="C631" s="223"/>
      <c r="D631" s="231"/>
      <c r="E631" s="3"/>
      <c r="F631" s="3"/>
      <c r="G631" s="3"/>
      <c r="H631" s="3"/>
      <c r="J631" s="226"/>
      <c r="K631" s="3"/>
      <c r="L631" s="3"/>
      <c r="O631" s="227"/>
      <c r="Q631" s="94"/>
      <c r="R631" s="94"/>
      <c r="S631" s="94"/>
      <c r="T631" s="94"/>
    </row>
    <row r="632" ht="15.75" customHeight="1">
      <c r="A632" s="240"/>
      <c r="B632" s="222"/>
      <c r="C632" s="223"/>
      <c r="D632" s="231"/>
      <c r="E632" s="3"/>
      <c r="F632" s="3"/>
      <c r="G632" s="3"/>
      <c r="H632" s="3"/>
      <c r="J632" s="226"/>
      <c r="K632" s="3"/>
      <c r="L632" s="3"/>
      <c r="O632" s="227"/>
      <c r="Q632" s="94"/>
      <c r="R632" s="94"/>
      <c r="S632" s="94"/>
      <c r="T632" s="94"/>
    </row>
    <row r="633" ht="15.75" customHeight="1">
      <c r="A633" s="240"/>
      <c r="B633" s="222"/>
      <c r="C633" s="223"/>
      <c r="D633" s="231"/>
      <c r="E633" s="3"/>
      <c r="F633" s="3"/>
      <c r="G633" s="3"/>
      <c r="H633" s="3"/>
      <c r="J633" s="226"/>
      <c r="K633" s="3"/>
      <c r="L633" s="3"/>
      <c r="O633" s="227"/>
      <c r="Q633" s="94"/>
      <c r="R633" s="94"/>
      <c r="S633" s="94"/>
      <c r="T633" s="94"/>
    </row>
    <row r="634" ht="15.75" customHeight="1">
      <c r="A634" s="240"/>
      <c r="B634" s="222"/>
      <c r="C634" s="223"/>
      <c r="D634" s="231"/>
      <c r="E634" s="3"/>
      <c r="F634" s="3"/>
      <c r="G634" s="3"/>
      <c r="H634" s="3"/>
      <c r="J634" s="226"/>
      <c r="K634" s="3"/>
      <c r="L634" s="3"/>
      <c r="O634" s="227"/>
      <c r="Q634" s="94"/>
      <c r="R634" s="94"/>
      <c r="S634" s="94"/>
      <c r="T634" s="94"/>
    </row>
    <row r="635" ht="15.75" customHeight="1">
      <c r="A635" s="240"/>
      <c r="B635" s="222"/>
      <c r="C635" s="223"/>
      <c r="D635" s="231"/>
      <c r="E635" s="3"/>
      <c r="F635" s="3"/>
      <c r="G635" s="3"/>
      <c r="H635" s="3"/>
      <c r="J635" s="226"/>
      <c r="K635" s="3"/>
      <c r="L635" s="3"/>
      <c r="O635" s="227"/>
      <c r="Q635" s="94"/>
      <c r="R635" s="94"/>
      <c r="S635" s="94"/>
      <c r="T635" s="94"/>
    </row>
    <row r="636" ht="15.75" customHeight="1">
      <c r="A636" s="240"/>
      <c r="B636" s="222"/>
      <c r="C636" s="223"/>
      <c r="D636" s="231"/>
      <c r="E636" s="3"/>
      <c r="F636" s="3"/>
      <c r="G636" s="3"/>
      <c r="H636" s="3"/>
      <c r="J636" s="226"/>
      <c r="K636" s="3"/>
      <c r="L636" s="3"/>
      <c r="O636" s="227"/>
      <c r="Q636" s="94"/>
      <c r="R636" s="94"/>
      <c r="S636" s="94"/>
      <c r="T636" s="94"/>
    </row>
    <row r="637" ht="15.75" customHeight="1">
      <c r="A637" s="240"/>
      <c r="B637" s="222"/>
      <c r="C637" s="223"/>
      <c r="D637" s="231"/>
      <c r="E637" s="3"/>
      <c r="F637" s="3"/>
      <c r="G637" s="3"/>
      <c r="H637" s="3"/>
      <c r="J637" s="226"/>
      <c r="K637" s="3"/>
      <c r="L637" s="3"/>
      <c r="O637" s="227"/>
      <c r="Q637" s="94"/>
      <c r="R637" s="94"/>
      <c r="S637" s="94"/>
      <c r="T637" s="94"/>
    </row>
    <row r="638" ht="15.75" customHeight="1">
      <c r="A638" s="240"/>
      <c r="B638" s="222"/>
      <c r="C638" s="223"/>
      <c r="D638" s="231"/>
      <c r="E638" s="3"/>
      <c r="F638" s="3"/>
      <c r="G638" s="3"/>
      <c r="H638" s="3"/>
      <c r="J638" s="226"/>
      <c r="K638" s="3"/>
      <c r="L638" s="3"/>
      <c r="O638" s="227"/>
      <c r="Q638" s="94"/>
      <c r="R638" s="94"/>
      <c r="S638" s="94"/>
      <c r="T638" s="94"/>
    </row>
    <row r="639" ht="15.75" customHeight="1">
      <c r="A639" s="240"/>
      <c r="B639" s="222"/>
      <c r="C639" s="223"/>
      <c r="D639" s="231"/>
      <c r="E639" s="3"/>
      <c r="F639" s="3"/>
      <c r="G639" s="3"/>
      <c r="H639" s="3"/>
      <c r="J639" s="226"/>
      <c r="K639" s="3"/>
      <c r="L639" s="3"/>
      <c r="O639" s="227"/>
      <c r="Q639" s="94"/>
      <c r="R639" s="94"/>
      <c r="S639" s="94"/>
      <c r="T639" s="94"/>
    </row>
    <row r="640" ht="15.75" customHeight="1">
      <c r="A640" s="240"/>
      <c r="B640" s="222"/>
      <c r="C640" s="223"/>
      <c r="D640" s="231"/>
      <c r="E640" s="3"/>
      <c r="F640" s="3"/>
      <c r="G640" s="3"/>
      <c r="H640" s="3"/>
      <c r="J640" s="226"/>
      <c r="K640" s="3"/>
      <c r="L640" s="3"/>
      <c r="O640" s="227"/>
      <c r="Q640" s="94"/>
      <c r="R640" s="94"/>
      <c r="S640" s="94"/>
      <c r="T640" s="94"/>
    </row>
    <row r="641" ht="15.75" customHeight="1">
      <c r="A641" s="240"/>
      <c r="B641" s="222"/>
      <c r="C641" s="223"/>
      <c r="D641" s="231"/>
      <c r="E641" s="3"/>
      <c r="F641" s="3"/>
      <c r="G641" s="3"/>
      <c r="H641" s="3"/>
      <c r="J641" s="226"/>
      <c r="K641" s="3"/>
      <c r="L641" s="3"/>
      <c r="O641" s="227"/>
      <c r="Q641" s="94"/>
      <c r="R641" s="94"/>
      <c r="S641" s="94"/>
      <c r="T641" s="94"/>
    </row>
    <row r="642" ht="15.75" customHeight="1">
      <c r="A642" s="240"/>
      <c r="B642" s="222"/>
      <c r="C642" s="223"/>
      <c r="D642" s="231"/>
      <c r="E642" s="3"/>
      <c r="F642" s="3"/>
      <c r="G642" s="3"/>
      <c r="H642" s="3"/>
      <c r="J642" s="226"/>
      <c r="K642" s="3"/>
      <c r="L642" s="3"/>
      <c r="O642" s="227"/>
      <c r="Q642" s="94"/>
      <c r="R642" s="94"/>
      <c r="S642" s="94"/>
      <c r="T642" s="94"/>
    </row>
    <row r="643" ht="15.75" customHeight="1">
      <c r="A643" s="240"/>
      <c r="B643" s="222"/>
      <c r="C643" s="223"/>
      <c r="D643" s="231"/>
      <c r="E643" s="3"/>
      <c r="F643" s="3"/>
      <c r="G643" s="3"/>
      <c r="H643" s="3"/>
      <c r="J643" s="226"/>
      <c r="K643" s="3"/>
      <c r="L643" s="3"/>
      <c r="O643" s="227"/>
      <c r="Q643" s="94"/>
      <c r="R643" s="94"/>
      <c r="S643" s="94"/>
      <c r="T643" s="94"/>
    </row>
    <row r="644" ht="15.75" customHeight="1">
      <c r="A644" s="240"/>
      <c r="B644" s="222"/>
      <c r="C644" s="223"/>
      <c r="D644" s="231"/>
      <c r="E644" s="3"/>
      <c r="F644" s="3"/>
      <c r="G644" s="3"/>
      <c r="H644" s="3"/>
      <c r="J644" s="226"/>
      <c r="K644" s="3"/>
      <c r="L644" s="3"/>
      <c r="O644" s="227"/>
      <c r="Q644" s="94"/>
      <c r="R644" s="94"/>
      <c r="S644" s="94"/>
      <c r="T644" s="94"/>
    </row>
    <row r="645" ht="15.75" customHeight="1">
      <c r="A645" s="240"/>
      <c r="B645" s="222"/>
      <c r="C645" s="223"/>
      <c r="D645" s="231"/>
      <c r="E645" s="3"/>
      <c r="F645" s="3"/>
      <c r="G645" s="3"/>
      <c r="H645" s="3"/>
      <c r="J645" s="226"/>
      <c r="K645" s="3"/>
      <c r="L645" s="3"/>
      <c r="O645" s="227"/>
      <c r="Q645" s="94"/>
      <c r="R645" s="94"/>
      <c r="S645" s="94"/>
      <c r="T645" s="94"/>
    </row>
    <row r="646" ht="15.75" customHeight="1">
      <c r="A646" s="240"/>
      <c r="B646" s="222"/>
      <c r="C646" s="223"/>
      <c r="D646" s="231"/>
      <c r="E646" s="3"/>
      <c r="F646" s="3"/>
      <c r="G646" s="3"/>
      <c r="H646" s="3"/>
      <c r="J646" s="226"/>
      <c r="K646" s="3"/>
      <c r="L646" s="3"/>
      <c r="O646" s="227"/>
      <c r="Q646" s="94"/>
      <c r="R646" s="94"/>
      <c r="S646" s="94"/>
      <c r="T646" s="94"/>
    </row>
    <row r="647" ht="15.75" customHeight="1">
      <c r="A647" s="240"/>
      <c r="B647" s="222"/>
      <c r="C647" s="223"/>
      <c r="D647" s="231"/>
      <c r="E647" s="3"/>
      <c r="F647" s="3"/>
      <c r="G647" s="3"/>
      <c r="H647" s="3"/>
      <c r="J647" s="226"/>
      <c r="K647" s="3"/>
      <c r="L647" s="3"/>
      <c r="O647" s="227"/>
      <c r="Q647" s="94"/>
      <c r="R647" s="94"/>
      <c r="S647" s="94"/>
      <c r="T647" s="94"/>
    </row>
    <row r="648" ht="15.75" customHeight="1">
      <c r="A648" s="240"/>
      <c r="B648" s="222"/>
      <c r="C648" s="223"/>
      <c r="D648" s="231"/>
      <c r="E648" s="3"/>
      <c r="F648" s="3"/>
      <c r="G648" s="3"/>
      <c r="H648" s="3"/>
      <c r="J648" s="226"/>
      <c r="K648" s="3"/>
      <c r="L648" s="3"/>
      <c r="O648" s="227"/>
      <c r="Q648" s="94"/>
      <c r="R648" s="94"/>
      <c r="S648" s="94"/>
      <c r="T648" s="94"/>
    </row>
    <row r="649" ht="15.75" customHeight="1">
      <c r="A649" s="240"/>
      <c r="B649" s="222"/>
      <c r="C649" s="223"/>
      <c r="D649" s="231"/>
      <c r="E649" s="3"/>
      <c r="F649" s="3"/>
      <c r="G649" s="3"/>
      <c r="H649" s="3"/>
      <c r="J649" s="226"/>
      <c r="K649" s="3"/>
      <c r="L649" s="3"/>
      <c r="O649" s="227"/>
      <c r="Q649" s="94"/>
      <c r="R649" s="94"/>
      <c r="S649" s="94"/>
      <c r="T649" s="94"/>
    </row>
    <row r="650" ht="15.75" customHeight="1">
      <c r="A650" s="240"/>
      <c r="B650" s="222"/>
      <c r="C650" s="223"/>
      <c r="D650" s="231"/>
      <c r="E650" s="3"/>
      <c r="F650" s="3"/>
      <c r="G650" s="3"/>
      <c r="H650" s="3"/>
      <c r="J650" s="226"/>
      <c r="K650" s="3"/>
      <c r="L650" s="3"/>
      <c r="O650" s="227"/>
      <c r="Q650" s="94"/>
      <c r="R650" s="94"/>
      <c r="S650" s="94"/>
      <c r="T650" s="94"/>
    </row>
    <row r="651" ht="15.75" customHeight="1">
      <c r="A651" s="240"/>
      <c r="B651" s="222"/>
      <c r="C651" s="223"/>
      <c r="D651" s="231"/>
      <c r="E651" s="3"/>
      <c r="F651" s="3"/>
      <c r="G651" s="3"/>
      <c r="H651" s="3"/>
      <c r="J651" s="226"/>
      <c r="K651" s="3"/>
      <c r="L651" s="3"/>
      <c r="O651" s="227"/>
      <c r="Q651" s="94"/>
      <c r="R651" s="94"/>
      <c r="S651" s="94"/>
      <c r="T651" s="94"/>
    </row>
    <row r="652" ht="15.75" customHeight="1">
      <c r="A652" s="240"/>
      <c r="B652" s="222"/>
      <c r="C652" s="223"/>
      <c r="D652" s="231"/>
      <c r="E652" s="3"/>
      <c r="F652" s="3"/>
      <c r="G652" s="3"/>
      <c r="H652" s="3"/>
      <c r="J652" s="226"/>
      <c r="K652" s="3"/>
      <c r="L652" s="3"/>
      <c r="O652" s="227"/>
      <c r="Q652" s="94"/>
      <c r="R652" s="94"/>
      <c r="S652" s="94"/>
      <c r="T652" s="94"/>
    </row>
    <row r="653" ht="15.75" customHeight="1">
      <c r="A653" s="240"/>
      <c r="B653" s="222"/>
      <c r="C653" s="223"/>
      <c r="D653" s="231"/>
      <c r="E653" s="3"/>
      <c r="F653" s="3"/>
      <c r="G653" s="3"/>
      <c r="H653" s="3"/>
      <c r="J653" s="226"/>
      <c r="K653" s="3"/>
      <c r="L653" s="3"/>
      <c r="O653" s="227"/>
      <c r="Q653" s="94"/>
      <c r="R653" s="94"/>
      <c r="S653" s="94"/>
      <c r="T653" s="94"/>
    </row>
    <row r="654" ht="15.75" customHeight="1">
      <c r="A654" s="240"/>
      <c r="B654" s="222"/>
      <c r="C654" s="223"/>
      <c r="D654" s="231"/>
      <c r="E654" s="3"/>
      <c r="F654" s="3"/>
      <c r="G654" s="3"/>
      <c r="H654" s="3"/>
      <c r="J654" s="226"/>
      <c r="K654" s="3"/>
      <c r="L654" s="3"/>
      <c r="O654" s="227"/>
      <c r="Q654" s="94"/>
      <c r="R654" s="94"/>
      <c r="S654" s="94"/>
      <c r="T654" s="94"/>
    </row>
    <row r="655" ht="15.75" customHeight="1">
      <c r="A655" s="240"/>
      <c r="B655" s="222"/>
      <c r="C655" s="223"/>
      <c r="D655" s="231"/>
      <c r="E655" s="3"/>
      <c r="F655" s="3"/>
      <c r="G655" s="3"/>
      <c r="H655" s="3"/>
      <c r="J655" s="226"/>
      <c r="K655" s="3"/>
      <c r="L655" s="3"/>
      <c r="O655" s="227"/>
      <c r="Q655" s="94"/>
      <c r="R655" s="94"/>
      <c r="S655" s="94"/>
      <c r="T655" s="94"/>
    </row>
    <row r="656" ht="15.75" customHeight="1">
      <c r="A656" s="240"/>
      <c r="B656" s="222"/>
      <c r="C656" s="223"/>
      <c r="D656" s="231"/>
      <c r="E656" s="3"/>
      <c r="F656" s="3"/>
      <c r="G656" s="3"/>
      <c r="H656" s="3"/>
      <c r="J656" s="226"/>
      <c r="K656" s="3"/>
      <c r="L656" s="3"/>
      <c r="O656" s="227"/>
      <c r="Q656" s="94"/>
      <c r="R656" s="94"/>
      <c r="S656" s="94"/>
      <c r="T656" s="94"/>
    </row>
    <row r="657" ht="15.75" customHeight="1">
      <c r="A657" s="240"/>
      <c r="B657" s="222"/>
      <c r="C657" s="223"/>
      <c r="D657" s="231"/>
      <c r="E657" s="3"/>
      <c r="F657" s="3"/>
      <c r="G657" s="3"/>
      <c r="H657" s="3"/>
      <c r="J657" s="226"/>
      <c r="K657" s="3"/>
      <c r="L657" s="3"/>
      <c r="O657" s="227"/>
      <c r="Q657" s="94"/>
      <c r="R657" s="94"/>
      <c r="S657" s="94"/>
      <c r="T657" s="94"/>
    </row>
    <row r="658" ht="15.75" customHeight="1">
      <c r="A658" s="240"/>
      <c r="B658" s="222"/>
      <c r="C658" s="223"/>
      <c r="D658" s="231"/>
      <c r="E658" s="3"/>
      <c r="F658" s="3"/>
      <c r="G658" s="3"/>
      <c r="H658" s="3"/>
      <c r="J658" s="226"/>
      <c r="K658" s="3"/>
      <c r="L658" s="3"/>
      <c r="O658" s="227"/>
      <c r="Q658" s="94"/>
      <c r="R658" s="94"/>
      <c r="S658" s="94"/>
      <c r="T658" s="94"/>
    </row>
    <row r="659" ht="15.75" customHeight="1">
      <c r="A659" s="240"/>
      <c r="B659" s="222"/>
      <c r="C659" s="223"/>
      <c r="D659" s="231"/>
      <c r="E659" s="3"/>
      <c r="F659" s="3"/>
      <c r="G659" s="3"/>
      <c r="H659" s="3"/>
      <c r="J659" s="226"/>
      <c r="K659" s="3"/>
      <c r="L659" s="3"/>
      <c r="O659" s="227"/>
      <c r="Q659" s="94"/>
      <c r="R659" s="94"/>
      <c r="S659" s="94"/>
      <c r="T659" s="94"/>
    </row>
    <row r="660" ht="15.75" customHeight="1">
      <c r="A660" s="240"/>
      <c r="B660" s="222"/>
      <c r="C660" s="223"/>
      <c r="D660" s="231"/>
      <c r="E660" s="3"/>
      <c r="F660" s="3"/>
      <c r="G660" s="3"/>
      <c r="H660" s="3"/>
      <c r="J660" s="226"/>
      <c r="K660" s="3"/>
      <c r="L660" s="3"/>
      <c r="O660" s="227"/>
      <c r="Q660" s="94"/>
      <c r="R660" s="94"/>
      <c r="S660" s="94"/>
      <c r="T660" s="94"/>
    </row>
    <row r="661" ht="15.75" customHeight="1">
      <c r="A661" s="240"/>
      <c r="B661" s="222"/>
      <c r="C661" s="223"/>
      <c r="D661" s="231"/>
      <c r="E661" s="3"/>
      <c r="F661" s="3"/>
      <c r="G661" s="3"/>
      <c r="H661" s="3"/>
      <c r="J661" s="226"/>
      <c r="K661" s="3"/>
      <c r="L661" s="3"/>
      <c r="O661" s="227"/>
      <c r="Q661" s="94"/>
      <c r="R661" s="94"/>
      <c r="S661" s="94"/>
      <c r="T661" s="94"/>
    </row>
    <row r="662" ht="15.75" customHeight="1">
      <c r="A662" s="240"/>
      <c r="B662" s="222"/>
      <c r="C662" s="223"/>
      <c r="D662" s="231"/>
      <c r="E662" s="3"/>
      <c r="F662" s="3"/>
      <c r="G662" s="3"/>
      <c r="H662" s="3"/>
      <c r="J662" s="226"/>
      <c r="K662" s="3"/>
      <c r="L662" s="3"/>
      <c r="O662" s="227"/>
      <c r="Q662" s="94"/>
      <c r="R662" s="94"/>
      <c r="S662" s="94"/>
      <c r="T662" s="94"/>
    </row>
    <row r="663" ht="15.75" customHeight="1">
      <c r="A663" s="240"/>
      <c r="B663" s="222"/>
      <c r="C663" s="223"/>
      <c r="D663" s="231"/>
      <c r="E663" s="3"/>
      <c r="F663" s="3"/>
      <c r="G663" s="3"/>
      <c r="H663" s="3"/>
      <c r="J663" s="226"/>
      <c r="K663" s="3"/>
      <c r="L663" s="3"/>
      <c r="O663" s="227"/>
      <c r="Q663" s="94"/>
      <c r="R663" s="94"/>
      <c r="S663" s="94"/>
      <c r="T663" s="94"/>
    </row>
    <row r="664" ht="15.75" customHeight="1">
      <c r="A664" s="240"/>
      <c r="B664" s="222"/>
      <c r="C664" s="223"/>
      <c r="D664" s="231"/>
      <c r="E664" s="3"/>
      <c r="F664" s="3"/>
      <c r="G664" s="3"/>
      <c r="H664" s="3"/>
      <c r="J664" s="226"/>
      <c r="K664" s="3"/>
      <c r="L664" s="3"/>
      <c r="O664" s="227"/>
      <c r="Q664" s="94"/>
      <c r="R664" s="94"/>
      <c r="S664" s="94"/>
      <c r="T664" s="94"/>
    </row>
    <row r="665" ht="15.75" customHeight="1">
      <c r="A665" s="240"/>
      <c r="B665" s="222"/>
      <c r="C665" s="223"/>
      <c r="D665" s="231"/>
      <c r="E665" s="3"/>
      <c r="F665" s="3"/>
      <c r="G665" s="3"/>
      <c r="H665" s="3"/>
      <c r="J665" s="226"/>
      <c r="K665" s="3"/>
      <c r="L665" s="3"/>
      <c r="O665" s="227"/>
      <c r="Q665" s="94"/>
      <c r="R665" s="94"/>
      <c r="S665" s="94"/>
      <c r="T665" s="94"/>
    </row>
    <row r="666" ht="15.75" customHeight="1">
      <c r="A666" s="240"/>
      <c r="B666" s="222"/>
      <c r="C666" s="223"/>
      <c r="D666" s="231"/>
      <c r="E666" s="3"/>
      <c r="F666" s="3"/>
      <c r="G666" s="3"/>
      <c r="H666" s="3"/>
      <c r="J666" s="226"/>
      <c r="K666" s="3"/>
      <c r="L666" s="3"/>
      <c r="O666" s="227"/>
      <c r="Q666" s="94"/>
      <c r="R666" s="94"/>
      <c r="S666" s="94"/>
      <c r="T666" s="94"/>
    </row>
    <row r="667" ht="15.75" customHeight="1">
      <c r="A667" s="240"/>
      <c r="B667" s="222"/>
      <c r="C667" s="223"/>
      <c r="D667" s="231"/>
      <c r="E667" s="3"/>
      <c r="F667" s="3"/>
      <c r="G667" s="3"/>
      <c r="H667" s="3"/>
      <c r="J667" s="226"/>
      <c r="K667" s="3"/>
      <c r="L667" s="3"/>
      <c r="O667" s="227"/>
      <c r="Q667" s="94"/>
      <c r="R667" s="94"/>
      <c r="S667" s="94"/>
      <c r="T667" s="94"/>
    </row>
    <row r="668" ht="15.75" customHeight="1">
      <c r="A668" s="240"/>
      <c r="B668" s="222"/>
      <c r="C668" s="223"/>
      <c r="D668" s="231"/>
      <c r="E668" s="3"/>
      <c r="F668" s="3"/>
      <c r="G668" s="3"/>
      <c r="H668" s="3"/>
      <c r="J668" s="226"/>
      <c r="K668" s="3"/>
      <c r="L668" s="3"/>
      <c r="O668" s="227"/>
      <c r="Q668" s="94"/>
      <c r="R668" s="94"/>
      <c r="S668" s="94"/>
      <c r="T668" s="94"/>
    </row>
    <row r="669" ht="15.75" customHeight="1">
      <c r="A669" s="240"/>
      <c r="B669" s="222"/>
      <c r="C669" s="223"/>
      <c r="D669" s="231"/>
      <c r="E669" s="3"/>
      <c r="F669" s="3"/>
      <c r="G669" s="3"/>
      <c r="H669" s="3"/>
      <c r="J669" s="226"/>
      <c r="K669" s="3"/>
      <c r="L669" s="3"/>
      <c r="O669" s="227"/>
      <c r="Q669" s="94"/>
      <c r="R669" s="94"/>
      <c r="S669" s="94"/>
      <c r="T669" s="94"/>
    </row>
    <row r="670" ht="15.75" customHeight="1">
      <c r="A670" s="240"/>
      <c r="B670" s="222"/>
      <c r="C670" s="223"/>
      <c r="D670" s="231"/>
      <c r="E670" s="3"/>
      <c r="F670" s="3"/>
      <c r="G670" s="3"/>
      <c r="H670" s="3"/>
      <c r="J670" s="226"/>
      <c r="K670" s="3"/>
      <c r="L670" s="3"/>
      <c r="O670" s="227"/>
      <c r="Q670" s="94"/>
      <c r="R670" s="94"/>
      <c r="S670" s="94"/>
      <c r="T670" s="94"/>
    </row>
    <row r="671" ht="15.75" customHeight="1">
      <c r="A671" s="240"/>
      <c r="B671" s="222"/>
      <c r="C671" s="223"/>
      <c r="D671" s="231"/>
      <c r="E671" s="3"/>
      <c r="F671" s="3"/>
      <c r="G671" s="3"/>
      <c r="H671" s="3"/>
      <c r="J671" s="226"/>
      <c r="K671" s="3"/>
      <c r="L671" s="3"/>
      <c r="O671" s="227"/>
      <c r="Q671" s="94"/>
      <c r="R671" s="94"/>
      <c r="S671" s="94"/>
      <c r="T671" s="94"/>
    </row>
    <row r="672" ht="15.75" customHeight="1">
      <c r="A672" s="240"/>
      <c r="B672" s="222"/>
      <c r="C672" s="223"/>
      <c r="D672" s="231"/>
      <c r="E672" s="3"/>
      <c r="F672" s="3"/>
      <c r="G672" s="3"/>
      <c r="H672" s="3"/>
      <c r="J672" s="226"/>
      <c r="K672" s="3"/>
      <c r="L672" s="3"/>
      <c r="O672" s="227"/>
      <c r="Q672" s="94"/>
      <c r="R672" s="94"/>
      <c r="S672" s="94"/>
      <c r="T672" s="94"/>
    </row>
    <row r="673" ht="15.75" customHeight="1">
      <c r="A673" s="240"/>
      <c r="B673" s="222"/>
      <c r="C673" s="223"/>
      <c r="D673" s="231"/>
      <c r="E673" s="3"/>
      <c r="F673" s="3"/>
      <c r="G673" s="3"/>
      <c r="H673" s="3"/>
      <c r="J673" s="226"/>
      <c r="K673" s="3"/>
      <c r="L673" s="3"/>
      <c r="O673" s="227"/>
      <c r="Q673" s="94"/>
      <c r="R673" s="94"/>
      <c r="S673" s="94"/>
      <c r="T673" s="94"/>
    </row>
    <row r="674" ht="15.75" customHeight="1">
      <c r="A674" s="240"/>
      <c r="B674" s="222"/>
      <c r="C674" s="223"/>
      <c r="D674" s="231"/>
      <c r="E674" s="3"/>
      <c r="F674" s="3"/>
      <c r="G674" s="3"/>
      <c r="H674" s="3"/>
      <c r="J674" s="226"/>
      <c r="K674" s="3"/>
      <c r="L674" s="3"/>
      <c r="O674" s="227"/>
      <c r="Q674" s="94"/>
      <c r="R674" s="94"/>
      <c r="S674" s="94"/>
      <c r="T674" s="94"/>
    </row>
    <row r="675" ht="15.75" customHeight="1">
      <c r="A675" s="240"/>
      <c r="B675" s="222"/>
      <c r="C675" s="223"/>
      <c r="D675" s="231"/>
      <c r="E675" s="3"/>
      <c r="F675" s="3"/>
      <c r="G675" s="3"/>
      <c r="H675" s="3"/>
      <c r="J675" s="226"/>
      <c r="K675" s="3"/>
      <c r="L675" s="3"/>
      <c r="O675" s="227"/>
      <c r="Q675" s="94"/>
      <c r="R675" s="94"/>
      <c r="S675" s="94"/>
      <c r="T675" s="94"/>
    </row>
    <row r="676" ht="15.75" customHeight="1">
      <c r="A676" s="240"/>
      <c r="B676" s="222"/>
      <c r="C676" s="223"/>
      <c r="D676" s="231"/>
      <c r="E676" s="3"/>
      <c r="F676" s="3"/>
      <c r="G676" s="3"/>
      <c r="H676" s="3"/>
      <c r="J676" s="226"/>
      <c r="K676" s="3"/>
      <c r="L676" s="3"/>
      <c r="O676" s="227"/>
      <c r="Q676" s="94"/>
      <c r="R676" s="94"/>
      <c r="S676" s="94"/>
      <c r="T676" s="94"/>
    </row>
    <row r="677" ht="15.75" customHeight="1">
      <c r="A677" s="240"/>
      <c r="B677" s="222"/>
      <c r="C677" s="223"/>
      <c r="D677" s="231"/>
      <c r="E677" s="3"/>
      <c r="F677" s="3"/>
      <c r="G677" s="3"/>
      <c r="H677" s="3"/>
      <c r="J677" s="226"/>
      <c r="K677" s="3"/>
      <c r="L677" s="3"/>
      <c r="O677" s="227"/>
      <c r="Q677" s="94"/>
      <c r="R677" s="94"/>
      <c r="S677" s="94"/>
      <c r="T677" s="94"/>
    </row>
    <row r="678" ht="15.75" customHeight="1">
      <c r="A678" s="240"/>
      <c r="B678" s="222"/>
      <c r="C678" s="223"/>
      <c r="D678" s="231"/>
      <c r="E678" s="3"/>
      <c r="F678" s="3"/>
      <c r="G678" s="3"/>
      <c r="H678" s="3"/>
      <c r="J678" s="226"/>
      <c r="K678" s="3"/>
      <c r="L678" s="3"/>
      <c r="O678" s="227"/>
      <c r="Q678" s="94"/>
      <c r="R678" s="94"/>
      <c r="S678" s="94"/>
      <c r="T678" s="94"/>
    </row>
    <row r="679" ht="15.75" customHeight="1">
      <c r="A679" s="240"/>
      <c r="B679" s="222"/>
      <c r="C679" s="223"/>
      <c r="D679" s="231"/>
      <c r="E679" s="3"/>
      <c r="F679" s="3"/>
      <c r="G679" s="3"/>
      <c r="H679" s="3"/>
      <c r="J679" s="226"/>
      <c r="K679" s="3"/>
      <c r="L679" s="3"/>
      <c r="O679" s="227"/>
      <c r="Q679" s="94"/>
      <c r="R679" s="94"/>
      <c r="S679" s="94"/>
      <c r="T679" s="94"/>
    </row>
    <row r="680" ht="15.75" customHeight="1">
      <c r="A680" s="240"/>
      <c r="B680" s="222"/>
      <c r="C680" s="223"/>
      <c r="D680" s="231"/>
      <c r="E680" s="3"/>
      <c r="F680" s="3"/>
      <c r="G680" s="3"/>
      <c r="H680" s="3"/>
      <c r="J680" s="226"/>
      <c r="K680" s="3"/>
      <c r="L680" s="3"/>
      <c r="O680" s="227"/>
      <c r="Q680" s="94"/>
      <c r="R680" s="94"/>
      <c r="S680" s="94"/>
      <c r="T680" s="94"/>
    </row>
    <row r="681" ht="15.75" customHeight="1">
      <c r="A681" s="240"/>
      <c r="B681" s="222"/>
      <c r="C681" s="223"/>
      <c r="D681" s="231"/>
      <c r="E681" s="3"/>
      <c r="F681" s="3"/>
      <c r="G681" s="3"/>
      <c r="H681" s="3"/>
      <c r="J681" s="226"/>
      <c r="K681" s="3"/>
      <c r="L681" s="3"/>
      <c r="O681" s="227"/>
      <c r="Q681" s="94"/>
      <c r="R681" s="94"/>
      <c r="S681" s="94"/>
      <c r="T681" s="94"/>
    </row>
    <row r="682" ht="15.75" customHeight="1">
      <c r="A682" s="240"/>
      <c r="B682" s="222"/>
      <c r="C682" s="223"/>
      <c r="D682" s="231"/>
      <c r="E682" s="3"/>
      <c r="F682" s="3"/>
      <c r="G682" s="3"/>
      <c r="H682" s="3"/>
      <c r="J682" s="226"/>
      <c r="K682" s="3"/>
      <c r="L682" s="3"/>
      <c r="O682" s="227"/>
      <c r="Q682" s="94"/>
      <c r="R682" s="94"/>
      <c r="S682" s="94"/>
      <c r="T682" s="94"/>
    </row>
    <row r="683" ht="15.75" customHeight="1">
      <c r="A683" s="240"/>
      <c r="B683" s="222"/>
      <c r="C683" s="223"/>
      <c r="D683" s="231"/>
      <c r="E683" s="3"/>
      <c r="F683" s="3"/>
      <c r="G683" s="3"/>
      <c r="H683" s="3"/>
      <c r="J683" s="226"/>
      <c r="K683" s="3"/>
      <c r="L683" s="3"/>
      <c r="O683" s="227"/>
      <c r="Q683" s="94"/>
      <c r="R683" s="94"/>
      <c r="S683" s="94"/>
      <c r="T683" s="94"/>
    </row>
    <row r="684" ht="15.75" customHeight="1">
      <c r="A684" s="240"/>
      <c r="B684" s="222"/>
      <c r="C684" s="223"/>
      <c r="D684" s="231"/>
      <c r="E684" s="3"/>
      <c r="F684" s="3"/>
      <c r="G684" s="3"/>
      <c r="H684" s="3"/>
      <c r="J684" s="226"/>
      <c r="K684" s="3"/>
      <c r="L684" s="3"/>
      <c r="O684" s="227"/>
      <c r="Q684" s="94"/>
      <c r="R684" s="94"/>
      <c r="S684" s="94"/>
      <c r="T684" s="94"/>
    </row>
    <row r="685" ht="15.75" customHeight="1">
      <c r="A685" s="240"/>
      <c r="B685" s="222"/>
      <c r="C685" s="223"/>
      <c r="D685" s="231"/>
      <c r="E685" s="3"/>
      <c r="F685" s="3"/>
      <c r="G685" s="3"/>
      <c r="H685" s="3"/>
      <c r="J685" s="226"/>
      <c r="K685" s="3"/>
      <c r="L685" s="3"/>
      <c r="O685" s="227"/>
      <c r="Q685" s="94"/>
      <c r="R685" s="94"/>
      <c r="S685" s="94"/>
      <c r="T685" s="94"/>
    </row>
    <row r="686" ht="15.75" customHeight="1">
      <c r="A686" s="240"/>
      <c r="B686" s="222"/>
      <c r="C686" s="223"/>
      <c r="D686" s="231"/>
      <c r="E686" s="3"/>
      <c r="F686" s="3"/>
      <c r="G686" s="3"/>
      <c r="H686" s="3"/>
      <c r="J686" s="226"/>
      <c r="K686" s="3"/>
      <c r="L686" s="3"/>
      <c r="O686" s="227"/>
      <c r="Q686" s="94"/>
      <c r="R686" s="94"/>
      <c r="S686" s="94"/>
      <c r="T686" s="94"/>
    </row>
    <row r="687" ht="15.75" customHeight="1">
      <c r="A687" s="240"/>
      <c r="B687" s="222"/>
      <c r="C687" s="223"/>
      <c r="D687" s="231"/>
      <c r="E687" s="3"/>
      <c r="F687" s="3"/>
      <c r="G687" s="3"/>
      <c r="H687" s="3"/>
      <c r="J687" s="226"/>
      <c r="K687" s="3"/>
      <c r="L687" s="3"/>
      <c r="O687" s="227"/>
      <c r="Q687" s="94"/>
      <c r="R687" s="94"/>
      <c r="S687" s="94"/>
      <c r="T687" s="94"/>
    </row>
    <row r="688" ht="15.75" customHeight="1">
      <c r="A688" s="240"/>
      <c r="B688" s="222"/>
      <c r="C688" s="223"/>
      <c r="D688" s="231"/>
      <c r="E688" s="3"/>
      <c r="F688" s="3"/>
      <c r="G688" s="3"/>
      <c r="H688" s="3"/>
      <c r="J688" s="226"/>
      <c r="K688" s="3"/>
      <c r="L688" s="3"/>
      <c r="O688" s="227"/>
      <c r="Q688" s="94"/>
      <c r="R688" s="94"/>
      <c r="S688" s="94"/>
      <c r="T688" s="94"/>
    </row>
    <row r="689" ht="15.75" customHeight="1">
      <c r="A689" s="240"/>
      <c r="B689" s="222"/>
      <c r="C689" s="223"/>
      <c r="D689" s="231"/>
      <c r="E689" s="3"/>
      <c r="F689" s="3"/>
      <c r="G689" s="3"/>
      <c r="H689" s="3"/>
      <c r="J689" s="226"/>
      <c r="K689" s="3"/>
      <c r="L689" s="3"/>
      <c r="O689" s="227"/>
      <c r="Q689" s="94"/>
      <c r="R689" s="94"/>
      <c r="S689" s="94"/>
      <c r="T689" s="94"/>
    </row>
    <row r="690" ht="15.75" customHeight="1">
      <c r="A690" s="240"/>
      <c r="B690" s="222"/>
      <c r="C690" s="223"/>
      <c r="D690" s="231"/>
      <c r="E690" s="3"/>
      <c r="F690" s="3"/>
      <c r="G690" s="3"/>
      <c r="H690" s="3"/>
      <c r="J690" s="226"/>
      <c r="K690" s="3"/>
      <c r="L690" s="3"/>
      <c r="O690" s="227"/>
      <c r="Q690" s="94"/>
      <c r="R690" s="94"/>
      <c r="S690" s="94"/>
      <c r="T690" s="94"/>
    </row>
    <row r="691" ht="15.75" customHeight="1">
      <c r="A691" s="240"/>
      <c r="B691" s="222"/>
      <c r="C691" s="223"/>
      <c r="D691" s="231"/>
      <c r="E691" s="3"/>
      <c r="F691" s="3"/>
      <c r="G691" s="3"/>
      <c r="H691" s="3"/>
      <c r="J691" s="226"/>
      <c r="K691" s="3"/>
      <c r="L691" s="3"/>
      <c r="O691" s="227"/>
      <c r="Q691" s="94"/>
      <c r="R691" s="94"/>
      <c r="S691" s="94"/>
      <c r="T691" s="94"/>
    </row>
    <row r="692" ht="15.75" customHeight="1">
      <c r="A692" s="240"/>
      <c r="B692" s="222"/>
      <c r="C692" s="223"/>
      <c r="D692" s="231"/>
      <c r="E692" s="3"/>
      <c r="F692" s="3"/>
      <c r="G692" s="3"/>
      <c r="H692" s="3"/>
      <c r="J692" s="226"/>
      <c r="K692" s="3"/>
      <c r="L692" s="3"/>
      <c r="O692" s="227"/>
      <c r="Q692" s="94"/>
      <c r="R692" s="94"/>
      <c r="S692" s="94"/>
      <c r="T692" s="94"/>
    </row>
    <row r="693" ht="15.75" customHeight="1">
      <c r="A693" s="240"/>
      <c r="B693" s="222"/>
      <c r="C693" s="223"/>
      <c r="D693" s="231"/>
      <c r="E693" s="3"/>
      <c r="F693" s="3"/>
      <c r="G693" s="3"/>
      <c r="H693" s="3"/>
      <c r="J693" s="226"/>
      <c r="K693" s="3"/>
      <c r="L693" s="3"/>
      <c r="O693" s="227"/>
      <c r="Q693" s="94"/>
      <c r="R693" s="94"/>
      <c r="S693" s="94"/>
      <c r="T693" s="94"/>
    </row>
    <row r="694" ht="15.75" customHeight="1">
      <c r="A694" s="240"/>
      <c r="B694" s="222"/>
      <c r="C694" s="223"/>
      <c r="D694" s="231"/>
      <c r="E694" s="3"/>
      <c r="F694" s="3"/>
      <c r="G694" s="3"/>
      <c r="H694" s="3"/>
      <c r="J694" s="226"/>
      <c r="K694" s="3"/>
      <c r="L694" s="3"/>
      <c r="O694" s="227"/>
      <c r="Q694" s="94"/>
      <c r="R694" s="94"/>
      <c r="S694" s="94"/>
      <c r="T694" s="94"/>
    </row>
    <row r="695" ht="15.75" customHeight="1">
      <c r="A695" s="240"/>
      <c r="B695" s="222"/>
      <c r="C695" s="223"/>
      <c r="D695" s="231"/>
      <c r="E695" s="3"/>
      <c r="F695" s="3"/>
      <c r="G695" s="3"/>
      <c r="H695" s="3"/>
      <c r="J695" s="226"/>
      <c r="K695" s="3"/>
      <c r="L695" s="3"/>
      <c r="O695" s="227"/>
      <c r="Q695" s="94"/>
      <c r="R695" s="94"/>
      <c r="S695" s="94"/>
      <c r="T695" s="94"/>
    </row>
    <row r="696" ht="15.75" customHeight="1">
      <c r="A696" s="240"/>
      <c r="B696" s="222"/>
      <c r="C696" s="223"/>
      <c r="D696" s="231"/>
      <c r="E696" s="3"/>
      <c r="F696" s="3"/>
      <c r="G696" s="3"/>
      <c r="H696" s="3"/>
      <c r="J696" s="226"/>
      <c r="K696" s="3"/>
      <c r="L696" s="3"/>
      <c r="O696" s="227"/>
      <c r="Q696" s="94"/>
      <c r="R696" s="94"/>
      <c r="S696" s="94"/>
      <c r="T696" s="94"/>
    </row>
    <row r="697" ht="15.75" customHeight="1">
      <c r="A697" s="240"/>
      <c r="B697" s="222"/>
      <c r="C697" s="223"/>
      <c r="D697" s="231"/>
      <c r="E697" s="3"/>
      <c r="F697" s="3"/>
      <c r="G697" s="3"/>
      <c r="H697" s="3"/>
      <c r="J697" s="226"/>
      <c r="K697" s="3"/>
      <c r="L697" s="3"/>
      <c r="O697" s="227"/>
      <c r="Q697" s="94"/>
      <c r="R697" s="94"/>
      <c r="S697" s="94"/>
      <c r="T697" s="94"/>
    </row>
    <row r="698" ht="15.75" customHeight="1">
      <c r="A698" s="240"/>
      <c r="B698" s="222"/>
      <c r="C698" s="223"/>
      <c r="D698" s="231"/>
      <c r="E698" s="3"/>
      <c r="F698" s="3"/>
      <c r="G698" s="3"/>
      <c r="H698" s="3"/>
      <c r="J698" s="226"/>
      <c r="K698" s="3"/>
      <c r="L698" s="3"/>
      <c r="O698" s="227"/>
      <c r="Q698" s="94"/>
      <c r="R698" s="94"/>
      <c r="S698" s="94"/>
      <c r="T698" s="94"/>
    </row>
    <row r="699" ht="15.75" customHeight="1">
      <c r="A699" s="240"/>
      <c r="B699" s="222"/>
      <c r="C699" s="223"/>
      <c r="D699" s="231"/>
      <c r="E699" s="3"/>
      <c r="F699" s="3"/>
      <c r="G699" s="3"/>
      <c r="H699" s="3"/>
      <c r="J699" s="226"/>
      <c r="K699" s="3"/>
      <c r="L699" s="3"/>
      <c r="O699" s="227"/>
      <c r="Q699" s="94"/>
      <c r="R699" s="94"/>
      <c r="S699" s="94"/>
      <c r="T699" s="94"/>
    </row>
    <row r="700" ht="15.75" customHeight="1">
      <c r="A700" s="240"/>
      <c r="B700" s="222"/>
      <c r="C700" s="223"/>
      <c r="D700" s="231"/>
      <c r="E700" s="3"/>
      <c r="F700" s="3"/>
      <c r="G700" s="3"/>
      <c r="H700" s="3"/>
      <c r="J700" s="226"/>
      <c r="K700" s="3"/>
      <c r="L700" s="3"/>
      <c r="O700" s="227"/>
      <c r="Q700" s="94"/>
      <c r="R700" s="94"/>
      <c r="S700" s="94"/>
      <c r="T700" s="94"/>
    </row>
    <row r="701" ht="15.75" customHeight="1">
      <c r="A701" s="240"/>
      <c r="B701" s="222"/>
      <c r="C701" s="223"/>
      <c r="D701" s="231"/>
      <c r="E701" s="3"/>
      <c r="F701" s="3"/>
      <c r="G701" s="3"/>
      <c r="H701" s="3"/>
      <c r="J701" s="226"/>
      <c r="K701" s="3"/>
      <c r="L701" s="3"/>
      <c r="O701" s="227"/>
      <c r="Q701" s="94"/>
      <c r="R701" s="94"/>
      <c r="S701" s="94"/>
      <c r="T701" s="94"/>
    </row>
    <row r="702" ht="15.75" customHeight="1">
      <c r="A702" s="240"/>
      <c r="B702" s="222"/>
      <c r="C702" s="223"/>
      <c r="D702" s="231"/>
      <c r="E702" s="3"/>
      <c r="F702" s="3"/>
      <c r="G702" s="3"/>
      <c r="H702" s="3"/>
      <c r="J702" s="226"/>
      <c r="K702" s="3"/>
      <c r="L702" s="3"/>
      <c r="O702" s="227"/>
      <c r="Q702" s="94"/>
      <c r="R702" s="94"/>
      <c r="S702" s="94"/>
      <c r="T702" s="94"/>
    </row>
    <row r="703" ht="15.75" customHeight="1">
      <c r="A703" s="240"/>
      <c r="B703" s="222"/>
      <c r="C703" s="223"/>
      <c r="D703" s="231"/>
      <c r="E703" s="3"/>
      <c r="F703" s="3"/>
      <c r="G703" s="3"/>
      <c r="H703" s="3"/>
      <c r="J703" s="226"/>
      <c r="K703" s="3"/>
      <c r="L703" s="3"/>
      <c r="O703" s="227"/>
      <c r="Q703" s="94"/>
      <c r="R703" s="94"/>
      <c r="S703" s="94"/>
      <c r="T703" s="94"/>
    </row>
    <row r="704" ht="15.75" customHeight="1">
      <c r="A704" s="240"/>
      <c r="B704" s="222"/>
      <c r="C704" s="223"/>
      <c r="D704" s="231"/>
      <c r="E704" s="3"/>
      <c r="F704" s="3"/>
      <c r="G704" s="3"/>
      <c r="H704" s="3"/>
      <c r="J704" s="226"/>
      <c r="K704" s="3"/>
      <c r="L704" s="3"/>
      <c r="O704" s="227"/>
      <c r="Q704" s="94"/>
      <c r="R704" s="94"/>
      <c r="S704" s="94"/>
      <c r="T704" s="94"/>
    </row>
    <row r="705" ht="15.75" customHeight="1">
      <c r="A705" s="240"/>
      <c r="B705" s="222"/>
      <c r="C705" s="223"/>
      <c r="D705" s="231"/>
      <c r="E705" s="3"/>
      <c r="F705" s="3"/>
      <c r="G705" s="3"/>
      <c r="H705" s="3"/>
      <c r="J705" s="226"/>
      <c r="K705" s="3"/>
      <c r="L705" s="3"/>
      <c r="O705" s="227"/>
      <c r="Q705" s="94"/>
      <c r="R705" s="94"/>
      <c r="S705" s="94"/>
      <c r="T705" s="94"/>
    </row>
    <row r="706" ht="15.75" customHeight="1">
      <c r="A706" s="240"/>
      <c r="B706" s="222"/>
      <c r="C706" s="223"/>
      <c r="D706" s="231"/>
      <c r="E706" s="3"/>
      <c r="F706" s="3"/>
      <c r="G706" s="3"/>
      <c r="H706" s="3"/>
      <c r="J706" s="226"/>
      <c r="K706" s="3"/>
      <c r="L706" s="3"/>
      <c r="O706" s="227"/>
      <c r="Q706" s="94"/>
      <c r="R706" s="94"/>
      <c r="S706" s="94"/>
      <c r="T706" s="94"/>
    </row>
    <row r="707" ht="15.75" customHeight="1">
      <c r="A707" s="240"/>
      <c r="B707" s="222"/>
      <c r="C707" s="223"/>
      <c r="D707" s="231"/>
      <c r="E707" s="3"/>
      <c r="F707" s="3"/>
      <c r="G707" s="3"/>
      <c r="H707" s="3"/>
      <c r="J707" s="226"/>
      <c r="K707" s="3"/>
      <c r="L707" s="3"/>
      <c r="O707" s="227"/>
      <c r="Q707" s="94"/>
      <c r="R707" s="94"/>
      <c r="S707" s="94"/>
      <c r="T707" s="94"/>
    </row>
    <row r="708" ht="15.75" customHeight="1">
      <c r="A708" s="240"/>
      <c r="B708" s="222"/>
      <c r="C708" s="223"/>
      <c r="D708" s="231"/>
      <c r="E708" s="3"/>
      <c r="F708" s="3"/>
      <c r="G708" s="3"/>
      <c r="H708" s="3"/>
      <c r="J708" s="226"/>
      <c r="K708" s="3"/>
      <c r="L708" s="3"/>
      <c r="O708" s="227"/>
      <c r="Q708" s="94"/>
      <c r="R708" s="94"/>
      <c r="S708" s="94"/>
      <c r="T708" s="94"/>
    </row>
    <row r="709" ht="15.75" customHeight="1">
      <c r="A709" s="240"/>
      <c r="B709" s="222"/>
      <c r="C709" s="223"/>
      <c r="D709" s="231"/>
      <c r="E709" s="3"/>
      <c r="F709" s="3"/>
      <c r="G709" s="3"/>
      <c r="H709" s="3"/>
      <c r="J709" s="226"/>
      <c r="K709" s="3"/>
      <c r="L709" s="3"/>
      <c r="O709" s="227"/>
      <c r="Q709" s="94"/>
      <c r="R709" s="94"/>
      <c r="S709" s="94"/>
      <c r="T709" s="94"/>
    </row>
    <row r="710" ht="15.75" customHeight="1">
      <c r="A710" s="240"/>
      <c r="B710" s="222"/>
      <c r="C710" s="223"/>
      <c r="D710" s="231"/>
      <c r="E710" s="3"/>
      <c r="F710" s="3"/>
      <c r="G710" s="3"/>
      <c r="H710" s="3"/>
      <c r="J710" s="226"/>
      <c r="K710" s="3"/>
      <c r="L710" s="3"/>
      <c r="O710" s="227"/>
      <c r="Q710" s="94"/>
      <c r="R710" s="94"/>
      <c r="S710" s="94"/>
      <c r="T710" s="94"/>
    </row>
    <row r="711" ht="15.75" customHeight="1">
      <c r="A711" s="240"/>
      <c r="B711" s="222"/>
      <c r="C711" s="223"/>
      <c r="D711" s="231"/>
      <c r="E711" s="3"/>
      <c r="F711" s="3"/>
      <c r="G711" s="3"/>
      <c r="H711" s="3"/>
      <c r="J711" s="226"/>
      <c r="K711" s="3"/>
      <c r="L711" s="3"/>
      <c r="O711" s="227"/>
      <c r="Q711" s="94"/>
      <c r="R711" s="94"/>
      <c r="S711" s="94"/>
      <c r="T711" s="94"/>
    </row>
    <row r="712" ht="15.75" customHeight="1">
      <c r="A712" s="240"/>
      <c r="B712" s="222"/>
      <c r="C712" s="223"/>
      <c r="D712" s="231"/>
      <c r="E712" s="3"/>
      <c r="F712" s="3"/>
      <c r="G712" s="3"/>
      <c r="H712" s="3"/>
      <c r="J712" s="226"/>
      <c r="K712" s="3"/>
      <c r="L712" s="3"/>
      <c r="O712" s="227"/>
      <c r="Q712" s="94"/>
      <c r="R712" s="94"/>
      <c r="S712" s="94"/>
      <c r="T712" s="94"/>
    </row>
    <row r="713" ht="15.75" customHeight="1">
      <c r="A713" s="240"/>
      <c r="B713" s="222"/>
      <c r="C713" s="223"/>
      <c r="D713" s="231"/>
      <c r="E713" s="3"/>
      <c r="F713" s="3"/>
      <c r="G713" s="3"/>
      <c r="H713" s="3"/>
      <c r="J713" s="226"/>
      <c r="K713" s="3"/>
      <c r="L713" s="3"/>
      <c r="O713" s="227"/>
      <c r="Q713" s="94"/>
      <c r="R713" s="94"/>
      <c r="S713" s="94"/>
      <c r="T713" s="94"/>
    </row>
    <row r="714" ht="15.75" customHeight="1">
      <c r="A714" s="240"/>
      <c r="B714" s="222"/>
      <c r="C714" s="223"/>
      <c r="D714" s="231"/>
      <c r="E714" s="3"/>
      <c r="F714" s="3"/>
      <c r="G714" s="3"/>
      <c r="H714" s="3"/>
      <c r="J714" s="226"/>
      <c r="K714" s="3"/>
      <c r="L714" s="3"/>
      <c r="O714" s="227"/>
      <c r="Q714" s="94"/>
      <c r="R714" s="94"/>
      <c r="S714" s="94"/>
      <c r="T714" s="94"/>
    </row>
    <row r="715" ht="15.75" customHeight="1">
      <c r="A715" s="240"/>
      <c r="B715" s="222"/>
      <c r="C715" s="223"/>
      <c r="D715" s="231"/>
      <c r="E715" s="3"/>
      <c r="F715" s="3"/>
      <c r="G715" s="3"/>
      <c r="H715" s="3"/>
      <c r="J715" s="226"/>
      <c r="K715" s="3"/>
      <c r="L715" s="3"/>
      <c r="O715" s="227"/>
      <c r="Q715" s="94"/>
      <c r="R715" s="94"/>
      <c r="S715" s="94"/>
      <c r="T715" s="94"/>
    </row>
    <row r="716" ht="15.75" customHeight="1">
      <c r="A716" s="240"/>
      <c r="B716" s="222"/>
      <c r="C716" s="223"/>
      <c r="D716" s="231"/>
      <c r="E716" s="3"/>
      <c r="F716" s="3"/>
      <c r="G716" s="3"/>
      <c r="H716" s="3"/>
      <c r="J716" s="226"/>
      <c r="K716" s="3"/>
      <c r="L716" s="3"/>
      <c r="O716" s="227"/>
      <c r="Q716" s="94"/>
      <c r="R716" s="94"/>
      <c r="S716" s="94"/>
      <c r="T716" s="94"/>
    </row>
    <row r="717" ht="15.75" customHeight="1">
      <c r="A717" s="240"/>
      <c r="B717" s="222"/>
      <c r="C717" s="223"/>
      <c r="D717" s="231"/>
      <c r="E717" s="3"/>
      <c r="F717" s="3"/>
      <c r="G717" s="3"/>
      <c r="H717" s="3"/>
      <c r="J717" s="226"/>
      <c r="K717" s="3"/>
      <c r="L717" s="3"/>
      <c r="O717" s="227"/>
      <c r="Q717" s="94"/>
      <c r="R717" s="94"/>
      <c r="S717" s="94"/>
      <c r="T717" s="94"/>
    </row>
    <row r="718" ht="15.75" customHeight="1">
      <c r="A718" s="240"/>
      <c r="B718" s="222"/>
      <c r="C718" s="223"/>
      <c r="D718" s="231"/>
      <c r="E718" s="3"/>
      <c r="F718" s="3"/>
      <c r="G718" s="3"/>
      <c r="H718" s="3"/>
      <c r="J718" s="226"/>
      <c r="K718" s="3"/>
      <c r="L718" s="3"/>
      <c r="O718" s="227"/>
      <c r="Q718" s="94"/>
      <c r="R718" s="94"/>
      <c r="S718" s="94"/>
      <c r="T718" s="94"/>
    </row>
    <row r="719" ht="15.75" customHeight="1">
      <c r="A719" s="240"/>
      <c r="B719" s="222"/>
      <c r="C719" s="223"/>
      <c r="D719" s="231"/>
      <c r="E719" s="3"/>
      <c r="F719" s="3"/>
      <c r="G719" s="3"/>
      <c r="H719" s="3"/>
      <c r="J719" s="226"/>
      <c r="K719" s="3"/>
      <c r="L719" s="3"/>
      <c r="O719" s="227"/>
      <c r="Q719" s="94"/>
      <c r="R719" s="94"/>
      <c r="S719" s="94"/>
      <c r="T719" s="94"/>
    </row>
    <row r="720" ht="15.75" customHeight="1">
      <c r="A720" s="240"/>
      <c r="B720" s="222"/>
      <c r="C720" s="223"/>
      <c r="D720" s="231"/>
      <c r="E720" s="3"/>
      <c r="F720" s="3"/>
      <c r="G720" s="3"/>
      <c r="H720" s="3"/>
      <c r="J720" s="226"/>
      <c r="K720" s="3"/>
      <c r="L720" s="3"/>
      <c r="O720" s="227"/>
      <c r="Q720" s="94"/>
      <c r="R720" s="94"/>
      <c r="S720" s="94"/>
      <c r="T720" s="94"/>
    </row>
    <row r="721" ht="15.75" customHeight="1">
      <c r="A721" s="240"/>
      <c r="B721" s="222"/>
      <c r="C721" s="223"/>
      <c r="D721" s="231"/>
      <c r="E721" s="3"/>
      <c r="F721" s="3"/>
      <c r="G721" s="3"/>
      <c r="H721" s="3"/>
      <c r="J721" s="226"/>
      <c r="K721" s="3"/>
      <c r="L721" s="3"/>
      <c r="O721" s="227"/>
      <c r="Q721" s="94"/>
      <c r="R721" s="94"/>
      <c r="S721" s="94"/>
      <c r="T721" s="94"/>
    </row>
    <row r="722" ht="15.75" customHeight="1">
      <c r="A722" s="240"/>
      <c r="B722" s="222"/>
      <c r="C722" s="223"/>
      <c r="D722" s="231"/>
      <c r="E722" s="3"/>
      <c r="F722" s="3"/>
      <c r="G722" s="3"/>
      <c r="H722" s="3"/>
      <c r="J722" s="226"/>
      <c r="K722" s="3"/>
      <c r="L722" s="3"/>
      <c r="O722" s="227"/>
      <c r="Q722" s="94"/>
      <c r="R722" s="94"/>
      <c r="S722" s="94"/>
      <c r="T722" s="94"/>
    </row>
    <row r="723" ht="15.75" customHeight="1">
      <c r="A723" s="240"/>
      <c r="B723" s="222"/>
      <c r="C723" s="223"/>
      <c r="D723" s="231"/>
      <c r="E723" s="3"/>
      <c r="F723" s="3"/>
      <c r="G723" s="3"/>
      <c r="H723" s="3"/>
      <c r="J723" s="226"/>
      <c r="K723" s="3"/>
      <c r="L723" s="3"/>
      <c r="O723" s="227"/>
      <c r="Q723" s="94"/>
      <c r="R723" s="94"/>
      <c r="S723" s="94"/>
      <c r="T723" s="94"/>
    </row>
    <row r="724" ht="15.75" customHeight="1">
      <c r="A724" s="240"/>
      <c r="B724" s="222"/>
      <c r="C724" s="223"/>
      <c r="D724" s="231"/>
      <c r="E724" s="3"/>
      <c r="F724" s="3"/>
      <c r="G724" s="3"/>
      <c r="H724" s="3"/>
      <c r="J724" s="226"/>
      <c r="K724" s="3"/>
      <c r="L724" s="3"/>
      <c r="O724" s="227"/>
      <c r="Q724" s="94"/>
      <c r="R724" s="94"/>
      <c r="S724" s="94"/>
      <c r="T724" s="94"/>
    </row>
    <row r="725" ht="15.75" customHeight="1">
      <c r="A725" s="240"/>
      <c r="B725" s="222"/>
      <c r="C725" s="223"/>
      <c r="D725" s="231"/>
      <c r="E725" s="3"/>
      <c r="F725" s="3"/>
      <c r="G725" s="3"/>
      <c r="H725" s="3"/>
      <c r="J725" s="226"/>
      <c r="K725" s="3"/>
      <c r="L725" s="3"/>
      <c r="O725" s="227"/>
      <c r="Q725" s="94"/>
      <c r="R725" s="94"/>
      <c r="S725" s="94"/>
      <c r="T725" s="94"/>
    </row>
    <row r="726" ht="15.75" customHeight="1">
      <c r="A726" s="240"/>
      <c r="B726" s="222"/>
      <c r="C726" s="223"/>
      <c r="D726" s="231"/>
      <c r="E726" s="3"/>
      <c r="F726" s="3"/>
      <c r="G726" s="3"/>
      <c r="H726" s="3"/>
      <c r="J726" s="226"/>
      <c r="K726" s="3"/>
      <c r="L726" s="3"/>
      <c r="O726" s="227"/>
      <c r="Q726" s="94"/>
      <c r="R726" s="94"/>
      <c r="S726" s="94"/>
      <c r="T726" s="94"/>
    </row>
    <row r="727" ht="15.75" customHeight="1">
      <c r="A727" s="240"/>
      <c r="B727" s="222"/>
      <c r="C727" s="223"/>
      <c r="D727" s="231"/>
      <c r="E727" s="3"/>
      <c r="F727" s="3"/>
      <c r="G727" s="3"/>
      <c r="H727" s="3"/>
      <c r="J727" s="226"/>
      <c r="K727" s="3"/>
      <c r="L727" s="3"/>
      <c r="O727" s="227"/>
      <c r="Q727" s="94"/>
      <c r="R727" s="94"/>
      <c r="S727" s="94"/>
      <c r="T727" s="94"/>
    </row>
    <row r="728" ht="15.75" customHeight="1">
      <c r="A728" s="240"/>
      <c r="B728" s="222"/>
      <c r="C728" s="223"/>
      <c r="D728" s="231"/>
      <c r="E728" s="3"/>
      <c r="F728" s="3"/>
      <c r="G728" s="3"/>
      <c r="H728" s="3"/>
      <c r="J728" s="226"/>
      <c r="K728" s="3"/>
      <c r="L728" s="3"/>
      <c r="O728" s="227"/>
      <c r="Q728" s="94"/>
      <c r="R728" s="94"/>
      <c r="S728" s="94"/>
      <c r="T728" s="94"/>
    </row>
    <row r="729" ht="15.75" customHeight="1">
      <c r="A729" s="240"/>
      <c r="B729" s="222"/>
      <c r="C729" s="223"/>
      <c r="D729" s="231"/>
      <c r="E729" s="3"/>
      <c r="F729" s="3"/>
      <c r="G729" s="3"/>
      <c r="H729" s="3"/>
      <c r="J729" s="226"/>
      <c r="K729" s="3"/>
      <c r="L729" s="3"/>
      <c r="O729" s="227"/>
      <c r="Q729" s="94"/>
      <c r="R729" s="94"/>
      <c r="S729" s="94"/>
      <c r="T729" s="94"/>
    </row>
    <row r="730" ht="15.75" customHeight="1">
      <c r="A730" s="240"/>
      <c r="B730" s="222"/>
      <c r="C730" s="223"/>
      <c r="D730" s="231"/>
      <c r="E730" s="3"/>
      <c r="F730" s="3"/>
      <c r="G730" s="3"/>
      <c r="H730" s="3"/>
      <c r="J730" s="226"/>
      <c r="K730" s="3"/>
      <c r="L730" s="3"/>
      <c r="O730" s="227"/>
      <c r="Q730" s="94"/>
      <c r="R730" s="94"/>
      <c r="S730" s="94"/>
      <c r="T730" s="94"/>
    </row>
    <row r="731" ht="15.75" customHeight="1">
      <c r="A731" s="240"/>
      <c r="B731" s="222"/>
      <c r="C731" s="223"/>
      <c r="D731" s="231"/>
      <c r="E731" s="3"/>
      <c r="F731" s="3"/>
      <c r="G731" s="3"/>
      <c r="H731" s="3"/>
      <c r="J731" s="226"/>
      <c r="K731" s="3"/>
      <c r="L731" s="3"/>
      <c r="O731" s="227"/>
      <c r="Q731" s="94"/>
      <c r="R731" s="94"/>
      <c r="S731" s="94"/>
      <c r="T731" s="94"/>
    </row>
    <row r="732" ht="15.75" customHeight="1">
      <c r="A732" s="240"/>
      <c r="B732" s="222"/>
      <c r="C732" s="223"/>
      <c r="D732" s="231"/>
      <c r="E732" s="3"/>
      <c r="F732" s="3"/>
      <c r="G732" s="3"/>
      <c r="H732" s="3"/>
      <c r="J732" s="226"/>
      <c r="K732" s="3"/>
      <c r="L732" s="3"/>
      <c r="O732" s="227"/>
      <c r="Q732" s="94"/>
      <c r="R732" s="94"/>
      <c r="S732" s="94"/>
      <c r="T732" s="94"/>
    </row>
    <row r="733" ht="15.75" customHeight="1">
      <c r="A733" s="240"/>
      <c r="B733" s="222"/>
      <c r="C733" s="223"/>
      <c r="D733" s="231"/>
      <c r="E733" s="3"/>
      <c r="F733" s="3"/>
      <c r="G733" s="3"/>
      <c r="H733" s="3"/>
      <c r="J733" s="226"/>
      <c r="K733" s="3"/>
      <c r="L733" s="3"/>
      <c r="O733" s="227"/>
      <c r="Q733" s="94"/>
      <c r="R733" s="94"/>
      <c r="S733" s="94"/>
      <c r="T733" s="94"/>
    </row>
    <row r="734" ht="15.75" customHeight="1">
      <c r="A734" s="240"/>
      <c r="B734" s="222"/>
      <c r="C734" s="223"/>
      <c r="D734" s="231"/>
      <c r="E734" s="3"/>
      <c r="F734" s="3"/>
      <c r="G734" s="3"/>
      <c r="H734" s="3"/>
      <c r="J734" s="226"/>
      <c r="K734" s="3"/>
      <c r="L734" s="3"/>
      <c r="O734" s="227"/>
      <c r="Q734" s="94"/>
      <c r="R734" s="94"/>
      <c r="S734" s="94"/>
      <c r="T734" s="94"/>
    </row>
    <row r="735" ht="15.75" customHeight="1">
      <c r="A735" s="240"/>
      <c r="B735" s="222"/>
      <c r="C735" s="223"/>
      <c r="D735" s="231"/>
      <c r="E735" s="3"/>
      <c r="F735" s="3"/>
      <c r="G735" s="3"/>
      <c r="H735" s="3"/>
      <c r="J735" s="226"/>
      <c r="K735" s="3"/>
      <c r="L735" s="3"/>
      <c r="O735" s="227"/>
      <c r="Q735" s="94"/>
      <c r="R735" s="94"/>
      <c r="S735" s="94"/>
      <c r="T735" s="94"/>
    </row>
    <row r="736" ht="15.75" customHeight="1">
      <c r="A736" s="240"/>
      <c r="B736" s="222"/>
      <c r="C736" s="223"/>
      <c r="D736" s="231"/>
      <c r="E736" s="3"/>
      <c r="F736" s="3"/>
      <c r="G736" s="3"/>
      <c r="H736" s="3"/>
      <c r="J736" s="226"/>
      <c r="K736" s="3"/>
      <c r="L736" s="3"/>
      <c r="O736" s="227"/>
      <c r="Q736" s="94"/>
      <c r="R736" s="94"/>
      <c r="S736" s="94"/>
      <c r="T736" s="94"/>
    </row>
    <row r="737" ht="15.75" customHeight="1">
      <c r="A737" s="240"/>
      <c r="B737" s="222"/>
      <c r="C737" s="223"/>
      <c r="D737" s="231"/>
      <c r="E737" s="3"/>
      <c r="F737" s="3"/>
      <c r="G737" s="3"/>
      <c r="H737" s="3"/>
      <c r="J737" s="226"/>
      <c r="K737" s="3"/>
      <c r="L737" s="3"/>
      <c r="O737" s="227"/>
      <c r="Q737" s="94"/>
      <c r="R737" s="94"/>
      <c r="S737" s="94"/>
      <c r="T737" s="94"/>
    </row>
    <row r="738" ht="15.75" customHeight="1">
      <c r="A738" s="240"/>
      <c r="B738" s="222"/>
      <c r="C738" s="223"/>
      <c r="D738" s="231"/>
      <c r="E738" s="3"/>
      <c r="F738" s="3"/>
      <c r="G738" s="3"/>
      <c r="H738" s="3"/>
      <c r="J738" s="226"/>
      <c r="K738" s="3"/>
      <c r="L738" s="3"/>
      <c r="O738" s="227"/>
      <c r="Q738" s="94"/>
      <c r="R738" s="94"/>
      <c r="S738" s="94"/>
      <c r="T738" s="94"/>
    </row>
    <row r="739" ht="15.75" customHeight="1">
      <c r="A739" s="240"/>
      <c r="B739" s="222"/>
      <c r="C739" s="223"/>
      <c r="D739" s="231"/>
      <c r="E739" s="3"/>
      <c r="F739" s="3"/>
      <c r="G739" s="3"/>
      <c r="H739" s="3"/>
      <c r="J739" s="226"/>
      <c r="K739" s="3"/>
      <c r="L739" s="3"/>
      <c r="O739" s="227"/>
      <c r="Q739" s="94"/>
      <c r="R739" s="94"/>
      <c r="S739" s="94"/>
      <c r="T739" s="94"/>
    </row>
    <row r="740" ht="15.75" customHeight="1">
      <c r="A740" s="240"/>
      <c r="B740" s="222"/>
      <c r="C740" s="223"/>
      <c r="D740" s="231"/>
      <c r="E740" s="3"/>
      <c r="F740" s="3"/>
      <c r="G740" s="3"/>
      <c r="H740" s="3"/>
      <c r="J740" s="226"/>
      <c r="K740" s="3"/>
      <c r="L740" s="3"/>
      <c r="O740" s="227"/>
      <c r="Q740" s="94"/>
      <c r="R740" s="94"/>
      <c r="S740" s="94"/>
      <c r="T740" s="94"/>
    </row>
    <row r="741" ht="15.75" customHeight="1">
      <c r="A741" s="240"/>
      <c r="B741" s="222"/>
      <c r="C741" s="223"/>
      <c r="D741" s="231"/>
      <c r="E741" s="3"/>
      <c r="F741" s="3"/>
      <c r="G741" s="3"/>
      <c r="H741" s="3"/>
      <c r="J741" s="226"/>
      <c r="K741" s="3"/>
      <c r="L741" s="3"/>
      <c r="O741" s="227"/>
      <c r="Q741" s="94"/>
      <c r="R741" s="94"/>
      <c r="S741" s="94"/>
      <c r="T741" s="94"/>
    </row>
    <row r="742" ht="15.75" customHeight="1">
      <c r="A742" s="240"/>
      <c r="B742" s="222"/>
      <c r="C742" s="223"/>
      <c r="D742" s="231"/>
      <c r="E742" s="3"/>
      <c r="F742" s="3"/>
      <c r="G742" s="3"/>
      <c r="H742" s="3"/>
      <c r="J742" s="226"/>
      <c r="K742" s="3"/>
      <c r="L742" s="3"/>
      <c r="O742" s="227"/>
      <c r="Q742" s="94"/>
      <c r="R742" s="94"/>
      <c r="S742" s="94"/>
      <c r="T742" s="94"/>
    </row>
    <row r="743" ht="15.75" customHeight="1">
      <c r="A743" s="240"/>
      <c r="B743" s="222"/>
      <c r="C743" s="223"/>
      <c r="D743" s="231"/>
      <c r="E743" s="3"/>
      <c r="F743" s="3"/>
      <c r="G743" s="3"/>
      <c r="H743" s="3"/>
      <c r="J743" s="226"/>
      <c r="K743" s="3"/>
      <c r="L743" s="3"/>
      <c r="O743" s="227"/>
      <c r="Q743" s="94"/>
      <c r="R743" s="94"/>
      <c r="S743" s="94"/>
      <c r="T743" s="94"/>
    </row>
    <row r="744" ht="15.75" customHeight="1">
      <c r="A744" s="240"/>
      <c r="B744" s="222"/>
      <c r="C744" s="223"/>
      <c r="D744" s="231"/>
      <c r="E744" s="3"/>
      <c r="F744" s="3"/>
      <c r="G744" s="3"/>
      <c r="H744" s="3"/>
      <c r="J744" s="226"/>
      <c r="K744" s="3"/>
      <c r="L744" s="3"/>
      <c r="O744" s="227"/>
      <c r="Q744" s="94"/>
      <c r="R744" s="94"/>
      <c r="S744" s="94"/>
      <c r="T744" s="94"/>
    </row>
    <row r="745" ht="15.75" customHeight="1">
      <c r="A745" s="240"/>
      <c r="B745" s="222"/>
      <c r="C745" s="223"/>
      <c r="D745" s="231"/>
      <c r="E745" s="3"/>
      <c r="F745" s="3"/>
      <c r="G745" s="3"/>
      <c r="H745" s="3"/>
      <c r="J745" s="226"/>
      <c r="K745" s="3"/>
      <c r="L745" s="3"/>
      <c r="O745" s="227"/>
      <c r="Q745" s="94"/>
      <c r="R745" s="94"/>
      <c r="S745" s="94"/>
      <c r="T745" s="94"/>
    </row>
    <row r="746" ht="15.75" customHeight="1">
      <c r="A746" s="240"/>
      <c r="B746" s="222"/>
      <c r="C746" s="223"/>
      <c r="D746" s="231"/>
      <c r="E746" s="3"/>
      <c r="F746" s="3"/>
      <c r="G746" s="3"/>
      <c r="H746" s="3"/>
      <c r="J746" s="226"/>
      <c r="K746" s="3"/>
      <c r="L746" s="3"/>
      <c r="O746" s="227"/>
      <c r="Q746" s="94"/>
      <c r="R746" s="94"/>
      <c r="S746" s="94"/>
      <c r="T746" s="94"/>
    </row>
    <row r="747" ht="15.75" customHeight="1">
      <c r="A747" s="240"/>
      <c r="B747" s="222"/>
      <c r="C747" s="223"/>
      <c r="D747" s="231"/>
      <c r="E747" s="3"/>
      <c r="F747" s="3"/>
      <c r="G747" s="3"/>
      <c r="H747" s="3"/>
      <c r="J747" s="226"/>
      <c r="K747" s="3"/>
      <c r="L747" s="3"/>
      <c r="O747" s="227"/>
      <c r="Q747" s="94"/>
      <c r="R747" s="94"/>
      <c r="S747" s="94"/>
      <c r="T747" s="94"/>
    </row>
    <row r="748" ht="15.75" customHeight="1">
      <c r="A748" s="240"/>
      <c r="B748" s="222"/>
      <c r="C748" s="223"/>
      <c r="D748" s="231"/>
      <c r="E748" s="3"/>
      <c r="F748" s="3"/>
      <c r="G748" s="3"/>
      <c r="H748" s="3"/>
      <c r="J748" s="226"/>
      <c r="K748" s="3"/>
      <c r="L748" s="3"/>
      <c r="O748" s="227"/>
      <c r="Q748" s="94"/>
      <c r="R748" s="94"/>
      <c r="S748" s="94"/>
      <c r="T748" s="94"/>
    </row>
    <row r="749" ht="15.75" customHeight="1">
      <c r="A749" s="240"/>
      <c r="B749" s="222"/>
      <c r="C749" s="223"/>
      <c r="D749" s="231"/>
      <c r="E749" s="3"/>
      <c r="F749" s="3"/>
      <c r="G749" s="3"/>
      <c r="H749" s="3"/>
      <c r="J749" s="226"/>
      <c r="K749" s="3"/>
      <c r="L749" s="3"/>
      <c r="O749" s="227"/>
      <c r="Q749" s="94"/>
      <c r="R749" s="94"/>
      <c r="S749" s="94"/>
      <c r="T749" s="94"/>
    </row>
    <row r="750" ht="15.75" customHeight="1">
      <c r="A750" s="240"/>
      <c r="B750" s="222"/>
      <c r="C750" s="223"/>
      <c r="D750" s="231"/>
      <c r="E750" s="3"/>
      <c r="F750" s="3"/>
      <c r="G750" s="3"/>
      <c r="H750" s="3"/>
      <c r="J750" s="226"/>
      <c r="K750" s="3"/>
      <c r="L750" s="3"/>
      <c r="O750" s="227"/>
      <c r="Q750" s="94"/>
      <c r="R750" s="94"/>
      <c r="S750" s="94"/>
      <c r="T750" s="94"/>
    </row>
    <row r="751" ht="15.75" customHeight="1">
      <c r="A751" s="240"/>
      <c r="B751" s="222"/>
      <c r="C751" s="223"/>
      <c r="D751" s="231"/>
      <c r="E751" s="3"/>
      <c r="F751" s="3"/>
      <c r="G751" s="3"/>
      <c r="H751" s="3"/>
      <c r="J751" s="226"/>
      <c r="K751" s="3"/>
      <c r="L751" s="3"/>
      <c r="O751" s="227"/>
      <c r="Q751" s="94"/>
      <c r="R751" s="94"/>
      <c r="S751" s="94"/>
      <c r="T751" s="94"/>
    </row>
    <row r="752" ht="15.75" customHeight="1">
      <c r="A752" s="240"/>
      <c r="B752" s="222"/>
      <c r="C752" s="223"/>
      <c r="D752" s="231"/>
      <c r="E752" s="3"/>
      <c r="F752" s="3"/>
      <c r="G752" s="3"/>
      <c r="H752" s="3"/>
      <c r="J752" s="226"/>
      <c r="K752" s="3"/>
      <c r="L752" s="3"/>
      <c r="O752" s="227"/>
      <c r="Q752" s="94"/>
      <c r="R752" s="94"/>
      <c r="S752" s="94"/>
      <c r="T752" s="94"/>
    </row>
    <row r="753" ht="15.75" customHeight="1">
      <c r="A753" s="240"/>
      <c r="B753" s="222"/>
      <c r="C753" s="223"/>
      <c r="D753" s="231"/>
      <c r="E753" s="3"/>
      <c r="F753" s="3"/>
      <c r="G753" s="3"/>
      <c r="H753" s="3"/>
      <c r="J753" s="226"/>
      <c r="K753" s="3"/>
      <c r="L753" s="3"/>
      <c r="O753" s="227"/>
      <c r="Q753" s="94"/>
      <c r="R753" s="94"/>
      <c r="S753" s="94"/>
      <c r="T753" s="94"/>
    </row>
    <row r="754" ht="15.75" customHeight="1">
      <c r="A754" s="240"/>
      <c r="B754" s="222"/>
      <c r="C754" s="223"/>
      <c r="D754" s="231"/>
      <c r="E754" s="3"/>
      <c r="F754" s="3"/>
      <c r="G754" s="3"/>
      <c r="H754" s="3"/>
      <c r="J754" s="226"/>
      <c r="K754" s="3"/>
      <c r="L754" s="3"/>
      <c r="O754" s="227"/>
      <c r="Q754" s="94"/>
      <c r="R754" s="94"/>
      <c r="S754" s="94"/>
      <c r="T754" s="94"/>
    </row>
    <row r="755" ht="15.75" customHeight="1">
      <c r="A755" s="240"/>
      <c r="B755" s="222"/>
      <c r="C755" s="223"/>
      <c r="D755" s="231"/>
      <c r="E755" s="3"/>
      <c r="F755" s="3"/>
      <c r="G755" s="3"/>
      <c r="H755" s="3"/>
      <c r="J755" s="226"/>
      <c r="K755" s="3"/>
      <c r="L755" s="3"/>
      <c r="O755" s="227"/>
      <c r="Q755" s="94"/>
      <c r="R755" s="94"/>
      <c r="S755" s="94"/>
      <c r="T755" s="94"/>
    </row>
    <row r="756" ht="15.75" customHeight="1">
      <c r="A756" s="240"/>
      <c r="B756" s="222"/>
      <c r="C756" s="223"/>
      <c r="D756" s="231"/>
      <c r="E756" s="3"/>
      <c r="F756" s="3"/>
      <c r="G756" s="3"/>
      <c r="H756" s="3"/>
      <c r="J756" s="226"/>
      <c r="K756" s="3"/>
      <c r="L756" s="3"/>
      <c r="O756" s="227"/>
      <c r="Q756" s="94"/>
      <c r="R756" s="94"/>
      <c r="S756" s="94"/>
      <c r="T756" s="94"/>
    </row>
    <row r="757" ht="15.75" customHeight="1">
      <c r="A757" s="240"/>
      <c r="B757" s="222"/>
      <c r="C757" s="223"/>
      <c r="D757" s="231"/>
      <c r="E757" s="3"/>
      <c r="F757" s="3"/>
      <c r="G757" s="3"/>
      <c r="H757" s="3"/>
      <c r="J757" s="226"/>
      <c r="K757" s="3"/>
      <c r="L757" s="3"/>
      <c r="O757" s="227"/>
      <c r="Q757" s="94"/>
      <c r="R757" s="94"/>
      <c r="S757" s="94"/>
      <c r="T757" s="94"/>
    </row>
    <row r="758" ht="15.75" customHeight="1">
      <c r="A758" s="240"/>
      <c r="B758" s="222"/>
      <c r="C758" s="223"/>
      <c r="D758" s="231"/>
      <c r="E758" s="3"/>
      <c r="F758" s="3"/>
      <c r="G758" s="3"/>
      <c r="H758" s="3"/>
      <c r="J758" s="226"/>
      <c r="K758" s="3"/>
      <c r="L758" s="3"/>
      <c r="O758" s="227"/>
      <c r="Q758" s="94"/>
      <c r="R758" s="94"/>
      <c r="S758" s="94"/>
      <c r="T758" s="94"/>
    </row>
    <row r="759" ht="15.75" customHeight="1">
      <c r="A759" s="240"/>
      <c r="B759" s="222"/>
      <c r="C759" s="223"/>
      <c r="D759" s="231"/>
      <c r="E759" s="3"/>
      <c r="F759" s="3"/>
      <c r="G759" s="3"/>
      <c r="H759" s="3"/>
      <c r="J759" s="226"/>
      <c r="K759" s="3"/>
      <c r="L759" s="3"/>
      <c r="O759" s="227"/>
      <c r="Q759" s="94"/>
      <c r="R759" s="94"/>
      <c r="S759" s="94"/>
      <c r="T759" s="94"/>
    </row>
    <row r="760" ht="15.75" customHeight="1">
      <c r="A760" s="240"/>
      <c r="B760" s="222"/>
      <c r="C760" s="223"/>
      <c r="D760" s="231"/>
      <c r="E760" s="3"/>
      <c r="F760" s="3"/>
      <c r="G760" s="3"/>
      <c r="H760" s="3"/>
      <c r="J760" s="226"/>
      <c r="K760" s="3"/>
      <c r="L760" s="3"/>
      <c r="O760" s="227"/>
      <c r="Q760" s="94"/>
      <c r="R760" s="94"/>
      <c r="S760" s="94"/>
      <c r="T760" s="94"/>
    </row>
    <row r="761" ht="15.75" customHeight="1">
      <c r="A761" s="240"/>
      <c r="B761" s="222"/>
      <c r="C761" s="223"/>
      <c r="D761" s="231"/>
      <c r="E761" s="3"/>
      <c r="F761" s="3"/>
      <c r="G761" s="3"/>
      <c r="H761" s="3"/>
      <c r="J761" s="226"/>
      <c r="K761" s="3"/>
      <c r="L761" s="3"/>
      <c r="O761" s="227"/>
      <c r="Q761" s="94"/>
      <c r="R761" s="94"/>
      <c r="S761" s="94"/>
      <c r="T761" s="94"/>
    </row>
    <row r="762" ht="15.75" customHeight="1">
      <c r="A762" s="240"/>
      <c r="B762" s="222"/>
      <c r="C762" s="223"/>
      <c r="D762" s="231"/>
      <c r="E762" s="3"/>
      <c r="F762" s="3"/>
      <c r="G762" s="3"/>
      <c r="H762" s="3"/>
      <c r="J762" s="226"/>
      <c r="K762" s="3"/>
      <c r="L762" s="3"/>
      <c r="O762" s="227"/>
      <c r="Q762" s="94"/>
      <c r="R762" s="94"/>
      <c r="S762" s="94"/>
      <c r="T762" s="94"/>
    </row>
    <row r="763" ht="15.75" customHeight="1">
      <c r="A763" s="240"/>
      <c r="B763" s="222"/>
      <c r="C763" s="223"/>
      <c r="D763" s="231"/>
      <c r="E763" s="3"/>
      <c r="F763" s="3"/>
      <c r="G763" s="3"/>
      <c r="H763" s="3"/>
      <c r="J763" s="226"/>
      <c r="K763" s="3"/>
      <c r="L763" s="3"/>
      <c r="O763" s="227"/>
      <c r="Q763" s="94"/>
      <c r="R763" s="94"/>
      <c r="S763" s="94"/>
      <c r="T763" s="94"/>
    </row>
    <row r="764" ht="15.75" customHeight="1">
      <c r="A764" s="240"/>
      <c r="B764" s="222"/>
      <c r="C764" s="223"/>
      <c r="D764" s="231"/>
      <c r="E764" s="3"/>
      <c r="F764" s="3"/>
      <c r="G764" s="3"/>
      <c r="H764" s="3"/>
      <c r="J764" s="226"/>
      <c r="K764" s="3"/>
      <c r="L764" s="3"/>
      <c r="O764" s="227"/>
      <c r="Q764" s="94"/>
      <c r="R764" s="94"/>
      <c r="S764" s="94"/>
      <c r="T764" s="94"/>
    </row>
    <row r="765" ht="15.75" customHeight="1">
      <c r="A765" s="240"/>
      <c r="B765" s="222"/>
      <c r="C765" s="223"/>
      <c r="D765" s="231"/>
      <c r="E765" s="3"/>
      <c r="F765" s="3"/>
      <c r="G765" s="3"/>
      <c r="H765" s="3"/>
      <c r="J765" s="226"/>
      <c r="K765" s="3"/>
      <c r="L765" s="3"/>
      <c r="O765" s="227"/>
      <c r="Q765" s="94"/>
      <c r="R765" s="94"/>
      <c r="S765" s="94"/>
      <c r="T765" s="94"/>
    </row>
    <row r="766" ht="15.75" customHeight="1">
      <c r="A766" s="240"/>
      <c r="B766" s="222"/>
      <c r="C766" s="223"/>
      <c r="D766" s="231"/>
      <c r="E766" s="3"/>
      <c r="F766" s="3"/>
      <c r="G766" s="3"/>
      <c r="H766" s="3"/>
      <c r="J766" s="226"/>
      <c r="K766" s="3"/>
      <c r="L766" s="3"/>
      <c r="O766" s="227"/>
      <c r="Q766" s="94"/>
      <c r="R766" s="94"/>
      <c r="S766" s="94"/>
      <c r="T766" s="94"/>
    </row>
    <row r="767" ht="15.75" customHeight="1">
      <c r="A767" s="240"/>
      <c r="B767" s="222"/>
      <c r="C767" s="223"/>
      <c r="D767" s="231"/>
      <c r="E767" s="3"/>
      <c r="F767" s="3"/>
      <c r="G767" s="3"/>
      <c r="H767" s="3"/>
      <c r="J767" s="226"/>
      <c r="K767" s="3"/>
      <c r="L767" s="3"/>
      <c r="O767" s="227"/>
      <c r="Q767" s="94"/>
      <c r="R767" s="94"/>
      <c r="S767" s="94"/>
      <c r="T767" s="94"/>
    </row>
    <row r="768" ht="15.75" customHeight="1">
      <c r="A768" s="240"/>
      <c r="B768" s="222"/>
      <c r="C768" s="223"/>
      <c r="D768" s="231"/>
      <c r="E768" s="3"/>
      <c r="F768" s="3"/>
      <c r="G768" s="3"/>
      <c r="H768" s="3"/>
      <c r="J768" s="226"/>
      <c r="K768" s="3"/>
      <c r="L768" s="3"/>
      <c r="O768" s="227"/>
      <c r="Q768" s="94"/>
      <c r="R768" s="94"/>
      <c r="S768" s="94"/>
      <c r="T768" s="94"/>
    </row>
    <row r="769" ht="15.75" customHeight="1">
      <c r="A769" s="240"/>
      <c r="B769" s="222"/>
      <c r="C769" s="223"/>
      <c r="D769" s="231"/>
      <c r="E769" s="3"/>
      <c r="F769" s="3"/>
      <c r="G769" s="3"/>
      <c r="H769" s="3"/>
      <c r="J769" s="226"/>
      <c r="K769" s="3"/>
      <c r="L769" s="3"/>
      <c r="O769" s="227"/>
      <c r="Q769" s="94"/>
      <c r="R769" s="94"/>
      <c r="S769" s="94"/>
      <c r="T769" s="94"/>
    </row>
    <row r="770" ht="15.75" customHeight="1">
      <c r="A770" s="240"/>
      <c r="B770" s="222"/>
      <c r="C770" s="223"/>
      <c r="D770" s="231"/>
      <c r="E770" s="3"/>
      <c r="F770" s="3"/>
      <c r="G770" s="3"/>
      <c r="H770" s="3"/>
      <c r="J770" s="226"/>
      <c r="K770" s="3"/>
      <c r="L770" s="3"/>
      <c r="O770" s="227"/>
      <c r="Q770" s="94"/>
      <c r="R770" s="94"/>
      <c r="S770" s="94"/>
      <c r="T770" s="94"/>
    </row>
    <row r="771" ht="15.75" customHeight="1">
      <c r="A771" s="240"/>
      <c r="B771" s="222"/>
      <c r="C771" s="223"/>
      <c r="D771" s="231"/>
      <c r="E771" s="3"/>
      <c r="F771" s="3"/>
      <c r="G771" s="3"/>
      <c r="H771" s="3"/>
      <c r="J771" s="226"/>
      <c r="K771" s="3"/>
      <c r="L771" s="3"/>
      <c r="O771" s="227"/>
      <c r="Q771" s="94"/>
      <c r="R771" s="94"/>
      <c r="S771" s="94"/>
      <c r="T771" s="94"/>
    </row>
    <row r="772" ht="15.75" customHeight="1">
      <c r="A772" s="240"/>
      <c r="B772" s="222"/>
      <c r="C772" s="223"/>
      <c r="D772" s="231"/>
      <c r="E772" s="3"/>
      <c r="F772" s="3"/>
      <c r="G772" s="3"/>
      <c r="H772" s="3"/>
      <c r="J772" s="226"/>
      <c r="K772" s="3"/>
      <c r="L772" s="3"/>
      <c r="O772" s="227"/>
      <c r="Q772" s="94"/>
      <c r="R772" s="94"/>
      <c r="S772" s="94"/>
      <c r="T772" s="94"/>
    </row>
    <row r="773" ht="15.75" customHeight="1">
      <c r="A773" s="240"/>
      <c r="B773" s="222"/>
      <c r="C773" s="223"/>
      <c r="D773" s="231"/>
      <c r="E773" s="3"/>
      <c r="F773" s="3"/>
      <c r="G773" s="3"/>
      <c r="H773" s="3"/>
      <c r="J773" s="226"/>
      <c r="K773" s="3"/>
      <c r="L773" s="3"/>
      <c r="O773" s="227"/>
      <c r="Q773" s="94"/>
      <c r="R773" s="94"/>
      <c r="S773" s="94"/>
      <c r="T773" s="94"/>
    </row>
    <row r="774" ht="15.75" customHeight="1">
      <c r="A774" s="240"/>
      <c r="B774" s="222"/>
      <c r="C774" s="223"/>
      <c r="D774" s="231"/>
      <c r="E774" s="3"/>
      <c r="F774" s="3"/>
      <c r="G774" s="3"/>
      <c r="H774" s="3"/>
      <c r="J774" s="226"/>
      <c r="K774" s="3"/>
      <c r="L774" s="3"/>
      <c r="O774" s="227"/>
      <c r="Q774" s="94"/>
      <c r="R774" s="94"/>
      <c r="S774" s="94"/>
      <c r="T774" s="94"/>
    </row>
    <row r="775" ht="15.75" customHeight="1">
      <c r="A775" s="240"/>
      <c r="B775" s="222"/>
      <c r="C775" s="223"/>
      <c r="D775" s="231"/>
      <c r="E775" s="3"/>
      <c r="F775" s="3"/>
      <c r="G775" s="3"/>
      <c r="H775" s="3"/>
      <c r="J775" s="226"/>
      <c r="K775" s="3"/>
      <c r="L775" s="3"/>
      <c r="O775" s="227"/>
      <c r="Q775" s="94"/>
      <c r="R775" s="94"/>
      <c r="S775" s="94"/>
      <c r="T775" s="94"/>
    </row>
    <row r="776" ht="15.75" customHeight="1">
      <c r="A776" s="240"/>
      <c r="B776" s="222"/>
      <c r="C776" s="223"/>
      <c r="D776" s="231"/>
      <c r="E776" s="3"/>
      <c r="F776" s="3"/>
      <c r="G776" s="3"/>
      <c r="H776" s="3"/>
      <c r="J776" s="226"/>
      <c r="K776" s="3"/>
      <c r="L776" s="3"/>
      <c r="O776" s="227"/>
      <c r="Q776" s="94"/>
      <c r="R776" s="94"/>
      <c r="S776" s="94"/>
      <c r="T776" s="94"/>
    </row>
    <row r="777" ht="15.75" customHeight="1">
      <c r="A777" s="240"/>
      <c r="B777" s="222"/>
      <c r="C777" s="223"/>
      <c r="D777" s="231"/>
      <c r="E777" s="3"/>
      <c r="F777" s="3"/>
      <c r="G777" s="3"/>
      <c r="H777" s="3"/>
      <c r="J777" s="226"/>
      <c r="K777" s="3"/>
      <c r="L777" s="3"/>
      <c r="O777" s="227"/>
      <c r="Q777" s="94"/>
      <c r="R777" s="94"/>
      <c r="S777" s="94"/>
      <c r="T777" s="94"/>
    </row>
    <row r="778" ht="15.75" customHeight="1">
      <c r="A778" s="240"/>
      <c r="B778" s="222"/>
      <c r="C778" s="223"/>
      <c r="D778" s="231"/>
      <c r="E778" s="3"/>
      <c r="F778" s="3"/>
      <c r="G778" s="3"/>
      <c r="H778" s="3"/>
      <c r="J778" s="226"/>
      <c r="K778" s="3"/>
      <c r="L778" s="3"/>
      <c r="O778" s="227"/>
      <c r="Q778" s="94"/>
      <c r="R778" s="94"/>
      <c r="S778" s="94"/>
      <c r="T778" s="94"/>
    </row>
    <row r="779" ht="15.75" customHeight="1">
      <c r="A779" s="240"/>
      <c r="B779" s="222"/>
      <c r="C779" s="223"/>
      <c r="D779" s="231"/>
      <c r="E779" s="3"/>
      <c r="F779" s="3"/>
      <c r="G779" s="3"/>
      <c r="H779" s="3"/>
      <c r="J779" s="226"/>
      <c r="K779" s="3"/>
      <c r="L779" s="3"/>
      <c r="O779" s="227"/>
      <c r="Q779" s="94"/>
      <c r="R779" s="94"/>
      <c r="S779" s="94"/>
      <c r="T779" s="94"/>
    </row>
    <row r="780" ht="15.75" customHeight="1">
      <c r="A780" s="240"/>
      <c r="B780" s="222"/>
      <c r="C780" s="223"/>
      <c r="D780" s="231"/>
      <c r="E780" s="3"/>
      <c r="F780" s="3"/>
      <c r="G780" s="3"/>
      <c r="H780" s="3"/>
      <c r="J780" s="226"/>
      <c r="K780" s="3"/>
      <c r="L780" s="3"/>
      <c r="O780" s="227"/>
      <c r="Q780" s="94"/>
      <c r="R780" s="94"/>
      <c r="S780" s="94"/>
      <c r="T780" s="94"/>
    </row>
    <row r="781" ht="15.75" customHeight="1">
      <c r="A781" s="240"/>
      <c r="B781" s="222"/>
      <c r="C781" s="223"/>
      <c r="D781" s="231"/>
      <c r="E781" s="3"/>
      <c r="F781" s="3"/>
      <c r="G781" s="3"/>
      <c r="H781" s="3"/>
      <c r="J781" s="226"/>
      <c r="K781" s="3"/>
      <c r="L781" s="3"/>
      <c r="O781" s="227"/>
      <c r="Q781" s="94"/>
      <c r="R781" s="94"/>
      <c r="S781" s="94"/>
      <c r="T781" s="94"/>
    </row>
    <row r="782" ht="15.75" customHeight="1">
      <c r="A782" s="240"/>
      <c r="B782" s="222"/>
      <c r="C782" s="223"/>
      <c r="D782" s="231"/>
      <c r="E782" s="3"/>
      <c r="F782" s="3"/>
      <c r="G782" s="3"/>
      <c r="H782" s="3"/>
      <c r="J782" s="226"/>
      <c r="K782" s="3"/>
      <c r="L782" s="3"/>
      <c r="O782" s="227"/>
      <c r="Q782" s="94"/>
      <c r="R782" s="94"/>
      <c r="S782" s="94"/>
      <c r="T782" s="94"/>
    </row>
    <row r="783" ht="15.75" customHeight="1">
      <c r="A783" s="240"/>
      <c r="B783" s="222"/>
      <c r="C783" s="223"/>
      <c r="D783" s="231"/>
      <c r="E783" s="3"/>
      <c r="F783" s="3"/>
      <c r="G783" s="3"/>
      <c r="H783" s="3"/>
      <c r="J783" s="226"/>
      <c r="K783" s="3"/>
      <c r="L783" s="3"/>
      <c r="O783" s="227"/>
      <c r="Q783" s="94"/>
      <c r="R783" s="94"/>
      <c r="S783" s="94"/>
      <c r="T783" s="94"/>
    </row>
    <row r="784" ht="15.75" customHeight="1">
      <c r="A784" s="240"/>
      <c r="B784" s="222"/>
      <c r="C784" s="223"/>
      <c r="D784" s="231"/>
      <c r="E784" s="3"/>
      <c r="F784" s="3"/>
      <c r="G784" s="3"/>
      <c r="H784" s="3"/>
      <c r="J784" s="226"/>
      <c r="K784" s="3"/>
      <c r="L784" s="3"/>
      <c r="O784" s="227"/>
      <c r="Q784" s="94"/>
      <c r="R784" s="94"/>
      <c r="S784" s="94"/>
      <c r="T784" s="94"/>
    </row>
    <row r="785" ht="15.75" customHeight="1">
      <c r="A785" s="240"/>
      <c r="B785" s="222"/>
      <c r="C785" s="223"/>
      <c r="D785" s="231"/>
      <c r="E785" s="3"/>
      <c r="F785" s="3"/>
      <c r="G785" s="3"/>
      <c r="H785" s="3"/>
      <c r="J785" s="226"/>
      <c r="K785" s="3"/>
      <c r="L785" s="3"/>
      <c r="O785" s="227"/>
      <c r="Q785" s="94"/>
      <c r="R785" s="94"/>
      <c r="S785" s="94"/>
      <c r="T785" s="94"/>
    </row>
    <row r="786" ht="15.75" customHeight="1">
      <c r="A786" s="240"/>
      <c r="B786" s="222"/>
      <c r="C786" s="223"/>
      <c r="D786" s="231"/>
      <c r="E786" s="3"/>
      <c r="F786" s="3"/>
      <c r="G786" s="3"/>
      <c r="H786" s="3"/>
      <c r="J786" s="226"/>
      <c r="K786" s="3"/>
      <c r="L786" s="3"/>
      <c r="O786" s="227"/>
      <c r="Q786" s="94"/>
      <c r="R786" s="94"/>
      <c r="S786" s="94"/>
      <c r="T786" s="94"/>
    </row>
    <row r="787" ht="15.75" customHeight="1">
      <c r="A787" s="240"/>
      <c r="B787" s="222"/>
      <c r="C787" s="223"/>
      <c r="D787" s="231"/>
      <c r="E787" s="3"/>
      <c r="F787" s="3"/>
      <c r="G787" s="3"/>
      <c r="H787" s="3"/>
      <c r="J787" s="226"/>
      <c r="K787" s="3"/>
      <c r="L787" s="3"/>
      <c r="O787" s="227"/>
      <c r="Q787" s="94"/>
      <c r="R787" s="94"/>
      <c r="S787" s="94"/>
      <c r="T787" s="94"/>
    </row>
    <row r="788" ht="15.75" customHeight="1">
      <c r="A788" s="240"/>
      <c r="B788" s="222"/>
      <c r="C788" s="223"/>
      <c r="D788" s="231"/>
      <c r="E788" s="3"/>
      <c r="F788" s="3"/>
      <c r="G788" s="3"/>
      <c r="H788" s="3"/>
      <c r="J788" s="226"/>
      <c r="K788" s="3"/>
      <c r="L788" s="3"/>
      <c r="O788" s="227"/>
      <c r="Q788" s="94"/>
      <c r="R788" s="94"/>
      <c r="S788" s="94"/>
      <c r="T788" s="94"/>
    </row>
    <row r="789" ht="15.75" customHeight="1">
      <c r="A789" s="240"/>
      <c r="B789" s="222"/>
      <c r="C789" s="223"/>
      <c r="D789" s="231"/>
      <c r="E789" s="3"/>
      <c r="F789" s="3"/>
      <c r="G789" s="3"/>
      <c r="H789" s="3"/>
      <c r="J789" s="226"/>
      <c r="K789" s="3"/>
      <c r="L789" s="3"/>
      <c r="O789" s="227"/>
      <c r="Q789" s="94"/>
      <c r="R789" s="94"/>
      <c r="S789" s="94"/>
      <c r="T789" s="94"/>
    </row>
    <row r="790" ht="15.75" customHeight="1">
      <c r="A790" s="240"/>
      <c r="B790" s="222"/>
      <c r="C790" s="223"/>
      <c r="D790" s="231"/>
      <c r="E790" s="3"/>
      <c r="F790" s="3"/>
      <c r="G790" s="3"/>
      <c r="H790" s="3"/>
      <c r="J790" s="226"/>
      <c r="K790" s="3"/>
      <c r="L790" s="3"/>
      <c r="O790" s="227"/>
      <c r="Q790" s="94"/>
      <c r="R790" s="94"/>
      <c r="S790" s="94"/>
      <c r="T790" s="94"/>
    </row>
    <row r="791" ht="15.75" customHeight="1">
      <c r="A791" s="240"/>
      <c r="B791" s="222"/>
      <c r="C791" s="223"/>
      <c r="D791" s="231"/>
      <c r="E791" s="3"/>
      <c r="F791" s="3"/>
      <c r="G791" s="3"/>
      <c r="H791" s="3"/>
      <c r="J791" s="226"/>
      <c r="K791" s="3"/>
      <c r="L791" s="3"/>
      <c r="O791" s="227"/>
      <c r="Q791" s="94"/>
      <c r="R791" s="94"/>
      <c r="S791" s="94"/>
      <c r="T791" s="94"/>
    </row>
    <row r="792" ht="15.75" customHeight="1">
      <c r="A792" s="240"/>
      <c r="B792" s="222"/>
      <c r="C792" s="223"/>
      <c r="D792" s="231"/>
      <c r="E792" s="3"/>
      <c r="F792" s="3"/>
      <c r="G792" s="3"/>
      <c r="H792" s="3"/>
      <c r="J792" s="226"/>
      <c r="K792" s="3"/>
      <c r="L792" s="3"/>
      <c r="O792" s="227"/>
      <c r="Q792" s="94"/>
      <c r="R792" s="94"/>
      <c r="S792" s="94"/>
      <c r="T792" s="94"/>
    </row>
    <row r="793" ht="15.75" customHeight="1">
      <c r="A793" s="240"/>
      <c r="B793" s="222"/>
      <c r="C793" s="223"/>
      <c r="D793" s="231"/>
      <c r="E793" s="3"/>
      <c r="F793" s="3"/>
      <c r="G793" s="3"/>
      <c r="H793" s="3"/>
      <c r="J793" s="226"/>
      <c r="K793" s="3"/>
      <c r="L793" s="3"/>
      <c r="O793" s="227"/>
      <c r="Q793" s="94"/>
      <c r="R793" s="94"/>
      <c r="S793" s="94"/>
      <c r="T793" s="94"/>
    </row>
    <row r="794" ht="15.75" customHeight="1">
      <c r="A794" s="240"/>
      <c r="B794" s="222"/>
      <c r="C794" s="223"/>
      <c r="D794" s="231"/>
      <c r="E794" s="3"/>
      <c r="F794" s="3"/>
      <c r="G794" s="3"/>
      <c r="H794" s="3"/>
      <c r="J794" s="226"/>
      <c r="K794" s="3"/>
      <c r="L794" s="3"/>
      <c r="O794" s="227"/>
      <c r="Q794" s="94"/>
      <c r="R794" s="94"/>
      <c r="S794" s="94"/>
      <c r="T794" s="94"/>
    </row>
    <row r="795" ht="15.75" customHeight="1">
      <c r="A795" s="240"/>
      <c r="B795" s="222"/>
      <c r="C795" s="223"/>
      <c r="D795" s="231"/>
      <c r="E795" s="3"/>
      <c r="F795" s="3"/>
      <c r="G795" s="3"/>
      <c r="H795" s="3"/>
      <c r="J795" s="226"/>
      <c r="K795" s="3"/>
      <c r="L795" s="3"/>
      <c r="O795" s="227"/>
      <c r="Q795" s="94"/>
      <c r="R795" s="94"/>
      <c r="S795" s="94"/>
      <c r="T795" s="94"/>
    </row>
    <row r="796" ht="15.75" customHeight="1">
      <c r="A796" s="240"/>
      <c r="B796" s="222"/>
      <c r="C796" s="223"/>
      <c r="D796" s="231"/>
      <c r="E796" s="3"/>
      <c r="F796" s="3"/>
      <c r="G796" s="3"/>
      <c r="H796" s="3"/>
      <c r="J796" s="226"/>
      <c r="K796" s="3"/>
      <c r="L796" s="3"/>
      <c r="O796" s="227"/>
      <c r="Q796" s="94"/>
      <c r="R796" s="94"/>
      <c r="S796" s="94"/>
      <c r="T796" s="94"/>
    </row>
    <row r="797" ht="15.75" customHeight="1">
      <c r="A797" s="240"/>
      <c r="B797" s="222"/>
      <c r="C797" s="223"/>
      <c r="D797" s="231"/>
      <c r="E797" s="3"/>
      <c r="F797" s="3"/>
      <c r="G797" s="3"/>
      <c r="H797" s="3"/>
      <c r="J797" s="226"/>
      <c r="K797" s="3"/>
      <c r="L797" s="3"/>
      <c r="O797" s="227"/>
      <c r="Q797" s="94"/>
      <c r="R797" s="94"/>
      <c r="S797" s="94"/>
      <c r="T797" s="94"/>
    </row>
    <row r="798" ht="15.75" customHeight="1">
      <c r="A798" s="240"/>
      <c r="B798" s="222"/>
      <c r="C798" s="223"/>
      <c r="D798" s="231"/>
      <c r="E798" s="3"/>
      <c r="F798" s="3"/>
      <c r="G798" s="3"/>
      <c r="H798" s="3"/>
      <c r="J798" s="226"/>
      <c r="K798" s="3"/>
      <c r="L798" s="3"/>
      <c r="O798" s="227"/>
      <c r="Q798" s="94"/>
      <c r="R798" s="94"/>
      <c r="S798" s="94"/>
      <c r="T798" s="94"/>
    </row>
    <row r="799" ht="15.75" customHeight="1">
      <c r="A799" s="240"/>
      <c r="B799" s="222"/>
      <c r="C799" s="223"/>
      <c r="D799" s="231"/>
      <c r="E799" s="3"/>
      <c r="F799" s="3"/>
      <c r="G799" s="3"/>
      <c r="H799" s="3"/>
      <c r="J799" s="226"/>
      <c r="K799" s="3"/>
      <c r="L799" s="3"/>
      <c r="O799" s="227"/>
      <c r="Q799" s="94"/>
      <c r="R799" s="94"/>
      <c r="S799" s="94"/>
      <c r="T799" s="94"/>
    </row>
    <row r="800" ht="15.75" customHeight="1">
      <c r="A800" s="240"/>
      <c r="B800" s="222"/>
      <c r="C800" s="223"/>
      <c r="D800" s="231"/>
      <c r="E800" s="3"/>
      <c r="F800" s="3"/>
      <c r="G800" s="3"/>
      <c r="H800" s="3"/>
      <c r="J800" s="226"/>
      <c r="K800" s="3"/>
      <c r="L800" s="3"/>
      <c r="O800" s="227"/>
      <c r="Q800" s="94"/>
      <c r="R800" s="94"/>
      <c r="S800" s="94"/>
      <c r="T800" s="94"/>
    </row>
    <row r="801" ht="15.75" customHeight="1">
      <c r="A801" s="240"/>
      <c r="B801" s="222"/>
      <c r="C801" s="223"/>
      <c r="D801" s="231"/>
      <c r="E801" s="3"/>
      <c r="F801" s="3"/>
      <c r="G801" s="3"/>
      <c r="H801" s="3"/>
      <c r="J801" s="226"/>
      <c r="K801" s="3"/>
      <c r="L801" s="3"/>
      <c r="O801" s="227"/>
      <c r="Q801" s="94"/>
      <c r="R801" s="94"/>
      <c r="S801" s="94"/>
      <c r="T801" s="94"/>
    </row>
    <row r="802" ht="15.75" customHeight="1">
      <c r="A802" s="240"/>
      <c r="B802" s="222"/>
      <c r="C802" s="223"/>
      <c r="D802" s="231"/>
      <c r="E802" s="3"/>
      <c r="F802" s="3"/>
      <c r="G802" s="3"/>
      <c r="H802" s="3"/>
      <c r="J802" s="226"/>
      <c r="K802" s="3"/>
      <c r="L802" s="3"/>
      <c r="O802" s="227"/>
      <c r="Q802" s="94"/>
      <c r="R802" s="94"/>
      <c r="S802" s="94"/>
      <c r="T802" s="94"/>
    </row>
    <row r="803" ht="15.75" customHeight="1">
      <c r="A803" s="240"/>
      <c r="B803" s="222"/>
      <c r="C803" s="223"/>
      <c r="D803" s="231"/>
      <c r="E803" s="3"/>
      <c r="F803" s="3"/>
      <c r="G803" s="3"/>
      <c r="H803" s="3"/>
      <c r="J803" s="226"/>
      <c r="K803" s="3"/>
      <c r="L803" s="3"/>
      <c r="O803" s="227"/>
      <c r="Q803" s="94"/>
      <c r="R803" s="94"/>
      <c r="S803" s="94"/>
      <c r="T803" s="94"/>
    </row>
    <row r="804" ht="15.75" customHeight="1">
      <c r="A804" s="240"/>
      <c r="B804" s="222"/>
      <c r="C804" s="223"/>
      <c r="D804" s="231"/>
      <c r="E804" s="3"/>
      <c r="F804" s="3"/>
      <c r="G804" s="3"/>
      <c r="H804" s="3"/>
      <c r="J804" s="226"/>
      <c r="K804" s="3"/>
      <c r="L804" s="3"/>
      <c r="O804" s="227"/>
      <c r="Q804" s="94"/>
      <c r="R804" s="94"/>
      <c r="S804" s="94"/>
      <c r="T804" s="94"/>
    </row>
    <row r="805" ht="15.75" customHeight="1">
      <c r="A805" s="240"/>
      <c r="B805" s="222"/>
      <c r="C805" s="223"/>
      <c r="D805" s="231"/>
      <c r="E805" s="3"/>
      <c r="F805" s="3"/>
      <c r="G805" s="3"/>
      <c r="H805" s="3"/>
      <c r="J805" s="226"/>
      <c r="K805" s="3"/>
      <c r="L805" s="3"/>
      <c r="O805" s="227"/>
      <c r="Q805" s="94"/>
      <c r="R805" s="94"/>
      <c r="S805" s="94"/>
      <c r="T805" s="94"/>
    </row>
    <row r="806" ht="15.75" customHeight="1">
      <c r="A806" s="240"/>
      <c r="B806" s="222"/>
      <c r="C806" s="223"/>
      <c r="D806" s="231"/>
      <c r="E806" s="3"/>
      <c r="F806" s="3"/>
      <c r="G806" s="3"/>
      <c r="H806" s="3"/>
      <c r="J806" s="226"/>
      <c r="K806" s="3"/>
      <c r="L806" s="3"/>
      <c r="O806" s="227"/>
      <c r="Q806" s="94"/>
      <c r="R806" s="94"/>
      <c r="S806" s="94"/>
      <c r="T806" s="94"/>
    </row>
    <row r="807" ht="15.75" customHeight="1">
      <c r="A807" s="240"/>
      <c r="B807" s="222"/>
      <c r="C807" s="223"/>
      <c r="D807" s="231"/>
      <c r="E807" s="3"/>
      <c r="F807" s="3"/>
      <c r="G807" s="3"/>
      <c r="H807" s="3"/>
      <c r="J807" s="226"/>
      <c r="K807" s="3"/>
      <c r="L807" s="3"/>
      <c r="O807" s="227"/>
      <c r="Q807" s="94"/>
      <c r="R807" s="94"/>
      <c r="S807" s="94"/>
      <c r="T807" s="94"/>
    </row>
    <row r="808" ht="15.75" customHeight="1">
      <c r="A808" s="240"/>
      <c r="B808" s="222"/>
      <c r="C808" s="223"/>
      <c r="D808" s="231"/>
      <c r="E808" s="3"/>
      <c r="F808" s="3"/>
      <c r="G808" s="3"/>
      <c r="H808" s="3"/>
      <c r="J808" s="226"/>
      <c r="K808" s="3"/>
      <c r="L808" s="3"/>
      <c r="O808" s="227"/>
      <c r="Q808" s="94"/>
      <c r="R808" s="94"/>
      <c r="S808" s="94"/>
      <c r="T808" s="94"/>
    </row>
    <row r="809" ht="15.75" customHeight="1">
      <c r="A809" s="240"/>
      <c r="B809" s="222"/>
      <c r="C809" s="223"/>
      <c r="D809" s="231"/>
      <c r="E809" s="3"/>
      <c r="F809" s="3"/>
      <c r="G809" s="3"/>
      <c r="H809" s="3"/>
      <c r="J809" s="226"/>
      <c r="K809" s="3"/>
      <c r="L809" s="3"/>
      <c r="O809" s="227"/>
      <c r="Q809" s="94"/>
      <c r="R809" s="94"/>
      <c r="S809" s="94"/>
      <c r="T809" s="94"/>
    </row>
    <row r="810" ht="15.75" customHeight="1">
      <c r="A810" s="240"/>
      <c r="B810" s="222"/>
      <c r="C810" s="223"/>
      <c r="D810" s="231"/>
      <c r="E810" s="3"/>
      <c r="F810" s="3"/>
      <c r="G810" s="3"/>
      <c r="H810" s="3"/>
      <c r="J810" s="226"/>
      <c r="K810" s="3"/>
      <c r="L810" s="3"/>
      <c r="O810" s="227"/>
      <c r="Q810" s="94"/>
      <c r="R810" s="94"/>
      <c r="S810" s="94"/>
      <c r="T810" s="94"/>
    </row>
    <row r="811" ht="15.75" customHeight="1">
      <c r="A811" s="240"/>
      <c r="B811" s="222"/>
      <c r="C811" s="223"/>
      <c r="D811" s="231"/>
      <c r="E811" s="3"/>
      <c r="F811" s="3"/>
      <c r="G811" s="3"/>
      <c r="H811" s="3"/>
      <c r="J811" s="226"/>
      <c r="K811" s="3"/>
      <c r="L811" s="3"/>
      <c r="O811" s="227"/>
      <c r="Q811" s="94"/>
      <c r="R811" s="94"/>
      <c r="S811" s="94"/>
      <c r="T811" s="94"/>
    </row>
    <row r="812" ht="15.75" customHeight="1">
      <c r="A812" s="240"/>
      <c r="B812" s="222"/>
      <c r="C812" s="223"/>
      <c r="D812" s="231"/>
      <c r="E812" s="3"/>
      <c r="F812" s="3"/>
      <c r="G812" s="3"/>
      <c r="H812" s="3"/>
      <c r="J812" s="226"/>
      <c r="K812" s="3"/>
      <c r="L812" s="3"/>
      <c r="O812" s="227"/>
      <c r="Q812" s="94"/>
      <c r="R812" s="94"/>
      <c r="S812" s="94"/>
      <c r="T812" s="94"/>
    </row>
    <row r="813" ht="15.75" customHeight="1">
      <c r="A813" s="240"/>
      <c r="B813" s="222"/>
      <c r="C813" s="223"/>
      <c r="D813" s="231"/>
      <c r="E813" s="3"/>
      <c r="F813" s="3"/>
      <c r="G813" s="3"/>
      <c r="H813" s="3"/>
      <c r="J813" s="226"/>
      <c r="K813" s="3"/>
      <c r="L813" s="3"/>
      <c r="O813" s="227"/>
      <c r="Q813" s="94"/>
      <c r="R813" s="94"/>
      <c r="S813" s="94"/>
      <c r="T813" s="94"/>
    </row>
    <row r="814" ht="15.75" customHeight="1">
      <c r="A814" s="240"/>
      <c r="B814" s="222"/>
      <c r="C814" s="223"/>
      <c r="D814" s="231"/>
      <c r="E814" s="3"/>
      <c r="F814" s="3"/>
      <c r="G814" s="3"/>
      <c r="H814" s="3"/>
      <c r="J814" s="226"/>
      <c r="K814" s="3"/>
      <c r="L814" s="3"/>
      <c r="O814" s="227"/>
      <c r="Q814" s="94"/>
      <c r="R814" s="94"/>
      <c r="S814" s="94"/>
      <c r="T814" s="94"/>
    </row>
    <row r="815" ht="15.75" customHeight="1">
      <c r="A815" s="240"/>
      <c r="B815" s="222"/>
      <c r="C815" s="223"/>
      <c r="D815" s="231"/>
      <c r="E815" s="3"/>
      <c r="F815" s="3"/>
      <c r="G815" s="3"/>
      <c r="H815" s="3"/>
      <c r="J815" s="226"/>
      <c r="K815" s="3"/>
      <c r="L815" s="3"/>
      <c r="O815" s="227"/>
      <c r="Q815" s="94"/>
      <c r="R815" s="94"/>
      <c r="S815" s="94"/>
      <c r="T815" s="94"/>
    </row>
    <row r="816" ht="15.75" customHeight="1">
      <c r="A816" s="240"/>
      <c r="B816" s="222"/>
      <c r="C816" s="223"/>
      <c r="D816" s="231"/>
      <c r="E816" s="3"/>
      <c r="F816" s="3"/>
      <c r="G816" s="3"/>
      <c r="H816" s="3"/>
      <c r="J816" s="226"/>
      <c r="K816" s="3"/>
      <c r="L816" s="3"/>
      <c r="O816" s="227"/>
      <c r="Q816" s="94"/>
      <c r="R816" s="94"/>
      <c r="S816" s="94"/>
      <c r="T816" s="94"/>
    </row>
    <row r="817" ht="15.75" customHeight="1">
      <c r="A817" s="240"/>
      <c r="B817" s="222"/>
      <c r="C817" s="223"/>
      <c r="D817" s="231"/>
      <c r="E817" s="3"/>
      <c r="F817" s="3"/>
      <c r="G817" s="3"/>
      <c r="H817" s="3"/>
      <c r="J817" s="226"/>
      <c r="K817" s="3"/>
      <c r="L817" s="3"/>
      <c r="O817" s="227"/>
      <c r="Q817" s="94"/>
      <c r="R817" s="94"/>
      <c r="S817" s="94"/>
      <c r="T817" s="94"/>
    </row>
    <row r="818" ht="15.75" customHeight="1">
      <c r="A818" s="240"/>
      <c r="B818" s="222"/>
      <c r="C818" s="223"/>
      <c r="D818" s="231"/>
      <c r="E818" s="3"/>
      <c r="F818" s="3"/>
      <c r="G818" s="3"/>
      <c r="H818" s="3"/>
      <c r="J818" s="226"/>
      <c r="K818" s="3"/>
      <c r="L818" s="3"/>
      <c r="O818" s="227"/>
      <c r="Q818" s="94"/>
      <c r="R818" s="94"/>
      <c r="S818" s="94"/>
      <c r="T818" s="94"/>
    </row>
    <row r="819" ht="15.75" customHeight="1">
      <c r="A819" s="240"/>
      <c r="B819" s="222"/>
      <c r="C819" s="223"/>
      <c r="D819" s="231"/>
      <c r="E819" s="3"/>
      <c r="F819" s="3"/>
      <c r="G819" s="3"/>
      <c r="H819" s="3"/>
      <c r="J819" s="226"/>
      <c r="K819" s="3"/>
      <c r="L819" s="3"/>
      <c r="O819" s="227"/>
      <c r="Q819" s="94"/>
      <c r="R819" s="94"/>
      <c r="S819" s="94"/>
      <c r="T819" s="94"/>
    </row>
    <row r="820" ht="15.75" customHeight="1">
      <c r="A820" s="240"/>
      <c r="B820" s="222"/>
      <c r="C820" s="223"/>
      <c r="D820" s="231"/>
      <c r="E820" s="3"/>
      <c r="F820" s="3"/>
      <c r="G820" s="3"/>
      <c r="H820" s="3"/>
      <c r="J820" s="226"/>
      <c r="K820" s="3"/>
      <c r="L820" s="3"/>
      <c r="O820" s="227"/>
      <c r="Q820" s="94"/>
      <c r="R820" s="94"/>
      <c r="S820" s="94"/>
      <c r="T820" s="94"/>
    </row>
    <row r="821" ht="15.75" customHeight="1">
      <c r="A821" s="240"/>
      <c r="B821" s="222"/>
      <c r="C821" s="223"/>
      <c r="D821" s="231"/>
      <c r="E821" s="3"/>
      <c r="F821" s="3"/>
      <c r="G821" s="3"/>
      <c r="H821" s="3"/>
      <c r="J821" s="226"/>
      <c r="K821" s="3"/>
      <c r="L821" s="3"/>
      <c r="O821" s="227"/>
      <c r="Q821" s="94"/>
      <c r="R821" s="94"/>
      <c r="S821" s="94"/>
      <c r="T821" s="94"/>
    </row>
    <row r="822" ht="15.75" customHeight="1">
      <c r="A822" s="240"/>
      <c r="B822" s="222"/>
      <c r="C822" s="223"/>
      <c r="D822" s="231"/>
      <c r="E822" s="3"/>
      <c r="F822" s="3"/>
      <c r="G822" s="3"/>
      <c r="H822" s="3"/>
      <c r="J822" s="226"/>
      <c r="K822" s="3"/>
      <c r="L822" s="3"/>
      <c r="O822" s="227"/>
      <c r="Q822" s="94"/>
      <c r="R822" s="94"/>
      <c r="S822" s="94"/>
      <c r="T822" s="94"/>
    </row>
    <row r="823" ht="15.75" customHeight="1">
      <c r="A823" s="240"/>
      <c r="B823" s="222"/>
      <c r="C823" s="223"/>
      <c r="D823" s="231"/>
      <c r="E823" s="3"/>
      <c r="F823" s="3"/>
      <c r="G823" s="3"/>
      <c r="H823" s="3"/>
      <c r="J823" s="226"/>
      <c r="K823" s="3"/>
      <c r="L823" s="3"/>
      <c r="O823" s="227"/>
      <c r="Q823" s="94"/>
      <c r="R823" s="94"/>
      <c r="S823" s="94"/>
      <c r="T823" s="94"/>
    </row>
    <row r="824" ht="15.75" customHeight="1">
      <c r="A824" s="240"/>
      <c r="B824" s="222"/>
      <c r="C824" s="223"/>
      <c r="D824" s="231"/>
      <c r="E824" s="3"/>
      <c r="F824" s="3"/>
      <c r="G824" s="3"/>
      <c r="H824" s="3"/>
      <c r="J824" s="226"/>
      <c r="K824" s="3"/>
      <c r="L824" s="3"/>
      <c r="O824" s="227"/>
      <c r="Q824" s="94"/>
      <c r="R824" s="94"/>
      <c r="S824" s="94"/>
      <c r="T824" s="94"/>
    </row>
    <row r="825" ht="15.75" customHeight="1">
      <c r="A825" s="240"/>
      <c r="B825" s="222"/>
      <c r="C825" s="223"/>
      <c r="D825" s="231"/>
      <c r="E825" s="3"/>
      <c r="F825" s="3"/>
      <c r="G825" s="3"/>
      <c r="H825" s="3"/>
      <c r="J825" s="226"/>
      <c r="K825" s="3"/>
      <c r="L825" s="3"/>
      <c r="O825" s="227"/>
      <c r="Q825" s="94"/>
      <c r="R825" s="94"/>
      <c r="S825" s="94"/>
      <c r="T825" s="94"/>
    </row>
    <row r="826" ht="15.75" customHeight="1">
      <c r="A826" s="240"/>
      <c r="B826" s="222"/>
      <c r="C826" s="223"/>
      <c r="D826" s="231"/>
      <c r="E826" s="3"/>
      <c r="F826" s="3"/>
      <c r="G826" s="3"/>
      <c r="H826" s="3"/>
      <c r="J826" s="226"/>
      <c r="K826" s="3"/>
      <c r="L826" s="3"/>
      <c r="O826" s="227"/>
      <c r="Q826" s="94"/>
      <c r="R826" s="94"/>
      <c r="S826" s="94"/>
      <c r="T826" s="94"/>
    </row>
    <row r="827" ht="15.75" customHeight="1">
      <c r="A827" s="240"/>
      <c r="B827" s="222"/>
      <c r="C827" s="223"/>
      <c r="D827" s="231"/>
      <c r="E827" s="3"/>
      <c r="F827" s="3"/>
      <c r="G827" s="3"/>
      <c r="H827" s="3"/>
      <c r="J827" s="226"/>
      <c r="K827" s="3"/>
      <c r="L827" s="3"/>
      <c r="O827" s="227"/>
      <c r="Q827" s="94"/>
      <c r="R827" s="94"/>
      <c r="S827" s="94"/>
      <c r="T827" s="94"/>
    </row>
    <row r="828" ht="15.75" customHeight="1">
      <c r="A828" s="240"/>
      <c r="B828" s="222"/>
      <c r="C828" s="223"/>
      <c r="D828" s="231"/>
      <c r="E828" s="3"/>
      <c r="F828" s="3"/>
      <c r="G828" s="3"/>
      <c r="H828" s="3"/>
      <c r="J828" s="226"/>
      <c r="K828" s="3"/>
      <c r="L828" s="3"/>
      <c r="O828" s="227"/>
      <c r="Q828" s="94"/>
      <c r="R828" s="94"/>
      <c r="S828" s="94"/>
      <c r="T828" s="94"/>
    </row>
    <row r="829" ht="15.75" customHeight="1">
      <c r="A829" s="240"/>
      <c r="B829" s="222"/>
      <c r="C829" s="223"/>
      <c r="D829" s="231"/>
      <c r="E829" s="3"/>
      <c r="F829" s="3"/>
      <c r="G829" s="3"/>
      <c r="H829" s="3"/>
      <c r="J829" s="226"/>
      <c r="K829" s="3"/>
      <c r="L829" s="3"/>
      <c r="O829" s="227"/>
      <c r="Q829" s="94"/>
      <c r="R829" s="94"/>
      <c r="S829" s="94"/>
      <c r="T829" s="94"/>
    </row>
    <row r="830" ht="15.75" customHeight="1">
      <c r="A830" s="240"/>
      <c r="B830" s="222"/>
      <c r="C830" s="223"/>
      <c r="D830" s="231"/>
      <c r="E830" s="3"/>
      <c r="F830" s="3"/>
      <c r="G830" s="3"/>
      <c r="H830" s="3"/>
      <c r="J830" s="226"/>
      <c r="K830" s="3"/>
      <c r="L830" s="3"/>
      <c r="O830" s="227"/>
      <c r="Q830" s="94"/>
      <c r="R830" s="94"/>
      <c r="S830" s="94"/>
      <c r="T830" s="94"/>
    </row>
    <row r="831" ht="15.75" customHeight="1">
      <c r="A831" s="240"/>
      <c r="B831" s="222"/>
      <c r="C831" s="223"/>
      <c r="D831" s="231"/>
      <c r="E831" s="3"/>
      <c r="F831" s="3"/>
      <c r="G831" s="3"/>
      <c r="H831" s="3"/>
      <c r="J831" s="226"/>
      <c r="K831" s="3"/>
      <c r="L831" s="3"/>
      <c r="O831" s="227"/>
      <c r="Q831" s="94"/>
      <c r="R831" s="94"/>
      <c r="S831" s="94"/>
      <c r="T831" s="94"/>
    </row>
    <row r="832" ht="15.75" customHeight="1">
      <c r="A832" s="240"/>
      <c r="B832" s="222"/>
      <c r="C832" s="223"/>
      <c r="D832" s="231"/>
      <c r="E832" s="3"/>
      <c r="F832" s="3"/>
      <c r="G832" s="3"/>
      <c r="H832" s="3"/>
      <c r="J832" s="226"/>
      <c r="K832" s="3"/>
      <c r="L832" s="3"/>
      <c r="O832" s="227"/>
      <c r="Q832" s="94"/>
      <c r="R832" s="94"/>
      <c r="S832" s="94"/>
      <c r="T832" s="94"/>
    </row>
    <row r="833" ht="15.75" customHeight="1">
      <c r="A833" s="240"/>
      <c r="B833" s="222"/>
      <c r="C833" s="223"/>
      <c r="D833" s="231"/>
      <c r="E833" s="3"/>
      <c r="F833" s="3"/>
      <c r="G833" s="3"/>
      <c r="H833" s="3"/>
      <c r="J833" s="226"/>
      <c r="K833" s="3"/>
      <c r="L833" s="3"/>
      <c r="O833" s="227"/>
      <c r="Q833" s="94"/>
      <c r="R833" s="94"/>
      <c r="S833" s="94"/>
      <c r="T833" s="94"/>
    </row>
    <row r="834" ht="15.75" customHeight="1">
      <c r="A834" s="240"/>
      <c r="B834" s="222"/>
      <c r="C834" s="223"/>
      <c r="D834" s="231"/>
      <c r="E834" s="3"/>
      <c r="F834" s="3"/>
      <c r="G834" s="3"/>
      <c r="H834" s="3"/>
      <c r="J834" s="226"/>
      <c r="K834" s="3"/>
      <c r="L834" s="3"/>
      <c r="O834" s="227"/>
      <c r="Q834" s="94"/>
      <c r="R834" s="94"/>
      <c r="S834" s="94"/>
      <c r="T834" s="94"/>
    </row>
    <row r="835" ht="15.75" customHeight="1">
      <c r="A835" s="240"/>
      <c r="B835" s="222"/>
      <c r="C835" s="223"/>
      <c r="D835" s="231"/>
      <c r="E835" s="3"/>
      <c r="F835" s="3"/>
      <c r="G835" s="3"/>
      <c r="H835" s="3"/>
      <c r="J835" s="226"/>
      <c r="K835" s="3"/>
      <c r="L835" s="3"/>
      <c r="O835" s="227"/>
      <c r="Q835" s="94"/>
      <c r="R835" s="94"/>
      <c r="S835" s="94"/>
      <c r="T835" s="94"/>
    </row>
    <row r="836" ht="15.75" customHeight="1">
      <c r="A836" s="240"/>
      <c r="B836" s="222"/>
      <c r="C836" s="223"/>
      <c r="D836" s="231"/>
      <c r="E836" s="3"/>
      <c r="F836" s="3"/>
      <c r="G836" s="3"/>
      <c r="H836" s="3"/>
      <c r="J836" s="226"/>
      <c r="K836" s="3"/>
      <c r="L836" s="3"/>
      <c r="O836" s="227"/>
      <c r="Q836" s="94"/>
      <c r="R836" s="94"/>
      <c r="S836" s="94"/>
      <c r="T836" s="94"/>
    </row>
    <row r="837" ht="15.75" customHeight="1">
      <c r="A837" s="240"/>
      <c r="B837" s="222"/>
      <c r="C837" s="223"/>
      <c r="D837" s="231"/>
      <c r="E837" s="3"/>
      <c r="F837" s="3"/>
      <c r="G837" s="3"/>
      <c r="H837" s="3"/>
      <c r="J837" s="226"/>
      <c r="K837" s="3"/>
      <c r="L837" s="3"/>
      <c r="O837" s="227"/>
      <c r="Q837" s="94"/>
      <c r="R837" s="94"/>
      <c r="S837" s="94"/>
      <c r="T837" s="94"/>
    </row>
    <row r="838" ht="15.75" customHeight="1">
      <c r="A838" s="240"/>
      <c r="B838" s="222"/>
      <c r="C838" s="223"/>
      <c r="D838" s="231"/>
      <c r="E838" s="3"/>
      <c r="F838" s="3"/>
      <c r="G838" s="3"/>
      <c r="H838" s="3"/>
      <c r="J838" s="226"/>
      <c r="K838" s="3"/>
      <c r="L838" s="3"/>
      <c r="O838" s="227"/>
      <c r="Q838" s="94"/>
      <c r="R838" s="94"/>
      <c r="S838" s="94"/>
      <c r="T838" s="94"/>
    </row>
    <row r="839" ht="15.75" customHeight="1">
      <c r="A839" s="240"/>
      <c r="B839" s="222"/>
      <c r="C839" s="223"/>
      <c r="D839" s="231"/>
      <c r="E839" s="3"/>
      <c r="F839" s="3"/>
      <c r="G839" s="3"/>
      <c r="H839" s="3"/>
      <c r="J839" s="226"/>
      <c r="K839" s="3"/>
      <c r="L839" s="3"/>
      <c r="O839" s="227"/>
      <c r="Q839" s="94"/>
      <c r="R839" s="94"/>
      <c r="S839" s="94"/>
      <c r="T839" s="94"/>
    </row>
    <row r="840" ht="15.75" customHeight="1">
      <c r="A840" s="240"/>
      <c r="B840" s="222"/>
      <c r="C840" s="223"/>
      <c r="D840" s="231"/>
      <c r="E840" s="3"/>
      <c r="F840" s="3"/>
      <c r="G840" s="3"/>
      <c r="H840" s="3"/>
      <c r="J840" s="226"/>
      <c r="K840" s="3"/>
      <c r="L840" s="3"/>
      <c r="O840" s="227"/>
      <c r="Q840" s="94"/>
      <c r="R840" s="94"/>
      <c r="S840" s="94"/>
      <c r="T840" s="94"/>
    </row>
    <row r="841" ht="15.75" customHeight="1">
      <c r="A841" s="240"/>
      <c r="B841" s="222"/>
      <c r="C841" s="223"/>
      <c r="D841" s="231"/>
      <c r="E841" s="3"/>
      <c r="F841" s="3"/>
      <c r="G841" s="3"/>
      <c r="H841" s="3"/>
      <c r="J841" s="226"/>
      <c r="K841" s="3"/>
      <c r="L841" s="3"/>
      <c r="O841" s="227"/>
      <c r="Q841" s="94"/>
      <c r="R841" s="94"/>
      <c r="S841" s="94"/>
      <c r="T841" s="94"/>
    </row>
    <row r="842" ht="15.75" customHeight="1">
      <c r="A842" s="240"/>
      <c r="B842" s="222"/>
      <c r="C842" s="223"/>
      <c r="D842" s="231"/>
      <c r="E842" s="3"/>
      <c r="F842" s="3"/>
      <c r="G842" s="3"/>
      <c r="H842" s="3"/>
      <c r="J842" s="226"/>
      <c r="K842" s="3"/>
      <c r="L842" s="3"/>
      <c r="O842" s="227"/>
      <c r="Q842" s="94"/>
      <c r="R842" s="94"/>
      <c r="S842" s="94"/>
      <c r="T842" s="94"/>
    </row>
    <row r="843" ht="15.75" customHeight="1">
      <c r="A843" s="240"/>
      <c r="B843" s="222"/>
      <c r="C843" s="223"/>
      <c r="D843" s="231"/>
      <c r="E843" s="3"/>
      <c r="F843" s="3"/>
      <c r="G843" s="3"/>
      <c r="H843" s="3"/>
      <c r="J843" s="226"/>
      <c r="K843" s="3"/>
      <c r="L843" s="3"/>
      <c r="O843" s="227"/>
      <c r="Q843" s="94"/>
      <c r="R843" s="94"/>
      <c r="S843" s="94"/>
      <c r="T843" s="94"/>
    </row>
    <row r="844" ht="15.75" customHeight="1">
      <c r="A844" s="240"/>
      <c r="B844" s="222"/>
      <c r="C844" s="223"/>
      <c r="D844" s="231"/>
      <c r="E844" s="3"/>
      <c r="F844" s="3"/>
      <c r="G844" s="3"/>
      <c r="H844" s="3"/>
      <c r="J844" s="226"/>
      <c r="K844" s="3"/>
      <c r="L844" s="3"/>
      <c r="O844" s="227"/>
      <c r="Q844" s="94"/>
      <c r="R844" s="94"/>
      <c r="S844" s="94"/>
      <c r="T844" s="94"/>
    </row>
    <row r="845" ht="15.75" customHeight="1">
      <c r="A845" s="240"/>
      <c r="B845" s="222"/>
      <c r="C845" s="223"/>
      <c r="D845" s="231"/>
      <c r="E845" s="3"/>
      <c r="F845" s="3"/>
      <c r="G845" s="3"/>
      <c r="H845" s="3"/>
      <c r="J845" s="226"/>
      <c r="K845" s="3"/>
      <c r="L845" s="3"/>
      <c r="O845" s="227"/>
      <c r="Q845" s="94"/>
      <c r="R845" s="94"/>
      <c r="S845" s="94"/>
      <c r="T845" s="94"/>
    </row>
    <row r="846" ht="15.75" customHeight="1">
      <c r="A846" s="240"/>
      <c r="B846" s="222"/>
      <c r="C846" s="223"/>
      <c r="D846" s="231"/>
      <c r="E846" s="3"/>
      <c r="F846" s="3"/>
      <c r="G846" s="3"/>
      <c r="H846" s="3"/>
      <c r="J846" s="226"/>
      <c r="K846" s="3"/>
      <c r="L846" s="3"/>
      <c r="O846" s="227"/>
      <c r="Q846" s="94"/>
      <c r="R846" s="94"/>
      <c r="S846" s="94"/>
      <c r="T846" s="94"/>
    </row>
    <row r="847" ht="15.75" customHeight="1">
      <c r="A847" s="240"/>
      <c r="B847" s="222"/>
      <c r="C847" s="223"/>
      <c r="D847" s="231"/>
      <c r="E847" s="3"/>
      <c r="F847" s="3"/>
      <c r="G847" s="3"/>
      <c r="H847" s="3"/>
      <c r="J847" s="226"/>
      <c r="K847" s="3"/>
      <c r="L847" s="3"/>
      <c r="O847" s="227"/>
      <c r="Q847" s="94"/>
      <c r="R847" s="94"/>
      <c r="S847" s="94"/>
      <c r="T847" s="94"/>
    </row>
    <row r="848" ht="15.75" customHeight="1">
      <c r="A848" s="240"/>
      <c r="B848" s="222"/>
      <c r="C848" s="223"/>
      <c r="D848" s="231"/>
      <c r="E848" s="3"/>
      <c r="F848" s="3"/>
      <c r="G848" s="3"/>
      <c r="H848" s="3"/>
      <c r="J848" s="226"/>
      <c r="K848" s="3"/>
      <c r="L848" s="3"/>
      <c r="O848" s="227"/>
      <c r="Q848" s="94"/>
      <c r="R848" s="94"/>
      <c r="S848" s="94"/>
      <c r="T848" s="94"/>
    </row>
    <row r="849" ht="15.75" customHeight="1">
      <c r="A849" s="240"/>
      <c r="B849" s="222"/>
      <c r="C849" s="223"/>
      <c r="D849" s="231"/>
      <c r="E849" s="3"/>
      <c r="F849" s="3"/>
      <c r="G849" s="3"/>
      <c r="H849" s="3"/>
      <c r="J849" s="226"/>
      <c r="K849" s="3"/>
      <c r="L849" s="3"/>
      <c r="O849" s="227"/>
      <c r="Q849" s="94"/>
      <c r="R849" s="94"/>
      <c r="S849" s="94"/>
      <c r="T849" s="94"/>
    </row>
    <row r="850" ht="15.75" customHeight="1">
      <c r="A850" s="240"/>
      <c r="B850" s="222"/>
      <c r="C850" s="223"/>
      <c r="D850" s="231"/>
      <c r="E850" s="3"/>
      <c r="F850" s="3"/>
      <c r="G850" s="3"/>
      <c r="H850" s="3"/>
      <c r="J850" s="226"/>
      <c r="K850" s="3"/>
      <c r="L850" s="3"/>
      <c r="O850" s="227"/>
      <c r="Q850" s="94"/>
      <c r="R850" s="94"/>
      <c r="S850" s="94"/>
      <c r="T850" s="94"/>
    </row>
    <row r="851" ht="15.75" customHeight="1">
      <c r="A851" s="240"/>
      <c r="B851" s="222"/>
      <c r="C851" s="223"/>
      <c r="D851" s="231"/>
      <c r="E851" s="3"/>
      <c r="F851" s="3"/>
      <c r="G851" s="3"/>
      <c r="H851" s="3"/>
      <c r="J851" s="226"/>
      <c r="K851" s="3"/>
      <c r="L851" s="3"/>
      <c r="O851" s="227"/>
      <c r="Q851" s="94"/>
      <c r="R851" s="94"/>
      <c r="S851" s="94"/>
      <c r="T851" s="94"/>
    </row>
    <row r="852" ht="15.75" customHeight="1">
      <c r="A852" s="240"/>
      <c r="B852" s="222"/>
      <c r="C852" s="223"/>
      <c r="D852" s="231"/>
      <c r="E852" s="3"/>
      <c r="F852" s="3"/>
      <c r="G852" s="3"/>
      <c r="H852" s="3"/>
      <c r="J852" s="226"/>
      <c r="K852" s="3"/>
      <c r="L852" s="3"/>
      <c r="O852" s="227"/>
      <c r="Q852" s="94"/>
      <c r="R852" s="94"/>
      <c r="S852" s="94"/>
      <c r="T852" s="94"/>
    </row>
    <row r="853" ht="15.75" customHeight="1">
      <c r="A853" s="240"/>
      <c r="B853" s="222"/>
      <c r="C853" s="223"/>
      <c r="D853" s="231"/>
      <c r="E853" s="3"/>
      <c r="F853" s="3"/>
      <c r="G853" s="3"/>
      <c r="H853" s="3"/>
      <c r="J853" s="226"/>
      <c r="K853" s="3"/>
      <c r="L853" s="3"/>
      <c r="O853" s="227"/>
      <c r="Q853" s="94"/>
      <c r="R853" s="94"/>
      <c r="S853" s="94"/>
      <c r="T853" s="94"/>
    </row>
    <row r="854" ht="15.75" customHeight="1">
      <c r="A854" s="240"/>
      <c r="B854" s="222"/>
      <c r="C854" s="223"/>
      <c r="D854" s="231"/>
      <c r="E854" s="3"/>
      <c r="F854" s="3"/>
      <c r="G854" s="3"/>
      <c r="H854" s="3"/>
      <c r="J854" s="226"/>
      <c r="K854" s="3"/>
      <c r="L854" s="3"/>
      <c r="O854" s="227"/>
      <c r="Q854" s="94"/>
      <c r="R854" s="94"/>
      <c r="S854" s="94"/>
      <c r="T854" s="94"/>
    </row>
    <row r="855" ht="15.75" customHeight="1">
      <c r="A855" s="240"/>
      <c r="B855" s="222"/>
      <c r="C855" s="223"/>
      <c r="D855" s="231"/>
      <c r="E855" s="3"/>
      <c r="F855" s="3"/>
      <c r="G855" s="3"/>
      <c r="H855" s="3"/>
      <c r="J855" s="226"/>
      <c r="K855" s="3"/>
      <c r="L855" s="3"/>
      <c r="O855" s="227"/>
      <c r="Q855" s="94"/>
      <c r="R855" s="94"/>
      <c r="S855" s="94"/>
      <c r="T855" s="94"/>
    </row>
    <row r="856" ht="15.75" customHeight="1">
      <c r="A856" s="240"/>
      <c r="B856" s="222"/>
      <c r="C856" s="223"/>
      <c r="D856" s="231"/>
      <c r="E856" s="3"/>
      <c r="F856" s="3"/>
      <c r="G856" s="3"/>
      <c r="H856" s="3"/>
      <c r="J856" s="226"/>
      <c r="K856" s="3"/>
      <c r="L856" s="3"/>
      <c r="O856" s="227"/>
      <c r="Q856" s="94"/>
      <c r="R856" s="94"/>
      <c r="S856" s="94"/>
      <c r="T856" s="94"/>
    </row>
    <row r="857" ht="15.75" customHeight="1">
      <c r="A857" s="240"/>
      <c r="B857" s="222"/>
      <c r="C857" s="223"/>
      <c r="D857" s="231"/>
      <c r="E857" s="3"/>
      <c r="F857" s="3"/>
      <c r="G857" s="3"/>
      <c r="H857" s="3"/>
      <c r="J857" s="226"/>
      <c r="K857" s="3"/>
      <c r="L857" s="3"/>
      <c r="O857" s="227"/>
      <c r="Q857" s="94"/>
      <c r="R857" s="94"/>
      <c r="S857" s="94"/>
      <c r="T857" s="94"/>
    </row>
    <row r="858" ht="15.75" customHeight="1">
      <c r="A858" s="240"/>
      <c r="B858" s="222"/>
      <c r="C858" s="223"/>
      <c r="D858" s="231"/>
      <c r="E858" s="3"/>
      <c r="F858" s="3"/>
      <c r="G858" s="3"/>
      <c r="H858" s="3"/>
      <c r="J858" s="226"/>
      <c r="K858" s="3"/>
      <c r="L858" s="3"/>
      <c r="O858" s="227"/>
      <c r="Q858" s="94"/>
      <c r="R858" s="94"/>
      <c r="S858" s="94"/>
      <c r="T858" s="94"/>
    </row>
    <row r="859" ht="15.75" customHeight="1">
      <c r="A859" s="240"/>
      <c r="B859" s="222"/>
      <c r="C859" s="223"/>
      <c r="D859" s="231"/>
      <c r="E859" s="3"/>
      <c r="F859" s="3"/>
      <c r="G859" s="3"/>
      <c r="H859" s="3"/>
      <c r="J859" s="226"/>
      <c r="K859" s="3"/>
      <c r="L859" s="3"/>
      <c r="O859" s="227"/>
      <c r="Q859" s="94"/>
      <c r="R859" s="94"/>
      <c r="S859" s="94"/>
      <c r="T859" s="94"/>
    </row>
    <row r="860" ht="15.75" customHeight="1">
      <c r="A860" s="240"/>
      <c r="B860" s="222"/>
      <c r="C860" s="223"/>
      <c r="D860" s="231"/>
      <c r="E860" s="3"/>
      <c r="F860" s="3"/>
      <c r="G860" s="3"/>
      <c r="H860" s="3"/>
      <c r="J860" s="226"/>
      <c r="K860" s="3"/>
      <c r="L860" s="3"/>
      <c r="O860" s="227"/>
      <c r="Q860" s="94"/>
      <c r="R860" s="94"/>
      <c r="S860" s="94"/>
      <c r="T860" s="94"/>
    </row>
    <row r="861" ht="15.75" customHeight="1">
      <c r="A861" s="240"/>
      <c r="B861" s="222"/>
      <c r="C861" s="223"/>
      <c r="D861" s="231"/>
      <c r="E861" s="3"/>
      <c r="F861" s="3"/>
      <c r="G861" s="3"/>
      <c r="H861" s="3"/>
      <c r="J861" s="226"/>
      <c r="K861" s="3"/>
      <c r="L861" s="3"/>
      <c r="O861" s="227"/>
      <c r="Q861" s="94"/>
      <c r="R861" s="94"/>
      <c r="S861" s="94"/>
      <c r="T861" s="94"/>
    </row>
    <row r="862" ht="15.75" customHeight="1">
      <c r="A862" s="240"/>
      <c r="B862" s="222"/>
      <c r="C862" s="223"/>
      <c r="D862" s="231"/>
      <c r="E862" s="3"/>
      <c r="F862" s="3"/>
      <c r="G862" s="3"/>
      <c r="H862" s="3"/>
      <c r="J862" s="226"/>
      <c r="K862" s="3"/>
      <c r="L862" s="3"/>
      <c r="O862" s="227"/>
      <c r="Q862" s="94"/>
      <c r="R862" s="94"/>
      <c r="S862" s="94"/>
      <c r="T862" s="94"/>
    </row>
    <row r="863" ht="15.75" customHeight="1">
      <c r="A863" s="240"/>
      <c r="B863" s="222"/>
      <c r="C863" s="223"/>
      <c r="D863" s="231"/>
      <c r="E863" s="3"/>
      <c r="F863" s="3"/>
      <c r="G863" s="3"/>
      <c r="H863" s="3"/>
      <c r="J863" s="226"/>
      <c r="K863" s="3"/>
      <c r="L863" s="3"/>
      <c r="O863" s="227"/>
      <c r="Q863" s="94"/>
      <c r="R863" s="94"/>
      <c r="S863" s="94"/>
      <c r="T863" s="94"/>
    </row>
    <row r="864" ht="15.75" customHeight="1">
      <c r="A864" s="240"/>
      <c r="B864" s="222"/>
      <c r="C864" s="223"/>
      <c r="D864" s="231"/>
      <c r="E864" s="3"/>
      <c r="F864" s="3"/>
      <c r="G864" s="3"/>
      <c r="H864" s="3"/>
      <c r="J864" s="226"/>
      <c r="K864" s="3"/>
      <c r="L864" s="3"/>
      <c r="O864" s="227"/>
      <c r="Q864" s="94"/>
      <c r="R864" s="94"/>
      <c r="S864" s="94"/>
      <c r="T864" s="94"/>
    </row>
    <row r="865" ht="15.75" customHeight="1">
      <c r="A865" s="240"/>
      <c r="B865" s="222"/>
      <c r="C865" s="223"/>
      <c r="D865" s="231"/>
      <c r="E865" s="3"/>
      <c r="F865" s="3"/>
      <c r="G865" s="3"/>
      <c r="H865" s="3"/>
      <c r="J865" s="226"/>
      <c r="K865" s="3"/>
      <c r="L865" s="3"/>
      <c r="O865" s="227"/>
      <c r="Q865" s="94"/>
      <c r="R865" s="94"/>
      <c r="S865" s="94"/>
      <c r="T865" s="94"/>
    </row>
    <row r="866" ht="15.75" customHeight="1">
      <c r="A866" s="240"/>
      <c r="B866" s="222"/>
      <c r="C866" s="223"/>
      <c r="D866" s="231"/>
      <c r="E866" s="3"/>
      <c r="F866" s="3"/>
      <c r="G866" s="3"/>
      <c r="H866" s="3"/>
      <c r="J866" s="226"/>
      <c r="K866" s="3"/>
      <c r="L866" s="3"/>
      <c r="O866" s="227"/>
      <c r="Q866" s="94"/>
      <c r="R866" s="94"/>
      <c r="S866" s="94"/>
      <c r="T866" s="94"/>
    </row>
    <row r="867" ht="15.75" customHeight="1">
      <c r="A867" s="240"/>
      <c r="B867" s="222"/>
      <c r="C867" s="223"/>
      <c r="D867" s="231"/>
      <c r="E867" s="3"/>
      <c r="F867" s="3"/>
      <c r="G867" s="3"/>
      <c r="H867" s="3"/>
      <c r="J867" s="226"/>
      <c r="K867" s="3"/>
      <c r="L867" s="3"/>
      <c r="O867" s="227"/>
      <c r="Q867" s="94"/>
      <c r="R867" s="94"/>
      <c r="S867" s="94"/>
      <c r="T867" s="94"/>
    </row>
    <row r="868" ht="15.75" customHeight="1">
      <c r="A868" s="240"/>
      <c r="B868" s="222"/>
      <c r="C868" s="223"/>
      <c r="D868" s="231"/>
      <c r="E868" s="3"/>
      <c r="F868" s="3"/>
      <c r="G868" s="3"/>
      <c r="H868" s="3"/>
      <c r="J868" s="226"/>
      <c r="K868" s="3"/>
      <c r="L868" s="3"/>
      <c r="O868" s="227"/>
      <c r="Q868" s="94"/>
      <c r="R868" s="94"/>
      <c r="S868" s="94"/>
      <c r="T868" s="94"/>
    </row>
    <row r="869" ht="15.75" customHeight="1">
      <c r="A869" s="240"/>
      <c r="B869" s="222"/>
      <c r="C869" s="223"/>
      <c r="D869" s="231"/>
      <c r="E869" s="3"/>
      <c r="F869" s="3"/>
      <c r="G869" s="3"/>
      <c r="H869" s="3"/>
      <c r="J869" s="226"/>
      <c r="K869" s="3"/>
      <c r="L869" s="3"/>
      <c r="O869" s="227"/>
      <c r="Q869" s="94"/>
      <c r="R869" s="94"/>
      <c r="S869" s="94"/>
      <c r="T869" s="94"/>
    </row>
    <row r="870" ht="15.75" customHeight="1">
      <c r="A870" s="240"/>
      <c r="B870" s="222"/>
      <c r="C870" s="223"/>
      <c r="D870" s="231"/>
      <c r="E870" s="3"/>
      <c r="F870" s="3"/>
      <c r="G870" s="3"/>
      <c r="H870" s="3"/>
      <c r="J870" s="226"/>
      <c r="K870" s="3"/>
      <c r="L870" s="3"/>
      <c r="O870" s="227"/>
      <c r="Q870" s="94"/>
      <c r="R870" s="94"/>
      <c r="S870" s="94"/>
      <c r="T870" s="94"/>
    </row>
    <row r="871" ht="15.75" customHeight="1">
      <c r="A871" s="240"/>
      <c r="B871" s="222"/>
      <c r="C871" s="223"/>
      <c r="D871" s="231"/>
      <c r="E871" s="3"/>
      <c r="F871" s="3"/>
      <c r="G871" s="3"/>
      <c r="H871" s="3"/>
      <c r="J871" s="226"/>
      <c r="K871" s="3"/>
      <c r="L871" s="3"/>
      <c r="O871" s="227"/>
      <c r="Q871" s="94"/>
      <c r="R871" s="94"/>
      <c r="S871" s="94"/>
      <c r="T871" s="94"/>
    </row>
    <row r="872" ht="15.75" customHeight="1">
      <c r="A872" s="240"/>
      <c r="B872" s="222"/>
      <c r="C872" s="223"/>
      <c r="D872" s="231"/>
      <c r="E872" s="3"/>
      <c r="F872" s="3"/>
      <c r="G872" s="3"/>
      <c r="H872" s="3"/>
      <c r="J872" s="226"/>
      <c r="K872" s="3"/>
      <c r="L872" s="3"/>
      <c r="O872" s="227"/>
      <c r="Q872" s="94"/>
      <c r="R872" s="94"/>
      <c r="S872" s="94"/>
      <c r="T872" s="94"/>
    </row>
    <row r="873" ht="15.75" customHeight="1">
      <c r="A873" s="240"/>
      <c r="B873" s="222"/>
      <c r="C873" s="223"/>
      <c r="D873" s="231"/>
      <c r="E873" s="3"/>
      <c r="F873" s="3"/>
      <c r="G873" s="3"/>
      <c r="H873" s="3"/>
      <c r="J873" s="226"/>
      <c r="K873" s="3"/>
      <c r="L873" s="3"/>
      <c r="O873" s="227"/>
      <c r="Q873" s="94"/>
      <c r="R873" s="94"/>
      <c r="S873" s="94"/>
      <c r="T873" s="94"/>
    </row>
    <row r="874" ht="15.75" customHeight="1">
      <c r="A874" s="240"/>
      <c r="B874" s="222"/>
      <c r="C874" s="223"/>
      <c r="D874" s="231"/>
      <c r="E874" s="3"/>
      <c r="F874" s="3"/>
      <c r="G874" s="3"/>
      <c r="H874" s="3"/>
      <c r="J874" s="226"/>
      <c r="K874" s="3"/>
      <c r="L874" s="3"/>
      <c r="O874" s="227"/>
      <c r="Q874" s="94"/>
      <c r="R874" s="94"/>
      <c r="S874" s="94"/>
      <c r="T874" s="94"/>
    </row>
    <row r="875" ht="15.75" customHeight="1">
      <c r="A875" s="240"/>
      <c r="B875" s="222"/>
      <c r="C875" s="223"/>
      <c r="D875" s="231"/>
      <c r="E875" s="3"/>
      <c r="F875" s="3"/>
      <c r="G875" s="3"/>
      <c r="H875" s="3"/>
      <c r="J875" s="226"/>
      <c r="K875" s="3"/>
      <c r="L875" s="3"/>
      <c r="O875" s="227"/>
      <c r="Q875" s="94"/>
      <c r="R875" s="94"/>
      <c r="S875" s="94"/>
      <c r="T875" s="94"/>
    </row>
    <row r="876" ht="15.75" customHeight="1">
      <c r="A876" s="240"/>
      <c r="B876" s="222"/>
      <c r="C876" s="223"/>
      <c r="D876" s="231"/>
      <c r="E876" s="3"/>
      <c r="F876" s="3"/>
      <c r="G876" s="3"/>
      <c r="H876" s="3"/>
      <c r="J876" s="226"/>
      <c r="K876" s="3"/>
      <c r="L876" s="3"/>
      <c r="O876" s="227"/>
      <c r="Q876" s="94"/>
      <c r="R876" s="94"/>
      <c r="S876" s="94"/>
      <c r="T876" s="94"/>
    </row>
    <row r="877" ht="15.75" customHeight="1">
      <c r="A877" s="240"/>
      <c r="B877" s="222"/>
      <c r="C877" s="223"/>
      <c r="D877" s="231"/>
      <c r="E877" s="3"/>
      <c r="F877" s="3"/>
      <c r="G877" s="3"/>
      <c r="H877" s="3"/>
      <c r="J877" s="226"/>
      <c r="K877" s="3"/>
      <c r="L877" s="3"/>
      <c r="O877" s="227"/>
      <c r="Q877" s="94"/>
      <c r="R877" s="94"/>
      <c r="S877" s="94"/>
      <c r="T877" s="94"/>
    </row>
    <row r="878" ht="15.75" customHeight="1">
      <c r="A878" s="240"/>
      <c r="B878" s="222"/>
      <c r="C878" s="223"/>
      <c r="D878" s="231"/>
      <c r="E878" s="3"/>
      <c r="F878" s="3"/>
      <c r="G878" s="3"/>
      <c r="H878" s="3"/>
      <c r="J878" s="226"/>
      <c r="K878" s="3"/>
      <c r="L878" s="3"/>
      <c r="O878" s="227"/>
      <c r="Q878" s="94"/>
      <c r="R878" s="94"/>
      <c r="S878" s="94"/>
      <c r="T878" s="94"/>
    </row>
    <row r="879" ht="15.75" customHeight="1">
      <c r="A879" s="240"/>
      <c r="B879" s="222"/>
      <c r="C879" s="223"/>
      <c r="D879" s="231"/>
      <c r="E879" s="3"/>
      <c r="F879" s="3"/>
      <c r="G879" s="3"/>
      <c r="H879" s="3"/>
      <c r="J879" s="226"/>
      <c r="K879" s="3"/>
      <c r="L879" s="3"/>
      <c r="O879" s="227"/>
      <c r="Q879" s="94"/>
      <c r="R879" s="94"/>
      <c r="S879" s="94"/>
      <c r="T879" s="94"/>
    </row>
    <row r="880" ht="15.75" customHeight="1">
      <c r="A880" s="240"/>
      <c r="B880" s="222"/>
      <c r="C880" s="223"/>
      <c r="D880" s="231"/>
      <c r="E880" s="3"/>
      <c r="F880" s="3"/>
      <c r="G880" s="3"/>
      <c r="H880" s="3"/>
      <c r="J880" s="226"/>
      <c r="K880" s="3"/>
      <c r="L880" s="3"/>
      <c r="O880" s="227"/>
      <c r="Q880" s="94"/>
      <c r="R880" s="94"/>
      <c r="S880" s="94"/>
      <c r="T880" s="94"/>
    </row>
    <row r="881" ht="15.75" customHeight="1">
      <c r="A881" s="240"/>
      <c r="B881" s="222"/>
      <c r="C881" s="223"/>
      <c r="D881" s="231"/>
      <c r="E881" s="3"/>
      <c r="F881" s="3"/>
      <c r="G881" s="3"/>
      <c r="H881" s="3"/>
      <c r="J881" s="226"/>
      <c r="K881" s="3"/>
      <c r="L881" s="3"/>
      <c r="O881" s="227"/>
      <c r="Q881" s="94"/>
      <c r="R881" s="94"/>
      <c r="S881" s="94"/>
      <c r="T881" s="94"/>
    </row>
    <row r="882" ht="15.75" customHeight="1">
      <c r="A882" s="240"/>
      <c r="B882" s="222"/>
      <c r="C882" s="223"/>
      <c r="D882" s="231"/>
      <c r="E882" s="3"/>
      <c r="F882" s="3"/>
      <c r="G882" s="3"/>
      <c r="H882" s="3"/>
      <c r="J882" s="226"/>
      <c r="K882" s="3"/>
      <c r="L882" s="3"/>
      <c r="O882" s="227"/>
      <c r="Q882" s="94"/>
      <c r="R882" s="94"/>
      <c r="S882" s="94"/>
      <c r="T882" s="94"/>
    </row>
    <row r="883" ht="15.75" customHeight="1">
      <c r="A883" s="240"/>
      <c r="B883" s="222"/>
      <c r="C883" s="223"/>
      <c r="D883" s="231"/>
      <c r="E883" s="3"/>
      <c r="F883" s="3"/>
      <c r="G883" s="3"/>
      <c r="H883" s="3"/>
      <c r="J883" s="226"/>
      <c r="K883" s="3"/>
      <c r="L883" s="3"/>
      <c r="O883" s="227"/>
      <c r="Q883" s="94"/>
      <c r="R883" s="94"/>
      <c r="S883" s="94"/>
      <c r="T883" s="94"/>
    </row>
    <row r="884" ht="15.75" customHeight="1">
      <c r="A884" s="240"/>
      <c r="B884" s="222"/>
      <c r="C884" s="223"/>
      <c r="D884" s="231"/>
      <c r="E884" s="3"/>
      <c r="F884" s="3"/>
      <c r="G884" s="3"/>
      <c r="H884" s="3"/>
      <c r="J884" s="226"/>
      <c r="K884" s="3"/>
      <c r="L884" s="3"/>
      <c r="O884" s="227"/>
      <c r="Q884" s="94"/>
      <c r="R884" s="94"/>
      <c r="S884" s="94"/>
      <c r="T884" s="94"/>
    </row>
    <row r="885" ht="15.75" customHeight="1">
      <c r="A885" s="240"/>
      <c r="B885" s="222"/>
      <c r="C885" s="223"/>
      <c r="D885" s="231"/>
      <c r="E885" s="3"/>
      <c r="F885" s="3"/>
      <c r="G885" s="3"/>
      <c r="H885" s="3"/>
      <c r="J885" s="226"/>
      <c r="K885" s="3"/>
      <c r="L885" s="3"/>
      <c r="O885" s="227"/>
      <c r="Q885" s="94"/>
      <c r="R885" s="94"/>
      <c r="S885" s="94"/>
      <c r="T885" s="94"/>
    </row>
    <row r="886" ht="15.75" customHeight="1">
      <c r="A886" s="240"/>
      <c r="B886" s="222"/>
      <c r="C886" s="223"/>
      <c r="D886" s="231"/>
      <c r="E886" s="3"/>
      <c r="F886" s="3"/>
      <c r="G886" s="3"/>
      <c r="H886" s="3"/>
      <c r="J886" s="226"/>
      <c r="K886" s="3"/>
      <c r="L886" s="3"/>
      <c r="O886" s="227"/>
      <c r="Q886" s="94"/>
      <c r="R886" s="94"/>
      <c r="S886" s="94"/>
      <c r="T886" s="94"/>
    </row>
    <row r="887" ht="15.75" customHeight="1">
      <c r="A887" s="240"/>
      <c r="B887" s="222"/>
      <c r="C887" s="223"/>
      <c r="D887" s="231"/>
      <c r="E887" s="3"/>
      <c r="F887" s="3"/>
      <c r="G887" s="3"/>
      <c r="H887" s="3"/>
      <c r="J887" s="226"/>
      <c r="K887" s="3"/>
      <c r="L887" s="3"/>
      <c r="O887" s="227"/>
      <c r="Q887" s="94"/>
      <c r="R887" s="94"/>
      <c r="S887" s="94"/>
      <c r="T887" s="94"/>
    </row>
    <row r="888" ht="15.75" customHeight="1">
      <c r="A888" s="240"/>
      <c r="B888" s="222"/>
      <c r="C888" s="223"/>
      <c r="D888" s="231"/>
      <c r="E888" s="3"/>
      <c r="F888" s="3"/>
      <c r="G888" s="3"/>
      <c r="H888" s="3"/>
      <c r="J888" s="226"/>
      <c r="K888" s="3"/>
      <c r="L888" s="3"/>
      <c r="O888" s="227"/>
      <c r="Q888" s="94"/>
      <c r="R888" s="94"/>
      <c r="S888" s="94"/>
      <c r="T888" s="94"/>
    </row>
    <row r="889" ht="15.75" customHeight="1">
      <c r="A889" s="240"/>
      <c r="B889" s="222"/>
      <c r="C889" s="223"/>
      <c r="D889" s="231"/>
      <c r="E889" s="3"/>
      <c r="F889" s="3"/>
      <c r="G889" s="3"/>
      <c r="H889" s="3"/>
      <c r="J889" s="226"/>
      <c r="K889" s="3"/>
      <c r="L889" s="3"/>
      <c r="O889" s="227"/>
      <c r="Q889" s="94"/>
      <c r="R889" s="94"/>
      <c r="S889" s="94"/>
      <c r="T889" s="94"/>
    </row>
    <row r="890" ht="15.75" customHeight="1">
      <c r="A890" s="240"/>
      <c r="B890" s="222"/>
      <c r="C890" s="223"/>
      <c r="D890" s="231"/>
      <c r="E890" s="3"/>
      <c r="F890" s="3"/>
      <c r="G890" s="3"/>
      <c r="H890" s="3"/>
      <c r="J890" s="226"/>
      <c r="K890" s="3"/>
      <c r="L890" s="3"/>
      <c r="O890" s="227"/>
      <c r="Q890" s="94"/>
      <c r="R890" s="94"/>
      <c r="S890" s="94"/>
      <c r="T890" s="94"/>
    </row>
    <row r="891" ht="15.75" customHeight="1">
      <c r="A891" s="240"/>
      <c r="B891" s="222"/>
      <c r="C891" s="223"/>
      <c r="D891" s="231"/>
      <c r="E891" s="3"/>
      <c r="F891" s="3"/>
      <c r="G891" s="3"/>
      <c r="H891" s="3"/>
      <c r="J891" s="226"/>
      <c r="K891" s="3"/>
      <c r="L891" s="3"/>
      <c r="O891" s="227"/>
      <c r="Q891" s="94"/>
      <c r="R891" s="94"/>
      <c r="S891" s="94"/>
      <c r="T891" s="94"/>
    </row>
    <row r="892" ht="15.75" customHeight="1">
      <c r="A892" s="240"/>
      <c r="B892" s="222"/>
      <c r="C892" s="223"/>
      <c r="D892" s="231"/>
      <c r="E892" s="3"/>
      <c r="F892" s="3"/>
      <c r="G892" s="3"/>
      <c r="H892" s="3"/>
      <c r="J892" s="226"/>
      <c r="K892" s="3"/>
      <c r="L892" s="3"/>
      <c r="O892" s="227"/>
      <c r="Q892" s="94"/>
      <c r="R892" s="94"/>
      <c r="S892" s="94"/>
      <c r="T892" s="94"/>
    </row>
    <row r="893" ht="15.75" customHeight="1">
      <c r="A893" s="240"/>
      <c r="B893" s="222"/>
      <c r="C893" s="223"/>
      <c r="D893" s="231"/>
      <c r="E893" s="3"/>
      <c r="F893" s="3"/>
      <c r="G893" s="3"/>
      <c r="H893" s="3"/>
      <c r="J893" s="226"/>
      <c r="K893" s="3"/>
      <c r="L893" s="3"/>
      <c r="O893" s="227"/>
      <c r="Q893" s="94"/>
      <c r="R893" s="94"/>
      <c r="S893" s="94"/>
      <c r="T893" s="94"/>
    </row>
    <row r="894" ht="15.75" customHeight="1">
      <c r="A894" s="240"/>
      <c r="B894" s="222"/>
      <c r="C894" s="223"/>
      <c r="D894" s="231"/>
      <c r="E894" s="3"/>
      <c r="F894" s="3"/>
      <c r="G894" s="3"/>
      <c r="H894" s="3"/>
      <c r="J894" s="226"/>
      <c r="K894" s="3"/>
      <c r="L894" s="3"/>
      <c r="O894" s="227"/>
      <c r="Q894" s="94"/>
      <c r="R894" s="94"/>
      <c r="S894" s="94"/>
      <c r="T894" s="94"/>
    </row>
    <row r="895" ht="15.75" customHeight="1">
      <c r="A895" s="240"/>
      <c r="B895" s="222"/>
      <c r="C895" s="223"/>
      <c r="D895" s="231"/>
      <c r="E895" s="3"/>
      <c r="F895" s="3"/>
      <c r="G895" s="3"/>
      <c r="H895" s="3"/>
      <c r="J895" s="226"/>
      <c r="K895" s="3"/>
      <c r="L895" s="3"/>
      <c r="O895" s="227"/>
      <c r="Q895" s="94"/>
      <c r="R895" s="94"/>
      <c r="S895" s="94"/>
      <c r="T895" s="94"/>
    </row>
    <row r="896" ht="15.75" customHeight="1">
      <c r="A896" s="240"/>
      <c r="B896" s="222"/>
      <c r="C896" s="223"/>
      <c r="D896" s="231"/>
      <c r="E896" s="3"/>
      <c r="F896" s="3"/>
      <c r="G896" s="3"/>
      <c r="H896" s="3"/>
      <c r="J896" s="226"/>
      <c r="K896" s="3"/>
      <c r="L896" s="3"/>
      <c r="O896" s="227"/>
      <c r="Q896" s="94"/>
      <c r="R896" s="94"/>
      <c r="S896" s="94"/>
      <c r="T896" s="94"/>
    </row>
    <row r="897" ht="15.75" customHeight="1">
      <c r="A897" s="240"/>
      <c r="B897" s="222"/>
      <c r="C897" s="223"/>
      <c r="D897" s="231"/>
      <c r="E897" s="3"/>
      <c r="F897" s="3"/>
      <c r="G897" s="3"/>
      <c r="H897" s="3"/>
      <c r="J897" s="226"/>
      <c r="K897" s="3"/>
      <c r="L897" s="3"/>
      <c r="O897" s="227"/>
      <c r="Q897" s="94"/>
      <c r="R897" s="94"/>
      <c r="S897" s="94"/>
      <c r="T897" s="94"/>
    </row>
    <row r="898" ht="15.75" customHeight="1">
      <c r="A898" s="240"/>
      <c r="B898" s="222"/>
      <c r="C898" s="223"/>
      <c r="D898" s="231"/>
      <c r="E898" s="3"/>
      <c r="F898" s="3"/>
      <c r="G898" s="3"/>
      <c r="H898" s="3"/>
      <c r="J898" s="226"/>
      <c r="K898" s="3"/>
      <c r="L898" s="3"/>
      <c r="O898" s="227"/>
      <c r="Q898" s="94"/>
      <c r="R898" s="94"/>
      <c r="S898" s="94"/>
      <c r="T898" s="94"/>
    </row>
    <row r="899" ht="15.75" customHeight="1">
      <c r="A899" s="240"/>
      <c r="B899" s="222"/>
      <c r="C899" s="223"/>
      <c r="D899" s="231"/>
      <c r="E899" s="3"/>
      <c r="F899" s="3"/>
      <c r="G899" s="3"/>
      <c r="H899" s="3"/>
      <c r="J899" s="226"/>
      <c r="K899" s="3"/>
      <c r="L899" s="3"/>
      <c r="O899" s="227"/>
      <c r="Q899" s="94"/>
      <c r="R899" s="94"/>
      <c r="S899" s="94"/>
      <c r="T899" s="94"/>
    </row>
    <row r="900" ht="15.75" customHeight="1">
      <c r="A900" s="240"/>
      <c r="B900" s="222"/>
      <c r="C900" s="223"/>
      <c r="D900" s="231"/>
      <c r="E900" s="3"/>
      <c r="F900" s="3"/>
      <c r="G900" s="3"/>
      <c r="H900" s="3"/>
      <c r="J900" s="226"/>
      <c r="K900" s="3"/>
      <c r="L900" s="3"/>
      <c r="O900" s="227"/>
      <c r="Q900" s="94"/>
      <c r="R900" s="94"/>
      <c r="S900" s="94"/>
      <c r="T900" s="94"/>
    </row>
    <row r="901" ht="15.75" customHeight="1">
      <c r="A901" s="240"/>
      <c r="B901" s="222"/>
      <c r="C901" s="223"/>
      <c r="D901" s="231"/>
      <c r="E901" s="3"/>
      <c r="F901" s="3"/>
      <c r="G901" s="3"/>
      <c r="H901" s="3"/>
      <c r="J901" s="226"/>
      <c r="K901" s="3"/>
      <c r="L901" s="3"/>
      <c r="O901" s="227"/>
      <c r="Q901" s="94"/>
      <c r="R901" s="94"/>
      <c r="S901" s="94"/>
      <c r="T901" s="94"/>
    </row>
    <row r="902" ht="15.75" customHeight="1">
      <c r="A902" s="240"/>
      <c r="B902" s="222"/>
      <c r="C902" s="223"/>
      <c r="D902" s="231"/>
      <c r="E902" s="3"/>
      <c r="F902" s="3"/>
      <c r="G902" s="3"/>
      <c r="H902" s="3"/>
      <c r="J902" s="226"/>
      <c r="K902" s="3"/>
      <c r="L902" s="3"/>
      <c r="O902" s="227"/>
      <c r="Q902" s="94"/>
      <c r="R902" s="94"/>
      <c r="S902" s="94"/>
      <c r="T902" s="94"/>
    </row>
    <row r="903" ht="15.75" customHeight="1">
      <c r="A903" s="240"/>
      <c r="B903" s="222"/>
      <c r="C903" s="223"/>
      <c r="D903" s="231"/>
      <c r="E903" s="3"/>
      <c r="F903" s="3"/>
      <c r="G903" s="3"/>
      <c r="H903" s="3"/>
      <c r="J903" s="226"/>
      <c r="K903" s="3"/>
      <c r="L903" s="3"/>
      <c r="O903" s="227"/>
      <c r="Q903" s="94"/>
      <c r="R903" s="94"/>
      <c r="S903" s="94"/>
      <c r="T903" s="94"/>
    </row>
    <row r="904" ht="15.75" customHeight="1">
      <c r="A904" s="240"/>
      <c r="B904" s="222"/>
      <c r="C904" s="223"/>
      <c r="D904" s="231"/>
      <c r="E904" s="3"/>
      <c r="F904" s="3"/>
      <c r="G904" s="3"/>
      <c r="H904" s="3"/>
      <c r="J904" s="226"/>
      <c r="K904" s="3"/>
      <c r="L904" s="3"/>
      <c r="O904" s="227"/>
      <c r="Q904" s="94"/>
      <c r="R904" s="94"/>
      <c r="S904" s="94"/>
      <c r="T904" s="94"/>
    </row>
    <row r="905" ht="15.75" customHeight="1">
      <c r="A905" s="240"/>
      <c r="B905" s="222"/>
      <c r="C905" s="223"/>
      <c r="D905" s="231"/>
      <c r="E905" s="3"/>
      <c r="F905" s="3"/>
      <c r="G905" s="3"/>
      <c r="H905" s="3"/>
      <c r="J905" s="226"/>
      <c r="K905" s="3"/>
      <c r="L905" s="3"/>
      <c r="O905" s="227"/>
      <c r="Q905" s="94"/>
      <c r="R905" s="94"/>
      <c r="S905" s="94"/>
      <c r="T905" s="94"/>
    </row>
    <row r="906" ht="15.75" customHeight="1">
      <c r="A906" s="240"/>
      <c r="B906" s="222"/>
      <c r="C906" s="223"/>
      <c r="D906" s="231"/>
      <c r="E906" s="3"/>
      <c r="F906" s="3"/>
      <c r="G906" s="3"/>
      <c r="H906" s="3"/>
      <c r="J906" s="226"/>
      <c r="K906" s="3"/>
      <c r="L906" s="3"/>
      <c r="O906" s="227"/>
      <c r="Q906" s="94"/>
      <c r="R906" s="94"/>
      <c r="S906" s="94"/>
      <c r="T906" s="94"/>
    </row>
    <row r="907" ht="15.75" customHeight="1">
      <c r="A907" s="240"/>
      <c r="B907" s="222"/>
      <c r="C907" s="223"/>
      <c r="D907" s="231"/>
      <c r="E907" s="3"/>
      <c r="F907" s="3"/>
      <c r="G907" s="3"/>
      <c r="H907" s="3"/>
      <c r="J907" s="226"/>
      <c r="K907" s="3"/>
      <c r="L907" s="3"/>
      <c r="O907" s="227"/>
      <c r="Q907" s="94"/>
      <c r="R907" s="94"/>
      <c r="S907" s="94"/>
      <c r="T907" s="94"/>
    </row>
    <row r="908" ht="15.75" customHeight="1">
      <c r="A908" s="240"/>
      <c r="B908" s="222"/>
      <c r="C908" s="223"/>
      <c r="D908" s="231"/>
      <c r="E908" s="3"/>
      <c r="F908" s="3"/>
      <c r="G908" s="3"/>
      <c r="H908" s="3"/>
      <c r="J908" s="226"/>
      <c r="K908" s="3"/>
      <c r="L908" s="3"/>
      <c r="O908" s="227"/>
      <c r="Q908" s="94"/>
      <c r="R908" s="94"/>
      <c r="S908" s="94"/>
      <c r="T908" s="94"/>
    </row>
    <row r="909" ht="15.75" customHeight="1">
      <c r="A909" s="240"/>
      <c r="B909" s="222"/>
      <c r="C909" s="223"/>
      <c r="D909" s="231"/>
      <c r="E909" s="3"/>
      <c r="F909" s="3"/>
      <c r="G909" s="3"/>
      <c r="H909" s="3"/>
      <c r="J909" s="226"/>
      <c r="K909" s="3"/>
      <c r="L909" s="3"/>
      <c r="O909" s="227"/>
      <c r="Q909" s="94"/>
      <c r="R909" s="94"/>
      <c r="S909" s="94"/>
      <c r="T909" s="94"/>
    </row>
    <row r="910" ht="15.75" customHeight="1">
      <c r="A910" s="240"/>
      <c r="B910" s="222"/>
      <c r="C910" s="223"/>
      <c r="D910" s="231"/>
      <c r="E910" s="3"/>
      <c r="F910" s="3"/>
      <c r="G910" s="3"/>
      <c r="H910" s="3"/>
      <c r="J910" s="226"/>
      <c r="K910" s="3"/>
      <c r="L910" s="3"/>
      <c r="O910" s="227"/>
      <c r="Q910" s="94"/>
      <c r="R910" s="94"/>
      <c r="S910" s="94"/>
      <c r="T910" s="94"/>
    </row>
    <row r="911" ht="15.75" customHeight="1">
      <c r="A911" s="240"/>
      <c r="B911" s="222"/>
      <c r="C911" s="223"/>
      <c r="D911" s="231"/>
      <c r="E911" s="3"/>
      <c r="F911" s="3"/>
      <c r="G911" s="3"/>
      <c r="H911" s="3"/>
      <c r="J911" s="226"/>
      <c r="K911" s="3"/>
      <c r="L911" s="3"/>
      <c r="O911" s="227"/>
      <c r="Q911" s="94"/>
      <c r="R911" s="94"/>
      <c r="S911" s="94"/>
      <c r="T911" s="94"/>
    </row>
    <row r="912" ht="15.75" customHeight="1">
      <c r="A912" s="240"/>
      <c r="B912" s="222"/>
      <c r="C912" s="223"/>
      <c r="D912" s="231"/>
      <c r="E912" s="3"/>
      <c r="F912" s="3"/>
      <c r="G912" s="3"/>
      <c r="H912" s="3"/>
      <c r="J912" s="226"/>
      <c r="K912" s="3"/>
      <c r="L912" s="3"/>
      <c r="O912" s="227"/>
      <c r="Q912" s="94"/>
      <c r="R912" s="94"/>
      <c r="S912" s="94"/>
      <c r="T912" s="94"/>
    </row>
    <row r="913" ht="15.75" customHeight="1">
      <c r="A913" s="240"/>
      <c r="B913" s="222"/>
      <c r="C913" s="223"/>
      <c r="D913" s="231"/>
      <c r="E913" s="3"/>
      <c r="F913" s="3"/>
      <c r="G913" s="3"/>
      <c r="H913" s="3"/>
      <c r="J913" s="226"/>
      <c r="K913" s="3"/>
      <c r="L913" s="3"/>
      <c r="O913" s="227"/>
      <c r="Q913" s="94"/>
      <c r="R913" s="94"/>
      <c r="S913" s="94"/>
      <c r="T913" s="94"/>
    </row>
    <row r="914" ht="15.75" customHeight="1">
      <c r="A914" s="240"/>
      <c r="B914" s="222"/>
      <c r="C914" s="223"/>
      <c r="D914" s="231"/>
      <c r="E914" s="3"/>
      <c r="F914" s="3"/>
      <c r="G914" s="3"/>
      <c r="H914" s="3"/>
      <c r="J914" s="226"/>
      <c r="K914" s="3"/>
      <c r="L914" s="3"/>
      <c r="O914" s="227"/>
      <c r="Q914" s="94"/>
      <c r="R914" s="94"/>
      <c r="S914" s="94"/>
      <c r="T914" s="94"/>
    </row>
    <row r="915" ht="15.75" customHeight="1">
      <c r="A915" s="240"/>
      <c r="B915" s="222"/>
      <c r="C915" s="223"/>
      <c r="D915" s="231"/>
      <c r="E915" s="3"/>
      <c r="F915" s="3"/>
      <c r="G915" s="3"/>
      <c r="H915" s="3"/>
      <c r="J915" s="226"/>
      <c r="K915" s="3"/>
      <c r="L915" s="3"/>
      <c r="O915" s="227"/>
      <c r="Q915" s="94"/>
      <c r="R915" s="94"/>
      <c r="S915" s="94"/>
      <c r="T915" s="94"/>
    </row>
    <row r="916" ht="15.75" customHeight="1">
      <c r="A916" s="240"/>
      <c r="B916" s="222"/>
      <c r="C916" s="223"/>
      <c r="D916" s="231"/>
      <c r="E916" s="3"/>
      <c r="F916" s="3"/>
      <c r="G916" s="3"/>
      <c r="H916" s="3"/>
      <c r="J916" s="226"/>
      <c r="K916" s="3"/>
      <c r="L916" s="3"/>
      <c r="O916" s="227"/>
      <c r="Q916" s="94"/>
      <c r="R916" s="94"/>
      <c r="S916" s="94"/>
      <c r="T916" s="94"/>
    </row>
    <row r="917" ht="15.75" customHeight="1">
      <c r="A917" s="240"/>
      <c r="B917" s="222"/>
      <c r="C917" s="223"/>
      <c r="D917" s="231"/>
      <c r="E917" s="3"/>
      <c r="F917" s="3"/>
      <c r="G917" s="3"/>
      <c r="H917" s="3"/>
      <c r="J917" s="226"/>
      <c r="K917" s="3"/>
      <c r="L917" s="3"/>
      <c r="O917" s="227"/>
      <c r="Q917" s="94"/>
      <c r="R917" s="94"/>
      <c r="S917" s="94"/>
      <c r="T917" s="94"/>
    </row>
    <row r="918" ht="15.75" customHeight="1">
      <c r="A918" s="240"/>
      <c r="B918" s="222"/>
      <c r="C918" s="223"/>
      <c r="D918" s="231"/>
      <c r="E918" s="3"/>
      <c r="F918" s="3"/>
      <c r="G918" s="3"/>
      <c r="H918" s="3"/>
      <c r="J918" s="226"/>
      <c r="K918" s="3"/>
      <c r="L918" s="3"/>
      <c r="O918" s="227"/>
      <c r="Q918" s="94"/>
      <c r="R918" s="94"/>
      <c r="S918" s="94"/>
      <c r="T918" s="94"/>
    </row>
    <row r="919" ht="15.75" customHeight="1">
      <c r="A919" s="240"/>
      <c r="B919" s="222"/>
      <c r="C919" s="223"/>
      <c r="D919" s="231"/>
      <c r="E919" s="3"/>
      <c r="F919" s="3"/>
      <c r="G919" s="3"/>
      <c r="H919" s="3"/>
      <c r="J919" s="226"/>
      <c r="K919" s="3"/>
      <c r="L919" s="3"/>
      <c r="O919" s="227"/>
      <c r="Q919" s="94"/>
      <c r="R919" s="94"/>
      <c r="S919" s="94"/>
      <c r="T919" s="94"/>
    </row>
    <row r="920" ht="15.75" customHeight="1">
      <c r="A920" s="240"/>
      <c r="B920" s="222"/>
      <c r="C920" s="223"/>
      <c r="D920" s="231"/>
      <c r="E920" s="3"/>
      <c r="F920" s="3"/>
      <c r="G920" s="3"/>
      <c r="H920" s="3"/>
      <c r="J920" s="226"/>
      <c r="K920" s="3"/>
      <c r="L920" s="3"/>
      <c r="O920" s="227"/>
      <c r="Q920" s="94"/>
      <c r="R920" s="94"/>
      <c r="S920" s="94"/>
      <c r="T920" s="94"/>
    </row>
    <row r="921" ht="15.75" customHeight="1">
      <c r="A921" s="240"/>
      <c r="B921" s="222"/>
      <c r="C921" s="223"/>
      <c r="D921" s="231"/>
      <c r="E921" s="3"/>
      <c r="F921" s="3"/>
      <c r="G921" s="3"/>
      <c r="H921" s="3"/>
      <c r="J921" s="226"/>
      <c r="K921" s="3"/>
      <c r="L921" s="3"/>
      <c r="O921" s="227"/>
      <c r="Q921" s="94"/>
      <c r="R921" s="94"/>
      <c r="S921" s="94"/>
      <c r="T921" s="94"/>
    </row>
    <row r="922" ht="15.75" customHeight="1">
      <c r="A922" s="240"/>
      <c r="B922" s="222"/>
      <c r="C922" s="223"/>
      <c r="D922" s="231"/>
      <c r="E922" s="3"/>
      <c r="F922" s="3"/>
      <c r="G922" s="3"/>
      <c r="H922" s="3"/>
      <c r="J922" s="226"/>
      <c r="K922" s="3"/>
      <c r="L922" s="3"/>
      <c r="O922" s="227"/>
      <c r="Q922" s="94"/>
      <c r="R922" s="94"/>
      <c r="S922" s="94"/>
      <c r="T922" s="94"/>
    </row>
    <row r="923" ht="15.75" customHeight="1">
      <c r="A923" s="240"/>
      <c r="B923" s="222"/>
      <c r="C923" s="223"/>
      <c r="D923" s="231"/>
      <c r="E923" s="3"/>
      <c r="F923" s="3"/>
      <c r="G923" s="3"/>
      <c r="H923" s="3"/>
      <c r="J923" s="226"/>
      <c r="K923" s="3"/>
      <c r="L923" s="3"/>
      <c r="O923" s="227"/>
      <c r="Q923" s="94"/>
      <c r="R923" s="94"/>
      <c r="S923" s="94"/>
      <c r="T923" s="94"/>
    </row>
    <row r="924" ht="15.75" customHeight="1">
      <c r="A924" s="240"/>
      <c r="B924" s="222"/>
      <c r="C924" s="223"/>
      <c r="D924" s="231"/>
      <c r="E924" s="3"/>
      <c r="F924" s="3"/>
      <c r="G924" s="3"/>
      <c r="H924" s="3"/>
      <c r="J924" s="226"/>
      <c r="K924" s="3"/>
      <c r="L924" s="3"/>
      <c r="O924" s="227"/>
      <c r="Q924" s="94"/>
      <c r="R924" s="94"/>
      <c r="S924" s="94"/>
      <c r="T924" s="94"/>
    </row>
    <row r="925" ht="15.75" customHeight="1">
      <c r="A925" s="240"/>
      <c r="B925" s="222"/>
      <c r="C925" s="223"/>
      <c r="D925" s="231"/>
      <c r="E925" s="3"/>
      <c r="F925" s="3"/>
      <c r="G925" s="3"/>
      <c r="H925" s="3"/>
      <c r="J925" s="226"/>
      <c r="K925" s="3"/>
      <c r="L925" s="3"/>
      <c r="O925" s="227"/>
      <c r="Q925" s="94"/>
      <c r="R925" s="94"/>
      <c r="S925" s="94"/>
      <c r="T925" s="94"/>
    </row>
    <row r="926" ht="15.75" customHeight="1">
      <c r="A926" s="240"/>
      <c r="B926" s="222"/>
      <c r="C926" s="223"/>
      <c r="D926" s="231"/>
      <c r="E926" s="3"/>
      <c r="F926" s="3"/>
      <c r="G926" s="3"/>
      <c r="H926" s="3"/>
      <c r="J926" s="226"/>
      <c r="K926" s="3"/>
      <c r="L926" s="3"/>
      <c r="O926" s="227"/>
      <c r="Q926" s="94"/>
      <c r="R926" s="94"/>
      <c r="S926" s="94"/>
      <c r="T926" s="94"/>
    </row>
    <row r="927" ht="15.75" customHeight="1">
      <c r="A927" s="240"/>
      <c r="B927" s="222"/>
      <c r="C927" s="223"/>
      <c r="D927" s="231"/>
      <c r="E927" s="3"/>
      <c r="F927" s="3"/>
      <c r="G927" s="3"/>
      <c r="H927" s="3"/>
      <c r="J927" s="226"/>
      <c r="K927" s="3"/>
      <c r="L927" s="3"/>
      <c r="O927" s="227"/>
      <c r="Q927" s="94"/>
      <c r="R927" s="94"/>
      <c r="S927" s="94"/>
      <c r="T927" s="94"/>
    </row>
    <row r="928" ht="15.75" customHeight="1">
      <c r="A928" s="240"/>
      <c r="B928" s="222"/>
      <c r="C928" s="223"/>
      <c r="D928" s="231"/>
      <c r="E928" s="3"/>
      <c r="F928" s="3"/>
      <c r="G928" s="3"/>
      <c r="H928" s="3"/>
      <c r="J928" s="226"/>
      <c r="K928" s="3"/>
      <c r="L928" s="3"/>
      <c r="O928" s="227"/>
      <c r="Q928" s="94"/>
      <c r="R928" s="94"/>
      <c r="S928" s="94"/>
      <c r="T928" s="94"/>
    </row>
    <row r="929" ht="15.75" customHeight="1">
      <c r="A929" s="240"/>
      <c r="B929" s="222"/>
      <c r="C929" s="223"/>
      <c r="D929" s="231"/>
      <c r="E929" s="3"/>
      <c r="F929" s="3"/>
      <c r="G929" s="3"/>
      <c r="H929" s="3"/>
      <c r="J929" s="226"/>
      <c r="K929" s="3"/>
      <c r="L929" s="3"/>
      <c r="O929" s="227"/>
      <c r="Q929" s="94"/>
      <c r="R929" s="94"/>
      <c r="S929" s="94"/>
      <c r="T929" s="94"/>
    </row>
    <row r="930" ht="15.75" customHeight="1">
      <c r="A930" s="240"/>
      <c r="B930" s="222"/>
      <c r="C930" s="223"/>
      <c r="D930" s="231"/>
      <c r="E930" s="3"/>
      <c r="F930" s="3"/>
      <c r="G930" s="3"/>
      <c r="H930" s="3"/>
      <c r="J930" s="226"/>
      <c r="K930" s="3"/>
      <c r="L930" s="3"/>
      <c r="O930" s="227"/>
      <c r="Q930" s="94"/>
      <c r="R930" s="94"/>
      <c r="S930" s="94"/>
      <c r="T930" s="94"/>
    </row>
    <row r="931" ht="15.75" customHeight="1">
      <c r="A931" s="240"/>
      <c r="B931" s="222"/>
      <c r="C931" s="223"/>
      <c r="D931" s="231"/>
      <c r="E931" s="3"/>
      <c r="F931" s="3"/>
      <c r="G931" s="3"/>
      <c r="H931" s="3"/>
      <c r="J931" s="226"/>
      <c r="K931" s="3"/>
      <c r="L931" s="3"/>
      <c r="O931" s="227"/>
      <c r="Q931" s="94"/>
      <c r="R931" s="94"/>
      <c r="S931" s="94"/>
      <c r="T931" s="94"/>
    </row>
    <row r="932" ht="15.75" customHeight="1">
      <c r="A932" s="240"/>
      <c r="B932" s="222"/>
      <c r="C932" s="223"/>
      <c r="D932" s="231"/>
      <c r="E932" s="3"/>
      <c r="F932" s="3"/>
      <c r="G932" s="3"/>
      <c r="H932" s="3"/>
      <c r="J932" s="226"/>
      <c r="K932" s="3"/>
      <c r="L932" s="3"/>
      <c r="O932" s="227"/>
      <c r="Q932" s="94"/>
      <c r="R932" s="94"/>
      <c r="S932" s="94"/>
      <c r="T932" s="94"/>
    </row>
    <row r="933" ht="15.75" customHeight="1">
      <c r="A933" s="240"/>
      <c r="B933" s="222"/>
      <c r="C933" s="223"/>
      <c r="D933" s="231"/>
      <c r="E933" s="3"/>
      <c r="F933" s="3"/>
      <c r="G933" s="3"/>
      <c r="H933" s="3"/>
      <c r="J933" s="226"/>
      <c r="K933" s="3"/>
      <c r="L933" s="3"/>
      <c r="O933" s="227"/>
      <c r="Q933" s="94"/>
      <c r="R933" s="94"/>
      <c r="S933" s="94"/>
      <c r="T933" s="94"/>
    </row>
    <row r="934" ht="15.75" customHeight="1">
      <c r="A934" s="240"/>
      <c r="B934" s="222"/>
      <c r="C934" s="223"/>
      <c r="D934" s="231"/>
      <c r="E934" s="3"/>
      <c r="F934" s="3"/>
      <c r="G934" s="3"/>
      <c r="H934" s="3"/>
      <c r="J934" s="226"/>
      <c r="K934" s="3"/>
      <c r="L934" s="3"/>
      <c r="O934" s="227"/>
      <c r="Q934" s="94"/>
      <c r="R934" s="94"/>
      <c r="S934" s="94"/>
      <c r="T934" s="94"/>
    </row>
    <row r="935" ht="15.75" customHeight="1">
      <c r="A935" s="240"/>
      <c r="B935" s="222"/>
      <c r="C935" s="223"/>
      <c r="D935" s="231"/>
      <c r="E935" s="3"/>
      <c r="F935" s="3"/>
      <c r="G935" s="3"/>
      <c r="H935" s="3"/>
      <c r="J935" s="226"/>
      <c r="K935" s="3"/>
      <c r="L935" s="3"/>
      <c r="O935" s="227"/>
      <c r="Q935" s="94"/>
      <c r="R935" s="94"/>
      <c r="S935" s="94"/>
      <c r="T935" s="94"/>
    </row>
    <row r="936" ht="15.75" customHeight="1">
      <c r="A936" s="240"/>
      <c r="B936" s="222"/>
      <c r="C936" s="223"/>
      <c r="D936" s="231"/>
      <c r="E936" s="3"/>
      <c r="F936" s="3"/>
      <c r="G936" s="3"/>
      <c r="H936" s="3"/>
      <c r="J936" s="226"/>
      <c r="K936" s="3"/>
      <c r="L936" s="3"/>
      <c r="O936" s="227"/>
      <c r="Q936" s="94"/>
      <c r="R936" s="94"/>
      <c r="S936" s="94"/>
      <c r="T936" s="94"/>
    </row>
    <row r="937" ht="15.75" customHeight="1">
      <c r="A937" s="240"/>
      <c r="B937" s="222"/>
      <c r="C937" s="223"/>
      <c r="D937" s="231"/>
      <c r="E937" s="3"/>
      <c r="F937" s="3"/>
      <c r="G937" s="3"/>
      <c r="H937" s="3"/>
      <c r="J937" s="226"/>
      <c r="K937" s="3"/>
      <c r="L937" s="3"/>
      <c r="O937" s="227"/>
      <c r="Q937" s="94"/>
      <c r="R937" s="94"/>
      <c r="S937" s="94"/>
      <c r="T937" s="94"/>
    </row>
    <row r="938" ht="15.75" customHeight="1">
      <c r="A938" s="240"/>
      <c r="B938" s="222"/>
      <c r="C938" s="223"/>
      <c r="D938" s="231"/>
      <c r="E938" s="3"/>
      <c r="F938" s="3"/>
      <c r="G938" s="3"/>
      <c r="H938" s="3"/>
      <c r="J938" s="226"/>
      <c r="K938" s="3"/>
      <c r="L938" s="3"/>
      <c r="O938" s="227"/>
      <c r="Q938" s="94"/>
      <c r="R938" s="94"/>
      <c r="S938" s="94"/>
      <c r="T938" s="94"/>
    </row>
    <row r="939" ht="15.75" customHeight="1">
      <c r="A939" s="240"/>
      <c r="B939" s="222"/>
      <c r="C939" s="223"/>
      <c r="D939" s="231"/>
      <c r="E939" s="3"/>
      <c r="F939" s="3"/>
      <c r="G939" s="3"/>
      <c r="H939" s="3"/>
      <c r="J939" s="226"/>
      <c r="K939" s="3"/>
      <c r="L939" s="3"/>
      <c r="O939" s="227"/>
      <c r="Q939" s="94"/>
      <c r="R939" s="94"/>
      <c r="S939" s="94"/>
      <c r="T939" s="94"/>
    </row>
    <row r="940" ht="15.75" customHeight="1">
      <c r="A940" s="240"/>
      <c r="B940" s="222"/>
      <c r="C940" s="223"/>
      <c r="D940" s="231"/>
      <c r="E940" s="3"/>
      <c r="F940" s="3"/>
      <c r="G940" s="3"/>
      <c r="H940" s="3"/>
      <c r="J940" s="226"/>
      <c r="K940" s="3"/>
      <c r="L940" s="3"/>
      <c r="O940" s="227"/>
      <c r="Q940" s="94"/>
      <c r="R940" s="94"/>
      <c r="S940" s="94"/>
      <c r="T940" s="94"/>
    </row>
    <row r="941" ht="15.75" customHeight="1">
      <c r="A941" s="240"/>
      <c r="B941" s="222"/>
      <c r="C941" s="223"/>
      <c r="D941" s="231"/>
      <c r="E941" s="3"/>
      <c r="F941" s="3"/>
      <c r="G941" s="3"/>
      <c r="H941" s="3"/>
      <c r="J941" s="226"/>
      <c r="K941" s="3"/>
      <c r="L941" s="3"/>
      <c r="O941" s="227"/>
      <c r="Q941" s="94"/>
      <c r="R941" s="94"/>
      <c r="S941" s="94"/>
      <c r="T941" s="94"/>
    </row>
    <row r="942" ht="15.75" customHeight="1">
      <c r="A942" s="240"/>
      <c r="B942" s="222"/>
      <c r="C942" s="223"/>
      <c r="D942" s="231"/>
      <c r="E942" s="3"/>
      <c r="F942" s="3"/>
      <c r="G942" s="3"/>
      <c r="H942" s="3"/>
      <c r="J942" s="226"/>
      <c r="K942" s="3"/>
      <c r="L942" s="3"/>
      <c r="O942" s="227"/>
      <c r="Q942" s="94"/>
      <c r="R942" s="94"/>
      <c r="S942" s="94"/>
      <c r="T942" s="94"/>
    </row>
    <row r="943" ht="15.75" customHeight="1">
      <c r="A943" s="240"/>
      <c r="B943" s="222"/>
      <c r="C943" s="223"/>
      <c r="D943" s="231"/>
      <c r="E943" s="3"/>
      <c r="F943" s="3"/>
      <c r="G943" s="3"/>
      <c r="H943" s="3"/>
      <c r="J943" s="226"/>
      <c r="K943" s="3"/>
      <c r="L943" s="3"/>
      <c r="O943" s="227"/>
      <c r="Q943" s="94"/>
      <c r="R943" s="94"/>
      <c r="S943" s="94"/>
      <c r="T943" s="94"/>
    </row>
    <row r="944" ht="15.75" customHeight="1">
      <c r="A944" s="240"/>
      <c r="B944" s="222"/>
      <c r="C944" s="223"/>
      <c r="D944" s="231"/>
      <c r="E944" s="3"/>
      <c r="F944" s="3"/>
      <c r="G944" s="3"/>
      <c r="H944" s="3"/>
      <c r="J944" s="226"/>
      <c r="K944" s="3"/>
      <c r="L944" s="3"/>
      <c r="O944" s="227"/>
      <c r="Q944" s="94"/>
      <c r="R944" s="94"/>
      <c r="S944" s="94"/>
      <c r="T944" s="94"/>
    </row>
    <row r="945" ht="15.75" customHeight="1">
      <c r="A945" s="240"/>
      <c r="B945" s="222"/>
      <c r="C945" s="223"/>
      <c r="D945" s="231"/>
      <c r="E945" s="3"/>
      <c r="F945" s="3"/>
      <c r="G945" s="3"/>
      <c r="H945" s="3"/>
      <c r="J945" s="226"/>
      <c r="K945" s="3"/>
      <c r="L945" s="3"/>
      <c r="O945" s="227"/>
      <c r="Q945" s="94"/>
      <c r="R945" s="94"/>
      <c r="S945" s="94"/>
      <c r="T945" s="94"/>
    </row>
    <row r="946" ht="15.75" customHeight="1">
      <c r="A946" s="240"/>
      <c r="B946" s="222"/>
      <c r="C946" s="223"/>
      <c r="D946" s="231"/>
      <c r="E946" s="3"/>
      <c r="F946" s="3"/>
      <c r="G946" s="3"/>
      <c r="H946" s="3"/>
      <c r="J946" s="226"/>
      <c r="K946" s="3"/>
      <c r="L946" s="3"/>
      <c r="O946" s="227"/>
      <c r="Q946" s="94"/>
      <c r="R946" s="94"/>
      <c r="S946" s="94"/>
      <c r="T946" s="94"/>
    </row>
    <row r="947" ht="15.75" customHeight="1">
      <c r="A947" s="240"/>
      <c r="B947" s="222"/>
      <c r="C947" s="223"/>
      <c r="D947" s="231"/>
      <c r="E947" s="3"/>
      <c r="F947" s="3"/>
      <c r="G947" s="3"/>
      <c r="H947" s="3"/>
      <c r="J947" s="226"/>
      <c r="K947" s="3"/>
      <c r="L947" s="3"/>
      <c r="O947" s="227"/>
      <c r="Q947" s="94"/>
      <c r="R947" s="94"/>
      <c r="S947" s="94"/>
      <c r="T947" s="94"/>
    </row>
    <row r="948" ht="15.75" customHeight="1">
      <c r="A948" s="240"/>
      <c r="B948" s="222"/>
      <c r="C948" s="223"/>
      <c r="D948" s="231"/>
      <c r="E948" s="3"/>
      <c r="F948" s="3"/>
      <c r="G948" s="3"/>
      <c r="H948" s="3"/>
      <c r="J948" s="226"/>
      <c r="K948" s="3"/>
      <c r="L948" s="3"/>
      <c r="O948" s="227"/>
      <c r="Q948" s="94"/>
      <c r="R948" s="94"/>
      <c r="S948" s="94"/>
      <c r="T948" s="94"/>
    </row>
    <row r="949" ht="15.75" customHeight="1">
      <c r="A949" s="240"/>
      <c r="B949" s="222"/>
      <c r="C949" s="223"/>
      <c r="D949" s="231"/>
      <c r="E949" s="3"/>
      <c r="F949" s="3"/>
      <c r="G949" s="3"/>
      <c r="H949" s="3"/>
      <c r="J949" s="226"/>
      <c r="K949" s="3"/>
      <c r="L949" s="3"/>
      <c r="O949" s="227"/>
      <c r="Q949" s="94"/>
      <c r="R949" s="94"/>
      <c r="S949" s="94"/>
      <c r="T949" s="94"/>
    </row>
    <row r="950" ht="15.75" customHeight="1">
      <c r="A950" s="240"/>
      <c r="B950" s="222"/>
      <c r="C950" s="223"/>
      <c r="D950" s="231"/>
      <c r="E950" s="3"/>
      <c r="F950" s="3"/>
      <c r="G950" s="3"/>
      <c r="H950" s="3"/>
      <c r="J950" s="226"/>
      <c r="K950" s="3"/>
      <c r="L950" s="3"/>
      <c r="O950" s="227"/>
      <c r="Q950" s="94"/>
      <c r="R950" s="94"/>
      <c r="S950" s="94"/>
      <c r="T950" s="94"/>
    </row>
    <row r="951" ht="15.75" customHeight="1">
      <c r="A951" s="240"/>
      <c r="B951" s="222"/>
      <c r="C951" s="223"/>
      <c r="D951" s="231"/>
      <c r="E951" s="3"/>
      <c r="F951" s="3"/>
      <c r="G951" s="3"/>
      <c r="H951" s="3"/>
      <c r="J951" s="226"/>
      <c r="K951" s="3"/>
      <c r="L951" s="3"/>
      <c r="O951" s="227"/>
      <c r="Q951" s="94"/>
      <c r="R951" s="94"/>
      <c r="S951" s="94"/>
      <c r="T951" s="94"/>
    </row>
    <row r="952" ht="15.75" customHeight="1">
      <c r="A952" s="240"/>
      <c r="B952" s="222"/>
      <c r="C952" s="223"/>
      <c r="D952" s="231"/>
      <c r="E952" s="3"/>
      <c r="F952" s="3"/>
      <c r="G952" s="3"/>
      <c r="H952" s="3"/>
      <c r="J952" s="226"/>
      <c r="K952" s="3"/>
      <c r="L952" s="3"/>
      <c r="O952" s="227"/>
      <c r="Q952" s="94"/>
      <c r="R952" s="94"/>
      <c r="S952" s="94"/>
      <c r="T952" s="94"/>
    </row>
    <row r="953" ht="15.75" customHeight="1">
      <c r="A953" s="240"/>
      <c r="B953" s="222"/>
      <c r="C953" s="223"/>
      <c r="D953" s="231"/>
      <c r="E953" s="3"/>
      <c r="F953" s="3"/>
      <c r="G953" s="3"/>
      <c r="H953" s="3"/>
      <c r="J953" s="226"/>
      <c r="K953" s="3"/>
      <c r="L953" s="3"/>
      <c r="O953" s="227"/>
      <c r="Q953" s="94"/>
      <c r="R953" s="94"/>
      <c r="S953" s="94"/>
      <c r="T953" s="94"/>
    </row>
    <row r="954" ht="15.75" customHeight="1">
      <c r="A954" s="240"/>
      <c r="B954" s="222"/>
      <c r="C954" s="223"/>
      <c r="D954" s="231"/>
      <c r="E954" s="3"/>
      <c r="F954" s="3"/>
      <c r="G954" s="3"/>
      <c r="H954" s="3"/>
      <c r="J954" s="226"/>
      <c r="K954" s="3"/>
      <c r="L954" s="3"/>
      <c r="O954" s="227"/>
      <c r="Q954" s="94"/>
      <c r="R954" s="94"/>
      <c r="S954" s="94"/>
      <c r="T954" s="94"/>
    </row>
    <row r="955" ht="15.75" customHeight="1">
      <c r="A955" s="240"/>
      <c r="B955" s="222"/>
      <c r="C955" s="223"/>
      <c r="D955" s="231"/>
      <c r="E955" s="3"/>
      <c r="F955" s="3"/>
      <c r="G955" s="3"/>
      <c r="H955" s="3"/>
      <c r="J955" s="226"/>
      <c r="K955" s="3"/>
      <c r="L955" s="3"/>
      <c r="O955" s="227"/>
      <c r="Q955" s="94"/>
      <c r="R955" s="94"/>
      <c r="S955" s="94"/>
      <c r="T955" s="94"/>
    </row>
    <row r="956" ht="15.75" customHeight="1">
      <c r="A956" s="240"/>
      <c r="B956" s="222"/>
      <c r="C956" s="223"/>
      <c r="D956" s="231"/>
      <c r="E956" s="3"/>
      <c r="F956" s="3"/>
      <c r="G956" s="3"/>
      <c r="H956" s="3"/>
      <c r="J956" s="226"/>
      <c r="K956" s="3"/>
      <c r="L956" s="3"/>
      <c r="O956" s="227"/>
      <c r="Q956" s="94"/>
      <c r="R956" s="94"/>
      <c r="S956" s="94"/>
      <c r="T956" s="94"/>
    </row>
    <row r="957" ht="15.75" customHeight="1">
      <c r="A957" s="240"/>
      <c r="B957" s="222"/>
      <c r="C957" s="223"/>
      <c r="D957" s="231"/>
      <c r="E957" s="3"/>
      <c r="F957" s="3"/>
      <c r="G957" s="3"/>
      <c r="H957" s="3"/>
      <c r="J957" s="226"/>
      <c r="K957" s="3"/>
      <c r="L957" s="3"/>
      <c r="O957" s="227"/>
      <c r="Q957" s="94"/>
      <c r="R957" s="94"/>
      <c r="S957" s="94"/>
      <c r="T957" s="94"/>
    </row>
    <row r="958" ht="15.75" customHeight="1">
      <c r="A958" s="240"/>
      <c r="B958" s="222"/>
      <c r="C958" s="223"/>
      <c r="D958" s="231"/>
      <c r="E958" s="3"/>
      <c r="F958" s="3"/>
      <c r="G958" s="3"/>
      <c r="H958" s="3"/>
      <c r="J958" s="226"/>
      <c r="K958" s="3"/>
      <c r="L958" s="3"/>
      <c r="O958" s="227"/>
      <c r="Q958" s="94"/>
      <c r="R958" s="94"/>
      <c r="S958" s="94"/>
      <c r="T958" s="94"/>
    </row>
    <row r="959" ht="15.75" customHeight="1">
      <c r="A959" s="240"/>
      <c r="B959" s="222"/>
      <c r="C959" s="223"/>
      <c r="D959" s="231"/>
      <c r="E959" s="3"/>
      <c r="F959" s="3"/>
      <c r="G959" s="3"/>
      <c r="H959" s="3"/>
      <c r="J959" s="226"/>
      <c r="K959" s="3"/>
      <c r="L959" s="3"/>
      <c r="O959" s="227"/>
      <c r="Q959" s="94"/>
      <c r="R959" s="94"/>
      <c r="S959" s="94"/>
      <c r="T959" s="94"/>
    </row>
    <row r="960" ht="15.75" customHeight="1">
      <c r="A960" s="240"/>
      <c r="B960" s="222"/>
      <c r="C960" s="223"/>
      <c r="D960" s="231"/>
      <c r="E960" s="3"/>
      <c r="F960" s="3"/>
      <c r="G960" s="3"/>
      <c r="H960" s="3"/>
      <c r="J960" s="226"/>
      <c r="K960" s="3"/>
      <c r="L960" s="3"/>
      <c r="O960" s="227"/>
      <c r="Q960" s="94"/>
      <c r="R960" s="94"/>
      <c r="S960" s="94"/>
      <c r="T960" s="94"/>
    </row>
    <row r="961" ht="15.75" customHeight="1">
      <c r="A961" s="240"/>
      <c r="B961" s="222"/>
      <c r="C961" s="223"/>
      <c r="D961" s="231"/>
      <c r="E961" s="3"/>
      <c r="F961" s="3"/>
      <c r="G961" s="3"/>
      <c r="H961" s="3"/>
      <c r="J961" s="226"/>
      <c r="K961" s="3"/>
      <c r="L961" s="3"/>
      <c r="O961" s="227"/>
      <c r="Q961" s="94"/>
      <c r="R961" s="94"/>
      <c r="S961" s="94"/>
      <c r="T961" s="94"/>
    </row>
    <row r="962" ht="15.75" customHeight="1">
      <c r="A962" s="240"/>
      <c r="B962" s="222"/>
      <c r="C962" s="223"/>
      <c r="D962" s="231"/>
      <c r="E962" s="3"/>
      <c r="F962" s="3"/>
      <c r="G962" s="3"/>
      <c r="H962" s="3"/>
      <c r="J962" s="226"/>
      <c r="K962" s="3"/>
      <c r="L962" s="3"/>
      <c r="O962" s="227"/>
      <c r="Q962" s="94"/>
      <c r="R962" s="94"/>
      <c r="S962" s="94"/>
      <c r="T962" s="94"/>
    </row>
    <row r="963" ht="15.75" customHeight="1">
      <c r="A963" s="240"/>
      <c r="B963" s="222"/>
      <c r="C963" s="223"/>
      <c r="D963" s="231"/>
      <c r="E963" s="3"/>
      <c r="F963" s="3"/>
      <c r="G963" s="3"/>
      <c r="H963" s="3"/>
      <c r="J963" s="226"/>
      <c r="K963" s="3"/>
      <c r="L963" s="3"/>
      <c r="O963" s="227"/>
      <c r="Q963" s="94"/>
      <c r="R963" s="94"/>
      <c r="S963" s="94"/>
      <c r="T963" s="94"/>
    </row>
    <row r="964" ht="15.75" customHeight="1">
      <c r="A964" s="240"/>
      <c r="B964" s="222"/>
      <c r="C964" s="223"/>
      <c r="D964" s="231"/>
      <c r="E964" s="3"/>
      <c r="F964" s="3"/>
      <c r="G964" s="3"/>
      <c r="H964" s="3"/>
      <c r="J964" s="226"/>
      <c r="K964" s="3"/>
      <c r="L964" s="3"/>
      <c r="O964" s="227"/>
      <c r="Q964" s="94"/>
      <c r="R964" s="94"/>
      <c r="S964" s="94"/>
      <c r="T964" s="94"/>
    </row>
    <row r="965" ht="15.75" customHeight="1">
      <c r="A965" s="240"/>
      <c r="B965" s="222"/>
      <c r="C965" s="223"/>
      <c r="D965" s="231"/>
      <c r="E965" s="3"/>
      <c r="F965" s="3"/>
      <c r="G965" s="3"/>
      <c r="H965" s="3"/>
      <c r="J965" s="226"/>
      <c r="K965" s="3"/>
      <c r="L965" s="3"/>
      <c r="O965" s="227"/>
      <c r="Q965" s="94"/>
      <c r="R965" s="94"/>
      <c r="S965" s="94"/>
      <c r="T965" s="94"/>
    </row>
    <row r="966" ht="15.75" customHeight="1">
      <c r="A966" s="240"/>
      <c r="B966" s="222"/>
      <c r="C966" s="223"/>
      <c r="D966" s="231"/>
      <c r="E966" s="3"/>
      <c r="F966" s="3"/>
      <c r="G966" s="3"/>
      <c r="H966" s="3"/>
      <c r="J966" s="226"/>
      <c r="K966" s="3"/>
      <c r="L966" s="3"/>
      <c r="O966" s="227"/>
      <c r="Q966" s="94"/>
      <c r="R966" s="94"/>
      <c r="S966" s="94"/>
      <c r="T966" s="94"/>
    </row>
    <row r="967" ht="15.75" customHeight="1">
      <c r="A967" s="240"/>
      <c r="B967" s="222"/>
      <c r="C967" s="223"/>
      <c r="D967" s="231"/>
      <c r="E967" s="3"/>
      <c r="F967" s="3"/>
      <c r="G967" s="3"/>
      <c r="H967" s="3"/>
      <c r="J967" s="226"/>
      <c r="K967" s="3"/>
      <c r="L967" s="3"/>
      <c r="O967" s="227"/>
      <c r="Q967" s="94"/>
      <c r="R967" s="94"/>
      <c r="S967" s="94"/>
      <c r="T967" s="94"/>
    </row>
    <row r="968" ht="15.75" customHeight="1">
      <c r="A968" s="240"/>
      <c r="B968" s="222"/>
      <c r="C968" s="223"/>
      <c r="D968" s="231"/>
      <c r="E968" s="3"/>
      <c r="F968" s="3"/>
      <c r="G968" s="3"/>
      <c r="H968" s="3"/>
      <c r="J968" s="226"/>
      <c r="K968" s="3"/>
      <c r="L968" s="3"/>
      <c r="O968" s="227"/>
      <c r="Q968" s="94"/>
      <c r="R968" s="94"/>
      <c r="S968" s="94"/>
      <c r="T968" s="94"/>
    </row>
    <row r="969" ht="15.75" customHeight="1">
      <c r="A969" s="240"/>
      <c r="B969" s="222"/>
      <c r="C969" s="223"/>
      <c r="D969" s="231"/>
      <c r="E969" s="3"/>
      <c r="F969" s="3"/>
      <c r="G969" s="3"/>
      <c r="H969" s="3"/>
      <c r="J969" s="226"/>
      <c r="K969" s="3"/>
      <c r="L969" s="3"/>
      <c r="O969" s="227"/>
      <c r="Q969" s="94"/>
      <c r="R969" s="94"/>
      <c r="S969" s="94"/>
      <c r="T969" s="94"/>
    </row>
    <row r="970" ht="15.75" customHeight="1">
      <c r="A970" s="240"/>
      <c r="B970" s="222"/>
      <c r="C970" s="223"/>
      <c r="D970" s="231"/>
      <c r="E970" s="3"/>
      <c r="F970" s="3"/>
      <c r="G970" s="3"/>
      <c r="H970" s="3"/>
      <c r="J970" s="226"/>
      <c r="K970" s="3"/>
      <c r="L970" s="3"/>
      <c r="O970" s="227"/>
      <c r="Q970" s="94"/>
      <c r="R970" s="94"/>
      <c r="S970" s="94"/>
      <c r="T970" s="94"/>
    </row>
    <row r="971" ht="15.75" customHeight="1">
      <c r="A971" s="240"/>
      <c r="B971" s="222"/>
      <c r="C971" s="223"/>
      <c r="D971" s="231"/>
      <c r="E971" s="3"/>
      <c r="F971" s="3"/>
      <c r="G971" s="3"/>
      <c r="H971" s="3"/>
      <c r="J971" s="226"/>
      <c r="K971" s="3"/>
      <c r="L971" s="3"/>
      <c r="O971" s="227"/>
      <c r="Q971" s="94"/>
      <c r="R971" s="94"/>
      <c r="S971" s="94"/>
      <c r="T971" s="94"/>
    </row>
    <row r="972" ht="15.75" customHeight="1">
      <c r="A972" s="240"/>
      <c r="B972" s="222"/>
      <c r="C972" s="223"/>
      <c r="D972" s="231"/>
      <c r="E972" s="3"/>
      <c r="F972" s="3"/>
      <c r="G972" s="3"/>
      <c r="H972" s="3"/>
      <c r="J972" s="226"/>
      <c r="K972" s="3"/>
      <c r="L972" s="3"/>
      <c r="O972" s="227"/>
      <c r="Q972" s="94"/>
      <c r="R972" s="94"/>
      <c r="S972" s="94"/>
      <c r="T972" s="94"/>
    </row>
    <row r="973" ht="15.75" customHeight="1">
      <c r="A973" s="240"/>
      <c r="B973" s="222"/>
      <c r="C973" s="223"/>
      <c r="D973" s="231"/>
      <c r="E973" s="3"/>
      <c r="F973" s="3"/>
      <c r="G973" s="3"/>
      <c r="H973" s="3"/>
      <c r="J973" s="226"/>
      <c r="K973" s="3"/>
      <c r="L973" s="3"/>
      <c r="O973" s="227"/>
      <c r="Q973" s="94"/>
      <c r="R973" s="94"/>
      <c r="S973" s="94"/>
      <c r="T973" s="94"/>
    </row>
    <row r="974" ht="15.75" customHeight="1">
      <c r="A974" s="240"/>
      <c r="B974" s="222"/>
      <c r="C974" s="223"/>
      <c r="D974" s="231"/>
      <c r="E974" s="3"/>
      <c r="F974" s="3"/>
      <c r="G974" s="3"/>
      <c r="H974" s="3"/>
      <c r="J974" s="226"/>
      <c r="K974" s="3"/>
      <c r="L974" s="3"/>
      <c r="O974" s="227"/>
      <c r="Q974" s="94"/>
      <c r="R974" s="94"/>
      <c r="S974" s="94"/>
      <c r="T974" s="94"/>
    </row>
    <row r="975" ht="15.75" customHeight="1">
      <c r="A975" s="240"/>
      <c r="B975" s="222"/>
      <c r="C975" s="223"/>
      <c r="D975" s="231"/>
      <c r="E975" s="3"/>
      <c r="F975" s="3"/>
      <c r="G975" s="3"/>
      <c r="H975" s="3"/>
      <c r="J975" s="226"/>
      <c r="K975" s="3"/>
      <c r="L975" s="3"/>
      <c r="O975" s="227"/>
      <c r="Q975" s="94"/>
      <c r="R975" s="94"/>
      <c r="S975" s="94"/>
      <c r="T975" s="94"/>
    </row>
    <row r="976" ht="15.75" customHeight="1">
      <c r="A976" s="240"/>
      <c r="B976" s="222"/>
      <c r="C976" s="223"/>
      <c r="D976" s="231"/>
      <c r="E976" s="3"/>
      <c r="F976" s="3"/>
      <c r="G976" s="3"/>
      <c r="H976" s="3"/>
      <c r="J976" s="226"/>
      <c r="K976" s="3"/>
      <c r="L976" s="3"/>
      <c r="O976" s="227"/>
      <c r="Q976" s="94"/>
      <c r="R976" s="94"/>
      <c r="S976" s="94"/>
      <c r="T976" s="94"/>
    </row>
    <row r="977" ht="15.75" customHeight="1">
      <c r="A977" s="240"/>
      <c r="B977" s="222"/>
      <c r="C977" s="223"/>
      <c r="D977" s="231"/>
      <c r="E977" s="3"/>
      <c r="F977" s="3"/>
      <c r="G977" s="3"/>
      <c r="H977" s="3"/>
      <c r="J977" s="226"/>
      <c r="K977" s="3"/>
      <c r="L977" s="3"/>
      <c r="O977" s="227"/>
      <c r="Q977" s="94"/>
      <c r="R977" s="94"/>
      <c r="S977" s="94"/>
      <c r="T977" s="94"/>
    </row>
    <row r="978" ht="15.75" customHeight="1">
      <c r="A978" s="240"/>
      <c r="B978" s="222"/>
      <c r="C978" s="223"/>
      <c r="D978" s="231"/>
      <c r="E978" s="3"/>
      <c r="F978" s="3"/>
      <c r="G978" s="3"/>
      <c r="H978" s="3"/>
      <c r="J978" s="226"/>
      <c r="K978" s="3"/>
      <c r="L978" s="3"/>
      <c r="O978" s="227"/>
      <c r="Q978" s="94"/>
      <c r="R978" s="94"/>
      <c r="S978" s="94"/>
      <c r="T978" s="94"/>
    </row>
    <row r="979" ht="15.75" customHeight="1">
      <c r="A979" s="240"/>
      <c r="B979" s="222"/>
      <c r="C979" s="223"/>
      <c r="D979" s="231"/>
      <c r="E979" s="3"/>
      <c r="F979" s="3"/>
      <c r="G979" s="3"/>
      <c r="H979" s="3"/>
      <c r="J979" s="226"/>
      <c r="K979" s="3"/>
      <c r="L979" s="3"/>
      <c r="O979" s="227"/>
      <c r="Q979" s="94"/>
      <c r="R979" s="94"/>
      <c r="S979" s="94"/>
      <c r="T979" s="94"/>
    </row>
    <row r="980" ht="15.75" customHeight="1">
      <c r="A980" s="240"/>
      <c r="B980" s="222"/>
      <c r="C980" s="223"/>
      <c r="D980" s="231"/>
      <c r="E980" s="3"/>
      <c r="F980" s="3"/>
      <c r="G980" s="3"/>
      <c r="H980" s="3"/>
      <c r="J980" s="226"/>
      <c r="K980" s="3"/>
      <c r="L980" s="3"/>
      <c r="O980" s="227"/>
      <c r="Q980" s="94"/>
      <c r="R980" s="94"/>
      <c r="S980" s="94"/>
      <c r="T980" s="94"/>
    </row>
    <row r="981" ht="15.75" customHeight="1">
      <c r="A981" s="240"/>
      <c r="B981" s="222"/>
      <c r="C981" s="223"/>
      <c r="D981" s="231"/>
      <c r="E981" s="3"/>
      <c r="F981" s="3"/>
      <c r="G981" s="3"/>
      <c r="H981" s="3"/>
      <c r="J981" s="226"/>
      <c r="K981" s="3"/>
      <c r="L981" s="3"/>
      <c r="O981" s="227"/>
      <c r="Q981" s="94"/>
      <c r="R981" s="94"/>
      <c r="S981" s="94"/>
      <c r="T981" s="94"/>
    </row>
    <row r="982" ht="15.75" customHeight="1">
      <c r="A982" s="240"/>
      <c r="B982" s="222"/>
      <c r="C982" s="223"/>
      <c r="D982" s="231"/>
      <c r="E982" s="3"/>
      <c r="F982" s="3"/>
      <c r="G982" s="3"/>
      <c r="H982" s="3"/>
      <c r="J982" s="226"/>
      <c r="K982" s="3"/>
      <c r="L982" s="3"/>
      <c r="O982" s="227"/>
      <c r="Q982" s="94"/>
      <c r="R982" s="94"/>
      <c r="S982" s="94"/>
      <c r="T982" s="94"/>
    </row>
    <row r="983" ht="15.75" customHeight="1">
      <c r="A983" s="240"/>
      <c r="B983" s="222"/>
      <c r="C983" s="223"/>
      <c r="D983" s="231"/>
      <c r="E983" s="3"/>
      <c r="F983" s="3"/>
      <c r="G983" s="3"/>
      <c r="H983" s="3"/>
      <c r="J983" s="226"/>
      <c r="K983" s="3"/>
      <c r="L983" s="3"/>
      <c r="O983" s="227"/>
      <c r="Q983" s="94"/>
      <c r="R983" s="94"/>
      <c r="S983" s="94"/>
      <c r="T983" s="94"/>
    </row>
    <row r="984" ht="15.75" customHeight="1">
      <c r="A984" s="240"/>
      <c r="B984" s="222"/>
      <c r="C984" s="223"/>
      <c r="D984" s="231"/>
      <c r="E984" s="3"/>
      <c r="F984" s="3"/>
      <c r="G984" s="3"/>
      <c r="H984" s="3"/>
      <c r="J984" s="226"/>
      <c r="K984" s="3"/>
      <c r="L984" s="3"/>
      <c r="O984" s="227"/>
      <c r="Q984" s="94"/>
      <c r="R984" s="94"/>
      <c r="S984" s="94"/>
      <c r="T984" s="94"/>
    </row>
    <row r="985" ht="15.75" customHeight="1">
      <c r="A985" s="240"/>
      <c r="B985" s="222"/>
      <c r="C985" s="223"/>
      <c r="D985" s="231"/>
      <c r="E985" s="3"/>
      <c r="F985" s="3"/>
      <c r="G985" s="3"/>
      <c r="H985" s="3"/>
      <c r="J985" s="226"/>
      <c r="K985" s="3"/>
      <c r="L985" s="3"/>
      <c r="O985" s="227"/>
      <c r="Q985" s="94"/>
      <c r="R985" s="94"/>
      <c r="S985" s="94"/>
      <c r="T985" s="94"/>
    </row>
    <row r="986" ht="15.75" customHeight="1">
      <c r="A986" s="240"/>
      <c r="B986" s="222"/>
      <c r="C986" s="223"/>
      <c r="D986" s="231"/>
      <c r="E986" s="3"/>
      <c r="F986" s="3"/>
      <c r="G986" s="3"/>
      <c r="H986" s="3"/>
      <c r="J986" s="226"/>
      <c r="K986" s="3"/>
      <c r="L986" s="3"/>
      <c r="O986" s="227"/>
      <c r="Q986" s="94"/>
      <c r="R986" s="94"/>
      <c r="S986" s="94"/>
      <c r="T986" s="94"/>
    </row>
    <row r="987" ht="15.75" customHeight="1">
      <c r="A987" s="240"/>
      <c r="B987" s="222"/>
      <c r="C987" s="223"/>
      <c r="D987" s="231"/>
      <c r="E987" s="3"/>
      <c r="F987" s="3"/>
      <c r="G987" s="3"/>
      <c r="H987" s="3"/>
      <c r="J987" s="226"/>
      <c r="K987" s="3"/>
      <c r="L987" s="3"/>
      <c r="O987" s="227"/>
      <c r="Q987" s="94"/>
      <c r="R987" s="94"/>
      <c r="S987" s="94"/>
      <c r="T987" s="94"/>
    </row>
    <row r="988" ht="15.75" customHeight="1">
      <c r="A988" s="240"/>
      <c r="B988" s="222"/>
      <c r="C988" s="223"/>
      <c r="D988" s="231"/>
      <c r="E988" s="3"/>
      <c r="F988" s="3"/>
      <c r="G988" s="3"/>
      <c r="H988" s="3"/>
      <c r="J988" s="226"/>
      <c r="K988" s="3"/>
      <c r="L988" s="3"/>
      <c r="O988" s="227"/>
      <c r="Q988" s="94"/>
      <c r="R988" s="94"/>
      <c r="S988" s="94"/>
      <c r="T988" s="94"/>
    </row>
    <row r="989" ht="15.75" customHeight="1">
      <c r="A989" s="240"/>
      <c r="B989" s="222"/>
      <c r="C989" s="223"/>
      <c r="D989" s="231"/>
      <c r="E989" s="3"/>
      <c r="F989" s="3"/>
      <c r="G989" s="3"/>
      <c r="H989" s="3"/>
      <c r="J989" s="226"/>
      <c r="K989" s="3"/>
      <c r="L989" s="3"/>
      <c r="O989" s="227"/>
      <c r="Q989" s="94"/>
      <c r="R989" s="94"/>
      <c r="S989" s="94"/>
      <c r="T989" s="94"/>
    </row>
    <row r="990" ht="15.75" customHeight="1">
      <c r="A990" s="240"/>
      <c r="B990" s="222"/>
      <c r="C990" s="223"/>
      <c r="D990" s="231"/>
      <c r="E990" s="3"/>
      <c r="F990" s="3"/>
      <c r="G990" s="3"/>
      <c r="H990" s="3"/>
      <c r="J990" s="226"/>
      <c r="K990" s="3"/>
      <c r="L990" s="3"/>
      <c r="O990" s="227"/>
      <c r="Q990" s="94"/>
      <c r="R990" s="94"/>
      <c r="S990" s="94"/>
      <c r="T990" s="94"/>
    </row>
    <row r="991" ht="15.75" customHeight="1">
      <c r="A991" s="240"/>
      <c r="B991" s="222"/>
      <c r="C991" s="223"/>
      <c r="D991" s="223"/>
      <c r="E991" s="3"/>
      <c r="F991" s="3"/>
      <c r="G991" s="3"/>
      <c r="H991" s="3"/>
      <c r="J991" s="226"/>
      <c r="K991" s="3"/>
      <c r="L991" s="3"/>
      <c r="O991" s="227"/>
      <c r="Q991" s="94"/>
      <c r="R991" s="94"/>
      <c r="S991" s="94"/>
      <c r="T991" s="94"/>
    </row>
    <row r="992" ht="15.75" customHeight="1">
      <c r="A992" s="240"/>
      <c r="B992" s="222"/>
      <c r="C992" s="223"/>
      <c r="D992" s="223"/>
      <c r="E992" s="3"/>
      <c r="F992" s="3"/>
      <c r="G992" s="3"/>
      <c r="H992" s="3"/>
      <c r="J992" s="226"/>
      <c r="K992" s="3"/>
      <c r="L992" s="3"/>
      <c r="O992" s="227"/>
      <c r="Q992" s="94"/>
      <c r="R992" s="94"/>
      <c r="S992" s="94"/>
      <c r="T992" s="94"/>
    </row>
    <row r="993" ht="15.75" customHeight="1">
      <c r="A993" s="240"/>
      <c r="B993" s="222"/>
      <c r="C993" s="223"/>
      <c r="D993" s="223"/>
      <c r="E993" s="3"/>
      <c r="F993" s="3"/>
      <c r="G993" s="3"/>
      <c r="H993" s="3"/>
      <c r="J993" s="226"/>
      <c r="K993" s="3"/>
      <c r="L993" s="3"/>
      <c r="O993" s="227"/>
      <c r="Q993" s="94"/>
      <c r="R993" s="94"/>
      <c r="S993" s="94"/>
      <c r="T993" s="94"/>
    </row>
    <row r="994" ht="15.75" customHeight="1">
      <c r="A994" s="240"/>
      <c r="B994" s="222"/>
      <c r="C994" s="223"/>
      <c r="D994" s="223"/>
      <c r="E994" s="3"/>
      <c r="F994" s="3"/>
      <c r="G994" s="3"/>
      <c r="H994" s="3"/>
      <c r="J994" s="226"/>
      <c r="K994" s="3"/>
      <c r="L994" s="3"/>
      <c r="O994" s="227"/>
      <c r="Q994" s="94"/>
      <c r="R994" s="94"/>
      <c r="S994" s="94"/>
      <c r="T994" s="94"/>
    </row>
    <row r="995" ht="15.75" customHeight="1">
      <c r="A995" s="240"/>
      <c r="B995" s="222"/>
      <c r="C995" s="223"/>
      <c r="D995" s="223"/>
      <c r="E995" s="3"/>
      <c r="F995" s="3"/>
      <c r="G995" s="3"/>
      <c r="H995" s="3"/>
      <c r="J995" s="226"/>
      <c r="K995" s="3"/>
      <c r="L995" s="3"/>
      <c r="O995" s="227"/>
      <c r="Q995" s="94"/>
      <c r="R995" s="94"/>
      <c r="S995" s="94"/>
      <c r="T995" s="94"/>
    </row>
    <row r="996" ht="15.75" customHeight="1">
      <c r="A996" s="240"/>
      <c r="B996" s="222"/>
      <c r="C996" s="223"/>
      <c r="D996" s="223"/>
      <c r="E996" s="3"/>
      <c r="F996" s="3"/>
      <c r="G996" s="3"/>
      <c r="H996" s="3"/>
      <c r="J996" s="226"/>
      <c r="K996" s="3"/>
      <c r="L996" s="3"/>
      <c r="O996" s="227"/>
      <c r="Q996" s="94"/>
      <c r="R996" s="94"/>
      <c r="S996" s="94"/>
      <c r="T996" s="94"/>
    </row>
    <row r="997" ht="15.75" customHeight="1">
      <c r="A997" s="240"/>
      <c r="B997" s="222"/>
      <c r="C997" s="223"/>
      <c r="D997" s="223"/>
      <c r="E997" s="3"/>
      <c r="F997" s="3"/>
      <c r="G997" s="3"/>
      <c r="H997" s="3"/>
      <c r="J997" s="226"/>
      <c r="K997" s="3"/>
      <c r="L997" s="3"/>
      <c r="O997" s="227"/>
      <c r="Q997" s="94"/>
      <c r="R997" s="94"/>
      <c r="S997" s="94"/>
      <c r="T997" s="94"/>
    </row>
    <row r="998" ht="15.75" customHeight="1">
      <c r="A998" s="240"/>
      <c r="B998" s="222"/>
      <c r="C998" s="223"/>
      <c r="D998" s="223"/>
      <c r="E998" s="3"/>
      <c r="F998" s="3"/>
      <c r="G998" s="3"/>
      <c r="H998" s="3"/>
      <c r="J998" s="226"/>
      <c r="K998" s="3"/>
      <c r="L998" s="3"/>
      <c r="O998" s="227"/>
      <c r="Q998" s="94"/>
      <c r="R998" s="94"/>
      <c r="S998" s="94"/>
      <c r="T998" s="94"/>
    </row>
    <row r="999" ht="15.75" customHeight="1">
      <c r="A999" s="240"/>
      <c r="B999" s="222"/>
      <c r="C999" s="223"/>
      <c r="D999" s="223"/>
      <c r="E999" s="3"/>
      <c r="F999" s="3"/>
      <c r="G999" s="3"/>
      <c r="H999" s="3"/>
      <c r="J999" s="226"/>
      <c r="K999" s="3"/>
      <c r="L999" s="3"/>
      <c r="O999" s="227"/>
      <c r="Q999" s="94"/>
      <c r="R999" s="94"/>
      <c r="S999" s="94"/>
      <c r="T999" s="94"/>
    </row>
    <row r="1000" ht="15.75" customHeight="1">
      <c r="A1000" s="240"/>
      <c r="B1000" s="222"/>
      <c r="C1000" s="223"/>
      <c r="D1000" s="223"/>
      <c r="J1000" s="226"/>
      <c r="K1000" s="3"/>
      <c r="L1000" s="3"/>
      <c r="O1000" s="227"/>
      <c r="Q1000" s="94"/>
      <c r="R1000" s="94"/>
      <c r="S1000" s="94"/>
      <c r="T1000" s="94"/>
    </row>
  </sheetData>
  <autoFilter ref="$A$2:$D$1000">
    <sortState ref="A2:D1000">
      <sortCondition ref="A2:A1000"/>
      <sortCondition ref="B2:B1000"/>
    </sortState>
  </autoFilter>
  <mergeCells count="1">
    <mergeCell ref="A1:W1"/>
  </mergeCells>
  <conditionalFormatting sqref="AB2:AF27">
    <cfRule type="notContainsBlanks" dxfId="6" priority="1">
      <formula>LEN(TRIM(AB2))&gt;0</formula>
    </cfRule>
  </conditionalFormatting>
  <conditionalFormatting sqref="Y2:Z37">
    <cfRule type="expression" dxfId="7" priority="2">
      <formula>Z2:Z21&lt;&gt;0</formula>
    </cfRule>
  </conditionalFormatting>
  <conditionalFormatting sqref="Z2:Z37">
    <cfRule type="cellIs" dxfId="7" priority="3" operator="greaterThan">
      <formula>0</formula>
    </cfRule>
  </conditionalFormatting>
  <conditionalFormatting sqref="Y2:Z37">
    <cfRule type="expression" dxfId="3" priority="4">
      <formula>Z2:Z21=0</formula>
    </cfRule>
  </conditionalFormatting>
  <conditionalFormatting sqref="M2:M31">
    <cfRule type="cellIs" dxfId="8" priority="5" operator="equal">
      <formula>#REF!</formula>
    </cfRule>
  </conditionalFormatting>
  <dataValidations>
    <dataValidation type="custom" allowBlank="1" showDropDown="1" showErrorMessage="1" sqref="A3:A1000">
      <formula1>OR(NOT(ISERROR(DATEVALUE(A3))), AND(ISNUMBER(A3), LEFT(CELL("format", A3))="D"))</formula1>
    </dataValidation>
    <dataValidation type="list" allowBlank="1" showErrorMessage="1" sqref="B3:B1000">
      <formula1>STAFFS!$I:$I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1.88"/>
    <col customWidth="1" min="2" max="2" width="16.88"/>
    <col customWidth="1" min="3" max="3" width="14.25"/>
    <col customWidth="1" min="4" max="4" width="17.88"/>
    <col customWidth="1" min="5" max="5" width="2.75"/>
    <col customWidth="1" hidden="1" min="6" max="6" width="8.5" outlineLevel="1"/>
    <col customWidth="1" hidden="1" min="7" max="7" width="11.75" outlineLevel="1"/>
    <col customWidth="1" hidden="1" min="8" max="8" width="12.25" outlineLevel="1"/>
    <col customWidth="1" hidden="1" min="9" max="9" width="2.75" outlineLevel="1"/>
    <col customWidth="1" hidden="1" min="10" max="10" width="9.25" outlineLevel="1"/>
    <col customWidth="1" hidden="1" min="11" max="11" width="2.75" outlineLevel="1"/>
    <col customWidth="1" hidden="1" min="12" max="12" width="11.75" outlineLevel="1"/>
    <col customWidth="1" hidden="1" min="13" max="13" width="2.75" outlineLevel="1"/>
    <col customWidth="1" hidden="1" min="14" max="15" width="9.25" outlineLevel="1"/>
    <col customWidth="1" hidden="1" min="16" max="16" width="2.75" outlineLevel="1"/>
    <col customWidth="1" hidden="1" min="17" max="17" width="11.75" outlineLevel="1"/>
    <col customWidth="1" hidden="1" min="18" max="18" width="2.75" outlineLevel="1"/>
    <col customWidth="1" hidden="1" min="19" max="20" width="9.25" outlineLevel="1"/>
    <col collapsed="1" customWidth="1" min="21" max="21" width="2.75"/>
    <col customWidth="1" min="22" max="22" width="15.75"/>
    <col customWidth="1" min="23" max="23" width="2.38"/>
    <col customWidth="1" hidden="1" min="24" max="24" width="15.75" outlineLevel="1"/>
    <col customWidth="1" hidden="1" min="25" max="25" width="20.5" outlineLevel="1"/>
    <col customWidth="1" hidden="1" min="26" max="26" width="6.13" outlineLevel="1"/>
    <col customWidth="1" hidden="1" min="27" max="27" width="3.13" outlineLevel="1"/>
    <col customWidth="1" hidden="1" min="28" max="32" width="17.63" outlineLevel="1"/>
  </cols>
  <sheetData>
    <row r="1">
      <c r="A1" s="237" t="s">
        <v>18</v>
      </c>
      <c r="X1" s="237"/>
      <c r="Y1" s="237"/>
      <c r="Z1" s="237"/>
      <c r="AA1" s="237"/>
      <c r="AB1" s="237"/>
      <c r="AC1" s="237"/>
      <c r="AD1" s="237"/>
      <c r="AE1" s="237"/>
      <c r="AF1" s="237"/>
    </row>
    <row r="2">
      <c r="A2" s="187" t="s">
        <v>88</v>
      </c>
      <c r="B2" s="187" t="s">
        <v>89</v>
      </c>
      <c r="C2" s="187" t="s">
        <v>90</v>
      </c>
      <c r="D2" s="187" t="s">
        <v>91</v>
      </c>
      <c r="E2" s="188"/>
      <c r="F2" s="239" t="str">
        <f>IF(COUNTIF(LEAVE!A:A,H:H)&gt;0,TODAY(),"")</f>
        <v/>
      </c>
      <c r="G2" s="208" t="str">
        <f>IF(countif(TODAY!$E$36:$E$37,$H$2:$H1000),today(),"")</f>
        <v/>
      </c>
      <c r="H2" s="250" t="str">
        <f t="array" ref="H2:H31">STAFFS!S2:S1000</f>
        <v>BHARATHI</v>
      </c>
      <c r="I2" s="192">
        <f t="array" ref="I2">COUNTIF($B$3:$B1000,$H$2:$H1000)</f>
        <v>3</v>
      </c>
      <c r="J2" s="193">
        <f>IFERROR(__xludf.DUMMYFUNCTION("arrayformula(iferror(vlookup($H$2:$H1000, query($A$3:$B1000,""select B, max(A) group by B"",0),2,false)))"),46157.0)</f>
        <v>46157</v>
      </c>
      <c r="K2" s="194"/>
      <c r="L2" s="195" t="str">
        <f t="shared" ref="L2:M2" si="1">H2</f>
        <v>BHARATHI</v>
      </c>
      <c r="M2" s="196">
        <f t="shared" si="1"/>
        <v>3</v>
      </c>
      <c r="N2" s="197">
        <f t="shared" ref="N2:N31" si="3">J2+G2+F2</f>
        <v>46157</v>
      </c>
      <c r="O2" s="197">
        <f t="shared" ref="O2:O31" si="4">IF(L2=0,today()+1,N2)</f>
        <v>46157</v>
      </c>
      <c r="P2" s="198"/>
      <c r="Q2" s="199" t="str">
        <f t="array" ref="Q2:T1000">SORT(L2:O1000,4,TRUE)</f>
        <v>DEEPA</v>
      </c>
      <c r="R2" s="199">
        <v>7.0</v>
      </c>
      <c r="S2" s="197">
        <v>46150.0</v>
      </c>
      <c r="T2" s="197">
        <v>46150.0</v>
      </c>
      <c r="U2" s="8"/>
      <c r="V2" s="200" t="str">
        <f t="array" ref="V2:V16">SORT(Q2:T1000,4,true)</f>
        <v>DEEPA</v>
      </c>
      <c r="X2" s="200" t="str">
        <f t="array" ref="X2:X8">SORT(Q2:T8,2,true)</f>
        <v>MUTHUPRIYA</v>
      </c>
      <c r="Y2" s="201" t="str">
        <f t="array" ref="Y2:Z28">SORT(H2:I28,2,FALSE)</f>
        <v>DEEPA</v>
      </c>
      <c r="Z2" s="201">
        <v>7.0</v>
      </c>
      <c r="AA2" s="202"/>
      <c r="AB2" s="203" t="str">
        <f t="shared" ref="AB2:AB26" si="5">IF($M$2:$M$30=0,$L$2:$L$30,"")</f>
        <v/>
      </c>
      <c r="AC2" s="203"/>
      <c r="AD2" s="203"/>
      <c r="AE2" s="203"/>
      <c r="AF2" s="203"/>
    </row>
    <row r="3">
      <c r="A3" s="242">
        <v>46084.0</v>
      </c>
      <c r="B3" s="240" t="s">
        <v>49</v>
      </c>
      <c r="C3" s="206" t="s">
        <v>7</v>
      </c>
      <c r="D3" s="207">
        <v>46084.823159722226</v>
      </c>
      <c r="E3" s="188"/>
      <c r="F3" s="239" t="str">
        <f>IF(COUNTIF(LEAVE!A:A,H:H)&gt;0,TODAY(),"")</f>
        <v/>
      </c>
      <c r="G3" s="208" t="str">
        <f>IF(countif(TODAY!$E$36:$E$37,$H$2:$H1000),today(),"")</f>
        <v/>
      </c>
      <c r="H3" s="250" t="s">
        <v>9</v>
      </c>
      <c r="I3" s="192">
        <f t="shared" ref="I3:I31" si="6">COUNTIF($B$3:$B1000,$H$2:$H1000)</f>
        <v>6</v>
      </c>
      <c r="J3" s="193">
        <f>IFERROR(__xludf.DUMMYFUNCTION("""COMPUTED_VALUE"""),46175.0)</f>
        <v>46175</v>
      </c>
      <c r="K3" s="194"/>
      <c r="L3" s="195" t="str">
        <f t="shared" ref="L3:M3" si="2">H3</f>
        <v>CHINNAMMAL</v>
      </c>
      <c r="M3" s="196">
        <f t="shared" si="2"/>
        <v>6</v>
      </c>
      <c r="N3" s="197">
        <f t="shared" si="3"/>
        <v>46175</v>
      </c>
      <c r="O3" s="197">
        <f t="shared" si="4"/>
        <v>46175</v>
      </c>
      <c r="P3" s="209"/>
      <c r="Q3" s="210" t="s">
        <v>66</v>
      </c>
      <c r="R3" s="199">
        <v>4.0</v>
      </c>
      <c r="S3" s="197">
        <v>46154.0</v>
      </c>
      <c r="T3" s="197">
        <v>46154.0</v>
      </c>
      <c r="U3" s="8"/>
      <c r="V3" s="211" t="s">
        <v>66</v>
      </c>
      <c r="X3" s="212" t="s">
        <v>47</v>
      </c>
      <c r="Y3" s="201" t="s">
        <v>7</v>
      </c>
      <c r="Z3" s="201">
        <v>7.0</v>
      </c>
      <c r="AA3" s="202"/>
      <c r="AB3" s="203" t="str">
        <f t="shared" si="5"/>
        <v/>
      </c>
      <c r="AC3" s="203"/>
      <c r="AD3" s="203"/>
      <c r="AE3" s="203"/>
      <c r="AF3" s="203"/>
    </row>
    <row r="4">
      <c r="A4" s="242">
        <v>46084.0</v>
      </c>
      <c r="B4" s="240" t="s">
        <v>7</v>
      </c>
      <c r="C4" s="206" t="s">
        <v>7</v>
      </c>
      <c r="D4" s="207">
        <v>46084.823159722226</v>
      </c>
      <c r="E4" s="188"/>
      <c r="F4" s="239" t="str">
        <f>IF(COUNTIF(LEAVE!A:A,H:H)&gt;0,TODAY(),"")</f>
        <v/>
      </c>
      <c r="G4" s="208" t="str">
        <f>IF(countif(TODAY!$E$36:$E$37,$H$2:$H1000),today(),"")</f>
        <v/>
      </c>
      <c r="H4" s="250" t="s">
        <v>49</v>
      </c>
      <c r="I4" s="192">
        <f t="shared" si="6"/>
        <v>7</v>
      </c>
      <c r="J4" s="213">
        <f>IFERROR(__xludf.DUMMYFUNCTION("""COMPUTED_VALUE"""),46150.0)</f>
        <v>46150</v>
      </c>
      <c r="K4" s="194"/>
      <c r="L4" s="195" t="str">
        <f t="shared" ref="L4:M4" si="7">H4</f>
        <v>DEEPA</v>
      </c>
      <c r="M4" s="196">
        <f t="shared" si="7"/>
        <v>7</v>
      </c>
      <c r="N4" s="197">
        <f t="shared" si="3"/>
        <v>46150</v>
      </c>
      <c r="O4" s="197">
        <f t="shared" si="4"/>
        <v>46150</v>
      </c>
      <c r="P4" s="209"/>
      <c r="Q4" s="199" t="s">
        <v>47</v>
      </c>
      <c r="R4" s="199">
        <v>3.0</v>
      </c>
      <c r="S4" s="197">
        <v>46157.0</v>
      </c>
      <c r="T4" s="197">
        <v>46157.0</v>
      </c>
      <c r="U4" s="8"/>
      <c r="V4" s="214" t="s">
        <v>47</v>
      </c>
      <c r="X4" s="200" t="s">
        <v>66</v>
      </c>
      <c r="Y4" s="201" t="s">
        <v>61</v>
      </c>
      <c r="Z4" s="201">
        <v>7.0</v>
      </c>
      <c r="AA4" s="202"/>
      <c r="AB4" s="203" t="str">
        <f t="shared" si="5"/>
        <v/>
      </c>
      <c r="AC4" s="203"/>
      <c r="AD4" s="203"/>
      <c r="AE4" s="203"/>
      <c r="AF4" s="203"/>
    </row>
    <row r="5">
      <c r="A5" s="242">
        <v>46084.0</v>
      </c>
      <c r="B5" s="240" t="s">
        <v>59</v>
      </c>
      <c r="C5" s="206" t="s">
        <v>7</v>
      </c>
      <c r="D5" s="207">
        <v>46084.823159722226</v>
      </c>
      <c r="E5" s="188"/>
      <c r="F5" s="239" t="str">
        <f>IF(COUNTIF(LEAVE!A:A,H:H)&gt;0,TODAY(),"")</f>
        <v/>
      </c>
      <c r="G5" s="208" t="str">
        <f>IF(countif(TODAY!$E$36:$E$37,$H$2:$H1000),today(),"")</f>
        <v/>
      </c>
      <c r="H5" s="250" t="s">
        <v>52</v>
      </c>
      <c r="I5" s="192">
        <f t="shared" si="6"/>
        <v>6</v>
      </c>
      <c r="J5" s="213">
        <f>IFERROR(__xludf.DUMMYFUNCTION("""COMPUTED_VALUE"""),46168.0)</f>
        <v>46168</v>
      </c>
      <c r="K5" s="194"/>
      <c r="L5" s="195" t="str">
        <f t="shared" ref="L5:M5" si="8">H5</f>
        <v>DHANALAKSHMI</v>
      </c>
      <c r="M5" s="196">
        <f t="shared" si="8"/>
        <v>6</v>
      </c>
      <c r="N5" s="197">
        <f t="shared" si="3"/>
        <v>46168</v>
      </c>
      <c r="O5" s="197">
        <f t="shared" si="4"/>
        <v>46168</v>
      </c>
      <c r="P5" s="209"/>
      <c r="Q5" s="199" t="s">
        <v>57</v>
      </c>
      <c r="R5" s="199">
        <v>6.0</v>
      </c>
      <c r="S5" s="197">
        <v>46157.0</v>
      </c>
      <c r="T5" s="197">
        <v>46157.0</v>
      </c>
      <c r="U5" s="8"/>
      <c r="V5" s="214" t="s">
        <v>57</v>
      </c>
      <c r="X5" s="200" t="s">
        <v>63</v>
      </c>
      <c r="Y5" s="201" t="s">
        <v>9</v>
      </c>
      <c r="Z5" s="201">
        <v>6.0</v>
      </c>
      <c r="AA5" s="202"/>
      <c r="AB5" s="203" t="str">
        <f t="shared" si="5"/>
        <v/>
      </c>
      <c r="AC5" s="203"/>
      <c r="AD5" s="203"/>
      <c r="AE5" s="203"/>
      <c r="AF5" s="203"/>
    </row>
    <row r="6">
      <c r="A6" s="242">
        <v>46084.0</v>
      </c>
      <c r="B6" s="240" t="s">
        <v>63</v>
      </c>
      <c r="C6" s="206" t="s">
        <v>7</v>
      </c>
      <c r="D6" s="207">
        <v>46084.823159722226</v>
      </c>
      <c r="E6" s="188"/>
      <c r="F6" s="239" t="str">
        <f>IF(COUNTIF(LEAVE!A:A,H:H)&gt;0,TODAY(),"")</f>
        <v/>
      </c>
      <c r="G6" s="208" t="str">
        <f>IF(countif(TODAY!$E$36:$E$37,$H$2:$H1000),today(),"")</f>
        <v/>
      </c>
      <c r="H6" s="250" t="s">
        <v>50</v>
      </c>
      <c r="I6" s="192">
        <f t="shared" si="6"/>
        <v>6</v>
      </c>
      <c r="J6" s="213">
        <f>IFERROR(__xludf.DUMMYFUNCTION("""COMPUTED_VALUE"""),46161.0)</f>
        <v>46161</v>
      </c>
      <c r="K6" s="194"/>
      <c r="L6" s="195" t="str">
        <f t="shared" ref="L6:M6" si="9">H6</f>
        <v>JEYANTHI</v>
      </c>
      <c r="M6" s="196">
        <f t="shared" si="9"/>
        <v>6</v>
      </c>
      <c r="N6" s="197">
        <f t="shared" si="3"/>
        <v>46161</v>
      </c>
      <c r="O6" s="197">
        <f t="shared" si="4"/>
        <v>46161</v>
      </c>
      <c r="P6" s="209"/>
      <c r="Q6" s="199" t="s">
        <v>50</v>
      </c>
      <c r="R6" s="199">
        <v>6.0</v>
      </c>
      <c r="S6" s="197">
        <v>46161.0</v>
      </c>
      <c r="T6" s="197">
        <v>46161.0</v>
      </c>
      <c r="U6" s="8"/>
      <c r="V6" s="214" t="s">
        <v>50</v>
      </c>
      <c r="X6" s="200" t="s">
        <v>57</v>
      </c>
      <c r="Y6" s="201" t="s">
        <v>52</v>
      </c>
      <c r="Z6" s="201">
        <v>6.0</v>
      </c>
      <c r="AA6" s="202"/>
      <c r="AB6" s="203" t="str">
        <f t="shared" si="5"/>
        <v/>
      </c>
      <c r="AC6" s="203"/>
      <c r="AD6" s="203"/>
      <c r="AE6" s="203"/>
      <c r="AF6" s="203"/>
    </row>
    <row r="7">
      <c r="A7" s="242">
        <v>46087.0</v>
      </c>
      <c r="B7" s="240" t="s">
        <v>57</v>
      </c>
      <c r="C7" s="206" t="s">
        <v>7</v>
      </c>
      <c r="D7" s="207">
        <v>46087.78024305555</v>
      </c>
      <c r="E7" s="188"/>
      <c r="F7" s="239" t="str">
        <f>IF(COUNTIF(LEAVE!A:A,H:H)&gt;0,TODAY(),"")</f>
        <v/>
      </c>
      <c r="G7" s="208" t="str">
        <f>IF(countif(TODAY!$E$36:$E$37,$H$2:$H1000),today(),"")</f>
        <v/>
      </c>
      <c r="H7" s="250" t="s">
        <v>53</v>
      </c>
      <c r="I7" s="192">
        <f t="shared" si="6"/>
        <v>4</v>
      </c>
      <c r="J7" s="213">
        <f>IFERROR(__xludf.DUMMYFUNCTION("""COMPUTED_VALUE"""),46175.0)</f>
        <v>46175</v>
      </c>
      <c r="K7" s="194"/>
      <c r="L7" s="195" t="str">
        <f t="shared" ref="L7:M7" si="10">H7</f>
        <v>KAVIYA</v>
      </c>
      <c r="M7" s="196">
        <f t="shared" si="10"/>
        <v>4</v>
      </c>
      <c r="N7" s="197">
        <f t="shared" si="3"/>
        <v>46175</v>
      </c>
      <c r="O7" s="197">
        <f t="shared" si="4"/>
        <v>46175</v>
      </c>
      <c r="P7" s="215"/>
      <c r="Q7" s="199" t="s">
        <v>63</v>
      </c>
      <c r="R7" s="199">
        <v>5.0</v>
      </c>
      <c r="S7" s="197">
        <v>46161.0</v>
      </c>
      <c r="T7" s="197">
        <v>46161.0</v>
      </c>
      <c r="U7" s="8"/>
      <c r="V7" s="214" t="s">
        <v>63</v>
      </c>
      <c r="X7" s="200" t="s">
        <v>50</v>
      </c>
      <c r="Y7" s="201" t="s">
        <v>50</v>
      </c>
      <c r="Z7" s="201">
        <v>6.0</v>
      </c>
      <c r="AA7" s="202"/>
      <c r="AB7" s="203" t="str">
        <f t="shared" si="5"/>
        <v/>
      </c>
      <c r="AC7" s="203"/>
      <c r="AD7" s="203"/>
      <c r="AE7" s="203"/>
      <c r="AF7" s="203"/>
    </row>
    <row r="8">
      <c r="A8" s="242">
        <v>46087.0</v>
      </c>
      <c r="B8" s="240"/>
      <c r="C8" s="206" t="s">
        <v>7</v>
      </c>
      <c r="D8" s="207">
        <v>46087.78024305555</v>
      </c>
      <c r="E8" s="188"/>
      <c r="F8" s="239" t="str">
        <f>IF(COUNTIF(LEAVE!A:A,H:H)&gt;0,TODAY(),"")</f>
        <v/>
      </c>
      <c r="G8" s="208" t="str">
        <f>IF(countif(TODAY!$E$36:$E$37,$H$2:$H1000),today(),"")</f>
        <v/>
      </c>
      <c r="H8" s="250" t="s">
        <v>58</v>
      </c>
      <c r="I8" s="192">
        <f t="shared" si="6"/>
        <v>1</v>
      </c>
      <c r="J8" s="213">
        <f>IFERROR(__xludf.DUMMYFUNCTION("""COMPUTED_VALUE"""),46164.0)</f>
        <v>46164</v>
      </c>
      <c r="K8" s="194"/>
      <c r="L8" s="195" t="str">
        <f t="shared" ref="L8:M8" si="11">H8</f>
        <v>MUTHUPRIYA</v>
      </c>
      <c r="M8" s="196">
        <f t="shared" si="11"/>
        <v>1</v>
      </c>
      <c r="N8" s="197">
        <f t="shared" si="3"/>
        <v>46164</v>
      </c>
      <c r="O8" s="197">
        <f t="shared" si="4"/>
        <v>46164</v>
      </c>
      <c r="P8" s="215"/>
      <c r="Q8" s="199" t="s">
        <v>58</v>
      </c>
      <c r="R8" s="199">
        <v>1.0</v>
      </c>
      <c r="S8" s="197">
        <v>46164.0</v>
      </c>
      <c r="T8" s="197">
        <v>46164.0</v>
      </c>
      <c r="U8" s="8"/>
      <c r="V8" s="214" t="s">
        <v>58</v>
      </c>
      <c r="X8" s="200" t="s">
        <v>49</v>
      </c>
      <c r="Y8" s="201" t="s">
        <v>57</v>
      </c>
      <c r="Z8" s="201">
        <v>6.0</v>
      </c>
      <c r="AA8" s="202"/>
      <c r="AB8" s="203" t="str">
        <f t="shared" si="5"/>
        <v/>
      </c>
      <c r="AC8" s="203"/>
      <c r="AD8" s="203"/>
      <c r="AE8" s="203"/>
      <c r="AF8" s="203"/>
    </row>
    <row r="9">
      <c r="A9" s="242">
        <v>46087.0</v>
      </c>
      <c r="B9" s="240" t="s">
        <v>65</v>
      </c>
      <c r="C9" s="206" t="s">
        <v>7</v>
      </c>
      <c r="D9" s="207">
        <v>46087.78024305555</v>
      </c>
      <c r="E9" s="188"/>
      <c r="F9" s="239" t="str">
        <f>IF(COUNTIF(LEAVE!A:A,H:H)&gt;0,TODAY(),"")</f>
        <v/>
      </c>
      <c r="G9" s="208" t="str">
        <f>IF(countif(TODAY!$E$36:$E$37,$H$2:$H1000),today(),"")</f>
        <v/>
      </c>
      <c r="H9" s="250" t="s">
        <v>7</v>
      </c>
      <c r="I9" s="192">
        <f t="shared" si="6"/>
        <v>7</v>
      </c>
      <c r="J9" s="213">
        <f>IFERROR(__xludf.DUMMYFUNCTION("""COMPUTED_VALUE"""),46175.0)</f>
        <v>46175</v>
      </c>
      <c r="K9" s="194"/>
      <c r="L9" s="195" t="str">
        <f t="shared" ref="L9:M9" si="12">H9</f>
        <v>NIVETHA</v>
      </c>
      <c r="M9" s="196">
        <f t="shared" si="12"/>
        <v>7</v>
      </c>
      <c r="N9" s="197">
        <f t="shared" si="3"/>
        <v>46175</v>
      </c>
      <c r="O9" s="197">
        <f t="shared" si="4"/>
        <v>46175</v>
      </c>
      <c r="P9" s="8"/>
      <c r="Q9" s="199" t="s">
        <v>54</v>
      </c>
      <c r="R9" s="199">
        <v>6.0</v>
      </c>
      <c r="S9" s="197">
        <v>46164.0</v>
      </c>
      <c r="T9" s="197">
        <v>46164.0</v>
      </c>
      <c r="U9" s="8"/>
      <c r="V9" s="216" t="s">
        <v>54</v>
      </c>
      <c r="Y9" s="201" t="s">
        <v>54</v>
      </c>
      <c r="Z9" s="201">
        <v>6.0</v>
      </c>
      <c r="AA9" s="202"/>
      <c r="AB9" s="203" t="str">
        <f t="shared" si="5"/>
        <v/>
      </c>
      <c r="AC9" s="203"/>
      <c r="AD9" s="203"/>
      <c r="AE9" s="203"/>
      <c r="AF9" s="203"/>
    </row>
    <row r="10">
      <c r="A10" s="242">
        <v>46087.0</v>
      </c>
      <c r="B10" s="240" t="s">
        <v>5</v>
      </c>
      <c r="C10" s="206" t="s">
        <v>7</v>
      </c>
      <c r="D10" s="207">
        <v>46087.78024305555</v>
      </c>
      <c r="E10" s="188"/>
      <c r="F10" s="239" t="str">
        <f>IF(COUNTIF(LEAVE!A:A,H:H)&gt;0,TODAY(),"")</f>
        <v/>
      </c>
      <c r="G10" s="208" t="str">
        <f>IF(countif(TODAY!$E$36:$E$37,$H$2:$H1000),today(),"")</f>
        <v/>
      </c>
      <c r="H10" s="250" t="s">
        <v>62</v>
      </c>
      <c r="I10" s="192">
        <f t="shared" si="6"/>
        <v>2</v>
      </c>
      <c r="J10" s="213">
        <f>IFERROR(__xludf.DUMMYFUNCTION("""COMPUTED_VALUE"""),46171.0)</f>
        <v>46171</v>
      </c>
      <c r="K10" s="194"/>
      <c r="L10" s="195" t="str">
        <f t="shared" ref="L10:M10" si="13">H10</f>
        <v>PRIYANKA</v>
      </c>
      <c r="M10" s="196">
        <f t="shared" si="13"/>
        <v>2</v>
      </c>
      <c r="N10" s="197">
        <f t="shared" si="3"/>
        <v>46171</v>
      </c>
      <c r="O10" s="197">
        <f t="shared" si="4"/>
        <v>46171</v>
      </c>
      <c r="P10" s="8"/>
      <c r="Q10" s="199" t="s">
        <v>67</v>
      </c>
      <c r="R10" s="199">
        <v>1.0</v>
      </c>
      <c r="S10" s="197">
        <v>46164.0</v>
      </c>
      <c r="T10" s="197">
        <v>46164.0</v>
      </c>
      <c r="U10" s="8"/>
      <c r="V10" s="216" t="s">
        <v>67</v>
      </c>
      <c r="Y10" s="201" t="s">
        <v>59</v>
      </c>
      <c r="Z10" s="201">
        <v>6.0</v>
      </c>
      <c r="AA10" s="202"/>
      <c r="AB10" s="203" t="str">
        <f t="shared" si="5"/>
        <v/>
      </c>
      <c r="AC10" s="203"/>
      <c r="AD10" s="203"/>
      <c r="AE10" s="203"/>
      <c r="AF10" s="203"/>
    </row>
    <row r="11">
      <c r="A11" s="242">
        <v>46091.0</v>
      </c>
      <c r="B11" s="240" t="s">
        <v>47</v>
      </c>
      <c r="C11" s="206" t="s">
        <v>5</v>
      </c>
      <c r="D11" s="207">
        <v>46091.839224537034</v>
      </c>
      <c r="E11" s="188"/>
      <c r="F11" s="239" t="str">
        <f>IF(COUNTIF(LEAVE!A:A,H:H)&gt;0,TODAY(),"")</f>
        <v/>
      </c>
      <c r="G11" s="208" t="str">
        <f>IF(countif(TODAY!$E$36:$E$37,$H$2:$H1000),today(),"")</f>
        <v/>
      </c>
      <c r="H11" s="250" t="s">
        <v>57</v>
      </c>
      <c r="I11" s="192">
        <f t="shared" si="6"/>
        <v>6</v>
      </c>
      <c r="J11" s="213">
        <f>IFERROR(__xludf.DUMMYFUNCTION("""COMPUTED_VALUE"""),46157.0)</f>
        <v>46157</v>
      </c>
      <c r="K11" s="194"/>
      <c r="L11" s="195" t="str">
        <f t="shared" ref="L11:M11" si="14">H11</f>
        <v>RAJI-1</v>
      </c>
      <c r="M11" s="196">
        <f t="shared" si="14"/>
        <v>6</v>
      </c>
      <c r="N11" s="197">
        <f t="shared" si="3"/>
        <v>46157</v>
      </c>
      <c r="O11" s="197">
        <f t="shared" si="4"/>
        <v>46157</v>
      </c>
      <c r="P11" s="8"/>
      <c r="Q11" s="199" t="s">
        <v>52</v>
      </c>
      <c r="R11" s="199">
        <v>6.0</v>
      </c>
      <c r="S11" s="197">
        <v>46168.0</v>
      </c>
      <c r="T11" s="197">
        <v>46168.0</v>
      </c>
      <c r="U11" s="8"/>
      <c r="V11" s="216" t="s">
        <v>52</v>
      </c>
      <c r="Y11" s="201" t="s">
        <v>65</v>
      </c>
      <c r="Z11" s="201">
        <v>6.0</v>
      </c>
      <c r="AA11" s="202"/>
      <c r="AB11" s="203" t="str">
        <f t="shared" si="5"/>
        <v/>
      </c>
      <c r="AC11" s="203"/>
      <c r="AD11" s="203"/>
      <c r="AE11" s="203"/>
      <c r="AF11" s="203"/>
    </row>
    <row r="12">
      <c r="A12" s="242">
        <v>46091.0</v>
      </c>
      <c r="B12" s="240" t="s">
        <v>9</v>
      </c>
      <c r="C12" s="206" t="s">
        <v>5</v>
      </c>
      <c r="D12" s="207">
        <v>46091.839224537034</v>
      </c>
      <c r="E12" s="188"/>
      <c r="F12" s="239" t="str">
        <f>IF(COUNTIF(LEAVE!A:A,H:H)&gt;0,TODAY(),"")</f>
        <v/>
      </c>
      <c r="G12" s="208" t="str">
        <f>IF(countif(TODAY!$E$36:$E$37,$H$2:$H1000),today(),"")</f>
        <v/>
      </c>
      <c r="H12" s="250" t="s">
        <v>61</v>
      </c>
      <c r="I12" s="192">
        <f t="shared" si="6"/>
        <v>7</v>
      </c>
      <c r="J12" s="213">
        <f>IFERROR(__xludf.DUMMYFUNCTION("""COMPUTED_VALUE"""),46171.0)</f>
        <v>46171</v>
      </c>
      <c r="K12" s="194"/>
      <c r="L12" s="195" t="str">
        <f t="shared" ref="L12:M12" si="15">H12</f>
        <v>RAJI-2</v>
      </c>
      <c r="M12" s="196">
        <f t="shared" si="15"/>
        <v>7</v>
      </c>
      <c r="N12" s="197">
        <f t="shared" si="3"/>
        <v>46171</v>
      </c>
      <c r="O12" s="197">
        <f t="shared" si="4"/>
        <v>46171</v>
      </c>
      <c r="P12" s="8"/>
      <c r="Q12" s="199" t="s">
        <v>78</v>
      </c>
      <c r="R12" s="199">
        <v>5.0</v>
      </c>
      <c r="S12" s="197">
        <v>46168.0</v>
      </c>
      <c r="T12" s="197">
        <v>46168.0</v>
      </c>
      <c r="U12" s="8"/>
      <c r="V12" s="216" t="s">
        <v>78</v>
      </c>
      <c r="Y12" s="201" t="s">
        <v>78</v>
      </c>
      <c r="Z12" s="201">
        <v>5.0</v>
      </c>
      <c r="AA12" s="202"/>
      <c r="AB12" s="203" t="str">
        <f t="shared" si="5"/>
        <v/>
      </c>
      <c r="AC12" s="203"/>
      <c r="AD12" s="203"/>
      <c r="AE12" s="203"/>
      <c r="AF12" s="203"/>
    </row>
    <row r="13">
      <c r="A13" s="242">
        <v>46091.0</v>
      </c>
      <c r="B13" s="240" t="s">
        <v>49</v>
      </c>
      <c r="C13" s="206" t="s">
        <v>5</v>
      </c>
      <c r="D13" s="207">
        <v>46091.839224537034</v>
      </c>
      <c r="E13" s="188"/>
      <c r="F13" s="239" t="str">
        <f>IF(COUNTIF(LEAVE!A:A,H:H)&gt;0,TODAY(),"")</f>
        <v/>
      </c>
      <c r="G13" s="208" t="str">
        <f>IF(countif(TODAY!$E$36:$E$37,$H$2:$H1000),today(),"")</f>
        <v/>
      </c>
      <c r="H13" s="250" t="s">
        <v>54</v>
      </c>
      <c r="I13" s="192">
        <f t="shared" si="6"/>
        <v>6</v>
      </c>
      <c r="J13" s="213">
        <f>IFERROR(__xludf.DUMMYFUNCTION("""COMPUTED_VALUE"""),46164.0)</f>
        <v>46164</v>
      </c>
      <c r="K13" s="194"/>
      <c r="L13" s="195" t="str">
        <f t="shared" ref="L13:M13" si="16">H13</f>
        <v>SAHANA</v>
      </c>
      <c r="M13" s="196">
        <f t="shared" si="16"/>
        <v>6</v>
      </c>
      <c r="N13" s="197">
        <f t="shared" si="3"/>
        <v>46164</v>
      </c>
      <c r="O13" s="197">
        <f t="shared" si="4"/>
        <v>46164</v>
      </c>
      <c r="P13" s="217"/>
      <c r="Q13" s="199" t="s">
        <v>65</v>
      </c>
      <c r="R13" s="199">
        <v>6.0</v>
      </c>
      <c r="S13" s="197">
        <v>46168.0</v>
      </c>
      <c r="T13" s="197">
        <v>46168.0</v>
      </c>
      <c r="U13" s="8"/>
      <c r="V13" s="216" t="s">
        <v>65</v>
      </c>
      <c r="Y13" s="201" t="s">
        <v>5</v>
      </c>
      <c r="Z13" s="201">
        <v>5.0</v>
      </c>
      <c r="AA13" s="202"/>
      <c r="AB13" s="203" t="str">
        <f t="shared" si="5"/>
        <v/>
      </c>
      <c r="AC13" s="203"/>
      <c r="AD13" s="203"/>
      <c r="AE13" s="203"/>
      <c r="AF13" s="203"/>
    </row>
    <row r="14">
      <c r="A14" s="242">
        <v>46091.0</v>
      </c>
      <c r="B14" s="240" t="s">
        <v>52</v>
      </c>
      <c r="C14" s="206" t="s">
        <v>5</v>
      </c>
      <c r="D14" s="207">
        <v>46091.839224537034</v>
      </c>
      <c r="E14" s="188"/>
      <c r="F14" s="239" t="str">
        <f>IF(COUNTIF(LEAVE!A:A,H:H)&gt;0,TODAY(),"")</f>
        <v/>
      </c>
      <c r="G14" s="208" t="str">
        <f>IF(countif(TODAY!$E$36:$E$37,$H$2:$H1000),today(),"")</f>
        <v/>
      </c>
      <c r="H14" s="250" t="s">
        <v>67</v>
      </c>
      <c r="I14" s="192">
        <f t="shared" si="6"/>
        <v>1</v>
      </c>
      <c r="J14" s="213">
        <f>IFERROR(__xludf.DUMMYFUNCTION("""COMPUTED_VALUE"""),46164.0)</f>
        <v>46164</v>
      </c>
      <c r="K14" s="194"/>
      <c r="L14" s="195" t="str">
        <f t="shared" ref="L14:M14" si="17">H14</f>
        <v>SANTHIYA</v>
      </c>
      <c r="M14" s="196">
        <f t="shared" si="17"/>
        <v>1</v>
      </c>
      <c r="N14" s="197">
        <f t="shared" si="3"/>
        <v>46164</v>
      </c>
      <c r="O14" s="197">
        <f t="shared" si="4"/>
        <v>46164</v>
      </c>
      <c r="P14" s="8"/>
      <c r="Q14" s="199" t="s">
        <v>62</v>
      </c>
      <c r="R14" s="199">
        <v>2.0</v>
      </c>
      <c r="S14" s="197">
        <v>46171.0</v>
      </c>
      <c r="T14" s="197">
        <v>46171.0</v>
      </c>
      <c r="U14" s="8"/>
      <c r="V14" s="216" t="s">
        <v>62</v>
      </c>
      <c r="Y14" s="201" t="s">
        <v>63</v>
      </c>
      <c r="Z14" s="201">
        <v>5.0</v>
      </c>
      <c r="AA14" s="202"/>
      <c r="AB14" s="203" t="str">
        <f t="shared" si="5"/>
        <v/>
      </c>
      <c r="AC14" s="203"/>
      <c r="AD14" s="203"/>
      <c r="AE14" s="203"/>
      <c r="AF14" s="203"/>
    </row>
    <row r="15">
      <c r="A15" s="242">
        <v>46094.0</v>
      </c>
      <c r="B15" s="240" t="s">
        <v>61</v>
      </c>
      <c r="C15" s="206" t="s">
        <v>5</v>
      </c>
      <c r="D15" s="207">
        <v>46094.841631944444</v>
      </c>
      <c r="E15" s="188"/>
      <c r="F15" s="239" t="str">
        <f>IF(COUNTIF(LEAVE!A:A,H:H)&gt;0,TODAY(),"")</f>
        <v/>
      </c>
      <c r="G15" s="208" t="str">
        <f>IF(countif(TODAY!$E$36:$E$37,$H$2:$H1000),today(),"")</f>
        <v/>
      </c>
      <c r="H15" s="250" t="s">
        <v>70</v>
      </c>
      <c r="I15" s="192">
        <f t="shared" si="6"/>
        <v>2</v>
      </c>
      <c r="J15" s="213">
        <f>IFERROR(__xludf.DUMMYFUNCTION("""COMPUTED_VALUE"""),46171.0)</f>
        <v>46171</v>
      </c>
      <c r="K15" s="194"/>
      <c r="L15" s="195" t="str">
        <f t="shared" ref="L15:M15" si="18">H15</f>
        <v>SHANTHI</v>
      </c>
      <c r="M15" s="196">
        <f t="shared" si="18"/>
        <v>2</v>
      </c>
      <c r="N15" s="197">
        <f t="shared" si="3"/>
        <v>46171</v>
      </c>
      <c r="O15" s="197">
        <f t="shared" si="4"/>
        <v>46171</v>
      </c>
      <c r="P15" s="8"/>
      <c r="Q15" s="199" t="s">
        <v>61</v>
      </c>
      <c r="R15" s="199">
        <v>7.0</v>
      </c>
      <c r="S15" s="197">
        <v>46171.0</v>
      </c>
      <c r="T15" s="197">
        <v>46171.0</v>
      </c>
      <c r="U15" s="8"/>
      <c r="V15" s="216" t="s">
        <v>61</v>
      </c>
      <c r="Y15" s="201" t="s">
        <v>53</v>
      </c>
      <c r="Z15" s="201">
        <v>4.0</v>
      </c>
      <c r="AA15" s="202"/>
      <c r="AB15" s="218" t="str">
        <f t="shared" si="5"/>
        <v/>
      </c>
      <c r="AC15" s="218"/>
      <c r="AD15" s="218"/>
      <c r="AE15" s="218"/>
      <c r="AF15" s="218"/>
    </row>
    <row r="16">
      <c r="A16" s="242">
        <v>46094.0</v>
      </c>
      <c r="B16" s="240" t="s">
        <v>54</v>
      </c>
      <c r="C16" s="206" t="s">
        <v>5</v>
      </c>
      <c r="D16" s="207">
        <v>46094.841631944444</v>
      </c>
      <c r="E16" s="188"/>
      <c r="F16" s="239" t="str">
        <f>IF(COUNTIF(LEAVE!A:A,H:H)&gt;0,TODAY(),"")</f>
        <v/>
      </c>
      <c r="G16" s="208" t="str">
        <f>IF(countif(TODAY!$E$36:$E$37,$H$2:$H1000),today(),"")</f>
        <v/>
      </c>
      <c r="H16" s="250" t="s">
        <v>59</v>
      </c>
      <c r="I16" s="192">
        <f t="shared" si="6"/>
        <v>6</v>
      </c>
      <c r="J16" s="213">
        <f>IFERROR(__xludf.DUMMYFUNCTION("""COMPUTED_VALUE"""),46175.0)</f>
        <v>46175</v>
      </c>
      <c r="K16" s="194"/>
      <c r="L16" s="195" t="str">
        <f t="shared" ref="L16:M16" si="19">H16</f>
        <v>SUDHARSHINI</v>
      </c>
      <c r="M16" s="196">
        <f t="shared" si="19"/>
        <v>6</v>
      </c>
      <c r="N16" s="197">
        <f t="shared" si="3"/>
        <v>46175</v>
      </c>
      <c r="O16" s="197">
        <f t="shared" si="4"/>
        <v>46175</v>
      </c>
      <c r="P16" s="8"/>
      <c r="Q16" s="199" t="s">
        <v>70</v>
      </c>
      <c r="R16" s="199">
        <v>2.0</v>
      </c>
      <c r="S16" s="197">
        <v>46171.0</v>
      </c>
      <c r="T16" s="197">
        <v>46171.0</v>
      </c>
      <c r="U16" s="8"/>
      <c r="V16" s="216" t="s">
        <v>70</v>
      </c>
      <c r="Y16" s="201" t="s">
        <v>66</v>
      </c>
      <c r="Z16" s="201">
        <v>4.0</v>
      </c>
      <c r="AA16" s="202"/>
      <c r="AB16" s="203" t="str">
        <f t="shared" si="5"/>
        <v/>
      </c>
      <c r="AC16" s="203"/>
      <c r="AD16" s="203"/>
      <c r="AE16" s="203"/>
      <c r="AF16" s="203"/>
    </row>
    <row r="17">
      <c r="A17" s="242">
        <v>46094.0</v>
      </c>
      <c r="B17" s="240" t="s">
        <v>59</v>
      </c>
      <c r="C17" s="206" t="s">
        <v>5</v>
      </c>
      <c r="D17" s="207">
        <v>46094.841631944444</v>
      </c>
      <c r="E17" s="188"/>
      <c r="F17" s="239" t="str">
        <f>IF(COUNTIF(LEAVE!A:A,H:H)&gt;0,TODAY(),"")</f>
        <v/>
      </c>
      <c r="G17" s="208" t="str">
        <f>IF(countif(TODAY!$E$36:$E$37,$H$2:$H1000),today(),"")</f>
        <v/>
      </c>
      <c r="H17" s="250" t="s">
        <v>78</v>
      </c>
      <c r="I17" s="192">
        <f t="shared" si="6"/>
        <v>5</v>
      </c>
      <c r="J17" s="213">
        <f>IFERROR(__xludf.DUMMYFUNCTION("""COMPUTED_VALUE"""),46168.0)</f>
        <v>46168</v>
      </c>
      <c r="K17" s="194"/>
      <c r="L17" s="195" t="str">
        <f t="shared" ref="L17:M17" si="20">H17</f>
        <v>VIDHYA</v>
      </c>
      <c r="M17" s="196">
        <f t="shared" si="20"/>
        <v>5</v>
      </c>
      <c r="N17" s="197">
        <f t="shared" si="3"/>
        <v>46168</v>
      </c>
      <c r="O17" s="197">
        <f t="shared" si="4"/>
        <v>46168</v>
      </c>
      <c r="P17" s="8"/>
      <c r="Q17" s="199" t="s">
        <v>5</v>
      </c>
      <c r="R17" s="199">
        <v>5.0</v>
      </c>
      <c r="S17" s="197">
        <v>46171.0</v>
      </c>
      <c r="T17" s="197">
        <v>46171.0</v>
      </c>
      <c r="U17" s="8"/>
      <c r="V17" s="216"/>
      <c r="Y17" s="201" t="s">
        <v>69</v>
      </c>
      <c r="Z17" s="201">
        <v>4.0</v>
      </c>
      <c r="AA17" s="202"/>
      <c r="AB17" s="203" t="str">
        <f t="shared" si="5"/>
        <v/>
      </c>
      <c r="AC17" s="203"/>
      <c r="AD17" s="203"/>
      <c r="AE17" s="203"/>
      <c r="AF17" s="203"/>
    </row>
    <row r="18">
      <c r="A18" s="242">
        <v>46094.0</v>
      </c>
      <c r="B18" s="240" t="s">
        <v>66</v>
      </c>
      <c r="C18" s="206" t="s">
        <v>5</v>
      </c>
      <c r="D18" s="207">
        <v>46094.841631944444</v>
      </c>
      <c r="E18" s="188"/>
      <c r="F18" s="239" t="str">
        <f>IF(COUNTIF(LEAVE!A:A,H:H)&gt;0,TODAY(),"")</f>
        <v/>
      </c>
      <c r="G18" s="208" t="str">
        <f>IF(countif(TODAY!$E$36:$E$37,$H$2:$H1000),today(),"")</f>
        <v/>
      </c>
      <c r="H18" s="250" t="s">
        <v>65</v>
      </c>
      <c r="I18" s="192">
        <f t="shared" si="6"/>
        <v>6</v>
      </c>
      <c r="J18" s="213">
        <f>IFERROR(__xludf.DUMMYFUNCTION("""COMPUTED_VALUE"""),46168.0)</f>
        <v>46168</v>
      </c>
      <c r="K18" s="194"/>
      <c r="L18" s="195" t="str">
        <f t="shared" ref="L18:M18" si="21">H18</f>
        <v>VIJI-1</v>
      </c>
      <c r="M18" s="196">
        <f t="shared" si="21"/>
        <v>6</v>
      </c>
      <c r="N18" s="197">
        <f t="shared" si="3"/>
        <v>46168</v>
      </c>
      <c r="O18" s="197">
        <f t="shared" si="4"/>
        <v>46168</v>
      </c>
      <c r="P18" s="8"/>
      <c r="Q18" s="199" t="s">
        <v>9</v>
      </c>
      <c r="R18" s="199">
        <v>6.0</v>
      </c>
      <c r="S18" s="197">
        <v>46175.0</v>
      </c>
      <c r="T18" s="197">
        <v>46175.0</v>
      </c>
      <c r="U18" s="8"/>
      <c r="V18" s="216"/>
      <c r="Y18" s="201" t="s">
        <v>47</v>
      </c>
      <c r="Z18" s="201">
        <v>3.0</v>
      </c>
      <c r="AA18" s="202"/>
      <c r="AB18" s="203" t="str">
        <f t="shared" si="5"/>
        <v/>
      </c>
      <c r="AC18" s="203"/>
      <c r="AD18" s="203"/>
      <c r="AE18" s="203"/>
      <c r="AF18" s="203"/>
    </row>
    <row r="19" ht="15.75" customHeight="1">
      <c r="A19" s="242">
        <v>46098.0</v>
      </c>
      <c r="B19" s="240" t="s">
        <v>50</v>
      </c>
      <c r="C19" s="206" t="s">
        <v>9</v>
      </c>
      <c r="D19" s="207">
        <v>46098.80862268519</v>
      </c>
      <c r="E19" s="188"/>
      <c r="F19" s="239" t="str">
        <f>IF(COUNTIF(LEAVE!A:A,H:H)&gt;0,TODAY(),"")</f>
        <v/>
      </c>
      <c r="G19" s="208" t="str">
        <f>IF(countif(TODAY!$E$36:$E$37,$H$2:$H1000),today(),"")</f>
        <v/>
      </c>
      <c r="H19" s="250" t="s">
        <v>66</v>
      </c>
      <c r="I19" s="192">
        <f t="shared" si="6"/>
        <v>4</v>
      </c>
      <c r="J19" s="213">
        <f>IFERROR(__xludf.DUMMYFUNCTION("""COMPUTED_VALUE"""),46154.0)</f>
        <v>46154</v>
      </c>
      <c r="K19" s="194"/>
      <c r="L19" s="195" t="str">
        <f t="shared" ref="L19:M19" si="22">H19</f>
        <v>VIJI-2</v>
      </c>
      <c r="M19" s="196">
        <f t="shared" si="22"/>
        <v>4</v>
      </c>
      <c r="N19" s="197">
        <f t="shared" si="3"/>
        <v>46154</v>
      </c>
      <c r="O19" s="197">
        <f t="shared" si="4"/>
        <v>46154</v>
      </c>
      <c r="P19" s="8"/>
      <c r="Q19" s="199" t="s">
        <v>53</v>
      </c>
      <c r="R19" s="199">
        <v>4.0</v>
      </c>
      <c r="S19" s="197">
        <v>46175.0</v>
      </c>
      <c r="T19" s="197">
        <v>46175.0</v>
      </c>
      <c r="U19" s="8"/>
      <c r="V19" s="216"/>
      <c r="Y19" s="201" t="s">
        <v>62</v>
      </c>
      <c r="Z19" s="201">
        <v>2.0</v>
      </c>
      <c r="AA19" s="202"/>
      <c r="AB19" s="203" t="str">
        <f t="shared" si="5"/>
        <v/>
      </c>
      <c r="AC19" s="203"/>
      <c r="AD19" s="203"/>
      <c r="AE19" s="203"/>
      <c r="AF19" s="203"/>
    </row>
    <row r="20" ht="15.75" customHeight="1">
      <c r="A20" s="242">
        <v>46098.0</v>
      </c>
      <c r="B20" s="240" t="s">
        <v>7</v>
      </c>
      <c r="C20" s="206" t="s">
        <v>9</v>
      </c>
      <c r="D20" s="207">
        <v>46098.80862268519</v>
      </c>
      <c r="E20" s="188"/>
      <c r="F20" s="239" t="str">
        <f>IF(COUNTIF(LEAVE!A:A,H:H)&gt;0,TODAY(),"")</f>
        <v/>
      </c>
      <c r="G20" s="208" t="str">
        <f>IF(countif(TODAY!$E$36:$E$37,$H$2:$H1000),today(),"")</f>
        <v/>
      </c>
      <c r="H20" s="250" t="s">
        <v>5</v>
      </c>
      <c r="I20" s="192">
        <f t="shared" si="6"/>
        <v>5</v>
      </c>
      <c r="J20" s="213">
        <f>IFERROR(__xludf.DUMMYFUNCTION("""COMPUTED_VALUE"""),46171.0)</f>
        <v>46171</v>
      </c>
      <c r="K20" s="194"/>
      <c r="L20" s="195" t="str">
        <f t="shared" ref="L20:M20" si="23">H20</f>
        <v>VISHNUPRIYA</v>
      </c>
      <c r="M20" s="196">
        <f t="shared" si="23"/>
        <v>5</v>
      </c>
      <c r="N20" s="197">
        <f t="shared" si="3"/>
        <v>46171</v>
      </c>
      <c r="O20" s="197">
        <f t="shared" si="4"/>
        <v>46171</v>
      </c>
      <c r="P20" s="8"/>
      <c r="Q20" s="199" t="s">
        <v>7</v>
      </c>
      <c r="R20" s="199">
        <v>7.0</v>
      </c>
      <c r="S20" s="197">
        <v>46175.0</v>
      </c>
      <c r="T20" s="197">
        <v>46175.0</v>
      </c>
      <c r="U20" s="8"/>
      <c r="V20" s="216"/>
      <c r="Y20" s="201" t="s">
        <v>70</v>
      </c>
      <c r="Z20" s="201">
        <v>2.0</v>
      </c>
      <c r="AA20" s="202"/>
      <c r="AB20" s="203" t="str">
        <f t="shared" si="5"/>
        <v/>
      </c>
      <c r="AC20" s="203"/>
      <c r="AD20" s="203"/>
      <c r="AE20" s="203"/>
      <c r="AF20" s="203"/>
    </row>
    <row r="21" ht="15.75" customHeight="1">
      <c r="A21" s="242">
        <v>46098.0</v>
      </c>
      <c r="B21" s="240"/>
      <c r="C21" s="206" t="s">
        <v>9</v>
      </c>
      <c r="D21" s="207">
        <v>46098.80862268519</v>
      </c>
      <c r="E21" s="104"/>
      <c r="F21" s="239" t="str">
        <f>IF(COUNTIF(LEAVE!A:A,H:H)&gt;0,TODAY(),"")</f>
        <v/>
      </c>
      <c r="G21" s="208" t="str">
        <f>IF(countif(TODAY!$E$36:$E$37,$H$2:$H1000),today(),"")</f>
        <v/>
      </c>
      <c r="H21" s="250" t="s">
        <v>63</v>
      </c>
      <c r="I21" s="192">
        <f t="shared" si="6"/>
        <v>5</v>
      </c>
      <c r="J21" s="213">
        <f>IFERROR(__xludf.DUMMYFUNCTION("""COMPUTED_VALUE"""),46161.0)</f>
        <v>46161</v>
      </c>
      <c r="K21" s="194"/>
      <c r="L21" s="195" t="str">
        <f t="shared" ref="L21:M21" si="24">H21</f>
        <v>YAMUNA</v>
      </c>
      <c r="M21" s="196">
        <f t="shared" si="24"/>
        <v>5</v>
      </c>
      <c r="N21" s="197">
        <f t="shared" si="3"/>
        <v>46161</v>
      </c>
      <c r="O21" s="197">
        <f t="shared" si="4"/>
        <v>46161</v>
      </c>
      <c r="P21" s="8"/>
      <c r="Q21" s="199" t="s">
        <v>59</v>
      </c>
      <c r="R21" s="199">
        <v>6.0</v>
      </c>
      <c r="S21" s="197">
        <v>46175.0</v>
      </c>
      <c r="T21" s="197">
        <v>46175.0</v>
      </c>
      <c r="U21" s="8"/>
      <c r="V21" s="216"/>
      <c r="Y21" s="201" t="s">
        <v>58</v>
      </c>
      <c r="Z21" s="201">
        <v>1.0</v>
      </c>
      <c r="AA21" s="202"/>
      <c r="AB21" s="203" t="str">
        <f t="shared" si="5"/>
        <v/>
      </c>
      <c r="AC21" s="203"/>
      <c r="AD21" s="203"/>
      <c r="AE21" s="203"/>
      <c r="AF21" s="203"/>
    </row>
    <row r="22" ht="15.75" customHeight="1">
      <c r="A22" s="242">
        <v>46098.0</v>
      </c>
      <c r="B22" s="240" t="s">
        <v>63</v>
      </c>
      <c r="C22" s="206" t="s">
        <v>9</v>
      </c>
      <c r="D22" s="207">
        <v>46098.80862268519</v>
      </c>
      <c r="E22" s="104"/>
      <c r="F22" s="189">
        <f>IF(COUNTIF(LEAVE!A:A,H:H)&gt;0,TODAY(),"")</f>
        <v>46177</v>
      </c>
      <c r="G22" s="208" t="str">
        <f>IF(countif(TODAY!$E$36:$E$37,$H$2:$H1000),today(),"")</f>
        <v/>
      </c>
      <c r="H22" s="250" t="s">
        <v>69</v>
      </c>
      <c r="I22" s="192">
        <f t="shared" si="6"/>
        <v>4</v>
      </c>
      <c r="J22" s="213">
        <f>IFERROR(__xludf.DUMMYFUNCTION("""COMPUTED_VALUE"""),46161.0)</f>
        <v>46161</v>
      </c>
      <c r="K22" s="194"/>
      <c r="L22" s="195" t="str">
        <f t="shared" ref="L22:M22" si="25">H22</f>
        <v>YOGAPRIYA</v>
      </c>
      <c r="M22" s="196">
        <f t="shared" si="25"/>
        <v>4</v>
      </c>
      <c r="N22" s="197">
        <f t="shared" si="3"/>
        <v>92338</v>
      </c>
      <c r="O22" s="197">
        <f t="shared" si="4"/>
        <v>92338</v>
      </c>
      <c r="P22" s="8"/>
      <c r="Q22" s="199"/>
      <c r="R22" s="199">
        <v>0.0</v>
      </c>
      <c r="S22" s="197">
        <v>0.0</v>
      </c>
      <c r="T22" s="197">
        <v>46178.0</v>
      </c>
      <c r="U22" s="8"/>
      <c r="V22" s="216"/>
      <c r="Y22" s="219" t="s">
        <v>67</v>
      </c>
      <c r="Z22" s="201">
        <v>1.0</v>
      </c>
      <c r="AA22" s="202"/>
      <c r="AB22" s="203" t="str">
        <f t="shared" si="5"/>
        <v/>
      </c>
      <c r="AC22" s="203"/>
      <c r="AD22" s="203"/>
      <c r="AE22" s="203"/>
      <c r="AF22" s="203"/>
    </row>
    <row r="23" ht="15.75" customHeight="1">
      <c r="A23" s="242">
        <v>46101.0</v>
      </c>
      <c r="B23" s="240" t="s">
        <v>49</v>
      </c>
      <c r="C23" s="206" t="s">
        <v>7</v>
      </c>
      <c r="D23" s="207">
        <v>46101.82894675926</v>
      </c>
      <c r="E23" s="104"/>
      <c r="F23" s="239" t="str">
        <f>IF(COUNTIF(LEAVE!A:A,H:H)&gt;0,TODAY(),"")</f>
        <v/>
      </c>
      <c r="G23" s="208" t="str">
        <f>IF(countif(TODAY!$E$36:$E$37,$H$2:$H1000),today(),"")</f>
        <v/>
      </c>
      <c r="H23" s="250"/>
      <c r="I23" s="192">
        <f t="shared" si="6"/>
        <v>0</v>
      </c>
      <c r="J23" s="213"/>
      <c r="K23" s="194"/>
      <c r="L23" s="195" t="str">
        <f t="shared" ref="L23:M23" si="26">H23</f>
        <v/>
      </c>
      <c r="M23" s="196">
        <f t="shared" si="26"/>
        <v>0</v>
      </c>
      <c r="N23" s="197">
        <f t="shared" si="3"/>
        <v>0</v>
      </c>
      <c r="O23" s="197">
        <f t="shared" si="4"/>
        <v>46178</v>
      </c>
      <c r="P23" s="8"/>
      <c r="Q23" s="199"/>
      <c r="R23" s="199">
        <v>0.0</v>
      </c>
      <c r="S23" s="197">
        <v>0.0</v>
      </c>
      <c r="T23" s="197">
        <v>46178.0</v>
      </c>
      <c r="U23" s="8"/>
      <c r="V23" s="216"/>
      <c r="Y23" s="201"/>
      <c r="Z23" s="201">
        <v>0.0</v>
      </c>
      <c r="AA23" s="202"/>
      <c r="AB23" s="203" t="str">
        <f t="shared" si="5"/>
        <v/>
      </c>
      <c r="AC23" s="203"/>
      <c r="AD23" s="203"/>
      <c r="AE23" s="203"/>
      <c r="AF23" s="203"/>
    </row>
    <row r="24" ht="15.75" customHeight="1">
      <c r="A24" s="242">
        <v>46101.0</v>
      </c>
      <c r="B24" s="240" t="s">
        <v>52</v>
      </c>
      <c r="C24" s="206" t="s">
        <v>7</v>
      </c>
      <c r="D24" s="207">
        <v>46101.82894675926</v>
      </c>
      <c r="E24" s="104"/>
      <c r="F24" s="239" t="str">
        <f>IF(COUNTIF(LEAVE!A:A,H:H)&gt;0,TODAY(),"")</f>
        <v/>
      </c>
      <c r="G24" s="208" t="str">
        <f>IF(countif(TODAY!$E$36:$E$37,$H$2:$H1000),today(),"")</f>
        <v/>
      </c>
      <c r="H24" s="250"/>
      <c r="I24" s="192">
        <f t="shared" si="6"/>
        <v>0</v>
      </c>
      <c r="J24" s="213"/>
      <c r="K24" s="194"/>
      <c r="L24" s="195" t="str">
        <f t="shared" ref="L24:M24" si="27">H24</f>
        <v/>
      </c>
      <c r="M24" s="196">
        <f t="shared" si="27"/>
        <v>0</v>
      </c>
      <c r="N24" s="197">
        <f t="shared" si="3"/>
        <v>0</v>
      </c>
      <c r="O24" s="197">
        <f t="shared" si="4"/>
        <v>46178</v>
      </c>
      <c r="P24" s="8"/>
      <c r="Q24" s="199"/>
      <c r="R24" s="199">
        <v>0.0</v>
      </c>
      <c r="S24" s="197">
        <v>0.0</v>
      </c>
      <c r="T24" s="197">
        <v>46178.0</v>
      </c>
      <c r="U24" s="8"/>
      <c r="V24" s="216"/>
      <c r="Y24" s="201"/>
      <c r="Z24" s="201">
        <v>0.0</v>
      </c>
      <c r="AA24" s="202"/>
      <c r="AB24" s="203" t="str">
        <f t="shared" si="5"/>
        <v/>
      </c>
      <c r="AC24" s="203"/>
      <c r="AD24" s="203"/>
      <c r="AE24" s="203"/>
      <c r="AF24" s="203"/>
    </row>
    <row r="25" ht="15.75" customHeight="1">
      <c r="A25" s="242">
        <v>46101.0</v>
      </c>
      <c r="B25" s="240" t="s">
        <v>54</v>
      </c>
      <c r="C25" s="206" t="s">
        <v>7</v>
      </c>
      <c r="D25" s="207">
        <v>46101.82894675926</v>
      </c>
      <c r="E25" s="220"/>
      <c r="F25" s="239" t="str">
        <f>IF(COUNTIF(LEAVE!A:A,H:H)&gt;0,TODAY(),"")</f>
        <v/>
      </c>
      <c r="G25" s="208" t="str">
        <f>IF(countif(TODAY!$E$36:$E$37,$H$2:$H1000),today(),"")</f>
        <v/>
      </c>
      <c r="H25" s="250"/>
      <c r="I25" s="192">
        <f t="shared" si="6"/>
        <v>0</v>
      </c>
      <c r="J25" s="213"/>
      <c r="K25" s="194"/>
      <c r="L25" s="195" t="str">
        <f t="shared" ref="L25:M25" si="28">H25</f>
        <v/>
      </c>
      <c r="M25" s="196">
        <f t="shared" si="28"/>
        <v>0</v>
      </c>
      <c r="N25" s="197">
        <f t="shared" si="3"/>
        <v>0</v>
      </c>
      <c r="O25" s="197">
        <f t="shared" si="4"/>
        <v>46178</v>
      </c>
      <c r="P25" s="8"/>
      <c r="Q25" s="199"/>
      <c r="R25" s="199">
        <v>0.0</v>
      </c>
      <c r="S25" s="197">
        <v>0.0</v>
      </c>
      <c r="T25" s="197">
        <v>46178.0</v>
      </c>
      <c r="U25" s="8"/>
      <c r="V25" s="216"/>
      <c r="Y25" s="201"/>
      <c r="Z25" s="201">
        <v>0.0</v>
      </c>
      <c r="AA25" s="202"/>
      <c r="AB25" s="203" t="str">
        <f t="shared" si="5"/>
        <v/>
      </c>
      <c r="AC25" s="203"/>
      <c r="AD25" s="203"/>
      <c r="AE25" s="203"/>
      <c r="AF25" s="203"/>
    </row>
    <row r="26" ht="15.75" customHeight="1">
      <c r="A26" s="242">
        <v>46105.0</v>
      </c>
      <c r="B26" s="240" t="s">
        <v>57</v>
      </c>
      <c r="C26" s="206" t="s">
        <v>5</v>
      </c>
      <c r="D26" s="207">
        <v>46105.84631944444</v>
      </c>
      <c r="E26" s="220"/>
      <c r="F26" s="239" t="str">
        <f>IF(COUNTIF(LEAVE!A:A,H:H)&gt;0,TODAY(),"")</f>
        <v/>
      </c>
      <c r="G26" s="208" t="str">
        <f>IF(countif(TODAY!$E$36:$E$37,$H$2:$H1000),today(),"")</f>
        <v/>
      </c>
      <c r="H26" s="250"/>
      <c r="I26" s="192">
        <f t="shared" si="6"/>
        <v>0</v>
      </c>
      <c r="J26" s="213"/>
      <c r="K26" s="194"/>
      <c r="L26" s="195" t="str">
        <f t="shared" ref="L26:M26" si="29">H26</f>
        <v/>
      </c>
      <c r="M26" s="196">
        <f t="shared" si="29"/>
        <v>0</v>
      </c>
      <c r="N26" s="197">
        <f t="shared" si="3"/>
        <v>0</v>
      </c>
      <c r="O26" s="197">
        <f t="shared" si="4"/>
        <v>46178</v>
      </c>
      <c r="P26" s="8"/>
      <c r="Q26" s="199"/>
      <c r="R26" s="199">
        <v>0.0</v>
      </c>
      <c r="S26" s="197">
        <v>0.0</v>
      </c>
      <c r="T26" s="197">
        <v>46178.0</v>
      </c>
      <c r="U26" s="8"/>
      <c r="V26" s="216"/>
      <c r="Y26" s="201"/>
      <c r="Z26" s="201">
        <v>0.0</v>
      </c>
      <c r="AA26" s="202"/>
      <c r="AB26" s="203" t="str">
        <f t="shared" si="5"/>
        <v/>
      </c>
      <c r="AC26" s="203"/>
      <c r="AD26" s="203"/>
      <c r="AE26" s="203"/>
      <c r="AF26" s="203"/>
    </row>
    <row r="27" ht="15.75" customHeight="1">
      <c r="A27" s="242">
        <v>46105.0</v>
      </c>
      <c r="B27" s="240" t="s">
        <v>78</v>
      </c>
      <c r="C27" s="206" t="s">
        <v>5</v>
      </c>
      <c r="D27" s="207">
        <v>46105.84631944444</v>
      </c>
      <c r="E27" s="220"/>
      <c r="F27" s="239" t="str">
        <f>IF(COUNTIF(LEAVE!A:A,H:H)&gt;0,TODAY(),"")</f>
        <v/>
      </c>
      <c r="G27" s="208" t="str">
        <f>IF(countif(TODAY!$E$36:$E$37,$H$2:$H1000),today(),"")</f>
        <v/>
      </c>
      <c r="H27" s="250"/>
      <c r="I27" s="192">
        <f t="shared" si="6"/>
        <v>0</v>
      </c>
      <c r="J27" s="213"/>
      <c r="K27" s="194"/>
      <c r="L27" s="195" t="str">
        <f t="shared" ref="L27:M27" si="30">H27</f>
        <v/>
      </c>
      <c r="M27" s="196">
        <f t="shared" si="30"/>
        <v>0</v>
      </c>
      <c r="N27" s="197">
        <f t="shared" si="3"/>
        <v>0</v>
      </c>
      <c r="O27" s="197">
        <f t="shared" si="4"/>
        <v>46178</v>
      </c>
      <c r="P27" s="8"/>
      <c r="Q27" s="199"/>
      <c r="R27" s="199">
        <v>0.0</v>
      </c>
      <c r="S27" s="197">
        <v>0.0</v>
      </c>
      <c r="T27" s="197">
        <v>46178.0</v>
      </c>
      <c r="U27" s="8"/>
      <c r="V27" s="216"/>
      <c r="Y27" s="201"/>
      <c r="Z27" s="201">
        <v>0.0</v>
      </c>
      <c r="AA27" s="202"/>
      <c r="AB27" s="203"/>
      <c r="AC27" s="203"/>
      <c r="AD27" s="203"/>
      <c r="AE27" s="203"/>
      <c r="AF27" s="203"/>
    </row>
    <row r="28" ht="15.75" customHeight="1">
      <c r="A28" s="242">
        <v>46105.0</v>
      </c>
      <c r="B28" s="240" t="s">
        <v>5</v>
      </c>
      <c r="C28" s="206" t="s">
        <v>5</v>
      </c>
      <c r="D28" s="207">
        <v>46105.84631944444</v>
      </c>
      <c r="E28" s="3"/>
      <c r="F28" s="239" t="str">
        <f>IF(COUNTIF(LEAVE!A:A,H:H)&gt;0,TODAY(),"")</f>
        <v/>
      </c>
      <c r="G28" s="208" t="str">
        <f>IF(countif(TODAY!$E$36:$E$37,$H$2:$H1000),today(),"")</f>
        <v/>
      </c>
      <c r="H28" s="250"/>
      <c r="I28" s="192">
        <f t="shared" si="6"/>
        <v>0</v>
      </c>
      <c r="J28" s="213"/>
      <c r="K28" s="194"/>
      <c r="L28" s="195" t="str">
        <f t="shared" ref="L28:M28" si="31">H28</f>
        <v/>
      </c>
      <c r="M28" s="196">
        <f t="shared" si="31"/>
        <v>0</v>
      </c>
      <c r="N28" s="197">
        <f t="shared" si="3"/>
        <v>0</v>
      </c>
      <c r="O28" s="197">
        <f t="shared" si="4"/>
        <v>46178</v>
      </c>
      <c r="P28" s="8"/>
      <c r="Q28" s="199"/>
      <c r="R28" s="199">
        <v>0.0</v>
      </c>
      <c r="S28" s="197">
        <v>0.0</v>
      </c>
      <c r="T28" s="197">
        <v>46178.0</v>
      </c>
      <c r="U28" s="8"/>
      <c r="V28" s="8"/>
      <c r="W28" s="221"/>
      <c r="X28" s="221"/>
      <c r="Y28" s="201"/>
      <c r="Z28" s="201">
        <v>0.0</v>
      </c>
    </row>
    <row r="29" ht="15.75" customHeight="1">
      <c r="A29" s="242">
        <v>46105.0</v>
      </c>
      <c r="B29" s="240" t="s">
        <v>69</v>
      </c>
      <c r="C29" s="206" t="s">
        <v>5</v>
      </c>
      <c r="D29" s="207">
        <v>46105.84631944444</v>
      </c>
      <c r="E29" s="3"/>
      <c r="F29" s="239" t="str">
        <f>IF(COUNTIF(LEAVE!A:A,H:H)&gt;0,TODAY(),"")</f>
        <v/>
      </c>
      <c r="G29" s="208" t="str">
        <f>IF(countif(TODAY!$E$36:$E$37,$H$2:$H1000),today(),"")</f>
        <v/>
      </c>
      <c r="H29" s="250"/>
      <c r="I29" s="192">
        <f t="shared" si="6"/>
        <v>0</v>
      </c>
      <c r="J29" s="213"/>
      <c r="K29" s="194"/>
      <c r="L29" s="195" t="str">
        <f t="shared" ref="L29:M29" si="32">H29</f>
        <v/>
      </c>
      <c r="M29" s="196">
        <f t="shared" si="32"/>
        <v>0</v>
      </c>
      <c r="N29" s="197">
        <f t="shared" si="3"/>
        <v>0</v>
      </c>
      <c r="O29" s="197">
        <f t="shared" si="4"/>
        <v>46178</v>
      </c>
      <c r="P29" s="8"/>
      <c r="Q29" s="199"/>
      <c r="R29" s="199">
        <v>0.0</v>
      </c>
      <c r="S29" s="197">
        <v>0.0</v>
      </c>
      <c r="T29" s="197">
        <v>46178.0</v>
      </c>
      <c r="U29" s="8"/>
      <c r="V29" s="8"/>
      <c r="W29" s="221"/>
      <c r="X29" s="221"/>
      <c r="Y29" s="201"/>
      <c r="Z29" s="201"/>
    </row>
    <row r="30" ht="15.75" customHeight="1">
      <c r="A30" s="242">
        <v>46108.0</v>
      </c>
      <c r="B30" s="240" t="s">
        <v>50</v>
      </c>
      <c r="C30" s="206" t="s">
        <v>7</v>
      </c>
      <c r="D30" s="207">
        <v>46108.81366898148</v>
      </c>
      <c r="E30" s="3"/>
      <c r="F30" s="239" t="str">
        <f>IF(COUNTIF(LEAVE!A:A,H:H)&gt;0,TODAY(),"")</f>
        <v/>
      </c>
      <c r="G30" s="208" t="str">
        <f>IF(countif(TODAY!$E$36:$E$37,$H$2:$H1000),today(),"")</f>
        <v/>
      </c>
      <c r="H30" s="250"/>
      <c r="I30" s="192">
        <f t="shared" si="6"/>
        <v>0</v>
      </c>
      <c r="J30" s="213"/>
      <c r="K30" s="194"/>
      <c r="L30" s="195" t="str">
        <f t="shared" ref="L30:M30" si="33">H30</f>
        <v/>
      </c>
      <c r="M30" s="196">
        <f t="shared" si="33"/>
        <v>0</v>
      </c>
      <c r="N30" s="197">
        <f t="shared" si="3"/>
        <v>0</v>
      </c>
      <c r="O30" s="197">
        <f t="shared" si="4"/>
        <v>46178</v>
      </c>
      <c r="P30" s="8"/>
      <c r="Q30" s="199"/>
      <c r="R30" s="199">
        <v>0.0</v>
      </c>
      <c r="S30" s="197">
        <v>0.0</v>
      </c>
      <c r="T30" s="197">
        <v>46178.0</v>
      </c>
      <c r="U30" s="8"/>
      <c r="V30" s="8"/>
      <c r="W30" s="221"/>
      <c r="X30" s="221"/>
      <c r="Y30" s="201"/>
      <c r="Z30" s="201"/>
    </row>
    <row r="31" ht="15.75" customHeight="1">
      <c r="A31" s="242">
        <v>46108.0</v>
      </c>
      <c r="B31" s="240" t="s">
        <v>7</v>
      </c>
      <c r="C31" s="206" t="s">
        <v>7</v>
      </c>
      <c r="D31" s="207">
        <v>46108.81366898148</v>
      </c>
      <c r="E31" s="3"/>
      <c r="F31" s="239" t="str">
        <f>IF(COUNTIF(LEAVE!A:A,H:H)&gt;0,TODAY(),"")</f>
        <v/>
      </c>
      <c r="G31" s="208" t="str">
        <f>IF(countif(TODAY!$E$36:$E$37,$H$2:$H1000),today(),"")</f>
        <v/>
      </c>
      <c r="H31" s="250"/>
      <c r="I31" s="192">
        <f t="shared" si="6"/>
        <v>0</v>
      </c>
      <c r="J31" s="213"/>
      <c r="K31" s="194"/>
      <c r="L31" s="195" t="str">
        <f t="shared" ref="L31:M31" si="34">H31</f>
        <v/>
      </c>
      <c r="M31" s="196">
        <f t="shared" si="34"/>
        <v>0</v>
      </c>
      <c r="N31" s="197">
        <f t="shared" si="3"/>
        <v>0</v>
      </c>
      <c r="O31" s="197">
        <f t="shared" si="4"/>
        <v>46178</v>
      </c>
      <c r="P31" s="8"/>
      <c r="Q31" s="199" t="s">
        <v>69</v>
      </c>
      <c r="R31" s="199">
        <v>4.0</v>
      </c>
      <c r="S31" s="197">
        <v>92338.0</v>
      </c>
      <c r="T31" s="197">
        <v>92338.0</v>
      </c>
      <c r="U31" s="8"/>
      <c r="V31" s="8"/>
      <c r="Y31" s="201"/>
      <c r="Z31" s="201"/>
    </row>
    <row r="32" ht="15.75" customHeight="1">
      <c r="A32" s="242">
        <v>46108.0</v>
      </c>
      <c r="B32" s="240" t="s">
        <v>61</v>
      </c>
      <c r="C32" s="206" t="s">
        <v>7</v>
      </c>
      <c r="D32" s="207">
        <v>46108.81366898148</v>
      </c>
      <c r="E32" s="3"/>
      <c r="F32" s="3"/>
      <c r="G32" s="3"/>
      <c r="H32" s="3"/>
      <c r="J32" s="226"/>
      <c r="K32" s="3"/>
      <c r="L32" s="3"/>
      <c r="O32" s="227"/>
      <c r="Q32" s="94"/>
      <c r="R32" s="94"/>
      <c r="S32" s="94"/>
      <c r="T32" s="94"/>
      <c r="Y32" s="201"/>
      <c r="Z32" s="201"/>
    </row>
    <row r="33" ht="15.75" customHeight="1">
      <c r="A33" s="242">
        <v>46108.0</v>
      </c>
      <c r="B33" s="240" t="s">
        <v>65</v>
      </c>
      <c r="C33" s="206" t="s">
        <v>7</v>
      </c>
      <c r="D33" s="207">
        <v>46108.81366898148</v>
      </c>
      <c r="E33" s="3"/>
      <c r="F33" s="3"/>
      <c r="G33" s="3"/>
      <c r="H33" s="3"/>
      <c r="J33" s="226"/>
      <c r="K33" s="3"/>
      <c r="L33" s="3"/>
      <c r="O33" s="227"/>
      <c r="Q33" s="94"/>
      <c r="R33" s="94"/>
      <c r="S33" s="94"/>
      <c r="T33" s="94"/>
      <c r="Y33" s="201"/>
      <c r="Z33" s="201"/>
    </row>
    <row r="34" ht="15.75" customHeight="1">
      <c r="A34" s="242">
        <v>46115.0</v>
      </c>
      <c r="B34" s="240" t="s">
        <v>9</v>
      </c>
      <c r="C34" s="206" t="s">
        <v>7</v>
      </c>
      <c r="D34" s="207">
        <v>46115.82776620371</v>
      </c>
      <c r="E34" s="3"/>
      <c r="F34" s="3"/>
      <c r="G34" s="3"/>
      <c r="H34" s="3"/>
      <c r="J34" s="226"/>
      <c r="K34" s="3"/>
      <c r="L34" s="3"/>
      <c r="O34" s="227"/>
      <c r="Q34" s="94"/>
      <c r="R34" s="94"/>
      <c r="S34" s="94"/>
      <c r="T34" s="94"/>
      <c r="Y34" s="201"/>
      <c r="Z34" s="201"/>
    </row>
    <row r="35" ht="15.75" customHeight="1">
      <c r="A35" s="204">
        <v>46115.0</v>
      </c>
      <c r="B35" s="240" t="s">
        <v>59</v>
      </c>
      <c r="C35" s="206" t="s">
        <v>7</v>
      </c>
      <c r="D35" s="225">
        <v>46115.82776620371</v>
      </c>
      <c r="E35" s="3"/>
      <c r="F35" s="3"/>
      <c r="G35" s="3"/>
      <c r="H35" s="3"/>
      <c r="J35" s="226"/>
      <c r="K35" s="3"/>
      <c r="L35" s="3"/>
      <c r="O35" s="227"/>
      <c r="Q35" s="94"/>
      <c r="R35" s="94"/>
      <c r="S35" s="94"/>
      <c r="T35" s="94"/>
      <c r="Y35" s="201" t="s">
        <v>92</v>
      </c>
      <c r="Z35" s="201"/>
    </row>
    <row r="36" ht="15.75" customHeight="1">
      <c r="A36" s="204">
        <v>46115.0</v>
      </c>
      <c r="B36" s="240" t="s">
        <v>66</v>
      </c>
      <c r="C36" s="206" t="s">
        <v>7</v>
      </c>
      <c r="D36" s="225">
        <v>46115.82776620371</v>
      </c>
      <c r="E36" s="3"/>
      <c r="F36" s="3"/>
      <c r="G36" s="3"/>
      <c r="H36" s="3"/>
      <c r="J36" s="226"/>
      <c r="K36" s="3"/>
      <c r="L36" s="3"/>
      <c r="O36" s="227"/>
      <c r="Q36" s="94"/>
      <c r="R36" s="94"/>
      <c r="S36" s="94"/>
      <c r="T36" s="94"/>
      <c r="Y36" s="201" t="s">
        <v>92</v>
      </c>
      <c r="Z36" s="201"/>
    </row>
    <row r="37" ht="15.75" customHeight="1">
      <c r="A37" s="204">
        <v>46115.0</v>
      </c>
      <c r="B37" s="240" t="s">
        <v>49</v>
      </c>
      <c r="C37" s="206" t="s">
        <v>7</v>
      </c>
      <c r="D37" s="225">
        <v>46115.82776620371</v>
      </c>
      <c r="E37" s="3"/>
      <c r="F37" s="3"/>
      <c r="G37" s="3"/>
      <c r="H37" s="3"/>
      <c r="J37" s="226"/>
      <c r="K37" s="3"/>
      <c r="L37" s="3"/>
      <c r="O37" s="227"/>
      <c r="Q37" s="94"/>
      <c r="R37" s="94"/>
      <c r="S37" s="94"/>
      <c r="T37" s="94"/>
      <c r="Y37" s="201" t="s">
        <v>92</v>
      </c>
      <c r="Z37" s="201"/>
    </row>
    <row r="38" ht="15.75" customHeight="1">
      <c r="A38" s="204">
        <v>46119.0</v>
      </c>
      <c r="B38" s="240" t="s">
        <v>54</v>
      </c>
      <c r="C38" s="206" t="s">
        <v>5</v>
      </c>
      <c r="D38" s="225">
        <v>46119.8068287037</v>
      </c>
      <c r="E38" s="3"/>
      <c r="F38" s="3"/>
      <c r="G38" s="3"/>
      <c r="H38" s="3"/>
      <c r="J38" s="226"/>
      <c r="K38" s="3"/>
      <c r="L38" s="3"/>
      <c r="O38" s="227"/>
      <c r="Q38" s="94"/>
      <c r="R38" s="94"/>
      <c r="S38" s="94"/>
      <c r="T38" s="94"/>
      <c r="Y38" s="94" t="s">
        <v>92</v>
      </c>
    </row>
    <row r="39" ht="15.75" customHeight="1">
      <c r="A39" s="204">
        <v>46119.0</v>
      </c>
      <c r="B39" s="240" t="s">
        <v>49</v>
      </c>
      <c r="C39" s="206" t="s">
        <v>5</v>
      </c>
      <c r="D39" s="225">
        <v>46119.8068287037</v>
      </c>
      <c r="E39" s="3"/>
      <c r="F39" s="3"/>
      <c r="G39" s="3"/>
      <c r="H39" s="3"/>
      <c r="J39" s="226"/>
      <c r="K39" s="3"/>
      <c r="L39" s="3"/>
      <c r="O39" s="227"/>
      <c r="Q39" s="94"/>
      <c r="R39" s="94"/>
      <c r="S39" s="94"/>
      <c r="T39" s="94"/>
      <c r="Y39" s="94" t="s">
        <v>92</v>
      </c>
    </row>
    <row r="40" ht="15.75" customHeight="1">
      <c r="A40" s="204">
        <v>46119.0</v>
      </c>
      <c r="B40" s="240" t="s">
        <v>61</v>
      </c>
      <c r="C40" s="206" t="s">
        <v>5</v>
      </c>
      <c r="D40" s="225">
        <v>46119.8068287037</v>
      </c>
      <c r="E40" s="3"/>
      <c r="F40" s="3"/>
      <c r="G40" s="3"/>
      <c r="H40" s="3"/>
      <c r="J40" s="226"/>
      <c r="K40" s="3"/>
      <c r="L40" s="3"/>
      <c r="O40" s="227"/>
      <c r="Q40" s="94"/>
      <c r="R40" s="94"/>
      <c r="S40" s="94"/>
      <c r="T40" s="94"/>
      <c r="Y40" s="94" t="s">
        <v>92</v>
      </c>
    </row>
    <row r="41" ht="15.75" customHeight="1">
      <c r="A41" s="204">
        <v>46119.0</v>
      </c>
      <c r="B41" s="240" t="s">
        <v>78</v>
      </c>
      <c r="C41" s="206" t="s">
        <v>5</v>
      </c>
      <c r="D41" s="225">
        <v>46119.8068287037</v>
      </c>
      <c r="E41" s="3"/>
      <c r="F41" s="3"/>
      <c r="G41" s="3"/>
      <c r="H41" s="3"/>
      <c r="J41" s="226"/>
      <c r="K41" s="3"/>
      <c r="L41" s="3"/>
      <c r="O41" s="227"/>
      <c r="Q41" s="94"/>
      <c r="R41" s="94"/>
      <c r="S41" s="94"/>
      <c r="T41" s="94"/>
      <c r="Y41" s="94" t="s">
        <v>92</v>
      </c>
    </row>
    <row r="42" ht="15.75" customHeight="1">
      <c r="A42" s="204">
        <v>46122.0</v>
      </c>
      <c r="B42" s="240"/>
      <c r="C42" s="206" t="s">
        <v>9</v>
      </c>
      <c r="D42" s="225">
        <v>46122.852013888885</v>
      </c>
      <c r="E42" s="3"/>
      <c r="F42" s="3"/>
      <c r="G42" s="3"/>
      <c r="H42" s="3"/>
      <c r="J42" s="226"/>
      <c r="K42" s="3"/>
      <c r="L42" s="3"/>
      <c r="O42" s="227"/>
      <c r="Q42" s="94"/>
      <c r="R42" s="94"/>
      <c r="S42" s="94"/>
      <c r="T42" s="94"/>
      <c r="Y42" s="94" t="s">
        <v>92</v>
      </c>
    </row>
    <row r="43" ht="15.75" customHeight="1">
      <c r="A43" s="204">
        <v>46122.0</v>
      </c>
      <c r="B43" s="240" t="s">
        <v>52</v>
      </c>
      <c r="C43" s="206" t="s">
        <v>9</v>
      </c>
      <c r="D43" s="225">
        <v>46122.852013888885</v>
      </c>
      <c r="E43" s="3"/>
      <c r="F43" s="3"/>
      <c r="G43" s="3"/>
      <c r="H43" s="3"/>
      <c r="J43" s="226"/>
      <c r="K43" s="3"/>
      <c r="L43" s="3"/>
      <c r="O43" s="227"/>
      <c r="Q43" s="94"/>
      <c r="R43" s="94"/>
      <c r="S43" s="94"/>
      <c r="T43" s="94"/>
      <c r="Y43" s="94" t="s">
        <v>92</v>
      </c>
    </row>
    <row r="44" ht="15.75" customHeight="1">
      <c r="A44" s="204">
        <v>46122.0</v>
      </c>
      <c r="B44" s="240" t="s">
        <v>57</v>
      </c>
      <c r="C44" s="206" t="s">
        <v>9</v>
      </c>
      <c r="D44" s="229">
        <v>46122.852013888885</v>
      </c>
      <c r="E44" s="3"/>
      <c r="F44" s="3"/>
      <c r="G44" s="3"/>
      <c r="H44" s="3"/>
      <c r="J44" s="226"/>
      <c r="K44" s="3"/>
      <c r="L44" s="3"/>
      <c r="O44" s="227"/>
      <c r="Q44" s="94"/>
      <c r="R44" s="94"/>
      <c r="S44" s="94"/>
      <c r="T44" s="94"/>
      <c r="Y44" s="94" t="s">
        <v>92</v>
      </c>
    </row>
    <row r="45" ht="15.75" customHeight="1">
      <c r="A45" s="204">
        <v>46126.0</v>
      </c>
      <c r="B45" s="240" t="s">
        <v>5</v>
      </c>
      <c r="C45" s="206" t="s">
        <v>5</v>
      </c>
      <c r="D45" s="229">
        <v>46126.82591435185</v>
      </c>
      <c r="E45" s="3"/>
      <c r="F45" s="3"/>
      <c r="G45" s="3"/>
      <c r="H45" s="3"/>
      <c r="J45" s="226"/>
      <c r="K45" s="3"/>
      <c r="L45" s="3"/>
      <c r="O45" s="227"/>
      <c r="Q45" s="94"/>
      <c r="R45" s="94"/>
      <c r="S45" s="94"/>
      <c r="T45" s="94"/>
      <c r="Y45" s="94" t="s">
        <v>92</v>
      </c>
    </row>
    <row r="46" ht="15.75" customHeight="1">
      <c r="A46" s="204">
        <v>46126.0</v>
      </c>
      <c r="B46" s="240" t="s">
        <v>69</v>
      </c>
      <c r="C46" s="206" t="s">
        <v>5</v>
      </c>
      <c r="D46" s="229">
        <v>46126.82591435185</v>
      </c>
      <c r="E46" s="3"/>
      <c r="F46" s="3"/>
      <c r="G46" s="3"/>
      <c r="H46" s="3"/>
      <c r="J46" s="226"/>
      <c r="K46" s="3"/>
      <c r="L46" s="3"/>
      <c r="O46" s="227"/>
      <c r="Q46" s="94"/>
      <c r="R46" s="94"/>
      <c r="S46" s="94"/>
      <c r="T46" s="94"/>
    </row>
    <row r="47" ht="15.75" customHeight="1">
      <c r="A47" s="204">
        <v>46126.0</v>
      </c>
      <c r="B47" s="240" t="s">
        <v>65</v>
      </c>
      <c r="C47" s="206" t="s">
        <v>5</v>
      </c>
      <c r="D47" s="229">
        <v>46126.82591435185</v>
      </c>
      <c r="E47" s="3"/>
      <c r="F47" s="3"/>
      <c r="G47" s="3"/>
      <c r="H47" s="3"/>
      <c r="J47" s="226"/>
      <c r="K47" s="3"/>
      <c r="L47" s="3"/>
      <c r="O47" s="227"/>
      <c r="Q47" s="94"/>
      <c r="R47" s="94"/>
      <c r="S47" s="94"/>
      <c r="T47" s="94"/>
    </row>
    <row r="48" ht="15.75" customHeight="1">
      <c r="A48" s="204">
        <v>46126.0</v>
      </c>
      <c r="B48" s="240" t="s">
        <v>63</v>
      </c>
      <c r="C48" s="206" t="s">
        <v>5</v>
      </c>
      <c r="D48" s="207">
        <v>46126.82591435185</v>
      </c>
      <c r="E48" s="3"/>
      <c r="F48" s="3"/>
      <c r="G48" s="3"/>
      <c r="H48" s="3"/>
      <c r="J48" s="226"/>
      <c r="K48" s="3"/>
      <c r="L48" s="3"/>
      <c r="O48" s="227"/>
      <c r="Q48" s="94"/>
      <c r="R48" s="94"/>
      <c r="S48" s="94"/>
      <c r="T48" s="94"/>
    </row>
    <row r="49" ht="15.75" customHeight="1">
      <c r="A49" s="204">
        <v>46129.0</v>
      </c>
      <c r="B49" s="240" t="s">
        <v>9</v>
      </c>
      <c r="C49" s="206" t="s">
        <v>9</v>
      </c>
      <c r="D49" s="207">
        <v>46129.8393287037</v>
      </c>
      <c r="E49" s="3"/>
      <c r="F49" s="3"/>
      <c r="G49" s="3"/>
      <c r="H49" s="3"/>
      <c r="J49" s="226"/>
      <c r="K49" s="3"/>
      <c r="L49" s="3"/>
      <c r="O49" s="227"/>
      <c r="Q49" s="94"/>
      <c r="R49" s="94"/>
      <c r="S49" s="94"/>
      <c r="T49" s="94"/>
    </row>
    <row r="50" ht="15.75" customHeight="1">
      <c r="A50" s="204">
        <v>46129.0</v>
      </c>
      <c r="B50" s="240" t="s">
        <v>50</v>
      </c>
      <c r="C50" s="206" t="s">
        <v>9</v>
      </c>
      <c r="D50" s="207">
        <v>46129.8393287037</v>
      </c>
      <c r="E50" s="3"/>
      <c r="F50" s="3"/>
      <c r="G50" s="3"/>
      <c r="H50" s="3"/>
      <c r="J50" s="226"/>
      <c r="K50" s="3"/>
      <c r="L50" s="3"/>
      <c r="O50" s="227"/>
      <c r="Q50" s="94"/>
      <c r="R50" s="94"/>
      <c r="S50" s="94"/>
      <c r="T50" s="94"/>
    </row>
    <row r="51" ht="15.75" customHeight="1">
      <c r="A51" s="204">
        <v>46129.0</v>
      </c>
      <c r="B51" s="240" t="s">
        <v>59</v>
      </c>
      <c r="C51" s="206" t="s">
        <v>9</v>
      </c>
      <c r="D51" s="207">
        <v>46129.8393287037</v>
      </c>
      <c r="E51" s="3"/>
      <c r="F51" s="3"/>
      <c r="G51" s="3"/>
      <c r="H51" s="3"/>
      <c r="J51" s="226"/>
      <c r="K51" s="3"/>
      <c r="L51" s="3"/>
      <c r="O51" s="227"/>
      <c r="Q51" s="94"/>
      <c r="R51" s="94"/>
      <c r="S51" s="94"/>
      <c r="T51" s="94"/>
    </row>
    <row r="52" ht="15.75" customHeight="1">
      <c r="A52" s="204">
        <v>46129.0</v>
      </c>
      <c r="B52" s="240" t="s">
        <v>61</v>
      </c>
      <c r="C52" s="206" t="s">
        <v>9</v>
      </c>
      <c r="D52" s="207">
        <v>46129.8393287037</v>
      </c>
      <c r="E52" s="3"/>
      <c r="F52" s="3"/>
      <c r="G52" s="3"/>
      <c r="H52" s="3"/>
      <c r="J52" s="226"/>
      <c r="K52" s="3"/>
      <c r="L52" s="3"/>
      <c r="O52" s="227"/>
      <c r="Q52" s="94"/>
      <c r="R52" s="94"/>
      <c r="S52" s="94"/>
      <c r="T52" s="94"/>
    </row>
    <row r="53" ht="15.75" customHeight="1">
      <c r="A53" s="204">
        <v>46132.0</v>
      </c>
      <c r="B53" s="240" t="s">
        <v>7</v>
      </c>
      <c r="C53" s="223"/>
      <c r="D53" s="231"/>
      <c r="E53" s="3"/>
      <c r="F53" s="3"/>
      <c r="G53" s="3"/>
      <c r="H53" s="3"/>
      <c r="J53" s="226"/>
      <c r="K53" s="3"/>
      <c r="L53" s="3"/>
      <c r="O53" s="227"/>
      <c r="Q53" s="94"/>
      <c r="R53" s="94"/>
      <c r="S53" s="94"/>
      <c r="T53" s="94"/>
    </row>
    <row r="54" ht="15.75" customHeight="1">
      <c r="A54" s="204">
        <v>46132.0</v>
      </c>
      <c r="B54" s="240" t="s">
        <v>61</v>
      </c>
      <c r="C54" s="223"/>
      <c r="D54" s="231"/>
      <c r="E54" s="3"/>
      <c r="F54" s="3"/>
      <c r="G54" s="3"/>
      <c r="H54" s="3"/>
      <c r="J54" s="226"/>
      <c r="K54" s="3"/>
      <c r="L54" s="3"/>
      <c r="O54" s="227"/>
      <c r="Q54" s="94"/>
      <c r="R54" s="94"/>
      <c r="S54" s="94"/>
      <c r="T54" s="94"/>
    </row>
    <row r="55" ht="15.75" customHeight="1">
      <c r="A55" s="204">
        <v>46132.0</v>
      </c>
      <c r="B55" s="240"/>
      <c r="C55" s="223"/>
      <c r="D55" s="231"/>
      <c r="E55" s="3"/>
      <c r="F55" s="3"/>
      <c r="G55" s="3"/>
      <c r="H55" s="3"/>
      <c r="J55" s="226"/>
      <c r="K55" s="3"/>
      <c r="L55" s="3"/>
      <c r="O55" s="227"/>
      <c r="Q55" s="94"/>
      <c r="R55" s="94"/>
      <c r="S55" s="94"/>
      <c r="T55" s="94"/>
    </row>
    <row r="56" ht="15.75" customHeight="1">
      <c r="A56" s="204">
        <v>46132.0</v>
      </c>
      <c r="B56" s="240" t="s">
        <v>78</v>
      </c>
      <c r="C56" s="223"/>
      <c r="D56" s="231"/>
      <c r="E56" s="3"/>
      <c r="F56" s="3"/>
      <c r="G56" s="3"/>
      <c r="H56" s="3"/>
      <c r="J56" s="226"/>
      <c r="K56" s="3"/>
      <c r="L56" s="3"/>
      <c r="O56" s="227"/>
      <c r="Q56" s="94"/>
      <c r="R56" s="94"/>
      <c r="S56" s="94"/>
      <c r="T56" s="94"/>
    </row>
    <row r="57" ht="15.75" customHeight="1">
      <c r="A57" s="204">
        <v>46133.0</v>
      </c>
      <c r="B57" s="240" t="s">
        <v>7</v>
      </c>
      <c r="C57" s="206" t="s">
        <v>9</v>
      </c>
      <c r="D57" s="207">
        <v>46133.807916666665</v>
      </c>
      <c r="E57" s="3"/>
      <c r="F57" s="3"/>
      <c r="G57" s="3"/>
      <c r="H57" s="3"/>
      <c r="J57" s="226"/>
      <c r="K57" s="3"/>
      <c r="L57" s="3"/>
      <c r="O57" s="227"/>
      <c r="Q57" s="94"/>
      <c r="R57" s="94"/>
      <c r="S57" s="94"/>
      <c r="T57" s="94"/>
    </row>
    <row r="58" ht="15.75" customHeight="1">
      <c r="A58" s="204">
        <v>46133.0</v>
      </c>
      <c r="B58" s="240" t="s">
        <v>66</v>
      </c>
      <c r="C58" s="206" t="s">
        <v>9</v>
      </c>
      <c r="D58" s="207">
        <v>46133.807916666665</v>
      </c>
      <c r="E58" s="3"/>
      <c r="F58" s="3"/>
      <c r="G58" s="3"/>
      <c r="H58" s="3"/>
      <c r="J58" s="226"/>
      <c r="K58" s="3"/>
      <c r="L58" s="3"/>
      <c r="O58" s="227"/>
      <c r="Q58" s="94"/>
      <c r="R58" s="94"/>
      <c r="S58" s="94"/>
      <c r="T58" s="94"/>
    </row>
    <row r="59" ht="15.75" customHeight="1">
      <c r="A59" s="204">
        <v>46133.0</v>
      </c>
      <c r="B59" s="240" t="s">
        <v>54</v>
      </c>
      <c r="C59" s="206" t="s">
        <v>9</v>
      </c>
      <c r="D59" s="207">
        <v>46133.807916666665</v>
      </c>
      <c r="E59" s="3"/>
      <c r="F59" s="3"/>
      <c r="G59" s="3"/>
      <c r="H59" s="3"/>
      <c r="J59" s="226"/>
      <c r="K59" s="3"/>
      <c r="L59" s="3"/>
      <c r="O59" s="227"/>
      <c r="Q59" s="94"/>
      <c r="R59" s="94"/>
      <c r="S59" s="94"/>
      <c r="T59" s="94"/>
    </row>
    <row r="60" ht="15.75" customHeight="1">
      <c r="A60" s="204">
        <v>46133.0</v>
      </c>
      <c r="B60" s="240" t="s">
        <v>57</v>
      </c>
      <c r="C60" s="206" t="s">
        <v>9</v>
      </c>
      <c r="D60" s="207">
        <v>46133.807916666665</v>
      </c>
      <c r="E60" s="3"/>
      <c r="F60" s="3"/>
      <c r="G60" s="3"/>
      <c r="H60" s="3"/>
      <c r="J60" s="226"/>
      <c r="K60" s="3"/>
      <c r="L60" s="3"/>
      <c r="O60" s="227"/>
      <c r="Q60" s="94"/>
      <c r="R60" s="94"/>
      <c r="S60" s="94"/>
      <c r="T60" s="94"/>
    </row>
    <row r="61" ht="15.75" customHeight="1">
      <c r="A61" s="204">
        <v>46136.0</v>
      </c>
      <c r="B61" s="240" t="s">
        <v>47</v>
      </c>
      <c r="C61" s="206" t="s">
        <v>9</v>
      </c>
      <c r="D61" s="207">
        <v>46136.83347222222</v>
      </c>
      <c r="E61" s="3"/>
      <c r="F61" s="3"/>
      <c r="G61" s="3"/>
      <c r="H61" s="3"/>
      <c r="J61" s="226"/>
      <c r="K61" s="3"/>
      <c r="L61" s="3"/>
      <c r="O61" s="227"/>
      <c r="Q61" s="94"/>
      <c r="R61" s="94"/>
      <c r="S61" s="94"/>
      <c r="T61" s="94"/>
    </row>
    <row r="62" ht="15.75" customHeight="1">
      <c r="A62" s="204">
        <v>46136.0</v>
      </c>
      <c r="B62" s="240" t="s">
        <v>49</v>
      </c>
      <c r="C62" s="206" t="s">
        <v>9</v>
      </c>
      <c r="D62" s="207">
        <v>46136.83347222222</v>
      </c>
      <c r="E62" s="3"/>
      <c r="F62" s="3"/>
      <c r="G62" s="3"/>
      <c r="H62" s="3"/>
      <c r="J62" s="226"/>
      <c r="K62" s="3"/>
      <c r="L62" s="3"/>
      <c r="O62" s="227"/>
      <c r="Q62" s="94"/>
      <c r="R62" s="94"/>
      <c r="S62" s="94"/>
      <c r="T62" s="94"/>
    </row>
    <row r="63" ht="15.75" customHeight="1">
      <c r="A63" s="204">
        <v>46136.0</v>
      </c>
      <c r="B63" s="240" t="s">
        <v>65</v>
      </c>
      <c r="C63" s="206" t="s">
        <v>9</v>
      </c>
      <c r="D63" s="207">
        <v>46136.83347222222</v>
      </c>
      <c r="E63" s="3"/>
      <c r="F63" s="3"/>
      <c r="G63" s="3"/>
      <c r="H63" s="3"/>
      <c r="J63" s="226"/>
      <c r="K63" s="3"/>
      <c r="L63" s="3"/>
      <c r="O63" s="227"/>
      <c r="Q63" s="94"/>
      <c r="R63" s="94"/>
      <c r="S63" s="94"/>
      <c r="T63" s="94"/>
    </row>
    <row r="64" ht="15.75" customHeight="1">
      <c r="A64" s="204">
        <v>46136.0</v>
      </c>
      <c r="B64" s="240" t="s">
        <v>53</v>
      </c>
      <c r="C64" s="223"/>
      <c r="D64" s="231"/>
      <c r="E64" s="3"/>
      <c r="F64" s="3"/>
      <c r="G64" s="3"/>
      <c r="H64" s="3"/>
      <c r="J64" s="226"/>
      <c r="K64" s="3"/>
      <c r="L64" s="3"/>
      <c r="O64" s="227"/>
      <c r="Q64" s="94"/>
      <c r="R64" s="94"/>
      <c r="S64" s="94"/>
      <c r="T64" s="94"/>
    </row>
    <row r="65" ht="15.75" customHeight="1">
      <c r="A65" s="204">
        <v>46140.0</v>
      </c>
      <c r="B65" s="240" t="s">
        <v>5</v>
      </c>
      <c r="C65" s="206" t="s">
        <v>9</v>
      </c>
      <c r="D65" s="207">
        <v>46140.82126157408</v>
      </c>
      <c r="E65" s="3"/>
      <c r="F65" s="3"/>
      <c r="G65" s="3"/>
      <c r="H65" s="3"/>
      <c r="J65" s="226"/>
      <c r="K65" s="3"/>
      <c r="L65" s="3"/>
      <c r="O65" s="227"/>
      <c r="Q65" s="94"/>
      <c r="R65" s="94"/>
      <c r="S65" s="94"/>
      <c r="T65" s="94"/>
    </row>
    <row r="66" ht="15.75" customHeight="1">
      <c r="A66" s="204">
        <v>46140.0</v>
      </c>
      <c r="B66" s="240" t="s">
        <v>63</v>
      </c>
      <c r="C66" s="206" t="s">
        <v>9</v>
      </c>
      <c r="D66" s="207">
        <v>46140.82126157408</v>
      </c>
      <c r="E66" s="3"/>
      <c r="F66" s="3"/>
      <c r="G66" s="3"/>
      <c r="H66" s="3"/>
      <c r="J66" s="226"/>
      <c r="K66" s="3"/>
      <c r="L66" s="3"/>
      <c r="O66" s="227"/>
      <c r="Q66" s="94"/>
      <c r="R66" s="94"/>
      <c r="S66" s="94"/>
      <c r="T66" s="94"/>
    </row>
    <row r="67" ht="15.75" customHeight="1">
      <c r="A67" s="204">
        <v>46140.0</v>
      </c>
      <c r="B67" s="240" t="s">
        <v>50</v>
      </c>
      <c r="C67" s="206" t="s">
        <v>9</v>
      </c>
      <c r="D67" s="207">
        <v>46140.82126157408</v>
      </c>
      <c r="E67" s="3"/>
      <c r="F67" s="3"/>
      <c r="G67" s="3"/>
      <c r="H67" s="3"/>
      <c r="J67" s="226"/>
      <c r="K67" s="3"/>
      <c r="L67" s="3"/>
      <c r="O67" s="227"/>
      <c r="Q67" s="94"/>
      <c r="R67" s="94"/>
      <c r="S67" s="94"/>
      <c r="T67" s="94"/>
    </row>
    <row r="68" ht="15.75" customHeight="1">
      <c r="A68" s="204">
        <v>46140.0</v>
      </c>
      <c r="B68" s="240" t="s">
        <v>69</v>
      </c>
      <c r="C68" s="206" t="s">
        <v>9</v>
      </c>
      <c r="D68" s="207">
        <v>46140.82126157408</v>
      </c>
      <c r="E68" s="3"/>
      <c r="F68" s="3"/>
      <c r="G68" s="3"/>
      <c r="H68" s="3"/>
      <c r="J68" s="226"/>
      <c r="K68" s="3"/>
      <c r="L68" s="3"/>
      <c r="O68" s="227"/>
      <c r="Q68" s="94"/>
      <c r="R68" s="94"/>
      <c r="S68" s="94"/>
      <c r="T68" s="94"/>
    </row>
    <row r="69" ht="15.75" customHeight="1">
      <c r="A69" s="204">
        <v>46143.0</v>
      </c>
      <c r="B69" s="240" t="s">
        <v>65</v>
      </c>
      <c r="C69" s="206" t="s">
        <v>5</v>
      </c>
      <c r="D69" s="207">
        <v>46143.83357638889</v>
      </c>
      <c r="E69" s="3"/>
      <c r="F69" s="3"/>
      <c r="G69" s="3"/>
      <c r="H69" s="3"/>
      <c r="J69" s="226"/>
      <c r="K69" s="3"/>
      <c r="L69" s="3"/>
      <c r="O69" s="227"/>
      <c r="Q69" s="94"/>
      <c r="R69" s="94"/>
      <c r="S69" s="94"/>
      <c r="T69" s="94"/>
    </row>
    <row r="70" ht="15.75" customHeight="1">
      <c r="A70" s="204">
        <v>46143.0</v>
      </c>
      <c r="B70" s="240"/>
      <c r="C70" s="206" t="s">
        <v>5</v>
      </c>
      <c r="D70" s="207">
        <v>46143.83357638889</v>
      </c>
      <c r="E70" s="3"/>
      <c r="F70" s="3"/>
      <c r="G70" s="3"/>
      <c r="H70" s="3"/>
      <c r="J70" s="226"/>
      <c r="K70" s="3"/>
      <c r="L70" s="3"/>
      <c r="O70" s="227"/>
      <c r="Q70" s="94"/>
      <c r="R70" s="94"/>
      <c r="S70" s="94"/>
      <c r="T70" s="94"/>
    </row>
    <row r="71" ht="15.75" customHeight="1">
      <c r="A71" s="204">
        <v>46143.0</v>
      </c>
      <c r="B71" s="240" t="s">
        <v>78</v>
      </c>
      <c r="C71" s="206" t="s">
        <v>5</v>
      </c>
      <c r="D71" s="207">
        <v>46143.83357638889</v>
      </c>
      <c r="E71" s="3"/>
      <c r="F71" s="3"/>
      <c r="G71" s="3"/>
      <c r="H71" s="3"/>
      <c r="J71" s="226"/>
      <c r="K71" s="3"/>
      <c r="L71" s="3"/>
      <c r="O71" s="227"/>
      <c r="Q71" s="94"/>
      <c r="R71" s="94"/>
      <c r="S71" s="94"/>
      <c r="T71" s="94"/>
    </row>
    <row r="72" ht="15.75" customHeight="1">
      <c r="A72" s="204">
        <v>46143.0</v>
      </c>
      <c r="B72" s="240" t="s">
        <v>9</v>
      </c>
      <c r="C72" s="206" t="s">
        <v>5</v>
      </c>
      <c r="D72" s="207">
        <v>46143.83357638889</v>
      </c>
      <c r="E72" s="3"/>
      <c r="F72" s="3"/>
      <c r="G72" s="3"/>
      <c r="H72" s="3"/>
      <c r="J72" s="226"/>
      <c r="K72" s="3"/>
      <c r="L72" s="3"/>
      <c r="O72" s="227"/>
      <c r="Q72" s="94"/>
      <c r="R72" s="94"/>
      <c r="S72" s="94"/>
      <c r="T72" s="94"/>
    </row>
    <row r="73" ht="15.75" customHeight="1">
      <c r="A73" s="204">
        <v>46147.0</v>
      </c>
      <c r="B73" s="240" t="s">
        <v>52</v>
      </c>
      <c r="C73" s="206" t="s">
        <v>7</v>
      </c>
      <c r="D73" s="207">
        <v>46147.84850694444</v>
      </c>
      <c r="E73" s="3"/>
      <c r="F73" s="3"/>
      <c r="G73" s="3"/>
      <c r="H73" s="3"/>
      <c r="J73" s="226"/>
      <c r="K73" s="3"/>
      <c r="L73" s="3"/>
      <c r="O73" s="227"/>
      <c r="Q73" s="94"/>
      <c r="R73" s="94"/>
      <c r="S73" s="94"/>
      <c r="T73" s="94"/>
    </row>
    <row r="74" ht="15.75" customHeight="1">
      <c r="A74" s="204">
        <v>46147.0</v>
      </c>
      <c r="B74" s="240" t="s">
        <v>53</v>
      </c>
      <c r="C74" s="206" t="s">
        <v>7</v>
      </c>
      <c r="D74" s="207">
        <v>46147.84850694444</v>
      </c>
      <c r="E74" s="3"/>
      <c r="F74" s="3"/>
      <c r="G74" s="3"/>
      <c r="H74" s="3"/>
      <c r="J74" s="226"/>
      <c r="K74" s="3"/>
      <c r="L74" s="3"/>
      <c r="O74" s="227"/>
      <c r="Q74" s="94"/>
      <c r="R74" s="94"/>
      <c r="S74" s="94"/>
      <c r="T74" s="94"/>
    </row>
    <row r="75" ht="15.75" customHeight="1">
      <c r="A75" s="204">
        <v>46147.0</v>
      </c>
      <c r="B75" s="240" t="s">
        <v>57</v>
      </c>
      <c r="C75" s="206" t="s">
        <v>7</v>
      </c>
      <c r="D75" s="207">
        <v>46147.84850694444</v>
      </c>
      <c r="E75" s="3"/>
      <c r="F75" s="3"/>
      <c r="G75" s="3"/>
      <c r="H75" s="3"/>
      <c r="J75" s="226"/>
      <c r="K75" s="3"/>
      <c r="L75" s="3"/>
      <c r="O75" s="227"/>
      <c r="Q75" s="94"/>
      <c r="R75" s="94"/>
      <c r="S75" s="94"/>
      <c r="T75" s="94"/>
    </row>
    <row r="76" ht="15.75" customHeight="1">
      <c r="A76" s="204">
        <v>46147.0</v>
      </c>
      <c r="B76" s="240" t="s">
        <v>54</v>
      </c>
      <c r="C76" s="206" t="s">
        <v>7</v>
      </c>
      <c r="D76" s="207">
        <v>46147.84850694444</v>
      </c>
      <c r="E76" s="3"/>
      <c r="F76" s="3"/>
      <c r="G76" s="3"/>
      <c r="H76" s="3"/>
      <c r="J76" s="226"/>
      <c r="K76" s="3"/>
      <c r="L76" s="3"/>
      <c r="O76" s="227"/>
      <c r="Q76" s="94"/>
      <c r="R76" s="94"/>
      <c r="S76" s="94"/>
      <c r="T76" s="94"/>
    </row>
    <row r="77" ht="15.75" customHeight="1">
      <c r="A77" s="204">
        <v>46150.0</v>
      </c>
      <c r="B77" s="240" t="s">
        <v>52</v>
      </c>
      <c r="C77" s="206" t="s">
        <v>7</v>
      </c>
      <c r="D77" s="207">
        <v>46150.84930555556</v>
      </c>
      <c r="E77" s="3"/>
      <c r="F77" s="3"/>
      <c r="G77" s="3"/>
      <c r="H77" s="3"/>
      <c r="J77" s="226"/>
      <c r="K77" s="3"/>
      <c r="L77" s="3"/>
      <c r="O77" s="227"/>
      <c r="Q77" s="94"/>
      <c r="R77" s="94"/>
      <c r="S77" s="94"/>
      <c r="T77" s="94"/>
    </row>
    <row r="78" ht="15.75" customHeight="1">
      <c r="A78" s="204">
        <v>46150.0</v>
      </c>
      <c r="B78" s="240" t="s">
        <v>49</v>
      </c>
      <c r="C78" s="206" t="s">
        <v>7</v>
      </c>
      <c r="D78" s="207">
        <v>46150.84930555556</v>
      </c>
      <c r="E78" s="3"/>
      <c r="F78" s="3"/>
      <c r="G78" s="3"/>
      <c r="H78" s="3"/>
      <c r="J78" s="226"/>
      <c r="K78" s="3"/>
      <c r="L78" s="3"/>
      <c r="O78" s="227"/>
      <c r="Q78" s="94"/>
      <c r="R78" s="94"/>
      <c r="S78" s="94"/>
      <c r="T78" s="94"/>
    </row>
    <row r="79" ht="15.75" customHeight="1">
      <c r="A79" s="204">
        <v>46150.0</v>
      </c>
      <c r="B79" s="240" t="s">
        <v>70</v>
      </c>
      <c r="C79" s="206" t="s">
        <v>7</v>
      </c>
      <c r="D79" s="207">
        <v>46150.84930555556</v>
      </c>
      <c r="E79" s="3"/>
      <c r="F79" s="3"/>
      <c r="G79" s="3"/>
      <c r="H79" s="3"/>
      <c r="J79" s="226"/>
      <c r="K79" s="3"/>
      <c r="L79" s="3"/>
      <c r="O79" s="227"/>
      <c r="Q79" s="94"/>
      <c r="R79" s="94"/>
      <c r="S79" s="94"/>
      <c r="T79" s="94"/>
    </row>
    <row r="80" ht="15.75" customHeight="1">
      <c r="A80" s="204">
        <v>46150.0</v>
      </c>
      <c r="B80" s="240" t="s">
        <v>61</v>
      </c>
      <c r="C80" s="206" t="s">
        <v>7</v>
      </c>
      <c r="D80" s="207">
        <v>46150.84930555556</v>
      </c>
      <c r="E80" s="3"/>
      <c r="F80" s="3"/>
      <c r="G80" s="3"/>
      <c r="H80" s="3"/>
      <c r="J80" s="226"/>
      <c r="K80" s="3"/>
      <c r="L80" s="3"/>
      <c r="O80" s="227"/>
      <c r="Q80" s="94"/>
      <c r="R80" s="94"/>
      <c r="S80" s="94"/>
      <c r="T80" s="94"/>
    </row>
    <row r="81" ht="15.75" customHeight="1">
      <c r="A81" s="204">
        <v>46154.0</v>
      </c>
      <c r="B81" s="240" t="s">
        <v>59</v>
      </c>
      <c r="C81" s="206" t="s">
        <v>9</v>
      </c>
      <c r="D81" s="207">
        <v>46154.81711805556</v>
      </c>
      <c r="E81" s="3"/>
      <c r="F81" s="3"/>
      <c r="G81" s="3"/>
      <c r="H81" s="3"/>
      <c r="J81" s="226"/>
      <c r="K81" s="3"/>
      <c r="L81" s="3"/>
      <c r="O81" s="227"/>
      <c r="Q81" s="94"/>
      <c r="R81" s="94"/>
      <c r="S81" s="94"/>
      <c r="T81" s="94"/>
    </row>
    <row r="82" ht="15.75" customHeight="1">
      <c r="A82" s="204">
        <v>46154.0</v>
      </c>
      <c r="B82" s="240" t="s">
        <v>7</v>
      </c>
      <c r="C82" s="206" t="s">
        <v>9</v>
      </c>
      <c r="D82" s="207">
        <v>46154.81711805556</v>
      </c>
      <c r="E82" s="3"/>
      <c r="F82" s="3"/>
      <c r="G82" s="3"/>
      <c r="H82" s="3"/>
      <c r="J82" s="226"/>
      <c r="K82" s="3"/>
      <c r="L82" s="3"/>
      <c r="O82" s="227"/>
      <c r="Q82" s="94"/>
      <c r="R82" s="94"/>
      <c r="S82" s="94"/>
      <c r="T82" s="94"/>
    </row>
    <row r="83" ht="15.75" customHeight="1">
      <c r="A83" s="204">
        <v>46154.0</v>
      </c>
      <c r="B83" s="240" t="s">
        <v>66</v>
      </c>
      <c r="C83" s="206" t="s">
        <v>9</v>
      </c>
      <c r="D83" s="207">
        <v>46154.81711805556</v>
      </c>
      <c r="E83" s="3"/>
      <c r="F83" s="3"/>
      <c r="G83" s="3"/>
      <c r="H83" s="3"/>
      <c r="J83" s="226"/>
      <c r="K83" s="3"/>
      <c r="L83" s="3"/>
      <c r="O83" s="227"/>
      <c r="Q83" s="94"/>
      <c r="R83" s="94"/>
      <c r="S83" s="94"/>
      <c r="T83" s="94"/>
    </row>
    <row r="84" ht="15.75" customHeight="1">
      <c r="A84" s="204">
        <v>46154.0</v>
      </c>
      <c r="B84" s="240" t="s">
        <v>50</v>
      </c>
      <c r="C84" s="206" t="s">
        <v>9</v>
      </c>
      <c r="D84" s="207">
        <v>46154.81711805556</v>
      </c>
      <c r="E84" s="3"/>
      <c r="F84" s="3"/>
      <c r="G84" s="3"/>
      <c r="H84" s="3"/>
      <c r="J84" s="226"/>
      <c r="K84" s="3"/>
      <c r="L84" s="3"/>
      <c r="O84" s="227"/>
      <c r="Q84" s="94"/>
      <c r="R84" s="94"/>
      <c r="S84" s="94"/>
      <c r="T84" s="94"/>
    </row>
    <row r="85" ht="15.75" customHeight="1">
      <c r="A85" s="204">
        <v>46157.0</v>
      </c>
      <c r="B85" s="240" t="s">
        <v>47</v>
      </c>
      <c r="C85" s="206" t="s">
        <v>9</v>
      </c>
      <c r="D85" s="207">
        <v>46157.80997685185</v>
      </c>
      <c r="E85" s="3"/>
      <c r="F85" s="3"/>
      <c r="G85" s="3"/>
      <c r="H85" s="3"/>
      <c r="J85" s="226"/>
      <c r="K85" s="3"/>
      <c r="L85" s="3"/>
      <c r="O85" s="227"/>
      <c r="Q85" s="94"/>
      <c r="R85" s="94"/>
      <c r="S85" s="94"/>
      <c r="T85" s="94"/>
    </row>
    <row r="86" ht="15.75" customHeight="1">
      <c r="A86" s="204">
        <v>46157.0</v>
      </c>
      <c r="B86" s="240" t="s">
        <v>9</v>
      </c>
      <c r="C86" s="206" t="s">
        <v>9</v>
      </c>
      <c r="D86" s="207">
        <v>46157.80997685185</v>
      </c>
      <c r="E86" s="3"/>
      <c r="F86" s="3"/>
      <c r="G86" s="3"/>
      <c r="H86" s="3"/>
      <c r="J86" s="226"/>
      <c r="K86" s="3"/>
      <c r="L86" s="3"/>
      <c r="O86" s="232"/>
      <c r="P86" s="233"/>
      <c r="Q86" s="233"/>
      <c r="R86" s="233"/>
      <c r="S86" s="233"/>
      <c r="T86" s="233"/>
      <c r="U86" s="233"/>
      <c r="V86" s="233"/>
      <c r="W86" s="233"/>
      <c r="X86" s="233"/>
    </row>
    <row r="87" ht="15.75" customHeight="1">
      <c r="A87" s="204">
        <v>46157.0</v>
      </c>
      <c r="B87" s="240" t="s">
        <v>57</v>
      </c>
      <c r="C87" s="206" t="s">
        <v>9</v>
      </c>
      <c r="D87" s="207">
        <v>46157.80997685185</v>
      </c>
      <c r="E87" s="3"/>
      <c r="F87" s="3"/>
      <c r="G87" s="3"/>
      <c r="H87" s="3"/>
      <c r="J87" s="226"/>
      <c r="K87" s="3"/>
      <c r="L87" s="3"/>
      <c r="O87" s="232"/>
      <c r="P87" s="233"/>
      <c r="Q87" s="233"/>
      <c r="R87" s="233"/>
      <c r="S87" s="233"/>
      <c r="T87" s="233"/>
      <c r="U87" s="233"/>
      <c r="V87" s="233"/>
      <c r="W87" s="233"/>
      <c r="X87" s="233"/>
    </row>
    <row r="88" ht="15.75" customHeight="1">
      <c r="A88" s="204">
        <v>46157.0</v>
      </c>
      <c r="B88" s="240" t="s">
        <v>53</v>
      </c>
      <c r="C88" s="206" t="s">
        <v>9</v>
      </c>
      <c r="D88" s="207">
        <v>46157.80997685185</v>
      </c>
      <c r="E88" s="3"/>
      <c r="F88" s="3"/>
      <c r="G88" s="3"/>
      <c r="H88" s="3"/>
      <c r="J88" s="226"/>
      <c r="K88" s="3"/>
      <c r="L88" s="3"/>
      <c r="O88" s="232"/>
      <c r="P88" s="233"/>
      <c r="Q88" s="233"/>
      <c r="R88" s="233"/>
      <c r="S88" s="233"/>
      <c r="T88" s="233"/>
      <c r="U88" s="233"/>
      <c r="V88" s="233"/>
      <c r="W88" s="233"/>
      <c r="X88" s="233"/>
    </row>
    <row r="89" ht="15.75" customHeight="1">
      <c r="A89" s="204">
        <v>46161.0</v>
      </c>
      <c r="B89" s="240"/>
      <c r="C89" s="206" t="s">
        <v>7</v>
      </c>
      <c r="D89" s="207">
        <v>46161.827511574076</v>
      </c>
      <c r="E89" s="3"/>
      <c r="F89" s="3"/>
      <c r="G89" s="3"/>
      <c r="H89" s="3"/>
      <c r="J89" s="226"/>
      <c r="K89" s="3"/>
      <c r="L89" s="3"/>
      <c r="O89" s="232"/>
      <c r="P89" s="233"/>
      <c r="Q89" s="233"/>
      <c r="R89" s="233"/>
      <c r="S89" s="233"/>
      <c r="T89" s="233"/>
      <c r="U89" s="233"/>
      <c r="V89" s="233"/>
      <c r="W89" s="233"/>
      <c r="X89" s="233"/>
    </row>
    <row r="90" ht="15.75" customHeight="1">
      <c r="A90" s="204">
        <v>46161.0</v>
      </c>
      <c r="B90" s="240" t="s">
        <v>50</v>
      </c>
      <c r="C90" s="206" t="s">
        <v>7</v>
      </c>
      <c r="D90" s="207">
        <v>46161.827511574076</v>
      </c>
      <c r="E90" s="3"/>
      <c r="F90" s="3"/>
      <c r="G90" s="3"/>
      <c r="H90" s="3"/>
      <c r="J90" s="226"/>
      <c r="K90" s="3"/>
      <c r="L90" s="3"/>
      <c r="O90" s="232"/>
      <c r="P90" s="233"/>
      <c r="Q90" s="233"/>
      <c r="R90" s="233"/>
      <c r="S90" s="233"/>
      <c r="T90" s="233"/>
      <c r="U90" s="233"/>
      <c r="V90" s="233"/>
      <c r="W90" s="233"/>
      <c r="X90" s="233"/>
    </row>
    <row r="91" ht="15.75" customHeight="1">
      <c r="A91" s="204">
        <v>46161.0</v>
      </c>
      <c r="B91" s="240" t="s">
        <v>63</v>
      </c>
      <c r="C91" s="206" t="s">
        <v>7</v>
      </c>
      <c r="D91" s="207">
        <v>46161.827511574076</v>
      </c>
      <c r="E91" s="3"/>
      <c r="F91" s="3"/>
      <c r="G91" s="3"/>
      <c r="H91" s="3"/>
      <c r="J91" s="226"/>
      <c r="K91" s="3"/>
      <c r="L91" s="3"/>
      <c r="O91" s="232"/>
      <c r="P91" s="233"/>
      <c r="Q91" s="233"/>
      <c r="R91" s="233"/>
      <c r="S91" s="233"/>
      <c r="T91" s="233"/>
      <c r="U91" s="233"/>
      <c r="V91" s="233"/>
      <c r="W91" s="233"/>
      <c r="X91" s="233"/>
    </row>
    <row r="92" ht="15.75" customHeight="1">
      <c r="A92" s="204">
        <v>46161.0</v>
      </c>
      <c r="B92" s="240" t="s">
        <v>69</v>
      </c>
      <c r="C92" s="206" t="s">
        <v>7</v>
      </c>
      <c r="D92" s="207">
        <v>46161.827511574076</v>
      </c>
      <c r="E92" s="3"/>
      <c r="F92" s="3"/>
      <c r="G92" s="3"/>
      <c r="H92" s="3"/>
      <c r="J92" s="226"/>
      <c r="K92" s="3"/>
      <c r="L92" s="3"/>
      <c r="O92" s="227"/>
      <c r="Q92" s="94"/>
      <c r="R92" s="94"/>
      <c r="S92" s="94"/>
      <c r="T92" s="94"/>
    </row>
    <row r="93" ht="15.75" customHeight="1">
      <c r="A93" s="204">
        <v>46164.0</v>
      </c>
      <c r="B93" s="240" t="s">
        <v>58</v>
      </c>
      <c r="C93" s="206" t="s">
        <v>7</v>
      </c>
      <c r="D93" s="207">
        <v>46164.82078703704</v>
      </c>
      <c r="E93" s="3"/>
      <c r="F93" s="3"/>
      <c r="G93" s="3"/>
      <c r="H93" s="3"/>
      <c r="J93" s="226"/>
      <c r="K93" s="3"/>
      <c r="L93" s="3"/>
      <c r="O93" s="227"/>
      <c r="Q93" s="94"/>
      <c r="R93" s="94"/>
      <c r="S93" s="94"/>
      <c r="T93" s="94"/>
    </row>
    <row r="94" ht="15.75" customHeight="1">
      <c r="A94" s="204">
        <v>46164.0</v>
      </c>
      <c r="B94" s="240" t="s">
        <v>67</v>
      </c>
      <c r="C94" s="206" t="s">
        <v>7</v>
      </c>
      <c r="D94" s="207">
        <v>46164.82078703704</v>
      </c>
      <c r="E94" s="3"/>
      <c r="F94" s="3"/>
      <c r="G94" s="3"/>
      <c r="H94" s="3"/>
      <c r="J94" s="226"/>
      <c r="K94" s="3"/>
      <c r="L94" s="3"/>
      <c r="O94" s="227"/>
      <c r="Q94" s="94"/>
      <c r="R94" s="94"/>
      <c r="S94" s="94"/>
      <c r="T94" s="94"/>
    </row>
    <row r="95" ht="15.75" customHeight="1">
      <c r="A95" s="204">
        <v>46164.0</v>
      </c>
      <c r="B95" s="240" t="s">
        <v>54</v>
      </c>
      <c r="C95" s="206" t="s">
        <v>7</v>
      </c>
      <c r="D95" s="207">
        <v>46164.82078703704</v>
      </c>
      <c r="E95" s="3"/>
      <c r="F95" s="3"/>
      <c r="G95" s="3"/>
      <c r="H95" s="3"/>
      <c r="J95" s="226"/>
      <c r="K95" s="3"/>
      <c r="L95" s="3"/>
      <c r="O95" s="227"/>
      <c r="Q95" s="94"/>
      <c r="R95" s="94"/>
      <c r="S95" s="94"/>
      <c r="T95" s="94"/>
    </row>
    <row r="96" ht="15.75" customHeight="1">
      <c r="A96" s="204">
        <v>46164.0</v>
      </c>
      <c r="B96" s="240"/>
      <c r="C96" s="206" t="s">
        <v>7</v>
      </c>
      <c r="D96" s="207">
        <v>46164.82078703704</v>
      </c>
      <c r="E96" s="3"/>
      <c r="F96" s="3"/>
      <c r="G96" s="3"/>
      <c r="H96" s="3"/>
      <c r="J96" s="226"/>
      <c r="K96" s="3"/>
      <c r="L96" s="3"/>
      <c r="O96" s="227"/>
      <c r="Q96" s="94"/>
      <c r="R96" s="94"/>
      <c r="S96" s="94"/>
      <c r="T96" s="94"/>
    </row>
    <row r="97" ht="15.75" customHeight="1">
      <c r="A97" s="204">
        <v>46168.0</v>
      </c>
      <c r="B97" s="240" t="s">
        <v>62</v>
      </c>
      <c r="C97" s="206" t="s">
        <v>7</v>
      </c>
      <c r="D97" s="207">
        <v>46168.81136574074</v>
      </c>
      <c r="E97" s="3"/>
      <c r="F97" s="3"/>
      <c r="G97" s="3"/>
      <c r="H97" s="3"/>
      <c r="J97" s="226"/>
      <c r="K97" s="3"/>
      <c r="L97" s="3"/>
      <c r="O97" s="227"/>
      <c r="Q97" s="94"/>
      <c r="R97" s="94"/>
      <c r="S97" s="94"/>
      <c r="T97" s="94"/>
    </row>
    <row r="98" ht="15.75" customHeight="1">
      <c r="A98" s="204">
        <v>46168.0</v>
      </c>
      <c r="B98" s="240" t="s">
        <v>78</v>
      </c>
      <c r="C98" s="206" t="s">
        <v>7</v>
      </c>
      <c r="D98" s="207">
        <v>46168.81136574074</v>
      </c>
      <c r="E98" s="3"/>
      <c r="F98" s="3"/>
      <c r="G98" s="3"/>
      <c r="H98" s="3"/>
      <c r="J98" s="226"/>
      <c r="K98" s="3"/>
      <c r="L98" s="3"/>
      <c r="O98" s="227"/>
      <c r="Q98" s="94"/>
      <c r="R98" s="94"/>
      <c r="S98" s="94"/>
      <c r="T98" s="94"/>
    </row>
    <row r="99" ht="15.75" customHeight="1">
      <c r="A99" s="204">
        <v>46168.0</v>
      </c>
      <c r="B99" s="240" t="s">
        <v>65</v>
      </c>
      <c r="C99" s="206" t="s">
        <v>7</v>
      </c>
      <c r="D99" s="207">
        <v>46168.81136574074</v>
      </c>
      <c r="E99" s="3"/>
      <c r="F99" s="3"/>
      <c r="G99" s="3"/>
      <c r="H99" s="3"/>
      <c r="J99" s="226"/>
      <c r="K99" s="3"/>
      <c r="L99" s="3"/>
      <c r="O99" s="227"/>
      <c r="Q99" s="94"/>
      <c r="R99" s="94"/>
      <c r="S99" s="94"/>
      <c r="T99" s="94"/>
    </row>
    <row r="100" ht="15.75" customHeight="1">
      <c r="A100" s="234">
        <v>46168.0</v>
      </c>
      <c r="B100" s="240" t="s">
        <v>52</v>
      </c>
      <c r="C100" s="206" t="s">
        <v>7</v>
      </c>
      <c r="D100" s="207">
        <v>46168.81136574074</v>
      </c>
      <c r="E100" s="3"/>
      <c r="F100" s="3"/>
      <c r="G100" s="3"/>
      <c r="H100" s="3"/>
      <c r="J100" s="226"/>
      <c r="K100" s="3"/>
      <c r="L100" s="3"/>
      <c r="O100" s="227"/>
      <c r="Q100" s="94"/>
      <c r="R100" s="94"/>
      <c r="S100" s="94"/>
      <c r="T100" s="94"/>
    </row>
    <row r="101" ht="15.75" customHeight="1">
      <c r="A101" s="234">
        <v>46171.0</v>
      </c>
      <c r="B101" s="240" t="s">
        <v>5</v>
      </c>
      <c r="C101" s="206" t="s">
        <v>9</v>
      </c>
      <c r="D101" s="207">
        <v>46171.82335648148</v>
      </c>
      <c r="E101" s="3"/>
      <c r="F101" s="3"/>
      <c r="G101" s="3"/>
      <c r="H101" s="3"/>
      <c r="J101" s="226"/>
      <c r="K101" s="3"/>
      <c r="L101" s="3"/>
      <c r="O101" s="227"/>
      <c r="Q101" s="94"/>
      <c r="R101" s="94"/>
      <c r="S101" s="94"/>
      <c r="T101" s="94"/>
    </row>
    <row r="102" ht="15.75" customHeight="1">
      <c r="A102" s="254">
        <v>46171.0</v>
      </c>
      <c r="B102" s="240" t="s">
        <v>61</v>
      </c>
      <c r="C102" s="206" t="s">
        <v>9</v>
      </c>
      <c r="D102" s="207">
        <v>46171.82335648148</v>
      </c>
      <c r="E102" s="3"/>
      <c r="F102" s="3"/>
      <c r="G102" s="3"/>
      <c r="H102" s="3"/>
      <c r="J102" s="226"/>
      <c r="K102" s="3"/>
      <c r="L102" s="3"/>
      <c r="O102" s="227"/>
      <c r="Q102" s="94"/>
      <c r="R102" s="94"/>
      <c r="S102" s="94"/>
      <c r="T102" s="94"/>
    </row>
    <row r="103" ht="15.75" customHeight="1">
      <c r="A103" s="254">
        <v>46171.0</v>
      </c>
      <c r="B103" s="240" t="s">
        <v>70</v>
      </c>
      <c r="C103" s="206" t="s">
        <v>9</v>
      </c>
      <c r="D103" s="207">
        <v>46171.82335648148</v>
      </c>
      <c r="E103" s="3"/>
      <c r="F103" s="3"/>
      <c r="G103" s="3"/>
      <c r="H103" s="3"/>
      <c r="J103" s="226"/>
      <c r="K103" s="3"/>
      <c r="L103" s="3"/>
      <c r="O103" s="227"/>
      <c r="Q103" s="94"/>
      <c r="R103" s="94"/>
      <c r="S103" s="94"/>
      <c r="T103" s="94"/>
    </row>
    <row r="104" ht="15.75" customHeight="1">
      <c r="A104" s="254">
        <v>46171.0</v>
      </c>
      <c r="B104" s="240" t="s">
        <v>62</v>
      </c>
      <c r="C104" s="206" t="s">
        <v>9</v>
      </c>
      <c r="D104" s="207">
        <v>46171.82335648148</v>
      </c>
      <c r="E104" s="3"/>
      <c r="F104" s="3"/>
      <c r="G104" s="3"/>
      <c r="H104" s="3"/>
      <c r="J104" s="226"/>
      <c r="K104" s="3"/>
      <c r="L104" s="3"/>
      <c r="O104" s="227"/>
      <c r="Q104" s="94"/>
      <c r="R104" s="94"/>
      <c r="S104" s="94"/>
      <c r="T104" s="94"/>
    </row>
    <row r="105" ht="15.75" customHeight="1">
      <c r="A105" s="254">
        <v>46175.0</v>
      </c>
      <c r="B105" s="240" t="s">
        <v>9</v>
      </c>
      <c r="C105" s="206" t="s">
        <v>9</v>
      </c>
      <c r="D105" s="207">
        <v>46175.81265046296</v>
      </c>
      <c r="E105" s="3"/>
      <c r="F105" s="3"/>
      <c r="G105" s="3"/>
      <c r="H105" s="3"/>
      <c r="J105" s="226"/>
      <c r="K105" s="3"/>
      <c r="L105" s="3"/>
      <c r="O105" s="227"/>
      <c r="Q105" s="94"/>
      <c r="R105" s="94"/>
      <c r="S105" s="94"/>
      <c r="T105" s="94"/>
    </row>
    <row r="106" ht="15.75" customHeight="1">
      <c r="A106" s="254">
        <v>46175.0</v>
      </c>
      <c r="B106" s="240" t="s">
        <v>7</v>
      </c>
      <c r="C106" s="206" t="s">
        <v>9</v>
      </c>
      <c r="D106" s="207">
        <v>46175.81265046296</v>
      </c>
      <c r="E106" s="3"/>
      <c r="F106" s="3"/>
      <c r="G106" s="3"/>
      <c r="H106" s="3"/>
      <c r="J106" s="226"/>
      <c r="K106" s="3"/>
      <c r="L106" s="3"/>
      <c r="O106" s="227"/>
      <c r="Q106" s="94"/>
      <c r="R106" s="94"/>
      <c r="S106" s="94"/>
      <c r="T106" s="94"/>
    </row>
    <row r="107" ht="15.75" customHeight="1">
      <c r="A107" s="254">
        <v>46175.0</v>
      </c>
      <c r="B107" s="240" t="s">
        <v>53</v>
      </c>
      <c r="C107" s="206" t="s">
        <v>9</v>
      </c>
      <c r="D107" s="207">
        <v>46175.81265046296</v>
      </c>
      <c r="E107" s="3"/>
      <c r="F107" s="3"/>
      <c r="G107" s="3"/>
      <c r="H107" s="3"/>
      <c r="J107" s="226"/>
      <c r="K107" s="3"/>
      <c r="L107" s="3"/>
      <c r="O107" s="227"/>
      <c r="Q107" s="94"/>
      <c r="R107" s="94"/>
      <c r="S107" s="94"/>
      <c r="T107" s="94"/>
    </row>
    <row r="108" ht="15.75" customHeight="1">
      <c r="A108" s="254">
        <v>46175.0</v>
      </c>
      <c r="B108" s="240" t="s">
        <v>59</v>
      </c>
      <c r="C108" s="206" t="s">
        <v>9</v>
      </c>
      <c r="D108" s="207">
        <v>46175.81265046296</v>
      </c>
      <c r="E108" s="3"/>
      <c r="F108" s="3"/>
      <c r="G108" s="3"/>
      <c r="H108" s="3"/>
      <c r="J108" s="226"/>
      <c r="K108" s="3"/>
      <c r="L108" s="3"/>
      <c r="O108" s="227"/>
      <c r="Q108" s="94"/>
      <c r="R108" s="94"/>
      <c r="S108" s="94"/>
      <c r="T108" s="94"/>
    </row>
    <row r="109" ht="15.75" customHeight="1">
      <c r="A109" s="254"/>
      <c r="B109" s="240"/>
      <c r="C109" s="223"/>
      <c r="D109" s="231"/>
      <c r="E109" s="3"/>
      <c r="F109" s="3"/>
      <c r="G109" s="3"/>
      <c r="H109" s="3"/>
      <c r="J109" s="226"/>
      <c r="K109" s="3"/>
      <c r="L109" s="3"/>
      <c r="O109" s="227"/>
      <c r="Q109" s="94"/>
      <c r="R109" s="94"/>
      <c r="S109" s="94"/>
      <c r="T109" s="94"/>
    </row>
    <row r="110" ht="15.75" customHeight="1">
      <c r="A110" s="234"/>
      <c r="B110" s="240"/>
      <c r="C110" s="223"/>
      <c r="D110" s="231"/>
      <c r="E110" s="3"/>
      <c r="F110" s="3"/>
      <c r="G110" s="3"/>
      <c r="H110" s="3"/>
      <c r="J110" s="226"/>
      <c r="K110" s="3"/>
      <c r="L110" s="3"/>
      <c r="O110" s="227"/>
      <c r="Q110" s="94"/>
      <c r="R110" s="94"/>
      <c r="S110" s="94"/>
      <c r="T110" s="94"/>
    </row>
    <row r="111" ht="15.75" customHeight="1">
      <c r="A111" s="234"/>
      <c r="B111" s="240"/>
      <c r="C111" s="223"/>
      <c r="D111" s="231"/>
      <c r="E111" s="3"/>
      <c r="F111" s="3"/>
      <c r="G111" s="3"/>
      <c r="H111" s="3"/>
      <c r="J111" s="226"/>
      <c r="K111" s="3"/>
      <c r="L111" s="3"/>
      <c r="O111" s="227"/>
      <c r="Q111" s="94"/>
      <c r="R111" s="94"/>
      <c r="S111" s="94"/>
      <c r="T111" s="94"/>
    </row>
    <row r="112" ht="15.75" customHeight="1">
      <c r="A112" s="234"/>
      <c r="B112" s="240"/>
      <c r="C112" s="223"/>
      <c r="D112" s="231"/>
      <c r="E112" s="3"/>
      <c r="F112" s="3"/>
      <c r="G112" s="3"/>
      <c r="H112" s="3"/>
      <c r="J112" s="226"/>
      <c r="K112" s="3"/>
      <c r="L112" s="3"/>
      <c r="O112" s="227"/>
      <c r="Q112" s="94"/>
      <c r="R112" s="94"/>
      <c r="S112" s="94"/>
      <c r="T112" s="94"/>
    </row>
    <row r="113" ht="15.75" customHeight="1">
      <c r="A113" s="234"/>
      <c r="B113" s="240"/>
      <c r="C113" s="223"/>
      <c r="D113" s="231"/>
      <c r="E113" s="3"/>
      <c r="F113" s="3"/>
      <c r="G113" s="3"/>
      <c r="H113" s="3"/>
      <c r="J113" s="226"/>
      <c r="K113" s="3"/>
      <c r="L113" s="3"/>
      <c r="O113" s="227"/>
      <c r="Q113" s="94"/>
      <c r="R113" s="94"/>
      <c r="S113" s="94"/>
      <c r="T113" s="94"/>
    </row>
    <row r="114" ht="15.75" customHeight="1">
      <c r="A114" s="234"/>
      <c r="B114" s="240"/>
      <c r="C114" s="223"/>
      <c r="D114" s="231"/>
      <c r="E114" s="3"/>
      <c r="F114" s="3"/>
      <c r="G114" s="3"/>
      <c r="H114" s="3"/>
      <c r="J114" s="226"/>
      <c r="K114" s="3"/>
      <c r="L114" s="3"/>
      <c r="O114" s="227"/>
      <c r="Q114" s="94"/>
      <c r="R114" s="94"/>
      <c r="S114" s="94"/>
      <c r="T114" s="94"/>
    </row>
    <row r="115" ht="15.75" customHeight="1">
      <c r="A115" s="234"/>
      <c r="B115" s="240"/>
      <c r="C115" s="223"/>
      <c r="D115" s="231"/>
      <c r="E115" s="3"/>
      <c r="F115" s="3"/>
      <c r="G115" s="3"/>
      <c r="H115" s="3"/>
      <c r="J115" s="226"/>
      <c r="K115" s="3"/>
      <c r="L115" s="3"/>
      <c r="O115" s="227"/>
      <c r="Q115" s="94"/>
      <c r="R115" s="94"/>
      <c r="S115" s="94"/>
      <c r="T115" s="94"/>
      <c r="Y115" s="8"/>
    </row>
    <row r="116" ht="15.75" customHeight="1">
      <c r="A116" s="234"/>
      <c r="B116" s="240"/>
      <c r="C116" s="223"/>
      <c r="D116" s="231"/>
      <c r="E116" s="3"/>
      <c r="F116" s="3"/>
      <c r="G116" s="3"/>
      <c r="H116" s="3"/>
      <c r="J116" s="226"/>
      <c r="K116" s="3"/>
      <c r="L116" s="3"/>
      <c r="O116" s="227"/>
      <c r="Q116" s="94"/>
      <c r="R116" s="94"/>
      <c r="S116" s="94"/>
      <c r="T116" s="94"/>
    </row>
    <row r="117" ht="15.75" customHeight="1">
      <c r="A117" s="234"/>
      <c r="B117" s="240"/>
      <c r="C117" s="223"/>
      <c r="D117" s="231"/>
      <c r="E117" s="3"/>
      <c r="F117" s="3"/>
      <c r="G117" s="3"/>
      <c r="H117" s="3"/>
      <c r="J117" s="226"/>
      <c r="K117" s="3"/>
      <c r="L117" s="3"/>
      <c r="O117" s="227"/>
      <c r="Q117" s="94"/>
      <c r="R117" s="94"/>
      <c r="S117" s="94"/>
      <c r="T117" s="94"/>
    </row>
    <row r="118" ht="15.75" customHeight="1">
      <c r="A118" s="234"/>
      <c r="B118" s="240"/>
      <c r="C118" s="223"/>
      <c r="D118" s="231"/>
      <c r="E118" s="3"/>
      <c r="F118" s="3"/>
      <c r="G118" s="3"/>
      <c r="H118" s="3"/>
      <c r="J118" s="226"/>
      <c r="K118" s="3"/>
      <c r="L118" s="3"/>
      <c r="O118" s="227"/>
      <c r="Q118" s="94"/>
      <c r="R118" s="94"/>
      <c r="S118" s="94"/>
      <c r="T118" s="94"/>
    </row>
    <row r="119" ht="15.75" customHeight="1">
      <c r="A119" s="234"/>
      <c r="B119" s="240"/>
      <c r="C119" s="223"/>
      <c r="D119" s="231"/>
      <c r="E119" s="3"/>
      <c r="F119" s="3"/>
      <c r="G119" s="3"/>
      <c r="H119" s="3"/>
      <c r="J119" s="226"/>
      <c r="K119" s="3"/>
      <c r="L119" s="3"/>
      <c r="O119" s="227"/>
      <c r="Q119" s="94"/>
      <c r="R119" s="94"/>
      <c r="S119" s="94"/>
      <c r="T119" s="94"/>
    </row>
    <row r="120" ht="15.75" customHeight="1">
      <c r="A120" s="234"/>
      <c r="B120" s="240"/>
      <c r="C120" s="223"/>
      <c r="D120" s="231"/>
      <c r="E120" s="3"/>
      <c r="F120" s="3"/>
      <c r="G120" s="3"/>
      <c r="H120" s="3"/>
      <c r="J120" s="226"/>
      <c r="K120" s="3"/>
      <c r="L120" s="3"/>
      <c r="O120" s="227"/>
      <c r="Q120" s="94"/>
      <c r="R120" s="94"/>
      <c r="S120" s="94"/>
      <c r="T120" s="94"/>
    </row>
    <row r="121" ht="15.75" customHeight="1">
      <c r="A121" s="234"/>
      <c r="B121" s="240"/>
      <c r="C121" s="223"/>
      <c r="D121" s="231"/>
      <c r="E121" s="3"/>
      <c r="F121" s="3"/>
      <c r="G121" s="3"/>
      <c r="H121" s="3"/>
      <c r="J121" s="226"/>
      <c r="K121" s="3"/>
      <c r="L121" s="3"/>
      <c r="O121" s="227"/>
      <c r="Q121" s="94"/>
      <c r="R121" s="94"/>
      <c r="S121" s="94"/>
      <c r="T121" s="94"/>
    </row>
    <row r="122" ht="15.75" customHeight="1">
      <c r="A122" s="234"/>
      <c r="B122" s="240"/>
      <c r="C122" s="223"/>
      <c r="D122" s="231"/>
      <c r="E122" s="3"/>
      <c r="F122" s="3"/>
      <c r="G122" s="3"/>
      <c r="H122" s="3"/>
      <c r="J122" s="226"/>
      <c r="K122" s="3"/>
      <c r="L122" s="3"/>
      <c r="O122" s="227"/>
      <c r="Q122" s="94"/>
      <c r="R122" s="94"/>
      <c r="S122" s="94"/>
      <c r="T122" s="94"/>
    </row>
    <row r="123" ht="15.75" customHeight="1">
      <c r="A123" s="234"/>
      <c r="B123" s="240"/>
      <c r="C123" s="223"/>
      <c r="D123" s="231"/>
      <c r="E123" s="3"/>
      <c r="F123" s="3"/>
      <c r="G123" s="3"/>
      <c r="H123" s="3"/>
      <c r="J123" s="226"/>
      <c r="K123" s="3"/>
      <c r="L123" s="3"/>
      <c r="O123" s="227"/>
      <c r="Q123" s="94"/>
      <c r="R123" s="94"/>
      <c r="S123" s="94"/>
      <c r="T123" s="94"/>
    </row>
    <row r="124" ht="15.75" customHeight="1">
      <c r="A124" s="234"/>
      <c r="B124" s="240"/>
      <c r="C124" s="223"/>
      <c r="D124" s="231"/>
      <c r="E124" s="3"/>
      <c r="F124" s="3"/>
      <c r="G124" s="3"/>
      <c r="H124" s="3"/>
      <c r="J124" s="226"/>
      <c r="K124" s="3"/>
      <c r="L124" s="3"/>
      <c r="O124" s="227"/>
      <c r="Q124" s="94"/>
      <c r="R124" s="94"/>
      <c r="S124" s="94"/>
      <c r="T124" s="94"/>
    </row>
    <row r="125" ht="15.75" customHeight="1">
      <c r="A125" s="234"/>
      <c r="B125" s="240"/>
      <c r="C125" s="223"/>
      <c r="D125" s="231"/>
      <c r="E125" s="3"/>
      <c r="F125" s="3"/>
      <c r="G125" s="3"/>
      <c r="H125" s="3"/>
      <c r="J125" s="226"/>
      <c r="K125" s="3"/>
      <c r="L125" s="3"/>
      <c r="O125" s="227"/>
      <c r="Q125" s="94"/>
      <c r="R125" s="94"/>
      <c r="S125" s="94"/>
      <c r="T125" s="94"/>
    </row>
    <row r="126" ht="15.75" customHeight="1">
      <c r="A126" s="234"/>
      <c r="B126" s="240"/>
      <c r="C126" s="223"/>
      <c r="D126" s="231"/>
      <c r="E126" s="3"/>
      <c r="F126" s="3"/>
      <c r="G126" s="3"/>
      <c r="H126" s="3"/>
      <c r="J126" s="226"/>
      <c r="K126" s="3"/>
      <c r="L126" s="3"/>
      <c r="O126" s="227"/>
      <c r="Q126" s="94"/>
      <c r="R126" s="94"/>
      <c r="S126" s="94"/>
      <c r="T126" s="94"/>
    </row>
    <row r="127" ht="15.75" customHeight="1">
      <c r="A127" s="234"/>
      <c r="B127" s="240"/>
      <c r="C127" s="223"/>
      <c r="D127" s="231"/>
      <c r="E127" s="3"/>
      <c r="F127" s="3"/>
      <c r="G127" s="3"/>
      <c r="H127" s="3"/>
      <c r="J127" s="226"/>
      <c r="K127" s="3"/>
      <c r="L127" s="3"/>
      <c r="O127" s="227"/>
      <c r="Q127" s="94"/>
      <c r="R127" s="94"/>
      <c r="S127" s="94"/>
      <c r="T127" s="94"/>
    </row>
    <row r="128" ht="15.75" customHeight="1">
      <c r="A128" s="234"/>
      <c r="B128" s="240"/>
      <c r="C128" s="223"/>
      <c r="D128" s="231"/>
      <c r="E128" s="3"/>
      <c r="F128" s="3"/>
      <c r="G128" s="3"/>
      <c r="H128" s="3"/>
      <c r="J128" s="226"/>
      <c r="K128" s="3"/>
      <c r="L128" s="3"/>
      <c r="O128" s="227"/>
      <c r="Q128" s="94"/>
      <c r="R128" s="94"/>
      <c r="S128" s="94"/>
      <c r="T128" s="94"/>
    </row>
    <row r="129" ht="15.75" customHeight="1">
      <c r="A129" s="234"/>
      <c r="B129" s="240"/>
      <c r="C129" s="223"/>
      <c r="D129" s="231"/>
      <c r="E129" s="3"/>
      <c r="F129" s="3"/>
      <c r="G129" s="3"/>
      <c r="H129" s="3"/>
      <c r="J129" s="226"/>
      <c r="K129" s="3"/>
      <c r="L129" s="3"/>
      <c r="O129" s="227"/>
      <c r="Q129" s="94"/>
      <c r="R129" s="94"/>
      <c r="S129" s="94"/>
      <c r="T129" s="94"/>
    </row>
    <row r="130" ht="15.75" customHeight="1">
      <c r="A130" s="234"/>
      <c r="B130" s="240"/>
      <c r="C130" s="223"/>
      <c r="D130" s="231"/>
      <c r="E130" s="3"/>
      <c r="F130" s="3"/>
      <c r="G130" s="3"/>
      <c r="H130" s="3"/>
      <c r="J130" s="226"/>
      <c r="K130" s="3"/>
      <c r="L130" s="3"/>
      <c r="O130" s="227"/>
      <c r="Q130" s="94"/>
      <c r="R130" s="94"/>
      <c r="S130" s="94"/>
      <c r="T130" s="94"/>
    </row>
    <row r="131" ht="15.75" customHeight="1">
      <c r="A131" s="234"/>
      <c r="B131" s="240"/>
      <c r="C131" s="223"/>
      <c r="D131" s="231"/>
      <c r="E131" s="3"/>
      <c r="F131" s="3"/>
      <c r="G131" s="3"/>
      <c r="H131" s="3"/>
      <c r="J131" s="226"/>
      <c r="K131" s="3"/>
      <c r="L131" s="3"/>
      <c r="O131" s="227"/>
      <c r="Q131" s="94"/>
      <c r="R131" s="94"/>
      <c r="S131" s="94"/>
      <c r="T131" s="94"/>
    </row>
    <row r="132" ht="15.75" customHeight="1">
      <c r="A132" s="234"/>
      <c r="B132" s="240"/>
      <c r="C132" s="223"/>
      <c r="D132" s="231"/>
      <c r="E132" s="3"/>
      <c r="F132" s="3"/>
      <c r="G132" s="3"/>
      <c r="H132" s="3"/>
      <c r="J132" s="226"/>
      <c r="K132" s="3"/>
      <c r="L132" s="3"/>
      <c r="O132" s="227"/>
      <c r="Q132" s="94"/>
      <c r="R132" s="94"/>
      <c r="S132" s="94"/>
      <c r="T132" s="94"/>
    </row>
    <row r="133" ht="15.75" customHeight="1">
      <c r="A133" s="234"/>
      <c r="B133" s="240"/>
      <c r="C133" s="223"/>
      <c r="D133" s="231"/>
      <c r="E133" s="3"/>
      <c r="F133" s="3"/>
      <c r="G133" s="3"/>
      <c r="H133" s="3"/>
      <c r="J133" s="226"/>
      <c r="K133" s="3"/>
      <c r="L133" s="3"/>
      <c r="O133" s="227"/>
      <c r="Q133" s="94"/>
      <c r="R133" s="94"/>
      <c r="S133" s="94"/>
      <c r="T133" s="94"/>
    </row>
    <row r="134" ht="15.75" customHeight="1">
      <c r="A134" s="234"/>
      <c r="B134" s="240"/>
      <c r="C134" s="223"/>
      <c r="D134" s="231"/>
      <c r="E134" s="3"/>
      <c r="F134" s="3"/>
      <c r="G134" s="3"/>
      <c r="H134" s="3"/>
      <c r="J134" s="226"/>
      <c r="K134" s="3"/>
      <c r="L134" s="3"/>
      <c r="O134" s="227"/>
      <c r="Q134" s="94"/>
      <c r="R134" s="94"/>
      <c r="S134" s="94"/>
      <c r="T134" s="94"/>
    </row>
    <row r="135" ht="15.75" customHeight="1">
      <c r="A135" s="234"/>
      <c r="B135" s="240"/>
      <c r="C135" s="223"/>
      <c r="D135" s="231"/>
      <c r="E135" s="3"/>
      <c r="F135" s="3"/>
      <c r="G135" s="3"/>
      <c r="H135" s="3"/>
      <c r="J135" s="226"/>
      <c r="K135" s="3"/>
      <c r="L135" s="3"/>
      <c r="O135" s="227"/>
      <c r="Q135" s="94"/>
      <c r="R135" s="94"/>
      <c r="S135" s="94"/>
      <c r="T135" s="94"/>
    </row>
    <row r="136" ht="15.75" customHeight="1">
      <c r="A136" s="234"/>
      <c r="B136" s="240"/>
      <c r="C136" s="223"/>
      <c r="D136" s="231"/>
      <c r="E136" s="3"/>
      <c r="F136" s="3"/>
      <c r="G136" s="3"/>
      <c r="H136" s="3"/>
      <c r="J136" s="226"/>
      <c r="K136" s="3"/>
      <c r="L136" s="3"/>
      <c r="O136" s="227"/>
      <c r="Q136" s="94"/>
      <c r="R136" s="94"/>
      <c r="S136" s="94"/>
      <c r="T136" s="94"/>
    </row>
    <row r="137" ht="15.75" customHeight="1">
      <c r="A137" s="234"/>
      <c r="B137" s="240"/>
      <c r="C137" s="223"/>
      <c r="D137" s="231"/>
      <c r="E137" s="3"/>
      <c r="F137" s="3"/>
      <c r="G137" s="3"/>
      <c r="H137" s="3"/>
      <c r="J137" s="226"/>
      <c r="K137" s="3"/>
      <c r="L137" s="3"/>
      <c r="O137" s="227"/>
      <c r="Q137" s="94"/>
      <c r="R137" s="94"/>
      <c r="S137" s="94"/>
      <c r="T137" s="94"/>
    </row>
    <row r="138" ht="15.75" customHeight="1">
      <c r="A138" s="234"/>
      <c r="B138" s="240"/>
      <c r="C138" s="223"/>
      <c r="D138" s="231"/>
      <c r="E138" s="3"/>
      <c r="F138" s="3"/>
      <c r="G138" s="3"/>
      <c r="H138" s="3"/>
      <c r="J138" s="226"/>
      <c r="K138" s="3"/>
      <c r="L138" s="3"/>
      <c r="O138" s="227"/>
      <c r="Q138" s="94"/>
      <c r="R138" s="94"/>
      <c r="S138" s="94"/>
      <c r="T138" s="94"/>
    </row>
    <row r="139" ht="15.75" customHeight="1">
      <c r="A139" s="234"/>
      <c r="B139" s="240"/>
      <c r="C139" s="223"/>
      <c r="D139" s="231"/>
      <c r="E139" s="3"/>
      <c r="F139" s="3"/>
      <c r="G139" s="3"/>
      <c r="H139" s="3"/>
      <c r="J139" s="226"/>
      <c r="K139" s="3"/>
      <c r="L139" s="3"/>
      <c r="O139" s="227"/>
      <c r="Q139" s="94"/>
      <c r="R139" s="94"/>
      <c r="S139" s="94"/>
      <c r="T139" s="94"/>
    </row>
    <row r="140" ht="15.75" customHeight="1">
      <c r="A140" s="234"/>
      <c r="B140" s="240"/>
      <c r="C140" s="223"/>
      <c r="D140" s="231"/>
      <c r="E140" s="3"/>
      <c r="F140" s="3"/>
      <c r="G140" s="3"/>
      <c r="H140" s="3"/>
      <c r="J140" s="226"/>
      <c r="K140" s="3"/>
      <c r="L140" s="3"/>
      <c r="O140" s="227"/>
      <c r="Q140" s="94"/>
      <c r="R140" s="94"/>
      <c r="S140" s="94"/>
      <c r="T140" s="94"/>
    </row>
    <row r="141" ht="15.75" customHeight="1">
      <c r="A141" s="234"/>
      <c r="B141" s="240"/>
      <c r="C141" s="223"/>
      <c r="D141" s="231"/>
      <c r="E141" s="3"/>
      <c r="F141" s="3"/>
      <c r="G141" s="3"/>
      <c r="H141" s="3"/>
      <c r="J141" s="226"/>
      <c r="K141" s="3"/>
      <c r="L141" s="3"/>
      <c r="O141" s="227"/>
      <c r="Q141" s="94"/>
      <c r="R141" s="94"/>
      <c r="S141" s="94"/>
      <c r="T141" s="94"/>
    </row>
    <row r="142" ht="15.75" customHeight="1">
      <c r="A142" s="234"/>
      <c r="B142" s="240"/>
      <c r="C142" s="223"/>
      <c r="D142" s="231"/>
      <c r="E142" s="3"/>
      <c r="F142" s="3"/>
      <c r="G142" s="3"/>
      <c r="H142" s="3"/>
      <c r="J142" s="226"/>
      <c r="K142" s="3"/>
      <c r="L142" s="3"/>
      <c r="O142" s="227"/>
      <c r="Q142" s="94"/>
      <c r="R142" s="94"/>
      <c r="S142" s="94"/>
      <c r="T142" s="94"/>
    </row>
    <row r="143" ht="15.75" customHeight="1">
      <c r="A143" s="234"/>
      <c r="B143" s="240"/>
      <c r="C143" s="223"/>
      <c r="D143" s="231"/>
      <c r="E143" s="3"/>
      <c r="F143" s="3"/>
      <c r="G143" s="3"/>
      <c r="H143" s="3"/>
      <c r="J143" s="226"/>
      <c r="K143" s="3"/>
      <c r="L143" s="3"/>
      <c r="O143" s="227"/>
      <c r="Q143" s="94"/>
      <c r="R143" s="94"/>
      <c r="S143" s="94"/>
      <c r="T143" s="94"/>
    </row>
    <row r="144" ht="15.75" customHeight="1">
      <c r="A144" s="234"/>
      <c r="B144" s="240"/>
      <c r="C144" s="223"/>
      <c r="D144" s="231"/>
      <c r="E144" s="3"/>
      <c r="F144" s="3"/>
      <c r="G144" s="3"/>
      <c r="H144" s="3"/>
      <c r="J144" s="226"/>
      <c r="K144" s="3"/>
      <c r="L144" s="3"/>
      <c r="O144" s="227"/>
      <c r="Q144" s="94"/>
      <c r="R144" s="94"/>
      <c r="S144" s="94"/>
      <c r="T144" s="94"/>
    </row>
    <row r="145" ht="15.75" customHeight="1">
      <c r="A145" s="242"/>
      <c r="B145" s="240"/>
      <c r="C145" s="223"/>
      <c r="D145" s="231"/>
      <c r="E145" s="3"/>
      <c r="F145" s="3"/>
      <c r="G145" s="3"/>
      <c r="H145" s="3"/>
      <c r="J145" s="226"/>
      <c r="K145" s="3"/>
      <c r="L145" s="3"/>
      <c r="O145" s="227"/>
      <c r="Q145" s="94"/>
      <c r="R145" s="94"/>
      <c r="S145" s="94"/>
      <c r="T145" s="94"/>
    </row>
    <row r="146" ht="15.75" customHeight="1">
      <c r="A146" s="242"/>
      <c r="B146" s="240"/>
      <c r="C146" s="223"/>
      <c r="D146" s="231"/>
      <c r="E146" s="3"/>
      <c r="F146" s="3"/>
      <c r="G146" s="3"/>
      <c r="H146" s="3"/>
      <c r="J146" s="226"/>
      <c r="K146" s="3"/>
      <c r="L146" s="3"/>
      <c r="O146" s="227"/>
      <c r="Q146" s="94"/>
      <c r="R146" s="94"/>
      <c r="S146" s="94"/>
      <c r="T146" s="94"/>
    </row>
    <row r="147" ht="15.75" customHeight="1">
      <c r="A147" s="242"/>
      <c r="B147" s="240"/>
      <c r="C147" s="223"/>
      <c r="D147" s="231"/>
      <c r="E147" s="3"/>
      <c r="F147" s="3"/>
      <c r="G147" s="3"/>
      <c r="H147" s="3"/>
      <c r="J147" s="226"/>
      <c r="K147" s="3"/>
      <c r="L147" s="3"/>
      <c r="O147" s="227"/>
      <c r="Q147" s="94"/>
      <c r="R147" s="94"/>
      <c r="S147" s="94"/>
      <c r="T147" s="94"/>
    </row>
    <row r="148" ht="15.75" customHeight="1">
      <c r="A148" s="242"/>
      <c r="B148" s="240"/>
      <c r="C148" s="223"/>
      <c r="D148" s="231"/>
      <c r="E148" s="3"/>
      <c r="F148" s="3"/>
      <c r="G148" s="3"/>
      <c r="H148" s="3"/>
      <c r="J148" s="226"/>
      <c r="K148" s="3"/>
      <c r="L148" s="3"/>
      <c r="O148" s="227"/>
      <c r="Q148" s="94"/>
      <c r="R148" s="94"/>
      <c r="S148" s="94"/>
      <c r="T148" s="94"/>
    </row>
    <row r="149" ht="15.75" customHeight="1">
      <c r="A149" s="242"/>
      <c r="B149" s="240"/>
      <c r="C149" s="223"/>
      <c r="D149" s="231"/>
      <c r="E149" s="3"/>
      <c r="F149" s="3"/>
      <c r="G149" s="3"/>
      <c r="H149" s="3"/>
      <c r="J149" s="226"/>
      <c r="K149" s="3"/>
      <c r="L149" s="3"/>
      <c r="O149" s="227"/>
      <c r="Q149" s="94"/>
      <c r="R149" s="94"/>
      <c r="S149" s="94"/>
      <c r="T149" s="94"/>
    </row>
    <row r="150" ht="15.75" customHeight="1">
      <c r="A150" s="242"/>
      <c r="B150" s="240"/>
      <c r="C150" s="223"/>
      <c r="D150" s="231"/>
      <c r="E150" s="3"/>
      <c r="F150" s="3"/>
      <c r="G150" s="3"/>
      <c r="H150" s="3"/>
      <c r="J150" s="226"/>
      <c r="K150" s="3"/>
      <c r="L150" s="3"/>
      <c r="O150" s="227"/>
      <c r="Q150" s="94"/>
      <c r="R150" s="94"/>
      <c r="S150" s="94"/>
      <c r="T150" s="94"/>
    </row>
    <row r="151" ht="15.75" customHeight="1">
      <c r="A151" s="242"/>
      <c r="B151" s="240"/>
      <c r="C151" s="223"/>
      <c r="D151" s="231"/>
      <c r="E151" s="3"/>
      <c r="F151" s="3"/>
      <c r="G151" s="3"/>
      <c r="H151" s="3"/>
      <c r="J151" s="226"/>
      <c r="K151" s="3"/>
      <c r="L151" s="3"/>
      <c r="O151" s="227"/>
      <c r="Q151" s="94"/>
      <c r="R151" s="94"/>
      <c r="S151" s="94"/>
      <c r="T151" s="94"/>
    </row>
    <row r="152" ht="15.75" customHeight="1">
      <c r="A152" s="242"/>
      <c r="B152" s="240"/>
      <c r="C152" s="223"/>
      <c r="D152" s="231"/>
      <c r="E152" s="3"/>
      <c r="F152" s="3"/>
      <c r="G152" s="3"/>
      <c r="H152" s="3"/>
      <c r="J152" s="226"/>
      <c r="K152" s="3"/>
      <c r="L152" s="3"/>
      <c r="O152" s="227"/>
      <c r="Q152" s="94"/>
      <c r="R152" s="94"/>
      <c r="S152" s="94"/>
      <c r="T152" s="94"/>
    </row>
    <row r="153" ht="15.75" customHeight="1">
      <c r="A153" s="242"/>
      <c r="B153" s="240"/>
      <c r="C153" s="223"/>
      <c r="D153" s="231"/>
      <c r="E153" s="3"/>
      <c r="F153" s="3"/>
      <c r="G153" s="3"/>
      <c r="H153" s="3"/>
      <c r="J153" s="226"/>
      <c r="K153" s="3"/>
      <c r="L153" s="3"/>
      <c r="O153" s="227"/>
      <c r="Q153" s="94"/>
      <c r="R153" s="94"/>
      <c r="S153" s="94"/>
      <c r="T153" s="94"/>
    </row>
    <row r="154" ht="15.75" customHeight="1">
      <c r="A154" s="242"/>
      <c r="B154" s="240"/>
      <c r="C154" s="223"/>
      <c r="D154" s="231"/>
      <c r="E154" s="3"/>
      <c r="F154" s="3"/>
      <c r="G154" s="3"/>
      <c r="H154" s="3"/>
      <c r="J154" s="226"/>
      <c r="K154" s="3"/>
      <c r="L154" s="3"/>
      <c r="O154" s="227"/>
      <c r="Q154" s="94"/>
      <c r="R154" s="94"/>
      <c r="S154" s="94"/>
      <c r="T154" s="94"/>
    </row>
    <row r="155" ht="15.75" customHeight="1">
      <c r="A155" s="242"/>
      <c r="B155" s="240"/>
      <c r="C155" s="223"/>
      <c r="D155" s="231"/>
      <c r="E155" s="3"/>
      <c r="F155" s="3"/>
      <c r="G155" s="3"/>
      <c r="H155" s="3"/>
      <c r="J155" s="226"/>
      <c r="K155" s="3"/>
      <c r="L155" s="3"/>
      <c r="O155" s="227"/>
      <c r="Q155" s="94"/>
      <c r="R155" s="94"/>
      <c r="S155" s="94"/>
      <c r="T155" s="94"/>
    </row>
    <row r="156" ht="15.75" customHeight="1">
      <c r="A156" s="242"/>
      <c r="B156" s="240"/>
      <c r="C156" s="223"/>
      <c r="D156" s="231"/>
      <c r="E156" s="3"/>
      <c r="F156" s="3"/>
      <c r="G156" s="3"/>
      <c r="H156" s="3"/>
      <c r="J156" s="226"/>
      <c r="K156" s="3"/>
      <c r="L156" s="3"/>
      <c r="O156" s="227"/>
      <c r="Q156" s="94"/>
      <c r="R156" s="94"/>
      <c r="S156" s="94"/>
      <c r="T156" s="94"/>
    </row>
    <row r="157" ht="15.75" customHeight="1">
      <c r="A157" s="242"/>
      <c r="B157" s="240"/>
      <c r="C157" s="223"/>
      <c r="D157" s="231"/>
      <c r="E157" s="3"/>
      <c r="F157" s="3"/>
      <c r="G157" s="3"/>
      <c r="H157" s="3"/>
      <c r="J157" s="226"/>
      <c r="K157" s="3"/>
      <c r="L157" s="3"/>
      <c r="O157" s="227"/>
      <c r="Q157" s="94"/>
      <c r="R157" s="94"/>
      <c r="S157" s="94"/>
      <c r="T157" s="94"/>
    </row>
    <row r="158" ht="15.75" customHeight="1">
      <c r="A158" s="242"/>
      <c r="B158" s="240"/>
      <c r="C158" s="223"/>
      <c r="D158" s="231"/>
      <c r="E158" s="3"/>
      <c r="F158" s="3"/>
      <c r="G158" s="3"/>
      <c r="H158" s="3"/>
      <c r="J158" s="226"/>
      <c r="K158" s="3"/>
      <c r="L158" s="3"/>
      <c r="O158" s="227"/>
      <c r="Q158" s="94"/>
      <c r="R158" s="94"/>
      <c r="S158" s="94"/>
      <c r="T158" s="94"/>
    </row>
    <row r="159" ht="15.75" customHeight="1">
      <c r="A159" s="242"/>
      <c r="B159" s="240"/>
      <c r="C159" s="223"/>
      <c r="D159" s="231"/>
      <c r="E159" s="3"/>
      <c r="F159" s="3"/>
      <c r="G159" s="3"/>
      <c r="H159" s="3"/>
      <c r="J159" s="226"/>
      <c r="K159" s="3"/>
      <c r="L159" s="3"/>
      <c r="O159" s="227"/>
      <c r="Q159" s="94"/>
      <c r="R159" s="94"/>
      <c r="S159" s="94"/>
      <c r="T159" s="94"/>
    </row>
    <row r="160" ht="15.75" customHeight="1">
      <c r="A160" s="242"/>
      <c r="B160" s="240"/>
      <c r="C160" s="223"/>
      <c r="D160" s="231"/>
      <c r="E160" s="3"/>
      <c r="F160" s="3"/>
      <c r="G160" s="3"/>
      <c r="H160" s="3"/>
      <c r="J160" s="226"/>
      <c r="K160" s="3"/>
      <c r="L160" s="3"/>
      <c r="O160" s="227"/>
      <c r="Q160" s="94"/>
      <c r="R160" s="94"/>
      <c r="S160" s="94"/>
      <c r="T160" s="94"/>
    </row>
    <row r="161" ht="15.75" customHeight="1">
      <c r="A161" s="242"/>
      <c r="B161" s="240"/>
      <c r="C161" s="223"/>
      <c r="D161" s="231"/>
      <c r="E161" s="3"/>
      <c r="F161" s="3"/>
      <c r="G161" s="3"/>
      <c r="H161" s="3"/>
      <c r="J161" s="226"/>
      <c r="K161" s="3"/>
      <c r="L161" s="3"/>
      <c r="O161" s="227"/>
      <c r="Q161" s="94"/>
      <c r="R161" s="94"/>
      <c r="S161" s="94"/>
      <c r="T161" s="94"/>
    </row>
    <row r="162" ht="15.75" customHeight="1">
      <c r="A162" s="242"/>
      <c r="B162" s="240"/>
      <c r="C162" s="223"/>
      <c r="D162" s="231"/>
      <c r="E162" s="3"/>
      <c r="F162" s="3"/>
      <c r="G162" s="3"/>
      <c r="H162" s="3"/>
      <c r="J162" s="226"/>
      <c r="K162" s="3"/>
      <c r="L162" s="3"/>
      <c r="O162" s="227"/>
      <c r="Q162" s="94"/>
      <c r="R162" s="94"/>
      <c r="S162" s="94"/>
      <c r="T162" s="94"/>
    </row>
    <row r="163" ht="15.75" customHeight="1">
      <c r="A163" s="242"/>
      <c r="B163" s="240"/>
      <c r="C163" s="223"/>
      <c r="D163" s="231"/>
      <c r="E163" s="3"/>
      <c r="F163" s="3"/>
      <c r="G163" s="3"/>
      <c r="H163" s="3"/>
      <c r="J163" s="226"/>
      <c r="K163" s="3"/>
      <c r="L163" s="3"/>
      <c r="O163" s="227"/>
      <c r="Q163" s="94"/>
      <c r="R163" s="94"/>
      <c r="S163" s="94"/>
      <c r="T163" s="94"/>
    </row>
    <row r="164" ht="15.75" customHeight="1">
      <c r="A164" s="242"/>
      <c r="B164" s="240"/>
      <c r="C164" s="223"/>
      <c r="D164" s="231"/>
      <c r="E164" s="3"/>
      <c r="F164" s="3"/>
      <c r="G164" s="3"/>
      <c r="H164" s="3"/>
      <c r="J164" s="226"/>
      <c r="K164" s="3"/>
      <c r="L164" s="3"/>
      <c r="O164" s="227"/>
      <c r="Q164" s="94"/>
      <c r="R164" s="94"/>
      <c r="S164" s="94"/>
      <c r="T164" s="94"/>
    </row>
    <row r="165" ht="15.75" customHeight="1">
      <c r="A165" s="242"/>
      <c r="B165" s="240"/>
      <c r="C165" s="223"/>
      <c r="D165" s="231"/>
      <c r="E165" s="3"/>
      <c r="F165" s="3"/>
      <c r="G165" s="3"/>
      <c r="H165" s="3"/>
      <c r="J165" s="226"/>
      <c r="K165" s="3"/>
      <c r="L165" s="3"/>
      <c r="O165" s="227"/>
      <c r="Q165" s="94"/>
      <c r="R165" s="94"/>
      <c r="S165" s="94"/>
      <c r="T165" s="94"/>
    </row>
    <row r="166" ht="15.75" customHeight="1">
      <c r="A166" s="242"/>
      <c r="B166" s="240"/>
      <c r="C166" s="223"/>
      <c r="D166" s="231"/>
      <c r="E166" s="3"/>
      <c r="F166" s="3"/>
      <c r="G166" s="3"/>
      <c r="H166" s="3"/>
      <c r="J166" s="226"/>
      <c r="K166" s="3"/>
      <c r="L166" s="3"/>
      <c r="O166" s="227"/>
      <c r="Q166" s="94"/>
      <c r="R166" s="94"/>
      <c r="S166" s="94"/>
      <c r="T166" s="94"/>
    </row>
    <row r="167" ht="15.75" customHeight="1">
      <c r="A167" s="242"/>
      <c r="B167" s="240"/>
      <c r="C167" s="223"/>
      <c r="D167" s="231"/>
      <c r="E167" s="3"/>
      <c r="F167" s="3"/>
      <c r="G167" s="3"/>
      <c r="H167" s="3"/>
      <c r="J167" s="226"/>
      <c r="K167" s="3"/>
      <c r="L167" s="3"/>
      <c r="O167" s="227"/>
      <c r="Q167" s="94"/>
      <c r="R167" s="94"/>
      <c r="S167" s="94"/>
      <c r="T167" s="94"/>
    </row>
    <row r="168" ht="15.75" customHeight="1">
      <c r="A168" s="242"/>
      <c r="B168" s="240"/>
      <c r="C168" s="223"/>
      <c r="D168" s="231"/>
      <c r="E168" s="3"/>
      <c r="F168" s="3"/>
      <c r="G168" s="3"/>
      <c r="H168" s="3"/>
      <c r="J168" s="226"/>
      <c r="K168" s="3"/>
      <c r="L168" s="3"/>
      <c r="O168" s="227"/>
      <c r="Q168" s="94"/>
      <c r="R168" s="94"/>
      <c r="S168" s="94"/>
      <c r="T168" s="94"/>
    </row>
    <row r="169" ht="15.75" customHeight="1">
      <c r="A169" s="242"/>
      <c r="B169" s="240"/>
      <c r="C169" s="223"/>
      <c r="D169" s="231"/>
      <c r="E169" s="3"/>
      <c r="F169" s="3"/>
      <c r="G169" s="3"/>
      <c r="H169" s="3"/>
      <c r="J169" s="226"/>
      <c r="K169" s="3"/>
      <c r="L169" s="3"/>
      <c r="O169" s="227"/>
      <c r="Q169" s="94"/>
      <c r="R169" s="94"/>
      <c r="S169" s="94"/>
      <c r="T169" s="94"/>
    </row>
    <row r="170" ht="15.75" customHeight="1">
      <c r="A170" s="242"/>
      <c r="B170" s="240"/>
      <c r="C170" s="223"/>
      <c r="D170" s="231"/>
      <c r="E170" s="3"/>
      <c r="F170" s="3"/>
      <c r="G170" s="3"/>
      <c r="H170" s="3"/>
      <c r="J170" s="226"/>
      <c r="K170" s="3"/>
      <c r="L170" s="3"/>
      <c r="O170" s="227"/>
      <c r="Q170" s="94"/>
      <c r="R170" s="94"/>
      <c r="S170" s="94"/>
      <c r="T170" s="94"/>
    </row>
    <row r="171" ht="15.75" customHeight="1">
      <c r="A171" s="242"/>
      <c r="B171" s="240"/>
      <c r="C171" s="223"/>
      <c r="D171" s="231"/>
      <c r="E171" s="3"/>
      <c r="F171" s="3"/>
      <c r="G171" s="3"/>
      <c r="H171" s="3"/>
      <c r="J171" s="226"/>
      <c r="K171" s="3"/>
      <c r="L171" s="3"/>
      <c r="O171" s="227"/>
      <c r="Q171" s="94"/>
      <c r="R171" s="94"/>
      <c r="S171" s="94"/>
      <c r="T171" s="94"/>
    </row>
    <row r="172" ht="15.75" customHeight="1">
      <c r="A172" s="242"/>
      <c r="B172" s="240"/>
      <c r="C172" s="223"/>
      <c r="D172" s="231"/>
      <c r="E172" s="3"/>
      <c r="F172" s="3"/>
      <c r="G172" s="3"/>
      <c r="H172" s="3"/>
      <c r="J172" s="226"/>
      <c r="K172" s="3"/>
      <c r="L172" s="3"/>
      <c r="O172" s="227"/>
      <c r="Q172" s="94"/>
      <c r="R172" s="94"/>
      <c r="S172" s="94"/>
      <c r="T172" s="94"/>
    </row>
    <row r="173" ht="15.75" customHeight="1">
      <c r="A173" s="242"/>
      <c r="B173" s="240"/>
      <c r="C173" s="223"/>
      <c r="D173" s="231"/>
      <c r="E173" s="3"/>
      <c r="F173" s="3"/>
      <c r="G173" s="3"/>
      <c r="H173" s="3"/>
      <c r="J173" s="226"/>
      <c r="K173" s="3"/>
      <c r="L173" s="3"/>
      <c r="O173" s="227"/>
      <c r="Q173" s="94"/>
      <c r="R173" s="94"/>
      <c r="S173" s="94"/>
      <c r="T173" s="94"/>
    </row>
    <row r="174" ht="15.75" customHeight="1">
      <c r="A174" s="242"/>
      <c r="B174" s="240"/>
      <c r="C174" s="223"/>
      <c r="D174" s="231"/>
      <c r="E174" s="3"/>
      <c r="F174" s="3"/>
      <c r="G174" s="3"/>
      <c r="H174" s="3"/>
      <c r="J174" s="226"/>
      <c r="K174" s="3"/>
      <c r="L174" s="3"/>
      <c r="O174" s="227"/>
      <c r="Q174" s="94"/>
      <c r="R174" s="94"/>
      <c r="S174" s="94"/>
      <c r="T174" s="94"/>
    </row>
    <row r="175" ht="15.75" customHeight="1">
      <c r="A175" s="242"/>
      <c r="B175" s="240"/>
      <c r="C175" s="223"/>
      <c r="D175" s="231"/>
      <c r="E175" s="3"/>
      <c r="F175" s="3"/>
      <c r="G175" s="3"/>
      <c r="H175" s="3"/>
      <c r="J175" s="226"/>
      <c r="K175" s="3"/>
      <c r="L175" s="3"/>
      <c r="O175" s="227"/>
      <c r="Q175" s="94"/>
      <c r="R175" s="94"/>
      <c r="S175" s="94"/>
      <c r="T175" s="94"/>
    </row>
    <row r="176" ht="15.75" customHeight="1">
      <c r="A176" s="242"/>
      <c r="B176" s="240"/>
      <c r="C176" s="223"/>
      <c r="D176" s="231"/>
      <c r="E176" s="3"/>
      <c r="F176" s="3"/>
      <c r="G176" s="3"/>
      <c r="H176" s="3"/>
      <c r="J176" s="226"/>
      <c r="K176" s="3"/>
      <c r="L176" s="3"/>
      <c r="O176" s="227"/>
      <c r="Q176" s="94"/>
      <c r="R176" s="94"/>
      <c r="S176" s="94"/>
      <c r="T176" s="94"/>
    </row>
    <row r="177" ht="15.75" customHeight="1">
      <c r="A177" s="242"/>
      <c r="B177" s="240"/>
      <c r="C177" s="223"/>
      <c r="D177" s="231"/>
      <c r="E177" s="3"/>
      <c r="F177" s="3"/>
      <c r="G177" s="3"/>
      <c r="H177" s="3"/>
      <c r="J177" s="226"/>
      <c r="K177" s="3"/>
      <c r="L177" s="3"/>
      <c r="O177" s="227"/>
      <c r="Q177" s="94"/>
      <c r="R177" s="94"/>
      <c r="S177" s="94"/>
      <c r="T177" s="94"/>
    </row>
    <row r="178" ht="15.75" customHeight="1">
      <c r="A178" s="242"/>
      <c r="B178" s="240"/>
      <c r="C178" s="223"/>
      <c r="D178" s="231"/>
      <c r="E178" s="3"/>
      <c r="F178" s="3"/>
      <c r="G178" s="3"/>
      <c r="H178" s="3"/>
      <c r="J178" s="226"/>
      <c r="K178" s="3"/>
      <c r="L178" s="3"/>
      <c r="O178" s="227"/>
      <c r="Q178" s="94"/>
      <c r="R178" s="94"/>
      <c r="S178" s="94"/>
      <c r="T178" s="94"/>
    </row>
    <row r="179" ht="15.75" customHeight="1">
      <c r="A179" s="242"/>
      <c r="B179" s="240"/>
      <c r="C179" s="223"/>
      <c r="D179" s="231"/>
      <c r="E179" s="3"/>
      <c r="F179" s="3"/>
      <c r="G179" s="3"/>
      <c r="H179" s="3"/>
      <c r="J179" s="226"/>
      <c r="K179" s="3"/>
      <c r="L179" s="3"/>
      <c r="O179" s="227"/>
      <c r="Q179" s="94"/>
      <c r="R179" s="94"/>
      <c r="S179" s="94"/>
      <c r="T179" s="94"/>
    </row>
    <row r="180" ht="15.75" customHeight="1">
      <c r="A180" s="242"/>
      <c r="B180" s="240"/>
      <c r="C180" s="223"/>
      <c r="D180" s="231"/>
      <c r="E180" s="3"/>
      <c r="F180" s="3"/>
      <c r="G180" s="3"/>
      <c r="H180" s="3"/>
      <c r="J180" s="226"/>
      <c r="K180" s="3"/>
      <c r="L180" s="3"/>
      <c r="O180" s="227"/>
      <c r="Q180" s="94"/>
      <c r="R180" s="94"/>
      <c r="S180" s="94"/>
      <c r="T180" s="94"/>
    </row>
    <row r="181" ht="15.75" customHeight="1">
      <c r="A181" s="242"/>
      <c r="B181" s="240"/>
      <c r="C181" s="223"/>
      <c r="D181" s="231"/>
      <c r="E181" s="3"/>
      <c r="F181" s="3"/>
      <c r="G181" s="3"/>
      <c r="H181" s="3"/>
      <c r="J181" s="226"/>
      <c r="K181" s="3"/>
      <c r="L181" s="3"/>
      <c r="O181" s="227"/>
      <c r="Q181" s="94"/>
      <c r="R181" s="94"/>
      <c r="S181" s="94"/>
      <c r="T181" s="94"/>
    </row>
    <row r="182" ht="15.75" customHeight="1">
      <c r="A182" s="242"/>
      <c r="B182" s="240"/>
      <c r="C182" s="223"/>
      <c r="D182" s="231"/>
      <c r="E182" s="3"/>
      <c r="F182" s="3"/>
      <c r="G182" s="3"/>
      <c r="H182" s="3"/>
      <c r="J182" s="226"/>
      <c r="K182" s="3"/>
      <c r="L182" s="3"/>
      <c r="O182" s="227"/>
      <c r="Q182" s="94"/>
      <c r="R182" s="94"/>
      <c r="S182" s="94"/>
      <c r="T182" s="94"/>
    </row>
    <row r="183" ht="15.75" customHeight="1">
      <c r="A183" s="242"/>
      <c r="B183" s="240"/>
      <c r="C183" s="223"/>
      <c r="D183" s="231"/>
      <c r="E183" s="3"/>
      <c r="F183" s="3"/>
      <c r="G183" s="3"/>
      <c r="H183" s="3"/>
      <c r="J183" s="226"/>
      <c r="K183" s="3"/>
      <c r="L183" s="3"/>
      <c r="O183" s="227"/>
      <c r="Q183" s="94"/>
      <c r="R183" s="94"/>
      <c r="S183" s="94"/>
      <c r="T183" s="94"/>
    </row>
    <row r="184" ht="15.75" customHeight="1">
      <c r="A184" s="242"/>
      <c r="B184" s="240"/>
      <c r="C184" s="223"/>
      <c r="D184" s="231"/>
      <c r="E184" s="3"/>
      <c r="F184" s="3"/>
      <c r="G184" s="3"/>
      <c r="H184" s="3"/>
      <c r="J184" s="226"/>
      <c r="K184" s="3"/>
      <c r="L184" s="3"/>
      <c r="O184" s="227"/>
      <c r="Q184" s="94"/>
      <c r="R184" s="94"/>
      <c r="S184" s="94"/>
      <c r="T184" s="94"/>
    </row>
    <row r="185" ht="15.75" customHeight="1">
      <c r="A185" s="242"/>
      <c r="B185" s="240"/>
      <c r="C185" s="223"/>
      <c r="D185" s="231"/>
      <c r="E185" s="3"/>
      <c r="F185" s="3"/>
      <c r="G185" s="3"/>
      <c r="H185" s="3"/>
      <c r="J185" s="226"/>
      <c r="K185" s="3"/>
      <c r="L185" s="3"/>
      <c r="O185" s="227"/>
      <c r="Q185" s="94"/>
      <c r="R185" s="94"/>
      <c r="S185" s="94"/>
      <c r="T185" s="94"/>
    </row>
    <row r="186" ht="15.75" customHeight="1">
      <c r="A186" s="242"/>
      <c r="B186" s="240"/>
      <c r="C186" s="223"/>
      <c r="D186" s="231"/>
      <c r="E186" s="3"/>
      <c r="F186" s="3"/>
      <c r="G186" s="3"/>
      <c r="H186" s="3"/>
      <c r="J186" s="226"/>
      <c r="K186" s="3"/>
      <c r="L186" s="3"/>
      <c r="O186" s="227"/>
      <c r="Q186" s="94"/>
      <c r="R186" s="94"/>
      <c r="S186" s="94"/>
      <c r="T186" s="94"/>
    </row>
    <row r="187" ht="15.75" customHeight="1">
      <c r="A187" s="242"/>
      <c r="B187" s="240"/>
      <c r="C187" s="223"/>
      <c r="D187" s="231"/>
      <c r="E187" s="3"/>
      <c r="F187" s="3"/>
      <c r="G187" s="3"/>
      <c r="H187" s="3"/>
      <c r="J187" s="226"/>
      <c r="K187" s="3"/>
      <c r="L187" s="3"/>
      <c r="O187" s="227"/>
      <c r="Q187" s="94"/>
      <c r="R187" s="94"/>
      <c r="S187" s="94"/>
      <c r="T187" s="94"/>
    </row>
    <row r="188" ht="15.75" customHeight="1">
      <c r="A188" s="242"/>
      <c r="B188" s="240"/>
      <c r="C188" s="223"/>
      <c r="D188" s="231"/>
      <c r="E188" s="3"/>
      <c r="F188" s="3"/>
      <c r="G188" s="3"/>
      <c r="H188" s="3"/>
      <c r="J188" s="226"/>
      <c r="K188" s="3"/>
      <c r="L188" s="3"/>
      <c r="O188" s="227"/>
      <c r="Q188" s="94"/>
      <c r="R188" s="94"/>
      <c r="S188" s="94"/>
      <c r="T188" s="94"/>
    </row>
    <row r="189" ht="15.75" customHeight="1">
      <c r="A189" s="242"/>
      <c r="B189" s="240"/>
      <c r="C189" s="223"/>
      <c r="D189" s="231"/>
      <c r="E189" s="3"/>
      <c r="F189" s="3"/>
      <c r="G189" s="3"/>
      <c r="H189" s="3"/>
      <c r="J189" s="226"/>
      <c r="K189" s="3"/>
      <c r="L189" s="3"/>
      <c r="O189" s="227"/>
      <c r="Q189" s="94"/>
      <c r="R189" s="94"/>
      <c r="S189" s="94"/>
      <c r="T189" s="94"/>
    </row>
    <row r="190" ht="15.75" customHeight="1">
      <c r="A190" s="242"/>
      <c r="B190" s="240"/>
      <c r="C190" s="223"/>
      <c r="D190" s="231"/>
      <c r="E190" s="3"/>
      <c r="F190" s="3"/>
      <c r="G190" s="3"/>
      <c r="H190" s="3"/>
      <c r="J190" s="226"/>
      <c r="K190" s="3"/>
      <c r="L190" s="3"/>
      <c r="O190" s="227"/>
      <c r="Q190" s="94"/>
      <c r="R190" s="94"/>
      <c r="S190" s="94"/>
      <c r="T190" s="94"/>
    </row>
    <row r="191" ht="15.75" customHeight="1">
      <c r="A191" s="242"/>
      <c r="B191" s="240"/>
      <c r="C191" s="223"/>
      <c r="D191" s="231"/>
      <c r="E191" s="3"/>
      <c r="F191" s="3"/>
      <c r="G191" s="3"/>
      <c r="H191" s="3"/>
      <c r="J191" s="226"/>
      <c r="K191" s="3"/>
      <c r="L191" s="3"/>
      <c r="O191" s="227"/>
      <c r="Q191" s="94"/>
      <c r="R191" s="94"/>
      <c r="S191" s="94"/>
      <c r="T191" s="94"/>
    </row>
    <row r="192" ht="15.75" customHeight="1">
      <c r="A192" s="242"/>
      <c r="B192" s="240"/>
      <c r="C192" s="223"/>
      <c r="D192" s="231"/>
      <c r="E192" s="3"/>
      <c r="F192" s="3"/>
      <c r="G192" s="3"/>
      <c r="H192" s="3"/>
      <c r="J192" s="226"/>
      <c r="K192" s="3"/>
      <c r="L192" s="3"/>
      <c r="O192" s="227"/>
      <c r="Q192" s="94"/>
      <c r="R192" s="94"/>
      <c r="S192" s="94"/>
      <c r="T192" s="94"/>
    </row>
    <row r="193" ht="15.75" customHeight="1">
      <c r="A193" s="242"/>
      <c r="B193" s="240"/>
      <c r="C193" s="223"/>
      <c r="D193" s="231"/>
      <c r="E193" s="3"/>
      <c r="F193" s="3"/>
      <c r="G193" s="3"/>
      <c r="H193" s="3"/>
      <c r="J193" s="226"/>
      <c r="K193" s="3"/>
      <c r="L193" s="3"/>
      <c r="O193" s="227"/>
      <c r="Q193" s="94"/>
      <c r="R193" s="94"/>
      <c r="S193" s="94"/>
      <c r="T193" s="94"/>
    </row>
    <row r="194" ht="15.75" customHeight="1">
      <c r="A194" s="242"/>
      <c r="B194" s="240"/>
      <c r="C194" s="223"/>
      <c r="D194" s="231"/>
      <c r="E194" s="3"/>
      <c r="F194" s="3"/>
      <c r="G194" s="3"/>
      <c r="H194" s="3"/>
      <c r="J194" s="226"/>
      <c r="K194" s="3"/>
      <c r="L194" s="3"/>
      <c r="O194" s="227"/>
      <c r="Q194" s="94"/>
      <c r="R194" s="94"/>
      <c r="S194" s="94"/>
      <c r="T194" s="94"/>
    </row>
    <row r="195" ht="15.75" customHeight="1">
      <c r="A195" s="242"/>
      <c r="B195" s="240"/>
      <c r="C195" s="223"/>
      <c r="D195" s="231"/>
      <c r="E195" s="3"/>
      <c r="F195" s="3"/>
      <c r="G195" s="3"/>
      <c r="H195" s="3"/>
      <c r="J195" s="226"/>
      <c r="K195" s="3"/>
      <c r="L195" s="3"/>
      <c r="O195" s="227"/>
      <c r="Q195" s="94"/>
      <c r="R195" s="94"/>
      <c r="S195" s="94"/>
      <c r="T195" s="94"/>
    </row>
    <row r="196" ht="15.75" customHeight="1">
      <c r="A196" s="242"/>
      <c r="B196" s="240"/>
      <c r="C196" s="223"/>
      <c r="D196" s="231"/>
      <c r="E196" s="3"/>
      <c r="F196" s="3"/>
      <c r="G196" s="3"/>
      <c r="H196" s="3"/>
      <c r="J196" s="226"/>
      <c r="K196" s="3"/>
      <c r="L196" s="3"/>
      <c r="O196" s="227"/>
      <c r="Q196" s="94"/>
      <c r="R196" s="94"/>
      <c r="S196" s="94"/>
      <c r="T196" s="94"/>
    </row>
    <row r="197" ht="15.75" customHeight="1">
      <c r="A197" s="242"/>
      <c r="B197" s="240"/>
      <c r="C197" s="223"/>
      <c r="D197" s="231"/>
      <c r="E197" s="3"/>
      <c r="F197" s="3"/>
      <c r="G197" s="3"/>
      <c r="H197" s="3"/>
      <c r="J197" s="226"/>
      <c r="K197" s="3"/>
      <c r="L197" s="3"/>
      <c r="O197" s="227"/>
      <c r="Q197" s="94"/>
      <c r="R197" s="94"/>
      <c r="S197" s="94"/>
      <c r="T197" s="94"/>
    </row>
    <row r="198" ht="15.75" customHeight="1">
      <c r="A198" s="242"/>
      <c r="B198" s="240"/>
      <c r="C198" s="223"/>
      <c r="D198" s="231"/>
      <c r="E198" s="3"/>
      <c r="F198" s="3"/>
      <c r="G198" s="3"/>
      <c r="H198" s="3"/>
      <c r="J198" s="226"/>
      <c r="K198" s="3"/>
      <c r="L198" s="3"/>
      <c r="O198" s="227"/>
      <c r="Q198" s="94"/>
      <c r="R198" s="94"/>
      <c r="S198" s="94"/>
      <c r="T198" s="94"/>
    </row>
    <row r="199" ht="15.75" customHeight="1">
      <c r="A199" s="242"/>
      <c r="B199" s="240"/>
      <c r="C199" s="223"/>
      <c r="D199" s="231"/>
      <c r="E199" s="3"/>
      <c r="F199" s="3"/>
      <c r="G199" s="3"/>
      <c r="H199" s="3"/>
      <c r="J199" s="226"/>
      <c r="K199" s="3"/>
      <c r="L199" s="3"/>
      <c r="O199" s="227"/>
      <c r="Q199" s="94"/>
      <c r="R199" s="94"/>
      <c r="S199" s="94"/>
      <c r="T199" s="94"/>
    </row>
    <row r="200" ht="15.75" customHeight="1">
      <c r="A200" s="242"/>
      <c r="B200" s="240"/>
      <c r="C200" s="223"/>
      <c r="D200" s="231"/>
      <c r="E200" s="3"/>
      <c r="F200" s="3"/>
      <c r="G200" s="3"/>
      <c r="H200" s="3"/>
      <c r="J200" s="226"/>
      <c r="K200" s="3"/>
      <c r="L200" s="3"/>
      <c r="O200" s="227"/>
      <c r="Q200" s="94"/>
      <c r="R200" s="94"/>
      <c r="S200" s="94"/>
      <c r="T200" s="94"/>
    </row>
    <row r="201" ht="15.75" customHeight="1">
      <c r="A201" s="242"/>
      <c r="B201" s="240"/>
      <c r="C201" s="223"/>
      <c r="D201" s="231"/>
      <c r="E201" s="3"/>
      <c r="F201" s="3"/>
      <c r="G201" s="3"/>
      <c r="H201" s="3"/>
      <c r="J201" s="226"/>
      <c r="K201" s="3"/>
      <c r="L201" s="3"/>
      <c r="O201" s="227"/>
      <c r="Q201" s="94"/>
      <c r="R201" s="94"/>
      <c r="S201" s="94"/>
      <c r="T201" s="94"/>
    </row>
    <row r="202" ht="15.75" customHeight="1">
      <c r="A202" s="242"/>
      <c r="B202" s="240"/>
      <c r="C202" s="223"/>
      <c r="D202" s="231"/>
      <c r="E202" s="3"/>
      <c r="F202" s="3"/>
      <c r="G202" s="3"/>
      <c r="H202" s="3"/>
      <c r="J202" s="226"/>
      <c r="K202" s="3"/>
      <c r="L202" s="3"/>
      <c r="O202" s="227"/>
      <c r="Q202" s="94"/>
      <c r="R202" s="94"/>
      <c r="S202" s="94"/>
      <c r="T202" s="94"/>
    </row>
    <row r="203" ht="15.75" customHeight="1">
      <c r="A203" s="242"/>
      <c r="B203" s="240"/>
      <c r="C203" s="223"/>
      <c r="D203" s="231"/>
      <c r="E203" s="3"/>
      <c r="F203" s="3"/>
      <c r="G203" s="3"/>
      <c r="H203" s="3"/>
      <c r="J203" s="226"/>
      <c r="K203" s="3"/>
      <c r="L203" s="3"/>
      <c r="O203" s="227"/>
      <c r="Q203" s="94"/>
      <c r="R203" s="94"/>
      <c r="S203" s="94"/>
      <c r="T203" s="94"/>
    </row>
    <row r="204" ht="15.75" customHeight="1">
      <c r="A204" s="242"/>
      <c r="B204" s="240"/>
      <c r="C204" s="223"/>
      <c r="D204" s="231"/>
      <c r="E204" s="3"/>
      <c r="F204" s="3"/>
      <c r="G204" s="3"/>
      <c r="H204" s="3"/>
      <c r="J204" s="226"/>
      <c r="K204" s="3"/>
      <c r="L204" s="3"/>
      <c r="O204" s="227"/>
      <c r="Q204" s="94"/>
      <c r="R204" s="94"/>
      <c r="S204" s="94"/>
      <c r="T204" s="94"/>
    </row>
    <row r="205" ht="15.75" customHeight="1">
      <c r="A205" s="242"/>
      <c r="B205" s="240"/>
      <c r="C205" s="223"/>
      <c r="D205" s="231"/>
      <c r="E205" s="3"/>
      <c r="F205" s="3"/>
      <c r="G205" s="3"/>
      <c r="H205" s="3"/>
      <c r="J205" s="226"/>
      <c r="K205" s="3"/>
      <c r="L205" s="3"/>
      <c r="O205" s="227"/>
      <c r="Q205" s="94"/>
      <c r="R205" s="94"/>
      <c r="S205" s="94"/>
      <c r="T205" s="94"/>
    </row>
    <row r="206" ht="15.75" customHeight="1">
      <c r="A206" s="242"/>
      <c r="B206" s="240"/>
      <c r="C206" s="223"/>
      <c r="D206" s="231"/>
      <c r="E206" s="3"/>
      <c r="F206" s="3"/>
      <c r="G206" s="3"/>
      <c r="H206" s="3"/>
      <c r="J206" s="226"/>
      <c r="K206" s="3"/>
      <c r="L206" s="3"/>
      <c r="O206" s="227"/>
      <c r="Q206" s="94"/>
      <c r="R206" s="94"/>
      <c r="S206" s="94"/>
      <c r="T206" s="94"/>
    </row>
    <row r="207" ht="15.75" customHeight="1">
      <c r="A207" s="242"/>
      <c r="B207" s="240"/>
      <c r="C207" s="223"/>
      <c r="D207" s="231"/>
      <c r="E207" s="3"/>
      <c r="F207" s="3"/>
      <c r="G207" s="3"/>
      <c r="H207" s="3"/>
      <c r="J207" s="226"/>
      <c r="K207" s="3"/>
      <c r="L207" s="3"/>
      <c r="O207" s="227"/>
      <c r="Q207" s="94"/>
      <c r="R207" s="94"/>
      <c r="S207" s="94"/>
      <c r="T207" s="94"/>
    </row>
    <row r="208" ht="15.75" customHeight="1">
      <c r="A208" s="242"/>
      <c r="B208" s="240"/>
      <c r="C208" s="223"/>
      <c r="D208" s="231"/>
      <c r="E208" s="3"/>
      <c r="F208" s="3"/>
      <c r="G208" s="3"/>
      <c r="H208" s="3"/>
      <c r="J208" s="226"/>
      <c r="K208" s="3"/>
      <c r="L208" s="3"/>
      <c r="O208" s="227"/>
      <c r="Q208" s="94"/>
      <c r="R208" s="94"/>
      <c r="S208" s="94"/>
      <c r="T208" s="94"/>
    </row>
    <row r="209" ht="15.75" customHeight="1">
      <c r="A209" s="242"/>
      <c r="B209" s="240"/>
      <c r="C209" s="223"/>
      <c r="D209" s="231"/>
      <c r="E209" s="3"/>
      <c r="F209" s="3"/>
      <c r="G209" s="3"/>
      <c r="H209" s="3"/>
      <c r="J209" s="226"/>
      <c r="K209" s="3"/>
      <c r="L209" s="3"/>
      <c r="O209" s="227"/>
      <c r="Q209" s="94"/>
      <c r="R209" s="94"/>
      <c r="S209" s="94"/>
      <c r="T209" s="94"/>
    </row>
    <row r="210" ht="15.75" customHeight="1">
      <c r="A210" s="242"/>
      <c r="B210" s="240"/>
      <c r="C210" s="223"/>
      <c r="D210" s="231"/>
      <c r="E210" s="3"/>
      <c r="F210" s="3"/>
      <c r="G210" s="3"/>
      <c r="H210" s="3"/>
      <c r="J210" s="226"/>
      <c r="K210" s="3"/>
      <c r="L210" s="3"/>
      <c r="O210" s="227"/>
      <c r="Q210" s="94"/>
      <c r="R210" s="94"/>
      <c r="S210" s="94"/>
      <c r="T210" s="94"/>
    </row>
    <row r="211" ht="15.75" customHeight="1">
      <c r="A211" s="242"/>
      <c r="B211" s="240"/>
      <c r="C211" s="223"/>
      <c r="D211" s="231"/>
      <c r="E211" s="3"/>
      <c r="F211" s="3"/>
      <c r="G211" s="3"/>
      <c r="H211" s="3"/>
      <c r="J211" s="226"/>
      <c r="K211" s="3"/>
      <c r="L211" s="3"/>
      <c r="O211" s="227"/>
      <c r="Q211" s="94"/>
      <c r="R211" s="94"/>
      <c r="S211" s="94"/>
      <c r="T211" s="94"/>
    </row>
    <row r="212" ht="15.75" customHeight="1">
      <c r="A212" s="242"/>
      <c r="B212" s="240"/>
      <c r="C212" s="223"/>
      <c r="D212" s="231"/>
      <c r="E212" s="3"/>
      <c r="F212" s="3"/>
      <c r="G212" s="3"/>
      <c r="H212" s="3"/>
      <c r="J212" s="226"/>
      <c r="K212" s="3"/>
      <c r="L212" s="3"/>
      <c r="O212" s="227"/>
      <c r="Q212" s="94"/>
      <c r="R212" s="94"/>
      <c r="S212" s="94"/>
      <c r="T212" s="94"/>
    </row>
    <row r="213" ht="15.75" customHeight="1">
      <c r="A213" s="242"/>
      <c r="B213" s="240"/>
      <c r="C213" s="223"/>
      <c r="D213" s="231"/>
      <c r="E213" s="3"/>
      <c r="F213" s="3"/>
      <c r="G213" s="3"/>
      <c r="H213" s="3"/>
      <c r="J213" s="226"/>
      <c r="K213" s="3"/>
      <c r="L213" s="3"/>
      <c r="O213" s="227"/>
      <c r="Q213" s="94"/>
      <c r="R213" s="94"/>
      <c r="S213" s="94"/>
      <c r="T213" s="94"/>
    </row>
    <row r="214" ht="15.75" customHeight="1">
      <c r="A214" s="242"/>
      <c r="B214" s="240"/>
      <c r="C214" s="223"/>
      <c r="D214" s="231"/>
      <c r="E214" s="3"/>
      <c r="F214" s="3"/>
      <c r="G214" s="3"/>
      <c r="H214" s="3"/>
      <c r="J214" s="226"/>
      <c r="K214" s="3"/>
      <c r="L214" s="3"/>
      <c r="O214" s="227"/>
      <c r="Q214" s="94"/>
      <c r="R214" s="94"/>
      <c r="S214" s="94"/>
      <c r="T214" s="94"/>
    </row>
    <row r="215" ht="15.75" customHeight="1">
      <c r="A215" s="242"/>
      <c r="B215" s="240"/>
      <c r="C215" s="223"/>
      <c r="D215" s="231"/>
      <c r="E215" s="3"/>
      <c r="F215" s="3"/>
      <c r="G215" s="3"/>
      <c r="H215" s="3"/>
      <c r="J215" s="226"/>
      <c r="K215" s="3"/>
      <c r="L215" s="3"/>
      <c r="O215" s="227"/>
      <c r="Q215" s="94"/>
      <c r="R215" s="94"/>
      <c r="S215" s="94"/>
      <c r="T215" s="94"/>
    </row>
    <row r="216" ht="15.75" customHeight="1">
      <c r="A216" s="242"/>
      <c r="B216" s="240"/>
      <c r="C216" s="223"/>
      <c r="D216" s="231"/>
      <c r="E216" s="3"/>
      <c r="F216" s="3"/>
      <c r="G216" s="3"/>
      <c r="H216" s="3"/>
      <c r="J216" s="226"/>
      <c r="K216" s="3"/>
      <c r="L216" s="3"/>
      <c r="O216" s="227"/>
      <c r="Q216" s="94"/>
      <c r="R216" s="94"/>
      <c r="S216" s="94"/>
      <c r="T216" s="94"/>
    </row>
    <row r="217" ht="15.75" customHeight="1">
      <c r="A217" s="242"/>
      <c r="B217" s="240"/>
      <c r="C217" s="223"/>
      <c r="D217" s="231"/>
      <c r="E217" s="3"/>
      <c r="F217" s="3"/>
      <c r="G217" s="3"/>
      <c r="H217" s="3"/>
      <c r="J217" s="226"/>
      <c r="K217" s="3"/>
      <c r="L217" s="3"/>
      <c r="O217" s="227"/>
      <c r="Q217" s="94"/>
      <c r="R217" s="94"/>
      <c r="S217" s="94"/>
      <c r="T217" s="94"/>
    </row>
    <row r="218" ht="15.75" customHeight="1">
      <c r="A218" s="242"/>
      <c r="B218" s="240"/>
      <c r="C218" s="223"/>
      <c r="D218" s="231"/>
      <c r="E218" s="3"/>
      <c r="F218" s="3"/>
      <c r="G218" s="3"/>
      <c r="H218" s="3"/>
      <c r="J218" s="226"/>
      <c r="K218" s="3"/>
      <c r="L218" s="3"/>
      <c r="O218" s="227"/>
      <c r="Q218" s="94"/>
      <c r="R218" s="94"/>
      <c r="S218" s="94"/>
      <c r="T218" s="94"/>
    </row>
    <row r="219" ht="15.75" customHeight="1">
      <c r="A219" s="242"/>
      <c r="B219" s="240"/>
      <c r="C219" s="223"/>
      <c r="D219" s="231"/>
      <c r="E219" s="3"/>
      <c r="F219" s="3"/>
      <c r="G219" s="3"/>
      <c r="H219" s="3"/>
      <c r="J219" s="226"/>
      <c r="K219" s="3"/>
      <c r="L219" s="3"/>
      <c r="O219" s="227"/>
      <c r="Q219" s="94"/>
      <c r="R219" s="94"/>
      <c r="S219" s="94"/>
      <c r="T219" s="94"/>
    </row>
    <row r="220" ht="15.75" customHeight="1">
      <c r="A220" s="242"/>
      <c r="B220" s="240"/>
      <c r="C220" s="223"/>
      <c r="D220" s="231"/>
      <c r="E220" s="3"/>
      <c r="F220" s="3"/>
      <c r="G220" s="3"/>
      <c r="H220" s="3"/>
      <c r="J220" s="226"/>
      <c r="K220" s="3"/>
      <c r="L220" s="3"/>
      <c r="O220" s="227"/>
      <c r="Q220" s="94"/>
      <c r="R220" s="94"/>
      <c r="S220" s="94"/>
      <c r="T220" s="94"/>
    </row>
    <row r="221" ht="15.75" customHeight="1">
      <c r="A221" s="242"/>
      <c r="B221" s="240"/>
      <c r="C221" s="223"/>
      <c r="D221" s="231"/>
      <c r="E221" s="3"/>
      <c r="F221" s="3"/>
      <c r="G221" s="3"/>
      <c r="H221" s="3"/>
      <c r="J221" s="226"/>
      <c r="K221" s="3"/>
      <c r="L221" s="3"/>
      <c r="O221" s="227"/>
      <c r="Q221" s="94"/>
      <c r="R221" s="94"/>
      <c r="S221" s="94"/>
      <c r="T221" s="94"/>
    </row>
    <row r="222" ht="15.75" customHeight="1">
      <c r="A222" s="242"/>
      <c r="B222" s="240"/>
      <c r="C222" s="223"/>
      <c r="D222" s="231"/>
      <c r="E222" s="3"/>
      <c r="F222" s="3"/>
      <c r="G222" s="3"/>
      <c r="H222" s="3"/>
      <c r="J222" s="226"/>
      <c r="K222" s="3"/>
      <c r="L222" s="3"/>
      <c r="O222" s="227"/>
      <c r="Q222" s="94"/>
      <c r="R222" s="94"/>
      <c r="S222" s="94"/>
      <c r="T222" s="94"/>
    </row>
    <row r="223" ht="15.75" customHeight="1">
      <c r="A223" s="242"/>
      <c r="B223" s="240"/>
      <c r="C223" s="223"/>
      <c r="D223" s="231"/>
      <c r="E223" s="3"/>
      <c r="F223" s="3"/>
      <c r="G223" s="3"/>
      <c r="H223" s="3"/>
      <c r="J223" s="226"/>
      <c r="K223" s="3"/>
      <c r="L223" s="3"/>
      <c r="O223" s="227"/>
      <c r="Q223" s="94"/>
      <c r="R223" s="94"/>
      <c r="S223" s="94"/>
      <c r="T223" s="94"/>
    </row>
    <row r="224" ht="15.75" customHeight="1">
      <c r="A224" s="242"/>
      <c r="B224" s="240"/>
      <c r="C224" s="223"/>
      <c r="D224" s="231"/>
      <c r="E224" s="3"/>
      <c r="F224" s="3"/>
      <c r="G224" s="3"/>
      <c r="H224" s="3"/>
      <c r="J224" s="226"/>
      <c r="K224" s="3"/>
      <c r="L224" s="3"/>
      <c r="O224" s="227"/>
      <c r="Q224" s="94"/>
      <c r="R224" s="94"/>
      <c r="S224" s="94"/>
      <c r="T224" s="94"/>
    </row>
    <row r="225" ht="15.75" customHeight="1">
      <c r="A225" s="242"/>
      <c r="B225" s="240"/>
      <c r="C225" s="223"/>
      <c r="D225" s="231"/>
      <c r="E225" s="3"/>
      <c r="F225" s="3"/>
      <c r="G225" s="3"/>
      <c r="H225" s="3"/>
      <c r="J225" s="226"/>
      <c r="K225" s="3"/>
      <c r="L225" s="3"/>
      <c r="O225" s="227"/>
      <c r="Q225" s="94"/>
      <c r="R225" s="94"/>
      <c r="S225" s="94"/>
      <c r="T225" s="94"/>
    </row>
    <row r="226" ht="15.75" customHeight="1">
      <c r="A226" s="242"/>
      <c r="B226" s="240"/>
      <c r="C226" s="223"/>
      <c r="D226" s="231"/>
      <c r="E226" s="3"/>
      <c r="F226" s="3"/>
      <c r="G226" s="3"/>
      <c r="H226" s="3"/>
      <c r="J226" s="226"/>
      <c r="K226" s="3"/>
      <c r="L226" s="3"/>
      <c r="O226" s="227"/>
      <c r="Q226" s="94"/>
      <c r="R226" s="94"/>
      <c r="S226" s="94"/>
      <c r="T226" s="94"/>
    </row>
    <row r="227" ht="15.75" customHeight="1">
      <c r="A227" s="242"/>
      <c r="B227" s="240"/>
      <c r="C227" s="223"/>
      <c r="D227" s="231"/>
      <c r="E227" s="3"/>
      <c r="F227" s="3"/>
      <c r="G227" s="3"/>
      <c r="H227" s="3"/>
      <c r="J227" s="226"/>
      <c r="K227" s="3"/>
      <c r="L227" s="3"/>
      <c r="O227" s="227"/>
      <c r="Q227" s="94"/>
      <c r="R227" s="94"/>
      <c r="S227" s="94"/>
      <c r="T227" s="94"/>
    </row>
    <row r="228" ht="15.75" customHeight="1">
      <c r="A228" s="242"/>
      <c r="B228" s="240"/>
      <c r="C228" s="223"/>
      <c r="D228" s="231"/>
      <c r="E228" s="3"/>
      <c r="F228" s="3"/>
      <c r="G228" s="3"/>
      <c r="H228" s="3"/>
      <c r="J228" s="226"/>
      <c r="K228" s="3"/>
      <c r="L228" s="3"/>
      <c r="O228" s="227"/>
      <c r="Q228" s="94"/>
      <c r="R228" s="94"/>
      <c r="S228" s="94"/>
      <c r="T228" s="94"/>
    </row>
    <row r="229" ht="15.75" customHeight="1">
      <c r="A229" s="242"/>
      <c r="B229" s="240"/>
      <c r="C229" s="223"/>
      <c r="D229" s="231"/>
      <c r="E229" s="3"/>
      <c r="F229" s="3"/>
      <c r="G229" s="3"/>
      <c r="H229" s="3"/>
      <c r="J229" s="226"/>
      <c r="K229" s="3"/>
      <c r="L229" s="3"/>
      <c r="O229" s="227"/>
      <c r="Q229" s="94"/>
      <c r="R229" s="94"/>
      <c r="S229" s="94"/>
      <c r="T229" s="94"/>
    </row>
    <row r="230" ht="15.75" customHeight="1">
      <c r="A230" s="242"/>
      <c r="B230" s="240"/>
      <c r="C230" s="223"/>
      <c r="D230" s="231"/>
      <c r="E230" s="3"/>
      <c r="F230" s="3"/>
      <c r="G230" s="3"/>
      <c r="H230" s="3"/>
      <c r="J230" s="226"/>
      <c r="K230" s="3"/>
      <c r="L230" s="3"/>
      <c r="O230" s="227"/>
      <c r="Q230" s="94"/>
      <c r="R230" s="94"/>
      <c r="S230" s="94"/>
      <c r="T230" s="94"/>
    </row>
    <row r="231" ht="15.75" customHeight="1">
      <c r="A231" s="242"/>
      <c r="B231" s="240"/>
      <c r="C231" s="223"/>
      <c r="D231" s="231"/>
      <c r="E231" s="3"/>
      <c r="F231" s="3"/>
      <c r="G231" s="3"/>
      <c r="H231" s="3"/>
      <c r="J231" s="226"/>
      <c r="K231" s="3"/>
      <c r="L231" s="3"/>
      <c r="O231" s="227"/>
      <c r="Q231" s="94"/>
      <c r="R231" s="94"/>
      <c r="S231" s="94"/>
      <c r="T231" s="94"/>
    </row>
    <row r="232" ht="15.75" customHeight="1">
      <c r="A232" s="242"/>
      <c r="B232" s="240"/>
      <c r="C232" s="223"/>
      <c r="D232" s="231"/>
      <c r="E232" s="3"/>
      <c r="F232" s="3"/>
      <c r="G232" s="3"/>
      <c r="H232" s="3"/>
      <c r="J232" s="226"/>
      <c r="K232" s="3"/>
      <c r="L232" s="3"/>
      <c r="O232" s="227"/>
      <c r="Q232" s="94"/>
      <c r="R232" s="94"/>
      <c r="S232" s="94"/>
      <c r="T232" s="94"/>
    </row>
    <row r="233" ht="15.75" customHeight="1">
      <c r="A233" s="242"/>
      <c r="B233" s="240"/>
      <c r="C233" s="223"/>
      <c r="D233" s="231"/>
      <c r="E233" s="3"/>
      <c r="F233" s="3"/>
      <c r="G233" s="3"/>
      <c r="H233" s="3"/>
      <c r="J233" s="226"/>
      <c r="K233" s="3"/>
      <c r="L233" s="3"/>
      <c r="O233" s="227"/>
      <c r="Q233" s="94"/>
      <c r="R233" s="94"/>
      <c r="S233" s="94"/>
      <c r="T233" s="94"/>
    </row>
    <row r="234" ht="15.75" customHeight="1">
      <c r="A234" s="242"/>
      <c r="B234" s="240"/>
      <c r="C234" s="223"/>
      <c r="D234" s="231"/>
      <c r="E234" s="3"/>
      <c r="F234" s="3"/>
      <c r="G234" s="3"/>
      <c r="H234" s="3"/>
      <c r="J234" s="226"/>
      <c r="K234" s="3"/>
      <c r="L234" s="3"/>
      <c r="O234" s="227"/>
      <c r="Q234" s="94"/>
      <c r="R234" s="94"/>
      <c r="S234" s="94"/>
      <c r="T234" s="94"/>
    </row>
    <row r="235" ht="15.75" customHeight="1">
      <c r="A235" s="242"/>
      <c r="B235" s="240"/>
      <c r="C235" s="223"/>
      <c r="D235" s="231"/>
      <c r="E235" s="3"/>
      <c r="F235" s="3"/>
      <c r="G235" s="3"/>
      <c r="H235" s="3"/>
      <c r="J235" s="226"/>
      <c r="K235" s="3"/>
      <c r="L235" s="3"/>
      <c r="O235" s="227"/>
      <c r="Q235" s="94"/>
      <c r="R235" s="94"/>
      <c r="S235" s="94"/>
      <c r="T235" s="94"/>
    </row>
    <row r="236" ht="15.75" customHeight="1">
      <c r="A236" s="242"/>
      <c r="B236" s="240"/>
      <c r="C236" s="223"/>
      <c r="D236" s="231"/>
      <c r="E236" s="3"/>
      <c r="F236" s="3"/>
      <c r="G236" s="3"/>
      <c r="H236" s="3"/>
      <c r="J236" s="226"/>
      <c r="K236" s="3"/>
      <c r="L236" s="3"/>
      <c r="O236" s="227"/>
      <c r="Q236" s="94"/>
      <c r="R236" s="94"/>
      <c r="S236" s="94"/>
      <c r="T236" s="94"/>
    </row>
    <row r="237" ht="15.75" customHeight="1">
      <c r="A237" s="242"/>
      <c r="B237" s="240"/>
      <c r="C237" s="223"/>
      <c r="D237" s="231"/>
      <c r="E237" s="3"/>
      <c r="F237" s="3"/>
      <c r="G237" s="3"/>
      <c r="H237" s="3"/>
      <c r="J237" s="226"/>
      <c r="K237" s="3"/>
      <c r="L237" s="3"/>
      <c r="O237" s="227"/>
      <c r="Q237" s="94"/>
      <c r="R237" s="94"/>
      <c r="S237" s="94"/>
      <c r="T237" s="94"/>
    </row>
    <row r="238" ht="15.75" customHeight="1">
      <c r="A238" s="242"/>
      <c r="B238" s="240"/>
      <c r="C238" s="223"/>
      <c r="D238" s="231"/>
      <c r="E238" s="3"/>
      <c r="F238" s="3"/>
      <c r="G238" s="3"/>
      <c r="H238" s="3"/>
      <c r="J238" s="226"/>
      <c r="K238" s="3"/>
      <c r="L238" s="3"/>
      <c r="O238" s="227"/>
      <c r="Q238" s="94"/>
      <c r="R238" s="94"/>
      <c r="S238" s="94"/>
      <c r="T238" s="94"/>
    </row>
    <row r="239" ht="15.75" customHeight="1">
      <c r="A239" s="242"/>
      <c r="B239" s="240"/>
      <c r="C239" s="223"/>
      <c r="D239" s="231"/>
      <c r="E239" s="3"/>
      <c r="F239" s="3"/>
      <c r="G239" s="3"/>
      <c r="H239" s="3"/>
      <c r="J239" s="226"/>
      <c r="K239" s="3"/>
      <c r="L239" s="3"/>
      <c r="O239" s="227"/>
      <c r="Q239" s="94"/>
      <c r="R239" s="94"/>
      <c r="S239" s="94"/>
      <c r="T239" s="94"/>
    </row>
    <row r="240" ht="15.75" customHeight="1">
      <c r="A240" s="242"/>
      <c r="B240" s="240"/>
      <c r="C240" s="223"/>
      <c r="D240" s="231"/>
      <c r="E240" s="3"/>
      <c r="F240" s="3"/>
      <c r="G240" s="3"/>
      <c r="H240" s="3"/>
      <c r="J240" s="226"/>
      <c r="K240" s="3"/>
      <c r="L240" s="3"/>
      <c r="O240" s="227"/>
      <c r="Q240" s="94"/>
      <c r="R240" s="94"/>
      <c r="S240" s="94"/>
      <c r="T240" s="94"/>
    </row>
    <row r="241" ht="15.75" customHeight="1">
      <c r="A241" s="242"/>
      <c r="B241" s="240"/>
      <c r="C241" s="223"/>
      <c r="D241" s="231"/>
      <c r="E241" s="3"/>
      <c r="F241" s="3"/>
      <c r="G241" s="3"/>
      <c r="H241" s="3"/>
      <c r="J241" s="226"/>
      <c r="K241" s="3"/>
      <c r="L241" s="3"/>
      <c r="O241" s="227"/>
      <c r="Q241" s="94"/>
      <c r="R241" s="94"/>
      <c r="S241" s="94"/>
      <c r="T241" s="94"/>
    </row>
    <row r="242" ht="15.75" customHeight="1">
      <c r="A242" s="242"/>
      <c r="B242" s="240"/>
      <c r="C242" s="223"/>
      <c r="D242" s="231"/>
      <c r="E242" s="3"/>
      <c r="F242" s="3"/>
      <c r="G242" s="3"/>
      <c r="H242" s="3"/>
      <c r="J242" s="226"/>
      <c r="K242" s="3"/>
      <c r="L242" s="3"/>
      <c r="O242" s="227"/>
      <c r="Q242" s="94"/>
      <c r="R242" s="94"/>
      <c r="S242" s="94"/>
      <c r="T242" s="94"/>
    </row>
    <row r="243" ht="15.75" customHeight="1">
      <c r="A243" s="242"/>
      <c r="B243" s="240"/>
      <c r="C243" s="223"/>
      <c r="D243" s="231"/>
      <c r="E243" s="3"/>
      <c r="F243" s="3"/>
      <c r="G243" s="3"/>
      <c r="H243" s="3"/>
      <c r="J243" s="226"/>
      <c r="K243" s="3"/>
      <c r="L243" s="3"/>
      <c r="O243" s="227"/>
      <c r="Q243" s="94"/>
      <c r="R243" s="94"/>
      <c r="S243" s="94"/>
      <c r="T243" s="94"/>
    </row>
    <row r="244" ht="15.75" customHeight="1">
      <c r="A244" s="242"/>
      <c r="B244" s="240"/>
      <c r="C244" s="223"/>
      <c r="D244" s="231"/>
      <c r="E244" s="3"/>
      <c r="F244" s="3"/>
      <c r="G244" s="3"/>
      <c r="H244" s="3"/>
      <c r="J244" s="226"/>
      <c r="K244" s="3"/>
      <c r="L244" s="3"/>
      <c r="O244" s="227"/>
      <c r="Q244" s="94"/>
      <c r="R244" s="94"/>
      <c r="S244" s="94"/>
      <c r="T244" s="94"/>
    </row>
    <row r="245" ht="15.75" customHeight="1">
      <c r="A245" s="242"/>
      <c r="B245" s="240"/>
      <c r="C245" s="223"/>
      <c r="D245" s="231"/>
      <c r="E245" s="3"/>
      <c r="F245" s="3"/>
      <c r="G245" s="3"/>
      <c r="H245" s="3"/>
      <c r="J245" s="226"/>
      <c r="K245" s="3"/>
      <c r="L245" s="3"/>
      <c r="O245" s="227"/>
      <c r="Q245" s="94"/>
      <c r="R245" s="94"/>
      <c r="S245" s="94"/>
      <c r="T245" s="94"/>
    </row>
    <row r="246" ht="15.75" customHeight="1">
      <c r="A246" s="242"/>
      <c r="B246" s="240"/>
      <c r="C246" s="223"/>
      <c r="D246" s="231"/>
      <c r="E246" s="3"/>
      <c r="F246" s="3"/>
      <c r="G246" s="3"/>
      <c r="H246" s="3"/>
      <c r="J246" s="226"/>
      <c r="K246" s="3"/>
      <c r="L246" s="3"/>
      <c r="O246" s="227"/>
      <c r="Q246" s="94"/>
      <c r="R246" s="94"/>
      <c r="S246" s="94"/>
      <c r="T246" s="94"/>
    </row>
    <row r="247" ht="15.75" customHeight="1">
      <c r="A247" s="242"/>
      <c r="B247" s="240"/>
      <c r="C247" s="223"/>
      <c r="D247" s="231"/>
      <c r="E247" s="3"/>
      <c r="F247" s="3"/>
      <c r="G247" s="3"/>
      <c r="H247" s="3"/>
      <c r="J247" s="226"/>
      <c r="K247" s="3"/>
      <c r="L247" s="3"/>
      <c r="O247" s="227"/>
      <c r="Q247" s="94"/>
      <c r="R247" s="94"/>
      <c r="S247" s="94"/>
      <c r="T247" s="94"/>
    </row>
    <row r="248" ht="15.75" customHeight="1">
      <c r="A248" s="242"/>
      <c r="B248" s="240"/>
      <c r="C248" s="223"/>
      <c r="D248" s="231"/>
      <c r="E248" s="3"/>
      <c r="F248" s="3"/>
      <c r="G248" s="3"/>
      <c r="H248" s="3"/>
      <c r="J248" s="226"/>
      <c r="K248" s="3"/>
      <c r="L248" s="3"/>
      <c r="O248" s="227"/>
      <c r="Q248" s="94"/>
      <c r="R248" s="94"/>
      <c r="S248" s="94"/>
      <c r="T248" s="94"/>
    </row>
    <row r="249" ht="15.75" customHeight="1">
      <c r="A249" s="242"/>
      <c r="B249" s="240"/>
      <c r="C249" s="223"/>
      <c r="D249" s="231"/>
      <c r="E249" s="3"/>
      <c r="F249" s="3"/>
      <c r="G249" s="3"/>
      <c r="H249" s="3"/>
      <c r="J249" s="226"/>
      <c r="K249" s="3"/>
      <c r="L249" s="3"/>
      <c r="O249" s="227"/>
      <c r="Q249" s="94"/>
      <c r="R249" s="94"/>
      <c r="S249" s="94"/>
      <c r="T249" s="94"/>
    </row>
    <row r="250" ht="15.75" customHeight="1">
      <c r="A250" s="242"/>
      <c r="B250" s="240"/>
      <c r="C250" s="223"/>
      <c r="D250" s="231"/>
      <c r="E250" s="3"/>
      <c r="F250" s="3"/>
      <c r="G250" s="3"/>
      <c r="H250" s="3"/>
      <c r="J250" s="226"/>
      <c r="K250" s="3"/>
      <c r="L250" s="3"/>
      <c r="O250" s="227"/>
      <c r="Q250" s="94"/>
      <c r="R250" s="94"/>
      <c r="S250" s="94"/>
      <c r="T250" s="94"/>
    </row>
    <row r="251" ht="15.75" customHeight="1">
      <c r="A251" s="242"/>
      <c r="B251" s="240"/>
      <c r="C251" s="223"/>
      <c r="D251" s="231"/>
      <c r="E251" s="3"/>
      <c r="F251" s="3"/>
      <c r="G251" s="3"/>
      <c r="H251" s="3"/>
      <c r="J251" s="226"/>
      <c r="K251" s="3"/>
      <c r="L251" s="3"/>
      <c r="O251" s="227"/>
      <c r="Q251" s="94"/>
      <c r="R251" s="94"/>
      <c r="S251" s="94"/>
      <c r="T251" s="94"/>
    </row>
    <row r="252" ht="15.75" customHeight="1">
      <c r="A252" s="242"/>
      <c r="B252" s="240"/>
      <c r="C252" s="223"/>
      <c r="D252" s="231"/>
      <c r="E252" s="3"/>
      <c r="F252" s="3"/>
      <c r="G252" s="3"/>
      <c r="H252" s="3"/>
      <c r="J252" s="226"/>
      <c r="K252" s="3"/>
      <c r="L252" s="3"/>
      <c r="O252" s="227"/>
      <c r="Q252" s="94"/>
      <c r="R252" s="94"/>
      <c r="S252" s="94"/>
      <c r="T252" s="94"/>
    </row>
    <row r="253" ht="15.75" customHeight="1">
      <c r="A253" s="242"/>
      <c r="B253" s="240"/>
      <c r="C253" s="223"/>
      <c r="D253" s="231"/>
      <c r="E253" s="3"/>
      <c r="F253" s="3"/>
      <c r="G253" s="3"/>
      <c r="H253" s="3"/>
      <c r="J253" s="226"/>
      <c r="K253" s="3"/>
      <c r="L253" s="3"/>
      <c r="O253" s="227"/>
      <c r="Q253" s="94"/>
      <c r="R253" s="94"/>
      <c r="S253" s="94"/>
      <c r="T253" s="94"/>
    </row>
    <row r="254" ht="15.75" customHeight="1">
      <c r="A254" s="242"/>
      <c r="B254" s="240"/>
      <c r="C254" s="223"/>
      <c r="D254" s="231"/>
      <c r="E254" s="3"/>
      <c r="F254" s="3"/>
      <c r="G254" s="3"/>
      <c r="H254" s="3"/>
      <c r="J254" s="226"/>
      <c r="K254" s="3"/>
      <c r="L254" s="3"/>
      <c r="O254" s="227"/>
      <c r="Q254" s="94"/>
      <c r="R254" s="94"/>
      <c r="S254" s="94"/>
      <c r="T254" s="94"/>
    </row>
    <row r="255" ht="15.75" customHeight="1">
      <c r="A255" s="242"/>
      <c r="B255" s="240"/>
      <c r="C255" s="223"/>
      <c r="D255" s="231"/>
      <c r="E255" s="3"/>
      <c r="F255" s="3"/>
      <c r="G255" s="3"/>
      <c r="H255" s="3"/>
      <c r="J255" s="226"/>
      <c r="K255" s="3"/>
      <c r="L255" s="3"/>
      <c r="O255" s="227"/>
      <c r="Q255" s="94"/>
      <c r="R255" s="94"/>
      <c r="S255" s="94"/>
      <c r="T255" s="94"/>
    </row>
    <row r="256" ht="15.75" customHeight="1">
      <c r="A256" s="242"/>
      <c r="B256" s="240"/>
      <c r="C256" s="223"/>
      <c r="D256" s="231"/>
      <c r="E256" s="3"/>
      <c r="F256" s="3"/>
      <c r="G256" s="3"/>
      <c r="H256" s="3"/>
      <c r="J256" s="226"/>
      <c r="K256" s="3"/>
      <c r="L256" s="3"/>
      <c r="O256" s="227"/>
      <c r="Q256" s="94"/>
      <c r="R256" s="94"/>
      <c r="S256" s="94"/>
      <c r="T256" s="94"/>
    </row>
    <row r="257" ht="15.75" customHeight="1">
      <c r="A257" s="242"/>
      <c r="B257" s="240"/>
      <c r="C257" s="223"/>
      <c r="D257" s="231"/>
      <c r="E257" s="3"/>
      <c r="F257" s="3"/>
      <c r="G257" s="3"/>
      <c r="H257" s="3"/>
      <c r="J257" s="226"/>
      <c r="K257" s="3"/>
      <c r="L257" s="3"/>
      <c r="O257" s="227"/>
      <c r="Q257" s="94"/>
      <c r="R257" s="94"/>
      <c r="S257" s="94"/>
      <c r="T257" s="94"/>
    </row>
    <row r="258" ht="15.75" customHeight="1">
      <c r="A258" s="242"/>
      <c r="B258" s="240"/>
      <c r="C258" s="223"/>
      <c r="D258" s="231"/>
      <c r="E258" s="3"/>
      <c r="F258" s="3"/>
      <c r="G258" s="3"/>
      <c r="H258" s="3"/>
      <c r="J258" s="226"/>
      <c r="K258" s="3"/>
      <c r="L258" s="3"/>
      <c r="O258" s="227"/>
      <c r="Q258" s="94"/>
      <c r="R258" s="94"/>
      <c r="S258" s="94"/>
      <c r="T258" s="94"/>
    </row>
    <row r="259" ht="15.75" customHeight="1">
      <c r="A259" s="242"/>
      <c r="B259" s="240"/>
      <c r="C259" s="223"/>
      <c r="D259" s="231"/>
      <c r="E259" s="3"/>
      <c r="F259" s="3"/>
      <c r="G259" s="3"/>
      <c r="H259" s="3"/>
      <c r="J259" s="226"/>
      <c r="K259" s="3"/>
      <c r="L259" s="3"/>
      <c r="O259" s="227"/>
      <c r="Q259" s="94"/>
      <c r="R259" s="94"/>
      <c r="S259" s="94"/>
      <c r="T259" s="94"/>
    </row>
    <row r="260" ht="15.75" customHeight="1">
      <c r="A260" s="242"/>
      <c r="B260" s="240"/>
      <c r="C260" s="223"/>
      <c r="D260" s="231"/>
      <c r="E260" s="3"/>
      <c r="F260" s="3"/>
      <c r="G260" s="3"/>
      <c r="H260" s="3"/>
      <c r="J260" s="226"/>
      <c r="K260" s="3"/>
      <c r="L260" s="3"/>
      <c r="O260" s="227"/>
      <c r="Q260" s="94"/>
      <c r="R260" s="94"/>
      <c r="S260" s="94"/>
      <c r="T260" s="94"/>
    </row>
    <row r="261" ht="15.75" customHeight="1">
      <c r="A261" s="242"/>
      <c r="B261" s="240"/>
      <c r="C261" s="223"/>
      <c r="D261" s="231"/>
      <c r="E261" s="3"/>
      <c r="F261" s="3"/>
      <c r="G261" s="3"/>
      <c r="H261" s="3"/>
      <c r="J261" s="226"/>
      <c r="K261" s="3"/>
      <c r="L261" s="3"/>
      <c r="O261" s="227"/>
      <c r="Q261" s="94"/>
      <c r="R261" s="94"/>
      <c r="S261" s="94"/>
      <c r="T261" s="94"/>
    </row>
    <row r="262" ht="15.75" customHeight="1">
      <c r="A262" s="242"/>
      <c r="B262" s="240"/>
      <c r="C262" s="223"/>
      <c r="D262" s="231"/>
      <c r="E262" s="3"/>
      <c r="F262" s="3"/>
      <c r="G262" s="3"/>
      <c r="H262" s="3"/>
      <c r="J262" s="226"/>
      <c r="K262" s="3"/>
      <c r="L262" s="3"/>
      <c r="O262" s="227"/>
      <c r="Q262" s="94"/>
      <c r="R262" s="94"/>
      <c r="S262" s="94"/>
      <c r="T262" s="94"/>
    </row>
    <row r="263" ht="15.75" customHeight="1">
      <c r="A263" s="242"/>
      <c r="B263" s="240"/>
      <c r="C263" s="223"/>
      <c r="D263" s="231"/>
      <c r="E263" s="3"/>
      <c r="F263" s="3"/>
      <c r="G263" s="3"/>
      <c r="H263" s="3"/>
      <c r="J263" s="226"/>
      <c r="K263" s="3"/>
      <c r="L263" s="3"/>
      <c r="O263" s="227"/>
      <c r="Q263" s="94"/>
      <c r="R263" s="94"/>
      <c r="S263" s="94"/>
      <c r="T263" s="94"/>
    </row>
    <row r="264" ht="15.75" customHeight="1">
      <c r="A264" s="242"/>
      <c r="B264" s="240"/>
      <c r="C264" s="223"/>
      <c r="D264" s="231"/>
      <c r="E264" s="3"/>
      <c r="F264" s="3"/>
      <c r="G264" s="3"/>
      <c r="H264" s="3"/>
      <c r="J264" s="226"/>
      <c r="K264" s="3"/>
      <c r="L264" s="3"/>
      <c r="O264" s="227"/>
      <c r="Q264" s="94"/>
      <c r="R264" s="94"/>
      <c r="S264" s="94"/>
      <c r="T264" s="94"/>
    </row>
    <row r="265" ht="15.75" customHeight="1">
      <c r="A265" s="242"/>
      <c r="B265" s="240"/>
      <c r="C265" s="223"/>
      <c r="D265" s="231"/>
      <c r="E265" s="3"/>
      <c r="F265" s="3"/>
      <c r="G265" s="3"/>
      <c r="H265" s="3"/>
      <c r="J265" s="226"/>
      <c r="K265" s="3"/>
      <c r="L265" s="3"/>
      <c r="O265" s="227"/>
      <c r="Q265" s="94"/>
      <c r="R265" s="94"/>
      <c r="S265" s="94"/>
      <c r="T265" s="94"/>
    </row>
    <row r="266" ht="15.75" customHeight="1">
      <c r="A266" s="242"/>
      <c r="B266" s="240"/>
      <c r="C266" s="223"/>
      <c r="D266" s="231"/>
      <c r="E266" s="3"/>
      <c r="F266" s="3"/>
      <c r="G266" s="3"/>
      <c r="H266" s="3"/>
      <c r="J266" s="226"/>
      <c r="K266" s="3"/>
      <c r="L266" s="3"/>
      <c r="O266" s="227"/>
      <c r="Q266" s="94"/>
      <c r="R266" s="94"/>
      <c r="S266" s="94"/>
      <c r="T266" s="94"/>
    </row>
    <row r="267" ht="15.75" customHeight="1">
      <c r="A267" s="242"/>
      <c r="B267" s="240"/>
      <c r="C267" s="223"/>
      <c r="D267" s="231"/>
      <c r="E267" s="3"/>
      <c r="F267" s="3"/>
      <c r="G267" s="3"/>
      <c r="H267" s="3"/>
      <c r="J267" s="226"/>
      <c r="K267" s="3"/>
      <c r="L267" s="3"/>
      <c r="O267" s="227"/>
      <c r="Q267" s="94"/>
      <c r="R267" s="94"/>
      <c r="S267" s="94"/>
      <c r="T267" s="94"/>
    </row>
    <row r="268" ht="15.75" customHeight="1">
      <c r="A268" s="242"/>
      <c r="B268" s="240"/>
      <c r="C268" s="223"/>
      <c r="D268" s="231"/>
      <c r="E268" s="3"/>
      <c r="F268" s="3"/>
      <c r="G268" s="3"/>
      <c r="H268" s="3"/>
      <c r="J268" s="226"/>
      <c r="K268" s="3"/>
      <c r="L268" s="3"/>
      <c r="O268" s="227"/>
      <c r="Q268" s="94"/>
      <c r="R268" s="94"/>
      <c r="S268" s="94"/>
      <c r="T268" s="94"/>
    </row>
    <row r="269" ht="15.75" customHeight="1">
      <c r="A269" s="242"/>
      <c r="B269" s="240"/>
      <c r="C269" s="223"/>
      <c r="D269" s="231"/>
      <c r="E269" s="3"/>
      <c r="F269" s="3"/>
      <c r="G269" s="3"/>
      <c r="H269" s="3"/>
      <c r="J269" s="226"/>
      <c r="K269" s="3"/>
      <c r="L269" s="3"/>
      <c r="O269" s="227"/>
      <c r="Q269" s="94"/>
      <c r="R269" s="94"/>
      <c r="S269" s="94"/>
      <c r="T269" s="94"/>
    </row>
    <row r="270" ht="15.75" customHeight="1">
      <c r="A270" s="242"/>
      <c r="B270" s="240"/>
      <c r="C270" s="223"/>
      <c r="D270" s="231"/>
      <c r="E270" s="3"/>
      <c r="F270" s="3"/>
      <c r="G270" s="3"/>
      <c r="H270" s="3"/>
      <c r="J270" s="226"/>
      <c r="K270" s="3"/>
      <c r="L270" s="3"/>
      <c r="O270" s="227"/>
      <c r="Q270" s="94"/>
      <c r="R270" s="94"/>
      <c r="S270" s="94"/>
      <c r="T270" s="94"/>
    </row>
    <row r="271" ht="15.75" customHeight="1">
      <c r="A271" s="242"/>
      <c r="B271" s="240"/>
      <c r="C271" s="223"/>
      <c r="D271" s="231"/>
      <c r="E271" s="3"/>
      <c r="F271" s="3"/>
      <c r="G271" s="3"/>
      <c r="H271" s="3"/>
      <c r="J271" s="226"/>
      <c r="K271" s="3"/>
      <c r="L271" s="3"/>
      <c r="O271" s="227"/>
      <c r="Q271" s="94"/>
      <c r="R271" s="94"/>
      <c r="S271" s="94"/>
      <c r="T271" s="94"/>
    </row>
    <row r="272" ht="15.75" customHeight="1">
      <c r="A272" s="242"/>
      <c r="B272" s="240"/>
      <c r="C272" s="223"/>
      <c r="D272" s="231"/>
      <c r="E272" s="3"/>
      <c r="F272" s="3"/>
      <c r="G272" s="3"/>
      <c r="H272" s="3"/>
      <c r="J272" s="226"/>
      <c r="K272" s="3"/>
      <c r="L272" s="3"/>
      <c r="O272" s="227"/>
      <c r="Q272" s="94"/>
      <c r="R272" s="94"/>
      <c r="S272" s="94"/>
      <c r="T272" s="94"/>
    </row>
    <row r="273" ht="15.75" customHeight="1">
      <c r="A273" s="242"/>
      <c r="B273" s="240"/>
      <c r="C273" s="223"/>
      <c r="D273" s="231"/>
      <c r="E273" s="3"/>
      <c r="F273" s="3"/>
      <c r="G273" s="3"/>
      <c r="H273" s="3"/>
      <c r="J273" s="226"/>
      <c r="K273" s="3"/>
      <c r="L273" s="3"/>
      <c r="O273" s="227"/>
      <c r="Q273" s="94"/>
      <c r="R273" s="94"/>
      <c r="S273" s="94"/>
      <c r="T273" s="94"/>
    </row>
    <row r="274" ht="15.75" customHeight="1">
      <c r="A274" s="204"/>
      <c r="B274" s="240"/>
      <c r="C274" s="223"/>
      <c r="D274" s="231"/>
      <c r="E274" s="3"/>
      <c r="F274" s="3"/>
      <c r="G274" s="3"/>
      <c r="H274" s="3"/>
      <c r="J274" s="226"/>
      <c r="K274" s="3"/>
      <c r="L274" s="3"/>
      <c r="O274" s="227"/>
      <c r="Q274" s="94"/>
      <c r="R274" s="94"/>
      <c r="S274" s="94"/>
      <c r="T274" s="94"/>
    </row>
    <row r="275" ht="15.75" customHeight="1">
      <c r="A275" s="204"/>
      <c r="B275" s="240"/>
      <c r="C275" s="223"/>
      <c r="D275" s="231"/>
      <c r="E275" s="3"/>
      <c r="F275" s="3"/>
      <c r="G275" s="3"/>
      <c r="H275" s="3"/>
      <c r="J275" s="226"/>
      <c r="K275" s="3"/>
      <c r="L275" s="3"/>
      <c r="O275" s="227"/>
      <c r="Q275" s="94"/>
      <c r="R275" s="94"/>
      <c r="S275" s="94"/>
      <c r="T275" s="94"/>
    </row>
    <row r="276" ht="15.75" customHeight="1">
      <c r="A276" s="204"/>
      <c r="B276" s="240"/>
      <c r="C276" s="223"/>
      <c r="D276" s="231"/>
      <c r="E276" s="3"/>
      <c r="F276" s="3"/>
      <c r="G276" s="3"/>
      <c r="H276" s="3"/>
      <c r="J276" s="226"/>
      <c r="K276" s="3"/>
      <c r="L276" s="3"/>
      <c r="O276" s="227"/>
      <c r="Q276" s="94"/>
      <c r="R276" s="94"/>
      <c r="S276" s="94"/>
      <c r="T276" s="94"/>
    </row>
    <row r="277" ht="15.75" customHeight="1">
      <c r="A277" s="204"/>
      <c r="B277" s="240"/>
      <c r="C277" s="223"/>
      <c r="D277" s="231"/>
      <c r="E277" s="3"/>
      <c r="F277" s="3"/>
      <c r="G277" s="3"/>
      <c r="H277" s="3"/>
      <c r="J277" s="226"/>
      <c r="K277" s="3"/>
      <c r="L277" s="3"/>
      <c r="O277" s="227"/>
      <c r="Q277" s="94"/>
      <c r="R277" s="94"/>
      <c r="S277" s="94"/>
      <c r="T277" s="94"/>
    </row>
    <row r="278" ht="15.75" customHeight="1">
      <c r="A278" s="242"/>
      <c r="B278" s="240"/>
      <c r="C278" s="223"/>
      <c r="D278" s="231"/>
      <c r="E278" s="3"/>
      <c r="F278" s="3"/>
      <c r="G278" s="3"/>
      <c r="H278" s="3"/>
      <c r="J278" s="226"/>
      <c r="K278" s="3"/>
      <c r="L278" s="3"/>
      <c r="O278" s="227"/>
      <c r="Q278" s="94"/>
      <c r="R278" s="94"/>
      <c r="S278" s="94"/>
      <c r="T278" s="94"/>
    </row>
    <row r="279" ht="15.75" customHeight="1">
      <c r="A279" s="242"/>
      <c r="B279" s="240"/>
      <c r="C279" s="223"/>
      <c r="D279" s="231"/>
      <c r="E279" s="3"/>
      <c r="F279" s="3"/>
      <c r="G279" s="3"/>
      <c r="H279" s="3"/>
      <c r="J279" s="226"/>
      <c r="K279" s="3"/>
      <c r="L279" s="3"/>
      <c r="O279" s="227"/>
      <c r="Q279" s="94"/>
      <c r="R279" s="94"/>
      <c r="S279" s="94"/>
      <c r="T279" s="94"/>
    </row>
    <row r="280" ht="15.75" customHeight="1">
      <c r="A280" s="242"/>
      <c r="B280" s="240"/>
      <c r="C280" s="223"/>
      <c r="D280" s="231"/>
      <c r="E280" s="3"/>
      <c r="F280" s="3"/>
      <c r="G280" s="3"/>
      <c r="H280" s="3"/>
      <c r="J280" s="226"/>
      <c r="K280" s="3"/>
      <c r="L280" s="3"/>
      <c r="O280" s="227"/>
      <c r="Q280" s="94"/>
      <c r="R280" s="94"/>
      <c r="S280" s="94"/>
      <c r="T280" s="94"/>
    </row>
    <row r="281" ht="15.75" customHeight="1">
      <c r="A281" s="242"/>
      <c r="B281" s="240"/>
      <c r="C281" s="223"/>
      <c r="D281" s="231"/>
      <c r="E281" s="3"/>
      <c r="F281" s="3"/>
      <c r="G281" s="3"/>
      <c r="H281" s="3"/>
      <c r="J281" s="226"/>
      <c r="K281" s="3"/>
      <c r="L281" s="3"/>
      <c r="O281" s="227"/>
      <c r="Q281" s="94"/>
      <c r="R281" s="94"/>
      <c r="S281" s="94"/>
      <c r="T281" s="94"/>
    </row>
    <row r="282" ht="15.75" customHeight="1">
      <c r="A282" s="204"/>
      <c r="B282" s="240"/>
      <c r="C282" s="223"/>
      <c r="D282" s="231"/>
      <c r="E282" s="3"/>
      <c r="F282" s="3"/>
      <c r="G282" s="3"/>
      <c r="H282" s="3"/>
      <c r="J282" s="226"/>
      <c r="K282" s="3"/>
      <c r="L282" s="3"/>
      <c r="O282" s="227"/>
      <c r="Q282" s="94"/>
      <c r="R282" s="94"/>
      <c r="S282" s="94"/>
      <c r="T282" s="94"/>
    </row>
    <row r="283" ht="15.75" customHeight="1">
      <c r="A283" s="204"/>
      <c r="B283" s="240"/>
      <c r="C283" s="223"/>
      <c r="D283" s="231"/>
      <c r="E283" s="3"/>
      <c r="F283" s="3"/>
      <c r="G283" s="3"/>
      <c r="H283" s="3"/>
      <c r="J283" s="226"/>
      <c r="K283" s="3"/>
      <c r="L283" s="3"/>
      <c r="O283" s="227"/>
      <c r="Q283" s="94"/>
      <c r="R283" s="94"/>
      <c r="S283" s="94"/>
      <c r="T283" s="94"/>
    </row>
    <row r="284" ht="15.75" customHeight="1">
      <c r="A284" s="204"/>
      <c r="B284" s="240"/>
      <c r="C284" s="223"/>
      <c r="D284" s="231"/>
      <c r="E284" s="3"/>
      <c r="F284" s="3"/>
      <c r="G284" s="3"/>
      <c r="H284" s="3"/>
      <c r="J284" s="226"/>
      <c r="K284" s="3"/>
      <c r="L284" s="3"/>
      <c r="O284" s="227"/>
      <c r="Q284" s="94"/>
      <c r="R284" s="94"/>
      <c r="S284" s="94"/>
      <c r="T284" s="94"/>
    </row>
    <row r="285" ht="15.75" customHeight="1">
      <c r="A285" s="204"/>
      <c r="B285" s="240"/>
      <c r="C285" s="223"/>
      <c r="D285" s="231"/>
      <c r="E285" s="3"/>
      <c r="F285" s="3"/>
      <c r="G285" s="3"/>
      <c r="H285" s="3"/>
      <c r="J285" s="226"/>
      <c r="K285" s="3"/>
      <c r="L285" s="3"/>
      <c r="O285" s="227"/>
      <c r="Q285" s="94"/>
      <c r="R285" s="94"/>
      <c r="S285" s="94"/>
      <c r="T285" s="94"/>
    </row>
    <row r="286" ht="15.75" customHeight="1">
      <c r="A286" s="242"/>
      <c r="B286" s="240"/>
      <c r="C286" s="223"/>
      <c r="D286" s="231"/>
      <c r="E286" s="3"/>
      <c r="F286" s="3"/>
      <c r="G286" s="3"/>
      <c r="H286" s="3"/>
      <c r="J286" s="226"/>
      <c r="K286" s="3"/>
      <c r="L286" s="3"/>
      <c r="O286" s="227"/>
      <c r="Q286" s="94"/>
      <c r="R286" s="94"/>
      <c r="S286" s="94"/>
      <c r="T286" s="94"/>
    </row>
    <row r="287" ht="15.75" customHeight="1">
      <c r="A287" s="242"/>
      <c r="B287" s="240"/>
      <c r="C287" s="223"/>
      <c r="D287" s="231"/>
      <c r="E287" s="3"/>
      <c r="F287" s="3"/>
      <c r="G287" s="3"/>
      <c r="H287" s="3"/>
      <c r="J287" s="226"/>
      <c r="K287" s="3"/>
      <c r="L287" s="3"/>
      <c r="O287" s="227"/>
      <c r="Q287" s="94"/>
      <c r="R287" s="94"/>
      <c r="S287" s="94"/>
      <c r="T287" s="94"/>
    </row>
    <row r="288" ht="15.75" customHeight="1">
      <c r="A288" s="242"/>
      <c r="B288" s="240"/>
      <c r="C288" s="223"/>
      <c r="D288" s="231"/>
      <c r="E288" s="3"/>
      <c r="F288" s="3"/>
      <c r="G288" s="3"/>
      <c r="H288" s="3"/>
      <c r="J288" s="226"/>
      <c r="K288" s="3"/>
      <c r="L288" s="3"/>
      <c r="O288" s="227"/>
      <c r="Q288" s="94"/>
      <c r="R288" s="94"/>
      <c r="S288" s="94"/>
      <c r="T288" s="94"/>
    </row>
    <row r="289" ht="15.75" customHeight="1">
      <c r="A289" s="242"/>
      <c r="B289" s="240"/>
      <c r="C289" s="223"/>
      <c r="D289" s="231"/>
      <c r="E289" s="3"/>
      <c r="F289" s="3"/>
      <c r="G289" s="3"/>
      <c r="H289" s="3"/>
      <c r="J289" s="226"/>
      <c r="K289" s="3"/>
      <c r="L289" s="3"/>
      <c r="O289" s="227"/>
      <c r="Q289" s="94"/>
      <c r="R289" s="94"/>
      <c r="S289" s="94"/>
      <c r="T289" s="94"/>
    </row>
    <row r="290" ht="15.75" customHeight="1">
      <c r="A290" s="204"/>
      <c r="B290" s="240"/>
      <c r="C290" s="223"/>
      <c r="D290" s="231"/>
      <c r="E290" s="3"/>
      <c r="F290" s="3"/>
      <c r="G290" s="3"/>
      <c r="H290" s="3"/>
      <c r="J290" s="226"/>
      <c r="K290" s="3"/>
      <c r="L290" s="3"/>
      <c r="O290" s="227"/>
      <c r="Q290" s="94"/>
      <c r="R290" s="94"/>
      <c r="S290" s="94"/>
      <c r="T290" s="94"/>
    </row>
    <row r="291" ht="15.75" customHeight="1">
      <c r="A291" s="204"/>
      <c r="B291" s="240"/>
      <c r="C291" s="223"/>
      <c r="D291" s="231"/>
      <c r="E291" s="3"/>
      <c r="F291" s="3"/>
      <c r="G291" s="3"/>
      <c r="H291" s="3"/>
      <c r="J291" s="226"/>
      <c r="K291" s="3"/>
      <c r="L291" s="3"/>
      <c r="O291" s="227"/>
      <c r="Q291" s="94"/>
      <c r="R291" s="94"/>
      <c r="S291" s="94"/>
      <c r="T291" s="94"/>
    </row>
    <row r="292" ht="15.75" customHeight="1">
      <c r="A292" s="204"/>
      <c r="B292" s="240"/>
      <c r="C292" s="223"/>
      <c r="D292" s="231"/>
      <c r="E292" s="3"/>
      <c r="F292" s="3"/>
      <c r="G292" s="3"/>
      <c r="H292" s="3"/>
      <c r="J292" s="226"/>
      <c r="K292" s="3"/>
      <c r="L292" s="3"/>
      <c r="O292" s="227"/>
      <c r="Q292" s="94"/>
      <c r="R292" s="94"/>
      <c r="S292" s="94"/>
      <c r="T292" s="94"/>
    </row>
    <row r="293" ht="15.75" customHeight="1">
      <c r="A293" s="204"/>
      <c r="B293" s="240"/>
      <c r="C293" s="223"/>
      <c r="D293" s="231"/>
      <c r="E293" s="3"/>
      <c r="F293" s="3"/>
      <c r="G293" s="3"/>
      <c r="H293" s="3"/>
      <c r="J293" s="226"/>
      <c r="K293" s="3"/>
      <c r="L293" s="3"/>
      <c r="O293" s="227"/>
      <c r="Q293" s="94"/>
      <c r="R293" s="94"/>
      <c r="S293" s="94"/>
      <c r="T293" s="94"/>
    </row>
    <row r="294" ht="15.75" customHeight="1">
      <c r="A294" s="204"/>
      <c r="B294" s="240"/>
      <c r="C294" s="223"/>
      <c r="D294" s="231"/>
      <c r="E294" s="3"/>
      <c r="F294" s="3"/>
      <c r="G294" s="3"/>
      <c r="H294" s="3"/>
      <c r="J294" s="226"/>
      <c r="K294" s="3"/>
      <c r="L294" s="3"/>
      <c r="O294" s="227"/>
      <c r="Q294" s="94"/>
      <c r="R294" s="94"/>
      <c r="S294" s="94"/>
      <c r="T294" s="94"/>
    </row>
    <row r="295" ht="15.75" customHeight="1">
      <c r="A295" s="204"/>
      <c r="B295" s="240"/>
      <c r="C295" s="223"/>
      <c r="D295" s="231"/>
      <c r="E295" s="3"/>
      <c r="F295" s="3"/>
      <c r="G295" s="3"/>
      <c r="H295" s="3"/>
      <c r="J295" s="226"/>
      <c r="K295" s="3"/>
      <c r="L295" s="3"/>
      <c r="O295" s="227"/>
      <c r="Q295" s="94"/>
      <c r="R295" s="94"/>
      <c r="S295" s="94"/>
      <c r="T295" s="94"/>
    </row>
    <row r="296" ht="15.75" customHeight="1">
      <c r="A296" s="204"/>
      <c r="B296" s="240"/>
      <c r="C296" s="223"/>
      <c r="D296" s="231"/>
      <c r="E296" s="3"/>
      <c r="F296" s="3"/>
      <c r="G296" s="3"/>
      <c r="H296" s="3"/>
      <c r="J296" s="226"/>
      <c r="K296" s="3"/>
      <c r="L296" s="3"/>
      <c r="O296" s="227"/>
      <c r="Q296" s="94"/>
      <c r="R296" s="94"/>
      <c r="S296" s="94"/>
      <c r="T296" s="94"/>
    </row>
    <row r="297" ht="15.75" customHeight="1">
      <c r="A297" s="204"/>
      <c r="B297" s="240"/>
      <c r="C297" s="223"/>
      <c r="D297" s="231"/>
      <c r="E297" s="3"/>
      <c r="F297" s="3"/>
      <c r="G297" s="3"/>
      <c r="H297" s="3"/>
      <c r="J297" s="226"/>
      <c r="K297" s="3"/>
      <c r="L297" s="3"/>
      <c r="O297" s="227"/>
      <c r="Q297" s="94"/>
      <c r="R297" s="94"/>
      <c r="S297" s="94"/>
      <c r="T297" s="94"/>
    </row>
    <row r="298" ht="15.75" customHeight="1">
      <c r="A298" s="242"/>
      <c r="B298" s="240"/>
      <c r="C298" s="223"/>
      <c r="D298" s="231"/>
      <c r="E298" s="3"/>
      <c r="F298" s="3"/>
      <c r="G298" s="3"/>
      <c r="H298" s="3"/>
      <c r="J298" s="226"/>
      <c r="K298" s="3"/>
      <c r="L298" s="3"/>
      <c r="O298" s="227"/>
      <c r="Q298" s="94"/>
      <c r="R298" s="94"/>
      <c r="S298" s="94"/>
      <c r="T298" s="94"/>
    </row>
    <row r="299" ht="15.75" customHeight="1">
      <c r="A299" s="242"/>
      <c r="B299" s="240"/>
      <c r="C299" s="223"/>
      <c r="D299" s="231"/>
      <c r="E299" s="3"/>
      <c r="F299" s="3"/>
      <c r="G299" s="3"/>
      <c r="H299" s="3"/>
      <c r="J299" s="226"/>
      <c r="K299" s="3"/>
      <c r="L299" s="3"/>
      <c r="O299" s="227"/>
      <c r="Q299" s="94"/>
      <c r="R299" s="94"/>
      <c r="S299" s="94"/>
      <c r="T299" s="94"/>
    </row>
    <row r="300" ht="15.75" customHeight="1">
      <c r="A300" s="242"/>
      <c r="B300" s="240"/>
      <c r="C300" s="223"/>
      <c r="D300" s="231"/>
      <c r="E300" s="3"/>
      <c r="F300" s="3"/>
      <c r="G300" s="3"/>
      <c r="H300" s="3"/>
      <c r="J300" s="226"/>
      <c r="K300" s="3"/>
      <c r="L300" s="3"/>
      <c r="O300" s="227"/>
      <c r="Q300" s="94"/>
      <c r="R300" s="94"/>
      <c r="S300" s="94"/>
      <c r="T300" s="94"/>
    </row>
    <row r="301" ht="15.75" customHeight="1">
      <c r="A301" s="242"/>
      <c r="B301" s="240"/>
      <c r="C301" s="223"/>
      <c r="D301" s="231"/>
      <c r="E301" s="3"/>
      <c r="F301" s="3"/>
      <c r="G301" s="3"/>
      <c r="H301" s="3"/>
      <c r="J301" s="226"/>
      <c r="K301" s="3"/>
      <c r="L301" s="3"/>
      <c r="O301" s="227"/>
      <c r="Q301" s="94"/>
      <c r="R301" s="94"/>
      <c r="S301" s="94"/>
      <c r="T301" s="94"/>
    </row>
    <row r="302" ht="15.75" customHeight="1">
      <c r="A302" s="204"/>
      <c r="B302" s="240"/>
      <c r="C302" s="223"/>
      <c r="D302" s="231"/>
      <c r="E302" s="3"/>
      <c r="F302" s="3"/>
      <c r="G302" s="3"/>
      <c r="H302" s="3"/>
      <c r="J302" s="226"/>
      <c r="K302" s="3"/>
      <c r="L302" s="3"/>
      <c r="O302" s="227"/>
      <c r="Q302" s="94"/>
      <c r="R302" s="94"/>
      <c r="S302" s="94"/>
      <c r="T302" s="94"/>
    </row>
    <row r="303" ht="15.75" customHeight="1">
      <c r="A303" s="204"/>
      <c r="B303" s="240"/>
      <c r="C303" s="223"/>
      <c r="D303" s="231"/>
      <c r="E303" s="3"/>
      <c r="F303" s="3"/>
      <c r="G303" s="3"/>
      <c r="H303" s="3"/>
      <c r="J303" s="226"/>
      <c r="K303" s="3"/>
      <c r="L303" s="3"/>
      <c r="O303" s="227"/>
      <c r="Q303" s="94"/>
      <c r="R303" s="94"/>
      <c r="S303" s="94"/>
      <c r="T303" s="94"/>
    </row>
    <row r="304" ht="15.75" customHeight="1">
      <c r="A304" s="204"/>
      <c r="B304" s="240"/>
      <c r="C304" s="223"/>
      <c r="D304" s="231"/>
      <c r="E304" s="3"/>
      <c r="F304" s="3"/>
      <c r="G304" s="3"/>
      <c r="H304" s="3"/>
      <c r="J304" s="226"/>
      <c r="K304" s="3"/>
      <c r="L304" s="3"/>
      <c r="O304" s="227"/>
      <c r="Q304" s="94"/>
      <c r="R304" s="94"/>
      <c r="S304" s="94"/>
      <c r="T304" s="94"/>
    </row>
    <row r="305" ht="15.75" customHeight="1">
      <c r="A305" s="204"/>
      <c r="B305" s="240"/>
      <c r="C305" s="223"/>
      <c r="D305" s="231"/>
      <c r="E305" s="3"/>
      <c r="F305" s="3"/>
      <c r="G305" s="3"/>
      <c r="H305" s="3"/>
      <c r="J305" s="226"/>
      <c r="K305" s="3"/>
      <c r="L305" s="3"/>
      <c r="O305" s="227"/>
      <c r="Q305" s="94"/>
      <c r="R305" s="94"/>
      <c r="S305" s="94"/>
      <c r="T305" s="94"/>
    </row>
    <row r="306" ht="15.75" customHeight="1">
      <c r="A306" s="242"/>
      <c r="B306" s="240"/>
      <c r="C306" s="223"/>
      <c r="D306" s="231"/>
      <c r="E306" s="3"/>
      <c r="F306" s="3"/>
      <c r="G306" s="3"/>
      <c r="H306" s="3"/>
      <c r="J306" s="226"/>
      <c r="K306" s="3"/>
      <c r="L306" s="3"/>
      <c r="O306" s="227"/>
      <c r="Q306" s="94"/>
      <c r="R306" s="94"/>
      <c r="S306" s="94"/>
      <c r="T306" s="94"/>
    </row>
    <row r="307" ht="15.75" customHeight="1">
      <c r="A307" s="242"/>
      <c r="B307" s="240"/>
      <c r="C307" s="223"/>
      <c r="D307" s="231"/>
      <c r="E307" s="3"/>
      <c r="F307" s="3"/>
      <c r="G307" s="3"/>
      <c r="H307" s="3"/>
      <c r="J307" s="226"/>
      <c r="K307" s="3"/>
      <c r="L307" s="3"/>
      <c r="O307" s="227"/>
      <c r="Q307" s="94"/>
      <c r="R307" s="94"/>
      <c r="S307" s="94"/>
      <c r="T307" s="94"/>
    </row>
    <row r="308" ht="15.75" customHeight="1">
      <c r="A308" s="242"/>
      <c r="B308" s="240"/>
      <c r="C308" s="223"/>
      <c r="D308" s="231"/>
      <c r="E308" s="3"/>
      <c r="F308" s="3"/>
      <c r="G308" s="3"/>
      <c r="H308" s="3"/>
      <c r="J308" s="226"/>
      <c r="K308" s="3"/>
      <c r="L308" s="3"/>
      <c r="O308" s="227"/>
      <c r="Q308" s="94"/>
      <c r="R308" s="94"/>
      <c r="S308" s="94"/>
      <c r="T308" s="94"/>
    </row>
    <row r="309" ht="15.75" customHeight="1">
      <c r="A309" s="242"/>
      <c r="B309" s="240"/>
      <c r="C309" s="223"/>
      <c r="D309" s="231"/>
      <c r="E309" s="3"/>
      <c r="F309" s="3"/>
      <c r="G309" s="3"/>
      <c r="H309" s="3"/>
      <c r="J309" s="226"/>
      <c r="K309" s="3"/>
      <c r="L309" s="3"/>
      <c r="O309" s="227"/>
      <c r="Q309" s="94"/>
      <c r="R309" s="94"/>
      <c r="S309" s="94"/>
      <c r="T309" s="94"/>
    </row>
    <row r="310" ht="15.75" customHeight="1">
      <c r="A310" s="234"/>
      <c r="B310" s="240"/>
      <c r="C310" s="223"/>
      <c r="D310" s="231"/>
      <c r="E310" s="3"/>
      <c r="F310" s="3"/>
      <c r="G310" s="3"/>
      <c r="H310" s="3"/>
      <c r="J310" s="226"/>
      <c r="K310" s="3"/>
      <c r="L310" s="3"/>
      <c r="O310" s="227"/>
      <c r="Q310" s="94"/>
      <c r="R310" s="94"/>
      <c r="S310" s="94"/>
      <c r="T310" s="94"/>
    </row>
    <row r="311" ht="15.75" customHeight="1">
      <c r="A311" s="234"/>
      <c r="B311" s="240"/>
      <c r="C311" s="223"/>
      <c r="D311" s="231"/>
      <c r="E311" s="3"/>
      <c r="F311" s="3"/>
      <c r="G311" s="3"/>
      <c r="H311" s="3"/>
      <c r="J311" s="226"/>
      <c r="K311" s="3"/>
      <c r="L311" s="3"/>
      <c r="O311" s="227"/>
      <c r="Q311" s="94"/>
      <c r="R311" s="94"/>
      <c r="S311" s="94"/>
      <c r="T311" s="94"/>
    </row>
    <row r="312" ht="15.75" customHeight="1">
      <c r="A312" s="234"/>
      <c r="B312" s="240"/>
      <c r="C312" s="223"/>
      <c r="D312" s="231"/>
      <c r="E312" s="3"/>
      <c r="F312" s="3"/>
      <c r="G312" s="3"/>
      <c r="H312" s="3"/>
      <c r="J312" s="226"/>
      <c r="K312" s="3"/>
      <c r="L312" s="3"/>
      <c r="O312" s="227"/>
      <c r="Q312" s="94"/>
      <c r="R312" s="94"/>
      <c r="S312" s="94"/>
      <c r="T312" s="94"/>
    </row>
    <row r="313" ht="15.75" customHeight="1">
      <c r="A313" s="234"/>
      <c r="B313" s="240"/>
      <c r="C313" s="223"/>
      <c r="D313" s="231"/>
      <c r="E313" s="3"/>
      <c r="F313" s="3"/>
      <c r="G313" s="3"/>
      <c r="H313" s="3"/>
      <c r="J313" s="226"/>
      <c r="K313" s="3"/>
      <c r="L313" s="3"/>
      <c r="O313" s="227"/>
      <c r="Q313" s="94"/>
      <c r="R313" s="94"/>
      <c r="S313" s="94"/>
      <c r="T313" s="94"/>
    </row>
    <row r="314" ht="15.75" customHeight="1">
      <c r="A314" s="204"/>
      <c r="B314" s="240"/>
      <c r="C314" s="223"/>
      <c r="D314" s="231"/>
      <c r="E314" s="3"/>
      <c r="F314" s="3"/>
      <c r="G314" s="3"/>
      <c r="H314" s="3"/>
      <c r="J314" s="226"/>
      <c r="K314" s="3"/>
      <c r="L314" s="3"/>
      <c r="O314" s="227"/>
      <c r="Q314" s="94"/>
      <c r="R314" s="94"/>
      <c r="S314" s="94"/>
      <c r="T314" s="94"/>
    </row>
    <row r="315" ht="15.75" customHeight="1">
      <c r="A315" s="204"/>
      <c r="B315" s="240"/>
      <c r="C315" s="223"/>
      <c r="D315" s="231"/>
      <c r="E315" s="3"/>
      <c r="F315" s="3"/>
      <c r="G315" s="3"/>
      <c r="H315" s="3"/>
      <c r="J315" s="226"/>
      <c r="K315" s="3"/>
      <c r="L315" s="3"/>
      <c r="O315" s="227"/>
      <c r="Q315" s="94"/>
      <c r="R315" s="94"/>
      <c r="S315" s="94"/>
      <c r="T315" s="94"/>
    </row>
    <row r="316" ht="15.75" customHeight="1">
      <c r="A316" s="204"/>
      <c r="B316" s="240"/>
      <c r="C316" s="223"/>
      <c r="D316" s="231"/>
      <c r="E316" s="3"/>
      <c r="F316" s="3"/>
      <c r="G316" s="3"/>
      <c r="H316" s="3"/>
      <c r="J316" s="226"/>
      <c r="K316" s="3"/>
      <c r="L316" s="3"/>
      <c r="O316" s="227"/>
      <c r="Q316" s="94"/>
      <c r="R316" s="94"/>
      <c r="S316" s="94"/>
      <c r="T316" s="94"/>
    </row>
    <row r="317" ht="15.75" customHeight="1">
      <c r="A317" s="204"/>
      <c r="B317" s="240"/>
      <c r="C317" s="223"/>
      <c r="D317" s="231"/>
      <c r="E317" s="3"/>
      <c r="F317" s="3"/>
      <c r="G317" s="3"/>
      <c r="H317" s="3"/>
      <c r="J317" s="226"/>
      <c r="K317" s="3"/>
      <c r="L317" s="3"/>
      <c r="O317" s="227"/>
      <c r="Q317" s="94"/>
      <c r="R317" s="94"/>
      <c r="S317" s="94"/>
      <c r="T317" s="94"/>
    </row>
    <row r="318" ht="15.75" customHeight="1">
      <c r="A318" s="242"/>
      <c r="B318" s="240"/>
      <c r="C318" s="223"/>
      <c r="D318" s="231"/>
      <c r="E318" s="3"/>
      <c r="F318" s="3"/>
      <c r="G318" s="3"/>
      <c r="H318" s="3"/>
      <c r="J318" s="226"/>
      <c r="K318" s="3"/>
      <c r="L318" s="3"/>
      <c r="O318" s="227"/>
      <c r="Q318" s="94"/>
      <c r="R318" s="94"/>
      <c r="S318" s="94"/>
      <c r="T318" s="94"/>
    </row>
    <row r="319" ht="15.75" customHeight="1">
      <c r="A319" s="242"/>
      <c r="B319" s="240"/>
      <c r="C319" s="223"/>
      <c r="D319" s="231"/>
      <c r="E319" s="3"/>
      <c r="F319" s="3"/>
      <c r="G319" s="3"/>
      <c r="H319" s="3"/>
      <c r="J319" s="226"/>
      <c r="K319" s="3"/>
      <c r="L319" s="3"/>
      <c r="O319" s="227"/>
      <c r="Q319" s="94"/>
      <c r="R319" s="94"/>
      <c r="S319" s="94"/>
      <c r="T319" s="94"/>
    </row>
    <row r="320" ht="15.75" customHeight="1">
      <c r="A320" s="242"/>
      <c r="B320" s="240"/>
      <c r="C320" s="223"/>
      <c r="D320" s="231"/>
      <c r="E320" s="3"/>
      <c r="F320" s="3"/>
      <c r="G320" s="3"/>
      <c r="H320" s="3"/>
      <c r="J320" s="226"/>
      <c r="K320" s="3"/>
      <c r="L320" s="3"/>
      <c r="O320" s="227"/>
      <c r="Q320" s="94"/>
      <c r="R320" s="94"/>
      <c r="S320" s="94"/>
      <c r="T320" s="94"/>
    </row>
    <row r="321" ht="15.75" customHeight="1">
      <c r="A321" s="242"/>
      <c r="B321" s="240"/>
      <c r="C321" s="223"/>
      <c r="D321" s="231"/>
      <c r="E321" s="3"/>
      <c r="F321" s="3"/>
      <c r="G321" s="3"/>
      <c r="H321" s="3"/>
      <c r="J321" s="226"/>
      <c r="K321" s="3"/>
      <c r="L321" s="3"/>
      <c r="O321" s="227"/>
      <c r="Q321" s="94"/>
      <c r="R321" s="94"/>
      <c r="S321" s="94"/>
      <c r="T321" s="94"/>
    </row>
    <row r="322" ht="15.75" customHeight="1">
      <c r="A322" s="242"/>
      <c r="B322" s="240"/>
      <c r="C322" s="223"/>
      <c r="D322" s="231"/>
      <c r="E322" s="3"/>
      <c r="F322" s="3"/>
      <c r="G322" s="3"/>
      <c r="H322" s="3"/>
      <c r="J322" s="226"/>
      <c r="K322" s="3"/>
      <c r="L322" s="3"/>
      <c r="O322" s="227"/>
      <c r="Q322" s="94"/>
      <c r="R322" s="94"/>
      <c r="S322" s="94"/>
      <c r="T322" s="94"/>
    </row>
    <row r="323" ht="15.75" customHeight="1">
      <c r="A323" s="242"/>
      <c r="B323" s="240"/>
      <c r="C323" s="223"/>
      <c r="D323" s="231"/>
      <c r="E323" s="3"/>
      <c r="F323" s="3"/>
      <c r="G323" s="3"/>
      <c r="H323" s="3"/>
      <c r="J323" s="226"/>
      <c r="K323" s="3"/>
      <c r="L323" s="3"/>
      <c r="O323" s="227"/>
      <c r="Q323" s="94"/>
      <c r="R323" s="94"/>
      <c r="S323" s="94"/>
      <c r="T323" s="94"/>
    </row>
    <row r="324" ht="15.75" customHeight="1">
      <c r="A324" s="242"/>
      <c r="B324" s="240"/>
      <c r="C324" s="223"/>
      <c r="D324" s="231"/>
      <c r="E324" s="3"/>
      <c r="F324" s="3"/>
      <c r="G324" s="3"/>
      <c r="H324" s="3"/>
      <c r="J324" s="226"/>
      <c r="K324" s="3"/>
      <c r="L324" s="3"/>
      <c r="O324" s="227"/>
      <c r="Q324" s="94"/>
      <c r="R324" s="94"/>
      <c r="S324" s="94"/>
      <c r="T324" s="94"/>
    </row>
    <row r="325" ht="15.75" customHeight="1">
      <c r="A325" s="242"/>
      <c r="B325" s="240"/>
      <c r="C325" s="223"/>
      <c r="D325" s="231"/>
      <c r="E325" s="3"/>
      <c r="F325" s="3"/>
      <c r="G325" s="3"/>
      <c r="H325" s="3"/>
      <c r="J325" s="226"/>
      <c r="K325" s="3"/>
      <c r="L325" s="3"/>
      <c r="O325" s="227"/>
      <c r="Q325" s="94"/>
      <c r="R325" s="94"/>
      <c r="S325" s="94"/>
      <c r="T325" s="94"/>
    </row>
    <row r="326" ht="15.75" customHeight="1">
      <c r="A326" s="234"/>
      <c r="B326" s="240"/>
      <c r="C326" s="223"/>
      <c r="D326" s="231"/>
      <c r="E326" s="3"/>
      <c r="F326" s="3"/>
      <c r="G326" s="3"/>
      <c r="H326" s="3"/>
      <c r="J326" s="226"/>
      <c r="K326" s="3"/>
      <c r="L326" s="3"/>
      <c r="O326" s="227"/>
      <c r="Q326" s="94"/>
      <c r="R326" s="94"/>
      <c r="S326" s="94"/>
      <c r="T326" s="94"/>
    </row>
    <row r="327" ht="15.75" customHeight="1">
      <c r="A327" s="234"/>
      <c r="B327" s="240"/>
      <c r="C327" s="223"/>
      <c r="D327" s="231"/>
      <c r="E327" s="3"/>
      <c r="F327" s="3"/>
      <c r="G327" s="3"/>
      <c r="H327" s="3"/>
      <c r="J327" s="226"/>
      <c r="K327" s="3"/>
      <c r="L327" s="3"/>
      <c r="O327" s="227"/>
      <c r="Q327" s="94"/>
      <c r="R327" s="94"/>
      <c r="S327" s="94"/>
      <c r="T327" s="94"/>
    </row>
    <row r="328" ht="15.75" customHeight="1">
      <c r="A328" s="234"/>
      <c r="B328" s="240"/>
      <c r="C328" s="223"/>
      <c r="D328" s="231"/>
      <c r="E328" s="3"/>
      <c r="F328" s="3"/>
      <c r="G328" s="3"/>
      <c r="H328" s="3"/>
      <c r="J328" s="226"/>
      <c r="K328" s="3"/>
      <c r="L328" s="3"/>
      <c r="O328" s="227"/>
      <c r="Q328" s="94"/>
      <c r="R328" s="94"/>
      <c r="S328" s="94"/>
      <c r="T328" s="94"/>
    </row>
    <row r="329" ht="15.75" customHeight="1">
      <c r="A329" s="234"/>
      <c r="B329" s="240"/>
      <c r="C329" s="223"/>
      <c r="D329" s="231"/>
      <c r="E329" s="3"/>
      <c r="F329" s="3"/>
      <c r="G329" s="3"/>
      <c r="H329" s="3"/>
      <c r="J329" s="226"/>
      <c r="K329" s="3"/>
      <c r="L329" s="3"/>
      <c r="O329" s="227"/>
      <c r="Q329" s="94"/>
      <c r="R329" s="94"/>
      <c r="S329" s="94"/>
      <c r="T329" s="94"/>
    </row>
    <row r="330" ht="15.75" customHeight="1">
      <c r="A330" s="234"/>
      <c r="B330" s="240"/>
      <c r="C330" s="223"/>
      <c r="D330" s="231"/>
      <c r="E330" s="3"/>
      <c r="F330" s="3"/>
      <c r="G330" s="3"/>
      <c r="H330" s="3"/>
      <c r="J330" s="226"/>
      <c r="K330" s="3"/>
      <c r="L330" s="3"/>
      <c r="O330" s="227"/>
      <c r="Q330" s="94"/>
      <c r="R330" s="94"/>
      <c r="S330" s="94"/>
      <c r="T330" s="94"/>
    </row>
    <row r="331" ht="15.75" customHeight="1">
      <c r="A331" s="234"/>
      <c r="B331" s="240"/>
      <c r="C331" s="223"/>
      <c r="D331" s="231"/>
      <c r="E331" s="3"/>
      <c r="F331" s="3"/>
      <c r="G331" s="3"/>
      <c r="H331" s="3"/>
      <c r="J331" s="226"/>
      <c r="K331" s="3"/>
      <c r="L331" s="3"/>
      <c r="O331" s="227"/>
      <c r="Q331" s="94"/>
      <c r="R331" s="94"/>
      <c r="S331" s="94"/>
      <c r="T331" s="94"/>
    </row>
    <row r="332" ht="15.75" customHeight="1">
      <c r="A332" s="234"/>
      <c r="B332" s="240"/>
      <c r="C332" s="223"/>
      <c r="D332" s="231"/>
      <c r="E332" s="3"/>
      <c r="F332" s="3"/>
      <c r="G332" s="3"/>
      <c r="H332" s="3"/>
      <c r="J332" s="226"/>
      <c r="K332" s="3"/>
      <c r="L332" s="3"/>
      <c r="O332" s="227"/>
      <c r="Q332" s="94"/>
      <c r="R332" s="94"/>
      <c r="S332" s="94"/>
      <c r="T332" s="94"/>
    </row>
    <row r="333" ht="15.75" customHeight="1">
      <c r="A333" s="234"/>
      <c r="B333" s="240"/>
      <c r="C333" s="223"/>
      <c r="D333" s="231"/>
      <c r="E333" s="3"/>
      <c r="F333" s="3"/>
      <c r="G333" s="3"/>
      <c r="H333" s="3"/>
      <c r="J333" s="226"/>
      <c r="K333" s="3"/>
      <c r="L333" s="3"/>
      <c r="O333" s="227"/>
      <c r="Q333" s="94"/>
      <c r="R333" s="94"/>
      <c r="S333" s="94"/>
      <c r="T333" s="94"/>
    </row>
    <row r="334" ht="15.75" customHeight="1">
      <c r="A334" s="242"/>
      <c r="B334" s="240"/>
      <c r="C334" s="223"/>
      <c r="D334" s="231"/>
      <c r="E334" s="3"/>
      <c r="F334" s="3"/>
      <c r="G334" s="3"/>
      <c r="H334" s="3"/>
      <c r="J334" s="226"/>
      <c r="K334" s="3"/>
      <c r="L334" s="3"/>
      <c r="O334" s="227"/>
      <c r="Q334" s="94"/>
      <c r="R334" s="94"/>
      <c r="S334" s="94"/>
      <c r="T334" s="94"/>
    </row>
    <row r="335" ht="15.75" customHeight="1">
      <c r="A335" s="242"/>
      <c r="B335" s="240"/>
      <c r="C335" s="223"/>
      <c r="D335" s="231"/>
      <c r="E335" s="3"/>
      <c r="F335" s="3"/>
      <c r="G335" s="3"/>
      <c r="H335" s="3"/>
      <c r="J335" s="226"/>
      <c r="K335" s="3"/>
      <c r="L335" s="3"/>
      <c r="O335" s="227"/>
      <c r="Q335" s="94"/>
      <c r="R335" s="94"/>
      <c r="S335" s="94"/>
      <c r="T335" s="94"/>
    </row>
    <row r="336" ht="15.75" customHeight="1">
      <c r="A336" s="242"/>
      <c r="B336" s="240"/>
      <c r="C336" s="223"/>
      <c r="D336" s="231"/>
      <c r="E336" s="3"/>
      <c r="F336" s="3"/>
      <c r="G336" s="3"/>
      <c r="H336" s="3"/>
      <c r="J336" s="226"/>
      <c r="K336" s="3"/>
      <c r="L336" s="3"/>
      <c r="O336" s="227"/>
      <c r="Q336" s="94"/>
      <c r="R336" s="94"/>
      <c r="S336" s="94"/>
      <c r="T336" s="94"/>
    </row>
    <row r="337" ht="15.75" customHeight="1">
      <c r="A337" s="242"/>
      <c r="B337" s="240"/>
      <c r="C337" s="223"/>
      <c r="D337" s="231"/>
      <c r="E337" s="3"/>
      <c r="F337" s="3"/>
      <c r="G337" s="3"/>
      <c r="H337" s="3"/>
      <c r="J337" s="226"/>
      <c r="K337" s="3"/>
      <c r="L337" s="3"/>
      <c r="O337" s="227"/>
      <c r="Q337" s="94"/>
      <c r="R337" s="94"/>
      <c r="S337" s="94"/>
      <c r="T337" s="94"/>
    </row>
    <row r="338" ht="15.75" customHeight="1">
      <c r="A338" s="234"/>
      <c r="B338" s="240"/>
      <c r="C338" s="223"/>
      <c r="D338" s="231"/>
      <c r="E338" s="3"/>
      <c r="F338" s="3"/>
      <c r="G338" s="3"/>
      <c r="H338" s="3"/>
      <c r="J338" s="226"/>
      <c r="K338" s="3"/>
      <c r="L338" s="3"/>
      <c r="O338" s="227"/>
      <c r="Q338" s="94"/>
      <c r="R338" s="94"/>
      <c r="S338" s="94"/>
      <c r="T338" s="94"/>
    </row>
    <row r="339" ht="15.75" customHeight="1">
      <c r="A339" s="234"/>
      <c r="B339" s="240"/>
      <c r="C339" s="223"/>
      <c r="D339" s="231"/>
      <c r="E339" s="3"/>
      <c r="F339" s="3"/>
      <c r="G339" s="3"/>
      <c r="H339" s="3"/>
      <c r="J339" s="226"/>
      <c r="K339" s="3"/>
      <c r="L339" s="3"/>
      <c r="O339" s="227"/>
      <c r="Q339" s="94"/>
      <c r="R339" s="94"/>
      <c r="S339" s="94"/>
      <c r="T339" s="94"/>
    </row>
    <row r="340" ht="15.75" customHeight="1">
      <c r="A340" s="234"/>
      <c r="B340" s="240"/>
      <c r="C340" s="223"/>
      <c r="D340" s="231"/>
      <c r="E340" s="3"/>
      <c r="F340" s="3"/>
      <c r="G340" s="3"/>
      <c r="H340" s="3"/>
      <c r="J340" s="226"/>
      <c r="K340" s="3"/>
      <c r="L340" s="3"/>
      <c r="O340" s="227"/>
      <c r="Q340" s="94"/>
      <c r="R340" s="94"/>
      <c r="S340" s="94"/>
      <c r="T340" s="94"/>
    </row>
    <row r="341" ht="15.75" customHeight="1">
      <c r="A341" s="234"/>
      <c r="B341" s="240"/>
      <c r="C341" s="223"/>
      <c r="D341" s="231"/>
      <c r="E341" s="3"/>
      <c r="F341" s="3"/>
      <c r="G341" s="3"/>
      <c r="H341" s="3"/>
      <c r="J341" s="226"/>
      <c r="K341" s="3"/>
      <c r="L341" s="3"/>
      <c r="O341" s="227"/>
      <c r="Q341" s="94"/>
      <c r="R341" s="94"/>
      <c r="S341" s="94"/>
      <c r="T341" s="94"/>
    </row>
    <row r="342" ht="15.75" customHeight="1">
      <c r="A342" s="234"/>
      <c r="B342" s="240"/>
      <c r="C342" s="223"/>
      <c r="D342" s="231"/>
      <c r="E342" s="3"/>
      <c r="F342" s="3"/>
      <c r="G342" s="3"/>
      <c r="H342" s="3"/>
      <c r="J342" s="226"/>
      <c r="K342" s="3"/>
      <c r="L342" s="3"/>
      <c r="O342" s="227"/>
      <c r="Q342" s="94"/>
      <c r="R342" s="94"/>
      <c r="S342" s="94"/>
      <c r="T342" s="94"/>
    </row>
    <row r="343" ht="15.75" customHeight="1">
      <c r="A343" s="234"/>
      <c r="B343" s="240"/>
      <c r="C343" s="223"/>
      <c r="D343" s="231"/>
      <c r="E343" s="3"/>
      <c r="F343" s="3"/>
      <c r="G343" s="3"/>
      <c r="H343" s="3"/>
      <c r="J343" s="226"/>
      <c r="K343" s="3"/>
      <c r="L343" s="3"/>
      <c r="O343" s="227"/>
      <c r="Q343" s="94"/>
      <c r="R343" s="94"/>
      <c r="S343" s="94"/>
      <c r="T343" s="94"/>
    </row>
    <row r="344" ht="15.75" customHeight="1">
      <c r="A344" s="234"/>
      <c r="B344" s="240"/>
      <c r="C344" s="223"/>
      <c r="D344" s="231"/>
      <c r="E344" s="3"/>
      <c r="F344" s="3"/>
      <c r="G344" s="3"/>
      <c r="H344" s="3"/>
      <c r="J344" s="226"/>
      <c r="K344" s="3"/>
      <c r="L344" s="3"/>
      <c r="O344" s="227"/>
      <c r="Q344" s="94"/>
      <c r="R344" s="94"/>
      <c r="S344" s="94"/>
      <c r="T344" s="94"/>
    </row>
    <row r="345" ht="15.75" customHeight="1">
      <c r="A345" s="234"/>
      <c r="B345" s="240"/>
      <c r="C345" s="223"/>
      <c r="D345" s="231"/>
      <c r="E345" s="3"/>
      <c r="F345" s="3"/>
      <c r="G345" s="3"/>
      <c r="H345" s="3"/>
      <c r="J345" s="226"/>
      <c r="K345" s="3"/>
      <c r="L345" s="3"/>
      <c r="O345" s="227"/>
      <c r="Q345" s="94"/>
      <c r="R345" s="94"/>
      <c r="S345" s="94"/>
      <c r="T345" s="94"/>
    </row>
    <row r="346" ht="15.75" customHeight="1">
      <c r="A346" s="242"/>
      <c r="B346" s="240"/>
      <c r="C346" s="223"/>
      <c r="D346" s="231"/>
      <c r="E346" s="3"/>
      <c r="F346" s="3"/>
      <c r="G346" s="3"/>
      <c r="H346" s="3"/>
      <c r="J346" s="226"/>
      <c r="K346" s="3"/>
      <c r="L346" s="3"/>
      <c r="O346" s="227"/>
      <c r="Q346" s="94"/>
      <c r="R346" s="94"/>
      <c r="S346" s="94"/>
      <c r="T346" s="94"/>
    </row>
    <row r="347" ht="15.75" customHeight="1">
      <c r="A347" s="242"/>
      <c r="B347" s="240"/>
      <c r="C347" s="223"/>
      <c r="D347" s="231"/>
      <c r="E347" s="3"/>
      <c r="F347" s="3"/>
      <c r="G347" s="3"/>
      <c r="H347" s="3"/>
      <c r="J347" s="226"/>
      <c r="K347" s="3"/>
      <c r="L347" s="3"/>
      <c r="O347" s="227"/>
      <c r="Q347" s="94"/>
      <c r="R347" s="94"/>
      <c r="S347" s="94"/>
      <c r="T347" s="94"/>
    </row>
    <row r="348" ht="15.75" customHeight="1">
      <c r="A348" s="242"/>
      <c r="B348" s="240"/>
      <c r="C348" s="223"/>
      <c r="D348" s="231"/>
      <c r="E348" s="3"/>
      <c r="F348" s="3"/>
      <c r="G348" s="3"/>
      <c r="H348" s="3"/>
      <c r="J348" s="226"/>
      <c r="K348" s="3"/>
      <c r="L348" s="3"/>
      <c r="O348" s="227"/>
      <c r="Q348" s="94"/>
      <c r="R348" s="94"/>
      <c r="S348" s="94"/>
      <c r="T348" s="94"/>
    </row>
    <row r="349" ht="15.75" customHeight="1">
      <c r="A349" s="242"/>
      <c r="B349" s="240"/>
      <c r="C349" s="223"/>
      <c r="D349" s="231"/>
      <c r="E349" s="3"/>
      <c r="F349" s="3"/>
      <c r="G349" s="3"/>
      <c r="H349" s="3"/>
      <c r="J349" s="226"/>
      <c r="K349" s="3"/>
      <c r="L349" s="3"/>
      <c r="O349" s="227"/>
      <c r="Q349" s="94"/>
      <c r="R349" s="94"/>
      <c r="S349" s="94"/>
      <c r="T349" s="94"/>
    </row>
    <row r="350" ht="15.75" customHeight="1">
      <c r="A350" s="234"/>
      <c r="B350" s="240"/>
      <c r="C350" s="223"/>
      <c r="D350" s="231"/>
      <c r="E350" s="3"/>
      <c r="F350" s="3"/>
      <c r="G350" s="3"/>
      <c r="H350" s="3"/>
      <c r="J350" s="226"/>
      <c r="K350" s="3"/>
      <c r="L350" s="3"/>
      <c r="O350" s="227"/>
      <c r="Q350" s="94"/>
      <c r="R350" s="94"/>
      <c r="S350" s="94"/>
      <c r="T350" s="94"/>
    </row>
    <row r="351" ht="15.75" customHeight="1">
      <c r="A351" s="234"/>
      <c r="B351" s="240"/>
      <c r="C351" s="223"/>
      <c r="D351" s="231"/>
      <c r="E351" s="3"/>
      <c r="F351" s="3"/>
      <c r="G351" s="3"/>
      <c r="H351" s="3"/>
      <c r="J351" s="226"/>
      <c r="K351" s="3"/>
      <c r="L351" s="3"/>
      <c r="O351" s="227"/>
      <c r="Q351" s="94"/>
      <c r="R351" s="94"/>
      <c r="S351" s="94"/>
      <c r="T351" s="94"/>
    </row>
    <row r="352" ht="15.75" customHeight="1">
      <c r="A352" s="234"/>
      <c r="B352" s="240"/>
      <c r="C352" s="223"/>
      <c r="D352" s="231"/>
      <c r="E352" s="3"/>
      <c r="F352" s="3"/>
      <c r="G352" s="3"/>
      <c r="H352" s="3"/>
      <c r="J352" s="226"/>
      <c r="K352" s="3"/>
      <c r="L352" s="3"/>
      <c r="O352" s="227"/>
      <c r="Q352" s="94"/>
      <c r="R352" s="94"/>
      <c r="S352" s="94"/>
      <c r="T352" s="94"/>
    </row>
    <row r="353" ht="15.75" customHeight="1">
      <c r="A353" s="234"/>
      <c r="B353" s="240"/>
      <c r="C353" s="223"/>
      <c r="D353" s="231"/>
      <c r="E353" s="3"/>
      <c r="F353" s="3"/>
      <c r="G353" s="3"/>
      <c r="H353" s="3"/>
      <c r="J353" s="226"/>
      <c r="K353" s="3"/>
      <c r="L353" s="3"/>
      <c r="O353" s="227"/>
      <c r="Q353" s="94"/>
      <c r="R353" s="94"/>
      <c r="S353" s="94"/>
      <c r="T353" s="94"/>
    </row>
    <row r="354" ht="15.75" customHeight="1">
      <c r="A354" s="242"/>
      <c r="B354" s="240"/>
      <c r="C354" s="223"/>
      <c r="D354" s="231"/>
      <c r="E354" s="3"/>
      <c r="F354" s="3"/>
      <c r="G354" s="3"/>
      <c r="H354" s="3"/>
      <c r="J354" s="226"/>
      <c r="K354" s="3"/>
      <c r="L354" s="3"/>
      <c r="O354" s="227"/>
      <c r="Q354" s="94"/>
      <c r="R354" s="94"/>
      <c r="S354" s="94"/>
      <c r="T354" s="94"/>
    </row>
    <row r="355" ht="15.75" customHeight="1">
      <c r="A355" s="242"/>
      <c r="B355" s="240"/>
      <c r="C355" s="223"/>
      <c r="D355" s="231"/>
      <c r="E355" s="3"/>
      <c r="F355" s="3"/>
      <c r="G355" s="3"/>
      <c r="H355" s="3"/>
      <c r="J355" s="226"/>
      <c r="K355" s="3"/>
      <c r="L355" s="3"/>
      <c r="O355" s="227"/>
      <c r="Q355" s="94"/>
      <c r="R355" s="94"/>
      <c r="S355" s="94"/>
      <c r="T355" s="94"/>
    </row>
    <row r="356" ht="15.75" customHeight="1">
      <c r="A356" s="242"/>
      <c r="B356" s="240"/>
      <c r="C356" s="223"/>
      <c r="D356" s="231"/>
      <c r="E356" s="3"/>
      <c r="F356" s="3"/>
      <c r="G356" s="3"/>
      <c r="H356" s="3"/>
      <c r="J356" s="226"/>
      <c r="K356" s="3"/>
      <c r="L356" s="3"/>
      <c r="O356" s="227"/>
      <c r="Q356" s="94"/>
      <c r="R356" s="94"/>
      <c r="S356" s="94"/>
      <c r="T356" s="94"/>
    </row>
    <row r="357" ht="15.75" customHeight="1">
      <c r="A357" s="242"/>
      <c r="B357" s="240"/>
      <c r="C357" s="223"/>
      <c r="D357" s="231"/>
      <c r="E357" s="3"/>
      <c r="F357" s="3"/>
      <c r="G357" s="3"/>
      <c r="H357" s="3"/>
      <c r="J357" s="226"/>
      <c r="K357" s="3"/>
      <c r="L357" s="3"/>
      <c r="O357" s="227"/>
      <c r="Q357" s="94"/>
      <c r="R357" s="94"/>
      <c r="S357" s="94"/>
      <c r="T357" s="94"/>
    </row>
    <row r="358" ht="15.75" customHeight="1">
      <c r="A358" s="234"/>
      <c r="B358" s="240"/>
      <c r="C358" s="223"/>
      <c r="D358" s="231"/>
      <c r="E358" s="3"/>
      <c r="F358" s="3"/>
      <c r="G358" s="3"/>
      <c r="H358" s="3"/>
      <c r="J358" s="226"/>
      <c r="K358" s="3"/>
      <c r="L358" s="3"/>
      <c r="O358" s="227"/>
      <c r="Q358" s="94"/>
      <c r="R358" s="94"/>
      <c r="S358" s="94"/>
      <c r="T358" s="94"/>
    </row>
    <row r="359" ht="15.75" customHeight="1">
      <c r="A359" s="234"/>
      <c r="B359" s="240"/>
      <c r="C359" s="223"/>
      <c r="D359" s="231"/>
      <c r="E359" s="3"/>
      <c r="F359" s="3"/>
      <c r="G359" s="3"/>
      <c r="H359" s="3"/>
      <c r="J359" s="226"/>
      <c r="K359" s="3"/>
      <c r="L359" s="3"/>
      <c r="O359" s="227"/>
      <c r="Q359" s="94"/>
      <c r="R359" s="94"/>
      <c r="S359" s="94"/>
      <c r="T359" s="94"/>
    </row>
    <row r="360" ht="15.75" customHeight="1">
      <c r="A360" s="234"/>
      <c r="B360" s="240"/>
      <c r="C360" s="223"/>
      <c r="D360" s="231"/>
      <c r="E360" s="3"/>
      <c r="F360" s="3"/>
      <c r="G360" s="3"/>
      <c r="H360" s="3"/>
      <c r="J360" s="226"/>
      <c r="K360" s="3"/>
      <c r="L360" s="3"/>
      <c r="O360" s="227"/>
      <c r="Q360" s="94"/>
      <c r="R360" s="94"/>
      <c r="S360" s="94"/>
      <c r="T360" s="94"/>
    </row>
    <row r="361" ht="15.75" customHeight="1">
      <c r="A361" s="234"/>
      <c r="B361" s="240"/>
      <c r="C361" s="223"/>
      <c r="D361" s="231"/>
      <c r="E361" s="3"/>
      <c r="F361" s="3"/>
      <c r="G361" s="3"/>
      <c r="H361" s="3"/>
      <c r="J361" s="226"/>
      <c r="K361" s="3"/>
      <c r="L361" s="3"/>
      <c r="O361" s="227"/>
      <c r="Q361" s="94"/>
      <c r="R361" s="94"/>
      <c r="S361" s="94"/>
      <c r="T361" s="94"/>
    </row>
    <row r="362" ht="15.75" customHeight="1">
      <c r="A362" s="234"/>
      <c r="B362" s="240"/>
      <c r="C362" s="223"/>
      <c r="D362" s="231"/>
      <c r="E362" s="3"/>
      <c r="F362" s="3"/>
      <c r="G362" s="3"/>
      <c r="H362" s="3"/>
      <c r="J362" s="226"/>
      <c r="K362" s="3"/>
      <c r="L362" s="3"/>
      <c r="O362" s="227"/>
      <c r="Q362" s="94"/>
      <c r="R362" s="94"/>
      <c r="S362" s="94"/>
      <c r="T362" s="94"/>
    </row>
    <row r="363" ht="15.75" customHeight="1">
      <c r="A363" s="234"/>
      <c r="B363" s="240"/>
      <c r="C363" s="223"/>
      <c r="D363" s="231"/>
      <c r="E363" s="3"/>
      <c r="F363" s="3"/>
      <c r="G363" s="3"/>
      <c r="H363" s="3"/>
      <c r="J363" s="226"/>
      <c r="K363" s="3"/>
      <c r="L363" s="3"/>
      <c r="O363" s="227"/>
      <c r="Q363" s="94"/>
      <c r="R363" s="94"/>
      <c r="S363" s="94"/>
      <c r="T363" s="94"/>
    </row>
    <row r="364" ht="15.75" customHeight="1">
      <c r="A364" s="234"/>
      <c r="B364" s="240"/>
      <c r="C364" s="223"/>
      <c r="D364" s="231"/>
      <c r="E364" s="3"/>
      <c r="F364" s="3"/>
      <c r="G364" s="3"/>
      <c r="H364" s="3"/>
      <c r="J364" s="226"/>
      <c r="K364" s="3"/>
      <c r="L364" s="3"/>
      <c r="O364" s="227"/>
      <c r="Q364" s="94"/>
      <c r="R364" s="94"/>
      <c r="S364" s="94"/>
      <c r="T364" s="94"/>
    </row>
    <row r="365" ht="15.75" customHeight="1">
      <c r="A365" s="234"/>
      <c r="B365" s="240"/>
      <c r="C365" s="223"/>
      <c r="D365" s="231"/>
      <c r="E365" s="3"/>
      <c r="F365" s="3"/>
      <c r="G365" s="3"/>
      <c r="H365" s="3"/>
      <c r="J365" s="226"/>
      <c r="K365" s="3"/>
      <c r="L365" s="3"/>
      <c r="O365" s="227"/>
      <c r="Q365" s="94"/>
      <c r="R365" s="94"/>
      <c r="S365" s="94"/>
      <c r="T365" s="94"/>
    </row>
    <row r="366" ht="15.75" customHeight="1">
      <c r="A366" s="234"/>
      <c r="B366" s="240"/>
      <c r="C366" s="223"/>
      <c r="D366" s="231"/>
      <c r="E366" s="3"/>
      <c r="F366" s="3"/>
      <c r="G366" s="3"/>
      <c r="H366" s="3"/>
      <c r="J366" s="226"/>
      <c r="K366" s="3"/>
      <c r="L366" s="3"/>
      <c r="O366" s="227"/>
      <c r="Q366" s="94"/>
      <c r="R366" s="94"/>
      <c r="S366" s="94"/>
      <c r="T366" s="94"/>
    </row>
    <row r="367" ht="15.75" customHeight="1">
      <c r="A367" s="234"/>
      <c r="B367" s="240"/>
      <c r="C367" s="223"/>
      <c r="D367" s="231"/>
      <c r="E367" s="3"/>
      <c r="F367" s="3"/>
      <c r="G367" s="3"/>
      <c r="H367" s="3"/>
      <c r="J367" s="226"/>
      <c r="K367" s="3"/>
      <c r="L367" s="3"/>
      <c r="O367" s="227"/>
      <c r="Q367" s="94"/>
      <c r="R367" s="94"/>
      <c r="S367" s="94"/>
      <c r="T367" s="94"/>
    </row>
    <row r="368" ht="15.75" customHeight="1">
      <c r="A368" s="234"/>
      <c r="B368" s="240"/>
      <c r="C368" s="223"/>
      <c r="D368" s="231"/>
      <c r="E368" s="3"/>
      <c r="F368" s="3"/>
      <c r="G368" s="3"/>
      <c r="H368" s="3"/>
      <c r="J368" s="226"/>
      <c r="K368" s="3"/>
      <c r="L368" s="3"/>
      <c r="O368" s="227"/>
      <c r="Q368" s="94"/>
      <c r="R368" s="94"/>
      <c r="S368" s="94"/>
      <c r="T368" s="94"/>
    </row>
    <row r="369" ht="15.75" customHeight="1">
      <c r="A369" s="234"/>
      <c r="B369" s="240"/>
      <c r="C369" s="223"/>
      <c r="D369" s="231"/>
      <c r="E369" s="3"/>
      <c r="F369" s="3"/>
      <c r="G369" s="3"/>
      <c r="H369" s="3"/>
      <c r="J369" s="226"/>
      <c r="K369" s="3"/>
      <c r="L369" s="3"/>
      <c r="O369" s="227"/>
      <c r="Q369" s="94"/>
      <c r="R369" s="94"/>
      <c r="S369" s="94"/>
      <c r="T369" s="94"/>
    </row>
    <row r="370" ht="15.75" customHeight="1">
      <c r="A370" s="242"/>
      <c r="B370" s="240"/>
      <c r="C370" s="206"/>
      <c r="D370" s="231"/>
      <c r="E370" s="3"/>
      <c r="F370" s="3"/>
      <c r="G370" s="3"/>
      <c r="H370" s="3"/>
      <c r="J370" s="226"/>
      <c r="K370" s="3"/>
      <c r="L370" s="3"/>
      <c r="O370" s="227"/>
      <c r="Q370" s="94"/>
      <c r="R370" s="94"/>
      <c r="S370" s="94"/>
      <c r="T370" s="94"/>
    </row>
    <row r="371" ht="15.75" customHeight="1">
      <c r="A371" s="242"/>
      <c r="B371" s="240"/>
      <c r="C371" s="206"/>
      <c r="D371" s="231"/>
      <c r="E371" s="3"/>
      <c r="F371" s="3"/>
      <c r="G371" s="3"/>
      <c r="H371" s="3"/>
      <c r="J371" s="226"/>
      <c r="K371" s="3"/>
      <c r="L371" s="3"/>
      <c r="O371" s="227"/>
      <c r="Q371" s="94"/>
      <c r="R371" s="94"/>
      <c r="S371" s="94"/>
      <c r="T371" s="94"/>
    </row>
    <row r="372" ht="15.75" customHeight="1">
      <c r="A372" s="242"/>
      <c r="B372" s="240"/>
      <c r="C372" s="206"/>
      <c r="D372" s="231"/>
      <c r="E372" s="3"/>
      <c r="F372" s="3"/>
      <c r="G372" s="3"/>
      <c r="H372" s="3"/>
      <c r="J372" s="226"/>
      <c r="K372" s="3"/>
      <c r="L372" s="3"/>
      <c r="O372" s="227"/>
      <c r="Q372" s="94"/>
      <c r="R372" s="94"/>
      <c r="S372" s="94"/>
      <c r="T372" s="94"/>
    </row>
    <row r="373" ht="15.75" customHeight="1">
      <c r="A373" s="242"/>
      <c r="B373" s="240"/>
      <c r="C373" s="206"/>
      <c r="D373" s="231"/>
      <c r="E373" s="3"/>
      <c r="F373" s="3"/>
      <c r="G373" s="3"/>
      <c r="H373" s="3"/>
      <c r="J373" s="226"/>
      <c r="K373" s="3"/>
      <c r="L373" s="3"/>
      <c r="O373" s="227"/>
      <c r="Q373" s="94"/>
      <c r="R373" s="94"/>
      <c r="S373" s="94"/>
      <c r="T373" s="94"/>
    </row>
    <row r="374" ht="15.75" customHeight="1">
      <c r="A374" s="242"/>
      <c r="B374" s="240"/>
      <c r="C374" s="206"/>
      <c r="D374" s="231"/>
      <c r="E374" s="3"/>
      <c r="F374" s="3"/>
      <c r="G374" s="3"/>
      <c r="H374" s="3"/>
      <c r="J374" s="226"/>
      <c r="K374" s="3"/>
      <c r="L374" s="3"/>
      <c r="O374" s="227"/>
      <c r="Q374" s="94"/>
      <c r="R374" s="94"/>
      <c r="S374" s="94"/>
      <c r="T374" s="94"/>
    </row>
    <row r="375" ht="15.75" customHeight="1">
      <c r="A375" s="242"/>
      <c r="B375" s="240"/>
      <c r="C375" s="206"/>
      <c r="D375" s="231"/>
      <c r="E375" s="3"/>
      <c r="F375" s="3"/>
      <c r="G375" s="3"/>
      <c r="H375" s="3"/>
      <c r="J375" s="226"/>
      <c r="K375" s="3"/>
      <c r="L375" s="3"/>
      <c r="O375" s="227"/>
      <c r="Q375" s="94"/>
      <c r="R375" s="94"/>
      <c r="S375" s="94"/>
      <c r="T375" s="94"/>
    </row>
    <row r="376" ht="15.75" customHeight="1">
      <c r="A376" s="242"/>
      <c r="B376" s="240"/>
      <c r="C376" s="206"/>
      <c r="D376" s="231"/>
      <c r="E376" s="3"/>
      <c r="F376" s="3"/>
      <c r="G376" s="3"/>
      <c r="H376" s="3"/>
      <c r="J376" s="226"/>
      <c r="K376" s="3"/>
      <c r="L376" s="3"/>
      <c r="O376" s="227"/>
      <c r="Q376" s="94"/>
      <c r="R376" s="94"/>
      <c r="S376" s="94"/>
      <c r="T376" s="94"/>
    </row>
    <row r="377" ht="15.75" customHeight="1">
      <c r="A377" s="242"/>
      <c r="B377" s="240"/>
      <c r="C377" s="206"/>
      <c r="D377" s="231"/>
      <c r="E377" s="3"/>
      <c r="F377" s="3"/>
      <c r="G377" s="3"/>
      <c r="H377" s="3"/>
      <c r="J377" s="226"/>
      <c r="K377" s="3"/>
      <c r="L377" s="3"/>
      <c r="O377" s="227"/>
      <c r="Q377" s="94"/>
      <c r="R377" s="94"/>
      <c r="S377" s="94"/>
      <c r="T377" s="94"/>
    </row>
    <row r="378" ht="15.75" customHeight="1">
      <c r="A378" s="242"/>
      <c r="B378" s="240"/>
      <c r="C378" s="206"/>
      <c r="D378" s="231"/>
      <c r="E378" s="3"/>
      <c r="F378" s="3"/>
      <c r="G378" s="3"/>
      <c r="H378" s="3"/>
      <c r="J378" s="226"/>
      <c r="K378" s="3"/>
      <c r="L378" s="3"/>
      <c r="O378" s="227"/>
      <c r="Q378" s="94"/>
      <c r="R378" s="94"/>
      <c r="S378" s="94"/>
      <c r="T378" s="94"/>
    </row>
    <row r="379" ht="15.75" customHeight="1">
      <c r="A379" s="242"/>
      <c r="B379" s="240"/>
      <c r="C379" s="206"/>
      <c r="D379" s="231"/>
      <c r="E379" s="3"/>
      <c r="F379" s="3"/>
      <c r="G379" s="3"/>
      <c r="H379" s="3"/>
      <c r="J379" s="226"/>
      <c r="K379" s="3"/>
      <c r="L379" s="3"/>
      <c r="O379" s="227"/>
      <c r="Q379" s="94"/>
      <c r="R379" s="94"/>
      <c r="S379" s="94"/>
      <c r="T379" s="94"/>
    </row>
    <row r="380" ht="15.75" customHeight="1">
      <c r="A380" s="242"/>
      <c r="B380" s="240"/>
      <c r="C380" s="206"/>
      <c r="D380" s="231"/>
      <c r="E380" s="3"/>
      <c r="F380" s="3"/>
      <c r="G380" s="3"/>
      <c r="H380" s="3"/>
      <c r="J380" s="226"/>
      <c r="K380" s="3"/>
      <c r="L380" s="3"/>
      <c r="O380" s="227"/>
      <c r="Q380" s="94"/>
      <c r="R380" s="94"/>
      <c r="S380" s="94"/>
      <c r="T380" s="94"/>
    </row>
    <row r="381" ht="15.75" customHeight="1">
      <c r="A381" s="242"/>
      <c r="B381" s="240"/>
      <c r="C381" s="206"/>
      <c r="D381" s="231"/>
      <c r="E381" s="3"/>
      <c r="F381" s="3"/>
      <c r="G381" s="3"/>
      <c r="H381" s="3"/>
      <c r="J381" s="226"/>
      <c r="K381" s="3"/>
      <c r="L381" s="3"/>
      <c r="O381" s="227"/>
      <c r="Q381" s="94"/>
      <c r="R381" s="94"/>
      <c r="S381" s="94"/>
      <c r="T381" s="94"/>
    </row>
    <row r="382" ht="15.75" customHeight="1">
      <c r="A382" s="242"/>
      <c r="B382" s="240"/>
      <c r="C382" s="206"/>
      <c r="D382" s="231"/>
      <c r="E382" s="3"/>
      <c r="F382" s="3"/>
      <c r="G382" s="3"/>
      <c r="H382" s="3"/>
      <c r="J382" s="226"/>
      <c r="K382" s="3"/>
      <c r="L382" s="3"/>
      <c r="O382" s="227"/>
      <c r="Q382" s="94"/>
      <c r="R382" s="94"/>
      <c r="S382" s="94"/>
      <c r="T382" s="94"/>
    </row>
    <row r="383" ht="15.75" customHeight="1">
      <c r="A383" s="242"/>
      <c r="B383" s="240"/>
      <c r="C383" s="206"/>
      <c r="D383" s="231"/>
      <c r="E383" s="3"/>
      <c r="F383" s="3"/>
      <c r="G383" s="3"/>
      <c r="H383" s="3"/>
      <c r="J383" s="226"/>
      <c r="K383" s="3"/>
      <c r="L383" s="3"/>
      <c r="O383" s="227"/>
      <c r="Q383" s="94"/>
      <c r="R383" s="94"/>
      <c r="S383" s="94"/>
      <c r="T383" s="94"/>
    </row>
    <row r="384" ht="15.75" customHeight="1">
      <c r="A384" s="242"/>
      <c r="B384" s="240"/>
      <c r="C384" s="206"/>
      <c r="D384" s="231"/>
      <c r="E384" s="3"/>
      <c r="F384" s="3"/>
      <c r="G384" s="3"/>
      <c r="H384" s="3"/>
      <c r="J384" s="226"/>
      <c r="K384" s="3"/>
      <c r="L384" s="3"/>
      <c r="O384" s="227"/>
      <c r="Q384" s="94"/>
      <c r="R384" s="94"/>
      <c r="S384" s="94"/>
      <c r="T384" s="94"/>
    </row>
    <row r="385" ht="15.75" customHeight="1">
      <c r="A385" s="242"/>
      <c r="B385" s="240"/>
      <c r="C385" s="206"/>
      <c r="D385" s="231"/>
      <c r="E385" s="3"/>
      <c r="F385" s="3"/>
      <c r="G385" s="3"/>
      <c r="H385" s="3"/>
      <c r="J385" s="226"/>
      <c r="K385" s="3"/>
      <c r="L385" s="3"/>
      <c r="O385" s="227"/>
      <c r="Q385" s="94"/>
      <c r="R385" s="94"/>
      <c r="S385" s="94"/>
      <c r="T385" s="94"/>
    </row>
    <row r="386" ht="15.75" customHeight="1">
      <c r="A386" s="242"/>
      <c r="B386" s="240"/>
      <c r="C386" s="206"/>
      <c r="D386" s="231"/>
      <c r="E386" s="3"/>
      <c r="F386" s="3"/>
      <c r="G386" s="3"/>
      <c r="H386" s="3"/>
      <c r="J386" s="226"/>
      <c r="K386" s="3"/>
      <c r="L386" s="3"/>
      <c r="O386" s="227"/>
      <c r="Q386" s="94"/>
      <c r="R386" s="94"/>
      <c r="S386" s="94"/>
      <c r="T386" s="94"/>
    </row>
    <row r="387" ht="15.75" customHeight="1">
      <c r="A387" s="242"/>
      <c r="B387" s="240"/>
      <c r="C387" s="206"/>
      <c r="D387" s="231"/>
      <c r="E387" s="3"/>
      <c r="F387" s="3"/>
      <c r="G387" s="3"/>
      <c r="H387" s="3"/>
      <c r="J387" s="226"/>
      <c r="K387" s="3"/>
      <c r="L387" s="3"/>
      <c r="O387" s="227"/>
      <c r="Q387" s="94"/>
      <c r="R387" s="94"/>
      <c r="S387" s="94"/>
      <c r="T387" s="94"/>
    </row>
    <row r="388" ht="15.75" customHeight="1">
      <c r="A388" s="242"/>
      <c r="B388" s="240"/>
      <c r="C388" s="206"/>
      <c r="D388" s="231"/>
      <c r="E388" s="3"/>
      <c r="F388" s="3"/>
      <c r="G388" s="3"/>
      <c r="H388" s="3"/>
      <c r="J388" s="226"/>
      <c r="K388" s="3"/>
      <c r="L388" s="3"/>
      <c r="O388" s="227"/>
      <c r="Q388" s="94"/>
      <c r="R388" s="94"/>
      <c r="S388" s="94"/>
      <c r="T388" s="94"/>
    </row>
    <row r="389" ht="15.75" customHeight="1">
      <c r="A389" s="242"/>
      <c r="B389" s="240"/>
      <c r="C389" s="206"/>
      <c r="D389" s="231"/>
      <c r="E389" s="3"/>
      <c r="F389" s="3"/>
      <c r="G389" s="3"/>
      <c r="H389" s="3"/>
      <c r="J389" s="226"/>
      <c r="K389" s="3"/>
      <c r="L389" s="3"/>
      <c r="O389" s="227"/>
      <c r="Q389" s="94"/>
      <c r="R389" s="94"/>
      <c r="S389" s="94"/>
      <c r="T389" s="94"/>
    </row>
    <row r="390" ht="15.75" customHeight="1">
      <c r="A390" s="242"/>
      <c r="B390" s="240"/>
      <c r="C390" s="206"/>
      <c r="D390" s="231"/>
      <c r="E390" s="3"/>
      <c r="F390" s="3"/>
      <c r="G390" s="3"/>
      <c r="H390" s="3"/>
      <c r="J390" s="226"/>
      <c r="K390" s="3"/>
      <c r="L390" s="3"/>
      <c r="O390" s="227"/>
      <c r="Q390" s="94"/>
      <c r="R390" s="94"/>
      <c r="S390" s="94"/>
      <c r="T390" s="94"/>
    </row>
    <row r="391" ht="15.75" customHeight="1">
      <c r="A391" s="242"/>
      <c r="B391" s="240"/>
      <c r="C391" s="206"/>
      <c r="D391" s="231"/>
      <c r="E391" s="3"/>
      <c r="F391" s="3"/>
      <c r="G391" s="3"/>
      <c r="H391" s="3"/>
      <c r="J391" s="226"/>
      <c r="K391" s="3"/>
      <c r="L391" s="3"/>
      <c r="O391" s="227"/>
      <c r="Q391" s="94"/>
      <c r="R391" s="94"/>
      <c r="S391" s="94"/>
      <c r="T391" s="94"/>
    </row>
    <row r="392" ht="15.75" customHeight="1">
      <c r="A392" s="242"/>
      <c r="B392" s="240"/>
      <c r="C392" s="206"/>
      <c r="D392" s="231"/>
      <c r="E392" s="3"/>
      <c r="F392" s="3"/>
      <c r="G392" s="3"/>
      <c r="H392" s="3"/>
      <c r="J392" s="226"/>
      <c r="K392" s="3"/>
      <c r="L392" s="3"/>
      <c r="O392" s="227"/>
      <c r="Q392" s="94"/>
      <c r="R392" s="94"/>
      <c r="S392" s="94"/>
      <c r="T392" s="94"/>
    </row>
    <row r="393" ht="15.75" customHeight="1">
      <c r="A393" s="242"/>
      <c r="B393" s="240"/>
      <c r="C393" s="206"/>
      <c r="D393" s="231"/>
      <c r="E393" s="3"/>
      <c r="F393" s="3"/>
      <c r="G393" s="3"/>
      <c r="H393" s="3"/>
      <c r="J393" s="226"/>
      <c r="K393" s="3"/>
      <c r="L393" s="3"/>
      <c r="O393" s="227"/>
      <c r="Q393" s="94"/>
      <c r="R393" s="94"/>
      <c r="S393" s="94"/>
      <c r="T393" s="94"/>
    </row>
    <row r="394" ht="15.75" customHeight="1">
      <c r="A394" s="242"/>
      <c r="B394" s="240"/>
      <c r="C394" s="206"/>
      <c r="D394" s="231"/>
      <c r="E394" s="3"/>
      <c r="F394" s="3"/>
      <c r="G394" s="3"/>
      <c r="H394" s="3"/>
      <c r="J394" s="226"/>
      <c r="K394" s="3"/>
      <c r="L394" s="3"/>
      <c r="O394" s="227"/>
      <c r="Q394" s="94"/>
      <c r="R394" s="94"/>
      <c r="S394" s="94"/>
      <c r="T394" s="94"/>
    </row>
    <row r="395" ht="15.75" customHeight="1">
      <c r="A395" s="242"/>
      <c r="B395" s="240"/>
      <c r="C395" s="206"/>
      <c r="D395" s="231"/>
      <c r="E395" s="3"/>
      <c r="F395" s="3"/>
      <c r="G395" s="3"/>
      <c r="H395" s="3"/>
      <c r="J395" s="226"/>
      <c r="K395" s="3"/>
      <c r="L395" s="3"/>
      <c r="O395" s="227"/>
      <c r="Q395" s="94"/>
      <c r="R395" s="94"/>
      <c r="S395" s="94"/>
      <c r="T395" s="94"/>
    </row>
    <row r="396" ht="15.75" customHeight="1">
      <c r="A396" s="242"/>
      <c r="B396" s="240"/>
      <c r="C396" s="206"/>
      <c r="D396" s="231"/>
      <c r="E396" s="3"/>
      <c r="F396" s="3"/>
      <c r="G396" s="3"/>
      <c r="H396" s="3"/>
      <c r="J396" s="226"/>
      <c r="K396" s="3"/>
      <c r="L396" s="3"/>
      <c r="O396" s="227"/>
      <c r="Q396" s="94"/>
      <c r="R396" s="94"/>
      <c r="S396" s="94"/>
      <c r="T396" s="94"/>
    </row>
    <row r="397" ht="15.75" customHeight="1">
      <c r="A397" s="242"/>
      <c r="B397" s="240"/>
      <c r="C397" s="206"/>
      <c r="D397" s="231"/>
      <c r="E397" s="3"/>
      <c r="F397" s="3"/>
      <c r="G397" s="3"/>
      <c r="H397" s="3"/>
      <c r="J397" s="226"/>
      <c r="K397" s="3"/>
      <c r="L397" s="3"/>
      <c r="O397" s="227"/>
      <c r="Q397" s="94"/>
      <c r="R397" s="94"/>
      <c r="S397" s="94"/>
      <c r="T397" s="94"/>
    </row>
    <row r="398" ht="15.75" customHeight="1">
      <c r="A398" s="242"/>
      <c r="B398" s="240"/>
      <c r="C398" s="206"/>
      <c r="D398" s="231"/>
      <c r="E398" s="3"/>
      <c r="F398" s="3"/>
      <c r="G398" s="3"/>
      <c r="H398" s="3"/>
      <c r="J398" s="226"/>
      <c r="K398" s="3"/>
      <c r="L398" s="3"/>
      <c r="O398" s="227"/>
      <c r="Q398" s="94"/>
      <c r="R398" s="94"/>
      <c r="S398" s="94"/>
      <c r="T398" s="94"/>
    </row>
    <row r="399" ht="15.75" customHeight="1">
      <c r="A399" s="242"/>
      <c r="B399" s="240"/>
      <c r="C399" s="206"/>
      <c r="D399" s="231"/>
      <c r="E399" s="3"/>
      <c r="F399" s="3"/>
      <c r="G399" s="3"/>
      <c r="H399" s="3"/>
      <c r="J399" s="226"/>
      <c r="K399" s="3"/>
      <c r="L399" s="3"/>
      <c r="O399" s="227"/>
      <c r="Q399" s="94"/>
      <c r="R399" s="94"/>
      <c r="S399" s="94"/>
      <c r="T399" s="94"/>
    </row>
    <row r="400" ht="15.75" customHeight="1">
      <c r="A400" s="242"/>
      <c r="B400" s="240"/>
      <c r="C400" s="206"/>
      <c r="D400" s="231"/>
      <c r="E400" s="3"/>
      <c r="F400" s="3"/>
      <c r="G400" s="3"/>
      <c r="H400" s="3"/>
      <c r="J400" s="226"/>
      <c r="K400" s="3"/>
      <c r="L400" s="3"/>
      <c r="O400" s="227"/>
      <c r="Q400" s="94"/>
      <c r="R400" s="94"/>
      <c r="S400" s="94"/>
      <c r="T400" s="94"/>
    </row>
    <row r="401" ht="15.75" customHeight="1">
      <c r="A401" s="242"/>
      <c r="B401" s="240"/>
      <c r="C401" s="206"/>
      <c r="D401" s="231"/>
      <c r="E401" s="3"/>
      <c r="F401" s="3"/>
      <c r="G401" s="3"/>
      <c r="H401" s="3"/>
      <c r="J401" s="226"/>
      <c r="K401" s="3"/>
      <c r="L401" s="3"/>
      <c r="O401" s="227"/>
      <c r="Q401" s="94"/>
      <c r="R401" s="94"/>
      <c r="S401" s="94"/>
      <c r="T401" s="94"/>
    </row>
    <row r="402" ht="15.75" customHeight="1">
      <c r="A402" s="242"/>
      <c r="B402" s="240"/>
      <c r="C402" s="206"/>
      <c r="D402" s="231"/>
      <c r="E402" s="3"/>
      <c r="F402" s="3"/>
      <c r="G402" s="3"/>
      <c r="H402" s="3"/>
      <c r="J402" s="226"/>
      <c r="K402" s="3"/>
      <c r="L402" s="3"/>
      <c r="O402" s="227"/>
      <c r="Q402" s="94"/>
      <c r="R402" s="94"/>
      <c r="S402" s="94"/>
      <c r="T402" s="94"/>
    </row>
    <row r="403" ht="15.75" customHeight="1">
      <c r="A403" s="242"/>
      <c r="B403" s="240"/>
      <c r="C403" s="206"/>
      <c r="D403" s="231"/>
      <c r="E403" s="3"/>
      <c r="F403" s="3"/>
      <c r="G403" s="3"/>
      <c r="H403" s="3"/>
      <c r="J403" s="226"/>
      <c r="K403" s="3"/>
      <c r="L403" s="3"/>
      <c r="O403" s="227"/>
      <c r="Q403" s="94"/>
      <c r="R403" s="94"/>
      <c r="S403" s="94"/>
      <c r="T403" s="94"/>
    </row>
    <row r="404" ht="15.75" customHeight="1">
      <c r="A404" s="242"/>
      <c r="B404" s="240"/>
      <c r="C404" s="206"/>
      <c r="D404" s="231"/>
      <c r="E404" s="3"/>
      <c r="F404" s="3"/>
      <c r="G404" s="3"/>
      <c r="H404" s="3"/>
      <c r="J404" s="226"/>
      <c r="K404" s="3"/>
      <c r="L404" s="3"/>
      <c r="O404" s="227"/>
      <c r="Q404" s="94"/>
      <c r="R404" s="94"/>
      <c r="S404" s="94"/>
      <c r="T404" s="94"/>
    </row>
    <row r="405" ht="15.75" customHeight="1">
      <c r="A405" s="242"/>
      <c r="B405" s="240"/>
      <c r="C405" s="206"/>
      <c r="D405" s="231"/>
      <c r="E405" s="3"/>
      <c r="F405" s="3"/>
      <c r="G405" s="3"/>
      <c r="H405" s="3"/>
      <c r="J405" s="226"/>
      <c r="K405" s="3"/>
      <c r="L405" s="3"/>
      <c r="O405" s="227"/>
      <c r="Q405" s="94"/>
      <c r="R405" s="94"/>
      <c r="S405" s="94"/>
      <c r="T405" s="94"/>
    </row>
    <row r="406" ht="15.75" customHeight="1">
      <c r="A406" s="242"/>
      <c r="B406" s="240"/>
      <c r="C406" s="206"/>
      <c r="D406" s="231"/>
      <c r="E406" s="3"/>
      <c r="F406" s="3"/>
      <c r="G406" s="3"/>
      <c r="H406" s="3"/>
      <c r="J406" s="226"/>
      <c r="K406" s="3"/>
      <c r="L406" s="3"/>
      <c r="O406" s="227"/>
      <c r="Q406" s="94"/>
      <c r="R406" s="94"/>
      <c r="S406" s="94"/>
      <c r="T406" s="94"/>
    </row>
    <row r="407" ht="15.75" customHeight="1">
      <c r="A407" s="242"/>
      <c r="B407" s="240"/>
      <c r="C407" s="206"/>
      <c r="D407" s="231"/>
      <c r="E407" s="3"/>
      <c r="F407" s="3"/>
      <c r="G407" s="3"/>
      <c r="H407" s="3"/>
      <c r="J407" s="226"/>
      <c r="K407" s="3"/>
      <c r="L407" s="3"/>
      <c r="O407" s="227"/>
      <c r="Q407" s="94"/>
      <c r="R407" s="94"/>
      <c r="S407" s="94"/>
      <c r="T407" s="94"/>
    </row>
    <row r="408" ht="15.75" customHeight="1">
      <c r="A408" s="242"/>
      <c r="B408" s="240"/>
      <c r="C408" s="206"/>
      <c r="D408" s="231"/>
      <c r="E408" s="3"/>
      <c r="F408" s="3"/>
      <c r="G408" s="3"/>
      <c r="H408" s="3"/>
      <c r="J408" s="226"/>
      <c r="K408" s="3"/>
      <c r="L408" s="3"/>
      <c r="O408" s="227"/>
      <c r="Q408" s="94"/>
      <c r="R408" s="94"/>
      <c r="S408" s="94"/>
      <c r="T408" s="94"/>
    </row>
    <row r="409" ht="15.75" customHeight="1">
      <c r="A409" s="242"/>
      <c r="B409" s="240"/>
      <c r="C409" s="206"/>
      <c r="D409" s="207"/>
      <c r="E409" s="3"/>
      <c r="F409" s="3"/>
      <c r="G409" s="3"/>
      <c r="H409" s="3"/>
      <c r="J409" s="226"/>
      <c r="K409" s="3"/>
      <c r="L409" s="3"/>
      <c r="O409" s="227"/>
      <c r="Q409" s="94"/>
      <c r="R409" s="94"/>
      <c r="S409" s="94"/>
      <c r="T409" s="94"/>
    </row>
    <row r="410" ht="15.75" customHeight="1">
      <c r="A410" s="242"/>
      <c r="B410" s="240"/>
      <c r="C410" s="206"/>
      <c r="D410" s="207"/>
      <c r="E410" s="3"/>
      <c r="F410" s="3"/>
      <c r="G410" s="3"/>
      <c r="H410" s="3"/>
      <c r="J410" s="226"/>
      <c r="K410" s="3"/>
      <c r="L410" s="3"/>
      <c r="O410" s="227"/>
      <c r="Q410" s="94"/>
      <c r="R410" s="94"/>
      <c r="S410" s="94"/>
      <c r="T410" s="94"/>
    </row>
    <row r="411" ht="15.75" customHeight="1">
      <c r="A411" s="242"/>
      <c r="B411" s="240"/>
      <c r="C411" s="206"/>
      <c r="D411" s="207"/>
      <c r="E411" s="3"/>
      <c r="F411" s="3"/>
      <c r="G411" s="3"/>
      <c r="H411" s="3"/>
      <c r="J411" s="226"/>
      <c r="K411" s="3"/>
      <c r="L411" s="3"/>
      <c r="O411" s="227"/>
      <c r="Q411" s="94"/>
      <c r="R411" s="94"/>
      <c r="S411" s="94"/>
      <c r="T411" s="94"/>
    </row>
    <row r="412" ht="15.75" customHeight="1">
      <c r="A412" s="242"/>
      <c r="B412" s="240"/>
      <c r="C412" s="206"/>
      <c r="D412" s="207"/>
      <c r="E412" s="3"/>
      <c r="F412" s="3"/>
      <c r="G412" s="3"/>
      <c r="H412" s="3"/>
      <c r="J412" s="226"/>
      <c r="K412" s="3"/>
      <c r="L412" s="3"/>
      <c r="O412" s="227"/>
      <c r="Q412" s="94"/>
      <c r="R412" s="94"/>
      <c r="S412" s="94"/>
      <c r="T412" s="94"/>
    </row>
    <row r="413" ht="15.75" customHeight="1">
      <c r="A413" s="242"/>
      <c r="B413" s="240"/>
      <c r="C413" s="206"/>
      <c r="D413" s="207"/>
      <c r="E413" s="3"/>
      <c r="F413" s="3"/>
      <c r="G413" s="3"/>
      <c r="H413" s="3"/>
      <c r="J413" s="226"/>
      <c r="K413" s="3"/>
      <c r="L413" s="3"/>
      <c r="O413" s="227"/>
      <c r="Q413" s="94"/>
      <c r="R413" s="94"/>
      <c r="S413" s="94"/>
      <c r="T413" s="94"/>
    </row>
    <row r="414" ht="15.75" customHeight="1">
      <c r="A414" s="242"/>
      <c r="B414" s="240"/>
      <c r="C414" s="206"/>
      <c r="D414" s="207"/>
      <c r="E414" s="3"/>
      <c r="F414" s="3"/>
      <c r="G414" s="3"/>
      <c r="H414" s="3"/>
      <c r="J414" s="226"/>
      <c r="K414" s="3"/>
      <c r="L414" s="3"/>
      <c r="O414" s="227"/>
      <c r="Q414" s="94"/>
      <c r="R414" s="94"/>
      <c r="S414" s="94"/>
      <c r="T414" s="94"/>
    </row>
    <row r="415" ht="15.75" customHeight="1">
      <c r="A415" s="242"/>
      <c r="B415" s="240"/>
      <c r="C415" s="206"/>
      <c r="D415" s="207"/>
      <c r="E415" s="3"/>
      <c r="F415" s="3"/>
      <c r="G415" s="3"/>
      <c r="H415" s="3"/>
      <c r="J415" s="226"/>
      <c r="K415" s="3"/>
      <c r="L415" s="3"/>
      <c r="O415" s="227"/>
      <c r="Q415" s="94"/>
      <c r="R415" s="94"/>
      <c r="S415" s="94"/>
      <c r="T415" s="94"/>
    </row>
    <row r="416" ht="15.75" customHeight="1">
      <c r="A416" s="242"/>
      <c r="B416" s="240"/>
      <c r="C416" s="206"/>
      <c r="D416" s="207"/>
      <c r="E416" s="3"/>
      <c r="F416" s="3"/>
      <c r="G416" s="3"/>
      <c r="H416" s="3"/>
      <c r="J416" s="226"/>
      <c r="K416" s="3"/>
      <c r="L416" s="3"/>
      <c r="O416" s="227"/>
      <c r="Q416" s="94"/>
      <c r="R416" s="94"/>
      <c r="S416" s="94"/>
      <c r="T416" s="94"/>
    </row>
    <row r="417" ht="15.75" customHeight="1">
      <c r="A417" s="242"/>
      <c r="B417" s="240"/>
      <c r="C417" s="206"/>
      <c r="D417" s="207"/>
      <c r="E417" s="3"/>
      <c r="F417" s="3"/>
      <c r="G417" s="3"/>
      <c r="H417" s="3"/>
      <c r="J417" s="226"/>
      <c r="K417" s="3"/>
      <c r="L417" s="3"/>
      <c r="O417" s="227"/>
      <c r="Q417" s="94"/>
      <c r="R417" s="94"/>
      <c r="S417" s="94"/>
      <c r="T417" s="94"/>
    </row>
    <row r="418" ht="15.75" customHeight="1">
      <c r="A418" s="242"/>
      <c r="B418" s="240"/>
      <c r="C418" s="206"/>
      <c r="D418" s="207"/>
      <c r="E418" s="3"/>
      <c r="F418" s="3"/>
      <c r="G418" s="3"/>
      <c r="H418" s="3"/>
      <c r="J418" s="226"/>
      <c r="K418" s="3"/>
      <c r="L418" s="3"/>
      <c r="O418" s="227"/>
      <c r="Q418" s="94"/>
      <c r="R418" s="94"/>
      <c r="S418" s="94"/>
      <c r="T418" s="94"/>
    </row>
    <row r="419" ht="15.75" customHeight="1">
      <c r="A419" s="242"/>
      <c r="B419" s="240"/>
      <c r="C419" s="206"/>
      <c r="D419" s="207"/>
      <c r="E419" s="3"/>
      <c r="F419" s="3"/>
      <c r="G419" s="3"/>
      <c r="H419" s="3"/>
      <c r="J419" s="226"/>
      <c r="K419" s="3"/>
      <c r="L419" s="3"/>
      <c r="O419" s="227"/>
      <c r="Q419" s="94"/>
      <c r="R419" s="94"/>
      <c r="S419" s="94"/>
      <c r="T419" s="94"/>
    </row>
    <row r="420" ht="15.75" customHeight="1">
      <c r="A420" s="242"/>
      <c r="B420" s="240"/>
      <c r="C420" s="206"/>
      <c r="D420" s="207"/>
      <c r="E420" s="3"/>
      <c r="F420" s="3"/>
      <c r="G420" s="3"/>
      <c r="H420" s="3"/>
      <c r="J420" s="226"/>
      <c r="K420" s="3"/>
      <c r="L420" s="3"/>
      <c r="O420" s="227"/>
      <c r="Q420" s="94"/>
      <c r="R420" s="94"/>
      <c r="S420" s="94"/>
      <c r="T420" s="94"/>
    </row>
    <row r="421" ht="15.75" customHeight="1">
      <c r="A421" s="242"/>
      <c r="B421" s="240"/>
      <c r="C421" s="206"/>
      <c r="D421" s="207"/>
      <c r="E421" s="3"/>
      <c r="F421" s="3"/>
      <c r="G421" s="3"/>
      <c r="H421" s="3"/>
      <c r="J421" s="226"/>
      <c r="K421" s="3"/>
      <c r="L421" s="3"/>
      <c r="O421" s="227"/>
      <c r="Q421" s="94"/>
      <c r="R421" s="94"/>
      <c r="S421" s="94"/>
      <c r="T421" s="94"/>
    </row>
    <row r="422" ht="15.75" customHeight="1">
      <c r="A422" s="242"/>
      <c r="B422" s="240"/>
      <c r="C422" s="206"/>
      <c r="D422" s="207"/>
      <c r="E422" s="3"/>
      <c r="F422" s="3"/>
      <c r="G422" s="3"/>
      <c r="H422" s="3"/>
      <c r="J422" s="226"/>
      <c r="K422" s="3"/>
      <c r="L422" s="3"/>
      <c r="O422" s="227"/>
      <c r="Q422" s="94"/>
      <c r="R422" s="94"/>
      <c r="S422" s="94"/>
      <c r="T422" s="94"/>
    </row>
    <row r="423" ht="15.75" customHeight="1">
      <c r="A423" s="242"/>
      <c r="B423" s="240"/>
      <c r="C423" s="206"/>
      <c r="D423" s="207"/>
      <c r="E423" s="3"/>
      <c r="F423" s="3"/>
      <c r="G423" s="3"/>
      <c r="H423" s="3"/>
      <c r="J423" s="226"/>
      <c r="K423" s="3"/>
      <c r="L423" s="3"/>
      <c r="O423" s="227"/>
      <c r="Q423" s="94"/>
      <c r="R423" s="94"/>
      <c r="S423" s="94"/>
      <c r="T423" s="94"/>
    </row>
    <row r="424" ht="15.75" customHeight="1">
      <c r="A424" s="242"/>
      <c r="B424" s="240"/>
      <c r="C424" s="206"/>
      <c r="D424" s="207"/>
      <c r="E424" s="3"/>
      <c r="F424" s="3"/>
      <c r="G424" s="3"/>
      <c r="H424" s="3"/>
      <c r="J424" s="226"/>
      <c r="K424" s="3"/>
      <c r="L424" s="3"/>
      <c r="O424" s="227"/>
      <c r="Q424" s="94"/>
      <c r="R424" s="94"/>
      <c r="S424" s="94"/>
      <c r="T424" s="94"/>
    </row>
    <row r="425" ht="15.75" customHeight="1">
      <c r="A425" s="242"/>
      <c r="B425" s="240"/>
      <c r="C425" s="206"/>
      <c r="D425" s="207"/>
      <c r="E425" s="3"/>
      <c r="F425" s="3"/>
      <c r="G425" s="3"/>
      <c r="H425" s="3"/>
      <c r="J425" s="226"/>
      <c r="K425" s="3"/>
      <c r="L425" s="3"/>
      <c r="O425" s="227"/>
      <c r="Q425" s="94"/>
      <c r="R425" s="94"/>
      <c r="S425" s="94"/>
      <c r="T425" s="94"/>
    </row>
    <row r="426" ht="15.75" customHeight="1">
      <c r="A426" s="242"/>
      <c r="B426" s="240"/>
      <c r="C426" s="206"/>
      <c r="D426" s="207"/>
      <c r="E426" s="3"/>
      <c r="F426" s="3"/>
      <c r="G426" s="3"/>
      <c r="H426" s="3"/>
      <c r="J426" s="226"/>
      <c r="K426" s="3"/>
      <c r="L426" s="3"/>
      <c r="O426" s="227"/>
      <c r="Q426" s="94"/>
      <c r="R426" s="94"/>
      <c r="S426" s="94"/>
      <c r="T426" s="94"/>
    </row>
    <row r="427" ht="15.75" customHeight="1">
      <c r="A427" s="242"/>
      <c r="B427" s="240"/>
      <c r="C427" s="206"/>
      <c r="D427" s="207"/>
      <c r="E427" s="3"/>
      <c r="F427" s="3"/>
      <c r="G427" s="3"/>
      <c r="H427" s="3"/>
      <c r="J427" s="226"/>
      <c r="K427" s="3"/>
      <c r="L427" s="3"/>
      <c r="O427" s="227"/>
      <c r="Q427" s="94"/>
      <c r="R427" s="94"/>
      <c r="S427" s="94"/>
      <c r="T427" s="94"/>
    </row>
    <row r="428" ht="15.75" customHeight="1">
      <c r="A428" s="242"/>
      <c r="B428" s="240"/>
      <c r="C428" s="206"/>
      <c r="D428" s="207"/>
      <c r="E428" s="3"/>
      <c r="F428" s="3"/>
      <c r="G428" s="3"/>
      <c r="H428" s="3"/>
      <c r="J428" s="226"/>
      <c r="K428" s="3"/>
      <c r="L428" s="3"/>
      <c r="O428" s="227"/>
      <c r="Q428" s="94"/>
      <c r="R428" s="94"/>
      <c r="S428" s="94"/>
      <c r="T428" s="94"/>
    </row>
    <row r="429" ht="15.75" customHeight="1">
      <c r="A429" s="242"/>
      <c r="B429" s="240"/>
      <c r="C429" s="206"/>
      <c r="D429" s="207"/>
      <c r="E429" s="3"/>
      <c r="F429" s="3"/>
      <c r="G429" s="3"/>
      <c r="H429" s="3"/>
      <c r="J429" s="226"/>
      <c r="K429" s="3"/>
      <c r="L429" s="3"/>
      <c r="O429" s="227"/>
      <c r="Q429" s="94"/>
      <c r="R429" s="94"/>
      <c r="S429" s="94"/>
      <c r="T429" s="94"/>
    </row>
    <row r="430" ht="15.75" customHeight="1">
      <c r="A430" s="242"/>
      <c r="B430" s="240"/>
      <c r="C430" s="206"/>
      <c r="D430" s="207"/>
      <c r="E430" s="3"/>
      <c r="F430" s="3"/>
      <c r="G430" s="3"/>
      <c r="H430" s="3"/>
      <c r="J430" s="226"/>
      <c r="K430" s="3"/>
      <c r="L430" s="3"/>
      <c r="O430" s="227"/>
      <c r="Q430" s="94"/>
      <c r="R430" s="94"/>
      <c r="S430" s="94"/>
      <c r="T430" s="94"/>
    </row>
    <row r="431" ht="15.75" customHeight="1">
      <c r="A431" s="242"/>
      <c r="B431" s="240"/>
      <c r="C431" s="206"/>
      <c r="D431" s="207"/>
      <c r="E431" s="3"/>
      <c r="F431" s="3"/>
      <c r="G431" s="3"/>
      <c r="H431" s="3"/>
      <c r="J431" s="226"/>
      <c r="K431" s="3"/>
      <c r="L431" s="3"/>
      <c r="O431" s="227"/>
      <c r="Q431" s="94"/>
      <c r="R431" s="94"/>
      <c r="S431" s="94"/>
      <c r="T431" s="94"/>
    </row>
    <row r="432" ht="15.75" customHeight="1">
      <c r="A432" s="242"/>
      <c r="B432" s="240"/>
      <c r="C432" s="206"/>
      <c r="D432" s="207"/>
      <c r="E432" s="3"/>
      <c r="F432" s="3"/>
      <c r="G432" s="3"/>
      <c r="H432" s="3"/>
      <c r="J432" s="226"/>
      <c r="K432" s="3"/>
      <c r="L432" s="3"/>
      <c r="O432" s="227"/>
      <c r="Q432" s="94"/>
      <c r="R432" s="94"/>
      <c r="S432" s="94"/>
      <c r="T432" s="94"/>
    </row>
    <row r="433" ht="15.75" customHeight="1">
      <c r="A433" s="242"/>
      <c r="B433" s="240"/>
      <c r="C433" s="206"/>
      <c r="D433" s="207"/>
      <c r="E433" s="3"/>
      <c r="F433" s="3"/>
      <c r="G433" s="3"/>
      <c r="H433" s="3"/>
      <c r="J433" s="226"/>
      <c r="K433" s="3"/>
      <c r="L433" s="3"/>
      <c r="O433" s="227"/>
      <c r="Q433" s="94"/>
      <c r="R433" s="94"/>
      <c r="S433" s="94"/>
      <c r="T433" s="94"/>
    </row>
    <row r="434" ht="15.75" customHeight="1">
      <c r="A434" s="242"/>
      <c r="B434" s="240"/>
      <c r="C434" s="206"/>
      <c r="D434" s="207"/>
      <c r="E434" s="3"/>
      <c r="F434" s="3"/>
      <c r="G434" s="3"/>
      <c r="H434" s="3"/>
      <c r="J434" s="226"/>
      <c r="K434" s="3"/>
      <c r="L434" s="3"/>
      <c r="O434" s="227"/>
      <c r="Q434" s="94"/>
      <c r="R434" s="94"/>
      <c r="S434" s="94"/>
      <c r="T434" s="94"/>
    </row>
    <row r="435" ht="15.75" customHeight="1">
      <c r="A435" s="242"/>
      <c r="B435" s="240"/>
      <c r="C435" s="206"/>
      <c r="D435" s="207"/>
      <c r="E435" s="3"/>
      <c r="F435" s="3"/>
      <c r="G435" s="3"/>
      <c r="H435" s="3"/>
      <c r="J435" s="226"/>
      <c r="K435" s="3"/>
      <c r="L435" s="3"/>
      <c r="O435" s="227"/>
      <c r="Q435" s="94"/>
      <c r="R435" s="94"/>
      <c r="S435" s="94"/>
      <c r="T435" s="94"/>
    </row>
    <row r="436" ht="15.75" customHeight="1">
      <c r="A436" s="242"/>
      <c r="B436" s="240"/>
      <c r="C436" s="206"/>
      <c r="D436" s="207"/>
      <c r="E436" s="3"/>
      <c r="F436" s="3"/>
      <c r="G436" s="3"/>
      <c r="H436" s="3"/>
      <c r="J436" s="226"/>
      <c r="K436" s="3"/>
      <c r="L436" s="3"/>
      <c r="O436" s="227"/>
      <c r="Q436" s="94"/>
      <c r="R436" s="94"/>
      <c r="S436" s="94"/>
      <c r="T436" s="94"/>
    </row>
    <row r="437" ht="15.75" customHeight="1">
      <c r="A437" s="242"/>
      <c r="B437" s="240"/>
      <c r="C437" s="206"/>
      <c r="D437" s="207"/>
      <c r="E437" s="3"/>
      <c r="F437" s="3"/>
      <c r="G437" s="3"/>
      <c r="H437" s="3"/>
      <c r="J437" s="226"/>
      <c r="K437" s="3"/>
      <c r="L437" s="3"/>
      <c r="O437" s="227"/>
      <c r="Q437" s="94"/>
      <c r="R437" s="94"/>
      <c r="S437" s="94"/>
      <c r="T437" s="94"/>
    </row>
    <row r="438" ht="15.75" customHeight="1">
      <c r="A438" s="242"/>
      <c r="B438" s="240"/>
      <c r="C438" s="206"/>
      <c r="D438" s="207"/>
      <c r="E438" s="3"/>
      <c r="F438" s="3"/>
      <c r="G438" s="3"/>
      <c r="H438" s="3"/>
      <c r="J438" s="226"/>
      <c r="K438" s="3"/>
      <c r="L438" s="3"/>
      <c r="O438" s="227"/>
      <c r="Q438" s="94"/>
      <c r="R438" s="94"/>
      <c r="S438" s="94"/>
      <c r="T438" s="94"/>
    </row>
    <row r="439" ht="15.75" customHeight="1">
      <c r="A439" s="242"/>
      <c r="B439" s="240"/>
      <c r="C439" s="206"/>
      <c r="D439" s="207"/>
      <c r="E439" s="3"/>
      <c r="F439" s="3"/>
      <c r="G439" s="3"/>
      <c r="H439" s="3"/>
      <c r="J439" s="226"/>
      <c r="K439" s="3"/>
      <c r="L439" s="3"/>
      <c r="O439" s="227"/>
      <c r="Q439" s="94"/>
      <c r="R439" s="94"/>
      <c r="S439" s="94"/>
      <c r="T439" s="94"/>
    </row>
    <row r="440" ht="15.75" customHeight="1">
      <c r="A440" s="242"/>
      <c r="B440" s="240"/>
      <c r="C440" s="206"/>
      <c r="D440" s="207"/>
      <c r="E440" s="3"/>
      <c r="F440" s="3"/>
      <c r="G440" s="3"/>
      <c r="H440" s="3"/>
      <c r="J440" s="226"/>
      <c r="K440" s="3"/>
      <c r="L440" s="3"/>
      <c r="O440" s="227"/>
      <c r="Q440" s="94"/>
      <c r="R440" s="94"/>
      <c r="S440" s="94"/>
      <c r="T440" s="94"/>
    </row>
    <row r="441" ht="15.75" customHeight="1">
      <c r="A441" s="242"/>
      <c r="B441" s="240"/>
      <c r="C441" s="206"/>
      <c r="D441" s="207"/>
      <c r="E441" s="3"/>
      <c r="F441" s="3"/>
      <c r="G441" s="3"/>
      <c r="H441" s="3"/>
      <c r="J441" s="226"/>
      <c r="K441" s="3"/>
      <c r="L441" s="3"/>
      <c r="O441" s="227"/>
      <c r="Q441" s="94"/>
      <c r="R441" s="94"/>
      <c r="S441" s="94"/>
      <c r="T441" s="94"/>
    </row>
    <row r="442" ht="15.75" customHeight="1">
      <c r="A442" s="242"/>
      <c r="B442" s="240"/>
      <c r="C442" s="206"/>
      <c r="D442" s="207"/>
      <c r="E442" s="3"/>
      <c r="F442" s="3"/>
      <c r="G442" s="3"/>
      <c r="H442" s="3"/>
      <c r="J442" s="226"/>
      <c r="K442" s="3"/>
      <c r="L442" s="3"/>
      <c r="O442" s="227"/>
      <c r="Q442" s="94"/>
      <c r="R442" s="94"/>
      <c r="S442" s="94"/>
      <c r="T442" s="94"/>
    </row>
    <row r="443" ht="15.75" customHeight="1">
      <c r="A443" s="242"/>
      <c r="B443" s="240"/>
      <c r="C443" s="206"/>
      <c r="D443" s="207"/>
      <c r="E443" s="3"/>
      <c r="F443" s="3"/>
      <c r="G443" s="3"/>
      <c r="H443" s="3"/>
      <c r="J443" s="226"/>
      <c r="K443" s="3"/>
      <c r="L443" s="3"/>
      <c r="O443" s="227"/>
      <c r="Q443" s="94"/>
      <c r="R443" s="94"/>
      <c r="S443" s="94"/>
      <c r="T443" s="94"/>
    </row>
    <row r="444" ht="15.75" customHeight="1">
      <c r="A444" s="242"/>
      <c r="B444" s="240"/>
      <c r="C444" s="206"/>
      <c r="D444" s="207"/>
      <c r="E444" s="3"/>
      <c r="F444" s="3"/>
      <c r="G444" s="3"/>
      <c r="H444" s="3"/>
      <c r="J444" s="226"/>
      <c r="K444" s="3"/>
      <c r="L444" s="3"/>
      <c r="O444" s="227"/>
      <c r="Q444" s="94"/>
      <c r="R444" s="94"/>
      <c r="S444" s="94"/>
      <c r="T444" s="94"/>
    </row>
    <row r="445" ht="15.75" customHeight="1">
      <c r="A445" s="242"/>
      <c r="B445" s="240"/>
      <c r="C445" s="206"/>
      <c r="D445" s="207"/>
      <c r="E445" s="3"/>
      <c r="F445" s="3"/>
      <c r="G445" s="3"/>
      <c r="H445" s="3"/>
      <c r="J445" s="226"/>
      <c r="K445" s="3"/>
      <c r="L445" s="3"/>
      <c r="O445" s="227"/>
      <c r="Q445" s="94"/>
      <c r="R445" s="94"/>
      <c r="S445" s="94"/>
      <c r="T445" s="94"/>
    </row>
    <row r="446" ht="15.75" customHeight="1">
      <c r="A446" s="242"/>
      <c r="B446" s="240"/>
      <c r="C446" s="206"/>
      <c r="D446" s="207"/>
      <c r="E446" s="3"/>
      <c r="F446" s="3"/>
      <c r="G446" s="3"/>
      <c r="H446" s="3"/>
      <c r="J446" s="226"/>
      <c r="K446" s="3"/>
      <c r="L446" s="3"/>
      <c r="O446" s="227"/>
      <c r="Q446" s="94"/>
      <c r="R446" s="94"/>
      <c r="S446" s="94"/>
      <c r="T446" s="94"/>
    </row>
    <row r="447" ht="15.75" customHeight="1">
      <c r="A447" s="242"/>
      <c r="B447" s="240"/>
      <c r="C447" s="206"/>
      <c r="D447" s="207"/>
      <c r="E447" s="3"/>
      <c r="F447" s="3"/>
      <c r="G447" s="3"/>
      <c r="H447" s="3"/>
      <c r="J447" s="226"/>
      <c r="K447" s="3"/>
      <c r="L447" s="3"/>
      <c r="O447" s="227"/>
      <c r="Q447" s="94"/>
      <c r="R447" s="94"/>
      <c r="S447" s="94"/>
      <c r="T447" s="94"/>
    </row>
    <row r="448" ht="15.75" customHeight="1">
      <c r="A448" s="242"/>
      <c r="B448" s="240"/>
      <c r="C448" s="206"/>
      <c r="D448" s="207"/>
      <c r="E448" s="3"/>
      <c r="F448" s="3"/>
      <c r="G448" s="3"/>
      <c r="H448" s="3"/>
      <c r="J448" s="226"/>
      <c r="K448" s="3"/>
      <c r="L448" s="3"/>
      <c r="O448" s="227"/>
      <c r="Q448" s="94"/>
      <c r="R448" s="94"/>
      <c r="S448" s="94"/>
      <c r="T448" s="94"/>
    </row>
    <row r="449" ht="15.75" customHeight="1">
      <c r="A449" s="242"/>
      <c r="B449" s="240"/>
      <c r="C449" s="206"/>
      <c r="D449" s="207"/>
      <c r="E449" s="3"/>
      <c r="F449" s="3"/>
      <c r="G449" s="3"/>
      <c r="H449" s="3"/>
      <c r="J449" s="226"/>
      <c r="K449" s="3"/>
      <c r="L449" s="3"/>
      <c r="O449" s="227"/>
      <c r="Q449" s="94"/>
      <c r="R449" s="94"/>
      <c r="S449" s="94"/>
      <c r="T449" s="94"/>
    </row>
    <row r="450" ht="15.75" customHeight="1">
      <c r="A450" s="242"/>
      <c r="B450" s="240"/>
      <c r="C450" s="206"/>
      <c r="D450" s="207"/>
      <c r="E450" s="3"/>
      <c r="F450" s="3"/>
      <c r="G450" s="3"/>
      <c r="H450" s="3"/>
      <c r="J450" s="226"/>
      <c r="K450" s="3"/>
      <c r="L450" s="3"/>
      <c r="O450" s="227"/>
      <c r="Q450" s="94"/>
      <c r="R450" s="94"/>
      <c r="S450" s="94"/>
      <c r="T450" s="94"/>
    </row>
    <row r="451" ht="15.75" customHeight="1">
      <c r="A451" s="242"/>
      <c r="B451" s="240"/>
      <c r="C451" s="206"/>
      <c r="D451" s="207"/>
      <c r="E451" s="3"/>
      <c r="F451" s="3"/>
      <c r="G451" s="3"/>
      <c r="H451" s="3"/>
      <c r="J451" s="226"/>
      <c r="K451" s="3"/>
      <c r="L451" s="3"/>
      <c r="O451" s="227"/>
      <c r="Q451" s="94"/>
      <c r="R451" s="94"/>
      <c r="S451" s="94"/>
      <c r="T451" s="94"/>
    </row>
    <row r="452" ht="15.75" customHeight="1">
      <c r="A452" s="242"/>
      <c r="B452" s="240"/>
      <c r="C452" s="206"/>
      <c r="D452" s="207"/>
      <c r="E452" s="3"/>
      <c r="F452" s="3"/>
      <c r="G452" s="3"/>
      <c r="H452" s="3"/>
      <c r="J452" s="226"/>
      <c r="K452" s="3"/>
      <c r="L452" s="3"/>
      <c r="O452" s="227"/>
      <c r="Q452" s="94"/>
      <c r="R452" s="94"/>
      <c r="S452" s="94"/>
      <c r="T452" s="94"/>
    </row>
    <row r="453" ht="15.75" customHeight="1">
      <c r="A453" s="242"/>
      <c r="B453" s="240"/>
      <c r="C453" s="206"/>
      <c r="D453" s="207"/>
      <c r="E453" s="3"/>
      <c r="F453" s="3"/>
      <c r="G453" s="3"/>
      <c r="H453" s="3"/>
      <c r="J453" s="226"/>
      <c r="K453" s="3"/>
      <c r="L453" s="3"/>
      <c r="O453" s="227"/>
      <c r="Q453" s="94"/>
      <c r="R453" s="94"/>
      <c r="S453" s="94"/>
      <c r="T453" s="94"/>
    </row>
    <row r="454" ht="15.75" customHeight="1">
      <c r="A454" s="242"/>
      <c r="B454" s="240"/>
      <c r="C454" s="206"/>
      <c r="D454" s="207"/>
      <c r="E454" s="3"/>
      <c r="F454" s="3"/>
      <c r="G454" s="3"/>
      <c r="H454" s="3"/>
      <c r="J454" s="226"/>
      <c r="K454" s="3"/>
      <c r="L454" s="3"/>
      <c r="O454" s="227"/>
      <c r="Q454" s="94"/>
      <c r="R454" s="94"/>
      <c r="S454" s="94"/>
      <c r="T454" s="94"/>
    </row>
    <row r="455" ht="15.75" customHeight="1">
      <c r="A455" s="242"/>
      <c r="B455" s="240"/>
      <c r="C455" s="206"/>
      <c r="D455" s="207"/>
      <c r="E455" s="3"/>
      <c r="F455" s="3"/>
      <c r="G455" s="3"/>
      <c r="H455" s="3"/>
      <c r="J455" s="226"/>
      <c r="K455" s="3"/>
      <c r="L455" s="3"/>
      <c r="O455" s="227"/>
      <c r="Q455" s="94"/>
      <c r="R455" s="94"/>
      <c r="S455" s="94"/>
      <c r="T455" s="94"/>
    </row>
    <row r="456" ht="15.75" customHeight="1">
      <c r="A456" s="242"/>
      <c r="B456" s="240"/>
      <c r="C456" s="206"/>
      <c r="D456" s="207"/>
      <c r="E456" s="3"/>
      <c r="F456" s="3"/>
      <c r="G456" s="3"/>
      <c r="H456" s="3"/>
      <c r="J456" s="226"/>
      <c r="K456" s="3"/>
      <c r="L456" s="3"/>
      <c r="O456" s="227"/>
      <c r="Q456" s="94"/>
      <c r="R456" s="94"/>
      <c r="S456" s="94"/>
      <c r="T456" s="94"/>
    </row>
    <row r="457" ht="15.75" customHeight="1">
      <c r="A457" s="242"/>
      <c r="B457" s="240"/>
      <c r="C457" s="206"/>
      <c r="D457" s="207"/>
      <c r="E457" s="3"/>
      <c r="F457" s="3"/>
      <c r="G457" s="3"/>
      <c r="H457" s="3"/>
      <c r="J457" s="226"/>
      <c r="K457" s="3"/>
      <c r="L457" s="3"/>
      <c r="O457" s="227"/>
      <c r="Q457" s="94"/>
      <c r="R457" s="94"/>
      <c r="S457" s="94"/>
      <c r="T457" s="94"/>
    </row>
    <row r="458" ht="15.75" customHeight="1">
      <c r="A458" s="242"/>
      <c r="B458" s="240"/>
      <c r="C458" s="206"/>
      <c r="D458" s="207"/>
      <c r="E458" s="3"/>
      <c r="F458" s="3"/>
      <c r="G458" s="3"/>
      <c r="H458" s="3"/>
      <c r="J458" s="226"/>
      <c r="K458" s="3"/>
      <c r="L458" s="3"/>
      <c r="O458" s="227"/>
      <c r="Q458" s="94"/>
      <c r="R458" s="94"/>
      <c r="S458" s="94"/>
      <c r="T458" s="94"/>
    </row>
    <row r="459" ht="15.75" customHeight="1">
      <c r="A459" s="242"/>
      <c r="B459" s="240"/>
      <c r="C459" s="206"/>
      <c r="D459" s="207"/>
      <c r="E459" s="3"/>
      <c r="F459" s="3"/>
      <c r="G459" s="3"/>
      <c r="H459" s="3"/>
      <c r="J459" s="226"/>
      <c r="K459" s="3"/>
      <c r="L459" s="3"/>
      <c r="O459" s="227"/>
      <c r="Q459" s="94"/>
      <c r="R459" s="94"/>
      <c r="S459" s="94"/>
      <c r="T459" s="94"/>
    </row>
    <row r="460" ht="15.75" customHeight="1">
      <c r="A460" s="242"/>
      <c r="B460" s="240"/>
      <c r="C460" s="206"/>
      <c r="D460" s="207"/>
      <c r="E460" s="3"/>
      <c r="F460" s="3"/>
      <c r="G460" s="3"/>
      <c r="H460" s="3"/>
      <c r="J460" s="226"/>
      <c r="K460" s="3"/>
      <c r="L460" s="3"/>
      <c r="O460" s="227"/>
      <c r="Q460" s="94"/>
      <c r="R460" s="94"/>
      <c r="S460" s="94"/>
      <c r="T460" s="94"/>
    </row>
    <row r="461" ht="15.75" customHeight="1">
      <c r="A461" s="242"/>
      <c r="B461" s="240"/>
      <c r="C461" s="206"/>
      <c r="D461" s="207"/>
      <c r="E461" s="3"/>
      <c r="F461" s="3"/>
      <c r="G461" s="3"/>
      <c r="H461" s="3"/>
      <c r="J461" s="226"/>
      <c r="K461" s="3"/>
      <c r="L461" s="3"/>
      <c r="O461" s="227"/>
      <c r="Q461" s="94"/>
      <c r="R461" s="94"/>
      <c r="S461" s="94"/>
      <c r="T461" s="94"/>
    </row>
    <row r="462" ht="15.75" customHeight="1">
      <c r="A462" s="242"/>
      <c r="B462" s="240"/>
      <c r="C462" s="206"/>
      <c r="D462" s="207"/>
      <c r="E462" s="3"/>
      <c r="F462" s="3"/>
      <c r="G462" s="3"/>
      <c r="H462" s="3"/>
      <c r="J462" s="226"/>
      <c r="K462" s="3"/>
      <c r="L462" s="3"/>
      <c r="O462" s="227"/>
      <c r="Q462" s="94"/>
      <c r="R462" s="94"/>
      <c r="S462" s="94"/>
      <c r="T462" s="94"/>
    </row>
    <row r="463" ht="15.75" customHeight="1">
      <c r="A463" s="242"/>
      <c r="B463" s="240"/>
      <c r="C463" s="206"/>
      <c r="D463" s="207"/>
      <c r="E463" s="3"/>
      <c r="F463" s="3"/>
      <c r="G463" s="3"/>
      <c r="H463" s="3"/>
      <c r="J463" s="226"/>
      <c r="K463" s="3"/>
      <c r="L463" s="3"/>
      <c r="O463" s="227"/>
      <c r="Q463" s="94"/>
      <c r="R463" s="94"/>
      <c r="S463" s="94"/>
      <c r="T463" s="94"/>
    </row>
    <row r="464" ht="15.75" customHeight="1">
      <c r="A464" s="242"/>
      <c r="B464" s="240"/>
      <c r="C464" s="206"/>
      <c r="D464" s="207"/>
      <c r="E464" s="3"/>
      <c r="F464" s="3"/>
      <c r="G464" s="3"/>
      <c r="H464" s="3"/>
      <c r="J464" s="226"/>
      <c r="K464" s="3"/>
      <c r="L464" s="3"/>
      <c r="O464" s="227"/>
      <c r="Q464" s="94"/>
      <c r="R464" s="94"/>
      <c r="S464" s="94"/>
      <c r="T464" s="94"/>
    </row>
    <row r="465" ht="15.75" customHeight="1">
      <c r="A465" s="242"/>
      <c r="B465" s="240"/>
      <c r="C465" s="206"/>
      <c r="D465" s="207"/>
      <c r="E465" s="3"/>
      <c r="F465" s="3"/>
      <c r="G465" s="3"/>
      <c r="H465" s="3"/>
      <c r="J465" s="226"/>
      <c r="K465" s="3"/>
      <c r="L465" s="3"/>
      <c r="O465" s="227"/>
      <c r="Q465" s="94"/>
      <c r="R465" s="94"/>
      <c r="S465" s="94"/>
      <c r="T465" s="94"/>
    </row>
    <row r="466" ht="15.75" customHeight="1">
      <c r="A466" s="242"/>
      <c r="B466" s="240"/>
      <c r="C466" s="206"/>
      <c r="D466" s="207"/>
      <c r="E466" s="3"/>
      <c r="F466" s="3"/>
      <c r="G466" s="3"/>
      <c r="H466" s="3"/>
      <c r="J466" s="226"/>
      <c r="K466" s="3"/>
      <c r="L466" s="3"/>
      <c r="O466" s="227"/>
      <c r="Q466" s="94"/>
      <c r="R466" s="94"/>
      <c r="S466" s="94"/>
      <c r="T466" s="94"/>
    </row>
    <row r="467" ht="15.75" customHeight="1">
      <c r="A467" s="242"/>
      <c r="B467" s="240"/>
      <c r="C467" s="206"/>
      <c r="D467" s="207"/>
      <c r="E467" s="3"/>
      <c r="F467" s="3"/>
      <c r="G467" s="3"/>
      <c r="H467" s="3"/>
      <c r="J467" s="226"/>
      <c r="K467" s="3"/>
      <c r="L467" s="3"/>
      <c r="O467" s="227"/>
      <c r="Q467" s="94"/>
      <c r="R467" s="94"/>
      <c r="S467" s="94"/>
      <c r="T467" s="94"/>
    </row>
    <row r="468" ht="15.75" customHeight="1">
      <c r="A468" s="242"/>
      <c r="B468" s="240"/>
      <c r="C468" s="206"/>
      <c r="D468" s="207"/>
      <c r="E468" s="3"/>
      <c r="F468" s="3"/>
      <c r="G468" s="3"/>
      <c r="H468" s="3"/>
      <c r="J468" s="226"/>
      <c r="K468" s="3"/>
      <c r="L468" s="3"/>
      <c r="O468" s="227"/>
      <c r="Q468" s="94"/>
      <c r="R468" s="94"/>
      <c r="S468" s="94"/>
      <c r="T468" s="94"/>
    </row>
    <row r="469" ht="15.75" customHeight="1">
      <c r="A469" s="242"/>
      <c r="B469" s="240"/>
      <c r="C469" s="206"/>
      <c r="D469" s="207"/>
      <c r="E469" s="3"/>
      <c r="F469" s="3"/>
      <c r="G469" s="3"/>
      <c r="H469" s="3"/>
      <c r="J469" s="226"/>
      <c r="K469" s="3"/>
      <c r="L469" s="3"/>
      <c r="O469" s="227"/>
      <c r="Q469" s="94"/>
      <c r="R469" s="94"/>
      <c r="S469" s="94"/>
      <c r="T469" s="94"/>
    </row>
    <row r="470" ht="15.75" customHeight="1">
      <c r="A470" s="242"/>
      <c r="B470" s="240"/>
      <c r="C470" s="206"/>
      <c r="D470" s="207"/>
      <c r="E470" s="3"/>
      <c r="F470" s="3"/>
      <c r="G470" s="3"/>
      <c r="H470" s="3"/>
      <c r="J470" s="226"/>
      <c r="K470" s="3"/>
      <c r="L470" s="3"/>
      <c r="O470" s="227"/>
      <c r="Q470" s="94"/>
      <c r="R470" s="94"/>
      <c r="S470" s="94"/>
      <c r="T470" s="94"/>
    </row>
    <row r="471" ht="15.75" customHeight="1">
      <c r="A471" s="242"/>
      <c r="B471" s="240"/>
      <c r="C471" s="206"/>
      <c r="D471" s="207"/>
      <c r="E471" s="3"/>
      <c r="F471" s="3"/>
      <c r="G471" s="3"/>
      <c r="H471" s="3"/>
      <c r="J471" s="226"/>
      <c r="K471" s="3"/>
      <c r="L471" s="3"/>
      <c r="O471" s="227"/>
      <c r="Q471" s="94"/>
      <c r="R471" s="94"/>
      <c r="S471" s="94"/>
      <c r="T471" s="94"/>
    </row>
    <row r="472" ht="15.75" customHeight="1">
      <c r="A472" s="242"/>
      <c r="B472" s="240"/>
      <c r="C472" s="206"/>
      <c r="D472" s="207"/>
      <c r="E472" s="3"/>
      <c r="F472" s="3"/>
      <c r="G472" s="3"/>
      <c r="H472" s="3"/>
      <c r="J472" s="226"/>
      <c r="K472" s="3"/>
      <c r="L472" s="3"/>
      <c r="O472" s="227"/>
      <c r="Q472" s="94"/>
      <c r="R472" s="94"/>
      <c r="S472" s="94"/>
      <c r="T472" s="94"/>
    </row>
    <row r="473" ht="15.75" customHeight="1">
      <c r="A473" s="242"/>
      <c r="B473" s="240"/>
      <c r="C473" s="206"/>
      <c r="D473" s="207"/>
      <c r="E473" s="3"/>
      <c r="F473" s="3"/>
      <c r="G473" s="3"/>
      <c r="H473" s="3"/>
      <c r="J473" s="226"/>
      <c r="K473" s="3"/>
      <c r="L473" s="3"/>
      <c r="O473" s="227"/>
      <c r="Q473" s="94"/>
      <c r="R473" s="94"/>
      <c r="S473" s="94"/>
      <c r="T473" s="94"/>
    </row>
    <row r="474" ht="15.75" customHeight="1">
      <c r="A474" s="242"/>
      <c r="B474" s="240"/>
      <c r="C474" s="206"/>
      <c r="D474" s="207"/>
      <c r="E474" s="3"/>
      <c r="F474" s="3"/>
      <c r="G474" s="3"/>
      <c r="H474" s="3"/>
      <c r="J474" s="226"/>
      <c r="K474" s="3"/>
      <c r="L474" s="3"/>
      <c r="O474" s="227"/>
      <c r="Q474" s="94"/>
      <c r="R474" s="94"/>
      <c r="S474" s="94"/>
      <c r="T474" s="94"/>
    </row>
    <row r="475" ht="15.75" customHeight="1">
      <c r="A475" s="242"/>
      <c r="B475" s="240"/>
      <c r="C475" s="206"/>
      <c r="D475" s="207"/>
      <c r="E475" s="3"/>
      <c r="F475" s="3"/>
      <c r="G475" s="3"/>
      <c r="H475" s="3"/>
      <c r="J475" s="226"/>
      <c r="K475" s="3"/>
      <c r="L475" s="3"/>
      <c r="O475" s="227"/>
      <c r="Q475" s="94"/>
      <c r="R475" s="94"/>
      <c r="S475" s="94"/>
      <c r="T475" s="94"/>
    </row>
    <row r="476" ht="15.75" customHeight="1">
      <c r="A476" s="242"/>
      <c r="B476" s="240"/>
      <c r="C476" s="206"/>
      <c r="D476" s="207"/>
      <c r="E476" s="3"/>
      <c r="F476" s="3"/>
      <c r="G476" s="3"/>
      <c r="H476" s="3"/>
      <c r="J476" s="226"/>
      <c r="K476" s="3"/>
      <c r="L476" s="3"/>
      <c r="O476" s="227"/>
      <c r="Q476" s="94"/>
      <c r="R476" s="94"/>
      <c r="S476" s="94"/>
      <c r="T476" s="94"/>
    </row>
    <row r="477" ht="15.75" customHeight="1">
      <c r="A477" s="242"/>
      <c r="B477" s="240"/>
      <c r="C477" s="206"/>
      <c r="D477" s="207"/>
      <c r="E477" s="3"/>
      <c r="F477" s="3"/>
      <c r="G477" s="3"/>
      <c r="H477" s="3"/>
      <c r="J477" s="226"/>
      <c r="K477" s="3"/>
      <c r="L477" s="3"/>
      <c r="O477" s="227"/>
      <c r="Q477" s="94"/>
      <c r="R477" s="94"/>
      <c r="S477" s="94"/>
      <c r="T477" s="94"/>
    </row>
    <row r="478" ht="15.75" customHeight="1">
      <c r="A478" s="242"/>
      <c r="B478" s="240"/>
      <c r="C478" s="206"/>
      <c r="D478" s="207"/>
      <c r="E478" s="3"/>
      <c r="F478" s="3"/>
      <c r="G478" s="3"/>
      <c r="H478" s="3"/>
      <c r="J478" s="226"/>
      <c r="K478" s="3"/>
      <c r="L478" s="3"/>
      <c r="O478" s="227"/>
      <c r="Q478" s="94"/>
      <c r="R478" s="94"/>
      <c r="S478" s="94"/>
      <c r="T478" s="94"/>
    </row>
    <row r="479" ht="15.75" customHeight="1">
      <c r="A479" s="242"/>
      <c r="B479" s="240"/>
      <c r="C479" s="206"/>
      <c r="D479" s="207"/>
      <c r="E479" s="3"/>
      <c r="F479" s="3"/>
      <c r="G479" s="3"/>
      <c r="H479" s="3"/>
      <c r="J479" s="226"/>
      <c r="K479" s="3"/>
      <c r="L479" s="3"/>
      <c r="O479" s="227"/>
      <c r="Q479" s="94"/>
      <c r="R479" s="94"/>
      <c r="S479" s="94"/>
      <c r="T479" s="94"/>
    </row>
    <row r="480" ht="15.75" customHeight="1">
      <c r="A480" s="242"/>
      <c r="B480" s="240"/>
      <c r="C480" s="206"/>
      <c r="D480" s="207"/>
      <c r="E480" s="3"/>
      <c r="F480" s="3"/>
      <c r="G480" s="3"/>
      <c r="H480" s="3"/>
      <c r="J480" s="226"/>
      <c r="K480" s="3"/>
      <c r="L480" s="3"/>
      <c r="O480" s="227"/>
      <c r="Q480" s="94"/>
      <c r="R480" s="94"/>
      <c r="S480" s="94"/>
      <c r="T480" s="94"/>
    </row>
    <row r="481" ht="15.75" customHeight="1">
      <c r="A481" s="242"/>
      <c r="B481" s="240"/>
      <c r="C481" s="206"/>
      <c r="D481" s="207"/>
      <c r="E481" s="3"/>
      <c r="F481" s="3"/>
      <c r="G481" s="3"/>
      <c r="H481" s="3"/>
      <c r="J481" s="226"/>
      <c r="K481" s="3"/>
      <c r="L481" s="3"/>
      <c r="O481" s="227"/>
      <c r="Q481" s="94"/>
      <c r="R481" s="94"/>
      <c r="S481" s="94"/>
      <c r="T481" s="94"/>
    </row>
    <row r="482" ht="15.75" customHeight="1">
      <c r="A482" s="242"/>
      <c r="B482" s="240"/>
      <c r="C482" s="206"/>
      <c r="D482" s="207"/>
      <c r="E482" s="3"/>
      <c r="F482" s="3"/>
      <c r="G482" s="3"/>
      <c r="H482" s="3"/>
      <c r="J482" s="226"/>
      <c r="K482" s="3"/>
      <c r="L482" s="3"/>
      <c r="O482" s="227"/>
      <c r="Q482" s="94"/>
      <c r="R482" s="94"/>
      <c r="S482" s="94"/>
      <c r="T482" s="94"/>
    </row>
    <row r="483" ht="15.75" customHeight="1">
      <c r="A483" s="242"/>
      <c r="B483" s="240"/>
      <c r="C483" s="206"/>
      <c r="D483" s="207"/>
      <c r="E483" s="3"/>
      <c r="F483" s="3"/>
      <c r="G483" s="3"/>
      <c r="H483" s="3"/>
      <c r="J483" s="226"/>
      <c r="K483" s="3"/>
      <c r="L483" s="3"/>
      <c r="O483" s="227"/>
      <c r="Q483" s="94"/>
      <c r="R483" s="94"/>
      <c r="S483" s="94"/>
      <c r="T483" s="94"/>
    </row>
    <row r="484" ht="15.75" customHeight="1">
      <c r="A484" s="242"/>
      <c r="B484" s="240"/>
      <c r="C484" s="206"/>
      <c r="D484" s="207"/>
      <c r="E484" s="3"/>
      <c r="F484" s="3"/>
      <c r="G484" s="3"/>
      <c r="H484" s="3"/>
      <c r="J484" s="226"/>
      <c r="K484" s="3"/>
      <c r="L484" s="3"/>
      <c r="O484" s="227"/>
      <c r="Q484" s="94"/>
      <c r="R484" s="94"/>
      <c r="S484" s="94"/>
      <c r="T484" s="94"/>
    </row>
    <row r="485" ht="15.75" customHeight="1">
      <c r="A485" s="242"/>
      <c r="B485" s="240"/>
      <c r="C485" s="206"/>
      <c r="D485" s="207"/>
      <c r="E485" s="3"/>
      <c r="F485" s="3"/>
      <c r="G485" s="3"/>
      <c r="H485" s="3"/>
      <c r="J485" s="226"/>
      <c r="K485" s="3"/>
      <c r="L485" s="3"/>
      <c r="O485" s="227"/>
      <c r="Q485" s="94"/>
      <c r="R485" s="94"/>
      <c r="S485" s="94"/>
      <c r="T485" s="94"/>
    </row>
    <row r="486" ht="15.75" customHeight="1">
      <c r="A486" s="242"/>
      <c r="B486" s="240"/>
      <c r="C486" s="206"/>
      <c r="D486" s="207"/>
      <c r="E486" s="3"/>
      <c r="F486" s="3"/>
      <c r="G486" s="3"/>
      <c r="H486" s="3"/>
      <c r="J486" s="226"/>
      <c r="K486" s="3"/>
      <c r="L486" s="3"/>
      <c r="O486" s="227"/>
      <c r="Q486" s="94"/>
      <c r="R486" s="94"/>
      <c r="S486" s="94"/>
      <c r="T486" s="94"/>
    </row>
    <row r="487" ht="15.75" customHeight="1">
      <c r="A487" s="242"/>
      <c r="B487" s="240"/>
      <c r="C487" s="206"/>
      <c r="D487" s="207"/>
      <c r="E487" s="3"/>
      <c r="F487" s="3"/>
      <c r="G487" s="3"/>
      <c r="H487" s="3"/>
      <c r="J487" s="226"/>
      <c r="K487" s="3"/>
      <c r="L487" s="3"/>
      <c r="O487" s="227"/>
      <c r="Q487" s="94"/>
      <c r="R487" s="94"/>
      <c r="S487" s="94"/>
      <c r="T487" s="94"/>
    </row>
    <row r="488" ht="15.75" customHeight="1">
      <c r="A488" s="242"/>
      <c r="B488" s="240"/>
      <c r="C488" s="206"/>
      <c r="D488" s="207"/>
      <c r="E488" s="3"/>
      <c r="F488" s="3"/>
      <c r="G488" s="3"/>
      <c r="H488" s="3"/>
      <c r="J488" s="226"/>
      <c r="K488" s="3"/>
      <c r="L488" s="3"/>
      <c r="O488" s="227"/>
      <c r="Q488" s="94"/>
      <c r="R488" s="94"/>
      <c r="S488" s="94"/>
      <c r="T488" s="94"/>
    </row>
    <row r="489" ht="15.75" customHeight="1">
      <c r="A489" s="242"/>
      <c r="B489" s="240"/>
      <c r="C489" s="206"/>
      <c r="D489" s="207"/>
      <c r="E489" s="3"/>
      <c r="F489" s="3"/>
      <c r="G489" s="3"/>
      <c r="H489" s="3"/>
      <c r="J489" s="226"/>
      <c r="K489" s="3"/>
      <c r="L489" s="3"/>
      <c r="O489" s="227"/>
      <c r="Q489" s="94"/>
      <c r="R489" s="94"/>
      <c r="S489" s="94"/>
      <c r="T489" s="94"/>
    </row>
    <row r="490" ht="15.75" customHeight="1">
      <c r="A490" s="242"/>
      <c r="B490" s="240"/>
      <c r="C490" s="206"/>
      <c r="D490" s="207"/>
      <c r="E490" s="3"/>
      <c r="F490" s="3"/>
      <c r="G490" s="3"/>
      <c r="H490" s="3"/>
      <c r="J490" s="226"/>
      <c r="K490" s="3"/>
      <c r="L490" s="3"/>
      <c r="O490" s="227"/>
      <c r="Q490" s="94"/>
      <c r="R490" s="94"/>
      <c r="S490" s="94"/>
      <c r="T490" s="94"/>
    </row>
    <row r="491" ht="15.75" customHeight="1">
      <c r="A491" s="242"/>
      <c r="B491" s="240"/>
      <c r="C491" s="206"/>
      <c r="D491" s="207"/>
      <c r="E491" s="3"/>
      <c r="F491" s="3"/>
      <c r="G491" s="3"/>
      <c r="H491" s="3"/>
      <c r="J491" s="226"/>
      <c r="K491" s="3"/>
      <c r="L491" s="3"/>
      <c r="O491" s="227"/>
      <c r="Q491" s="94"/>
      <c r="R491" s="94"/>
      <c r="S491" s="94"/>
      <c r="T491" s="94"/>
    </row>
    <row r="492" ht="15.75" customHeight="1">
      <c r="A492" s="242"/>
      <c r="B492" s="240"/>
      <c r="C492" s="206"/>
      <c r="D492" s="207"/>
      <c r="E492" s="3"/>
      <c r="F492" s="3"/>
      <c r="G492" s="3"/>
      <c r="H492" s="3"/>
      <c r="J492" s="226"/>
      <c r="K492" s="3"/>
      <c r="L492" s="3"/>
      <c r="O492" s="227"/>
      <c r="Q492" s="94"/>
      <c r="R492" s="94"/>
      <c r="S492" s="94"/>
      <c r="T492" s="94"/>
    </row>
    <row r="493" ht="15.75" customHeight="1">
      <c r="A493" s="242"/>
      <c r="B493" s="240"/>
      <c r="C493" s="206"/>
      <c r="D493" s="207"/>
      <c r="E493" s="3"/>
      <c r="F493" s="3"/>
      <c r="G493" s="3"/>
      <c r="H493" s="3"/>
      <c r="J493" s="226"/>
      <c r="K493" s="3"/>
      <c r="L493" s="3"/>
      <c r="O493" s="227"/>
      <c r="Q493" s="94"/>
      <c r="R493" s="94"/>
      <c r="S493" s="94"/>
      <c r="T493" s="94"/>
    </row>
    <row r="494" ht="15.75" customHeight="1">
      <c r="A494" s="242"/>
      <c r="B494" s="240"/>
      <c r="C494" s="206"/>
      <c r="D494" s="207"/>
      <c r="E494" s="3"/>
      <c r="F494" s="3"/>
      <c r="G494" s="3"/>
      <c r="H494" s="3"/>
      <c r="J494" s="226"/>
      <c r="K494" s="3"/>
      <c r="L494" s="3"/>
      <c r="O494" s="227"/>
      <c r="Q494" s="94"/>
      <c r="R494" s="94"/>
      <c r="S494" s="94"/>
      <c r="T494" s="94"/>
    </row>
    <row r="495" ht="15.75" customHeight="1">
      <c r="A495" s="242"/>
      <c r="B495" s="240"/>
      <c r="C495" s="206"/>
      <c r="D495" s="207"/>
      <c r="E495" s="3"/>
      <c r="F495" s="3"/>
      <c r="G495" s="3"/>
      <c r="H495" s="3"/>
      <c r="J495" s="226"/>
      <c r="K495" s="3"/>
      <c r="L495" s="3"/>
      <c r="O495" s="227"/>
      <c r="Q495" s="94"/>
      <c r="R495" s="94"/>
      <c r="S495" s="94"/>
      <c r="T495" s="94"/>
    </row>
    <row r="496" ht="15.75" customHeight="1">
      <c r="A496" s="242"/>
      <c r="B496" s="240"/>
      <c r="C496" s="206"/>
      <c r="D496" s="207"/>
      <c r="E496" s="3"/>
      <c r="F496" s="3"/>
      <c r="G496" s="3"/>
      <c r="H496" s="3"/>
      <c r="J496" s="226"/>
      <c r="K496" s="3"/>
      <c r="L496" s="3"/>
      <c r="O496" s="227"/>
      <c r="Q496" s="94"/>
      <c r="R496" s="94"/>
      <c r="S496" s="94"/>
      <c r="T496" s="94"/>
    </row>
    <row r="497" ht="15.75" customHeight="1">
      <c r="A497" s="242"/>
      <c r="B497" s="240"/>
      <c r="C497" s="206"/>
      <c r="D497" s="207"/>
      <c r="E497" s="3"/>
      <c r="F497" s="3"/>
      <c r="G497" s="3"/>
      <c r="H497" s="3"/>
      <c r="J497" s="226"/>
      <c r="K497" s="3"/>
      <c r="L497" s="3"/>
      <c r="O497" s="227"/>
      <c r="Q497" s="94"/>
      <c r="R497" s="94"/>
      <c r="S497" s="94"/>
      <c r="T497" s="94"/>
    </row>
    <row r="498" ht="15.75" customHeight="1">
      <c r="A498" s="242"/>
      <c r="B498" s="240"/>
      <c r="C498" s="206"/>
      <c r="D498" s="207"/>
      <c r="E498" s="3"/>
      <c r="F498" s="3"/>
      <c r="G498" s="3"/>
      <c r="H498" s="3"/>
      <c r="J498" s="226"/>
      <c r="K498" s="3"/>
      <c r="L498" s="3"/>
      <c r="O498" s="227"/>
      <c r="Q498" s="94"/>
      <c r="R498" s="94"/>
      <c r="S498" s="94"/>
      <c r="T498" s="94"/>
    </row>
    <row r="499" ht="15.75" customHeight="1">
      <c r="A499" s="242"/>
      <c r="B499" s="240"/>
      <c r="C499" s="206"/>
      <c r="D499" s="207"/>
      <c r="E499" s="3"/>
      <c r="F499" s="3"/>
      <c r="G499" s="3"/>
      <c r="H499" s="3"/>
      <c r="J499" s="226"/>
      <c r="K499" s="3"/>
      <c r="L499" s="3"/>
      <c r="O499" s="227"/>
      <c r="Q499" s="94"/>
      <c r="R499" s="94"/>
      <c r="S499" s="94"/>
      <c r="T499" s="94"/>
    </row>
    <row r="500" ht="15.75" customHeight="1">
      <c r="A500" s="242"/>
      <c r="B500" s="240"/>
      <c r="C500" s="206"/>
      <c r="D500" s="207"/>
      <c r="E500" s="3"/>
      <c r="F500" s="3"/>
      <c r="G500" s="3"/>
      <c r="H500" s="3"/>
      <c r="J500" s="226"/>
      <c r="K500" s="3"/>
      <c r="L500" s="3"/>
      <c r="O500" s="227"/>
      <c r="Q500" s="94"/>
      <c r="R500" s="94"/>
      <c r="S500" s="94"/>
      <c r="T500" s="94"/>
    </row>
    <row r="501" ht="15.75" customHeight="1">
      <c r="A501" s="242"/>
      <c r="B501" s="240"/>
      <c r="C501" s="206"/>
      <c r="D501" s="207"/>
      <c r="E501" s="3"/>
      <c r="F501" s="3"/>
      <c r="G501" s="3"/>
      <c r="H501" s="3"/>
      <c r="J501" s="226"/>
      <c r="K501" s="3"/>
      <c r="L501" s="3"/>
      <c r="O501" s="227"/>
      <c r="Q501" s="94"/>
      <c r="R501" s="94"/>
      <c r="S501" s="94"/>
      <c r="T501" s="94"/>
    </row>
    <row r="502" ht="15.75" customHeight="1">
      <c r="A502" s="242"/>
      <c r="B502" s="240"/>
      <c r="C502" s="206"/>
      <c r="D502" s="207"/>
      <c r="E502" s="3"/>
      <c r="F502" s="3"/>
      <c r="G502" s="3"/>
      <c r="H502" s="3"/>
      <c r="J502" s="226"/>
      <c r="K502" s="3"/>
      <c r="L502" s="3"/>
      <c r="O502" s="227"/>
      <c r="Q502" s="94"/>
      <c r="R502" s="94"/>
      <c r="S502" s="94"/>
      <c r="T502" s="94"/>
    </row>
    <row r="503" ht="15.75" customHeight="1">
      <c r="A503" s="242"/>
      <c r="B503" s="240"/>
      <c r="C503" s="206"/>
      <c r="D503" s="207"/>
      <c r="E503" s="3"/>
      <c r="F503" s="3"/>
      <c r="G503" s="3"/>
      <c r="H503" s="3"/>
      <c r="J503" s="226"/>
      <c r="K503" s="3"/>
      <c r="L503" s="3"/>
      <c r="O503" s="227"/>
      <c r="Q503" s="94"/>
      <c r="R503" s="94"/>
      <c r="S503" s="94"/>
      <c r="T503" s="94"/>
    </row>
    <row r="504" ht="15.75" customHeight="1">
      <c r="A504" s="242"/>
      <c r="B504" s="240"/>
      <c r="C504" s="206"/>
      <c r="D504" s="207"/>
      <c r="E504" s="3"/>
      <c r="F504" s="3"/>
      <c r="G504" s="3"/>
      <c r="H504" s="3"/>
      <c r="J504" s="226"/>
      <c r="K504" s="3"/>
      <c r="L504" s="3"/>
      <c r="O504" s="227"/>
      <c r="Q504" s="94"/>
      <c r="R504" s="94"/>
      <c r="S504" s="94"/>
      <c r="T504" s="94"/>
    </row>
    <row r="505" ht="15.75" customHeight="1">
      <c r="A505" s="242"/>
      <c r="B505" s="240"/>
      <c r="C505" s="206"/>
      <c r="D505" s="207"/>
      <c r="E505" s="3"/>
      <c r="F505" s="3"/>
      <c r="G505" s="3"/>
      <c r="H505" s="3"/>
      <c r="J505" s="226"/>
      <c r="K505" s="3"/>
      <c r="L505" s="3"/>
      <c r="O505" s="227"/>
      <c r="Q505" s="94"/>
      <c r="R505" s="94"/>
      <c r="S505" s="94"/>
      <c r="T505" s="94"/>
    </row>
    <row r="506" ht="15.75" customHeight="1">
      <c r="A506" s="242"/>
      <c r="B506" s="240"/>
      <c r="C506" s="206"/>
      <c r="D506" s="207"/>
      <c r="E506" s="3"/>
      <c r="F506" s="3"/>
      <c r="G506" s="3"/>
      <c r="H506" s="3"/>
      <c r="J506" s="226"/>
      <c r="K506" s="3"/>
      <c r="L506" s="3"/>
      <c r="O506" s="227"/>
      <c r="Q506" s="94"/>
      <c r="R506" s="94"/>
      <c r="S506" s="94"/>
      <c r="T506" s="94"/>
    </row>
    <row r="507" ht="15.75" customHeight="1">
      <c r="A507" s="242"/>
      <c r="B507" s="240"/>
      <c r="C507" s="206"/>
      <c r="D507" s="207"/>
      <c r="E507" s="3"/>
      <c r="F507" s="3"/>
      <c r="G507" s="3"/>
      <c r="H507" s="3"/>
      <c r="J507" s="226"/>
      <c r="K507" s="3"/>
      <c r="L507" s="3"/>
      <c r="O507" s="227"/>
      <c r="Q507" s="94"/>
      <c r="R507" s="94"/>
      <c r="S507" s="94"/>
      <c r="T507" s="94"/>
    </row>
    <row r="508" ht="15.75" customHeight="1">
      <c r="A508" s="242"/>
      <c r="B508" s="240"/>
      <c r="C508" s="206"/>
      <c r="D508" s="207"/>
      <c r="E508" s="3"/>
      <c r="F508" s="3"/>
      <c r="G508" s="3"/>
      <c r="H508" s="3"/>
      <c r="J508" s="226"/>
      <c r="K508" s="3"/>
      <c r="L508" s="3"/>
      <c r="O508" s="227"/>
      <c r="Q508" s="94"/>
      <c r="R508" s="94"/>
      <c r="S508" s="94"/>
      <c r="T508" s="94"/>
    </row>
    <row r="509" ht="15.75" customHeight="1">
      <c r="A509" s="242"/>
      <c r="B509" s="240"/>
      <c r="C509" s="206"/>
      <c r="D509" s="207"/>
      <c r="E509" s="3"/>
      <c r="F509" s="3"/>
      <c r="G509" s="3"/>
      <c r="H509" s="3"/>
      <c r="J509" s="226"/>
      <c r="K509" s="3"/>
      <c r="L509" s="3"/>
      <c r="O509" s="227"/>
      <c r="Q509" s="94"/>
      <c r="R509" s="94"/>
      <c r="S509" s="94"/>
      <c r="T509" s="94"/>
    </row>
    <row r="510" ht="15.75" customHeight="1">
      <c r="A510" s="242"/>
      <c r="B510" s="240"/>
      <c r="C510" s="206"/>
      <c r="D510" s="207"/>
      <c r="E510" s="3"/>
      <c r="F510" s="3"/>
      <c r="G510" s="3"/>
      <c r="H510" s="3"/>
      <c r="J510" s="226"/>
      <c r="K510" s="3"/>
      <c r="L510" s="3"/>
      <c r="O510" s="227"/>
      <c r="Q510" s="94"/>
      <c r="R510" s="94"/>
      <c r="S510" s="94"/>
      <c r="T510" s="94"/>
    </row>
    <row r="511" ht="15.75" customHeight="1">
      <c r="A511" s="242"/>
      <c r="B511" s="240"/>
      <c r="C511" s="206"/>
      <c r="D511" s="207"/>
      <c r="E511" s="3"/>
      <c r="F511" s="3"/>
      <c r="G511" s="3"/>
      <c r="H511" s="3"/>
      <c r="J511" s="226"/>
      <c r="K511" s="3"/>
      <c r="L511" s="3"/>
      <c r="O511" s="227"/>
      <c r="Q511" s="94"/>
      <c r="R511" s="94"/>
      <c r="S511" s="94"/>
      <c r="T511" s="94"/>
    </row>
    <row r="512" ht="15.75" customHeight="1">
      <c r="A512" s="242"/>
      <c r="B512" s="240"/>
      <c r="C512" s="206"/>
      <c r="D512" s="207"/>
      <c r="E512" s="3"/>
      <c r="F512" s="3"/>
      <c r="G512" s="3"/>
      <c r="H512" s="3"/>
      <c r="J512" s="226"/>
      <c r="K512" s="3"/>
      <c r="L512" s="3"/>
      <c r="O512" s="227"/>
      <c r="Q512" s="94"/>
      <c r="R512" s="94"/>
      <c r="S512" s="94"/>
      <c r="T512" s="94"/>
    </row>
    <row r="513" ht="15.75" customHeight="1">
      <c r="A513" s="242"/>
      <c r="B513" s="240"/>
      <c r="C513" s="206"/>
      <c r="D513" s="207"/>
      <c r="E513" s="3"/>
      <c r="F513" s="3"/>
      <c r="G513" s="3"/>
      <c r="H513" s="3"/>
      <c r="J513" s="226"/>
      <c r="K513" s="3"/>
      <c r="L513" s="3"/>
      <c r="O513" s="227"/>
      <c r="Q513" s="94"/>
      <c r="R513" s="94"/>
      <c r="S513" s="94"/>
      <c r="T513" s="94"/>
    </row>
    <row r="514" ht="15.75" customHeight="1">
      <c r="A514" s="242"/>
      <c r="B514" s="240"/>
      <c r="C514" s="206"/>
      <c r="D514" s="207"/>
      <c r="E514" s="3"/>
      <c r="F514" s="3"/>
      <c r="G514" s="3"/>
      <c r="H514" s="3"/>
      <c r="J514" s="226"/>
      <c r="K514" s="3"/>
      <c r="L514" s="3"/>
      <c r="O514" s="227"/>
      <c r="Q514" s="94"/>
      <c r="R514" s="94"/>
      <c r="S514" s="94"/>
      <c r="T514" s="94"/>
    </row>
    <row r="515" ht="15.75" customHeight="1">
      <c r="A515" s="242"/>
      <c r="B515" s="240"/>
      <c r="C515" s="206"/>
      <c r="D515" s="207"/>
      <c r="E515" s="3"/>
      <c r="F515" s="3"/>
      <c r="G515" s="3"/>
      <c r="H515" s="3"/>
      <c r="J515" s="226"/>
      <c r="K515" s="3"/>
      <c r="L515" s="3"/>
      <c r="O515" s="227"/>
      <c r="Q515" s="94"/>
      <c r="R515" s="94"/>
      <c r="S515" s="94"/>
      <c r="T515" s="94"/>
    </row>
    <row r="516" ht="15.75" customHeight="1">
      <c r="A516" s="242"/>
      <c r="B516" s="240"/>
      <c r="C516" s="206"/>
      <c r="D516" s="207"/>
      <c r="E516" s="3"/>
      <c r="F516" s="3"/>
      <c r="G516" s="3"/>
      <c r="H516" s="3"/>
      <c r="J516" s="226"/>
      <c r="K516" s="3"/>
      <c r="L516" s="3"/>
      <c r="O516" s="227"/>
      <c r="Q516" s="94"/>
      <c r="R516" s="94"/>
      <c r="S516" s="94"/>
      <c r="T516" s="94"/>
    </row>
    <row r="517" ht="15.75" customHeight="1">
      <c r="A517" s="242"/>
      <c r="B517" s="240"/>
      <c r="C517" s="206"/>
      <c r="D517" s="207"/>
      <c r="E517" s="3"/>
      <c r="F517" s="3"/>
      <c r="G517" s="3"/>
      <c r="H517" s="3"/>
      <c r="J517" s="226"/>
      <c r="K517" s="3"/>
      <c r="L517" s="3"/>
      <c r="O517" s="227"/>
      <c r="Q517" s="94"/>
      <c r="R517" s="94"/>
      <c r="S517" s="94"/>
      <c r="T517" s="94"/>
    </row>
    <row r="518" ht="15.75" customHeight="1">
      <c r="A518" s="242"/>
      <c r="B518" s="240"/>
      <c r="C518" s="206"/>
      <c r="D518" s="207"/>
      <c r="E518" s="3"/>
      <c r="F518" s="3"/>
      <c r="G518" s="3"/>
      <c r="H518" s="3"/>
      <c r="J518" s="226"/>
      <c r="K518" s="3"/>
      <c r="L518" s="3"/>
      <c r="O518" s="227"/>
      <c r="Q518" s="94"/>
      <c r="R518" s="94"/>
      <c r="S518" s="94"/>
      <c r="T518" s="94"/>
    </row>
    <row r="519" ht="15.75" customHeight="1">
      <c r="A519" s="242"/>
      <c r="B519" s="240"/>
      <c r="C519" s="206"/>
      <c r="D519" s="207"/>
      <c r="E519" s="3"/>
      <c r="F519" s="3"/>
      <c r="G519" s="3"/>
      <c r="H519" s="3"/>
      <c r="J519" s="226"/>
      <c r="K519" s="3"/>
      <c r="L519" s="3"/>
      <c r="O519" s="227"/>
      <c r="Q519" s="94"/>
      <c r="R519" s="94"/>
      <c r="S519" s="94"/>
      <c r="T519" s="94"/>
    </row>
    <row r="520" ht="15.75" customHeight="1">
      <c r="A520" s="242"/>
      <c r="B520" s="240"/>
      <c r="C520" s="206"/>
      <c r="D520" s="207"/>
      <c r="E520" s="3"/>
      <c r="F520" s="3"/>
      <c r="G520" s="3"/>
      <c r="H520" s="3"/>
      <c r="J520" s="226"/>
      <c r="K520" s="3"/>
      <c r="L520" s="3"/>
      <c r="O520" s="227"/>
      <c r="Q520" s="94"/>
      <c r="R520" s="94"/>
      <c r="S520" s="94"/>
      <c r="T520" s="94"/>
    </row>
    <row r="521" ht="15.75" customHeight="1">
      <c r="A521" s="242"/>
      <c r="B521" s="240"/>
      <c r="C521" s="206"/>
      <c r="D521" s="207"/>
      <c r="E521" s="3"/>
      <c r="F521" s="3"/>
      <c r="G521" s="3"/>
      <c r="H521" s="3"/>
      <c r="J521" s="226"/>
      <c r="K521" s="3"/>
      <c r="L521" s="3"/>
      <c r="O521" s="227"/>
      <c r="Q521" s="94"/>
      <c r="R521" s="94"/>
      <c r="S521" s="94"/>
      <c r="T521" s="94"/>
    </row>
    <row r="522" ht="15.75" customHeight="1">
      <c r="A522" s="242"/>
      <c r="B522" s="240"/>
      <c r="C522" s="206"/>
      <c r="D522" s="207"/>
      <c r="E522" s="3"/>
      <c r="F522" s="3"/>
      <c r="G522" s="3"/>
      <c r="H522" s="3"/>
      <c r="J522" s="226"/>
      <c r="K522" s="3"/>
      <c r="L522" s="3"/>
      <c r="O522" s="227"/>
      <c r="Q522" s="94"/>
      <c r="R522" s="94"/>
      <c r="S522" s="94"/>
      <c r="T522" s="94"/>
    </row>
    <row r="523" ht="15.75" customHeight="1">
      <c r="A523" s="242"/>
      <c r="B523" s="240"/>
      <c r="C523" s="206"/>
      <c r="D523" s="207"/>
      <c r="E523" s="3"/>
      <c r="F523" s="3"/>
      <c r="G523" s="3"/>
      <c r="H523" s="3"/>
      <c r="J523" s="226"/>
      <c r="K523" s="3"/>
      <c r="L523" s="3"/>
      <c r="O523" s="227"/>
      <c r="Q523" s="94"/>
      <c r="R523" s="94"/>
      <c r="S523" s="94"/>
      <c r="T523" s="94"/>
    </row>
    <row r="524" ht="15.75" customHeight="1">
      <c r="A524" s="242"/>
      <c r="B524" s="240"/>
      <c r="C524" s="206"/>
      <c r="D524" s="207"/>
      <c r="E524" s="3"/>
      <c r="F524" s="3"/>
      <c r="G524" s="3"/>
      <c r="H524" s="3"/>
      <c r="J524" s="226"/>
      <c r="K524" s="3"/>
      <c r="L524" s="3"/>
      <c r="O524" s="227"/>
      <c r="Q524" s="94"/>
      <c r="R524" s="94"/>
      <c r="S524" s="94"/>
      <c r="T524" s="94"/>
    </row>
    <row r="525" ht="15.75" customHeight="1">
      <c r="A525" s="242"/>
      <c r="B525" s="240"/>
      <c r="C525" s="206"/>
      <c r="D525" s="207"/>
      <c r="E525" s="3"/>
      <c r="F525" s="3"/>
      <c r="G525" s="3"/>
      <c r="H525" s="3"/>
      <c r="J525" s="226"/>
      <c r="K525" s="3"/>
      <c r="L525" s="3"/>
      <c r="O525" s="227"/>
      <c r="Q525" s="94"/>
      <c r="R525" s="94"/>
      <c r="S525" s="94"/>
      <c r="T525" s="94"/>
    </row>
    <row r="526" ht="15.75" customHeight="1">
      <c r="A526" s="242"/>
      <c r="B526" s="240"/>
      <c r="C526" s="206"/>
      <c r="D526" s="207"/>
      <c r="E526" s="3"/>
      <c r="F526" s="3"/>
      <c r="G526" s="3"/>
      <c r="H526" s="3"/>
      <c r="J526" s="226"/>
      <c r="K526" s="3"/>
      <c r="L526" s="3"/>
      <c r="O526" s="227"/>
      <c r="Q526" s="94"/>
      <c r="R526" s="94"/>
      <c r="S526" s="94"/>
      <c r="T526" s="94"/>
    </row>
    <row r="527" ht="15.75" customHeight="1">
      <c r="A527" s="242"/>
      <c r="B527" s="240"/>
      <c r="C527" s="206"/>
      <c r="D527" s="207"/>
      <c r="E527" s="3"/>
      <c r="F527" s="3"/>
      <c r="G527" s="3"/>
      <c r="H527" s="3"/>
      <c r="J527" s="226"/>
      <c r="K527" s="3"/>
      <c r="L527" s="3"/>
      <c r="O527" s="227"/>
      <c r="Q527" s="94"/>
      <c r="R527" s="94"/>
      <c r="S527" s="94"/>
      <c r="T527" s="94"/>
    </row>
    <row r="528" ht="15.75" customHeight="1">
      <c r="A528" s="242"/>
      <c r="B528" s="240"/>
      <c r="C528" s="206"/>
      <c r="D528" s="207"/>
      <c r="E528" s="3"/>
      <c r="F528" s="3"/>
      <c r="G528" s="3"/>
      <c r="H528" s="3"/>
      <c r="J528" s="226"/>
      <c r="K528" s="3"/>
      <c r="L528" s="3"/>
      <c r="O528" s="227"/>
      <c r="Q528" s="94"/>
      <c r="R528" s="94"/>
      <c r="S528" s="94"/>
      <c r="T528" s="94"/>
    </row>
    <row r="529" ht="15.75" customHeight="1">
      <c r="A529" s="242"/>
      <c r="B529" s="240"/>
      <c r="C529" s="206"/>
      <c r="D529" s="207"/>
      <c r="E529" s="3"/>
      <c r="F529" s="3"/>
      <c r="G529" s="3"/>
      <c r="H529" s="3"/>
      <c r="J529" s="226"/>
      <c r="K529" s="3"/>
      <c r="L529" s="3"/>
      <c r="O529" s="227"/>
      <c r="Q529" s="94"/>
      <c r="R529" s="94"/>
      <c r="S529" s="94"/>
      <c r="T529" s="94"/>
    </row>
    <row r="530" ht="15.75" customHeight="1">
      <c r="A530" s="242"/>
      <c r="B530" s="240"/>
      <c r="C530" s="206"/>
      <c r="D530" s="207"/>
      <c r="E530" s="3"/>
      <c r="F530" s="3"/>
      <c r="G530" s="3"/>
      <c r="H530" s="3"/>
      <c r="J530" s="226"/>
      <c r="K530" s="3"/>
      <c r="L530" s="3"/>
      <c r="O530" s="227"/>
      <c r="Q530" s="94"/>
      <c r="R530" s="94"/>
      <c r="S530" s="94"/>
      <c r="T530" s="94"/>
    </row>
    <row r="531" ht="15.75" customHeight="1">
      <c r="A531" s="242"/>
      <c r="B531" s="240"/>
      <c r="C531" s="206"/>
      <c r="D531" s="207"/>
      <c r="E531" s="3"/>
      <c r="F531" s="3"/>
      <c r="G531" s="3"/>
      <c r="H531" s="3"/>
      <c r="J531" s="226"/>
      <c r="K531" s="3"/>
      <c r="L531" s="3"/>
      <c r="O531" s="227"/>
      <c r="Q531" s="94"/>
      <c r="R531" s="94"/>
      <c r="S531" s="94"/>
      <c r="T531" s="94"/>
    </row>
    <row r="532" ht="15.75" customHeight="1">
      <c r="A532" s="242"/>
      <c r="B532" s="240"/>
      <c r="C532" s="206"/>
      <c r="D532" s="207"/>
      <c r="E532" s="3"/>
      <c r="F532" s="3"/>
      <c r="G532" s="3"/>
      <c r="H532" s="3"/>
      <c r="J532" s="226"/>
      <c r="K532" s="3"/>
      <c r="L532" s="3"/>
      <c r="O532" s="227"/>
      <c r="Q532" s="94"/>
      <c r="R532" s="94"/>
      <c r="S532" s="94"/>
      <c r="T532" s="94"/>
    </row>
    <row r="533" ht="15.75" customHeight="1">
      <c r="A533" s="242"/>
      <c r="B533" s="240"/>
      <c r="C533" s="206"/>
      <c r="D533" s="207"/>
      <c r="E533" s="3"/>
      <c r="F533" s="3"/>
      <c r="G533" s="3"/>
      <c r="H533" s="3"/>
      <c r="J533" s="226"/>
      <c r="K533" s="3"/>
      <c r="L533" s="3"/>
      <c r="O533" s="227"/>
      <c r="Q533" s="94"/>
      <c r="R533" s="94"/>
      <c r="S533" s="94"/>
      <c r="T533" s="94"/>
    </row>
    <row r="534" ht="15.75" customHeight="1">
      <c r="A534" s="242"/>
      <c r="B534" s="240"/>
      <c r="C534" s="206"/>
      <c r="D534" s="207"/>
      <c r="E534" s="3"/>
      <c r="F534" s="3"/>
      <c r="G534" s="3"/>
      <c r="H534" s="3"/>
      <c r="J534" s="226"/>
      <c r="K534" s="3"/>
      <c r="L534" s="3"/>
      <c r="O534" s="227"/>
      <c r="Q534" s="94"/>
      <c r="R534" s="94"/>
      <c r="S534" s="94"/>
      <c r="T534" s="94"/>
    </row>
    <row r="535" ht="15.75" customHeight="1">
      <c r="A535" s="242"/>
      <c r="B535" s="240"/>
      <c r="C535" s="206"/>
      <c r="D535" s="207"/>
      <c r="E535" s="3"/>
      <c r="F535" s="3"/>
      <c r="G535" s="3"/>
      <c r="H535" s="3"/>
      <c r="J535" s="226"/>
      <c r="K535" s="3"/>
      <c r="L535" s="3"/>
      <c r="O535" s="227"/>
      <c r="Q535" s="94"/>
      <c r="R535" s="94"/>
      <c r="S535" s="94"/>
      <c r="T535" s="94"/>
    </row>
    <row r="536" ht="15.75" customHeight="1">
      <c r="A536" s="242"/>
      <c r="B536" s="240"/>
      <c r="C536" s="206"/>
      <c r="D536" s="207"/>
      <c r="E536" s="3"/>
      <c r="F536" s="3"/>
      <c r="G536" s="3"/>
      <c r="H536" s="3"/>
      <c r="J536" s="226"/>
      <c r="K536" s="3"/>
      <c r="L536" s="3"/>
      <c r="O536" s="227"/>
      <c r="Q536" s="94"/>
      <c r="R536" s="94"/>
      <c r="S536" s="94"/>
      <c r="T536" s="94"/>
    </row>
    <row r="537" ht="15.75" customHeight="1">
      <c r="A537" s="242"/>
      <c r="B537" s="240"/>
      <c r="C537" s="206"/>
      <c r="D537" s="207"/>
      <c r="E537" s="3"/>
      <c r="F537" s="3"/>
      <c r="G537" s="3"/>
      <c r="H537" s="3"/>
      <c r="J537" s="226"/>
      <c r="K537" s="3"/>
      <c r="L537" s="3"/>
      <c r="O537" s="227"/>
      <c r="Q537" s="94"/>
      <c r="R537" s="94"/>
      <c r="S537" s="94"/>
      <c r="T537" s="94"/>
    </row>
    <row r="538" ht="15.75" customHeight="1">
      <c r="A538" s="242"/>
      <c r="B538" s="240"/>
      <c r="C538" s="206"/>
      <c r="D538" s="207"/>
      <c r="E538" s="3"/>
      <c r="F538" s="3"/>
      <c r="G538" s="3"/>
      <c r="H538" s="3"/>
      <c r="J538" s="226"/>
      <c r="K538" s="3"/>
      <c r="L538" s="3"/>
      <c r="O538" s="227"/>
      <c r="Q538" s="94"/>
      <c r="R538" s="94"/>
      <c r="S538" s="94"/>
      <c r="T538" s="94"/>
    </row>
    <row r="539" ht="15.75" customHeight="1">
      <c r="A539" s="242"/>
      <c r="B539" s="240"/>
      <c r="C539" s="206"/>
      <c r="D539" s="207"/>
      <c r="E539" s="3"/>
      <c r="F539" s="3"/>
      <c r="G539" s="3"/>
      <c r="H539" s="3"/>
      <c r="J539" s="226"/>
      <c r="K539" s="3"/>
      <c r="L539" s="3"/>
      <c r="O539" s="227"/>
      <c r="Q539" s="94"/>
      <c r="R539" s="94"/>
      <c r="S539" s="94"/>
      <c r="T539" s="94"/>
    </row>
    <row r="540" ht="15.75" customHeight="1">
      <c r="A540" s="242"/>
      <c r="B540" s="240"/>
      <c r="C540" s="206"/>
      <c r="D540" s="207"/>
      <c r="E540" s="3"/>
      <c r="F540" s="3"/>
      <c r="G540" s="3"/>
      <c r="H540" s="3"/>
      <c r="J540" s="226"/>
      <c r="K540" s="3"/>
      <c r="L540" s="3"/>
      <c r="O540" s="227"/>
      <c r="Q540" s="94"/>
      <c r="R540" s="94"/>
      <c r="S540" s="94"/>
      <c r="T540" s="94"/>
    </row>
    <row r="541" ht="15.75" customHeight="1">
      <c r="A541" s="242"/>
      <c r="B541" s="240"/>
      <c r="C541" s="206"/>
      <c r="D541" s="207"/>
      <c r="E541" s="3"/>
      <c r="F541" s="3"/>
      <c r="G541" s="3"/>
      <c r="H541" s="3"/>
      <c r="J541" s="226"/>
      <c r="K541" s="3"/>
      <c r="L541" s="3"/>
      <c r="O541" s="227"/>
      <c r="Q541" s="94"/>
      <c r="R541" s="94"/>
      <c r="S541" s="94"/>
      <c r="T541" s="94"/>
    </row>
    <row r="542" ht="15.75" customHeight="1">
      <c r="A542" s="242"/>
      <c r="B542" s="240"/>
      <c r="C542" s="206"/>
      <c r="D542" s="207"/>
      <c r="E542" s="3"/>
      <c r="F542" s="3"/>
      <c r="G542" s="3"/>
      <c r="H542" s="3"/>
      <c r="J542" s="226"/>
      <c r="K542" s="3"/>
      <c r="L542" s="3"/>
      <c r="O542" s="227"/>
      <c r="Q542" s="94"/>
      <c r="R542" s="94"/>
      <c r="S542" s="94"/>
      <c r="T542" s="94"/>
    </row>
    <row r="543" ht="15.75" customHeight="1">
      <c r="A543" s="242"/>
      <c r="B543" s="240"/>
      <c r="C543" s="206"/>
      <c r="D543" s="207"/>
      <c r="E543" s="3"/>
      <c r="F543" s="3"/>
      <c r="G543" s="3"/>
      <c r="H543" s="3"/>
      <c r="J543" s="226"/>
      <c r="K543" s="3"/>
      <c r="L543" s="3"/>
      <c r="O543" s="227"/>
      <c r="Q543" s="94"/>
      <c r="R543" s="94"/>
      <c r="S543" s="94"/>
      <c r="T543" s="94"/>
    </row>
    <row r="544" ht="15.75" customHeight="1">
      <c r="A544" s="242"/>
      <c r="B544" s="240"/>
      <c r="C544" s="206"/>
      <c r="D544" s="207"/>
      <c r="E544" s="3"/>
      <c r="F544" s="3"/>
      <c r="G544" s="3"/>
      <c r="H544" s="3"/>
      <c r="J544" s="226"/>
      <c r="K544" s="3"/>
      <c r="L544" s="3"/>
      <c r="O544" s="227"/>
      <c r="Q544" s="94"/>
      <c r="R544" s="94"/>
      <c r="S544" s="94"/>
      <c r="T544" s="94"/>
    </row>
    <row r="545" ht="15.75" customHeight="1">
      <c r="A545" s="242"/>
      <c r="B545" s="240"/>
      <c r="C545" s="206"/>
      <c r="D545" s="207"/>
      <c r="E545" s="3"/>
      <c r="F545" s="3"/>
      <c r="G545" s="3"/>
      <c r="H545" s="3"/>
      <c r="J545" s="226"/>
      <c r="K545" s="3"/>
      <c r="L545" s="3"/>
      <c r="O545" s="227"/>
      <c r="Q545" s="94"/>
      <c r="R545" s="94"/>
      <c r="S545" s="94"/>
      <c r="T545" s="94"/>
    </row>
    <row r="546" ht="15.75" customHeight="1">
      <c r="A546" s="242"/>
      <c r="B546" s="240"/>
      <c r="C546" s="206"/>
      <c r="D546" s="207"/>
      <c r="E546" s="3"/>
      <c r="F546" s="3"/>
      <c r="G546" s="3"/>
      <c r="H546" s="3"/>
      <c r="J546" s="226"/>
      <c r="K546" s="3"/>
      <c r="L546" s="3"/>
      <c r="O546" s="227"/>
      <c r="Q546" s="94"/>
      <c r="R546" s="94"/>
      <c r="S546" s="94"/>
      <c r="T546" s="94"/>
    </row>
    <row r="547" ht="15.75" customHeight="1">
      <c r="A547" s="242"/>
      <c r="B547" s="240"/>
      <c r="C547" s="206"/>
      <c r="D547" s="207"/>
      <c r="E547" s="3"/>
      <c r="F547" s="3"/>
      <c r="G547" s="3"/>
      <c r="H547" s="3"/>
      <c r="J547" s="226"/>
      <c r="K547" s="3"/>
      <c r="L547" s="3"/>
      <c r="O547" s="227"/>
      <c r="Q547" s="94"/>
      <c r="R547" s="94"/>
      <c r="S547" s="94"/>
      <c r="T547" s="94"/>
    </row>
    <row r="548" ht="15.75" customHeight="1">
      <c r="A548" s="242"/>
      <c r="B548" s="240"/>
      <c r="C548" s="206"/>
      <c r="D548" s="207"/>
      <c r="E548" s="3"/>
      <c r="F548" s="3"/>
      <c r="G548" s="3"/>
      <c r="H548" s="3"/>
      <c r="J548" s="226"/>
      <c r="K548" s="3"/>
      <c r="L548" s="3"/>
      <c r="O548" s="227"/>
      <c r="Q548" s="94"/>
      <c r="R548" s="94"/>
      <c r="S548" s="94"/>
      <c r="T548" s="94"/>
    </row>
    <row r="549" ht="15.75" customHeight="1">
      <c r="A549" s="242"/>
      <c r="B549" s="240"/>
      <c r="C549" s="206"/>
      <c r="D549" s="207"/>
      <c r="E549" s="3"/>
      <c r="F549" s="3"/>
      <c r="G549" s="3"/>
      <c r="H549" s="3"/>
      <c r="J549" s="226"/>
      <c r="K549" s="3"/>
      <c r="L549" s="3"/>
      <c r="O549" s="227"/>
      <c r="Q549" s="94"/>
      <c r="R549" s="94"/>
      <c r="S549" s="94"/>
      <c r="T549" s="94"/>
    </row>
    <row r="550" ht="15.75" customHeight="1">
      <c r="A550" s="242"/>
      <c r="B550" s="240"/>
      <c r="C550" s="206"/>
      <c r="D550" s="207"/>
      <c r="E550" s="3"/>
      <c r="F550" s="3"/>
      <c r="G550" s="3"/>
      <c r="H550" s="3"/>
      <c r="J550" s="226"/>
      <c r="K550" s="3"/>
      <c r="L550" s="3"/>
      <c r="O550" s="227"/>
      <c r="Q550" s="94"/>
      <c r="R550" s="94"/>
      <c r="S550" s="94"/>
      <c r="T550" s="94"/>
    </row>
    <row r="551" ht="15.75" customHeight="1">
      <c r="A551" s="242"/>
      <c r="B551" s="240"/>
      <c r="C551" s="206"/>
      <c r="D551" s="207"/>
      <c r="E551" s="3"/>
      <c r="F551" s="3"/>
      <c r="G551" s="3"/>
      <c r="H551" s="3"/>
      <c r="J551" s="226"/>
      <c r="K551" s="3"/>
      <c r="L551" s="3"/>
      <c r="O551" s="227"/>
      <c r="Q551" s="94"/>
      <c r="R551" s="94"/>
      <c r="S551" s="94"/>
      <c r="T551" s="94"/>
    </row>
    <row r="552" ht="15.75" customHeight="1">
      <c r="A552" s="242"/>
      <c r="B552" s="240"/>
      <c r="C552" s="206"/>
      <c r="D552" s="207"/>
      <c r="E552" s="3"/>
      <c r="F552" s="3"/>
      <c r="G552" s="3"/>
      <c r="H552" s="3"/>
      <c r="J552" s="226"/>
      <c r="K552" s="3"/>
      <c r="L552" s="3"/>
      <c r="O552" s="227"/>
      <c r="Q552" s="94"/>
      <c r="R552" s="94"/>
      <c r="S552" s="94"/>
      <c r="T552" s="94"/>
    </row>
    <row r="553" ht="15.75" customHeight="1">
      <c r="A553" s="242"/>
      <c r="B553" s="240"/>
      <c r="C553" s="206"/>
      <c r="D553" s="207"/>
      <c r="E553" s="3"/>
      <c r="F553" s="3"/>
      <c r="G553" s="3"/>
      <c r="H553" s="3"/>
      <c r="J553" s="226"/>
      <c r="K553" s="3"/>
      <c r="L553" s="3"/>
      <c r="O553" s="227"/>
      <c r="Q553" s="94"/>
      <c r="R553" s="94"/>
      <c r="S553" s="94"/>
      <c r="T553" s="94"/>
    </row>
    <row r="554" ht="15.75" customHeight="1">
      <c r="A554" s="242"/>
      <c r="B554" s="240"/>
      <c r="C554" s="206"/>
      <c r="D554" s="207"/>
      <c r="E554" s="3"/>
      <c r="F554" s="3"/>
      <c r="G554" s="3"/>
      <c r="H554" s="3"/>
      <c r="J554" s="226"/>
      <c r="K554" s="3"/>
      <c r="L554" s="3"/>
      <c r="O554" s="227"/>
      <c r="Q554" s="94"/>
      <c r="R554" s="94"/>
      <c r="S554" s="94"/>
      <c r="T554" s="94"/>
    </row>
    <row r="555" ht="15.75" customHeight="1">
      <c r="A555" s="242"/>
      <c r="B555" s="240"/>
      <c r="C555" s="206"/>
      <c r="D555" s="207"/>
      <c r="E555" s="3"/>
      <c r="F555" s="3"/>
      <c r="G555" s="3"/>
      <c r="H555" s="3"/>
      <c r="J555" s="226"/>
      <c r="K555" s="3"/>
      <c r="L555" s="3"/>
      <c r="O555" s="227"/>
      <c r="Q555" s="94"/>
      <c r="R555" s="94"/>
      <c r="S555" s="94"/>
      <c r="T555" s="94"/>
    </row>
    <row r="556" ht="15.75" customHeight="1">
      <c r="A556" s="242"/>
      <c r="B556" s="240"/>
      <c r="C556" s="206"/>
      <c r="D556" s="207"/>
      <c r="E556" s="3"/>
      <c r="F556" s="3"/>
      <c r="G556" s="3"/>
      <c r="H556" s="3"/>
      <c r="J556" s="226"/>
      <c r="K556" s="3"/>
      <c r="L556" s="3"/>
      <c r="O556" s="227"/>
      <c r="Q556" s="94"/>
      <c r="R556" s="94"/>
      <c r="S556" s="94"/>
      <c r="T556" s="94"/>
    </row>
    <row r="557" ht="15.75" customHeight="1">
      <c r="A557" s="242"/>
      <c r="B557" s="240"/>
      <c r="C557" s="206"/>
      <c r="D557" s="207"/>
      <c r="E557" s="3"/>
      <c r="F557" s="3"/>
      <c r="G557" s="3"/>
      <c r="H557" s="3"/>
      <c r="J557" s="226"/>
      <c r="K557" s="3"/>
      <c r="L557" s="3"/>
      <c r="O557" s="227"/>
      <c r="Q557" s="94"/>
      <c r="R557" s="94"/>
      <c r="S557" s="94"/>
      <c r="T557" s="94"/>
    </row>
    <row r="558" ht="15.75" customHeight="1">
      <c r="A558" s="242"/>
      <c r="B558" s="240"/>
      <c r="C558" s="206"/>
      <c r="D558" s="207"/>
      <c r="E558" s="3"/>
      <c r="F558" s="3"/>
      <c r="G558" s="3"/>
      <c r="H558" s="3"/>
      <c r="J558" s="226"/>
      <c r="K558" s="3"/>
      <c r="L558" s="3"/>
      <c r="O558" s="227"/>
      <c r="Q558" s="94"/>
      <c r="R558" s="94"/>
      <c r="S558" s="94"/>
      <c r="T558" s="94"/>
    </row>
    <row r="559" ht="15.75" customHeight="1">
      <c r="A559" s="242"/>
      <c r="B559" s="240"/>
      <c r="C559" s="206"/>
      <c r="D559" s="207"/>
      <c r="E559" s="3"/>
      <c r="F559" s="3"/>
      <c r="G559" s="3"/>
      <c r="H559" s="3"/>
      <c r="J559" s="226"/>
      <c r="K559" s="3"/>
      <c r="L559" s="3"/>
      <c r="O559" s="227"/>
      <c r="Q559" s="94"/>
      <c r="R559" s="94"/>
      <c r="S559" s="94"/>
      <c r="T559" s="94"/>
    </row>
    <row r="560" ht="15.75" customHeight="1">
      <c r="A560" s="242"/>
      <c r="B560" s="240"/>
      <c r="C560" s="206"/>
      <c r="D560" s="207"/>
      <c r="E560" s="3"/>
      <c r="F560" s="3"/>
      <c r="G560" s="3"/>
      <c r="H560" s="3"/>
      <c r="J560" s="226"/>
      <c r="K560" s="3"/>
      <c r="L560" s="3"/>
      <c r="O560" s="227"/>
      <c r="Q560" s="94"/>
      <c r="R560" s="94"/>
      <c r="S560" s="94"/>
      <c r="T560" s="94"/>
    </row>
    <row r="561" ht="15.75" customHeight="1">
      <c r="A561" s="242"/>
      <c r="B561" s="240"/>
      <c r="C561" s="206"/>
      <c r="D561" s="207"/>
      <c r="E561" s="3"/>
      <c r="F561" s="3"/>
      <c r="G561" s="3"/>
      <c r="H561" s="3"/>
      <c r="J561" s="226"/>
      <c r="K561" s="3"/>
      <c r="L561" s="3"/>
      <c r="O561" s="227"/>
      <c r="Q561" s="94"/>
      <c r="R561" s="94"/>
      <c r="S561" s="94"/>
      <c r="T561" s="94"/>
    </row>
    <row r="562" ht="15.75" customHeight="1">
      <c r="A562" s="242"/>
      <c r="B562" s="240"/>
      <c r="C562" s="206"/>
      <c r="D562" s="207"/>
      <c r="E562" s="3"/>
      <c r="F562" s="3"/>
      <c r="G562" s="3"/>
      <c r="H562" s="3"/>
      <c r="J562" s="226"/>
      <c r="K562" s="3"/>
      <c r="L562" s="3"/>
      <c r="O562" s="227"/>
      <c r="Q562" s="94"/>
      <c r="R562" s="94"/>
      <c r="S562" s="94"/>
      <c r="T562" s="94"/>
    </row>
    <row r="563" ht="15.75" customHeight="1">
      <c r="A563" s="242"/>
      <c r="B563" s="240"/>
      <c r="C563" s="206"/>
      <c r="D563" s="207"/>
      <c r="E563" s="3"/>
      <c r="F563" s="3"/>
      <c r="G563" s="3"/>
      <c r="H563" s="3"/>
      <c r="J563" s="226"/>
      <c r="K563" s="3"/>
      <c r="L563" s="3"/>
      <c r="O563" s="227"/>
      <c r="Q563" s="94"/>
      <c r="R563" s="94"/>
      <c r="S563" s="94"/>
      <c r="T563" s="94"/>
    </row>
    <row r="564" ht="15.75" customHeight="1">
      <c r="A564" s="242"/>
      <c r="B564" s="240"/>
      <c r="C564" s="206"/>
      <c r="D564" s="207"/>
      <c r="E564" s="3"/>
      <c r="F564" s="3"/>
      <c r="G564" s="3"/>
      <c r="H564" s="3"/>
      <c r="J564" s="226"/>
      <c r="K564" s="3"/>
      <c r="L564" s="3"/>
      <c r="O564" s="227"/>
      <c r="Q564" s="94"/>
      <c r="R564" s="94"/>
      <c r="S564" s="94"/>
      <c r="T564" s="94"/>
    </row>
    <row r="565" ht="15.75" customHeight="1">
      <c r="A565" s="242"/>
      <c r="B565" s="240"/>
      <c r="C565" s="206"/>
      <c r="D565" s="207"/>
      <c r="E565" s="3"/>
      <c r="F565" s="3"/>
      <c r="G565" s="3"/>
      <c r="H565" s="3"/>
      <c r="J565" s="226"/>
      <c r="K565" s="3"/>
      <c r="L565" s="3"/>
      <c r="O565" s="227"/>
      <c r="Q565" s="94"/>
      <c r="R565" s="94"/>
      <c r="S565" s="94"/>
      <c r="T565" s="94"/>
    </row>
    <row r="566" ht="15.75" customHeight="1">
      <c r="A566" s="242"/>
      <c r="B566" s="240"/>
      <c r="C566" s="206"/>
      <c r="D566" s="207"/>
      <c r="E566" s="3"/>
      <c r="F566" s="3"/>
      <c r="G566" s="3"/>
      <c r="H566" s="3"/>
      <c r="J566" s="226"/>
      <c r="K566" s="3"/>
      <c r="L566" s="3"/>
      <c r="O566" s="227"/>
      <c r="Q566" s="94"/>
      <c r="R566" s="94"/>
      <c r="S566" s="94"/>
      <c r="T566" s="94"/>
    </row>
    <row r="567" ht="15.75" customHeight="1">
      <c r="A567" s="242"/>
      <c r="B567" s="240"/>
      <c r="C567" s="206"/>
      <c r="D567" s="207"/>
      <c r="E567" s="3"/>
      <c r="F567" s="3"/>
      <c r="G567" s="3"/>
      <c r="H567" s="3"/>
      <c r="J567" s="226"/>
      <c r="K567" s="3"/>
      <c r="L567" s="3"/>
      <c r="O567" s="227"/>
      <c r="Q567" s="94"/>
      <c r="R567" s="94"/>
      <c r="S567" s="94"/>
      <c r="T567" s="94"/>
    </row>
    <row r="568" ht="15.75" customHeight="1">
      <c r="A568" s="242"/>
      <c r="B568" s="240"/>
      <c r="C568" s="206"/>
      <c r="D568" s="207"/>
      <c r="E568" s="3"/>
      <c r="F568" s="3"/>
      <c r="G568" s="3"/>
      <c r="H568" s="3"/>
      <c r="J568" s="226"/>
      <c r="K568" s="3"/>
      <c r="L568" s="3"/>
      <c r="O568" s="227"/>
      <c r="Q568" s="94"/>
      <c r="R568" s="94"/>
      <c r="S568" s="94"/>
      <c r="T568" s="94"/>
    </row>
    <row r="569" ht="15.75" customHeight="1">
      <c r="A569" s="242"/>
      <c r="B569" s="240"/>
      <c r="C569" s="206"/>
      <c r="D569" s="207"/>
      <c r="E569" s="3"/>
      <c r="F569" s="3"/>
      <c r="G569" s="3"/>
      <c r="H569" s="3"/>
      <c r="J569" s="226"/>
      <c r="K569" s="3"/>
      <c r="L569" s="3"/>
      <c r="O569" s="227"/>
      <c r="Q569" s="94"/>
      <c r="R569" s="94"/>
      <c r="S569" s="94"/>
      <c r="T569" s="94"/>
    </row>
    <row r="570" ht="15.75" customHeight="1">
      <c r="A570" s="242"/>
      <c r="B570" s="240"/>
      <c r="C570" s="206"/>
      <c r="D570" s="207"/>
      <c r="E570" s="3"/>
      <c r="F570" s="3"/>
      <c r="G570" s="3"/>
      <c r="H570" s="3"/>
      <c r="J570" s="226"/>
      <c r="K570" s="3"/>
      <c r="L570" s="3"/>
      <c r="O570" s="227"/>
      <c r="Q570" s="94"/>
      <c r="R570" s="94"/>
      <c r="S570" s="94"/>
      <c r="T570" s="94"/>
    </row>
    <row r="571" ht="15.75" customHeight="1">
      <c r="A571" s="242"/>
      <c r="B571" s="240"/>
      <c r="C571" s="206"/>
      <c r="D571" s="207"/>
      <c r="E571" s="3"/>
      <c r="F571" s="3"/>
      <c r="G571" s="3"/>
      <c r="H571" s="3"/>
      <c r="J571" s="226"/>
      <c r="K571" s="3"/>
      <c r="L571" s="3"/>
      <c r="O571" s="227"/>
      <c r="Q571" s="94"/>
      <c r="R571" s="94"/>
      <c r="S571" s="94"/>
      <c r="T571" s="94"/>
    </row>
    <row r="572" ht="15.75" customHeight="1">
      <c r="A572" s="242"/>
      <c r="B572" s="240"/>
      <c r="C572" s="206"/>
      <c r="D572" s="207"/>
      <c r="E572" s="3"/>
      <c r="F572" s="3"/>
      <c r="G572" s="3"/>
      <c r="H572" s="3"/>
      <c r="J572" s="226"/>
      <c r="K572" s="3"/>
      <c r="L572" s="3"/>
      <c r="O572" s="227"/>
      <c r="Q572" s="94"/>
      <c r="R572" s="94"/>
      <c r="S572" s="94"/>
      <c r="T572" s="94"/>
    </row>
    <row r="573" ht="15.75" customHeight="1">
      <c r="A573" s="242"/>
      <c r="B573" s="240"/>
      <c r="C573" s="206"/>
      <c r="D573" s="207"/>
      <c r="E573" s="3"/>
      <c r="F573" s="3"/>
      <c r="G573" s="3"/>
      <c r="H573" s="3"/>
      <c r="J573" s="226"/>
      <c r="K573" s="3"/>
      <c r="L573" s="3"/>
      <c r="O573" s="227"/>
      <c r="Q573" s="94"/>
      <c r="R573" s="94"/>
      <c r="S573" s="94"/>
      <c r="T573" s="94"/>
    </row>
    <row r="574" ht="15.75" customHeight="1">
      <c r="A574" s="242"/>
      <c r="B574" s="240"/>
      <c r="C574" s="206"/>
      <c r="D574" s="207"/>
      <c r="E574" s="3"/>
      <c r="F574" s="3"/>
      <c r="G574" s="3"/>
      <c r="H574" s="3"/>
      <c r="J574" s="226"/>
      <c r="K574" s="3"/>
      <c r="L574" s="3"/>
      <c r="O574" s="227"/>
      <c r="Q574" s="94"/>
      <c r="R574" s="94"/>
      <c r="S574" s="94"/>
      <c r="T574" s="94"/>
    </row>
    <row r="575" ht="15.75" customHeight="1">
      <c r="A575" s="242"/>
      <c r="B575" s="240"/>
      <c r="C575" s="206"/>
      <c r="D575" s="207"/>
      <c r="E575" s="3"/>
      <c r="F575" s="3"/>
      <c r="G575" s="3"/>
      <c r="H575" s="3"/>
      <c r="J575" s="226"/>
      <c r="K575" s="3"/>
      <c r="L575" s="3"/>
      <c r="O575" s="227"/>
      <c r="Q575" s="94"/>
      <c r="R575" s="94"/>
      <c r="S575" s="94"/>
      <c r="T575" s="94"/>
    </row>
    <row r="576" ht="15.75" customHeight="1">
      <c r="A576" s="242"/>
      <c r="B576" s="240"/>
      <c r="C576" s="206"/>
      <c r="D576" s="207"/>
      <c r="E576" s="3"/>
      <c r="F576" s="3"/>
      <c r="G576" s="3"/>
      <c r="H576" s="3"/>
      <c r="J576" s="226"/>
      <c r="K576" s="3"/>
      <c r="L576" s="3"/>
      <c r="O576" s="227"/>
      <c r="Q576" s="94"/>
      <c r="R576" s="94"/>
      <c r="S576" s="94"/>
      <c r="T576" s="94"/>
    </row>
    <row r="577" ht="15.75" customHeight="1">
      <c r="A577" s="242"/>
      <c r="B577" s="240"/>
      <c r="C577" s="206"/>
      <c r="D577" s="207"/>
      <c r="E577" s="3"/>
      <c r="F577" s="3"/>
      <c r="G577" s="3"/>
      <c r="H577" s="3"/>
      <c r="J577" s="226"/>
      <c r="K577" s="3"/>
      <c r="L577" s="3"/>
      <c r="O577" s="227"/>
      <c r="Q577" s="94"/>
      <c r="R577" s="94"/>
      <c r="S577" s="94"/>
      <c r="T577" s="94"/>
    </row>
    <row r="578" ht="15.75" customHeight="1">
      <c r="A578" s="242"/>
      <c r="B578" s="240"/>
      <c r="C578" s="206"/>
      <c r="D578" s="207"/>
      <c r="E578" s="3"/>
      <c r="F578" s="3"/>
      <c r="G578" s="3"/>
      <c r="H578" s="3"/>
      <c r="J578" s="226"/>
      <c r="K578" s="3"/>
      <c r="L578" s="3"/>
      <c r="O578" s="227"/>
      <c r="Q578" s="94"/>
      <c r="R578" s="94"/>
      <c r="S578" s="94"/>
      <c r="T578" s="94"/>
    </row>
    <row r="579" ht="15.75" customHeight="1">
      <c r="A579" s="242"/>
      <c r="B579" s="240"/>
      <c r="C579" s="206"/>
      <c r="D579" s="207"/>
      <c r="E579" s="3"/>
      <c r="F579" s="3"/>
      <c r="G579" s="3"/>
      <c r="H579" s="3"/>
      <c r="J579" s="226"/>
      <c r="K579" s="3"/>
      <c r="L579" s="3"/>
      <c r="O579" s="227"/>
      <c r="Q579" s="94"/>
      <c r="R579" s="94"/>
      <c r="S579" s="94"/>
      <c r="T579" s="94"/>
    </row>
    <row r="580" ht="15.75" customHeight="1">
      <c r="A580" s="242"/>
      <c r="B580" s="240"/>
      <c r="C580" s="206"/>
      <c r="D580" s="207"/>
      <c r="E580" s="3"/>
      <c r="F580" s="3"/>
      <c r="G580" s="3"/>
      <c r="H580" s="3"/>
      <c r="J580" s="226"/>
      <c r="K580" s="3"/>
      <c r="L580" s="3"/>
      <c r="O580" s="227"/>
      <c r="Q580" s="94"/>
      <c r="R580" s="94"/>
      <c r="S580" s="94"/>
      <c r="T580" s="94"/>
    </row>
    <row r="581" ht="15.75" customHeight="1">
      <c r="A581" s="242"/>
      <c r="B581" s="240"/>
      <c r="C581" s="206"/>
      <c r="D581" s="207"/>
      <c r="E581" s="3"/>
      <c r="F581" s="3"/>
      <c r="G581" s="3"/>
      <c r="H581" s="3"/>
      <c r="J581" s="226"/>
      <c r="K581" s="3"/>
      <c r="L581" s="3"/>
      <c r="O581" s="227"/>
      <c r="Q581" s="94"/>
      <c r="R581" s="94"/>
      <c r="S581" s="94"/>
      <c r="T581" s="94"/>
    </row>
    <row r="582" ht="15.75" customHeight="1">
      <c r="A582" s="242"/>
      <c r="B582" s="240"/>
      <c r="C582" s="206"/>
      <c r="D582" s="207"/>
      <c r="E582" s="3"/>
      <c r="F582" s="3"/>
      <c r="G582" s="3"/>
      <c r="H582" s="3"/>
      <c r="J582" s="226"/>
      <c r="K582" s="3"/>
      <c r="L582" s="3"/>
      <c r="O582" s="227"/>
      <c r="Q582" s="94"/>
      <c r="R582" s="94"/>
      <c r="S582" s="94"/>
      <c r="T582" s="94"/>
    </row>
    <row r="583" ht="15.75" customHeight="1">
      <c r="A583" s="242"/>
      <c r="B583" s="240"/>
      <c r="C583" s="206"/>
      <c r="D583" s="207"/>
      <c r="E583" s="3"/>
      <c r="F583" s="3"/>
      <c r="G583" s="3"/>
      <c r="H583" s="3"/>
      <c r="J583" s="226"/>
      <c r="K583" s="3"/>
      <c r="L583" s="3"/>
      <c r="O583" s="227"/>
      <c r="Q583" s="94"/>
      <c r="R583" s="94"/>
      <c r="S583" s="94"/>
      <c r="T583" s="94"/>
    </row>
    <row r="584" ht="15.75" customHeight="1">
      <c r="A584" s="242"/>
      <c r="B584" s="240"/>
      <c r="C584" s="206"/>
      <c r="D584" s="207"/>
      <c r="E584" s="3"/>
      <c r="F584" s="3"/>
      <c r="G584" s="3"/>
      <c r="H584" s="3"/>
      <c r="J584" s="226"/>
      <c r="K584" s="3"/>
      <c r="L584" s="3"/>
      <c r="O584" s="227"/>
      <c r="Q584" s="94"/>
      <c r="R584" s="94"/>
      <c r="S584" s="94"/>
      <c r="T584" s="94"/>
    </row>
    <row r="585" ht="15.75" customHeight="1">
      <c r="A585" s="242"/>
      <c r="B585" s="240"/>
      <c r="C585" s="206"/>
      <c r="D585" s="207"/>
      <c r="E585" s="3"/>
      <c r="F585" s="3"/>
      <c r="G585" s="3"/>
      <c r="H585" s="3"/>
      <c r="J585" s="226"/>
      <c r="K585" s="3"/>
      <c r="L585" s="3"/>
      <c r="O585" s="227"/>
      <c r="Q585" s="94"/>
      <c r="R585" s="94"/>
      <c r="S585" s="94"/>
      <c r="T585" s="94"/>
    </row>
    <row r="586" ht="15.75" customHeight="1">
      <c r="A586" s="242"/>
      <c r="B586" s="240"/>
      <c r="C586" s="206"/>
      <c r="D586" s="207"/>
      <c r="E586" s="3"/>
      <c r="F586" s="3"/>
      <c r="G586" s="3"/>
      <c r="H586" s="3"/>
      <c r="J586" s="226"/>
      <c r="K586" s="3"/>
      <c r="L586" s="3"/>
      <c r="O586" s="227"/>
      <c r="Q586" s="94"/>
      <c r="R586" s="94"/>
      <c r="S586" s="94"/>
      <c r="T586" s="94"/>
    </row>
    <row r="587" ht="15.75" customHeight="1">
      <c r="A587" s="242"/>
      <c r="B587" s="240"/>
      <c r="C587" s="206"/>
      <c r="D587" s="207"/>
      <c r="E587" s="3"/>
      <c r="F587" s="3"/>
      <c r="G587" s="3"/>
      <c r="H587" s="3"/>
      <c r="J587" s="226"/>
      <c r="K587" s="3"/>
      <c r="L587" s="3"/>
      <c r="O587" s="227"/>
      <c r="Q587" s="94"/>
      <c r="R587" s="94"/>
      <c r="S587" s="94"/>
      <c r="T587" s="94"/>
    </row>
    <row r="588" ht="15.75" customHeight="1">
      <c r="A588" s="242"/>
      <c r="B588" s="240"/>
      <c r="C588" s="206"/>
      <c r="D588" s="207"/>
      <c r="E588" s="3"/>
      <c r="F588" s="3"/>
      <c r="G588" s="3"/>
      <c r="H588" s="3"/>
      <c r="J588" s="226"/>
      <c r="K588" s="3"/>
      <c r="L588" s="3"/>
      <c r="O588" s="227"/>
      <c r="Q588" s="94"/>
      <c r="R588" s="94"/>
      <c r="S588" s="94"/>
      <c r="T588" s="94"/>
    </row>
    <row r="589" ht="15.75" customHeight="1">
      <c r="A589" s="242"/>
      <c r="B589" s="240"/>
      <c r="C589" s="206"/>
      <c r="D589" s="207"/>
      <c r="E589" s="3"/>
      <c r="F589" s="3"/>
      <c r="G589" s="3"/>
      <c r="H589" s="3"/>
      <c r="J589" s="226"/>
      <c r="K589" s="3"/>
      <c r="L589" s="3"/>
      <c r="O589" s="227"/>
      <c r="Q589" s="94"/>
      <c r="R589" s="94"/>
      <c r="S589" s="94"/>
      <c r="T589" s="94"/>
    </row>
    <row r="590" ht="15.75" customHeight="1">
      <c r="A590" s="242"/>
      <c r="B590" s="240"/>
      <c r="C590" s="206"/>
      <c r="D590" s="207"/>
      <c r="E590" s="3"/>
      <c r="F590" s="3"/>
      <c r="G590" s="3"/>
      <c r="H590" s="3"/>
      <c r="J590" s="226"/>
      <c r="K590" s="3"/>
      <c r="L590" s="3"/>
      <c r="O590" s="227"/>
      <c r="Q590" s="94"/>
      <c r="R590" s="94"/>
      <c r="S590" s="94"/>
      <c r="T590" s="94"/>
    </row>
    <row r="591" ht="15.75" customHeight="1">
      <c r="A591" s="242"/>
      <c r="B591" s="240"/>
      <c r="C591" s="206"/>
      <c r="D591" s="207"/>
      <c r="E591" s="3"/>
      <c r="F591" s="3"/>
      <c r="G591" s="3"/>
      <c r="H591" s="3"/>
      <c r="J591" s="226"/>
      <c r="K591" s="3"/>
      <c r="L591" s="3"/>
      <c r="O591" s="227"/>
      <c r="Q591" s="94"/>
      <c r="R591" s="94"/>
      <c r="S591" s="94"/>
      <c r="T591" s="94"/>
    </row>
    <row r="592" ht="15.75" customHeight="1">
      <c r="A592" s="242"/>
      <c r="B592" s="240"/>
      <c r="C592" s="206"/>
      <c r="D592" s="207"/>
      <c r="E592" s="3"/>
      <c r="F592" s="3"/>
      <c r="G592" s="3"/>
      <c r="H592" s="3"/>
      <c r="J592" s="226"/>
      <c r="K592" s="3"/>
      <c r="L592" s="3"/>
      <c r="O592" s="227"/>
      <c r="Q592" s="94"/>
      <c r="R592" s="94"/>
      <c r="S592" s="94"/>
      <c r="T592" s="94"/>
    </row>
    <row r="593" ht="15.75" customHeight="1">
      <c r="A593" s="242"/>
      <c r="B593" s="240"/>
      <c r="C593" s="206"/>
      <c r="D593" s="207"/>
      <c r="E593" s="3"/>
      <c r="F593" s="3"/>
      <c r="G593" s="3"/>
      <c r="H593" s="3"/>
      <c r="J593" s="226"/>
      <c r="K593" s="3"/>
      <c r="L593" s="3"/>
      <c r="O593" s="227"/>
      <c r="Q593" s="94"/>
      <c r="R593" s="94"/>
      <c r="S593" s="94"/>
      <c r="T593" s="94"/>
    </row>
    <row r="594" ht="15.75" customHeight="1">
      <c r="A594" s="242"/>
      <c r="B594" s="240"/>
      <c r="C594" s="206"/>
      <c r="D594" s="207"/>
      <c r="E594" s="3"/>
      <c r="F594" s="3"/>
      <c r="G594" s="3"/>
      <c r="H594" s="3"/>
      <c r="J594" s="226"/>
      <c r="K594" s="3"/>
      <c r="L594" s="3"/>
      <c r="O594" s="227"/>
      <c r="Q594" s="94"/>
      <c r="R594" s="94"/>
      <c r="S594" s="94"/>
      <c r="T594" s="94"/>
    </row>
    <row r="595" ht="15.75" customHeight="1">
      <c r="A595" s="242"/>
      <c r="B595" s="240"/>
      <c r="C595" s="206"/>
      <c r="D595" s="207"/>
      <c r="E595" s="3"/>
      <c r="F595" s="3"/>
      <c r="G595" s="3"/>
      <c r="H595" s="3"/>
      <c r="J595" s="226"/>
      <c r="K595" s="3"/>
      <c r="L595" s="3"/>
      <c r="O595" s="227"/>
      <c r="Q595" s="94"/>
      <c r="R595" s="94"/>
      <c r="S595" s="94"/>
      <c r="T595" s="94"/>
    </row>
    <row r="596" ht="15.75" customHeight="1">
      <c r="A596" s="242"/>
      <c r="B596" s="240"/>
      <c r="C596" s="206"/>
      <c r="D596" s="207"/>
      <c r="E596" s="3"/>
      <c r="F596" s="3"/>
      <c r="G596" s="3"/>
      <c r="H596" s="3"/>
      <c r="J596" s="226"/>
      <c r="K596" s="3"/>
      <c r="L596" s="3"/>
      <c r="O596" s="227"/>
      <c r="Q596" s="94"/>
      <c r="R596" s="94"/>
      <c r="S596" s="94"/>
      <c r="T596" s="94"/>
    </row>
    <row r="597" ht="15.75" customHeight="1">
      <c r="A597" s="242"/>
      <c r="B597" s="240"/>
      <c r="C597" s="206"/>
      <c r="D597" s="207"/>
      <c r="E597" s="3"/>
      <c r="F597" s="3"/>
      <c r="G597" s="3"/>
      <c r="H597" s="3"/>
      <c r="J597" s="226"/>
      <c r="K597" s="3"/>
      <c r="L597" s="3"/>
      <c r="O597" s="227"/>
      <c r="Q597" s="94"/>
      <c r="R597" s="94"/>
      <c r="S597" s="94"/>
      <c r="T597" s="94"/>
    </row>
    <row r="598" ht="15.75" customHeight="1">
      <c r="A598" s="242"/>
      <c r="B598" s="240"/>
      <c r="C598" s="206"/>
      <c r="D598" s="207"/>
      <c r="E598" s="3"/>
      <c r="F598" s="3"/>
      <c r="G598" s="3"/>
      <c r="H598" s="3"/>
      <c r="J598" s="226"/>
      <c r="K598" s="3"/>
      <c r="L598" s="3"/>
      <c r="O598" s="227"/>
      <c r="Q598" s="94"/>
      <c r="R598" s="94"/>
      <c r="S598" s="94"/>
      <c r="T598" s="94"/>
    </row>
    <row r="599" ht="15.75" customHeight="1">
      <c r="A599" s="242"/>
      <c r="B599" s="240"/>
      <c r="C599" s="206"/>
      <c r="D599" s="207"/>
      <c r="E599" s="3"/>
      <c r="F599" s="3"/>
      <c r="G599" s="3"/>
      <c r="H599" s="3"/>
      <c r="J599" s="226"/>
      <c r="K599" s="3"/>
      <c r="L599" s="3"/>
      <c r="O599" s="227"/>
      <c r="Q599" s="94"/>
      <c r="R599" s="94"/>
      <c r="S599" s="94"/>
      <c r="T599" s="94"/>
    </row>
    <row r="600" ht="15.75" customHeight="1">
      <c r="A600" s="242"/>
      <c r="B600" s="240"/>
      <c r="C600" s="206"/>
      <c r="D600" s="207"/>
      <c r="E600" s="3"/>
      <c r="F600" s="3"/>
      <c r="G600" s="3"/>
      <c r="H600" s="3"/>
      <c r="J600" s="226"/>
      <c r="K600" s="3"/>
      <c r="L600" s="3"/>
      <c r="O600" s="227"/>
      <c r="Q600" s="94"/>
      <c r="R600" s="94"/>
      <c r="S600" s="94"/>
      <c r="T600" s="94"/>
    </row>
    <row r="601" ht="15.75" customHeight="1">
      <c r="A601" s="242"/>
      <c r="B601" s="240"/>
      <c r="C601" s="206"/>
      <c r="D601" s="207"/>
      <c r="E601" s="3"/>
      <c r="F601" s="3"/>
      <c r="G601" s="3"/>
      <c r="H601" s="3"/>
      <c r="J601" s="226"/>
      <c r="K601" s="3"/>
      <c r="L601" s="3"/>
      <c r="O601" s="227"/>
      <c r="Q601" s="94"/>
      <c r="R601" s="94"/>
      <c r="S601" s="94"/>
      <c r="T601" s="94"/>
    </row>
    <row r="602" ht="15.75" customHeight="1">
      <c r="A602" s="242"/>
      <c r="B602" s="240"/>
      <c r="C602" s="206"/>
      <c r="D602" s="207"/>
      <c r="E602" s="3"/>
      <c r="F602" s="3"/>
      <c r="G602" s="3"/>
      <c r="H602" s="3"/>
      <c r="J602" s="226"/>
      <c r="K602" s="3"/>
      <c r="L602" s="3"/>
      <c r="O602" s="227"/>
      <c r="Q602" s="94"/>
      <c r="R602" s="94"/>
      <c r="S602" s="94"/>
      <c r="T602" s="94"/>
    </row>
    <row r="603" ht="15.75" customHeight="1">
      <c r="A603" s="242"/>
      <c r="B603" s="240"/>
      <c r="C603" s="206"/>
      <c r="D603" s="207"/>
      <c r="E603" s="3"/>
      <c r="F603" s="3"/>
      <c r="G603" s="3"/>
      <c r="H603" s="3"/>
      <c r="J603" s="226"/>
      <c r="K603" s="3"/>
      <c r="L603" s="3"/>
      <c r="O603" s="227"/>
      <c r="Q603" s="94"/>
      <c r="R603" s="94"/>
      <c r="S603" s="94"/>
      <c r="T603" s="94"/>
    </row>
    <row r="604" ht="15.75" customHeight="1">
      <c r="A604" s="242"/>
      <c r="B604" s="240"/>
      <c r="C604" s="206"/>
      <c r="D604" s="207"/>
      <c r="E604" s="3"/>
      <c r="F604" s="3"/>
      <c r="G604" s="3"/>
      <c r="H604" s="3"/>
      <c r="J604" s="226"/>
      <c r="K604" s="3"/>
      <c r="L604" s="3"/>
      <c r="O604" s="227"/>
      <c r="Q604" s="94"/>
      <c r="R604" s="94"/>
      <c r="S604" s="94"/>
      <c r="T604" s="94"/>
    </row>
    <row r="605" ht="15.75" customHeight="1">
      <c r="A605" s="242"/>
      <c r="B605" s="240"/>
      <c r="C605" s="206"/>
      <c r="D605" s="207"/>
      <c r="E605" s="3"/>
      <c r="F605" s="3"/>
      <c r="G605" s="3"/>
      <c r="H605" s="3"/>
      <c r="J605" s="226"/>
      <c r="K605" s="3"/>
      <c r="L605" s="3"/>
      <c r="O605" s="227"/>
      <c r="Q605" s="94"/>
      <c r="R605" s="94"/>
      <c r="S605" s="94"/>
      <c r="T605" s="94"/>
    </row>
    <row r="606" ht="15.75" customHeight="1">
      <c r="A606" s="242"/>
      <c r="B606" s="240"/>
      <c r="C606" s="206"/>
      <c r="D606" s="207"/>
      <c r="E606" s="3"/>
      <c r="F606" s="3"/>
      <c r="G606" s="3"/>
      <c r="H606" s="3"/>
      <c r="J606" s="226"/>
      <c r="K606" s="3"/>
      <c r="L606" s="3"/>
      <c r="O606" s="227"/>
      <c r="Q606" s="94"/>
      <c r="R606" s="94"/>
      <c r="S606" s="94"/>
      <c r="T606" s="94"/>
    </row>
    <row r="607" ht="15.75" customHeight="1">
      <c r="A607" s="242"/>
      <c r="B607" s="240"/>
      <c r="C607" s="206"/>
      <c r="D607" s="207"/>
      <c r="E607" s="3"/>
      <c r="F607" s="3"/>
      <c r="G607" s="3"/>
      <c r="H607" s="3"/>
      <c r="J607" s="226"/>
      <c r="K607" s="3"/>
      <c r="L607" s="3"/>
      <c r="O607" s="227"/>
      <c r="Q607" s="94"/>
      <c r="R607" s="94"/>
      <c r="S607" s="94"/>
      <c r="T607" s="94"/>
    </row>
    <row r="608" ht="15.75" customHeight="1">
      <c r="A608" s="242"/>
      <c r="B608" s="240"/>
      <c r="C608" s="206"/>
      <c r="D608" s="207"/>
      <c r="E608" s="3"/>
      <c r="F608" s="3"/>
      <c r="G608" s="3"/>
      <c r="H608" s="3"/>
      <c r="J608" s="226"/>
      <c r="K608" s="3"/>
      <c r="L608" s="3"/>
      <c r="O608" s="227"/>
      <c r="Q608" s="94"/>
      <c r="R608" s="94"/>
      <c r="S608" s="94"/>
      <c r="T608" s="94"/>
    </row>
    <row r="609" ht="15.75" customHeight="1">
      <c r="A609" s="242"/>
      <c r="B609" s="240"/>
      <c r="C609" s="206"/>
      <c r="D609" s="207"/>
      <c r="E609" s="3"/>
      <c r="F609" s="3"/>
      <c r="G609" s="3"/>
      <c r="H609" s="3"/>
      <c r="J609" s="226"/>
      <c r="K609" s="3"/>
      <c r="L609" s="3"/>
      <c r="O609" s="227"/>
      <c r="Q609" s="94"/>
      <c r="R609" s="94"/>
      <c r="S609" s="94"/>
      <c r="T609" s="94"/>
    </row>
    <row r="610" ht="15.75" customHeight="1">
      <c r="A610" s="242"/>
      <c r="B610" s="240"/>
      <c r="C610" s="206"/>
      <c r="D610" s="207"/>
      <c r="E610" s="3"/>
      <c r="F610" s="3"/>
      <c r="G610" s="3"/>
      <c r="H610" s="3"/>
      <c r="J610" s="226"/>
      <c r="K610" s="3"/>
      <c r="L610" s="3"/>
      <c r="O610" s="227"/>
      <c r="Q610" s="94"/>
      <c r="R610" s="94"/>
      <c r="S610" s="94"/>
      <c r="T610" s="94"/>
    </row>
    <row r="611" ht="15.75" customHeight="1">
      <c r="A611" s="242"/>
      <c r="B611" s="240"/>
      <c r="C611" s="206"/>
      <c r="D611" s="207"/>
      <c r="E611" s="3"/>
      <c r="F611" s="3"/>
      <c r="G611" s="3"/>
      <c r="H611" s="3"/>
      <c r="J611" s="226"/>
      <c r="K611" s="3"/>
      <c r="L611" s="3"/>
      <c r="O611" s="227"/>
      <c r="Q611" s="94"/>
      <c r="R611" s="94"/>
      <c r="S611" s="94"/>
      <c r="T611" s="94"/>
    </row>
    <row r="612" ht="15.75" customHeight="1">
      <c r="A612" s="242"/>
      <c r="B612" s="240"/>
      <c r="C612" s="206"/>
      <c r="D612" s="207"/>
      <c r="E612" s="3"/>
      <c r="F612" s="3"/>
      <c r="G612" s="3"/>
      <c r="H612" s="3"/>
      <c r="J612" s="226"/>
      <c r="K612" s="3"/>
      <c r="L612" s="3"/>
      <c r="O612" s="227"/>
      <c r="Q612" s="94"/>
      <c r="R612" s="94"/>
      <c r="S612" s="94"/>
      <c r="T612" s="94"/>
    </row>
    <row r="613" ht="15.75" customHeight="1">
      <c r="A613" s="242"/>
      <c r="B613" s="240"/>
      <c r="C613" s="206"/>
      <c r="D613" s="207"/>
      <c r="E613" s="3"/>
      <c r="F613" s="3"/>
      <c r="G613" s="3"/>
      <c r="H613" s="3"/>
      <c r="J613" s="226"/>
      <c r="K613" s="3"/>
      <c r="L613" s="3"/>
      <c r="O613" s="227"/>
      <c r="Q613" s="94"/>
      <c r="R613" s="94"/>
      <c r="S613" s="94"/>
      <c r="T613" s="94"/>
    </row>
    <row r="614" ht="15.75" customHeight="1">
      <c r="A614" s="242"/>
      <c r="B614" s="240"/>
      <c r="C614" s="206"/>
      <c r="D614" s="207"/>
      <c r="E614" s="3"/>
      <c r="F614" s="3"/>
      <c r="G614" s="3"/>
      <c r="H614" s="3"/>
      <c r="J614" s="226"/>
      <c r="K614" s="3"/>
      <c r="L614" s="3"/>
      <c r="O614" s="227"/>
      <c r="Q614" s="94"/>
      <c r="R614" s="94"/>
      <c r="S614" s="94"/>
      <c r="T614" s="94"/>
    </row>
    <row r="615" ht="15.75" customHeight="1">
      <c r="A615" s="242"/>
      <c r="B615" s="240"/>
      <c r="C615" s="206"/>
      <c r="D615" s="207"/>
      <c r="E615" s="3"/>
      <c r="F615" s="3"/>
      <c r="G615" s="3"/>
      <c r="H615" s="3"/>
      <c r="J615" s="226"/>
      <c r="K615" s="3"/>
      <c r="L615" s="3"/>
      <c r="O615" s="227"/>
      <c r="Q615" s="94"/>
      <c r="R615" s="94"/>
      <c r="S615" s="94"/>
      <c r="T615" s="94"/>
    </row>
    <row r="616" ht="15.75" customHeight="1">
      <c r="A616" s="242"/>
      <c r="B616" s="240"/>
      <c r="C616" s="206"/>
      <c r="D616" s="207"/>
      <c r="E616" s="3"/>
      <c r="F616" s="3"/>
      <c r="G616" s="3"/>
      <c r="H616" s="3"/>
      <c r="J616" s="226"/>
      <c r="K616" s="3"/>
      <c r="L616" s="3"/>
      <c r="O616" s="227"/>
      <c r="Q616" s="94"/>
      <c r="R616" s="94"/>
      <c r="S616" s="94"/>
      <c r="T616" s="94"/>
    </row>
    <row r="617" ht="15.75" customHeight="1">
      <c r="A617" s="242"/>
      <c r="B617" s="240"/>
      <c r="C617" s="206"/>
      <c r="D617" s="207"/>
      <c r="E617" s="3"/>
      <c r="F617" s="3"/>
      <c r="G617" s="3"/>
      <c r="H617" s="3"/>
      <c r="J617" s="226"/>
      <c r="K617" s="3"/>
      <c r="L617" s="3"/>
      <c r="O617" s="227"/>
      <c r="Q617" s="94"/>
      <c r="R617" s="94"/>
      <c r="S617" s="94"/>
      <c r="T617" s="94"/>
    </row>
    <row r="618" ht="15.75" customHeight="1">
      <c r="A618" s="242"/>
      <c r="B618" s="240"/>
      <c r="C618" s="206"/>
      <c r="D618" s="207"/>
      <c r="E618" s="3"/>
      <c r="F618" s="3"/>
      <c r="G618" s="3"/>
      <c r="H618" s="3"/>
      <c r="J618" s="226"/>
      <c r="K618" s="3"/>
      <c r="L618" s="3"/>
      <c r="O618" s="227"/>
      <c r="Q618" s="94"/>
      <c r="R618" s="94"/>
      <c r="S618" s="94"/>
      <c r="T618" s="94"/>
    </row>
    <row r="619" ht="15.75" customHeight="1">
      <c r="A619" s="242"/>
      <c r="B619" s="240"/>
      <c r="C619" s="206"/>
      <c r="D619" s="207"/>
      <c r="E619" s="3"/>
      <c r="F619" s="3"/>
      <c r="G619" s="3"/>
      <c r="H619" s="3"/>
      <c r="J619" s="226"/>
      <c r="K619" s="3"/>
      <c r="L619" s="3"/>
      <c r="O619" s="227"/>
      <c r="Q619" s="94"/>
      <c r="R619" s="94"/>
      <c r="S619" s="94"/>
      <c r="T619" s="94"/>
    </row>
    <row r="620" ht="15.75" customHeight="1">
      <c r="A620" s="242"/>
      <c r="B620" s="240"/>
      <c r="C620" s="206"/>
      <c r="D620" s="207"/>
      <c r="E620" s="3"/>
      <c r="F620" s="3"/>
      <c r="G620" s="3"/>
      <c r="H620" s="3"/>
      <c r="J620" s="226"/>
      <c r="K620" s="3"/>
      <c r="L620" s="3"/>
      <c r="O620" s="227"/>
      <c r="Q620" s="94"/>
      <c r="R620" s="94"/>
      <c r="S620" s="94"/>
      <c r="T620" s="94"/>
    </row>
    <row r="621" ht="15.75" customHeight="1">
      <c r="A621" s="242"/>
      <c r="B621" s="240"/>
      <c r="C621" s="206"/>
      <c r="D621" s="207"/>
      <c r="E621" s="3"/>
      <c r="F621" s="3"/>
      <c r="G621" s="3"/>
      <c r="H621" s="3"/>
      <c r="J621" s="226"/>
      <c r="K621" s="3"/>
      <c r="L621" s="3"/>
      <c r="O621" s="227"/>
      <c r="Q621" s="94"/>
      <c r="R621" s="94"/>
      <c r="S621" s="94"/>
      <c r="T621" s="94"/>
    </row>
    <row r="622" ht="15.75" customHeight="1">
      <c r="A622" s="242"/>
      <c r="B622" s="240"/>
      <c r="C622" s="206"/>
      <c r="D622" s="207"/>
      <c r="E622" s="3"/>
      <c r="F622" s="3"/>
      <c r="G622" s="3"/>
      <c r="H622" s="3"/>
      <c r="J622" s="226"/>
      <c r="K622" s="3"/>
      <c r="L622" s="3"/>
      <c r="O622" s="227"/>
      <c r="Q622" s="94"/>
      <c r="R622" s="94"/>
      <c r="S622" s="94"/>
      <c r="T622" s="94"/>
    </row>
    <row r="623" ht="15.75" customHeight="1">
      <c r="A623" s="242"/>
      <c r="B623" s="240"/>
      <c r="C623" s="206"/>
      <c r="D623" s="207"/>
      <c r="E623" s="3"/>
      <c r="F623" s="3"/>
      <c r="G623" s="3"/>
      <c r="H623" s="3"/>
      <c r="J623" s="226"/>
      <c r="K623" s="3"/>
      <c r="L623" s="3"/>
      <c r="O623" s="227"/>
      <c r="Q623" s="94"/>
      <c r="R623" s="94"/>
      <c r="S623" s="94"/>
      <c r="T623" s="94"/>
    </row>
    <row r="624" ht="15.75" customHeight="1">
      <c r="A624" s="242"/>
      <c r="B624" s="240"/>
      <c r="C624" s="206"/>
      <c r="D624" s="207"/>
      <c r="E624" s="3"/>
      <c r="F624" s="3"/>
      <c r="G624" s="3"/>
      <c r="H624" s="3"/>
      <c r="J624" s="226"/>
      <c r="K624" s="3"/>
      <c r="L624" s="3"/>
      <c r="O624" s="227"/>
      <c r="Q624" s="94"/>
      <c r="R624" s="94"/>
      <c r="S624" s="94"/>
      <c r="T624" s="94"/>
    </row>
    <row r="625" ht="15.75" customHeight="1">
      <c r="A625" s="242"/>
      <c r="B625" s="240"/>
      <c r="C625" s="206"/>
      <c r="D625" s="207"/>
      <c r="E625" s="3"/>
      <c r="F625" s="3"/>
      <c r="G625" s="3"/>
      <c r="H625" s="3"/>
      <c r="J625" s="226"/>
      <c r="K625" s="3"/>
      <c r="L625" s="3"/>
      <c r="O625" s="227"/>
      <c r="Q625" s="94"/>
      <c r="R625" s="94"/>
      <c r="S625" s="94"/>
      <c r="T625" s="94"/>
    </row>
    <row r="626" ht="15.75" customHeight="1">
      <c r="A626" s="242"/>
      <c r="B626" s="240"/>
      <c r="C626" s="206"/>
      <c r="D626" s="207"/>
      <c r="E626" s="3"/>
      <c r="F626" s="3"/>
      <c r="G626" s="3"/>
      <c r="H626" s="3"/>
      <c r="J626" s="226"/>
      <c r="K626" s="3"/>
      <c r="L626" s="3"/>
      <c r="O626" s="227"/>
      <c r="Q626" s="94"/>
      <c r="R626" s="94"/>
      <c r="S626" s="94"/>
      <c r="T626" s="94"/>
    </row>
    <row r="627" ht="15.75" customHeight="1">
      <c r="A627" s="242"/>
      <c r="B627" s="240"/>
      <c r="C627" s="206"/>
      <c r="D627" s="207"/>
      <c r="E627" s="3"/>
      <c r="F627" s="3"/>
      <c r="G627" s="3"/>
      <c r="H627" s="3"/>
      <c r="J627" s="226"/>
      <c r="K627" s="3"/>
      <c r="L627" s="3"/>
      <c r="O627" s="227"/>
      <c r="Q627" s="94"/>
      <c r="R627" s="94"/>
      <c r="S627" s="94"/>
      <c r="T627" s="94"/>
    </row>
    <row r="628" ht="15.75" customHeight="1">
      <c r="A628" s="242"/>
      <c r="B628" s="240"/>
      <c r="C628" s="206"/>
      <c r="D628" s="207"/>
      <c r="E628" s="3"/>
      <c r="F628" s="3"/>
      <c r="G628" s="3"/>
      <c r="H628" s="3"/>
      <c r="J628" s="226"/>
      <c r="K628" s="3"/>
      <c r="L628" s="3"/>
      <c r="O628" s="227"/>
      <c r="Q628" s="94"/>
      <c r="R628" s="94"/>
      <c r="S628" s="94"/>
      <c r="T628" s="94"/>
    </row>
    <row r="629" ht="15.75" customHeight="1">
      <c r="A629" s="242"/>
      <c r="B629" s="240"/>
      <c r="C629" s="206"/>
      <c r="D629" s="207"/>
      <c r="E629" s="3"/>
      <c r="F629" s="3"/>
      <c r="G629" s="3"/>
      <c r="H629" s="3"/>
      <c r="J629" s="226"/>
      <c r="K629" s="3"/>
      <c r="L629" s="3"/>
      <c r="O629" s="227"/>
      <c r="Q629" s="94"/>
      <c r="R629" s="94"/>
      <c r="S629" s="94"/>
      <c r="T629" s="94"/>
    </row>
    <row r="630" ht="15.75" customHeight="1">
      <c r="A630" s="242"/>
      <c r="B630" s="240"/>
      <c r="C630" s="206"/>
      <c r="D630" s="207"/>
      <c r="E630" s="3"/>
      <c r="F630" s="3"/>
      <c r="G630" s="3"/>
      <c r="H630" s="3"/>
      <c r="J630" s="226"/>
      <c r="K630" s="3"/>
      <c r="L630" s="3"/>
      <c r="O630" s="227"/>
      <c r="Q630" s="94"/>
      <c r="R630" s="94"/>
      <c r="S630" s="94"/>
      <c r="T630" s="94"/>
    </row>
    <row r="631" ht="15.75" customHeight="1">
      <c r="A631" s="242"/>
      <c r="B631" s="240"/>
      <c r="C631" s="206"/>
      <c r="D631" s="207"/>
      <c r="E631" s="3"/>
      <c r="F631" s="3"/>
      <c r="G631" s="3"/>
      <c r="H631" s="3"/>
      <c r="J631" s="226"/>
      <c r="K631" s="3"/>
      <c r="L631" s="3"/>
      <c r="O631" s="227"/>
      <c r="Q631" s="94"/>
      <c r="R631" s="94"/>
      <c r="S631" s="94"/>
      <c r="T631" s="94"/>
    </row>
    <row r="632" ht="15.75" customHeight="1">
      <c r="A632" s="242"/>
      <c r="B632" s="240"/>
      <c r="C632" s="206"/>
      <c r="D632" s="207"/>
      <c r="E632" s="3"/>
      <c r="F632" s="3"/>
      <c r="G632" s="3"/>
      <c r="H632" s="3"/>
      <c r="J632" s="226"/>
      <c r="K632" s="3"/>
      <c r="L632" s="3"/>
      <c r="O632" s="227"/>
      <c r="Q632" s="94"/>
      <c r="R632" s="94"/>
      <c r="S632" s="94"/>
      <c r="T632" s="94"/>
    </row>
    <row r="633" ht="15.75" customHeight="1">
      <c r="A633" s="242"/>
      <c r="B633" s="240"/>
      <c r="C633" s="206"/>
      <c r="D633" s="207"/>
      <c r="E633" s="3"/>
      <c r="F633" s="3"/>
      <c r="G633" s="3"/>
      <c r="H633" s="3"/>
      <c r="J633" s="226"/>
      <c r="K633" s="3"/>
      <c r="L633" s="3"/>
      <c r="O633" s="227"/>
      <c r="Q633" s="94"/>
      <c r="R633" s="94"/>
      <c r="S633" s="94"/>
      <c r="T633" s="94"/>
    </row>
    <row r="634" ht="15.75" customHeight="1">
      <c r="A634" s="242"/>
      <c r="B634" s="240"/>
      <c r="C634" s="206"/>
      <c r="D634" s="207"/>
      <c r="E634" s="3"/>
      <c r="F634" s="3"/>
      <c r="G634" s="3"/>
      <c r="H634" s="3"/>
      <c r="J634" s="226"/>
      <c r="K634" s="3"/>
      <c r="L634" s="3"/>
      <c r="O634" s="227"/>
      <c r="Q634" s="94"/>
      <c r="R634" s="94"/>
      <c r="S634" s="94"/>
      <c r="T634" s="94"/>
    </row>
    <row r="635" ht="15.75" customHeight="1">
      <c r="A635" s="242"/>
      <c r="B635" s="240"/>
      <c r="C635" s="206"/>
      <c r="D635" s="207"/>
      <c r="E635" s="3"/>
      <c r="F635" s="3"/>
      <c r="G635" s="3"/>
      <c r="H635" s="3"/>
      <c r="J635" s="226"/>
      <c r="K635" s="3"/>
      <c r="L635" s="3"/>
      <c r="O635" s="227"/>
      <c r="Q635" s="94"/>
      <c r="R635" s="94"/>
      <c r="S635" s="94"/>
      <c r="T635" s="94"/>
    </row>
    <row r="636" ht="15.75" customHeight="1">
      <c r="A636" s="242"/>
      <c r="B636" s="240"/>
      <c r="C636" s="206"/>
      <c r="D636" s="207"/>
      <c r="E636" s="3"/>
      <c r="F636" s="3"/>
      <c r="G636" s="3"/>
      <c r="H636" s="3"/>
      <c r="J636" s="226"/>
      <c r="K636" s="3"/>
      <c r="L636" s="3"/>
      <c r="O636" s="227"/>
      <c r="Q636" s="94"/>
      <c r="R636" s="94"/>
      <c r="S636" s="94"/>
      <c r="T636" s="94"/>
    </row>
    <row r="637" ht="15.75" customHeight="1">
      <c r="A637" s="242"/>
      <c r="B637" s="240"/>
      <c r="C637" s="206"/>
      <c r="D637" s="207"/>
      <c r="E637" s="3"/>
      <c r="F637" s="3"/>
      <c r="G637" s="3"/>
      <c r="H637" s="3"/>
      <c r="J637" s="226"/>
      <c r="K637" s="3"/>
      <c r="L637" s="3"/>
      <c r="O637" s="227"/>
      <c r="Q637" s="94"/>
      <c r="R637" s="94"/>
      <c r="S637" s="94"/>
      <c r="T637" s="94"/>
    </row>
    <row r="638" ht="15.75" customHeight="1">
      <c r="A638" s="242"/>
      <c r="B638" s="240"/>
      <c r="C638" s="206"/>
      <c r="D638" s="207"/>
      <c r="E638" s="3"/>
      <c r="F638" s="3"/>
      <c r="G638" s="3"/>
      <c r="H638" s="3"/>
      <c r="J638" s="226"/>
      <c r="K638" s="3"/>
      <c r="L638" s="3"/>
      <c r="O638" s="227"/>
      <c r="Q638" s="94"/>
      <c r="R638" s="94"/>
      <c r="S638" s="94"/>
      <c r="T638" s="94"/>
    </row>
    <row r="639" ht="15.75" customHeight="1">
      <c r="A639" s="242"/>
      <c r="B639" s="240"/>
      <c r="C639" s="206"/>
      <c r="D639" s="235"/>
      <c r="E639" s="3"/>
      <c r="F639" s="3"/>
      <c r="G639" s="3"/>
      <c r="H639" s="3"/>
      <c r="J639" s="226"/>
      <c r="K639" s="3"/>
      <c r="L639" s="3"/>
      <c r="O639" s="227"/>
      <c r="Q639" s="94"/>
      <c r="R639" s="94"/>
      <c r="S639" s="94"/>
      <c r="T639" s="94"/>
    </row>
    <row r="640" ht="15.75" customHeight="1">
      <c r="A640" s="242"/>
      <c r="B640" s="240"/>
      <c r="C640" s="206"/>
      <c r="D640" s="235"/>
      <c r="E640" s="3"/>
      <c r="F640" s="3"/>
      <c r="G640" s="3"/>
      <c r="H640" s="3"/>
      <c r="J640" s="226"/>
      <c r="K640" s="3"/>
      <c r="L640" s="3"/>
      <c r="O640" s="227"/>
      <c r="Q640" s="94"/>
      <c r="R640" s="94"/>
      <c r="S640" s="94"/>
      <c r="T640" s="94"/>
    </row>
    <row r="641" ht="15.75" customHeight="1">
      <c r="A641" s="242"/>
      <c r="B641" s="240"/>
      <c r="C641" s="206"/>
      <c r="D641" s="235"/>
      <c r="E641" s="3"/>
      <c r="F641" s="3"/>
      <c r="G641" s="3"/>
      <c r="H641" s="3"/>
      <c r="J641" s="226"/>
      <c r="K641" s="3"/>
      <c r="L641" s="3"/>
      <c r="O641" s="227"/>
      <c r="Q641" s="94"/>
      <c r="R641" s="94"/>
      <c r="S641" s="94"/>
      <c r="T641" s="94"/>
    </row>
    <row r="642" ht="15.75" customHeight="1">
      <c r="A642" s="242"/>
      <c r="B642" s="240"/>
      <c r="C642" s="206"/>
      <c r="D642" s="235"/>
      <c r="E642" s="3"/>
      <c r="F642" s="3"/>
      <c r="G642" s="3"/>
      <c r="H642" s="3"/>
      <c r="J642" s="226"/>
      <c r="K642" s="3"/>
      <c r="L642" s="3"/>
      <c r="O642" s="227"/>
      <c r="Q642" s="94"/>
      <c r="R642" s="94"/>
      <c r="S642" s="94"/>
      <c r="T642" s="94"/>
    </row>
    <row r="643" ht="15.75" customHeight="1">
      <c r="A643" s="242"/>
      <c r="B643" s="240"/>
      <c r="C643" s="206"/>
      <c r="D643" s="235"/>
      <c r="E643" s="3"/>
      <c r="F643" s="3"/>
      <c r="G643" s="3"/>
      <c r="H643" s="3"/>
      <c r="J643" s="226"/>
      <c r="K643" s="3"/>
      <c r="L643" s="3"/>
      <c r="O643" s="227"/>
      <c r="Q643" s="94"/>
      <c r="R643" s="94"/>
      <c r="S643" s="94"/>
      <c r="T643" s="94"/>
    </row>
    <row r="644" ht="15.75" customHeight="1">
      <c r="A644" s="242"/>
      <c r="B644" s="240"/>
      <c r="C644" s="206"/>
      <c r="D644" s="235"/>
      <c r="E644" s="3"/>
      <c r="F644" s="3"/>
      <c r="G644" s="3"/>
      <c r="H644" s="3"/>
      <c r="J644" s="226"/>
      <c r="K644" s="3"/>
      <c r="L644" s="3"/>
      <c r="O644" s="227"/>
      <c r="Q644" s="94"/>
      <c r="R644" s="94"/>
      <c r="S644" s="94"/>
      <c r="T644" s="94"/>
    </row>
    <row r="645" ht="15.75" customHeight="1">
      <c r="A645" s="242"/>
      <c r="B645" s="240"/>
      <c r="C645" s="206"/>
      <c r="D645" s="235"/>
      <c r="E645" s="3"/>
      <c r="F645" s="3"/>
      <c r="G645" s="3"/>
      <c r="H645" s="3"/>
      <c r="J645" s="226"/>
      <c r="K645" s="3"/>
      <c r="L645" s="3"/>
      <c r="O645" s="227"/>
      <c r="Q645" s="94"/>
      <c r="R645" s="94"/>
      <c r="S645" s="94"/>
      <c r="T645" s="94"/>
    </row>
    <row r="646" ht="15.75" customHeight="1">
      <c r="A646" s="242"/>
      <c r="B646" s="240"/>
      <c r="C646" s="206"/>
      <c r="D646" s="235"/>
      <c r="E646" s="3"/>
      <c r="F646" s="3"/>
      <c r="G646" s="3"/>
      <c r="H646" s="3"/>
      <c r="J646" s="226"/>
      <c r="K646" s="3"/>
      <c r="L646" s="3"/>
      <c r="O646" s="227"/>
      <c r="Q646" s="94"/>
      <c r="R646" s="94"/>
      <c r="S646" s="94"/>
      <c r="T646" s="94"/>
    </row>
    <row r="647" ht="15.75" customHeight="1">
      <c r="A647" s="242"/>
      <c r="B647" s="240"/>
      <c r="C647" s="206"/>
      <c r="D647" s="235"/>
      <c r="E647" s="3"/>
      <c r="F647" s="3"/>
      <c r="G647" s="3"/>
      <c r="H647" s="3"/>
      <c r="J647" s="226"/>
      <c r="K647" s="3"/>
      <c r="L647" s="3"/>
      <c r="O647" s="227"/>
      <c r="Q647" s="94"/>
      <c r="R647" s="94"/>
      <c r="S647" s="94"/>
      <c r="T647" s="94"/>
    </row>
    <row r="648" ht="15.75" customHeight="1">
      <c r="A648" s="242"/>
      <c r="B648" s="240"/>
      <c r="C648" s="206"/>
      <c r="D648" s="235"/>
      <c r="E648" s="3"/>
      <c r="F648" s="3"/>
      <c r="G648" s="3"/>
      <c r="H648" s="3"/>
      <c r="J648" s="226"/>
      <c r="K648" s="3"/>
      <c r="L648" s="3"/>
      <c r="O648" s="227"/>
      <c r="Q648" s="94"/>
      <c r="R648" s="94"/>
      <c r="S648" s="94"/>
      <c r="T648" s="94"/>
    </row>
    <row r="649" ht="15.75" customHeight="1">
      <c r="A649" s="242"/>
      <c r="B649" s="240"/>
      <c r="C649" s="206"/>
      <c r="D649" s="235"/>
      <c r="E649" s="3"/>
      <c r="F649" s="3"/>
      <c r="G649" s="3"/>
      <c r="H649" s="3"/>
      <c r="J649" s="226"/>
      <c r="K649" s="3"/>
      <c r="L649" s="3"/>
      <c r="O649" s="227"/>
      <c r="Q649" s="94"/>
      <c r="R649" s="94"/>
      <c r="S649" s="94"/>
      <c r="T649" s="94"/>
    </row>
    <row r="650" ht="15.75" customHeight="1">
      <c r="A650" s="242"/>
      <c r="B650" s="240"/>
      <c r="C650" s="206"/>
      <c r="D650" s="235"/>
      <c r="E650" s="3"/>
      <c r="F650" s="3"/>
      <c r="G650" s="3"/>
      <c r="H650" s="3"/>
      <c r="J650" s="226"/>
      <c r="K650" s="3"/>
      <c r="L650" s="3"/>
      <c r="O650" s="227"/>
      <c r="Q650" s="94"/>
      <c r="R650" s="94"/>
      <c r="S650" s="94"/>
      <c r="T650" s="94"/>
    </row>
    <row r="651" ht="15.75" customHeight="1">
      <c r="A651" s="242"/>
      <c r="B651" s="240"/>
      <c r="C651" s="206"/>
      <c r="D651" s="235"/>
      <c r="E651" s="3"/>
      <c r="F651" s="3"/>
      <c r="G651" s="3"/>
      <c r="H651" s="3"/>
      <c r="J651" s="226"/>
      <c r="K651" s="3"/>
      <c r="L651" s="3"/>
      <c r="O651" s="227"/>
      <c r="Q651" s="94"/>
      <c r="R651" s="94"/>
      <c r="S651" s="94"/>
      <c r="T651" s="94"/>
    </row>
    <row r="652" ht="15.75" customHeight="1">
      <c r="A652" s="242"/>
      <c r="B652" s="240"/>
      <c r="C652" s="206"/>
      <c r="D652" s="235"/>
      <c r="E652" s="3"/>
      <c r="F652" s="3"/>
      <c r="G652" s="3"/>
      <c r="H652" s="3"/>
      <c r="J652" s="226"/>
      <c r="K652" s="3"/>
      <c r="L652" s="3"/>
      <c r="O652" s="227"/>
      <c r="Q652" s="94"/>
      <c r="R652" s="94"/>
      <c r="S652" s="94"/>
      <c r="T652" s="94"/>
    </row>
    <row r="653" ht="15.75" customHeight="1">
      <c r="A653" s="242"/>
      <c r="B653" s="240"/>
      <c r="C653" s="206"/>
      <c r="D653" s="235"/>
      <c r="E653" s="3"/>
      <c r="F653" s="3"/>
      <c r="G653" s="3"/>
      <c r="H653" s="3"/>
      <c r="J653" s="226"/>
      <c r="K653" s="3"/>
      <c r="L653" s="3"/>
      <c r="O653" s="227"/>
      <c r="Q653" s="94"/>
      <c r="R653" s="94"/>
      <c r="S653" s="94"/>
      <c r="T653" s="94"/>
    </row>
    <row r="654" ht="15.75" customHeight="1">
      <c r="A654" s="242"/>
      <c r="B654" s="240"/>
      <c r="C654" s="206"/>
      <c r="D654" s="235"/>
      <c r="E654" s="3"/>
      <c r="F654" s="3"/>
      <c r="G654" s="3"/>
      <c r="H654" s="3"/>
      <c r="J654" s="226"/>
      <c r="K654" s="3"/>
      <c r="L654" s="3"/>
      <c r="O654" s="227"/>
      <c r="Q654" s="94"/>
      <c r="R654" s="94"/>
      <c r="S654" s="94"/>
      <c r="T654" s="94"/>
    </row>
    <row r="655" ht="15.75" customHeight="1">
      <c r="A655" s="242"/>
      <c r="B655" s="240"/>
      <c r="C655" s="206"/>
      <c r="D655" s="235"/>
      <c r="E655" s="3"/>
      <c r="F655" s="3"/>
      <c r="G655" s="3"/>
      <c r="H655" s="3"/>
      <c r="J655" s="226"/>
      <c r="K655" s="3"/>
      <c r="L655" s="3"/>
      <c r="O655" s="227"/>
      <c r="Q655" s="94"/>
      <c r="R655" s="94"/>
      <c r="S655" s="94"/>
      <c r="T655" s="94"/>
    </row>
    <row r="656" ht="15.75" customHeight="1">
      <c r="A656" s="242"/>
      <c r="B656" s="240"/>
      <c r="C656" s="206"/>
      <c r="D656" s="235"/>
      <c r="E656" s="3"/>
      <c r="F656" s="3"/>
      <c r="G656" s="3"/>
      <c r="H656" s="3"/>
      <c r="J656" s="226"/>
      <c r="K656" s="3"/>
      <c r="L656" s="3"/>
      <c r="O656" s="227"/>
      <c r="Q656" s="94"/>
      <c r="R656" s="94"/>
      <c r="S656" s="94"/>
      <c r="T656" s="94"/>
    </row>
    <row r="657" ht="15.75" customHeight="1">
      <c r="A657" s="242"/>
      <c r="B657" s="240"/>
      <c r="C657" s="206"/>
      <c r="D657" s="235"/>
      <c r="E657" s="3"/>
      <c r="F657" s="3"/>
      <c r="G657" s="3"/>
      <c r="H657" s="3"/>
      <c r="J657" s="226"/>
      <c r="K657" s="3"/>
      <c r="L657" s="3"/>
      <c r="O657" s="227"/>
      <c r="Q657" s="94"/>
      <c r="R657" s="94"/>
      <c r="S657" s="94"/>
      <c r="T657" s="94"/>
    </row>
    <row r="658" ht="15.75" customHeight="1">
      <c r="A658" s="242"/>
      <c r="B658" s="240"/>
      <c r="C658" s="206"/>
      <c r="D658" s="235"/>
      <c r="E658" s="3"/>
      <c r="F658" s="3"/>
      <c r="G658" s="3"/>
      <c r="H658" s="3"/>
      <c r="J658" s="226"/>
      <c r="K658" s="3"/>
      <c r="L658" s="3"/>
      <c r="O658" s="227"/>
      <c r="Q658" s="94"/>
      <c r="R658" s="94"/>
      <c r="S658" s="94"/>
      <c r="T658" s="94"/>
    </row>
    <row r="659" ht="15.75" customHeight="1">
      <c r="A659" s="242"/>
      <c r="B659" s="240"/>
      <c r="C659" s="206"/>
      <c r="D659" s="235"/>
      <c r="E659" s="3"/>
      <c r="F659" s="3"/>
      <c r="G659" s="3"/>
      <c r="H659" s="3"/>
      <c r="J659" s="226"/>
      <c r="K659" s="3"/>
      <c r="L659" s="3"/>
      <c r="O659" s="227"/>
      <c r="Q659" s="94"/>
      <c r="R659" s="94"/>
      <c r="S659" s="94"/>
      <c r="T659" s="94"/>
    </row>
    <row r="660" ht="15.75" customHeight="1">
      <c r="A660" s="242"/>
      <c r="B660" s="240"/>
      <c r="C660" s="206"/>
      <c r="D660" s="235"/>
      <c r="E660" s="3"/>
      <c r="F660" s="3"/>
      <c r="G660" s="3"/>
      <c r="H660" s="3"/>
      <c r="J660" s="226"/>
      <c r="K660" s="3"/>
      <c r="L660" s="3"/>
      <c r="O660" s="227"/>
      <c r="Q660" s="94"/>
      <c r="R660" s="94"/>
      <c r="S660" s="94"/>
      <c r="T660" s="94"/>
    </row>
    <row r="661" ht="15.75" customHeight="1">
      <c r="A661" s="242"/>
      <c r="B661" s="240"/>
      <c r="C661" s="206"/>
      <c r="D661" s="235"/>
      <c r="E661" s="3"/>
      <c r="F661" s="3"/>
      <c r="G661" s="3"/>
      <c r="H661" s="3"/>
      <c r="J661" s="226"/>
      <c r="K661" s="3"/>
      <c r="L661" s="3"/>
      <c r="O661" s="227"/>
      <c r="Q661" s="94"/>
      <c r="R661" s="94"/>
      <c r="S661" s="94"/>
      <c r="T661" s="94"/>
    </row>
    <row r="662" ht="15.75" customHeight="1">
      <c r="A662" s="242"/>
      <c r="B662" s="240"/>
      <c r="C662" s="206"/>
      <c r="D662" s="235"/>
      <c r="E662" s="3"/>
      <c r="F662" s="3"/>
      <c r="G662" s="3"/>
      <c r="H662" s="3"/>
      <c r="J662" s="226"/>
      <c r="K662" s="3"/>
      <c r="L662" s="3"/>
      <c r="O662" s="227"/>
      <c r="Q662" s="94"/>
      <c r="R662" s="94"/>
      <c r="S662" s="94"/>
      <c r="T662" s="94"/>
    </row>
    <row r="663" ht="15.75" customHeight="1">
      <c r="A663" s="242"/>
      <c r="B663" s="240"/>
      <c r="C663" s="206"/>
      <c r="D663" s="235"/>
      <c r="E663" s="3"/>
      <c r="F663" s="3"/>
      <c r="G663" s="3"/>
      <c r="H663" s="3"/>
      <c r="J663" s="226"/>
      <c r="K663" s="3"/>
      <c r="L663" s="3"/>
      <c r="O663" s="227"/>
      <c r="Q663" s="94"/>
      <c r="R663" s="94"/>
      <c r="S663" s="94"/>
      <c r="T663" s="94"/>
    </row>
    <row r="664" ht="15.75" customHeight="1">
      <c r="A664" s="242"/>
      <c r="B664" s="240"/>
      <c r="C664" s="206"/>
      <c r="D664" s="235"/>
      <c r="E664" s="3"/>
      <c r="F664" s="3"/>
      <c r="G664" s="3"/>
      <c r="H664" s="3"/>
      <c r="J664" s="226"/>
      <c r="K664" s="3"/>
      <c r="L664" s="3"/>
      <c r="O664" s="227"/>
      <c r="Q664" s="94"/>
      <c r="R664" s="94"/>
      <c r="S664" s="94"/>
      <c r="T664" s="94"/>
    </row>
    <row r="665" ht="15.75" customHeight="1">
      <c r="A665" s="242"/>
      <c r="B665" s="240"/>
      <c r="C665" s="206"/>
      <c r="D665" s="235"/>
      <c r="E665" s="3"/>
      <c r="F665" s="3"/>
      <c r="G665" s="3"/>
      <c r="H665" s="3"/>
      <c r="J665" s="226"/>
      <c r="K665" s="3"/>
      <c r="L665" s="3"/>
      <c r="O665" s="227"/>
      <c r="Q665" s="94"/>
      <c r="R665" s="94"/>
      <c r="S665" s="94"/>
      <c r="T665" s="94"/>
    </row>
    <row r="666" ht="15.75" customHeight="1">
      <c r="A666" s="242"/>
      <c r="B666" s="240"/>
      <c r="C666" s="206"/>
      <c r="D666" s="235"/>
      <c r="E666" s="3"/>
      <c r="F666" s="3"/>
      <c r="G666" s="3"/>
      <c r="H666" s="3"/>
      <c r="J666" s="226"/>
      <c r="K666" s="3"/>
      <c r="L666" s="3"/>
      <c r="O666" s="227"/>
      <c r="Q666" s="94"/>
      <c r="R666" s="94"/>
      <c r="S666" s="94"/>
      <c r="T666" s="94"/>
    </row>
    <row r="667" ht="15.75" customHeight="1">
      <c r="A667" s="242"/>
      <c r="B667" s="240"/>
      <c r="C667" s="206"/>
      <c r="D667" s="207"/>
      <c r="E667" s="3"/>
      <c r="F667" s="3"/>
      <c r="G667" s="3"/>
      <c r="H667" s="3"/>
      <c r="J667" s="226"/>
      <c r="K667" s="3"/>
      <c r="L667" s="3"/>
      <c r="O667" s="227"/>
      <c r="Q667" s="94"/>
      <c r="R667" s="94"/>
      <c r="S667" s="94"/>
      <c r="T667" s="94"/>
    </row>
    <row r="668" ht="15.75" customHeight="1">
      <c r="A668" s="242"/>
      <c r="B668" s="240"/>
      <c r="C668" s="206"/>
      <c r="D668" s="207"/>
      <c r="E668" s="3"/>
      <c r="F668" s="3"/>
      <c r="G668" s="3"/>
      <c r="H668" s="3"/>
      <c r="J668" s="226"/>
      <c r="K668" s="3"/>
      <c r="L668" s="3"/>
      <c r="O668" s="227"/>
      <c r="Q668" s="94"/>
      <c r="R668" s="94"/>
      <c r="S668" s="94"/>
      <c r="T668" s="94"/>
    </row>
    <row r="669" ht="15.75" customHeight="1">
      <c r="A669" s="242"/>
      <c r="B669" s="240"/>
      <c r="C669" s="206"/>
      <c r="D669" s="207"/>
      <c r="E669" s="3"/>
      <c r="F669" s="3"/>
      <c r="G669" s="3"/>
      <c r="H669" s="3"/>
      <c r="J669" s="226"/>
      <c r="K669" s="3"/>
      <c r="L669" s="3"/>
      <c r="O669" s="227"/>
      <c r="Q669" s="94"/>
      <c r="R669" s="94"/>
      <c r="S669" s="94"/>
      <c r="T669" s="94"/>
    </row>
    <row r="670" ht="15.75" customHeight="1">
      <c r="A670" s="242"/>
      <c r="B670" s="240"/>
      <c r="C670" s="206"/>
      <c r="D670" s="207"/>
      <c r="E670" s="3"/>
      <c r="F670" s="3"/>
      <c r="G670" s="3"/>
      <c r="H670" s="3"/>
      <c r="J670" s="226"/>
      <c r="K670" s="3"/>
      <c r="L670" s="3"/>
      <c r="O670" s="227"/>
      <c r="Q670" s="94"/>
      <c r="R670" s="94"/>
      <c r="S670" s="94"/>
      <c r="T670" s="94"/>
    </row>
    <row r="671" ht="15.75" customHeight="1">
      <c r="A671" s="242"/>
      <c r="B671" s="240"/>
      <c r="C671" s="206"/>
      <c r="D671" s="207"/>
      <c r="E671" s="3"/>
      <c r="F671" s="3"/>
      <c r="G671" s="3"/>
      <c r="H671" s="3"/>
      <c r="J671" s="226"/>
      <c r="K671" s="3"/>
      <c r="L671" s="3"/>
      <c r="O671" s="227"/>
      <c r="Q671" s="94"/>
      <c r="R671" s="94"/>
      <c r="S671" s="94"/>
      <c r="T671" s="94"/>
    </row>
    <row r="672" ht="15.75" customHeight="1">
      <c r="A672" s="242"/>
      <c r="B672" s="240"/>
      <c r="C672" s="206"/>
      <c r="D672" s="207"/>
      <c r="E672" s="3"/>
      <c r="F672" s="3"/>
      <c r="G672" s="3"/>
      <c r="H672" s="3"/>
      <c r="J672" s="226"/>
      <c r="K672" s="3"/>
      <c r="L672" s="3"/>
      <c r="O672" s="227"/>
      <c r="Q672" s="94"/>
      <c r="R672" s="94"/>
      <c r="S672" s="94"/>
      <c r="T672" s="94"/>
    </row>
    <row r="673" ht="15.75" customHeight="1">
      <c r="A673" s="242"/>
      <c r="B673" s="240"/>
      <c r="C673" s="206"/>
      <c r="D673" s="207"/>
      <c r="E673" s="3"/>
      <c r="F673" s="3"/>
      <c r="G673" s="3"/>
      <c r="H673" s="3"/>
      <c r="J673" s="226"/>
      <c r="K673" s="3"/>
      <c r="L673" s="3"/>
      <c r="O673" s="227"/>
      <c r="Q673" s="94"/>
      <c r="R673" s="94"/>
      <c r="S673" s="94"/>
      <c r="T673" s="94"/>
    </row>
    <row r="674" ht="15.75" customHeight="1">
      <c r="A674" s="242"/>
      <c r="B674" s="240"/>
      <c r="C674" s="206"/>
      <c r="D674" s="207"/>
      <c r="E674" s="3"/>
      <c r="F674" s="3"/>
      <c r="G674" s="3"/>
      <c r="H674" s="3"/>
      <c r="J674" s="226"/>
      <c r="K674" s="3"/>
      <c r="L674" s="3"/>
      <c r="O674" s="227"/>
      <c r="Q674" s="94"/>
      <c r="R674" s="94"/>
      <c r="S674" s="94"/>
      <c r="T674" s="94"/>
    </row>
    <row r="675" ht="15.75" customHeight="1">
      <c r="A675" s="242"/>
      <c r="B675" s="240"/>
      <c r="C675" s="206"/>
      <c r="D675" s="235"/>
      <c r="E675" s="3"/>
      <c r="F675" s="3"/>
      <c r="G675" s="3"/>
      <c r="H675" s="3"/>
      <c r="J675" s="226"/>
      <c r="K675" s="3"/>
      <c r="L675" s="3"/>
      <c r="O675" s="227"/>
      <c r="Q675" s="94"/>
      <c r="R675" s="94"/>
      <c r="S675" s="94"/>
      <c r="T675" s="94"/>
    </row>
    <row r="676" ht="15.75" customHeight="1">
      <c r="A676" s="242"/>
      <c r="B676" s="240"/>
      <c r="C676" s="206"/>
      <c r="D676" s="235"/>
      <c r="E676" s="3"/>
      <c r="F676" s="3"/>
      <c r="G676" s="3"/>
      <c r="H676" s="3"/>
      <c r="J676" s="226"/>
      <c r="K676" s="3"/>
      <c r="L676" s="3"/>
      <c r="O676" s="227"/>
      <c r="Q676" s="94"/>
      <c r="R676" s="94"/>
      <c r="S676" s="94"/>
      <c r="T676" s="94"/>
    </row>
    <row r="677" ht="15.75" customHeight="1">
      <c r="A677" s="242"/>
      <c r="B677" s="240"/>
      <c r="C677" s="206"/>
      <c r="D677" s="235"/>
      <c r="E677" s="3"/>
      <c r="F677" s="3"/>
      <c r="G677" s="3"/>
      <c r="H677" s="3"/>
      <c r="J677" s="226"/>
      <c r="K677" s="3"/>
      <c r="L677" s="3"/>
      <c r="O677" s="227"/>
      <c r="Q677" s="94"/>
      <c r="R677" s="94"/>
      <c r="S677" s="94"/>
      <c r="T677" s="94"/>
    </row>
    <row r="678" ht="15.75" customHeight="1">
      <c r="A678" s="242"/>
      <c r="B678" s="240"/>
      <c r="C678" s="206"/>
      <c r="D678" s="235"/>
      <c r="E678" s="3"/>
      <c r="F678" s="3"/>
      <c r="G678" s="3"/>
      <c r="H678" s="3"/>
      <c r="J678" s="226"/>
      <c r="K678" s="3"/>
      <c r="L678" s="3"/>
      <c r="O678" s="227"/>
      <c r="Q678" s="94"/>
      <c r="R678" s="94"/>
      <c r="S678" s="94"/>
      <c r="T678" s="94"/>
    </row>
    <row r="679" ht="15.75" customHeight="1">
      <c r="A679" s="242"/>
      <c r="B679" s="240"/>
      <c r="C679" s="206"/>
      <c r="D679" s="235"/>
      <c r="E679" s="3"/>
      <c r="F679" s="3"/>
      <c r="G679" s="3"/>
      <c r="H679" s="3"/>
      <c r="J679" s="226"/>
      <c r="K679" s="3"/>
      <c r="L679" s="3"/>
      <c r="O679" s="227"/>
      <c r="Q679" s="94"/>
      <c r="R679" s="94"/>
      <c r="S679" s="94"/>
      <c r="T679" s="94"/>
    </row>
    <row r="680" ht="15.75" customHeight="1">
      <c r="A680" s="242"/>
      <c r="B680" s="240"/>
      <c r="C680" s="206"/>
      <c r="D680" s="235"/>
      <c r="E680" s="3"/>
      <c r="F680" s="3"/>
      <c r="G680" s="3"/>
      <c r="H680" s="3"/>
      <c r="J680" s="226"/>
      <c r="K680" s="3"/>
      <c r="L680" s="3"/>
      <c r="O680" s="227"/>
      <c r="Q680" s="94"/>
      <c r="R680" s="94"/>
      <c r="S680" s="94"/>
      <c r="T680" s="94"/>
    </row>
    <row r="681" ht="15.75" customHeight="1">
      <c r="A681" s="242"/>
      <c r="B681" s="240"/>
      <c r="C681" s="206"/>
      <c r="D681" s="235"/>
      <c r="E681" s="3"/>
      <c r="F681" s="3"/>
      <c r="G681" s="3"/>
      <c r="H681" s="3"/>
      <c r="J681" s="226"/>
      <c r="K681" s="3"/>
      <c r="L681" s="3"/>
      <c r="O681" s="227"/>
      <c r="Q681" s="94"/>
      <c r="R681" s="94"/>
      <c r="S681" s="94"/>
      <c r="T681" s="94"/>
    </row>
    <row r="682" ht="15.75" customHeight="1">
      <c r="A682" s="242"/>
      <c r="B682" s="240"/>
      <c r="C682" s="206"/>
      <c r="D682" s="235"/>
      <c r="E682" s="3"/>
      <c r="F682" s="3"/>
      <c r="G682" s="3"/>
      <c r="H682" s="3"/>
      <c r="J682" s="226"/>
      <c r="K682" s="3"/>
      <c r="L682" s="3"/>
      <c r="O682" s="227"/>
      <c r="Q682" s="94"/>
      <c r="R682" s="94"/>
      <c r="S682" s="94"/>
      <c r="T682" s="94"/>
    </row>
    <row r="683" ht="15.75" customHeight="1">
      <c r="A683" s="242"/>
      <c r="B683" s="240"/>
      <c r="C683" s="206"/>
      <c r="D683" s="235"/>
      <c r="E683" s="3"/>
      <c r="F683" s="3"/>
      <c r="G683" s="3"/>
      <c r="H683" s="3"/>
      <c r="J683" s="226"/>
      <c r="K683" s="3"/>
      <c r="L683" s="3"/>
      <c r="O683" s="227"/>
      <c r="Q683" s="94"/>
      <c r="R683" s="94"/>
      <c r="S683" s="94"/>
      <c r="T683" s="94"/>
    </row>
    <row r="684" ht="15.75" customHeight="1">
      <c r="A684" s="242"/>
      <c r="B684" s="240"/>
      <c r="C684" s="206"/>
      <c r="D684" s="235"/>
      <c r="E684" s="3"/>
      <c r="F684" s="3"/>
      <c r="G684" s="3"/>
      <c r="H684" s="3"/>
      <c r="J684" s="226"/>
      <c r="K684" s="3"/>
      <c r="L684" s="3"/>
      <c r="O684" s="227"/>
      <c r="Q684" s="94"/>
      <c r="R684" s="94"/>
      <c r="S684" s="94"/>
      <c r="T684" s="94"/>
    </row>
    <row r="685" ht="15.75" customHeight="1">
      <c r="A685" s="242"/>
      <c r="B685" s="240"/>
      <c r="C685" s="206"/>
      <c r="D685" s="235"/>
      <c r="E685" s="3"/>
      <c r="F685" s="3"/>
      <c r="G685" s="3"/>
      <c r="H685" s="3"/>
      <c r="J685" s="226"/>
      <c r="K685" s="3"/>
      <c r="L685" s="3"/>
      <c r="O685" s="227"/>
      <c r="Q685" s="94"/>
      <c r="R685" s="94"/>
      <c r="S685" s="94"/>
      <c r="T685" s="94"/>
    </row>
    <row r="686" ht="15.75" customHeight="1">
      <c r="A686" s="242"/>
      <c r="B686" s="240"/>
      <c r="C686" s="206"/>
      <c r="D686" s="235"/>
      <c r="E686" s="3"/>
      <c r="F686" s="3"/>
      <c r="G686" s="3"/>
      <c r="H686" s="3"/>
      <c r="J686" s="226"/>
      <c r="K686" s="3"/>
      <c r="L686" s="3"/>
      <c r="O686" s="227"/>
      <c r="Q686" s="94"/>
      <c r="R686" s="94"/>
      <c r="S686" s="94"/>
      <c r="T686" s="94"/>
    </row>
    <row r="687" ht="15.75" customHeight="1">
      <c r="A687" s="242"/>
      <c r="B687" s="240"/>
      <c r="C687" s="206"/>
      <c r="D687" s="235"/>
      <c r="E687" s="3"/>
      <c r="F687" s="3"/>
      <c r="G687" s="3"/>
      <c r="H687" s="3"/>
      <c r="J687" s="226"/>
      <c r="K687" s="3"/>
      <c r="L687" s="3"/>
      <c r="O687" s="227"/>
      <c r="Q687" s="94"/>
      <c r="R687" s="94"/>
      <c r="S687" s="94"/>
      <c r="T687" s="94"/>
    </row>
    <row r="688" ht="15.75" customHeight="1">
      <c r="A688" s="242"/>
      <c r="B688" s="240"/>
      <c r="C688" s="206"/>
      <c r="D688" s="235"/>
      <c r="E688" s="3"/>
      <c r="F688" s="3"/>
      <c r="G688" s="3"/>
      <c r="H688" s="3"/>
      <c r="J688" s="226"/>
      <c r="K688" s="3"/>
      <c r="L688" s="3"/>
      <c r="O688" s="227"/>
      <c r="Q688" s="94"/>
      <c r="R688" s="94"/>
      <c r="S688" s="94"/>
      <c r="T688" s="94"/>
    </row>
    <row r="689" ht="15.75" customHeight="1">
      <c r="A689" s="242"/>
      <c r="B689" s="240"/>
      <c r="C689" s="206"/>
      <c r="D689" s="235"/>
      <c r="E689" s="3"/>
      <c r="F689" s="3"/>
      <c r="G689" s="3"/>
      <c r="H689" s="3"/>
      <c r="J689" s="226"/>
      <c r="K689" s="3"/>
      <c r="L689" s="3"/>
      <c r="O689" s="227"/>
      <c r="Q689" s="94"/>
      <c r="R689" s="94"/>
      <c r="S689" s="94"/>
      <c r="T689" s="94"/>
    </row>
    <row r="690" ht="15.75" customHeight="1">
      <c r="A690" s="242"/>
      <c r="B690" s="240"/>
      <c r="C690" s="206"/>
      <c r="D690" s="235"/>
      <c r="E690" s="3"/>
      <c r="F690" s="3"/>
      <c r="G690" s="3"/>
      <c r="H690" s="3"/>
      <c r="J690" s="226"/>
      <c r="K690" s="3"/>
      <c r="L690" s="3"/>
      <c r="O690" s="227"/>
      <c r="Q690" s="94"/>
      <c r="R690" s="94"/>
      <c r="S690" s="94"/>
      <c r="T690" s="94"/>
    </row>
    <row r="691" ht="15.75" customHeight="1">
      <c r="A691" s="242"/>
      <c r="B691" s="240"/>
      <c r="C691" s="206"/>
      <c r="D691" s="235"/>
      <c r="E691" s="3"/>
      <c r="F691" s="3"/>
      <c r="G691" s="3"/>
      <c r="H691" s="3"/>
      <c r="J691" s="226"/>
      <c r="K691" s="3"/>
      <c r="L691" s="3"/>
      <c r="O691" s="227"/>
      <c r="Q691" s="94"/>
      <c r="R691" s="94"/>
      <c r="S691" s="94"/>
      <c r="T691" s="94"/>
    </row>
    <row r="692" ht="15.75" customHeight="1">
      <c r="A692" s="242"/>
      <c r="B692" s="240"/>
      <c r="C692" s="206"/>
      <c r="D692" s="235"/>
      <c r="E692" s="3"/>
      <c r="F692" s="3"/>
      <c r="G692" s="3"/>
      <c r="H692" s="3"/>
      <c r="J692" s="226"/>
      <c r="K692" s="3"/>
      <c r="L692" s="3"/>
      <c r="O692" s="227"/>
      <c r="Q692" s="94"/>
      <c r="R692" s="94"/>
      <c r="S692" s="94"/>
      <c r="T692" s="94"/>
    </row>
    <row r="693" ht="15.75" customHeight="1">
      <c r="A693" s="242"/>
      <c r="B693" s="240"/>
      <c r="C693" s="206"/>
      <c r="D693" s="235"/>
      <c r="E693" s="3"/>
      <c r="F693" s="3"/>
      <c r="G693" s="3"/>
      <c r="H693" s="3"/>
      <c r="J693" s="226"/>
      <c r="K693" s="3"/>
      <c r="L693" s="3"/>
      <c r="O693" s="227"/>
      <c r="Q693" s="94"/>
      <c r="R693" s="94"/>
      <c r="S693" s="94"/>
      <c r="T693" s="94"/>
    </row>
    <row r="694" ht="15.75" customHeight="1">
      <c r="A694" s="242"/>
      <c r="B694" s="240"/>
      <c r="C694" s="206"/>
      <c r="D694" s="235"/>
      <c r="E694" s="3"/>
      <c r="F694" s="3"/>
      <c r="G694" s="3"/>
      <c r="H694" s="3"/>
      <c r="J694" s="226"/>
      <c r="K694" s="3"/>
      <c r="L694" s="3"/>
      <c r="O694" s="227"/>
      <c r="Q694" s="94"/>
      <c r="R694" s="94"/>
      <c r="S694" s="94"/>
      <c r="T694" s="94"/>
    </row>
    <row r="695" ht="15.75" customHeight="1">
      <c r="A695" s="242"/>
      <c r="B695" s="240"/>
      <c r="C695" s="206"/>
      <c r="D695" s="235"/>
      <c r="E695" s="3"/>
      <c r="F695" s="3"/>
      <c r="G695" s="3"/>
      <c r="H695" s="3"/>
      <c r="J695" s="226"/>
      <c r="K695" s="3"/>
      <c r="L695" s="3"/>
      <c r="O695" s="227"/>
      <c r="Q695" s="94"/>
      <c r="R695" s="94"/>
      <c r="S695" s="94"/>
      <c r="T695" s="94"/>
    </row>
    <row r="696" ht="15.75" customHeight="1">
      <c r="A696" s="242"/>
      <c r="B696" s="240"/>
      <c r="C696" s="206"/>
      <c r="D696" s="235"/>
      <c r="E696" s="3"/>
      <c r="F696" s="3"/>
      <c r="G696" s="3"/>
      <c r="H696" s="3"/>
      <c r="J696" s="226"/>
      <c r="K696" s="3"/>
      <c r="L696" s="3"/>
      <c r="O696" s="227"/>
      <c r="Q696" s="94"/>
      <c r="R696" s="94"/>
      <c r="S696" s="94"/>
      <c r="T696" s="94"/>
    </row>
    <row r="697" ht="15.75" customHeight="1">
      <c r="A697" s="242"/>
      <c r="B697" s="240"/>
      <c r="C697" s="206"/>
      <c r="D697" s="235"/>
      <c r="E697" s="3"/>
      <c r="F697" s="3"/>
      <c r="G697" s="3"/>
      <c r="H697" s="3"/>
      <c r="J697" s="226"/>
      <c r="K697" s="3"/>
      <c r="L697" s="3"/>
      <c r="O697" s="227"/>
      <c r="Q697" s="94"/>
      <c r="R697" s="94"/>
      <c r="S697" s="94"/>
      <c r="T697" s="94"/>
    </row>
    <row r="698" ht="15.75" customHeight="1">
      <c r="A698" s="242"/>
      <c r="B698" s="240"/>
      <c r="C698" s="206"/>
      <c r="D698" s="235"/>
      <c r="E698" s="3"/>
      <c r="F698" s="3"/>
      <c r="G698" s="3"/>
      <c r="H698" s="3"/>
      <c r="J698" s="226"/>
      <c r="K698" s="3"/>
      <c r="L698" s="3"/>
      <c r="O698" s="227"/>
      <c r="Q698" s="94"/>
      <c r="R698" s="94"/>
      <c r="S698" s="94"/>
      <c r="T698" s="94"/>
    </row>
    <row r="699" ht="15.75" customHeight="1">
      <c r="A699" s="242"/>
      <c r="B699" s="240"/>
      <c r="C699" s="206"/>
      <c r="D699" s="207"/>
      <c r="E699" s="3"/>
      <c r="F699" s="3"/>
      <c r="G699" s="3"/>
      <c r="H699" s="3"/>
      <c r="J699" s="226"/>
      <c r="K699" s="3"/>
      <c r="L699" s="3"/>
      <c r="O699" s="227"/>
      <c r="Q699" s="94"/>
      <c r="R699" s="94"/>
      <c r="S699" s="94"/>
      <c r="T699" s="94"/>
    </row>
    <row r="700" ht="15.75" customHeight="1">
      <c r="A700" s="242"/>
      <c r="B700" s="240"/>
      <c r="C700" s="206"/>
      <c r="D700" s="207"/>
      <c r="E700" s="3"/>
      <c r="F700" s="3"/>
      <c r="G700" s="3"/>
      <c r="H700" s="3"/>
      <c r="J700" s="226"/>
      <c r="K700" s="3"/>
      <c r="L700" s="3"/>
      <c r="O700" s="227"/>
      <c r="Q700" s="94"/>
      <c r="R700" s="94"/>
      <c r="S700" s="94"/>
      <c r="T700" s="94"/>
    </row>
    <row r="701" ht="15.75" customHeight="1">
      <c r="A701" s="242"/>
      <c r="B701" s="240"/>
      <c r="C701" s="206"/>
      <c r="D701" s="207"/>
      <c r="E701" s="3"/>
      <c r="F701" s="3"/>
      <c r="G701" s="3"/>
      <c r="H701" s="3"/>
      <c r="J701" s="226"/>
      <c r="K701" s="3"/>
      <c r="L701" s="3"/>
      <c r="O701" s="227"/>
      <c r="Q701" s="94"/>
      <c r="R701" s="94"/>
      <c r="S701" s="94"/>
      <c r="T701" s="94"/>
    </row>
    <row r="702" ht="15.75" customHeight="1">
      <c r="A702" s="242"/>
      <c r="B702" s="240"/>
      <c r="C702" s="206"/>
      <c r="D702" s="207"/>
      <c r="E702" s="3"/>
      <c r="F702" s="3"/>
      <c r="G702" s="3"/>
      <c r="H702" s="3"/>
      <c r="J702" s="226"/>
      <c r="K702" s="3"/>
      <c r="L702" s="3"/>
      <c r="O702" s="227"/>
      <c r="Q702" s="94"/>
      <c r="R702" s="94"/>
      <c r="S702" s="94"/>
      <c r="T702" s="94"/>
    </row>
    <row r="703" ht="15.75" customHeight="1">
      <c r="A703" s="242"/>
      <c r="B703" s="240"/>
      <c r="C703" s="206"/>
      <c r="D703" s="207"/>
      <c r="E703" s="3"/>
      <c r="F703" s="3"/>
      <c r="G703" s="3"/>
      <c r="H703" s="3"/>
      <c r="J703" s="226"/>
      <c r="K703" s="3"/>
      <c r="L703" s="3"/>
      <c r="O703" s="227"/>
      <c r="Q703" s="94"/>
      <c r="R703" s="94"/>
      <c r="S703" s="94"/>
      <c r="T703" s="94"/>
    </row>
    <row r="704" ht="15.75" customHeight="1">
      <c r="A704" s="242"/>
      <c r="B704" s="240"/>
      <c r="C704" s="206"/>
      <c r="D704" s="207"/>
      <c r="E704" s="3"/>
      <c r="F704" s="3"/>
      <c r="G704" s="3"/>
      <c r="H704" s="3"/>
      <c r="J704" s="226"/>
      <c r="K704" s="3"/>
      <c r="L704" s="3"/>
      <c r="O704" s="227"/>
      <c r="Q704" s="94"/>
      <c r="R704" s="94"/>
      <c r="S704" s="94"/>
      <c r="T704" s="94"/>
    </row>
    <row r="705" ht="15.75" customHeight="1">
      <c r="A705" s="242"/>
      <c r="B705" s="240"/>
      <c r="C705" s="206"/>
      <c r="D705" s="207"/>
      <c r="E705" s="3"/>
      <c r="F705" s="3"/>
      <c r="G705" s="3"/>
      <c r="H705" s="3"/>
      <c r="J705" s="226"/>
      <c r="K705" s="3"/>
      <c r="L705" s="3"/>
      <c r="O705" s="227"/>
      <c r="Q705" s="94"/>
      <c r="R705" s="94"/>
      <c r="S705" s="94"/>
      <c r="T705" s="94"/>
    </row>
    <row r="706" ht="15.75" customHeight="1">
      <c r="A706" s="242"/>
      <c r="B706" s="240"/>
      <c r="C706" s="206"/>
      <c r="D706" s="207"/>
      <c r="E706" s="3"/>
      <c r="F706" s="3"/>
      <c r="G706" s="3"/>
      <c r="H706" s="3"/>
      <c r="J706" s="226"/>
      <c r="K706" s="3"/>
      <c r="L706" s="3"/>
      <c r="O706" s="227"/>
      <c r="Q706" s="94"/>
      <c r="R706" s="94"/>
      <c r="S706" s="94"/>
      <c r="T706" s="94"/>
    </row>
    <row r="707" ht="15.75" customHeight="1">
      <c r="A707" s="242"/>
      <c r="B707" s="240"/>
      <c r="C707" s="206"/>
      <c r="D707" s="207"/>
      <c r="E707" s="3"/>
      <c r="F707" s="3"/>
      <c r="G707" s="3"/>
      <c r="H707" s="3"/>
      <c r="J707" s="226"/>
      <c r="K707" s="3"/>
      <c r="L707" s="3"/>
      <c r="O707" s="227"/>
      <c r="Q707" s="94"/>
      <c r="R707" s="94"/>
      <c r="S707" s="94"/>
      <c r="T707" s="94"/>
    </row>
    <row r="708" ht="15.75" customHeight="1">
      <c r="A708" s="242"/>
      <c r="B708" s="240"/>
      <c r="C708" s="206"/>
      <c r="D708" s="207"/>
      <c r="E708" s="3"/>
      <c r="F708" s="3"/>
      <c r="G708" s="3"/>
      <c r="H708" s="3"/>
      <c r="J708" s="226"/>
      <c r="K708" s="3"/>
      <c r="L708" s="3"/>
      <c r="O708" s="227"/>
      <c r="Q708" s="94"/>
      <c r="R708" s="94"/>
      <c r="S708" s="94"/>
      <c r="T708" s="94"/>
    </row>
    <row r="709" ht="15.75" customHeight="1">
      <c r="A709" s="242"/>
      <c r="B709" s="240"/>
      <c r="C709" s="206"/>
      <c r="D709" s="207"/>
      <c r="E709" s="3"/>
      <c r="F709" s="3"/>
      <c r="G709" s="3"/>
      <c r="H709" s="3"/>
      <c r="J709" s="226"/>
      <c r="K709" s="3"/>
      <c r="L709" s="3"/>
      <c r="O709" s="227"/>
      <c r="Q709" s="94"/>
      <c r="R709" s="94"/>
      <c r="S709" s="94"/>
      <c r="T709" s="94"/>
    </row>
    <row r="710" ht="15.75" customHeight="1">
      <c r="A710" s="242"/>
      <c r="B710" s="240"/>
      <c r="C710" s="206"/>
      <c r="D710" s="207"/>
      <c r="E710" s="3"/>
      <c r="F710" s="3"/>
      <c r="G710" s="3"/>
      <c r="H710" s="3"/>
      <c r="J710" s="226"/>
      <c r="K710" s="3"/>
      <c r="L710" s="3"/>
      <c r="O710" s="227"/>
      <c r="Q710" s="94"/>
      <c r="R710" s="94"/>
      <c r="S710" s="94"/>
      <c r="T710" s="94"/>
    </row>
    <row r="711" ht="15.75" customHeight="1">
      <c r="A711" s="242"/>
      <c r="B711" s="240"/>
      <c r="C711" s="206"/>
      <c r="D711" s="235"/>
      <c r="E711" s="3"/>
      <c r="F711" s="3"/>
      <c r="G711" s="3"/>
      <c r="H711" s="3"/>
      <c r="J711" s="226"/>
      <c r="K711" s="3"/>
      <c r="L711" s="3"/>
      <c r="O711" s="227"/>
      <c r="Q711" s="94"/>
      <c r="R711" s="94"/>
      <c r="S711" s="94"/>
      <c r="T711" s="94"/>
    </row>
    <row r="712" ht="15.75" customHeight="1">
      <c r="A712" s="242"/>
      <c r="B712" s="240"/>
      <c r="C712" s="206"/>
      <c r="D712" s="235"/>
      <c r="E712" s="3"/>
      <c r="F712" s="3"/>
      <c r="G712" s="3"/>
      <c r="H712" s="3"/>
      <c r="J712" s="226"/>
      <c r="K712" s="3"/>
      <c r="L712" s="3"/>
      <c r="O712" s="227"/>
      <c r="Q712" s="94"/>
      <c r="R712" s="94"/>
      <c r="S712" s="94"/>
      <c r="T712" s="94"/>
    </row>
    <row r="713" ht="15.75" customHeight="1">
      <c r="A713" s="242"/>
      <c r="B713" s="240"/>
      <c r="C713" s="206"/>
      <c r="D713" s="235"/>
      <c r="E713" s="3"/>
      <c r="F713" s="3"/>
      <c r="G713" s="3"/>
      <c r="H713" s="3"/>
      <c r="J713" s="226"/>
      <c r="K713" s="3"/>
      <c r="L713" s="3"/>
      <c r="O713" s="227"/>
      <c r="Q713" s="94"/>
      <c r="R713" s="94"/>
      <c r="S713" s="94"/>
      <c r="T713" s="94"/>
    </row>
    <row r="714" ht="15.75" customHeight="1">
      <c r="A714" s="242"/>
      <c r="B714" s="240"/>
      <c r="C714" s="206"/>
      <c r="D714" s="235"/>
      <c r="E714" s="3"/>
      <c r="F714" s="3"/>
      <c r="G714" s="3"/>
      <c r="H714" s="3"/>
      <c r="J714" s="226"/>
      <c r="K714" s="3"/>
      <c r="L714" s="3"/>
      <c r="O714" s="227"/>
      <c r="Q714" s="94"/>
      <c r="R714" s="94"/>
      <c r="S714" s="94"/>
      <c r="T714" s="94"/>
    </row>
    <row r="715" ht="15.75" customHeight="1">
      <c r="A715" s="242"/>
      <c r="B715" s="240"/>
      <c r="C715" s="206"/>
      <c r="D715" s="235"/>
      <c r="E715" s="3"/>
      <c r="F715" s="3"/>
      <c r="G715" s="3"/>
      <c r="H715" s="3"/>
      <c r="J715" s="226"/>
      <c r="K715" s="3"/>
      <c r="L715" s="3"/>
      <c r="O715" s="227"/>
      <c r="Q715" s="94"/>
      <c r="R715" s="94"/>
      <c r="S715" s="94"/>
      <c r="T715" s="94"/>
    </row>
    <row r="716" ht="15.75" customHeight="1">
      <c r="A716" s="242"/>
      <c r="B716" s="240"/>
      <c r="C716" s="206"/>
      <c r="D716" s="235"/>
      <c r="E716" s="3"/>
      <c r="F716" s="3"/>
      <c r="G716" s="3"/>
      <c r="H716" s="3"/>
      <c r="J716" s="226"/>
      <c r="K716" s="3"/>
      <c r="L716" s="3"/>
      <c r="O716" s="227"/>
      <c r="Q716" s="94"/>
      <c r="R716" s="94"/>
      <c r="S716" s="94"/>
      <c r="T716" s="94"/>
    </row>
    <row r="717" ht="15.75" customHeight="1">
      <c r="A717" s="242"/>
      <c r="B717" s="240"/>
      <c r="C717" s="206"/>
      <c r="D717" s="235"/>
      <c r="E717" s="3"/>
      <c r="F717" s="3"/>
      <c r="G717" s="3"/>
      <c r="H717" s="3"/>
      <c r="J717" s="226"/>
      <c r="K717" s="3"/>
      <c r="L717" s="3"/>
      <c r="O717" s="227"/>
      <c r="Q717" s="94"/>
      <c r="R717" s="94"/>
      <c r="S717" s="94"/>
      <c r="T717" s="94"/>
    </row>
    <row r="718" ht="15.75" customHeight="1">
      <c r="A718" s="242"/>
      <c r="B718" s="240"/>
      <c r="C718" s="206"/>
      <c r="D718" s="235"/>
      <c r="E718" s="3"/>
      <c r="F718" s="3"/>
      <c r="G718" s="3"/>
      <c r="H718" s="3"/>
      <c r="J718" s="226"/>
      <c r="K718" s="3"/>
      <c r="L718" s="3"/>
      <c r="O718" s="227"/>
      <c r="Q718" s="94"/>
      <c r="R718" s="94"/>
      <c r="S718" s="94"/>
      <c r="T718" s="94"/>
    </row>
    <row r="719" ht="15.75" customHeight="1">
      <c r="A719" s="242"/>
      <c r="B719" s="240"/>
      <c r="C719" s="206"/>
      <c r="D719" s="235"/>
      <c r="E719" s="3"/>
      <c r="F719" s="3"/>
      <c r="G719" s="3"/>
      <c r="H719" s="3"/>
      <c r="J719" s="226"/>
      <c r="K719" s="3"/>
      <c r="L719" s="3"/>
      <c r="O719" s="227"/>
      <c r="Q719" s="94"/>
      <c r="R719" s="94"/>
      <c r="S719" s="94"/>
      <c r="T719" s="94"/>
    </row>
    <row r="720" ht="15.75" customHeight="1">
      <c r="A720" s="242"/>
      <c r="B720" s="240"/>
      <c r="C720" s="206"/>
      <c r="D720" s="235"/>
      <c r="E720" s="3"/>
      <c r="F720" s="3"/>
      <c r="G720" s="3"/>
      <c r="H720" s="3"/>
      <c r="J720" s="226"/>
      <c r="K720" s="3"/>
      <c r="L720" s="3"/>
      <c r="O720" s="227"/>
      <c r="Q720" s="94"/>
      <c r="R720" s="94"/>
      <c r="S720" s="94"/>
      <c r="T720" s="94"/>
    </row>
    <row r="721" ht="15.75" customHeight="1">
      <c r="A721" s="242"/>
      <c r="B721" s="240"/>
      <c r="C721" s="206"/>
      <c r="D721" s="235"/>
      <c r="E721" s="3"/>
      <c r="F721" s="3"/>
      <c r="G721" s="3"/>
      <c r="H721" s="3"/>
      <c r="J721" s="226"/>
      <c r="K721" s="3"/>
      <c r="L721" s="3"/>
      <c r="O721" s="227"/>
      <c r="Q721" s="94"/>
      <c r="R721" s="94"/>
      <c r="S721" s="94"/>
      <c r="T721" s="94"/>
    </row>
    <row r="722" ht="15.75" customHeight="1">
      <c r="A722" s="242"/>
      <c r="B722" s="240"/>
      <c r="C722" s="206"/>
      <c r="D722" s="235"/>
      <c r="E722" s="3"/>
      <c r="F722" s="3"/>
      <c r="G722" s="3"/>
      <c r="H722" s="3"/>
      <c r="J722" s="226"/>
      <c r="K722" s="3"/>
      <c r="L722" s="3"/>
      <c r="O722" s="227"/>
      <c r="Q722" s="94"/>
      <c r="R722" s="94"/>
      <c r="S722" s="94"/>
      <c r="T722" s="94"/>
    </row>
    <row r="723" ht="15.75" customHeight="1">
      <c r="A723" s="242"/>
      <c r="B723" s="240"/>
      <c r="C723" s="206"/>
      <c r="D723" s="235"/>
      <c r="E723" s="3"/>
      <c r="F723" s="3"/>
      <c r="G723" s="3"/>
      <c r="H723" s="3"/>
      <c r="J723" s="226"/>
      <c r="K723" s="3"/>
      <c r="L723" s="3"/>
      <c r="O723" s="227"/>
      <c r="Q723" s="94"/>
      <c r="R723" s="94"/>
      <c r="S723" s="94"/>
      <c r="T723" s="94"/>
    </row>
    <row r="724" ht="15.75" customHeight="1">
      <c r="A724" s="242"/>
      <c r="B724" s="240"/>
      <c r="C724" s="206"/>
      <c r="D724" s="235"/>
      <c r="E724" s="3"/>
      <c r="F724" s="3"/>
      <c r="G724" s="3"/>
      <c r="H724" s="3"/>
      <c r="J724" s="226"/>
      <c r="K724" s="3"/>
      <c r="L724" s="3"/>
      <c r="O724" s="227"/>
      <c r="Q724" s="94"/>
      <c r="R724" s="94"/>
      <c r="S724" s="94"/>
      <c r="T724" s="94"/>
    </row>
    <row r="725" ht="15.75" customHeight="1">
      <c r="A725" s="242"/>
      <c r="B725" s="240"/>
      <c r="C725" s="206"/>
      <c r="D725" s="235"/>
      <c r="E725" s="3"/>
      <c r="F725" s="3"/>
      <c r="G725" s="3"/>
      <c r="H725" s="3"/>
      <c r="J725" s="226"/>
      <c r="K725" s="3"/>
      <c r="L725" s="3"/>
      <c r="O725" s="227"/>
      <c r="Q725" s="94"/>
      <c r="R725" s="94"/>
      <c r="S725" s="94"/>
      <c r="T725" s="94"/>
    </row>
    <row r="726" ht="15.75" customHeight="1">
      <c r="A726" s="242"/>
      <c r="B726" s="240"/>
      <c r="C726" s="206"/>
      <c r="D726" s="235"/>
      <c r="E726" s="3"/>
      <c r="F726" s="3"/>
      <c r="G726" s="3"/>
      <c r="H726" s="3"/>
      <c r="J726" s="226"/>
      <c r="K726" s="3"/>
      <c r="L726" s="3"/>
      <c r="O726" s="227"/>
      <c r="Q726" s="94"/>
      <c r="R726" s="94"/>
      <c r="S726" s="94"/>
      <c r="T726" s="94"/>
    </row>
    <row r="727" ht="15.75" customHeight="1">
      <c r="A727" s="242"/>
      <c r="B727" s="240"/>
      <c r="C727" s="206"/>
      <c r="D727" s="235"/>
      <c r="E727" s="3"/>
      <c r="F727" s="3"/>
      <c r="G727" s="3"/>
      <c r="H727" s="3"/>
      <c r="J727" s="226"/>
      <c r="K727" s="3"/>
      <c r="L727" s="3"/>
      <c r="O727" s="227"/>
      <c r="Q727" s="94"/>
      <c r="R727" s="94"/>
      <c r="S727" s="94"/>
      <c r="T727" s="94"/>
    </row>
    <row r="728" ht="15.75" customHeight="1">
      <c r="A728" s="242"/>
      <c r="B728" s="240"/>
      <c r="C728" s="206"/>
      <c r="D728" s="235"/>
      <c r="E728" s="3"/>
      <c r="F728" s="3"/>
      <c r="G728" s="3"/>
      <c r="H728" s="3"/>
      <c r="J728" s="226"/>
      <c r="K728" s="3"/>
      <c r="L728" s="3"/>
      <c r="O728" s="227"/>
      <c r="Q728" s="94"/>
      <c r="R728" s="94"/>
      <c r="S728" s="94"/>
      <c r="T728" s="94"/>
    </row>
    <row r="729" ht="15.75" customHeight="1">
      <c r="A729" s="242"/>
      <c r="B729" s="240"/>
      <c r="C729" s="206"/>
      <c r="D729" s="235"/>
      <c r="E729" s="3"/>
      <c r="F729" s="3"/>
      <c r="G729" s="3"/>
      <c r="H729" s="3"/>
      <c r="J729" s="226"/>
      <c r="K729" s="3"/>
      <c r="L729" s="3"/>
      <c r="O729" s="227"/>
      <c r="Q729" s="94"/>
      <c r="R729" s="94"/>
      <c r="S729" s="94"/>
      <c r="T729" s="94"/>
    </row>
    <row r="730" ht="15.75" customHeight="1">
      <c r="A730" s="242"/>
      <c r="B730" s="240"/>
      <c r="C730" s="206"/>
      <c r="D730" s="235"/>
      <c r="E730" s="3"/>
      <c r="F730" s="3"/>
      <c r="G730" s="3"/>
      <c r="H730" s="3"/>
      <c r="J730" s="226"/>
      <c r="K730" s="3"/>
      <c r="L730" s="3"/>
      <c r="O730" s="227"/>
      <c r="Q730" s="94"/>
      <c r="R730" s="94"/>
      <c r="S730" s="94"/>
      <c r="T730" s="94"/>
    </row>
    <row r="731" ht="15.75" customHeight="1">
      <c r="A731" s="242"/>
      <c r="B731" s="240"/>
      <c r="C731" s="206"/>
      <c r="D731" s="235"/>
      <c r="E731" s="3"/>
      <c r="F731" s="3"/>
      <c r="G731" s="3"/>
      <c r="H731" s="3"/>
      <c r="J731" s="226"/>
      <c r="K731" s="3"/>
      <c r="L731" s="3"/>
      <c r="O731" s="227"/>
      <c r="Q731" s="94"/>
      <c r="R731" s="94"/>
      <c r="S731" s="94"/>
      <c r="T731" s="94"/>
    </row>
    <row r="732" ht="15.75" customHeight="1">
      <c r="A732" s="242"/>
      <c r="B732" s="240"/>
      <c r="C732" s="206"/>
      <c r="D732" s="235"/>
      <c r="E732" s="3"/>
      <c r="F732" s="3"/>
      <c r="G732" s="3"/>
      <c r="H732" s="3"/>
      <c r="J732" s="226"/>
      <c r="K732" s="3"/>
      <c r="L732" s="3"/>
      <c r="O732" s="227"/>
      <c r="Q732" s="94"/>
      <c r="R732" s="94"/>
      <c r="S732" s="94"/>
      <c r="T732" s="94"/>
    </row>
    <row r="733" ht="15.75" customHeight="1">
      <c r="A733" s="242"/>
      <c r="B733" s="240"/>
      <c r="C733" s="206"/>
      <c r="D733" s="235"/>
      <c r="E733" s="3"/>
      <c r="F733" s="3"/>
      <c r="G733" s="3"/>
      <c r="H733" s="3"/>
      <c r="J733" s="226"/>
      <c r="K733" s="3"/>
      <c r="L733" s="3"/>
      <c r="O733" s="227"/>
      <c r="Q733" s="94"/>
      <c r="R733" s="94"/>
      <c r="S733" s="94"/>
      <c r="T733" s="94"/>
    </row>
    <row r="734" ht="15.75" customHeight="1">
      <c r="A734" s="242"/>
      <c r="B734" s="240"/>
      <c r="C734" s="206"/>
      <c r="D734" s="235"/>
      <c r="E734" s="3"/>
      <c r="F734" s="3"/>
      <c r="G734" s="3"/>
      <c r="H734" s="3"/>
      <c r="J734" s="226"/>
      <c r="K734" s="3"/>
      <c r="L734" s="3"/>
      <c r="O734" s="227"/>
      <c r="Q734" s="94"/>
      <c r="R734" s="94"/>
      <c r="S734" s="94"/>
      <c r="T734" s="94"/>
    </row>
    <row r="735" ht="15.75" customHeight="1">
      <c r="A735" s="242"/>
      <c r="B735" s="240"/>
      <c r="C735" s="206"/>
      <c r="D735" s="207"/>
      <c r="E735" s="3"/>
      <c r="F735" s="3"/>
      <c r="G735" s="3"/>
      <c r="H735" s="3"/>
      <c r="J735" s="226"/>
      <c r="K735" s="3"/>
      <c r="L735" s="3"/>
      <c r="O735" s="227"/>
      <c r="Q735" s="94"/>
      <c r="R735" s="94"/>
      <c r="S735" s="94"/>
      <c r="T735" s="94"/>
    </row>
    <row r="736" ht="15.75" customHeight="1">
      <c r="A736" s="242"/>
      <c r="B736" s="240"/>
      <c r="C736" s="206"/>
      <c r="D736" s="207"/>
      <c r="E736" s="3"/>
      <c r="F736" s="3"/>
      <c r="G736" s="3"/>
      <c r="H736" s="3"/>
      <c r="J736" s="226"/>
      <c r="K736" s="3"/>
      <c r="L736" s="3"/>
      <c r="O736" s="227"/>
      <c r="Q736" s="94"/>
      <c r="R736" s="94"/>
      <c r="S736" s="94"/>
      <c r="T736" s="94"/>
    </row>
    <row r="737" ht="15.75" customHeight="1">
      <c r="A737" s="242"/>
      <c r="B737" s="240"/>
      <c r="C737" s="206"/>
      <c r="D737" s="207"/>
      <c r="E737" s="3"/>
      <c r="F737" s="3"/>
      <c r="G737" s="3"/>
      <c r="H737" s="3"/>
      <c r="J737" s="226"/>
      <c r="K737" s="3"/>
      <c r="L737" s="3"/>
      <c r="O737" s="227"/>
      <c r="Q737" s="94"/>
      <c r="R737" s="94"/>
      <c r="S737" s="94"/>
      <c r="T737" s="94"/>
    </row>
    <row r="738" ht="15.75" customHeight="1">
      <c r="A738" s="242"/>
      <c r="B738" s="240"/>
      <c r="C738" s="206"/>
      <c r="D738" s="207"/>
      <c r="E738" s="3"/>
      <c r="F738" s="3"/>
      <c r="G738" s="3"/>
      <c r="H738" s="3"/>
      <c r="J738" s="226"/>
      <c r="K738" s="3"/>
      <c r="L738" s="3"/>
      <c r="O738" s="227"/>
      <c r="Q738" s="94"/>
      <c r="R738" s="94"/>
      <c r="S738" s="94"/>
      <c r="T738" s="94"/>
    </row>
    <row r="739" ht="15.75" customHeight="1">
      <c r="A739" s="242"/>
      <c r="B739" s="240"/>
      <c r="C739" s="206"/>
      <c r="D739" s="207"/>
      <c r="E739" s="3"/>
      <c r="F739" s="3"/>
      <c r="G739" s="3"/>
      <c r="H739" s="3"/>
      <c r="J739" s="226"/>
      <c r="K739" s="3"/>
      <c r="L739" s="3"/>
      <c r="O739" s="227"/>
      <c r="Q739" s="94"/>
      <c r="R739" s="94"/>
      <c r="S739" s="94"/>
      <c r="T739" s="94"/>
    </row>
    <row r="740" ht="15.75" customHeight="1">
      <c r="A740" s="242"/>
      <c r="B740" s="240"/>
      <c r="C740" s="206"/>
      <c r="D740" s="207"/>
      <c r="E740" s="3"/>
      <c r="F740" s="3"/>
      <c r="G740" s="3"/>
      <c r="H740" s="3"/>
      <c r="J740" s="226"/>
      <c r="K740" s="3"/>
      <c r="L740" s="3"/>
      <c r="O740" s="227"/>
      <c r="Q740" s="94"/>
      <c r="R740" s="94"/>
      <c r="S740" s="94"/>
      <c r="T740" s="94"/>
    </row>
    <row r="741" ht="15.75" customHeight="1">
      <c r="A741" s="242"/>
      <c r="B741" s="240"/>
      <c r="C741" s="206"/>
      <c r="D741" s="207"/>
      <c r="E741" s="3"/>
      <c r="F741" s="3"/>
      <c r="G741" s="3"/>
      <c r="H741" s="3"/>
      <c r="J741" s="226"/>
      <c r="K741" s="3"/>
      <c r="L741" s="3"/>
      <c r="O741" s="227"/>
      <c r="Q741" s="94"/>
      <c r="R741" s="94"/>
      <c r="S741" s="94"/>
      <c r="T741" s="94"/>
    </row>
    <row r="742" ht="15.75" customHeight="1">
      <c r="A742" s="242"/>
      <c r="B742" s="240"/>
      <c r="C742" s="206"/>
      <c r="D742" s="207"/>
      <c r="E742" s="3"/>
      <c r="F742" s="3"/>
      <c r="G742" s="3"/>
      <c r="H742" s="3"/>
      <c r="J742" s="226"/>
      <c r="K742" s="3"/>
      <c r="L742" s="3"/>
      <c r="O742" s="227"/>
      <c r="Q742" s="94"/>
      <c r="R742" s="94"/>
      <c r="S742" s="94"/>
      <c r="T742" s="94"/>
    </row>
    <row r="743" ht="15.75" customHeight="1">
      <c r="A743" s="242"/>
      <c r="B743" s="240"/>
      <c r="C743" s="206"/>
      <c r="D743" s="207"/>
      <c r="E743" s="3"/>
      <c r="F743" s="3"/>
      <c r="G743" s="3"/>
      <c r="H743" s="3"/>
      <c r="J743" s="226"/>
      <c r="K743" s="3"/>
      <c r="L743" s="3"/>
      <c r="O743" s="227"/>
      <c r="Q743" s="94"/>
      <c r="R743" s="94"/>
      <c r="S743" s="94"/>
      <c r="T743" s="94"/>
    </row>
    <row r="744" ht="15.75" customHeight="1">
      <c r="A744" s="242"/>
      <c r="B744" s="240"/>
      <c r="C744" s="206"/>
      <c r="D744" s="207"/>
      <c r="E744" s="3"/>
      <c r="F744" s="3"/>
      <c r="G744" s="3"/>
      <c r="H744" s="3"/>
      <c r="J744" s="226"/>
      <c r="K744" s="3"/>
      <c r="L744" s="3"/>
      <c r="O744" s="227"/>
      <c r="Q744" s="94"/>
      <c r="R744" s="94"/>
      <c r="S744" s="94"/>
      <c r="T744" s="94"/>
    </row>
    <row r="745" ht="15.75" customHeight="1">
      <c r="A745" s="242"/>
      <c r="B745" s="240"/>
      <c r="C745" s="206"/>
      <c r="D745" s="207"/>
      <c r="E745" s="3"/>
      <c r="F745" s="3"/>
      <c r="G745" s="3"/>
      <c r="H745" s="3"/>
      <c r="J745" s="226"/>
      <c r="K745" s="3"/>
      <c r="L745" s="3"/>
      <c r="O745" s="227"/>
      <c r="Q745" s="94"/>
      <c r="R745" s="94"/>
      <c r="S745" s="94"/>
      <c r="T745" s="94"/>
    </row>
    <row r="746" ht="15.75" customHeight="1">
      <c r="A746" s="242"/>
      <c r="B746" s="240"/>
      <c r="C746" s="206"/>
      <c r="D746" s="207"/>
      <c r="E746" s="3"/>
      <c r="F746" s="3"/>
      <c r="G746" s="3"/>
      <c r="H746" s="3"/>
      <c r="J746" s="226"/>
      <c r="K746" s="3"/>
      <c r="L746" s="3"/>
      <c r="O746" s="227"/>
      <c r="Q746" s="94"/>
      <c r="R746" s="94"/>
      <c r="S746" s="94"/>
      <c r="T746" s="94"/>
    </row>
    <row r="747" ht="15.75" customHeight="1">
      <c r="A747" s="242"/>
      <c r="B747" s="240"/>
      <c r="C747" s="206"/>
      <c r="D747" s="207"/>
      <c r="E747" s="3"/>
      <c r="F747" s="3"/>
      <c r="G747" s="3"/>
      <c r="H747" s="3"/>
      <c r="J747" s="226"/>
      <c r="K747" s="3"/>
      <c r="L747" s="3"/>
      <c r="O747" s="227"/>
      <c r="Q747" s="94"/>
      <c r="R747" s="94"/>
      <c r="S747" s="94"/>
      <c r="T747" s="94"/>
    </row>
    <row r="748" ht="15.75" customHeight="1">
      <c r="A748" s="242"/>
      <c r="B748" s="240"/>
      <c r="C748" s="206"/>
      <c r="D748" s="207"/>
      <c r="E748" s="3"/>
      <c r="F748" s="3"/>
      <c r="G748" s="3"/>
      <c r="H748" s="3"/>
      <c r="J748" s="226"/>
      <c r="K748" s="3"/>
      <c r="L748" s="3"/>
      <c r="O748" s="227"/>
      <c r="Q748" s="94"/>
      <c r="R748" s="94"/>
      <c r="S748" s="94"/>
      <c r="T748" s="94"/>
    </row>
    <row r="749" ht="15.75" customHeight="1">
      <c r="A749" s="242"/>
      <c r="B749" s="240"/>
      <c r="C749" s="206"/>
      <c r="D749" s="207"/>
      <c r="E749" s="3"/>
      <c r="F749" s="3"/>
      <c r="G749" s="3"/>
      <c r="H749" s="3"/>
      <c r="J749" s="226"/>
      <c r="K749" s="3"/>
      <c r="L749" s="3"/>
      <c r="O749" s="227"/>
      <c r="Q749" s="94"/>
      <c r="R749" s="94"/>
      <c r="S749" s="94"/>
      <c r="T749" s="94"/>
    </row>
    <row r="750" ht="15.75" customHeight="1">
      <c r="A750" s="242"/>
      <c r="B750" s="240"/>
      <c r="C750" s="206"/>
      <c r="D750" s="207"/>
      <c r="E750" s="3"/>
      <c r="F750" s="3"/>
      <c r="G750" s="3"/>
      <c r="H750" s="3"/>
      <c r="J750" s="226"/>
      <c r="K750" s="3"/>
      <c r="L750" s="3"/>
      <c r="O750" s="227"/>
      <c r="Q750" s="94"/>
      <c r="R750" s="94"/>
      <c r="S750" s="94"/>
      <c r="T750" s="94"/>
    </row>
    <row r="751" ht="15.75" customHeight="1">
      <c r="A751" s="242"/>
      <c r="B751" s="240"/>
      <c r="C751" s="206"/>
      <c r="D751" s="207"/>
      <c r="E751" s="3"/>
      <c r="F751" s="3"/>
      <c r="G751" s="3"/>
      <c r="H751" s="3"/>
      <c r="J751" s="226"/>
      <c r="K751" s="3"/>
      <c r="L751" s="3"/>
      <c r="O751" s="227"/>
      <c r="Q751" s="94"/>
      <c r="R751" s="94"/>
      <c r="S751" s="94"/>
      <c r="T751" s="94"/>
    </row>
    <row r="752" ht="15.75" customHeight="1">
      <c r="A752" s="242"/>
      <c r="B752" s="240"/>
      <c r="C752" s="206"/>
      <c r="D752" s="207"/>
      <c r="E752" s="3"/>
      <c r="F752" s="3"/>
      <c r="G752" s="3"/>
      <c r="H752" s="3"/>
      <c r="J752" s="226"/>
      <c r="K752" s="3"/>
      <c r="L752" s="3"/>
      <c r="O752" s="227"/>
      <c r="Q752" s="94"/>
      <c r="R752" s="94"/>
      <c r="S752" s="94"/>
      <c r="T752" s="94"/>
    </row>
    <row r="753" ht="15.75" customHeight="1">
      <c r="A753" s="242"/>
      <c r="B753" s="240"/>
      <c r="C753" s="206"/>
      <c r="D753" s="207"/>
      <c r="E753" s="3"/>
      <c r="F753" s="3"/>
      <c r="G753" s="3"/>
      <c r="H753" s="3"/>
      <c r="J753" s="226"/>
      <c r="K753" s="3"/>
      <c r="L753" s="3"/>
      <c r="O753" s="227"/>
      <c r="Q753" s="94"/>
      <c r="R753" s="94"/>
      <c r="S753" s="94"/>
      <c r="T753" s="94"/>
    </row>
    <row r="754" ht="15.75" customHeight="1">
      <c r="A754" s="242"/>
      <c r="B754" s="240"/>
      <c r="C754" s="206"/>
      <c r="D754" s="207"/>
      <c r="E754" s="3"/>
      <c r="F754" s="3"/>
      <c r="G754" s="3"/>
      <c r="H754" s="3"/>
      <c r="J754" s="226"/>
      <c r="K754" s="3"/>
      <c r="L754" s="3"/>
      <c r="O754" s="227"/>
      <c r="Q754" s="94"/>
      <c r="R754" s="94"/>
      <c r="S754" s="94"/>
      <c r="T754" s="94"/>
    </row>
    <row r="755" ht="15.75" customHeight="1">
      <c r="A755" s="242"/>
      <c r="B755" s="240"/>
      <c r="C755" s="206"/>
      <c r="D755" s="207"/>
      <c r="E755" s="3"/>
      <c r="F755" s="3"/>
      <c r="G755" s="3"/>
      <c r="H755" s="3"/>
      <c r="J755" s="226"/>
      <c r="K755" s="3"/>
      <c r="L755" s="3"/>
      <c r="O755" s="227"/>
      <c r="Q755" s="94"/>
      <c r="R755" s="94"/>
      <c r="S755" s="94"/>
      <c r="T755" s="94"/>
    </row>
    <row r="756" ht="15.75" customHeight="1">
      <c r="A756" s="242"/>
      <c r="B756" s="240"/>
      <c r="C756" s="206"/>
      <c r="D756" s="207"/>
      <c r="E756" s="3"/>
      <c r="F756" s="3"/>
      <c r="G756" s="3"/>
      <c r="H756" s="3"/>
      <c r="J756" s="226"/>
      <c r="K756" s="3"/>
      <c r="L756" s="3"/>
      <c r="O756" s="227"/>
      <c r="Q756" s="94"/>
      <c r="R756" s="94"/>
      <c r="S756" s="94"/>
      <c r="T756" s="94"/>
    </row>
    <row r="757" ht="15.75" customHeight="1">
      <c r="A757" s="242"/>
      <c r="B757" s="240"/>
      <c r="C757" s="206"/>
      <c r="D757" s="207"/>
      <c r="E757" s="3"/>
      <c r="F757" s="3"/>
      <c r="G757" s="3"/>
      <c r="H757" s="3"/>
      <c r="J757" s="226"/>
      <c r="K757" s="3"/>
      <c r="L757" s="3"/>
      <c r="O757" s="227"/>
      <c r="Q757" s="94"/>
      <c r="R757" s="94"/>
      <c r="S757" s="94"/>
      <c r="T757" s="94"/>
    </row>
    <row r="758" ht="15.75" customHeight="1">
      <c r="A758" s="242"/>
      <c r="B758" s="240"/>
      <c r="C758" s="206"/>
      <c r="D758" s="207"/>
      <c r="E758" s="3"/>
      <c r="F758" s="3"/>
      <c r="G758" s="3"/>
      <c r="H758" s="3"/>
      <c r="J758" s="226"/>
      <c r="K758" s="3"/>
      <c r="L758" s="3"/>
      <c r="O758" s="227"/>
      <c r="Q758" s="94"/>
      <c r="R758" s="94"/>
      <c r="S758" s="94"/>
      <c r="T758" s="94"/>
    </row>
    <row r="759" ht="15.75" customHeight="1">
      <c r="A759" s="242"/>
      <c r="B759" s="240"/>
      <c r="C759" s="206"/>
      <c r="D759" s="207"/>
      <c r="E759" s="3"/>
      <c r="F759" s="3"/>
      <c r="G759" s="3"/>
      <c r="H759" s="3"/>
      <c r="J759" s="226"/>
      <c r="K759" s="3"/>
      <c r="L759" s="3"/>
      <c r="O759" s="227"/>
      <c r="Q759" s="94"/>
      <c r="R759" s="94"/>
      <c r="S759" s="94"/>
      <c r="T759" s="94"/>
    </row>
    <row r="760" ht="15.75" customHeight="1">
      <c r="A760" s="242"/>
      <c r="B760" s="240"/>
      <c r="C760" s="206"/>
      <c r="D760" s="207"/>
      <c r="E760" s="3"/>
      <c r="F760" s="3"/>
      <c r="G760" s="3"/>
      <c r="H760" s="3"/>
      <c r="J760" s="226"/>
      <c r="K760" s="3"/>
      <c r="L760" s="3"/>
      <c r="O760" s="227"/>
      <c r="Q760" s="94"/>
      <c r="R760" s="94"/>
      <c r="S760" s="94"/>
      <c r="T760" s="94"/>
    </row>
    <row r="761" ht="15.75" customHeight="1">
      <c r="A761" s="242"/>
      <c r="B761" s="240"/>
      <c r="C761" s="206"/>
      <c r="D761" s="207"/>
      <c r="E761" s="3"/>
      <c r="F761" s="3"/>
      <c r="G761" s="3"/>
      <c r="H761" s="3"/>
      <c r="J761" s="226"/>
      <c r="K761" s="3"/>
      <c r="L761" s="3"/>
      <c r="O761" s="227"/>
      <c r="Q761" s="94"/>
      <c r="R761" s="94"/>
      <c r="S761" s="94"/>
      <c r="T761" s="94"/>
    </row>
    <row r="762" ht="15.75" customHeight="1">
      <c r="A762" s="242"/>
      <c r="B762" s="240"/>
      <c r="C762" s="206"/>
      <c r="D762" s="207"/>
      <c r="E762" s="3"/>
      <c r="F762" s="3"/>
      <c r="G762" s="3"/>
      <c r="H762" s="3"/>
      <c r="J762" s="226"/>
      <c r="K762" s="3"/>
      <c r="L762" s="3"/>
      <c r="O762" s="227"/>
      <c r="Q762" s="94"/>
      <c r="R762" s="94"/>
      <c r="S762" s="94"/>
      <c r="T762" s="94"/>
    </row>
    <row r="763" ht="15.75" customHeight="1">
      <c r="A763" s="242"/>
      <c r="B763" s="240"/>
      <c r="C763" s="206"/>
      <c r="D763" s="207"/>
      <c r="E763" s="3"/>
      <c r="F763" s="3"/>
      <c r="G763" s="3"/>
      <c r="H763" s="3"/>
      <c r="J763" s="226"/>
      <c r="K763" s="3"/>
      <c r="L763" s="3"/>
      <c r="O763" s="227"/>
      <c r="Q763" s="94"/>
      <c r="R763" s="94"/>
      <c r="S763" s="94"/>
      <c r="T763" s="94"/>
    </row>
    <row r="764" ht="15.75" customHeight="1">
      <c r="A764" s="242"/>
      <c r="B764" s="240"/>
      <c r="C764" s="206"/>
      <c r="D764" s="207"/>
      <c r="E764" s="3"/>
      <c r="F764" s="3"/>
      <c r="G764" s="3"/>
      <c r="H764" s="3"/>
      <c r="J764" s="226"/>
      <c r="K764" s="3"/>
      <c r="L764" s="3"/>
      <c r="O764" s="227"/>
      <c r="Q764" s="94"/>
      <c r="R764" s="94"/>
      <c r="S764" s="94"/>
      <c r="T764" s="94"/>
    </row>
    <row r="765" ht="15.75" customHeight="1">
      <c r="A765" s="242"/>
      <c r="B765" s="240"/>
      <c r="C765" s="206"/>
      <c r="D765" s="207"/>
      <c r="E765" s="3"/>
      <c r="F765" s="3"/>
      <c r="G765" s="3"/>
      <c r="H765" s="3"/>
      <c r="J765" s="226"/>
      <c r="K765" s="3"/>
      <c r="L765" s="3"/>
      <c r="O765" s="227"/>
      <c r="Q765" s="94"/>
      <c r="R765" s="94"/>
      <c r="S765" s="94"/>
      <c r="T765" s="94"/>
    </row>
    <row r="766" ht="15.75" customHeight="1">
      <c r="A766" s="242"/>
      <c r="B766" s="240"/>
      <c r="C766" s="206"/>
      <c r="D766" s="207"/>
      <c r="E766" s="3"/>
      <c r="F766" s="3"/>
      <c r="G766" s="3"/>
      <c r="H766" s="3"/>
      <c r="J766" s="226"/>
      <c r="K766" s="3"/>
      <c r="L766" s="3"/>
      <c r="O766" s="227"/>
      <c r="Q766" s="94"/>
      <c r="R766" s="94"/>
      <c r="S766" s="94"/>
      <c r="T766" s="94"/>
    </row>
    <row r="767" ht="15.75" customHeight="1">
      <c r="A767" s="242"/>
      <c r="B767" s="240"/>
      <c r="C767" s="206"/>
      <c r="D767" s="207"/>
      <c r="E767" s="3"/>
      <c r="F767" s="3"/>
      <c r="G767" s="3"/>
      <c r="H767" s="3"/>
      <c r="J767" s="226"/>
      <c r="K767" s="3"/>
      <c r="L767" s="3"/>
      <c r="O767" s="227"/>
      <c r="Q767" s="94"/>
      <c r="R767" s="94"/>
      <c r="S767" s="94"/>
      <c r="T767" s="94"/>
    </row>
    <row r="768" ht="15.75" customHeight="1">
      <c r="A768" s="242"/>
      <c r="B768" s="240"/>
      <c r="C768" s="206"/>
      <c r="D768" s="207"/>
      <c r="E768" s="3"/>
      <c r="F768" s="3"/>
      <c r="G768" s="3"/>
      <c r="H768" s="3"/>
      <c r="J768" s="226"/>
      <c r="K768" s="3"/>
      <c r="L768" s="3"/>
      <c r="O768" s="227"/>
      <c r="Q768" s="94"/>
      <c r="R768" s="94"/>
      <c r="S768" s="94"/>
      <c r="T768" s="94"/>
    </row>
    <row r="769" ht="15.75" customHeight="1">
      <c r="A769" s="242"/>
      <c r="B769" s="240"/>
      <c r="C769" s="206"/>
      <c r="D769" s="207"/>
      <c r="E769" s="3"/>
      <c r="F769" s="3"/>
      <c r="G769" s="3"/>
      <c r="H769" s="3"/>
      <c r="J769" s="226"/>
      <c r="K769" s="3"/>
      <c r="L769" s="3"/>
      <c r="O769" s="227"/>
      <c r="Q769" s="94"/>
      <c r="R769" s="94"/>
      <c r="S769" s="94"/>
      <c r="T769" s="94"/>
    </row>
    <row r="770" ht="15.75" customHeight="1">
      <c r="A770" s="242"/>
      <c r="B770" s="240"/>
      <c r="C770" s="206"/>
      <c r="D770" s="207"/>
      <c r="E770" s="3"/>
      <c r="F770" s="3"/>
      <c r="G770" s="3"/>
      <c r="H770" s="3"/>
      <c r="J770" s="226"/>
      <c r="K770" s="3"/>
      <c r="L770" s="3"/>
      <c r="O770" s="227"/>
      <c r="Q770" s="94"/>
      <c r="R770" s="94"/>
      <c r="S770" s="94"/>
      <c r="T770" s="94"/>
    </row>
    <row r="771" ht="15.75" customHeight="1">
      <c r="A771" s="242"/>
      <c r="B771" s="240"/>
      <c r="C771" s="206"/>
      <c r="D771" s="207"/>
      <c r="E771" s="3"/>
      <c r="F771" s="3"/>
      <c r="G771" s="3"/>
      <c r="H771" s="3"/>
      <c r="J771" s="226"/>
      <c r="K771" s="3"/>
      <c r="L771" s="3"/>
      <c r="O771" s="227"/>
      <c r="Q771" s="94"/>
      <c r="R771" s="94"/>
      <c r="S771" s="94"/>
      <c r="T771" s="94"/>
    </row>
    <row r="772" ht="15.75" customHeight="1">
      <c r="A772" s="242"/>
      <c r="B772" s="240"/>
      <c r="C772" s="206"/>
      <c r="D772" s="207"/>
      <c r="E772" s="3"/>
      <c r="F772" s="3"/>
      <c r="G772" s="3"/>
      <c r="H772" s="3"/>
      <c r="J772" s="226"/>
      <c r="K772" s="3"/>
      <c r="L772" s="3"/>
      <c r="O772" s="227"/>
      <c r="Q772" s="94"/>
      <c r="R772" s="94"/>
      <c r="S772" s="94"/>
      <c r="T772" s="94"/>
    </row>
    <row r="773" ht="15.75" customHeight="1">
      <c r="A773" s="242"/>
      <c r="B773" s="240"/>
      <c r="C773" s="206"/>
      <c r="D773" s="207"/>
      <c r="E773" s="3"/>
      <c r="F773" s="3"/>
      <c r="G773" s="3"/>
      <c r="H773" s="3"/>
      <c r="J773" s="226"/>
      <c r="K773" s="3"/>
      <c r="L773" s="3"/>
      <c r="O773" s="227"/>
      <c r="Q773" s="94"/>
      <c r="R773" s="94"/>
      <c r="S773" s="94"/>
      <c r="T773" s="94"/>
    </row>
    <row r="774" ht="15.75" customHeight="1">
      <c r="A774" s="242"/>
      <c r="B774" s="240"/>
      <c r="C774" s="206"/>
      <c r="D774" s="207"/>
      <c r="E774" s="3"/>
      <c r="F774" s="3"/>
      <c r="G774" s="3"/>
      <c r="H774" s="3"/>
      <c r="J774" s="226"/>
      <c r="K774" s="3"/>
      <c r="L774" s="3"/>
      <c r="O774" s="227"/>
      <c r="Q774" s="94"/>
      <c r="R774" s="94"/>
      <c r="S774" s="94"/>
      <c r="T774" s="94"/>
    </row>
    <row r="775" ht="15.75" customHeight="1">
      <c r="A775" s="242"/>
      <c r="B775" s="240"/>
      <c r="C775" s="206"/>
      <c r="D775" s="207"/>
      <c r="E775" s="3"/>
      <c r="F775" s="3"/>
      <c r="G775" s="3"/>
      <c r="H775" s="3"/>
      <c r="J775" s="226"/>
      <c r="K775" s="3"/>
      <c r="L775" s="3"/>
      <c r="O775" s="227"/>
      <c r="Q775" s="94"/>
      <c r="R775" s="94"/>
      <c r="S775" s="94"/>
      <c r="T775" s="94"/>
    </row>
    <row r="776" ht="15.75" customHeight="1">
      <c r="A776" s="242"/>
      <c r="B776" s="240"/>
      <c r="C776" s="206"/>
      <c r="D776" s="207"/>
      <c r="E776" s="3"/>
      <c r="F776" s="3"/>
      <c r="G776" s="3"/>
      <c r="H776" s="3"/>
      <c r="J776" s="226"/>
      <c r="K776" s="3"/>
      <c r="L776" s="3"/>
      <c r="O776" s="227"/>
      <c r="Q776" s="94"/>
      <c r="R776" s="94"/>
      <c r="S776" s="94"/>
      <c r="T776" s="94"/>
    </row>
    <row r="777" ht="15.75" customHeight="1">
      <c r="A777" s="242"/>
      <c r="B777" s="240"/>
      <c r="C777" s="206"/>
      <c r="D777" s="207"/>
      <c r="E777" s="3"/>
      <c r="F777" s="3"/>
      <c r="G777" s="3"/>
      <c r="H777" s="3"/>
      <c r="J777" s="226"/>
      <c r="K777" s="3"/>
      <c r="L777" s="3"/>
      <c r="O777" s="227"/>
      <c r="Q777" s="94"/>
      <c r="R777" s="94"/>
      <c r="S777" s="94"/>
      <c r="T777" s="94"/>
    </row>
    <row r="778" ht="15.75" customHeight="1">
      <c r="A778" s="242"/>
      <c r="B778" s="240"/>
      <c r="C778" s="206"/>
      <c r="D778" s="207"/>
      <c r="E778" s="3"/>
      <c r="F778" s="3"/>
      <c r="G778" s="3"/>
      <c r="H778" s="3"/>
      <c r="J778" s="226"/>
      <c r="K778" s="3"/>
      <c r="L778" s="3"/>
      <c r="O778" s="227"/>
      <c r="Q778" s="94"/>
      <c r="R778" s="94"/>
      <c r="S778" s="94"/>
      <c r="T778" s="94"/>
    </row>
    <row r="779" ht="15.75" customHeight="1">
      <c r="A779" s="242"/>
      <c r="B779" s="240"/>
      <c r="C779" s="206"/>
      <c r="D779" s="207"/>
      <c r="E779" s="3"/>
      <c r="F779" s="3"/>
      <c r="G779" s="3"/>
      <c r="H779" s="3"/>
      <c r="J779" s="226"/>
      <c r="K779" s="3"/>
      <c r="L779" s="3"/>
      <c r="O779" s="227"/>
      <c r="Q779" s="94"/>
      <c r="R779" s="94"/>
      <c r="S779" s="94"/>
      <c r="T779" s="94"/>
    </row>
    <row r="780" ht="15.75" customHeight="1">
      <c r="A780" s="242"/>
      <c r="B780" s="240"/>
      <c r="C780" s="206"/>
      <c r="D780" s="207"/>
      <c r="E780" s="3"/>
      <c r="F780" s="3"/>
      <c r="G780" s="3"/>
      <c r="H780" s="3"/>
      <c r="J780" s="226"/>
      <c r="K780" s="3"/>
      <c r="L780" s="3"/>
      <c r="O780" s="227"/>
      <c r="Q780" s="94"/>
      <c r="R780" s="94"/>
      <c r="S780" s="94"/>
      <c r="T780" s="94"/>
    </row>
    <row r="781" ht="15.75" customHeight="1">
      <c r="A781" s="242"/>
      <c r="B781" s="240"/>
      <c r="C781" s="206"/>
      <c r="D781" s="207"/>
      <c r="E781" s="3"/>
      <c r="F781" s="3"/>
      <c r="G781" s="3"/>
      <c r="H781" s="3"/>
      <c r="J781" s="226"/>
      <c r="K781" s="3"/>
      <c r="L781" s="3"/>
      <c r="O781" s="227"/>
      <c r="Q781" s="94"/>
      <c r="R781" s="94"/>
      <c r="S781" s="94"/>
      <c r="T781" s="94"/>
    </row>
    <row r="782" ht="15.75" customHeight="1">
      <c r="A782" s="242"/>
      <c r="B782" s="240"/>
      <c r="C782" s="206"/>
      <c r="D782" s="207"/>
      <c r="E782" s="3"/>
      <c r="F782" s="3"/>
      <c r="G782" s="3"/>
      <c r="H782" s="3"/>
      <c r="J782" s="226"/>
      <c r="K782" s="3"/>
      <c r="L782" s="3"/>
      <c r="O782" s="227"/>
      <c r="Q782" s="94"/>
      <c r="R782" s="94"/>
      <c r="S782" s="94"/>
      <c r="T782" s="94"/>
    </row>
    <row r="783" ht="15.75" customHeight="1">
      <c r="A783" s="242"/>
      <c r="B783" s="240"/>
      <c r="C783" s="206"/>
      <c r="D783" s="207"/>
      <c r="E783" s="3"/>
      <c r="F783" s="3"/>
      <c r="G783" s="3"/>
      <c r="H783" s="3"/>
      <c r="J783" s="226"/>
      <c r="K783" s="3"/>
      <c r="L783" s="3"/>
      <c r="O783" s="227"/>
      <c r="Q783" s="94"/>
      <c r="R783" s="94"/>
      <c r="S783" s="94"/>
      <c r="T783" s="94"/>
    </row>
    <row r="784" ht="15.75" customHeight="1">
      <c r="A784" s="242"/>
      <c r="B784" s="240"/>
      <c r="C784" s="206"/>
      <c r="D784" s="207"/>
      <c r="E784" s="3"/>
      <c r="F784" s="3"/>
      <c r="G784" s="3"/>
      <c r="H784" s="3"/>
      <c r="J784" s="226"/>
      <c r="K784" s="3"/>
      <c r="L784" s="3"/>
      <c r="O784" s="227"/>
      <c r="Q784" s="94"/>
      <c r="R784" s="94"/>
      <c r="S784" s="94"/>
      <c r="T784" s="94"/>
    </row>
    <row r="785" ht="15.75" customHeight="1">
      <c r="A785" s="242"/>
      <c r="B785" s="240"/>
      <c r="C785" s="206"/>
      <c r="D785" s="207"/>
      <c r="E785" s="3"/>
      <c r="F785" s="3"/>
      <c r="G785" s="3"/>
      <c r="H785" s="3"/>
      <c r="J785" s="226"/>
      <c r="K785" s="3"/>
      <c r="L785" s="3"/>
      <c r="O785" s="227"/>
      <c r="Q785" s="94"/>
      <c r="R785" s="94"/>
      <c r="S785" s="94"/>
      <c r="T785" s="94"/>
    </row>
    <row r="786" ht="15.75" customHeight="1">
      <c r="A786" s="242"/>
      <c r="B786" s="240"/>
      <c r="C786" s="206"/>
      <c r="D786" s="207"/>
      <c r="E786" s="3"/>
      <c r="F786" s="3"/>
      <c r="G786" s="3"/>
      <c r="H786" s="3"/>
      <c r="J786" s="226"/>
      <c r="K786" s="3"/>
      <c r="L786" s="3"/>
      <c r="O786" s="227"/>
      <c r="Q786" s="94"/>
      <c r="R786" s="94"/>
      <c r="S786" s="94"/>
      <c r="T786" s="94"/>
    </row>
    <row r="787" ht="15.75" customHeight="1">
      <c r="A787" s="242"/>
      <c r="B787" s="240"/>
      <c r="C787" s="206"/>
      <c r="D787" s="207"/>
      <c r="E787" s="3"/>
      <c r="F787" s="3"/>
      <c r="G787" s="3"/>
      <c r="H787" s="3"/>
      <c r="J787" s="226"/>
      <c r="K787" s="3"/>
      <c r="L787" s="3"/>
      <c r="O787" s="227"/>
      <c r="Q787" s="94"/>
      <c r="R787" s="94"/>
      <c r="S787" s="94"/>
      <c r="T787" s="94"/>
    </row>
    <row r="788" ht="15.75" customHeight="1">
      <c r="A788" s="242"/>
      <c r="B788" s="240"/>
      <c r="C788" s="206"/>
      <c r="D788" s="207"/>
      <c r="E788" s="3"/>
      <c r="F788" s="3"/>
      <c r="G788" s="3"/>
      <c r="H788" s="3"/>
      <c r="J788" s="226"/>
      <c r="K788" s="3"/>
      <c r="L788" s="3"/>
      <c r="O788" s="227"/>
      <c r="Q788" s="94"/>
      <c r="R788" s="94"/>
      <c r="S788" s="94"/>
      <c r="T788" s="94"/>
    </row>
    <row r="789" ht="15.75" customHeight="1">
      <c r="A789" s="242"/>
      <c r="B789" s="240"/>
      <c r="C789" s="206"/>
      <c r="D789" s="207"/>
      <c r="E789" s="3"/>
      <c r="F789" s="3"/>
      <c r="G789" s="3"/>
      <c r="H789" s="3"/>
      <c r="J789" s="226"/>
      <c r="K789" s="3"/>
      <c r="L789" s="3"/>
      <c r="O789" s="227"/>
      <c r="Q789" s="94"/>
      <c r="R789" s="94"/>
      <c r="S789" s="94"/>
      <c r="T789" s="94"/>
    </row>
    <row r="790" ht="15.75" customHeight="1">
      <c r="A790" s="242"/>
      <c r="B790" s="240"/>
      <c r="C790" s="206"/>
      <c r="D790" s="207"/>
      <c r="E790" s="3"/>
      <c r="F790" s="3"/>
      <c r="G790" s="3"/>
      <c r="H790" s="3"/>
      <c r="J790" s="226"/>
      <c r="K790" s="3"/>
      <c r="L790" s="3"/>
      <c r="O790" s="227"/>
      <c r="Q790" s="94"/>
      <c r="R790" s="94"/>
      <c r="S790" s="94"/>
      <c r="T790" s="94"/>
    </row>
    <row r="791" ht="15.75" customHeight="1">
      <c r="A791" s="242"/>
      <c r="B791" s="240"/>
      <c r="C791" s="206"/>
      <c r="D791" s="207"/>
      <c r="E791" s="3"/>
      <c r="F791" s="3"/>
      <c r="G791" s="3"/>
      <c r="H791" s="3"/>
      <c r="J791" s="226"/>
      <c r="K791" s="3"/>
      <c r="L791" s="3"/>
      <c r="O791" s="227"/>
      <c r="Q791" s="94"/>
      <c r="R791" s="94"/>
      <c r="S791" s="94"/>
      <c r="T791" s="94"/>
    </row>
    <row r="792" ht="15.75" customHeight="1">
      <c r="A792" s="242"/>
      <c r="B792" s="240"/>
      <c r="C792" s="206"/>
      <c r="D792" s="207"/>
      <c r="E792" s="3"/>
      <c r="F792" s="3"/>
      <c r="G792" s="3"/>
      <c r="H792" s="3"/>
      <c r="J792" s="226"/>
      <c r="K792" s="3"/>
      <c r="L792" s="3"/>
      <c r="O792" s="227"/>
      <c r="Q792" s="94"/>
      <c r="R792" s="94"/>
      <c r="S792" s="94"/>
      <c r="T792" s="94"/>
    </row>
    <row r="793" ht="15.75" customHeight="1">
      <c r="A793" s="242"/>
      <c r="B793" s="240"/>
      <c r="C793" s="206"/>
      <c r="D793" s="207"/>
      <c r="E793" s="3"/>
      <c r="F793" s="3"/>
      <c r="G793" s="3"/>
      <c r="H793" s="3"/>
      <c r="J793" s="226"/>
      <c r="K793" s="3"/>
      <c r="L793" s="3"/>
      <c r="O793" s="227"/>
      <c r="Q793" s="94"/>
      <c r="R793" s="94"/>
      <c r="S793" s="94"/>
      <c r="T793" s="94"/>
    </row>
    <row r="794" ht="15.75" customHeight="1">
      <c r="A794" s="242"/>
      <c r="B794" s="240"/>
      <c r="C794" s="206"/>
      <c r="D794" s="207"/>
      <c r="E794" s="3"/>
      <c r="F794" s="3"/>
      <c r="G794" s="3"/>
      <c r="H794" s="3"/>
      <c r="J794" s="226"/>
      <c r="K794" s="3"/>
      <c r="L794" s="3"/>
      <c r="O794" s="227"/>
      <c r="Q794" s="94"/>
      <c r="R794" s="94"/>
      <c r="S794" s="94"/>
      <c r="T794" s="94"/>
    </row>
    <row r="795" ht="15.75" customHeight="1">
      <c r="A795" s="242"/>
      <c r="B795" s="240"/>
      <c r="C795" s="206"/>
      <c r="D795" s="207"/>
      <c r="E795" s="3"/>
      <c r="F795" s="3"/>
      <c r="G795" s="3"/>
      <c r="H795" s="3"/>
      <c r="J795" s="226"/>
      <c r="K795" s="3"/>
      <c r="L795" s="3"/>
      <c r="O795" s="227"/>
      <c r="Q795" s="94"/>
      <c r="R795" s="94"/>
      <c r="S795" s="94"/>
      <c r="T795" s="94"/>
    </row>
    <row r="796" ht="15.75" customHeight="1">
      <c r="A796" s="242"/>
      <c r="B796" s="240"/>
      <c r="C796" s="206"/>
      <c r="D796" s="207"/>
      <c r="E796" s="3"/>
      <c r="F796" s="3"/>
      <c r="G796" s="3"/>
      <c r="H796" s="3"/>
      <c r="J796" s="226"/>
      <c r="K796" s="3"/>
      <c r="L796" s="3"/>
      <c r="O796" s="227"/>
      <c r="Q796" s="94"/>
      <c r="R796" s="94"/>
      <c r="S796" s="94"/>
      <c r="T796" s="94"/>
    </row>
    <row r="797" ht="15.75" customHeight="1">
      <c r="A797" s="242"/>
      <c r="B797" s="240"/>
      <c r="C797" s="223"/>
      <c r="D797" s="231"/>
      <c r="E797" s="3"/>
      <c r="F797" s="3"/>
      <c r="G797" s="3"/>
      <c r="H797" s="3"/>
      <c r="J797" s="226"/>
      <c r="K797" s="3"/>
      <c r="L797" s="3"/>
      <c r="O797" s="227"/>
      <c r="Q797" s="94"/>
      <c r="R797" s="94"/>
      <c r="S797" s="94"/>
      <c r="T797" s="94"/>
    </row>
    <row r="798" ht="15.75" customHeight="1">
      <c r="A798" s="242"/>
      <c r="B798" s="240"/>
      <c r="C798" s="223"/>
      <c r="D798" s="231"/>
      <c r="E798" s="3"/>
      <c r="F798" s="3"/>
      <c r="G798" s="3"/>
      <c r="H798" s="3"/>
      <c r="J798" s="226"/>
      <c r="K798" s="3"/>
      <c r="L798" s="3"/>
      <c r="O798" s="227"/>
      <c r="Q798" s="94"/>
      <c r="R798" s="94"/>
      <c r="S798" s="94"/>
      <c r="T798" s="94"/>
    </row>
    <row r="799" ht="15.75" customHeight="1">
      <c r="A799" s="242"/>
      <c r="B799" s="240"/>
      <c r="C799" s="223"/>
      <c r="D799" s="231"/>
      <c r="E799" s="3"/>
      <c r="F799" s="3"/>
      <c r="G799" s="3"/>
      <c r="H799" s="3"/>
      <c r="J799" s="226"/>
      <c r="K799" s="3"/>
      <c r="L799" s="3"/>
      <c r="O799" s="227"/>
      <c r="Q799" s="94"/>
      <c r="R799" s="94"/>
      <c r="S799" s="94"/>
      <c r="T799" s="94"/>
    </row>
    <row r="800" ht="15.75" customHeight="1">
      <c r="A800" s="242"/>
      <c r="B800" s="240"/>
      <c r="C800" s="223"/>
      <c r="D800" s="231"/>
      <c r="E800" s="3"/>
      <c r="F800" s="3"/>
      <c r="G800" s="3"/>
      <c r="H800" s="3"/>
      <c r="J800" s="226"/>
      <c r="K800" s="3"/>
      <c r="L800" s="3"/>
      <c r="O800" s="227"/>
      <c r="Q800" s="94"/>
      <c r="R800" s="94"/>
      <c r="S800" s="94"/>
      <c r="T800" s="94"/>
    </row>
    <row r="801" ht="15.75" customHeight="1">
      <c r="A801" s="242"/>
      <c r="B801" s="240"/>
      <c r="C801" s="223"/>
      <c r="D801" s="231"/>
      <c r="E801" s="3"/>
      <c r="F801" s="3"/>
      <c r="G801" s="3"/>
      <c r="H801" s="3"/>
      <c r="J801" s="226"/>
      <c r="K801" s="3"/>
      <c r="L801" s="3"/>
      <c r="O801" s="227"/>
      <c r="Q801" s="94"/>
      <c r="R801" s="94"/>
      <c r="S801" s="94"/>
      <c r="T801" s="94"/>
    </row>
    <row r="802" ht="15.75" customHeight="1">
      <c r="A802" s="242"/>
      <c r="B802" s="240"/>
      <c r="C802" s="223"/>
      <c r="D802" s="231"/>
      <c r="E802" s="3"/>
      <c r="F802" s="3"/>
      <c r="G802" s="3"/>
      <c r="H802" s="3"/>
      <c r="J802" s="226"/>
      <c r="K802" s="3"/>
      <c r="L802" s="3"/>
      <c r="O802" s="227"/>
      <c r="Q802" s="94"/>
      <c r="R802" s="94"/>
      <c r="S802" s="94"/>
      <c r="T802" s="94"/>
    </row>
    <row r="803" ht="15.75" customHeight="1">
      <c r="A803" s="242"/>
      <c r="B803" s="240"/>
      <c r="C803" s="223"/>
      <c r="D803" s="231"/>
      <c r="E803" s="3"/>
      <c r="F803" s="3"/>
      <c r="G803" s="3"/>
      <c r="H803" s="3"/>
      <c r="J803" s="226"/>
      <c r="K803" s="3"/>
      <c r="L803" s="3"/>
      <c r="O803" s="227"/>
      <c r="Q803" s="94"/>
      <c r="R803" s="94"/>
      <c r="S803" s="94"/>
      <c r="T803" s="94"/>
    </row>
    <row r="804" ht="15.75" customHeight="1">
      <c r="A804" s="242"/>
      <c r="B804" s="240"/>
      <c r="C804" s="223"/>
      <c r="D804" s="231"/>
      <c r="E804" s="3"/>
      <c r="F804" s="3"/>
      <c r="G804" s="3"/>
      <c r="H804" s="3"/>
      <c r="J804" s="226"/>
      <c r="K804" s="3"/>
      <c r="L804" s="3"/>
      <c r="O804" s="227"/>
      <c r="Q804" s="94"/>
      <c r="R804" s="94"/>
      <c r="S804" s="94"/>
      <c r="T804" s="94"/>
    </row>
    <row r="805" ht="15.75" customHeight="1">
      <c r="A805" s="242"/>
      <c r="B805" s="240"/>
      <c r="C805" s="223"/>
      <c r="D805" s="231"/>
      <c r="E805" s="3"/>
      <c r="F805" s="3"/>
      <c r="G805" s="3"/>
      <c r="H805" s="3"/>
      <c r="J805" s="226"/>
      <c r="K805" s="3"/>
      <c r="L805" s="3"/>
      <c r="O805" s="227"/>
      <c r="Q805" s="94"/>
      <c r="R805" s="94"/>
      <c r="S805" s="94"/>
      <c r="T805" s="94"/>
    </row>
    <row r="806" ht="15.75" customHeight="1">
      <c r="A806" s="242"/>
      <c r="B806" s="240"/>
      <c r="C806" s="223"/>
      <c r="D806" s="231"/>
      <c r="E806" s="3"/>
      <c r="F806" s="3"/>
      <c r="G806" s="3"/>
      <c r="H806" s="3"/>
      <c r="J806" s="226"/>
      <c r="K806" s="3"/>
      <c r="L806" s="3"/>
      <c r="O806" s="227"/>
      <c r="Q806" s="94"/>
      <c r="R806" s="94"/>
      <c r="S806" s="94"/>
      <c r="T806" s="94"/>
    </row>
    <row r="807" ht="15.75" customHeight="1">
      <c r="A807" s="242"/>
      <c r="B807" s="240"/>
      <c r="C807" s="223"/>
      <c r="D807" s="231"/>
      <c r="E807" s="3"/>
      <c r="F807" s="3"/>
      <c r="G807" s="3"/>
      <c r="H807" s="3"/>
      <c r="J807" s="226"/>
      <c r="K807" s="3"/>
      <c r="L807" s="3"/>
      <c r="O807" s="227"/>
      <c r="Q807" s="94"/>
      <c r="R807" s="94"/>
      <c r="S807" s="94"/>
      <c r="T807" s="94"/>
    </row>
    <row r="808" ht="15.75" customHeight="1">
      <c r="A808" s="242"/>
      <c r="B808" s="240"/>
      <c r="C808" s="223"/>
      <c r="D808" s="231"/>
      <c r="E808" s="3"/>
      <c r="F808" s="3"/>
      <c r="G808" s="3"/>
      <c r="H808" s="3"/>
      <c r="J808" s="226"/>
      <c r="K808" s="3"/>
      <c r="L808" s="3"/>
      <c r="O808" s="227"/>
      <c r="Q808" s="94"/>
      <c r="R808" s="94"/>
      <c r="S808" s="94"/>
      <c r="T808" s="94"/>
    </row>
    <row r="809" ht="15.75" customHeight="1">
      <c r="A809" s="242"/>
      <c r="B809" s="240"/>
      <c r="C809" s="223"/>
      <c r="D809" s="231"/>
      <c r="E809" s="3"/>
      <c r="F809" s="3"/>
      <c r="G809" s="3"/>
      <c r="H809" s="3"/>
      <c r="J809" s="226"/>
      <c r="K809" s="3"/>
      <c r="L809" s="3"/>
      <c r="O809" s="227"/>
      <c r="Q809" s="94"/>
      <c r="R809" s="94"/>
      <c r="S809" s="94"/>
      <c r="T809" s="94"/>
    </row>
    <row r="810" ht="15.75" customHeight="1">
      <c r="A810" s="242"/>
      <c r="B810" s="240"/>
      <c r="C810" s="223"/>
      <c r="D810" s="231"/>
      <c r="E810" s="3"/>
      <c r="F810" s="3"/>
      <c r="G810" s="3"/>
      <c r="H810" s="3"/>
      <c r="J810" s="226"/>
      <c r="K810" s="3"/>
      <c r="L810" s="3"/>
      <c r="O810" s="227"/>
      <c r="Q810" s="94"/>
      <c r="R810" s="94"/>
      <c r="S810" s="94"/>
      <c r="T810" s="94"/>
    </row>
    <row r="811" ht="15.75" customHeight="1">
      <c r="A811" s="242"/>
      <c r="B811" s="240"/>
      <c r="C811" s="223"/>
      <c r="D811" s="231"/>
      <c r="E811" s="3"/>
      <c r="F811" s="3"/>
      <c r="G811" s="3"/>
      <c r="H811" s="3"/>
      <c r="J811" s="226"/>
      <c r="K811" s="3"/>
      <c r="L811" s="3"/>
      <c r="O811" s="227"/>
      <c r="Q811" s="94"/>
      <c r="R811" s="94"/>
      <c r="S811" s="94"/>
      <c r="T811" s="94"/>
    </row>
    <row r="812" ht="15.75" customHeight="1">
      <c r="A812" s="242"/>
      <c r="B812" s="240"/>
      <c r="C812" s="223"/>
      <c r="D812" s="231"/>
      <c r="E812" s="3"/>
      <c r="F812" s="3"/>
      <c r="G812" s="3"/>
      <c r="H812" s="3"/>
      <c r="J812" s="226"/>
      <c r="K812" s="3"/>
      <c r="L812" s="3"/>
      <c r="O812" s="227"/>
      <c r="Q812" s="94"/>
      <c r="R812" s="94"/>
      <c r="S812" s="94"/>
      <c r="T812" s="94"/>
    </row>
    <row r="813" ht="15.75" customHeight="1">
      <c r="A813" s="242"/>
      <c r="B813" s="240"/>
      <c r="C813" s="223"/>
      <c r="D813" s="231"/>
      <c r="E813" s="3"/>
      <c r="F813" s="3"/>
      <c r="G813" s="3"/>
      <c r="H813" s="3"/>
      <c r="J813" s="226"/>
      <c r="K813" s="3"/>
      <c r="L813" s="3"/>
      <c r="O813" s="227"/>
      <c r="Q813" s="94"/>
      <c r="R813" s="94"/>
      <c r="S813" s="94"/>
      <c r="T813" s="94"/>
    </row>
    <row r="814" ht="15.75" customHeight="1">
      <c r="A814" s="242"/>
      <c r="B814" s="240"/>
      <c r="C814" s="223"/>
      <c r="D814" s="231"/>
      <c r="E814" s="3"/>
      <c r="F814" s="3"/>
      <c r="G814" s="3"/>
      <c r="H814" s="3"/>
      <c r="J814" s="226"/>
      <c r="K814" s="3"/>
      <c r="L814" s="3"/>
      <c r="O814" s="227"/>
      <c r="Q814" s="94"/>
      <c r="R814" s="94"/>
      <c r="S814" s="94"/>
      <c r="T814" s="94"/>
    </row>
    <row r="815" ht="15.75" customHeight="1">
      <c r="A815" s="242"/>
      <c r="B815" s="240"/>
      <c r="C815" s="223"/>
      <c r="D815" s="231"/>
      <c r="E815" s="3"/>
      <c r="F815" s="3"/>
      <c r="G815" s="3"/>
      <c r="H815" s="3"/>
      <c r="J815" s="226"/>
      <c r="K815" s="3"/>
      <c r="L815" s="3"/>
      <c r="O815" s="227"/>
      <c r="Q815" s="94"/>
      <c r="R815" s="94"/>
      <c r="S815" s="94"/>
      <c r="T815" s="94"/>
    </row>
    <row r="816" ht="15.75" customHeight="1">
      <c r="A816" s="242"/>
      <c r="B816" s="240"/>
      <c r="C816" s="223"/>
      <c r="D816" s="231"/>
      <c r="E816" s="3"/>
      <c r="F816" s="3"/>
      <c r="G816" s="3"/>
      <c r="H816" s="3"/>
      <c r="J816" s="226"/>
      <c r="K816" s="3"/>
      <c r="L816" s="3"/>
      <c r="O816" s="227"/>
      <c r="Q816" s="94"/>
      <c r="R816" s="94"/>
      <c r="S816" s="94"/>
      <c r="T816" s="94"/>
    </row>
    <row r="817" ht="15.75" customHeight="1">
      <c r="A817" s="242"/>
      <c r="B817" s="240"/>
      <c r="C817" s="223"/>
      <c r="D817" s="231"/>
      <c r="E817" s="3"/>
      <c r="F817" s="3"/>
      <c r="G817" s="3"/>
      <c r="H817" s="3"/>
      <c r="J817" s="226"/>
      <c r="K817" s="3"/>
      <c r="L817" s="3"/>
      <c r="O817" s="227"/>
      <c r="Q817" s="94"/>
      <c r="R817" s="94"/>
      <c r="S817" s="94"/>
      <c r="T817" s="94"/>
    </row>
    <row r="818" ht="15.75" customHeight="1">
      <c r="A818" s="242"/>
      <c r="B818" s="240"/>
      <c r="C818" s="223"/>
      <c r="D818" s="231"/>
      <c r="E818" s="3"/>
      <c r="F818" s="3"/>
      <c r="G818" s="3"/>
      <c r="H818" s="3"/>
      <c r="J818" s="226"/>
      <c r="K818" s="3"/>
      <c r="L818" s="3"/>
      <c r="O818" s="227"/>
      <c r="Q818" s="94"/>
      <c r="R818" s="94"/>
      <c r="S818" s="94"/>
      <c r="T818" s="94"/>
    </row>
    <row r="819" ht="15.75" customHeight="1">
      <c r="A819" s="242"/>
      <c r="B819" s="240"/>
      <c r="C819" s="223"/>
      <c r="D819" s="231"/>
      <c r="E819" s="3"/>
      <c r="F819" s="3"/>
      <c r="G819" s="3"/>
      <c r="H819" s="3"/>
      <c r="J819" s="226"/>
      <c r="K819" s="3"/>
      <c r="L819" s="3"/>
      <c r="O819" s="227"/>
      <c r="Q819" s="94"/>
      <c r="R819" s="94"/>
      <c r="S819" s="94"/>
      <c r="T819" s="94"/>
    </row>
    <row r="820" ht="15.75" customHeight="1">
      <c r="A820" s="242"/>
      <c r="B820" s="240"/>
      <c r="C820" s="223"/>
      <c r="D820" s="231"/>
      <c r="E820" s="3"/>
      <c r="F820" s="3"/>
      <c r="G820" s="3"/>
      <c r="H820" s="3"/>
      <c r="J820" s="226"/>
      <c r="K820" s="3"/>
      <c r="L820" s="3"/>
      <c r="O820" s="227"/>
      <c r="Q820" s="94"/>
      <c r="R820" s="94"/>
      <c r="S820" s="94"/>
      <c r="T820" s="94"/>
    </row>
    <row r="821" ht="15.75" customHeight="1">
      <c r="A821" s="242"/>
      <c r="B821" s="240"/>
      <c r="C821" s="223"/>
      <c r="D821" s="231"/>
      <c r="E821" s="3"/>
      <c r="F821" s="3"/>
      <c r="G821" s="3"/>
      <c r="H821" s="3"/>
      <c r="J821" s="226"/>
      <c r="K821" s="3"/>
      <c r="L821" s="3"/>
      <c r="O821" s="227"/>
      <c r="Q821" s="94"/>
      <c r="R821" s="94"/>
      <c r="S821" s="94"/>
      <c r="T821" s="94"/>
    </row>
    <row r="822" ht="15.75" customHeight="1">
      <c r="A822" s="242"/>
      <c r="B822" s="240"/>
      <c r="C822" s="223"/>
      <c r="D822" s="231"/>
      <c r="E822" s="3"/>
      <c r="F822" s="3"/>
      <c r="G822" s="3"/>
      <c r="H822" s="3"/>
      <c r="J822" s="226"/>
      <c r="K822" s="3"/>
      <c r="L822" s="3"/>
      <c r="O822" s="227"/>
      <c r="Q822" s="94"/>
      <c r="R822" s="94"/>
      <c r="S822" s="94"/>
      <c r="T822" s="94"/>
    </row>
    <row r="823" ht="15.75" customHeight="1">
      <c r="A823" s="242"/>
      <c r="B823" s="240"/>
      <c r="C823" s="223"/>
      <c r="D823" s="231"/>
      <c r="E823" s="3"/>
      <c r="F823" s="3"/>
      <c r="G823" s="3"/>
      <c r="H823" s="3"/>
      <c r="J823" s="226"/>
      <c r="K823" s="3"/>
      <c r="L823" s="3"/>
      <c r="O823" s="227"/>
      <c r="Q823" s="94"/>
      <c r="R823" s="94"/>
      <c r="S823" s="94"/>
      <c r="T823" s="94"/>
    </row>
    <row r="824" ht="15.75" customHeight="1">
      <c r="A824" s="242"/>
      <c r="B824" s="240"/>
      <c r="C824" s="223"/>
      <c r="D824" s="231"/>
      <c r="E824" s="3"/>
      <c r="F824" s="3"/>
      <c r="G824" s="3"/>
      <c r="H824" s="3"/>
      <c r="J824" s="226"/>
      <c r="K824" s="3"/>
      <c r="L824" s="3"/>
      <c r="O824" s="227"/>
      <c r="Q824" s="94"/>
      <c r="R824" s="94"/>
      <c r="S824" s="94"/>
      <c r="T824" s="94"/>
    </row>
    <row r="825" ht="15.75" customHeight="1">
      <c r="A825" s="242"/>
      <c r="B825" s="240"/>
      <c r="C825" s="223"/>
      <c r="D825" s="231"/>
      <c r="E825" s="3"/>
      <c r="F825" s="3"/>
      <c r="G825" s="3"/>
      <c r="H825" s="3"/>
      <c r="J825" s="226"/>
      <c r="K825" s="3"/>
      <c r="L825" s="3"/>
      <c r="O825" s="227"/>
      <c r="Q825" s="94"/>
      <c r="R825" s="94"/>
      <c r="S825" s="94"/>
      <c r="T825" s="94"/>
    </row>
    <row r="826" ht="15.75" customHeight="1">
      <c r="A826" s="242"/>
      <c r="B826" s="240"/>
      <c r="C826" s="223"/>
      <c r="D826" s="231"/>
      <c r="E826" s="3"/>
      <c r="F826" s="3"/>
      <c r="G826" s="3"/>
      <c r="H826" s="3"/>
      <c r="J826" s="226"/>
      <c r="K826" s="3"/>
      <c r="L826" s="3"/>
      <c r="O826" s="227"/>
      <c r="Q826" s="94"/>
      <c r="R826" s="94"/>
      <c r="S826" s="94"/>
      <c r="T826" s="94"/>
    </row>
    <row r="827" ht="15.75" customHeight="1">
      <c r="A827" s="242"/>
      <c r="B827" s="240"/>
      <c r="C827" s="223"/>
      <c r="D827" s="231"/>
      <c r="E827" s="3"/>
      <c r="F827" s="3"/>
      <c r="G827" s="3"/>
      <c r="H827" s="3"/>
      <c r="J827" s="226"/>
      <c r="K827" s="3"/>
      <c r="L827" s="3"/>
      <c r="O827" s="227"/>
      <c r="Q827" s="94"/>
      <c r="R827" s="94"/>
      <c r="S827" s="94"/>
      <c r="T827" s="94"/>
    </row>
    <row r="828" ht="15.75" customHeight="1">
      <c r="A828" s="242"/>
      <c r="B828" s="240"/>
      <c r="C828" s="223"/>
      <c r="D828" s="231"/>
      <c r="E828" s="3"/>
      <c r="F828" s="3"/>
      <c r="G828" s="3"/>
      <c r="H828" s="3"/>
      <c r="J828" s="226"/>
      <c r="K828" s="3"/>
      <c r="L828" s="3"/>
      <c r="O828" s="227"/>
      <c r="Q828" s="94"/>
      <c r="R828" s="94"/>
      <c r="S828" s="94"/>
      <c r="T828" s="94"/>
    </row>
    <row r="829" ht="15.75" customHeight="1">
      <c r="A829" s="242"/>
      <c r="B829" s="240"/>
      <c r="C829" s="223"/>
      <c r="D829" s="231"/>
      <c r="E829" s="3"/>
      <c r="F829" s="3"/>
      <c r="G829" s="3"/>
      <c r="H829" s="3"/>
      <c r="J829" s="226"/>
      <c r="K829" s="3"/>
      <c r="L829" s="3"/>
      <c r="O829" s="227"/>
      <c r="Q829" s="94"/>
      <c r="R829" s="94"/>
      <c r="S829" s="94"/>
      <c r="T829" s="94"/>
    </row>
    <row r="830" ht="15.75" customHeight="1">
      <c r="A830" s="242"/>
      <c r="B830" s="240"/>
      <c r="C830" s="223"/>
      <c r="D830" s="231"/>
      <c r="E830" s="3"/>
      <c r="F830" s="3"/>
      <c r="G830" s="3"/>
      <c r="H830" s="3"/>
      <c r="J830" s="226"/>
      <c r="K830" s="3"/>
      <c r="L830" s="3"/>
      <c r="O830" s="227"/>
      <c r="Q830" s="94"/>
      <c r="R830" s="94"/>
      <c r="S830" s="94"/>
      <c r="T830" s="94"/>
    </row>
    <row r="831" ht="15.75" customHeight="1">
      <c r="A831" s="242"/>
      <c r="B831" s="240"/>
      <c r="C831" s="223"/>
      <c r="D831" s="231"/>
      <c r="E831" s="3"/>
      <c r="F831" s="3"/>
      <c r="G831" s="3"/>
      <c r="H831" s="3"/>
      <c r="J831" s="226"/>
      <c r="K831" s="3"/>
      <c r="L831" s="3"/>
      <c r="O831" s="227"/>
      <c r="Q831" s="94"/>
      <c r="R831" s="94"/>
      <c r="S831" s="94"/>
      <c r="T831" s="94"/>
    </row>
    <row r="832" ht="15.75" customHeight="1">
      <c r="A832" s="242"/>
      <c r="B832" s="240"/>
      <c r="C832" s="223"/>
      <c r="D832" s="231"/>
      <c r="E832" s="3"/>
      <c r="F832" s="3"/>
      <c r="G832" s="3"/>
      <c r="H832" s="3"/>
      <c r="J832" s="226"/>
      <c r="K832" s="3"/>
      <c r="L832" s="3"/>
      <c r="O832" s="227"/>
      <c r="Q832" s="94"/>
      <c r="R832" s="94"/>
      <c r="S832" s="94"/>
      <c r="T832" s="94"/>
    </row>
    <row r="833" ht="15.75" customHeight="1">
      <c r="A833" s="242"/>
      <c r="B833" s="240"/>
      <c r="C833" s="223"/>
      <c r="D833" s="231"/>
      <c r="E833" s="3"/>
      <c r="F833" s="3"/>
      <c r="G833" s="3"/>
      <c r="H833" s="3"/>
      <c r="J833" s="226"/>
      <c r="K833" s="3"/>
      <c r="L833" s="3"/>
      <c r="O833" s="227"/>
      <c r="Q833" s="94"/>
      <c r="R833" s="94"/>
      <c r="S833" s="94"/>
      <c r="T833" s="94"/>
    </row>
    <row r="834" ht="15.75" customHeight="1">
      <c r="A834" s="242"/>
      <c r="B834" s="240"/>
      <c r="C834" s="223"/>
      <c r="D834" s="231"/>
      <c r="E834" s="3"/>
      <c r="F834" s="3"/>
      <c r="G834" s="3"/>
      <c r="H834" s="3"/>
      <c r="J834" s="226"/>
      <c r="K834" s="3"/>
      <c r="L834" s="3"/>
      <c r="O834" s="227"/>
      <c r="Q834" s="94"/>
      <c r="R834" s="94"/>
      <c r="S834" s="94"/>
      <c r="T834" s="94"/>
    </row>
    <row r="835" ht="15.75" customHeight="1">
      <c r="A835" s="242"/>
      <c r="B835" s="240"/>
      <c r="C835" s="223"/>
      <c r="D835" s="231"/>
      <c r="E835" s="3"/>
      <c r="F835" s="3"/>
      <c r="G835" s="3"/>
      <c r="H835" s="3"/>
      <c r="J835" s="226"/>
      <c r="K835" s="3"/>
      <c r="L835" s="3"/>
      <c r="O835" s="227"/>
      <c r="Q835" s="94"/>
      <c r="R835" s="94"/>
      <c r="S835" s="94"/>
      <c r="T835" s="94"/>
    </row>
    <row r="836" ht="15.75" customHeight="1">
      <c r="A836" s="242"/>
      <c r="B836" s="240"/>
      <c r="C836" s="223"/>
      <c r="D836" s="231"/>
      <c r="E836" s="3"/>
      <c r="F836" s="3"/>
      <c r="G836" s="3"/>
      <c r="H836" s="3"/>
      <c r="J836" s="226"/>
      <c r="K836" s="3"/>
      <c r="L836" s="3"/>
      <c r="O836" s="227"/>
      <c r="Q836" s="94"/>
      <c r="R836" s="94"/>
      <c r="S836" s="94"/>
      <c r="T836" s="94"/>
    </row>
    <row r="837" ht="15.75" customHeight="1">
      <c r="A837" s="242"/>
      <c r="B837" s="240"/>
      <c r="C837" s="223"/>
      <c r="D837" s="231"/>
      <c r="E837" s="3"/>
      <c r="F837" s="3"/>
      <c r="G837" s="3"/>
      <c r="H837" s="3"/>
      <c r="J837" s="226"/>
      <c r="K837" s="3"/>
      <c r="L837" s="3"/>
      <c r="O837" s="227"/>
      <c r="Q837" s="94"/>
      <c r="R837" s="94"/>
      <c r="S837" s="94"/>
      <c r="T837" s="94"/>
    </row>
    <row r="838" ht="15.75" customHeight="1">
      <c r="A838" s="242"/>
      <c r="B838" s="240"/>
      <c r="C838" s="223"/>
      <c r="D838" s="231"/>
      <c r="E838" s="3"/>
      <c r="F838" s="3"/>
      <c r="G838" s="3"/>
      <c r="H838" s="3"/>
      <c r="J838" s="226"/>
      <c r="K838" s="3"/>
      <c r="L838" s="3"/>
      <c r="O838" s="227"/>
      <c r="Q838" s="94"/>
      <c r="R838" s="94"/>
      <c r="S838" s="94"/>
      <c r="T838" s="94"/>
    </row>
    <row r="839" ht="15.75" customHeight="1">
      <c r="A839" s="242"/>
      <c r="B839" s="240"/>
      <c r="C839" s="223"/>
      <c r="D839" s="231"/>
      <c r="E839" s="3"/>
      <c r="F839" s="3"/>
      <c r="G839" s="3"/>
      <c r="H839" s="3"/>
      <c r="J839" s="226"/>
      <c r="K839" s="3"/>
      <c r="L839" s="3"/>
      <c r="O839" s="227"/>
      <c r="Q839" s="94"/>
      <c r="R839" s="94"/>
      <c r="S839" s="94"/>
      <c r="T839" s="94"/>
    </row>
    <row r="840" ht="15.75" customHeight="1">
      <c r="A840" s="242"/>
      <c r="B840" s="240"/>
      <c r="C840" s="223"/>
      <c r="D840" s="231"/>
      <c r="E840" s="3"/>
      <c r="F840" s="3"/>
      <c r="G840" s="3"/>
      <c r="H840" s="3"/>
      <c r="J840" s="226"/>
      <c r="K840" s="3"/>
      <c r="L840" s="3"/>
      <c r="O840" s="227"/>
      <c r="Q840" s="94"/>
      <c r="R840" s="94"/>
      <c r="S840" s="94"/>
      <c r="T840" s="94"/>
    </row>
    <row r="841" ht="15.75" customHeight="1">
      <c r="A841" s="242"/>
      <c r="B841" s="240"/>
      <c r="C841" s="223"/>
      <c r="D841" s="231"/>
      <c r="E841" s="3"/>
      <c r="F841" s="3"/>
      <c r="G841" s="3"/>
      <c r="H841" s="3"/>
      <c r="J841" s="226"/>
      <c r="K841" s="3"/>
      <c r="L841" s="3"/>
      <c r="O841" s="227"/>
      <c r="Q841" s="94"/>
      <c r="R841" s="94"/>
      <c r="S841" s="94"/>
      <c r="T841" s="94"/>
    </row>
    <row r="842" ht="15.75" customHeight="1">
      <c r="A842" s="242"/>
      <c r="B842" s="240"/>
      <c r="C842" s="223"/>
      <c r="D842" s="231"/>
      <c r="E842" s="3"/>
      <c r="F842" s="3"/>
      <c r="G842" s="3"/>
      <c r="H842" s="3"/>
      <c r="J842" s="226"/>
      <c r="K842" s="3"/>
      <c r="L842" s="3"/>
      <c r="O842" s="227"/>
      <c r="Q842" s="94"/>
      <c r="R842" s="94"/>
      <c r="S842" s="94"/>
      <c r="T842" s="94"/>
    </row>
    <row r="843" ht="15.75" customHeight="1">
      <c r="A843" s="242"/>
      <c r="B843" s="240"/>
      <c r="C843" s="223"/>
      <c r="D843" s="231"/>
      <c r="E843" s="3"/>
      <c r="F843" s="3"/>
      <c r="G843" s="3"/>
      <c r="H843" s="3"/>
      <c r="J843" s="226"/>
      <c r="K843" s="3"/>
      <c r="L843" s="3"/>
      <c r="O843" s="227"/>
      <c r="Q843" s="94"/>
      <c r="R843" s="94"/>
      <c r="S843" s="94"/>
      <c r="T843" s="94"/>
    </row>
    <row r="844" ht="15.75" customHeight="1">
      <c r="A844" s="242"/>
      <c r="B844" s="240"/>
      <c r="C844" s="223"/>
      <c r="D844" s="231"/>
      <c r="E844" s="3"/>
      <c r="F844" s="3"/>
      <c r="G844" s="3"/>
      <c r="H844" s="3"/>
      <c r="J844" s="226"/>
      <c r="K844" s="3"/>
      <c r="L844" s="3"/>
      <c r="O844" s="227"/>
      <c r="Q844" s="94"/>
      <c r="R844" s="94"/>
      <c r="S844" s="94"/>
      <c r="T844" s="94"/>
    </row>
    <row r="845" ht="15.75" customHeight="1">
      <c r="A845" s="242"/>
      <c r="B845" s="240"/>
      <c r="C845" s="223"/>
      <c r="D845" s="231"/>
      <c r="E845" s="3"/>
      <c r="F845" s="3"/>
      <c r="G845" s="3"/>
      <c r="H845" s="3"/>
      <c r="J845" s="226"/>
      <c r="K845" s="3"/>
      <c r="L845" s="3"/>
      <c r="O845" s="227"/>
      <c r="Q845" s="94"/>
      <c r="R845" s="94"/>
      <c r="S845" s="94"/>
      <c r="T845" s="94"/>
    </row>
    <row r="846" ht="15.75" customHeight="1">
      <c r="A846" s="242"/>
      <c r="B846" s="240"/>
      <c r="C846" s="223"/>
      <c r="D846" s="231"/>
      <c r="E846" s="3"/>
      <c r="F846" s="3"/>
      <c r="G846" s="3"/>
      <c r="H846" s="3"/>
      <c r="J846" s="226"/>
      <c r="K846" s="3"/>
      <c r="L846" s="3"/>
      <c r="O846" s="227"/>
      <c r="Q846" s="94"/>
      <c r="R846" s="94"/>
      <c r="S846" s="94"/>
      <c r="T846" s="94"/>
    </row>
    <row r="847" ht="15.75" customHeight="1">
      <c r="A847" s="242"/>
      <c r="B847" s="240"/>
      <c r="C847" s="223"/>
      <c r="D847" s="231"/>
      <c r="E847" s="3"/>
      <c r="F847" s="3"/>
      <c r="G847" s="3"/>
      <c r="H847" s="3"/>
      <c r="J847" s="226"/>
      <c r="K847" s="3"/>
      <c r="L847" s="3"/>
      <c r="O847" s="227"/>
      <c r="Q847" s="94"/>
      <c r="R847" s="94"/>
      <c r="S847" s="94"/>
      <c r="T847" s="94"/>
    </row>
    <row r="848" ht="15.75" customHeight="1">
      <c r="A848" s="242"/>
      <c r="B848" s="240"/>
      <c r="C848" s="223"/>
      <c r="D848" s="231"/>
      <c r="E848" s="3"/>
      <c r="F848" s="3"/>
      <c r="G848" s="3"/>
      <c r="H848" s="3"/>
      <c r="J848" s="226"/>
      <c r="K848" s="3"/>
      <c r="L848" s="3"/>
      <c r="O848" s="227"/>
      <c r="Q848" s="94"/>
      <c r="R848" s="94"/>
      <c r="S848" s="94"/>
      <c r="T848" s="94"/>
    </row>
    <row r="849" ht="15.75" customHeight="1">
      <c r="A849" s="242"/>
      <c r="B849" s="240"/>
      <c r="C849" s="223"/>
      <c r="D849" s="231"/>
      <c r="E849" s="3"/>
      <c r="F849" s="3"/>
      <c r="G849" s="3"/>
      <c r="H849" s="3"/>
      <c r="J849" s="226"/>
      <c r="K849" s="3"/>
      <c r="L849" s="3"/>
      <c r="O849" s="227"/>
      <c r="Q849" s="94"/>
      <c r="R849" s="94"/>
      <c r="S849" s="94"/>
      <c r="T849" s="94"/>
    </row>
    <row r="850" ht="15.75" customHeight="1">
      <c r="A850" s="242"/>
      <c r="B850" s="240"/>
      <c r="C850" s="223"/>
      <c r="D850" s="231"/>
      <c r="E850" s="3"/>
      <c r="F850" s="3"/>
      <c r="G850" s="3"/>
      <c r="H850" s="3"/>
      <c r="J850" s="226"/>
      <c r="K850" s="3"/>
      <c r="L850" s="3"/>
      <c r="O850" s="227"/>
      <c r="Q850" s="94"/>
      <c r="R850" s="94"/>
      <c r="S850" s="94"/>
      <c r="T850" s="94"/>
    </row>
    <row r="851" ht="15.75" customHeight="1">
      <c r="A851" s="242"/>
      <c r="B851" s="240"/>
      <c r="C851" s="223"/>
      <c r="D851" s="231"/>
      <c r="E851" s="3"/>
      <c r="F851" s="3"/>
      <c r="G851" s="3"/>
      <c r="H851" s="3"/>
      <c r="J851" s="226"/>
      <c r="K851" s="3"/>
      <c r="L851" s="3"/>
      <c r="O851" s="227"/>
      <c r="Q851" s="94"/>
      <c r="R851" s="94"/>
      <c r="S851" s="94"/>
      <c r="T851" s="94"/>
    </row>
    <row r="852" ht="15.75" customHeight="1">
      <c r="A852" s="242"/>
      <c r="B852" s="240"/>
      <c r="C852" s="223"/>
      <c r="D852" s="231"/>
      <c r="E852" s="3"/>
      <c r="F852" s="3"/>
      <c r="G852" s="3"/>
      <c r="H852" s="3"/>
      <c r="J852" s="226"/>
      <c r="K852" s="3"/>
      <c r="L852" s="3"/>
      <c r="O852" s="227"/>
      <c r="Q852" s="94"/>
      <c r="R852" s="94"/>
      <c r="S852" s="94"/>
      <c r="T852" s="94"/>
    </row>
    <row r="853" ht="15.75" customHeight="1">
      <c r="A853" s="242"/>
      <c r="B853" s="240"/>
      <c r="C853" s="223"/>
      <c r="D853" s="231"/>
      <c r="E853" s="3"/>
      <c r="F853" s="3"/>
      <c r="G853" s="3"/>
      <c r="H853" s="3"/>
      <c r="J853" s="226"/>
      <c r="K853" s="3"/>
      <c r="L853" s="3"/>
      <c r="O853" s="227"/>
      <c r="Q853" s="94"/>
      <c r="R853" s="94"/>
      <c r="S853" s="94"/>
      <c r="T853" s="94"/>
    </row>
    <row r="854" ht="15.75" customHeight="1">
      <c r="A854" s="242"/>
      <c r="B854" s="240"/>
      <c r="C854" s="223"/>
      <c r="D854" s="231"/>
      <c r="E854" s="3"/>
      <c r="F854" s="3"/>
      <c r="G854" s="3"/>
      <c r="H854" s="3"/>
      <c r="J854" s="226"/>
      <c r="K854" s="3"/>
      <c r="L854" s="3"/>
      <c r="O854" s="227"/>
      <c r="Q854" s="94"/>
      <c r="R854" s="94"/>
      <c r="S854" s="94"/>
      <c r="T854" s="94"/>
    </row>
    <row r="855" ht="15.75" customHeight="1">
      <c r="A855" s="242"/>
      <c r="B855" s="240"/>
      <c r="C855" s="223"/>
      <c r="D855" s="231"/>
      <c r="E855" s="3"/>
      <c r="F855" s="3"/>
      <c r="G855" s="3"/>
      <c r="H855" s="3"/>
      <c r="J855" s="226"/>
      <c r="K855" s="3"/>
      <c r="L855" s="3"/>
      <c r="O855" s="227"/>
      <c r="Q855" s="94"/>
      <c r="R855" s="94"/>
      <c r="S855" s="94"/>
      <c r="T855" s="94"/>
    </row>
    <row r="856" ht="15.75" customHeight="1">
      <c r="A856" s="242"/>
      <c r="B856" s="240"/>
      <c r="C856" s="223"/>
      <c r="D856" s="231"/>
      <c r="E856" s="3"/>
      <c r="F856" s="3"/>
      <c r="G856" s="3"/>
      <c r="H856" s="3"/>
      <c r="J856" s="226"/>
      <c r="K856" s="3"/>
      <c r="L856" s="3"/>
      <c r="O856" s="227"/>
      <c r="Q856" s="94"/>
      <c r="R856" s="94"/>
      <c r="S856" s="94"/>
      <c r="T856" s="94"/>
    </row>
    <row r="857" ht="15.75" customHeight="1">
      <c r="A857" s="242"/>
      <c r="B857" s="240"/>
      <c r="C857" s="223"/>
      <c r="D857" s="231"/>
      <c r="E857" s="3"/>
      <c r="F857" s="3"/>
      <c r="G857" s="3"/>
      <c r="H857" s="3"/>
      <c r="J857" s="226"/>
      <c r="K857" s="3"/>
      <c r="L857" s="3"/>
      <c r="O857" s="227"/>
      <c r="Q857" s="94"/>
      <c r="R857" s="94"/>
      <c r="S857" s="94"/>
      <c r="T857" s="94"/>
    </row>
    <row r="858" ht="15.75" customHeight="1">
      <c r="A858" s="242"/>
      <c r="B858" s="240"/>
      <c r="C858" s="223"/>
      <c r="D858" s="231"/>
      <c r="E858" s="3"/>
      <c r="F858" s="3"/>
      <c r="G858" s="3"/>
      <c r="H858" s="3"/>
      <c r="J858" s="226"/>
      <c r="K858" s="3"/>
      <c r="L858" s="3"/>
      <c r="O858" s="227"/>
      <c r="Q858" s="94"/>
      <c r="R858" s="94"/>
      <c r="S858" s="94"/>
      <c r="T858" s="94"/>
    </row>
    <row r="859" ht="15.75" customHeight="1">
      <c r="A859" s="242"/>
      <c r="B859" s="240"/>
      <c r="C859" s="223"/>
      <c r="D859" s="231"/>
      <c r="E859" s="3"/>
      <c r="F859" s="3"/>
      <c r="G859" s="3"/>
      <c r="H859" s="3"/>
      <c r="J859" s="226"/>
      <c r="K859" s="3"/>
      <c r="L859" s="3"/>
      <c r="O859" s="227"/>
      <c r="Q859" s="94"/>
      <c r="R859" s="94"/>
      <c r="S859" s="94"/>
      <c r="T859" s="94"/>
    </row>
    <row r="860" ht="15.75" customHeight="1">
      <c r="A860" s="242"/>
      <c r="B860" s="240"/>
      <c r="C860" s="223"/>
      <c r="D860" s="231"/>
      <c r="E860" s="3"/>
      <c r="F860" s="3"/>
      <c r="G860" s="3"/>
      <c r="H860" s="3"/>
      <c r="J860" s="226"/>
      <c r="K860" s="3"/>
      <c r="L860" s="3"/>
      <c r="O860" s="227"/>
      <c r="Q860" s="94"/>
      <c r="R860" s="94"/>
      <c r="S860" s="94"/>
      <c r="T860" s="94"/>
    </row>
    <row r="861" ht="15.75" customHeight="1">
      <c r="A861" s="242"/>
      <c r="B861" s="240"/>
      <c r="C861" s="223"/>
      <c r="D861" s="231"/>
      <c r="E861" s="3"/>
      <c r="F861" s="3"/>
      <c r="G861" s="3"/>
      <c r="H861" s="3"/>
      <c r="J861" s="226"/>
      <c r="K861" s="3"/>
      <c r="L861" s="3"/>
      <c r="O861" s="227"/>
      <c r="Q861" s="94"/>
      <c r="R861" s="94"/>
      <c r="S861" s="94"/>
      <c r="T861" s="94"/>
    </row>
    <row r="862" ht="15.75" customHeight="1">
      <c r="A862" s="242"/>
      <c r="B862" s="240"/>
      <c r="C862" s="223"/>
      <c r="D862" s="231"/>
      <c r="E862" s="3"/>
      <c r="F862" s="3"/>
      <c r="G862" s="3"/>
      <c r="H862" s="3"/>
      <c r="J862" s="226"/>
      <c r="K862" s="3"/>
      <c r="L862" s="3"/>
      <c r="O862" s="227"/>
      <c r="Q862" s="94"/>
      <c r="R862" s="94"/>
      <c r="S862" s="94"/>
      <c r="T862" s="94"/>
    </row>
    <row r="863" ht="15.75" customHeight="1">
      <c r="A863" s="242"/>
      <c r="B863" s="240"/>
      <c r="C863" s="223"/>
      <c r="D863" s="231"/>
      <c r="E863" s="3"/>
      <c r="F863" s="3"/>
      <c r="G863" s="3"/>
      <c r="H863" s="3"/>
      <c r="J863" s="226"/>
      <c r="K863" s="3"/>
      <c r="L863" s="3"/>
      <c r="O863" s="227"/>
      <c r="Q863" s="94"/>
      <c r="R863" s="94"/>
      <c r="S863" s="94"/>
      <c r="T863" s="94"/>
    </row>
    <row r="864" ht="15.75" customHeight="1">
      <c r="A864" s="242"/>
      <c r="B864" s="240"/>
      <c r="C864" s="223"/>
      <c r="D864" s="231"/>
      <c r="E864" s="3"/>
      <c r="F864" s="3"/>
      <c r="G864" s="3"/>
      <c r="H864" s="3"/>
      <c r="J864" s="226"/>
      <c r="K864" s="3"/>
      <c r="L864" s="3"/>
      <c r="O864" s="227"/>
      <c r="Q864" s="94"/>
      <c r="R864" s="94"/>
      <c r="S864" s="94"/>
      <c r="T864" s="94"/>
    </row>
    <row r="865" ht="15.75" customHeight="1">
      <c r="A865" s="242"/>
      <c r="B865" s="240"/>
      <c r="C865" s="223"/>
      <c r="D865" s="231"/>
      <c r="E865" s="3"/>
      <c r="F865" s="3"/>
      <c r="G865" s="3"/>
      <c r="H865" s="3"/>
      <c r="J865" s="226"/>
      <c r="K865" s="3"/>
      <c r="L865" s="3"/>
      <c r="O865" s="227"/>
      <c r="Q865" s="94"/>
      <c r="R865" s="94"/>
      <c r="S865" s="94"/>
      <c r="T865" s="94"/>
    </row>
    <row r="866" ht="15.75" customHeight="1">
      <c r="A866" s="242"/>
      <c r="B866" s="240"/>
      <c r="C866" s="223"/>
      <c r="D866" s="231"/>
      <c r="E866" s="3"/>
      <c r="F866" s="3"/>
      <c r="G866" s="3"/>
      <c r="H866" s="3"/>
      <c r="J866" s="226"/>
      <c r="K866" s="3"/>
      <c r="L866" s="3"/>
      <c r="O866" s="227"/>
      <c r="Q866" s="94"/>
      <c r="R866" s="94"/>
      <c r="S866" s="94"/>
      <c r="T866" s="94"/>
    </row>
    <row r="867" ht="15.75" customHeight="1">
      <c r="A867" s="242"/>
      <c r="B867" s="240"/>
      <c r="C867" s="223"/>
      <c r="D867" s="231"/>
      <c r="E867" s="3"/>
      <c r="F867" s="3"/>
      <c r="G867" s="3"/>
      <c r="H867" s="3"/>
      <c r="J867" s="226"/>
      <c r="K867" s="3"/>
      <c r="L867" s="3"/>
      <c r="O867" s="227"/>
      <c r="Q867" s="94"/>
      <c r="R867" s="94"/>
      <c r="S867" s="94"/>
      <c r="T867" s="94"/>
    </row>
    <row r="868" ht="15.75" customHeight="1">
      <c r="A868" s="242"/>
      <c r="B868" s="240"/>
      <c r="C868" s="223"/>
      <c r="D868" s="231"/>
      <c r="E868" s="3"/>
      <c r="F868" s="3"/>
      <c r="G868" s="3"/>
      <c r="H868" s="3"/>
      <c r="J868" s="226"/>
      <c r="K868" s="3"/>
      <c r="L868" s="3"/>
      <c r="O868" s="227"/>
      <c r="Q868" s="94"/>
      <c r="R868" s="94"/>
      <c r="S868" s="94"/>
      <c r="T868" s="94"/>
    </row>
    <row r="869" ht="15.75" customHeight="1">
      <c r="A869" s="242"/>
      <c r="B869" s="240"/>
      <c r="C869" s="223"/>
      <c r="D869" s="231"/>
      <c r="E869" s="3"/>
      <c r="F869" s="3"/>
      <c r="G869" s="3"/>
      <c r="H869" s="3"/>
      <c r="J869" s="226"/>
      <c r="K869" s="3"/>
      <c r="L869" s="3"/>
      <c r="O869" s="227"/>
      <c r="Q869" s="94"/>
      <c r="R869" s="94"/>
      <c r="S869" s="94"/>
      <c r="T869" s="94"/>
    </row>
    <row r="870" ht="15.75" customHeight="1">
      <c r="A870" s="242"/>
      <c r="B870" s="240"/>
      <c r="C870" s="223"/>
      <c r="D870" s="231"/>
      <c r="E870" s="3"/>
      <c r="F870" s="3"/>
      <c r="G870" s="3"/>
      <c r="H870" s="3"/>
      <c r="J870" s="226"/>
      <c r="K870" s="3"/>
      <c r="L870" s="3"/>
      <c r="O870" s="227"/>
      <c r="Q870" s="94"/>
      <c r="R870" s="94"/>
      <c r="S870" s="94"/>
      <c r="T870" s="94"/>
    </row>
    <row r="871" ht="15.75" customHeight="1">
      <c r="A871" s="242"/>
      <c r="B871" s="240"/>
      <c r="C871" s="223"/>
      <c r="D871" s="231"/>
      <c r="E871" s="3"/>
      <c r="F871" s="3"/>
      <c r="G871" s="3"/>
      <c r="H871" s="3"/>
      <c r="J871" s="226"/>
      <c r="K871" s="3"/>
      <c r="L871" s="3"/>
      <c r="O871" s="227"/>
      <c r="Q871" s="94"/>
      <c r="R871" s="94"/>
      <c r="S871" s="94"/>
      <c r="T871" s="94"/>
    </row>
    <row r="872" ht="15.75" customHeight="1">
      <c r="A872" s="242"/>
      <c r="B872" s="240"/>
      <c r="C872" s="223"/>
      <c r="D872" s="231"/>
      <c r="E872" s="3"/>
      <c r="F872" s="3"/>
      <c r="G872" s="3"/>
      <c r="H872" s="3"/>
      <c r="J872" s="226"/>
      <c r="K872" s="3"/>
      <c r="L872" s="3"/>
      <c r="O872" s="227"/>
      <c r="Q872" s="94"/>
      <c r="R872" s="94"/>
      <c r="S872" s="94"/>
      <c r="T872" s="94"/>
    </row>
    <row r="873" ht="15.75" customHeight="1">
      <c r="A873" s="242"/>
      <c r="B873" s="240"/>
      <c r="C873" s="223"/>
      <c r="D873" s="231"/>
      <c r="E873" s="3"/>
      <c r="F873" s="3"/>
      <c r="G873" s="3"/>
      <c r="H873" s="3"/>
      <c r="J873" s="226"/>
      <c r="K873" s="3"/>
      <c r="L873" s="3"/>
      <c r="O873" s="227"/>
      <c r="Q873" s="94"/>
      <c r="R873" s="94"/>
      <c r="S873" s="94"/>
      <c r="T873" s="94"/>
    </row>
    <row r="874" ht="15.75" customHeight="1">
      <c r="A874" s="242"/>
      <c r="B874" s="240"/>
      <c r="C874" s="223"/>
      <c r="D874" s="231"/>
      <c r="E874" s="3"/>
      <c r="F874" s="3"/>
      <c r="G874" s="3"/>
      <c r="H874" s="3"/>
      <c r="J874" s="226"/>
      <c r="K874" s="3"/>
      <c r="L874" s="3"/>
      <c r="O874" s="227"/>
      <c r="Q874" s="94"/>
      <c r="R874" s="94"/>
      <c r="S874" s="94"/>
      <c r="T874" s="94"/>
    </row>
    <row r="875" ht="15.75" customHeight="1">
      <c r="A875" s="242"/>
      <c r="B875" s="240"/>
      <c r="C875" s="223"/>
      <c r="D875" s="231"/>
      <c r="E875" s="3"/>
      <c r="F875" s="3"/>
      <c r="G875" s="3"/>
      <c r="H875" s="3"/>
      <c r="J875" s="226"/>
      <c r="K875" s="3"/>
      <c r="L875" s="3"/>
      <c r="O875" s="227"/>
      <c r="Q875" s="94"/>
      <c r="R875" s="94"/>
      <c r="S875" s="94"/>
      <c r="T875" s="94"/>
    </row>
    <row r="876" ht="15.75" customHeight="1">
      <c r="A876" s="242"/>
      <c r="B876" s="240"/>
      <c r="C876" s="223"/>
      <c r="D876" s="231"/>
      <c r="E876" s="3"/>
      <c r="F876" s="3"/>
      <c r="G876" s="3"/>
      <c r="H876" s="3"/>
      <c r="J876" s="226"/>
      <c r="K876" s="3"/>
      <c r="L876" s="3"/>
      <c r="O876" s="227"/>
      <c r="Q876" s="94"/>
      <c r="R876" s="94"/>
      <c r="S876" s="94"/>
      <c r="T876" s="94"/>
    </row>
    <row r="877" ht="15.75" customHeight="1">
      <c r="A877" s="242"/>
      <c r="B877" s="240"/>
      <c r="C877" s="223"/>
      <c r="D877" s="231"/>
      <c r="E877" s="3"/>
      <c r="F877" s="3"/>
      <c r="G877" s="3"/>
      <c r="H877" s="3"/>
      <c r="J877" s="226"/>
      <c r="K877" s="3"/>
      <c r="L877" s="3"/>
      <c r="O877" s="227"/>
      <c r="Q877" s="94"/>
      <c r="R877" s="94"/>
      <c r="S877" s="94"/>
      <c r="T877" s="94"/>
    </row>
    <row r="878" ht="15.75" customHeight="1">
      <c r="A878" s="242"/>
      <c r="B878" s="240"/>
      <c r="C878" s="223"/>
      <c r="D878" s="231"/>
      <c r="E878" s="3"/>
      <c r="F878" s="3"/>
      <c r="G878" s="3"/>
      <c r="H878" s="3"/>
      <c r="J878" s="226"/>
      <c r="K878" s="3"/>
      <c r="L878" s="3"/>
      <c r="O878" s="227"/>
      <c r="Q878" s="94"/>
      <c r="R878" s="94"/>
      <c r="S878" s="94"/>
      <c r="T878" s="94"/>
    </row>
    <row r="879" ht="15.75" customHeight="1">
      <c r="A879" s="242"/>
      <c r="B879" s="240"/>
      <c r="C879" s="223"/>
      <c r="D879" s="231"/>
      <c r="E879" s="3"/>
      <c r="F879" s="3"/>
      <c r="G879" s="3"/>
      <c r="H879" s="3"/>
      <c r="J879" s="226"/>
      <c r="K879" s="3"/>
      <c r="L879" s="3"/>
      <c r="O879" s="227"/>
      <c r="Q879" s="94"/>
      <c r="R879" s="94"/>
      <c r="S879" s="94"/>
      <c r="T879" s="94"/>
    </row>
    <row r="880" ht="15.75" customHeight="1">
      <c r="A880" s="242"/>
      <c r="B880" s="240"/>
      <c r="C880" s="223"/>
      <c r="D880" s="231"/>
      <c r="E880" s="3"/>
      <c r="F880" s="3"/>
      <c r="G880" s="3"/>
      <c r="H880" s="3"/>
      <c r="J880" s="226"/>
      <c r="K880" s="3"/>
      <c r="L880" s="3"/>
      <c r="O880" s="227"/>
      <c r="Q880" s="94"/>
      <c r="R880" s="94"/>
      <c r="S880" s="94"/>
      <c r="T880" s="94"/>
    </row>
    <row r="881" ht="15.75" customHeight="1">
      <c r="A881" s="242"/>
      <c r="B881" s="240"/>
      <c r="C881" s="223"/>
      <c r="D881" s="231"/>
      <c r="E881" s="3"/>
      <c r="F881" s="3"/>
      <c r="G881" s="3"/>
      <c r="H881" s="3"/>
      <c r="J881" s="226"/>
      <c r="K881" s="3"/>
      <c r="L881" s="3"/>
      <c r="O881" s="227"/>
      <c r="Q881" s="94"/>
      <c r="R881" s="94"/>
      <c r="S881" s="94"/>
      <c r="T881" s="94"/>
    </row>
    <row r="882" ht="15.75" customHeight="1">
      <c r="A882" s="242"/>
      <c r="B882" s="240"/>
      <c r="C882" s="223"/>
      <c r="D882" s="231"/>
      <c r="E882" s="3"/>
      <c r="F882" s="3"/>
      <c r="G882" s="3"/>
      <c r="H882" s="3"/>
      <c r="J882" s="226"/>
      <c r="K882" s="3"/>
      <c r="L882" s="3"/>
      <c r="O882" s="227"/>
      <c r="Q882" s="94"/>
      <c r="R882" s="94"/>
      <c r="S882" s="94"/>
      <c r="T882" s="94"/>
    </row>
    <row r="883" ht="15.75" customHeight="1">
      <c r="A883" s="242"/>
      <c r="B883" s="240"/>
      <c r="C883" s="223"/>
      <c r="D883" s="231"/>
      <c r="E883" s="3"/>
      <c r="F883" s="3"/>
      <c r="G883" s="3"/>
      <c r="H883" s="3"/>
      <c r="J883" s="226"/>
      <c r="K883" s="3"/>
      <c r="L883" s="3"/>
      <c r="O883" s="227"/>
      <c r="Q883" s="94"/>
      <c r="R883" s="94"/>
      <c r="S883" s="94"/>
      <c r="T883" s="94"/>
    </row>
    <row r="884" ht="15.75" customHeight="1">
      <c r="A884" s="242"/>
      <c r="B884" s="240"/>
      <c r="C884" s="223"/>
      <c r="D884" s="231"/>
      <c r="E884" s="3"/>
      <c r="F884" s="3"/>
      <c r="G884" s="3"/>
      <c r="H884" s="3"/>
      <c r="J884" s="226"/>
      <c r="K884" s="3"/>
      <c r="L884" s="3"/>
      <c r="O884" s="227"/>
      <c r="Q884" s="94"/>
      <c r="R884" s="94"/>
      <c r="S884" s="94"/>
      <c r="T884" s="94"/>
    </row>
    <row r="885" ht="15.75" customHeight="1">
      <c r="A885" s="242"/>
      <c r="B885" s="240"/>
      <c r="C885" s="223"/>
      <c r="D885" s="231"/>
      <c r="E885" s="3"/>
      <c r="F885" s="3"/>
      <c r="G885" s="3"/>
      <c r="H885" s="3"/>
      <c r="J885" s="226"/>
      <c r="K885" s="3"/>
      <c r="L885" s="3"/>
      <c r="O885" s="227"/>
      <c r="Q885" s="94"/>
      <c r="R885" s="94"/>
      <c r="S885" s="94"/>
      <c r="T885" s="94"/>
    </row>
    <row r="886" ht="15.75" customHeight="1">
      <c r="A886" s="242"/>
      <c r="B886" s="240"/>
      <c r="C886" s="223"/>
      <c r="D886" s="231"/>
      <c r="E886" s="3"/>
      <c r="F886" s="3"/>
      <c r="G886" s="3"/>
      <c r="H886" s="3"/>
      <c r="J886" s="226"/>
      <c r="K886" s="3"/>
      <c r="L886" s="3"/>
      <c r="O886" s="227"/>
      <c r="Q886" s="94"/>
      <c r="R886" s="94"/>
      <c r="S886" s="94"/>
      <c r="T886" s="94"/>
    </row>
    <row r="887" ht="15.75" customHeight="1">
      <c r="A887" s="242"/>
      <c r="B887" s="240"/>
      <c r="C887" s="223"/>
      <c r="D887" s="231"/>
      <c r="E887" s="3"/>
      <c r="F887" s="3"/>
      <c r="G887" s="3"/>
      <c r="H887" s="3"/>
      <c r="J887" s="226"/>
      <c r="K887" s="3"/>
      <c r="L887" s="3"/>
      <c r="O887" s="227"/>
      <c r="Q887" s="94"/>
      <c r="R887" s="94"/>
      <c r="S887" s="94"/>
      <c r="T887" s="94"/>
    </row>
    <row r="888" ht="15.75" customHeight="1">
      <c r="A888" s="242"/>
      <c r="B888" s="240"/>
      <c r="C888" s="223"/>
      <c r="D888" s="231"/>
      <c r="E888" s="3"/>
      <c r="F888" s="3"/>
      <c r="G888" s="3"/>
      <c r="H888" s="3"/>
      <c r="J888" s="226"/>
      <c r="K888" s="3"/>
      <c r="L888" s="3"/>
      <c r="O888" s="227"/>
      <c r="Q888" s="94"/>
      <c r="R888" s="94"/>
      <c r="S888" s="94"/>
      <c r="T888" s="94"/>
    </row>
    <row r="889" ht="15.75" customHeight="1">
      <c r="A889" s="242"/>
      <c r="B889" s="240"/>
      <c r="C889" s="223"/>
      <c r="D889" s="231"/>
      <c r="E889" s="3"/>
      <c r="F889" s="3"/>
      <c r="G889" s="3"/>
      <c r="H889" s="3"/>
      <c r="J889" s="226"/>
      <c r="K889" s="3"/>
      <c r="L889" s="3"/>
      <c r="O889" s="227"/>
      <c r="Q889" s="94"/>
      <c r="R889" s="94"/>
      <c r="S889" s="94"/>
      <c r="T889" s="94"/>
    </row>
    <row r="890" ht="15.75" customHeight="1">
      <c r="A890" s="242"/>
      <c r="B890" s="240"/>
      <c r="C890" s="223"/>
      <c r="D890" s="231"/>
      <c r="E890" s="3"/>
      <c r="F890" s="3"/>
      <c r="G890" s="3"/>
      <c r="H890" s="3"/>
      <c r="J890" s="226"/>
      <c r="K890" s="3"/>
      <c r="L890" s="3"/>
      <c r="O890" s="227"/>
      <c r="Q890" s="94"/>
      <c r="R890" s="94"/>
      <c r="S890" s="94"/>
      <c r="T890" s="94"/>
    </row>
    <row r="891" ht="15.75" customHeight="1">
      <c r="A891" s="242"/>
      <c r="B891" s="240"/>
      <c r="C891" s="223"/>
      <c r="D891" s="231"/>
      <c r="E891" s="3"/>
      <c r="F891" s="3"/>
      <c r="G891" s="3"/>
      <c r="H891" s="3"/>
      <c r="J891" s="226"/>
      <c r="K891" s="3"/>
      <c r="L891" s="3"/>
      <c r="O891" s="227"/>
      <c r="Q891" s="94"/>
      <c r="R891" s="94"/>
      <c r="S891" s="94"/>
      <c r="T891" s="94"/>
    </row>
    <row r="892" ht="15.75" customHeight="1">
      <c r="A892" s="242"/>
      <c r="B892" s="240"/>
      <c r="C892" s="223"/>
      <c r="D892" s="231"/>
      <c r="E892" s="3"/>
      <c r="F892" s="3"/>
      <c r="G892" s="3"/>
      <c r="H892" s="3"/>
      <c r="J892" s="226"/>
      <c r="K892" s="3"/>
      <c r="L892" s="3"/>
      <c r="O892" s="227"/>
      <c r="Q892" s="94"/>
      <c r="R892" s="94"/>
      <c r="S892" s="94"/>
      <c r="T892" s="94"/>
    </row>
    <row r="893" ht="15.75" customHeight="1">
      <c r="A893" s="242"/>
      <c r="B893" s="240"/>
      <c r="C893" s="223"/>
      <c r="D893" s="231"/>
      <c r="E893" s="3"/>
      <c r="F893" s="3"/>
      <c r="G893" s="3"/>
      <c r="H893" s="3"/>
      <c r="J893" s="226"/>
      <c r="K893" s="3"/>
      <c r="L893" s="3"/>
      <c r="O893" s="227"/>
      <c r="Q893" s="94"/>
      <c r="R893" s="94"/>
      <c r="S893" s="94"/>
      <c r="T893" s="94"/>
    </row>
    <row r="894" ht="15.75" customHeight="1">
      <c r="A894" s="242"/>
      <c r="B894" s="240"/>
      <c r="C894" s="223"/>
      <c r="D894" s="231"/>
      <c r="E894" s="3"/>
      <c r="F894" s="3"/>
      <c r="G894" s="3"/>
      <c r="H894" s="3"/>
      <c r="J894" s="226"/>
      <c r="K894" s="3"/>
      <c r="L894" s="3"/>
      <c r="O894" s="227"/>
      <c r="Q894" s="94"/>
      <c r="R894" s="94"/>
      <c r="S894" s="94"/>
      <c r="T894" s="94"/>
    </row>
    <row r="895" ht="15.75" customHeight="1">
      <c r="A895" s="242"/>
      <c r="B895" s="240"/>
      <c r="C895" s="223"/>
      <c r="D895" s="231"/>
      <c r="E895" s="3"/>
      <c r="F895" s="3"/>
      <c r="G895" s="3"/>
      <c r="H895" s="3"/>
      <c r="J895" s="226"/>
      <c r="K895" s="3"/>
      <c r="L895" s="3"/>
      <c r="O895" s="227"/>
      <c r="Q895" s="94"/>
      <c r="R895" s="94"/>
      <c r="S895" s="94"/>
      <c r="T895" s="94"/>
    </row>
    <row r="896" ht="15.75" customHeight="1">
      <c r="A896" s="242"/>
      <c r="B896" s="240"/>
      <c r="C896" s="223"/>
      <c r="D896" s="231"/>
      <c r="E896" s="3"/>
      <c r="F896" s="3"/>
      <c r="G896" s="3"/>
      <c r="H896" s="3"/>
      <c r="J896" s="226"/>
      <c r="K896" s="3"/>
      <c r="L896" s="3"/>
      <c r="O896" s="227"/>
      <c r="Q896" s="94"/>
      <c r="R896" s="94"/>
      <c r="S896" s="94"/>
      <c r="T896" s="94"/>
    </row>
    <row r="897" ht="15.75" customHeight="1">
      <c r="A897" s="242"/>
      <c r="B897" s="240"/>
      <c r="C897" s="223"/>
      <c r="D897" s="231"/>
      <c r="E897" s="3"/>
      <c r="F897" s="3"/>
      <c r="G897" s="3"/>
      <c r="H897" s="3"/>
      <c r="J897" s="226"/>
      <c r="K897" s="3"/>
      <c r="L897" s="3"/>
      <c r="O897" s="227"/>
      <c r="Q897" s="94"/>
      <c r="R897" s="94"/>
      <c r="S897" s="94"/>
      <c r="T897" s="94"/>
    </row>
    <row r="898" ht="15.75" customHeight="1">
      <c r="A898" s="242"/>
      <c r="B898" s="240"/>
      <c r="C898" s="223"/>
      <c r="D898" s="231"/>
      <c r="E898" s="3"/>
      <c r="F898" s="3"/>
      <c r="G898" s="3"/>
      <c r="H898" s="3"/>
      <c r="J898" s="226"/>
      <c r="K898" s="3"/>
      <c r="L898" s="3"/>
      <c r="O898" s="227"/>
      <c r="Q898" s="94"/>
      <c r="R898" s="94"/>
      <c r="S898" s="94"/>
      <c r="T898" s="94"/>
    </row>
    <row r="899" ht="15.75" customHeight="1">
      <c r="A899" s="242"/>
      <c r="B899" s="240"/>
      <c r="C899" s="223"/>
      <c r="D899" s="231"/>
      <c r="E899" s="3"/>
      <c r="F899" s="3"/>
      <c r="G899" s="3"/>
      <c r="H899" s="3"/>
      <c r="J899" s="226"/>
      <c r="K899" s="3"/>
      <c r="L899" s="3"/>
      <c r="O899" s="227"/>
      <c r="Q899" s="94"/>
      <c r="R899" s="94"/>
      <c r="S899" s="94"/>
      <c r="T899" s="94"/>
    </row>
    <row r="900" ht="15.75" customHeight="1">
      <c r="A900" s="242"/>
      <c r="B900" s="240"/>
      <c r="C900" s="223"/>
      <c r="D900" s="231"/>
      <c r="E900" s="3"/>
      <c r="F900" s="3"/>
      <c r="G900" s="3"/>
      <c r="H900" s="3"/>
      <c r="J900" s="226"/>
      <c r="K900" s="3"/>
      <c r="L900" s="3"/>
      <c r="O900" s="227"/>
      <c r="Q900" s="94"/>
      <c r="R900" s="94"/>
      <c r="S900" s="94"/>
      <c r="T900" s="94"/>
    </row>
    <row r="901" ht="15.75" customHeight="1">
      <c r="A901" s="242"/>
      <c r="B901" s="240"/>
      <c r="C901" s="223"/>
      <c r="D901" s="231"/>
      <c r="E901" s="3"/>
      <c r="F901" s="3"/>
      <c r="G901" s="3"/>
      <c r="H901" s="3"/>
      <c r="J901" s="226"/>
      <c r="K901" s="3"/>
      <c r="L901" s="3"/>
      <c r="O901" s="227"/>
      <c r="Q901" s="94"/>
      <c r="R901" s="94"/>
      <c r="S901" s="94"/>
      <c r="T901" s="94"/>
    </row>
    <row r="902" ht="15.75" customHeight="1">
      <c r="A902" s="242"/>
      <c r="B902" s="240"/>
      <c r="C902" s="223"/>
      <c r="D902" s="231"/>
      <c r="E902" s="3"/>
      <c r="F902" s="3"/>
      <c r="G902" s="3"/>
      <c r="H902" s="3"/>
      <c r="J902" s="226"/>
      <c r="K902" s="3"/>
      <c r="L902" s="3"/>
      <c r="O902" s="227"/>
      <c r="Q902" s="94"/>
      <c r="R902" s="94"/>
      <c r="S902" s="94"/>
      <c r="T902" s="94"/>
    </row>
    <row r="903" ht="15.75" customHeight="1">
      <c r="A903" s="242"/>
      <c r="B903" s="240"/>
      <c r="C903" s="223"/>
      <c r="D903" s="231"/>
      <c r="E903" s="3"/>
      <c r="F903" s="3"/>
      <c r="G903" s="3"/>
      <c r="H903" s="3"/>
      <c r="J903" s="226"/>
      <c r="K903" s="3"/>
      <c r="L903" s="3"/>
      <c r="O903" s="227"/>
      <c r="Q903" s="94"/>
      <c r="R903" s="94"/>
      <c r="S903" s="94"/>
      <c r="T903" s="94"/>
    </row>
    <row r="904" ht="15.75" customHeight="1">
      <c r="A904" s="242"/>
      <c r="B904" s="240"/>
      <c r="C904" s="223"/>
      <c r="D904" s="231"/>
      <c r="E904" s="3"/>
      <c r="F904" s="3"/>
      <c r="G904" s="3"/>
      <c r="H904" s="3"/>
      <c r="J904" s="226"/>
      <c r="K904" s="3"/>
      <c r="L904" s="3"/>
      <c r="O904" s="227"/>
      <c r="Q904" s="94"/>
      <c r="R904" s="94"/>
      <c r="S904" s="94"/>
      <c r="T904" s="94"/>
    </row>
    <row r="905" ht="15.75" customHeight="1">
      <c r="A905" s="242"/>
      <c r="B905" s="240"/>
      <c r="C905" s="223"/>
      <c r="D905" s="231"/>
      <c r="E905" s="3"/>
      <c r="F905" s="3"/>
      <c r="G905" s="3"/>
      <c r="H905" s="3"/>
      <c r="J905" s="226"/>
      <c r="K905" s="3"/>
      <c r="L905" s="3"/>
      <c r="O905" s="227"/>
      <c r="Q905" s="94"/>
      <c r="R905" s="94"/>
      <c r="S905" s="94"/>
      <c r="T905" s="94"/>
    </row>
    <row r="906" ht="15.75" customHeight="1">
      <c r="A906" s="242"/>
      <c r="B906" s="240"/>
      <c r="C906" s="223"/>
      <c r="D906" s="231"/>
      <c r="E906" s="3"/>
      <c r="F906" s="3"/>
      <c r="G906" s="3"/>
      <c r="H906" s="3"/>
      <c r="J906" s="226"/>
      <c r="K906" s="3"/>
      <c r="L906" s="3"/>
      <c r="O906" s="227"/>
      <c r="Q906" s="94"/>
      <c r="R906" s="94"/>
      <c r="S906" s="94"/>
      <c r="T906" s="94"/>
    </row>
    <row r="907" ht="15.75" customHeight="1">
      <c r="A907" s="242"/>
      <c r="B907" s="240"/>
      <c r="C907" s="223"/>
      <c r="D907" s="231"/>
      <c r="E907" s="3"/>
      <c r="F907" s="3"/>
      <c r="G907" s="3"/>
      <c r="H907" s="3"/>
      <c r="J907" s="226"/>
      <c r="K907" s="3"/>
      <c r="L907" s="3"/>
      <c r="O907" s="227"/>
      <c r="Q907" s="94"/>
      <c r="R907" s="94"/>
      <c r="S907" s="94"/>
      <c r="T907" s="94"/>
    </row>
    <row r="908" ht="15.75" customHeight="1">
      <c r="A908" s="242"/>
      <c r="B908" s="240"/>
      <c r="C908" s="223"/>
      <c r="D908" s="231"/>
      <c r="E908" s="3"/>
      <c r="F908" s="3"/>
      <c r="G908" s="3"/>
      <c r="H908" s="3"/>
      <c r="J908" s="226"/>
      <c r="K908" s="3"/>
      <c r="L908" s="3"/>
      <c r="O908" s="227"/>
      <c r="Q908" s="94"/>
      <c r="R908" s="94"/>
      <c r="S908" s="94"/>
      <c r="T908" s="94"/>
    </row>
    <row r="909" ht="15.75" customHeight="1">
      <c r="A909" s="242"/>
      <c r="B909" s="240"/>
      <c r="C909" s="223"/>
      <c r="D909" s="231"/>
      <c r="E909" s="3"/>
      <c r="F909" s="3"/>
      <c r="G909" s="3"/>
      <c r="H909" s="3"/>
      <c r="J909" s="226"/>
      <c r="K909" s="3"/>
      <c r="L909" s="3"/>
      <c r="O909" s="227"/>
      <c r="Q909" s="94"/>
      <c r="R909" s="94"/>
      <c r="S909" s="94"/>
      <c r="T909" s="94"/>
    </row>
    <row r="910" ht="15.75" customHeight="1">
      <c r="A910" s="242"/>
      <c r="B910" s="240"/>
      <c r="C910" s="223"/>
      <c r="D910" s="231"/>
      <c r="E910" s="3"/>
      <c r="F910" s="3"/>
      <c r="G910" s="3"/>
      <c r="H910" s="3"/>
      <c r="J910" s="226"/>
      <c r="K910" s="3"/>
      <c r="L910" s="3"/>
      <c r="O910" s="227"/>
      <c r="Q910" s="94"/>
      <c r="R910" s="94"/>
      <c r="S910" s="94"/>
      <c r="T910" s="94"/>
    </row>
    <row r="911" ht="15.75" customHeight="1">
      <c r="A911" s="242"/>
      <c r="B911" s="240"/>
      <c r="C911" s="223"/>
      <c r="D911" s="231"/>
      <c r="E911" s="3"/>
      <c r="F911" s="3"/>
      <c r="G911" s="3"/>
      <c r="H911" s="3"/>
      <c r="J911" s="226"/>
      <c r="K911" s="3"/>
      <c r="L911" s="3"/>
      <c r="O911" s="227"/>
      <c r="Q911" s="94"/>
      <c r="R911" s="94"/>
      <c r="S911" s="94"/>
      <c r="T911" s="94"/>
    </row>
    <row r="912" ht="15.75" customHeight="1">
      <c r="A912" s="242"/>
      <c r="B912" s="240"/>
      <c r="C912" s="223"/>
      <c r="D912" s="231"/>
      <c r="E912" s="3"/>
      <c r="F912" s="3"/>
      <c r="G912" s="3"/>
      <c r="H912" s="3"/>
      <c r="J912" s="226"/>
      <c r="K912" s="3"/>
      <c r="L912" s="3"/>
      <c r="O912" s="227"/>
      <c r="Q912" s="94"/>
      <c r="R912" s="94"/>
      <c r="S912" s="94"/>
      <c r="T912" s="94"/>
    </row>
    <row r="913" ht="15.75" customHeight="1">
      <c r="A913" s="242"/>
      <c r="B913" s="240"/>
      <c r="C913" s="223"/>
      <c r="D913" s="231"/>
      <c r="E913" s="3"/>
      <c r="F913" s="3"/>
      <c r="G913" s="3"/>
      <c r="H913" s="3"/>
      <c r="J913" s="226"/>
      <c r="K913" s="3"/>
      <c r="L913" s="3"/>
      <c r="O913" s="227"/>
      <c r="Q913" s="94"/>
      <c r="R913" s="94"/>
      <c r="S913" s="94"/>
      <c r="T913" s="94"/>
    </row>
    <row r="914" ht="15.75" customHeight="1">
      <c r="A914" s="242"/>
      <c r="B914" s="240"/>
      <c r="C914" s="223"/>
      <c r="D914" s="231"/>
      <c r="E914" s="3"/>
      <c r="F914" s="3"/>
      <c r="G914" s="3"/>
      <c r="H914" s="3"/>
      <c r="J914" s="226"/>
      <c r="K914" s="3"/>
      <c r="L914" s="3"/>
      <c r="O914" s="227"/>
      <c r="Q914" s="94"/>
      <c r="R914" s="94"/>
      <c r="S914" s="94"/>
      <c r="T914" s="94"/>
    </row>
    <row r="915" ht="15.75" customHeight="1">
      <c r="A915" s="242"/>
      <c r="B915" s="240"/>
      <c r="C915" s="223"/>
      <c r="D915" s="231"/>
      <c r="E915" s="3"/>
      <c r="F915" s="3"/>
      <c r="G915" s="3"/>
      <c r="H915" s="3"/>
      <c r="J915" s="226"/>
      <c r="K915" s="3"/>
      <c r="L915" s="3"/>
      <c r="O915" s="227"/>
      <c r="Q915" s="94"/>
      <c r="R915" s="94"/>
      <c r="S915" s="94"/>
      <c r="T915" s="94"/>
    </row>
    <row r="916" ht="15.75" customHeight="1">
      <c r="A916" s="242"/>
      <c r="B916" s="240"/>
      <c r="C916" s="223"/>
      <c r="D916" s="231"/>
      <c r="E916" s="3"/>
      <c r="F916" s="3"/>
      <c r="G916" s="3"/>
      <c r="H916" s="3"/>
      <c r="J916" s="226"/>
      <c r="K916" s="3"/>
      <c r="L916" s="3"/>
      <c r="O916" s="227"/>
      <c r="Q916" s="94"/>
      <c r="R916" s="94"/>
      <c r="S916" s="94"/>
      <c r="T916" s="94"/>
    </row>
    <row r="917" ht="15.75" customHeight="1">
      <c r="A917" s="242"/>
      <c r="B917" s="240"/>
      <c r="C917" s="223"/>
      <c r="D917" s="231"/>
      <c r="E917" s="3"/>
      <c r="F917" s="3"/>
      <c r="G917" s="3"/>
      <c r="H917" s="3"/>
      <c r="J917" s="226"/>
      <c r="K917" s="3"/>
      <c r="L917" s="3"/>
      <c r="O917" s="227"/>
      <c r="Q917" s="94"/>
      <c r="R917" s="94"/>
      <c r="S917" s="94"/>
      <c r="T917" s="94"/>
    </row>
    <row r="918" ht="15.75" customHeight="1">
      <c r="A918" s="242"/>
      <c r="B918" s="240"/>
      <c r="C918" s="223"/>
      <c r="D918" s="231"/>
      <c r="E918" s="3"/>
      <c r="F918" s="3"/>
      <c r="G918" s="3"/>
      <c r="H918" s="3"/>
      <c r="J918" s="226"/>
      <c r="K918" s="3"/>
      <c r="L918" s="3"/>
      <c r="O918" s="227"/>
      <c r="Q918" s="94"/>
      <c r="R918" s="94"/>
      <c r="S918" s="94"/>
      <c r="T918" s="94"/>
    </row>
    <row r="919" ht="15.75" customHeight="1">
      <c r="A919" s="242"/>
      <c r="B919" s="240"/>
      <c r="C919" s="223"/>
      <c r="D919" s="231"/>
      <c r="E919" s="3"/>
      <c r="F919" s="3"/>
      <c r="G919" s="3"/>
      <c r="H919" s="3"/>
      <c r="J919" s="226"/>
      <c r="K919" s="3"/>
      <c r="L919" s="3"/>
      <c r="O919" s="227"/>
      <c r="Q919" s="94"/>
      <c r="R919" s="94"/>
      <c r="S919" s="94"/>
      <c r="T919" s="94"/>
    </row>
    <row r="920" ht="15.75" customHeight="1">
      <c r="A920" s="242"/>
      <c r="B920" s="240"/>
      <c r="C920" s="223"/>
      <c r="D920" s="231"/>
      <c r="E920" s="3"/>
      <c r="F920" s="3"/>
      <c r="G920" s="3"/>
      <c r="H920" s="3"/>
      <c r="J920" s="226"/>
      <c r="K920" s="3"/>
      <c r="L920" s="3"/>
      <c r="O920" s="227"/>
      <c r="Q920" s="94"/>
      <c r="R920" s="94"/>
      <c r="S920" s="94"/>
      <c r="T920" s="94"/>
    </row>
    <row r="921" ht="15.75" customHeight="1">
      <c r="A921" s="242"/>
      <c r="B921" s="240"/>
      <c r="C921" s="223"/>
      <c r="D921" s="231"/>
      <c r="E921" s="3"/>
      <c r="F921" s="3"/>
      <c r="G921" s="3"/>
      <c r="H921" s="3"/>
      <c r="J921" s="226"/>
      <c r="K921" s="3"/>
      <c r="L921" s="3"/>
      <c r="O921" s="227"/>
      <c r="Q921" s="94"/>
      <c r="R921" s="94"/>
      <c r="S921" s="94"/>
      <c r="T921" s="94"/>
    </row>
    <row r="922" ht="15.75" customHeight="1">
      <c r="A922" s="242"/>
      <c r="B922" s="240"/>
      <c r="C922" s="223"/>
      <c r="D922" s="231"/>
      <c r="E922" s="3"/>
      <c r="F922" s="3"/>
      <c r="G922" s="3"/>
      <c r="H922" s="3"/>
      <c r="J922" s="226"/>
      <c r="K922" s="3"/>
      <c r="L922" s="3"/>
      <c r="O922" s="227"/>
      <c r="Q922" s="94"/>
      <c r="R922" s="94"/>
      <c r="S922" s="94"/>
      <c r="T922" s="94"/>
    </row>
    <row r="923" ht="15.75" customHeight="1">
      <c r="A923" s="242"/>
      <c r="B923" s="240"/>
      <c r="C923" s="223"/>
      <c r="D923" s="231"/>
      <c r="E923" s="3"/>
      <c r="F923" s="3"/>
      <c r="G923" s="3"/>
      <c r="H923" s="3"/>
      <c r="J923" s="226"/>
      <c r="K923" s="3"/>
      <c r="L923" s="3"/>
      <c r="O923" s="227"/>
      <c r="Q923" s="94"/>
      <c r="R923" s="94"/>
      <c r="S923" s="94"/>
      <c r="T923" s="94"/>
    </row>
    <row r="924" ht="15.75" customHeight="1">
      <c r="A924" s="242"/>
      <c r="B924" s="240"/>
      <c r="C924" s="223"/>
      <c r="D924" s="231"/>
      <c r="E924" s="3"/>
      <c r="F924" s="3"/>
      <c r="G924" s="3"/>
      <c r="H924" s="3"/>
      <c r="J924" s="226"/>
      <c r="K924" s="3"/>
      <c r="L924" s="3"/>
      <c r="O924" s="227"/>
      <c r="Q924" s="94"/>
      <c r="R924" s="94"/>
      <c r="S924" s="94"/>
      <c r="T924" s="94"/>
    </row>
    <row r="925" ht="15.75" customHeight="1">
      <c r="A925" s="242"/>
      <c r="B925" s="240"/>
      <c r="C925" s="223"/>
      <c r="D925" s="231"/>
      <c r="E925" s="3"/>
      <c r="F925" s="3"/>
      <c r="G925" s="3"/>
      <c r="H925" s="3"/>
      <c r="J925" s="226"/>
      <c r="K925" s="3"/>
      <c r="L925" s="3"/>
      <c r="O925" s="227"/>
      <c r="Q925" s="94"/>
      <c r="R925" s="94"/>
      <c r="S925" s="94"/>
      <c r="T925" s="94"/>
    </row>
    <row r="926" ht="15.75" customHeight="1">
      <c r="A926" s="242"/>
      <c r="B926" s="240"/>
      <c r="C926" s="223"/>
      <c r="D926" s="231"/>
      <c r="E926" s="3"/>
      <c r="F926" s="3"/>
      <c r="G926" s="3"/>
      <c r="H926" s="3"/>
      <c r="J926" s="226"/>
      <c r="K926" s="3"/>
      <c r="L926" s="3"/>
      <c r="O926" s="227"/>
      <c r="Q926" s="94"/>
      <c r="R926" s="94"/>
      <c r="S926" s="94"/>
      <c r="T926" s="94"/>
    </row>
    <row r="927" ht="15.75" customHeight="1">
      <c r="A927" s="242"/>
      <c r="B927" s="240"/>
      <c r="C927" s="223"/>
      <c r="D927" s="231"/>
      <c r="E927" s="3"/>
      <c r="F927" s="3"/>
      <c r="G927" s="3"/>
      <c r="H927" s="3"/>
      <c r="J927" s="226"/>
      <c r="K927" s="3"/>
      <c r="L927" s="3"/>
      <c r="O927" s="227"/>
      <c r="Q927" s="94"/>
      <c r="R927" s="94"/>
      <c r="S927" s="94"/>
      <c r="T927" s="94"/>
    </row>
    <row r="928" ht="15.75" customHeight="1">
      <c r="A928" s="242"/>
      <c r="B928" s="240"/>
      <c r="C928" s="223"/>
      <c r="D928" s="231"/>
      <c r="E928" s="3"/>
      <c r="F928" s="3"/>
      <c r="G928" s="3"/>
      <c r="H928" s="3"/>
      <c r="J928" s="226"/>
      <c r="K928" s="3"/>
      <c r="L928" s="3"/>
      <c r="O928" s="227"/>
      <c r="Q928" s="94"/>
      <c r="R928" s="94"/>
      <c r="S928" s="94"/>
      <c r="T928" s="94"/>
    </row>
    <row r="929" ht="15.75" customHeight="1">
      <c r="A929" s="242"/>
      <c r="B929" s="240"/>
      <c r="C929" s="223"/>
      <c r="D929" s="231"/>
      <c r="E929" s="3"/>
      <c r="F929" s="3"/>
      <c r="G929" s="3"/>
      <c r="H929" s="3"/>
      <c r="J929" s="226"/>
      <c r="K929" s="3"/>
      <c r="L929" s="3"/>
      <c r="O929" s="227"/>
      <c r="Q929" s="94"/>
      <c r="R929" s="94"/>
      <c r="S929" s="94"/>
      <c r="T929" s="94"/>
    </row>
    <row r="930" ht="15.75" customHeight="1">
      <c r="A930" s="242"/>
      <c r="B930" s="240"/>
      <c r="C930" s="223"/>
      <c r="D930" s="231"/>
      <c r="E930" s="3"/>
      <c r="F930" s="3"/>
      <c r="G930" s="3"/>
      <c r="H930" s="3"/>
      <c r="J930" s="226"/>
      <c r="K930" s="3"/>
      <c r="L930" s="3"/>
      <c r="O930" s="227"/>
      <c r="Q930" s="94"/>
      <c r="R930" s="94"/>
      <c r="S930" s="94"/>
      <c r="T930" s="94"/>
    </row>
    <row r="931" ht="15.75" customHeight="1">
      <c r="A931" s="242"/>
      <c r="B931" s="240"/>
      <c r="C931" s="223"/>
      <c r="D931" s="231"/>
      <c r="E931" s="3"/>
      <c r="F931" s="3"/>
      <c r="G931" s="3"/>
      <c r="H931" s="3"/>
      <c r="J931" s="226"/>
      <c r="K931" s="3"/>
      <c r="L931" s="3"/>
      <c r="O931" s="227"/>
      <c r="Q931" s="94"/>
      <c r="R931" s="94"/>
      <c r="S931" s="94"/>
      <c r="T931" s="94"/>
    </row>
    <row r="932" ht="15.75" customHeight="1">
      <c r="A932" s="242"/>
      <c r="B932" s="240"/>
      <c r="C932" s="223"/>
      <c r="D932" s="231"/>
      <c r="E932" s="3"/>
      <c r="F932" s="3"/>
      <c r="G932" s="3"/>
      <c r="H932" s="3"/>
      <c r="J932" s="226"/>
      <c r="K932" s="3"/>
      <c r="L932" s="3"/>
      <c r="O932" s="227"/>
      <c r="Q932" s="94"/>
      <c r="R932" s="94"/>
      <c r="S932" s="94"/>
      <c r="T932" s="94"/>
    </row>
    <row r="933" ht="15.75" customHeight="1">
      <c r="A933" s="242"/>
      <c r="B933" s="240"/>
      <c r="C933" s="223"/>
      <c r="D933" s="231"/>
      <c r="E933" s="3"/>
      <c r="F933" s="3"/>
      <c r="G933" s="3"/>
      <c r="H933" s="3"/>
      <c r="J933" s="226"/>
      <c r="K933" s="3"/>
      <c r="L933" s="3"/>
      <c r="O933" s="227"/>
      <c r="Q933" s="94"/>
      <c r="R933" s="94"/>
      <c r="S933" s="94"/>
      <c r="T933" s="94"/>
    </row>
    <row r="934" ht="15.75" customHeight="1">
      <c r="A934" s="242"/>
      <c r="B934" s="240"/>
      <c r="C934" s="223"/>
      <c r="D934" s="231"/>
      <c r="E934" s="3"/>
      <c r="F934" s="3"/>
      <c r="G934" s="3"/>
      <c r="H934" s="3"/>
      <c r="J934" s="226"/>
      <c r="K934" s="3"/>
      <c r="L934" s="3"/>
      <c r="O934" s="227"/>
      <c r="Q934" s="94"/>
      <c r="R934" s="94"/>
      <c r="S934" s="94"/>
      <c r="T934" s="94"/>
    </row>
    <row r="935" ht="15.75" customHeight="1">
      <c r="A935" s="242"/>
      <c r="B935" s="240"/>
      <c r="C935" s="223"/>
      <c r="D935" s="231"/>
      <c r="E935" s="3"/>
      <c r="F935" s="3"/>
      <c r="G935" s="3"/>
      <c r="H935" s="3"/>
      <c r="J935" s="226"/>
      <c r="K935" s="3"/>
      <c r="L935" s="3"/>
      <c r="O935" s="227"/>
      <c r="Q935" s="94"/>
      <c r="R935" s="94"/>
      <c r="S935" s="94"/>
      <c r="T935" s="94"/>
    </row>
    <row r="936" ht="15.75" customHeight="1">
      <c r="A936" s="242"/>
      <c r="B936" s="240"/>
      <c r="C936" s="223"/>
      <c r="D936" s="231"/>
      <c r="E936" s="3"/>
      <c r="F936" s="3"/>
      <c r="G936" s="3"/>
      <c r="H936" s="3"/>
      <c r="J936" s="226"/>
      <c r="K936" s="3"/>
      <c r="L936" s="3"/>
      <c r="O936" s="227"/>
      <c r="Q936" s="94"/>
      <c r="R936" s="94"/>
      <c r="S936" s="94"/>
      <c r="T936" s="94"/>
    </row>
    <row r="937" ht="15.75" customHeight="1">
      <c r="A937" s="242"/>
      <c r="B937" s="240"/>
      <c r="C937" s="223"/>
      <c r="D937" s="231"/>
      <c r="E937" s="3"/>
      <c r="F937" s="3"/>
      <c r="G937" s="3"/>
      <c r="H937" s="3"/>
      <c r="J937" s="226"/>
      <c r="K937" s="3"/>
      <c r="L937" s="3"/>
      <c r="O937" s="227"/>
      <c r="Q937" s="94"/>
      <c r="R937" s="94"/>
      <c r="S937" s="94"/>
      <c r="T937" s="94"/>
    </row>
    <row r="938" ht="15.75" customHeight="1">
      <c r="A938" s="242"/>
      <c r="B938" s="240"/>
      <c r="C938" s="223"/>
      <c r="D938" s="231"/>
      <c r="E938" s="3"/>
      <c r="F938" s="3"/>
      <c r="G938" s="3"/>
      <c r="H938" s="3"/>
      <c r="J938" s="226"/>
      <c r="K938" s="3"/>
      <c r="L938" s="3"/>
      <c r="O938" s="227"/>
      <c r="Q938" s="94"/>
      <c r="R938" s="94"/>
      <c r="S938" s="94"/>
      <c r="T938" s="94"/>
    </row>
    <row r="939" ht="15.75" customHeight="1">
      <c r="A939" s="242"/>
      <c r="B939" s="240"/>
      <c r="C939" s="223"/>
      <c r="D939" s="231"/>
      <c r="E939" s="3"/>
      <c r="F939" s="3"/>
      <c r="G939" s="3"/>
      <c r="H939" s="3"/>
      <c r="J939" s="226"/>
      <c r="K939" s="3"/>
      <c r="L939" s="3"/>
      <c r="O939" s="227"/>
      <c r="Q939" s="94"/>
      <c r="R939" s="94"/>
      <c r="S939" s="94"/>
      <c r="T939" s="94"/>
    </row>
    <row r="940" ht="15.75" customHeight="1">
      <c r="A940" s="242"/>
      <c r="B940" s="240"/>
      <c r="C940" s="223"/>
      <c r="D940" s="231"/>
      <c r="E940" s="3"/>
      <c r="F940" s="3"/>
      <c r="G940" s="3"/>
      <c r="H940" s="3"/>
      <c r="J940" s="226"/>
      <c r="K940" s="3"/>
      <c r="L940" s="3"/>
      <c r="O940" s="227"/>
      <c r="Q940" s="94"/>
      <c r="R940" s="94"/>
      <c r="S940" s="94"/>
      <c r="T940" s="94"/>
    </row>
    <row r="941" ht="15.75" customHeight="1">
      <c r="A941" s="242"/>
      <c r="B941" s="240"/>
      <c r="C941" s="223"/>
      <c r="D941" s="231"/>
      <c r="E941" s="3"/>
      <c r="F941" s="3"/>
      <c r="G941" s="3"/>
      <c r="H941" s="3"/>
      <c r="J941" s="226"/>
      <c r="K941" s="3"/>
      <c r="L941" s="3"/>
      <c r="O941" s="227"/>
      <c r="Q941" s="94"/>
      <c r="R941" s="94"/>
      <c r="S941" s="94"/>
      <c r="T941" s="94"/>
    </row>
    <row r="942" ht="15.75" customHeight="1">
      <c r="A942" s="242"/>
      <c r="B942" s="240"/>
      <c r="C942" s="223"/>
      <c r="D942" s="231"/>
      <c r="E942" s="3"/>
      <c r="F942" s="3"/>
      <c r="G942" s="3"/>
      <c r="H942" s="3"/>
      <c r="J942" s="226"/>
      <c r="K942" s="3"/>
      <c r="L942" s="3"/>
      <c r="O942" s="227"/>
      <c r="Q942" s="94"/>
      <c r="R942" s="94"/>
      <c r="S942" s="94"/>
      <c r="T942" s="94"/>
    </row>
    <row r="943" ht="15.75" customHeight="1">
      <c r="A943" s="242"/>
      <c r="B943" s="240"/>
      <c r="C943" s="223"/>
      <c r="D943" s="231"/>
      <c r="E943" s="3"/>
      <c r="F943" s="3"/>
      <c r="G943" s="3"/>
      <c r="H943" s="3"/>
      <c r="J943" s="226"/>
      <c r="K943" s="3"/>
      <c r="L943" s="3"/>
      <c r="O943" s="227"/>
      <c r="Q943" s="94"/>
      <c r="R943" s="94"/>
      <c r="S943" s="94"/>
      <c r="T943" s="94"/>
    </row>
    <row r="944" ht="15.75" customHeight="1">
      <c r="A944" s="242"/>
      <c r="B944" s="240"/>
      <c r="C944" s="223"/>
      <c r="D944" s="231"/>
      <c r="E944" s="3"/>
      <c r="F944" s="3"/>
      <c r="G944" s="3"/>
      <c r="H944" s="3"/>
      <c r="J944" s="226"/>
      <c r="K944" s="3"/>
      <c r="L944" s="3"/>
      <c r="O944" s="227"/>
      <c r="Q944" s="94"/>
      <c r="R944" s="94"/>
      <c r="S944" s="94"/>
      <c r="T944" s="94"/>
    </row>
    <row r="945" ht="15.75" customHeight="1">
      <c r="A945" s="242"/>
      <c r="B945" s="240"/>
      <c r="C945" s="223"/>
      <c r="D945" s="231"/>
      <c r="E945" s="3"/>
      <c r="F945" s="3"/>
      <c r="G945" s="3"/>
      <c r="H945" s="3"/>
      <c r="J945" s="226"/>
      <c r="K945" s="3"/>
      <c r="L945" s="3"/>
      <c r="O945" s="227"/>
      <c r="Q945" s="94"/>
      <c r="R945" s="94"/>
      <c r="S945" s="94"/>
      <c r="T945" s="94"/>
    </row>
    <row r="946" ht="15.75" customHeight="1">
      <c r="A946" s="242"/>
      <c r="B946" s="240"/>
      <c r="C946" s="223"/>
      <c r="D946" s="231"/>
      <c r="E946" s="3"/>
      <c r="F946" s="3"/>
      <c r="G946" s="3"/>
      <c r="H946" s="3"/>
      <c r="J946" s="226"/>
      <c r="K946" s="3"/>
      <c r="L946" s="3"/>
      <c r="O946" s="227"/>
      <c r="Q946" s="94"/>
      <c r="R946" s="94"/>
      <c r="S946" s="94"/>
      <c r="T946" s="94"/>
    </row>
    <row r="947" ht="15.75" customHeight="1">
      <c r="A947" s="242"/>
      <c r="B947" s="240"/>
      <c r="C947" s="223"/>
      <c r="D947" s="231"/>
      <c r="E947" s="3"/>
      <c r="F947" s="3"/>
      <c r="G947" s="3"/>
      <c r="H947" s="3"/>
      <c r="J947" s="226"/>
      <c r="K947" s="3"/>
      <c r="L947" s="3"/>
      <c r="O947" s="227"/>
      <c r="Q947" s="94"/>
      <c r="R947" s="94"/>
      <c r="S947" s="94"/>
      <c r="T947" s="94"/>
    </row>
    <row r="948" ht="15.75" customHeight="1">
      <c r="A948" s="242"/>
      <c r="B948" s="240"/>
      <c r="C948" s="223"/>
      <c r="D948" s="231"/>
      <c r="E948" s="3"/>
      <c r="F948" s="3"/>
      <c r="G948" s="3"/>
      <c r="H948" s="3"/>
      <c r="J948" s="226"/>
      <c r="K948" s="3"/>
      <c r="L948" s="3"/>
      <c r="O948" s="227"/>
      <c r="Q948" s="94"/>
      <c r="R948" s="94"/>
      <c r="S948" s="94"/>
      <c r="T948" s="94"/>
    </row>
    <row r="949" ht="15.75" customHeight="1">
      <c r="A949" s="242"/>
      <c r="B949" s="240"/>
      <c r="C949" s="223"/>
      <c r="D949" s="231"/>
      <c r="E949" s="3"/>
      <c r="F949" s="3"/>
      <c r="G949" s="3"/>
      <c r="H949" s="3"/>
      <c r="J949" s="226"/>
      <c r="K949" s="3"/>
      <c r="L949" s="3"/>
      <c r="O949" s="227"/>
      <c r="Q949" s="94"/>
      <c r="R949" s="94"/>
      <c r="S949" s="94"/>
      <c r="T949" s="94"/>
    </row>
    <row r="950" ht="15.75" customHeight="1">
      <c r="A950" s="242"/>
      <c r="B950" s="240"/>
      <c r="C950" s="223"/>
      <c r="D950" s="231"/>
      <c r="E950" s="3"/>
      <c r="F950" s="3"/>
      <c r="G950" s="3"/>
      <c r="H950" s="3"/>
      <c r="J950" s="226"/>
      <c r="K950" s="3"/>
      <c r="L950" s="3"/>
      <c r="O950" s="227"/>
      <c r="Q950" s="94"/>
      <c r="R950" s="94"/>
      <c r="S950" s="94"/>
      <c r="T950" s="94"/>
    </row>
    <row r="951" ht="15.75" customHeight="1">
      <c r="A951" s="242"/>
      <c r="B951" s="240"/>
      <c r="C951" s="223"/>
      <c r="D951" s="231"/>
      <c r="E951" s="3"/>
      <c r="F951" s="3"/>
      <c r="G951" s="3"/>
      <c r="H951" s="3"/>
      <c r="J951" s="226"/>
      <c r="K951" s="3"/>
      <c r="L951" s="3"/>
      <c r="O951" s="227"/>
      <c r="Q951" s="94"/>
      <c r="R951" s="94"/>
      <c r="S951" s="94"/>
      <c r="T951" s="94"/>
    </row>
    <row r="952" ht="15.75" customHeight="1">
      <c r="A952" s="242"/>
      <c r="B952" s="240"/>
      <c r="C952" s="223"/>
      <c r="D952" s="231"/>
      <c r="E952" s="3"/>
      <c r="F952" s="3"/>
      <c r="G952" s="3"/>
      <c r="H952" s="3"/>
      <c r="J952" s="226"/>
      <c r="K952" s="3"/>
      <c r="L952" s="3"/>
      <c r="O952" s="227"/>
      <c r="Q952" s="94"/>
      <c r="R952" s="94"/>
      <c r="S952" s="94"/>
      <c r="T952" s="94"/>
    </row>
    <row r="953" ht="15.75" customHeight="1">
      <c r="A953" s="242"/>
      <c r="B953" s="240"/>
      <c r="C953" s="223"/>
      <c r="D953" s="231"/>
      <c r="E953" s="3"/>
      <c r="F953" s="3"/>
      <c r="G953" s="3"/>
      <c r="H953" s="3"/>
      <c r="J953" s="226"/>
      <c r="K953" s="3"/>
      <c r="L953" s="3"/>
      <c r="O953" s="227"/>
      <c r="Q953" s="94"/>
      <c r="R953" s="94"/>
      <c r="S953" s="94"/>
      <c r="T953" s="94"/>
    </row>
    <row r="954" ht="15.75" customHeight="1">
      <c r="A954" s="242"/>
      <c r="B954" s="240"/>
      <c r="C954" s="223"/>
      <c r="D954" s="231"/>
      <c r="E954" s="3"/>
      <c r="F954" s="3"/>
      <c r="G954" s="3"/>
      <c r="H954" s="3"/>
      <c r="J954" s="226"/>
      <c r="K954" s="3"/>
      <c r="L954" s="3"/>
      <c r="O954" s="227"/>
      <c r="Q954" s="94"/>
      <c r="R954" s="94"/>
      <c r="S954" s="94"/>
      <c r="T954" s="94"/>
    </row>
    <row r="955" ht="15.75" customHeight="1">
      <c r="A955" s="242"/>
      <c r="B955" s="240"/>
      <c r="C955" s="223"/>
      <c r="D955" s="231"/>
      <c r="E955" s="3"/>
      <c r="F955" s="3"/>
      <c r="G955" s="3"/>
      <c r="H955" s="3"/>
      <c r="J955" s="226"/>
      <c r="K955" s="3"/>
      <c r="L955" s="3"/>
      <c r="O955" s="227"/>
      <c r="Q955" s="94"/>
      <c r="R955" s="94"/>
      <c r="S955" s="94"/>
      <c r="T955" s="94"/>
    </row>
    <row r="956" ht="15.75" customHeight="1">
      <c r="A956" s="242"/>
      <c r="B956" s="240"/>
      <c r="C956" s="223"/>
      <c r="D956" s="231"/>
      <c r="E956" s="3"/>
      <c r="F956" s="3"/>
      <c r="G956" s="3"/>
      <c r="H956" s="3"/>
      <c r="J956" s="226"/>
      <c r="K956" s="3"/>
      <c r="L956" s="3"/>
      <c r="O956" s="227"/>
      <c r="Q956" s="94"/>
      <c r="R956" s="94"/>
      <c r="S956" s="94"/>
      <c r="T956" s="94"/>
    </row>
    <row r="957" ht="15.75" customHeight="1">
      <c r="A957" s="242"/>
      <c r="B957" s="240"/>
      <c r="C957" s="223"/>
      <c r="D957" s="231"/>
      <c r="E957" s="3"/>
      <c r="F957" s="3"/>
      <c r="G957" s="3"/>
      <c r="H957" s="3"/>
      <c r="J957" s="226"/>
      <c r="K957" s="3"/>
      <c r="L957" s="3"/>
      <c r="O957" s="227"/>
      <c r="Q957" s="94"/>
      <c r="R957" s="94"/>
      <c r="S957" s="94"/>
      <c r="T957" s="94"/>
    </row>
    <row r="958" ht="15.75" customHeight="1">
      <c r="A958" s="242"/>
      <c r="B958" s="240"/>
      <c r="C958" s="223"/>
      <c r="D958" s="231"/>
      <c r="E958" s="3"/>
      <c r="F958" s="3"/>
      <c r="G958" s="3"/>
      <c r="H958" s="3"/>
      <c r="J958" s="226"/>
      <c r="K958" s="3"/>
      <c r="L958" s="3"/>
      <c r="O958" s="227"/>
      <c r="Q958" s="94"/>
      <c r="R958" s="94"/>
      <c r="S958" s="94"/>
      <c r="T958" s="94"/>
    </row>
    <row r="959" ht="15.75" customHeight="1">
      <c r="A959" s="242"/>
      <c r="B959" s="240"/>
      <c r="C959" s="223"/>
      <c r="D959" s="231"/>
      <c r="E959" s="3"/>
      <c r="F959" s="3"/>
      <c r="G959" s="3"/>
      <c r="H959" s="3"/>
      <c r="J959" s="226"/>
      <c r="K959" s="3"/>
      <c r="L959" s="3"/>
      <c r="O959" s="227"/>
      <c r="Q959" s="94"/>
      <c r="R959" s="94"/>
      <c r="S959" s="94"/>
      <c r="T959" s="94"/>
    </row>
    <row r="960" ht="15.75" customHeight="1">
      <c r="A960" s="242"/>
      <c r="B960" s="240"/>
      <c r="C960" s="223"/>
      <c r="D960" s="231"/>
      <c r="E960" s="3"/>
      <c r="F960" s="3"/>
      <c r="G960" s="3"/>
      <c r="H960" s="3"/>
      <c r="J960" s="226"/>
      <c r="K960" s="3"/>
      <c r="L960" s="3"/>
      <c r="O960" s="227"/>
      <c r="Q960" s="94"/>
      <c r="R960" s="94"/>
      <c r="S960" s="94"/>
      <c r="T960" s="94"/>
    </row>
    <row r="961" ht="15.75" customHeight="1">
      <c r="A961" s="242"/>
      <c r="B961" s="240"/>
      <c r="C961" s="223"/>
      <c r="D961" s="231"/>
      <c r="E961" s="3"/>
      <c r="F961" s="3"/>
      <c r="G961" s="3"/>
      <c r="H961" s="3"/>
      <c r="J961" s="226"/>
      <c r="K961" s="3"/>
      <c r="L961" s="3"/>
      <c r="O961" s="227"/>
      <c r="Q961" s="94"/>
      <c r="R961" s="94"/>
      <c r="S961" s="94"/>
      <c r="T961" s="94"/>
    </row>
    <row r="962" ht="15.75" customHeight="1">
      <c r="A962" s="242"/>
      <c r="B962" s="240"/>
      <c r="C962" s="223"/>
      <c r="D962" s="231"/>
      <c r="E962" s="3"/>
      <c r="F962" s="3"/>
      <c r="G962" s="3"/>
      <c r="H962" s="3"/>
      <c r="J962" s="226"/>
      <c r="K962" s="3"/>
      <c r="L962" s="3"/>
      <c r="O962" s="227"/>
      <c r="Q962" s="94"/>
      <c r="R962" s="94"/>
      <c r="S962" s="94"/>
      <c r="T962" s="94"/>
    </row>
    <row r="963" ht="15.75" customHeight="1">
      <c r="A963" s="242"/>
      <c r="B963" s="240"/>
      <c r="C963" s="223"/>
      <c r="D963" s="231"/>
      <c r="E963" s="3"/>
      <c r="F963" s="3"/>
      <c r="G963" s="3"/>
      <c r="H963" s="3"/>
      <c r="J963" s="226"/>
      <c r="K963" s="3"/>
      <c r="L963" s="3"/>
      <c r="O963" s="227"/>
      <c r="Q963" s="94"/>
      <c r="R963" s="94"/>
      <c r="S963" s="94"/>
      <c r="T963" s="94"/>
    </row>
    <row r="964" ht="15.75" customHeight="1">
      <c r="A964" s="242"/>
      <c r="B964" s="240"/>
      <c r="C964" s="223"/>
      <c r="D964" s="231"/>
      <c r="E964" s="3"/>
      <c r="F964" s="3"/>
      <c r="G964" s="3"/>
      <c r="H964" s="3"/>
      <c r="J964" s="226"/>
      <c r="K964" s="3"/>
      <c r="L964" s="3"/>
      <c r="O964" s="227"/>
      <c r="Q964" s="94"/>
      <c r="R964" s="94"/>
      <c r="S964" s="94"/>
      <c r="T964" s="94"/>
    </row>
    <row r="965" ht="15.75" customHeight="1">
      <c r="A965" s="242"/>
      <c r="B965" s="240"/>
      <c r="C965" s="223"/>
      <c r="D965" s="231"/>
      <c r="E965" s="3"/>
      <c r="F965" s="3"/>
      <c r="G965" s="3"/>
      <c r="H965" s="3"/>
      <c r="J965" s="226"/>
      <c r="K965" s="3"/>
      <c r="L965" s="3"/>
      <c r="O965" s="227"/>
      <c r="Q965" s="94"/>
      <c r="R965" s="94"/>
      <c r="S965" s="94"/>
      <c r="T965" s="94"/>
    </row>
    <row r="966" ht="15.75" customHeight="1">
      <c r="A966" s="242"/>
      <c r="B966" s="240"/>
      <c r="C966" s="223"/>
      <c r="D966" s="231"/>
      <c r="E966" s="3"/>
      <c r="F966" s="3"/>
      <c r="G966" s="3"/>
      <c r="H966" s="3"/>
      <c r="J966" s="226"/>
      <c r="K966" s="3"/>
      <c r="L966" s="3"/>
      <c r="O966" s="227"/>
      <c r="Q966" s="94"/>
      <c r="R966" s="94"/>
      <c r="S966" s="94"/>
      <c r="T966" s="94"/>
    </row>
    <row r="967" ht="15.75" customHeight="1">
      <c r="A967" s="242"/>
      <c r="B967" s="240"/>
      <c r="C967" s="223"/>
      <c r="D967" s="231"/>
      <c r="E967" s="3"/>
      <c r="F967" s="3"/>
      <c r="G967" s="3"/>
      <c r="H967" s="3"/>
      <c r="J967" s="226"/>
      <c r="K967" s="3"/>
      <c r="L967" s="3"/>
      <c r="O967" s="227"/>
      <c r="Q967" s="94"/>
      <c r="R967" s="94"/>
      <c r="S967" s="94"/>
      <c r="T967" s="94"/>
    </row>
    <row r="968" ht="15.75" customHeight="1">
      <c r="A968" s="242"/>
      <c r="B968" s="240"/>
      <c r="C968" s="223"/>
      <c r="D968" s="231"/>
      <c r="E968" s="3"/>
      <c r="F968" s="3"/>
      <c r="G968" s="3"/>
      <c r="H968" s="3"/>
      <c r="J968" s="226"/>
      <c r="K968" s="3"/>
      <c r="L968" s="3"/>
      <c r="O968" s="227"/>
      <c r="Q968" s="94"/>
      <c r="R968" s="94"/>
      <c r="S968" s="94"/>
      <c r="T968" s="94"/>
    </row>
    <row r="969" ht="15.75" customHeight="1">
      <c r="A969" s="242"/>
      <c r="B969" s="240"/>
      <c r="C969" s="223"/>
      <c r="D969" s="231"/>
      <c r="E969" s="3"/>
      <c r="F969" s="3"/>
      <c r="G969" s="3"/>
      <c r="H969" s="3"/>
      <c r="J969" s="226"/>
      <c r="K969" s="3"/>
      <c r="L969" s="3"/>
      <c r="O969" s="227"/>
      <c r="Q969" s="94"/>
      <c r="R969" s="94"/>
      <c r="S969" s="94"/>
      <c r="T969" s="94"/>
    </row>
    <row r="970" ht="15.75" customHeight="1">
      <c r="A970" s="242"/>
      <c r="B970" s="240"/>
      <c r="C970" s="223"/>
      <c r="D970" s="231"/>
      <c r="E970" s="3"/>
      <c r="F970" s="3"/>
      <c r="G970" s="3"/>
      <c r="H970" s="3"/>
      <c r="J970" s="226"/>
      <c r="K970" s="3"/>
      <c r="L970" s="3"/>
      <c r="O970" s="227"/>
      <c r="Q970" s="94"/>
      <c r="R970" s="94"/>
      <c r="S970" s="94"/>
      <c r="T970" s="94"/>
    </row>
    <row r="971" ht="15.75" customHeight="1">
      <c r="A971" s="242"/>
      <c r="B971" s="240"/>
      <c r="C971" s="223"/>
      <c r="D971" s="231"/>
      <c r="E971" s="3"/>
      <c r="F971" s="3"/>
      <c r="G971" s="3"/>
      <c r="H971" s="3"/>
      <c r="J971" s="226"/>
      <c r="K971" s="3"/>
      <c r="L971" s="3"/>
      <c r="O971" s="227"/>
      <c r="Q971" s="94"/>
      <c r="R971" s="94"/>
      <c r="S971" s="94"/>
      <c r="T971" s="94"/>
    </row>
    <row r="972" ht="15.75" customHeight="1">
      <c r="A972" s="242"/>
      <c r="B972" s="240"/>
      <c r="C972" s="223"/>
      <c r="D972" s="231"/>
      <c r="E972" s="3"/>
      <c r="F972" s="3"/>
      <c r="G972" s="3"/>
      <c r="H972" s="3"/>
      <c r="J972" s="226"/>
      <c r="K972" s="3"/>
      <c r="L972" s="3"/>
      <c r="O972" s="227"/>
      <c r="Q972" s="94"/>
      <c r="R972" s="94"/>
      <c r="S972" s="94"/>
      <c r="T972" s="94"/>
    </row>
    <row r="973" ht="15.75" customHeight="1">
      <c r="A973" s="242"/>
      <c r="B973" s="240"/>
      <c r="C973" s="223"/>
      <c r="D973" s="231"/>
      <c r="E973" s="3"/>
      <c r="F973" s="3"/>
      <c r="G973" s="3"/>
      <c r="H973" s="3"/>
      <c r="J973" s="226"/>
      <c r="K973" s="3"/>
      <c r="L973" s="3"/>
      <c r="O973" s="227"/>
      <c r="Q973" s="94"/>
      <c r="R973" s="94"/>
      <c r="S973" s="94"/>
      <c r="T973" s="94"/>
    </row>
    <row r="974" ht="15.75" customHeight="1">
      <c r="A974" s="242"/>
      <c r="B974" s="240"/>
      <c r="C974" s="223"/>
      <c r="D974" s="231"/>
      <c r="E974" s="3"/>
      <c r="F974" s="3"/>
      <c r="G974" s="3"/>
      <c r="H974" s="3"/>
      <c r="J974" s="226"/>
      <c r="K974" s="3"/>
      <c r="L974" s="3"/>
      <c r="O974" s="227"/>
      <c r="Q974" s="94"/>
      <c r="R974" s="94"/>
      <c r="S974" s="94"/>
      <c r="T974" s="94"/>
    </row>
    <row r="975" ht="15.75" customHeight="1">
      <c r="A975" s="242"/>
      <c r="B975" s="240"/>
      <c r="C975" s="223"/>
      <c r="D975" s="231"/>
      <c r="E975" s="3"/>
      <c r="F975" s="3"/>
      <c r="G975" s="3"/>
      <c r="H975" s="3"/>
      <c r="J975" s="226"/>
      <c r="K975" s="3"/>
      <c r="L975" s="3"/>
      <c r="O975" s="227"/>
      <c r="Q975" s="94"/>
      <c r="R975" s="94"/>
      <c r="S975" s="94"/>
      <c r="T975" s="94"/>
    </row>
    <row r="976" ht="15.75" customHeight="1">
      <c r="A976" s="242"/>
      <c r="B976" s="240"/>
      <c r="C976" s="223"/>
      <c r="D976" s="231"/>
      <c r="E976" s="3"/>
      <c r="F976" s="3"/>
      <c r="G976" s="3"/>
      <c r="H976" s="3"/>
      <c r="J976" s="226"/>
      <c r="K976" s="3"/>
      <c r="L976" s="3"/>
      <c r="O976" s="227"/>
      <c r="Q976" s="94"/>
      <c r="R976" s="94"/>
      <c r="S976" s="94"/>
      <c r="T976" s="94"/>
    </row>
    <row r="977" ht="15.75" customHeight="1">
      <c r="A977" s="242"/>
      <c r="B977" s="240"/>
      <c r="C977" s="223"/>
      <c r="D977" s="231"/>
      <c r="E977" s="3"/>
      <c r="F977" s="3"/>
      <c r="G977" s="3"/>
      <c r="H977" s="3"/>
      <c r="J977" s="226"/>
      <c r="K977" s="3"/>
      <c r="L977" s="3"/>
      <c r="O977" s="227"/>
      <c r="Q977" s="94"/>
      <c r="R977" s="94"/>
      <c r="S977" s="94"/>
      <c r="T977" s="94"/>
    </row>
    <row r="978" ht="15.75" customHeight="1">
      <c r="A978" s="242"/>
      <c r="B978" s="240"/>
      <c r="C978" s="223"/>
      <c r="D978" s="231"/>
      <c r="E978" s="3"/>
      <c r="F978" s="3"/>
      <c r="G978" s="3"/>
      <c r="H978" s="3"/>
      <c r="J978" s="226"/>
      <c r="K978" s="3"/>
      <c r="L978" s="3"/>
      <c r="O978" s="227"/>
      <c r="Q978" s="94"/>
      <c r="R978" s="94"/>
      <c r="S978" s="94"/>
      <c r="T978" s="94"/>
    </row>
    <row r="979" ht="15.75" customHeight="1">
      <c r="A979" s="242"/>
      <c r="B979" s="240"/>
      <c r="C979" s="223"/>
      <c r="D979" s="231"/>
      <c r="E979" s="3"/>
      <c r="F979" s="3"/>
      <c r="G979" s="3"/>
      <c r="H979" s="3"/>
      <c r="J979" s="226"/>
      <c r="K979" s="3"/>
      <c r="L979" s="3"/>
      <c r="O979" s="227"/>
      <c r="Q979" s="94"/>
      <c r="R979" s="94"/>
      <c r="S979" s="94"/>
      <c r="T979" s="94"/>
    </row>
    <row r="980" ht="15.75" customHeight="1">
      <c r="A980" s="242"/>
      <c r="B980" s="240"/>
      <c r="C980" s="223"/>
      <c r="D980" s="231"/>
      <c r="E980" s="3"/>
      <c r="F980" s="3"/>
      <c r="G980" s="3"/>
      <c r="H980" s="3"/>
      <c r="J980" s="226"/>
      <c r="K980" s="3"/>
      <c r="L980" s="3"/>
      <c r="O980" s="227"/>
      <c r="Q980" s="94"/>
      <c r="R980" s="94"/>
      <c r="S980" s="94"/>
      <c r="T980" s="94"/>
    </row>
    <row r="981" ht="15.75" customHeight="1">
      <c r="A981" s="242"/>
      <c r="B981" s="240"/>
      <c r="C981" s="223"/>
      <c r="D981" s="231"/>
      <c r="E981" s="3"/>
      <c r="F981" s="3"/>
      <c r="G981" s="3"/>
      <c r="H981" s="3"/>
      <c r="J981" s="226"/>
      <c r="K981" s="3"/>
      <c r="L981" s="3"/>
      <c r="O981" s="227"/>
      <c r="Q981" s="94"/>
      <c r="R981" s="94"/>
      <c r="S981" s="94"/>
      <c r="T981" s="94"/>
    </row>
    <row r="982" ht="15.75" customHeight="1">
      <c r="A982" s="242"/>
      <c r="B982" s="240"/>
      <c r="C982" s="223"/>
      <c r="D982" s="231"/>
      <c r="E982" s="3"/>
      <c r="F982" s="3"/>
      <c r="G982" s="3"/>
      <c r="H982" s="3"/>
      <c r="J982" s="226"/>
      <c r="K982" s="3"/>
      <c r="L982" s="3"/>
      <c r="O982" s="227"/>
      <c r="Q982" s="94"/>
      <c r="R982" s="94"/>
      <c r="S982" s="94"/>
      <c r="T982" s="94"/>
    </row>
    <row r="983" ht="15.75" customHeight="1">
      <c r="A983" s="242"/>
      <c r="B983" s="240"/>
      <c r="C983" s="223"/>
      <c r="D983" s="231"/>
      <c r="E983" s="3"/>
      <c r="F983" s="3"/>
      <c r="G983" s="3"/>
      <c r="H983" s="3"/>
      <c r="J983" s="226"/>
      <c r="K983" s="3"/>
      <c r="L983" s="3"/>
      <c r="O983" s="227"/>
      <c r="Q983" s="94"/>
      <c r="R983" s="94"/>
      <c r="S983" s="94"/>
      <c r="T983" s="94"/>
    </row>
    <row r="984" ht="15.75" customHeight="1">
      <c r="A984" s="242"/>
      <c r="B984" s="240"/>
      <c r="C984" s="223"/>
      <c r="D984" s="231"/>
      <c r="E984" s="3"/>
      <c r="F984" s="3"/>
      <c r="G984" s="3"/>
      <c r="H984" s="3"/>
      <c r="J984" s="226"/>
      <c r="K984" s="3"/>
      <c r="L984" s="3"/>
      <c r="O984" s="227"/>
      <c r="Q984" s="94"/>
      <c r="R984" s="94"/>
      <c r="S984" s="94"/>
      <c r="T984" s="94"/>
    </row>
    <row r="985" ht="15.75" customHeight="1">
      <c r="A985" s="242"/>
      <c r="B985" s="240"/>
      <c r="C985" s="223"/>
      <c r="D985" s="231"/>
      <c r="E985" s="3"/>
      <c r="F985" s="3"/>
      <c r="G985" s="3"/>
      <c r="H985" s="3"/>
      <c r="J985" s="226"/>
      <c r="K985" s="3"/>
      <c r="L985" s="3"/>
      <c r="O985" s="227"/>
      <c r="Q985" s="94"/>
      <c r="R985" s="94"/>
      <c r="S985" s="94"/>
      <c r="T985" s="94"/>
    </row>
    <row r="986" ht="15.75" customHeight="1">
      <c r="A986" s="242"/>
      <c r="B986" s="240"/>
      <c r="C986" s="223"/>
      <c r="D986" s="231"/>
      <c r="E986" s="3"/>
      <c r="F986" s="3"/>
      <c r="G986" s="3"/>
      <c r="H986" s="3"/>
      <c r="J986" s="226"/>
      <c r="K986" s="3"/>
      <c r="L986" s="3"/>
      <c r="O986" s="227"/>
      <c r="Q986" s="94"/>
      <c r="R986" s="94"/>
      <c r="S986" s="94"/>
      <c r="T986" s="94"/>
    </row>
    <row r="987" ht="15.75" customHeight="1">
      <c r="A987" s="242"/>
      <c r="B987" s="240"/>
      <c r="C987" s="223"/>
      <c r="D987" s="231"/>
      <c r="E987" s="3"/>
      <c r="F987" s="3"/>
      <c r="G987" s="3"/>
      <c r="H987" s="3"/>
      <c r="J987" s="226"/>
      <c r="K987" s="3"/>
      <c r="L987" s="3"/>
      <c r="O987" s="227"/>
      <c r="Q987" s="94"/>
      <c r="R987" s="94"/>
      <c r="S987" s="94"/>
      <c r="T987" s="94"/>
    </row>
    <row r="988" ht="15.75" customHeight="1">
      <c r="A988" s="242"/>
      <c r="B988" s="240"/>
      <c r="C988" s="223"/>
      <c r="D988" s="231"/>
      <c r="E988" s="3"/>
      <c r="F988" s="3"/>
      <c r="G988" s="3"/>
      <c r="H988" s="3"/>
      <c r="J988" s="226"/>
      <c r="K988" s="3"/>
      <c r="L988" s="3"/>
      <c r="O988" s="227"/>
      <c r="Q988" s="94"/>
      <c r="R988" s="94"/>
      <c r="S988" s="94"/>
      <c r="T988" s="94"/>
    </row>
    <row r="989" ht="15.75" customHeight="1">
      <c r="A989" s="242"/>
      <c r="B989" s="240"/>
      <c r="C989" s="223"/>
      <c r="D989" s="231"/>
      <c r="E989" s="3"/>
      <c r="F989" s="3"/>
      <c r="G989" s="3"/>
      <c r="H989" s="3"/>
      <c r="J989" s="226"/>
      <c r="K989" s="3"/>
      <c r="L989" s="3"/>
      <c r="O989" s="227"/>
      <c r="Q989" s="94"/>
      <c r="R989" s="94"/>
      <c r="S989" s="94"/>
      <c r="T989" s="94"/>
    </row>
    <row r="990" ht="15.75" customHeight="1">
      <c r="A990" s="242"/>
      <c r="B990" s="240"/>
      <c r="C990" s="223"/>
      <c r="D990" s="231"/>
      <c r="E990" s="3"/>
      <c r="F990" s="3"/>
      <c r="G990" s="3"/>
      <c r="H990" s="3"/>
      <c r="J990" s="226"/>
      <c r="K990" s="3"/>
      <c r="L990" s="3"/>
      <c r="O990" s="227"/>
      <c r="Q990" s="94"/>
      <c r="R990" s="94"/>
      <c r="S990" s="94"/>
      <c r="T990" s="94"/>
    </row>
    <row r="991" ht="15.75" customHeight="1">
      <c r="A991" s="242"/>
      <c r="B991" s="240"/>
      <c r="C991" s="223"/>
      <c r="D991" s="223"/>
      <c r="E991" s="3"/>
      <c r="F991" s="3"/>
      <c r="G991" s="3"/>
      <c r="H991" s="3"/>
      <c r="J991" s="226"/>
      <c r="K991" s="3"/>
      <c r="L991" s="3"/>
      <c r="O991" s="227"/>
      <c r="Q991" s="94"/>
      <c r="R991" s="94"/>
      <c r="S991" s="94"/>
      <c r="T991" s="94"/>
    </row>
    <row r="992" ht="15.75" customHeight="1">
      <c r="A992" s="242"/>
      <c r="B992" s="240"/>
      <c r="C992" s="223"/>
      <c r="D992" s="223"/>
      <c r="E992" s="3"/>
      <c r="F992" s="3"/>
      <c r="G992" s="3"/>
      <c r="H992" s="3"/>
      <c r="J992" s="226"/>
      <c r="K992" s="3"/>
      <c r="L992" s="3"/>
      <c r="O992" s="227"/>
      <c r="Q992" s="94"/>
      <c r="R992" s="94"/>
      <c r="S992" s="94"/>
      <c r="T992" s="94"/>
    </row>
    <row r="993" ht="15.75" customHeight="1">
      <c r="A993" s="242"/>
      <c r="B993" s="240"/>
      <c r="C993" s="223"/>
      <c r="D993" s="223"/>
      <c r="E993" s="3"/>
      <c r="F993" s="3"/>
      <c r="G993" s="3"/>
      <c r="H993" s="3"/>
      <c r="J993" s="226"/>
      <c r="K993" s="3"/>
      <c r="L993" s="3"/>
      <c r="O993" s="227"/>
      <c r="Q993" s="94"/>
      <c r="R993" s="94"/>
      <c r="S993" s="94"/>
      <c r="T993" s="94"/>
    </row>
    <row r="994" ht="15.75" customHeight="1">
      <c r="A994" s="242"/>
      <c r="B994" s="240"/>
      <c r="C994" s="223"/>
      <c r="D994" s="223"/>
      <c r="E994" s="3"/>
      <c r="F994" s="3"/>
      <c r="G994" s="3"/>
      <c r="H994" s="3"/>
      <c r="J994" s="226"/>
      <c r="K994" s="3"/>
      <c r="L994" s="3"/>
      <c r="O994" s="227"/>
      <c r="Q994" s="94"/>
      <c r="R994" s="94"/>
      <c r="S994" s="94"/>
      <c r="T994" s="94"/>
    </row>
    <row r="995" ht="15.75" customHeight="1">
      <c r="A995" s="242"/>
      <c r="B995" s="240"/>
      <c r="C995" s="223"/>
      <c r="D995" s="223"/>
      <c r="E995" s="3"/>
      <c r="F995" s="3"/>
      <c r="G995" s="3"/>
      <c r="H995" s="3"/>
      <c r="J995" s="226"/>
      <c r="K995" s="3"/>
      <c r="L995" s="3"/>
      <c r="O995" s="227"/>
      <c r="Q995" s="94"/>
      <c r="R995" s="94"/>
      <c r="S995" s="94"/>
      <c r="T995" s="94"/>
    </row>
    <row r="996" ht="15.75" customHeight="1">
      <c r="A996" s="242"/>
      <c r="B996" s="240"/>
      <c r="C996" s="223"/>
      <c r="D996" s="223"/>
      <c r="E996" s="3"/>
      <c r="F996" s="3"/>
      <c r="G996" s="3"/>
      <c r="H996" s="3"/>
      <c r="J996" s="226"/>
      <c r="K996" s="3"/>
      <c r="L996" s="3"/>
      <c r="O996" s="227"/>
      <c r="Q996" s="94"/>
      <c r="R996" s="94"/>
      <c r="S996" s="94"/>
      <c r="T996" s="94"/>
    </row>
    <row r="997" ht="15.75" customHeight="1">
      <c r="A997" s="242"/>
      <c r="B997" s="240"/>
      <c r="C997" s="223"/>
      <c r="D997" s="223"/>
      <c r="E997" s="3"/>
      <c r="F997" s="3"/>
      <c r="G997" s="3"/>
      <c r="H997" s="3"/>
      <c r="J997" s="226"/>
      <c r="K997" s="3"/>
      <c r="L997" s="3"/>
      <c r="O997" s="227"/>
      <c r="Q997" s="94"/>
      <c r="R997" s="94"/>
      <c r="S997" s="94"/>
      <c r="T997" s="94"/>
    </row>
    <row r="998" ht="15.75" customHeight="1">
      <c r="A998" s="242"/>
      <c r="B998" s="240"/>
      <c r="C998" s="223"/>
      <c r="D998" s="223"/>
      <c r="E998" s="3"/>
      <c r="F998" s="3"/>
      <c r="G998" s="3"/>
      <c r="H998" s="3"/>
      <c r="J998" s="226"/>
      <c r="K998" s="3"/>
      <c r="L998" s="3"/>
      <c r="O998" s="227"/>
      <c r="Q998" s="94"/>
      <c r="R998" s="94"/>
      <c r="S998" s="94"/>
      <c r="T998" s="94"/>
    </row>
    <row r="999" ht="15.75" customHeight="1">
      <c r="A999" s="242"/>
      <c r="B999" s="240"/>
      <c r="C999" s="223"/>
      <c r="D999" s="223"/>
      <c r="E999" s="3"/>
      <c r="F999" s="3"/>
      <c r="G999" s="3"/>
      <c r="H999" s="3"/>
      <c r="J999" s="226"/>
      <c r="K999" s="3"/>
      <c r="L999" s="3"/>
      <c r="O999" s="227"/>
      <c r="Q999" s="94"/>
      <c r="R999" s="94"/>
      <c r="S999" s="94"/>
      <c r="T999" s="94"/>
    </row>
    <row r="1000" ht="15.75" customHeight="1">
      <c r="A1000" s="242"/>
      <c r="B1000" s="240"/>
      <c r="C1000" s="223"/>
      <c r="D1000" s="223"/>
      <c r="J1000" s="226"/>
      <c r="K1000" s="3"/>
      <c r="L1000" s="3"/>
      <c r="O1000" s="227"/>
      <c r="Q1000" s="94"/>
      <c r="R1000" s="94"/>
      <c r="S1000" s="94"/>
      <c r="T1000" s="94"/>
    </row>
  </sheetData>
  <autoFilter ref="$A$2:$D$1000">
    <sortState ref="A2:D1000">
      <sortCondition ref="A2:A1000"/>
      <sortCondition ref="B2:B1000"/>
    </sortState>
  </autoFilter>
  <mergeCells count="1">
    <mergeCell ref="A1:W1"/>
  </mergeCells>
  <conditionalFormatting sqref="AB2:AF27">
    <cfRule type="notContainsBlanks" dxfId="6" priority="1">
      <formula>LEN(TRIM(AB2))&gt;0</formula>
    </cfRule>
  </conditionalFormatting>
  <conditionalFormatting sqref="Y2:Z37">
    <cfRule type="expression" dxfId="7" priority="2">
      <formula>Z2:Z21&lt;&gt;0</formula>
    </cfRule>
  </conditionalFormatting>
  <conditionalFormatting sqref="Z2:Z37">
    <cfRule type="cellIs" dxfId="7" priority="3" operator="greaterThan">
      <formula>0</formula>
    </cfRule>
  </conditionalFormatting>
  <conditionalFormatting sqref="Y2:Z37">
    <cfRule type="expression" dxfId="3" priority="4">
      <formula>Z2:Z21=0</formula>
    </cfRule>
  </conditionalFormatting>
  <conditionalFormatting sqref="M2:M31">
    <cfRule type="cellIs" dxfId="8" priority="5" operator="equal">
      <formula>#REF!</formula>
    </cfRule>
  </conditionalFormatting>
  <dataValidations>
    <dataValidation type="custom" allowBlank="1" showDropDown="1" showErrorMessage="1" sqref="A1 A3:A1000">
      <formula1>OR(NOT(ISERROR(DATEVALUE(A1))), AND(ISNUMBER(A1), LEFT(CELL("format", A1))="D"))</formula1>
    </dataValidation>
    <dataValidation type="list" allowBlank="1" showErrorMessage="1" sqref="B3:B1000">
      <formula1>STAFFS!$S:$S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1.0"/>
    <col customWidth="1" min="2" max="2" width="18.5"/>
    <col customWidth="1" min="3" max="3" width="14.25"/>
    <col customWidth="1" min="4" max="4" width="17.88"/>
    <col customWidth="1" min="5" max="5" width="2.88"/>
    <col customWidth="1" hidden="1" min="6" max="6" width="8.38" outlineLevel="1"/>
    <col customWidth="1" hidden="1" min="7" max="7" width="10.0" outlineLevel="1"/>
    <col customWidth="1" hidden="1" min="8" max="8" width="12.63" outlineLevel="1"/>
    <col customWidth="1" hidden="1" min="9" max="9" width="2.75" outlineLevel="1"/>
    <col customWidth="1" hidden="1" min="10" max="10" width="9.0" outlineLevel="1"/>
    <col customWidth="1" hidden="1" min="11" max="11" width="2.88" outlineLevel="1"/>
    <col customWidth="1" hidden="1" min="12" max="12" width="12.25" outlineLevel="1"/>
    <col customWidth="1" hidden="1" min="13" max="13" width="2.75" outlineLevel="1"/>
    <col customWidth="1" hidden="1" min="14" max="15" width="9.0" outlineLevel="1"/>
    <col customWidth="1" hidden="1" min="16" max="16" width="2.88" outlineLevel="1"/>
    <col customWidth="1" hidden="1" min="17" max="17" width="12.25" outlineLevel="1"/>
    <col customWidth="1" hidden="1" min="18" max="18" width="2.75" outlineLevel="1"/>
    <col customWidth="1" hidden="1" min="19" max="20" width="9.0" outlineLevel="1"/>
    <col collapsed="1" customWidth="1" min="21" max="21" width="2.88"/>
    <col customWidth="1" min="22" max="22" width="15.75"/>
    <col customWidth="1" min="23" max="23" width="2.38"/>
    <col customWidth="1" hidden="1" min="24" max="24" width="15.75" outlineLevel="1"/>
    <col customWidth="1" hidden="1" min="25" max="25" width="20.5" outlineLevel="1"/>
    <col customWidth="1" hidden="1" min="26" max="26" width="6.13" outlineLevel="1"/>
    <col customWidth="1" hidden="1" min="27" max="27" width="3.13" outlineLevel="1"/>
    <col customWidth="1" hidden="1" min="28" max="32" width="17.63" outlineLevel="1"/>
  </cols>
  <sheetData>
    <row r="1">
      <c r="A1" s="255" t="s">
        <v>17</v>
      </c>
      <c r="X1" s="237"/>
      <c r="Y1" s="237"/>
      <c r="Z1" s="237"/>
      <c r="AA1" s="237"/>
      <c r="AB1" s="237"/>
      <c r="AC1" s="237"/>
      <c r="AD1" s="237"/>
      <c r="AE1" s="237"/>
      <c r="AF1" s="237"/>
    </row>
    <row r="2">
      <c r="A2" s="187" t="s">
        <v>88</v>
      </c>
      <c r="B2" s="187" t="s">
        <v>89</v>
      </c>
      <c r="C2" s="187" t="s">
        <v>90</v>
      </c>
      <c r="D2" s="187" t="s">
        <v>91</v>
      </c>
      <c r="E2" s="188"/>
      <c r="F2" s="239" t="str">
        <f>IF(COUNTIF(LEAVE!A:A,H:H)&gt;0,TODAY(),"")</f>
        <v/>
      </c>
      <c r="G2" s="208" t="str">
        <f>IF(countif(TODAY!$C$34:$C$35,$H$2:$H1000),today(),"")</f>
        <v/>
      </c>
      <c r="H2" s="250" t="str">
        <f t="array" ref="H2:H31">STAFFS!W2:W1000</f>
        <v>BHARATHI</v>
      </c>
      <c r="I2" s="192">
        <f t="array" ref="I2">COUNTIF($B$3:$B1000,$H$2:$H1000)</f>
        <v>3</v>
      </c>
      <c r="J2" s="193">
        <f>IFERROR(__xludf.DUMMYFUNCTION("arrayformula(iferror(vlookup($H$2:$H1000, query($A$3:$B1000,""select B, max(A) group by B"",0),2,false)))"),46154.0)</f>
        <v>46154</v>
      </c>
      <c r="K2" s="194"/>
      <c r="L2" s="195" t="str">
        <f t="shared" ref="L2:M2" si="1">H2</f>
        <v>BHARATHI</v>
      </c>
      <c r="M2" s="196">
        <f t="shared" si="1"/>
        <v>3</v>
      </c>
      <c r="N2" s="197">
        <f t="shared" ref="N2:N31" si="3">J2+G2+F2</f>
        <v>46154</v>
      </c>
      <c r="O2" s="197">
        <f t="shared" ref="O2:O31" si="4">IF(L2=0,today()+1,N2)</f>
        <v>46154</v>
      </c>
      <c r="P2" s="198"/>
      <c r="Q2" s="199" t="str">
        <f t="array" ref="Q2:T1000">SORT(L2:O1000,4,TRUE)</f>
        <v>SUDHARSHINI</v>
      </c>
      <c r="R2" s="199">
        <v>2.0</v>
      </c>
      <c r="S2" s="197">
        <v>46133.0</v>
      </c>
      <c r="T2" s="197">
        <v>46133.0</v>
      </c>
      <c r="U2" s="8"/>
      <c r="V2" s="200" t="str">
        <f t="array" ref="V2:V16">SORT(Q2:T1000,4,true)</f>
        <v>SUDHARSHINI</v>
      </c>
      <c r="X2" s="200" t="str">
        <f t="array" ref="X2:X8">SORT(Q2:T8,2,true)</f>
        <v>KAVIYA</v>
      </c>
      <c r="Y2" s="201" t="str">
        <f t="array" ref="Y2:Z28">SORT(H2:I28,2,FALSE)</f>
        <v>SAHANA</v>
      </c>
      <c r="Z2" s="201">
        <v>4.0</v>
      </c>
      <c r="AA2" s="202"/>
      <c r="AB2" s="203" t="str">
        <f t="shared" ref="AB2:AB26" si="5">IF($M$2:$M$30=0,$L$2:$L$30,"")</f>
        <v/>
      </c>
      <c r="AC2" s="203"/>
      <c r="AD2" s="203"/>
      <c r="AE2" s="203"/>
      <c r="AF2" s="203"/>
    </row>
    <row r="3">
      <c r="A3" s="204">
        <v>46084.0</v>
      </c>
      <c r="B3" s="222" t="s">
        <v>5</v>
      </c>
      <c r="C3" s="206" t="s">
        <v>7</v>
      </c>
      <c r="D3" s="207">
        <v>46084.823113425926</v>
      </c>
      <c r="E3" s="188"/>
      <c r="F3" s="239" t="str">
        <f>IF(COUNTIF(LEAVE!A:A,H:H)&gt;0,TODAY(),"")</f>
        <v/>
      </c>
      <c r="G3" s="208" t="str">
        <f>IF(countif(TODAY!$C$34:$C$35,$H$2:$H1000),today(),"")</f>
        <v/>
      </c>
      <c r="H3" s="250" t="s">
        <v>9</v>
      </c>
      <c r="I3" s="192">
        <f t="shared" ref="I3:I31" si="6">COUNTIF($B$3:$B1000,$H$2:$H1000)</f>
        <v>2</v>
      </c>
      <c r="J3" s="193">
        <f>IFERROR(__xludf.DUMMYFUNCTION("""COMPUTED_VALUE"""),46147.0)</f>
        <v>46147</v>
      </c>
      <c r="K3" s="194"/>
      <c r="L3" s="195" t="str">
        <f t="shared" ref="L3:M3" si="2">H3</f>
        <v>CHINNAMMAL</v>
      </c>
      <c r="M3" s="196">
        <f t="shared" si="2"/>
        <v>2</v>
      </c>
      <c r="N3" s="197">
        <f t="shared" si="3"/>
        <v>46147</v>
      </c>
      <c r="O3" s="197">
        <f t="shared" si="4"/>
        <v>46147</v>
      </c>
      <c r="P3" s="209"/>
      <c r="Q3" s="210" t="s">
        <v>78</v>
      </c>
      <c r="R3" s="199">
        <v>2.0</v>
      </c>
      <c r="S3" s="197">
        <v>46136.0</v>
      </c>
      <c r="T3" s="197">
        <v>46136.0</v>
      </c>
      <c r="U3" s="8"/>
      <c r="V3" s="211" t="s">
        <v>78</v>
      </c>
      <c r="X3" s="212" t="s">
        <v>70</v>
      </c>
      <c r="Y3" s="201" t="s">
        <v>47</v>
      </c>
      <c r="Z3" s="201">
        <v>3.0</v>
      </c>
      <c r="AA3" s="202"/>
      <c r="AB3" s="203" t="str">
        <f t="shared" si="5"/>
        <v/>
      </c>
      <c r="AC3" s="203"/>
      <c r="AD3" s="203"/>
      <c r="AE3" s="203"/>
      <c r="AF3" s="203"/>
    </row>
    <row r="4">
      <c r="A4" s="204">
        <v>46084.0</v>
      </c>
      <c r="B4" s="222" t="s">
        <v>57</v>
      </c>
      <c r="C4" s="206" t="s">
        <v>7</v>
      </c>
      <c r="D4" s="207">
        <v>46084.823113425926</v>
      </c>
      <c r="E4" s="188"/>
      <c r="F4" s="239" t="str">
        <f>IF(COUNTIF(LEAVE!A:A,H:H)&gt;0,TODAY(),"")</f>
        <v/>
      </c>
      <c r="G4" s="208" t="str">
        <f>IF(countif(TODAY!$C$34:$C$35,$H$2:$H1000),today(),"")</f>
        <v/>
      </c>
      <c r="H4" s="250" t="s">
        <v>49</v>
      </c>
      <c r="I4" s="192">
        <f t="shared" si="6"/>
        <v>3</v>
      </c>
      <c r="J4" s="213">
        <f>IFERROR(__xludf.DUMMYFUNCTION("""COMPUTED_VALUE"""),46175.0)</f>
        <v>46175</v>
      </c>
      <c r="K4" s="194"/>
      <c r="L4" s="195" t="str">
        <f t="shared" ref="L4:M4" si="7">H4</f>
        <v>DEEPA</v>
      </c>
      <c r="M4" s="196">
        <f t="shared" si="7"/>
        <v>3</v>
      </c>
      <c r="N4" s="197">
        <f t="shared" si="3"/>
        <v>46175</v>
      </c>
      <c r="O4" s="197">
        <f t="shared" si="4"/>
        <v>46175</v>
      </c>
      <c r="P4" s="209"/>
      <c r="Q4" s="199" t="s">
        <v>53</v>
      </c>
      <c r="R4" s="199">
        <v>1.0</v>
      </c>
      <c r="S4" s="197">
        <v>46140.0</v>
      </c>
      <c r="T4" s="197">
        <v>46140.0</v>
      </c>
      <c r="U4" s="8"/>
      <c r="V4" s="214" t="s">
        <v>53</v>
      </c>
      <c r="X4" s="200" t="s">
        <v>59</v>
      </c>
      <c r="Y4" s="201" t="s">
        <v>49</v>
      </c>
      <c r="Z4" s="201">
        <v>3.0</v>
      </c>
      <c r="AA4" s="202"/>
      <c r="AB4" s="203" t="str">
        <f t="shared" si="5"/>
        <v/>
      </c>
      <c r="AC4" s="203"/>
      <c r="AD4" s="203"/>
      <c r="AE4" s="203"/>
      <c r="AF4" s="203"/>
    </row>
    <row r="5">
      <c r="A5" s="204">
        <v>46087.0</v>
      </c>
      <c r="B5" s="222" t="s">
        <v>63</v>
      </c>
      <c r="C5" s="206" t="s">
        <v>7</v>
      </c>
      <c r="D5" s="207">
        <v>46087.78025462963</v>
      </c>
      <c r="E5" s="188"/>
      <c r="F5" s="239" t="str">
        <f>IF(COUNTIF(LEAVE!A:A,H:H)&gt;0,TODAY(),"")</f>
        <v/>
      </c>
      <c r="G5" s="208" t="str">
        <f>IF(countif(TODAY!$C$34:$C$35,$H$2:$H1000),today(),"")</f>
        <v/>
      </c>
      <c r="H5" s="250" t="s">
        <v>52</v>
      </c>
      <c r="I5" s="192">
        <f t="shared" si="6"/>
        <v>3</v>
      </c>
      <c r="J5" s="213">
        <f>IFERROR(__xludf.DUMMYFUNCTION("""COMPUTED_VALUE"""),46157.0)</f>
        <v>46157</v>
      </c>
      <c r="K5" s="194"/>
      <c r="L5" s="195" t="str">
        <f t="shared" ref="L5:M5" si="8">H5</f>
        <v>DHANALAKSHMI</v>
      </c>
      <c r="M5" s="196">
        <f t="shared" si="8"/>
        <v>3</v>
      </c>
      <c r="N5" s="197">
        <f t="shared" si="3"/>
        <v>46157</v>
      </c>
      <c r="O5" s="197">
        <f t="shared" si="4"/>
        <v>46157</v>
      </c>
      <c r="P5" s="209"/>
      <c r="Q5" s="199" t="s">
        <v>61</v>
      </c>
      <c r="R5" s="199">
        <v>3.0</v>
      </c>
      <c r="S5" s="197">
        <v>46143.0</v>
      </c>
      <c r="T5" s="197">
        <v>46143.0</v>
      </c>
      <c r="U5" s="8"/>
      <c r="V5" s="214" t="s">
        <v>61</v>
      </c>
      <c r="X5" s="200" t="s">
        <v>78</v>
      </c>
      <c r="Y5" s="201" t="s">
        <v>52</v>
      </c>
      <c r="Z5" s="201">
        <v>3.0</v>
      </c>
      <c r="AA5" s="202"/>
      <c r="AB5" s="203" t="str">
        <f t="shared" si="5"/>
        <v/>
      </c>
      <c r="AC5" s="203"/>
      <c r="AD5" s="203"/>
      <c r="AE5" s="203"/>
      <c r="AF5" s="203"/>
    </row>
    <row r="6">
      <c r="A6" s="204">
        <v>46087.0</v>
      </c>
      <c r="B6" s="222" t="s">
        <v>47</v>
      </c>
      <c r="C6" s="206" t="s">
        <v>7</v>
      </c>
      <c r="D6" s="207">
        <v>46087.78025462963</v>
      </c>
      <c r="E6" s="188"/>
      <c r="F6" s="239" t="str">
        <f>IF(COUNTIF(LEAVE!A:A,H:H)&gt;0,TODAY(),"")</f>
        <v/>
      </c>
      <c r="G6" s="208" t="str">
        <f>IF(countif(TODAY!$C$34:$C$35,$H$2:$H1000),today(),"")</f>
        <v/>
      </c>
      <c r="H6" s="250" t="s">
        <v>50</v>
      </c>
      <c r="I6" s="192">
        <f t="shared" si="6"/>
        <v>3</v>
      </c>
      <c r="J6" s="213">
        <f>IFERROR(__xludf.DUMMYFUNCTION("""COMPUTED_VALUE"""),46168.0)</f>
        <v>46168</v>
      </c>
      <c r="K6" s="194"/>
      <c r="L6" s="195" t="str">
        <f t="shared" ref="L6:M6" si="9">H6</f>
        <v>JEYANTHI</v>
      </c>
      <c r="M6" s="196">
        <f t="shared" si="9"/>
        <v>3</v>
      </c>
      <c r="N6" s="197">
        <f t="shared" si="3"/>
        <v>46168</v>
      </c>
      <c r="O6" s="197">
        <f t="shared" si="4"/>
        <v>46168</v>
      </c>
      <c r="P6" s="209"/>
      <c r="Q6" s="199" t="s">
        <v>66</v>
      </c>
      <c r="R6" s="199">
        <v>3.0</v>
      </c>
      <c r="S6" s="197">
        <v>46143.0</v>
      </c>
      <c r="T6" s="197">
        <v>46143.0</v>
      </c>
      <c r="U6" s="8"/>
      <c r="V6" s="214" t="s">
        <v>66</v>
      </c>
      <c r="X6" s="200" t="s">
        <v>9</v>
      </c>
      <c r="Y6" s="201" t="s">
        <v>50</v>
      </c>
      <c r="Z6" s="201">
        <v>3.0</v>
      </c>
      <c r="AA6" s="202"/>
      <c r="AB6" s="203" t="str">
        <f t="shared" si="5"/>
        <v/>
      </c>
      <c r="AC6" s="203"/>
      <c r="AD6" s="203"/>
      <c r="AE6" s="203"/>
      <c r="AF6" s="203"/>
    </row>
    <row r="7">
      <c r="A7" s="204">
        <v>46091.0</v>
      </c>
      <c r="B7" s="222" t="s">
        <v>54</v>
      </c>
      <c r="C7" s="206" t="s">
        <v>5</v>
      </c>
      <c r="D7" s="207">
        <v>46091.83924768519</v>
      </c>
      <c r="E7" s="188"/>
      <c r="F7" s="239" t="str">
        <f>IF(COUNTIF(LEAVE!A:A,H:H)&gt;0,TODAY(),"")</f>
        <v/>
      </c>
      <c r="G7" s="208" t="str">
        <f>IF(countif(TODAY!$C$34:$C$35,$H$2:$H1000),today(),"")</f>
        <v/>
      </c>
      <c r="H7" s="250" t="s">
        <v>53</v>
      </c>
      <c r="I7" s="192">
        <f t="shared" si="6"/>
        <v>1</v>
      </c>
      <c r="J7" s="213">
        <f>IFERROR(__xludf.DUMMYFUNCTION("""COMPUTED_VALUE"""),46140.0)</f>
        <v>46140</v>
      </c>
      <c r="K7" s="194"/>
      <c r="L7" s="195" t="str">
        <f t="shared" ref="L7:M7" si="10">H7</f>
        <v>KAVIYA</v>
      </c>
      <c r="M7" s="196">
        <f t="shared" si="10"/>
        <v>1</v>
      </c>
      <c r="N7" s="197">
        <f t="shared" si="3"/>
        <v>46140</v>
      </c>
      <c r="O7" s="197">
        <f t="shared" si="4"/>
        <v>46140</v>
      </c>
      <c r="P7" s="215"/>
      <c r="Q7" s="199" t="s">
        <v>9</v>
      </c>
      <c r="R7" s="199">
        <v>2.0</v>
      </c>
      <c r="S7" s="197">
        <v>46147.0</v>
      </c>
      <c r="T7" s="197">
        <v>46147.0</v>
      </c>
      <c r="U7" s="8"/>
      <c r="V7" s="214" t="s">
        <v>9</v>
      </c>
      <c r="X7" s="200" t="s">
        <v>61</v>
      </c>
      <c r="Y7" s="201" t="s">
        <v>57</v>
      </c>
      <c r="Z7" s="201">
        <v>3.0</v>
      </c>
      <c r="AA7" s="202"/>
      <c r="AB7" s="203" t="str">
        <f t="shared" si="5"/>
        <v/>
      </c>
      <c r="AC7" s="203"/>
      <c r="AD7" s="203"/>
      <c r="AE7" s="203"/>
      <c r="AF7" s="203"/>
    </row>
    <row r="8">
      <c r="A8" s="204">
        <v>46091.0</v>
      </c>
      <c r="B8" s="222"/>
      <c r="C8" s="206" t="s">
        <v>5</v>
      </c>
      <c r="D8" s="207">
        <v>46091.83924768519</v>
      </c>
      <c r="E8" s="188"/>
      <c r="F8" s="239" t="str">
        <f>IF(COUNTIF(LEAVE!A:A,H:H)&gt;0,TODAY(),"")</f>
        <v/>
      </c>
      <c r="G8" s="208" t="str">
        <f>IF(countif(TODAY!$C$34:$C$35,$H$2:$H1000),today(),"")</f>
        <v/>
      </c>
      <c r="H8" s="250" t="s">
        <v>58</v>
      </c>
      <c r="I8" s="192">
        <f t="shared" si="6"/>
        <v>1</v>
      </c>
      <c r="J8" s="213">
        <f>IFERROR(__xludf.DUMMYFUNCTION("""COMPUTED_VALUE"""),46161.0)</f>
        <v>46161</v>
      </c>
      <c r="K8" s="194"/>
      <c r="L8" s="195" t="str">
        <f t="shared" ref="L8:M8" si="11">H8</f>
        <v>MUTHUPRIYA</v>
      </c>
      <c r="M8" s="196">
        <f t="shared" si="11"/>
        <v>1</v>
      </c>
      <c r="N8" s="197">
        <f t="shared" si="3"/>
        <v>46161</v>
      </c>
      <c r="O8" s="197">
        <f t="shared" si="4"/>
        <v>46161</v>
      </c>
      <c r="P8" s="215"/>
      <c r="Q8" s="199" t="s">
        <v>70</v>
      </c>
      <c r="R8" s="199">
        <v>1.0</v>
      </c>
      <c r="S8" s="197">
        <v>46147.0</v>
      </c>
      <c r="T8" s="197">
        <v>46147.0</v>
      </c>
      <c r="U8" s="8"/>
      <c r="V8" s="214" t="s">
        <v>70</v>
      </c>
      <c r="X8" s="200" t="s">
        <v>66</v>
      </c>
      <c r="Y8" s="201" t="s">
        <v>61</v>
      </c>
      <c r="Z8" s="201">
        <v>3.0</v>
      </c>
      <c r="AA8" s="202"/>
      <c r="AB8" s="203" t="str">
        <f t="shared" si="5"/>
        <v/>
      </c>
      <c r="AC8" s="203"/>
      <c r="AD8" s="203"/>
      <c r="AE8" s="203"/>
      <c r="AF8" s="203"/>
    </row>
    <row r="9">
      <c r="A9" s="204">
        <v>46094.0</v>
      </c>
      <c r="B9" s="222" t="s">
        <v>50</v>
      </c>
      <c r="C9" s="206" t="s">
        <v>5</v>
      </c>
      <c r="D9" s="207">
        <v>46094.84149305556</v>
      </c>
      <c r="E9" s="188"/>
      <c r="F9" s="239" t="str">
        <f>IF(COUNTIF(LEAVE!A:A,H:H)&gt;0,TODAY(),"")</f>
        <v/>
      </c>
      <c r="G9" s="208" t="str">
        <f>IF(countif(TODAY!$C$34:$C$35,$H$2:$H1000),today(),"")</f>
        <v/>
      </c>
      <c r="H9" s="250" t="s">
        <v>7</v>
      </c>
      <c r="I9" s="192">
        <f t="shared" si="6"/>
        <v>2</v>
      </c>
      <c r="J9" s="213">
        <f>IFERROR(__xludf.DUMMYFUNCTION("""COMPUTED_VALUE"""),46150.0)</f>
        <v>46150</v>
      </c>
      <c r="K9" s="194"/>
      <c r="L9" s="195" t="str">
        <f t="shared" ref="L9:M9" si="12">H9</f>
        <v>NIVETHA</v>
      </c>
      <c r="M9" s="196">
        <f t="shared" si="12"/>
        <v>2</v>
      </c>
      <c r="N9" s="197">
        <f t="shared" si="3"/>
        <v>46150</v>
      </c>
      <c r="O9" s="197">
        <f t="shared" si="4"/>
        <v>46150</v>
      </c>
      <c r="P9" s="8"/>
      <c r="Q9" s="199" t="s">
        <v>7</v>
      </c>
      <c r="R9" s="199">
        <v>2.0</v>
      </c>
      <c r="S9" s="197">
        <v>46150.0</v>
      </c>
      <c r="T9" s="197">
        <v>46150.0</v>
      </c>
      <c r="U9" s="8"/>
      <c r="V9" s="216" t="s">
        <v>7</v>
      </c>
      <c r="Y9" s="201" t="s">
        <v>65</v>
      </c>
      <c r="Z9" s="201">
        <v>3.0</v>
      </c>
      <c r="AA9" s="202"/>
      <c r="AB9" s="203" t="str">
        <f t="shared" si="5"/>
        <v/>
      </c>
      <c r="AC9" s="203"/>
      <c r="AD9" s="203"/>
      <c r="AE9" s="203"/>
      <c r="AF9" s="203"/>
    </row>
    <row r="10">
      <c r="A10" s="204">
        <v>46098.0</v>
      </c>
      <c r="B10" s="222" t="s">
        <v>65</v>
      </c>
      <c r="C10" s="206" t="s">
        <v>9</v>
      </c>
      <c r="D10" s="207">
        <v>46098.80851851852</v>
      </c>
      <c r="E10" s="188"/>
      <c r="F10" s="239" t="str">
        <f>IF(COUNTIF(LEAVE!A:A,H:H)&gt;0,TODAY(),"")</f>
        <v/>
      </c>
      <c r="G10" s="208" t="str">
        <f>IF(countif(TODAY!$C$34:$C$35,$H$2:$H1000),today(),"")</f>
        <v/>
      </c>
      <c r="H10" s="250" t="s">
        <v>62</v>
      </c>
      <c r="I10" s="192">
        <f t="shared" si="6"/>
        <v>1</v>
      </c>
      <c r="J10" s="213">
        <f>IFERROR(__xludf.DUMMYFUNCTION("""COMPUTED_VALUE"""),46164.0)</f>
        <v>46164</v>
      </c>
      <c r="K10" s="194"/>
      <c r="L10" s="195" t="str">
        <f t="shared" ref="L10:M10" si="13">H10</f>
        <v>PRIYANKA</v>
      </c>
      <c r="M10" s="196">
        <f t="shared" si="13"/>
        <v>1</v>
      </c>
      <c r="N10" s="197">
        <f t="shared" si="3"/>
        <v>46164</v>
      </c>
      <c r="O10" s="197">
        <f t="shared" si="4"/>
        <v>46164</v>
      </c>
      <c r="P10" s="8"/>
      <c r="Q10" s="199" t="s">
        <v>57</v>
      </c>
      <c r="R10" s="199">
        <v>3.0</v>
      </c>
      <c r="S10" s="197">
        <v>46150.0</v>
      </c>
      <c r="T10" s="197">
        <v>46150.0</v>
      </c>
      <c r="U10" s="8"/>
      <c r="V10" s="216" t="s">
        <v>57</v>
      </c>
      <c r="Y10" s="201" t="s">
        <v>66</v>
      </c>
      <c r="Z10" s="201">
        <v>3.0</v>
      </c>
      <c r="AA10" s="202"/>
      <c r="AB10" s="203" t="str">
        <f t="shared" si="5"/>
        <v/>
      </c>
      <c r="AC10" s="203"/>
      <c r="AD10" s="203"/>
      <c r="AE10" s="203"/>
      <c r="AF10" s="203"/>
    </row>
    <row r="11">
      <c r="A11" s="204">
        <v>46101.0</v>
      </c>
      <c r="B11" s="222" t="s">
        <v>78</v>
      </c>
      <c r="C11" s="206" t="s">
        <v>7</v>
      </c>
      <c r="D11" s="207">
        <v>46101.82881944445</v>
      </c>
      <c r="E11" s="188"/>
      <c r="F11" s="239" t="str">
        <f>IF(COUNTIF(LEAVE!A:A,H:H)&gt;0,TODAY(),"")</f>
        <v/>
      </c>
      <c r="G11" s="208" t="str">
        <f>IF(countif(TODAY!$C$34:$C$35,$H$2:$H1000),today(),"")</f>
        <v/>
      </c>
      <c r="H11" s="250" t="s">
        <v>57</v>
      </c>
      <c r="I11" s="192">
        <f t="shared" si="6"/>
        <v>3</v>
      </c>
      <c r="J11" s="213">
        <f>IFERROR(__xludf.DUMMYFUNCTION("""COMPUTED_VALUE"""),46150.0)</f>
        <v>46150</v>
      </c>
      <c r="K11" s="194"/>
      <c r="L11" s="195" t="str">
        <f t="shared" ref="L11:M11" si="14">H11</f>
        <v>RAJI-1</v>
      </c>
      <c r="M11" s="196">
        <f t="shared" si="14"/>
        <v>3</v>
      </c>
      <c r="N11" s="197">
        <f t="shared" si="3"/>
        <v>46150</v>
      </c>
      <c r="O11" s="197">
        <f t="shared" si="4"/>
        <v>46150</v>
      </c>
      <c r="P11" s="8"/>
      <c r="Q11" s="199" t="s">
        <v>47</v>
      </c>
      <c r="R11" s="199">
        <v>3.0</v>
      </c>
      <c r="S11" s="197">
        <v>46154.0</v>
      </c>
      <c r="T11" s="197">
        <v>46154.0</v>
      </c>
      <c r="U11" s="8"/>
      <c r="V11" s="216" t="s">
        <v>47</v>
      </c>
      <c r="Y11" s="201" t="s">
        <v>5</v>
      </c>
      <c r="Z11" s="201">
        <v>3.0</v>
      </c>
      <c r="AA11" s="202"/>
      <c r="AB11" s="203" t="str">
        <f t="shared" si="5"/>
        <v/>
      </c>
      <c r="AC11" s="203"/>
      <c r="AD11" s="203"/>
      <c r="AE11" s="203"/>
      <c r="AF11" s="203"/>
    </row>
    <row r="12">
      <c r="A12" s="204">
        <v>46101.0</v>
      </c>
      <c r="B12" s="222" t="s">
        <v>69</v>
      </c>
      <c r="C12" s="206" t="s">
        <v>7</v>
      </c>
      <c r="D12" s="207">
        <v>46101.82881944445</v>
      </c>
      <c r="E12" s="188"/>
      <c r="F12" s="239" t="str">
        <f>IF(COUNTIF(LEAVE!A:A,H:H)&gt;0,TODAY(),"")</f>
        <v/>
      </c>
      <c r="G12" s="208" t="str">
        <f>IF(countif(TODAY!$C$34:$C$35,$H$2:$H1000),today(),"")</f>
        <v/>
      </c>
      <c r="H12" s="250" t="s">
        <v>61</v>
      </c>
      <c r="I12" s="192">
        <f t="shared" si="6"/>
        <v>3</v>
      </c>
      <c r="J12" s="213">
        <f>IFERROR(__xludf.DUMMYFUNCTION("""COMPUTED_VALUE"""),46143.0)</f>
        <v>46143</v>
      </c>
      <c r="K12" s="194"/>
      <c r="L12" s="195" t="str">
        <f t="shared" ref="L12:M12" si="15">H12</f>
        <v>RAJI-2</v>
      </c>
      <c r="M12" s="196">
        <f t="shared" si="15"/>
        <v>3</v>
      </c>
      <c r="N12" s="197">
        <f t="shared" si="3"/>
        <v>46143</v>
      </c>
      <c r="O12" s="197">
        <f t="shared" si="4"/>
        <v>46143</v>
      </c>
      <c r="P12" s="8"/>
      <c r="Q12" s="199" t="s">
        <v>63</v>
      </c>
      <c r="R12" s="199">
        <v>3.0</v>
      </c>
      <c r="S12" s="197">
        <v>46154.0</v>
      </c>
      <c r="T12" s="197">
        <v>46154.0</v>
      </c>
      <c r="U12" s="8"/>
      <c r="V12" s="216" t="s">
        <v>63</v>
      </c>
      <c r="Y12" s="201" t="s">
        <v>63</v>
      </c>
      <c r="Z12" s="201">
        <v>3.0</v>
      </c>
      <c r="AA12" s="202"/>
      <c r="AB12" s="203" t="str">
        <f t="shared" si="5"/>
        <v/>
      </c>
      <c r="AC12" s="203"/>
      <c r="AD12" s="203"/>
      <c r="AE12" s="203"/>
      <c r="AF12" s="203"/>
    </row>
    <row r="13">
      <c r="A13" s="204">
        <v>46105.0</v>
      </c>
      <c r="B13" s="222" t="s">
        <v>61</v>
      </c>
      <c r="C13" s="206" t="s">
        <v>5</v>
      </c>
      <c r="D13" s="207">
        <v>46105.846354166664</v>
      </c>
      <c r="E13" s="188"/>
      <c r="F13" s="239" t="str">
        <f>IF(COUNTIF(LEAVE!A:A,H:H)&gt;0,TODAY(),"")</f>
        <v/>
      </c>
      <c r="G13" s="208" t="str">
        <f>IF(countif(TODAY!$C$34:$C$35,$H$2:$H1000),today(),"")</f>
        <v/>
      </c>
      <c r="H13" s="250" t="s">
        <v>54</v>
      </c>
      <c r="I13" s="192">
        <f t="shared" si="6"/>
        <v>4</v>
      </c>
      <c r="J13" s="213">
        <f>IFERROR(__xludf.DUMMYFUNCTION("""COMPUTED_VALUE"""),46175.0)</f>
        <v>46175</v>
      </c>
      <c r="K13" s="194"/>
      <c r="L13" s="195" t="str">
        <f t="shared" ref="L13:M13" si="16">H13</f>
        <v>SAHANA</v>
      </c>
      <c r="M13" s="196">
        <f t="shared" si="16"/>
        <v>4</v>
      </c>
      <c r="N13" s="197">
        <f t="shared" si="3"/>
        <v>46175</v>
      </c>
      <c r="O13" s="197">
        <f t="shared" si="4"/>
        <v>46175</v>
      </c>
      <c r="P13" s="217"/>
      <c r="Q13" s="199" t="s">
        <v>52</v>
      </c>
      <c r="R13" s="199">
        <v>3.0</v>
      </c>
      <c r="S13" s="197">
        <v>46157.0</v>
      </c>
      <c r="T13" s="197">
        <v>46157.0</v>
      </c>
      <c r="U13" s="8"/>
      <c r="V13" s="216" t="s">
        <v>52</v>
      </c>
      <c r="Y13" s="201" t="s">
        <v>69</v>
      </c>
      <c r="Z13" s="201">
        <v>3.0</v>
      </c>
      <c r="AA13" s="202"/>
      <c r="AB13" s="203" t="str">
        <f t="shared" si="5"/>
        <v/>
      </c>
      <c r="AC13" s="203"/>
      <c r="AD13" s="203"/>
      <c r="AE13" s="203"/>
      <c r="AF13" s="203"/>
    </row>
    <row r="14">
      <c r="A14" s="204">
        <v>46105.0</v>
      </c>
      <c r="B14" s="222" t="s">
        <v>59</v>
      </c>
      <c r="C14" s="206" t="s">
        <v>5</v>
      </c>
      <c r="D14" s="207">
        <v>46105.846354166664</v>
      </c>
      <c r="E14" s="188"/>
      <c r="F14" s="239" t="str">
        <f>IF(COUNTIF(LEAVE!A:A,H:H)&gt;0,TODAY(),"")</f>
        <v/>
      </c>
      <c r="G14" s="208" t="str">
        <f>IF(countif(TODAY!$C$34:$C$35,$H$2:$H1000),today(),"")</f>
        <v/>
      </c>
      <c r="H14" s="250" t="s">
        <v>67</v>
      </c>
      <c r="I14" s="192">
        <f t="shared" si="6"/>
        <v>1</v>
      </c>
      <c r="J14" s="213">
        <f>IFERROR(__xludf.DUMMYFUNCTION("""COMPUTED_VALUE"""),46161.0)</f>
        <v>46161</v>
      </c>
      <c r="K14" s="194"/>
      <c r="L14" s="195" t="str">
        <f t="shared" ref="L14:M14" si="17">H14</f>
        <v>SANTHIYA</v>
      </c>
      <c r="M14" s="196">
        <f t="shared" si="17"/>
        <v>1</v>
      </c>
      <c r="N14" s="197">
        <f t="shared" si="3"/>
        <v>46161</v>
      </c>
      <c r="O14" s="197">
        <f t="shared" si="4"/>
        <v>46161</v>
      </c>
      <c r="P14" s="8"/>
      <c r="Q14" s="199" t="s">
        <v>58</v>
      </c>
      <c r="R14" s="199">
        <v>1.0</v>
      </c>
      <c r="S14" s="197">
        <v>46161.0</v>
      </c>
      <c r="T14" s="197">
        <v>46161.0</v>
      </c>
      <c r="U14" s="8"/>
      <c r="V14" s="216" t="s">
        <v>58</v>
      </c>
      <c r="Y14" s="201" t="s">
        <v>9</v>
      </c>
      <c r="Z14" s="201">
        <v>2.0</v>
      </c>
      <c r="AA14" s="202"/>
      <c r="AB14" s="203" t="str">
        <f t="shared" si="5"/>
        <v/>
      </c>
      <c r="AC14" s="203"/>
      <c r="AD14" s="203"/>
      <c r="AE14" s="203"/>
      <c r="AF14" s="203"/>
    </row>
    <row r="15">
      <c r="A15" s="204">
        <v>46108.0</v>
      </c>
      <c r="B15" s="222" t="s">
        <v>49</v>
      </c>
      <c r="C15" s="206" t="s">
        <v>7</v>
      </c>
      <c r="D15" s="207">
        <v>46108.81366898148</v>
      </c>
      <c r="E15" s="188"/>
      <c r="F15" s="239" t="str">
        <f>IF(COUNTIF(LEAVE!A:A,H:H)&gt;0,TODAY(),"")</f>
        <v/>
      </c>
      <c r="G15" s="208" t="str">
        <f>IF(countif(TODAY!$C$34:$C$35,$H$2:$H1000),today(),"")</f>
        <v/>
      </c>
      <c r="H15" s="250" t="s">
        <v>70</v>
      </c>
      <c r="I15" s="192">
        <f t="shared" si="6"/>
        <v>1</v>
      </c>
      <c r="J15" s="213">
        <f>IFERROR(__xludf.DUMMYFUNCTION("""COMPUTED_VALUE"""),46147.0)</f>
        <v>46147</v>
      </c>
      <c r="K15" s="194"/>
      <c r="L15" s="195" t="str">
        <f t="shared" ref="L15:M15" si="18">H15</f>
        <v>SHANTHI</v>
      </c>
      <c r="M15" s="196">
        <f t="shared" si="18"/>
        <v>1</v>
      </c>
      <c r="N15" s="197">
        <f t="shared" si="3"/>
        <v>46147</v>
      </c>
      <c r="O15" s="197">
        <f t="shared" si="4"/>
        <v>46147</v>
      </c>
      <c r="P15" s="8"/>
      <c r="Q15" s="199" t="s">
        <v>67</v>
      </c>
      <c r="R15" s="199">
        <v>1.0</v>
      </c>
      <c r="S15" s="197">
        <v>46161.0</v>
      </c>
      <c r="T15" s="197">
        <v>46161.0</v>
      </c>
      <c r="U15" s="8"/>
      <c r="V15" s="216" t="s">
        <v>67</v>
      </c>
      <c r="Y15" s="201" t="s">
        <v>7</v>
      </c>
      <c r="Z15" s="201">
        <v>2.0</v>
      </c>
      <c r="AA15" s="202"/>
      <c r="AB15" s="218" t="str">
        <f t="shared" si="5"/>
        <v/>
      </c>
      <c r="AC15" s="218"/>
      <c r="AD15" s="218"/>
      <c r="AE15" s="218"/>
      <c r="AF15" s="218"/>
    </row>
    <row r="16">
      <c r="A16" s="204">
        <v>46108.0</v>
      </c>
      <c r="B16" s="222" t="s">
        <v>66</v>
      </c>
      <c r="C16" s="206" t="s">
        <v>7</v>
      </c>
      <c r="D16" s="207">
        <v>46108.81366898148</v>
      </c>
      <c r="E16" s="188"/>
      <c r="F16" s="239" t="str">
        <f>IF(COUNTIF(LEAVE!A:A,H:H)&gt;0,TODAY(),"")</f>
        <v/>
      </c>
      <c r="G16" s="208" t="str">
        <f>IF(countif(TODAY!$C$34:$C$35,$H$2:$H1000),today(),"")</f>
        <v/>
      </c>
      <c r="H16" s="250" t="s">
        <v>59</v>
      </c>
      <c r="I16" s="192">
        <f t="shared" si="6"/>
        <v>2</v>
      </c>
      <c r="J16" s="213">
        <f>IFERROR(__xludf.DUMMYFUNCTION("""COMPUTED_VALUE"""),46133.0)</f>
        <v>46133</v>
      </c>
      <c r="K16" s="194"/>
      <c r="L16" s="195" t="str">
        <f t="shared" ref="L16:M16" si="19">H16</f>
        <v>SUDHARSHINI</v>
      </c>
      <c r="M16" s="196">
        <f t="shared" si="19"/>
        <v>2</v>
      </c>
      <c r="N16" s="197">
        <f t="shared" si="3"/>
        <v>46133</v>
      </c>
      <c r="O16" s="197">
        <f t="shared" si="4"/>
        <v>46133</v>
      </c>
      <c r="P16" s="8"/>
      <c r="Q16" s="199" t="s">
        <v>62</v>
      </c>
      <c r="R16" s="199">
        <v>1.0</v>
      </c>
      <c r="S16" s="197">
        <v>46164.0</v>
      </c>
      <c r="T16" s="197">
        <v>46164.0</v>
      </c>
      <c r="U16" s="8"/>
      <c r="V16" s="216" t="s">
        <v>62</v>
      </c>
      <c r="Y16" s="201" t="s">
        <v>59</v>
      </c>
      <c r="Z16" s="201">
        <v>2.0</v>
      </c>
      <c r="AA16" s="202"/>
      <c r="AB16" s="203" t="str">
        <f t="shared" si="5"/>
        <v/>
      </c>
      <c r="AC16" s="203"/>
      <c r="AD16" s="203"/>
      <c r="AE16" s="203"/>
      <c r="AF16" s="203"/>
    </row>
    <row r="17">
      <c r="A17" s="204">
        <v>46112.0</v>
      </c>
      <c r="B17" s="222" t="s">
        <v>9</v>
      </c>
      <c r="C17" s="206" t="s">
        <v>9</v>
      </c>
      <c r="D17" s="207">
        <v>46112.82037037037</v>
      </c>
      <c r="E17" s="188"/>
      <c r="F17" s="239" t="str">
        <f>IF(COUNTIF(LEAVE!A:A,H:H)&gt;0,TODAY(),"")</f>
        <v/>
      </c>
      <c r="G17" s="208" t="str">
        <f>IF(countif(TODAY!$C$34:$C$35,$H$2:$H1000),today(),"")</f>
        <v/>
      </c>
      <c r="H17" s="250" t="s">
        <v>78</v>
      </c>
      <c r="I17" s="192">
        <f t="shared" si="6"/>
        <v>2</v>
      </c>
      <c r="J17" s="213">
        <f>IFERROR(__xludf.DUMMYFUNCTION("""COMPUTED_VALUE"""),46136.0)</f>
        <v>46136</v>
      </c>
      <c r="K17" s="194"/>
      <c r="L17" s="195" t="str">
        <f t="shared" ref="L17:M17" si="20">H17</f>
        <v>VIDHYA</v>
      </c>
      <c r="M17" s="196">
        <f t="shared" si="20"/>
        <v>2</v>
      </c>
      <c r="N17" s="197">
        <f t="shared" si="3"/>
        <v>46136</v>
      </c>
      <c r="O17" s="197">
        <f t="shared" si="4"/>
        <v>46136</v>
      </c>
      <c r="P17" s="8"/>
      <c r="Q17" s="199" t="s">
        <v>50</v>
      </c>
      <c r="R17" s="199">
        <v>3.0</v>
      </c>
      <c r="S17" s="197">
        <v>46168.0</v>
      </c>
      <c r="T17" s="197">
        <v>46168.0</v>
      </c>
      <c r="U17" s="8"/>
      <c r="V17" s="216"/>
      <c r="Y17" s="201" t="s">
        <v>78</v>
      </c>
      <c r="Z17" s="201">
        <v>2.0</v>
      </c>
      <c r="AA17" s="202"/>
      <c r="AB17" s="203" t="str">
        <f t="shared" si="5"/>
        <v/>
      </c>
      <c r="AC17" s="203"/>
      <c r="AD17" s="203"/>
      <c r="AE17" s="203"/>
      <c r="AF17" s="203"/>
    </row>
    <row r="18">
      <c r="A18" s="204">
        <v>46112.0</v>
      </c>
      <c r="B18" s="222" t="s">
        <v>52</v>
      </c>
      <c r="C18" s="206" t="s">
        <v>9</v>
      </c>
      <c r="D18" s="207">
        <v>46112.82037037037</v>
      </c>
      <c r="E18" s="188"/>
      <c r="F18" s="239" t="str">
        <f>IF(COUNTIF(LEAVE!A:A,H:H)&gt;0,TODAY(),"")</f>
        <v/>
      </c>
      <c r="G18" s="208" t="str">
        <f>IF(countif(TODAY!$C$34:$C$35,$H$2:$H1000),today(),"")</f>
        <v/>
      </c>
      <c r="H18" s="250" t="s">
        <v>65</v>
      </c>
      <c r="I18" s="192">
        <f t="shared" si="6"/>
        <v>3</v>
      </c>
      <c r="J18" s="213">
        <f>IFERROR(__xludf.DUMMYFUNCTION("""COMPUTED_VALUE"""),46171.0)</f>
        <v>46171</v>
      </c>
      <c r="K18" s="194"/>
      <c r="L18" s="195" t="str">
        <f t="shared" ref="L18:M18" si="21">H18</f>
        <v>VIJI-1</v>
      </c>
      <c r="M18" s="196">
        <f t="shared" si="21"/>
        <v>3</v>
      </c>
      <c r="N18" s="197">
        <f t="shared" si="3"/>
        <v>46171</v>
      </c>
      <c r="O18" s="197">
        <f t="shared" si="4"/>
        <v>46171</v>
      </c>
      <c r="P18" s="8"/>
      <c r="Q18" s="199" t="s">
        <v>5</v>
      </c>
      <c r="R18" s="199">
        <v>3.0</v>
      </c>
      <c r="S18" s="197">
        <v>46168.0</v>
      </c>
      <c r="T18" s="197">
        <v>46168.0</v>
      </c>
      <c r="U18" s="8"/>
      <c r="V18" s="216"/>
      <c r="Y18" s="201" t="s">
        <v>53</v>
      </c>
      <c r="Z18" s="201">
        <v>1.0</v>
      </c>
      <c r="AA18" s="202"/>
      <c r="AB18" s="203" t="str">
        <f t="shared" si="5"/>
        <v/>
      </c>
      <c r="AC18" s="203"/>
      <c r="AD18" s="203"/>
      <c r="AE18" s="203"/>
      <c r="AF18" s="203"/>
    </row>
    <row r="19" ht="15.75" customHeight="1">
      <c r="A19" s="204">
        <v>46115.0</v>
      </c>
      <c r="B19" s="222" t="s">
        <v>7</v>
      </c>
      <c r="C19" s="206" t="s">
        <v>7</v>
      </c>
      <c r="D19" s="229">
        <v>46115.827731481484</v>
      </c>
      <c r="E19" s="188"/>
      <c r="F19" s="239" t="str">
        <f>IF(COUNTIF(LEAVE!A:A,H:H)&gt;0,TODAY(),"")</f>
        <v/>
      </c>
      <c r="G19" s="208" t="str">
        <f>IF(countif(TODAY!$C$34:$C$35,$H$2:$H1000),today(),"")</f>
        <v/>
      </c>
      <c r="H19" s="250" t="s">
        <v>66</v>
      </c>
      <c r="I19" s="192">
        <f t="shared" si="6"/>
        <v>3</v>
      </c>
      <c r="J19" s="213">
        <f>IFERROR(__xludf.DUMMYFUNCTION("""COMPUTED_VALUE"""),46143.0)</f>
        <v>46143</v>
      </c>
      <c r="K19" s="194"/>
      <c r="L19" s="195" t="str">
        <f t="shared" ref="L19:M19" si="22">H19</f>
        <v>VIJI-2</v>
      </c>
      <c r="M19" s="196">
        <f t="shared" si="22"/>
        <v>3</v>
      </c>
      <c r="N19" s="197">
        <f t="shared" si="3"/>
        <v>46143</v>
      </c>
      <c r="O19" s="197">
        <f t="shared" si="4"/>
        <v>46143</v>
      </c>
      <c r="P19" s="8"/>
      <c r="Q19" s="199" t="s">
        <v>65</v>
      </c>
      <c r="R19" s="199">
        <v>3.0</v>
      </c>
      <c r="S19" s="197">
        <v>46171.0</v>
      </c>
      <c r="T19" s="197">
        <v>46171.0</v>
      </c>
      <c r="U19" s="8"/>
      <c r="V19" s="216"/>
      <c r="Y19" s="201" t="s">
        <v>58</v>
      </c>
      <c r="Z19" s="201">
        <v>1.0</v>
      </c>
      <c r="AA19" s="202"/>
      <c r="AB19" s="203" t="str">
        <f t="shared" si="5"/>
        <v/>
      </c>
      <c r="AC19" s="203"/>
      <c r="AD19" s="203"/>
      <c r="AE19" s="203"/>
      <c r="AF19" s="203"/>
    </row>
    <row r="20" ht="15.75" customHeight="1">
      <c r="A20" s="204">
        <v>46115.0</v>
      </c>
      <c r="B20" s="222" t="s">
        <v>47</v>
      </c>
      <c r="C20" s="206" t="s">
        <v>7</v>
      </c>
      <c r="D20" s="225">
        <v>46115.827731481484</v>
      </c>
      <c r="E20" s="188"/>
      <c r="F20" s="239" t="str">
        <f>IF(COUNTIF(LEAVE!A:A,H:H)&gt;0,TODAY(),"")</f>
        <v/>
      </c>
      <c r="G20" s="208" t="str">
        <f>IF(countif(TODAY!$C$34:$C$35,$H$2:$H1000),today(),"")</f>
        <v/>
      </c>
      <c r="H20" s="250" t="s">
        <v>5</v>
      </c>
      <c r="I20" s="192">
        <f t="shared" si="6"/>
        <v>3</v>
      </c>
      <c r="J20" s="213">
        <f>IFERROR(__xludf.DUMMYFUNCTION("""COMPUTED_VALUE"""),46168.0)</f>
        <v>46168</v>
      </c>
      <c r="K20" s="194"/>
      <c r="L20" s="195" t="str">
        <f t="shared" ref="L20:M20" si="23">H20</f>
        <v>VISHNUPRIYA</v>
      </c>
      <c r="M20" s="196">
        <f t="shared" si="23"/>
        <v>3</v>
      </c>
      <c r="N20" s="197">
        <f t="shared" si="3"/>
        <v>46168</v>
      </c>
      <c r="O20" s="197">
        <f t="shared" si="4"/>
        <v>46168</v>
      </c>
      <c r="P20" s="8"/>
      <c r="Q20" s="199" t="s">
        <v>49</v>
      </c>
      <c r="R20" s="199">
        <v>3.0</v>
      </c>
      <c r="S20" s="197">
        <v>46175.0</v>
      </c>
      <c r="T20" s="197">
        <v>46175.0</v>
      </c>
      <c r="U20" s="8"/>
      <c r="V20" s="216"/>
      <c r="Y20" s="201" t="s">
        <v>62</v>
      </c>
      <c r="Z20" s="201">
        <v>1.0</v>
      </c>
      <c r="AA20" s="202"/>
      <c r="AB20" s="203" t="str">
        <f t="shared" si="5"/>
        <v/>
      </c>
      <c r="AC20" s="203"/>
      <c r="AD20" s="203"/>
      <c r="AE20" s="203"/>
      <c r="AF20" s="203"/>
    </row>
    <row r="21" ht="15.75" customHeight="1">
      <c r="A21" s="204">
        <v>46119.0</v>
      </c>
      <c r="B21" s="222" t="s">
        <v>57</v>
      </c>
      <c r="C21" s="206" t="s">
        <v>5</v>
      </c>
      <c r="D21" s="225">
        <v>46119.80670138889</v>
      </c>
      <c r="E21" s="104"/>
      <c r="F21" s="239" t="str">
        <f>IF(COUNTIF(LEAVE!A:A,H:H)&gt;0,TODAY(),"")</f>
        <v/>
      </c>
      <c r="G21" s="208" t="str">
        <f>IF(countif(TODAY!$C$34:$C$35,$H$2:$H1000),today(),"")</f>
        <v/>
      </c>
      <c r="H21" s="250" t="s">
        <v>63</v>
      </c>
      <c r="I21" s="192">
        <f t="shared" si="6"/>
        <v>3</v>
      </c>
      <c r="J21" s="213">
        <f>IFERROR(__xludf.DUMMYFUNCTION("""COMPUTED_VALUE"""),46154.0)</f>
        <v>46154</v>
      </c>
      <c r="K21" s="194"/>
      <c r="L21" s="195" t="str">
        <f t="shared" ref="L21:M21" si="24">H21</f>
        <v>YAMUNA</v>
      </c>
      <c r="M21" s="196">
        <f t="shared" si="24"/>
        <v>3</v>
      </c>
      <c r="N21" s="197">
        <f t="shared" si="3"/>
        <v>46154</v>
      </c>
      <c r="O21" s="197">
        <f t="shared" si="4"/>
        <v>46154</v>
      </c>
      <c r="P21" s="8"/>
      <c r="Q21" s="199" t="s">
        <v>54</v>
      </c>
      <c r="R21" s="199">
        <v>4.0</v>
      </c>
      <c r="S21" s="197">
        <v>46175.0</v>
      </c>
      <c r="T21" s="197">
        <v>46175.0</v>
      </c>
      <c r="U21" s="8"/>
      <c r="V21" s="216"/>
      <c r="Y21" s="201" t="s">
        <v>67</v>
      </c>
      <c r="Z21" s="201">
        <v>1.0</v>
      </c>
      <c r="AA21" s="202"/>
      <c r="AB21" s="203" t="str">
        <f t="shared" si="5"/>
        <v/>
      </c>
      <c r="AC21" s="203"/>
      <c r="AD21" s="203"/>
      <c r="AE21" s="203"/>
      <c r="AF21" s="203"/>
    </row>
    <row r="22" ht="15.75" customHeight="1">
      <c r="A22" s="204">
        <v>46119.0</v>
      </c>
      <c r="B22" s="222" t="s">
        <v>5</v>
      </c>
      <c r="C22" s="206" t="s">
        <v>5</v>
      </c>
      <c r="D22" s="225">
        <v>46119.80670138889</v>
      </c>
      <c r="E22" s="104"/>
      <c r="F22" s="189">
        <f>IF(COUNTIF(LEAVE!A:A,H:H)&gt;0,TODAY(),"")</f>
        <v>46177</v>
      </c>
      <c r="G22" s="208" t="str">
        <f>IF(countif(TODAY!$C$34:$C$35,$H$2:$H1000),today(),"")</f>
        <v/>
      </c>
      <c r="H22" s="250" t="s">
        <v>69</v>
      </c>
      <c r="I22" s="192">
        <f t="shared" si="6"/>
        <v>3</v>
      </c>
      <c r="J22" s="213">
        <f>IFERROR(__xludf.DUMMYFUNCTION("""COMPUTED_VALUE"""),46171.0)</f>
        <v>46171</v>
      </c>
      <c r="K22" s="194"/>
      <c r="L22" s="195" t="str">
        <f t="shared" ref="L22:M22" si="25">H22</f>
        <v>YOGAPRIYA</v>
      </c>
      <c r="M22" s="196">
        <f t="shared" si="25"/>
        <v>3</v>
      </c>
      <c r="N22" s="197">
        <f t="shared" si="3"/>
        <v>92348</v>
      </c>
      <c r="O22" s="197">
        <f t="shared" si="4"/>
        <v>92348</v>
      </c>
      <c r="P22" s="8"/>
      <c r="Q22" s="199"/>
      <c r="R22" s="199">
        <v>0.0</v>
      </c>
      <c r="S22" s="197">
        <v>0.0</v>
      </c>
      <c r="T22" s="197">
        <v>46178.0</v>
      </c>
      <c r="U22" s="8"/>
      <c r="V22" s="216"/>
      <c r="Y22" s="219" t="s">
        <v>70</v>
      </c>
      <c r="Z22" s="201">
        <v>1.0</v>
      </c>
      <c r="AA22" s="202"/>
      <c r="AB22" s="203" t="str">
        <f t="shared" si="5"/>
        <v/>
      </c>
      <c r="AC22" s="203"/>
      <c r="AD22" s="203"/>
      <c r="AE22" s="203"/>
      <c r="AF22" s="203"/>
    </row>
    <row r="23" ht="15.75" customHeight="1">
      <c r="A23" s="204">
        <v>46122.0</v>
      </c>
      <c r="B23" s="222" t="s">
        <v>63</v>
      </c>
      <c r="C23" s="206" t="s">
        <v>9</v>
      </c>
      <c r="D23" s="225">
        <v>46122.820763888885</v>
      </c>
      <c r="E23" s="104"/>
      <c r="F23" s="239" t="str">
        <f>IF(COUNTIF(LEAVE!A:A,H:H)&gt;0,TODAY(),"")</f>
        <v/>
      </c>
      <c r="G23" s="208" t="str">
        <f>IF(countif(TODAY!$C$34:$C$35,$H$2:$H1000),today(),"")</f>
        <v/>
      </c>
      <c r="H23" s="250"/>
      <c r="I23" s="192">
        <f t="shared" si="6"/>
        <v>0</v>
      </c>
      <c r="J23" s="213"/>
      <c r="K23" s="194"/>
      <c r="L23" s="195" t="str">
        <f t="shared" ref="L23:M23" si="26">H23</f>
        <v/>
      </c>
      <c r="M23" s="196">
        <f t="shared" si="26"/>
        <v>0</v>
      </c>
      <c r="N23" s="197">
        <f t="shared" si="3"/>
        <v>0</v>
      </c>
      <c r="O23" s="197">
        <f t="shared" si="4"/>
        <v>46178</v>
      </c>
      <c r="P23" s="8"/>
      <c r="Q23" s="199"/>
      <c r="R23" s="199">
        <v>0.0</v>
      </c>
      <c r="S23" s="197">
        <v>0.0</v>
      </c>
      <c r="T23" s="197">
        <v>46178.0</v>
      </c>
      <c r="U23" s="8"/>
      <c r="V23" s="216"/>
      <c r="Y23" s="201"/>
      <c r="Z23" s="201">
        <v>0.0</v>
      </c>
      <c r="AA23" s="202"/>
      <c r="AB23" s="203" t="str">
        <f t="shared" si="5"/>
        <v/>
      </c>
      <c r="AC23" s="203"/>
      <c r="AD23" s="203"/>
      <c r="AE23" s="203"/>
      <c r="AF23" s="203"/>
    </row>
    <row r="24" ht="15.75" customHeight="1">
      <c r="A24" s="204">
        <v>46122.0</v>
      </c>
      <c r="B24" s="222" t="s">
        <v>54</v>
      </c>
      <c r="C24" s="206" t="s">
        <v>9</v>
      </c>
      <c r="D24" s="225">
        <v>46122.820763888885</v>
      </c>
      <c r="E24" s="104"/>
      <c r="F24" s="239" t="str">
        <f>IF(COUNTIF(LEAVE!A:A,H:H)&gt;0,TODAY(),"")</f>
        <v/>
      </c>
      <c r="G24" s="208" t="str">
        <f>IF(countif(TODAY!$C$34:$C$35,$H$2:$H1000),today(),"")</f>
        <v/>
      </c>
      <c r="H24" s="250"/>
      <c r="I24" s="192">
        <f t="shared" si="6"/>
        <v>0</v>
      </c>
      <c r="J24" s="213"/>
      <c r="K24" s="194"/>
      <c r="L24" s="195" t="str">
        <f t="shared" ref="L24:M24" si="27">H24</f>
        <v/>
      </c>
      <c r="M24" s="196">
        <f t="shared" si="27"/>
        <v>0</v>
      </c>
      <c r="N24" s="197">
        <f t="shared" si="3"/>
        <v>0</v>
      </c>
      <c r="O24" s="197">
        <f t="shared" si="4"/>
        <v>46178</v>
      </c>
      <c r="P24" s="8"/>
      <c r="Q24" s="199"/>
      <c r="R24" s="199">
        <v>0.0</v>
      </c>
      <c r="S24" s="197">
        <v>0.0</v>
      </c>
      <c r="T24" s="197">
        <v>46178.0</v>
      </c>
      <c r="U24" s="8"/>
      <c r="V24" s="216"/>
      <c r="Y24" s="201"/>
      <c r="Z24" s="201">
        <v>0.0</v>
      </c>
      <c r="AA24" s="202"/>
      <c r="AB24" s="203" t="str">
        <f t="shared" si="5"/>
        <v/>
      </c>
      <c r="AC24" s="203"/>
      <c r="AD24" s="203"/>
      <c r="AE24" s="203"/>
      <c r="AF24" s="203"/>
    </row>
    <row r="25" ht="15.75" customHeight="1">
      <c r="A25" s="204">
        <v>46126.0</v>
      </c>
      <c r="B25" s="222" t="s">
        <v>50</v>
      </c>
      <c r="C25" s="206" t="s">
        <v>5</v>
      </c>
      <c r="D25" s="225">
        <v>46126.826053240744</v>
      </c>
      <c r="E25" s="220"/>
      <c r="F25" s="239" t="str">
        <f>IF(COUNTIF(LEAVE!A:A,H:H)&gt;0,TODAY(),"")</f>
        <v/>
      </c>
      <c r="G25" s="208" t="str">
        <f>IF(countif(TODAY!$C$34:$C$35,$H$2:$H1000),today(),"")</f>
        <v/>
      </c>
      <c r="H25" s="250"/>
      <c r="I25" s="192">
        <f t="shared" si="6"/>
        <v>0</v>
      </c>
      <c r="J25" s="213"/>
      <c r="K25" s="194"/>
      <c r="L25" s="195" t="str">
        <f t="shared" ref="L25:M25" si="28">H25</f>
        <v/>
      </c>
      <c r="M25" s="196">
        <f t="shared" si="28"/>
        <v>0</v>
      </c>
      <c r="N25" s="197">
        <f t="shared" si="3"/>
        <v>0</v>
      </c>
      <c r="O25" s="197">
        <f t="shared" si="4"/>
        <v>46178</v>
      </c>
      <c r="P25" s="8"/>
      <c r="Q25" s="199"/>
      <c r="R25" s="199">
        <v>0.0</v>
      </c>
      <c r="S25" s="197">
        <v>0.0</v>
      </c>
      <c r="T25" s="197">
        <v>46178.0</v>
      </c>
      <c r="U25" s="8"/>
      <c r="V25" s="216"/>
      <c r="Y25" s="201"/>
      <c r="Z25" s="201">
        <v>0.0</v>
      </c>
      <c r="AA25" s="202"/>
      <c r="AB25" s="203" t="str">
        <f t="shared" si="5"/>
        <v/>
      </c>
      <c r="AC25" s="203"/>
      <c r="AD25" s="203"/>
      <c r="AE25" s="203"/>
      <c r="AF25" s="203"/>
    </row>
    <row r="26" ht="15.75" customHeight="1">
      <c r="A26" s="204">
        <v>46126.0</v>
      </c>
      <c r="B26" s="222"/>
      <c r="C26" s="206" t="s">
        <v>5</v>
      </c>
      <c r="D26" s="225">
        <v>46126.826053240744</v>
      </c>
      <c r="E26" s="220"/>
      <c r="F26" s="239" t="str">
        <f>IF(COUNTIF(LEAVE!A:A,H:H)&gt;0,TODAY(),"")</f>
        <v/>
      </c>
      <c r="G26" s="208" t="str">
        <f>IF(countif(TODAY!$C$34:$C$35,$H$2:$H1000),today(),"")</f>
        <v/>
      </c>
      <c r="H26" s="250"/>
      <c r="I26" s="192">
        <f t="shared" si="6"/>
        <v>0</v>
      </c>
      <c r="J26" s="213"/>
      <c r="K26" s="194"/>
      <c r="L26" s="195" t="str">
        <f t="shared" ref="L26:M26" si="29">H26</f>
        <v/>
      </c>
      <c r="M26" s="196">
        <f t="shared" si="29"/>
        <v>0</v>
      </c>
      <c r="N26" s="197">
        <f t="shared" si="3"/>
        <v>0</v>
      </c>
      <c r="O26" s="197">
        <f t="shared" si="4"/>
        <v>46178</v>
      </c>
      <c r="P26" s="8"/>
      <c r="Q26" s="199"/>
      <c r="R26" s="199">
        <v>0.0</v>
      </c>
      <c r="S26" s="197">
        <v>0.0</v>
      </c>
      <c r="T26" s="197">
        <v>46178.0</v>
      </c>
      <c r="U26" s="8"/>
      <c r="V26" s="216"/>
      <c r="Y26" s="201"/>
      <c r="Z26" s="201">
        <v>0.0</v>
      </c>
      <c r="AA26" s="202"/>
      <c r="AB26" s="203" t="str">
        <f t="shared" si="5"/>
        <v/>
      </c>
      <c r="AC26" s="203"/>
      <c r="AD26" s="203"/>
      <c r="AE26" s="203"/>
      <c r="AF26" s="203"/>
    </row>
    <row r="27" ht="15.75" customHeight="1">
      <c r="A27" s="204">
        <v>46129.0</v>
      </c>
      <c r="B27" s="222" t="s">
        <v>65</v>
      </c>
      <c r="C27" s="206" t="s">
        <v>9</v>
      </c>
      <c r="D27" s="229">
        <v>46129.83928240741</v>
      </c>
      <c r="E27" s="220"/>
      <c r="F27" s="239" t="str">
        <f>IF(COUNTIF(LEAVE!A:A,H:H)&gt;0,TODAY(),"")</f>
        <v/>
      </c>
      <c r="G27" s="208" t="str">
        <f>IF(countif(TODAY!$C$34:$C$35,$H$2:$H1000),today(),"")</f>
        <v/>
      </c>
      <c r="H27" s="250"/>
      <c r="I27" s="192">
        <f t="shared" si="6"/>
        <v>0</v>
      </c>
      <c r="J27" s="213"/>
      <c r="K27" s="194"/>
      <c r="L27" s="195" t="str">
        <f t="shared" ref="L27:M27" si="30">H27</f>
        <v/>
      </c>
      <c r="M27" s="196">
        <f t="shared" si="30"/>
        <v>0</v>
      </c>
      <c r="N27" s="197">
        <f t="shared" si="3"/>
        <v>0</v>
      </c>
      <c r="O27" s="197">
        <f t="shared" si="4"/>
        <v>46178</v>
      </c>
      <c r="P27" s="8"/>
      <c r="Q27" s="199"/>
      <c r="R27" s="199">
        <v>0.0</v>
      </c>
      <c r="S27" s="197">
        <v>0.0</v>
      </c>
      <c r="T27" s="197">
        <v>46178.0</v>
      </c>
      <c r="U27" s="8"/>
      <c r="V27" s="216"/>
      <c r="Y27" s="201"/>
      <c r="Z27" s="201">
        <v>0.0</v>
      </c>
      <c r="AA27" s="202"/>
      <c r="AB27" s="203"/>
      <c r="AC27" s="203"/>
      <c r="AD27" s="203"/>
      <c r="AE27" s="203"/>
      <c r="AF27" s="203"/>
    </row>
    <row r="28" ht="15.75" customHeight="1">
      <c r="A28" s="204">
        <v>46129.0</v>
      </c>
      <c r="B28" s="222" t="s">
        <v>69</v>
      </c>
      <c r="C28" s="206" t="s">
        <v>9</v>
      </c>
      <c r="D28" s="229">
        <v>46129.83928240741</v>
      </c>
      <c r="E28" s="3"/>
      <c r="F28" s="239" t="str">
        <f>IF(COUNTIF(LEAVE!A:A,H:H)&gt;0,TODAY(),"")</f>
        <v/>
      </c>
      <c r="G28" s="208" t="str">
        <f>IF(countif(TODAY!$C$34:$C$35,$H$2:$H1000),today(),"")</f>
        <v/>
      </c>
      <c r="H28" s="250"/>
      <c r="I28" s="192">
        <f t="shared" si="6"/>
        <v>0</v>
      </c>
      <c r="J28" s="213"/>
      <c r="K28" s="194"/>
      <c r="L28" s="195" t="str">
        <f t="shared" ref="L28:M28" si="31">H28</f>
        <v/>
      </c>
      <c r="M28" s="196">
        <f t="shared" si="31"/>
        <v>0</v>
      </c>
      <c r="N28" s="197">
        <f t="shared" si="3"/>
        <v>0</v>
      </c>
      <c r="O28" s="197">
        <f t="shared" si="4"/>
        <v>46178</v>
      </c>
      <c r="P28" s="8"/>
      <c r="Q28" s="199"/>
      <c r="R28" s="199">
        <v>0.0</v>
      </c>
      <c r="S28" s="197">
        <v>0.0</v>
      </c>
      <c r="T28" s="197">
        <v>46178.0</v>
      </c>
      <c r="U28" s="8"/>
      <c r="V28" s="8"/>
      <c r="W28" s="221"/>
      <c r="X28" s="221"/>
      <c r="Y28" s="201"/>
      <c r="Z28" s="201">
        <v>0.0</v>
      </c>
    </row>
    <row r="29" ht="15.75" customHeight="1">
      <c r="A29" s="204">
        <v>46132.0</v>
      </c>
      <c r="B29" s="222" t="s">
        <v>52</v>
      </c>
      <c r="C29" s="223"/>
      <c r="D29" s="249"/>
      <c r="E29" s="3"/>
      <c r="F29" s="239" t="str">
        <f>IF(COUNTIF(LEAVE!A:A,H:H)&gt;0,TODAY(),"")</f>
        <v/>
      </c>
      <c r="G29" s="208" t="str">
        <f>IF(countif(TODAY!$C$34:$C$35,$H$2:$H1000),today(),"")</f>
        <v/>
      </c>
      <c r="H29" s="250"/>
      <c r="I29" s="192">
        <f t="shared" si="6"/>
        <v>0</v>
      </c>
      <c r="J29" s="213"/>
      <c r="K29" s="194"/>
      <c r="L29" s="195" t="str">
        <f t="shared" ref="L29:M29" si="32">H29</f>
        <v/>
      </c>
      <c r="M29" s="196">
        <f t="shared" si="32"/>
        <v>0</v>
      </c>
      <c r="N29" s="197">
        <f t="shared" si="3"/>
        <v>0</v>
      </c>
      <c r="O29" s="197">
        <f t="shared" si="4"/>
        <v>46178</v>
      </c>
      <c r="P29" s="8"/>
      <c r="Q29" s="199"/>
      <c r="R29" s="199">
        <v>0.0</v>
      </c>
      <c r="S29" s="197">
        <v>0.0</v>
      </c>
      <c r="T29" s="197">
        <v>46178.0</v>
      </c>
      <c r="U29" s="8"/>
      <c r="V29" s="8"/>
      <c r="W29" s="221"/>
      <c r="X29" s="221"/>
      <c r="Y29" s="201"/>
      <c r="Z29" s="201"/>
    </row>
    <row r="30" ht="15.75" customHeight="1">
      <c r="A30" s="204">
        <v>46132.0</v>
      </c>
      <c r="B30" s="222" t="s">
        <v>54</v>
      </c>
      <c r="C30" s="223"/>
      <c r="D30" s="230"/>
      <c r="E30" s="3"/>
      <c r="F30" s="239" t="str">
        <f>IF(COUNTIF(LEAVE!A:A,H:H)&gt;0,TODAY(),"")</f>
        <v/>
      </c>
      <c r="G30" s="208" t="str">
        <f>IF(countif(TODAY!$C$34:$C$35,$H$2:$H1000),today(),"")</f>
        <v/>
      </c>
      <c r="H30" s="250"/>
      <c r="I30" s="192">
        <f t="shared" si="6"/>
        <v>0</v>
      </c>
      <c r="J30" s="213"/>
      <c r="K30" s="194"/>
      <c r="L30" s="195" t="str">
        <f t="shared" ref="L30:M30" si="33">H30</f>
        <v/>
      </c>
      <c r="M30" s="196">
        <f t="shared" si="33"/>
        <v>0</v>
      </c>
      <c r="N30" s="197">
        <f t="shared" si="3"/>
        <v>0</v>
      </c>
      <c r="O30" s="197">
        <f t="shared" si="4"/>
        <v>46178</v>
      </c>
      <c r="P30" s="8"/>
      <c r="Q30" s="199"/>
      <c r="R30" s="199">
        <v>0.0</v>
      </c>
      <c r="S30" s="197">
        <v>0.0</v>
      </c>
      <c r="T30" s="197">
        <v>46178.0</v>
      </c>
      <c r="U30" s="8"/>
      <c r="V30" s="8"/>
      <c r="W30" s="221"/>
      <c r="X30" s="221"/>
      <c r="Y30" s="201"/>
      <c r="Z30" s="201"/>
    </row>
    <row r="31" ht="15.75" customHeight="1">
      <c r="A31" s="204">
        <v>46133.0</v>
      </c>
      <c r="B31" s="222" t="s">
        <v>49</v>
      </c>
      <c r="C31" s="206" t="s">
        <v>9</v>
      </c>
      <c r="D31" s="207">
        <v>46133.80789351852</v>
      </c>
      <c r="E31" s="3"/>
      <c r="F31" s="239" t="str">
        <f>IF(COUNTIF(LEAVE!A:A,H:H)&gt;0,TODAY(),"")</f>
        <v/>
      </c>
      <c r="G31" s="208" t="str">
        <f>IF(countif(TODAY!$C$34:$C$35,$H$2:$H1000),today(),"")</f>
        <v/>
      </c>
      <c r="H31" s="250"/>
      <c r="I31" s="192">
        <f t="shared" si="6"/>
        <v>0</v>
      </c>
      <c r="J31" s="213"/>
      <c r="K31" s="194"/>
      <c r="L31" s="195" t="str">
        <f t="shared" ref="L31:M31" si="34">H31</f>
        <v/>
      </c>
      <c r="M31" s="196">
        <f t="shared" si="34"/>
        <v>0</v>
      </c>
      <c r="N31" s="197">
        <f t="shared" si="3"/>
        <v>0</v>
      </c>
      <c r="O31" s="197">
        <f t="shared" si="4"/>
        <v>46178</v>
      </c>
      <c r="P31" s="8"/>
      <c r="Q31" s="199" t="s">
        <v>69</v>
      </c>
      <c r="R31" s="199">
        <v>3.0</v>
      </c>
      <c r="S31" s="197">
        <v>92348.0</v>
      </c>
      <c r="T31" s="197">
        <v>92348.0</v>
      </c>
      <c r="U31" s="8"/>
      <c r="V31" s="8"/>
      <c r="Y31" s="201"/>
      <c r="Z31" s="201"/>
    </row>
    <row r="32" ht="15.75" customHeight="1">
      <c r="A32" s="204">
        <v>46133.0</v>
      </c>
      <c r="B32" s="222" t="s">
        <v>59</v>
      </c>
      <c r="C32" s="206" t="s">
        <v>9</v>
      </c>
      <c r="D32" s="207">
        <v>46133.80789351852</v>
      </c>
      <c r="E32" s="3"/>
      <c r="F32" s="3"/>
      <c r="G32" s="3"/>
      <c r="H32" s="3"/>
      <c r="J32" s="226"/>
      <c r="K32" s="3"/>
      <c r="L32" s="3"/>
      <c r="O32" s="227"/>
      <c r="Q32" s="94"/>
      <c r="R32" s="94"/>
      <c r="S32" s="94"/>
      <c r="T32" s="94"/>
      <c r="Y32" s="201"/>
      <c r="Z32" s="201"/>
    </row>
    <row r="33" ht="15.75" customHeight="1">
      <c r="A33" s="204">
        <v>46136.0</v>
      </c>
      <c r="B33" s="222" t="s">
        <v>78</v>
      </c>
      <c r="C33" s="206" t="s">
        <v>9</v>
      </c>
      <c r="D33" s="207">
        <v>46136.83354166667</v>
      </c>
      <c r="E33" s="3"/>
      <c r="F33" s="3"/>
      <c r="G33" s="3"/>
      <c r="H33" s="3"/>
      <c r="J33" s="226"/>
      <c r="K33" s="3"/>
      <c r="L33" s="3"/>
      <c r="O33" s="227"/>
      <c r="Q33" s="94"/>
      <c r="R33" s="94"/>
      <c r="S33" s="94"/>
      <c r="T33" s="94"/>
      <c r="Y33" s="201"/>
      <c r="Z33" s="201"/>
    </row>
    <row r="34" ht="15.75" customHeight="1">
      <c r="A34" s="204">
        <v>46136.0</v>
      </c>
      <c r="B34" s="222" t="s">
        <v>66</v>
      </c>
      <c r="C34" s="206" t="s">
        <v>9</v>
      </c>
      <c r="D34" s="207">
        <v>46136.83354166667</v>
      </c>
      <c r="E34" s="3"/>
      <c r="F34" s="3"/>
      <c r="G34" s="3"/>
      <c r="H34" s="3"/>
      <c r="J34" s="226"/>
      <c r="K34" s="3"/>
      <c r="L34" s="3"/>
      <c r="O34" s="227"/>
      <c r="Q34" s="94"/>
      <c r="R34" s="94"/>
      <c r="S34" s="94"/>
      <c r="T34" s="94"/>
      <c r="Y34" s="201"/>
      <c r="Z34" s="201"/>
    </row>
    <row r="35" ht="15.75" customHeight="1">
      <c r="A35" s="204">
        <v>46140.0</v>
      </c>
      <c r="B35" s="222" t="s">
        <v>61</v>
      </c>
      <c r="C35" s="206" t="s">
        <v>9</v>
      </c>
      <c r="D35" s="207">
        <v>46140.82034722222</v>
      </c>
      <c r="E35" s="3"/>
      <c r="F35" s="3"/>
      <c r="G35" s="3"/>
      <c r="H35" s="3"/>
      <c r="J35" s="226"/>
      <c r="K35" s="3"/>
      <c r="L35" s="3"/>
      <c r="O35" s="227"/>
      <c r="Q35" s="94"/>
      <c r="R35" s="94"/>
      <c r="S35" s="94"/>
      <c r="T35" s="94"/>
      <c r="Y35" s="201" t="s">
        <v>92</v>
      </c>
      <c r="Z35" s="201"/>
    </row>
    <row r="36" ht="15.75" customHeight="1">
      <c r="A36" s="204">
        <v>46140.0</v>
      </c>
      <c r="B36" s="222" t="s">
        <v>53</v>
      </c>
      <c r="C36" s="206" t="s">
        <v>9</v>
      </c>
      <c r="D36" s="207">
        <v>46140.82034722222</v>
      </c>
      <c r="E36" s="3"/>
      <c r="F36" s="3"/>
      <c r="G36" s="3"/>
      <c r="H36" s="3"/>
      <c r="J36" s="226"/>
      <c r="K36" s="3"/>
      <c r="L36" s="3"/>
      <c r="O36" s="227"/>
      <c r="Q36" s="94"/>
      <c r="R36" s="94"/>
      <c r="S36" s="94"/>
      <c r="T36" s="94"/>
      <c r="Y36" s="201" t="s">
        <v>92</v>
      </c>
      <c r="Z36" s="201"/>
    </row>
    <row r="37" ht="15.75" customHeight="1">
      <c r="A37" s="204">
        <v>46143.0</v>
      </c>
      <c r="B37" s="222" t="s">
        <v>61</v>
      </c>
      <c r="C37" s="206" t="s">
        <v>5</v>
      </c>
      <c r="D37" s="207">
        <v>46143.83362268518</v>
      </c>
      <c r="E37" s="3"/>
      <c r="F37" s="3"/>
      <c r="G37" s="3"/>
      <c r="H37" s="3"/>
      <c r="J37" s="226"/>
      <c r="K37" s="3"/>
      <c r="L37" s="3"/>
      <c r="O37" s="227"/>
      <c r="Q37" s="94"/>
      <c r="R37" s="94"/>
      <c r="S37" s="94"/>
      <c r="T37" s="94"/>
      <c r="Y37" s="201" t="s">
        <v>92</v>
      </c>
      <c r="Z37" s="201"/>
    </row>
    <row r="38" ht="15.75" customHeight="1">
      <c r="A38" s="204">
        <v>46143.0</v>
      </c>
      <c r="B38" s="222" t="s">
        <v>66</v>
      </c>
      <c r="C38" s="206" t="s">
        <v>5</v>
      </c>
      <c r="D38" s="207">
        <v>46143.83362268518</v>
      </c>
      <c r="E38" s="3"/>
      <c r="F38" s="3"/>
      <c r="G38" s="3"/>
      <c r="H38" s="3"/>
      <c r="J38" s="226"/>
      <c r="K38" s="3"/>
      <c r="L38" s="3"/>
      <c r="O38" s="227"/>
      <c r="Q38" s="94"/>
      <c r="R38" s="94"/>
      <c r="S38" s="94"/>
      <c r="T38" s="94"/>
      <c r="Y38" s="94" t="s">
        <v>92</v>
      </c>
    </row>
    <row r="39" ht="15.75" customHeight="1">
      <c r="A39" s="204">
        <v>46147.0</v>
      </c>
      <c r="B39" s="222" t="s">
        <v>70</v>
      </c>
      <c r="C39" s="206" t="s">
        <v>7</v>
      </c>
      <c r="D39" s="207">
        <v>46147.84847222222</v>
      </c>
      <c r="E39" s="3"/>
      <c r="F39" s="3"/>
      <c r="G39" s="3"/>
      <c r="H39" s="3"/>
      <c r="J39" s="226"/>
      <c r="K39" s="3"/>
      <c r="L39" s="3"/>
      <c r="O39" s="227"/>
      <c r="Q39" s="94"/>
      <c r="R39" s="94"/>
      <c r="S39" s="94"/>
      <c r="T39" s="94"/>
      <c r="Y39" s="94" t="s">
        <v>92</v>
      </c>
    </row>
    <row r="40" ht="15.75" customHeight="1">
      <c r="A40" s="204">
        <v>46147.0</v>
      </c>
      <c r="B40" s="222" t="s">
        <v>9</v>
      </c>
      <c r="C40" s="206" t="s">
        <v>7</v>
      </c>
      <c r="D40" s="207">
        <v>46147.84847222222</v>
      </c>
      <c r="E40" s="3"/>
      <c r="F40" s="3"/>
      <c r="G40" s="3"/>
      <c r="H40" s="3"/>
      <c r="J40" s="226"/>
      <c r="K40" s="3"/>
      <c r="L40" s="3"/>
      <c r="O40" s="227"/>
      <c r="Q40" s="94"/>
      <c r="R40" s="94"/>
      <c r="S40" s="94"/>
      <c r="T40" s="94"/>
      <c r="Y40" s="94" t="s">
        <v>92</v>
      </c>
    </row>
    <row r="41" ht="15.75" customHeight="1">
      <c r="A41" s="204">
        <v>46150.0</v>
      </c>
      <c r="B41" s="222" t="s">
        <v>57</v>
      </c>
      <c r="C41" s="206" t="s">
        <v>7</v>
      </c>
      <c r="D41" s="207">
        <v>46150.849386574075</v>
      </c>
      <c r="E41" s="3"/>
      <c r="F41" s="3"/>
      <c r="G41" s="3"/>
      <c r="H41" s="3"/>
      <c r="J41" s="226"/>
      <c r="K41" s="3"/>
      <c r="L41" s="3"/>
      <c r="O41" s="227"/>
      <c r="Q41" s="94"/>
      <c r="R41" s="94"/>
      <c r="S41" s="94"/>
      <c r="T41" s="94"/>
      <c r="Y41" s="94" t="s">
        <v>92</v>
      </c>
    </row>
    <row r="42" ht="15.75" customHeight="1">
      <c r="A42" s="204">
        <v>46150.0</v>
      </c>
      <c r="B42" s="222" t="s">
        <v>7</v>
      </c>
      <c r="C42" s="206" t="s">
        <v>7</v>
      </c>
      <c r="D42" s="207">
        <v>46150.849386574075</v>
      </c>
      <c r="E42" s="3"/>
      <c r="F42" s="3"/>
      <c r="G42" s="3"/>
      <c r="H42" s="3"/>
      <c r="J42" s="226"/>
      <c r="K42" s="3"/>
      <c r="L42" s="3"/>
      <c r="O42" s="227"/>
      <c r="Q42" s="94"/>
      <c r="R42" s="94"/>
      <c r="S42" s="94"/>
      <c r="T42" s="94"/>
      <c r="Y42" s="94" t="s">
        <v>92</v>
      </c>
    </row>
    <row r="43" ht="15.75" customHeight="1">
      <c r="A43" s="204">
        <v>46154.0</v>
      </c>
      <c r="B43" s="222" t="s">
        <v>63</v>
      </c>
      <c r="C43" s="206" t="s">
        <v>9</v>
      </c>
      <c r="D43" s="207">
        <v>46154.817037037035</v>
      </c>
      <c r="E43" s="3"/>
      <c r="F43" s="3"/>
      <c r="G43" s="3"/>
      <c r="H43" s="3"/>
      <c r="J43" s="226"/>
      <c r="K43" s="3"/>
      <c r="L43" s="3"/>
      <c r="O43" s="227"/>
      <c r="Q43" s="94"/>
      <c r="R43" s="94"/>
      <c r="S43" s="94"/>
      <c r="T43" s="94"/>
      <c r="Y43" s="94" t="s">
        <v>92</v>
      </c>
    </row>
    <row r="44" ht="15.75" customHeight="1">
      <c r="A44" s="204">
        <v>46154.0</v>
      </c>
      <c r="B44" s="222" t="s">
        <v>47</v>
      </c>
      <c r="C44" s="206" t="s">
        <v>9</v>
      </c>
      <c r="D44" s="207">
        <v>46154.817037037035</v>
      </c>
      <c r="E44" s="3"/>
      <c r="F44" s="3"/>
      <c r="G44" s="3"/>
      <c r="H44" s="3"/>
      <c r="J44" s="226"/>
      <c r="K44" s="3"/>
      <c r="L44" s="3"/>
      <c r="O44" s="227"/>
      <c r="Q44" s="94"/>
      <c r="R44" s="94"/>
      <c r="S44" s="94"/>
      <c r="T44" s="94"/>
      <c r="Y44" s="94" t="s">
        <v>92</v>
      </c>
    </row>
    <row r="45" ht="15.75" customHeight="1">
      <c r="A45" s="204">
        <v>46157.0</v>
      </c>
      <c r="B45" s="222" t="s">
        <v>52</v>
      </c>
      <c r="C45" s="206" t="s">
        <v>9</v>
      </c>
      <c r="D45" s="207">
        <v>46157.81002314815</v>
      </c>
      <c r="E45" s="3"/>
      <c r="F45" s="3"/>
      <c r="G45" s="3"/>
      <c r="H45" s="3"/>
      <c r="J45" s="226"/>
      <c r="K45" s="3"/>
      <c r="L45" s="3"/>
      <c r="O45" s="227"/>
      <c r="Q45" s="94"/>
      <c r="R45" s="94"/>
      <c r="S45" s="94"/>
      <c r="T45" s="94"/>
      <c r="Y45" s="94" t="s">
        <v>92</v>
      </c>
    </row>
    <row r="46" ht="15.75" customHeight="1">
      <c r="A46" s="204">
        <v>46157.0</v>
      </c>
      <c r="B46" s="222"/>
      <c r="C46" s="206" t="s">
        <v>9</v>
      </c>
      <c r="D46" s="207">
        <v>46157.81002314815</v>
      </c>
      <c r="E46" s="3"/>
      <c r="F46" s="3"/>
      <c r="G46" s="3"/>
      <c r="H46" s="3"/>
      <c r="J46" s="226"/>
      <c r="K46" s="3"/>
      <c r="L46" s="3"/>
      <c r="O46" s="227"/>
      <c r="Q46" s="94"/>
      <c r="R46" s="94"/>
      <c r="S46" s="94"/>
      <c r="T46" s="94"/>
    </row>
    <row r="47" ht="15.75" customHeight="1">
      <c r="A47" s="204">
        <v>46161.0</v>
      </c>
      <c r="B47" s="222" t="s">
        <v>58</v>
      </c>
      <c r="C47" s="206" t="s">
        <v>7</v>
      </c>
      <c r="D47" s="207">
        <v>46161.82748842592</v>
      </c>
      <c r="E47" s="3"/>
      <c r="F47" s="3"/>
      <c r="G47" s="3"/>
      <c r="H47" s="3"/>
      <c r="J47" s="226"/>
      <c r="K47" s="3"/>
      <c r="L47" s="3"/>
      <c r="O47" s="227"/>
      <c r="Q47" s="94"/>
      <c r="R47" s="94"/>
      <c r="S47" s="94"/>
      <c r="T47" s="94"/>
    </row>
    <row r="48" ht="15.75" customHeight="1">
      <c r="A48" s="204">
        <v>46161.0</v>
      </c>
      <c r="B48" s="222" t="s">
        <v>67</v>
      </c>
      <c r="C48" s="206" t="s">
        <v>7</v>
      </c>
      <c r="D48" s="207">
        <v>46161.82748842592</v>
      </c>
      <c r="E48" s="3"/>
      <c r="F48" s="3"/>
      <c r="G48" s="3"/>
      <c r="H48" s="3"/>
      <c r="J48" s="226"/>
      <c r="K48" s="3"/>
      <c r="L48" s="3"/>
      <c r="O48" s="227"/>
      <c r="Q48" s="94"/>
      <c r="R48" s="94"/>
      <c r="S48" s="94"/>
      <c r="T48" s="94"/>
    </row>
    <row r="49" ht="15.75" customHeight="1">
      <c r="A49" s="204">
        <v>46164.0</v>
      </c>
      <c r="B49" s="222" t="s">
        <v>62</v>
      </c>
      <c r="C49" s="206" t="s">
        <v>7</v>
      </c>
      <c r="D49" s="207">
        <v>46164.820810185185</v>
      </c>
      <c r="E49" s="3"/>
      <c r="F49" s="3"/>
      <c r="G49" s="3"/>
      <c r="H49" s="3"/>
      <c r="J49" s="226"/>
      <c r="K49" s="3"/>
      <c r="L49" s="3"/>
      <c r="O49" s="227"/>
      <c r="Q49" s="94"/>
      <c r="R49" s="94"/>
      <c r="S49" s="94"/>
      <c r="T49" s="94"/>
    </row>
    <row r="50" ht="15.75" customHeight="1">
      <c r="A50" s="204">
        <v>46164.0</v>
      </c>
      <c r="B50" s="222"/>
      <c r="C50" s="206" t="s">
        <v>7</v>
      </c>
      <c r="D50" s="207">
        <v>46164.820810185185</v>
      </c>
      <c r="E50" s="3"/>
      <c r="F50" s="3"/>
      <c r="G50" s="3"/>
      <c r="H50" s="3"/>
      <c r="J50" s="226"/>
      <c r="K50" s="3"/>
      <c r="L50" s="3"/>
      <c r="O50" s="227"/>
      <c r="Q50" s="94"/>
      <c r="R50" s="94"/>
      <c r="S50" s="94"/>
      <c r="T50" s="94"/>
    </row>
    <row r="51" ht="15.75" customHeight="1">
      <c r="A51" s="204">
        <v>46168.0</v>
      </c>
      <c r="B51" s="222" t="s">
        <v>5</v>
      </c>
      <c r="C51" s="206" t="s">
        <v>7</v>
      </c>
      <c r="D51" s="207">
        <v>46168.81149305555</v>
      </c>
      <c r="E51" s="3"/>
      <c r="F51" s="3"/>
      <c r="G51" s="3"/>
      <c r="H51" s="3"/>
      <c r="J51" s="226"/>
      <c r="K51" s="3"/>
      <c r="L51" s="3"/>
      <c r="O51" s="227"/>
      <c r="Q51" s="94"/>
      <c r="R51" s="94"/>
      <c r="S51" s="94"/>
      <c r="T51" s="94"/>
    </row>
    <row r="52" ht="15.75" customHeight="1">
      <c r="A52" s="204">
        <v>46168.0</v>
      </c>
      <c r="B52" s="222" t="s">
        <v>50</v>
      </c>
      <c r="C52" s="206" t="s">
        <v>7</v>
      </c>
      <c r="D52" s="207">
        <v>46168.81149305555</v>
      </c>
      <c r="E52" s="3"/>
      <c r="F52" s="3"/>
      <c r="G52" s="3"/>
      <c r="H52" s="3"/>
      <c r="J52" s="226"/>
      <c r="K52" s="3"/>
      <c r="L52" s="3"/>
      <c r="O52" s="227"/>
      <c r="Q52" s="94"/>
      <c r="R52" s="94"/>
      <c r="S52" s="94"/>
      <c r="T52" s="94"/>
    </row>
    <row r="53" ht="15.75" customHeight="1">
      <c r="A53" s="204">
        <v>46171.0</v>
      </c>
      <c r="B53" s="222" t="s">
        <v>65</v>
      </c>
      <c r="C53" s="206" t="s">
        <v>9</v>
      </c>
      <c r="D53" s="207">
        <v>46171.823229166665</v>
      </c>
      <c r="E53" s="3"/>
      <c r="F53" s="3"/>
      <c r="G53" s="3"/>
      <c r="H53" s="3"/>
      <c r="J53" s="226"/>
      <c r="K53" s="3"/>
      <c r="L53" s="3"/>
      <c r="O53" s="227"/>
      <c r="Q53" s="94"/>
      <c r="R53" s="94"/>
      <c r="S53" s="94"/>
      <c r="T53" s="94"/>
    </row>
    <row r="54" ht="15.75" customHeight="1">
      <c r="A54" s="204">
        <v>46171.0</v>
      </c>
      <c r="B54" s="222" t="s">
        <v>69</v>
      </c>
      <c r="C54" s="206" t="s">
        <v>9</v>
      </c>
      <c r="D54" s="207">
        <v>46171.823229166665</v>
      </c>
      <c r="E54" s="3"/>
      <c r="F54" s="3"/>
      <c r="G54" s="3"/>
      <c r="H54" s="3"/>
      <c r="J54" s="226"/>
      <c r="K54" s="3"/>
      <c r="L54" s="3"/>
      <c r="O54" s="227"/>
      <c r="Q54" s="94"/>
      <c r="R54" s="94"/>
      <c r="S54" s="94"/>
      <c r="T54" s="94"/>
    </row>
    <row r="55" ht="15.75" customHeight="1">
      <c r="A55" s="204">
        <v>46175.0</v>
      </c>
      <c r="B55" s="222" t="s">
        <v>54</v>
      </c>
      <c r="C55" s="206" t="s">
        <v>9</v>
      </c>
      <c r="D55" s="207">
        <v>46175.81265046296</v>
      </c>
      <c r="E55" s="3"/>
      <c r="F55" s="3"/>
      <c r="G55" s="3"/>
      <c r="H55" s="3"/>
      <c r="J55" s="226"/>
      <c r="K55" s="3"/>
      <c r="L55" s="3"/>
      <c r="O55" s="227"/>
      <c r="Q55" s="94"/>
      <c r="R55" s="94"/>
      <c r="S55" s="94"/>
      <c r="T55" s="94"/>
    </row>
    <row r="56" ht="15.75" customHeight="1">
      <c r="A56" s="204">
        <v>46175.0</v>
      </c>
      <c r="B56" s="222" t="s">
        <v>49</v>
      </c>
      <c r="C56" s="206" t="s">
        <v>9</v>
      </c>
      <c r="D56" s="207">
        <v>46175.81265046296</v>
      </c>
      <c r="E56" s="3"/>
      <c r="F56" s="3"/>
      <c r="G56" s="3"/>
      <c r="H56" s="3"/>
      <c r="J56" s="226"/>
      <c r="K56" s="3"/>
      <c r="L56" s="3"/>
      <c r="O56" s="227"/>
      <c r="Q56" s="94"/>
      <c r="R56" s="94"/>
      <c r="S56" s="94"/>
      <c r="T56" s="94"/>
    </row>
    <row r="57" ht="15.75" customHeight="1">
      <c r="A57" s="204"/>
      <c r="B57" s="222"/>
      <c r="C57" s="223"/>
      <c r="D57" s="231"/>
      <c r="E57" s="3"/>
      <c r="F57" s="3"/>
      <c r="G57" s="3"/>
      <c r="H57" s="3"/>
      <c r="J57" s="226"/>
      <c r="K57" s="3"/>
      <c r="L57" s="3"/>
      <c r="O57" s="227"/>
      <c r="Q57" s="94"/>
      <c r="R57" s="94"/>
      <c r="S57" s="94"/>
      <c r="T57" s="94"/>
    </row>
    <row r="58" ht="15.75" customHeight="1">
      <c r="A58" s="204"/>
      <c r="B58" s="222"/>
      <c r="C58" s="223"/>
      <c r="D58" s="231"/>
      <c r="E58" s="3"/>
      <c r="F58" s="3"/>
      <c r="G58" s="3"/>
      <c r="H58" s="3"/>
      <c r="J58" s="226"/>
      <c r="K58" s="3"/>
      <c r="L58" s="3"/>
      <c r="O58" s="227"/>
      <c r="Q58" s="94"/>
      <c r="R58" s="94"/>
      <c r="S58" s="94"/>
      <c r="T58" s="94"/>
    </row>
    <row r="59" ht="15.75" customHeight="1">
      <c r="A59" s="204"/>
      <c r="B59" s="222"/>
      <c r="C59" s="223"/>
      <c r="D59" s="231"/>
      <c r="E59" s="3"/>
      <c r="F59" s="3"/>
      <c r="G59" s="3"/>
      <c r="H59" s="3"/>
      <c r="J59" s="226"/>
      <c r="K59" s="3"/>
      <c r="L59" s="3"/>
      <c r="O59" s="227"/>
      <c r="Q59" s="94"/>
      <c r="R59" s="94"/>
      <c r="S59" s="94"/>
      <c r="T59" s="94"/>
    </row>
    <row r="60" ht="15.75" customHeight="1">
      <c r="A60" s="204"/>
      <c r="B60" s="222"/>
      <c r="C60" s="223"/>
      <c r="D60" s="231"/>
      <c r="E60" s="3"/>
      <c r="F60" s="3"/>
      <c r="G60" s="3"/>
      <c r="H60" s="3"/>
      <c r="J60" s="226"/>
      <c r="K60" s="3"/>
      <c r="L60" s="3"/>
      <c r="O60" s="227"/>
      <c r="Q60" s="94"/>
      <c r="R60" s="94"/>
      <c r="S60" s="94"/>
      <c r="T60" s="94"/>
    </row>
    <row r="61" ht="15.75" customHeight="1">
      <c r="A61" s="204"/>
      <c r="B61" s="222"/>
      <c r="C61" s="223"/>
      <c r="D61" s="231"/>
      <c r="E61" s="3"/>
      <c r="F61" s="3"/>
      <c r="G61" s="3"/>
      <c r="H61" s="3"/>
      <c r="J61" s="226"/>
      <c r="K61" s="3"/>
      <c r="L61" s="3"/>
      <c r="O61" s="227"/>
      <c r="Q61" s="94"/>
      <c r="R61" s="94"/>
      <c r="S61" s="94"/>
      <c r="T61" s="94"/>
    </row>
    <row r="62" ht="15.75" customHeight="1">
      <c r="A62" s="204"/>
      <c r="B62" s="222"/>
      <c r="C62" s="223"/>
      <c r="D62" s="231"/>
      <c r="E62" s="3"/>
      <c r="F62" s="3"/>
      <c r="G62" s="3"/>
      <c r="H62" s="3"/>
      <c r="J62" s="226"/>
      <c r="K62" s="3"/>
      <c r="L62" s="3"/>
      <c r="O62" s="227"/>
      <c r="Q62" s="94"/>
      <c r="R62" s="94"/>
      <c r="S62" s="94"/>
      <c r="T62" s="94"/>
    </row>
    <row r="63" ht="15.75" customHeight="1">
      <c r="A63" s="204"/>
      <c r="B63" s="222"/>
      <c r="C63" s="223"/>
      <c r="D63" s="231"/>
      <c r="E63" s="3"/>
      <c r="F63" s="3"/>
      <c r="G63" s="3"/>
      <c r="H63" s="3"/>
      <c r="J63" s="226"/>
      <c r="K63" s="3"/>
      <c r="L63" s="3"/>
      <c r="O63" s="227"/>
      <c r="Q63" s="94"/>
      <c r="R63" s="94"/>
      <c r="S63" s="94"/>
      <c r="T63" s="94"/>
    </row>
    <row r="64" ht="15.75" customHeight="1">
      <c r="A64" s="204"/>
      <c r="B64" s="222"/>
      <c r="C64" s="223"/>
      <c r="D64" s="231"/>
      <c r="E64" s="3"/>
      <c r="F64" s="3"/>
      <c r="G64" s="3"/>
      <c r="H64" s="3"/>
      <c r="J64" s="226"/>
      <c r="K64" s="3"/>
      <c r="L64" s="3"/>
      <c r="O64" s="227"/>
      <c r="Q64" s="94"/>
      <c r="R64" s="94"/>
      <c r="S64" s="94"/>
      <c r="T64" s="94"/>
    </row>
    <row r="65" ht="15.75" customHeight="1">
      <c r="A65" s="204"/>
      <c r="B65" s="222"/>
      <c r="C65" s="223"/>
      <c r="D65" s="231"/>
      <c r="E65" s="3"/>
      <c r="F65" s="3"/>
      <c r="G65" s="3"/>
      <c r="H65" s="3"/>
      <c r="J65" s="226"/>
      <c r="K65" s="3"/>
      <c r="L65" s="3"/>
      <c r="O65" s="227"/>
      <c r="Q65" s="94"/>
      <c r="R65" s="94"/>
      <c r="S65" s="94"/>
      <c r="T65" s="94"/>
    </row>
    <row r="66" ht="15.75" customHeight="1">
      <c r="A66" s="204"/>
      <c r="B66" s="222"/>
      <c r="C66" s="223"/>
      <c r="D66" s="231"/>
      <c r="E66" s="3"/>
      <c r="F66" s="3"/>
      <c r="G66" s="3"/>
      <c r="H66" s="3"/>
      <c r="J66" s="226"/>
      <c r="K66" s="3"/>
      <c r="L66" s="3"/>
      <c r="O66" s="227"/>
      <c r="Q66" s="94"/>
      <c r="R66" s="94"/>
      <c r="S66" s="94"/>
      <c r="T66" s="94"/>
    </row>
    <row r="67" ht="15.75" customHeight="1">
      <c r="A67" s="204"/>
      <c r="B67" s="222"/>
      <c r="C67" s="223"/>
      <c r="D67" s="231"/>
      <c r="E67" s="3"/>
      <c r="F67" s="3"/>
      <c r="G67" s="3"/>
      <c r="H67" s="3"/>
      <c r="J67" s="226"/>
      <c r="K67" s="3"/>
      <c r="L67" s="3"/>
      <c r="O67" s="227"/>
      <c r="Q67" s="94"/>
      <c r="R67" s="94"/>
      <c r="S67" s="94"/>
      <c r="T67" s="94"/>
    </row>
    <row r="68" ht="15.75" customHeight="1">
      <c r="A68" s="204"/>
      <c r="B68" s="222"/>
      <c r="C68" s="223"/>
      <c r="D68" s="231"/>
      <c r="E68" s="3"/>
      <c r="F68" s="3"/>
      <c r="G68" s="3"/>
      <c r="H68" s="3"/>
      <c r="J68" s="226"/>
      <c r="K68" s="3"/>
      <c r="L68" s="3"/>
      <c r="O68" s="227"/>
      <c r="Q68" s="94"/>
      <c r="R68" s="94"/>
      <c r="S68" s="94"/>
      <c r="T68" s="94"/>
    </row>
    <row r="69" ht="15.75" customHeight="1">
      <c r="A69" s="204"/>
      <c r="B69" s="222"/>
      <c r="C69" s="223"/>
      <c r="D69" s="231"/>
      <c r="E69" s="3"/>
      <c r="F69" s="3"/>
      <c r="G69" s="3"/>
      <c r="H69" s="3"/>
      <c r="J69" s="226"/>
      <c r="K69" s="3"/>
      <c r="L69" s="3"/>
      <c r="O69" s="227"/>
      <c r="Q69" s="94"/>
      <c r="R69" s="94"/>
      <c r="S69" s="94"/>
      <c r="T69" s="94"/>
    </row>
    <row r="70" ht="15.75" customHeight="1">
      <c r="A70" s="204"/>
      <c r="B70" s="222"/>
      <c r="C70" s="223"/>
      <c r="D70" s="231"/>
      <c r="E70" s="3"/>
      <c r="F70" s="3"/>
      <c r="G70" s="3"/>
      <c r="H70" s="3"/>
      <c r="J70" s="226"/>
      <c r="K70" s="3"/>
      <c r="L70" s="3"/>
      <c r="O70" s="227"/>
      <c r="Q70" s="94"/>
      <c r="R70" s="94"/>
      <c r="S70" s="94"/>
      <c r="T70" s="94"/>
    </row>
    <row r="71" ht="15.75" customHeight="1">
      <c r="A71" s="204"/>
      <c r="B71" s="222"/>
      <c r="C71" s="223"/>
      <c r="D71" s="231"/>
      <c r="E71" s="3"/>
      <c r="F71" s="3"/>
      <c r="G71" s="3"/>
      <c r="H71" s="3"/>
      <c r="J71" s="226"/>
      <c r="K71" s="3"/>
      <c r="L71" s="3"/>
      <c r="O71" s="227"/>
      <c r="Q71" s="94"/>
      <c r="R71" s="94"/>
      <c r="S71" s="94"/>
      <c r="T71" s="94"/>
    </row>
    <row r="72" ht="15.75" customHeight="1">
      <c r="A72" s="204"/>
      <c r="B72" s="222"/>
      <c r="C72" s="223"/>
      <c r="D72" s="231"/>
      <c r="E72" s="3"/>
      <c r="F72" s="3"/>
      <c r="G72" s="3"/>
      <c r="H72" s="3"/>
      <c r="J72" s="226"/>
      <c r="K72" s="3"/>
      <c r="L72" s="3"/>
      <c r="O72" s="227"/>
      <c r="Q72" s="94"/>
      <c r="R72" s="94"/>
      <c r="S72" s="94"/>
      <c r="T72" s="94"/>
    </row>
    <row r="73" ht="15.75" customHeight="1">
      <c r="A73" s="204"/>
      <c r="B73" s="222"/>
      <c r="C73" s="223"/>
      <c r="D73" s="231"/>
      <c r="E73" s="3"/>
      <c r="F73" s="3"/>
      <c r="G73" s="3"/>
      <c r="H73" s="3"/>
      <c r="J73" s="226"/>
      <c r="K73" s="3"/>
      <c r="L73" s="3"/>
      <c r="O73" s="227"/>
      <c r="Q73" s="94"/>
      <c r="R73" s="94"/>
      <c r="S73" s="94"/>
      <c r="T73" s="94"/>
    </row>
    <row r="74" ht="15.75" customHeight="1">
      <c r="A74" s="204"/>
      <c r="B74" s="222"/>
      <c r="C74" s="223"/>
      <c r="D74" s="231"/>
      <c r="E74" s="3"/>
      <c r="F74" s="3"/>
      <c r="G74" s="3"/>
      <c r="H74" s="3"/>
      <c r="J74" s="226"/>
      <c r="K74" s="3"/>
      <c r="L74" s="3"/>
      <c r="O74" s="227"/>
      <c r="Q74" s="94"/>
      <c r="R74" s="94"/>
      <c r="S74" s="94"/>
      <c r="T74" s="94"/>
    </row>
    <row r="75" ht="15.75" customHeight="1">
      <c r="A75" s="204"/>
      <c r="B75" s="222"/>
      <c r="C75" s="223"/>
      <c r="D75" s="231"/>
      <c r="E75" s="3"/>
      <c r="F75" s="3"/>
      <c r="G75" s="3"/>
      <c r="H75" s="3"/>
      <c r="J75" s="226"/>
      <c r="K75" s="3"/>
      <c r="L75" s="3"/>
      <c r="O75" s="227"/>
      <c r="Q75" s="94"/>
      <c r="R75" s="94"/>
      <c r="S75" s="94"/>
      <c r="T75" s="94"/>
    </row>
    <row r="76" ht="15.75" customHeight="1">
      <c r="A76" s="204"/>
      <c r="B76" s="222"/>
      <c r="C76" s="223"/>
      <c r="D76" s="231"/>
      <c r="E76" s="3"/>
      <c r="F76" s="3"/>
      <c r="G76" s="3"/>
      <c r="H76" s="3"/>
      <c r="J76" s="226"/>
      <c r="K76" s="3"/>
      <c r="L76" s="3"/>
      <c r="O76" s="227"/>
      <c r="Q76" s="94"/>
      <c r="R76" s="94"/>
      <c r="S76" s="94"/>
      <c r="T76" s="94"/>
    </row>
    <row r="77" ht="15.75" customHeight="1">
      <c r="A77" s="204"/>
      <c r="B77" s="222"/>
      <c r="C77" s="223"/>
      <c r="D77" s="231"/>
      <c r="E77" s="3"/>
      <c r="F77" s="3"/>
      <c r="G77" s="3"/>
      <c r="H77" s="3"/>
      <c r="J77" s="226"/>
      <c r="K77" s="3"/>
      <c r="L77" s="3"/>
      <c r="O77" s="227"/>
      <c r="Q77" s="94"/>
      <c r="R77" s="94"/>
      <c r="S77" s="94"/>
      <c r="T77" s="94"/>
    </row>
    <row r="78" ht="15.75" customHeight="1">
      <c r="A78" s="204"/>
      <c r="B78" s="222"/>
      <c r="C78" s="223"/>
      <c r="D78" s="231"/>
      <c r="E78" s="3"/>
      <c r="F78" s="3"/>
      <c r="G78" s="3"/>
      <c r="H78" s="3"/>
      <c r="J78" s="226"/>
      <c r="K78" s="3"/>
      <c r="L78" s="3"/>
      <c r="O78" s="227"/>
      <c r="Q78" s="94"/>
      <c r="R78" s="94"/>
      <c r="S78" s="94"/>
      <c r="T78" s="94"/>
    </row>
    <row r="79" ht="15.75" customHeight="1">
      <c r="A79" s="204"/>
      <c r="B79" s="222"/>
      <c r="C79" s="223"/>
      <c r="D79" s="231"/>
      <c r="E79" s="3"/>
      <c r="F79" s="3"/>
      <c r="G79" s="3"/>
      <c r="H79" s="3"/>
      <c r="J79" s="226"/>
      <c r="K79" s="3"/>
      <c r="L79" s="3"/>
      <c r="O79" s="227"/>
      <c r="Q79" s="94"/>
      <c r="R79" s="94"/>
      <c r="S79" s="94"/>
      <c r="T79" s="94"/>
    </row>
    <row r="80" ht="15.75" customHeight="1">
      <c r="A80" s="204"/>
      <c r="B80" s="222"/>
      <c r="C80" s="223"/>
      <c r="D80" s="231"/>
      <c r="E80" s="3"/>
      <c r="F80" s="3"/>
      <c r="G80" s="3"/>
      <c r="H80" s="3"/>
      <c r="J80" s="226"/>
      <c r="K80" s="3"/>
      <c r="L80" s="3"/>
      <c r="O80" s="227"/>
      <c r="Q80" s="94"/>
      <c r="R80" s="94"/>
      <c r="S80" s="94"/>
      <c r="T80" s="94"/>
    </row>
    <row r="81" ht="15.75" customHeight="1">
      <c r="A81" s="204"/>
      <c r="B81" s="222"/>
      <c r="C81" s="223"/>
      <c r="D81" s="231"/>
      <c r="E81" s="3"/>
      <c r="F81" s="3"/>
      <c r="G81" s="3"/>
      <c r="H81" s="3"/>
      <c r="J81" s="226"/>
      <c r="K81" s="3"/>
      <c r="L81" s="3"/>
      <c r="O81" s="227"/>
      <c r="Q81" s="94"/>
      <c r="R81" s="94"/>
      <c r="S81" s="94"/>
      <c r="T81" s="94"/>
    </row>
    <row r="82" ht="15.75" customHeight="1">
      <c r="A82" s="204"/>
      <c r="B82" s="222"/>
      <c r="C82" s="223"/>
      <c r="D82" s="231"/>
      <c r="E82" s="3"/>
      <c r="F82" s="3"/>
      <c r="G82" s="3"/>
      <c r="H82" s="3"/>
      <c r="J82" s="226"/>
      <c r="K82" s="3"/>
      <c r="L82" s="3"/>
      <c r="O82" s="227"/>
      <c r="Q82" s="94"/>
      <c r="R82" s="94"/>
      <c r="S82" s="94"/>
      <c r="T82" s="94"/>
    </row>
    <row r="83" ht="15.75" customHeight="1">
      <c r="A83" s="204"/>
      <c r="B83" s="222"/>
      <c r="C83" s="223"/>
      <c r="D83" s="231"/>
      <c r="E83" s="3"/>
      <c r="F83" s="3"/>
      <c r="G83" s="3"/>
      <c r="H83" s="3"/>
      <c r="J83" s="226"/>
      <c r="K83" s="3"/>
      <c r="L83" s="3"/>
      <c r="O83" s="227"/>
      <c r="Q83" s="94"/>
      <c r="R83" s="94"/>
      <c r="S83" s="94"/>
      <c r="T83" s="94"/>
    </row>
    <row r="84" ht="15.75" customHeight="1">
      <c r="A84" s="204"/>
      <c r="B84" s="222"/>
      <c r="C84" s="223"/>
      <c r="D84" s="231"/>
      <c r="E84" s="3"/>
      <c r="F84" s="3"/>
      <c r="G84" s="3"/>
      <c r="H84" s="3"/>
      <c r="J84" s="226"/>
      <c r="K84" s="3"/>
      <c r="L84" s="3"/>
      <c r="O84" s="227"/>
      <c r="Q84" s="94"/>
      <c r="R84" s="94"/>
      <c r="S84" s="94"/>
      <c r="T84" s="94"/>
    </row>
    <row r="85" ht="15.75" customHeight="1">
      <c r="A85" s="204"/>
      <c r="B85" s="222"/>
      <c r="C85" s="223"/>
      <c r="D85" s="231"/>
      <c r="E85" s="3"/>
      <c r="F85" s="3"/>
      <c r="G85" s="3"/>
      <c r="H85" s="3"/>
      <c r="J85" s="226"/>
      <c r="K85" s="3"/>
      <c r="L85" s="3"/>
      <c r="O85" s="227"/>
      <c r="Q85" s="94"/>
      <c r="R85" s="94"/>
      <c r="S85" s="94"/>
      <c r="T85" s="94"/>
    </row>
    <row r="86" ht="15.75" customHeight="1">
      <c r="A86" s="204"/>
      <c r="B86" s="222"/>
      <c r="C86" s="223"/>
      <c r="D86" s="231"/>
      <c r="E86" s="3"/>
      <c r="F86" s="3"/>
      <c r="G86" s="3"/>
      <c r="H86" s="3"/>
      <c r="J86" s="226"/>
      <c r="K86" s="3"/>
      <c r="L86" s="3"/>
      <c r="O86" s="232"/>
      <c r="P86" s="233"/>
      <c r="Q86" s="233"/>
      <c r="R86" s="233"/>
      <c r="S86" s="233"/>
      <c r="T86" s="233"/>
      <c r="U86" s="233"/>
      <c r="V86" s="233"/>
      <c r="W86" s="233"/>
      <c r="X86" s="233"/>
    </row>
    <row r="87" ht="15.75" customHeight="1">
      <c r="A87" s="204"/>
      <c r="B87" s="222"/>
      <c r="C87" s="223"/>
      <c r="D87" s="231"/>
      <c r="E87" s="3"/>
      <c r="F87" s="3"/>
      <c r="G87" s="3"/>
      <c r="H87" s="3"/>
      <c r="J87" s="226"/>
      <c r="K87" s="3"/>
      <c r="L87" s="3"/>
      <c r="O87" s="232"/>
      <c r="P87" s="233"/>
      <c r="Q87" s="233"/>
      <c r="R87" s="233"/>
      <c r="S87" s="233"/>
      <c r="T87" s="233"/>
      <c r="U87" s="233"/>
      <c r="V87" s="233"/>
      <c r="W87" s="233"/>
      <c r="X87" s="233"/>
    </row>
    <row r="88" ht="15.75" customHeight="1">
      <c r="A88" s="204"/>
      <c r="B88" s="222"/>
      <c r="C88" s="223"/>
      <c r="D88" s="231"/>
      <c r="E88" s="3"/>
      <c r="F88" s="3"/>
      <c r="G88" s="3"/>
      <c r="H88" s="3"/>
      <c r="J88" s="226"/>
      <c r="K88" s="3"/>
      <c r="L88" s="3"/>
      <c r="O88" s="232"/>
      <c r="P88" s="233"/>
      <c r="Q88" s="233"/>
      <c r="R88" s="233"/>
      <c r="S88" s="233"/>
      <c r="T88" s="233"/>
      <c r="U88" s="233"/>
      <c r="V88" s="233"/>
      <c r="W88" s="233"/>
      <c r="X88" s="233"/>
    </row>
    <row r="89" ht="15.75" customHeight="1">
      <c r="A89" s="204"/>
      <c r="B89" s="222"/>
      <c r="C89" s="223"/>
      <c r="D89" s="231"/>
      <c r="E89" s="3"/>
      <c r="F89" s="3"/>
      <c r="G89" s="3"/>
      <c r="H89" s="3"/>
      <c r="J89" s="226"/>
      <c r="K89" s="3"/>
      <c r="L89" s="3"/>
      <c r="O89" s="232"/>
      <c r="P89" s="233"/>
      <c r="Q89" s="233"/>
      <c r="R89" s="233"/>
      <c r="S89" s="233"/>
      <c r="T89" s="233"/>
      <c r="U89" s="233"/>
      <c r="V89" s="233"/>
      <c r="W89" s="233"/>
      <c r="X89" s="233"/>
    </row>
    <row r="90" ht="15.75" customHeight="1">
      <c r="A90" s="204"/>
      <c r="B90" s="222"/>
      <c r="C90" s="223"/>
      <c r="D90" s="231"/>
      <c r="E90" s="3"/>
      <c r="F90" s="3"/>
      <c r="G90" s="3"/>
      <c r="H90" s="3"/>
      <c r="J90" s="226"/>
      <c r="K90" s="3"/>
      <c r="L90" s="3"/>
      <c r="O90" s="232"/>
      <c r="P90" s="233"/>
      <c r="Q90" s="233"/>
      <c r="R90" s="233"/>
      <c r="S90" s="233"/>
      <c r="T90" s="233"/>
      <c r="U90" s="233"/>
      <c r="V90" s="233"/>
      <c r="W90" s="233"/>
      <c r="X90" s="233"/>
    </row>
    <row r="91" ht="15.75" customHeight="1">
      <c r="A91" s="204"/>
      <c r="B91" s="222"/>
      <c r="C91" s="223"/>
      <c r="D91" s="231"/>
      <c r="E91" s="3"/>
      <c r="F91" s="3"/>
      <c r="G91" s="3"/>
      <c r="H91" s="3"/>
      <c r="J91" s="226"/>
      <c r="K91" s="3"/>
      <c r="L91" s="3"/>
      <c r="O91" s="232"/>
      <c r="P91" s="233"/>
      <c r="Q91" s="233"/>
      <c r="R91" s="233"/>
      <c r="S91" s="233"/>
      <c r="T91" s="233"/>
      <c r="U91" s="233"/>
      <c r="V91" s="233"/>
      <c r="W91" s="233"/>
      <c r="X91" s="233"/>
    </row>
    <row r="92" ht="15.75" customHeight="1">
      <c r="A92" s="204"/>
      <c r="B92" s="222"/>
      <c r="C92" s="223"/>
      <c r="D92" s="231"/>
      <c r="E92" s="3"/>
      <c r="F92" s="3"/>
      <c r="G92" s="3"/>
      <c r="H92" s="3"/>
      <c r="J92" s="226"/>
      <c r="K92" s="3"/>
      <c r="L92" s="3"/>
      <c r="O92" s="227"/>
      <c r="Q92" s="94"/>
      <c r="R92" s="94"/>
      <c r="S92" s="94"/>
      <c r="T92" s="94"/>
    </row>
    <row r="93" ht="15.75" customHeight="1">
      <c r="A93" s="204"/>
      <c r="B93" s="222"/>
      <c r="C93" s="223"/>
      <c r="D93" s="231"/>
      <c r="E93" s="3"/>
      <c r="F93" s="3"/>
      <c r="G93" s="3"/>
      <c r="H93" s="3"/>
      <c r="J93" s="226"/>
      <c r="K93" s="3"/>
      <c r="L93" s="3"/>
      <c r="O93" s="227"/>
      <c r="Q93" s="94"/>
      <c r="R93" s="94"/>
      <c r="S93" s="94"/>
      <c r="T93" s="94"/>
    </row>
    <row r="94" ht="15.75" customHeight="1">
      <c r="A94" s="204"/>
      <c r="B94" s="222"/>
      <c r="C94" s="223"/>
      <c r="D94" s="231"/>
      <c r="E94" s="3"/>
      <c r="F94" s="3"/>
      <c r="G94" s="3"/>
      <c r="H94" s="3"/>
      <c r="J94" s="226"/>
      <c r="K94" s="3"/>
      <c r="L94" s="3"/>
      <c r="O94" s="227"/>
      <c r="Q94" s="94"/>
      <c r="R94" s="94"/>
      <c r="S94" s="94"/>
      <c r="T94" s="94"/>
    </row>
    <row r="95" ht="15.75" customHeight="1">
      <c r="A95" s="204"/>
      <c r="B95" s="222"/>
      <c r="C95" s="223"/>
      <c r="D95" s="231"/>
      <c r="E95" s="3"/>
      <c r="F95" s="3"/>
      <c r="G95" s="3"/>
      <c r="H95" s="3"/>
      <c r="J95" s="226"/>
      <c r="K95" s="3"/>
      <c r="L95" s="3"/>
      <c r="O95" s="227"/>
      <c r="Q95" s="94"/>
      <c r="R95" s="94"/>
      <c r="S95" s="94"/>
      <c r="T95" s="94"/>
    </row>
    <row r="96" ht="15.75" customHeight="1">
      <c r="A96" s="204"/>
      <c r="B96" s="222"/>
      <c r="C96" s="223"/>
      <c r="D96" s="231"/>
      <c r="E96" s="3"/>
      <c r="F96" s="3"/>
      <c r="G96" s="3"/>
      <c r="H96" s="3"/>
      <c r="J96" s="226"/>
      <c r="K96" s="3"/>
      <c r="L96" s="3"/>
      <c r="O96" s="227"/>
      <c r="Q96" s="94"/>
      <c r="R96" s="94"/>
      <c r="S96" s="94"/>
      <c r="T96" s="94"/>
    </row>
    <row r="97" ht="15.75" customHeight="1">
      <c r="A97" s="204"/>
      <c r="B97" s="222"/>
      <c r="C97" s="223"/>
      <c r="D97" s="231"/>
      <c r="E97" s="3"/>
      <c r="F97" s="3"/>
      <c r="G97" s="3"/>
      <c r="H97" s="3"/>
      <c r="J97" s="226"/>
      <c r="K97" s="3"/>
      <c r="L97" s="3"/>
      <c r="O97" s="227"/>
      <c r="Q97" s="94"/>
      <c r="R97" s="94"/>
      <c r="S97" s="94"/>
      <c r="T97" s="94"/>
    </row>
    <row r="98" ht="15.75" customHeight="1">
      <c r="A98" s="204"/>
      <c r="B98" s="222"/>
      <c r="C98" s="223"/>
      <c r="D98" s="231"/>
      <c r="E98" s="3"/>
      <c r="F98" s="3"/>
      <c r="G98" s="3"/>
      <c r="H98" s="3"/>
      <c r="J98" s="226"/>
      <c r="K98" s="3"/>
      <c r="L98" s="3"/>
      <c r="O98" s="227"/>
      <c r="Q98" s="94"/>
      <c r="R98" s="94"/>
      <c r="S98" s="94"/>
      <c r="T98" s="94"/>
    </row>
    <row r="99" ht="15.75" customHeight="1">
      <c r="A99" s="204"/>
      <c r="B99" s="222"/>
      <c r="C99" s="223"/>
      <c r="D99" s="231"/>
      <c r="E99" s="3"/>
      <c r="F99" s="3"/>
      <c r="G99" s="3"/>
      <c r="H99" s="3"/>
      <c r="J99" s="226"/>
      <c r="K99" s="3"/>
      <c r="L99" s="3"/>
      <c r="O99" s="227"/>
      <c r="Q99" s="94"/>
      <c r="R99" s="94"/>
      <c r="S99" s="94"/>
      <c r="T99" s="94"/>
    </row>
    <row r="100" ht="15.75" customHeight="1">
      <c r="A100" s="204"/>
      <c r="B100" s="222"/>
      <c r="C100" s="223"/>
      <c r="D100" s="231"/>
      <c r="E100" s="3"/>
      <c r="F100" s="3"/>
      <c r="G100" s="3"/>
      <c r="H100" s="3"/>
      <c r="J100" s="226"/>
      <c r="K100" s="3"/>
      <c r="L100" s="3"/>
      <c r="O100" s="227"/>
      <c r="Q100" s="94"/>
      <c r="R100" s="94"/>
      <c r="S100" s="94"/>
      <c r="T100" s="94"/>
    </row>
    <row r="101" ht="15.75" customHeight="1">
      <c r="A101" s="204"/>
      <c r="B101" s="222"/>
      <c r="C101" s="223"/>
      <c r="D101" s="231"/>
      <c r="E101" s="3"/>
      <c r="F101" s="3"/>
      <c r="G101" s="3"/>
      <c r="H101" s="3"/>
      <c r="J101" s="226"/>
      <c r="K101" s="3"/>
      <c r="L101" s="3"/>
      <c r="O101" s="227"/>
      <c r="Q101" s="94"/>
      <c r="R101" s="94"/>
      <c r="S101" s="94"/>
      <c r="T101" s="94"/>
    </row>
    <row r="102" ht="15.75" customHeight="1">
      <c r="A102" s="204"/>
      <c r="B102" s="222"/>
      <c r="C102" s="223"/>
      <c r="D102" s="231"/>
      <c r="E102" s="3"/>
      <c r="F102" s="3"/>
      <c r="G102" s="3"/>
      <c r="H102" s="3"/>
      <c r="J102" s="226"/>
      <c r="K102" s="3"/>
      <c r="L102" s="3"/>
      <c r="O102" s="227"/>
      <c r="Q102" s="94"/>
      <c r="R102" s="94"/>
      <c r="S102" s="94"/>
      <c r="T102" s="94"/>
    </row>
    <row r="103" ht="15.75" customHeight="1">
      <c r="A103" s="204"/>
      <c r="B103" s="222"/>
      <c r="C103" s="223"/>
      <c r="D103" s="231"/>
      <c r="E103" s="3"/>
      <c r="F103" s="3"/>
      <c r="G103" s="3"/>
      <c r="H103" s="3"/>
      <c r="J103" s="226"/>
      <c r="K103" s="3"/>
      <c r="L103" s="3"/>
      <c r="O103" s="227"/>
      <c r="Q103" s="94"/>
      <c r="R103" s="94"/>
      <c r="S103" s="94"/>
      <c r="T103" s="94"/>
    </row>
    <row r="104" ht="15.75" customHeight="1">
      <c r="A104" s="204"/>
      <c r="B104" s="222"/>
      <c r="C104" s="223"/>
      <c r="D104" s="231"/>
      <c r="E104" s="3"/>
      <c r="F104" s="3"/>
      <c r="G104" s="3"/>
      <c r="H104" s="3"/>
      <c r="J104" s="226"/>
      <c r="K104" s="3"/>
      <c r="L104" s="3"/>
      <c r="O104" s="227"/>
      <c r="Q104" s="94"/>
      <c r="R104" s="94"/>
      <c r="S104" s="94"/>
      <c r="T104" s="94"/>
    </row>
    <row r="105" ht="15.75" customHeight="1">
      <c r="A105" s="204"/>
      <c r="B105" s="222"/>
      <c r="C105" s="223"/>
      <c r="D105" s="231"/>
      <c r="E105" s="3"/>
      <c r="F105" s="3"/>
      <c r="G105" s="3"/>
      <c r="H105" s="3"/>
      <c r="J105" s="226"/>
      <c r="K105" s="3"/>
      <c r="L105" s="3"/>
      <c r="O105" s="227"/>
      <c r="Q105" s="94"/>
      <c r="R105" s="94"/>
      <c r="S105" s="94"/>
      <c r="T105" s="94"/>
    </row>
    <row r="106" ht="15.75" customHeight="1">
      <c r="A106" s="204"/>
      <c r="B106" s="222"/>
      <c r="C106" s="223"/>
      <c r="D106" s="231"/>
      <c r="E106" s="3"/>
      <c r="F106" s="3"/>
      <c r="G106" s="3"/>
      <c r="H106" s="3"/>
      <c r="J106" s="226"/>
      <c r="K106" s="3"/>
      <c r="L106" s="3"/>
      <c r="O106" s="227"/>
      <c r="Q106" s="94"/>
      <c r="R106" s="94"/>
      <c r="S106" s="94"/>
      <c r="T106" s="94"/>
    </row>
    <row r="107" ht="15.75" customHeight="1">
      <c r="A107" s="204"/>
      <c r="B107" s="222"/>
      <c r="C107" s="223"/>
      <c r="D107" s="231"/>
      <c r="E107" s="3"/>
      <c r="F107" s="3"/>
      <c r="G107" s="3"/>
      <c r="H107" s="3"/>
      <c r="J107" s="226"/>
      <c r="K107" s="3"/>
      <c r="L107" s="3"/>
      <c r="O107" s="227"/>
      <c r="Q107" s="94"/>
      <c r="R107" s="94"/>
      <c r="S107" s="94"/>
      <c r="T107" s="94"/>
    </row>
    <row r="108" ht="15.75" customHeight="1">
      <c r="A108" s="242"/>
      <c r="B108" s="222"/>
      <c r="C108" s="223"/>
      <c r="D108" s="231"/>
      <c r="E108" s="3"/>
      <c r="F108" s="3"/>
      <c r="G108" s="3"/>
      <c r="H108" s="3"/>
      <c r="J108" s="226"/>
      <c r="K108" s="3"/>
      <c r="L108" s="3"/>
      <c r="O108" s="227"/>
      <c r="Q108" s="94"/>
      <c r="R108" s="94"/>
      <c r="S108" s="94"/>
      <c r="T108" s="94"/>
    </row>
    <row r="109" ht="15.75" customHeight="1">
      <c r="A109" s="242"/>
      <c r="B109" s="222"/>
      <c r="C109" s="223"/>
      <c r="D109" s="231"/>
      <c r="E109" s="3"/>
      <c r="F109" s="3"/>
      <c r="G109" s="3"/>
      <c r="H109" s="3"/>
      <c r="J109" s="226"/>
      <c r="K109" s="3"/>
      <c r="L109" s="3"/>
      <c r="O109" s="227"/>
      <c r="Q109" s="94"/>
      <c r="R109" s="94"/>
      <c r="S109" s="94"/>
      <c r="T109" s="94"/>
    </row>
    <row r="110" ht="15.75" customHeight="1">
      <c r="A110" s="204"/>
      <c r="B110" s="222"/>
      <c r="C110" s="223"/>
      <c r="D110" s="231"/>
      <c r="E110" s="3"/>
      <c r="F110" s="3"/>
      <c r="G110" s="3"/>
      <c r="H110" s="3"/>
      <c r="J110" s="226"/>
      <c r="K110" s="3"/>
      <c r="L110" s="3"/>
      <c r="O110" s="227"/>
      <c r="Q110" s="94"/>
      <c r="R110" s="94"/>
      <c r="S110" s="94"/>
      <c r="T110" s="94"/>
    </row>
    <row r="111" ht="15.75" customHeight="1">
      <c r="A111" s="204"/>
      <c r="B111" s="222"/>
      <c r="C111" s="223"/>
      <c r="D111" s="231"/>
      <c r="E111" s="3"/>
      <c r="F111" s="3"/>
      <c r="G111" s="3"/>
      <c r="H111" s="3"/>
      <c r="J111" s="226"/>
      <c r="K111" s="3"/>
      <c r="L111" s="3"/>
      <c r="O111" s="227"/>
      <c r="Q111" s="94"/>
      <c r="R111" s="94"/>
      <c r="S111" s="94"/>
      <c r="T111" s="94"/>
    </row>
    <row r="112" ht="15.75" customHeight="1">
      <c r="A112" s="204"/>
      <c r="B112" s="222"/>
      <c r="C112" s="223"/>
      <c r="D112" s="231"/>
      <c r="E112" s="3"/>
      <c r="F112" s="3"/>
      <c r="G112" s="3"/>
      <c r="H112" s="3"/>
      <c r="J112" s="226"/>
      <c r="K112" s="3"/>
      <c r="L112" s="3"/>
      <c r="O112" s="227"/>
      <c r="Q112" s="94"/>
      <c r="R112" s="94"/>
      <c r="S112" s="94"/>
      <c r="T112" s="94"/>
    </row>
    <row r="113" ht="15.75" customHeight="1">
      <c r="A113" s="204"/>
      <c r="B113" s="222"/>
      <c r="C113" s="223"/>
      <c r="D113" s="231"/>
      <c r="E113" s="3"/>
      <c r="F113" s="3"/>
      <c r="G113" s="3"/>
      <c r="H113" s="3"/>
      <c r="J113" s="226"/>
      <c r="K113" s="3"/>
      <c r="L113" s="3"/>
      <c r="O113" s="227"/>
      <c r="Q113" s="94"/>
      <c r="R113" s="94"/>
      <c r="S113" s="94"/>
      <c r="T113" s="94"/>
    </row>
    <row r="114" ht="15.75" customHeight="1">
      <c r="A114" s="204"/>
      <c r="B114" s="222"/>
      <c r="C114" s="223"/>
      <c r="D114" s="231"/>
      <c r="E114" s="3"/>
      <c r="F114" s="3"/>
      <c r="G114" s="3"/>
      <c r="H114" s="3"/>
      <c r="J114" s="226"/>
      <c r="K114" s="3"/>
      <c r="L114" s="3"/>
      <c r="O114" s="227"/>
      <c r="Q114" s="94"/>
      <c r="R114" s="94"/>
      <c r="S114" s="94"/>
      <c r="T114" s="94"/>
    </row>
    <row r="115" ht="15.75" customHeight="1">
      <c r="A115" s="204"/>
      <c r="B115" s="222"/>
      <c r="C115" s="223"/>
      <c r="D115" s="231"/>
      <c r="E115" s="3"/>
      <c r="F115" s="3"/>
      <c r="G115" s="3"/>
      <c r="H115" s="3"/>
      <c r="J115" s="226"/>
      <c r="K115" s="3"/>
      <c r="L115" s="3"/>
      <c r="O115" s="227"/>
      <c r="Q115" s="94"/>
      <c r="R115" s="94"/>
      <c r="S115" s="94"/>
      <c r="T115" s="94"/>
      <c r="Y115" s="8"/>
    </row>
    <row r="116" ht="15.75" customHeight="1">
      <c r="A116" s="242"/>
      <c r="B116" s="222"/>
      <c r="C116" s="223"/>
      <c r="D116" s="231"/>
      <c r="E116" s="3"/>
      <c r="F116" s="3"/>
      <c r="G116" s="3"/>
      <c r="H116" s="3"/>
      <c r="J116" s="226"/>
      <c r="K116" s="3"/>
      <c r="L116" s="3"/>
      <c r="O116" s="227"/>
      <c r="Q116" s="94"/>
      <c r="R116" s="94"/>
      <c r="S116" s="94"/>
      <c r="T116" s="94"/>
    </row>
    <row r="117" ht="15.75" customHeight="1">
      <c r="A117" s="242"/>
      <c r="B117" s="222"/>
      <c r="C117" s="223"/>
      <c r="D117" s="231"/>
      <c r="E117" s="3"/>
      <c r="F117" s="3"/>
      <c r="G117" s="3"/>
      <c r="H117" s="3"/>
      <c r="J117" s="226"/>
      <c r="K117" s="3"/>
      <c r="L117" s="3"/>
      <c r="O117" s="227"/>
      <c r="Q117" s="94"/>
      <c r="R117" s="94"/>
      <c r="S117" s="94"/>
      <c r="T117" s="94"/>
    </row>
    <row r="118" ht="15.75" customHeight="1">
      <c r="A118" s="204"/>
      <c r="B118" s="222"/>
      <c r="C118" s="223"/>
      <c r="D118" s="231"/>
      <c r="E118" s="3"/>
      <c r="F118" s="3"/>
      <c r="G118" s="3"/>
      <c r="H118" s="3"/>
      <c r="J118" s="226"/>
      <c r="K118" s="3"/>
      <c r="L118" s="3"/>
      <c r="O118" s="227"/>
      <c r="Q118" s="94"/>
      <c r="R118" s="94"/>
      <c r="S118" s="94"/>
      <c r="T118" s="94"/>
    </row>
    <row r="119" ht="15.75" customHeight="1">
      <c r="A119" s="204"/>
      <c r="B119" s="222"/>
      <c r="C119" s="223"/>
      <c r="D119" s="231"/>
      <c r="E119" s="3"/>
      <c r="F119" s="3"/>
      <c r="G119" s="3"/>
      <c r="H119" s="3"/>
      <c r="J119" s="226"/>
      <c r="K119" s="3"/>
      <c r="L119" s="3"/>
      <c r="O119" s="227"/>
      <c r="Q119" s="94"/>
      <c r="R119" s="94"/>
      <c r="S119" s="94"/>
      <c r="T119" s="94"/>
    </row>
    <row r="120" ht="15.75" customHeight="1">
      <c r="A120" s="204"/>
      <c r="B120" s="222"/>
      <c r="C120" s="223"/>
      <c r="D120" s="231"/>
      <c r="E120" s="3"/>
      <c r="F120" s="3"/>
      <c r="G120" s="3"/>
      <c r="H120" s="3"/>
      <c r="J120" s="226"/>
      <c r="K120" s="3"/>
      <c r="L120" s="3"/>
      <c r="O120" s="227"/>
      <c r="Q120" s="94"/>
      <c r="R120" s="94"/>
      <c r="S120" s="94"/>
      <c r="T120" s="94"/>
    </row>
    <row r="121" ht="15.75" customHeight="1">
      <c r="A121" s="204"/>
      <c r="B121" s="222"/>
      <c r="C121" s="223"/>
      <c r="D121" s="231"/>
      <c r="E121" s="3"/>
      <c r="F121" s="3"/>
      <c r="G121" s="3"/>
      <c r="H121" s="3"/>
      <c r="J121" s="226"/>
      <c r="K121" s="3"/>
      <c r="L121" s="3"/>
      <c r="O121" s="227"/>
      <c r="Q121" s="94"/>
      <c r="R121" s="94"/>
      <c r="S121" s="94"/>
      <c r="T121" s="94"/>
    </row>
    <row r="122" ht="15.75" customHeight="1">
      <c r="A122" s="242"/>
      <c r="B122" s="222"/>
      <c r="C122" s="223"/>
      <c r="D122" s="231"/>
      <c r="E122" s="3"/>
      <c r="F122" s="3"/>
      <c r="G122" s="3"/>
      <c r="H122" s="3"/>
      <c r="J122" s="226"/>
      <c r="K122" s="3"/>
      <c r="L122" s="3"/>
      <c r="O122" s="227"/>
      <c r="Q122" s="94"/>
      <c r="R122" s="94"/>
      <c r="S122" s="94"/>
      <c r="T122" s="94"/>
    </row>
    <row r="123" ht="15.75" customHeight="1">
      <c r="A123" s="242"/>
      <c r="B123" s="222"/>
      <c r="C123" s="223"/>
      <c r="D123" s="231"/>
      <c r="E123" s="3"/>
      <c r="F123" s="3"/>
      <c r="G123" s="3"/>
      <c r="H123" s="3"/>
      <c r="J123" s="226"/>
      <c r="K123" s="3"/>
      <c r="L123" s="3"/>
      <c r="O123" s="227"/>
      <c r="Q123" s="94"/>
      <c r="R123" s="94"/>
      <c r="S123" s="94"/>
      <c r="T123" s="94"/>
    </row>
    <row r="124" ht="15.75" customHeight="1">
      <c r="A124" s="204"/>
      <c r="B124" s="222"/>
      <c r="C124" s="223"/>
      <c r="D124" s="231"/>
      <c r="E124" s="3"/>
      <c r="F124" s="3"/>
      <c r="G124" s="3"/>
      <c r="H124" s="3"/>
      <c r="J124" s="226"/>
      <c r="K124" s="3"/>
      <c r="L124" s="3"/>
      <c r="O124" s="227"/>
      <c r="Q124" s="94"/>
      <c r="R124" s="94"/>
      <c r="S124" s="94"/>
      <c r="T124" s="94"/>
    </row>
    <row r="125" ht="15.75" customHeight="1">
      <c r="A125" s="204"/>
      <c r="B125" s="222"/>
      <c r="C125" s="223"/>
      <c r="D125" s="231"/>
      <c r="E125" s="3"/>
      <c r="F125" s="3"/>
      <c r="G125" s="3"/>
      <c r="H125" s="3"/>
      <c r="J125" s="226"/>
      <c r="K125" s="3"/>
      <c r="L125" s="3"/>
      <c r="O125" s="227"/>
      <c r="Q125" s="94"/>
      <c r="R125" s="94"/>
      <c r="S125" s="94"/>
      <c r="T125" s="94"/>
    </row>
    <row r="126" ht="15.75" customHeight="1">
      <c r="A126" s="204"/>
      <c r="B126" s="222"/>
      <c r="C126" s="223"/>
      <c r="D126" s="231"/>
      <c r="E126" s="3"/>
      <c r="F126" s="3"/>
      <c r="G126" s="3"/>
      <c r="H126" s="3"/>
      <c r="J126" s="226"/>
      <c r="K126" s="3"/>
      <c r="L126" s="3"/>
      <c r="O126" s="227"/>
      <c r="Q126" s="94"/>
      <c r="R126" s="94"/>
      <c r="S126" s="94"/>
      <c r="T126" s="94"/>
    </row>
    <row r="127" ht="15.75" customHeight="1">
      <c r="A127" s="204"/>
      <c r="B127" s="222"/>
      <c r="C127" s="223"/>
      <c r="D127" s="231"/>
      <c r="E127" s="3"/>
      <c r="F127" s="3"/>
      <c r="G127" s="3"/>
      <c r="H127" s="3"/>
      <c r="J127" s="226"/>
      <c r="K127" s="3"/>
      <c r="L127" s="3"/>
      <c r="O127" s="227"/>
      <c r="Q127" s="94"/>
      <c r="R127" s="94"/>
      <c r="S127" s="94"/>
      <c r="T127" s="94"/>
    </row>
    <row r="128" ht="15.75" customHeight="1">
      <c r="A128" s="204"/>
      <c r="B128" s="222"/>
      <c r="C128" s="223"/>
      <c r="D128" s="231"/>
      <c r="E128" s="3"/>
      <c r="F128" s="3"/>
      <c r="G128" s="3"/>
      <c r="H128" s="3"/>
      <c r="J128" s="226"/>
      <c r="K128" s="3"/>
      <c r="L128" s="3"/>
      <c r="O128" s="227"/>
      <c r="Q128" s="94"/>
      <c r="R128" s="94"/>
      <c r="S128" s="94"/>
      <c r="T128" s="94"/>
    </row>
    <row r="129" ht="15.75" customHeight="1">
      <c r="A129" s="204"/>
      <c r="B129" s="222"/>
      <c r="C129" s="223"/>
      <c r="D129" s="231"/>
      <c r="E129" s="3"/>
      <c r="F129" s="3"/>
      <c r="G129" s="3"/>
      <c r="H129" s="3"/>
      <c r="J129" s="226"/>
      <c r="K129" s="3"/>
      <c r="L129" s="3"/>
      <c r="O129" s="227"/>
      <c r="Q129" s="94"/>
      <c r="R129" s="94"/>
      <c r="S129" s="94"/>
      <c r="T129" s="94"/>
    </row>
    <row r="130" ht="15.75" customHeight="1">
      <c r="A130" s="204"/>
      <c r="B130" s="222"/>
      <c r="C130" s="223"/>
      <c r="D130" s="231"/>
      <c r="E130" s="3"/>
      <c r="F130" s="3"/>
      <c r="G130" s="3"/>
      <c r="H130" s="3"/>
      <c r="J130" s="226"/>
      <c r="K130" s="3"/>
      <c r="L130" s="3"/>
      <c r="O130" s="227"/>
      <c r="Q130" s="94"/>
      <c r="R130" s="94"/>
      <c r="S130" s="94"/>
      <c r="T130" s="94"/>
    </row>
    <row r="131" ht="15.75" customHeight="1">
      <c r="A131" s="204"/>
      <c r="B131" s="222"/>
      <c r="C131" s="223"/>
      <c r="D131" s="231"/>
      <c r="E131" s="3"/>
      <c r="F131" s="3"/>
      <c r="G131" s="3"/>
      <c r="H131" s="3"/>
      <c r="J131" s="226"/>
      <c r="K131" s="3"/>
      <c r="L131" s="3"/>
      <c r="O131" s="227"/>
      <c r="Q131" s="94"/>
      <c r="R131" s="94"/>
      <c r="S131" s="94"/>
      <c r="T131" s="94"/>
    </row>
    <row r="132" ht="15.75" customHeight="1">
      <c r="A132" s="204"/>
      <c r="B132" s="222"/>
      <c r="C132" s="223"/>
      <c r="D132" s="231"/>
      <c r="E132" s="3"/>
      <c r="F132" s="3"/>
      <c r="G132" s="3"/>
      <c r="H132" s="3"/>
      <c r="J132" s="226"/>
      <c r="K132" s="3"/>
      <c r="L132" s="3"/>
      <c r="O132" s="227"/>
      <c r="Q132" s="94"/>
      <c r="R132" s="94"/>
      <c r="S132" s="94"/>
      <c r="T132" s="94"/>
    </row>
    <row r="133" ht="15.75" customHeight="1">
      <c r="A133" s="204"/>
      <c r="B133" s="222"/>
      <c r="C133" s="223"/>
      <c r="D133" s="231"/>
      <c r="E133" s="3"/>
      <c r="F133" s="3"/>
      <c r="G133" s="3"/>
      <c r="H133" s="3"/>
      <c r="J133" s="226"/>
      <c r="K133" s="3"/>
      <c r="L133" s="3"/>
      <c r="O133" s="227"/>
      <c r="Q133" s="94"/>
      <c r="R133" s="94"/>
      <c r="S133" s="94"/>
      <c r="T133" s="94"/>
    </row>
    <row r="134" ht="15.75" customHeight="1">
      <c r="A134" s="242"/>
      <c r="B134" s="222"/>
      <c r="C134" s="223"/>
      <c r="D134" s="231"/>
      <c r="E134" s="3"/>
      <c r="F134" s="3"/>
      <c r="G134" s="3"/>
      <c r="H134" s="3"/>
      <c r="J134" s="226"/>
      <c r="K134" s="3"/>
      <c r="L134" s="3"/>
      <c r="O134" s="227"/>
      <c r="Q134" s="94"/>
      <c r="R134" s="94"/>
      <c r="S134" s="94"/>
      <c r="T134" s="94"/>
    </row>
    <row r="135" ht="15.75" customHeight="1">
      <c r="A135" s="242"/>
      <c r="B135" s="222"/>
      <c r="C135" s="223"/>
      <c r="D135" s="231"/>
      <c r="E135" s="3"/>
      <c r="F135" s="3"/>
      <c r="G135" s="3"/>
      <c r="H135" s="3"/>
      <c r="J135" s="226"/>
      <c r="K135" s="3"/>
      <c r="L135" s="3"/>
      <c r="O135" s="227"/>
      <c r="Q135" s="94"/>
      <c r="R135" s="94"/>
      <c r="S135" s="94"/>
      <c r="T135" s="94"/>
    </row>
    <row r="136" ht="15.75" customHeight="1">
      <c r="A136" s="234"/>
      <c r="B136" s="222"/>
      <c r="C136" s="223"/>
      <c r="D136" s="231"/>
      <c r="E136" s="3"/>
      <c r="F136" s="3"/>
      <c r="G136" s="3"/>
      <c r="H136" s="3"/>
      <c r="J136" s="226"/>
      <c r="K136" s="3"/>
      <c r="L136" s="3"/>
      <c r="O136" s="227"/>
      <c r="Q136" s="94"/>
      <c r="R136" s="94"/>
      <c r="S136" s="94"/>
      <c r="T136" s="94"/>
    </row>
    <row r="137" ht="15.75" customHeight="1">
      <c r="A137" s="234"/>
      <c r="B137" s="222"/>
      <c r="C137" s="223"/>
      <c r="D137" s="231"/>
      <c r="E137" s="3"/>
      <c r="F137" s="3"/>
      <c r="G137" s="3"/>
      <c r="H137" s="3"/>
      <c r="J137" s="226"/>
      <c r="K137" s="3"/>
      <c r="L137" s="3"/>
      <c r="O137" s="227"/>
      <c r="Q137" s="94"/>
      <c r="R137" s="94"/>
      <c r="S137" s="94"/>
      <c r="T137" s="94"/>
    </row>
    <row r="138" ht="15.75" customHeight="1">
      <c r="A138" s="234"/>
      <c r="B138" s="222"/>
      <c r="C138" s="223"/>
      <c r="D138" s="231"/>
      <c r="E138" s="3"/>
      <c r="F138" s="3"/>
      <c r="G138" s="3"/>
      <c r="H138" s="3"/>
      <c r="J138" s="226"/>
      <c r="K138" s="3"/>
      <c r="L138" s="3"/>
      <c r="O138" s="227"/>
      <c r="Q138" s="94"/>
      <c r="R138" s="94"/>
      <c r="S138" s="94"/>
      <c r="T138" s="94"/>
    </row>
    <row r="139" ht="15.75" customHeight="1">
      <c r="A139" s="204"/>
      <c r="B139" s="222"/>
      <c r="C139" s="223"/>
      <c r="D139" s="231"/>
      <c r="E139" s="3"/>
      <c r="F139" s="3"/>
      <c r="G139" s="3"/>
      <c r="H139" s="3"/>
      <c r="J139" s="226"/>
      <c r="K139" s="3"/>
      <c r="L139" s="3"/>
      <c r="O139" s="227"/>
      <c r="Q139" s="94"/>
      <c r="R139" s="94"/>
      <c r="S139" s="94"/>
      <c r="T139" s="94"/>
    </row>
    <row r="140" ht="15.75" customHeight="1">
      <c r="A140" s="204"/>
      <c r="B140" s="222"/>
      <c r="C140" s="223"/>
      <c r="D140" s="231"/>
      <c r="E140" s="3"/>
      <c r="F140" s="3"/>
      <c r="G140" s="3"/>
      <c r="H140" s="3"/>
      <c r="J140" s="226"/>
      <c r="K140" s="3"/>
      <c r="L140" s="3"/>
      <c r="O140" s="227"/>
      <c r="Q140" s="94"/>
      <c r="R140" s="94"/>
      <c r="S140" s="94"/>
      <c r="T140" s="94"/>
    </row>
    <row r="141" ht="15.75" customHeight="1">
      <c r="A141" s="204"/>
      <c r="B141" s="222"/>
      <c r="C141" s="223"/>
      <c r="D141" s="231"/>
      <c r="E141" s="3"/>
      <c r="F141" s="3"/>
      <c r="G141" s="3"/>
      <c r="H141" s="3"/>
      <c r="J141" s="226"/>
      <c r="K141" s="3"/>
      <c r="L141" s="3"/>
      <c r="O141" s="227"/>
      <c r="Q141" s="94"/>
      <c r="R141" s="94"/>
      <c r="S141" s="94"/>
      <c r="T141" s="94"/>
    </row>
    <row r="142" ht="15.75" customHeight="1">
      <c r="A142" s="204"/>
      <c r="B142" s="222"/>
      <c r="C142" s="223"/>
      <c r="D142" s="231"/>
      <c r="E142" s="3"/>
      <c r="F142" s="3"/>
      <c r="G142" s="3"/>
      <c r="H142" s="3"/>
      <c r="J142" s="226"/>
      <c r="K142" s="3"/>
      <c r="L142" s="3"/>
      <c r="O142" s="227"/>
      <c r="Q142" s="94"/>
      <c r="R142" s="94"/>
      <c r="S142" s="94"/>
      <c r="T142" s="94"/>
    </row>
    <row r="143" ht="15.75" customHeight="1">
      <c r="A143" s="204"/>
      <c r="B143" s="222"/>
      <c r="C143" s="223"/>
      <c r="D143" s="231"/>
      <c r="E143" s="3"/>
      <c r="F143" s="3"/>
      <c r="G143" s="3"/>
      <c r="H143" s="3"/>
      <c r="J143" s="226"/>
      <c r="K143" s="3"/>
      <c r="L143" s="3"/>
      <c r="O143" s="227"/>
      <c r="Q143" s="94"/>
      <c r="R143" s="94"/>
      <c r="S143" s="94"/>
      <c r="T143" s="94"/>
    </row>
    <row r="144" ht="15.75" customHeight="1">
      <c r="A144" s="204"/>
      <c r="B144" s="222"/>
      <c r="C144" s="223"/>
      <c r="D144" s="231"/>
      <c r="E144" s="3"/>
      <c r="F144" s="3"/>
      <c r="G144" s="3"/>
      <c r="H144" s="3"/>
      <c r="J144" s="226"/>
      <c r="K144" s="3"/>
      <c r="L144" s="3"/>
      <c r="O144" s="227"/>
      <c r="Q144" s="94"/>
      <c r="R144" s="94"/>
      <c r="S144" s="94"/>
      <c r="T144" s="94"/>
    </row>
    <row r="145" ht="15.75" customHeight="1">
      <c r="A145" s="204"/>
      <c r="B145" s="222"/>
      <c r="C145" s="223"/>
      <c r="D145" s="231"/>
      <c r="E145" s="3"/>
      <c r="F145" s="3"/>
      <c r="G145" s="3"/>
      <c r="H145" s="3"/>
      <c r="J145" s="226"/>
      <c r="K145" s="3"/>
      <c r="L145" s="3"/>
      <c r="O145" s="227"/>
      <c r="Q145" s="94"/>
      <c r="R145" s="94"/>
      <c r="S145" s="94"/>
      <c r="T145" s="94"/>
    </row>
    <row r="146" ht="15.75" customHeight="1">
      <c r="A146" s="204"/>
      <c r="B146" s="222"/>
      <c r="C146" s="223"/>
      <c r="D146" s="231"/>
      <c r="E146" s="3"/>
      <c r="F146" s="3"/>
      <c r="G146" s="3"/>
      <c r="H146" s="3"/>
      <c r="J146" s="226"/>
      <c r="K146" s="3"/>
      <c r="L146" s="3"/>
      <c r="O146" s="227"/>
      <c r="Q146" s="94"/>
      <c r="R146" s="94"/>
      <c r="S146" s="94"/>
      <c r="T146" s="94"/>
    </row>
    <row r="147" ht="15.75" customHeight="1">
      <c r="A147" s="204"/>
      <c r="B147" s="222"/>
      <c r="C147" s="223"/>
      <c r="D147" s="231"/>
      <c r="E147" s="3"/>
      <c r="F147" s="3"/>
      <c r="G147" s="3"/>
      <c r="H147" s="3"/>
      <c r="J147" s="226"/>
      <c r="K147" s="3"/>
      <c r="L147" s="3"/>
      <c r="O147" s="227"/>
      <c r="Q147" s="94"/>
      <c r="R147" s="94"/>
      <c r="S147" s="94"/>
      <c r="T147" s="94"/>
    </row>
    <row r="148" ht="15.75" customHeight="1">
      <c r="A148" s="234"/>
      <c r="B148" s="222"/>
      <c r="C148" s="223"/>
      <c r="D148" s="231"/>
      <c r="E148" s="3"/>
      <c r="F148" s="3"/>
      <c r="G148" s="3"/>
      <c r="H148" s="3"/>
      <c r="J148" s="226"/>
      <c r="K148" s="3"/>
      <c r="L148" s="3"/>
      <c r="O148" s="227"/>
      <c r="Q148" s="94"/>
      <c r="R148" s="94"/>
      <c r="S148" s="94"/>
      <c r="T148" s="94"/>
    </row>
    <row r="149" ht="15.75" customHeight="1">
      <c r="A149" s="242"/>
      <c r="B149" s="222"/>
      <c r="C149" s="223"/>
      <c r="D149" s="231"/>
      <c r="E149" s="3"/>
      <c r="F149" s="3"/>
      <c r="G149" s="3"/>
      <c r="H149" s="3"/>
      <c r="J149" s="226"/>
      <c r="K149" s="3"/>
      <c r="L149" s="3"/>
      <c r="O149" s="227"/>
      <c r="Q149" s="94"/>
      <c r="R149" s="94"/>
      <c r="S149" s="94"/>
      <c r="T149" s="94"/>
    </row>
    <row r="150" ht="15.75" customHeight="1">
      <c r="A150" s="242"/>
      <c r="B150" s="222"/>
      <c r="C150" s="223"/>
      <c r="D150" s="231"/>
      <c r="E150" s="3"/>
      <c r="F150" s="3"/>
      <c r="G150" s="3"/>
      <c r="H150" s="3"/>
      <c r="J150" s="226"/>
      <c r="K150" s="3"/>
      <c r="L150" s="3"/>
      <c r="O150" s="227"/>
      <c r="Q150" s="94"/>
      <c r="R150" s="94"/>
      <c r="S150" s="94"/>
      <c r="T150" s="94"/>
    </row>
    <row r="151" ht="15.75" customHeight="1">
      <c r="A151" s="234"/>
      <c r="B151" s="222"/>
      <c r="C151" s="223"/>
      <c r="D151" s="231"/>
      <c r="E151" s="3"/>
      <c r="F151" s="3"/>
      <c r="G151" s="3"/>
      <c r="H151" s="3"/>
      <c r="J151" s="226"/>
      <c r="K151" s="3"/>
      <c r="L151" s="3"/>
      <c r="O151" s="227"/>
      <c r="Q151" s="94"/>
      <c r="R151" s="94"/>
      <c r="S151" s="94"/>
      <c r="T151" s="94"/>
    </row>
    <row r="152" ht="15.75" customHeight="1">
      <c r="A152" s="234"/>
      <c r="B152" s="222"/>
      <c r="C152" s="223"/>
      <c r="D152" s="231"/>
      <c r="E152" s="3"/>
      <c r="F152" s="3"/>
      <c r="G152" s="3"/>
      <c r="H152" s="3"/>
      <c r="J152" s="226"/>
      <c r="K152" s="3"/>
      <c r="L152" s="3"/>
      <c r="O152" s="227"/>
      <c r="Q152" s="94"/>
      <c r="R152" s="94"/>
      <c r="S152" s="94"/>
      <c r="T152" s="94"/>
    </row>
    <row r="153" ht="15.75" customHeight="1">
      <c r="A153" s="234"/>
      <c r="B153" s="222"/>
      <c r="C153" s="223"/>
      <c r="D153" s="231"/>
      <c r="E153" s="3"/>
      <c r="F153" s="3"/>
      <c r="G153" s="3"/>
      <c r="H153" s="3"/>
      <c r="J153" s="226"/>
      <c r="K153" s="3"/>
      <c r="L153" s="3"/>
      <c r="O153" s="227"/>
      <c r="Q153" s="94"/>
      <c r="R153" s="94"/>
      <c r="S153" s="94"/>
      <c r="T153" s="94"/>
    </row>
    <row r="154" ht="15.75" customHeight="1">
      <c r="A154" s="204"/>
      <c r="B154" s="222"/>
      <c r="C154" s="223"/>
      <c r="D154" s="231"/>
      <c r="E154" s="3"/>
      <c r="F154" s="3"/>
      <c r="G154" s="3"/>
      <c r="H154" s="3"/>
      <c r="J154" s="226"/>
      <c r="K154" s="3"/>
      <c r="L154" s="3"/>
      <c r="O154" s="227"/>
      <c r="Q154" s="94"/>
      <c r="R154" s="94"/>
      <c r="S154" s="94"/>
      <c r="T154" s="94"/>
    </row>
    <row r="155" ht="15.75" customHeight="1">
      <c r="A155" s="234"/>
      <c r="B155" s="222"/>
      <c r="C155" s="223"/>
      <c r="D155" s="231"/>
      <c r="E155" s="3"/>
      <c r="F155" s="3"/>
      <c r="G155" s="3"/>
      <c r="H155" s="3"/>
      <c r="J155" s="226"/>
      <c r="K155" s="3"/>
      <c r="L155" s="3"/>
      <c r="O155" s="227"/>
      <c r="Q155" s="94"/>
      <c r="R155" s="94"/>
      <c r="S155" s="94"/>
      <c r="T155" s="94"/>
    </row>
    <row r="156" ht="15.75" customHeight="1">
      <c r="A156" s="234"/>
      <c r="B156" s="222"/>
      <c r="C156" s="223"/>
      <c r="D156" s="231"/>
      <c r="E156" s="3"/>
      <c r="F156" s="3"/>
      <c r="G156" s="3"/>
      <c r="H156" s="3"/>
      <c r="J156" s="226"/>
      <c r="K156" s="3"/>
      <c r="L156" s="3"/>
      <c r="O156" s="227"/>
      <c r="Q156" s="94"/>
      <c r="R156" s="94"/>
      <c r="S156" s="94"/>
      <c r="T156" s="94"/>
    </row>
    <row r="157" ht="15.75" customHeight="1">
      <c r="A157" s="204"/>
      <c r="B157" s="222"/>
      <c r="C157" s="223"/>
      <c r="D157" s="231"/>
      <c r="E157" s="3"/>
      <c r="F157" s="3"/>
      <c r="G157" s="3"/>
      <c r="H157" s="3"/>
      <c r="J157" s="226"/>
      <c r="K157" s="3"/>
      <c r="L157" s="3"/>
      <c r="O157" s="227"/>
      <c r="Q157" s="94"/>
      <c r="R157" s="94"/>
      <c r="S157" s="94"/>
      <c r="T157" s="94"/>
    </row>
    <row r="158" ht="15.75" customHeight="1">
      <c r="A158" s="204"/>
      <c r="B158" s="222"/>
      <c r="C158" s="223"/>
      <c r="D158" s="231"/>
      <c r="E158" s="3"/>
      <c r="F158" s="3"/>
      <c r="G158" s="3"/>
      <c r="H158" s="3"/>
      <c r="J158" s="226"/>
      <c r="K158" s="3"/>
      <c r="L158" s="3"/>
      <c r="O158" s="227"/>
      <c r="Q158" s="94"/>
      <c r="R158" s="94"/>
      <c r="S158" s="94"/>
      <c r="T158" s="94"/>
    </row>
    <row r="159" ht="15.75" customHeight="1">
      <c r="A159" s="234"/>
      <c r="B159" s="222"/>
      <c r="C159" s="223"/>
      <c r="D159" s="231"/>
      <c r="E159" s="3"/>
      <c r="F159" s="3"/>
      <c r="G159" s="3"/>
      <c r="H159" s="3"/>
      <c r="J159" s="226"/>
      <c r="K159" s="3"/>
      <c r="L159" s="3"/>
      <c r="O159" s="227"/>
      <c r="Q159" s="94"/>
      <c r="R159" s="94"/>
      <c r="S159" s="94"/>
      <c r="T159" s="94"/>
    </row>
    <row r="160" ht="15.75" customHeight="1">
      <c r="A160" s="234"/>
      <c r="B160" s="222"/>
      <c r="C160" s="223"/>
      <c r="D160" s="231"/>
      <c r="E160" s="3"/>
      <c r="F160" s="3"/>
      <c r="G160" s="3"/>
      <c r="H160" s="3"/>
      <c r="J160" s="226"/>
      <c r="K160" s="3"/>
      <c r="L160" s="3"/>
      <c r="O160" s="227"/>
      <c r="Q160" s="94"/>
      <c r="R160" s="94"/>
      <c r="S160" s="94"/>
      <c r="T160" s="94"/>
    </row>
    <row r="161" ht="15.75" customHeight="1">
      <c r="A161" s="204"/>
      <c r="B161" s="222"/>
      <c r="C161" s="206"/>
      <c r="D161" s="231"/>
      <c r="E161" s="3"/>
      <c r="F161" s="3"/>
      <c r="G161" s="3"/>
      <c r="H161" s="3"/>
      <c r="J161" s="226"/>
      <c r="K161" s="3"/>
      <c r="L161" s="3"/>
      <c r="O161" s="227"/>
      <c r="Q161" s="94"/>
      <c r="R161" s="94"/>
      <c r="S161" s="94"/>
      <c r="T161" s="94"/>
    </row>
    <row r="162" ht="15.75" customHeight="1">
      <c r="A162" s="204"/>
      <c r="B162" s="222"/>
      <c r="C162" s="206"/>
      <c r="D162" s="231"/>
      <c r="E162" s="3"/>
      <c r="F162" s="3"/>
      <c r="G162" s="3"/>
      <c r="H162" s="3"/>
      <c r="J162" s="226"/>
      <c r="K162" s="3"/>
      <c r="L162" s="3"/>
      <c r="O162" s="227"/>
      <c r="Q162" s="94"/>
      <c r="R162" s="94"/>
      <c r="S162" s="94"/>
      <c r="T162" s="94"/>
    </row>
    <row r="163" ht="15.75" customHeight="1">
      <c r="A163" s="204"/>
      <c r="B163" s="222"/>
      <c r="C163" s="206"/>
      <c r="D163" s="231"/>
      <c r="E163" s="3"/>
      <c r="F163" s="3"/>
      <c r="G163" s="3"/>
      <c r="H163" s="3"/>
      <c r="J163" s="226"/>
      <c r="K163" s="3"/>
      <c r="L163" s="3"/>
      <c r="O163" s="227"/>
      <c r="Q163" s="94"/>
      <c r="R163" s="94"/>
      <c r="S163" s="94"/>
      <c r="T163" s="94"/>
    </row>
    <row r="164" ht="15.75" customHeight="1">
      <c r="A164" s="204"/>
      <c r="B164" s="222"/>
      <c r="C164" s="206"/>
      <c r="D164" s="231"/>
      <c r="E164" s="3"/>
      <c r="F164" s="3"/>
      <c r="G164" s="3"/>
      <c r="H164" s="3"/>
      <c r="J164" s="226"/>
      <c r="K164" s="3"/>
      <c r="L164" s="3"/>
      <c r="O164" s="227"/>
      <c r="Q164" s="94"/>
      <c r="R164" s="94"/>
      <c r="S164" s="94"/>
      <c r="T164" s="94"/>
    </row>
    <row r="165" ht="15.75" customHeight="1">
      <c r="A165" s="204"/>
      <c r="B165" s="222"/>
      <c r="C165" s="206"/>
      <c r="D165" s="231"/>
      <c r="E165" s="3"/>
      <c r="F165" s="3"/>
      <c r="G165" s="3"/>
      <c r="H165" s="3"/>
      <c r="J165" s="226"/>
      <c r="K165" s="3"/>
      <c r="L165" s="3"/>
      <c r="O165" s="227"/>
      <c r="Q165" s="94"/>
      <c r="R165" s="94"/>
      <c r="S165" s="94"/>
      <c r="T165" s="94"/>
    </row>
    <row r="166" ht="15.75" customHeight="1">
      <c r="A166" s="204"/>
      <c r="B166" s="222"/>
      <c r="C166" s="206"/>
      <c r="D166" s="231"/>
      <c r="E166" s="3"/>
      <c r="F166" s="3"/>
      <c r="G166" s="3"/>
      <c r="H166" s="3"/>
      <c r="J166" s="226"/>
      <c r="K166" s="3"/>
      <c r="L166" s="3"/>
      <c r="O166" s="227"/>
      <c r="Q166" s="94"/>
      <c r="R166" s="94"/>
      <c r="S166" s="94"/>
      <c r="T166" s="94"/>
    </row>
    <row r="167" ht="15.75" customHeight="1">
      <c r="A167" s="204"/>
      <c r="B167" s="222"/>
      <c r="C167" s="206"/>
      <c r="D167" s="231"/>
      <c r="E167" s="3"/>
      <c r="F167" s="3"/>
      <c r="G167" s="3"/>
      <c r="H167" s="3"/>
      <c r="J167" s="226"/>
      <c r="K167" s="3"/>
      <c r="L167" s="3"/>
      <c r="O167" s="227"/>
      <c r="Q167" s="94"/>
      <c r="R167" s="94"/>
      <c r="S167" s="94"/>
      <c r="T167" s="94"/>
    </row>
    <row r="168" ht="15.75" customHeight="1">
      <c r="A168" s="204"/>
      <c r="B168" s="222"/>
      <c r="C168" s="206"/>
      <c r="D168" s="231"/>
      <c r="E168" s="3"/>
      <c r="F168" s="3"/>
      <c r="G168" s="3"/>
      <c r="H168" s="3"/>
      <c r="J168" s="226"/>
      <c r="K168" s="3"/>
      <c r="L168" s="3"/>
      <c r="O168" s="227"/>
      <c r="Q168" s="94"/>
      <c r="R168" s="94"/>
      <c r="S168" s="94"/>
      <c r="T168" s="94"/>
    </row>
    <row r="169" ht="15.75" customHeight="1">
      <c r="A169" s="204"/>
      <c r="B169" s="222"/>
      <c r="C169" s="206"/>
      <c r="D169" s="231"/>
      <c r="E169" s="3"/>
      <c r="F169" s="3"/>
      <c r="G169" s="3"/>
      <c r="H169" s="3"/>
      <c r="J169" s="226"/>
      <c r="K169" s="3"/>
      <c r="L169" s="3"/>
      <c r="O169" s="227"/>
      <c r="Q169" s="94"/>
      <c r="R169" s="94"/>
      <c r="S169" s="94"/>
      <c r="T169" s="94"/>
    </row>
    <row r="170" ht="15.75" customHeight="1">
      <c r="A170" s="204"/>
      <c r="B170" s="222"/>
      <c r="C170" s="206"/>
      <c r="D170" s="231"/>
      <c r="E170" s="3"/>
      <c r="F170" s="3"/>
      <c r="G170" s="3"/>
      <c r="H170" s="3"/>
      <c r="J170" s="226"/>
      <c r="K170" s="3"/>
      <c r="L170" s="3"/>
      <c r="O170" s="227"/>
      <c r="Q170" s="94"/>
      <c r="R170" s="94"/>
      <c r="S170" s="94"/>
      <c r="T170" s="94"/>
    </row>
    <row r="171" ht="15.75" customHeight="1">
      <c r="A171" s="204"/>
      <c r="B171" s="222"/>
      <c r="C171" s="206"/>
      <c r="D171" s="231"/>
      <c r="E171" s="3"/>
      <c r="F171" s="3"/>
      <c r="G171" s="3"/>
      <c r="H171" s="3"/>
      <c r="J171" s="226"/>
      <c r="K171" s="3"/>
      <c r="L171" s="3"/>
      <c r="O171" s="227"/>
      <c r="Q171" s="94"/>
      <c r="R171" s="94"/>
      <c r="S171" s="94"/>
      <c r="T171" s="94"/>
    </row>
    <row r="172" ht="15.75" customHeight="1">
      <c r="A172" s="204"/>
      <c r="B172" s="222"/>
      <c r="C172" s="206"/>
      <c r="D172" s="231"/>
      <c r="E172" s="3"/>
      <c r="F172" s="3"/>
      <c r="G172" s="3"/>
      <c r="H172" s="3"/>
      <c r="J172" s="226"/>
      <c r="K172" s="3"/>
      <c r="L172" s="3"/>
      <c r="O172" s="227"/>
      <c r="Q172" s="94"/>
      <c r="R172" s="94"/>
      <c r="S172" s="94"/>
      <c r="T172" s="94"/>
    </row>
    <row r="173" ht="15.75" customHeight="1">
      <c r="A173" s="204"/>
      <c r="B173" s="222"/>
      <c r="C173" s="206"/>
      <c r="D173" s="231"/>
      <c r="E173" s="3"/>
      <c r="F173" s="3"/>
      <c r="G173" s="3"/>
      <c r="H173" s="3"/>
      <c r="J173" s="226"/>
      <c r="K173" s="3"/>
      <c r="L173" s="3"/>
      <c r="O173" s="227"/>
      <c r="Q173" s="94"/>
      <c r="R173" s="94"/>
      <c r="S173" s="94"/>
      <c r="T173" s="94"/>
    </row>
    <row r="174" ht="15.75" customHeight="1">
      <c r="A174" s="204"/>
      <c r="B174" s="222"/>
      <c r="C174" s="223"/>
      <c r="D174" s="231"/>
      <c r="E174" s="3"/>
      <c r="F174" s="3"/>
      <c r="G174" s="3"/>
      <c r="H174" s="3"/>
      <c r="J174" s="226"/>
      <c r="K174" s="3"/>
      <c r="L174" s="3"/>
      <c r="O174" s="227"/>
      <c r="Q174" s="94"/>
      <c r="R174" s="94"/>
      <c r="S174" s="94"/>
      <c r="T174" s="94"/>
    </row>
    <row r="175" ht="15.75" customHeight="1">
      <c r="A175" s="204"/>
      <c r="B175" s="222"/>
      <c r="C175" s="206"/>
      <c r="D175" s="231"/>
      <c r="E175" s="3"/>
      <c r="F175" s="3"/>
      <c r="G175" s="3"/>
      <c r="H175" s="3"/>
      <c r="J175" s="226"/>
      <c r="K175" s="3"/>
      <c r="L175" s="3"/>
      <c r="O175" s="227"/>
      <c r="Q175" s="94"/>
      <c r="R175" s="94"/>
      <c r="S175" s="94"/>
      <c r="T175" s="94"/>
    </row>
    <row r="176" ht="15.75" customHeight="1">
      <c r="A176" s="204"/>
      <c r="B176" s="222"/>
      <c r="C176" s="206"/>
      <c r="D176" s="231"/>
      <c r="E176" s="3"/>
      <c r="F176" s="3"/>
      <c r="G176" s="3"/>
      <c r="H176" s="3"/>
      <c r="J176" s="226"/>
      <c r="K176" s="3"/>
      <c r="L176" s="3"/>
      <c r="O176" s="227"/>
      <c r="Q176" s="94"/>
      <c r="R176" s="94"/>
      <c r="S176" s="94"/>
      <c r="T176" s="94"/>
    </row>
    <row r="177" ht="15.75" customHeight="1">
      <c r="A177" s="204"/>
      <c r="B177" s="222"/>
      <c r="C177" s="206"/>
      <c r="D177" s="207"/>
      <c r="E177" s="3"/>
      <c r="F177" s="3"/>
      <c r="G177" s="3"/>
      <c r="H177" s="3"/>
      <c r="J177" s="226"/>
      <c r="K177" s="3"/>
      <c r="L177" s="3"/>
      <c r="O177" s="227"/>
      <c r="Q177" s="94"/>
      <c r="R177" s="94"/>
      <c r="S177" s="94"/>
      <c r="T177" s="94"/>
    </row>
    <row r="178" ht="15.75" customHeight="1">
      <c r="A178" s="204"/>
      <c r="B178" s="222"/>
      <c r="C178" s="206"/>
      <c r="D178" s="207"/>
      <c r="E178" s="3"/>
      <c r="F178" s="3"/>
      <c r="G178" s="3"/>
      <c r="H178" s="3"/>
      <c r="J178" s="226"/>
      <c r="K178" s="3"/>
      <c r="L178" s="3"/>
      <c r="O178" s="227"/>
      <c r="Q178" s="94"/>
      <c r="R178" s="94"/>
      <c r="S178" s="94"/>
      <c r="T178" s="94"/>
    </row>
    <row r="179" ht="15.75" customHeight="1">
      <c r="A179" s="204"/>
      <c r="B179" s="222"/>
      <c r="C179" s="206"/>
      <c r="D179" s="207"/>
      <c r="E179" s="3"/>
      <c r="F179" s="3"/>
      <c r="G179" s="3"/>
      <c r="H179" s="3"/>
      <c r="J179" s="226"/>
      <c r="K179" s="3"/>
      <c r="L179" s="3"/>
      <c r="O179" s="227"/>
      <c r="Q179" s="94"/>
      <c r="R179" s="94"/>
      <c r="S179" s="94"/>
      <c r="T179" s="94"/>
    </row>
    <row r="180" ht="15.75" customHeight="1">
      <c r="A180" s="204"/>
      <c r="B180" s="222"/>
      <c r="C180" s="206"/>
      <c r="D180" s="207"/>
      <c r="E180" s="3"/>
      <c r="F180" s="3"/>
      <c r="G180" s="3"/>
      <c r="H180" s="3"/>
      <c r="J180" s="226"/>
      <c r="K180" s="3"/>
      <c r="L180" s="3"/>
      <c r="O180" s="227"/>
      <c r="Q180" s="94"/>
      <c r="R180" s="94"/>
      <c r="S180" s="94"/>
      <c r="T180" s="94"/>
    </row>
    <row r="181" ht="15.75" customHeight="1">
      <c r="A181" s="204"/>
      <c r="B181" s="222"/>
      <c r="C181" s="206"/>
      <c r="D181" s="207"/>
      <c r="E181" s="3"/>
      <c r="F181" s="3"/>
      <c r="G181" s="3"/>
      <c r="H181" s="3"/>
      <c r="J181" s="226"/>
      <c r="K181" s="3"/>
      <c r="L181" s="3"/>
      <c r="O181" s="227"/>
      <c r="Q181" s="94"/>
      <c r="R181" s="94"/>
      <c r="S181" s="94"/>
      <c r="T181" s="94"/>
    </row>
    <row r="182" ht="15.75" customHeight="1">
      <c r="A182" s="204"/>
      <c r="B182" s="222"/>
      <c r="C182" s="206"/>
      <c r="D182" s="207"/>
      <c r="E182" s="3"/>
      <c r="F182" s="3"/>
      <c r="G182" s="3"/>
      <c r="H182" s="3"/>
      <c r="J182" s="226"/>
      <c r="K182" s="3"/>
      <c r="L182" s="3"/>
      <c r="O182" s="227"/>
      <c r="Q182" s="94"/>
      <c r="R182" s="94"/>
      <c r="S182" s="94"/>
      <c r="T182" s="94"/>
    </row>
    <row r="183" ht="15.75" customHeight="1">
      <c r="A183" s="204"/>
      <c r="B183" s="222"/>
      <c r="C183" s="206"/>
      <c r="D183" s="207"/>
      <c r="E183" s="3"/>
      <c r="F183" s="3"/>
      <c r="G183" s="3"/>
      <c r="H183" s="3"/>
      <c r="J183" s="226"/>
      <c r="K183" s="3"/>
      <c r="L183" s="3"/>
      <c r="O183" s="227"/>
      <c r="Q183" s="94"/>
      <c r="R183" s="94"/>
      <c r="S183" s="94"/>
      <c r="T183" s="94"/>
    </row>
    <row r="184" ht="15.75" customHeight="1">
      <c r="A184" s="204"/>
      <c r="B184" s="222"/>
      <c r="C184" s="206"/>
      <c r="D184" s="207"/>
      <c r="E184" s="3"/>
      <c r="F184" s="3"/>
      <c r="G184" s="3"/>
      <c r="H184" s="3"/>
      <c r="J184" s="226"/>
      <c r="K184" s="3"/>
      <c r="L184" s="3"/>
      <c r="O184" s="227"/>
      <c r="Q184" s="94"/>
      <c r="R184" s="94"/>
      <c r="S184" s="94"/>
      <c r="T184" s="94"/>
    </row>
    <row r="185" ht="15.75" customHeight="1">
      <c r="A185" s="204"/>
      <c r="B185" s="222"/>
      <c r="C185" s="206"/>
      <c r="D185" s="207"/>
      <c r="E185" s="3"/>
      <c r="F185" s="3"/>
      <c r="G185" s="3"/>
      <c r="H185" s="3"/>
      <c r="J185" s="226"/>
      <c r="K185" s="3"/>
      <c r="L185" s="3"/>
      <c r="O185" s="227"/>
      <c r="Q185" s="94"/>
      <c r="R185" s="94"/>
      <c r="S185" s="94"/>
      <c r="T185" s="94"/>
    </row>
    <row r="186" ht="15.75" customHeight="1">
      <c r="A186" s="204"/>
      <c r="B186" s="222"/>
      <c r="C186" s="206"/>
      <c r="D186" s="207"/>
      <c r="E186" s="3"/>
      <c r="F186" s="3"/>
      <c r="G186" s="3"/>
      <c r="H186" s="3"/>
      <c r="J186" s="226"/>
      <c r="K186" s="3"/>
      <c r="L186" s="3"/>
      <c r="O186" s="227"/>
      <c r="Q186" s="94"/>
      <c r="R186" s="94"/>
      <c r="S186" s="94"/>
      <c r="T186" s="94"/>
    </row>
    <row r="187" ht="15.75" customHeight="1">
      <c r="A187" s="204"/>
      <c r="B187" s="222"/>
      <c r="C187" s="206"/>
      <c r="D187" s="207"/>
      <c r="E187" s="3"/>
      <c r="F187" s="3"/>
      <c r="G187" s="3"/>
      <c r="H187" s="3"/>
      <c r="J187" s="226"/>
      <c r="K187" s="3"/>
      <c r="L187" s="3"/>
      <c r="O187" s="227"/>
      <c r="Q187" s="94"/>
      <c r="R187" s="94"/>
      <c r="S187" s="94"/>
      <c r="T187" s="94"/>
    </row>
    <row r="188" ht="15.75" customHeight="1">
      <c r="A188" s="204"/>
      <c r="B188" s="222"/>
      <c r="C188" s="206"/>
      <c r="D188" s="207"/>
      <c r="E188" s="3"/>
      <c r="F188" s="3"/>
      <c r="G188" s="3"/>
      <c r="H188" s="3"/>
      <c r="J188" s="226"/>
      <c r="K188" s="3"/>
      <c r="L188" s="3"/>
      <c r="O188" s="227"/>
      <c r="Q188" s="94"/>
      <c r="R188" s="94"/>
      <c r="S188" s="94"/>
      <c r="T188" s="94"/>
    </row>
    <row r="189" ht="15.75" customHeight="1">
      <c r="A189" s="204"/>
      <c r="B189" s="222"/>
      <c r="C189" s="206"/>
      <c r="D189" s="207"/>
      <c r="E189" s="3"/>
      <c r="F189" s="3"/>
      <c r="G189" s="3"/>
      <c r="H189" s="3"/>
      <c r="J189" s="226"/>
      <c r="K189" s="3"/>
      <c r="L189" s="3"/>
      <c r="O189" s="227"/>
      <c r="Q189" s="94"/>
      <c r="R189" s="94"/>
      <c r="S189" s="94"/>
      <c r="T189" s="94"/>
    </row>
    <row r="190" ht="15.75" customHeight="1">
      <c r="A190" s="204"/>
      <c r="B190" s="222"/>
      <c r="C190" s="206"/>
      <c r="D190" s="207"/>
      <c r="E190" s="3"/>
      <c r="F190" s="3"/>
      <c r="G190" s="3"/>
      <c r="H190" s="3"/>
      <c r="J190" s="226"/>
      <c r="K190" s="3"/>
      <c r="L190" s="3"/>
      <c r="O190" s="227"/>
      <c r="Q190" s="94"/>
      <c r="R190" s="94"/>
      <c r="S190" s="94"/>
      <c r="T190" s="94"/>
    </row>
    <row r="191" ht="15.75" customHeight="1">
      <c r="A191" s="204"/>
      <c r="B191" s="222"/>
      <c r="C191" s="206"/>
      <c r="D191" s="207"/>
      <c r="E191" s="3"/>
      <c r="F191" s="3"/>
      <c r="G191" s="3"/>
      <c r="H191" s="3"/>
      <c r="J191" s="226"/>
      <c r="K191" s="3"/>
      <c r="L191" s="3"/>
      <c r="O191" s="227"/>
      <c r="Q191" s="94"/>
      <c r="R191" s="94"/>
      <c r="S191" s="94"/>
      <c r="T191" s="94"/>
    </row>
    <row r="192" ht="15.75" customHeight="1">
      <c r="A192" s="204"/>
      <c r="B192" s="222"/>
      <c r="C192" s="206"/>
      <c r="D192" s="207"/>
      <c r="E192" s="3"/>
      <c r="F192" s="3"/>
      <c r="G192" s="3"/>
      <c r="H192" s="3"/>
      <c r="J192" s="226"/>
      <c r="K192" s="3"/>
      <c r="L192" s="3"/>
      <c r="O192" s="227"/>
      <c r="Q192" s="94"/>
      <c r="R192" s="94"/>
      <c r="S192" s="94"/>
      <c r="T192" s="94"/>
    </row>
    <row r="193" ht="15.75" customHeight="1">
      <c r="A193" s="204"/>
      <c r="B193" s="222"/>
      <c r="C193" s="206"/>
      <c r="D193" s="207"/>
      <c r="E193" s="3"/>
      <c r="F193" s="3"/>
      <c r="G193" s="3"/>
      <c r="H193" s="3"/>
      <c r="J193" s="226"/>
      <c r="K193" s="3"/>
      <c r="L193" s="3"/>
      <c r="O193" s="227"/>
      <c r="Q193" s="94"/>
      <c r="R193" s="94"/>
      <c r="S193" s="94"/>
      <c r="T193" s="94"/>
    </row>
    <row r="194" ht="15.75" customHeight="1">
      <c r="A194" s="204"/>
      <c r="B194" s="222"/>
      <c r="C194" s="206"/>
      <c r="D194" s="207"/>
      <c r="E194" s="3"/>
      <c r="F194" s="3"/>
      <c r="G194" s="3"/>
      <c r="H194" s="3"/>
      <c r="J194" s="226"/>
      <c r="K194" s="3"/>
      <c r="L194" s="3"/>
      <c r="O194" s="227"/>
      <c r="Q194" s="94"/>
      <c r="R194" s="94"/>
      <c r="S194" s="94"/>
      <c r="T194" s="94"/>
    </row>
    <row r="195" ht="15.75" customHeight="1">
      <c r="A195" s="204"/>
      <c r="B195" s="222"/>
      <c r="C195" s="206"/>
      <c r="D195" s="207"/>
      <c r="E195" s="3"/>
      <c r="F195" s="3"/>
      <c r="G195" s="3"/>
      <c r="H195" s="3"/>
      <c r="J195" s="226"/>
      <c r="K195" s="3"/>
      <c r="L195" s="3"/>
      <c r="O195" s="227"/>
      <c r="Q195" s="94"/>
      <c r="R195" s="94"/>
      <c r="S195" s="94"/>
      <c r="T195" s="94"/>
    </row>
    <row r="196" ht="15.75" customHeight="1">
      <c r="A196" s="204"/>
      <c r="B196" s="222"/>
      <c r="C196" s="206"/>
      <c r="D196" s="207"/>
      <c r="E196" s="3"/>
      <c r="F196" s="3"/>
      <c r="G196" s="3"/>
      <c r="H196" s="3"/>
      <c r="J196" s="226"/>
      <c r="K196" s="3"/>
      <c r="L196" s="3"/>
      <c r="O196" s="227"/>
      <c r="Q196" s="94"/>
      <c r="R196" s="94"/>
      <c r="S196" s="94"/>
      <c r="T196" s="94"/>
    </row>
    <row r="197" ht="15.75" customHeight="1">
      <c r="A197" s="204"/>
      <c r="B197" s="222"/>
      <c r="C197" s="206"/>
      <c r="D197" s="207"/>
      <c r="E197" s="3"/>
      <c r="F197" s="3"/>
      <c r="G197" s="3"/>
      <c r="H197" s="3"/>
      <c r="J197" s="226"/>
      <c r="K197" s="3"/>
      <c r="L197" s="3"/>
      <c r="O197" s="227"/>
      <c r="Q197" s="94"/>
      <c r="R197" s="94"/>
      <c r="S197" s="94"/>
      <c r="T197" s="94"/>
    </row>
    <row r="198" ht="15.75" customHeight="1">
      <c r="A198" s="204"/>
      <c r="B198" s="222"/>
      <c r="C198" s="206"/>
      <c r="D198" s="207"/>
      <c r="E198" s="3"/>
      <c r="F198" s="3"/>
      <c r="G198" s="3"/>
      <c r="H198" s="3"/>
      <c r="J198" s="226"/>
      <c r="K198" s="3"/>
      <c r="L198" s="3"/>
      <c r="O198" s="227"/>
      <c r="Q198" s="94"/>
      <c r="R198" s="94"/>
      <c r="S198" s="94"/>
      <c r="T198" s="94"/>
    </row>
    <row r="199" ht="15.75" customHeight="1">
      <c r="A199" s="204"/>
      <c r="B199" s="222"/>
      <c r="C199" s="206"/>
      <c r="D199" s="207"/>
      <c r="E199" s="3"/>
      <c r="F199" s="3"/>
      <c r="G199" s="3"/>
      <c r="H199" s="3"/>
      <c r="J199" s="226"/>
      <c r="K199" s="3"/>
      <c r="L199" s="3"/>
      <c r="O199" s="227"/>
      <c r="Q199" s="94"/>
      <c r="R199" s="94"/>
      <c r="S199" s="94"/>
      <c r="T199" s="94"/>
    </row>
    <row r="200" ht="15.75" customHeight="1">
      <c r="A200" s="204"/>
      <c r="B200" s="222"/>
      <c r="C200" s="206"/>
      <c r="D200" s="207"/>
      <c r="E200" s="3"/>
      <c r="F200" s="3"/>
      <c r="G200" s="3"/>
      <c r="H200" s="3"/>
      <c r="J200" s="226"/>
      <c r="K200" s="3"/>
      <c r="L200" s="3"/>
      <c r="O200" s="227"/>
      <c r="Q200" s="94"/>
      <c r="R200" s="94"/>
      <c r="S200" s="94"/>
      <c r="T200" s="94"/>
    </row>
    <row r="201" ht="15.75" customHeight="1">
      <c r="A201" s="204"/>
      <c r="B201" s="222"/>
      <c r="C201" s="206"/>
      <c r="D201" s="207"/>
      <c r="E201" s="3"/>
      <c r="F201" s="3"/>
      <c r="G201" s="3"/>
      <c r="H201" s="3"/>
      <c r="J201" s="226"/>
      <c r="K201" s="3"/>
      <c r="L201" s="3"/>
      <c r="O201" s="227"/>
      <c r="Q201" s="94"/>
      <c r="R201" s="94"/>
      <c r="S201" s="94"/>
      <c r="T201" s="94"/>
    </row>
    <row r="202" ht="15.75" customHeight="1">
      <c r="A202" s="204"/>
      <c r="B202" s="222"/>
      <c r="C202" s="206"/>
      <c r="D202" s="207"/>
      <c r="E202" s="3"/>
      <c r="F202" s="3"/>
      <c r="G202" s="3"/>
      <c r="H202" s="3"/>
      <c r="J202" s="226"/>
      <c r="K202" s="3"/>
      <c r="L202" s="3"/>
      <c r="O202" s="227"/>
      <c r="Q202" s="94"/>
      <c r="R202" s="94"/>
      <c r="S202" s="94"/>
      <c r="T202" s="94"/>
    </row>
    <row r="203" ht="15.75" customHeight="1">
      <c r="A203" s="204"/>
      <c r="B203" s="222"/>
      <c r="C203" s="206"/>
      <c r="D203" s="207"/>
      <c r="E203" s="3"/>
      <c r="F203" s="3"/>
      <c r="G203" s="3"/>
      <c r="H203" s="3"/>
      <c r="J203" s="226"/>
      <c r="K203" s="3"/>
      <c r="L203" s="3"/>
      <c r="O203" s="227"/>
      <c r="Q203" s="94"/>
      <c r="R203" s="94"/>
      <c r="S203" s="94"/>
      <c r="T203" s="94"/>
    </row>
    <row r="204" ht="15.75" customHeight="1">
      <c r="A204" s="204"/>
      <c r="B204" s="222"/>
      <c r="C204" s="206"/>
      <c r="D204" s="207"/>
      <c r="E204" s="3"/>
      <c r="F204" s="3"/>
      <c r="G204" s="3"/>
      <c r="H204" s="3"/>
      <c r="J204" s="226"/>
      <c r="K204" s="3"/>
      <c r="L204" s="3"/>
      <c r="O204" s="227"/>
      <c r="Q204" s="94"/>
      <c r="R204" s="94"/>
      <c r="S204" s="94"/>
      <c r="T204" s="94"/>
    </row>
    <row r="205" ht="15.75" customHeight="1">
      <c r="A205" s="204"/>
      <c r="B205" s="222"/>
      <c r="C205" s="206"/>
      <c r="D205" s="207"/>
      <c r="E205" s="3"/>
      <c r="F205" s="3"/>
      <c r="G205" s="3"/>
      <c r="H205" s="3"/>
      <c r="J205" s="226"/>
      <c r="K205" s="3"/>
      <c r="L205" s="3"/>
      <c r="O205" s="227"/>
      <c r="Q205" s="94"/>
      <c r="R205" s="94"/>
      <c r="S205" s="94"/>
      <c r="T205" s="94"/>
    </row>
    <row r="206" ht="15.75" customHeight="1">
      <c r="A206" s="204"/>
      <c r="B206" s="222"/>
      <c r="C206" s="206"/>
      <c r="D206" s="207"/>
      <c r="E206" s="3"/>
      <c r="F206" s="3"/>
      <c r="G206" s="3"/>
      <c r="H206" s="3"/>
      <c r="J206" s="226"/>
      <c r="K206" s="3"/>
      <c r="L206" s="3"/>
      <c r="O206" s="227"/>
      <c r="Q206" s="94"/>
      <c r="R206" s="94"/>
      <c r="S206" s="94"/>
      <c r="T206" s="94"/>
    </row>
    <row r="207" ht="15.75" customHeight="1">
      <c r="A207" s="204"/>
      <c r="B207" s="222"/>
      <c r="C207" s="206"/>
      <c r="D207" s="207"/>
      <c r="E207" s="3"/>
      <c r="F207" s="3"/>
      <c r="G207" s="3"/>
      <c r="H207" s="3"/>
      <c r="J207" s="226"/>
      <c r="K207" s="3"/>
      <c r="L207" s="3"/>
      <c r="O207" s="227"/>
      <c r="Q207" s="94"/>
      <c r="R207" s="94"/>
      <c r="S207" s="94"/>
      <c r="T207" s="94"/>
    </row>
    <row r="208" ht="15.75" customHeight="1">
      <c r="A208" s="204"/>
      <c r="B208" s="222"/>
      <c r="C208" s="206"/>
      <c r="D208" s="207"/>
      <c r="E208" s="3"/>
      <c r="F208" s="3"/>
      <c r="G208" s="3"/>
      <c r="H208" s="3"/>
      <c r="J208" s="226"/>
      <c r="K208" s="3"/>
      <c r="L208" s="3"/>
      <c r="O208" s="227"/>
      <c r="Q208" s="94"/>
      <c r="R208" s="94"/>
      <c r="S208" s="94"/>
      <c r="T208" s="94"/>
    </row>
    <row r="209" ht="15.75" customHeight="1">
      <c r="A209" s="204"/>
      <c r="B209" s="222"/>
      <c r="C209" s="206"/>
      <c r="D209" s="207"/>
      <c r="E209" s="3"/>
      <c r="F209" s="3"/>
      <c r="G209" s="3"/>
      <c r="H209" s="3"/>
      <c r="J209" s="226"/>
      <c r="K209" s="3"/>
      <c r="L209" s="3"/>
      <c r="O209" s="227"/>
      <c r="Q209" s="94"/>
      <c r="R209" s="94"/>
      <c r="S209" s="94"/>
      <c r="T209" s="94"/>
    </row>
    <row r="210" ht="15.75" customHeight="1">
      <c r="A210" s="204"/>
      <c r="B210" s="222"/>
      <c r="C210" s="206"/>
      <c r="D210" s="207"/>
      <c r="E210" s="3"/>
      <c r="F210" s="3"/>
      <c r="G210" s="3"/>
      <c r="H210" s="3"/>
      <c r="J210" s="226"/>
      <c r="K210" s="3"/>
      <c r="L210" s="3"/>
      <c r="O210" s="227"/>
      <c r="Q210" s="94"/>
      <c r="R210" s="94"/>
      <c r="S210" s="94"/>
      <c r="T210" s="94"/>
    </row>
    <row r="211" ht="15.75" customHeight="1">
      <c r="A211" s="204"/>
      <c r="B211" s="222"/>
      <c r="C211" s="206"/>
      <c r="D211" s="207"/>
      <c r="E211" s="3"/>
      <c r="F211" s="3"/>
      <c r="G211" s="3"/>
      <c r="H211" s="3"/>
      <c r="J211" s="226"/>
      <c r="K211" s="3"/>
      <c r="L211" s="3"/>
      <c r="O211" s="227"/>
      <c r="Q211" s="94"/>
      <c r="R211" s="94"/>
      <c r="S211" s="94"/>
      <c r="T211" s="94"/>
    </row>
    <row r="212" ht="15.75" customHeight="1">
      <c r="A212" s="204"/>
      <c r="B212" s="222"/>
      <c r="C212" s="206"/>
      <c r="D212" s="207"/>
      <c r="E212" s="3"/>
      <c r="F212" s="3"/>
      <c r="G212" s="3"/>
      <c r="H212" s="3"/>
      <c r="J212" s="226"/>
      <c r="K212" s="3"/>
      <c r="L212" s="3"/>
      <c r="O212" s="227"/>
      <c r="Q212" s="94"/>
      <c r="R212" s="94"/>
      <c r="S212" s="94"/>
      <c r="T212" s="94"/>
    </row>
    <row r="213" ht="15.75" customHeight="1">
      <c r="A213" s="204"/>
      <c r="B213" s="222"/>
      <c r="C213" s="206"/>
      <c r="D213" s="207"/>
      <c r="E213" s="3"/>
      <c r="F213" s="3"/>
      <c r="G213" s="3"/>
      <c r="H213" s="3"/>
      <c r="J213" s="226"/>
      <c r="K213" s="3"/>
      <c r="L213" s="3"/>
      <c r="O213" s="227"/>
      <c r="Q213" s="94"/>
      <c r="R213" s="94"/>
      <c r="S213" s="94"/>
      <c r="T213" s="94"/>
    </row>
    <row r="214" ht="15.75" customHeight="1">
      <c r="A214" s="204"/>
      <c r="B214" s="222"/>
      <c r="C214" s="206"/>
      <c r="D214" s="207"/>
      <c r="E214" s="3"/>
      <c r="F214" s="3"/>
      <c r="G214" s="3"/>
      <c r="H214" s="3"/>
      <c r="J214" s="226"/>
      <c r="K214" s="3"/>
      <c r="L214" s="3"/>
      <c r="O214" s="227"/>
      <c r="Q214" s="94"/>
      <c r="R214" s="94"/>
      <c r="S214" s="94"/>
      <c r="T214" s="94"/>
    </row>
    <row r="215" ht="15.75" customHeight="1">
      <c r="A215" s="204"/>
      <c r="B215" s="222"/>
      <c r="C215" s="206"/>
      <c r="D215" s="207"/>
      <c r="E215" s="3"/>
      <c r="F215" s="3"/>
      <c r="G215" s="3"/>
      <c r="H215" s="3"/>
      <c r="J215" s="226"/>
      <c r="K215" s="3"/>
      <c r="L215" s="3"/>
      <c r="O215" s="227"/>
      <c r="Q215" s="94"/>
      <c r="R215" s="94"/>
      <c r="S215" s="94"/>
      <c r="T215" s="94"/>
    </row>
    <row r="216" ht="15.75" customHeight="1">
      <c r="A216" s="204"/>
      <c r="B216" s="222"/>
      <c r="C216" s="206"/>
      <c r="D216" s="207"/>
      <c r="E216" s="3"/>
      <c r="F216" s="3"/>
      <c r="G216" s="3"/>
      <c r="H216" s="3"/>
      <c r="J216" s="226"/>
      <c r="K216" s="3"/>
      <c r="L216" s="3"/>
      <c r="O216" s="227"/>
      <c r="Q216" s="94"/>
      <c r="R216" s="94"/>
      <c r="S216" s="94"/>
      <c r="T216" s="94"/>
    </row>
    <row r="217" ht="15.75" customHeight="1">
      <c r="A217" s="204"/>
      <c r="B217" s="222"/>
      <c r="C217" s="206"/>
      <c r="D217" s="207"/>
      <c r="E217" s="3"/>
      <c r="F217" s="3"/>
      <c r="G217" s="3"/>
      <c r="H217" s="3"/>
      <c r="J217" s="226"/>
      <c r="K217" s="3"/>
      <c r="L217" s="3"/>
      <c r="O217" s="227"/>
      <c r="Q217" s="94"/>
      <c r="R217" s="94"/>
      <c r="S217" s="94"/>
      <c r="T217" s="94"/>
    </row>
    <row r="218" ht="15.75" customHeight="1">
      <c r="A218" s="204"/>
      <c r="B218" s="222"/>
      <c r="C218" s="206"/>
      <c r="D218" s="207"/>
      <c r="E218" s="3"/>
      <c r="F218" s="3"/>
      <c r="G218" s="3"/>
      <c r="H218" s="3"/>
      <c r="J218" s="226"/>
      <c r="K218" s="3"/>
      <c r="L218" s="3"/>
      <c r="O218" s="227"/>
      <c r="Q218" s="94"/>
      <c r="R218" s="94"/>
      <c r="S218" s="94"/>
      <c r="T218" s="94"/>
    </row>
    <row r="219" ht="15.75" customHeight="1">
      <c r="A219" s="204"/>
      <c r="B219" s="222"/>
      <c r="C219" s="206"/>
      <c r="D219" s="207"/>
      <c r="E219" s="3"/>
      <c r="F219" s="3"/>
      <c r="G219" s="3"/>
      <c r="H219" s="3"/>
      <c r="J219" s="226"/>
      <c r="K219" s="3"/>
      <c r="L219" s="3"/>
      <c r="O219" s="227"/>
      <c r="Q219" s="94"/>
      <c r="R219" s="94"/>
      <c r="S219" s="94"/>
      <c r="T219" s="94"/>
    </row>
    <row r="220" ht="15.75" customHeight="1">
      <c r="A220" s="204"/>
      <c r="B220" s="222"/>
      <c r="C220" s="206"/>
      <c r="D220" s="207"/>
      <c r="E220" s="3"/>
      <c r="F220" s="3"/>
      <c r="G220" s="3"/>
      <c r="H220" s="3"/>
      <c r="J220" s="226"/>
      <c r="K220" s="3"/>
      <c r="L220" s="3"/>
      <c r="O220" s="227"/>
      <c r="Q220" s="94"/>
      <c r="R220" s="94"/>
      <c r="S220" s="94"/>
      <c r="T220" s="94"/>
    </row>
    <row r="221" ht="15.75" customHeight="1">
      <c r="A221" s="204"/>
      <c r="B221" s="222"/>
      <c r="C221" s="206"/>
      <c r="D221" s="207"/>
      <c r="E221" s="3"/>
      <c r="F221" s="3"/>
      <c r="G221" s="3"/>
      <c r="H221" s="3"/>
      <c r="J221" s="226"/>
      <c r="K221" s="3"/>
      <c r="L221" s="3"/>
      <c r="O221" s="227"/>
      <c r="Q221" s="94"/>
      <c r="R221" s="94"/>
      <c r="S221" s="94"/>
      <c r="T221" s="94"/>
    </row>
    <row r="222" ht="15.75" customHeight="1">
      <c r="A222" s="204"/>
      <c r="B222" s="222"/>
      <c r="C222" s="206"/>
      <c r="D222" s="207"/>
      <c r="E222" s="3"/>
      <c r="F222" s="3"/>
      <c r="G222" s="3"/>
      <c r="H222" s="3"/>
      <c r="J222" s="226"/>
      <c r="K222" s="3"/>
      <c r="L222" s="3"/>
      <c r="O222" s="227"/>
      <c r="Q222" s="94"/>
      <c r="R222" s="94"/>
      <c r="S222" s="94"/>
      <c r="T222" s="94"/>
    </row>
    <row r="223" ht="15.75" customHeight="1">
      <c r="A223" s="204"/>
      <c r="B223" s="222"/>
      <c r="C223" s="206"/>
      <c r="D223" s="207"/>
      <c r="E223" s="3"/>
      <c r="F223" s="3"/>
      <c r="G223" s="3"/>
      <c r="H223" s="3"/>
      <c r="J223" s="226"/>
      <c r="K223" s="3"/>
      <c r="L223" s="3"/>
      <c r="O223" s="227"/>
      <c r="Q223" s="94"/>
      <c r="R223" s="94"/>
      <c r="S223" s="94"/>
      <c r="T223" s="94"/>
    </row>
    <row r="224" ht="15.75" customHeight="1">
      <c r="A224" s="204"/>
      <c r="B224" s="222"/>
      <c r="C224" s="206"/>
      <c r="D224" s="207"/>
      <c r="E224" s="3"/>
      <c r="F224" s="3"/>
      <c r="G224" s="3"/>
      <c r="H224" s="3"/>
      <c r="J224" s="226"/>
      <c r="K224" s="3"/>
      <c r="L224" s="3"/>
      <c r="O224" s="227"/>
      <c r="Q224" s="94"/>
      <c r="R224" s="94"/>
      <c r="S224" s="94"/>
      <c r="T224" s="94"/>
    </row>
    <row r="225" ht="15.75" customHeight="1">
      <c r="A225" s="204"/>
      <c r="B225" s="222"/>
      <c r="C225" s="206"/>
      <c r="D225" s="207"/>
      <c r="E225" s="3"/>
      <c r="F225" s="3"/>
      <c r="G225" s="3"/>
      <c r="H225" s="3"/>
      <c r="J225" s="226"/>
      <c r="K225" s="3"/>
      <c r="L225" s="3"/>
      <c r="O225" s="227"/>
      <c r="Q225" s="94"/>
      <c r="R225" s="94"/>
      <c r="S225" s="94"/>
      <c r="T225" s="94"/>
    </row>
    <row r="226" ht="15.75" customHeight="1">
      <c r="A226" s="204"/>
      <c r="B226" s="222"/>
      <c r="C226" s="206"/>
      <c r="D226" s="207"/>
      <c r="E226" s="3"/>
      <c r="F226" s="3"/>
      <c r="G226" s="3"/>
      <c r="H226" s="3"/>
      <c r="J226" s="226"/>
      <c r="K226" s="3"/>
      <c r="L226" s="3"/>
      <c r="O226" s="227"/>
      <c r="Q226" s="94"/>
      <c r="R226" s="94"/>
      <c r="S226" s="94"/>
      <c r="T226" s="94"/>
    </row>
    <row r="227" ht="15.75" customHeight="1">
      <c r="A227" s="204"/>
      <c r="B227" s="222"/>
      <c r="C227" s="206"/>
      <c r="D227" s="207"/>
      <c r="E227" s="3"/>
      <c r="F227" s="3"/>
      <c r="G227" s="3"/>
      <c r="H227" s="3"/>
      <c r="J227" s="226"/>
      <c r="K227" s="3"/>
      <c r="L227" s="3"/>
      <c r="O227" s="227"/>
      <c r="Q227" s="94"/>
      <c r="R227" s="94"/>
      <c r="S227" s="94"/>
      <c r="T227" s="94"/>
    </row>
    <row r="228" ht="15.75" customHeight="1">
      <c r="A228" s="204"/>
      <c r="B228" s="222"/>
      <c r="C228" s="206"/>
      <c r="D228" s="207"/>
      <c r="E228" s="3"/>
      <c r="F228" s="3"/>
      <c r="G228" s="3"/>
      <c r="H228" s="3"/>
      <c r="J228" s="226"/>
      <c r="K228" s="3"/>
      <c r="L228" s="3"/>
      <c r="O228" s="227"/>
      <c r="Q228" s="94"/>
      <c r="R228" s="94"/>
      <c r="S228" s="94"/>
      <c r="T228" s="94"/>
    </row>
    <row r="229" ht="15.75" customHeight="1">
      <c r="A229" s="204"/>
      <c r="B229" s="222"/>
      <c r="C229" s="206"/>
      <c r="D229" s="207"/>
      <c r="E229" s="3"/>
      <c r="F229" s="3"/>
      <c r="G229" s="3"/>
      <c r="H229" s="3"/>
      <c r="J229" s="226"/>
      <c r="K229" s="3"/>
      <c r="L229" s="3"/>
      <c r="O229" s="227"/>
      <c r="Q229" s="94"/>
      <c r="R229" s="94"/>
      <c r="S229" s="94"/>
      <c r="T229" s="94"/>
    </row>
    <row r="230" ht="15.75" customHeight="1">
      <c r="A230" s="204"/>
      <c r="B230" s="222"/>
      <c r="C230" s="206"/>
      <c r="D230" s="207"/>
      <c r="E230" s="3"/>
      <c r="F230" s="3"/>
      <c r="G230" s="3"/>
      <c r="H230" s="3"/>
      <c r="J230" s="226"/>
      <c r="K230" s="3"/>
      <c r="L230" s="3"/>
      <c r="O230" s="227"/>
      <c r="Q230" s="94"/>
      <c r="R230" s="94"/>
      <c r="S230" s="94"/>
      <c r="T230" s="94"/>
    </row>
    <row r="231" ht="15.75" customHeight="1">
      <c r="A231" s="204"/>
      <c r="B231" s="222"/>
      <c r="C231" s="206"/>
      <c r="D231" s="207"/>
      <c r="E231" s="3"/>
      <c r="F231" s="3"/>
      <c r="G231" s="3"/>
      <c r="H231" s="3"/>
      <c r="J231" s="226"/>
      <c r="K231" s="3"/>
      <c r="L231" s="3"/>
      <c r="O231" s="227"/>
      <c r="Q231" s="94"/>
      <c r="R231" s="94"/>
      <c r="S231" s="94"/>
      <c r="T231" s="94"/>
    </row>
    <row r="232" ht="15.75" customHeight="1">
      <c r="A232" s="204"/>
      <c r="B232" s="222"/>
      <c r="C232" s="206"/>
      <c r="D232" s="207"/>
      <c r="E232" s="3"/>
      <c r="F232" s="3"/>
      <c r="G232" s="3"/>
      <c r="H232" s="3"/>
      <c r="J232" s="226"/>
      <c r="K232" s="3"/>
      <c r="L232" s="3"/>
      <c r="O232" s="227"/>
      <c r="Q232" s="94"/>
      <c r="R232" s="94"/>
      <c r="S232" s="94"/>
      <c r="T232" s="94"/>
    </row>
    <row r="233" ht="15.75" customHeight="1">
      <c r="A233" s="204"/>
      <c r="B233" s="222"/>
      <c r="C233" s="206"/>
      <c r="D233" s="207"/>
      <c r="E233" s="3"/>
      <c r="F233" s="3"/>
      <c r="G233" s="3"/>
      <c r="H233" s="3"/>
      <c r="J233" s="226"/>
      <c r="K233" s="3"/>
      <c r="L233" s="3"/>
      <c r="O233" s="227"/>
      <c r="Q233" s="94"/>
      <c r="R233" s="94"/>
      <c r="S233" s="94"/>
      <c r="T233" s="94"/>
    </row>
    <row r="234" ht="15.75" customHeight="1">
      <c r="A234" s="204"/>
      <c r="B234" s="222"/>
      <c r="C234" s="206"/>
      <c r="D234" s="207"/>
      <c r="E234" s="3"/>
      <c r="F234" s="3"/>
      <c r="G234" s="3"/>
      <c r="H234" s="3"/>
      <c r="J234" s="226"/>
      <c r="K234" s="3"/>
      <c r="L234" s="3"/>
      <c r="O234" s="227"/>
      <c r="Q234" s="94"/>
      <c r="R234" s="94"/>
      <c r="S234" s="94"/>
      <c r="T234" s="94"/>
    </row>
    <row r="235" ht="15.75" customHeight="1">
      <c r="A235" s="204"/>
      <c r="B235" s="222"/>
      <c r="C235" s="206"/>
      <c r="D235" s="207"/>
      <c r="E235" s="3"/>
      <c r="F235" s="3"/>
      <c r="G235" s="3"/>
      <c r="H235" s="3"/>
      <c r="J235" s="226"/>
      <c r="K235" s="3"/>
      <c r="L235" s="3"/>
      <c r="O235" s="227"/>
      <c r="Q235" s="94"/>
      <c r="R235" s="94"/>
      <c r="S235" s="94"/>
      <c r="T235" s="94"/>
    </row>
    <row r="236" ht="15.75" customHeight="1">
      <c r="A236" s="204"/>
      <c r="B236" s="222"/>
      <c r="C236" s="206"/>
      <c r="D236" s="207"/>
      <c r="E236" s="3"/>
      <c r="F236" s="3"/>
      <c r="G236" s="3"/>
      <c r="H236" s="3"/>
      <c r="J236" s="226"/>
      <c r="K236" s="3"/>
      <c r="L236" s="3"/>
      <c r="O236" s="227"/>
      <c r="Q236" s="94"/>
      <c r="R236" s="94"/>
      <c r="S236" s="94"/>
      <c r="T236" s="94"/>
    </row>
    <row r="237" ht="15.75" customHeight="1">
      <c r="A237" s="204"/>
      <c r="B237" s="222"/>
      <c r="C237" s="206"/>
      <c r="D237" s="207"/>
      <c r="E237" s="3"/>
      <c r="F237" s="3"/>
      <c r="G237" s="3"/>
      <c r="H237" s="3"/>
      <c r="J237" s="226"/>
      <c r="K237" s="3"/>
      <c r="L237" s="3"/>
      <c r="O237" s="227"/>
      <c r="Q237" s="94"/>
      <c r="R237" s="94"/>
      <c r="S237" s="94"/>
      <c r="T237" s="94"/>
    </row>
    <row r="238" ht="15.75" customHeight="1">
      <c r="A238" s="204"/>
      <c r="B238" s="222"/>
      <c r="C238" s="206"/>
      <c r="D238" s="207"/>
      <c r="E238" s="3"/>
      <c r="F238" s="3"/>
      <c r="G238" s="3"/>
      <c r="H238" s="3"/>
      <c r="J238" s="226"/>
      <c r="K238" s="3"/>
      <c r="L238" s="3"/>
      <c r="O238" s="227"/>
      <c r="Q238" s="94"/>
      <c r="R238" s="94"/>
      <c r="S238" s="94"/>
      <c r="T238" s="94"/>
    </row>
    <row r="239" ht="15.75" customHeight="1">
      <c r="A239" s="204"/>
      <c r="B239" s="222"/>
      <c r="C239" s="206"/>
      <c r="D239" s="207"/>
      <c r="E239" s="3"/>
      <c r="F239" s="3"/>
      <c r="G239" s="3"/>
      <c r="H239" s="3"/>
      <c r="J239" s="226"/>
      <c r="K239" s="3"/>
      <c r="L239" s="3"/>
      <c r="O239" s="227"/>
      <c r="Q239" s="94"/>
      <c r="R239" s="94"/>
      <c r="S239" s="94"/>
      <c r="T239" s="94"/>
    </row>
    <row r="240" ht="15.75" customHeight="1">
      <c r="A240" s="204"/>
      <c r="B240" s="222"/>
      <c r="C240" s="206"/>
      <c r="D240" s="207"/>
      <c r="E240" s="3"/>
      <c r="F240" s="3"/>
      <c r="G240" s="3"/>
      <c r="H240" s="3"/>
      <c r="J240" s="226"/>
      <c r="K240" s="3"/>
      <c r="L240" s="3"/>
      <c r="O240" s="227"/>
      <c r="Q240" s="94"/>
      <c r="R240" s="94"/>
      <c r="S240" s="94"/>
      <c r="T240" s="94"/>
    </row>
    <row r="241" ht="15.75" customHeight="1">
      <c r="A241" s="204"/>
      <c r="B241" s="222"/>
      <c r="C241" s="206"/>
      <c r="D241" s="207"/>
      <c r="E241" s="3"/>
      <c r="F241" s="3"/>
      <c r="G241" s="3"/>
      <c r="H241" s="3"/>
      <c r="J241" s="226"/>
      <c r="K241" s="3"/>
      <c r="L241" s="3"/>
      <c r="O241" s="227"/>
      <c r="Q241" s="94"/>
      <c r="R241" s="94"/>
      <c r="S241" s="94"/>
      <c r="T241" s="94"/>
    </row>
    <row r="242" ht="15.75" customHeight="1">
      <c r="A242" s="204"/>
      <c r="B242" s="222"/>
      <c r="C242" s="206"/>
      <c r="D242" s="207"/>
      <c r="E242" s="3"/>
      <c r="F242" s="3"/>
      <c r="G242" s="3"/>
      <c r="H242" s="3"/>
      <c r="J242" s="226"/>
      <c r="K242" s="3"/>
      <c r="L242" s="3"/>
      <c r="O242" s="227"/>
      <c r="Q242" s="94"/>
      <c r="R242" s="94"/>
      <c r="S242" s="94"/>
      <c r="T242" s="94"/>
    </row>
    <row r="243" ht="15.75" customHeight="1">
      <c r="A243" s="204"/>
      <c r="B243" s="222"/>
      <c r="C243" s="206"/>
      <c r="D243" s="207"/>
      <c r="E243" s="3"/>
      <c r="F243" s="3"/>
      <c r="G243" s="3"/>
      <c r="H243" s="3"/>
      <c r="J243" s="226"/>
      <c r="K243" s="3"/>
      <c r="L243" s="3"/>
      <c r="O243" s="227"/>
      <c r="Q243" s="94"/>
      <c r="R243" s="94"/>
      <c r="S243" s="94"/>
      <c r="T243" s="94"/>
    </row>
    <row r="244" ht="15.75" customHeight="1">
      <c r="A244" s="204"/>
      <c r="B244" s="222"/>
      <c r="C244" s="206"/>
      <c r="D244" s="207"/>
      <c r="E244" s="3"/>
      <c r="F244" s="3"/>
      <c r="G244" s="3"/>
      <c r="H244" s="3"/>
      <c r="J244" s="226"/>
      <c r="K244" s="3"/>
      <c r="L244" s="3"/>
      <c r="O244" s="227"/>
      <c r="Q244" s="94"/>
      <c r="R244" s="94"/>
      <c r="S244" s="94"/>
      <c r="T244" s="94"/>
    </row>
    <row r="245" ht="15.75" customHeight="1">
      <c r="A245" s="204"/>
      <c r="B245" s="222"/>
      <c r="C245" s="206"/>
      <c r="D245" s="207"/>
      <c r="E245" s="3"/>
      <c r="F245" s="3"/>
      <c r="G245" s="3"/>
      <c r="H245" s="3"/>
      <c r="J245" s="226"/>
      <c r="K245" s="3"/>
      <c r="L245" s="3"/>
      <c r="O245" s="227"/>
      <c r="Q245" s="94"/>
      <c r="R245" s="94"/>
      <c r="S245" s="94"/>
      <c r="T245" s="94"/>
    </row>
    <row r="246" ht="15.75" customHeight="1">
      <c r="A246" s="204"/>
      <c r="B246" s="222"/>
      <c r="C246" s="206"/>
      <c r="D246" s="207"/>
      <c r="E246" s="3"/>
      <c r="F246" s="3"/>
      <c r="G246" s="3"/>
      <c r="H246" s="3"/>
      <c r="J246" s="226"/>
      <c r="K246" s="3"/>
      <c r="L246" s="3"/>
      <c r="O246" s="227"/>
      <c r="Q246" s="94"/>
      <c r="R246" s="94"/>
      <c r="S246" s="94"/>
      <c r="T246" s="94"/>
    </row>
    <row r="247" ht="15.75" customHeight="1">
      <c r="A247" s="204"/>
      <c r="B247" s="222"/>
      <c r="C247" s="206"/>
      <c r="D247" s="207"/>
      <c r="E247" s="3"/>
      <c r="F247" s="3"/>
      <c r="G247" s="3"/>
      <c r="H247" s="3"/>
      <c r="J247" s="226"/>
      <c r="K247" s="3"/>
      <c r="L247" s="3"/>
      <c r="O247" s="227"/>
      <c r="Q247" s="94"/>
      <c r="R247" s="94"/>
      <c r="S247" s="94"/>
      <c r="T247" s="94"/>
    </row>
    <row r="248" ht="15.75" customHeight="1">
      <c r="A248" s="204"/>
      <c r="B248" s="222"/>
      <c r="C248" s="206"/>
      <c r="D248" s="207"/>
      <c r="E248" s="3"/>
      <c r="F248" s="3"/>
      <c r="G248" s="3"/>
      <c r="H248" s="3"/>
      <c r="J248" s="226"/>
      <c r="K248" s="3"/>
      <c r="L248" s="3"/>
      <c r="O248" s="227"/>
      <c r="Q248" s="94"/>
      <c r="R248" s="94"/>
      <c r="S248" s="94"/>
      <c r="T248" s="94"/>
    </row>
    <row r="249" ht="15.75" customHeight="1">
      <c r="A249" s="204"/>
      <c r="B249" s="222"/>
      <c r="C249" s="206"/>
      <c r="D249" s="207"/>
      <c r="E249" s="3"/>
      <c r="F249" s="3"/>
      <c r="G249" s="3"/>
      <c r="H249" s="3"/>
      <c r="J249" s="226"/>
      <c r="K249" s="3"/>
      <c r="L249" s="3"/>
      <c r="O249" s="227"/>
      <c r="Q249" s="94"/>
      <c r="R249" s="94"/>
      <c r="S249" s="94"/>
      <c r="T249" s="94"/>
    </row>
    <row r="250" ht="15.75" customHeight="1">
      <c r="A250" s="204"/>
      <c r="B250" s="222"/>
      <c r="C250" s="206"/>
      <c r="D250" s="207"/>
      <c r="E250" s="3"/>
      <c r="F250" s="3"/>
      <c r="G250" s="3"/>
      <c r="H250" s="3"/>
      <c r="J250" s="226"/>
      <c r="K250" s="3"/>
      <c r="L250" s="3"/>
      <c r="O250" s="227"/>
      <c r="Q250" s="94"/>
      <c r="R250" s="94"/>
      <c r="S250" s="94"/>
      <c r="T250" s="94"/>
    </row>
    <row r="251" ht="15.75" customHeight="1">
      <c r="A251" s="204"/>
      <c r="B251" s="222"/>
      <c r="C251" s="206"/>
      <c r="D251" s="207"/>
      <c r="E251" s="3"/>
      <c r="F251" s="3"/>
      <c r="G251" s="3"/>
      <c r="H251" s="3"/>
      <c r="J251" s="226"/>
      <c r="K251" s="3"/>
      <c r="L251" s="3"/>
      <c r="O251" s="227"/>
      <c r="Q251" s="94"/>
      <c r="R251" s="94"/>
      <c r="S251" s="94"/>
      <c r="T251" s="94"/>
    </row>
    <row r="252" ht="15.75" customHeight="1">
      <c r="A252" s="204"/>
      <c r="B252" s="222"/>
      <c r="C252" s="206"/>
      <c r="D252" s="207"/>
      <c r="E252" s="3"/>
      <c r="F252" s="3"/>
      <c r="G252" s="3"/>
      <c r="H252" s="3"/>
      <c r="J252" s="226"/>
      <c r="K252" s="3"/>
      <c r="L252" s="3"/>
      <c r="O252" s="227"/>
      <c r="Q252" s="94"/>
      <c r="R252" s="94"/>
      <c r="S252" s="94"/>
      <c r="T252" s="94"/>
    </row>
    <row r="253" ht="15.75" customHeight="1">
      <c r="A253" s="204"/>
      <c r="B253" s="222"/>
      <c r="C253" s="206"/>
      <c r="D253" s="207"/>
      <c r="E253" s="3"/>
      <c r="F253" s="3"/>
      <c r="G253" s="3"/>
      <c r="H253" s="3"/>
      <c r="J253" s="226"/>
      <c r="K253" s="3"/>
      <c r="L253" s="3"/>
      <c r="O253" s="227"/>
      <c r="Q253" s="94"/>
      <c r="R253" s="94"/>
      <c r="S253" s="94"/>
      <c r="T253" s="94"/>
    </row>
    <row r="254" ht="15.75" customHeight="1">
      <c r="A254" s="204"/>
      <c r="B254" s="222"/>
      <c r="C254" s="206"/>
      <c r="D254" s="207"/>
      <c r="E254" s="3"/>
      <c r="F254" s="3"/>
      <c r="G254" s="3"/>
      <c r="H254" s="3"/>
      <c r="J254" s="226"/>
      <c r="K254" s="3"/>
      <c r="L254" s="3"/>
      <c r="O254" s="227"/>
      <c r="Q254" s="94"/>
      <c r="R254" s="94"/>
      <c r="S254" s="94"/>
      <c r="T254" s="94"/>
    </row>
    <row r="255" ht="15.75" customHeight="1">
      <c r="A255" s="204"/>
      <c r="B255" s="222"/>
      <c r="C255" s="206"/>
      <c r="D255" s="207"/>
      <c r="E255" s="3"/>
      <c r="F255" s="3"/>
      <c r="G255" s="3"/>
      <c r="H255" s="3"/>
      <c r="J255" s="226"/>
      <c r="K255" s="3"/>
      <c r="L255" s="3"/>
      <c r="O255" s="227"/>
      <c r="Q255" s="94"/>
      <c r="R255" s="94"/>
      <c r="S255" s="94"/>
      <c r="T255" s="94"/>
    </row>
    <row r="256" ht="15.75" customHeight="1">
      <c r="A256" s="204"/>
      <c r="B256" s="222"/>
      <c r="C256" s="206"/>
      <c r="D256" s="207"/>
      <c r="E256" s="3"/>
      <c r="F256" s="3"/>
      <c r="G256" s="3"/>
      <c r="H256" s="3"/>
      <c r="J256" s="226"/>
      <c r="K256" s="3"/>
      <c r="L256" s="3"/>
      <c r="O256" s="227"/>
      <c r="Q256" s="94"/>
      <c r="R256" s="94"/>
      <c r="S256" s="94"/>
      <c r="T256" s="94"/>
    </row>
    <row r="257" ht="15.75" customHeight="1">
      <c r="A257" s="204"/>
      <c r="B257" s="222"/>
      <c r="C257" s="206"/>
      <c r="D257" s="235"/>
      <c r="E257" s="3"/>
      <c r="F257" s="3"/>
      <c r="G257" s="3"/>
      <c r="H257" s="3"/>
      <c r="J257" s="226"/>
      <c r="K257" s="3"/>
      <c r="L257" s="3"/>
      <c r="O257" s="227"/>
      <c r="Q257" s="94"/>
      <c r="R257" s="94"/>
      <c r="S257" s="94"/>
      <c r="T257" s="94"/>
    </row>
    <row r="258" ht="15.75" customHeight="1">
      <c r="A258" s="204"/>
      <c r="B258" s="222"/>
      <c r="C258" s="206"/>
      <c r="D258" s="235"/>
      <c r="E258" s="3"/>
      <c r="F258" s="3"/>
      <c r="G258" s="3"/>
      <c r="H258" s="3"/>
      <c r="J258" s="226"/>
      <c r="K258" s="3"/>
      <c r="L258" s="3"/>
      <c r="O258" s="227"/>
      <c r="Q258" s="94"/>
      <c r="R258" s="94"/>
      <c r="S258" s="94"/>
      <c r="T258" s="94"/>
    </row>
    <row r="259" ht="15.75" customHeight="1">
      <c r="A259" s="204"/>
      <c r="B259" s="222"/>
      <c r="C259" s="206"/>
      <c r="D259" s="235"/>
      <c r="E259" s="3"/>
      <c r="F259" s="3"/>
      <c r="G259" s="3"/>
      <c r="H259" s="3"/>
      <c r="J259" s="226"/>
      <c r="K259" s="3"/>
      <c r="L259" s="3"/>
      <c r="O259" s="227"/>
      <c r="Q259" s="94"/>
      <c r="R259" s="94"/>
      <c r="S259" s="94"/>
      <c r="T259" s="94"/>
    </row>
    <row r="260" ht="15.75" customHeight="1">
      <c r="A260" s="204"/>
      <c r="B260" s="222"/>
      <c r="C260" s="206"/>
      <c r="D260" s="235"/>
      <c r="E260" s="3"/>
      <c r="F260" s="3"/>
      <c r="G260" s="3"/>
      <c r="H260" s="3"/>
      <c r="J260" s="226"/>
      <c r="K260" s="3"/>
      <c r="L260" s="3"/>
      <c r="O260" s="227"/>
      <c r="Q260" s="94"/>
      <c r="R260" s="94"/>
      <c r="S260" s="94"/>
      <c r="T260" s="94"/>
    </row>
    <row r="261" ht="15.75" customHeight="1">
      <c r="A261" s="204"/>
      <c r="B261" s="222"/>
      <c r="C261" s="206"/>
      <c r="D261" s="235"/>
      <c r="E261" s="3"/>
      <c r="F261" s="3"/>
      <c r="G261" s="3"/>
      <c r="H261" s="3"/>
      <c r="J261" s="226"/>
      <c r="K261" s="3"/>
      <c r="L261" s="3"/>
      <c r="O261" s="227"/>
      <c r="Q261" s="94"/>
      <c r="R261" s="94"/>
      <c r="S261" s="94"/>
      <c r="T261" s="94"/>
    </row>
    <row r="262" ht="15.75" customHeight="1">
      <c r="A262" s="204"/>
      <c r="B262" s="222"/>
      <c r="C262" s="206"/>
      <c r="D262" s="235"/>
      <c r="E262" s="3"/>
      <c r="F262" s="3"/>
      <c r="G262" s="3"/>
      <c r="H262" s="3"/>
      <c r="J262" s="226"/>
      <c r="K262" s="3"/>
      <c r="L262" s="3"/>
      <c r="O262" s="227"/>
      <c r="Q262" s="94"/>
      <c r="R262" s="94"/>
      <c r="S262" s="94"/>
      <c r="T262" s="94"/>
    </row>
    <row r="263" ht="15.75" customHeight="1">
      <c r="A263" s="204"/>
      <c r="B263" s="222"/>
      <c r="C263" s="206"/>
      <c r="D263" s="235"/>
      <c r="E263" s="3"/>
      <c r="F263" s="3"/>
      <c r="G263" s="3"/>
      <c r="H263" s="3"/>
      <c r="J263" s="226"/>
      <c r="K263" s="3"/>
      <c r="L263" s="3"/>
      <c r="O263" s="227"/>
      <c r="Q263" s="94"/>
      <c r="R263" s="94"/>
      <c r="S263" s="94"/>
      <c r="T263" s="94"/>
    </row>
    <row r="264" ht="15.75" customHeight="1">
      <c r="A264" s="204"/>
      <c r="B264" s="222"/>
      <c r="C264" s="206"/>
      <c r="D264" s="235"/>
      <c r="E264" s="3"/>
      <c r="F264" s="3"/>
      <c r="G264" s="3"/>
      <c r="H264" s="3"/>
      <c r="J264" s="226"/>
      <c r="K264" s="3"/>
      <c r="L264" s="3"/>
      <c r="O264" s="227"/>
      <c r="Q264" s="94"/>
      <c r="R264" s="94"/>
      <c r="S264" s="94"/>
      <c r="T264" s="94"/>
    </row>
    <row r="265" ht="15.75" customHeight="1">
      <c r="A265" s="204"/>
      <c r="B265" s="222"/>
      <c r="C265" s="206"/>
      <c r="D265" s="235"/>
      <c r="E265" s="3"/>
      <c r="F265" s="3"/>
      <c r="G265" s="3"/>
      <c r="H265" s="3"/>
      <c r="J265" s="226"/>
      <c r="K265" s="3"/>
      <c r="L265" s="3"/>
      <c r="O265" s="227"/>
      <c r="Q265" s="94"/>
      <c r="R265" s="94"/>
      <c r="S265" s="94"/>
      <c r="T265" s="94"/>
    </row>
    <row r="266" ht="15.75" customHeight="1">
      <c r="A266" s="204"/>
      <c r="B266" s="222"/>
      <c r="C266" s="206"/>
      <c r="D266" s="235"/>
      <c r="E266" s="3"/>
      <c r="F266" s="3"/>
      <c r="G266" s="3"/>
      <c r="H266" s="3"/>
      <c r="J266" s="226"/>
      <c r="K266" s="3"/>
      <c r="L266" s="3"/>
      <c r="O266" s="227"/>
      <c r="Q266" s="94"/>
      <c r="R266" s="94"/>
      <c r="S266" s="94"/>
      <c r="T266" s="94"/>
    </row>
    <row r="267" ht="15.75" customHeight="1">
      <c r="A267" s="204"/>
      <c r="B267" s="222"/>
      <c r="C267" s="206"/>
      <c r="D267" s="235"/>
      <c r="E267" s="3"/>
      <c r="F267" s="3"/>
      <c r="G267" s="3"/>
      <c r="H267" s="3"/>
      <c r="J267" s="226"/>
      <c r="K267" s="3"/>
      <c r="L267" s="3"/>
      <c r="O267" s="227"/>
      <c r="Q267" s="94"/>
      <c r="R267" s="94"/>
      <c r="S267" s="94"/>
      <c r="T267" s="94"/>
    </row>
    <row r="268" ht="15.75" customHeight="1">
      <c r="A268" s="204"/>
      <c r="B268" s="222"/>
      <c r="C268" s="206"/>
      <c r="D268" s="207"/>
      <c r="E268" s="3"/>
      <c r="F268" s="3"/>
      <c r="G268" s="3"/>
      <c r="H268" s="3"/>
      <c r="J268" s="226"/>
      <c r="K268" s="3"/>
      <c r="L268" s="3"/>
      <c r="O268" s="227"/>
      <c r="Q268" s="94"/>
      <c r="R268" s="94"/>
      <c r="S268" s="94"/>
      <c r="T268" s="94"/>
    </row>
    <row r="269" ht="15.75" customHeight="1">
      <c r="A269" s="204"/>
      <c r="B269" s="222"/>
      <c r="C269" s="206"/>
      <c r="D269" s="207"/>
      <c r="E269" s="3"/>
      <c r="F269" s="3"/>
      <c r="G269" s="3"/>
      <c r="H269" s="3"/>
      <c r="J269" s="226"/>
      <c r="K269" s="3"/>
      <c r="L269" s="3"/>
      <c r="O269" s="227"/>
      <c r="Q269" s="94"/>
      <c r="R269" s="94"/>
      <c r="S269" s="94"/>
      <c r="T269" s="94"/>
    </row>
    <row r="270" ht="15.75" customHeight="1">
      <c r="A270" s="204"/>
      <c r="B270" s="222"/>
      <c r="C270" s="206"/>
      <c r="D270" s="207"/>
      <c r="E270" s="3"/>
      <c r="F270" s="3"/>
      <c r="G270" s="3"/>
      <c r="H270" s="3"/>
      <c r="J270" s="226"/>
      <c r="K270" s="3"/>
      <c r="L270" s="3"/>
      <c r="O270" s="227"/>
      <c r="Q270" s="94"/>
      <c r="R270" s="94"/>
      <c r="S270" s="94"/>
      <c r="T270" s="94"/>
    </row>
    <row r="271" ht="15.75" customHeight="1">
      <c r="A271" s="204"/>
      <c r="B271" s="222"/>
      <c r="C271" s="206"/>
      <c r="D271" s="207"/>
      <c r="E271" s="3"/>
      <c r="F271" s="3"/>
      <c r="G271" s="3"/>
      <c r="H271" s="3"/>
      <c r="J271" s="226"/>
      <c r="K271" s="3"/>
      <c r="L271" s="3"/>
      <c r="O271" s="227"/>
      <c r="Q271" s="94"/>
      <c r="R271" s="94"/>
      <c r="S271" s="94"/>
      <c r="T271" s="94"/>
    </row>
    <row r="272" ht="15.75" customHeight="1">
      <c r="A272" s="204"/>
      <c r="B272" s="222"/>
      <c r="C272" s="206"/>
      <c r="D272" s="235"/>
      <c r="E272" s="3"/>
      <c r="F272" s="3"/>
      <c r="G272" s="3"/>
      <c r="H272" s="3"/>
      <c r="J272" s="226"/>
      <c r="K272" s="3"/>
      <c r="L272" s="3"/>
      <c r="O272" s="227"/>
      <c r="Q272" s="94"/>
      <c r="R272" s="94"/>
      <c r="S272" s="94"/>
      <c r="T272" s="94"/>
    </row>
    <row r="273" ht="15.75" customHeight="1">
      <c r="A273" s="204"/>
      <c r="B273" s="222"/>
      <c r="C273" s="206"/>
      <c r="D273" s="235"/>
      <c r="E273" s="3"/>
      <c r="F273" s="3"/>
      <c r="G273" s="3"/>
      <c r="H273" s="3"/>
      <c r="J273" s="226"/>
      <c r="K273" s="3"/>
      <c r="L273" s="3"/>
      <c r="O273" s="227"/>
      <c r="Q273" s="94"/>
      <c r="R273" s="94"/>
      <c r="S273" s="94"/>
      <c r="T273" s="94"/>
    </row>
    <row r="274" ht="15.75" customHeight="1">
      <c r="A274" s="204"/>
      <c r="B274" s="222"/>
      <c r="C274" s="206"/>
      <c r="D274" s="235"/>
      <c r="E274" s="3"/>
      <c r="F274" s="3"/>
      <c r="G274" s="3"/>
      <c r="H274" s="3"/>
      <c r="J274" s="226"/>
      <c r="K274" s="3"/>
      <c r="L274" s="3"/>
      <c r="O274" s="227"/>
      <c r="Q274" s="94"/>
      <c r="R274" s="94"/>
      <c r="S274" s="94"/>
      <c r="T274" s="94"/>
    </row>
    <row r="275" ht="15.75" customHeight="1">
      <c r="A275" s="204"/>
      <c r="B275" s="222"/>
      <c r="C275" s="206"/>
      <c r="D275" s="235"/>
      <c r="E275" s="3"/>
      <c r="F275" s="3"/>
      <c r="G275" s="3"/>
      <c r="H275" s="3"/>
      <c r="J275" s="226"/>
      <c r="K275" s="3"/>
      <c r="L275" s="3"/>
      <c r="O275" s="227"/>
      <c r="Q275" s="94"/>
      <c r="R275" s="94"/>
      <c r="S275" s="94"/>
      <c r="T275" s="94"/>
    </row>
    <row r="276" ht="15.75" customHeight="1">
      <c r="A276" s="204"/>
      <c r="B276" s="222"/>
      <c r="C276" s="206"/>
      <c r="D276" s="235"/>
      <c r="E276" s="3"/>
      <c r="F276" s="3"/>
      <c r="G276" s="3"/>
      <c r="H276" s="3"/>
      <c r="J276" s="226"/>
      <c r="K276" s="3"/>
      <c r="L276" s="3"/>
      <c r="O276" s="227"/>
      <c r="Q276" s="94"/>
      <c r="R276" s="94"/>
      <c r="S276" s="94"/>
      <c r="T276" s="94"/>
    </row>
    <row r="277" ht="15.75" customHeight="1">
      <c r="A277" s="204"/>
      <c r="B277" s="222"/>
      <c r="C277" s="206"/>
      <c r="D277" s="235"/>
      <c r="E277" s="3"/>
      <c r="F277" s="3"/>
      <c r="G277" s="3"/>
      <c r="H277" s="3"/>
      <c r="J277" s="226"/>
      <c r="K277" s="3"/>
      <c r="L277" s="3"/>
      <c r="O277" s="227"/>
      <c r="Q277" s="94"/>
      <c r="R277" s="94"/>
      <c r="S277" s="94"/>
      <c r="T277" s="94"/>
    </row>
    <row r="278" ht="15.75" customHeight="1">
      <c r="A278" s="204"/>
      <c r="B278" s="222"/>
      <c r="C278" s="206"/>
      <c r="D278" s="235"/>
      <c r="E278" s="3"/>
      <c r="F278" s="3"/>
      <c r="G278" s="3"/>
      <c r="H278" s="3"/>
      <c r="J278" s="226"/>
      <c r="K278" s="3"/>
      <c r="L278" s="3"/>
      <c r="O278" s="227"/>
      <c r="Q278" s="94"/>
      <c r="R278" s="94"/>
      <c r="S278" s="94"/>
      <c r="T278" s="94"/>
    </row>
    <row r="279" ht="15.75" customHeight="1">
      <c r="A279" s="204"/>
      <c r="B279" s="222"/>
      <c r="C279" s="206"/>
      <c r="D279" s="207"/>
      <c r="E279" s="3"/>
      <c r="F279" s="3"/>
      <c r="G279" s="3"/>
      <c r="H279" s="3"/>
      <c r="J279" s="226"/>
      <c r="K279" s="3"/>
      <c r="L279" s="3"/>
      <c r="O279" s="227"/>
      <c r="Q279" s="94"/>
      <c r="R279" s="94"/>
      <c r="S279" s="94"/>
      <c r="T279" s="94"/>
    </row>
    <row r="280" ht="15.75" customHeight="1">
      <c r="A280" s="204"/>
      <c r="B280" s="222"/>
      <c r="C280" s="206"/>
      <c r="D280" s="207"/>
      <c r="E280" s="3"/>
      <c r="F280" s="3"/>
      <c r="G280" s="3"/>
      <c r="H280" s="3"/>
      <c r="J280" s="226"/>
      <c r="K280" s="3"/>
      <c r="L280" s="3"/>
      <c r="O280" s="227"/>
      <c r="Q280" s="94"/>
      <c r="R280" s="94"/>
      <c r="S280" s="94"/>
      <c r="T280" s="94"/>
    </row>
    <row r="281" ht="15.75" customHeight="1">
      <c r="A281" s="204"/>
      <c r="B281" s="222"/>
      <c r="C281" s="206"/>
      <c r="D281" s="207"/>
      <c r="E281" s="3"/>
      <c r="F281" s="3"/>
      <c r="G281" s="3"/>
      <c r="H281" s="3"/>
      <c r="J281" s="226"/>
      <c r="K281" s="3"/>
      <c r="L281" s="3"/>
      <c r="O281" s="227"/>
      <c r="Q281" s="94"/>
      <c r="R281" s="94"/>
      <c r="S281" s="94"/>
      <c r="T281" s="94"/>
    </row>
    <row r="282" ht="15.75" customHeight="1">
      <c r="A282" s="204"/>
      <c r="B282" s="222"/>
      <c r="C282" s="206"/>
      <c r="D282" s="207"/>
      <c r="E282" s="3"/>
      <c r="F282" s="3"/>
      <c r="G282" s="3"/>
      <c r="H282" s="3"/>
      <c r="J282" s="226"/>
      <c r="K282" s="3"/>
      <c r="L282" s="3"/>
      <c r="O282" s="227"/>
      <c r="Q282" s="94"/>
      <c r="R282" s="94"/>
      <c r="S282" s="94"/>
      <c r="T282" s="94"/>
    </row>
    <row r="283" ht="15.75" customHeight="1">
      <c r="A283" s="204"/>
      <c r="B283" s="222"/>
      <c r="C283" s="206"/>
      <c r="D283" s="207"/>
      <c r="E283" s="3"/>
      <c r="F283" s="3"/>
      <c r="G283" s="3"/>
      <c r="H283" s="3"/>
      <c r="J283" s="226"/>
      <c r="K283" s="3"/>
      <c r="L283" s="3"/>
      <c r="O283" s="227"/>
      <c r="Q283" s="94"/>
      <c r="R283" s="94"/>
      <c r="S283" s="94"/>
      <c r="T283" s="94"/>
    </row>
    <row r="284" ht="15.75" customHeight="1">
      <c r="A284" s="204"/>
      <c r="B284" s="222"/>
      <c r="C284" s="206"/>
      <c r="D284" s="235"/>
      <c r="E284" s="3"/>
      <c r="F284" s="3"/>
      <c r="G284" s="3"/>
      <c r="H284" s="3"/>
      <c r="J284" s="226"/>
      <c r="K284" s="3"/>
      <c r="L284" s="3"/>
      <c r="O284" s="227"/>
      <c r="Q284" s="94"/>
      <c r="R284" s="94"/>
      <c r="S284" s="94"/>
      <c r="T284" s="94"/>
    </row>
    <row r="285" ht="15.75" customHeight="1">
      <c r="A285" s="204"/>
      <c r="B285" s="222"/>
      <c r="C285" s="206"/>
      <c r="D285" s="235"/>
      <c r="E285" s="3"/>
      <c r="F285" s="3"/>
      <c r="G285" s="3"/>
      <c r="H285" s="3"/>
      <c r="J285" s="226"/>
      <c r="K285" s="3"/>
      <c r="L285" s="3"/>
      <c r="O285" s="227"/>
      <c r="Q285" s="94"/>
      <c r="R285" s="94"/>
      <c r="S285" s="94"/>
      <c r="T285" s="94"/>
    </row>
    <row r="286" ht="15.75" customHeight="1">
      <c r="A286" s="204"/>
      <c r="B286" s="222"/>
      <c r="C286" s="206"/>
      <c r="D286" s="235"/>
      <c r="E286" s="3"/>
      <c r="F286" s="3"/>
      <c r="G286" s="3"/>
      <c r="H286" s="3"/>
      <c r="J286" s="226"/>
      <c r="K286" s="3"/>
      <c r="L286" s="3"/>
      <c r="O286" s="227"/>
      <c r="Q286" s="94"/>
      <c r="R286" s="94"/>
      <c r="S286" s="94"/>
      <c r="T286" s="94"/>
    </row>
    <row r="287" ht="15.75" customHeight="1">
      <c r="A287" s="204"/>
      <c r="B287" s="222"/>
      <c r="C287" s="206"/>
      <c r="D287" s="235"/>
      <c r="E287" s="3"/>
      <c r="F287" s="3"/>
      <c r="G287" s="3"/>
      <c r="H287" s="3"/>
      <c r="J287" s="226"/>
      <c r="K287" s="3"/>
      <c r="L287" s="3"/>
      <c r="O287" s="227"/>
      <c r="Q287" s="94"/>
      <c r="R287" s="94"/>
      <c r="S287" s="94"/>
      <c r="T287" s="94"/>
    </row>
    <row r="288" ht="15.75" customHeight="1">
      <c r="A288" s="204"/>
      <c r="B288" s="222"/>
      <c r="C288" s="206"/>
      <c r="D288" s="235"/>
      <c r="E288" s="3"/>
      <c r="F288" s="3"/>
      <c r="G288" s="3"/>
      <c r="H288" s="3"/>
      <c r="J288" s="226"/>
      <c r="K288" s="3"/>
      <c r="L288" s="3"/>
      <c r="O288" s="227"/>
      <c r="Q288" s="94"/>
      <c r="R288" s="94"/>
      <c r="S288" s="94"/>
      <c r="T288" s="94"/>
    </row>
    <row r="289" ht="15.75" customHeight="1">
      <c r="A289" s="204"/>
      <c r="B289" s="222"/>
      <c r="C289" s="206"/>
      <c r="D289" s="235"/>
      <c r="E289" s="3"/>
      <c r="F289" s="3"/>
      <c r="G289" s="3"/>
      <c r="H289" s="3"/>
      <c r="J289" s="226"/>
      <c r="K289" s="3"/>
      <c r="L289" s="3"/>
      <c r="O289" s="227"/>
      <c r="Q289" s="94"/>
      <c r="R289" s="94"/>
      <c r="S289" s="94"/>
      <c r="T289" s="94"/>
    </row>
    <row r="290" ht="15.75" customHeight="1">
      <c r="A290" s="204"/>
      <c r="B290" s="222"/>
      <c r="C290" s="206"/>
      <c r="D290" s="235"/>
      <c r="E290" s="3"/>
      <c r="F290" s="3"/>
      <c r="G290" s="3"/>
      <c r="H290" s="3"/>
      <c r="J290" s="226"/>
      <c r="K290" s="3"/>
      <c r="L290" s="3"/>
      <c r="O290" s="227"/>
      <c r="Q290" s="94"/>
      <c r="R290" s="94"/>
      <c r="S290" s="94"/>
      <c r="T290" s="94"/>
    </row>
    <row r="291" ht="15.75" customHeight="1">
      <c r="A291" s="204"/>
      <c r="B291" s="222"/>
      <c r="C291" s="206"/>
      <c r="D291" s="235"/>
      <c r="E291" s="3"/>
      <c r="F291" s="3"/>
      <c r="G291" s="3"/>
      <c r="H291" s="3"/>
      <c r="J291" s="226"/>
      <c r="K291" s="3"/>
      <c r="L291" s="3"/>
      <c r="O291" s="227"/>
      <c r="Q291" s="94"/>
      <c r="R291" s="94"/>
      <c r="S291" s="94"/>
      <c r="T291" s="94"/>
    </row>
    <row r="292" ht="15.75" customHeight="1">
      <c r="A292" s="204"/>
      <c r="B292" s="222"/>
      <c r="C292" s="206"/>
      <c r="D292" s="235"/>
      <c r="E292" s="3"/>
      <c r="F292" s="3"/>
      <c r="G292" s="3"/>
      <c r="H292" s="3"/>
      <c r="J292" s="226"/>
      <c r="K292" s="3"/>
      <c r="L292" s="3"/>
      <c r="O292" s="227"/>
      <c r="Q292" s="94"/>
      <c r="R292" s="94"/>
      <c r="S292" s="94"/>
      <c r="T292" s="94"/>
    </row>
    <row r="293" ht="15.75" customHeight="1">
      <c r="A293" s="204"/>
      <c r="B293" s="222"/>
      <c r="C293" s="206"/>
      <c r="D293" s="207"/>
      <c r="E293" s="3"/>
      <c r="F293" s="3"/>
      <c r="G293" s="3"/>
      <c r="H293" s="3"/>
      <c r="J293" s="226"/>
      <c r="K293" s="3"/>
      <c r="L293" s="3"/>
      <c r="O293" s="227"/>
      <c r="Q293" s="94"/>
      <c r="R293" s="94"/>
      <c r="S293" s="94"/>
      <c r="T293" s="94"/>
    </row>
    <row r="294" ht="15.75" customHeight="1">
      <c r="A294" s="204"/>
      <c r="B294" s="222"/>
      <c r="C294" s="206"/>
      <c r="D294" s="207"/>
      <c r="E294" s="3"/>
      <c r="F294" s="3"/>
      <c r="G294" s="3"/>
      <c r="H294" s="3"/>
      <c r="J294" s="226"/>
      <c r="K294" s="3"/>
      <c r="L294" s="3"/>
      <c r="O294" s="227"/>
      <c r="Q294" s="94"/>
      <c r="R294" s="94"/>
      <c r="S294" s="94"/>
      <c r="T294" s="94"/>
    </row>
    <row r="295" ht="15.75" customHeight="1">
      <c r="A295" s="204"/>
      <c r="B295" s="222"/>
      <c r="C295" s="206"/>
      <c r="D295" s="207"/>
      <c r="E295" s="3"/>
      <c r="F295" s="3"/>
      <c r="G295" s="3"/>
      <c r="H295" s="3"/>
      <c r="J295" s="226"/>
      <c r="K295" s="3"/>
      <c r="L295" s="3"/>
      <c r="O295" s="227"/>
      <c r="Q295" s="94"/>
      <c r="R295" s="94"/>
      <c r="S295" s="94"/>
      <c r="T295" s="94"/>
    </row>
    <row r="296" ht="15.75" customHeight="1">
      <c r="A296" s="204"/>
      <c r="B296" s="222"/>
      <c r="C296" s="206"/>
      <c r="D296" s="207"/>
      <c r="E296" s="3"/>
      <c r="F296" s="3"/>
      <c r="G296" s="3"/>
      <c r="H296" s="3"/>
      <c r="J296" s="226"/>
      <c r="K296" s="3"/>
      <c r="L296" s="3"/>
      <c r="O296" s="227"/>
      <c r="Q296" s="94"/>
      <c r="R296" s="94"/>
      <c r="S296" s="94"/>
      <c r="T296" s="94"/>
    </row>
    <row r="297" ht="15.75" customHeight="1">
      <c r="A297" s="204"/>
      <c r="B297" s="222"/>
      <c r="C297" s="206"/>
      <c r="D297" s="207"/>
      <c r="E297" s="3"/>
      <c r="F297" s="3"/>
      <c r="G297" s="3"/>
      <c r="H297" s="3"/>
      <c r="J297" s="226"/>
      <c r="K297" s="3"/>
      <c r="L297" s="3"/>
      <c r="O297" s="227"/>
      <c r="Q297" s="94"/>
      <c r="R297" s="94"/>
      <c r="S297" s="94"/>
      <c r="T297" s="94"/>
    </row>
    <row r="298" ht="15.75" customHeight="1">
      <c r="A298" s="204"/>
      <c r="B298" s="222"/>
      <c r="C298" s="206"/>
      <c r="D298" s="207"/>
      <c r="E298" s="3"/>
      <c r="F298" s="3"/>
      <c r="G298" s="3"/>
      <c r="H298" s="3"/>
      <c r="J298" s="226"/>
      <c r="K298" s="3"/>
      <c r="L298" s="3"/>
      <c r="O298" s="227"/>
      <c r="Q298" s="94"/>
      <c r="R298" s="94"/>
      <c r="S298" s="94"/>
      <c r="T298" s="94"/>
    </row>
    <row r="299" ht="15.75" customHeight="1">
      <c r="A299" s="204"/>
      <c r="B299" s="222"/>
      <c r="C299" s="206"/>
      <c r="D299" s="207"/>
      <c r="E299" s="3"/>
      <c r="F299" s="3"/>
      <c r="G299" s="3"/>
      <c r="H299" s="3"/>
      <c r="J299" s="226"/>
      <c r="K299" s="3"/>
      <c r="L299" s="3"/>
      <c r="O299" s="227"/>
      <c r="Q299" s="94"/>
      <c r="R299" s="94"/>
      <c r="S299" s="94"/>
      <c r="T299" s="94"/>
    </row>
    <row r="300" ht="15.75" customHeight="1">
      <c r="A300" s="204"/>
      <c r="B300" s="222"/>
      <c r="C300" s="206"/>
      <c r="D300" s="207"/>
      <c r="E300" s="3"/>
      <c r="F300" s="3"/>
      <c r="G300" s="3"/>
      <c r="H300" s="3"/>
      <c r="J300" s="226"/>
      <c r="K300" s="3"/>
      <c r="L300" s="3"/>
      <c r="O300" s="227"/>
      <c r="Q300" s="94"/>
      <c r="R300" s="94"/>
      <c r="S300" s="94"/>
      <c r="T300" s="94"/>
    </row>
    <row r="301" ht="15.75" customHeight="1">
      <c r="A301" s="204"/>
      <c r="B301" s="222"/>
      <c r="C301" s="206"/>
      <c r="D301" s="207"/>
      <c r="E301" s="3"/>
      <c r="F301" s="3"/>
      <c r="G301" s="3"/>
      <c r="H301" s="3"/>
      <c r="J301" s="226"/>
      <c r="K301" s="3"/>
      <c r="L301" s="3"/>
      <c r="O301" s="227"/>
      <c r="Q301" s="94"/>
      <c r="R301" s="94"/>
      <c r="S301" s="94"/>
      <c r="T301" s="94"/>
    </row>
    <row r="302" ht="15.75" customHeight="1">
      <c r="A302" s="204"/>
      <c r="B302" s="222"/>
      <c r="C302" s="206"/>
      <c r="D302" s="207"/>
      <c r="E302" s="3"/>
      <c r="F302" s="3"/>
      <c r="G302" s="3"/>
      <c r="H302" s="3"/>
      <c r="J302" s="226"/>
      <c r="K302" s="3"/>
      <c r="L302" s="3"/>
      <c r="O302" s="227"/>
      <c r="Q302" s="94"/>
      <c r="R302" s="94"/>
      <c r="S302" s="94"/>
      <c r="T302" s="94"/>
    </row>
    <row r="303" ht="15.75" customHeight="1">
      <c r="A303" s="204"/>
      <c r="B303" s="222"/>
      <c r="C303" s="206"/>
      <c r="D303" s="207"/>
      <c r="E303" s="3"/>
      <c r="F303" s="3"/>
      <c r="G303" s="3"/>
      <c r="H303" s="3"/>
      <c r="J303" s="226"/>
      <c r="K303" s="3"/>
      <c r="L303" s="3"/>
      <c r="O303" s="227"/>
      <c r="Q303" s="94"/>
      <c r="R303" s="94"/>
      <c r="S303" s="94"/>
      <c r="T303" s="94"/>
    </row>
    <row r="304" ht="15.75" customHeight="1">
      <c r="A304" s="204"/>
      <c r="B304" s="222"/>
      <c r="C304" s="206"/>
      <c r="D304" s="207"/>
      <c r="E304" s="3"/>
      <c r="F304" s="3"/>
      <c r="G304" s="3"/>
      <c r="H304" s="3"/>
      <c r="J304" s="226"/>
      <c r="K304" s="3"/>
      <c r="L304" s="3"/>
      <c r="O304" s="227"/>
      <c r="Q304" s="94"/>
      <c r="R304" s="94"/>
      <c r="S304" s="94"/>
      <c r="T304" s="94"/>
    </row>
    <row r="305" ht="15.75" customHeight="1">
      <c r="A305" s="204"/>
      <c r="B305" s="222"/>
      <c r="C305" s="206"/>
      <c r="D305" s="207"/>
      <c r="E305" s="3"/>
      <c r="F305" s="3"/>
      <c r="G305" s="3"/>
      <c r="H305" s="3"/>
      <c r="J305" s="226"/>
      <c r="K305" s="3"/>
      <c r="L305" s="3"/>
      <c r="O305" s="227"/>
      <c r="Q305" s="94"/>
      <c r="R305" s="94"/>
      <c r="S305" s="94"/>
      <c r="T305" s="94"/>
    </row>
    <row r="306" ht="15.75" customHeight="1">
      <c r="A306" s="204"/>
      <c r="B306" s="222"/>
      <c r="C306" s="206"/>
      <c r="D306" s="207"/>
      <c r="E306" s="3"/>
      <c r="F306" s="3"/>
      <c r="G306" s="3"/>
      <c r="H306" s="3"/>
      <c r="J306" s="226"/>
      <c r="K306" s="3"/>
      <c r="L306" s="3"/>
      <c r="O306" s="227"/>
      <c r="Q306" s="94"/>
      <c r="R306" s="94"/>
      <c r="S306" s="94"/>
      <c r="T306" s="94"/>
    </row>
    <row r="307" ht="15.75" customHeight="1">
      <c r="A307" s="204"/>
      <c r="B307" s="222"/>
      <c r="C307" s="206"/>
      <c r="D307" s="207"/>
      <c r="E307" s="3"/>
      <c r="F307" s="3"/>
      <c r="G307" s="3"/>
      <c r="H307" s="3"/>
      <c r="J307" s="226"/>
      <c r="K307" s="3"/>
      <c r="L307" s="3"/>
      <c r="O307" s="227"/>
      <c r="Q307" s="94"/>
      <c r="R307" s="94"/>
      <c r="S307" s="94"/>
      <c r="T307" s="94"/>
    </row>
    <row r="308" ht="15.75" customHeight="1">
      <c r="A308" s="204"/>
      <c r="B308" s="222"/>
      <c r="C308" s="206"/>
      <c r="D308" s="207"/>
      <c r="E308" s="3"/>
      <c r="F308" s="3"/>
      <c r="G308" s="3"/>
      <c r="H308" s="3"/>
      <c r="J308" s="226"/>
      <c r="K308" s="3"/>
      <c r="L308" s="3"/>
      <c r="O308" s="227"/>
      <c r="Q308" s="94"/>
      <c r="R308" s="94"/>
      <c r="S308" s="94"/>
      <c r="T308" s="94"/>
    </row>
    <row r="309" ht="15.75" customHeight="1">
      <c r="A309" s="204"/>
      <c r="B309" s="222"/>
      <c r="C309" s="206"/>
      <c r="D309" s="207"/>
      <c r="E309" s="3"/>
      <c r="F309" s="3"/>
      <c r="G309" s="3"/>
      <c r="H309" s="3"/>
      <c r="J309" s="226"/>
      <c r="K309" s="3"/>
      <c r="L309" s="3"/>
      <c r="O309" s="227"/>
      <c r="Q309" s="94"/>
      <c r="R309" s="94"/>
      <c r="S309" s="94"/>
      <c r="T309" s="94"/>
    </row>
    <row r="310" ht="15.75" customHeight="1">
      <c r="A310" s="204"/>
      <c r="B310" s="222"/>
      <c r="C310" s="206"/>
      <c r="D310" s="207"/>
      <c r="E310" s="3"/>
      <c r="F310" s="3"/>
      <c r="G310" s="3"/>
      <c r="H310" s="3"/>
      <c r="J310" s="226"/>
      <c r="K310" s="3"/>
      <c r="L310" s="3"/>
      <c r="O310" s="227"/>
      <c r="Q310" s="94"/>
      <c r="R310" s="94"/>
      <c r="S310" s="94"/>
      <c r="T310" s="94"/>
    </row>
    <row r="311" ht="15.75" customHeight="1">
      <c r="A311" s="204"/>
      <c r="B311" s="222"/>
      <c r="C311" s="206"/>
      <c r="D311" s="207"/>
      <c r="E311" s="3"/>
      <c r="F311" s="3"/>
      <c r="G311" s="3"/>
      <c r="H311" s="3"/>
      <c r="J311" s="226"/>
      <c r="K311" s="3"/>
      <c r="L311" s="3"/>
      <c r="O311" s="227"/>
      <c r="Q311" s="94"/>
      <c r="R311" s="94"/>
      <c r="S311" s="94"/>
      <c r="T311" s="94"/>
    </row>
    <row r="312" ht="15.75" customHeight="1">
      <c r="A312" s="204"/>
      <c r="B312" s="222"/>
      <c r="C312" s="206"/>
      <c r="D312" s="207"/>
      <c r="E312" s="3"/>
      <c r="F312" s="3"/>
      <c r="G312" s="3"/>
      <c r="H312" s="3"/>
      <c r="J312" s="226"/>
      <c r="K312" s="3"/>
      <c r="L312" s="3"/>
      <c r="O312" s="227"/>
      <c r="Q312" s="94"/>
      <c r="R312" s="94"/>
      <c r="S312" s="94"/>
      <c r="T312" s="94"/>
    </row>
    <row r="313" ht="15.75" customHeight="1">
      <c r="A313" s="204"/>
      <c r="B313" s="222"/>
      <c r="C313" s="206"/>
      <c r="D313" s="207"/>
      <c r="E313" s="3"/>
      <c r="F313" s="3"/>
      <c r="G313" s="3"/>
      <c r="H313" s="3"/>
      <c r="J313" s="226"/>
      <c r="K313" s="3"/>
      <c r="L313" s="3"/>
      <c r="O313" s="227"/>
      <c r="Q313" s="94"/>
      <c r="R313" s="94"/>
      <c r="S313" s="94"/>
      <c r="T313" s="94"/>
    </row>
    <row r="314" ht="15.75" customHeight="1">
      <c r="A314" s="204"/>
      <c r="B314" s="222"/>
      <c r="C314" s="206"/>
      <c r="D314" s="207"/>
      <c r="E314" s="3"/>
      <c r="F314" s="3"/>
      <c r="G314" s="3"/>
      <c r="H314" s="3"/>
      <c r="J314" s="226"/>
      <c r="K314" s="3"/>
      <c r="L314" s="3"/>
      <c r="O314" s="227"/>
      <c r="Q314" s="94"/>
      <c r="R314" s="94"/>
      <c r="S314" s="94"/>
      <c r="T314" s="94"/>
    </row>
    <row r="315" ht="15.75" customHeight="1">
      <c r="A315" s="204"/>
      <c r="B315" s="222"/>
      <c r="C315" s="206"/>
      <c r="D315" s="207"/>
      <c r="E315" s="3"/>
      <c r="F315" s="3"/>
      <c r="G315" s="3"/>
      <c r="H315" s="3"/>
      <c r="J315" s="226"/>
      <c r="K315" s="3"/>
      <c r="L315" s="3"/>
      <c r="O315" s="227"/>
      <c r="Q315" s="94"/>
      <c r="R315" s="94"/>
      <c r="S315" s="94"/>
      <c r="T315" s="94"/>
    </row>
    <row r="316" ht="15.75" customHeight="1">
      <c r="A316" s="204"/>
      <c r="B316" s="222"/>
      <c r="C316" s="206"/>
      <c r="D316" s="207"/>
      <c r="E316" s="3"/>
      <c r="F316" s="3"/>
      <c r="G316" s="3"/>
      <c r="H316" s="3"/>
      <c r="J316" s="226"/>
      <c r="K316" s="3"/>
      <c r="L316" s="3"/>
      <c r="O316" s="227"/>
      <c r="Q316" s="94"/>
      <c r="R316" s="94"/>
      <c r="S316" s="94"/>
      <c r="T316" s="94"/>
    </row>
    <row r="317" ht="15.75" customHeight="1">
      <c r="A317" s="204"/>
      <c r="B317" s="222"/>
      <c r="C317" s="206"/>
      <c r="D317" s="207"/>
      <c r="E317" s="3"/>
      <c r="F317" s="3"/>
      <c r="G317" s="3"/>
      <c r="H317" s="3"/>
      <c r="J317" s="226"/>
      <c r="K317" s="3"/>
      <c r="L317" s="3"/>
      <c r="O317" s="227"/>
      <c r="Q317" s="94"/>
      <c r="R317" s="94"/>
      <c r="S317" s="94"/>
      <c r="T317" s="94"/>
    </row>
    <row r="318" ht="15.75" customHeight="1">
      <c r="A318" s="204"/>
      <c r="B318" s="222"/>
      <c r="C318" s="206"/>
      <c r="D318" s="207"/>
      <c r="E318" s="3"/>
      <c r="F318" s="3"/>
      <c r="G318" s="3"/>
      <c r="H318" s="3"/>
      <c r="J318" s="226"/>
      <c r="K318" s="3"/>
      <c r="L318" s="3"/>
      <c r="O318" s="227"/>
      <c r="Q318" s="94"/>
      <c r="R318" s="94"/>
      <c r="S318" s="94"/>
      <c r="T318" s="94"/>
    </row>
    <row r="319" ht="15.75" customHeight="1">
      <c r="A319" s="204"/>
      <c r="B319" s="222"/>
      <c r="C319" s="206"/>
      <c r="D319" s="207"/>
      <c r="E319" s="3"/>
      <c r="F319" s="3"/>
      <c r="G319" s="3"/>
      <c r="H319" s="3"/>
      <c r="J319" s="226"/>
      <c r="K319" s="3"/>
      <c r="L319" s="3"/>
      <c r="O319" s="227"/>
      <c r="Q319" s="94"/>
      <c r="R319" s="94"/>
      <c r="S319" s="94"/>
      <c r="T319" s="94"/>
    </row>
    <row r="320" ht="15.75" customHeight="1">
      <c r="A320" s="204"/>
      <c r="B320" s="222"/>
      <c r="C320" s="206"/>
      <c r="D320" s="207"/>
      <c r="E320" s="3"/>
      <c r="F320" s="3"/>
      <c r="G320" s="3"/>
      <c r="H320" s="3"/>
      <c r="J320" s="226"/>
      <c r="K320" s="3"/>
      <c r="L320" s="3"/>
      <c r="O320" s="227"/>
      <c r="Q320" s="94"/>
      <c r="R320" s="94"/>
      <c r="S320" s="94"/>
      <c r="T320" s="94"/>
    </row>
    <row r="321" ht="15.75" customHeight="1">
      <c r="A321" s="204"/>
      <c r="B321" s="222"/>
      <c r="C321" s="206"/>
      <c r="D321" s="207"/>
      <c r="E321" s="3"/>
      <c r="F321" s="3"/>
      <c r="G321" s="3"/>
      <c r="H321" s="3"/>
      <c r="J321" s="226"/>
      <c r="K321" s="3"/>
      <c r="L321" s="3"/>
      <c r="O321" s="227"/>
      <c r="Q321" s="94"/>
      <c r="R321" s="94"/>
      <c r="S321" s="94"/>
      <c r="T321" s="94"/>
    </row>
    <row r="322" ht="15.75" customHeight="1">
      <c r="A322" s="204"/>
      <c r="B322" s="222"/>
      <c r="C322" s="206"/>
      <c r="D322" s="207"/>
      <c r="E322" s="3"/>
      <c r="F322" s="3"/>
      <c r="G322" s="3"/>
      <c r="H322" s="3"/>
      <c r="J322" s="226"/>
      <c r="K322" s="3"/>
      <c r="L322" s="3"/>
      <c r="O322" s="227"/>
      <c r="Q322" s="94"/>
      <c r="R322" s="94"/>
      <c r="S322" s="94"/>
      <c r="T322" s="94"/>
    </row>
    <row r="323" ht="15.75" customHeight="1">
      <c r="A323" s="204"/>
      <c r="B323" s="222"/>
      <c r="C323" s="223"/>
      <c r="D323" s="224"/>
      <c r="E323" s="3"/>
      <c r="F323" s="3"/>
      <c r="G323" s="3"/>
      <c r="H323" s="3"/>
      <c r="J323" s="226"/>
      <c r="K323" s="3"/>
      <c r="L323" s="3"/>
      <c r="O323" s="227"/>
      <c r="Q323" s="94"/>
      <c r="R323" s="94"/>
      <c r="S323" s="94"/>
      <c r="T323" s="94"/>
    </row>
    <row r="324" ht="15.75" customHeight="1">
      <c r="A324" s="204"/>
      <c r="B324" s="222"/>
      <c r="C324" s="223"/>
      <c r="D324" s="224"/>
      <c r="E324" s="3"/>
      <c r="F324" s="3"/>
      <c r="G324" s="3"/>
      <c r="H324" s="3"/>
      <c r="J324" s="226"/>
      <c r="K324" s="3"/>
      <c r="L324" s="3"/>
      <c r="O324" s="227"/>
      <c r="Q324" s="94"/>
      <c r="R324" s="94"/>
      <c r="S324" s="94"/>
      <c r="T324" s="94"/>
    </row>
    <row r="325" ht="15.75" customHeight="1">
      <c r="A325" s="204"/>
      <c r="B325" s="222"/>
      <c r="C325" s="223"/>
      <c r="D325" s="224"/>
      <c r="E325" s="3"/>
      <c r="F325" s="3"/>
      <c r="G325" s="3"/>
      <c r="H325" s="3"/>
      <c r="J325" s="226"/>
      <c r="K325" s="3"/>
      <c r="L325" s="3"/>
      <c r="O325" s="227"/>
      <c r="Q325" s="94"/>
      <c r="R325" s="94"/>
      <c r="S325" s="94"/>
      <c r="T325" s="94"/>
    </row>
    <row r="326" ht="15.75" customHeight="1">
      <c r="A326" s="204"/>
      <c r="B326" s="222"/>
      <c r="C326" s="223"/>
      <c r="D326" s="249"/>
      <c r="E326" s="3"/>
      <c r="F326" s="3"/>
      <c r="G326" s="3"/>
      <c r="H326" s="3"/>
      <c r="J326" s="226"/>
      <c r="K326" s="3"/>
      <c r="L326" s="3"/>
      <c r="O326" s="227"/>
      <c r="Q326" s="94"/>
      <c r="R326" s="94"/>
      <c r="S326" s="94"/>
      <c r="T326" s="94"/>
    </row>
    <row r="327" ht="15.75" customHeight="1">
      <c r="A327" s="204"/>
      <c r="B327" s="222"/>
      <c r="C327" s="223"/>
      <c r="D327" s="230"/>
      <c r="E327" s="3"/>
      <c r="F327" s="3"/>
      <c r="G327" s="3"/>
      <c r="H327" s="3"/>
      <c r="J327" s="226"/>
      <c r="K327" s="3"/>
      <c r="L327" s="3"/>
      <c r="O327" s="227"/>
      <c r="Q327" s="94"/>
      <c r="R327" s="94"/>
      <c r="S327" s="94"/>
      <c r="T327" s="94"/>
    </row>
    <row r="328" ht="15.75" customHeight="1">
      <c r="A328" s="204"/>
      <c r="B328" s="222"/>
      <c r="C328" s="223"/>
      <c r="D328" s="231"/>
      <c r="E328" s="3"/>
      <c r="F328" s="3"/>
      <c r="G328" s="3"/>
      <c r="H328" s="3"/>
      <c r="J328" s="226"/>
      <c r="K328" s="3"/>
      <c r="L328" s="3"/>
      <c r="O328" s="227"/>
      <c r="Q328" s="94"/>
      <c r="R328" s="94"/>
      <c r="S328" s="94"/>
      <c r="T328" s="94"/>
    </row>
    <row r="329" ht="15.75" customHeight="1">
      <c r="A329" s="204"/>
      <c r="B329" s="222"/>
      <c r="C329" s="223"/>
      <c r="D329" s="231"/>
      <c r="E329" s="3"/>
      <c r="F329" s="3"/>
      <c r="G329" s="3"/>
      <c r="H329" s="3"/>
      <c r="J329" s="226"/>
      <c r="K329" s="3"/>
      <c r="L329" s="3"/>
      <c r="O329" s="227"/>
      <c r="Q329" s="94"/>
      <c r="R329" s="94"/>
      <c r="S329" s="94"/>
      <c r="T329" s="94"/>
    </row>
    <row r="330" ht="15.75" customHeight="1">
      <c r="A330" s="234"/>
      <c r="B330" s="222"/>
      <c r="C330" s="223"/>
      <c r="D330" s="231"/>
      <c r="E330" s="3"/>
      <c r="F330" s="3"/>
      <c r="G330" s="3"/>
      <c r="H330" s="3"/>
      <c r="J330" s="226"/>
      <c r="K330" s="3"/>
      <c r="L330" s="3"/>
      <c r="O330" s="227"/>
      <c r="Q330" s="94"/>
      <c r="R330" s="94"/>
      <c r="S330" s="94"/>
      <c r="T330" s="94"/>
    </row>
    <row r="331" ht="15.75" customHeight="1">
      <c r="A331" s="204"/>
      <c r="B331" s="222"/>
      <c r="C331" s="223"/>
      <c r="D331" s="231"/>
      <c r="E331" s="3"/>
      <c r="F331" s="3"/>
      <c r="G331" s="3"/>
      <c r="H331" s="3"/>
      <c r="J331" s="226"/>
      <c r="K331" s="3"/>
      <c r="L331" s="3"/>
      <c r="O331" s="227"/>
      <c r="Q331" s="94"/>
      <c r="R331" s="94"/>
      <c r="S331" s="94"/>
      <c r="T331" s="94"/>
    </row>
    <row r="332" ht="15.75" customHeight="1">
      <c r="A332" s="234"/>
      <c r="B332" s="222"/>
      <c r="C332" s="223"/>
      <c r="D332" s="231"/>
      <c r="E332" s="3"/>
      <c r="F332" s="3"/>
      <c r="G332" s="3"/>
      <c r="H332" s="3"/>
      <c r="J332" s="226"/>
      <c r="K332" s="3"/>
      <c r="L332" s="3"/>
      <c r="O332" s="227"/>
      <c r="Q332" s="94"/>
      <c r="R332" s="94"/>
      <c r="S332" s="94"/>
      <c r="T332" s="94"/>
    </row>
    <row r="333" ht="15.75" customHeight="1">
      <c r="A333" s="234"/>
      <c r="B333" s="222"/>
      <c r="C333" s="223"/>
      <c r="D333" s="231"/>
      <c r="E333" s="3"/>
      <c r="F333" s="3"/>
      <c r="G333" s="3"/>
      <c r="H333" s="3"/>
      <c r="J333" s="226"/>
      <c r="K333" s="3"/>
      <c r="L333" s="3"/>
      <c r="O333" s="227"/>
      <c r="Q333" s="94"/>
      <c r="R333" s="94"/>
      <c r="S333" s="94"/>
      <c r="T333" s="94"/>
    </row>
    <row r="334" ht="15.75" customHeight="1">
      <c r="A334" s="234"/>
      <c r="B334" s="222"/>
      <c r="C334" s="223"/>
      <c r="D334" s="231"/>
      <c r="E334" s="3"/>
      <c r="F334" s="3"/>
      <c r="G334" s="3"/>
      <c r="H334" s="3"/>
      <c r="J334" s="226"/>
      <c r="K334" s="3"/>
      <c r="L334" s="3"/>
      <c r="O334" s="227"/>
      <c r="Q334" s="94"/>
      <c r="R334" s="94"/>
      <c r="S334" s="94"/>
      <c r="T334" s="94"/>
    </row>
    <row r="335" ht="15.75" customHeight="1">
      <c r="A335" s="234"/>
      <c r="B335" s="222"/>
      <c r="C335" s="223"/>
      <c r="D335" s="231"/>
      <c r="E335" s="3"/>
      <c r="F335" s="3"/>
      <c r="G335" s="3"/>
      <c r="H335" s="3"/>
      <c r="J335" s="226"/>
      <c r="K335" s="3"/>
      <c r="L335" s="3"/>
      <c r="O335" s="227"/>
      <c r="Q335" s="94"/>
      <c r="R335" s="94"/>
      <c r="S335" s="94"/>
      <c r="T335" s="94"/>
    </row>
    <row r="336" ht="15.75" customHeight="1">
      <c r="A336" s="204"/>
      <c r="B336" s="222"/>
      <c r="C336" s="206"/>
      <c r="D336" s="231"/>
      <c r="E336" s="3"/>
      <c r="F336" s="3"/>
      <c r="G336" s="3"/>
      <c r="H336" s="3"/>
      <c r="J336" s="226"/>
      <c r="K336" s="3"/>
      <c r="L336" s="3"/>
      <c r="O336" s="227"/>
      <c r="Q336" s="94"/>
      <c r="R336" s="94"/>
      <c r="S336" s="94"/>
      <c r="T336" s="94"/>
    </row>
    <row r="337" ht="15.75" customHeight="1">
      <c r="A337" s="204"/>
      <c r="B337" s="222"/>
      <c r="C337" s="223"/>
      <c r="D337" s="231"/>
      <c r="E337" s="3"/>
      <c r="F337" s="3"/>
      <c r="G337" s="3"/>
      <c r="H337" s="3"/>
      <c r="J337" s="226"/>
      <c r="K337" s="3"/>
      <c r="L337" s="3"/>
      <c r="O337" s="227"/>
      <c r="Q337" s="94"/>
      <c r="R337" s="94"/>
      <c r="S337" s="94"/>
      <c r="T337" s="94"/>
    </row>
    <row r="338" ht="15.75" customHeight="1">
      <c r="A338" s="204"/>
      <c r="B338" s="222"/>
      <c r="C338" s="206"/>
      <c r="D338" s="231"/>
      <c r="E338" s="3"/>
      <c r="F338" s="3"/>
      <c r="G338" s="3"/>
      <c r="H338" s="3"/>
      <c r="J338" s="226"/>
      <c r="K338" s="3"/>
      <c r="L338" s="3"/>
      <c r="O338" s="227"/>
      <c r="Q338" s="94"/>
      <c r="R338" s="94"/>
      <c r="S338" s="94"/>
      <c r="T338" s="94"/>
    </row>
    <row r="339" ht="15.75" customHeight="1">
      <c r="A339" s="204"/>
      <c r="B339" s="222"/>
      <c r="C339" s="206"/>
      <c r="D339" s="231"/>
      <c r="E339" s="3"/>
      <c r="F339" s="3"/>
      <c r="G339" s="3"/>
      <c r="H339" s="3"/>
      <c r="J339" s="226"/>
      <c r="K339" s="3"/>
      <c r="L339" s="3"/>
      <c r="O339" s="227"/>
      <c r="Q339" s="94"/>
      <c r="R339" s="94"/>
      <c r="S339" s="94"/>
      <c r="T339" s="94"/>
    </row>
    <row r="340" ht="15.75" customHeight="1">
      <c r="A340" s="204"/>
      <c r="B340" s="222"/>
      <c r="C340" s="206"/>
      <c r="D340" s="231"/>
      <c r="E340" s="3"/>
      <c r="F340" s="3"/>
      <c r="G340" s="3"/>
      <c r="H340" s="3"/>
      <c r="J340" s="226"/>
      <c r="K340" s="3"/>
      <c r="L340" s="3"/>
      <c r="O340" s="227"/>
      <c r="Q340" s="94"/>
      <c r="R340" s="94"/>
      <c r="S340" s="94"/>
      <c r="T340" s="94"/>
    </row>
    <row r="341" ht="15.75" customHeight="1">
      <c r="A341" s="204"/>
      <c r="B341" s="222"/>
      <c r="C341" s="206"/>
      <c r="D341" s="231"/>
      <c r="E341" s="3"/>
      <c r="F341" s="3"/>
      <c r="G341" s="3"/>
      <c r="H341" s="3"/>
      <c r="J341" s="226"/>
      <c r="K341" s="3"/>
      <c r="L341" s="3"/>
      <c r="O341" s="227"/>
      <c r="Q341" s="94"/>
      <c r="R341" s="94"/>
      <c r="S341" s="94"/>
      <c r="T341" s="94"/>
    </row>
    <row r="342" ht="15.75" customHeight="1">
      <c r="A342" s="204"/>
      <c r="B342" s="222"/>
      <c r="C342" s="206"/>
      <c r="D342" s="207"/>
      <c r="E342" s="3"/>
      <c r="F342" s="3"/>
      <c r="G342" s="3"/>
      <c r="H342" s="3"/>
      <c r="J342" s="226"/>
      <c r="K342" s="3"/>
      <c r="L342" s="3"/>
      <c r="O342" s="227"/>
      <c r="Q342" s="94"/>
      <c r="R342" s="94"/>
      <c r="S342" s="94"/>
      <c r="T342" s="94"/>
    </row>
    <row r="343" ht="15.75" customHeight="1">
      <c r="A343" s="204"/>
      <c r="B343" s="222"/>
      <c r="C343" s="206"/>
      <c r="D343" s="207"/>
      <c r="E343" s="3"/>
      <c r="F343" s="3"/>
      <c r="G343" s="3"/>
      <c r="H343" s="3"/>
      <c r="J343" s="226"/>
      <c r="K343" s="3"/>
      <c r="L343" s="3"/>
      <c r="O343" s="227"/>
      <c r="Q343" s="94"/>
      <c r="R343" s="94"/>
      <c r="S343" s="94"/>
      <c r="T343" s="94"/>
    </row>
    <row r="344" ht="15.75" customHeight="1">
      <c r="A344" s="204"/>
      <c r="B344" s="222"/>
      <c r="C344" s="206"/>
      <c r="D344" s="207"/>
      <c r="E344" s="3"/>
      <c r="F344" s="3"/>
      <c r="G344" s="3"/>
      <c r="H344" s="3"/>
      <c r="J344" s="226"/>
      <c r="K344" s="3"/>
      <c r="L344" s="3"/>
      <c r="O344" s="227"/>
      <c r="Q344" s="94"/>
      <c r="R344" s="94"/>
      <c r="S344" s="94"/>
      <c r="T344" s="94"/>
    </row>
    <row r="345" ht="15.75" customHeight="1">
      <c r="A345" s="204"/>
      <c r="B345" s="222"/>
      <c r="C345" s="206"/>
      <c r="D345" s="207"/>
      <c r="E345" s="3"/>
      <c r="F345" s="3"/>
      <c r="G345" s="3"/>
      <c r="H345" s="3"/>
      <c r="J345" s="226"/>
      <c r="K345" s="3"/>
      <c r="L345" s="3"/>
      <c r="O345" s="227"/>
      <c r="Q345" s="94"/>
      <c r="R345" s="94"/>
      <c r="S345" s="94"/>
      <c r="T345" s="94"/>
    </row>
    <row r="346" ht="15.75" customHeight="1">
      <c r="A346" s="204"/>
      <c r="B346" s="222"/>
      <c r="C346" s="206"/>
      <c r="D346" s="207"/>
      <c r="E346" s="3"/>
      <c r="F346" s="3"/>
      <c r="G346" s="3"/>
      <c r="H346" s="3"/>
      <c r="J346" s="226"/>
      <c r="K346" s="3"/>
      <c r="L346" s="3"/>
      <c r="O346" s="227"/>
      <c r="Q346" s="94"/>
      <c r="R346" s="94"/>
      <c r="S346" s="94"/>
      <c r="T346" s="94"/>
    </row>
    <row r="347" ht="15.75" customHeight="1">
      <c r="A347" s="204"/>
      <c r="B347" s="222"/>
      <c r="C347" s="206"/>
      <c r="D347" s="207"/>
      <c r="E347" s="3"/>
      <c r="F347" s="3"/>
      <c r="G347" s="3"/>
      <c r="H347" s="3"/>
      <c r="J347" s="226"/>
      <c r="K347" s="3"/>
      <c r="L347" s="3"/>
      <c r="O347" s="227"/>
      <c r="Q347" s="94"/>
      <c r="R347" s="94"/>
      <c r="S347" s="94"/>
      <c r="T347" s="94"/>
    </row>
    <row r="348" ht="15.75" customHeight="1">
      <c r="A348" s="204"/>
      <c r="B348" s="222"/>
      <c r="C348" s="206"/>
      <c r="D348" s="207"/>
      <c r="E348" s="3"/>
      <c r="F348" s="3"/>
      <c r="G348" s="3"/>
      <c r="H348" s="3"/>
      <c r="J348" s="226"/>
      <c r="K348" s="3"/>
      <c r="L348" s="3"/>
      <c r="O348" s="227"/>
      <c r="Q348" s="94"/>
      <c r="R348" s="94"/>
      <c r="S348" s="94"/>
      <c r="T348" s="94"/>
    </row>
    <row r="349" ht="15.75" customHeight="1">
      <c r="A349" s="204"/>
      <c r="B349" s="222"/>
      <c r="C349" s="206"/>
      <c r="D349" s="207"/>
      <c r="E349" s="3"/>
      <c r="F349" s="3"/>
      <c r="G349" s="3"/>
      <c r="H349" s="3"/>
      <c r="J349" s="226"/>
      <c r="K349" s="3"/>
      <c r="L349" s="3"/>
      <c r="O349" s="227"/>
      <c r="Q349" s="94"/>
      <c r="R349" s="94"/>
      <c r="S349" s="94"/>
      <c r="T349" s="94"/>
    </row>
    <row r="350" ht="15.75" customHeight="1">
      <c r="A350" s="204"/>
      <c r="B350" s="222"/>
      <c r="C350" s="206"/>
      <c r="D350" s="207"/>
      <c r="E350" s="3"/>
      <c r="F350" s="3"/>
      <c r="G350" s="3"/>
      <c r="H350" s="3"/>
      <c r="J350" s="226"/>
      <c r="K350" s="3"/>
      <c r="L350" s="3"/>
      <c r="O350" s="227"/>
      <c r="Q350" s="94"/>
      <c r="R350" s="94"/>
      <c r="S350" s="94"/>
      <c r="T350" s="94"/>
    </row>
    <row r="351" ht="15.75" customHeight="1">
      <c r="A351" s="204"/>
      <c r="B351" s="222"/>
      <c r="C351" s="206"/>
      <c r="D351" s="207"/>
      <c r="E351" s="3"/>
      <c r="F351" s="3"/>
      <c r="G351" s="3"/>
      <c r="H351" s="3"/>
      <c r="J351" s="226"/>
      <c r="K351" s="3"/>
      <c r="L351" s="3"/>
      <c r="O351" s="227"/>
      <c r="Q351" s="94"/>
      <c r="R351" s="94"/>
      <c r="S351" s="94"/>
      <c r="T351" s="94"/>
    </row>
    <row r="352" ht="15.75" customHeight="1">
      <c r="A352" s="204"/>
      <c r="B352" s="222"/>
      <c r="C352" s="206"/>
      <c r="D352" s="207"/>
      <c r="E352" s="3"/>
      <c r="F352" s="3"/>
      <c r="G352" s="3"/>
      <c r="H352" s="3"/>
      <c r="J352" s="226"/>
      <c r="K352" s="3"/>
      <c r="L352" s="3"/>
      <c r="O352" s="227"/>
      <c r="Q352" s="94"/>
      <c r="R352" s="94"/>
      <c r="S352" s="94"/>
      <c r="T352" s="94"/>
    </row>
    <row r="353" ht="15.75" customHeight="1">
      <c r="A353" s="204"/>
      <c r="B353" s="222"/>
      <c r="C353" s="206"/>
      <c r="D353" s="207"/>
      <c r="E353" s="3"/>
      <c r="F353" s="3"/>
      <c r="G353" s="3"/>
      <c r="H353" s="3"/>
      <c r="J353" s="226"/>
      <c r="K353" s="3"/>
      <c r="L353" s="3"/>
      <c r="O353" s="227"/>
      <c r="Q353" s="94"/>
      <c r="R353" s="94"/>
      <c r="S353" s="94"/>
      <c r="T353" s="94"/>
    </row>
    <row r="354" ht="15.75" customHeight="1">
      <c r="A354" s="204"/>
      <c r="B354" s="222"/>
      <c r="C354" s="206"/>
      <c r="D354" s="207"/>
      <c r="E354" s="3"/>
      <c r="F354" s="3"/>
      <c r="G354" s="3"/>
      <c r="H354" s="3"/>
      <c r="J354" s="226"/>
      <c r="K354" s="3"/>
      <c r="L354" s="3"/>
      <c r="O354" s="227"/>
      <c r="Q354" s="94"/>
      <c r="R354" s="94"/>
      <c r="S354" s="94"/>
      <c r="T354" s="94"/>
    </row>
    <row r="355" ht="15.75" customHeight="1">
      <c r="A355" s="204"/>
      <c r="B355" s="222"/>
      <c r="C355" s="206"/>
      <c r="D355" s="207"/>
      <c r="E355" s="3"/>
      <c r="F355" s="3"/>
      <c r="G355" s="3"/>
      <c r="H355" s="3"/>
      <c r="J355" s="226"/>
      <c r="K355" s="3"/>
      <c r="L355" s="3"/>
      <c r="O355" s="227"/>
      <c r="Q355" s="94"/>
      <c r="R355" s="94"/>
      <c r="S355" s="94"/>
      <c r="T355" s="94"/>
    </row>
    <row r="356" ht="15.75" customHeight="1">
      <c r="A356" s="204"/>
      <c r="B356" s="222"/>
      <c r="C356" s="206"/>
      <c r="D356" s="207"/>
      <c r="E356" s="3"/>
      <c r="F356" s="3"/>
      <c r="G356" s="3"/>
      <c r="H356" s="3"/>
      <c r="J356" s="226"/>
      <c r="K356" s="3"/>
      <c r="L356" s="3"/>
      <c r="O356" s="227"/>
      <c r="Q356" s="94"/>
      <c r="R356" s="94"/>
      <c r="S356" s="94"/>
      <c r="T356" s="94"/>
    </row>
    <row r="357" ht="15.75" customHeight="1">
      <c r="A357" s="204"/>
      <c r="B357" s="222"/>
      <c r="C357" s="206"/>
      <c r="D357" s="207"/>
      <c r="E357" s="3"/>
      <c r="F357" s="3"/>
      <c r="G357" s="3"/>
      <c r="H357" s="3"/>
      <c r="J357" s="226"/>
      <c r="K357" s="3"/>
      <c r="L357" s="3"/>
      <c r="O357" s="227"/>
      <c r="Q357" s="94"/>
      <c r="R357" s="94"/>
      <c r="S357" s="94"/>
      <c r="T357" s="94"/>
    </row>
    <row r="358" ht="15.75" customHeight="1">
      <c r="A358" s="204"/>
      <c r="B358" s="222"/>
      <c r="C358" s="206"/>
      <c r="D358" s="207"/>
      <c r="E358" s="3"/>
      <c r="F358" s="3"/>
      <c r="G358" s="3"/>
      <c r="H358" s="3"/>
      <c r="J358" s="226"/>
      <c r="K358" s="3"/>
      <c r="L358" s="3"/>
      <c r="O358" s="227"/>
      <c r="Q358" s="94"/>
      <c r="R358" s="94"/>
      <c r="S358" s="94"/>
      <c r="T358" s="94"/>
    </row>
    <row r="359" ht="15.75" customHeight="1">
      <c r="A359" s="204"/>
      <c r="B359" s="222"/>
      <c r="C359" s="206"/>
      <c r="D359" s="207"/>
      <c r="E359" s="3"/>
      <c r="F359" s="3"/>
      <c r="G359" s="3"/>
      <c r="H359" s="3"/>
      <c r="J359" s="226"/>
      <c r="K359" s="3"/>
      <c r="L359" s="3"/>
      <c r="O359" s="227"/>
      <c r="Q359" s="94"/>
      <c r="R359" s="94"/>
      <c r="S359" s="94"/>
      <c r="T359" s="94"/>
    </row>
    <row r="360" ht="15.75" customHeight="1">
      <c r="A360" s="204"/>
      <c r="B360" s="222"/>
      <c r="C360" s="206"/>
      <c r="D360" s="207"/>
      <c r="E360" s="3"/>
      <c r="F360" s="3"/>
      <c r="G360" s="3"/>
      <c r="H360" s="3"/>
      <c r="J360" s="226"/>
      <c r="K360" s="3"/>
      <c r="L360" s="3"/>
      <c r="O360" s="227"/>
      <c r="Q360" s="94"/>
      <c r="R360" s="94"/>
      <c r="S360" s="94"/>
      <c r="T360" s="94"/>
    </row>
    <row r="361" ht="15.75" customHeight="1">
      <c r="A361" s="204"/>
      <c r="B361" s="222"/>
      <c r="C361" s="206"/>
      <c r="D361" s="207"/>
      <c r="E361" s="3"/>
      <c r="F361" s="3"/>
      <c r="G361" s="3"/>
      <c r="H361" s="3"/>
      <c r="J361" s="226"/>
      <c r="K361" s="3"/>
      <c r="L361" s="3"/>
      <c r="O361" s="227"/>
      <c r="Q361" s="94"/>
      <c r="R361" s="94"/>
      <c r="S361" s="94"/>
      <c r="T361" s="94"/>
    </row>
    <row r="362" ht="15.75" customHeight="1">
      <c r="A362" s="204"/>
      <c r="B362" s="222"/>
      <c r="C362" s="206"/>
      <c r="D362" s="207"/>
      <c r="E362" s="3"/>
      <c r="F362" s="3"/>
      <c r="G362" s="3"/>
      <c r="H362" s="3"/>
      <c r="J362" s="226"/>
      <c r="K362" s="3"/>
      <c r="L362" s="3"/>
      <c r="O362" s="227"/>
      <c r="Q362" s="94"/>
      <c r="R362" s="94"/>
      <c r="S362" s="94"/>
      <c r="T362" s="94"/>
    </row>
    <row r="363" ht="15.75" customHeight="1">
      <c r="A363" s="204"/>
      <c r="B363" s="222"/>
      <c r="C363" s="206"/>
      <c r="D363" s="207"/>
      <c r="E363" s="3"/>
      <c r="F363" s="3"/>
      <c r="G363" s="3"/>
      <c r="H363" s="3"/>
      <c r="J363" s="226"/>
      <c r="K363" s="3"/>
      <c r="L363" s="3"/>
      <c r="O363" s="227"/>
      <c r="Q363" s="94"/>
      <c r="R363" s="94"/>
      <c r="S363" s="94"/>
      <c r="T363" s="94"/>
    </row>
    <row r="364" ht="15.75" customHeight="1">
      <c r="A364" s="204"/>
      <c r="B364" s="222"/>
      <c r="C364" s="206"/>
      <c r="D364" s="207"/>
      <c r="E364" s="3"/>
      <c r="F364" s="3"/>
      <c r="G364" s="3"/>
      <c r="H364" s="3"/>
      <c r="J364" s="226"/>
      <c r="K364" s="3"/>
      <c r="L364" s="3"/>
      <c r="O364" s="227"/>
      <c r="Q364" s="94"/>
      <c r="R364" s="94"/>
      <c r="S364" s="94"/>
      <c r="T364" s="94"/>
    </row>
    <row r="365" ht="15.75" customHeight="1">
      <c r="A365" s="204"/>
      <c r="B365" s="222"/>
      <c r="C365" s="206"/>
      <c r="D365" s="207"/>
      <c r="E365" s="3"/>
      <c r="F365" s="3"/>
      <c r="G365" s="3"/>
      <c r="H365" s="3"/>
      <c r="J365" s="226"/>
      <c r="K365" s="3"/>
      <c r="L365" s="3"/>
      <c r="O365" s="227"/>
      <c r="Q365" s="94"/>
      <c r="R365" s="94"/>
      <c r="S365" s="94"/>
      <c r="T365" s="94"/>
    </row>
    <row r="366" ht="15.75" customHeight="1">
      <c r="A366" s="204"/>
      <c r="B366" s="222"/>
      <c r="C366" s="206"/>
      <c r="D366" s="207"/>
      <c r="E366" s="3"/>
      <c r="F366" s="3"/>
      <c r="G366" s="3"/>
      <c r="H366" s="3"/>
      <c r="J366" s="226"/>
      <c r="K366" s="3"/>
      <c r="L366" s="3"/>
      <c r="O366" s="227"/>
      <c r="Q366" s="94"/>
      <c r="R366" s="94"/>
      <c r="S366" s="94"/>
      <c r="T366" s="94"/>
    </row>
    <row r="367" ht="15.75" customHeight="1">
      <c r="A367" s="204"/>
      <c r="B367" s="222"/>
      <c r="C367" s="206"/>
      <c r="D367" s="207"/>
      <c r="E367" s="3"/>
      <c r="F367" s="3"/>
      <c r="G367" s="3"/>
      <c r="H367" s="3"/>
      <c r="J367" s="226"/>
      <c r="K367" s="3"/>
      <c r="L367" s="3"/>
      <c r="O367" s="227"/>
      <c r="Q367" s="94"/>
      <c r="R367" s="94"/>
      <c r="S367" s="94"/>
      <c r="T367" s="94"/>
    </row>
    <row r="368" ht="15.75" customHeight="1">
      <c r="A368" s="204"/>
      <c r="B368" s="222"/>
      <c r="C368" s="206"/>
      <c r="D368" s="207"/>
      <c r="E368" s="3"/>
      <c r="F368" s="3"/>
      <c r="G368" s="3"/>
      <c r="H368" s="3"/>
      <c r="J368" s="226"/>
      <c r="K368" s="3"/>
      <c r="L368" s="3"/>
      <c r="O368" s="227"/>
      <c r="Q368" s="94"/>
      <c r="R368" s="94"/>
      <c r="S368" s="94"/>
      <c r="T368" s="94"/>
    </row>
    <row r="369" ht="15.75" customHeight="1">
      <c r="A369" s="204"/>
      <c r="B369" s="222"/>
      <c r="C369" s="206"/>
      <c r="D369" s="207"/>
      <c r="E369" s="3"/>
      <c r="F369" s="3"/>
      <c r="G369" s="3"/>
      <c r="H369" s="3"/>
      <c r="J369" s="226"/>
      <c r="K369" s="3"/>
      <c r="L369" s="3"/>
      <c r="O369" s="227"/>
      <c r="Q369" s="94"/>
      <c r="R369" s="94"/>
      <c r="S369" s="94"/>
      <c r="T369" s="94"/>
    </row>
    <row r="370" ht="15.75" customHeight="1">
      <c r="A370" s="204"/>
      <c r="B370" s="222"/>
      <c r="C370" s="206"/>
      <c r="D370" s="207"/>
      <c r="E370" s="3"/>
      <c r="F370" s="3"/>
      <c r="G370" s="3"/>
      <c r="H370" s="3"/>
      <c r="J370" s="226"/>
      <c r="K370" s="3"/>
      <c r="L370" s="3"/>
      <c r="O370" s="227"/>
      <c r="Q370" s="94"/>
      <c r="R370" s="94"/>
      <c r="S370" s="94"/>
      <c r="T370" s="94"/>
    </row>
    <row r="371" ht="15.75" customHeight="1">
      <c r="A371" s="204"/>
      <c r="B371" s="222"/>
      <c r="C371" s="206"/>
      <c r="D371" s="207"/>
      <c r="E371" s="3"/>
      <c r="F371" s="3"/>
      <c r="G371" s="3"/>
      <c r="H371" s="3"/>
      <c r="J371" s="226"/>
      <c r="K371" s="3"/>
      <c r="L371" s="3"/>
      <c r="O371" s="227"/>
      <c r="Q371" s="94"/>
      <c r="R371" s="94"/>
      <c r="S371" s="94"/>
      <c r="T371" s="94"/>
    </row>
    <row r="372" ht="15.75" customHeight="1">
      <c r="A372" s="204"/>
      <c r="B372" s="222"/>
      <c r="C372" s="206"/>
      <c r="D372" s="207"/>
      <c r="E372" s="3"/>
      <c r="F372" s="3"/>
      <c r="G372" s="3"/>
      <c r="H372" s="3"/>
      <c r="J372" s="226"/>
      <c r="K372" s="3"/>
      <c r="L372" s="3"/>
      <c r="O372" s="227"/>
      <c r="Q372" s="94"/>
      <c r="R372" s="94"/>
      <c r="S372" s="94"/>
      <c r="T372" s="94"/>
    </row>
    <row r="373" ht="15.75" customHeight="1">
      <c r="A373" s="204"/>
      <c r="B373" s="222"/>
      <c r="C373" s="206"/>
      <c r="D373" s="207"/>
      <c r="E373" s="3"/>
      <c r="F373" s="3"/>
      <c r="G373" s="3"/>
      <c r="H373" s="3"/>
      <c r="J373" s="226"/>
      <c r="K373" s="3"/>
      <c r="L373" s="3"/>
      <c r="O373" s="227"/>
      <c r="Q373" s="94"/>
      <c r="R373" s="94"/>
      <c r="S373" s="94"/>
      <c r="T373" s="94"/>
    </row>
    <row r="374" ht="15.75" customHeight="1">
      <c r="A374" s="204"/>
      <c r="B374" s="222"/>
      <c r="C374" s="206"/>
      <c r="D374" s="207"/>
      <c r="E374" s="3"/>
      <c r="F374" s="3"/>
      <c r="G374" s="3"/>
      <c r="H374" s="3"/>
      <c r="J374" s="226"/>
      <c r="K374" s="3"/>
      <c r="L374" s="3"/>
      <c r="O374" s="227"/>
      <c r="Q374" s="94"/>
      <c r="R374" s="94"/>
      <c r="S374" s="94"/>
      <c r="T374" s="94"/>
    </row>
    <row r="375" ht="15.75" customHeight="1">
      <c r="A375" s="204"/>
      <c r="B375" s="222"/>
      <c r="C375" s="206"/>
      <c r="D375" s="207"/>
      <c r="E375" s="3"/>
      <c r="F375" s="3"/>
      <c r="G375" s="3"/>
      <c r="H375" s="3"/>
      <c r="J375" s="226"/>
      <c r="K375" s="3"/>
      <c r="L375" s="3"/>
      <c r="O375" s="227"/>
      <c r="Q375" s="94"/>
      <c r="R375" s="94"/>
      <c r="S375" s="94"/>
      <c r="T375" s="94"/>
    </row>
    <row r="376" ht="15.75" customHeight="1">
      <c r="A376" s="204"/>
      <c r="B376" s="222"/>
      <c r="C376" s="206"/>
      <c r="D376" s="207"/>
      <c r="E376" s="3"/>
      <c r="F376" s="3"/>
      <c r="G376" s="3"/>
      <c r="H376" s="3"/>
      <c r="J376" s="226"/>
      <c r="K376" s="3"/>
      <c r="L376" s="3"/>
      <c r="O376" s="227"/>
      <c r="Q376" s="94"/>
      <c r="R376" s="94"/>
      <c r="S376" s="94"/>
      <c r="T376" s="94"/>
    </row>
    <row r="377" ht="15.75" customHeight="1">
      <c r="A377" s="204"/>
      <c r="B377" s="222"/>
      <c r="C377" s="206"/>
      <c r="D377" s="207"/>
      <c r="E377" s="3"/>
      <c r="F377" s="3"/>
      <c r="G377" s="3"/>
      <c r="H377" s="3"/>
      <c r="J377" s="226"/>
      <c r="K377" s="3"/>
      <c r="L377" s="3"/>
      <c r="O377" s="227"/>
      <c r="Q377" s="94"/>
      <c r="R377" s="94"/>
      <c r="S377" s="94"/>
      <c r="T377" s="94"/>
    </row>
    <row r="378" ht="15.75" customHeight="1">
      <c r="A378" s="204"/>
      <c r="B378" s="222"/>
      <c r="C378" s="206"/>
      <c r="D378" s="235"/>
      <c r="E378" s="3"/>
      <c r="F378" s="3"/>
      <c r="G378" s="3"/>
      <c r="H378" s="3"/>
      <c r="J378" s="226"/>
      <c r="K378" s="3"/>
      <c r="L378" s="3"/>
      <c r="O378" s="227"/>
      <c r="Q378" s="94"/>
      <c r="R378" s="94"/>
      <c r="S378" s="94"/>
      <c r="T378" s="94"/>
    </row>
    <row r="379" ht="15.75" customHeight="1">
      <c r="A379" s="204"/>
      <c r="B379" s="222"/>
      <c r="C379" s="206"/>
      <c r="D379" s="235"/>
      <c r="E379" s="3"/>
      <c r="F379" s="3"/>
      <c r="G379" s="3"/>
      <c r="H379" s="3"/>
      <c r="J379" s="226"/>
      <c r="K379" s="3"/>
      <c r="L379" s="3"/>
      <c r="O379" s="227"/>
      <c r="Q379" s="94"/>
      <c r="R379" s="94"/>
      <c r="S379" s="94"/>
      <c r="T379" s="94"/>
    </row>
    <row r="380" ht="15.75" customHeight="1">
      <c r="A380" s="204"/>
      <c r="B380" s="222"/>
      <c r="C380" s="206"/>
      <c r="D380" s="235"/>
      <c r="E380" s="3"/>
      <c r="F380" s="3"/>
      <c r="G380" s="3"/>
      <c r="H380" s="3"/>
      <c r="J380" s="226"/>
      <c r="K380" s="3"/>
      <c r="L380" s="3"/>
      <c r="O380" s="227"/>
      <c r="Q380" s="94"/>
      <c r="R380" s="94"/>
      <c r="S380" s="94"/>
      <c r="T380" s="94"/>
    </row>
    <row r="381" ht="15.75" customHeight="1">
      <c r="A381" s="204"/>
      <c r="B381" s="222"/>
      <c r="C381" s="206"/>
      <c r="D381" s="235"/>
      <c r="E381" s="3"/>
      <c r="F381" s="3"/>
      <c r="G381" s="3"/>
      <c r="H381" s="3"/>
      <c r="J381" s="226"/>
      <c r="K381" s="3"/>
      <c r="L381" s="3"/>
      <c r="O381" s="227"/>
      <c r="Q381" s="94"/>
      <c r="R381" s="94"/>
      <c r="S381" s="94"/>
      <c r="T381" s="94"/>
    </row>
    <row r="382" ht="15.75" customHeight="1">
      <c r="A382" s="204"/>
      <c r="B382" s="222"/>
      <c r="C382" s="206"/>
      <c r="D382" s="235"/>
      <c r="E382" s="3"/>
      <c r="F382" s="3"/>
      <c r="G382" s="3"/>
      <c r="H382" s="3"/>
      <c r="J382" s="226"/>
      <c r="K382" s="3"/>
      <c r="L382" s="3"/>
      <c r="O382" s="227"/>
      <c r="Q382" s="94"/>
      <c r="R382" s="94"/>
      <c r="S382" s="94"/>
      <c r="T382" s="94"/>
    </row>
    <row r="383" ht="15.75" customHeight="1">
      <c r="A383" s="204"/>
      <c r="B383" s="222"/>
      <c r="C383" s="206"/>
      <c r="D383" s="235"/>
      <c r="E383" s="3"/>
      <c r="F383" s="3"/>
      <c r="G383" s="3"/>
      <c r="H383" s="3"/>
      <c r="J383" s="226"/>
      <c r="K383" s="3"/>
      <c r="L383" s="3"/>
      <c r="O383" s="227"/>
      <c r="Q383" s="94"/>
      <c r="R383" s="94"/>
      <c r="S383" s="94"/>
      <c r="T383" s="94"/>
    </row>
    <row r="384" ht="15.75" customHeight="1">
      <c r="A384" s="204"/>
      <c r="B384" s="222"/>
      <c r="C384" s="206"/>
      <c r="D384" s="235"/>
      <c r="E384" s="3"/>
      <c r="F384" s="3"/>
      <c r="G384" s="3"/>
      <c r="H384" s="3"/>
      <c r="J384" s="226"/>
      <c r="K384" s="3"/>
      <c r="L384" s="3"/>
      <c r="O384" s="227"/>
      <c r="Q384" s="94"/>
      <c r="R384" s="94"/>
      <c r="S384" s="94"/>
      <c r="T384" s="94"/>
    </row>
    <row r="385" ht="15.75" customHeight="1">
      <c r="A385" s="204"/>
      <c r="B385" s="222"/>
      <c r="C385" s="206"/>
      <c r="D385" s="235"/>
      <c r="E385" s="3"/>
      <c r="F385" s="3"/>
      <c r="G385" s="3"/>
      <c r="H385" s="3"/>
      <c r="J385" s="226"/>
      <c r="K385" s="3"/>
      <c r="L385" s="3"/>
      <c r="O385" s="227"/>
      <c r="Q385" s="94"/>
      <c r="R385" s="94"/>
      <c r="S385" s="94"/>
      <c r="T385" s="94"/>
    </row>
    <row r="386" ht="15.75" customHeight="1">
      <c r="A386" s="204"/>
      <c r="B386" s="222"/>
      <c r="C386" s="206"/>
      <c r="D386" s="207"/>
      <c r="E386" s="3"/>
      <c r="F386" s="3"/>
      <c r="G386" s="3"/>
      <c r="H386" s="3"/>
      <c r="J386" s="226"/>
      <c r="K386" s="3"/>
      <c r="L386" s="3"/>
      <c r="O386" s="227"/>
      <c r="Q386" s="94"/>
      <c r="R386" s="94"/>
      <c r="S386" s="94"/>
      <c r="T386" s="94"/>
    </row>
    <row r="387" ht="15.75" customHeight="1">
      <c r="A387" s="204"/>
      <c r="B387" s="222"/>
      <c r="C387" s="206"/>
      <c r="D387" s="235"/>
      <c r="E387" s="3"/>
      <c r="F387" s="3"/>
      <c r="G387" s="3"/>
      <c r="H387" s="3"/>
      <c r="J387" s="226"/>
      <c r="K387" s="3"/>
      <c r="L387" s="3"/>
      <c r="O387" s="227"/>
      <c r="Q387" s="94"/>
      <c r="R387" s="94"/>
      <c r="S387" s="94"/>
      <c r="T387" s="94"/>
    </row>
    <row r="388" ht="15.75" customHeight="1">
      <c r="A388" s="204"/>
      <c r="B388" s="222"/>
      <c r="C388" s="206"/>
      <c r="D388" s="235"/>
      <c r="E388" s="3"/>
      <c r="F388" s="3"/>
      <c r="G388" s="3"/>
      <c r="H388" s="3"/>
      <c r="J388" s="226"/>
      <c r="K388" s="3"/>
      <c r="L388" s="3"/>
      <c r="O388" s="227"/>
      <c r="Q388" s="94"/>
      <c r="R388" s="94"/>
      <c r="S388" s="94"/>
      <c r="T388" s="94"/>
    </row>
    <row r="389" ht="15.75" customHeight="1">
      <c r="A389" s="204"/>
      <c r="B389" s="222"/>
      <c r="C389" s="206"/>
      <c r="D389" s="235"/>
      <c r="E389" s="3"/>
      <c r="F389" s="3"/>
      <c r="G389" s="3"/>
      <c r="H389" s="3"/>
      <c r="J389" s="226"/>
      <c r="K389" s="3"/>
      <c r="L389" s="3"/>
      <c r="O389" s="227"/>
      <c r="Q389" s="94"/>
      <c r="R389" s="94"/>
      <c r="S389" s="94"/>
      <c r="T389" s="94"/>
    </row>
    <row r="390" ht="15.75" customHeight="1">
      <c r="A390" s="204"/>
      <c r="B390" s="222"/>
      <c r="C390" s="206"/>
      <c r="D390" s="207"/>
      <c r="E390" s="3"/>
      <c r="F390" s="3"/>
      <c r="G390" s="3"/>
      <c r="H390" s="3"/>
      <c r="J390" s="226"/>
      <c r="K390" s="3"/>
      <c r="L390" s="3"/>
      <c r="O390" s="227"/>
      <c r="Q390" s="94"/>
      <c r="R390" s="94"/>
      <c r="S390" s="94"/>
      <c r="T390" s="94"/>
    </row>
    <row r="391" ht="15.75" customHeight="1">
      <c r="A391" s="204"/>
      <c r="B391" s="222"/>
      <c r="C391" s="206"/>
      <c r="D391" s="207"/>
      <c r="E391" s="3"/>
      <c r="F391" s="3"/>
      <c r="G391" s="3"/>
      <c r="H391" s="3"/>
      <c r="J391" s="226"/>
      <c r="K391" s="3"/>
      <c r="L391" s="3"/>
      <c r="O391" s="227"/>
      <c r="Q391" s="94"/>
      <c r="R391" s="94"/>
      <c r="S391" s="94"/>
      <c r="T391" s="94"/>
    </row>
    <row r="392" ht="15.75" customHeight="1">
      <c r="A392" s="204"/>
      <c r="B392" s="222"/>
      <c r="C392" s="206"/>
      <c r="D392" s="207"/>
      <c r="E392" s="3"/>
      <c r="F392" s="3"/>
      <c r="G392" s="3"/>
      <c r="H392" s="3"/>
      <c r="J392" s="226"/>
      <c r="K392" s="3"/>
      <c r="L392" s="3"/>
      <c r="O392" s="227"/>
      <c r="Q392" s="94"/>
      <c r="R392" s="94"/>
      <c r="S392" s="94"/>
      <c r="T392" s="94"/>
    </row>
    <row r="393" ht="15.75" customHeight="1">
      <c r="A393" s="204"/>
      <c r="B393" s="222"/>
      <c r="C393" s="206"/>
      <c r="D393" s="207"/>
      <c r="E393" s="3"/>
      <c r="F393" s="3"/>
      <c r="G393" s="3"/>
      <c r="H393" s="3"/>
      <c r="J393" s="226"/>
      <c r="K393" s="3"/>
      <c r="L393" s="3"/>
      <c r="O393" s="227"/>
      <c r="Q393" s="94"/>
      <c r="R393" s="94"/>
      <c r="S393" s="94"/>
      <c r="T393" s="94"/>
    </row>
    <row r="394" ht="15.75" customHeight="1">
      <c r="A394" s="204"/>
      <c r="B394" s="222"/>
      <c r="C394" s="206"/>
      <c r="D394" s="207"/>
      <c r="E394" s="3"/>
      <c r="F394" s="3"/>
      <c r="G394" s="3"/>
      <c r="H394" s="3"/>
      <c r="J394" s="226"/>
      <c r="K394" s="3"/>
      <c r="L394" s="3"/>
      <c r="O394" s="227"/>
      <c r="Q394" s="94"/>
      <c r="R394" s="94"/>
      <c r="S394" s="94"/>
      <c r="T394" s="94"/>
    </row>
    <row r="395" ht="15.75" customHeight="1">
      <c r="A395" s="204"/>
      <c r="B395" s="222"/>
      <c r="C395" s="206"/>
      <c r="D395" s="207"/>
      <c r="E395" s="3"/>
      <c r="F395" s="3"/>
      <c r="G395" s="3"/>
      <c r="H395" s="3"/>
      <c r="J395" s="226"/>
      <c r="K395" s="3"/>
      <c r="L395" s="3"/>
      <c r="O395" s="227"/>
      <c r="Q395" s="94"/>
      <c r="R395" s="94"/>
      <c r="S395" s="94"/>
      <c r="T395" s="94"/>
    </row>
    <row r="396" ht="15.75" customHeight="1">
      <c r="A396" s="204"/>
      <c r="B396" s="222"/>
      <c r="C396" s="223"/>
      <c r="D396" s="231"/>
      <c r="E396" s="3"/>
      <c r="F396" s="3"/>
      <c r="G396" s="3"/>
      <c r="H396" s="3"/>
      <c r="J396" s="226"/>
      <c r="K396" s="3"/>
      <c r="L396" s="3"/>
      <c r="O396" s="227"/>
      <c r="Q396" s="94"/>
      <c r="R396" s="94"/>
      <c r="S396" s="94"/>
      <c r="T396" s="94"/>
    </row>
    <row r="397" ht="15.75" customHeight="1">
      <c r="A397" s="204"/>
      <c r="B397" s="222"/>
      <c r="C397" s="223"/>
      <c r="D397" s="231"/>
      <c r="E397" s="3"/>
      <c r="F397" s="3"/>
      <c r="G397" s="3"/>
      <c r="H397" s="3"/>
      <c r="J397" s="226"/>
      <c r="K397" s="3"/>
      <c r="L397" s="3"/>
      <c r="O397" s="227"/>
      <c r="Q397" s="94"/>
      <c r="R397" s="94"/>
      <c r="S397" s="94"/>
      <c r="T397" s="94"/>
    </row>
    <row r="398" ht="15.75" customHeight="1">
      <c r="A398" s="204"/>
      <c r="B398" s="222"/>
      <c r="C398" s="223"/>
      <c r="D398" s="231"/>
      <c r="E398" s="3"/>
      <c r="F398" s="3"/>
      <c r="G398" s="3"/>
      <c r="H398" s="3"/>
      <c r="J398" s="226"/>
      <c r="K398" s="3"/>
      <c r="L398" s="3"/>
      <c r="O398" s="227"/>
      <c r="Q398" s="94"/>
      <c r="R398" s="94"/>
      <c r="S398" s="94"/>
      <c r="T398" s="94"/>
    </row>
    <row r="399" ht="15.75" customHeight="1">
      <c r="A399" s="204"/>
      <c r="B399" s="222"/>
      <c r="C399" s="223"/>
      <c r="D399" s="231"/>
      <c r="E399" s="3"/>
      <c r="F399" s="3"/>
      <c r="G399" s="3"/>
      <c r="H399" s="3"/>
      <c r="J399" s="226"/>
      <c r="K399" s="3"/>
      <c r="L399" s="3"/>
      <c r="O399" s="227"/>
      <c r="Q399" s="94"/>
      <c r="R399" s="94"/>
      <c r="S399" s="94"/>
      <c r="T399" s="94"/>
    </row>
    <row r="400" ht="15.75" customHeight="1">
      <c r="A400" s="204"/>
      <c r="B400" s="222"/>
      <c r="C400" s="223"/>
      <c r="D400" s="231"/>
      <c r="E400" s="3"/>
      <c r="F400" s="3"/>
      <c r="G400" s="3"/>
      <c r="H400" s="3"/>
      <c r="J400" s="226"/>
      <c r="K400" s="3"/>
      <c r="L400" s="3"/>
      <c r="O400" s="227"/>
      <c r="Q400" s="94"/>
      <c r="R400" s="94"/>
      <c r="S400" s="94"/>
      <c r="T400" s="94"/>
    </row>
    <row r="401" ht="15.75" customHeight="1">
      <c r="A401" s="204"/>
      <c r="B401" s="222"/>
      <c r="C401" s="223"/>
      <c r="D401" s="231"/>
      <c r="E401" s="3"/>
      <c r="F401" s="3"/>
      <c r="G401" s="3"/>
      <c r="H401" s="3"/>
      <c r="J401" s="226"/>
      <c r="K401" s="3"/>
      <c r="L401" s="3"/>
      <c r="O401" s="227"/>
      <c r="Q401" s="94"/>
      <c r="R401" s="94"/>
      <c r="S401" s="94"/>
      <c r="T401" s="94"/>
    </row>
    <row r="402" ht="15.75" customHeight="1">
      <c r="A402" s="204"/>
      <c r="B402" s="222"/>
      <c r="C402" s="223"/>
      <c r="D402" s="231"/>
      <c r="E402" s="3"/>
      <c r="F402" s="3"/>
      <c r="G402" s="3"/>
      <c r="H402" s="3"/>
      <c r="J402" s="226"/>
      <c r="K402" s="3"/>
      <c r="L402" s="3"/>
      <c r="O402" s="227"/>
      <c r="Q402" s="94"/>
      <c r="R402" s="94"/>
      <c r="S402" s="94"/>
      <c r="T402" s="94"/>
    </row>
    <row r="403" ht="15.75" customHeight="1">
      <c r="A403" s="204"/>
      <c r="B403" s="222"/>
      <c r="C403" s="223"/>
      <c r="D403" s="231"/>
      <c r="E403" s="3"/>
      <c r="F403" s="3"/>
      <c r="G403" s="3"/>
      <c r="H403" s="3"/>
      <c r="J403" s="226"/>
      <c r="K403" s="3"/>
      <c r="L403" s="3"/>
      <c r="O403" s="227"/>
      <c r="Q403" s="94"/>
      <c r="R403" s="94"/>
      <c r="S403" s="94"/>
      <c r="T403" s="94"/>
    </row>
    <row r="404" ht="15.75" customHeight="1">
      <c r="A404" s="204"/>
      <c r="B404" s="222"/>
      <c r="C404" s="223"/>
      <c r="D404" s="231"/>
      <c r="E404" s="3"/>
      <c r="F404" s="3"/>
      <c r="G404" s="3"/>
      <c r="H404" s="3"/>
      <c r="J404" s="226"/>
      <c r="K404" s="3"/>
      <c r="L404" s="3"/>
      <c r="O404" s="227"/>
      <c r="Q404" s="94"/>
      <c r="R404" s="94"/>
      <c r="S404" s="94"/>
      <c r="T404" s="94"/>
    </row>
    <row r="405" ht="15.75" customHeight="1">
      <c r="A405" s="204"/>
      <c r="B405" s="222"/>
      <c r="C405" s="223"/>
      <c r="D405" s="231"/>
      <c r="E405" s="3"/>
      <c r="F405" s="3"/>
      <c r="G405" s="3"/>
      <c r="H405" s="3"/>
      <c r="J405" s="226"/>
      <c r="K405" s="3"/>
      <c r="L405" s="3"/>
      <c r="O405" s="227"/>
      <c r="Q405" s="94"/>
      <c r="R405" s="94"/>
      <c r="S405" s="94"/>
      <c r="T405" s="94"/>
    </row>
    <row r="406" ht="15.75" customHeight="1">
      <c r="A406" s="204"/>
      <c r="B406" s="222"/>
      <c r="C406" s="223"/>
      <c r="D406" s="231"/>
      <c r="E406" s="3"/>
      <c r="F406" s="3"/>
      <c r="G406" s="3"/>
      <c r="H406" s="3"/>
      <c r="J406" s="226"/>
      <c r="K406" s="3"/>
      <c r="L406" s="3"/>
      <c r="O406" s="227"/>
      <c r="Q406" s="94"/>
      <c r="R406" s="94"/>
      <c r="S406" s="94"/>
      <c r="T406" s="94"/>
    </row>
    <row r="407" ht="15.75" customHeight="1">
      <c r="A407" s="204"/>
      <c r="B407" s="222"/>
      <c r="C407" s="223"/>
      <c r="D407" s="231"/>
      <c r="E407" s="3"/>
      <c r="F407" s="3"/>
      <c r="G407" s="3"/>
      <c r="H407" s="3"/>
      <c r="J407" s="226"/>
      <c r="K407" s="3"/>
      <c r="L407" s="3"/>
      <c r="O407" s="227"/>
      <c r="Q407" s="94"/>
      <c r="R407" s="94"/>
      <c r="S407" s="94"/>
      <c r="T407" s="94"/>
    </row>
    <row r="408" ht="15.75" customHeight="1">
      <c r="A408" s="204"/>
      <c r="B408" s="222"/>
      <c r="C408" s="223"/>
      <c r="D408" s="231"/>
      <c r="E408" s="3"/>
      <c r="F408" s="3"/>
      <c r="G408" s="3"/>
      <c r="H408" s="3"/>
      <c r="J408" s="226"/>
      <c r="K408" s="3"/>
      <c r="L408" s="3"/>
      <c r="O408" s="227"/>
      <c r="Q408" s="94"/>
      <c r="R408" s="94"/>
      <c r="S408" s="94"/>
      <c r="T408" s="94"/>
    </row>
    <row r="409" ht="15.75" customHeight="1">
      <c r="A409" s="204"/>
      <c r="B409" s="222"/>
      <c r="C409" s="223"/>
      <c r="D409" s="231"/>
      <c r="E409" s="3"/>
      <c r="F409" s="3"/>
      <c r="G409" s="3"/>
      <c r="H409" s="3"/>
      <c r="J409" s="226"/>
      <c r="K409" s="3"/>
      <c r="L409" s="3"/>
      <c r="O409" s="227"/>
      <c r="Q409" s="94"/>
      <c r="R409" s="94"/>
      <c r="S409" s="94"/>
      <c r="T409" s="94"/>
    </row>
    <row r="410" ht="15.75" customHeight="1">
      <c r="A410" s="204"/>
      <c r="B410" s="222"/>
      <c r="C410" s="223"/>
      <c r="D410" s="231"/>
      <c r="E410" s="3"/>
      <c r="F410" s="3"/>
      <c r="G410" s="3"/>
      <c r="H410" s="3"/>
      <c r="J410" s="226"/>
      <c r="K410" s="3"/>
      <c r="L410" s="3"/>
      <c r="O410" s="227"/>
      <c r="Q410" s="94"/>
      <c r="R410" s="94"/>
      <c r="S410" s="94"/>
      <c r="T410" s="94"/>
    </row>
    <row r="411" ht="15.75" customHeight="1">
      <c r="A411" s="204"/>
      <c r="B411" s="222"/>
      <c r="C411" s="223"/>
      <c r="D411" s="231"/>
      <c r="E411" s="3"/>
      <c r="F411" s="3"/>
      <c r="G411" s="3"/>
      <c r="H411" s="3"/>
      <c r="J411" s="226"/>
      <c r="K411" s="3"/>
      <c r="L411" s="3"/>
      <c r="O411" s="227"/>
      <c r="Q411" s="94"/>
      <c r="R411" s="94"/>
      <c r="S411" s="94"/>
      <c r="T411" s="94"/>
    </row>
    <row r="412" ht="15.75" customHeight="1">
      <c r="A412" s="204"/>
      <c r="B412" s="222"/>
      <c r="C412" s="223"/>
      <c r="D412" s="231"/>
      <c r="E412" s="3"/>
      <c r="F412" s="3"/>
      <c r="G412" s="3"/>
      <c r="H412" s="3"/>
      <c r="J412" s="226"/>
      <c r="K412" s="3"/>
      <c r="L412" s="3"/>
      <c r="O412" s="227"/>
      <c r="Q412" s="94"/>
      <c r="R412" s="94"/>
      <c r="S412" s="94"/>
      <c r="T412" s="94"/>
    </row>
    <row r="413" ht="15.75" customHeight="1">
      <c r="A413" s="204"/>
      <c r="B413" s="222"/>
      <c r="C413" s="223"/>
      <c r="D413" s="231"/>
      <c r="E413" s="3"/>
      <c r="F413" s="3"/>
      <c r="G413" s="3"/>
      <c r="H413" s="3"/>
      <c r="J413" s="226"/>
      <c r="K413" s="3"/>
      <c r="L413" s="3"/>
      <c r="O413" s="227"/>
      <c r="Q413" s="94"/>
      <c r="R413" s="94"/>
      <c r="S413" s="94"/>
      <c r="T413" s="94"/>
    </row>
    <row r="414" ht="15.75" customHeight="1">
      <c r="A414" s="204"/>
      <c r="B414" s="222"/>
      <c r="C414" s="223"/>
      <c r="D414" s="231"/>
      <c r="E414" s="3"/>
      <c r="F414" s="3"/>
      <c r="G414" s="3"/>
      <c r="H414" s="3"/>
      <c r="J414" s="226"/>
      <c r="K414" s="3"/>
      <c r="L414" s="3"/>
      <c r="O414" s="227"/>
      <c r="Q414" s="94"/>
      <c r="R414" s="94"/>
      <c r="S414" s="94"/>
      <c r="T414" s="94"/>
    </row>
    <row r="415" ht="15.75" customHeight="1">
      <c r="A415" s="204"/>
      <c r="B415" s="222"/>
      <c r="C415" s="223"/>
      <c r="D415" s="231"/>
      <c r="E415" s="3"/>
      <c r="F415" s="3"/>
      <c r="G415" s="3"/>
      <c r="H415" s="3"/>
      <c r="J415" s="226"/>
      <c r="K415" s="3"/>
      <c r="L415" s="3"/>
      <c r="O415" s="227"/>
      <c r="Q415" s="94"/>
      <c r="R415" s="94"/>
      <c r="S415" s="94"/>
      <c r="T415" s="94"/>
    </row>
    <row r="416" ht="15.75" customHeight="1">
      <c r="A416" s="204"/>
      <c r="B416" s="222"/>
      <c r="C416" s="223"/>
      <c r="D416" s="231"/>
      <c r="E416" s="3"/>
      <c r="F416" s="3"/>
      <c r="G416" s="3"/>
      <c r="H416" s="3"/>
      <c r="J416" s="226"/>
      <c r="K416" s="3"/>
      <c r="L416" s="3"/>
      <c r="O416" s="227"/>
      <c r="Q416" s="94"/>
      <c r="R416" s="94"/>
      <c r="S416" s="94"/>
      <c r="T416" s="94"/>
    </row>
    <row r="417" ht="15.75" customHeight="1">
      <c r="A417" s="204"/>
      <c r="B417" s="222"/>
      <c r="C417" s="223"/>
      <c r="D417" s="231"/>
      <c r="E417" s="3"/>
      <c r="F417" s="3"/>
      <c r="G417" s="3"/>
      <c r="H417" s="3"/>
      <c r="J417" s="226"/>
      <c r="K417" s="3"/>
      <c r="L417" s="3"/>
      <c r="O417" s="227"/>
      <c r="Q417" s="94"/>
      <c r="R417" s="94"/>
      <c r="S417" s="94"/>
      <c r="T417" s="94"/>
    </row>
    <row r="418" ht="15.75" customHeight="1">
      <c r="A418" s="204"/>
      <c r="B418" s="222"/>
      <c r="C418" s="223"/>
      <c r="D418" s="231"/>
      <c r="E418" s="3"/>
      <c r="F418" s="3"/>
      <c r="G418" s="3"/>
      <c r="H418" s="3"/>
      <c r="J418" s="226"/>
      <c r="K418" s="3"/>
      <c r="L418" s="3"/>
      <c r="O418" s="227"/>
      <c r="Q418" s="94"/>
      <c r="R418" s="94"/>
      <c r="S418" s="94"/>
      <c r="T418" s="94"/>
    </row>
    <row r="419" ht="15.75" customHeight="1">
      <c r="A419" s="204"/>
      <c r="B419" s="222"/>
      <c r="C419" s="223"/>
      <c r="D419" s="231"/>
      <c r="E419" s="3"/>
      <c r="F419" s="3"/>
      <c r="G419" s="3"/>
      <c r="H419" s="3"/>
      <c r="J419" s="226"/>
      <c r="K419" s="3"/>
      <c r="L419" s="3"/>
      <c r="O419" s="227"/>
      <c r="Q419" s="94"/>
      <c r="R419" s="94"/>
      <c r="S419" s="94"/>
      <c r="T419" s="94"/>
    </row>
    <row r="420" ht="15.75" customHeight="1">
      <c r="A420" s="204"/>
      <c r="B420" s="222"/>
      <c r="C420" s="223"/>
      <c r="D420" s="231"/>
      <c r="E420" s="3"/>
      <c r="F420" s="3"/>
      <c r="G420" s="3"/>
      <c r="H420" s="3"/>
      <c r="J420" s="226"/>
      <c r="K420" s="3"/>
      <c r="L420" s="3"/>
      <c r="O420" s="227"/>
      <c r="Q420" s="94"/>
      <c r="R420" s="94"/>
      <c r="S420" s="94"/>
      <c r="T420" s="94"/>
    </row>
    <row r="421" ht="15.75" customHeight="1">
      <c r="A421" s="204"/>
      <c r="B421" s="222"/>
      <c r="C421" s="223"/>
      <c r="D421" s="231"/>
      <c r="E421" s="3"/>
      <c r="F421" s="3"/>
      <c r="G421" s="3"/>
      <c r="H421" s="3"/>
      <c r="J421" s="226"/>
      <c r="K421" s="3"/>
      <c r="L421" s="3"/>
      <c r="O421" s="227"/>
      <c r="Q421" s="94"/>
      <c r="R421" s="94"/>
      <c r="S421" s="94"/>
      <c r="T421" s="94"/>
    </row>
    <row r="422" ht="15.75" customHeight="1">
      <c r="A422" s="204"/>
      <c r="B422" s="222"/>
      <c r="C422" s="223"/>
      <c r="D422" s="231"/>
      <c r="E422" s="3"/>
      <c r="F422" s="3"/>
      <c r="G422" s="3"/>
      <c r="H422" s="3"/>
      <c r="J422" s="226"/>
      <c r="K422" s="3"/>
      <c r="L422" s="3"/>
      <c r="O422" s="227"/>
      <c r="Q422" s="94"/>
      <c r="R422" s="94"/>
      <c r="S422" s="94"/>
      <c r="T422" s="94"/>
    </row>
    <row r="423" ht="15.75" customHeight="1">
      <c r="A423" s="204"/>
      <c r="B423" s="222"/>
      <c r="C423" s="223"/>
      <c r="D423" s="231"/>
      <c r="E423" s="3"/>
      <c r="F423" s="3"/>
      <c r="G423" s="3"/>
      <c r="H423" s="3"/>
      <c r="J423" s="226"/>
      <c r="K423" s="3"/>
      <c r="L423" s="3"/>
      <c r="O423" s="227"/>
      <c r="Q423" s="94"/>
      <c r="R423" s="94"/>
      <c r="S423" s="94"/>
      <c r="T423" s="94"/>
    </row>
    <row r="424" ht="15.75" customHeight="1">
      <c r="A424" s="204"/>
      <c r="B424" s="222"/>
      <c r="C424" s="223"/>
      <c r="D424" s="231"/>
      <c r="E424" s="3"/>
      <c r="F424" s="3"/>
      <c r="G424" s="3"/>
      <c r="H424" s="3"/>
      <c r="J424" s="226"/>
      <c r="K424" s="3"/>
      <c r="L424" s="3"/>
      <c r="O424" s="227"/>
      <c r="Q424" s="94"/>
      <c r="R424" s="94"/>
      <c r="S424" s="94"/>
      <c r="T424" s="94"/>
    </row>
    <row r="425" ht="15.75" customHeight="1">
      <c r="A425" s="204"/>
      <c r="B425" s="222"/>
      <c r="C425" s="223"/>
      <c r="D425" s="231"/>
      <c r="E425" s="3"/>
      <c r="F425" s="3"/>
      <c r="G425" s="3"/>
      <c r="H425" s="3"/>
      <c r="J425" s="226"/>
      <c r="K425" s="3"/>
      <c r="L425" s="3"/>
      <c r="O425" s="227"/>
      <c r="Q425" s="94"/>
      <c r="R425" s="94"/>
      <c r="S425" s="94"/>
      <c r="T425" s="94"/>
    </row>
    <row r="426" ht="15.75" customHeight="1">
      <c r="A426" s="204"/>
      <c r="B426" s="222"/>
      <c r="C426" s="223"/>
      <c r="D426" s="231"/>
      <c r="E426" s="3"/>
      <c r="F426" s="3"/>
      <c r="G426" s="3"/>
      <c r="H426" s="3"/>
      <c r="J426" s="226"/>
      <c r="K426" s="3"/>
      <c r="L426" s="3"/>
      <c r="O426" s="227"/>
      <c r="Q426" s="94"/>
      <c r="R426" s="94"/>
      <c r="S426" s="94"/>
      <c r="T426" s="94"/>
    </row>
    <row r="427" ht="15.75" customHeight="1">
      <c r="A427" s="204"/>
      <c r="B427" s="222"/>
      <c r="C427" s="223"/>
      <c r="D427" s="231"/>
      <c r="E427" s="3"/>
      <c r="F427" s="3"/>
      <c r="G427" s="3"/>
      <c r="H427" s="3"/>
      <c r="J427" s="226"/>
      <c r="K427" s="3"/>
      <c r="L427" s="3"/>
      <c r="O427" s="227"/>
      <c r="Q427" s="94"/>
      <c r="R427" s="94"/>
      <c r="S427" s="94"/>
      <c r="T427" s="94"/>
    </row>
    <row r="428" ht="15.75" customHeight="1">
      <c r="A428" s="204"/>
      <c r="B428" s="222"/>
      <c r="C428" s="223"/>
      <c r="D428" s="231"/>
      <c r="E428" s="3"/>
      <c r="F428" s="3"/>
      <c r="G428" s="3"/>
      <c r="H428" s="3"/>
      <c r="J428" s="226"/>
      <c r="K428" s="3"/>
      <c r="L428" s="3"/>
      <c r="O428" s="227"/>
      <c r="Q428" s="94"/>
      <c r="R428" s="94"/>
      <c r="S428" s="94"/>
      <c r="T428" s="94"/>
    </row>
    <row r="429" ht="15.75" customHeight="1">
      <c r="A429" s="204"/>
      <c r="B429" s="222"/>
      <c r="C429" s="223"/>
      <c r="D429" s="231"/>
      <c r="E429" s="3"/>
      <c r="F429" s="3"/>
      <c r="G429" s="3"/>
      <c r="H429" s="3"/>
      <c r="J429" s="226"/>
      <c r="K429" s="3"/>
      <c r="L429" s="3"/>
      <c r="O429" s="227"/>
      <c r="Q429" s="94"/>
      <c r="R429" s="94"/>
      <c r="S429" s="94"/>
      <c r="T429" s="94"/>
    </row>
    <row r="430" ht="15.75" customHeight="1">
      <c r="A430" s="204"/>
      <c r="B430" s="222"/>
      <c r="C430" s="223"/>
      <c r="D430" s="231"/>
      <c r="E430" s="3"/>
      <c r="F430" s="3"/>
      <c r="G430" s="3"/>
      <c r="H430" s="3"/>
      <c r="J430" s="226"/>
      <c r="K430" s="3"/>
      <c r="L430" s="3"/>
      <c r="O430" s="227"/>
      <c r="Q430" s="94"/>
      <c r="R430" s="94"/>
      <c r="S430" s="94"/>
      <c r="T430" s="94"/>
    </row>
    <row r="431" ht="15.75" customHeight="1">
      <c r="A431" s="204"/>
      <c r="B431" s="222"/>
      <c r="C431" s="223"/>
      <c r="D431" s="231"/>
      <c r="E431" s="3"/>
      <c r="F431" s="3"/>
      <c r="G431" s="3"/>
      <c r="H431" s="3"/>
      <c r="J431" s="226"/>
      <c r="K431" s="3"/>
      <c r="L431" s="3"/>
      <c r="O431" s="227"/>
      <c r="Q431" s="94"/>
      <c r="R431" s="94"/>
      <c r="S431" s="94"/>
      <c r="T431" s="94"/>
    </row>
    <row r="432" ht="15.75" customHeight="1">
      <c r="A432" s="204"/>
      <c r="B432" s="222"/>
      <c r="C432" s="223"/>
      <c r="D432" s="231"/>
      <c r="E432" s="3"/>
      <c r="F432" s="3"/>
      <c r="G432" s="3"/>
      <c r="H432" s="3"/>
      <c r="J432" s="226"/>
      <c r="K432" s="3"/>
      <c r="L432" s="3"/>
      <c r="O432" s="227"/>
      <c r="Q432" s="94"/>
      <c r="R432" s="94"/>
      <c r="S432" s="94"/>
      <c r="T432" s="94"/>
    </row>
    <row r="433" ht="15.75" customHeight="1">
      <c r="A433" s="204"/>
      <c r="B433" s="222"/>
      <c r="C433" s="223"/>
      <c r="D433" s="231"/>
      <c r="E433" s="3"/>
      <c r="F433" s="3"/>
      <c r="G433" s="3"/>
      <c r="H433" s="3"/>
      <c r="J433" s="226"/>
      <c r="K433" s="3"/>
      <c r="L433" s="3"/>
      <c r="O433" s="227"/>
      <c r="Q433" s="94"/>
      <c r="R433" s="94"/>
      <c r="S433" s="94"/>
      <c r="T433" s="94"/>
    </row>
    <row r="434" ht="15.75" customHeight="1">
      <c r="A434" s="204"/>
      <c r="B434" s="222"/>
      <c r="C434" s="223"/>
      <c r="D434" s="231"/>
      <c r="E434" s="3"/>
      <c r="F434" s="3"/>
      <c r="G434" s="3"/>
      <c r="H434" s="3"/>
      <c r="J434" s="226"/>
      <c r="K434" s="3"/>
      <c r="L434" s="3"/>
      <c r="O434" s="227"/>
      <c r="Q434" s="94"/>
      <c r="R434" s="94"/>
      <c r="S434" s="94"/>
      <c r="T434" s="94"/>
    </row>
    <row r="435" ht="15.75" customHeight="1">
      <c r="A435" s="204"/>
      <c r="B435" s="222"/>
      <c r="C435" s="223"/>
      <c r="D435" s="231"/>
      <c r="E435" s="3"/>
      <c r="F435" s="3"/>
      <c r="G435" s="3"/>
      <c r="H435" s="3"/>
      <c r="J435" s="226"/>
      <c r="K435" s="3"/>
      <c r="L435" s="3"/>
      <c r="O435" s="227"/>
      <c r="Q435" s="94"/>
      <c r="R435" s="94"/>
      <c r="S435" s="94"/>
      <c r="T435" s="94"/>
    </row>
    <row r="436" ht="15.75" customHeight="1">
      <c r="A436" s="204"/>
      <c r="B436" s="222"/>
      <c r="C436" s="223"/>
      <c r="D436" s="231"/>
      <c r="E436" s="3"/>
      <c r="F436" s="3"/>
      <c r="G436" s="3"/>
      <c r="H436" s="3"/>
      <c r="J436" s="226"/>
      <c r="K436" s="3"/>
      <c r="L436" s="3"/>
      <c r="O436" s="227"/>
      <c r="Q436" s="94"/>
      <c r="R436" s="94"/>
      <c r="S436" s="94"/>
      <c r="T436" s="94"/>
    </row>
    <row r="437" ht="15.75" customHeight="1">
      <c r="A437" s="204"/>
      <c r="B437" s="222"/>
      <c r="C437" s="223"/>
      <c r="D437" s="231"/>
      <c r="E437" s="3"/>
      <c r="F437" s="3"/>
      <c r="G437" s="3"/>
      <c r="H437" s="3"/>
      <c r="J437" s="226"/>
      <c r="K437" s="3"/>
      <c r="L437" s="3"/>
      <c r="O437" s="227"/>
      <c r="Q437" s="94"/>
      <c r="R437" s="94"/>
      <c r="S437" s="94"/>
      <c r="T437" s="94"/>
    </row>
    <row r="438" ht="15.75" customHeight="1">
      <c r="A438" s="204"/>
      <c r="B438" s="222"/>
      <c r="C438" s="223"/>
      <c r="D438" s="231"/>
      <c r="E438" s="3"/>
      <c r="F438" s="3"/>
      <c r="G438" s="3"/>
      <c r="H438" s="3"/>
      <c r="J438" s="226"/>
      <c r="K438" s="3"/>
      <c r="L438" s="3"/>
      <c r="O438" s="227"/>
      <c r="Q438" s="94"/>
      <c r="R438" s="94"/>
      <c r="S438" s="94"/>
      <c r="T438" s="94"/>
    </row>
    <row r="439" ht="15.75" customHeight="1">
      <c r="A439" s="204"/>
      <c r="B439" s="222"/>
      <c r="C439" s="223"/>
      <c r="D439" s="231"/>
      <c r="E439" s="3"/>
      <c r="F439" s="3"/>
      <c r="G439" s="3"/>
      <c r="H439" s="3"/>
      <c r="J439" s="226"/>
      <c r="K439" s="3"/>
      <c r="L439" s="3"/>
      <c r="O439" s="227"/>
      <c r="Q439" s="94"/>
      <c r="R439" s="94"/>
      <c r="S439" s="94"/>
      <c r="T439" s="94"/>
    </row>
    <row r="440" ht="15.75" customHeight="1">
      <c r="A440" s="204"/>
      <c r="B440" s="222"/>
      <c r="C440" s="223"/>
      <c r="D440" s="231"/>
      <c r="E440" s="3"/>
      <c r="F440" s="3"/>
      <c r="G440" s="3"/>
      <c r="H440" s="3"/>
      <c r="J440" s="226"/>
      <c r="K440" s="3"/>
      <c r="L440" s="3"/>
      <c r="O440" s="227"/>
      <c r="Q440" s="94"/>
      <c r="R440" s="94"/>
      <c r="S440" s="94"/>
      <c r="T440" s="94"/>
    </row>
    <row r="441" ht="15.75" customHeight="1">
      <c r="A441" s="204"/>
      <c r="B441" s="222"/>
      <c r="C441" s="223"/>
      <c r="D441" s="231"/>
      <c r="E441" s="3"/>
      <c r="F441" s="3"/>
      <c r="G441" s="3"/>
      <c r="H441" s="3"/>
      <c r="J441" s="226"/>
      <c r="K441" s="3"/>
      <c r="L441" s="3"/>
      <c r="O441" s="227"/>
      <c r="Q441" s="94"/>
      <c r="R441" s="94"/>
      <c r="S441" s="94"/>
      <c r="T441" s="94"/>
    </row>
    <row r="442" ht="15.75" customHeight="1">
      <c r="A442" s="204"/>
      <c r="B442" s="222"/>
      <c r="C442" s="223"/>
      <c r="D442" s="231"/>
      <c r="E442" s="3"/>
      <c r="F442" s="3"/>
      <c r="G442" s="3"/>
      <c r="H442" s="3"/>
      <c r="J442" s="226"/>
      <c r="K442" s="3"/>
      <c r="L442" s="3"/>
      <c r="O442" s="227"/>
      <c r="Q442" s="94"/>
      <c r="R442" s="94"/>
      <c r="S442" s="94"/>
      <c r="T442" s="94"/>
    </row>
    <row r="443" ht="15.75" customHeight="1">
      <c r="A443" s="204"/>
      <c r="B443" s="222"/>
      <c r="C443" s="223"/>
      <c r="D443" s="231"/>
      <c r="E443" s="3"/>
      <c r="F443" s="3"/>
      <c r="G443" s="3"/>
      <c r="H443" s="3"/>
      <c r="J443" s="226"/>
      <c r="K443" s="3"/>
      <c r="L443" s="3"/>
      <c r="O443" s="227"/>
      <c r="Q443" s="94"/>
      <c r="R443" s="94"/>
      <c r="S443" s="94"/>
      <c r="T443" s="94"/>
    </row>
    <row r="444" ht="15.75" customHeight="1">
      <c r="A444" s="204"/>
      <c r="B444" s="222"/>
      <c r="C444" s="223"/>
      <c r="D444" s="231"/>
      <c r="E444" s="3"/>
      <c r="F444" s="3"/>
      <c r="G444" s="3"/>
      <c r="H444" s="3"/>
      <c r="J444" s="226"/>
      <c r="K444" s="3"/>
      <c r="L444" s="3"/>
      <c r="O444" s="227"/>
      <c r="Q444" s="94"/>
      <c r="R444" s="94"/>
      <c r="S444" s="94"/>
      <c r="T444" s="94"/>
    </row>
    <row r="445" ht="15.75" customHeight="1">
      <c r="A445" s="204"/>
      <c r="B445" s="222"/>
      <c r="C445" s="223"/>
      <c r="D445" s="231"/>
      <c r="E445" s="3"/>
      <c r="F445" s="3"/>
      <c r="G445" s="3"/>
      <c r="H445" s="3"/>
      <c r="J445" s="226"/>
      <c r="K445" s="3"/>
      <c r="L445" s="3"/>
      <c r="O445" s="227"/>
      <c r="Q445" s="94"/>
      <c r="R445" s="94"/>
      <c r="S445" s="94"/>
      <c r="T445" s="94"/>
    </row>
    <row r="446" ht="15.75" customHeight="1">
      <c r="A446" s="204"/>
      <c r="B446" s="222"/>
      <c r="C446" s="223"/>
      <c r="D446" s="231"/>
      <c r="E446" s="3"/>
      <c r="F446" s="3"/>
      <c r="G446" s="3"/>
      <c r="H446" s="3"/>
      <c r="J446" s="226"/>
      <c r="K446" s="3"/>
      <c r="L446" s="3"/>
      <c r="O446" s="227"/>
      <c r="Q446" s="94"/>
      <c r="R446" s="94"/>
      <c r="S446" s="94"/>
      <c r="T446" s="94"/>
    </row>
    <row r="447" ht="15.75" customHeight="1">
      <c r="A447" s="204"/>
      <c r="B447" s="222"/>
      <c r="C447" s="223"/>
      <c r="D447" s="231"/>
      <c r="E447" s="3"/>
      <c r="F447" s="3"/>
      <c r="G447" s="3"/>
      <c r="H447" s="3"/>
      <c r="J447" s="226"/>
      <c r="K447" s="3"/>
      <c r="L447" s="3"/>
      <c r="O447" s="227"/>
      <c r="Q447" s="94"/>
      <c r="R447" s="94"/>
      <c r="S447" s="94"/>
      <c r="T447" s="94"/>
    </row>
    <row r="448" ht="15.75" customHeight="1">
      <c r="A448" s="204"/>
      <c r="B448" s="222"/>
      <c r="C448" s="223"/>
      <c r="D448" s="231"/>
      <c r="E448" s="3"/>
      <c r="F448" s="3"/>
      <c r="G448" s="3"/>
      <c r="H448" s="3"/>
      <c r="J448" s="226"/>
      <c r="K448" s="3"/>
      <c r="L448" s="3"/>
      <c r="O448" s="227"/>
      <c r="Q448" s="94"/>
      <c r="R448" s="94"/>
      <c r="S448" s="94"/>
      <c r="T448" s="94"/>
    </row>
    <row r="449" ht="15.75" customHeight="1">
      <c r="A449" s="204"/>
      <c r="B449" s="222"/>
      <c r="C449" s="223"/>
      <c r="D449" s="231"/>
      <c r="E449" s="3"/>
      <c r="F449" s="3"/>
      <c r="G449" s="3"/>
      <c r="H449" s="3"/>
      <c r="J449" s="226"/>
      <c r="K449" s="3"/>
      <c r="L449" s="3"/>
      <c r="O449" s="227"/>
      <c r="Q449" s="94"/>
      <c r="R449" s="94"/>
      <c r="S449" s="94"/>
      <c r="T449" s="94"/>
    </row>
    <row r="450" ht="15.75" customHeight="1">
      <c r="A450" s="204"/>
      <c r="B450" s="222"/>
      <c r="C450" s="223"/>
      <c r="D450" s="231"/>
      <c r="E450" s="3"/>
      <c r="F450" s="3"/>
      <c r="G450" s="3"/>
      <c r="H450" s="3"/>
      <c r="J450" s="226"/>
      <c r="K450" s="3"/>
      <c r="L450" s="3"/>
      <c r="O450" s="227"/>
      <c r="Q450" s="94"/>
      <c r="R450" s="94"/>
      <c r="S450" s="94"/>
      <c r="T450" s="94"/>
    </row>
    <row r="451" ht="15.75" customHeight="1">
      <c r="A451" s="204"/>
      <c r="B451" s="222"/>
      <c r="C451" s="223"/>
      <c r="D451" s="231"/>
      <c r="E451" s="3"/>
      <c r="F451" s="3"/>
      <c r="G451" s="3"/>
      <c r="H451" s="3"/>
      <c r="J451" s="226"/>
      <c r="K451" s="3"/>
      <c r="L451" s="3"/>
      <c r="O451" s="227"/>
      <c r="Q451" s="94"/>
      <c r="R451" s="94"/>
      <c r="S451" s="94"/>
      <c r="T451" s="94"/>
    </row>
    <row r="452" ht="15.75" customHeight="1">
      <c r="A452" s="204"/>
      <c r="B452" s="222"/>
      <c r="C452" s="223"/>
      <c r="D452" s="231"/>
      <c r="E452" s="3"/>
      <c r="F452" s="3"/>
      <c r="G452" s="3"/>
      <c r="H452" s="3"/>
      <c r="J452" s="226"/>
      <c r="K452" s="3"/>
      <c r="L452" s="3"/>
      <c r="O452" s="227"/>
      <c r="Q452" s="94"/>
      <c r="R452" s="94"/>
      <c r="S452" s="94"/>
      <c r="T452" s="94"/>
    </row>
    <row r="453" ht="15.75" customHeight="1">
      <c r="A453" s="204"/>
      <c r="B453" s="222"/>
      <c r="C453" s="223"/>
      <c r="D453" s="231"/>
      <c r="E453" s="3"/>
      <c r="F453" s="3"/>
      <c r="G453" s="3"/>
      <c r="H453" s="3"/>
      <c r="J453" s="226"/>
      <c r="K453" s="3"/>
      <c r="L453" s="3"/>
      <c r="O453" s="227"/>
      <c r="Q453" s="94"/>
      <c r="R453" s="94"/>
      <c r="S453" s="94"/>
      <c r="T453" s="94"/>
    </row>
    <row r="454" ht="15.75" customHeight="1">
      <c r="A454" s="204"/>
      <c r="B454" s="222"/>
      <c r="C454" s="223"/>
      <c r="D454" s="231"/>
      <c r="E454" s="3"/>
      <c r="F454" s="3"/>
      <c r="G454" s="3"/>
      <c r="H454" s="3"/>
      <c r="J454" s="226"/>
      <c r="K454" s="3"/>
      <c r="L454" s="3"/>
      <c r="O454" s="227"/>
      <c r="Q454" s="94"/>
      <c r="R454" s="94"/>
      <c r="S454" s="94"/>
      <c r="T454" s="94"/>
    </row>
    <row r="455" ht="15.75" customHeight="1">
      <c r="A455" s="204"/>
      <c r="B455" s="222"/>
      <c r="C455" s="223"/>
      <c r="D455" s="231"/>
      <c r="E455" s="3"/>
      <c r="F455" s="3"/>
      <c r="G455" s="3"/>
      <c r="H455" s="3"/>
      <c r="J455" s="226"/>
      <c r="K455" s="3"/>
      <c r="L455" s="3"/>
      <c r="O455" s="227"/>
      <c r="Q455" s="94"/>
      <c r="R455" s="94"/>
      <c r="S455" s="94"/>
      <c r="T455" s="94"/>
    </row>
    <row r="456" ht="15.75" customHeight="1">
      <c r="A456" s="204"/>
      <c r="B456" s="222"/>
      <c r="C456" s="223"/>
      <c r="D456" s="231"/>
      <c r="E456" s="3"/>
      <c r="F456" s="3"/>
      <c r="G456" s="3"/>
      <c r="H456" s="3"/>
      <c r="J456" s="226"/>
      <c r="K456" s="3"/>
      <c r="L456" s="3"/>
      <c r="O456" s="227"/>
      <c r="Q456" s="94"/>
      <c r="R456" s="94"/>
      <c r="S456" s="94"/>
      <c r="T456" s="94"/>
    </row>
    <row r="457" ht="15.75" customHeight="1">
      <c r="A457" s="204"/>
      <c r="B457" s="222"/>
      <c r="C457" s="223"/>
      <c r="D457" s="231"/>
      <c r="E457" s="3"/>
      <c r="F457" s="3"/>
      <c r="G457" s="3"/>
      <c r="H457" s="3"/>
      <c r="J457" s="226"/>
      <c r="K457" s="3"/>
      <c r="L457" s="3"/>
      <c r="O457" s="227"/>
      <c r="Q457" s="94"/>
      <c r="R457" s="94"/>
      <c r="S457" s="94"/>
      <c r="T457" s="94"/>
    </row>
    <row r="458" ht="15.75" customHeight="1">
      <c r="A458" s="204"/>
      <c r="B458" s="222"/>
      <c r="C458" s="223"/>
      <c r="D458" s="231"/>
      <c r="E458" s="3"/>
      <c r="F458" s="3"/>
      <c r="G458" s="3"/>
      <c r="H458" s="3"/>
      <c r="J458" s="226"/>
      <c r="K458" s="3"/>
      <c r="L458" s="3"/>
      <c r="O458" s="227"/>
      <c r="Q458" s="94"/>
      <c r="R458" s="94"/>
      <c r="S458" s="94"/>
      <c r="T458" s="94"/>
    </row>
    <row r="459" ht="15.75" customHeight="1">
      <c r="A459" s="204"/>
      <c r="B459" s="222"/>
      <c r="C459" s="223"/>
      <c r="D459" s="231"/>
      <c r="E459" s="3"/>
      <c r="F459" s="3"/>
      <c r="G459" s="3"/>
      <c r="H459" s="3"/>
      <c r="J459" s="226"/>
      <c r="K459" s="3"/>
      <c r="L459" s="3"/>
      <c r="O459" s="227"/>
      <c r="Q459" s="94"/>
      <c r="R459" s="94"/>
      <c r="S459" s="94"/>
      <c r="T459" s="94"/>
    </row>
    <row r="460" ht="15.75" customHeight="1">
      <c r="A460" s="204"/>
      <c r="B460" s="222"/>
      <c r="C460" s="223"/>
      <c r="D460" s="231"/>
      <c r="E460" s="3"/>
      <c r="F460" s="3"/>
      <c r="G460" s="3"/>
      <c r="H460" s="3"/>
      <c r="J460" s="226"/>
      <c r="K460" s="3"/>
      <c r="L460" s="3"/>
      <c r="O460" s="227"/>
      <c r="Q460" s="94"/>
      <c r="R460" s="94"/>
      <c r="S460" s="94"/>
      <c r="T460" s="94"/>
    </row>
    <row r="461" ht="15.75" customHeight="1">
      <c r="A461" s="204"/>
      <c r="B461" s="222"/>
      <c r="C461" s="223"/>
      <c r="D461" s="231"/>
      <c r="E461" s="3"/>
      <c r="F461" s="3"/>
      <c r="G461" s="3"/>
      <c r="H461" s="3"/>
      <c r="J461" s="226"/>
      <c r="K461" s="3"/>
      <c r="L461" s="3"/>
      <c r="O461" s="227"/>
      <c r="Q461" s="94"/>
      <c r="R461" s="94"/>
      <c r="S461" s="94"/>
      <c r="T461" s="94"/>
    </row>
    <row r="462" ht="15.75" customHeight="1">
      <c r="A462" s="204"/>
      <c r="B462" s="222"/>
      <c r="C462" s="223"/>
      <c r="D462" s="231"/>
      <c r="E462" s="3"/>
      <c r="F462" s="3"/>
      <c r="G462" s="3"/>
      <c r="H462" s="3"/>
      <c r="J462" s="226"/>
      <c r="K462" s="3"/>
      <c r="L462" s="3"/>
      <c r="O462" s="227"/>
      <c r="Q462" s="94"/>
      <c r="R462" s="94"/>
      <c r="S462" s="94"/>
      <c r="T462" s="94"/>
    </row>
    <row r="463" ht="15.75" customHeight="1">
      <c r="A463" s="204"/>
      <c r="B463" s="222"/>
      <c r="C463" s="223"/>
      <c r="D463" s="231"/>
      <c r="E463" s="3"/>
      <c r="F463" s="3"/>
      <c r="G463" s="3"/>
      <c r="H463" s="3"/>
      <c r="J463" s="226"/>
      <c r="K463" s="3"/>
      <c r="L463" s="3"/>
      <c r="O463" s="227"/>
      <c r="Q463" s="94"/>
      <c r="R463" s="94"/>
      <c r="S463" s="94"/>
      <c r="T463" s="94"/>
    </row>
    <row r="464" ht="15.75" customHeight="1">
      <c r="A464" s="204"/>
      <c r="B464" s="222"/>
      <c r="C464" s="223"/>
      <c r="D464" s="231"/>
      <c r="E464" s="3"/>
      <c r="F464" s="3"/>
      <c r="G464" s="3"/>
      <c r="H464" s="3"/>
      <c r="J464" s="226"/>
      <c r="K464" s="3"/>
      <c r="L464" s="3"/>
      <c r="O464" s="227"/>
      <c r="Q464" s="94"/>
      <c r="R464" s="94"/>
      <c r="S464" s="94"/>
      <c r="T464" s="94"/>
    </row>
    <row r="465" ht="15.75" customHeight="1">
      <c r="A465" s="204"/>
      <c r="B465" s="222"/>
      <c r="C465" s="223"/>
      <c r="D465" s="231"/>
      <c r="E465" s="3"/>
      <c r="F465" s="3"/>
      <c r="G465" s="3"/>
      <c r="H465" s="3"/>
      <c r="J465" s="226"/>
      <c r="K465" s="3"/>
      <c r="L465" s="3"/>
      <c r="O465" s="227"/>
      <c r="Q465" s="94"/>
      <c r="R465" s="94"/>
      <c r="S465" s="94"/>
      <c r="T465" s="94"/>
    </row>
    <row r="466" ht="15.75" customHeight="1">
      <c r="A466" s="204"/>
      <c r="B466" s="222"/>
      <c r="C466" s="223"/>
      <c r="D466" s="231"/>
      <c r="E466" s="3"/>
      <c r="F466" s="3"/>
      <c r="G466" s="3"/>
      <c r="H466" s="3"/>
      <c r="J466" s="226"/>
      <c r="K466" s="3"/>
      <c r="L466" s="3"/>
      <c r="O466" s="227"/>
      <c r="Q466" s="94"/>
      <c r="R466" s="94"/>
      <c r="S466" s="94"/>
      <c r="T466" s="94"/>
    </row>
    <row r="467" ht="15.75" customHeight="1">
      <c r="A467" s="204"/>
      <c r="B467" s="222"/>
      <c r="C467" s="223"/>
      <c r="D467" s="231"/>
      <c r="E467" s="3"/>
      <c r="F467" s="3"/>
      <c r="G467" s="3"/>
      <c r="H467" s="3"/>
      <c r="J467" s="226"/>
      <c r="K467" s="3"/>
      <c r="L467" s="3"/>
      <c r="O467" s="227"/>
      <c r="Q467" s="94"/>
      <c r="R467" s="94"/>
      <c r="S467" s="94"/>
      <c r="T467" s="94"/>
    </row>
    <row r="468" ht="15.75" customHeight="1">
      <c r="A468" s="204"/>
      <c r="B468" s="222"/>
      <c r="C468" s="223"/>
      <c r="D468" s="231"/>
      <c r="E468" s="3"/>
      <c r="F468" s="3"/>
      <c r="G468" s="3"/>
      <c r="H468" s="3"/>
      <c r="J468" s="226"/>
      <c r="K468" s="3"/>
      <c r="L468" s="3"/>
      <c r="O468" s="227"/>
      <c r="Q468" s="94"/>
      <c r="R468" s="94"/>
      <c r="S468" s="94"/>
      <c r="T468" s="94"/>
    </row>
    <row r="469" ht="15.75" customHeight="1">
      <c r="A469" s="204"/>
      <c r="B469" s="222"/>
      <c r="C469" s="223"/>
      <c r="D469" s="231"/>
      <c r="E469" s="3"/>
      <c r="F469" s="3"/>
      <c r="G469" s="3"/>
      <c r="H469" s="3"/>
      <c r="J469" s="226"/>
      <c r="K469" s="3"/>
      <c r="L469" s="3"/>
      <c r="O469" s="227"/>
      <c r="Q469" s="94"/>
      <c r="R469" s="94"/>
      <c r="S469" s="94"/>
      <c r="T469" s="94"/>
    </row>
    <row r="470" ht="15.75" customHeight="1">
      <c r="A470" s="204"/>
      <c r="B470" s="222"/>
      <c r="C470" s="223"/>
      <c r="D470" s="231"/>
      <c r="E470" s="3"/>
      <c r="F470" s="3"/>
      <c r="G470" s="3"/>
      <c r="H470" s="3"/>
      <c r="J470" s="226"/>
      <c r="K470" s="3"/>
      <c r="L470" s="3"/>
      <c r="O470" s="227"/>
      <c r="Q470" s="94"/>
      <c r="R470" s="94"/>
      <c r="S470" s="94"/>
      <c r="T470" s="94"/>
    </row>
    <row r="471" ht="15.75" customHeight="1">
      <c r="A471" s="204"/>
      <c r="B471" s="222"/>
      <c r="C471" s="223"/>
      <c r="D471" s="231"/>
      <c r="E471" s="3"/>
      <c r="F471" s="3"/>
      <c r="G471" s="3"/>
      <c r="H471" s="3"/>
      <c r="J471" s="226"/>
      <c r="K471" s="3"/>
      <c r="L471" s="3"/>
      <c r="O471" s="227"/>
      <c r="Q471" s="94"/>
      <c r="R471" s="94"/>
      <c r="S471" s="94"/>
      <c r="T471" s="94"/>
    </row>
    <row r="472" ht="15.75" customHeight="1">
      <c r="A472" s="204"/>
      <c r="B472" s="222"/>
      <c r="C472" s="223"/>
      <c r="D472" s="231"/>
      <c r="E472" s="3"/>
      <c r="F472" s="3"/>
      <c r="G472" s="3"/>
      <c r="H472" s="3"/>
      <c r="J472" s="226"/>
      <c r="K472" s="3"/>
      <c r="L472" s="3"/>
      <c r="O472" s="227"/>
      <c r="Q472" s="94"/>
      <c r="R472" s="94"/>
      <c r="S472" s="94"/>
      <c r="T472" s="94"/>
    </row>
    <row r="473" ht="15.75" customHeight="1">
      <c r="A473" s="204"/>
      <c r="B473" s="222"/>
      <c r="C473" s="223"/>
      <c r="D473" s="231"/>
      <c r="E473" s="3"/>
      <c r="F473" s="3"/>
      <c r="G473" s="3"/>
      <c r="H473" s="3"/>
      <c r="J473" s="226"/>
      <c r="K473" s="3"/>
      <c r="L473" s="3"/>
      <c r="O473" s="227"/>
      <c r="Q473" s="94"/>
      <c r="R473" s="94"/>
      <c r="S473" s="94"/>
      <c r="T473" s="94"/>
    </row>
    <row r="474" ht="15.75" customHeight="1">
      <c r="A474" s="204"/>
      <c r="B474" s="222"/>
      <c r="C474" s="223"/>
      <c r="D474" s="231"/>
      <c r="E474" s="3"/>
      <c r="F474" s="3"/>
      <c r="G474" s="3"/>
      <c r="H474" s="3"/>
      <c r="J474" s="226"/>
      <c r="K474" s="3"/>
      <c r="L474" s="3"/>
      <c r="O474" s="227"/>
      <c r="Q474" s="94"/>
      <c r="R474" s="94"/>
      <c r="S474" s="94"/>
      <c r="T474" s="94"/>
    </row>
    <row r="475" ht="15.75" customHeight="1">
      <c r="A475" s="204"/>
      <c r="B475" s="222"/>
      <c r="C475" s="223"/>
      <c r="D475" s="231"/>
      <c r="E475" s="3"/>
      <c r="F475" s="3"/>
      <c r="G475" s="3"/>
      <c r="H475" s="3"/>
      <c r="J475" s="226"/>
      <c r="K475" s="3"/>
      <c r="L475" s="3"/>
      <c r="O475" s="227"/>
      <c r="Q475" s="94"/>
      <c r="R475" s="94"/>
      <c r="S475" s="94"/>
      <c r="T475" s="94"/>
    </row>
    <row r="476" ht="15.75" customHeight="1">
      <c r="A476" s="204"/>
      <c r="B476" s="222"/>
      <c r="C476" s="223"/>
      <c r="D476" s="231"/>
      <c r="E476" s="3"/>
      <c r="F476" s="3"/>
      <c r="G476" s="3"/>
      <c r="H476" s="3"/>
      <c r="J476" s="226"/>
      <c r="K476" s="3"/>
      <c r="L476" s="3"/>
      <c r="O476" s="227"/>
      <c r="Q476" s="94"/>
      <c r="R476" s="94"/>
      <c r="S476" s="94"/>
      <c r="T476" s="94"/>
    </row>
    <row r="477" ht="15.75" customHeight="1">
      <c r="A477" s="204"/>
      <c r="B477" s="222"/>
      <c r="C477" s="223"/>
      <c r="D477" s="231"/>
      <c r="E477" s="3"/>
      <c r="F477" s="3"/>
      <c r="G477" s="3"/>
      <c r="H477" s="3"/>
      <c r="J477" s="226"/>
      <c r="K477" s="3"/>
      <c r="L477" s="3"/>
      <c r="O477" s="227"/>
      <c r="Q477" s="94"/>
      <c r="R477" s="94"/>
      <c r="S477" s="94"/>
      <c r="T477" s="94"/>
    </row>
    <row r="478" ht="15.75" customHeight="1">
      <c r="A478" s="204"/>
      <c r="B478" s="222"/>
      <c r="C478" s="223"/>
      <c r="D478" s="231"/>
      <c r="E478" s="3"/>
      <c r="F478" s="3"/>
      <c r="G478" s="3"/>
      <c r="H478" s="3"/>
      <c r="J478" s="226"/>
      <c r="K478" s="3"/>
      <c r="L478" s="3"/>
      <c r="O478" s="227"/>
      <c r="Q478" s="94"/>
      <c r="R478" s="94"/>
      <c r="S478" s="94"/>
      <c r="T478" s="94"/>
    </row>
    <row r="479" ht="15.75" customHeight="1">
      <c r="A479" s="204"/>
      <c r="B479" s="222"/>
      <c r="C479" s="223"/>
      <c r="D479" s="231"/>
      <c r="E479" s="3"/>
      <c r="F479" s="3"/>
      <c r="G479" s="3"/>
      <c r="H479" s="3"/>
      <c r="J479" s="226"/>
      <c r="K479" s="3"/>
      <c r="L479" s="3"/>
      <c r="O479" s="227"/>
      <c r="Q479" s="94"/>
      <c r="R479" s="94"/>
      <c r="S479" s="94"/>
      <c r="T479" s="94"/>
    </row>
    <row r="480" ht="15.75" customHeight="1">
      <c r="A480" s="204"/>
      <c r="B480" s="222"/>
      <c r="C480" s="223"/>
      <c r="D480" s="231"/>
      <c r="E480" s="3"/>
      <c r="F480" s="3"/>
      <c r="G480" s="3"/>
      <c r="H480" s="3"/>
      <c r="J480" s="226"/>
      <c r="K480" s="3"/>
      <c r="L480" s="3"/>
      <c r="O480" s="227"/>
      <c r="Q480" s="94"/>
      <c r="R480" s="94"/>
      <c r="S480" s="94"/>
      <c r="T480" s="94"/>
    </row>
    <row r="481" ht="15.75" customHeight="1">
      <c r="A481" s="204"/>
      <c r="B481" s="222"/>
      <c r="C481" s="223"/>
      <c r="D481" s="231"/>
      <c r="E481" s="3"/>
      <c r="F481" s="3"/>
      <c r="G481" s="3"/>
      <c r="H481" s="3"/>
      <c r="J481" s="226"/>
      <c r="K481" s="3"/>
      <c r="L481" s="3"/>
      <c r="O481" s="227"/>
      <c r="Q481" s="94"/>
      <c r="R481" s="94"/>
      <c r="S481" s="94"/>
      <c r="T481" s="94"/>
    </row>
    <row r="482" ht="15.75" customHeight="1">
      <c r="A482" s="204"/>
      <c r="B482" s="222"/>
      <c r="C482" s="223"/>
      <c r="D482" s="231"/>
      <c r="E482" s="3"/>
      <c r="F482" s="3"/>
      <c r="G482" s="3"/>
      <c r="H482" s="3"/>
      <c r="J482" s="226"/>
      <c r="K482" s="3"/>
      <c r="L482" s="3"/>
      <c r="O482" s="227"/>
      <c r="Q482" s="94"/>
      <c r="R482" s="94"/>
      <c r="S482" s="94"/>
      <c r="T482" s="94"/>
    </row>
    <row r="483" ht="15.75" customHeight="1">
      <c r="A483" s="204"/>
      <c r="B483" s="222"/>
      <c r="C483" s="223"/>
      <c r="D483" s="231"/>
      <c r="E483" s="3"/>
      <c r="F483" s="3"/>
      <c r="G483" s="3"/>
      <c r="H483" s="3"/>
      <c r="J483" s="226"/>
      <c r="K483" s="3"/>
      <c r="L483" s="3"/>
      <c r="O483" s="227"/>
      <c r="Q483" s="94"/>
      <c r="R483" s="94"/>
      <c r="S483" s="94"/>
      <c r="T483" s="94"/>
    </row>
    <row r="484" ht="15.75" customHeight="1">
      <c r="A484" s="204"/>
      <c r="B484" s="222"/>
      <c r="C484" s="223"/>
      <c r="D484" s="231"/>
      <c r="E484" s="3"/>
      <c r="F484" s="3"/>
      <c r="G484" s="3"/>
      <c r="H484" s="3"/>
      <c r="J484" s="226"/>
      <c r="K484" s="3"/>
      <c r="L484" s="3"/>
      <c r="O484" s="227"/>
      <c r="Q484" s="94"/>
      <c r="R484" s="94"/>
      <c r="S484" s="94"/>
      <c r="T484" s="94"/>
    </row>
    <row r="485" ht="15.75" customHeight="1">
      <c r="A485" s="204"/>
      <c r="B485" s="222"/>
      <c r="C485" s="223"/>
      <c r="D485" s="231"/>
      <c r="E485" s="3"/>
      <c r="F485" s="3"/>
      <c r="G485" s="3"/>
      <c r="H485" s="3"/>
      <c r="J485" s="226"/>
      <c r="K485" s="3"/>
      <c r="L485" s="3"/>
      <c r="O485" s="227"/>
      <c r="Q485" s="94"/>
      <c r="R485" s="94"/>
      <c r="S485" s="94"/>
      <c r="T485" s="94"/>
    </row>
    <row r="486" ht="15.75" customHeight="1">
      <c r="A486" s="204"/>
      <c r="B486" s="222"/>
      <c r="C486" s="223"/>
      <c r="D486" s="231"/>
      <c r="E486" s="3"/>
      <c r="F486" s="3"/>
      <c r="G486" s="3"/>
      <c r="H486" s="3"/>
      <c r="J486" s="226"/>
      <c r="K486" s="3"/>
      <c r="L486" s="3"/>
      <c r="O486" s="227"/>
      <c r="Q486" s="94"/>
      <c r="R486" s="94"/>
      <c r="S486" s="94"/>
      <c r="T486" s="94"/>
    </row>
    <row r="487" ht="15.75" customHeight="1">
      <c r="A487" s="204"/>
      <c r="B487" s="222"/>
      <c r="C487" s="223"/>
      <c r="D487" s="231"/>
      <c r="E487" s="3"/>
      <c r="F487" s="3"/>
      <c r="G487" s="3"/>
      <c r="H487" s="3"/>
      <c r="J487" s="226"/>
      <c r="K487" s="3"/>
      <c r="L487" s="3"/>
      <c r="O487" s="227"/>
      <c r="Q487" s="94"/>
      <c r="R487" s="94"/>
      <c r="S487" s="94"/>
      <c r="T487" s="94"/>
    </row>
    <row r="488" ht="15.75" customHeight="1">
      <c r="A488" s="204"/>
      <c r="B488" s="222"/>
      <c r="C488" s="223"/>
      <c r="D488" s="231"/>
      <c r="E488" s="3"/>
      <c r="F488" s="3"/>
      <c r="G488" s="3"/>
      <c r="H488" s="3"/>
      <c r="J488" s="226"/>
      <c r="K488" s="3"/>
      <c r="L488" s="3"/>
      <c r="O488" s="227"/>
      <c r="Q488" s="94"/>
      <c r="R488" s="94"/>
      <c r="S488" s="94"/>
      <c r="T488" s="94"/>
    </row>
    <row r="489" ht="15.75" customHeight="1">
      <c r="A489" s="204"/>
      <c r="B489" s="222"/>
      <c r="C489" s="223"/>
      <c r="D489" s="231"/>
      <c r="E489" s="3"/>
      <c r="F489" s="3"/>
      <c r="G489" s="3"/>
      <c r="H489" s="3"/>
      <c r="J489" s="226"/>
      <c r="K489" s="3"/>
      <c r="L489" s="3"/>
      <c r="O489" s="227"/>
      <c r="Q489" s="94"/>
      <c r="R489" s="94"/>
      <c r="S489" s="94"/>
      <c r="T489" s="94"/>
    </row>
    <row r="490" ht="15.75" customHeight="1">
      <c r="A490" s="204"/>
      <c r="B490" s="222"/>
      <c r="C490" s="223"/>
      <c r="D490" s="231"/>
      <c r="E490" s="3"/>
      <c r="F490" s="3"/>
      <c r="G490" s="3"/>
      <c r="H490" s="3"/>
      <c r="J490" s="226"/>
      <c r="K490" s="3"/>
      <c r="L490" s="3"/>
      <c r="O490" s="227"/>
      <c r="Q490" s="94"/>
      <c r="R490" s="94"/>
      <c r="S490" s="94"/>
      <c r="T490" s="94"/>
    </row>
    <row r="491" ht="15.75" customHeight="1">
      <c r="A491" s="204"/>
      <c r="B491" s="222"/>
      <c r="C491" s="223"/>
      <c r="D491" s="231"/>
      <c r="E491" s="3"/>
      <c r="F491" s="3"/>
      <c r="G491" s="3"/>
      <c r="H491" s="3"/>
      <c r="J491" s="226"/>
      <c r="K491" s="3"/>
      <c r="L491" s="3"/>
      <c r="O491" s="227"/>
      <c r="Q491" s="94"/>
      <c r="R491" s="94"/>
      <c r="S491" s="94"/>
      <c r="T491" s="94"/>
    </row>
    <row r="492" ht="15.75" customHeight="1">
      <c r="A492" s="204"/>
      <c r="B492" s="222"/>
      <c r="C492" s="223"/>
      <c r="D492" s="231"/>
      <c r="E492" s="3"/>
      <c r="F492" s="3"/>
      <c r="G492" s="3"/>
      <c r="H492" s="3"/>
      <c r="J492" s="226"/>
      <c r="K492" s="3"/>
      <c r="L492" s="3"/>
      <c r="O492" s="227"/>
      <c r="Q492" s="94"/>
      <c r="R492" s="94"/>
      <c r="S492" s="94"/>
      <c r="T492" s="94"/>
    </row>
    <row r="493" ht="15.75" customHeight="1">
      <c r="A493" s="204"/>
      <c r="B493" s="222"/>
      <c r="C493" s="223"/>
      <c r="D493" s="231"/>
      <c r="E493" s="3"/>
      <c r="F493" s="3"/>
      <c r="G493" s="3"/>
      <c r="H493" s="3"/>
      <c r="J493" s="226"/>
      <c r="K493" s="3"/>
      <c r="L493" s="3"/>
      <c r="O493" s="227"/>
      <c r="Q493" s="94"/>
      <c r="R493" s="94"/>
      <c r="S493" s="94"/>
      <c r="T493" s="94"/>
    </row>
    <row r="494" ht="15.75" customHeight="1">
      <c r="A494" s="204"/>
      <c r="B494" s="222"/>
      <c r="C494" s="223"/>
      <c r="D494" s="231"/>
      <c r="E494" s="3"/>
      <c r="F494" s="3"/>
      <c r="G494" s="3"/>
      <c r="H494" s="3"/>
      <c r="J494" s="226"/>
      <c r="K494" s="3"/>
      <c r="L494" s="3"/>
      <c r="O494" s="227"/>
      <c r="Q494" s="94"/>
      <c r="R494" s="94"/>
      <c r="S494" s="94"/>
      <c r="T494" s="94"/>
    </row>
    <row r="495" ht="15.75" customHeight="1">
      <c r="A495" s="204"/>
      <c r="B495" s="222"/>
      <c r="C495" s="223"/>
      <c r="D495" s="231"/>
      <c r="E495" s="3"/>
      <c r="F495" s="3"/>
      <c r="G495" s="3"/>
      <c r="H495" s="3"/>
      <c r="J495" s="226"/>
      <c r="K495" s="3"/>
      <c r="L495" s="3"/>
      <c r="O495" s="227"/>
      <c r="Q495" s="94"/>
      <c r="R495" s="94"/>
      <c r="S495" s="94"/>
      <c r="T495" s="94"/>
    </row>
    <row r="496" ht="15.75" customHeight="1">
      <c r="A496" s="204"/>
      <c r="B496" s="222"/>
      <c r="C496" s="223"/>
      <c r="D496" s="231"/>
      <c r="E496" s="3"/>
      <c r="F496" s="3"/>
      <c r="G496" s="3"/>
      <c r="H496" s="3"/>
      <c r="J496" s="226"/>
      <c r="K496" s="3"/>
      <c r="L496" s="3"/>
      <c r="O496" s="227"/>
      <c r="Q496" s="94"/>
      <c r="R496" s="94"/>
      <c r="S496" s="94"/>
      <c r="T496" s="94"/>
    </row>
    <row r="497" ht="15.75" customHeight="1">
      <c r="A497" s="204"/>
      <c r="B497" s="222"/>
      <c r="C497" s="223"/>
      <c r="D497" s="231"/>
      <c r="E497" s="3"/>
      <c r="F497" s="3"/>
      <c r="G497" s="3"/>
      <c r="H497" s="3"/>
      <c r="J497" s="226"/>
      <c r="K497" s="3"/>
      <c r="L497" s="3"/>
      <c r="O497" s="227"/>
      <c r="Q497" s="94"/>
      <c r="R497" s="94"/>
      <c r="S497" s="94"/>
      <c r="T497" s="94"/>
    </row>
    <row r="498" ht="15.75" customHeight="1">
      <c r="A498" s="204"/>
      <c r="B498" s="222"/>
      <c r="C498" s="223"/>
      <c r="D498" s="231"/>
      <c r="E498" s="3"/>
      <c r="F498" s="3"/>
      <c r="G498" s="3"/>
      <c r="H498" s="3"/>
      <c r="J498" s="226"/>
      <c r="K498" s="3"/>
      <c r="L498" s="3"/>
      <c r="O498" s="227"/>
      <c r="Q498" s="94"/>
      <c r="R498" s="94"/>
      <c r="S498" s="94"/>
      <c r="T498" s="94"/>
    </row>
    <row r="499" ht="15.75" customHeight="1">
      <c r="A499" s="204"/>
      <c r="B499" s="222"/>
      <c r="C499" s="223"/>
      <c r="D499" s="231"/>
      <c r="E499" s="3"/>
      <c r="F499" s="3"/>
      <c r="G499" s="3"/>
      <c r="H499" s="3"/>
      <c r="J499" s="226"/>
      <c r="K499" s="3"/>
      <c r="L499" s="3"/>
      <c r="O499" s="227"/>
      <c r="Q499" s="94"/>
      <c r="R499" s="94"/>
      <c r="S499" s="94"/>
      <c r="T499" s="94"/>
    </row>
    <row r="500" ht="15.75" customHeight="1">
      <c r="A500" s="204"/>
      <c r="B500" s="222"/>
      <c r="C500" s="223"/>
      <c r="D500" s="231"/>
      <c r="E500" s="3"/>
      <c r="F500" s="3"/>
      <c r="G500" s="3"/>
      <c r="H500" s="3"/>
      <c r="J500" s="226"/>
      <c r="K500" s="3"/>
      <c r="L500" s="3"/>
      <c r="O500" s="227"/>
      <c r="Q500" s="94"/>
      <c r="R500" s="94"/>
      <c r="S500" s="94"/>
      <c r="T500" s="94"/>
    </row>
    <row r="501" ht="15.75" customHeight="1">
      <c r="A501" s="204"/>
      <c r="B501" s="222"/>
      <c r="C501" s="223"/>
      <c r="D501" s="231"/>
      <c r="E501" s="3"/>
      <c r="F501" s="3"/>
      <c r="G501" s="3"/>
      <c r="H501" s="3"/>
      <c r="J501" s="226"/>
      <c r="K501" s="3"/>
      <c r="L501" s="3"/>
      <c r="O501" s="227"/>
      <c r="Q501" s="94"/>
      <c r="R501" s="94"/>
      <c r="S501" s="94"/>
      <c r="T501" s="94"/>
    </row>
    <row r="502" ht="15.75" customHeight="1">
      <c r="A502" s="204"/>
      <c r="B502" s="222"/>
      <c r="C502" s="223"/>
      <c r="D502" s="231"/>
      <c r="E502" s="3"/>
      <c r="F502" s="3"/>
      <c r="G502" s="3"/>
      <c r="H502" s="3"/>
      <c r="J502" s="226"/>
      <c r="K502" s="3"/>
      <c r="L502" s="3"/>
      <c r="O502" s="227"/>
      <c r="Q502" s="94"/>
      <c r="R502" s="94"/>
      <c r="S502" s="94"/>
      <c r="T502" s="94"/>
    </row>
    <row r="503" ht="15.75" customHeight="1">
      <c r="A503" s="204"/>
      <c r="B503" s="222"/>
      <c r="C503" s="223"/>
      <c r="D503" s="231"/>
      <c r="E503" s="3"/>
      <c r="F503" s="3"/>
      <c r="G503" s="3"/>
      <c r="H503" s="3"/>
      <c r="J503" s="226"/>
      <c r="K503" s="3"/>
      <c r="L503" s="3"/>
      <c r="O503" s="227"/>
      <c r="Q503" s="94"/>
      <c r="R503" s="94"/>
      <c r="S503" s="94"/>
      <c r="T503" s="94"/>
    </row>
    <row r="504" ht="15.75" customHeight="1">
      <c r="A504" s="204"/>
      <c r="B504" s="222"/>
      <c r="C504" s="223"/>
      <c r="D504" s="231"/>
      <c r="E504" s="3"/>
      <c r="F504" s="3"/>
      <c r="G504" s="3"/>
      <c r="H504" s="3"/>
      <c r="J504" s="226"/>
      <c r="K504" s="3"/>
      <c r="L504" s="3"/>
      <c r="O504" s="227"/>
      <c r="Q504" s="94"/>
      <c r="R504" s="94"/>
      <c r="S504" s="94"/>
      <c r="T504" s="94"/>
    </row>
    <row r="505" ht="15.75" customHeight="1">
      <c r="A505" s="204"/>
      <c r="B505" s="222"/>
      <c r="C505" s="223"/>
      <c r="D505" s="231"/>
      <c r="E505" s="3"/>
      <c r="F505" s="3"/>
      <c r="G505" s="3"/>
      <c r="H505" s="3"/>
      <c r="J505" s="226"/>
      <c r="K505" s="3"/>
      <c r="L505" s="3"/>
      <c r="O505" s="227"/>
      <c r="Q505" s="94"/>
      <c r="R505" s="94"/>
      <c r="S505" s="94"/>
      <c r="T505" s="94"/>
    </row>
    <row r="506" ht="15.75" customHeight="1">
      <c r="A506" s="204"/>
      <c r="B506" s="222"/>
      <c r="C506" s="223"/>
      <c r="D506" s="231"/>
      <c r="E506" s="3"/>
      <c r="F506" s="3"/>
      <c r="G506" s="3"/>
      <c r="H506" s="3"/>
      <c r="J506" s="226"/>
      <c r="K506" s="3"/>
      <c r="L506" s="3"/>
      <c r="O506" s="227"/>
      <c r="Q506" s="94"/>
      <c r="R506" s="94"/>
      <c r="S506" s="94"/>
      <c r="T506" s="94"/>
    </row>
    <row r="507" ht="15.75" customHeight="1">
      <c r="A507" s="204"/>
      <c r="B507" s="222"/>
      <c r="C507" s="223"/>
      <c r="D507" s="231"/>
      <c r="E507" s="3"/>
      <c r="F507" s="3"/>
      <c r="G507" s="3"/>
      <c r="H507" s="3"/>
      <c r="J507" s="226"/>
      <c r="K507" s="3"/>
      <c r="L507" s="3"/>
      <c r="O507" s="227"/>
      <c r="Q507" s="94"/>
      <c r="R507" s="94"/>
      <c r="S507" s="94"/>
      <c r="T507" s="94"/>
    </row>
    <row r="508" ht="15.75" customHeight="1">
      <c r="A508" s="204"/>
      <c r="B508" s="222"/>
      <c r="C508" s="223"/>
      <c r="D508" s="231"/>
      <c r="E508" s="3"/>
      <c r="F508" s="3"/>
      <c r="G508" s="3"/>
      <c r="H508" s="3"/>
      <c r="J508" s="226"/>
      <c r="K508" s="3"/>
      <c r="L508" s="3"/>
      <c r="O508" s="227"/>
      <c r="Q508" s="94"/>
      <c r="R508" s="94"/>
      <c r="S508" s="94"/>
      <c r="T508" s="94"/>
    </row>
    <row r="509" ht="15.75" customHeight="1">
      <c r="A509" s="204"/>
      <c r="B509" s="222"/>
      <c r="C509" s="223"/>
      <c r="D509" s="231"/>
      <c r="E509" s="3"/>
      <c r="F509" s="3"/>
      <c r="G509" s="3"/>
      <c r="H509" s="3"/>
      <c r="J509" s="226"/>
      <c r="K509" s="3"/>
      <c r="L509" s="3"/>
      <c r="O509" s="227"/>
      <c r="Q509" s="94"/>
      <c r="R509" s="94"/>
      <c r="S509" s="94"/>
      <c r="T509" s="94"/>
    </row>
    <row r="510" ht="15.75" customHeight="1">
      <c r="A510" s="204"/>
      <c r="B510" s="222"/>
      <c r="C510" s="223"/>
      <c r="D510" s="231"/>
      <c r="E510" s="3"/>
      <c r="F510" s="3"/>
      <c r="G510" s="3"/>
      <c r="H510" s="3"/>
      <c r="J510" s="226"/>
      <c r="K510" s="3"/>
      <c r="L510" s="3"/>
      <c r="O510" s="227"/>
      <c r="Q510" s="94"/>
      <c r="R510" s="94"/>
      <c r="S510" s="94"/>
      <c r="T510" s="94"/>
    </row>
    <row r="511" ht="15.75" customHeight="1">
      <c r="A511" s="204"/>
      <c r="B511" s="222"/>
      <c r="C511" s="223"/>
      <c r="D511" s="231"/>
      <c r="E511" s="3"/>
      <c r="F511" s="3"/>
      <c r="G511" s="3"/>
      <c r="H511" s="3"/>
      <c r="J511" s="226"/>
      <c r="K511" s="3"/>
      <c r="L511" s="3"/>
      <c r="O511" s="227"/>
      <c r="Q511" s="94"/>
      <c r="R511" s="94"/>
      <c r="S511" s="94"/>
      <c r="T511" s="94"/>
    </row>
    <row r="512" ht="15.75" customHeight="1">
      <c r="A512" s="204"/>
      <c r="B512" s="222"/>
      <c r="C512" s="223"/>
      <c r="D512" s="231"/>
      <c r="E512" s="3"/>
      <c r="F512" s="3"/>
      <c r="G512" s="3"/>
      <c r="H512" s="3"/>
      <c r="J512" s="226"/>
      <c r="K512" s="3"/>
      <c r="L512" s="3"/>
      <c r="O512" s="227"/>
      <c r="Q512" s="94"/>
      <c r="R512" s="94"/>
      <c r="S512" s="94"/>
      <c r="T512" s="94"/>
    </row>
    <row r="513" ht="15.75" customHeight="1">
      <c r="A513" s="204"/>
      <c r="B513" s="222"/>
      <c r="C513" s="223"/>
      <c r="D513" s="231"/>
      <c r="E513" s="3"/>
      <c r="F513" s="3"/>
      <c r="G513" s="3"/>
      <c r="H513" s="3"/>
      <c r="J513" s="226"/>
      <c r="K513" s="3"/>
      <c r="L513" s="3"/>
      <c r="O513" s="227"/>
      <c r="Q513" s="94"/>
      <c r="R513" s="94"/>
      <c r="S513" s="94"/>
      <c r="T513" s="94"/>
    </row>
    <row r="514" ht="15.75" customHeight="1">
      <c r="A514" s="204"/>
      <c r="B514" s="222"/>
      <c r="C514" s="223"/>
      <c r="D514" s="231"/>
      <c r="E514" s="3"/>
      <c r="F514" s="3"/>
      <c r="G514" s="3"/>
      <c r="H514" s="3"/>
      <c r="J514" s="226"/>
      <c r="K514" s="3"/>
      <c r="L514" s="3"/>
      <c r="O514" s="227"/>
      <c r="Q514" s="94"/>
      <c r="R514" s="94"/>
      <c r="S514" s="94"/>
      <c r="T514" s="94"/>
    </row>
    <row r="515" ht="15.75" customHeight="1">
      <c r="A515" s="204"/>
      <c r="B515" s="222"/>
      <c r="C515" s="223"/>
      <c r="D515" s="231"/>
      <c r="E515" s="3"/>
      <c r="F515" s="3"/>
      <c r="G515" s="3"/>
      <c r="H515" s="3"/>
      <c r="J515" s="226"/>
      <c r="K515" s="3"/>
      <c r="L515" s="3"/>
      <c r="O515" s="227"/>
      <c r="Q515" s="94"/>
      <c r="R515" s="94"/>
      <c r="S515" s="94"/>
      <c r="T515" s="94"/>
    </row>
    <row r="516" ht="15.75" customHeight="1">
      <c r="A516" s="204"/>
      <c r="B516" s="222"/>
      <c r="C516" s="223"/>
      <c r="D516" s="231"/>
      <c r="E516" s="3"/>
      <c r="F516" s="3"/>
      <c r="G516" s="3"/>
      <c r="H516" s="3"/>
      <c r="J516" s="226"/>
      <c r="K516" s="3"/>
      <c r="L516" s="3"/>
      <c r="O516" s="227"/>
      <c r="Q516" s="94"/>
      <c r="R516" s="94"/>
      <c r="S516" s="94"/>
      <c r="T516" s="94"/>
    </row>
    <row r="517" ht="15.75" customHeight="1">
      <c r="A517" s="204"/>
      <c r="B517" s="222"/>
      <c r="C517" s="223"/>
      <c r="D517" s="231"/>
      <c r="E517" s="3"/>
      <c r="F517" s="3"/>
      <c r="G517" s="3"/>
      <c r="H517" s="3"/>
      <c r="J517" s="226"/>
      <c r="K517" s="3"/>
      <c r="L517" s="3"/>
      <c r="O517" s="227"/>
      <c r="Q517" s="94"/>
      <c r="R517" s="94"/>
      <c r="S517" s="94"/>
      <c r="T517" s="94"/>
    </row>
    <row r="518" ht="15.75" customHeight="1">
      <c r="A518" s="204"/>
      <c r="B518" s="222"/>
      <c r="C518" s="223"/>
      <c r="D518" s="231"/>
      <c r="E518" s="3"/>
      <c r="F518" s="3"/>
      <c r="G518" s="3"/>
      <c r="H518" s="3"/>
      <c r="J518" s="226"/>
      <c r="K518" s="3"/>
      <c r="L518" s="3"/>
      <c r="O518" s="227"/>
      <c r="Q518" s="94"/>
      <c r="R518" s="94"/>
      <c r="S518" s="94"/>
      <c r="T518" s="94"/>
    </row>
    <row r="519" ht="15.75" customHeight="1">
      <c r="A519" s="204"/>
      <c r="B519" s="222"/>
      <c r="C519" s="223"/>
      <c r="D519" s="231"/>
      <c r="E519" s="3"/>
      <c r="F519" s="3"/>
      <c r="G519" s="3"/>
      <c r="H519" s="3"/>
      <c r="J519" s="226"/>
      <c r="K519" s="3"/>
      <c r="L519" s="3"/>
      <c r="O519" s="227"/>
      <c r="Q519" s="94"/>
      <c r="R519" s="94"/>
      <c r="S519" s="94"/>
      <c r="T519" s="94"/>
    </row>
    <row r="520" ht="15.75" customHeight="1">
      <c r="A520" s="204"/>
      <c r="B520" s="222"/>
      <c r="C520" s="223"/>
      <c r="D520" s="231"/>
      <c r="E520" s="3"/>
      <c r="F520" s="3"/>
      <c r="G520" s="3"/>
      <c r="H520" s="3"/>
      <c r="J520" s="226"/>
      <c r="K520" s="3"/>
      <c r="L520" s="3"/>
      <c r="O520" s="227"/>
      <c r="Q520" s="94"/>
      <c r="R520" s="94"/>
      <c r="S520" s="94"/>
      <c r="T520" s="94"/>
    </row>
    <row r="521" ht="15.75" customHeight="1">
      <c r="A521" s="204"/>
      <c r="B521" s="222"/>
      <c r="C521" s="223"/>
      <c r="D521" s="231"/>
      <c r="E521" s="3"/>
      <c r="F521" s="3"/>
      <c r="G521" s="3"/>
      <c r="H521" s="3"/>
      <c r="J521" s="226"/>
      <c r="K521" s="3"/>
      <c r="L521" s="3"/>
      <c r="O521" s="227"/>
      <c r="Q521" s="94"/>
      <c r="R521" s="94"/>
      <c r="S521" s="94"/>
      <c r="T521" s="94"/>
    </row>
    <row r="522" ht="15.75" customHeight="1">
      <c r="A522" s="204"/>
      <c r="B522" s="222"/>
      <c r="C522" s="223"/>
      <c r="D522" s="231"/>
      <c r="E522" s="3"/>
      <c r="F522" s="3"/>
      <c r="G522" s="3"/>
      <c r="H522" s="3"/>
      <c r="J522" s="226"/>
      <c r="K522" s="3"/>
      <c r="L522" s="3"/>
      <c r="O522" s="227"/>
      <c r="Q522" s="94"/>
      <c r="R522" s="94"/>
      <c r="S522" s="94"/>
      <c r="T522" s="94"/>
    </row>
    <row r="523" ht="15.75" customHeight="1">
      <c r="A523" s="204"/>
      <c r="B523" s="222"/>
      <c r="C523" s="223"/>
      <c r="D523" s="231"/>
      <c r="E523" s="3"/>
      <c r="F523" s="3"/>
      <c r="G523" s="3"/>
      <c r="H523" s="3"/>
      <c r="J523" s="226"/>
      <c r="K523" s="3"/>
      <c r="L523" s="3"/>
      <c r="O523" s="227"/>
      <c r="Q523" s="94"/>
      <c r="R523" s="94"/>
      <c r="S523" s="94"/>
      <c r="T523" s="94"/>
    </row>
    <row r="524" ht="15.75" customHeight="1">
      <c r="A524" s="204"/>
      <c r="B524" s="222"/>
      <c r="C524" s="223"/>
      <c r="D524" s="231"/>
      <c r="E524" s="3"/>
      <c r="F524" s="3"/>
      <c r="G524" s="3"/>
      <c r="H524" s="3"/>
      <c r="J524" s="226"/>
      <c r="K524" s="3"/>
      <c r="L524" s="3"/>
      <c r="O524" s="227"/>
      <c r="Q524" s="94"/>
      <c r="R524" s="94"/>
      <c r="S524" s="94"/>
      <c r="T524" s="94"/>
    </row>
    <row r="525" ht="15.75" customHeight="1">
      <c r="A525" s="204"/>
      <c r="B525" s="222"/>
      <c r="C525" s="223"/>
      <c r="D525" s="231"/>
      <c r="E525" s="3"/>
      <c r="F525" s="3"/>
      <c r="G525" s="3"/>
      <c r="H525" s="3"/>
      <c r="J525" s="226"/>
      <c r="K525" s="3"/>
      <c r="L525" s="3"/>
      <c r="O525" s="227"/>
      <c r="Q525" s="94"/>
      <c r="R525" s="94"/>
      <c r="S525" s="94"/>
      <c r="T525" s="94"/>
    </row>
    <row r="526" ht="15.75" customHeight="1">
      <c r="A526" s="204"/>
      <c r="B526" s="222"/>
      <c r="C526" s="223"/>
      <c r="D526" s="231"/>
      <c r="E526" s="3"/>
      <c r="F526" s="3"/>
      <c r="G526" s="3"/>
      <c r="H526" s="3"/>
      <c r="J526" s="226"/>
      <c r="K526" s="3"/>
      <c r="L526" s="3"/>
      <c r="O526" s="227"/>
      <c r="Q526" s="94"/>
      <c r="R526" s="94"/>
      <c r="S526" s="94"/>
      <c r="T526" s="94"/>
    </row>
    <row r="527" ht="15.75" customHeight="1">
      <c r="A527" s="204"/>
      <c r="B527" s="222"/>
      <c r="C527" s="223"/>
      <c r="D527" s="231"/>
      <c r="E527" s="3"/>
      <c r="F527" s="3"/>
      <c r="G527" s="3"/>
      <c r="H527" s="3"/>
      <c r="J527" s="226"/>
      <c r="K527" s="3"/>
      <c r="L527" s="3"/>
      <c r="O527" s="227"/>
      <c r="Q527" s="94"/>
      <c r="R527" s="94"/>
      <c r="S527" s="94"/>
      <c r="T527" s="94"/>
    </row>
    <row r="528" ht="15.75" customHeight="1">
      <c r="A528" s="204"/>
      <c r="B528" s="222"/>
      <c r="C528" s="223"/>
      <c r="D528" s="231"/>
      <c r="E528" s="3"/>
      <c r="F528" s="3"/>
      <c r="G528" s="3"/>
      <c r="H528" s="3"/>
      <c r="J528" s="226"/>
      <c r="K528" s="3"/>
      <c r="L528" s="3"/>
      <c r="O528" s="227"/>
      <c r="Q528" s="94"/>
      <c r="R528" s="94"/>
      <c r="S528" s="94"/>
      <c r="T528" s="94"/>
    </row>
    <row r="529" ht="15.75" customHeight="1">
      <c r="A529" s="204"/>
      <c r="B529" s="222"/>
      <c r="C529" s="223"/>
      <c r="D529" s="231"/>
      <c r="E529" s="3"/>
      <c r="F529" s="3"/>
      <c r="G529" s="3"/>
      <c r="H529" s="3"/>
      <c r="J529" s="226"/>
      <c r="K529" s="3"/>
      <c r="L529" s="3"/>
      <c r="O529" s="227"/>
      <c r="Q529" s="94"/>
      <c r="R529" s="94"/>
      <c r="S529" s="94"/>
      <c r="T529" s="94"/>
    </row>
    <row r="530" ht="15.75" customHeight="1">
      <c r="A530" s="204"/>
      <c r="B530" s="222"/>
      <c r="C530" s="223"/>
      <c r="D530" s="231"/>
      <c r="E530" s="3"/>
      <c r="F530" s="3"/>
      <c r="G530" s="3"/>
      <c r="H530" s="3"/>
      <c r="J530" s="226"/>
      <c r="K530" s="3"/>
      <c r="L530" s="3"/>
      <c r="O530" s="227"/>
      <c r="Q530" s="94"/>
      <c r="R530" s="94"/>
      <c r="S530" s="94"/>
      <c r="T530" s="94"/>
    </row>
    <row r="531" ht="15.75" customHeight="1">
      <c r="A531" s="204"/>
      <c r="B531" s="222"/>
      <c r="C531" s="223"/>
      <c r="D531" s="231"/>
      <c r="E531" s="3"/>
      <c r="F531" s="3"/>
      <c r="G531" s="3"/>
      <c r="H531" s="3"/>
      <c r="J531" s="226"/>
      <c r="K531" s="3"/>
      <c r="L531" s="3"/>
      <c r="O531" s="227"/>
      <c r="Q531" s="94"/>
      <c r="R531" s="94"/>
      <c r="S531" s="94"/>
      <c r="T531" s="94"/>
    </row>
    <row r="532" ht="15.75" customHeight="1">
      <c r="A532" s="204"/>
      <c r="B532" s="222"/>
      <c r="C532" s="223"/>
      <c r="D532" s="231"/>
      <c r="E532" s="3"/>
      <c r="F532" s="3"/>
      <c r="G532" s="3"/>
      <c r="H532" s="3"/>
      <c r="J532" s="226"/>
      <c r="K532" s="3"/>
      <c r="L532" s="3"/>
      <c r="O532" s="227"/>
      <c r="Q532" s="94"/>
      <c r="R532" s="94"/>
      <c r="S532" s="94"/>
      <c r="T532" s="94"/>
    </row>
    <row r="533" ht="15.75" customHeight="1">
      <c r="A533" s="204"/>
      <c r="B533" s="222"/>
      <c r="C533" s="223"/>
      <c r="D533" s="231"/>
      <c r="E533" s="3"/>
      <c r="F533" s="3"/>
      <c r="G533" s="3"/>
      <c r="H533" s="3"/>
      <c r="J533" s="226"/>
      <c r="K533" s="3"/>
      <c r="L533" s="3"/>
      <c r="O533" s="227"/>
      <c r="Q533" s="94"/>
      <c r="R533" s="94"/>
      <c r="S533" s="94"/>
      <c r="T533" s="94"/>
    </row>
    <row r="534" ht="15.75" customHeight="1">
      <c r="A534" s="204"/>
      <c r="B534" s="222"/>
      <c r="C534" s="223"/>
      <c r="D534" s="231"/>
      <c r="E534" s="3"/>
      <c r="F534" s="3"/>
      <c r="G534" s="3"/>
      <c r="H534" s="3"/>
      <c r="J534" s="226"/>
      <c r="K534" s="3"/>
      <c r="L534" s="3"/>
      <c r="O534" s="227"/>
      <c r="Q534" s="94"/>
      <c r="R534" s="94"/>
      <c r="S534" s="94"/>
      <c r="T534" s="94"/>
    </row>
    <row r="535" ht="15.75" customHeight="1">
      <c r="A535" s="204"/>
      <c r="B535" s="222"/>
      <c r="C535" s="223"/>
      <c r="D535" s="231"/>
      <c r="E535" s="3"/>
      <c r="F535" s="3"/>
      <c r="G535" s="3"/>
      <c r="H535" s="3"/>
      <c r="J535" s="226"/>
      <c r="K535" s="3"/>
      <c r="L535" s="3"/>
      <c r="O535" s="227"/>
      <c r="Q535" s="94"/>
      <c r="R535" s="94"/>
      <c r="S535" s="94"/>
      <c r="T535" s="94"/>
    </row>
    <row r="536" ht="15.75" customHeight="1">
      <c r="A536" s="204"/>
      <c r="B536" s="222"/>
      <c r="C536" s="223"/>
      <c r="D536" s="231"/>
      <c r="E536" s="3"/>
      <c r="F536" s="3"/>
      <c r="G536" s="3"/>
      <c r="H536" s="3"/>
      <c r="J536" s="226"/>
      <c r="K536" s="3"/>
      <c r="L536" s="3"/>
      <c r="O536" s="227"/>
      <c r="Q536" s="94"/>
      <c r="R536" s="94"/>
      <c r="S536" s="94"/>
      <c r="T536" s="94"/>
    </row>
    <row r="537" ht="15.75" customHeight="1">
      <c r="A537" s="204"/>
      <c r="B537" s="222"/>
      <c r="C537" s="223"/>
      <c r="D537" s="231"/>
      <c r="E537" s="3"/>
      <c r="F537" s="3"/>
      <c r="G537" s="3"/>
      <c r="H537" s="3"/>
      <c r="J537" s="226"/>
      <c r="K537" s="3"/>
      <c r="L537" s="3"/>
      <c r="O537" s="227"/>
      <c r="Q537" s="94"/>
      <c r="R537" s="94"/>
      <c r="S537" s="94"/>
      <c r="T537" s="94"/>
    </row>
    <row r="538" ht="15.75" customHeight="1">
      <c r="A538" s="204"/>
      <c r="B538" s="222"/>
      <c r="C538" s="223"/>
      <c r="D538" s="231"/>
      <c r="E538" s="3"/>
      <c r="F538" s="3"/>
      <c r="G538" s="3"/>
      <c r="H538" s="3"/>
      <c r="J538" s="226"/>
      <c r="K538" s="3"/>
      <c r="L538" s="3"/>
      <c r="O538" s="227"/>
      <c r="Q538" s="94"/>
      <c r="R538" s="94"/>
      <c r="S538" s="94"/>
      <c r="T538" s="94"/>
    </row>
    <row r="539" ht="15.75" customHeight="1">
      <c r="A539" s="204"/>
      <c r="B539" s="222"/>
      <c r="C539" s="223"/>
      <c r="D539" s="231"/>
      <c r="E539" s="3"/>
      <c r="F539" s="3"/>
      <c r="G539" s="3"/>
      <c r="H539" s="3"/>
      <c r="J539" s="226"/>
      <c r="K539" s="3"/>
      <c r="L539" s="3"/>
      <c r="O539" s="227"/>
      <c r="Q539" s="94"/>
      <c r="R539" s="94"/>
      <c r="S539" s="94"/>
      <c r="T539" s="94"/>
    </row>
    <row r="540" ht="15.75" customHeight="1">
      <c r="A540" s="204"/>
      <c r="B540" s="222"/>
      <c r="C540" s="223"/>
      <c r="D540" s="231"/>
      <c r="E540" s="3"/>
      <c r="F540" s="3"/>
      <c r="G540" s="3"/>
      <c r="H540" s="3"/>
      <c r="J540" s="226"/>
      <c r="K540" s="3"/>
      <c r="L540" s="3"/>
      <c r="O540" s="227"/>
      <c r="Q540" s="94"/>
      <c r="R540" s="94"/>
      <c r="S540" s="94"/>
      <c r="T540" s="94"/>
    </row>
    <row r="541" ht="15.75" customHeight="1">
      <c r="A541" s="204"/>
      <c r="B541" s="222"/>
      <c r="C541" s="223"/>
      <c r="D541" s="231"/>
      <c r="E541" s="3"/>
      <c r="F541" s="3"/>
      <c r="G541" s="3"/>
      <c r="H541" s="3"/>
      <c r="J541" s="226"/>
      <c r="K541" s="3"/>
      <c r="L541" s="3"/>
      <c r="O541" s="227"/>
      <c r="Q541" s="94"/>
      <c r="R541" s="94"/>
      <c r="S541" s="94"/>
      <c r="T541" s="94"/>
    </row>
    <row r="542" ht="15.75" customHeight="1">
      <c r="A542" s="204"/>
      <c r="B542" s="222"/>
      <c r="C542" s="223"/>
      <c r="D542" s="231"/>
      <c r="E542" s="3"/>
      <c r="F542" s="3"/>
      <c r="G542" s="3"/>
      <c r="H542" s="3"/>
      <c r="J542" s="226"/>
      <c r="K542" s="3"/>
      <c r="L542" s="3"/>
      <c r="O542" s="227"/>
      <c r="Q542" s="94"/>
      <c r="R542" s="94"/>
      <c r="S542" s="94"/>
      <c r="T542" s="94"/>
    </row>
    <row r="543" ht="15.75" customHeight="1">
      <c r="A543" s="204"/>
      <c r="B543" s="222"/>
      <c r="C543" s="223"/>
      <c r="D543" s="231"/>
      <c r="E543" s="3"/>
      <c r="F543" s="3"/>
      <c r="G543" s="3"/>
      <c r="H543" s="3"/>
      <c r="J543" s="226"/>
      <c r="K543" s="3"/>
      <c r="L543" s="3"/>
      <c r="O543" s="227"/>
      <c r="Q543" s="94"/>
      <c r="R543" s="94"/>
      <c r="S543" s="94"/>
      <c r="T543" s="94"/>
    </row>
    <row r="544" ht="15.75" customHeight="1">
      <c r="A544" s="204"/>
      <c r="B544" s="222"/>
      <c r="C544" s="223"/>
      <c r="D544" s="231"/>
      <c r="E544" s="3"/>
      <c r="F544" s="3"/>
      <c r="G544" s="3"/>
      <c r="H544" s="3"/>
      <c r="J544" s="226"/>
      <c r="K544" s="3"/>
      <c r="L544" s="3"/>
      <c r="O544" s="227"/>
      <c r="Q544" s="94"/>
      <c r="R544" s="94"/>
      <c r="S544" s="94"/>
      <c r="T544" s="94"/>
    </row>
    <row r="545" ht="15.75" customHeight="1">
      <c r="A545" s="204"/>
      <c r="B545" s="222"/>
      <c r="C545" s="223"/>
      <c r="D545" s="231"/>
      <c r="E545" s="3"/>
      <c r="F545" s="3"/>
      <c r="G545" s="3"/>
      <c r="H545" s="3"/>
      <c r="J545" s="226"/>
      <c r="K545" s="3"/>
      <c r="L545" s="3"/>
      <c r="O545" s="227"/>
      <c r="Q545" s="94"/>
      <c r="R545" s="94"/>
      <c r="S545" s="94"/>
      <c r="T545" s="94"/>
    </row>
    <row r="546" ht="15.75" customHeight="1">
      <c r="A546" s="204"/>
      <c r="B546" s="222"/>
      <c r="C546" s="223"/>
      <c r="D546" s="231"/>
      <c r="E546" s="3"/>
      <c r="F546" s="3"/>
      <c r="G546" s="3"/>
      <c r="H546" s="3"/>
      <c r="J546" s="226"/>
      <c r="K546" s="3"/>
      <c r="L546" s="3"/>
      <c r="O546" s="227"/>
      <c r="Q546" s="94"/>
      <c r="R546" s="94"/>
      <c r="S546" s="94"/>
      <c r="T546" s="94"/>
    </row>
    <row r="547" ht="15.75" customHeight="1">
      <c r="A547" s="204"/>
      <c r="B547" s="222"/>
      <c r="C547" s="223"/>
      <c r="D547" s="231"/>
      <c r="E547" s="3"/>
      <c r="F547" s="3"/>
      <c r="G547" s="3"/>
      <c r="H547" s="3"/>
      <c r="J547" s="226"/>
      <c r="K547" s="3"/>
      <c r="L547" s="3"/>
      <c r="O547" s="227"/>
      <c r="Q547" s="94"/>
      <c r="R547" s="94"/>
      <c r="S547" s="94"/>
      <c r="T547" s="94"/>
    </row>
    <row r="548" ht="15.75" customHeight="1">
      <c r="A548" s="204"/>
      <c r="B548" s="222"/>
      <c r="C548" s="223"/>
      <c r="D548" s="231"/>
      <c r="E548" s="3"/>
      <c r="F548" s="3"/>
      <c r="G548" s="3"/>
      <c r="H548" s="3"/>
      <c r="J548" s="226"/>
      <c r="K548" s="3"/>
      <c r="L548" s="3"/>
      <c r="O548" s="227"/>
      <c r="Q548" s="94"/>
      <c r="R548" s="94"/>
      <c r="S548" s="94"/>
      <c r="T548" s="94"/>
    </row>
    <row r="549" ht="15.75" customHeight="1">
      <c r="A549" s="204"/>
      <c r="B549" s="222"/>
      <c r="C549" s="223"/>
      <c r="D549" s="231"/>
      <c r="E549" s="3"/>
      <c r="F549" s="3"/>
      <c r="G549" s="3"/>
      <c r="H549" s="3"/>
      <c r="J549" s="226"/>
      <c r="K549" s="3"/>
      <c r="L549" s="3"/>
      <c r="O549" s="227"/>
      <c r="Q549" s="94"/>
      <c r="R549" s="94"/>
      <c r="S549" s="94"/>
      <c r="T549" s="94"/>
    </row>
    <row r="550" ht="15.75" customHeight="1">
      <c r="A550" s="204"/>
      <c r="B550" s="222"/>
      <c r="C550" s="223"/>
      <c r="D550" s="231"/>
      <c r="E550" s="3"/>
      <c r="F550" s="3"/>
      <c r="G550" s="3"/>
      <c r="H550" s="3"/>
      <c r="J550" s="226"/>
      <c r="K550" s="3"/>
      <c r="L550" s="3"/>
      <c r="O550" s="227"/>
      <c r="Q550" s="94"/>
      <c r="R550" s="94"/>
      <c r="S550" s="94"/>
      <c r="T550" s="94"/>
    </row>
    <row r="551" ht="15.75" customHeight="1">
      <c r="A551" s="204"/>
      <c r="B551" s="222"/>
      <c r="C551" s="223"/>
      <c r="D551" s="231"/>
      <c r="E551" s="3"/>
      <c r="F551" s="3"/>
      <c r="G551" s="3"/>
      <c r="H551" s="3"/>
      <c r="J551" s="226"/>
      <c r="K551" s="3"/>
      <c r="L551" s="3"/>
      <c r="O551" s="227"/>
      <c r="Q551" s="94"/>
      <c r="R551" s="94"/>
      <c r="S551" s="94"/>
      <c r="T551" s="94"/>
    </row>
    <row r="552" ht="15.75" customHeight="1">
      <c r="A552" s="204"/>
      <c r="B552" s="222"/>
      <c r="C552" s="223"/>
      <c r="D552" s="231"/>
      <c r="E552" s="3"/>
      <c r="F552" s="3"/>
      <c r="G552" s="3"/>
      <c r="H552" s="3"/>
      <c r="J552" s="226"/>
      <c r="K552" s="3"/>
      <c r="L552" s="3"/>
      <c r="O552" s="227"/>
      <c r="Q552" s="94"/>
      <c r="R552" s="94"/>
      <c r="S552" s="94"/>
      <c r="T552" s="94"/>
    </row>
    <row r="553" ht="15.75" customHeight="1">
      <c r="A553" s="204"/>
      <c r="B553" s="222"/>
      <c r="C553" s="223"/>
      <c r="D553" s="231"/>
      <c r="E553" s="3"/>
      <c r="F553" s="3"/>
      <c r="G553" s="3"/>
      <c r="H553" s="3"/>
      <c r="J553" s="226"/>
      <c r="K553" s="3"/>
      <c r="L553" s="3"/>
      <c r="O553" s="227"/>
      <c r="Q553" s="94"/>
      <c r="R553" s="94"/>
      <c r="S553" s="94"/>
      <c r="T553" s="94"/>
    </row>
    <row r="554" ht="15.75" customHeight="1">
      <c r="A554" s="204"/>
      <c r="B554" s="222"/>
      <c r="C554" s="223"/>
      <c r="D554" s="231"/>
      <c r="E554" s="3"/>
      <c r="F554" s="3"/>
      <c r="G554" s="3"/>
      <c r="H554" s="3"/>
      <c r="J554" s="226"/>
      <c r="K554" s="3"/>
      <c r="L554" s="3"/>
      <c r="O554" s="227"/>
      <c r="Q554" s="94"/>
      <c r="R554" s="94"/>
      <c r="S554" s="94"/>
      <c r="T554" s="94"/>
    </row>
    <row r="555" ht="15.75" customHeight="1">
      <c r="A555" s="204"/>
      <c r="B555" s="222"/>
      <c r="C555" s="223"/>
      <c r="D555" s="231"/>
      <c r="E555" s="3"/>
      <c r="F555" s="3"/>
      <c r="G555" s="3"/>
      <c r="H555" s="3"/>
      <c r="J555" s="226"/>
      <c r="K555" s="3"/>
      <c r="L555" s="3"/>
      <c r="O555" s="227"/>
      <c r="Q555" s="94"/>
      <c r="R555" s="94"/>
      <c r="S555" s="94"/>
      <c r="T555" s="94"/>
    </row>
    <row r="556" ht="15.75" customHeight="1">
      <c r="A556" s="204"/>
      <c r="B556" s="222"/>
      <c r="C556" s="223"/>
      <c r="D556" s="231"/>
      <c r="E556" s="3"/>
      <c r="F556" s="3"/>
      <c r="G556" s="3"/>
      <c r="H556" s="3"/>
      <c r="J556" s="226"/>
      <c r="K556" s="3"/>
      <c r="L556" s="3"/>
      <c r="O556" s="227"/>
      <c r="Q556" s="94"/>
      <c r="R556" s="94"/>
      <c r="S556" s="94"/>
      <c r="T556" s="94"/>
    </row>
    <row r="557" ht="15.75" customHeight="1">
      <c r="A557" s="204"/>
      <c r="B557" s="222"/>
      <c r="C557" s="223"/>
      <c r="D557" s="231"/>
      <c r="E557" s="3"/>
      <c r="F557" s="3"/>
      <c r="G557" s="3"/>
      <c r="H557" s="3"/>
      <c r="J557" s="226"/>
      <c r="K557" s="3"/>
      <c r="L557" s="3"/>
      <c r="O557" s="227"/>
      <c r="Q557" s="94"/>
      <c r="R557" s="94"/>
      <c r="S557" s="94"/>
      <c r="T557" s="94"/>
    </row>
    <row r="558" ht="15.75" customHeight="1">
      <c r="A558" s="204"/>
      <c r="B558" s="222"/>
      <c r="C558" s="223"/>
      <c r="D558" s="231"/>
      <c r="E558" s="3"/>
      <c r="F558" s="3"/>
      <c r="G558" s="3"/>
      <c r="H558" s="3"/>
      <c r="J558" s="226"/>
      <c r="K558" s="3"/>
      <c r="L558" s="3"/>
      <c r="O558" s="227"/>
      <c r="Q558" s="94"/>
      <c r="R558" s="94"/>
      <c r="S558" s="94"/>
      <c r="T558" s="94"/>
    </row>
    <row r="559" ht="15.75" customHeight="1">
      <c r="A559" s="204"/>
      <c r="B559" s="222"/>
      <c r="C559" s="223"/>
      <c r="D559" s="231"/>
      <c r="E559" s="3"/>
      <c r="F559" s="3"/>
      <c r="G559" s="3"/>
      <c r="H559" s="3"/>
      <c r="J559" s="226"/>
      <c r="K559" s="3"/>
      <c r="L559" s="3"/>
      <c r="O559" s="227"/>
      <c r="Q559" s="94"/>
      <c r="R559" s="94"/>
      <c r="S559" s="94"/>
      <c r="T559" s="94"/>
    </row>
    <row r="560" ht="15.75" customHeight="1">
      <c r="A560" s="204"/>
      <c r="B560" s="222"/>
      <c r="C560" s="223"/>
      <c r="D560" s="231"/>
      <c r="E560" s="3"/>
      <c r="F560" s="3"/>
      <c r="G560" s="3"/>
      <c r="H560" s="3"/>
      <c r="J560" s="226"/>
      <c r="K560" s="3"/>
      <c r="L560" s="3"/>
      <c r="O560" s="227"/>
      <c r="Q560" s="94"/>
      <c r="R560" s="94"/>
      <c r="S560" s="94"/>
      <c r="T560" s="94"/>
    </row>
    <row r="561" ht="15.75" customHeight="1">
      <c r="A561" s="204"/>
      <c r="B561" s="222"/>
      <c r="C561" s="223"/>
      <c r="D561" s="231"/>
      <c r="E561" s="3"/>
      <c r="F561" s="3"/>
      <c r="G561" s="3"/>
      <c r="H561" s="3"/>
      <c r="J561" s="226"/>
      <c r="K561" s="3"/>
      <c r="L561" s="3"/>
      <c r="O561" s="227"/>
      <c r="Q561" s="94"/>
      <c r="R561" s="94"/>
      <c r="S561" s="94"/>
      <c r="T561" s="94"/>
    </row>
    <row r="562" ht="15.75" customHeight="1">
      <c r="A562" s="204"/>
      <c r="B562" s="222"/>
      <c r="C562" s="223"/>
      <c r="D562" s="231"/>
      <c r="E562" s="3"/>
      <c r="F562" s="3"/>
      <c r="G562" s="3"/>
      <c r="H562" s="3"/>
      <c r="J562" s="226"/>
      <c r="K562" s="3"/>
      <c r="L562" s="3"/>
      <c r="O562" s="227"/>
      <c r="Q562" s="94"/>
      <c r="R562" s="94"/>
      <c r="S562" s="94"/>
      <c r="T562" s="94"/>
    </row>
    <row r="563" ht="15.75" customHeight="1">
      <c r="A563" s="204"/>
      <c r="B563" s="222"/>
      <c r="C563" s="223"/>
      <c r="D563" s="231"/>
      <c r="E563" s="3"/>
      <c r="F563" s="3"/>
      <c r="G563" s="3"/>
      <c r="H563" s="3"/>
      <c r="J563" s="226"/>
      <c r="K563" s="3"/>
      <c r="L563" s="3"/>
      <c r="O563" s="227"/>
      <c r="Q563" s="94"/>
      <c r="R563" s="94"/>
      <c r="S563" s="94"/>
      <c r="T563" s="94"/>
    </row>
    <row r="564" ht="15.75" customHeight="1">
      <c r="A564" s="204"/>
      <c r="B564" s="222"/>
      <c r="C564" s="223"/>
      <c r="D564" s="231"/>
      <c r="E564" s="3"/>
      <c r="F564" s="3"/>
      <c r="G564" s="3"/>
      <c r="H564" s="3"/>
      <c r="J564" s="226"/>
      <c r="K564" s="3"/>
      <c r="L564" s="3"/>
      <c r="O564" s="227"/>
      <c r="Q564" s="94"/>
      <c r="R564" s="94"/>
      <c r="S564" s="94"/>
      <c r="T564" s="94"/>
    </row>
    <row r="565" ht="15.75" customHeight="1">
      <c r="A565" s="204"/>
      <c r="B565" s="222"/>
      <c r="C565" s="223"/>
      <c r="D565" s="231"/>
      <c r="E565" s="3"/>
      <c r="F565" s="3"/>
      <c r="G565" s="3"/>
      <c r="H565" s="3"/>
      <c r="J565" s="226"/>
      <c r="K565" s="3"/>
      <c r="L565" s="3"/>
      <c r="O565" s="227"/>
      <c r="Q565" s="94"/>
      <c r="R565" s="94"/>
      <c r="S565" s="94"/>
      <c r="T565" s="94"/>
    </row>
    <row r="566" ht="15.75" customHeight="1">
      <c r="A566" s="204"/>
      <c r="B566" s="222"/>
      <c r="C566" s="223"/>
      <c r="D566" s="231"/>
      <c r="E566" s="3"/>
      <c r="F566" s="3"/>
      <c r="G566" s="3"/>
      <c r="H566" s="3"/>
      <c r="J566" s="226"/>
      <c r="K566" s="3"/>
      <c r="L566" s="3"/>
      <c r="O566" s="227"/>
      <c r="Q566" s="94"/>
      <c r="R566" s="94"/>
      <c r="S566" s="94"/>
      <c r="T566" s="94"/>
    </row>
    <row r="567" ht="15.75" customHeight="1">
      <c r="A567" s="204"/>
      <c r="B567" s="222"/>
      <c r="C567" s="223"/>
      <c r="D567" s="231"/>
      <c r="E567" s="3"/>
      <c r="F567" s="3"/>
      <c r="G567" s="3"/>
      <c r="H567" s="3"/>
      <c r="J567" s="226"/>
      <c r="K567" s="3"/>
      <c r="L567" s="3"/>
      <c r="O567" s="227"/>
      <c r="Q567" s="94"/>
      <c r="R567" s="94"/>
      <c r="S567" s="94"/>
      <c r="T567" s="94"/>
    </row>
    <row r="568" ht="15.75" customHeight="1">
      <c r="A568" s="204"/>
      <c r="B568" s="222"/>
      <c r="C568" s="223"/>
      <c r="D568" s="231"/>
      <c r="E568" s="3"/>
      <c r="F568" s="3"/>
      <c r="G568" s="3"/>
      <c r="H568" s="3"/>
      <c r="J568" s="226"/>
      <c r="K568" s="3"/>
      <c r="L568" s="3"/>
      <c r="O568" s="227"/>
      <c r="Q568" s="94"/>
      <c r="R568" s="94"/>
      <c r="S568" s="94"/>
      <c r="T568" s="94"/>
    </row>
    <row r="569" ht="15.75" customHeight="1">
      <c r="A569" s="204"/>
      <c r="B569" s="222"/>
      <c r="C569" s="223"/>
      <c r="D569" s="231"/>
      <c r="E569" s="3"/>
      <c r="F569" s="3"/>
      <c r="G569" s="3"/>
      <c r="H569" s="3"/>
      <c r="J569" s="226"/>
      <c r="K569" s="3"/>
      <c r="L569" s="3"/>
      <c r="O569" s="227"/>
      <c r="Q569" s="94"/>
      <c r="R569" s="94"/>
      <c r="S569" s="94"/>
      <c r="T569" s="94"/>
    </row>
    <row r="570" ht="15.75" customHeight="1">
      <c r="A570" s="204"/>
      <c r="B570" s="222"/>
      <c r="C570" s="223"/>
      <c r="D570" s="231"/>
      <c r="E570" s="3"/>
      <c r="F570" s="3"/>
      <c r="G570" s="3"/>
      <c r="H570" s="3"/>
      <c r="J570" s="226"/>
      <c r="K570" s="3"/>
      <c r="L570" s="3"/>
      <c r="O570" s="227"/>
      <c r="Q570" s="94"/>
      <c r="R570" s="94"/>
      <c r="S570" s="94"/>
      <c r="T570" s="94"/>
    </row>
    <row r="571" ht="15.75" customHeight="1">
      <c r="A571" s="204"/>
      <c r="B571" s="222"/>
      <c r="C571" s="223"/>
      <c r="D571" s="231"/>
      <c r="E571" s="3"/>
      <c r="F571" s="3"/>
      <c r="G571" s="3"/>
      <c r="H571" s="3"/>
      <c r="J571" s="226"/>
      <c r="K571" s="3"/>
      <c r="L571" s="3"/>
      <c r="O571" s="227"/>
      <c r="Q571" s="94"/>
      <c r="R571" s="94"/>
      <c r="S571" s="94"/>
      <c r="T571" s="94"/>
    </row>
    <row r="572" ht="15.75" customHeight="1">
      <c r="A572" s="204"/>
      <c r="B572" s="222"/>
      <c r="C572" s="223"/>
      <c r="D572" s="231"/>
      <c r="E572" s="3"/>
      <c r="F572" s="3"/>
      <c r="G572" s="3"/>
      <c r="H572" s="3"/>
      <c r="J572" s="226"/>
      <c r="K572" s="3"/>
      <c r="L572" s="3"/>
      <c r="O572" s="227"/>
      <c r="Q572" s="94"/>
      <c r="R572" s="94"/>
      <c r="S572" s="94"/>
      <c r="T572" s="94"/>
    </row>
    <row r="573" ht="15.75" customHeight="1">
      <c r="A573" s="204"/>
      <c r="B573" s="222"/>
      <c r="C573" s="223"/>
      <c r="D573" s="231"/>
      <c r="E573" s="3"/>
      <c r="F573" s="3"/>
      <c r="G573" s="3"/>
      <c r="H573" s="3"/>
      <c r="J573" s="226"/>
      <c r="K573" s="3"/>
      <c r="L573" s="3"/>
      <c r="O573" s="227"/>
      <c r="Q573" s="94"/>
      <c r="R573" s="94"/>
      <c r="S573" s="94"/>
      <c r="T573" s="94"/>
    </row>
    <row r="574" ht="15.75" customHeight="1">
      <c r="A574" s="204"/>
      <c r="B574" s="222"/>
      <c r="C574" s="223"/>
      <c r="D574" s="231"/>
      <c r="E574" s="3"/>
      <c r="F574" s="3"/>
      <c r="G574" s="3"/>
      <c r="H574" s="3"/>
      <c r="J574" s="226"/>
      <c r="K574" s="3"/>
      <c r="L574" s="3"/>
      <c r="O574" s="227"/>
      <c r="Q574" s="94"/>
      <c r="R574" s="94"/>
      <c r="S574" s="94"/>
      <c r="T574" s="94"/>
    </row>
    <row r="575" ht="15.75" customHeight="1">
      <c r="A575" s="204"/>
      <c r="B575" s="222"/>
      <c r="C575" s="223"/>
      <c r="D575" s="231"/>
      <c r="E575" s="3"/>
      <c r="F575" s="3"/>
      <c r="G575" s="3"/>
      <c r="H575" s="3"/>
      <c r="J575" s="226"/>
      <c r="K575" s="3"/>
      <c r="L575" s="3"/>
      <c r="O575" s="227"/>
      <c r="Q575" s="94"/>
      <c r="R575" s="94"/>
      <c r="S575" s="94"/>
      <c r="T575" s="94"/>
    </row>
    <row r="576" ht="15.75" customHeight="1">
      <c r="A576" s="204"/>
      <c r="B576" s="222"/>
      <c r="C576" s="223"/>
      <c r="D576" s="231"/>
      <c r="E576" s="3"/>
      <c r="F576" s="3"/>
      <c r="G576" s="3"/>
      <c r="H576" s="3"/>
      <c r="J576" s="226"/>
      <c r="K576" s="3"/>
      <c r="L576" s="3"/>
      <c r="O576" s="227"/>
      <c r="Q576" s="94"/>
      <c r="R576" s="94"/>
      <c r="S576" s="94"/>
      <c r="T576" s="94"/>
    </row>
    <row r="577" ht="15.75" customHeight="1">
      <c r="A577" s="204"/>
      <c r="B577" s="222"/>
      <c r="C577" s="223"/>
      <c r="D577" s="231"/>
      <c r="E577" s="3"/>
      <c r="F577" s="3"/>
      <c r="G577" s="3"/>
      <c r="H577" s="3"/>
      <c r="J577" s="226"/>
      <c r="K577" s="3"/>
      <c r="L577" s="3"/>
      <c r="O577" s="227"/>
      <c r="Q577" s="94"/>
      <c r="R577" s="94"/>
      <c r="S577" s="94"/>
      <c r="T577" s="94"/>
    </row>
    <row r="578" ht="15.75" customHeight="1">
      <c r="A578" s="204"/>
      <c r="B578" s="222"/>
      <c r="C578" s="223"/>
      <c r="D578" s="231"/>
      <c r="E578" s="3"/>
      <c r="F578" s="3"/>
      <c r="G578" s="3"/>
      <c r="H578" s="3"/>
      <c r="J578" s="226"/>
      <c r="K578" s="3"/>
      <c r="L578" s="3"/>
      <c r="O578" s="227"/>
      <c r="Q578" s="94"/>
      <c r="R578" s="94"/>
      <c r="S578" s="94"/>
      <c r="T578" s="94"/>
    </row>
    <row r="579" ht="15.75" customHeight="1">
      <c r="A579" s="204"/>
      <c r="B579" s="222"/>
      <c r="C579" s="223"/>
      <c r="D579" s="231"/>
      <c r="E579" s="3"/>
      <c r="F579" s="3"/>
      <c r="G579" s="3"/>
      <c r="H579" s="3"/>
      <c r="J579" s="226"/>
      <c r="K579" s="3"/>
      <c r="L579" s="3"/>
      <c r="O579" s="227"/>
      <c r="Q579" s="94"/>
      <c r="R579" s="94"/>
      <c r="S579" s="94"/>
      <c r="T579" s="94"/>
    </row>
    <row r="580" ht="15.75" customHeight="1">
      <c r="A580" s="204"/>
      <c r="B580" s="222"/>
      <c r="C580" s="223"/>
      <c r="D580" s="231"/>
      <c r="E580" s="3"/>
      <c r="F580" s="3"/>
      <c r="G580" s="3"/>
      <c r="H580" s="3"/>
      <c r="J580" s="226"/>
      <c r="K580" s="3"/>
      <c r="L580" s="3"/>
      <c r="O580" s="227"/>
      <c r="Q580" s="94"/>
      <c r="R580" s="94"/>
      <c r="S580" s="94"/>
      <c r="T580" s="94"/>
    </row>
    <row r="581" ht="15.75" customHeight="1">
      <c r="A581" s="204"/>
      <c r="B581" s="222"/>
      <c r="C581" s="223"/>
      <c r="D581" s="231"/>
      <c r="E581" s="3"/>
      <c r="F581" s="3"/>
      <c r="G581" s="3"/>
      <c r="H581" s="3"/>
      <c r="J581" s="226"/>
      <c r="K581" s="3"/>
      <c r="L581" s="3"/>
      <c r="O581" s="227"/>
      <c r="Q581" s="94"/>
      <c r="R581" s="94"/>
      <c r="S581" s="94"/>
      <c r="T581" s="94"/>
    </row>
    <row r="582" ht="15.75" customHeight="1">
      <c r="A582" s="204"/>
      <c r="B582" s="222"/>
      <c r="C582" s="223"/>
      <c r="D582" s="231"/>
      <c r="E582" s="3"/>
      <c r="F582" s="3"/>
      <c r="G582" s="3"/>
      <c r="H582" s="3"/>
      <c r="J582" s="226"/>
      <c r="K582" s="3"/>
      <c r="L582" s="3"/>
      <c r="O582" s="227"/>
      <c r="Q582" s="94"/>
      <c r="R582" s="94"/>
      <c r="S582" s="94"/>
      <c r="T582" s="94"/>
    </row>
    <row r="583" ht="15.75" customHeight="1">
      <c r="A583" s="204"/>
      <c r="B583" s="222"/>
      <c r="C583" s="223"/>
      <c r="D583" s="231"/>
      <c r="E583" s="3"/>
      <c r="F583" s="3"/>
      <c r="G583" s="3"/>
      <c r="H583" s="3"/>
      <c r="J583" s="226"/>
      <c r="K583" s="3"/>
      <c r="L583" s="3"/>
      <c r="O583" s="227"/>
      <c r="Q583" s="94"/>
      <c r="R583" s="94"/>
      <c r="S583" s="94"/>
      <c r="T583" s="94"/>
    </row>
    <row r="584" ht="15.75" customHeight="1">
      <c r="A584" s="204"/>
      <c r="B584" s="222"/>
      <c r="C584" s="223"/>
      <c r="D584" s="231"/>
      <c r="E584" s="3"/>
      <c r="F584" s="3"/>
      <c r="G584" s="3"/>
      <c r="H584" s="3"/>
      <c r="J584" s="226"/>
      <c r="K584" s="3"/>
      <c r="L584" s="3"/>
      <c r="O584" s="227"/>
      <c r="Q584" s="94"/>
      <c r="R584" s="94"/>
      <c r="S584" s="94"/>
      <c r="T584" s="94"/>
    </row>
    <row r="585" ht="15.75" customHeight="1">
      <c r="A585" s="204"/>
      <c r="B585" s="222"/>
      <c r="C585" s="223"/>
      <c r="D585" s="231"/>
      <c r="E585" s="3"/>
      <c r="F585" s="3"/>
      <c r="G585" s="3"/>
      <c r="H585" s="3"/>
      <c r="J585" s="226"/>
      <c r="K585" s="3"/>
      <c r="L585" s="3"/>
      <c r="O585" s="227"/>
      <c r="Q585" s="94"/>
      <c r="R585" s="94"/>
      <c r="S585" s="94"/>
      <c r="T585" s="94"/>
    </row>
    <row r="586" ht="15.75" customHeight="1">
      <c r="A586" s="204"/>
      <c r="B586" s="222"/>
      <c r="C586" s="223"/>
      <c r="D586" s="231"/>
      <c r="E586" s="3"/>
      <c r="F586" s="3"/>
      <c r="G586" s="3"/>
      <c r="H586" s="3"/>
      <c r="J586" s="226"/>
      <c r="K586" s="3"/>
      <c r="L586" s="3"/>
      <c r="O586" s="227"/>
      <c r="Q586" s="94"/>
      <c r="R586" s="94"/>
      <c r="S586" s="94"/>
      <c r="T586" s="94"/>
    </row>
    <row r="587" ht="15.75" customHeight="1">
      <c r="A587" s="204"/>
      <c r="B587" s="222"/>
      <c r="C587" s="223"/>
      <c r="D587" s="231"/>
      <c r="E587" s="3"/>
      <c r="F587" s="3"/>
      <c r="G587" s="3"/>
      <c r="H587" s="3"/>
      <c r="J587" s="226"/>
      <c r="K587" s="3"/>
      <c r="L587" s="3"/>
      <c r="O587" s="227"/>
      <c r="Q587" s="94"/>
      <c r="R587" s="94"/>
      <c r="S587" s="94"/>
      <c r="T587" s="94"/>
    </row>
    <row r="588" ht="15.75" customHeight="1">
      <c r="A588" s="204"/>
      <c r="B588" s="222"/>
      <c r="C588" s="223"/>
      <c r="D588" s="231"/>
      <c r="E588" s="3"/>
      <c r="F588" s="3"/>
      <c r="G588" s="3"/>
      <c r="H588" s="3"/>
      <c r="J588" s="226"/>
      <c r="K588" s="3"/>
      <c r="L588" s="3"/>
      <c r="O588" s="227"/>
      <c r="Q588" s="94"/>
      <c r="R588" s="94"/>
      <c r="S588" s="94"/>
      <c r="T588" s="94"/>
    </row>
    <row r="589" ht="15.75" customHeight="1">
      <c r="A589" s="204"/>
      <c r="B589" s="222"/>
      <c r="C589" s="223"/>
      <c r="D589" s="231"/>
      <c r="E589" s="3"/>
      <c r="F589" s="3"/>
      <c r="G589" s="3"/>
      <c r="H589" s="3"/>
      <c r="J589" s="226"/>
      <c r="K589" s="3"/>
      <c r="L589" s="3"/>
      <c r="O589" s="227"/>
      <c r="Q589" s="94"/>
      <c r="R589" s="94"/>
      <c r="S589" s="94"/>
      <c r="T589" s="94"/>
    </row>
    <row r="590" ht="15.75" customHeight="1">
      <c r="A590" s="204"/>
      <c r="B590" s="222"/>
      <c r="C590" s="223"/>
      <c r="D590" s="231"/>
      <c r="E590" s="3"/>
      <c r="F590" s="3"/>
      <c r="G590" s="3"/>
      <c r="H590" s="3"/>
      <c r="J590" s="226"/>
      <c r="K590" s="3"/>
      <c r="L590" s="3"/>
      <c r="O590" s="227"/>
      <c r="Q590" s="94"/>
      <c r="R590" s="94"/>
      <c r="S590" s="94"/>
      <c r="T590" s="94"/>
    </row>
    <row r="591" ht="15.75" customHeight="1">
      <c r="A591" s="204"/>
      <c r="B591" s="222"/>
      <c r="C591" s="223"/>
      <c r="D591" s="231"/>
      <c r="E591" s="3"/>
      <c r="F591" s="3"/>
      <c r="G591" s="3"/>
      <c r="H591" s="3"/>
      <c r="J591" s="226"/>
      <c r="K591" s="3"/>
      <c r="L591" s="3"/>
      <c r="O591" s="227"/>
      <c r="Q591" s="94"/>
      <c r="R591" s="94"/>
      <c r="S591" s="94"/>
      <c r="T591" s="94"/>
    </row>
    <row r="592" ht="15.75" customHeight="1">
      <c r="A592" s="204"/>
      <c r="B592" s="222"/>
      <c r="C592" s="223"/>
      <c r="D592" s="231"/>
      <c r="E592" s="3"/>
      <c r="F592" s="3"/>
      <c r="G592" s="3"/>
      <c r="H592" s="3"/>
      <c r="J592" s="226"/>
      <c r="K592" s="3"/>
      <c r="L592" s="3"/>
      <c r="O592" s="227"/>
      <c r="Q592" s="94"/>
      <c r="R592" s="94"/>
      <c r="S592" s="94"/>
      <c r="T592" s="94"/>
    </row>
    <row r="593" ht="15.75" customHeight="1">
      <c r="A593" s="204"/>
      <c r="B593" s="222"/>
      <c r="C593" s="223"/>
      <c r="D593" s="231"/>
      <c r="E593" s="3"/>
      <c r="F593" s="3"/>
      <c r="G593" s="3"/>
      <c r="H593" s="3"/>
      <c r="J593" s="226"/>
      <c r="K593" s="3"/>
      <c r="L593" s="3"/>
      <c r="O593" s="227"/>
      <c r="Q593" s="94"/>
      <c r="R593" s="94"/>
      <c r="S593" s="94"/>
      <c r="T593" s="94"/>
    </row>
    <row r="594" ht="15.75" customHeight="1">
      <c r="A594" s="204"/>
      <c r="B594" s="222"/>
      <c r="C594" s="223"/>
      <c r="D594" s="231"/>
      <c r="E594" s="3"/>
      <c r="F594" s="3"/>
      <c r="G594" s="3"/>
      <c r="H594" s="3"/>
      <c r="J594" s="226"/>
      <c r="K594" s="3"/>
      <c r="L594" s="3"/>
      <c r="O594" s="227"/>
      <c r="Q594" s="94"/>
      <c r="R594" s="94"/>
      <c r="S594" s="94"/>
      <c r="T594" s="94"/>
    </row>
    <row r="595" ht="15.75" customHeight="1">
      <c r="A595" s="204"/>
      <c r="B595" s="222"/>
      <c r="C595" s="223"/>
      <c r="D595" s="231"/>
      <c r="E595" s="3"/>
      <c r="F595" s="3"/>
      <c r="G595" s="3"/>
      <c r="H595" s="3"/>
      <c r="J595" s="226"/>
      <c r="K595" s="3"/>
      <c r="L595" s="3"/>
      <c r="O595" s="227"/>
      <c r="Q595" s="94"/>
      <c r="R595" s="94"/>
      <c r="S595" s="94"/>
      <c r="T595" s="94"/>
    </row>
    <row r="596" ht="15.75" customHeight="1">
      <c r="A596" s="204"/>
      <c r="B596" s="222"/>
      <c r="C596" s="223"/>
      <c r="D596" s="231"/>
      <c r="E596" s="3"/>
      <c r="F596" s="3"/>
      <c r="G596" s="3"/>
      <c r="H596" s="3"/>
      <c r="J596" s="226"/>
      <c r="K596" s="3"/>
      <c r="L596" s="3"/>
      <c r="O596" s="227"/>
      <c r="Q596" s="94"/>
      <c r="R596" s="94"/>
      <c r="S596" s="94"/>
      <c r="T596" s="94"/>
    </row>
    <row r="597" ht="15.75" customHeight="1">
      <c r="A597" s="204"/>
      <c r="B597" s="222"/>
      <c r="C597" s="223"/>
      <c r="D597" s="231"/>
      <c r="E597" s="3"/>
      <c r="F597" s="3"/>
      <c r="G597" s="3"/>
      <c r="H597" s="3"/>
      <c r="J597" s="226"/>
      <c r="K597" s="3"/>
      <c r="L597" s="3"/>
      <c r="O597" s="227"/>
      <c r="Q597" s="94"/>
      <c r="R597" s="94"/>
      <c r="S597" s="94"/>
      <c r="T597" s="94"/>
    </row>
    <row r="598" ht="15.75" customHeight="1">
      <c r="A598" s="204"/>
      <c r="B598" s="222"/>
      <c r="C598" s="223"/>
      <c r="D598" s="231"/>
      <c r="E598" s="3"/>
      <c r="F598" s="3"/>
      <c r="G598" s="3"/>
      <c r="H598" s="3"/>
      <c r="J598" s="226"/>
      <c r="K598" s="3"/>
      <c r="L598" s="3"/>
      <c r="O598" s="227"/>
      <c r="Q598" s="94"/>
      <c r="R598" s="94"/>
      <c r="S598" s="94"/>
      <c r="T598" s="94"/>
    </row>
    <row r="599" ht="15.75" customHeight="1">
      <c r="A599" s="204"/>
      <c r="B599" s="222"/>
      <c r="C599" s="223"/>
      <c r="D599" s="231"/>
      <c r="E599" s="3"/>
      <c r="F599" s="3"/>
      <c r="G599" s="3"/>
      <c r="H599" s="3"/>
      <c r="J599" s="226"/>
      <c r="K599" s="3"/>
      <c r="L599" s="3"/>
      <c r="O599" s="227"/>
      <c r="Q599" s="94"/>
      <c r="R599" s="94"/>
      <c r="S599" s="94"/>
      <c r="T599" s="94"/>
    </row>
    <row r="600" ht="15.75" customHeight="1">
      <c r="A600" s="204"/>
      <c r="B600" s="222"/>
      <c r="C600" s="223"/>
      <c r="D600" s="231"/>
      <c r="E600" s="3"/>
      <c r="F600" s="3"/>
      <c r="G600" s="3"/>
      <c r="H600" s="3"/>
      <c r="J600" s="226"/>
      <c r="K600" s="3"/>
      <c r="L600" s="3"/>
      <c r="O600" s="227"/>
      <c r="Q600" s="94"/>
      <c r="R600" s="94"/>
      <c r="S600" s="94"/>
      <c r="T600" s="94"/>
    </row>
    <row r="601" ht="15.75" customHeight="1">
      <c r="A601" s="204"/>
      <c r="B601" s="222"/>
      <c r="C601" s="223"/>
      <c r="D601" s="231"/>
      <c r="E601" s="3"/>
      <c r="F601" s="3"/>
      <c r="G601" s="3"/>
      <c r="H601" s="3"/>
      <c r="J601" s="226"/>
      <c r="K601" s="3"/>
      <c r="L601" s="3"/>
      <c r="O601" s="227"/>
      <c r="Q601" s="94"/>
      <c r="R601" s="94"/>
      <c r="S601" s="94"/>
      <c r="T601" s="94"/>
    </row>
    <row r="602" ht="15.75" customHeight="1">
      <c r="A602" s="204"/>
      <c r="B602" s="222"/>
      <c r="C602" s="223"/>
      <c r="D602" s="231"/>
      <c r="E602" s="3"/>
      <c r="F602" s="3"/>
      <c r="G602" s="3"/>
      <c r="H602" s="3"/>
      <c r="J602" s="226"/>
      <c r="K602" s="3"/>
      <c r="L602" s="3"/>
      <c r="O602" s="227"/>
      <c r="Q602" s="94"/>
      <c r="R602" s="94"/>
      <c r="S602" s="94"/>
      <c r="T602" s="94"/>
    </row>
    <row r="603" ht="15.75" customHeight="1">
      <c r="A603" s="204"/>
      <c r="B603" s="222"/>
      <c r="C603" s="223"/>
      <c r="D603" s="231"/>
      <c r="E603" s="3"/>
      <c r="F603" s="3"/>
      <c r="G603" s="3"/>
      <c r="H603" s="3"/>
      <c r="J603" s="226"/>
      <c r="K603" s="3"/>
      <c r="L603" s="3"/>
      <c r="O603" s="227"/>
      <c r="Q603" s="94"/>
      <c r="R603" s="94"/>
      <c r="S603" s="94"/>
      <c r="T603" s="94"/>
    </row>
    <row r="604" ht="15.75" customHeight="1">
      <c r="A604" s="204"/>
      <c r="B604" s="222"/>
      <c r="C604" s="223"/>
      <c r="D604" s="231"/>
      <c r="E604" s="3"/>
      <c r="F604" s="3"/>
      <c r="G604" s="3"/>
      <c r="H604" s="3"/>
      <c r="J604" s="226"/>
      <c r="K604" s="3"/>
      <c r="L604" s="3"/>
      <c r="O604" s="227"/>
      <c r="Q604" s="94"/>
      <c r="R604" s="94"/>
      <c r="S604" s="94"/>
      <c r="T604" s="94"/>
    </row>
    <row r="605" ht="15.75" customHeight="1">
      <c r="A605" s="204"/>
      <c r="B605" s="222"/>
      <c r="C605" s="223"/>
      <c r="D605" s="231"/>
      <c r="E605" s="3"/>
      <c r="F605" s="3"/>
      <c r="G605" s="3"/>
      <c r="H605" s="3"/>
      <c r="J605" s="226"/>
      <c r="K605" s="3"/>
      <c r="L605" s="3"/>
      <c r="O605" s="227"/>
      <c r="Q605" s="94"/>
      <c r="R605" s="94"/>
      <c r="S605" s="94"/>
      <c r="T605" s="94"/>
    </row>
    <row r="606" ht="15.75" customHeight="1">
      <c r="A606" s="204"/>
      <c r="B606" s="222"/>
      <c r="C606" s="223"/>
      <c r="D606" s="231"/>
      <c r="E606" s="3"/>
      <c r="F606" s="3"/>
      <c r="G606" s="3"/>
      <c r="H606" s="3"/>
      <c r="J606" s="226"/>
      <c r="K606" s="3"/>
      <c r="L606" s="3"/>
      <c r="O606" s="227"/>
      <c r="Q606" s="94"/>
      <c r="R606" s="94"/>
      <c r="S606" s="94"/>
      <c r="T606" s="94"/>
    </row>
    <row r="607" ht="15.75" customHeight="1">
      <c r="A607" s="204"/>
      <c r="B607" s="222"/>
      <c r="C607" s="223"/>
      <c r="D607" s="231"/>
      <c r="E607" s="3"/>
      <c r="F607" s="3"/>
      <c r="G607" s="3"/>
      <c r="H607" s="3"/>
      <c r="J607" s="226"/>
      <c r="K607" s="3"/>
      <c r="L607" s="3"/>
      <c r="O607" s="227"/>
      <c r="Q607" s="94"/>
      <c r="R607" s="94"/>
      <c r="S607" s="94"/>
      <c r="T607" s="94"/>
    </row>
    <row r="608" ht="15.75" customHeight="1">
      <c r="A608" s="204"/>
      <c r="B608" s="222"/>
      <c r="C608" s="223"/>
      <c r="D608" s="231"/>
      <c r="E608" s="3"/>
      <c r="F608" s="3"/>
      <c r="G608" s="3"/>
      <c r="H608" s="3"/>
      <c r="J608" s="226"/>
      <c r="K608" s="3"/>
      <c r="L608" s="3"/>
      <c r="O608" s="227"/>
      <c r="Q608" s="94"/>
      <c r="R608" s="94"/>
      <c r="S608" s="94"/>
      <c r="T608" s="94"/>
    </row>
    <row r="609" ht="15.75" customHeight="1">
      <c r="A609" s="204"/>
      <c r="B609" s="222"/>
      <c r="C609" s="223"/>
      <c r="D609" s="231"/>
      <c r="E609" s="3"/>
      <c r="F609" s="3"/>
      <c r="G609" s="3"/>
      <c r="H609" s="3"/>
      <c r="J609" s="226"/>
      <c r="K609" s="3"/>
      <c r="L609" s="3"/>
      <c r="O609" s="227"/>
      <c r="Q609" s="94"/>
      <c r="R609" s="94"/>
      <c r="S609" s="94"/>
      <c r="T609" s="94"/>
    </row>
    <row r="610" ht="15.75" customHeight="1">
      <c r="A610" s="204"/>
      <c r="B610" s="222"/>
      <c r="C610" s="223"/>
      <c r="D610" s="231"/>
      <c r="E610" s="3"/>
      <c r="F610" s="3"/>
      <c r="G610" s="3"/>
      <c r="H610" s="3"/>
      <c r="J610" s="226"/>
      <c r="K610" s="3"/>
      <c r="L610" s="3"/>
      <c r="O610" s="227"/>
      <c r="Q610" s="94"/>
      <c r="R610" s="94"/>
      <c r="S610" s="94"/>
      <c r="T610" s="94"/>
    </row>
    <row r="611" ht="15.75" customHeight="1">
      <c r="A611" s="204"/>
      <c r="B611" s="222"/>
      <c r="C611" s="223"/>
      <c r="D611" s="231"/>
      <c r="E611" s="3"/>
      <c r="F611" s="3"/>
      <c r="G611" s="3"/>
      <c r="H611" s="3"/>
      <c r="J611" s="226"/>
      <c r="K611" s="3"/>
      <c r="L611" s="3"/>
      <c r="O611" s="227"/>
      <c r="Q611" s="94"/>
      <c r="R611" s="94"/>
      <c r="S611" s="94"/>
      <c r="T611" s="94"/>
    </row>
    <row r="612" ht="15.75" customHeight="1">
      <c r="A612" s="204"/>
      <c r="B612" s="222"/>
      <c r="C612" s="223"/>
      <c r="D612" s="231"/>
      <c r="E612" s="3"/>
      <c r="F612" s="3"/>
      <c r="G612" s="3"/>
      <c r="H612" s="3"/>
      <c r="J612" s="226"/>
      <c r="K612" s="3"/>
      <c r="L612" s="3"/>
      <c r="O612" s="227"/>
      <c r="Q612" s="94"/>
      <c r="R612" s="94"/>
      <c r="S612" s="94"/>
      <c r="T612" s="94"/>
    </row>
    <row r="613" ht="15.75" customHeight="1">
      <c r="A613" s="204"/>
      <c r="B613" s="222"/>
      <c r="C613" s="223"/>
      <c r="D613" s="231"/>
      <c r="E613" s="3"/>
      <c r="F613" s="3"/>
      <c r="G613" s="3"/>
      <c r="H613" s="3"/>
      <c r="J613" s="226"/>
      <c r="K613" s="3"/>
      <c r="L613" s="3"/>
      <c r="O613" s="227"/>
      <c r="Q613" s="94"/>
      <c r="R613" s="94"/>
      <c r="S613" s="94"/>
      <c r="T613" s="94"/>
    </row>
    <row r="614" ht="15.75" customHeight="1">
      <c r="A614" s="204"/>
      <c r="B614" s="222"/>
      <c r="C614" s="223"/>
      <c r="D614" s="231"/>
      <c r="E614" s="3"/>
      <c r="F614" s="3"/>
      <c r="G614" s="3"/>
      <c r="H614" s="3"/>
      <c r="J614" s="226"/>
      <c r="K614" s="3"/>
      <c r="L614" s="3"/>
      <c r="O614" s="227"/>
      <c r="Q614" s="94"/>
      <c r="R614" s="94"/>
      <c r="S614" s="94"/>
      <c r="T614" s="94"/>
    </row>
    <row r="615" ht="15.75" customHeight="1">
      <c r="A615" s="204"/>
      <c r="B615" s="222"/>
      <c r="C615" s="223"/>
      <c r="D615" s="231"/>
      <c r="E615" s="3"/>
      <c r="F615" s="3"/>
      <c r="G615" s="3"/>
      <c r="H615" s="3"/>
      <c r="J615" s="226"/>
      <c r="K615" s="3"/>
      <c r="L615" s="3"/>
      <c r="O615" s="227"/>
      <c r="Q615" s="94"/>
      <c r="R615" s="94"/>
      <c r="S615" s="94"/>
      <c r="T615" s="94"/>
    </row>
    <row r="616" ht="15.75" customHeight="1">
      <c r="A616" s="204"/>
      <c r="B616" s="222"/>
      <c r="C616" s="223"/>
      <c r="D616" s="231"/>
      <c r="E616" s="3"/>
      <c r="F616" s="3"/>
      <c r="G616" s="3"/>
      <c r="H616" s="3"/>
      <c r="J616" s="226"/>
      <c r="K616" s="3"/>
      <c r="L616" s="3"/>
      <c r="O616" s="227"/>
      <c r="Q616" s="94"/>
      <c r="R616" s="94"/>
      <c r="S616" s="94"/>
      <c r="T616" s="94"/>
    </row>
    <row r="617" ht="15.75" customHeight="1">
      <c r="A617" s="204"/>
      <c r="B617" s="222"/>
      <c r="C617" s="223"/>
      <c r="D617" s="231"/>
      <c r="E617" s="3"/>
      <c r="F617" s="3"/>
      <c r="G617" s="3"/>
      <c r="H617" s="3"/>
      <c r="J617" s="226"/>
      <c r="K617" s="3"/>
      <c r="L617" s="3"/>
      <c r="O617" s="227"/>
      <c r="Q617" s="94"/>
      <c r="R617" s="94"/>
      <c r="S617" s="94"/>
      <c r="T617" s="94"/>
    </row>
    <row r="618" ht="15.75" customHeight="1">
      <c r="A618" s="204"/>
      <c r="B618" s="222"/>
      <c r="C618" s="223"/>
      <c r="D618" s="231"/>
      <c r="E618" s="3"/>
      <c r="F618" s="3"/>
      <c r="G618" s="3"/>
      <c r="H618" s="3"/>
      <c r="J618" s="226"/>
      <c r="K618" s="3"/>
      <c r="L618" s="3"/>
      <c r="O618" s="227"/>
      <c r="Q618" s="94"/>
      <c r="R618" s="94"/>
      <c r="S618" s="94"/>
      <c r="T618" s="94"/>
    </row>
    <row r="619" ht="15.75" customHeight="1">
      <c r="A619" s="204"/>
      <c r="B619" s="222"/>
      <c r="C619" s="223"/>
      <c r="D619" s="231"/>
      <c r="E619" s="3"/>
      <c r="F619" s="3"/>
      <c r="G619" s="3"/>
      <c r="H619" s="3"/>
      <c r="J619" s="226"/>
      <c r="K619" s="3"/>
      <c r="L619" s="3"/>
      <c r="O619" s="227"/>
      <c r="Q619" s="94"/>
      <c r="R619" s="94"/>
      <c r="S619" s="94"/>
      <c r="T619" s="94"/>
    </row>
    <row r="620" ht="15.75" customHeight="1">
      <c r="A620" s="204"/>
      <c r="B620" s="222"/>
      <c r="C620" s="223"/>
      <c r="D620" s="231"/>
      <c r="E620" s="3"/>
      <c r="F620" s="3"/>
      <c r="G620" s="3"/>
      <c r="H620" s="3"/>
      <c r="J620" s="226"/>
      <c r="K620" s="3"/>
      <c r="L620" s="3"/>
      <c r="O620" s="227"/>
      <c r="Q620" s="94"/>
      <c r="R620" s="94"/>
      <c r="S620" s="94"/>
      <c r="T620" s="94"/>
    </row>
    <row r="621" ht="15.75" customHeight="1">
      <c r="A621" s="204"/>
      <c r="B621" s="222"/>
      <c r="C621" s="223"/>
      <c r="D621" s="231"/>
      <c r="E621" s="3"/>
      <c r="F621" s="3"/>
      <c r="G621" s="3"/>
      <c r="H621" s="3"/>
      <c r="J621" s="226"/>
      <c r="K621" s="3"/>
      <c r="L621" s="3"/>
      <c r="O621" s="227"/>
      <c r="Q621" s="94"/>
      <c r="R621" s="94"/>
      <c r="S621" s="94"/>
      <c r="T621" s="94"/>
    </row>
    <row r="622" ht="15.75" customHeight="1">
      <c r="A622" s="204"/>
      <c r="B622" s="222"/>
      <c r="C622" s="223"/>
      <c r="D622" s="231"/>
      <c r="E622" s="3"/>
      <c r="F622" s="3"/>
      <c r="G622" s="3"/>
      <c r="H622" s="3"/>
      <c r="J622" s="226"/>
      <c r="K622" s="3"/>
      <c r="L622" s="3"/>
      <c r="O622" s="227"/>
      <c r="Q622" s="94"/>
      <c r="R622" s="94"/>
      <c r="S622" s="94"/>
      <c r="T622" s="94"/>
    </row>
    <row r="623" ht="15.75" customHeight="1">
      <c r="A623" s="204"/>
      <c r="B623" s="222"/>
      <c r="C623" s="223"/>
      <c r="D623" s="231"/>
      <c r="E623" s="3"/>
      <c r="F623" s="3"/>
      <c r="G623" s="3"/>
      <c r="H623" s="3"/>
      <c r="J623" s="226"/>
      <c r="K623" s="3"/>
      <c r="L623" s="3"/>
      <c r="O623" s="227"/>
      <c r="Q623" s="94"/>
      <c r="R623" s="94"/>
      <c r="S623" s="94"/>
      <c r="T623" s="94"/>
    </row>
    <row r="624" ht="15.75" customHeight="1">
      <c r="A624" s="204"/>
      <c r="B624" s="222"/>
      <c r="C624" s="223"/>
      <c r="D624" s="231"/>
      <c r="E624" s="3"/>
      <c r="F624" s="3"/>
      <c r="G624" s="3"/>
      <c r="H624" s="3"/>
      <c r="J624" s="226"/>
      <c r="K624" s="3"/>
      <c r="L624" s="3"/>
      <c r="O624" s="227"/>
      <c r="Q624" s="94"/>
      <c r="R624" s="94"/>
      <c r="S624" s="94"/>
      <c r="T624" s="94"/>
    </row>
    <row r="625" ht="15.75" customHeight="1">
      <c r="A625" s="204"/>
      <c r="B625" s="222"/>
      <c r="C625" s="223"/>
      <c r="D625" s="231"/>
      <c r="E625" s="3"/>
      <c r="F625" s="3"/>
      <c r="G625" s="3"/>
      <c r="H625" s="3"/>
      <c r="J625" s="226"/>
      <c r="K625" s="3"/>
      <c r="L625" s="3"/>
      <c r="O625" s="227"/>
      <c r="Q625" s="94"/>
      <c r="R625" s="94"/>
      <c r="S625" s="94"/>
      <c r="T625" s="94"/>
    </row>
    <row r="626" ht="15.75" customHeight="1">
      <c r="A626" s="204"/>
      <c r="B626" s="222"/>
      <c r="C626" s="223"/>
      <c r="D626" s="231"/>
      <c r="E626" s="3"/>
      <c r="F626" s="3"/>
      <c r="G626" s="3"/>
      <c r="H626" s="3"/>
      <c r="J626" s="226"/>
      <c r="K626" s="3"/>
      <c r="L626" s="3"/>
      <c r="O626" s="227"/>
      <c r="Q626" s="94"/>
      <c r="R626" s="94"/>
      <c r="S626" s="94"/>
      <c r="T626" s="94"/>
    </row>
    <row r="627" ht="15.75" customHeight="1">
      <c r="A627" s="204"/>
      <c r="B627" s="222"/>
      <c r="C627" s="223"/>
      <c r="D627" s="231"/>
      <c r="E627" s="3"/>
      <c r="F627" s="3"/>
      <c r="G627" s="3"/>
      <c r="H627" s="3"/>
      <c r="J627" s="226"/>
      <c r="K627" s="3"/>
      <c r="L627" s="3"/>
      <c r="O627" s="227"/>
      <c r="Q627" s="94"/>
      <c r="R627" s="94"/>
      <c r="S627" s="94"/>
      <c r="T627" s="94"/>
    </row>
    <row r="628" ht="15.75" customHeight="1">
      <c r="A628" s="204"/>
      <c r="B628" s="222"/>
      <c r="C628" s="223"/>
      <c r="D628" s="231"/>
      <c r="E628" s="3"/>
      <c r="F628" s="3"/>
      <c r="G628" s="3"/>
      <c r="H628" s="3"/>
      <c r="J628" s="226"/>
      <c r="K628" s="3"/>
      <c r="L628" s="3"/>
      <c r="O628" s="227"/>
      <c r="Q628" s="94"/>
      <c r="R628" s="94"/>
      <c r="S628" s="94"/>
      <c r="T628" s="94"/>
    </row>
    <row r="629" ht="15.75" customHeight="1">
      <c r="A629" s="204"/>
      <c r="B629" s="222"/>
      <c r="C629" s="223"/>
      <c r="D629" s="231"/>
      <c r="E629" s="3"/>
      <c r="F629" s="3"/>
      <c r="G629" s="3"/>
      <c r="H629" s="3"/>
      <c r="J629" s="226"/>
      <c r="K629" s="3"/>
      <c r="L629" s="3"/>
      <c r="O629" s="227"/>
      <c r="Q629" s="94"/>
      <c r="R629" s="94"/>
      <c r="S629" s="94"/>
      <c r="T629" s="94"/>
    </row>
    <row r="630" ht="15.75" customHeight="1">
      <c r="A630" s="204"/>
      <c r="B630" s="222"/>
      <c r="C630" s="223"/>
      <c r="D630" s="231"/>
      <c r="E630" s="3"/>
      <c r="F630" s="3"/>
      <c r="G630" s="3"/>
      <c r="H630" s="3"/>
      <c r="J630" s="226"/>
      <c r="K630" s="3"/>
      <c r="L630" s="3"/>
      <c r="O630" s="227"/>
      <c r="Q630" s="94"/>
      <c r="R630" s="94"/>
      <c r="S630" s="94"/>
      <c r="T630" s="94"/>
    </row>
    <row r="631" ht="15.75" customHeight="1">
      <c r="A631" s="204"/>
      <c r="B631" s="222"/>
      <c r="C631" s="223"/>
      <c r="D631" s="231"/>
      <c r="E631" s="3"/>
      <c r="F631" s="3"/>
      <c r="G631" s="3"/>
      <c r="H631" s="3"/>
      <c r="J631" s="226"/>
      <c r="K631" s="3"/>
      <c r="L631" s="3"/>
      <c r="O631" s="227"/>
      <c r="Q631" s="94"/>
      <c r="R631" s="94"/>
      <c r="S631" s="94"/>
      <c r="T631" s="94"/>
    </row>
    <row r="632" ht="15.75" customHeight="1">
      <c r="A632" s="204"/>
      <c r="B632" s="222"/>
      <c r="C632" s="223"/>
      <c r="D632" s="231"/>
      <c r="E632" s="3"/>
      <c r="F632" s="3"/>
      <c r="G632" s="3"/>
      <c r="H632" s="3"/>
      <c r="J632" s="226"/>
      <c r="K632" s="3"/>
      <c r="L632" s="3"/>
      <c r="O632" s="227"/>
      <c r="Q632" s="94"/>
      <c r="R632" s="94"/>
      <c r="S632" s="94"/>
      <c r="T632" s="94"/>
    </row>
    <row r="633" ht="15.75" customHeight="1">
      <c r="A633" s="204"/>
      <c r="B633" s="222"/>
      <c r="C633" s="223"/>
      <c r="D633" s="231"/>
      <c r="E633" s="3"/>
      <c r="F633" s="3"/>
      <c r="G633" s="3"/>
      <c r="H633" s="3"/>
      <c r="J633" s="226"/>
      <c r="K633" s="3"/>
      <c r="L633" s="3"/>
      <c r="O633" s="227"/>
      <c r="Q633" s="94"/>
      <c r="R633" s="94"/>
      <c r="S633" s="94"/>
      <c r="T633" s="94"/>
    </row>
    <row r="634" ht="15.75" customHeight="1">
      <c r="A634" s="204"/>
      <c r="B634" s="222"/>
      <c r="C634" s="223"/>
      <c r="D634" s="231"/>
      <c r="E634" s="3"/>
      <c r="F634" s="3"/>
      <c r="G634" s="3"/>
      <c r="H634" s="3"/>
      <c r="J634" s="226"/>
      <c r="K634" s="3"/>
      <c r="L634" s="3"/>
      <c r="O634" s="227"/>
      <c r="Q634" s="94"/>
      <c r="R634" s="94"/>
      <c r="S634" s="94"/>
      <c r="T634" s="94"/>
    </row>
    <row r="635" ht="15.75" customHeight="1">
      <c r="A635" s="204"/>
      <c r="B635" s="222"/>
      <c r="C635" s="223"/>
      <c r="D635" s="231"/>
      <c r="E635" s="3"/>
      <c r="F635" s="3"/>
      <c r="G635" s="3"/>
      <c r="H635" s="3"/>
      <c r="J635" s="226"/>
      <c r="K635" s="3"/>
      <c r="L635" s="3"/>
      <c r="O635" s="227"/>
      <c r="Q635" s="94"/>
      <c r="R635" s="94"/>
      <c r="S635" s="94"/>
      <c r="T635" s="94"/>
    </row>
    <row r="636" ht="15.75" customHeight="1">
      <c r="A636" s="204"/>
      <c r="B636" s="222"/>
      <c r="C636" s="223"/>
      <c r="D636" s="231"/>
      <c r="E636" s="3"/>
      <c r="F636" s="3"/>
      <c r="G636" s="3"/>
      <c r="H636" s="3"/>
      <c r="J636" s="226"/>
      <c r="K636" s="3"/>
      <c r="L636" s="3"/>
      <c r="O636" s="227"/>
      <c r="Q636" s="94"/>
      <c r="R636" s="94"/>
      <c r="S636" s="94"/>
      <c r="T636" s="94"/>
    </row>
    <row r="637" ht="15.75" customHeight="1">
      <c r="A637" s="204"/>
      <c r="B637" s="222"/>
      <c r="C637" s="223"/>
      <c r="D637" s="231"/>
      <c r="E637" s="3"/>
      <c r="F637" s="3"/>
      <c r="G637" s="3"/>
      <c r="H637" s="3"/>
      <c r="J637" s="226"/>
      <c r="K637" s="3"/>
      <c r="L637" s="3"/>
      <c r="O637" s="227"/>
      <c r="Q637" s="94"/>
      <c r="R637" s="94"/>
      <c r="S637" s="94"/>
      <c r="T637" s="94"/>
    </row>
    <row r="638" ht="15.75" customHeight="1">
      <c r="A638" s="204"/>
      <c r="B638" s="222"/>
      <c r="C638" s="223"/>
      <c r="D638" s="231"/>
      <c r="E638" s="3"/>
      <c r="F638" s="3"/>
      <c r="G638" s="3"/>
      <c r="H638" s="3"/>
      <c r="J638" s="226"/>
      <c r="K638" s="3"/>
      <c r="L638" s="3"/>
      <c r="O638" s="227"/>
      <c r="Q638" s="94"/>
      <c r="R638" s="94"/>
      <c r="S638" s="94"/>
      <c r="T638" s="94"/>
    </row>
    <row r="639" ht="15.75" customHeight="1">
      <c r="A639" s="204"/>
      <c r="B639" s="222"/>
      <c r="C639" s="223"/>
      <c r="D639" s="231"/>
      <c r="E639" s="3"/>
      <c r="F639" s="3"/>
      <c r="G639" s="3"/>
      <c r="H639" s="3"/>
      <c r="J639" s="226"/>
      <c r="K639" s="3"/>
      <c r="L639" s="3"/>
      <c r="O639" s="227"/>
      <c r="Q639" s="94"/>
      <c r="R639" s="94"/>
      <c r="S639" s="94"/>
      <c r="T639" s="94"/>
    </row>
    <row r="640" ht="15.75" customHeight="1">
      <c r="A640" s="204"/>
      <c r="B640" s="222"/>
      <c r="C640" s="223"/>
      <c r="D640" s="231"/>
      <c r="E640" s="3"/>
      <c r="F640" s="3"/>
      <c r="G640" s="3"/>
      <c r="H640" s="3"/>
      <c r="J640" s="226"/>
      <c r="K640" s="3"/>
      <c r="L640" s="3"/>
      <c r="O640" s="227"/>
      <c r="Q640" s="94"/>
      <c r="R640" s="94"/>
      <c r="S640" s="94"/>
      <c r="T640" s="94"/>
    </row>
    <row r="641" ht="15.75" customHeight="1">
      <c r="A641" s="204"/>
      <c r="B641" s="222"/>
      <c r="C641" s="223"/>
      <c r="D641" s="231"/>
      <c r="E641" s="3"/>
      <c r="F641" s="3"/>
      <c r="G641" s="3"/>
      <c r="H641" s="3"/>
      <c r="J641" s="226"/>
      <c r="K641" s="3"/>
      <c r="L641" s="3"/>
      <c r="O641" s="227"/>
      <c r="Q641" s="94"/>
      <c r="R641" s="94"/>
      <c r="S641" s="94"/>
      <c r="T641" s="94"/>
    </row>
    <row r="642" ht="15.75" customHeight="1">
      <c r="A642" s="204"/>
      <c r="B642" s="222"/>
      <c r="C642" s="223"/>
      <c r="D642" s="231"/>
      <c r="E642" s="3"/>
      <c r="F642" s="3"/>
      <c r="G642" s="3"/>
      <c r="H642" s="3"/>
      <c r="J642" s="226"/>
      <c r="K642" s="3"/>
      <c r="L642" s="3"/>
      <c r="O642" s="227"/>
      <c r="Q642" s="94"/>
      <c r="R642" s="94"/>
      <c r="S642" s="94"/>
      <c r="T642" s="94"/>
    </row>
    <row r="643" ht="15.75" customHeight="1">
      <c r="A643" s="204"/>
      <c r="B643" s="222"/>
      <c r="C643" s="223"/>
      <c r="D643" s="231"/>
      <c r="E643" s="3"/>
      <c r="F643" s="3"/>
      <c r="G643" s="3"/>
      <c r="H643" s="3"/>
      <c r="J643" s="226"/>
      <c r="K643" s="3"/>
      <c r="L643" s="3"/>
      <c r="O643" s="227"/>
      <c r="Q643" s="94"/>
      <c r="R643" s="94"/>
      <c r="S643" s="94"/>
      <c r="T643" s="94"/>
    </row>
    <row r="644" ht="15.75" customHeight="1">
      <c r="A644" s="204"/>
      <c r="B644" s="222"/>
      <c r="C644" s="223"/>
      <c r="D644" s="231"/>
      <c r="E644" s="3"/>
      <c r="F644" s="3"/>
      <c r="G644" s="3"/>
      <c r="H644" s="3"/>
      <c r="J644" s="226"/>
      <c r="K644" s="3"/>
      <c r="L644" s="3"/>
      <c r="O644" s="227"/>
      <c r="Q644" s="94"/>
      <c r="R644" s="94"/>
      <c r="S644" s="94"/>
      <c r="T644" s="94"/>
    </row>
    <row r="645" ht="15.75" customHeight="1">
      <c r="A645" s="204"/>
      <c r="B645" s="222"/>
      <c r="C645" s="223"/>
      <c r="D645" s="231"/>
      <c r="E645" s="3"/>
      <c r="F645" s="3"/>
      <c r="G645" s="3"/>
      <c r="H645" s="3"/>
      <c r="J645" s="226"/>
      <c r="K645" s="3"/>
      <c r="L645" s="3"/>
      <c r="O645" s="227"/>
      <c r="Q645" s="94"/>
      <c r="R645" s="94"/>
      <c r="S645" s="94"/>
      <c r="T645" s="94"/>
    </row>
    <row r="646" ht="15.75" customHeight="1">
      <c r="A646" s="204"/>
      <c r="B646" s="222"/>
      <c r="C646" s="223"/>
      <c r="D646" s="231"/>
      <c r="E646" s="3"/>
      <c r="F646" s="3"/>
      <c r="G646" s="3"/>
      <c r="H646" s="3"/>
      <c r="J646" s="226"/>
      <c r="K646" s="3"/>
      <c r="L646" s="3"/>
      <c r="O646" s="227"/>
      <c r="Q646" s="94"/>
      <c r="R646" s="94"/>
      <c r="S646" s="94"/>
      <c r="T646" s="94"/>
    </row>
    <row r="647" ht="15.75" customHeight="1">
      <c r="A647" s="204"/>
      <c r="B647" s="222"/>
      <c r="C647" s="223"/>
      <c r="D647" s="231"/>
      <c r="E647" s="3"/>
      <c r="F647" s="3"/>
      <c r="G647" s="3"/>
      <c r="H647" s="3"/>
      <c r="J647" s="226"/>
      <c r="K647" s="3"/>
      <c r="L647" s="3"/>
      <c r="O647" s="227"/>
      <c r="Q647" s="94"/>
      <c r="R647" s="94"/>
      <c r="S647" s="94"/>
      <c r="T647" s="94"/>
    </row>
    <row r="648" ht="15.75" customHeight="1">
      <c r="A648" s="204"/>
      <c r="B648" s="222"/>
      <c r="C648" s="223"/>
      <c r="D648" s="231"/>
      <c r="E648" s="3"/>
      <c r="F648" s="3"/>
      <c r="G648" s="3"/>
      <c r="H648" s="3"/>
      <c r="J648" s="226"/>
      <c r="K648" s="3"/>
      <c r="L648" s="3"/>
      <c r="O648" s="227"/>
      <c r="Q648" s="94"/>
      <c r="R648" s="94"/>
      <c r="S648" s="94"/>
      <c r="T648" s="94"/>
    </row>
    <row r="649" ht="15.75" customHeight="1">
      <c r="A649" s="204"/>
      <c r="B649" s="222"/>
      <c r="C649" s="223"/>
      <c r="D649" s="231"/>
      <c r="E649" s="3"/>
      <c r="F649" s="3"/>
      <c r="G649" s="3"/>
      <c r="H649" s="3"/>
      <c r="J649" s="226"/>
      <c r="K649" s="3"/>
      <c r="L649" s="3"/>
      <c r="O649" s="227"/>
      <c r="Q649" s="94"/>
      <c r="R649" s="94"/>
      <c r="S649" s="94"/>
      <c r="T649" s="94"/>
    </row>
    <row r="650" ht="15.75" customHeight="1">
      <c r="A650" s="204"/>
      <c r="B650" s="222"/>
      <c r="C650" s="223"/>
      <c r="D650" s="231"/>
      <c r="E650" s="3"/>
      <c r="F650" s="3"/>
      <c r="G650" s="3"/>
      <c r="H650" s="3"/>
      <c r="J650" s="226"/>
      <c r="K650" s="3"/>
      <c r="L650" s="3"/>
      <c r="O650" s="227"/>
      <c r="Q650" s="94"/>
      <c r="R650" s="94"/>
      <c r="S650" s="94"/>
      <c r="T650" s="94"/>
    </row>
    <row r="651" ht="15.75" customHeight="1">
      <c r="A651" s="204"/>
      <c r="B651" s="222"/>
      <c r="C651" s="223"/>
      <c r="D651" s="231"/>
      <c r="E651" s="3"/>
      <c r="F651" s="3"/>
      <c r="G651" s="3"/>
      <c r="H651" s="3"/>
      <c r="J651" s="226"/>
      <c r="K651" s="3"/>
      <c r="L651" s="3"/>
      <c r="O651" s="227"/>
      <c r="Q651" s="94"/>
      <c r="R651" s="94"/>
      <c r="S651" s="94"/>
      <c r="T651" s="94"/>
    </row>
    <row r="652" ht="15.75" customHeight="1">
      <c r="A652" s="204"/>
      <c r="B652" s="222"/>
      <c r="C652" s="223"/>
      <c r="D652" s="231"/>
      <c r="E652" s="3"/>
      <c r="F652" s="3"/>
      <c r="G652" s="3"/>
      <c r="H652" s="3"/>
      <c r="J652" s="226"/>
      <c r="K652" s="3"/>
      <c r="L652" s="3"/>
      <c r="O652" s="227"/>
      <c r="Q652" s="94"/>
      <c r="R652" s="94"/>
      <c r="S652" s="94"/>
      <c r="T652" s="94"/>
    </row>
    <row r="653" ht="15.75" customHeight="1">
      <c r="A653" s="204"/>
      <c r="B653" s="222"/>
      <c r="C653" s="223"/>
      <c r="D653" s="231"/>
      <c r="E653" s="3"/>
      <c r="F653" s="3"/>
      <c r="G653" s="3"/>
      <c r="H653" s="3"/>
      <c r="J653" s="226"/>
      <c r="K653" s="3"/>
      <c r="L653" s="3"/>
      <c r="O653" s="227"/>
      <c r="Q653" s="94"/>
      <c r="R653" s="94"/>
      <c r="S653" s="94"/>
      <c r="T653" s="94"/>
    </row>
    <row r="654" ht="15.75" customHeight="1">
      <c r="A654" s="204"/>
      <c r="B654" s="222"/>
      <c r="C654" s="223"/>
      <c r="D654" s="231"/>
      <c r="E654" s="3"/>
      <c r="F654" s="3"/>
      <c r="G654" s="3"/>
      <c r="H654" s="3"/>
      <c r="J654" s="226"/>
      <c r="K654" s="3"/>
      <c r="L654" s="3"/>
      <c r="O654" s="227"/>
      <c r="Q654" s="94"/>
      <c r="R654" s="94"/>
      <c r="S654" s="94"/>
      <c r="T654" s="94"/>
    </row>
    <row r="655" ht="15.75" customHeight="1">
      <c r="A655" s="204"/>
      <c r="B655" s="222"/>
      <c r="C655" s="223"/>
      <c r="D655" s="231"/>
      <c r="E655" s="3"/>
      <c r="F655" s="3"/>
      <c r="G655" s="3"/>
      <c r="H655" s="3"/>
      <c r="J655" s="226"/>
      <c r="K655" s="3"/>
      <c r="L655" s="3"/>
      <c r="O655" s="227"/>
      <c r="Q655" s="94"/>
      <c r="R655" s="94"/>
      <c r="S655" s="94"/>
      <c r="T655" s="94"/>
    </row>
    <row r="656" ht="15.75" customHeight="1">
      <c r="A656" s="204"/>
      <c r="B656" s="222"/>
      <c r="C656" s="223"/>
      <c r="D656" s="231"/>
      <c r="E656" s="3"/>
      <c r="F656" s="3"/>
      <c r="G656" s="3"/>
      <c r="H656" s="3"/>
      <c r="J656" s="226"/>
      <c r="K656" s="3"/>
      <c r="L656" s="3"/>
      <c r="O656" s="227"/>
      <c r="Q656" s="94"/>
      <c r="R656" s="94"/>
      <c r="S656" s="94"/>
      <c r="T656" s="94"/>
    </row>
    <row r="657" ht="15.75" customHeight="1">
      <c r="A657" s="204"/>
      <c r="B657" s="222"/>
      <c r="C657" s="223"/>
      <c r="D657" s="231"/>
      <c r="E657" s="3"/>
      <c r="F657" s="3"/>
      <c r="G657" s="3"/>
      <c r="H657" s="3"/>
      <c r="J657" s="226"/>
      <c r="K657" s="3"/>
      <c r="L657" s="3"/>
      <c r="O657" s="227"/>
      <c r="Q657" s="94"/>
      <c r="R657" s="94"/>
      <c r="S657" s="94"/>
      <c r="T657" s="94"/>
    </row>
    <row r="658" ht="15.75" customHeight="1">
      <c r="A658" s="204"/>
      <c r="B658" s="222"/>
      <c r="C658" s="223"/>
      <c r="D658" s="231"/>
      <c r="E658" s="3"/>
      <c r="F658" s="3"/>
      <c r="G658" s="3"/>
      <c r="H658" s="3"/>
      <c r="J658" s="226"/>
      <c r="K658" s="3"/>
      <c r="L658" s="3"/>
      <c r="O658" s="227"/>
      <c r="Q658" s="94"/>
      <c r="R658" s="94"/>
      <c r="S658" s="94"/>
      <c r="T658" s="94"/>
    </row>
    <row r="659" ht="15.75" customHeight="1">
      <c r="A659" s="204"/>
      <c r="B659" s="222"/>
      <c r="C659" s="223"/>
      <c r="D659" s="231"/>
      <c r="E659" s="3"/>
      <c r="F659" s="3"/>
      <c r="G659" s="3"/>
      <c r="H659" s="3"/>
      <c r="J659" s="226"/>
      <c r="K659" s="3"/>
      <c r="L659" s="3"/>
      <c r="O659" s="227"/>
      <c r="Q659" s="94"/>
      <c r="R659" s="94"/>
      <c r="S659" s="94"/>
      <c r="T659" s="94"/>
    </row>
    <row r="660" ht="15.75" customHeight="1">
      <c r="A660" s="204"/>
      <c r="B660" s="222"/>
      <c r="C660" s="223"/>
      <c r="D660" s="231"/>
      <c r="E660" s="3"/>
      <c r="F660" s="3"/>
      <c r="G660" s="3"/>
      <c r="H660" s="3"/>
      <c r="J660" s="226"/>
      <c r="K660" s="3"/>
      <c r="L660" s="3"/>
      <c r="O660" s="227"/>
      <c r="Q660" s="94"/>
      <c r="R660" s="94"/>
      <c r="S660" s="94"/>
      <c r="T660" s="94"/>
    </row>
    <row r="661" ht="15.75" customHeight="1">
      <c r="A661" s="204"/>
      <c r="B661" s="222"/>
      <c r="C661" s="223"/>
      <c r="D661" s="231"/>
      <c r="E661" s="3"/>
      <c r="F661" s="3"/>
      <c r="G661" s="3"/>
      <c r="H661" s="3"/>
      <c r="J661" s="226"/>
      <c r="K661" s="3"/>
      <c r="L661" s="3"/>
      <c r="O661" s="227"/>
      <c r="Q661" s="94"/>
      <c r="R661" s="94"/>
      <c r="S661" s="94"/>
      <c r="T661" s="94"/>
    </row>
    <row r="662" ht="15.75" customHeight="1">
      <c r="A662" s="204"/>
      <c r="B662" s="222"/>
      <c r="C662" s="223"/>
      <c r="D662" s="231"/>
      <c r="E662" s="3"/>
      <c r="F662" s="3"/>
      <c r="G662" s="3"/>
      <c r="H662" s="3"/>
      <c r="J662" s="226"/>
      <c r="K662" s="3"/>
      <c r="L662" s="3"/>
      <c r="O662" s="227"/>
      <c r="Q662" s="94"/>
      <c r="R662" s="94"/>
      <c r="S662" s="94"/>
      <c r="T662" s="94"/>
    </row>
    <row r="663" ht="15.75" customHeight="1">
      <c r="A663" s="204"/>
      <c r="B663" s="222"/>
      <c r="C663" s="223"/>
      <c r="D663" s="231"/>
      <c r="E663" s="3"/>
      <c r="F663" s="3"/>
      <c r="G663" s="3"/>
      <c r="H663" s="3"/>
      <c r="J663" s="226"/>
      <c r="K663" s="3"/>
      <c r="L663" s="3"/>
      <c r="O663" s="227"/>
      <c r="Q663" s="94"/>
      <c r="R663" s="94"/>
      <c r="S663" s="94"/>
      <c r="T663" s="94"/>
    </row>
    <row r="664" ht="15.75" customHeight="1">
      <c r="A664" s="204"/>
      <c r="B664" s="222"/>
      <c r="C664" s="223"/>
      <c r="D664" s="231"/>
      <c r="E664" s="3"/>
      <c r="F664" s="3"/>
      <c r="G664" s="3"/>
      <c r="H664" s="3"/>
      <c r="J664" s="226"/>
      <c r="K664" s="3"/>
      <c r="L664" s="3"/>
      <c r="O664" s="227"/>
      <c r="Q664" s="94"/>
      <c r="R664" s="94"/>
      <c r="S664" s="94"/>
      <c r="T664" s="94"/>
    </row>
    <row r="665" ht="15.75" customHeight="1">
      <c r="A665" s="204"/>
      <c r="B665" s="222"/>
      <c r="C665" s="223"/>
      <c r="D665" s="231"/>
      <c r="E665" s="3"/>
      <c r="F665" s="3"/>
      <c r="G665" s="3"/>
      <c r="H665" s="3"/>
      <c r="J665" s="226"/>
      <c r="K665" s="3"/>
      <c r="L665" s="3"/>
      <c r="O665" s="227"/>
      <c r="Q665" s="94"/>
      <c r="R665" s="94"/>
      <c r="S665" s="94"/>
      <c r="T665" s="94"/>
    </row>
    <row r="666" ht="15.75" customHeight="1">
      <c r="A666" s="204"/>
      <c r="B666" s="222"/>
      <c r="C666" s="223"/>
      <c r="D666" s="231"/>
      <c r="E666" s="3"/>
      <c r="F666" s="3"/>
      <c r="G666" s="3"/>
      <c r="H666" s="3"/>
      <c r="J666" s="226"/>
      <c r="K666" s="3"/>
      <c r="L666" s="3"/>
      <c r="O666" s="227"/>
      <c r="Q666" s="94"/>
      <c r="R666" s="94"/>
      <c r="S666" s="94"/>
      <c r="T666" s="94"/>
    </row>
    <row r="667" ht="15.75" customHeight="1">
      <c r="A667" s="204"/>
      <c r="B667" s="222"/>
      <c r="C667" s="223"/>
      <c r="D667" s="231"/>
      <c r="E667" s="3"/>
      <c r="F667" s="3"/>
      <c r="G667" s="3"/>
      <c r="H667" s="3"/>
      <c r="J667" s="226"/>
      <c r="K667" s="3"/>
      <c r="L667" s="3"/>
      <c r="O667" s="227"/>
      <c r="Q667" s="94"/>
      <c r="R667" s="94"/>
      <c r="S667" s="94"/>
      <c r="T667" s="94"/>
    </row>
    <row r="668" ht="15.75" customHeight="1">
      <c r="A668" s="204"/>
      <c r="B668" s="222"/>
      <c r="C668" s="223"/>
      <c r="D668" s="231"/>
      <c r="E668" s="3"/>
      <c r="F668" s="3"/>
      <c r="G668" s="3"/>
      <c r="H668" s="3"/>
      <c r="J668" s="226"/>
      <c r="K668" s="3"/>
      <c r="L668" s="3"/>
      <c r="O668" s="227"/>
      <c r="Q668" s="94"/>
      <c r="R668" s="94"/>
      <c r="S668" s="94"/>
      <c r="T668" s="94"/>
    </row>
    <row r="669" ht="15.75" customHeight="1">
      <c r="A669" s="204"/>
      <c r="B669" s="222"/>
      <c r="C669" s="223"/>
      <c r="D669" s="231"/>
      <c r="E669" s="3"/>
      <c r="F669" s="3"/>
      <c r="G669" s="3"/>
      <c r="H669" s="3"/>
      <c r="J669" s="226"/>
      <c r="K669" s="3"/>
      <c r="L669" s="3"/>
      <c r="O669" s="227"/>
      <c r="Q669" s="94"/>
      <c r="R669" s="94"/>
      <c r="S669" s="94"/>
      <c r="T669" s="94"/>
    </row>
    <row r="670" ht="15.75" customHeight="1">
      <c r="A670" s="204"/>
      <c r="B670" s="222"/>
      <c r="C670" s="223"/>
      <c r="D670" s="231"/>
      <c r="E670" s="3"/>
      <c r="F670" s="3"/>
      <c r="G670" s="3"/>
      <c r="H670" s="3"/>
      <c r="J670" s="226"/>
      <c r="K670" s="3"/>
      <c r="L670" s="3"/>
      <c r="O670" s="227"/>
      <c r="Q670" s="94"/>
      <c r="R670" s="94"/>
      <c r="S670" s="94"/>
      <c r="T670" s="94"/>
    </row>
    <row r="671" ht="15.75" customHeight="1">
      <c r="A671" s="204"/>
      <c r="B671" s="222"/>
      <c r="C671" s="223"/>
      <c r="D671" s="231"/>
      <c r="E671" s="3"/>
      <c r="F671" s="3"/>
      <c r="G671" s="3"/>
      <c r="H671" s="3"/>
      <c r="J671" s="226"/>
      <c r="K671" s="3"/>
      <c r="L671" s="3"/>
      <c r="O671" s="227"/>
      <c r="Q671" s="94"/>
      <c r="R671" s="94"/>
      <c r="S671" s="94"/>
      <c r="T671" s="94"/>
    </row>
    <row r="672" ht="15.75" customHeight="1">
      <c r="A672" s="204"/>
      <c r="B672" s="222"/>
      <c r="C672" s="223"/>
      <c r="D672" s="231"/>
      <c r="E672" s="3"/>
      <c r="F672" s="3"/>
      <c r="G672" s="3"/>
      <c r="H672" s="3"/>
      <c r="J672" s="226"/>
      <c r="K672" s="3"/>
      <c r="L672" s="3"/>
      <c r="O672" s="227"/>
      <c r="Q672" s="94"/>
      <c r="R672" s="94"/>
      <c r="S672" s="94"/>
      <c r="T672" s="94"/>
    </row>
    <row r="673" ht="15.75" customHeight="1">
      <c r="A673" s="204"/>
      <c r="B673" s="222"/>
      <c r="C673" s="223"/>
      <c r="D673" s="231"/>
      <c r="E673" s="3"/>
      <c r="F673" s="3"/>
      <c r="G673" s="3"/>
      <c r="H673" s="3"/>
      <c r="J673" s="226"/>
      <c r="K673" s="3"/>
      <c r="L673" s="3"/>
      <c r="O673" s="227"/>
      <c r="Q673" s="94"/>
      <c r="R673" s="94"/>
      <c r="S673" s="94"/>
      <c r="T673" s="94"/>
    </row>
    <row r="674" ht="15.75" customHeight="1">
      <c r="A674" s="204"/>
      <c r="B674" s="222"/>
      <c r="C674" s="223"/>
      <c r="D674" s="231"/>
      <c r="E674" s="3"/>
      <c r="F674" s="3"/>
      <c r="G674" s="3"/>
      <c r="H674" s="3"/>
      <c r="J674" s="226"/>
      <c r="K674" s="3"/>
      <c r="L674" s="3"/>
      <c r="O674" s="227"/>
      <c r="Q674" s="94"/>
      <c r="R674" s="94"/>
      <c r="S674" s="94"/>
      <c r="T674" s="94"/>
    </row>
    <row r="675" ht="15.75" customHeight="1">
      <c r="A675" s="204"/>
      <c r="B675" s="222"/>
      <c r="C675" s="223"/>
      <c r="D675" s="231"/>
      <c r="E675" s="3"/>
      <c r="F675" s="3"/>
      <c r="G675" s="3"/>
      <c r="H675" s="3"/>
      <c r="J675" s="226"/>
      <c r="K675" s="3"/>
      <c r="L675" s="3"/>
      <c r="O675" s="227"/>
      <c r="Q675" s="94"/>
      <c r="R675" s="94"/>
      <c r="S675" s="94"/>
      <c r="T675" s="94"/>
    </row>
    <row r="676" ht="15.75" customHeight="1">
      <c r="A676" s="204"/>
      <c r="B676" s="222"/>
      <c r="C676" s="223"/>
      <c r="D676" s="231"/>
      <c r="E676" s="3"/>
      <c r="F676" s="3"/>
      <c r="G676" s="3"/>
      <c r="H676" s="3"/>
      <c r="J676" s="226"/>
      <c r="K676" s="3"/>
      <c r="L676" s="3"/>
      <c r="O676" s="227"/>
      <c r="Q676" s="94"/>
      <c r="R676" s="94"/>
      <c r="S676" s="94"/>
      <c r="T676" s="94"/>
    </row>
    <row r="677" ht="15.75" customHeight="1">
      <c r="A677" s="204"/>
      <c r="B677" s="222"/>
      <c r="C677" s="223"/>
      <c r="D677" s="231"/>
      <c r="E677" s="3"/>
      <c r="F677" s="3"/>
      <c r="G677" s="3"/>
      <c r="H677" s="3"/>
      <c r="J677" s="226"/>
      <c r="K677" s="3"/>
      <c r="L677" s="3"/>
      <c r="O677" s="227"/>
      <c r="Q677" s="94"/>
      <c r="R677" s="94"/>
      <c r="S677" s="94"/>
      <c r="T677" s="94"/>
    </row>
    <row r="678" ht="15.75" customHeight="1">
      <c r="A678" s="204"/>
      <c r="B678" s="222"/>
      <c r="C678" s="223"/>
      <c r="D678" s="231"/>
      <c r="E678" s="3"/>
      <c r="F678" s="3"/>
      <c r="G678" s="3"/>
      <c r="H678" s="3"/>
      <c r="J678" s="226"/>
      <c r="K678" s="3"/>
      <c r="L678" s="3"/>
      <c r="O678" s="227"/>
      <c r="Q678" s="94"/>
      <c r="R678" s="94"/>
      <c r="S678" s="94"/>
      <c r="T678" s="94"/>
    </row>
    <row r="679" ht="15.75" customHeight="1">
      <c r="A679" s="204"/>
      <c r="B679" s="222"/>
      <c r="C679" s="223"/>
      <c r="D679" s="231"/>
      <c r="E679" s="3"/>
      <c r="F679" s="3"/>
      <c r="G679" s="3"/>
      <c r="H679" s="3"/>
      <c r="J679" s="226"/>
      <c r="K679" s="3"/>
      <c r="L679" s="3"/>
      <c r="O679" s="227"/>
      <c r="Q679" s="94"/>
      <c r="R679" s="94"/>
      <c r="S679" s="94"/>
      <c r="T679" s="94"/>
    </row>
    <row r="680" ht="15.75" customHeight="1">
      <c r="A680" s="204"/>
      <c r="B680" s="222"/>
      <c r="C680" s="223"/>
      <c r="D680" s="231"/>
      <c r="E680" s="3"/>
      <c r="F680" s="3"/>
      <c r="G680" s="3"/>
      <c r="H680" s="3"/>
      <c r="J680" s="226"/>
      <c r="K680" s="3"/>
      <c r="L680" s="3"/>
      <c r="O680" s="227"/>
      <c r="Q680" s="94"/>
      <c r="R680" s="94"/>
      <c r="S680" s="94"/>
      <c r="T680" s="94"/>
    </row>
    <row r="681" ht="15.75" customHeight="1">
      <c r="A681" s="204"/>
      <c r="B681" s="222"/>
      <c r="C681" s="223"/>
      <c r="D681" s="231"/>
      <c r="E681" s="3"/>
      <c r="F681" s="3"/>
      <c r="G681" s="3"/>
      <c r="H681" s="3"/>
      <c r="J681" s="226"/>
      <c r="K681" s="3"/>
      <c r="L681" s="3"/>
      <c r="O681" s="227"/>
      <c r="Q681" s="94"/>
      <c r="R681" s="94"/>
      <c r="S681" s="94"/>
      <c r="T681" s="94"/>
    </row>
    <row r="682" ht="15.75" customHeight="1">
      <c r="A682" s="204"/>
      <c r="B682" s="222"/>
      <c r="C682" s="223"/>
      <c r="D682" s="231"/>
      <c r="E682" s="3"/>
      <c r="F682" s="3"/>
      <c r="G682" s="3"/>
      <c r="H682" s="3"/>
      <c r="J682" s="226"/>
      <c r="K682" s="3"/>
      <c r="L682" s="3"/>
      <c r="O682" s="227"/>
      <c r="Q682" s="94"/>
      <c r="R682" s="94"/>
      <c r="S682" s="94"/>
      <c r="T682" s="94"/>
    </row>
    <row r="683" ht="15.75" customHeight="1">
      <c r="A683" s="204"/>
      <c r="B683" s="222"/>
      <c r="C683" s="223"/>
      <c r="D683" s="231"/>
      <c r="E683" s="3"/>
      <c r="F683" s="3"/>
      <c r="G683" s="3"/>
      <c r="H683" s="3"/>
      <c r="J683" s="226"/>
      <c r="K683" s="3"/>
      <c r="L683" s="3"/>
      <c r="O683" s="227"/>
      <c r="Q683" s="94"/>
      <c r="R683" s="94"/>
      <c r="S683" s="94"/>
      <c r="T683" s="94"/>
    </row>
    <row r="684" ht="15.75" customHeight="1">
      <c r="A684" s="204"/>
      <c r="B684" s="222"/>
      <c r="C684" s="223"/>
      <c r="D684" s="231"/>
      <c r="E684" s="3"/>
      <c r="F684" s="3"/>
      <c r="G684" s="3"/>
      <c r="H684" s="3"/>
      <c r="J684" s="226"/>
      <c r="K684" s="3"/>
      <c r="L684" s="3"/>
      <c r="O684" s="227"/>
      <c r="Q684" s="94"/>
      <c r="R684" s="94"/>
      <c r="S684" s="94"/>
      <c r="T684" s="94"/>
    </row>
    <row r="685" ht="15.75" customHeight="1">
      <c r="A685" s="204"/>
      <c r="B685" s="222"/>
      <c r="C685" s="223"/>
      <c r="D685" s="231"/>
      <c r="E685" s="3"/>
      <c r="F685" s="3"/>
      <c r="G685" s="3"/>
      <c r="H685" s="3"/>
      <c r="J685" s="226"/>
      <c r="K685" s="3"/>
      <c r="L685" s="3"/>
      <c r="O685" s="227"/>
      <c r="Q685" s="94"/>
      <c r="R685" s="94"/>
      <c r="S685" s="94"/>
      <c r="T685" s="94"/>
    </row>
    <row r="686" ht="15.75" customHeight="1">
      <c r="A686" s="204"/>
      <c r="B686" s="222"/>
      <c r="C686" s="223"/>
      <c r="D686" s="231"/>
      <c r="E686" s="3"/>
      <c r="F686" s="3"/>
      <c r="G686" s="3"/>
      <c r="H686" s="3"/>
      <c r="J686" s="226"/>
      <c r="K686" s="3"/>
      <c r="L686" s="3"/>
      <c r="O686" s="227"/>
      <c r="Q686" s="94"/>
      <c r="R686" s="94"/>
      <c r="S686" s="94"/>
      <c r="T686" s="94"/>
    </row>
    <row r="687" ht="15.75" customHeight="1">
      <c r="A687" s="204"/>
      <c r="B687" s="222"/>
      <c r="C687" s="223"/>
      <c r="D687" s="231"/>
      <c r="E687" s="3"/>
      <c r="F687" s="3"/>
      <c r="G687" s="3"/>
      <c r="H687" s="3"/>
      <c r="J687" s="226"/>
      <c r="K687" s="3"/>
      <c r="L687" s="3"/>
      <c r="O687" s="227"/>
      <c r="Q687" s="94"/>
      <c r="R687" s="94"/>
      <c r="S687" s="94"/>
      <c r="T687" s="94"/>
    </row>
    <row r="688" ht="15.75" customHeight="1">
      <c r="A688" s="204"/>
      <c r="B688" s="222"/>
      <c r="C688" s="223"/>
      <c r="D688" s="231"/>
      <c r="E688" s="3"/>
      <c r="F688" s="3"/>
      <c r="G688" s="3"/>
      <c r="H688" s="3"/>
      <c r="J688" s="226"/>
      <c r="K688" s="3"/>
      <c r="L688" s="3"/>
      <c r="O688" s="227"/>
      <c r="Q688" s="94"/>
      <c r="R688" s="94"/>
      <c r="S688" s="94"/>
      <c r="T688" s="94"/>
    </row>
    <row r="689" ht="15.75" customHeight="1">
      <c r="A689" s="204"/>
      <c r="B689" s="222"/>
      <c r="C689" s="223"/>
      <c r="D689" s="231"/>
      <c r="E689" s="3"/>
      <c r="F689" s="3"/>
      <c r="G689" s="3"/>
      <c r="H689" s="3"/>
      <c r="J689" s="226"/>
      <c r="K689" s="3"/>
      <c r="L689" s="3"/>
      <c r="O689" s="227"/>
      <c r="Q689" s="94"/>
      <c r="R689" s="94"/>
      <c r="S689" s="94"/>
      <c r="T689" s="94"/>
    </row>
    <row r="690" ht="15.75" customHeight="1">
      <c r="A690" s="204"/>
      <c r="B690" s="222"/>
      <c r="C690" s="223"/>
      <c r="D690" s="231"/>
      <c r="E690" s="3"/>
      <c r="F690" s="3"/>
      <c r="G690" s="3"/>
      <c r="H690" s="3"/>
      <c r="J690" s="226"/>
      <c r="K690" s="3"/>
      <c r="L690" s="3"/>
      <c r="O690" s="227"/>
      <c r="Q690" s="94"/>
      <c r="R690" s="94"/>
      <c r="S690" s="94"/>
      <c r="T690" s="94"/>
    </row>
    <row r="691" ht="15.75" customHeight="1">
      <c r="A691" s="204"/>
      <c r="B691" s="222"/>
      <c r="C691" s="223"/>
      <c r="D691" s="231"/>
      <c r="E691" s="3"/>
      <c r="F691" s="3"/>
      <c r="G691" s="3"/>
      <c r="H691" s="3"/>
      <c r="J691" s="226"/>
      <c r="K691" s="3"/>
      <c r="L691" s="3"/>
      <c r="O691" s="227"/>
      <c r="Q691" s="94"/>
      <c r="R691" s="94"/>
      <c r="S691" s="94"/>
      <c r="T691" s="94"/>
    </row>
    <row r="692" ht="15.75" customHeight="1">
      <c r="A692" s="204"/>
      <c r="B692" s="222"/>
      <c r="C692" s="223"/>
      <c r="D692" s="231"/>
      <c r="E692" s="3"/>
      <c r="F692" s="3"/>
      <c r="G692" s="3"/>
      <c r="H692" s="3"/>
      <c r="J692" s="226"/>
      <c r="K692" s="3"/>
      <c r="L692" s="3"/>
      <c r="O692" s="227"/>
      <c r="Q692" s="94"/>
      <c r="R692" s="94"/>
      <c r="S692" s="94"/>
      <c r="T692" s="94"/>
    </row>
    <row r="693" ht="15.75" customHeight="1">
      <c r="A693" s="204"/>
      <c r="B693" s="222"/>
      <c r="C693" s="223"/>
      <c r="D693" s="231"/>
      <c r="E693" s="3"/>
      <c r="F693" s="3"/>
      <c r="G693" s="3"/>
      <c r="H693" s="3"/>
      <c r="J693" s="226"/>
      <c r="K693" s="3"/>
      <c r="L693" s="3"/>
      <c r="O693" s="227"/>
      <c r="Q693" s="94"/>
      <c r="R693" s="94"/>
      <c r="S693" s="94"/>
      <c r="T693" s="94"/>
    </row>
    <row r="694" ht="15.75" customHeight="1">
      <c r="A694" s="204"/>
      <c r="B694" s="222"/>
      <c r="C694" s="223"/>
      <c r="D694" s="231"/>
      <c r="E694" s="3"/>
      <c r="F694" s="3"/>
      <c r="G694" s="3"/>
      <c r="H694" s="3"/>
      <c r="J694" s="226"/>
      <c r="K694" s="3"/>
      <c r="L694" s="3"/>
      <c r="O694" s="227"/>
      <c r="Q694" s="94"/>
      <c r="R694" s="94"/>
      <c r="S694" s="94"/>
      <c r="T694" s="94"/>
    </row>
    <row r="695" ht="15.75" customHeight="1">
      <c r="A695" s="204"/>
      <c r="B695" s="222"/>
      <c r="C695" s="223"/>
      <c r="D695" s="231"/>
      <c r="E695" s="3"/>
      <c r="F695" s="3"/>
      <c r="G695" s="3"/>
      <c r="H695" s="3"/>
      <c r="J695" s="226"/>
      <c r="K695" s="3"/>
      <c r="L695" s="3"/>
      <c r="O695" s="227"/>
      <c r="Q695" s="94"/>
      <c r="R695" s="94"/>
      <c r="S695" s="94"/>
      <c r="T695" s="94"/>
    </row>
    <row r="696" ht="15.75" customHeight="1">
      <c r="A696" s="204"/>
      <c r="B696" s="222"/>
      <c r="C696" s="223"/>
      <c r="D696" s="231"/>
      <c r="E696" s="3"/>
      <c r="F696" s="3"/>
      <c r="G696" s="3"/>
      <c r="H696" s="3"/>
      <c r="J696" s="226"/>
      <c r="K696" s="3"/>
      <c r="L696" s="3"/>
      <c r="O696" s="227"/>
      <c r="Q696" s="94"/>
      <c r="R696" s="94"/>
      <c r="S696" s="94"/>
      <c r="T696" s="94"/>
    </row>
    <row r="697" ht="15.75" customHeight="1">
      <c r="A697" s="204"/>
      <c r="B697" s="222"/>
      <c r="C697" s="223"/>
      <c r="D697" s="231"/>
      <c r="E697" s="3"/>
      <c r="F697" s="3"/>
      <c r="G697" s="3"/>
      <c r="H697" s="3"/>
      <c r="J697" s="226"/>
      <c r="K697" s="3"/>
      <c r="L697" s="3"/>
      <c r="O697" s="227"/>
      <c r="Q697" s="94"/>
      <c r="R697" s="94"/>
      <c r="S697" s="94"/>
      <c r="T697" s="94"/>
    </row>
    <row r="698" ht="15.75" customHeight="1">
      <c r="A698" s="204"/>
      <c r="B698" s="222"/>
      <c r="C698" s="223"/>
      <c r="D698" s="231"/>
      <c r="E698" s="3"/>
      <c r="F698" s="3"/>
      <c r="G698" s="3"/>
      <c r="H698" s="3"/>
      <c r="J698" s="226"/>
      <c r="K698" s="3"/>
      <c r="L698" s="3"/>
      <c r="O698" s="227"/>
      <c r="Q698" s="94"/>
      <c r="R698" s="94"/>
      <c r="S698" s="94"/>
      <c r="T698" s="94"/>
    </row>
    <row r="699" ht="15.75" customHeight="1">
      <c r="A699" s="204"/>
      <c r="B699" s="222"/>
      <c r="C699" s="223"/>
      <c r="D699" s="231"/>
      <c r="E699" s="3"/>
      <c r="F699" s="3"/>
      <c r="G699" s="3"/>
      <c r="H699" s="3"/>
      <c r="J699" s="226"/>
      <c r="K699" s="3"/>
      <c r="L699" s="3"/>
      <c r="O699" s="227"/>
      <c r="Q699" s="94"/>
      <c r="R699" s="94"/>
      <c r="S699" s="94"/>
      <c r="T699" s="94"/>
    </row>
    <row r="700" ht="15.75" customHeight="1">
      <c r="A700" s="204"/>
      <c r="B700" s="222"/>
      <c r="C700" s="223"/>
      <c r="D700" s="231"/>
      <c r="E700" s="3"/>
      <c r="F700" s="3"/>
      <c r="G700" s="3"/>
      <c r="H700" s="3"/>
      <c r="J700" s="226"/>
      <c r="K700" s="3"/>
      <c r="L700" s="3"/>
      <c r="O700" s="227"/>
      <c r="Q700" s="94"/>
      <c r="R700" s="94"/>
      <c r="S700" s="94"/>
      <c r="T700" s="94"/>
    </row>
    <row r="701" ht="15.75" customHeight="1">
      <c r="A701" s="204"/>
      <c r="B701" s="222"/>
      <c r="C701" s="223"/>
      <c r="D701" s="231"/>
      <c r="E701" s="3"/>
      <c r="F701" s="3"/>
      <c r="G701" s="3"/>
      <c r="H701" s="3"/>
      <c r="J701" s="226"/>
      <c r="K701" s="3"/>
      <c r="L701" s="3"/>
      <c r="O701" s="227"/>
      <c r="Q701" s="94"/>
      <c r="R701" s="94"/>
      <c r="S701" s="94"/>
      <c r="T701" s="94"/>
    </row>
    <row r="702" ht="15.75" customHeight="1">
      <c r="A702" s="204"/>
      <c r="B702" s="222"/>
      <c r="C702" s="223"/>
      <c r="D702" s="231"/>
      <c r="E702" s="3"/>
      <c r="F702" s="3"/>
      <c r="G702" s="3"/>
      <c r="H702" s="3"/>
      <c r="J702" s="226"/>
      <c r="K702" s="3"/>
      <c r="L702" s="3"/>
      <c r="O702" s="227"/>
      <c r="Q702" s="94"/>
      <c r="R702" s="94"/>
      <c r="S702" s="94"/>
      <c r="T702" s="94"/>
    </row>
    <row r="703" ht="15.75" customHeight="1">
      <c r="A703" s="204"/>
      <c r="B703" s="222"/>
      <c r="C703" s="223"/>
      <c r="D703" s="231"/>
      <c r="E703" s="3"/>
      <c r="F703" s="3"/>
      <c r="G703" s="3"/>
      <c r="H703" s="3"/>
      <c r="J703" s="226"/>
      <c r="K703" s="3"/>
      <c r="L703" s="3"/>
      <c r="O703" s="227"/>
      <c r="Q703" s="94"/>
      <c r="R703" s="94"/>
      <c r="S703" s="94"/>
      <c r="T703" s="94"/>
    </row>
    <row r="704" ht="15.75" customHeight="1">
      <c r="A704" s="204"/>
      <c r="B704" s="222"/>
      <c r="C704" s="223"/>
      <c r="D704" s="231"/>
      <c r="E704" s="3"/>
      <c r="F704" s="3"/>
      <c r="G704" s="3"/>
      <c r="H704" s="3"/>
      <c r="J704" s="226"/>
      <c r="K704" s="3"/>
      <c r="L704" s="3"/>
      <c r="O704" s="227"/>
      <c r="Q704" s="94"/>
      <c r="R704" s="94"/>
      <c r="S704" s="94"/>
      <c r="T704" s="94"/>
    </row>
    <row r="705" ht="15.75" customHeight="1">
      <c r="A705" s="204"/>
      <c r="B705" s="222"/>
      <c r="C705" s="223"/>
      <c r="D705" s="231"/>
      <c r="E705" s="3"/>
      <c r="F705" s="3"/>
      <c r="G705" s="3"/>
      <c r="H705" s="3"/>
      <c r="J705" s="226"/>
      <c r="K705" s="3"/>
      <c r="L705" s="3"/>
      <c r="O705" s="227"/>
      <c r="Q705" s="94"/>
      <c r="R705" s="94"/>
      <c r="S705" s="94"/>
      <c r="T705" s="94"/>
    </row>
    <row r="706" ht="15.75" customHeight="1">
      <c r="A706" s="204"/>
      <c r="B706" s="222"/>
      <c r="C706" s="223"/>
      <c r="D706" s="231"/>
      <c r="E706" s="3"/>
      <c r="F706" s="3"/>
      <c r="G706" s="3"/>
      <c r="H706" s="3"/>
      <c r="J706" s="226"/>
      <c r="K706" s="3"/>
      <c r="L706" s="3"/>
      <c r="O706" s="227"/>
      <c r="Q706" s="94"/>
      <c r="R706" s="94"/>
      <c r="S706" s="94"/>
      <c r="T706" s="94"/>
    </row>
    <row r="707" ht="15.75" customHeight="1">
      <c r="A707" s="204"/>
      <c r="B707" s="222"/>
      <c r="C707" s="223"/>
      <c r="D707" s="231"/>
      <c r="E707" s="3"/>
      <c r="F707" s="3"/>
      <c r="G707" s="3"/>
      <c r="H707" s="3"/>
      <c r="J707" s="226"/>
      <c r="K707" s="3"/>
      <c r="L707" s="3"/>
      <c r="O707" s="227"/>
      <c r="Q707" s="94"/>
      <c r="R707" s="94"/>
      <c r="S707" s="94"/>
      <c r="T707" s="94"/>
    </row>
    <row r="708" ht="15.75" customHeight="1">
      <c r="A708" s="204"/>
      <c r="B708" s="222"/>
      <c r="C708" s="223"/>
      <c r="D708" s="231"/>
      <c r="E708" s="3"/>
      <c r="F708" s="3"/>
      <c r="G708" s="3"/>
      <c r="H708" s="3"/>
      <c r="J708" s="226"/>
      <c r="K708" s="3"/>
      <c r="L708" s="3"/>
      <c r="O708" s="227"/>
      <c r="Q708" s="94"/>
      <c r="R708" s="94"/>
      <c r="S708" s="94"/>
      <c r="T708" s="94"/>
    </row>
    <row r="709" ht="15.75" customHeight="1">
      <c r="A709" s="204"/>
      <c r="B709" s="222"/>
      <c r="C709" s="223"/>
      <c r="D709" s="231"/>
      <c r="E709" s="3"/>
      <c r="F709" s="3"/>
      <c r="G709" s="3"/>
      <c r="H709" s="3"/>
      <c r="J709" s="226"/>
      <c r="K709" s="3"/>
      <c r="L709" s="3"/>
      <c r="O709" s="227"/>
      <c r="Q709" s="94"/>
      <c r="R709" s="94"/>
      <c r="S709" s="94"/>
      <c r="T709" s="94"/>
    </row>
    <row r="710" ht="15.75" customHeight="1">
      <c r="A710" s="204"/>
      <c r="B710" s="222"/>
      <c r="C710" s="223"/>
      <c r="D710" s="231"/>
      <c r="E710" s="3"/>
      <c r="F710" s="3"/>
      <c r="G710" s="3"/>
      <c r="H710" s="3"/>
      <c r="J710" s="226"/>
      <c r="K710" s="3"/>
      <c r="L710" s="3"/>
      <c r="O710" s="227"/>
      <c r="Q710" s="94"/>
      <c r="R710" s="94"/>
      <c r="S710" s="94"/>
      <c r="T710" s="94"/>
    </row>
    <row r="711" ht="15.75" customHeight="1">
      <c r="A711" s="204"/>
      <c r="B711" s="222"/>
      <c r="C711" s="223"/>
      <c r="D711" s="231"/>
      <c r="E711" s="3"/>
      <c r="F711" s="3"/>
      <c r="G711" s="3"/>
      <c r="H711" s="3"/>
      <c r="J711" s="226"/>
      <c r="K711" s="3"/>
      <c r="L711" s="3"/>
      <c r="O711" s="227"/>
      <c r="Q711" s="94"/>
      <c r="R711" s="94"/>
      <c r="S711" s="94"/>
      <c r="T711" s="94"/>
    </row>
    <row r="712" ht="15.75" customHeight="1">
      <c r="A712" s="204"/>
      <c r="B712" s="222"/>
      <c r="C712" s="223"/>
      <c r="D712" s="231"/>
      <c r="E712" s="3"/>
      <c r="F712" s="3"/>
      <c r="G712" s="3"/>
      <c r="H712" s="3"/>
      <c r="J712" s="226"/>
      <c r="K712" s="3"/>
      <c r="L712" s="3"/>
      <c r="O712" s="227"/>
      <c r="Q712" s="94"/>
      <c r="R712" s="94"/>
      <c r="S712" s="94"/>
      <c r="T712" s="94"/>
    </row>
    <row r="713" ht="15.75" customHeight="1">
      <c r="A713" s="204"/>
      <c r="B713" s="222"/>
      <c r="C713" s="223"/>
      <c r="D713" s="231"/>
      <c r="E713" s="3"/>
      <c r="F713" s="3"/>
      <c r="G713" s="3"/>
      <c r="H713" s="3"/>
      <c r="J713" s="226"/>
      <c r="K713" s="3"/>
      <c r="L713" s="3"/>
      <c r="O713" s="227"/>
      <c r="Q713" s="94"/>
      <c r="R713" s="94"/>
      <c r="S713" s="94"/>
      <c r="T713" s="94"/>
    </row>
    <row r="714" ht="15.75" customHeight="1">
      <c r="A714" s="204"/>
      <c r="B714" s="222"/>
      <c r="C714" s="223"/>
      <c r="D714" s="231"/>
      <c r="E714" s="3"/>
      <c r="F714" s="3"/>
      <c r="G714" s="3"/>
      <c r="H714" s="3"/>
      <c r="J714" s="226"/>
      <c r="K714" s="3"/>
      <c r="L714" s="3"/>
      <c r="O714" s="227"/>
      <c r="Q714" s="94"/>
      <c r="R714" s="94"/>
      <c r="S714" s="94"/>
      <c r="T714" s="94"/>
    </row>
    <row r="715" ht="15.75" customHeight="1">
      <c r="A715" s="204"/>
      <c r="B715" s="222"/>
      <c r="C715" s="223"/>
      <c r="D715" s="231"/>
      <c r="E715" s="3"/>
      <c r="F715" s="3"/>
      <c r="G715" s="3"/>
      <c r="H715" s="3"/>
      <c r="J715" s="226"/>
      <c r="K715" s="3"/>
      <c r="L715" s="3"/>
      <c r="O715" s="227"/>
      <c r="Q715" s="94"/>
      <c r="R715" s="94"/>
      <c r="S715" s="94"/>
      <c r="T715" s="94"/>
    </row>
    <row r="716" ht="15.75" customHeight="1">
      <c r="A716" s="204"/>
      <c r="B716" s="222"/>
      <c r="C716" s="223"/>
      <c r="D716" s="231"/>
      <c r="E716" s="3"/>
      <c r="F716" s="3"/>
      <c r="G716" s="3"/>
      <c r="H716" s="3"/>
      <c r="J716" s="226"/>
      <c r="K716" s="3"/>
      <c r="L716" s="3"/>
      <c r="O716" s="227"/>
      <c r="Q716" s="94"/>
      <c r="R716" s="94"/>
      <c r="S716" s="94"/>
      <c r="T716" s="94"/>
    </row>
    <row r="717" ht="15.75" customHeight="1">
      <c r="A717" s="204"/>
      <c r="B717" s="222"/>
      <c r="C717" s="223"/>
      <c r="D717" s="231"/>
      <c r="E717" s="3"/>
      <c r="F717" s="3"/>
      <c r="G717" s="3"/>
      <c r="H717" s="3"/>
      <c r="J717" s="226"/>
      <c r="K717" s="3"/>
      <c r="L717" s="3"/>
      <c r="O717" s="227"/>
      <c r="Q717" s="94"/>
      <c r="R717" s="94"/>
      <c r="S717" s="94"/>
      <c r="T717" s="94"/>
    </row>
    <row r="718" ht="15.75" customHeight="1">
      <c r="A718" s="204"/>
      <c r="B718" s="222"/>
      <c r="C718" s="223"/>
      <c r="D718" s="231"/>
      <c r="E718" s="3"/>
      <c r="F718" s="3"/>
      <c r="G718" s="3"/>
      <c r="H718" s="3"/>
      <c r="J718" s="226"/>
      <c r="K718" s="3"/>
      <c r="L718" s="3"/>
      <c r="O718" s="227"/>
      <c r="Q718" s="94"/>
      <c r="R718" s="94"/>
      <c r="S718" s="94"/>
      <c r="T718" s="94"/>
    </row>
    <row r="719" ht="15.75" customHeight="1">
      <c r="A719" s="204"/>
      <c r="B719" s="222"/>
      <c r="C719" s="223"/>
      <c r="D719" s="231"/>
      <c r="E719" s="3"/>
      <c r="F719" s="3"/>
      <c r="G719" s="3"/>
      <c r="H719" s="3"/>
      <c r="J719" s="226"/>
      <c r="K719" s="3"/>
      <c r="L719" s="3"/>
      <c r="O719" s="227"/>
      <c r="Q719" s="94"/>
      <c r="R719" s="94"/>
      <c r="S719" s="94"/>
      <c r="T719" s="94"/>
    </row>
    <row r="720" ht="15.75" customHeight="1">
      <c r="A720" s="204"/>
      <c r="B720" s="222"/>
      <c r="C720" s="223"/>
      <c r="D720" s="231"/>
      <c r="E720" s="3"/>
      <c r="F720" s="3"/>
      <c r="G720" s="3"/>
      <c r="H720" s="3"/>
      <c r="J720" s="226"/>
      <c r="K720" s="3"/>
      <c r="L720" s="3"/>
      <c r="O720" s="227"/>
      <c r="Q720" s="94"/>
      <c r="R720" s="94"/>
      <c r="S720" s="94"/>
      <c r="T720" s="94"/>
    </row>
    <row r="721" ht="15.75" customHeight="1">
      <c r="A721" s="204"/>
      <c r="B721" s="222"/>
      <c r="C721" s="223"/>
      <c r="D721" s="231"/>
      <c r="E721" s="3"/>
      <c r="F721" s="3"/>
      <c r="G721" s="3"/>
      <c r="H721" s="3"/>
      <c r="J721" s="226"/>
      <c r="K721" s="3"/>
      <c r="L721" s="3"/>
      <c r="O721" s="227"/>
      <c r="Q721" s="94"/>
      <c r="R721" s="94"/>
      <c r="S721" s="94"/>
      <c r="T721" s="94"/>
    </row>
    <row r="722" ht="15.75" customHeight="1">
      <c r="A722" s="204"/>
      <c r="B722" s="222"/>
      <c r="C722" s="223"/>
      <c r="D722" s="231"/>
      <c r="E722" s="3"/>
      <c r="F722" s="3"/>
      <c r="G722" s="3"/>
      <c r="H722" s="3"/>
      <c r="J722" s="226"/>
      <c r="K722" s="3"/>
      <c r="L722" s="3"/>
      <c r="O722" s="227"/>
      <c r="Q722" s="94"/>
      <c r="R722" s="94"/>
      <c r="S722" s="94"/>
      <c r="T722" s="94"/>
    </row>
    <row r="723" ht="15.75" customHeight="1">
      <c r="A723" s="204"/>
      <c r="B723" s="222"/>
      <c r="C723" s="223"/>
      <c r="D723" s="231"/>
      <c r="E723" s="3"/>
      <c r="F723" s="3"/>
      <c r="G723" s="3"/>
      <c r="H723" s="3"/>
      <c r="J723" s="226"/>
      <c r="K723" s="3"/>
      <c r="L723" s="3"/>
      <c r="O723" s="227"/>
      <c r="Q723" s="94"/>
      <c r="R723" s="94"/>
      <c r="S723" s="94"/>
      <c r="T723" s="94"/>
    </row>
    <row r="724" ht="15.75" customHeight="1">
      <c r="A724" s="204"/>
      <c r="B724" s="222"/>
      <c r="C724" s="223"/>
      <c r="D724" s="231"/>
      <c r="E724" s="3"/>
      <c r="F724" s="3"/>
      <c r="G724" s="3"/>
      <c r="H724" s="3"/>
      <c r="J724" s="226"/>
      <c r="K724" s="3"/>
      <c r="L724" s="3"/>
      <c r="O724" s="227"/>
      <c r="Q724" s="94"/>
      <c r="R724" s="94"/>
      <c r="S724" s="94"/>
      <c r="T724" s="94"/>
    </row>
    <row r="725" ht="15.75" customHeight="1">
      <c r="A725" s="204"/>
      <c r="B725" s="222"/>
      <c r="C725" s="223"/>
      <c r="D725" s="231"/>
      <c r="E725" s="3"/>
      <c r="F725" s="3"/>
      <c r="G725" s="3"/>
      <c r="H725" s="3"/>
      <c r="J725" s="226"/>
      <c r="K725" s="3"/>
      <c r="L725" s="3"/>
      <c r="O725" s="227"/>
      <c r="Q725" s="94"/>
      <c r="R725" s="94"/>
      <c r="S725" s="94"/>
      <c r="T725" s="94"/>
    </row>
    <row r="726" ht="15.75" customHeight="1">
      <c r="A726" s="204"/>
      <c r="B726" s="222"/>
      <c r="C726" s="223"/>
      <c r="D726" s="231"/>
      <c r="E726" s="3"/>
      <c r="F726" s="3"/>
      <c r="G726" s="3"/>
      <c r="H726" s="3"/>
      <c r="J726" s="226"/>
      <c r="K726" s="3"/>
      <c r="L726" s="3"/>
      <c r="O726" s="227"/>
      <c r="Q726" s="94"/>
      <c r="R726" s="94"/>
      <c r="S726" s="94"/>
      <c r="T726" s="94"/>
    </row>
    <row r="727" ht="15.75" customHeight="1">
      <c r="A727" s="204"/>
      <c r="B727" s="222"/>
      <c r="C727" s="223"/>
      <c r="D727" s="231"/>
      <c r="E727" s="3"/>
      <c r="F727" s="3"/>
      <c r="G727" s="3"/>
      <c r="H727" s="3"/>
      <c r="J727" s="226"/>
      <c r="K727" s="3"/>
      <c r="L727" s="3"/>
      <c r="O727" s="227"/>
      <c r="Q727" s="94"/>
      <c r="R727" s="94"/>
      <c r="S727" s="94"/>
      <c r="T727" s="94"/>
    </row>
    <row r="728" ht="15.75" customHeight="1">
      <c r="A728" s="204"/>
      <c r="B728" s="222"/>
      <c r="C728" s="223"/>
      <c r="D728" s="231"/>
      <c r="E728" s="3"/>
      <c r="F728" s="3"/>
      <c r="G728" s="3"/>
      <c r="H728" s="3"/>
      <c r="J728" s="226"/>
      <c r="K728" s="3"/>
      <c r="L728" s="3"/>
      <c r="O728" s="227"/>
      <c r="Q728" s="94"/>
      <c r="R728" s="94"/>
      <c r="S728" s="94"/>
      <c r="T728" s="94"/>
    </row>
    <row r="729" ht="15.75" customHeight="1">
      <c r="A729" s="204"/>
      <c r="B729" s="222"/>
      <c r="C729" s="223"/>
      <c r="D729" s="231"/>
      <c r="E729" s="3"/>
      <c r="F729" s="3"/>
      <c r="G729" s="3"/>
      <c r="H729" s="3"/>
      <c r="J729" s="226"/>
      <c r="K729" s="3"/>
      <c r="L729" s="3"/>
      <c r="O729" s="227"/>
      <c r="Q729" s="94"/>
      <c r="R729" s="94"/>
      <c r="S729" s="94"/>
      <c r="T729" s="94"/>
    </row>
    <row r="730" ht="15.75" customHeight="1">
      <c r="A730" s="204"/>
      <c r="B730" s="222"/>
      <c r="C730" s="223"/>
      <c r="D730" s="231"/>
      <c r="E730" s="3"/>
      <c r="F730" s="3"/>
      <c r="G730" s="3"/>
      <c r="H730" s="3"/>
      <c r="J730" s="226"/>
      <c r="K730" s="3"/>
      <c r="L730" s="3"/>
      <c r="O730" s="227"/>
      <c r="Q730" s="94"/>
      <c r="R730" s="94"/>
      <c r="S730" s="94"/>
      <c r="T730" s="94"/>
    </row>
    <row r="731" ht="15.75" customHeight="1">
      <c r="A731" s="204"/>
      <c r="B731" s="222"/>
      <c r="C731" s="223"/>
      <c r="D731" s="231"/>
      <c r="E731" s="3"/>
      <c r="F731" s="3"/>
      <c r="G731" s="3"/>
      <c r="H731" s="3"/>
      <c r="J731" s="226"/>
      <c r="K731" s="3"/>
      <c r="L731" s="3"/>
      <c r="O731" s="227"/>
      <c r="Q731" s="94"/>
      <c r="R731" s="94"/>
      <c r="S731" s="94"/>
      <c r="T731" s="94"/>
    </row>
    <row r="732" ht="15.75" customHeight="1">
      <c r="A732" s="204"/>
      <c r="B732" s="222"/>
      <c r="C732" s="223"/>
      <c r="D732" s="231"/>
      <c r="E732" s="3"/>
      <c r="F732" s="3"/>
      <c r="G732" s="3"/>
      <c r="H732" s="3"/>
      <c r="J732" s="226"/>
      <c r="K732" s="3"/>
      <c r="L732" s="3"/>
      <c r="O732" s="227"/>
      <c r="Q732" s="94"/>
      <c r="R732" s="94"/>
      <c r="S732" s="94"/>
      <c r="T732" s="94"/>
    </row>
    <row r="733" ht="15.75" customHeight="1">
      <c r="A733" s="204"/>
      <c r="B733" s="222"/>
      <c r="C733" s="223"/>
      <c r="D733" s="231"/>
      <c r="E733" s="3"/>
      <c r="F733" s="3"/>
      <c r="G733" s="3"/>
      <c r="H733" s="3"/>
      <c r="J733" s="226"/>
      <c r="K733" s="3"/>
      <c r="L733" s="3"/>
      <c r="O733" s="227"/>
      <c r="Q733" s="94"/>
      <c r="R733" s="94"/>
      <c r="S733" s="94"/>
      <c r="T733" s="94"/>
    </row>
    <row r="734" ht="15.75" customHeight="1">
      <c r="A734" s="204"/>
      <c r="B734" s="222"/>
      <c r="C734" s="223"/>
      <c r="D734" s="231"/>
      <c r="E734" s="3"/>
      <c r="F734" s="3"/>
      <c r="G734" s="3"/>
      <c r="H734" s="3"/>
      <c r="J734" s="226"/>
      <c r="K734" s="3"/>
      <c r="L734" s="3"/>
      <c r="O734" s="227"/>
      <c r="Q734" s="94"/>
      <c r="R734" s="94"/>
      <c r="S734" s="94"/>
      <c r="T734" s="94"/>
    </row>
    <row r="735" ht="15.75" customHeight="1">
      <c r="A735" s="204"/>
      <c r="B735" s="222"/>
      <c r="C735" s="223"/>
      <c r="D735" s="231"/>
      <c r="E735" s="3"/>
      <c r="F735" s="3"/>
      <c r="G735" s="3"/>
      <c r="H735" s="3"/>
      <c r="J735" s="226"/>
      <c r="K735" s="3"/>
      <c r="L735" s="3"/>
      <c r="O735" s="227"/>
      <c r="Q735" s="94"/>
      <c r="R735" s="94"/>
      <c r="S735" s="94"/>
      <c r="T735" s="94"/>
    </row>
    <row r="736" ht="15.75" customHeight="1">
      <c r="A736" s="204"/>
      <c r="B736" s="222"/>
      <c r="C736" s="223"/>
      <c r="D736" s="231"/>
      <c r="E736" s="3"/>
      <c r="F736" s="3"/>
      <c r="G736" s="3"/>
      <c r="H736" s="3"/>
      <c r="J736" s="226"/>
      <c r="K736" s="3"/>
      <c r="L736" s="3"/>
      <c r="O736" s="227"/>
      <c r="Q736" s="94"/>
      <c r="R736" s="94"/>
      <c r="S736" s="94"/>
      <c r="T736" s="94"/>
    </row>
    <row r="737" ht="15.75" customHeight="1">
      <c r="A737" s="204"/>
      <c r="B737" s="222"/>
      <c r="C737" s="223"/>
      <c r="D737" s="231"/>
      <c r="E737" s="3"/>
      <c r="F737" s="3"/>
      <c r="G737" s="3"/>
      <c r="H737" s="3"/>
      <c r="J737" s="226"/>
      <c r="K737" s="3"/>
      <c r="L737" s="3"/>
      <c r="O737" s="227"/>
      <c r="Q737" s="94"/>
      <c r="R737" s="94"/>
      <c r="S737" s="94"/>
      <c r="T737" s="94"/>
    </row>
    <row r="738" ht="15.75" customHeight="1">
      <c r="A738" s="204"/>
      <c r="B738" s="222"/>
      <c r="C738" s="223"/>
      <c r="D738" s="231"/>
      <c r="E738" s="3"/>
      <c r="F738" s="3"/>
      <c r="G738" s="3"/>
      <c r="H738" s="3"/>
      <c r="J738" s="226"/>
      <c r="K738" s="3"/>
      <c r="L738" s="3"/>
      <c r="O738" s="227"/>
      <c r="Q738" s="94"/>
      <c r="R738" s="94"/>
      <c r="S738" s="94"/>
      <c r="T738" s="94"/>
    </row>
    <row r="739" ht="15.75" customHeight="1">
      <c r="A739" s="204"/>
      <c r="B739" s="222"/>
      <c r="C739" s="223"/>
      <c r="D739" s="231"/>
      <c r="E739" s="3"/>
      <c r="F739" s="3"/>
      <c r="G739" s="3"/>
      <c r="H739" s="3"/>
      <c r="J739" s="226"/>
      <c r="K739" s="3"/>
      <c r="L739" s="3"/>
      <c r="O739" s="227"/>
      <c r="Q739" s="94"/>
      <c r="R739" s="94"/>
      <c r="S739" s="94"/>
      <c r="T739" s="94"/>
    </row>
    <row r="740" ht="15.75" customHeight="1">
      <c r="A740" s="204"/>
      <c r="B740" s="222"/>
      <c r="C740" s="223"/>
      <c r="D740" s="231"/>
      <c r="E740" s="3"/>
      <c r="F740" s="3"/>
      <c r="G740" s="3"/>
      <c r="H740" s="3"/>
      <c r="J740" s="226"/>
      <c r="K740" s="3"/>
      <c r="L740" s="3"/>
      <c r="O740" s="227"/>
      <c r="Q740" s="94"/>
      <c r="R740" s="94"/>
      <c r="S740" s="94"/>
      <c r="T740" s="94"/>
    </row>
    <row r="741" ht="15.75" customHeight="1">
      <c r="A741" s="204"/>
      <c r="B741" s="222"/>
      <c r="C741" s="223"/>
      <c r="D741" s="231"/>
      <c r="E741" s="3"/>
      <c r="F741" s="3"/>
      <c r="G741" s="3"/>
      <c r="H741" s="3"/>
      <c r="J741" s="226"/>
      <c r="K741" s="3"/>
      <c r="L741" s="3"/>
      <c r="O741" s="227"/>
      <c r="Q741" s="94"/>
      <c r="R741" s="94"/>
      <c r="S741" s="94"/>
      <c r="T741" s="94"/>
    </row>
    <row r="742" ht="15.75" customHeight="1">
      <c r="A742" s="204"/>
      <c r="B742" s="222"/>
      <c r="C742" s="223"/>
      <c r="D742" s="231"/>
      <c r="E742" s="3"/>
      <c r="F742" s="3"/>
      <c r="G742" s="3"/>
      <c r="H742" s="3"/>
      <c r="J742" s="226"/>
      <c r="K742" s="3"/>
      <c r="L742" s="3"/>
      <c r="O742" s="227"/>
      <c r="Q742" s="94"/>
      <c r="R742" s="94"/>
      <c r="S742" s="94"/>
      <c r="T742" s="94"/>
    </row>
    <row r="743" ht="15.75" customHeight="1">
      <c r="A743" s="204"/>
      <c r="B743" s="222"/>
      <c r="C743" s="223"/>
      <c r="D743" s="231"/>
      <c r="E743" s="3"/>
      <c r="F743" s="3"/>
      <c r="G743" s="3"/>
      <c r="H743" s="3"/>
      <c r="J743" s="226"/>
      <c r="K743" s="3"/>
      <c r="L743" s="3"/>
      <c r="O743" s="227"/>
      <c r="Q743" s="94"/>
      <c r="R743" s="94"/>
      <c r="S743" s="94"/>
      <c r="T743" s="94"/>
    </row>
    <row r="744" ht="15.75" customHeight="1">
      <c r="A744" s="204"/>
      <c r="B744" s="222"/>
      <c r="C744" s="223"/>
      <c r="D744" s="231"/>
      <c r="E744" s="3"/>
      <c r="F744" s="3"/>
      <c r="G744" s="3"/>
      <c r="H744" s="3"/>
      <c r="J744" s="226"/>
      <c r="K744" s="3"/>
      <c r="L744" s="3"/>
      <c r="O744" s="227"/>
      <c r="Q744" s="94"/>
      <c r="R744" s="94"/>
      <c r="S744" s="94"/>
      <c r="T744" s="94"/>
    </row>
    <row r="745" ht="15.75" customHeight="1">
      <c r="A745" s="204"/>
      <c r="B745" s="222"/>
      <c r="C745" s="223"/>
      <c r="D745" s="231"/>
      <c r="E745" s="3"/>
      <c r="F745" s="3"/>
      <c r="G745" s="3"/>
      <c r="H745" s="3"/>
      <c r="J745" s="226"/>
      <c r="K745" s="3"/>
      <c r="L745" s="3"/>
      <c r="O745" s="227"/>
      <c r="Q745" s="94"/>
      <c r="R745" s="94"/>
      <c r="S745" s="94"/>
      <c r="T745" s="94"/>
    </row>
    <row r="746" ht="15.75" customHeight="1">
      <c r="A746" s="204"/>
      <c r="B746" s="222"/>
      <c r="C746" s="223"/>
      <c r="D746" s="231"/>
      <c r="E746" s="3"/>
      <c r="F746" s="3"/>
      <c r="G746" s="3"/>
      <c r="H746" s="3"/>
      <c r="J746" s="226"/>
      <c r="K746" s="3"/>
      <c r="L746" s="3"/>
      <c r="O746" s="227"/>
      <c r="Q746" s="94"/>
      <c r="R746" s="94"/>
      <c r="S746" s="94"/>
      <c r="T746" s="94"/>
    </row>
    <row r="747" ht="15.75" customHeight="1">
      <c r="A747" s="204"/>
      <c r="B747" s="222"/>
      <c r="C747" s="223"/>
      <c r="D747" s="231"/>
      <c r="E747" s="3"/>
      <c r="F747" s="3"/>
      <c r="G747" s="3"/>
      <c r="H747" s="3"/>
      <c r="J747" s="226"/>
      <c r="K747" s="3"/>
      <c r="L747" s="3"/>
      <c r="O747" s="227"/>
      <c r="Q747" s="94"/>
      <c r="R747" s="94"/>
      <c r="S747" s="94"/>
      <c r="T747" s="94"/>
    </row>
    <row r="748" ht="15.75" customHeight="1">
      <c r="A748" s="204"/>
      <c r="B748" s="222"/>
      <c r="C748" s="223"/>
      <c r="D748" s="231"/>
      <c r="E748" s="3"/>
      <c r="F748" s="3"/>
      <c r="G748" s="3"/>
      <c r="H748" s="3"/>
      <c r="J748" s="226"/>
      <c r="K748" s="3"/>
      <c r="L748" s="3"/>
      <c r="O748" s="227"/>
      <c r="Q748" s="94"/>
      <c r="R748" s="94"/>
      <c r="S748" s="94"/>
      <c r="T748" s="94"/>
    </row>
    <row r="749" ht="15.75" customHeight="1">
      <c r="A749" s="204"/>
      <c r="B749" s="222"/>
      <c r="C749" s="223"/>
      <c r="D749" s="231"/>
      <c r="E749" s="3"/>
      <c r="F749" s="3"/>
      <c r="G749" s="3"/>
      <c r="H749" s="3"/>
      <c r="J749" s="226"/>
      <c r="K749" s="3"/>
      <c r="L749" s="3"/>
      <c r="O749" s="227"/>
      <c r="Q749" s="94"/>
      <c r="R749" s="94"/>
      <c r="S749" s="94"/>
      <c r="T749" s="94"/>
    </row>
    <row r="750" ht="15.75" customHeight="1">
      <c r="A750" s="204"/>
      <c r="B750" s="222"/>
      <c r="C750" s="223"/>
      <c r="D750" s="231"/>
      <c r="E750" s="3"/>
      <c r="F750" s="3"/>
      <c r="G750" s="3"/>
      <c r="H750" s="3"/>
      <c r="J750" s="226"/>
      <c r="K750" s="3"/>
      <c r="L750" s="3"/>
      <c r="O750" s="227"/>
      <c r="Q750" s="94"/>
      <c r="R750" s="94"/>
      <c r="S750" s="94"/>
      <c r="T750" s="94"/>
    </row>
    <row r="751" ht="15.75" customHeight="1">
      <c r="A751" s="204"/>
      <c r="B751" s="222"/>
      <c r="C751" s="223"/>
      <c r="D751" s="231"/>
      <c r="E751" s="3"/>
      <c r="F751" s="3"/>
      <c r="G751" s="3"/>
      <c r="H751" s="3"/>
      <c r="J751" s="226"/>
      <c r="K751" s="3"/>
      <c r="L751" s="3"/>
      <c r="O751" s="227"/>
      <c r="Q751" s="94"/>
      <c r="R751" s="94"/>
      <c r="S751" s="94"/>
      <c r="T751" s="94"/>
    </row>
    <row r="752" ht="15.75" customHeight="1">
      <c r="A752" s="204"/>
      <c r="B752" s="222"/>
      <c r="C752" s="223"/>
      <c r="D752" s="231"/>
      <c r="E752" s="3"/>
      <c r="F752" s="3"/>
      <c r="G752" s="3"/>
      <c r="H752" s="3"/>
      <c r="J752" s="226"/>
      <c r="K752" s="3"/>
      <c r="L752" s="3"/>
      <c r="O752" s="227"/>
      <c r="Q752" s="94"/>
      <c r="R752" s="94"/>
      <c r="S752" s="94"/>
      <c r="T752" s="94"/>
    </row>
    <row r="753" ht="15.75" customHeight="1">
      <c r="A753" s="204"/>
      <c r="B753" s="222"/>
      <c r="C753" s="223"/>
      <c r="D753" s="231"/>
      <c r="E753" s="3"/>
      <c r="F753" s="3"/>
      <c r="G753" s="3"/>
      <c r="H753" s="3"/>
      <c r="J753" s="226"/>
      <c r="K753" s="3"/>
      <c r="L753" s="3"/>
      <c r="O753" s="227"/>
      <c r="Q753" s="94"/>
      <c r="R753" s="94"/>
      <c r="S753" s="94"/>
      <c r="T753" s="94"/>
    </row>
    <row r="754" ht="15.75" customHeight="1">
      <c r="A754" s="204"/>
      <c r="B754" s="222"/>
      <c r="C754" s="223"/>
      <c r="D754" s="231"/>
      <c r="E754" s="3"/>
      <c r="F754" s="3"/>
      <c r="G754" s="3"/>
      <c r="H754" s="3"/>
      <c r="J754" s="226"/>
      <c r="K754" s="3"/>
      <c r="L754" s="3"/>
      <c r="O754" s="227"/>
      <c r="Q754" s="94"/>
      <c r="R754" s="94"/>
      <c r="S754" s="94"/>
      <c r="T754" s="94"/>
    </row>
    <row r="755" ht="15.75" customHeight="1">
      <c r="A755" s="204"/>
      <c r="B755" s="222"/>
      <c r="C755" s="223"/>
      <c r="D755" s="231"/>
      <c r="E755" s="3"/>
      <c r="F755" s="3"/>
      <c r="G755" s="3"/>
      <c r="H755" s="3"/>
      <c r="J755" s="226"/>
      <c r="K755" s="3"/>
      <c r="L755" s="3"/>
      <c r="O755" s="227"/>
      <c r="Q755" s="94"/>
      <c r="R755" s="94"/>
      <c r="S755" s="94"/>
      <c r="T755" s="94"/>
    </row>
    <row r="756" ht="15.75" customHeight="1">
      <c r="A756" s="204"/>
      <c r="B756" s="222"/>
      <c r="C756" s="223"/>
      <c r="D756" s="231"/>
      <c r="E756" s="3"/>
      <c r="F756" s="3"/>
      <c r="G756" s="3"/>
      <c r="H756" s="3"/>
      <c r="J756" s="226"/>
      <c r="K756" s="3"/>
      <c r="L756" s="3"/>
      <c r="O756" s="227"/>
      <c r="Q756" s="94"/>
      <c r="R756" s="94"/>
      <c r="S756" s="94"/>
      <c r="T756" s="94"/>
    </row>
    <row r="757" ht="15.75" customHeight="1">
      <c r="A757" s="204"/>
      <c r="B757" s="222"/>
      <c r="C757" s="223"/>
      <c r="D757" s="231"/>
      <c r="E757" s="3"/>
      <c r="F757" s="3"/>
      <c r="G757" s="3"/>
      <c r="H757" s="3"/>
      <c r="J757" s="226"/>
      <c r="K757" s="3"/>
      <c r="L757" s="3"/>
      <c r="O757" s="227"/>
      <c r="Q757" s="94"/>
      <c r="R757" s="94"/>
      <c r="S757" s="94"/>
      <c r="T757" s="94"/>
    </row>
    <row r="758" ht="15.75" customHeight="1">
      <c r="A758" s="204"/>
      <c r="B758" s="222"/>
      <c r="C758" s="223"/>
      <c r="D758" s="231"/>
      <c r="E758" s="3"/>
      <c r="F758" s="3"/>
      <c r="G758" s="3"/>
      <c r="H758" s="3"/>
      <c r="J758" s="226"/>
      <c r="K758" s="3"/>
      <c r="L758" s="3"/>
      <c r="O758" s="227"/>
      <c r="Q758" s="94"/>
      <c r="R758" s="94"/>
      <c r="S758" s="94"/>
      <c r="T758" s="94"/>
    </row>
    <row r="759" ht="15.75" customHeight="1">
      <c r="A759" s="204"/>
      <c r="B759" s="222"/>
      <c r="C759" s="223"/>
      <c r="D759" s="231"/>
      <c r="E759" s="3"/>
      <c r="F759" s="3"/>
      <c r="G759" s="3"/>
      <c r="H759" s="3"/>
      <c r="J759" s="226"/>
      <c r="K759" s="3"/>
      <c r="L759" s="3"/>
      <c r="O759" s="227"/>
      <c r="Q759" s="94"/>
      <c r="R759" s="94"/>
      <c r="S759" s="94"/>
      <c r="T759" s="94"/>
    </row>
    <row r="760" ht="15.75" customHeight="1">
      <c r="A760" s="204"/>
      <c r="B760" s="222"/>
      <c r="C760" s="223"/>
      <c r="D760" s="231"/>
      <c r="E760" s="3"/>
      <c r="F760" s="3"/>
      <c r="G760" s="3"/>
      <c r="H760" s="3"/>
      <c r="J760" s="226"/>
      <c r="K760" s="3"/>
      <c r="L760" s="3"/>
      <c r="O760" s="227"/>
      <c r="Q760" s="94"/>
      <c r="R760" s="94"/>
      <c r="S760" s="94"/>
      <c r="T760" s="94"/>
    </row>
    <row r="761" ht="15.75" customHeight="1">
      <c r="A761" s="204"/>
      <c r="B761" s="222"/>
      <c r="C761" s="223"/>
      <c r="D761" s="231"/>
      <c r="E761" s="3"/>
      <c r="F761" s="3"/>
      <c r="G761" s="3"/>
      <c r="H761" s="3"/>
      <c r="J761" s="226"/>
      <c r="K761" s="3"/>
      <c r="L761" s="3"/>
      <c r="O761" s="227"/>
      <c r="Q761" s="94"/>
      <c r="R761" s="94"/>
      <c r="S761" s="94"/>
      <c r="T761" s="94"/>
    </row>
    <row r="762" ht="15.75" customHeight="1">
      <c r="A762" s="204"/>
      <c r="B762" s="222"/>
      <c r="C762" s="223"/>
      <c r="D762" s="231"/>
      <c r="E762" s="3"/>
      <c r="F762" s="3"/>
      <c r="G762" s="3"/>
      <c r="H762" s="3"/>
      <c r="J762" s="226"/>
      <c r="K762" s="3"/>
      <c r="L762" s="3"/>
      <c r="O762" s="227"/>
      <c r="Q762" s="94"/>
      <c r="R762" s="94"/>
      <c r="S762" s="94"/>
      <c r="T762" s="94"/>
    </row>
    <row r="763" ht="15.75" customHeight="1">
      <c r="A763" s="204"/>
      <c r="B763" s="222"/>
      <c r="C763" s="223"/>
      <c r="D763" s="231"/>
      <c r="E763" s="3"/>
      <c r="F763" s="3"/>
      <c r="G763" s="3"/>
      <c r="H763" s="3"/>
      <c r="J763" s="226"/>
      <c r="K763" s="3"/>
      <c r="L763" s="3"/>
      <c r="O763" s="227"/>
      <c r="Q763" s="94"/>
      <c r="R763" s="94"/>
      <c r="S763" s="94"/>
      <c r="T763" s="94"/>
    </row>
    <row r="764" ht="15.75" customHeight="1">
      <c r="A764" s="204"/>
      <c r="B764" s="222"/>
      <c r="C764" s="223"/>
      <c r="D764" s="231"/>
      <c r="E764" s="3"/>
      <c r="F764" s="3"/>
      <c r="G764" s="3"/>
      <c r="H764" s="3"/>
      <c r="J764" s="226"/>
      <c r="K764" s="3"/>
      <c r="L764" s="3"/>
      <c r="O764" s="227"/>
      <c r="Q764" s="94"/>
      <c r="R764" s="94"/>
      <c r="S764" s="94"/>
      <c r="T764" s="94"/>
    </row>
    <row r="765" ht="15.75" customHeight="1">
      <c r="A765" s="204"/>
      <c r="B765" s="222"/>
      <c r="C765" s="223"/>
      <c r="D765" s="231"/>
      <c r="E765" s="3"/>
      <c r="F765" s="3"/>
      <c r="G765" s="3"/>
      <c r="H765" s="3"/>
      <c r="J765" s="226"/>
      <c r="K765" s="3"/>
      <c r="L765" s="3"/>
      <c r="O765" s="227"/>
      <c r="Q765" s="94"/>
      <c r="R765" s="94"/>
      <c r="S765" s="94"/>
      <c r="T765" s="94"/>
    </row>
    <row r="766" ht="15.75" customHeight="1">
      <c r="A766" s="204"/>
      <c r="B766" s="222"/>
      <c r="C766" s="223"/>
      <c r="D766" s="231"/>
      <c r="E766" s="3"/>
      <c r="F766" s="3"/>
      <c r="G766" s="3"/>
      <c r="H766" s="3"/>
      <c r="J766" s="226"/>
      <c r="K766" s="3"/>
      <c r="L766" s="3"/>
      <c r="O766" s="227"/>
      <c r="Q766" s="94"/>
      <c r="R766" s="94"/>
      <c r="S766" s="94"/>
      <c r="T766" s="94"/>
    </row>
    <row r="767" ht="15.75" customHeight="1">
      <c r="A767" s="204"/>
      <c r="B767" s="222"/>
      <c r="C767" s="223"/>
      <c r="D767" s="231"/>
      <c r="E767" s="3"/>
      <c r="F767" s="3"/>
      <c r="G767" s="3"/>
      <c r="H767" s="3"/>
      <c r="J767" s="226"/>
      <c r="K767" s="3"/>
      <c r="L767" s="3"/>
      <c r="O767" s="227"/>
      <c r="Q767" s="94"/>
      <c r="R767" s="94"/>
      <c r="S767" s="94"/>
      <c r="T767" s="94"/>
    </row>
    <row r="768" ht="15.75" customHeight="1">
      <c r="A768" s="204"/>
      <c r="B768" s="222"/>
      <c r="C768" s="223"/>
      <c r="D768" s="231"/>
      <c r="E768" s="3"/>
      <c r="F768" s="3"/>
      <c r="G768" s="3"/>
      <c r="H768" s="3"/>
      <c r="J768" s="226"/>
      <c r="K768" s="3"/>
      <c r="L768" s="3"/>
      <c r="O768" s="227"/>
      <c r="Q768" s="94"/>
      <c r="R768" s="94"/>
      <c r="S768" s="94"/>
      <c r="T768" s="94"/>
    </row>
    <row r="769" ht="15.75" customHeight="1">
      <c r="A769" s="204"/>
      <c r="B769" s="222"/>
      <c r="C769" s="223"/>
      <c r="D769" s="231"/>
      <c r="E769" s="3"/>
      <c r="F769" s="3"/>
      <c r="G769" s="3"/>
      <c r="H769" s="3"/>
      <c r="J769" s="226"/>
      <c r="K769" s="3"/>
      <c r="L769" s="3"/>
      <c r="O769" s="227"/>
      <c r="Q769" s="94"/>
      <c r="R769" s="94"/>
      <c r="S769" s="94"/>
      <c r="T769" s="94"/>
    </row>
    <row r="770" ht="15.75" customHeight="1">
      <c r="A770" s="204"/>
      <c r="B770" s="222"/>
      <c r="C770" s="223"/>
      <c r="D770" s="231"/>
      <c r="E770" s="3"/>
      <c r="F770" s="3"/>
      <c r="G770" s="3"/>
      <c r="H770" s="3"/>
      <c r="J770" s="226"/>
      <c r="K770" s="3"/>
      <c r="L770" s="3"/>
      <c r="O770" s="227"/>
      <c r="Q770" s="94"/>
      <c r="R770" s="94"/>
      <c r="S770" s="94"/>
      <c r="T770" s="94"/>
    </row>
    <row r="771" ht="15.75" customHeight="1">
      <c r="A771" s="204"/>
      <c r="B771" s="222"/>
      <c r="C771" s="223"/>
      <c r="D771" s="231"/>
      <c r="E771" s="3"/>
      <c r="F771" s="3"/>
      <c r="G771" s="3"/>
      <c r="H771" s="3"/>
      <c r="J771" s="226"/>
      <c r="K771" s="3"/>
      <c r="L771" s="3"/>
      <c r="O771" s="227"/>
      <c r="Q771" s="94"/>
      <c r="R771" s="94"/>
      <c r="S771" s="94"/>
      <c r="T771" s="94"/>
    </row>
    <row r="772" ht="15.75" customHeight="1">
      <c r="A772" s="204"/>
      <c r="B772" s="222"/>
      <c r="C772" s="223"/>
      <c r="D772" s="231"/>
      <c r="E772" s="3"/>
      <c r="F772" s="3"/>
      <c r="G772" s="3"/>
      <c r="H772" s="3"/>
      <c r="J772" s="226"/>
      <c r="K772" s="3"/>
      <c r="L772" s="3"/>
      <c r="O772" s="227"/>
      <c r="Q772" s="94"/>
      <c r="R772" s="94"/>
      <c r="S772" s="94"/>
      <c r="T772" s="94"/>
    </row>
    <row r="773" ht="15.75" customHeight="1">
      <c r="A773" s="204"/>
      <c r="B773" s="222"/>
      <c r="C773" s="223"/>
      <c r="D773" s="231"/>
      <c r="E773" s="3"/>
      <c r="F773" s="3"/>
      <c r="G773" s="3"/>
      <c r="H773" s="3"/>
      <c r="J773" s="226"/>
      <c r="K773" s="3"/>
      <c r="L773" s="3"/>
      <c r="O773" s="227"/>
      <c r="Q773" s="94"/>
      <c r="R773" s="94"/>
      <c r="S773" s="94"/>
      <c r="T773" s="94"/>
    </row>
    <row r="774" ht="15.75" customHeight="1">
      <c r="A774" s="204"/>
      <c r="B774" s="222"/>
      <c r="C774" s="223"/>
      <c r="D774" s="231"/>
      <c r="E774" s="3"/>
      <c r="F774" s="3"/>
      <c r="G774" s="3"/>
      <c r="H774" s="3"/>
      <c r="J774" s="226"/>
      <c r="K774" s="3"/>
      <c r="L774" s="3"/>
      <c r="O774" s="227"/>
      <c r="Q774" s="94"/>
      <c r="R774" s="94"/>
      <c r="S774" s="94"/>
      <c r="T774" s="94"/>
    </row>
    <row r="775" ht="15.75" customHeight="1">
      <c r="A775" s="204"/>
      <c r="B775" s="222"/>
      <c r="C775" s="223"/>
      <c r="D775" s="231"/>
      <c r="E775" s="3"/>
      <c r="F775" s="3"/>
      <c r="G775" s="3"/>
      <c r="H775" s="3"/>
      <c r="J775" s="226"/>
      <c r="K775" s="3"/>
      <c r="L775" s="3"/>
      <c r="O775" s="227"/>
      <c r="Q775" s="94"/>
      <c r="R775" s="94"/>
      <c r="S775" s="94"/>
      <c r="T775" s="94"/>
    </row>
    <row r="776" ht="15.75" customHeight="1">
      <c r="A776" s="204"/>
      <c r="B776" s="222"/>
      <c r="C776" s="223"/>
      <c r="D776" s="231"/>
      <c r="E776" s="3"/>
      <c r="F776" s="3"/>
      <c r="G776" s="3"/>
      <c r="H776" s="3"/>
      <c r="J776" s="226"/>
      <c r="K776" s="3"/>
      <c r="L776" s="3"/>
      <c r="O776" s="227"/>
      <c r="Q776" s="94"/>
      <c r="R776" s="94"/>
      <c r="S776" s="94"/>
      <c r="T776" s="94"/>
    </row>
    <row r="777" ht="15.75" customHeight="1">
      <c r="A777" s="204"/>
      <c r="B777" s="222"/>
      <c r="C777" s="223"/>
      <c r="D777" s="231"/>
      <c r="E777" s="3"/>
      <c r="F777" s="3"/>
      <c r="G777" s="3"/>
      <c r="H777" s="3"/>
      <c r="J777" s="226"/>
      <c r="K777" s="3"/>
      <c r="L777" s="3"/>
      <c r="O777" s="227"/>
      <c r="Q777" s="94"/>
      <c r="R777" s="94"/>
      <c r="S777" s="94"/>
      <c r="T777" s="94"/>
    </row>
    <row r="778" ht="15.75" customHeight="1">
      <c r="A778" s="204"/>
      <c r="B778" s="222"/>
      <c r="C778" s="223"/>
      <c r="D778" s="231"/>
      <c r="E778" s="3"/>
      <c r="F778" s="3"/>
      <c r="G778" s="3"/>
      <c r="H778" s="3"/>
      <c r="J778" s="226"/>
      <c r="K778" s="3"/>
      <c r="L778" s="3"/>
      <c r="O778" s="227"/>
      <c r="Q778" s="94"/>
      <c r="R778" s="94"/>
      <c r="S778" s="94"/>
      <c r="T778" s="94"/>
    </row>
    <row r="779" ht="15.75" customHeight="1">
      <c r="A779" s="204"/>
      <c r="B779" s="222"/>
      <c r="C779" s="223"/>
      <c r="D779" s="231"/>
      <c r="E779" s="3"/>
      <c r="F779" s="3"/>
      <c r="G779" s="3"/>
      <c r="H779" s="3"/>
      <c r="J779" s="226"/>
      <c r="K779" s="3"/>
      <c r="L779" s="3"/>
      <c r="O779" s="227"/>
      <c r="Q779" s="94"/>
      <c r="R779" s="94"/>
      <c r="S779" s="94"/>
      <c r="T779" s="94"/>
    </row>
    <row r="780" ht="15.75" customHeight="1">
      <c r="A780" s="204"/>
      <c r="B780" s="222"/>
      <c r="C780" s="223"/>
      <c r="D780" s="231"/>
      <c r="E780" s="3"/>
      <c r="F780" s="3"/>
      <c r="G780" s="3"/>
      <c r="H780" s="3"/>
      <c r="J780" s="226"/>
      <c r="K780" s="3"/>
      <c r="L780" s="3"/>
      <c r="O780" s="227"/>
      <c r="Q780" s="94"/>
      <c r="R780" s="94"/>
      <c r="S780" s="94"/>
      <c r="T780" s="94"/>
    </row>
    <row r="781" ht="15.75" customHeight="1">
      <c r="A781" s="204"/>
      <c r="B781" s="222"/>
      <c r="C781" s="223"/>
      <c r="D781" s="231"/>
      <c r="E781" s="3"/>
      <c r="F781" s="3"/>
      <c r="G781" s="3"/>
      <c r="H781" s="3"/>
      <c r="J781" s="226"/>
      <c r="K781" s="3"/>
      <c r="L781" s="3"/>
      <c r="O781" s="227"/>
      <c r="Q781" s="94"/>
      <c r="R781" s="94"/>
      <c r="S781" s="94"/>
      <c r="T781" s="94"/>
    </row>
    <row r="782" ht="15.75" customHeight="1">
      <c r="A782" s="204"/>
      <c r="B782" s="222"/>
      <c r="C782" s="223"/>
      <c r="D782" s="231"/>
      <c r="E782" s="3"/>
      <c r="F782" s="3"/>
      <c r="G782" s="3"/>
      <c r="H782" s="3"/>
      <c r="J782" s="226"/>
      <c r="K782" s="3"/>
      <c r="L782" s="3"/>
      <c r="O782" s="227"/>
      <c r="Q782" s="94"/>
      <c r="R782" s="94"/>
      <c r="S782" s="94"/>
      <c r="T782" s="94"/>
    </row>
    <row r="783" ht="15.75" customHeight="1">
      <c r="A783" s="204"/>
      <c r="B783" s="222"/>
      <c r="C783" s="223"/>
      <c r="D783" s="231"/>
      <c r="E783" s="3"/>
      <c r="F783" s="3"/>
      <c r="G783" s="3"/>
      <c r="H783" s="3"/>
      <c r="J783" s="226"/>
      <c r="K783" s="3"/>
      <c r="L783" s="3"/>
      <c r="O783" s="227"/>
      <c r="Q783" s="94"/>
      <c r="R783" s="94"/>
      <c r="S783" s="94"/>
      <c r="T783" s="94"/>
    </row>
    <row r="784" ht="15.75" customHeight="1">
      <c r="A784" s="204"/>
      <c r="B784" s="222"/>
      <c r="C784" s="223"/>
      <c r="D784" s="231"/>
      <c r="E784" s="3"/>
      <c r="F784" s="3"/>
      <c r="G784" s="3"/>
      <c r="H784" s="3"/>
      <c r="J784" s="226"/>
      <c r="K784" s="3"/>
      <c r="L784" s="3"/>
      <c r="O784" s="227"/>
      <c r="Q784" s="94"/>
      <c r="R784" s="94"/>
      <c r="S784" s="94"/>
      <c r="T784" s="94"/>
    </row>
    <row r="785" ht="15.75" customHeight="1">
      <c r="A785" s="204"/>
      <c r="B785" s="222"/>
      <c r="C785" s="223"/>
      <c r="D785" s="231"/>
      <c r="E785" s="3"/>
      <c r="F785" s="3"/>
      <c r="G785" s="3"/>
      <c r="H785" s="3"/>
      <c r="J785" s="226"/>
      <c r="K785" s="3"/>
      <c r="L785" s="3"/>
      <c r="O785" s="227"/>
      <c r="Q785" s="94"/>
      <c r="R785" s="94"/>
      <c r="S785" s="94"/>
      <c r="T785" s="94"/>
    </row>
    <row r="786" ht="15.75" customHeight="1">
      <c r="A786" s="204"/>
      <c r="B786" s="222"/>
      <c r="C786" s="223"/>
      <c r="D786" s="231"/>
      <c r="E786" s="3"/>
      <c r="F786" s="3"/>
      <c r="G786" s="3"/>
      <c r="H786" s="3"/>
      <c r="J786" s="226"/>
      <c r="K786" s="3"/>
      <c r="L786" s="3"/>
      <c r="O786" s="227"/>
      <c r="Q786" s="94"/>
      <c r="R786" s="94"/>
      <c r="S786" s="94"/>
      <c r="T786" s="94"/>
    </row>
    <row r="787" ht="15.75" customHeight="1">
      <c r="A787" s="204"/>
      <c r="B787" s="222"/>
      <c r="C787" s="223"/>
      <c r="D787" s="231"/>
      <c r="E787" s="3"/>
      <c r="F787" s="3"/>
      <c r="G787" s="3"/>
      <c r="H787" s="3"/>
      <c r="J787" s="226"/>
      <c r="K787" s="3"/>
      <c r="L787" s="3"/>
      <c r="O787" s="227"/>
      <c r="Q787" s="94"/>
      <c r="R787" s="94"/>
      <c r="S787" s="94"/>
      <c r="T787" s="94"/>
    </row>
    <row r="788" ht="15.75" customHeight="1">
      <c r="A788" s="204"/>
      <c r="B788" s="222"/>
      <c r="C788" s="223"/>
      <c r="D788" s="231"/>
      <c r="E788" s="3"/>
      <c r="F788" s="3"/>
      <c r="G788" s="3"/>
      <c r="H788" s="3"/>
      <c r="J788" s="226"/>
      <c r="K788" s="3"/>
      <c r="L788" s="3"/>
      <c r="O788" s="227"/>
      <c r="Q788" s="94"/>
      <c r="R788" s="94"/>
      <c r="S788" s="94"/>
      <c r="T788" s="94"/>
    </row>
    <row r="789" ht="15.75" customHeight="1">
      <c r="A789" s="204"/>
      <c r="B789" s="222"/>
      <c r="C789" s="223"/>
      <c r="D789" s="231"/>
      <c r="E789" s="3"/>
      <c r="F789" s="3"/>
      <c r="G789" s="3"/>
      <c r="H789" s="3"/>
      <c r="J789" s="226"/>
      <c r="K789" s="3"/>
      <c r="L789" s="3"/>
      <c r="O789" s="227"/>
      <c r="Q789" s="94"/>
      <c r="R789" s="94"/>
      <c r="S789" s="94"/>
      <c r="T789" s="94"/>
    </row>
    <row r="790" ht="15.75" customHeight="1">
      <c r="A790" s="204"/>
      <c r="B790" s="222"/>
      <c r="C790" s="223"/>
      <c r="D790" s="231"/>
      <c r="E790" s="3"/>
      <c r="F790" s="3"/>
      <c r="G790" s="3"/>
      <c r="H790" s="3"/>
      <c r="J790" s="226"/>
      <c r="K790" s="3"/>
      <c r="L790" s="3"/>
      <c r="O790" s="227"/>
      <c r="Q790" s="94"/>
      <c r="R790" s="94"/>
      <c r="S790" s="94"/>
      <c r="T790" s="94"/>
    </row>
    <row r="791" ht="15.75" customHeight="1">
      <c r="A791" s="204"/>
      <c r="B791" s="222"/>
      <c r="C791" s="223"/>
      <c r="D791" s="231"/>
      <c r="E791" s="3"/>
      <c r="F791" s="3"/>
      <c r="G791" s="3"/>
      <c r="H791" s="3"/>
      <c r="J791" s="226"/>
      <c r="K791" s="3"/>
      <c r="L791" s="3"/>
      <c r="O791" s="227"/>
      <c r="Q791" s="94"/>
      <c r="R791" s="94"/>
      <c r="S791" s="94"/>
      <c r="T791" s="94"/>
    </row>
    <row r="792" ht="15.75" customHeight="1">
      <c r="A792" s="204"/>
      <c r="B792" s="222"/>
      <c r="C792" s="223"/>
      <c r="D792" s="231"/>
      <c r="E792" s="3"/>
      <c r="F792" s="3"/>
      <c r="G792" s="3"/>
      <c r="H792" s="3"/>
      <c r="J792" s="226"/>
      <c r="K792" s="3"/>
      <c r="L792" s="3"/>
      <c r="O792" s="227"/>
      <c r="Q792" s="94"/>
      <c r="R792" s="94"/>
      <c r="S792" s="94"/>
      <c r="T792" s="94"/>
    </row>
    <row r="793" ht="15.75" customHeight="1">
      <c r="A793" s="204"/>
      <c r="B793" s="222"/>
      <c r="C793" s="223"/>
      <c r="D793" s="231"/>
      <c r="E793" s="3"/>
      <c r="F793" s="3"/>
      <c r="G793" s="3"/>
      <c r="H793" s="3"/>
      <c r="J793" s="226"/>
      <c r="K793" s="3"/>
      <c r="L793" s="3"/>
      <c r="O793" s="227"/>
      <c r="Q793" s="94"/>
      <c r="R793" s="94"/>
      <c r="S793" s="94"/>
      <c r="T793" s="94"/>
    </row>
    <row r="794" ht="15.75" customHeight="1">
      <c r="A794" s="204"/>
      <c r="B794" s="222"/>
      <c r="C794" s="223"/>
      <c r="D794" s="231"/>
      <c r="E794" s="3"/>
      <c r="F794" s="3"/>
      <c r="G794" s="3"/>
      <c r="H794" s="3"/>
      <c r="J794" s="226"/>
      <c r="K794" s="3"/>
      <c r="L794" s="3"/>
      <c r="O794" s="227"/>
      <c r="Q794" s="94"/>
      <c r="R794" s="94"/>
      <c r="S794" s="94"/>
      <c r="T794" s="94"/>
    </row>
    <row r="795" ht="15.75" customHeight="1">
      <c r="A795" s="204"/>
      <c r="B795" s="222"/>
      <c r="C795" s="223"/>
      <c r="D795" s="231"/>
      <c r="E795" s="3"/>
      <c r="F795" s="3"/>
      <c r="G795" s="3"/>
      <c r="H795" s="3"/>
      <c r="J795" s="226"/>
      <c r="K795" s="3"/>
      <c r="L795" s="3"/>
      <c r="O795" s="227"/>
      <c r="Q795" s="94"/>
      <c r="R795" s="94"/>
      <c r="S795" s="94"/>
      <c r="T795" s="94"/>
    </row>
    <row r="796" ht="15.75" customHeight="1">
      <c r="A796" s="204"/>
      <c r="B796" s="222"/>
      <c r="C796" s="223"/>
      <c r="D796" s="231"/>
      <c r="E796" s="3"/>
      <c r="F796" s="3"/>
      <c r="G796" s="3"/>
      <c r="H796" s="3"/>
      <c r="J796" s="226"/>
      <c r="K796" s="3"/>
      <c r="L796" s="3"/>
      <c r="O796" s="227"/>
      <c r="Q796" s="94"/>
      <c r="R796" s="94"/>
      <c r="S796" s="94"/>
      <c r="T796" s="94"/>
    </row>
    <row r="797" ht="15.75" customHeight="1">
      <c r="A797" s="204"/>
      <c r="B797" s="222"/>
      <c r="C797" s="223"/>
      <c r="D797" s="231"/>
      <c r="E797" s="3"/>
      <c r="F797" s="3"/>
      <c r="G797" s="3"/>
      <c r="H797" s="3"/>
      <c r="J797" s="226"/>
      <c r="K797" s="3"/>
      <c r="L797" s="3"/>
      <c r="O797" s="227"/>
      <c r="Q797" s="94"/>
      <c r="R797" s="94"/>
      <c r="S797" s="94"/>
      <c r="T797" s="94"/>
    </row>
    <row r="798" ht="15.75" customHeight="1">
      <c r="A798" s="204"/>
      <c r="B798" s="222"/>
      <c r="C798" s="223"/>
      <c r="D798" s="231"/>
      <c r="E798" s="3"/>
      <c r="F798" s="3"/>
      <c r="G798" s="3"/>
      <c r="H798" s="3"/>
      <c r="J798" s="226"/>
      <c r="K798" s="3"/>
      <c r="L798" s="3"/>
      <c r="O798" s="227"/>
      <c r="Q798" s="94"/>
      <c r="R798" s="94"/>
      <c r="S798" s="94"/>
      <c r="T798" s="94"/>
    </row>
    <row r="799" ht="15.75" customHeight="1">
      <c r="A799" s="204"/>
      <c r="B799" s="222"/>
      <c r="C799" s="223"/>
      <c r="D799" s="231"/>
      <c r="E799" s="3"/>
      <c r="F799" s="3"/>
      <c r="G799" s="3"/>
      <c r="H799" s="3"/>
      <c r="J799" s="226"/>
      <c r="K799" s="3"/>
      <c r="L799" s="3"/>
      <c r="O799" s="227"/>
      <c r="Q799" s="94"/>
      <c r="R799" s="94"/>
      <c r="S799" s="94"/>
      <c r="T799" s="94"/>
    </row>
    <row r="800" ht="15.75" customHeight="1">
      <c r="A800" s="204"/>
      <c r="B800" s="222"/>
      <c r="C800" s="223"/>
      <c r="D800" s="231"/>
      <c r="E800" s="3"/>
      <c r="F800" s="3"/>
      <c r="G800" s="3"/>
      <c r="H800" s="3"/>
      <c r="J800" s="226"/>
      <c r="K800" s="3"/>
      <c r="L800" s="3"/>
      <c r="O800" s="227"/>
      <c r="Q800" s="94"/>
      <c r="R800" s="94"/>
      <c r="S800" s="94"/>
      <c r="T800" s="94"/>
    </row>
    <row r="801" ht="15.75" customHeight="1">
      <c r="A801" s="204"/>
      <c r="B801" s="222"/>
      <c r="C801" s="223"/>
      <c r="D801" s="231"/>
      <c r="E801" s="3"/>
      <c r="F801" s="3"/>
      <c r="G801" s="3"/>
      <c r="H801" s="3"/>
      <c r="J801" s="226"/>
      <c r="K801" s="3"/>
      <c r="L801" s="3"/>
      <c r="O801" s="227"/>
      <c r="Q801" s="94"/>
      <c r="R801" s="94"/>
      <c r="S801" s="94"/>
      <c r="T801" s="94"/>
    </row>
    <row r="802" ht="15.75" customHeight="1">
      <c r="A802" s="204"/>
      <c r="B802" s="222"/>
      <c r="C802" s="223"/>
      <c r="D802" s="231"/>
      <c r="E802" s="3"/>
      <c r="F802" s="3"/>
      <c r="G802" s="3"/>
      <c r="H802" s="3"/>
      <c r="J802" s="226"/>
      <c r="K802" s="3"/>
      <c r="L802" s="3"/>
      <c r="O802" s="227"/>
      <c r="Q802" s="94"/>
      <c r="R802" s="94"/>
      <c r="S802" s="94"/>
      <c r="T802" s="94"/>
    </row>
    <row r="803" ht="15.75" customHeight="1">
      <c r="A803" s="204"/>
      <c r="B803" s="222"/>
      <c r="C803" s="223"/>
      <c r="D803" s="231"/>
      <c r="E803" s="3"/>
      <c r="F803" s="3"/>
      <c r="G803" s="3"/>
      <c r="H803" s="3"/>
      <c r="J803" s="226"/>
      <c r="K803" s="3"/>
      <c r="L803" s="3"/>
      <c r="O803" s="227"/>
      <c r="Q803" s="94"/>
      <c r="R803" s="94"/>
      <c r="S803" s="94"/>
      <c r="T803" s="94"/>
    </row>
    <row r="804" ht="15.75" customHeight="1">
      <c r="A804" s="204"/>
      <c r="B804" s="222"/>
      <c r="C804" s="223"/>
      <c r="D804" s="231"/>
      <c r="E804" s="3"/>
      <c r="F804" s="3"/>
      <c r="G804" s="3"/>
      <c r="H804" s="3"/>
      <c r="J804" s="226"/>
      <c r="K804" s="3"/>
      <c r="L804" s="3"/>
      <c r="O804" s="227"/>
      <c r="Q804" s="94"/>
      <c r="R804" s="94"/>
      <c r="S804" s="94"/>
      <c r="T804" s="94"/>
    </row>
    <row r="805" ht="15.75" customHeight="1">
      <c r="A805" s="204"/>
      <c r="B805" s="222"/>
      <c r="C805" s="223"/>
      <c r="D805" s="231"/>
      <c r="E805" s="3"/>
      <c r="F805" s="3"/>
      <c r="G805" s="3"/>
      <c r="H805" s="3"/>
      <c r="J805" s="226"/>
      <c r="K805" s="3"/>
      <c r="L805" s="3"/>
      <c r="O805" s="227"/>
      <c r="Q805" s="94"/>
      <c r="R805" s="94"/>
      <c r="S805" s="94"/>
      <c r="T805" s="94"/>
    </row>
    <row r="806" ht="15.75" customHeight="1">
      <c r="A806" s="204"/>
      <c r="B806" s="222"/>
      <c r="C806" s="223"/>
      <c r="D806" s="231"/>
      <c r="E806" s="3"/>
      <c r="F806" s="3"/>
      <c r="G806" s="3"/>
      <c r="H806" s="3"/>
      <c r="J806" s="226"/>
      <c r="K806" s="3"/>
      <c r="L806" s="3"/>
      <c r="O806" s="227"/>
      <c r="Q806" s="94"/>
      <c r="R806" s="94"/>
      <c r="S806" s="94"/>
      <c r="T806" s="94"/>
    </row>
    <row r="807" ht="15.75" customHeight="1">
      <c r="A807" s="204"/>
      <c r="B807" s="222"/>
      <c r="C807" s="223"/>
      <c r="D807" s="231"/>
      <c r="E807" s="3"/>
      <c r="F807" s="3"/>
      <c r="G807" s="3"/>
      <c r="H807" s="3"/>
      <c r="J807" s="226"/>
      <c r="K807" s="3"/>
      <c r="L807" s="3"/>
      <c r="O807" s="227"/>
      <c r="Q807" s="94"/>
      <c r="R807" s="94"/>
      <c r="S807" s="94"/>
      <c r="T807" s="94"/>
    </row>
    <row r="808" ht="15.75" customHeight="1">
      <c r="A808" s="204"/>
      <c r="B808" s="222"/>
      <c r="C808" s="223"/>
      <c r="D808" s="231"/>
      <c r="E808" s="3"/>
      <c r="F808" s="3"/>
      <c r="G808" s="3"/>
      <c r="H808" s="3"/>
      <c r="J808" s="226"/>
      <c r="K808" s="3"/>
      <c r="L808" s="3"/>
      <c r="O808" s="227"/>
      <c r="Q808" s="94"/>
      <c r="R808" s="94"/>
      <c r="S808" s="94"/>
      <c r="T808" s="94"/>
    </row>
    <row r="809" ht="15.75" customHeight="1">
      <c r="A809" s="204"/>
      <c r="B809" s="222"/>
      <c r="C809" s="223"/>
      <c r="D809" s="231"/>
      <c r="E809" s="3"/>
      <c r="F809" s="3"/>
      <c r="G809" s="3"/>
      <c r="H809" s="3"/>
      <c r="J809" s="226"/>
      <c r="K809" s="3"/>
      <c r="L809" s="3"/>
      <c r="O809" s="227"/>
      <c r="Q809" s="94"/>
      <c r="R809" s="94"/>
      <c r="S809" s="94"/>
      <c r="T809" s="94"/>
    </row>
    <row r="810" ht="15.75" customHeight="1">
      <c r="A810" s="204"/>
      <c r="B810" s="222"/>
      <c r="C810" s="223"/>
      <c r="D810" s="231"/>
      <c r="E810" s="3"/>
      <c r="F810" s="3"/>
      <c r="G810" s="3"/>
      <c r="H810" s="3"/>
      <c r="J810" s="226"/>
      <c r="K810" s="3"/>
      <c r="L810" s="3"/>
      <c r="O810" s="227"/>
      <c r="Q810" s="94"/>
      <c r="R810" s="94"/>
      <c r="S810" s="94"/>
      <c r="T810" s="94"/>
    </row>
    <row r="811" ht="15.75" customHeight="1">
      <c r="A811" s="204"/>
      <c r="B811" s="222"/>
      <c r="C811" s="223"/>
      <c r="D811" s="231"/>
      <c r="E811" s="3"/>
      <c r="F811" s="3"/>
      <c r="G811" s="3"/>
      <c r="H811" s="3"/>
      <c r="J811" s="226"/>
      <c r="K811" s="3"/>
      <c r="L811" s="3"/>
      <c r="O811" s="227"/>
      <c r="Q811" s="94"/>
      <c r="R811" s="94"/>
      <c r="S811" s="94"/>
      <c r="T811" s="94"/>
    </row>
    <row r="812" ht="15.75" customHeight="1">
      <c r="A812" s="204"/>
      <c r="B812" s="222"/>
      <c r="C812" s="223"/>
      <c r="D812" s="231"/>
      <c r="E812" s="3"/>
      <c r="F812" s="3"/>
      <c r="G812" s="3"/>
      <c r="H812" s="3"/>
      <c r="J812" s="226"/>
      <c r="K812" s="3"/>
      <c r="L812" s="3"/>
      <c r="O812" s="227"/>
      <c r="Q812" s="94"/>
      <c r="R812" s="94"/>
      <c r="S812" s="94"/>
      <c r="T812" s="94"/>
    </row>
    <row r="813" ht="15.75" customHeight="1">
      <c r="A813" s="204"/>
      <c r="B813" s="222"/>
      <c r="C813" s="223"/>
      <c r="D813" s="231"/>
      <c r="E813" s="3"/>
      <c r="F813" s="3"/>
      <c r="G813" s="3"/>
      <c r="H813" s="3"/>
      <c r="J813" s="226"/>
      <c r="K813" s="3"/>
      <c r="L813" s="3"/>
      <c r="O813" s="227"/>
      <c r="Q813" s="94"/>
      <c r="R813" s="94"/>
      <c r="S813" s="94"/>
      <c r="T813" s="94"/>
    </row>
    <row r="814" ht="15.75" customHeight="1">
      <c r="A814" s="204"/>
      <c r="B814" s="222"/>
      <c r="C814" s="223"/>
      <c r="D814" s="231"/>
      <c r="E814" s="3"/>
      <c r="F814" s="3"/>
      <c r="G814" s="3"/>
      <c r="H814" s="3"/>
      <c r="J814" s="226"/>
      <c r="K814" s="3"/>
      <c r="L814" s="3"/>
      <c r="O814" s="227"/>
      <c r="Q814" s="94"/>
      <c r="R814" s="94"/>
      <c r="S814" s="94"/>
      <c r="T814" s="94"/>
    </row>
    <row r="815" ht="15.75" customHeight="1">
      <c r="A815" s="204"/>
      <c r="B815" s="222"/>
      <c r="C815" s="223"/>
      <c r="D815" s="231"/>
      <c r="E815" s="3"/>
      <c r="F815" s="3"/>
      <c r="G815" s="3"/>
      <c r="H815" s="3"/>
      <c r="J815" s="226"/>
      <c r="K815" s="3"/>
      <c r="L815" s="3"/>
      <c r="O815" s="227"/>
      <c r="Q815" s="94"/>
      <c r="R815" s="94"/>
      <c r="S815" s="94"/>
      <c r="T815" s="94"/>
    </row>
    <row r="816" ht="15.75" customHeight="1">
      <c r="A816" s="204"/>
      <c r="B816" s="222"/>
      <c r="C816" s="223"/>
      <c r="D816" s="231"/>
      <c r="E816" s="3"/>
      <c r="F816" s="3"/>
      <c r="G816" s="3"/>
      <c r="H816" s="3"/>
      <c r="J816" s="226"/>
      <c r="K816" s="3"/>
      <c r="L816" s="3"/>
      <c r="O816" s="227"/>
      <c r="Q816" s="94"/>
      <c r="R816" s="94"/>
      <c r="S816" s="94"/>
      <c r="T816" s="94"/>
    </row>
    <row r="817" ht="15.75" customHeight="1">
      <c r="A817" s="204"/>
      <c r="B817" s="222"/>
      <c r="C817" s="223"/>
      <c r="D817" s="231"/>
      <c r="E817" s="3"/>
      <c r="F817" s="3"/>
      <c r="G817" s="3"/>
      <c r="H817" s="3"/>
      <c r="J817" s="226"/>
      <c r="K817" s="3"/>
      <c r="L817" s="3"/>
      <c r="O817" s="227"/>
      <c r="Q817" s="94"/>
      <c r="R817" s="94"/>
      <c r="S817" s="94"/>
      <c r="T817" s="94"/>
    </row>
    <row r="818" ht="15.75" customHeight="1">
      <c r="A818" s="204"/>
      <c r="B818" s="222"/>
      <c r="C818" s="223"/>
      <c r="D818" s="231"/>
      <c r="E818" s="3"/>
      <c r="F818" s="3"/>
      <c r="G818" s="3"/>
      <c r="H818" s="3"/>
      <c r="J818" s="226"/>
      <c r="K818" s="3"/>
      <c r="L818" s="3"/>
      <c r="O818" s="227"/>
      <c r="Q818" s="94"/>
      <c r="R818" s="94"/>
      <c r="S818" s="94"/>
      <c r="T818" s="94"/>
    </row>
    <row r="819" ht="15.75" customHeight="1">
      <c r="A819" s="204"/>
      <c r="B819" s="222"/>
      <c r="C819" s="223"/>
      <c r="D819" s="231"/>
      <c r="E819" s="3"/>
      <c r="F819" s="3"/>
      <c r="G819" s="3"/>
      <c r="H819" s="3"/>
      <c r="J819" s="226"/>
      <c r="K819" s="3"/>
      <c r="L819" s="3"/>
      <c r="O819" s="227"/>
      <c r="Q819" s="94"/>
      <c r="R819" s="94"/>
      <c r="S819" s="94"/>
      <c r="T819" s="94"/>
    </row>
    <row r="820" ht="15.75" customHeight="1">
      <c r="A820" s="204"/>
      <c r="B820" s="222"/>
      <c r="C820" s="223"/>
      <c r="D820" s="231"/>
      <c r="E820" s="3"/>
      <c r="F820" s="3"/>
      <c r="G820" s="3"/>
      <c r="H820" s="3"/>
      <c r="J820" s="226"/>
      <c r="K820" s="3"/>
      <c r="L820" s="3"/>
      <c r="O820" s="227"/>
      <c r="Q820" s="94"/>
      <c r="R820" s="94"/>
      <c r="S820" s="94"/>
      <c r="T820" s="94"/>
    </row>
    <row r="821" ht="15.75" customHeight="1">
      <c r="A821" s="204"/>
      <c r="B821" s="222"/>
      <c r="C821" s="223"/>
      <c r="D821" s="231"/>
      <c r="E821" s="3"/>
      <c r="F821" s="3"/>
      <c r="G821" s="3"/>
      <c r="H821" s="3"/>
      <c r="J821" s="226"/>
      <c r="K821" s="3"/>
      <c r="L821" s="3"/>
      <c r="O821" s="227"/>
      <c r="Q821" s="94"/>
      <c r="R821" s="94"/>
      <c r="S821" s="94"/>
      <c r="T821" s="94"/>
    </row>
    <row r="822" ht="15.75" customHeight="1">
      <c r="A822" s="204"/>
      <c r="B822" s="222"/>
      <c r="C822" s="223"/>
      <c r="D822" s="231"/>
      <c r="E822" s="3"/>
      <c r="F822" s="3"/>
      <c r="G822" s="3"/>
      <c r="H822" s="3"/>
      <c r="J822" s="226"/>
      <c r="K822" s="3"/>
      <c r="L822" s="3"/>
      <c r="O822" s="227"/>
      <c r="Q822" s="94"/>
      <c r="R822" s="94"/>
      <c r="S822" s="94"/>
      <c r="T822" s="94"/>
    </row>
    <row r="823" ht="15.75" customHeight="1">
      <c r="A823" s="204"/>
      <c r="B823" s="222"/>
      <c r="C823" s="223"/>
      <c r="D823" s="231"/>
      <c r="E823" s="3"/>
      <c r="F823" s="3"/>
      <c r="G823" s="3"/>
      <c r="H823" s="3"/>
      <c r="J823" s="226"/>
      <c r="K823" s="3"/>
      <c r="L823" s="3"/>
      <c r="O823" s="227"/>
      <c r="Q823" s="94"/>
      <c r="R823" s="94"/>
      <c r="S823" s="94"/>
      <c r="T823" s="94"/>
    </row>
    <row r="824" ht="15.75" customHeight="1">
      <c r="A824" s="204"/>
      <c r="B824" s="222"/>
      <c r="C824" s="223"/>
      <c r="D824" s="231"/>
      <c r="E824" s="3"/>
      <c r="F824" s="3"/>
      <c r="G824" s="3"/>
      <c r="H824" s="3"/>
      <c r="J824" s="226"/>
      <c r="K824" s="3"/>
      <c r="L824" s="3"/>
      <c r="O824" s="227"/>
      <c r="Q824" s="94"/>
      <c r="R824" s="94"/>
      <c r="S824" s="94"/>
      <c r="T824" s="94"/>
    </row>
    <row r="825" ht="15.75" customHeight="1">
      <c r="A825" s="204"/>
      <c r="B825" s="222"/>
      <c r="C825" s="223"/>
      <c r="D825" s="231"/>
      <c r="E825" s="3"/>
      <c r="F825" s="3"/>
      <c r="G825" s="3"/>
      <c r="H825" s="3"/>
      <c r="J825" s="226"/>
      <c r="K825" s="3"/>
      <c r="L825" s="3"/>
      <c r="O825" s="227"/>
      <c r="Q825" s="94"/>
      <c r="R825" s="94"/>
      <c r="S825" s="94"/>
      <c r="T825" s="94"/>
    </row>
    <row r="826" ht="15.75" customHeight="1">
      <c r="A826" s="204"/>
      <c r="B826" s="222"/>
      <c r="C826" s="223"/>
      <c r="D826" s="231"/>
      <c r="E826" s="3"/>
      <c r="F826" s="3"/>
      <c r="G826" s="3"/>
      <c r="H826" s="3"/>
      <c r="J826" s="226"/>
      <c r="K826" s="3"/>
      <c r="L826" s="3"/>
      <c r="O826" s="227"/>
      <c r="Q826" s="94"/>
      <c r="R826" s="94"/>
      <c r="S826" s="94"/>
      <c r="T826" s="94"/>
    </row>
    <row r="827" ht="15.75" customHeight="1">
      <c r="A827" s="204"/>
      <c r="B827" s="222"/>
      <c r="C827" s="223"/>
      <c r="D827" s="231"/>
      <c r="E827" s="3"/>
      <c r="F827" s="3"/>
      <c r="G827" s="3"/>
      <c r="H827" s="3"/>
      <c r="J827" s="226"/>
      <c r="K827" s="3"/>
      <c r="L827" s="3"/>
      <c r="O827" s="227"/>
      <c r="Q827" s="94"/>
      <c r="R827" s="94"/>
      <c r="S827" s="94"/>
      <c r="T827" s="94"/>
    </row>
    <row r="828" ht="15.75" customHeight="1">
      <c r="A828" s="204"/>
      <c r="B828" s="222"/>
      <c r="C828" s="223"/>
      <c r="D828" s="231"/>
      <c r="E828" s="3"/>
      <c r="F828" s="3"/>
      <c r="G828" s="3"/>
      <c r="H828" s="3"/>
      <c r="J828" s="226"/>
      <c r="K828" s="3"/>
      <c r="L828" s="3"/>
      <c r="O828" s="227"/>
      <c r="Q828" s="94"/>
      <c r="R828" s="94"/>
      <c r="S828" s="94"/>
      <c r="T828" s="94"/>
    </row>
    <row r="829" ht="15.75" customHeight="1">
      <c r="A829" s="204"/>
      <c r="B829" s="222"/>
      <c r="C829" s="223"/>
      <c r="D829" s="231"/>
      <c r="E829" s="3"/>
      <c r="F829" s="3"/>
      <c r="G829" s="3"/>
      <c r="H829" s="3"/>
      <c r="J829" s="226"/>
      <c r="K829" s="3"/>
      <c r="L829" s="3"/>
      <c r="O829" s="227"/>
      <c r="Q829" s="94"/>
      <c r="R829" s="94"/>
      <c r="S829" s="94"/>
      <c r="T829" s="94"/>
    </row>
    <row r="830" ht="15.75" customHeight="1">
      <c r="A830" s="204"/>
      <c r="B830" s="222"/>
      <c r="C830" s="223"/>
      <c r="D830" s="231"/>
      <c r="E830" s="3"/>
      <c r="F830" s="3"/>
      <c r="G830" s="3"/>
      <c r="H830" s="3"/>
      <c r="J830" s="226"/>
      <c r="K830" s="3"/>
      <c r="L830" s="3"/>
      <c r="O830" s="227"/>
      <c r="Q830" s="94"/>
      <c r="R830" s="94"/>
      <c r="S830" s="94"/>
      <c r="T830" s="94"/>
    </row>
    <row r="831" ht="15.75" customHeight="1">
      <c r="A831" s="204"/>
      <c r="B831" s="222"/>
      <c r="C831" s="223"/>
      <c r="D831" s="231"/>
      <c r="E831" s="3"/>
      <c r="F831" s="3"/>
      <c r="G831" s="3"/>
      <c r="H831" s="3"/>
      <c r="J831" s="226"/>
      <c r="K831" s="3"/>
      <c r="L831" s="3"/>
      <c r="O831" s="227"/>
      <c r="Q831" s="94"/>
      <c r="R831" s="94"/>
      <c r="S831" s="94"/>
      <c r="T831" s="94"/>
    </row>
    <row r="832" ht="15.75" customHeight="1">
      <c r="A832" s="204"/>
      <c r="B832" s="222"/>
      <c r="C832" s="223"/>
      <c r="D832" s="231"/>
      <c r="E832" s="3"/>
      <c r="F832" s="3"/>
      <c r="G832" s="3"/>
      <c r="H832" s="3"/>
      <c r="J832" s="226"/>
      <c r="K832" s="3"/>
      <c r="L832" s="3"/>
      <c r="O832" s="227"/>
      <c r="Q832" s="94"/>
      <c r="R832" s="94"/>
      <c r="S832" s="94"/>
      <c r="T832" s="94"/>
    </row>
    <row r="833" ht="15.75" customHeight="1">
      <c r="A833" s="204"/>
      <c r="B833" s="222"/>
      <c r="C833" s="223"/>
      <c r="D833" s="231"/>
      <c r="E833" s="3"/>
      <c r="F833" s="3"/>
      <c r="G833" s="3"/>
      <c r="H833" s="3"/>
      <c r="J833" s="226"/>
      <c r="K833" s="3"/>
      <c r="L833" s="3"/>
      <c r="O833" s="227"/>
      <c r="Q833" s="94"/>
      <c r="R833" s="94"/>
      <c r="S833" s="94"/>
      <c r="T833" s="94"/>
    </row>
    <row r="834" ht="15.75" customHeight="1">
      <c r="A834" s="204"/>
      <c r="B834" s="222"/>
      <c r="C834" s="223"/>
      <c r="D834" s="231"/>
      <c r="E834" s="3"/>
      <c r="F834" s="3"/>
      <c r="G834" s="3"/>
      <c r="H834" s="3"/>
      <c r="J834" s="226"/>
      <c r="K834" s="3"/>
      <c r="L834" s="3"/>
      <c r="O834" s="227"/>
      <c r="Q834" s="94"/>
      <c r="R834" s="94"/>
      <c r="S834" s="94"/>
      <c r="T834" s="94"/>
    </row>
    <row r="835" ht="15.75" customHeight="1">
      <c r="A835" s="204"/>
      <c r="B835" s="222"/>
      <c r="C835" s="223"/>
      <c r="D835" s="231"/>
      <c r="E835" s="3"/>
      <c r="F835" s="3"/>
      <c r="G835" s="3"/>
      <c r="H835" s="3"/>
      <c r="J835" s="226"/>
      <c r="K835" s="3"/>
      <c r="L835" s="3"/>
      <c r="O835" s="227"/>
      <c r="Q835" s="94"/>
      <c r="R835" s="94"/>
      <c r="S835" s="94"/>
      <c r="T835" s="94"/>
    </row>
    <row r="836" ht="15.75" customHeight="1">
      <c r="A836" s="204"/>
      <c r="B836" s="222"/>
      <c r="C836" s="223"/>
      <c r="D836" s="231"/>
      <c r="E836" s="3"/>
      <c r="F836" s="3"/>
      <c r="G836" s="3"/>
      <c r="H836" s="3"/>
      <c r="J836" s="226"/>
      <c r="K836" s="3"/>
      <c r="L836" s="3"/>
      <c r="O836" s="227"/>
      <c r="Q836" s="94"/>
      <c r="R836" s="94"/>
      <c r="S836" s="94"/>
      <c r="T836" s="94"/>
    </row>
    <row r="837" ht="15.75" customHeight="1">
      <c r="A837" s="204"/>
      <c r="B837" s="222"/>
      <c r="C837" s="223"/>
      <c r="D837" s="231"/>
      <c r="E837" s="3"/>
      <c r="F837" s="3"/>
      <c r="G837" s="3"/>
      <c r="H837" s="3"/>
      <c r="J837" s="226"/>
      <c r="K837" s="3"/>
      <c r="L837" s="3"/>
      <c r="O837" s="227"/>
      <c r="Q837" s="94"/>
      <c r="R837" s="94"/>
      <c r="S837" s="94"/>
      <c r="T837" s="94"/>
    </row>
    <row r="838" ht="15.75" customHeight="1">
      <c r="A838" s="204"/>
      <c r="B838" s="222"/>
      <c r="C838" s="223"/>
      <c r="D838" s="231"/>
      <c r="E838" s="3"/>
      <c r="F838" s="3"/>
      <c r="G838" s="3"/>
      <c r="H838" s="3"/>
      <c r="J838" s="226"/>
      <c r="K838" s="3"/>
      <c r="L838" s="3"/>
      <c r="O838" s="227"/>
      <c r="Q838" s="94"/>
      <c r="R838" s="94"/>
      <c r="S838" s="94"/>
      <c r="T838" s="94"/>
    </row>
    <row r="839" ht="15.75" customHeight="1">
      <c r="A839" s="204"/>
      <c r="B839" s="222"/>
      <c r="C839" s="223"/>
      <c r="D839" s="231"/>
      <c r="E839" s="3"/>
      <c r="F839" s="3"/>
      <c r="G839" s="3"/>
      <c r="H839" s="3"/>
      <c r="J839" s="226"/>
      <c r="K839" s="3"/>
      <c r="L839" s="3"/>
      <c r="O839" s="227"/>
      <c r="Q839" s="94"/>
      <c r="R839" s="94"/>
      <c r="S839" s="94"/>
      <c r="T839" s="94"/>
    </row>
    <row r="840" ht="15.75" customHeight="1">
      <c r="A840" s="204"/>
      <c r="B840" s="222"/>
      <c r="C840" s="223"/>
      <c r="D840" s="231"/>
      <c r="E840" s="3"/>
      <c r="F840" s="3"/>
      <c r="G840" s="3"/>
      <c r="H840" s="3"/>
      <c r="J840" s="226"/>
      <c r="K840" s="3"/>
      <c r="L840" s="3"/>
      <c r="O840" s="227"/>
      <c r="Q840" s="94"/>
      <c r="R840" s="94"/>
      <c r="S840" s="94"/>
      <c r="T840" s="94"/>
    </row>
    <row r="841" ht="15.75" customHeight="1">
      <c r="A841" s="204"/>
      <c r="B841" s="222"/>
      <c r="C841" s="223"/>
      <c r="D841" s="231"/>
      <c r="E841" s="3"/>
      <c r="F841" s="3"/>
      <c r="G841" s="3"/>
      <c r="H841" s="3"/>
      <c r="J841" s="226"/>
      <c r="K841" s="3"/>
      <c r="L841" s="3"/>
      <c r="O841" s="227"/>
      <c r="Q841" s="94"/>
      <c r="R841" s="94"/>
      <c r="S841" s="94"/>
      <c r="T841" s="94"/>
    </row>
    <row r="842" ht="15.75" customHeight="1">
      <c r="A842" s="204"/>
      <c r="B842" s="222"/>
      <c r="C842" s="223"/>
      <c r="D842" s="231"/>
      <c r="E842" s="3"/>
      <c r="F842" s="3"/>
      <c r="G842" s="3"/>
      <c r="H842" s="3"/>
      <c r="J842" s="226"/>
      <c r="K842" s="3"/>
      <c r="L842" s="3"/>
      <c r="O842" s="227"/>
      <c r="Q842" s="94"/>
      <c r="R842" s="94"/>
      <c r="S842" s="94"/>
      <c r="T842" s="94"/>
    </row>
    <row r="843" ht="15.75" customHeight="1">
      <c r="A843" s="204"/>
      <c r="B843" s="222"/>
      <c r="C843" s="223"/>
      <c r="D843" s="231"/>
      <c r="E843" s="3"/>
      <c r="F843" s="3"/>
      <c r="G843" s="3"/>
      <c r="H843" s="3"/>
      <c r="J843" s="226"/>
      <c r="K843" s="3"/>
      <c r="L843" s="3"/>
      <c r="O843" s="227"/>
      <c r="Q843" s="94"/>
      <c r="R843" s="94"/>
      <c r="S843" s="94"/>
      <c r="T843" s="94"/>
    </row>
    <row r="844" ht="15.75" customHeight="1">
      <c r="A844" s="204"/>
      <c r="B844" s="222"/>
      <c r="C844" s="223"/>
      <c r="D844" s="231"/>
      <c r="E844" s="3"/>
      <c r="F844" s="3"/>
      <c r="G844" s="3"/>
      <c r="H844" s="3"/>
      <c r="J844" s="226"/>
      <c r="K844" s="3"/>
      <c r="L844" s="3"/>
      <c r="O844" s="227"/>
      <c r="Q844" s="94"/>
      <c r="R844" s="94"/>
      <c r="S844" s="94"/>
      <c r="T844" s="94"/>
    </row>
    <row r="845" ht="15.75" customHeight="1">
      <c r="A845" s="204"/>
      <c r="B845" s="222"/>
      <c r="C845" s="223"/>
      <c r="D845" s="231"/>
      <c r="E845" s="3"/>
      <c r="F845" s="3"/>
      <c r="G845" s="3"/>
      <c r="H845" s="3"/>
      <c r="J845" s="226"/>
      <c r="K845" s="3"/>
      <c r="L845" s="3"/>
      <c r="O845" s="227"/>
      <c r="Q845" s="94"/>
      <c r="R845" s="94"/>
      <c r="S845" s="94"/>
      <c r="T845" s="94"/>
    </row>
    <row r="846" ht="15.75" customHeight="1">
      <c r="A846" s="204"/>
      <c r="B846" s="222"/>
      <c r="C846" s="223"/>
      <c r="D846" s="231"/>
      <c r="E846" s="3"/>
      <c r="F846" s="3"/>
      <c r="G846" s="3"/>
      <c r="H846" s="3"/>
      <c r="J846" s="226"/>
      <c r="K846" s="3"/>
      <c r="L846" s="3"/>
      <c r="O846" s="227"/>
      <c r="Q846" s="94"/>
      <c r="R846" s="94"/>
      <c r="S846" s="94"/>
      <c r="T846" s="94"/>
    </row>
    <row r="847" ht="15.75" customHeight="1">
      <c r="A847" s="204"/>
      <c r="B847" s="222"/>
      <c r="C847" s="223"/>
      <c r="D847" s="231"/>
      <c r="E847" s="3"/>
      <c r="F847" s="3"/>
      <c r="G847" s="3"/>
      <c r="H847" s="3"/>
      <c r="J847" s="226"/>
      <c r="K847" s="3"/>
      <c r="L847" s="3"/>
      <c r="O847" s="227"/>
      <c r="Q847" s="94"/>
      <c r="R847" s="94"/>
      <c r="S847" s="94"/>
      <c r="T847" s="94"/>
    </row>
    <row r="848" ht="15.75" customHeight="1">
      <c r="A848" s="204"/>
      <c r="B848" s="222"/>
      <c r="C848" s="223"/>
      <c r="D848" s="231"/>
      <c r="E848" s="3"/>
      <c r="F848" s="3"/>
      <c r="G848" s="3"/>
      <c r="H848" s="3"/>
      <c r="J848" s="226"/>
      <c r="K848" s="3"/>
      <c r="L848" s="3"/>
      <c r="O848" s="227"/>
      <c r="Q848" s="94"/>
      <c r="R848" s="94"/>
      <c r="S848" s="94"/>
      <c r="T848" s="94"/>
    </row>
    <row r="849" ht="15.75" customHeight="1">
      <c r="A849" s="204"/>
      <c r="B849" s="222"/>
      <c r="C849" s="223"/>
      <c r="D849" s="231"/>
      <c r="E849" s="3"/>
      <c r="F849" s="3"/>
      <c r="G849" s="3"/>
      <c r="H849" s="3"/>
      <c r="J849" s="226"/>
      <c r="K849" s="3"/>
      <c r="L849" s="3"/>
      <c r="O849" s="227"/>
      <c r="Q849" s="94"/>
      <c r="R849" s="94"/>
      <c r="S849" s="94"/>
      <c r="T849" s="94"/>
    </row>
    <row r="850" ht="15.75" customHeight="1">
      <c r="A850" s="204"/>
      <c r="B850" s="222"/>
      <c r="C850" s="223"/>
      <c r="D850" s="231"/>
      <c r="E850" s="3"/>
      <c r="F850" s="3"/>
      <c r="G850" s="3"/>
      <c r="H850" s="3"/>
      <c r="J850" s="226"/>
      <c r="K850" s="3"/>
      <c r="L850" s="3"/>
      <c r="O850" s="227"/>
      <c r="Q850" s="94"/>
      <c r="R850" s="94"/>
      <c r="S850" s="94"/>
      <c r="T850" s="94"/>
    </row>
    <row r="851" ht="15.75" customHeight="1">
      <c r="A851" s="204"/>
      <c r="B851" s="222"/>
      <c r="C851" s="223"/>
      <c r="D851" s="231"/>
      <c r="E851" s="3"/>
      <c r="F851" s="3"/>
      <c r="G851" s="3"/>
      <c r="H851" s="3"/>
      <c r="J851" s="226"/>
      <c r="K851" s="3"/>
      <c r="L851" s="3"/>
      <c r="O851" s="227"/>
      <c r="Q851" s="94"/>
      <c r="R851" s="94"/>
      <c r="S851" s="94"/>
      <c r="T851" s="94"/>
    </row>
    <row r="852" ht="15.75" customHeight="1">
      <c r="A852" s="204"/>
      <c r="B852" s="222"/>
      <c r="C852" s="223"/>
      <c r="D852" s="231"/>
      <c r="E852" s="3"/>
      <c r="F852" s="3"/>
      <c r="G852" s="3"/>
      <c r="H852" s="3"/>
      <c r="J852" s="226"/>
      <c r="K852" s="3"/>
      <c r="L852" s="3"/>
      <c r="O852" s="227"/>
      <c r="Q852" s="94"/>
      <c r="R852" s="94"/>
      <c r="S852" s="94"/>
      <c r="T852" s="94"/>
    </row>
    <row r="853" ht="15.75" customHeight="1">
      <c r="A853" s="204"/>
      <c r="B853" s="222"/>
      <c r="C853" s="223"/>
      <c r="D853" s="231"/>
      <c r="E853" s="3"/>
      <c r="F853" s="3"/>
      <c r="G853" s="3"/>
      <c r="H853" s="3"/>
      <c r="J853" s="226"/>
      <c r="K853" s="3"/>
      <c r="L853" s="3"/>
      <c r="O853" s="227"/>
      <c r="Q853" s="94"/>
      <c r="R853" s="94"/>
      <c r="S853" s="94"/>
      <c r="T853" s="94"/>
    </row>
    <row r="854" ht="15.75" customHeight="1">
      <c r="A854" s="204"/>
      <c r="B854" s="222"/>
      <c r="C854" s="223"/>
      <c r="D854" s="231"/>
      <c r="E854" s="3"/>
      <c r="F854" s="3"/>
      <c r="G854" s="3"/>
      <c r="H854" s="3"/>
      <c r="J854" s="226"/>
      <c r="K854" s="3"/>
      <c r="L854" s="3"/>
      <c r="O854" s="227"/>
      <c r="Q854" s="94"/>
      <c r="R854" s="94"/>
      <c r="S854" s="94"/>
      <c r="T854" s="94"/>
    </row>
    <row r="855" ht="15.75" customHeight="1">
      <c r="A855" s="204"/>
      <c r="B855" s="222"/>
      <c r="C855" s="223"/>
      <c r="D855" s="231"/>
      <c r="E855" s="3"/>
      <c r="F855" s="3"/>
      <c r="G855" s="3"/>
      <c r="H855" s="3"/>
      <c r="J855" s="226"/>
      <c r="K855" s="3"/>
      <c r="L855" s="3"/>
      <c r="O855" s="227"/>
      <c r="Q855" s="94"/>
      <c r="R855" s="94"/>
      <c r="S855" s="94"/>
      <c r="T855" s="94"/>
    </row>
    <row r="856" ht="15.75" customHeight="1">
      <c r="A856" s="204"/>
      <c r="B856" s="222"/>
      <c r="C856" s="223"/>
      <c r="D856" s="231"/>
      <c r="E856" s="3"/>
      <c r="F856" s="3"/>
      <c r="G856" s="3"/>
      <c r="H856" s="3"/>
      <c r="J856" s="226"/>
      <c r="K856" s="3"/>
      <c r="L856" s="3"/>
      <c r="O856" s="227"/>
      <c r="Q856" s="94"/>
      <c r="R856" s="94"/>
      <c r="S856" s="94"/>
      <c r="T856" s="94"/>
    </row>
    <row r="857" ht="15.75" customHeight="1">
      <c r="A857" s="204"/>
      <c r="B857" s="222"/>
      <c r="C857" s="223"/>
      <c r="D857" s="231"/>
      <c r="E857" s="3"/>
      <c r="F857" s="3"/>
      <c r="G857" s="3"/>
      <c r="H857" s="3"/>
      <c r="J857" s="226"/>
      <c r="K857" s="3"/>
      <c r="L857" s="3"/>
      <c r="O857" s="227"/>
      <c r="Q857" s="94"/>
      <c r="R857" s="94"/>
      <c r="S857" s="94"/>
      <c r="T857" s="94"/>
    </row>
    <row r="858" ht="15.75" customHeight="1">
      <c r="A858" s="204"/>
      <c r="B858" s="222"/>
      <c r="C858" s="223"/>
      <c r="D858" s="231"/>
      <c r="E858" s="3"/>
      <c r="F858" s="3"/>
      <c r="G858" s="3"/>
      <c r="H858" s="3"/>
      <c r="J858" s="226"/>
      <c r="K858" s="3"/>
      <c r="L858" s="3"/>
      <c r="O858" s="227"/>
      <c r="Q858" s="94"/>
      <c r="R858" s="94"/>
      <c r="S858" s="94"/>
      <c r="T858" s="94"/>
    </row>
    <row r="859" ht="15.75" customHeight="1">
      <c r="A859" s="204"/>
      <c r="B859" s="222"/>
      <c r="C859" s="223"/>
      <c r="D859" s="231"/>
      <c r="E859" s="3"/>
      <c r="F859" s="3"/>
      <c r="G859" s="3"/>
      <c r="H859" s="3"/>
      <c r="J859" s="226"/>
      <c r="K859" s="3"/>
      <c r="L859" s="3"/>
      <c r="O859" s="227"/>
      <c r="Q859" s="94"/>
      <c r="R859" s="94"/>
      <c r="S859" s="94"/>
      <c r="T859" s="94"/>
    </row>
    <row r="860" ht="15.75" customHeight="1">
      <c r="A860" s="204"/>
      <c r="B860" s="222"/>
      <c r="C860" s="223"/>
      <c r="D860" s="231"/>
      <c r="E860" s="3"/>
      <c r="F860" s="3"/>
      <c r="G860" s="3"/>
      <c r="H860" s="3"/>
      <c r="J860" s="226"/>
      <c r="K860" s="3"/>
      <c r="L860" s="3"/>
      <c r="O860" s="227"/>
      <c r="Q860" s="94"/>
      <c r="R860" s="94"/>
      <c r="S860" s="94"/>
      <c r="T860" s="94"/>
    </row>
    <row r="861" ht="15.75" customHeight="1">
      <c r="A861" s="204"/>
      <c r="B861" s="222"/>
      <c r="C861" s="223"/>
      <c r="D861" s="231"/>
      <c r="E861" s="3"/>
      <c r="F861" s="3"/>
      <c r="G861" s="3"/>
      <c r="H861" s="3"/>
      <c r="J861" s="226"/>
      <c r="K861" s="3"/>
      <c r="L861" s="3"/>
      <c r="O861" s="227"/>
      <c r="Q861" s="94"/>
      <c r="R861" s="94"/>
      <c r="S861" s="94"/>
      <c r="T861" s="94"/>
    </row>
    <row r="862" ht="15.75" customHeight="1">
      <c r="A862" s="204"/>
      <c r="B862" s="222"/>
      <c r="C862" s="223"/>
      <c r="D862" s="231"/>
      <c r="E862" s="3"/>
      <c r="F862" s="3"/>
      <c r="G862" s="3"/>
      <c r="H862" s="3"/>
      <c r="J862" s="226"/>
      <c r="K862" s="3"/>
      <c r="L862" s="3"/>
      <c r="O862" s="227"/>
      <c r="Q862" s="94"/>
      <c r="R862" s="94"/>
      <c r="S862" s="94"/>
      <c r="T862" s="94"/>
    </row>
    <row r="863" ht="15.75" customHeight="1">
      <c r="A863" s="204"/>
      <c r="B863" s="222"/>
      <c r="C863" s="223"/>
      <c r="D863" s="231"/>
      <c r="E863" s="3"/>
      <c r="F863" s="3"/>
      <c r="G863" s="3"/>
      <c r="H863" s="3"/>
      <c r="J863" s="226"/>
      <c r="K863" s="3"/>
      <c r="L863" s="3"/>
      <c r="O863" s="227"/>
      <c r="Q863" s="94"/>
      <c r="R863" s="94"/>
      <c r="S863" s="94"/>
      <c r="T863" s="94"/>
    </row>
    <row r="864" ht="15.75" customHeight="1">
      <c r="A864" s="204"/>
      <c r="B864" s="222"/>
      <c r="C864" s="223"/>
      <c r="D864" s="231"/>
      <c r="E864" s="3"/>
      <c r="F864" s="3"/>
      <c r="G864" s="3"/>
      <c r="H864" s="3"/>
      <c r="J864" s="226"/>
      <c r="K864" s="3"/>
      <c r="L864" s="3"/>
      <c r="O864" s="227"/>
      <c r="Q864" s="94"/>
      <c r="R864" s="94"/>
      <c r="S864" s="94"/>
      <c r="T864" s="94"/>
    </row>
    <row r="865" ht="15.75" customHeight="1">
      <c r="A865" s="204"/>
      <c r="B865" s="222"/>
      <c r="C865" s="223"/>
      <c r="D865" s="231"/>
      <c r="E865" s="3"/>
      <c r="F865" s="3"/>
      <c r="G865" s="3"/>
      <c r="H865" s="3"/>
      <c r="J865" s="226"/>
      <c r="K865" s="3"/>
      <c r="L865" s="3"/>
      <c r="O865" s="227"/>
      <c r="Q865" s="94"/>
      <c r="R865" s="94"/>
      <c r="S865" s="94"/>
      <c r="T865" s="94"/>
    </row>
    <row r="866" ht="15.75" customHeight="1">
      <c r="A866" s="204"/>
      <c r="B866" s="222"/>
      <c r="C866" s="223"/>
      <c r="D866" s="231"/>
      <c r="E866" s="3"/>
      <c r="F866" s="3"/>
      <c r="G866" s="3"/>
      <c r="H866" s="3"/>
      <c r="J866" s="226"/>
      <c r="K866" s="3"/>
      <c r="L866" s="3"/>
      <c r="O866" s="227"/>
      <c r="Q866" s="94"/>
      <c r="R866" s="94"/>
      <c r="S866" s="94"/>
      <c r="T866" s="94"/>
    </row>
    <row r="867" ht="15.75" customHeight="1">
      <c r="A867" s="204"/>
      <c r="B867" s="222"/>
      <c r="C867" s="223"/>
      <c r="D867" s="231"/>
      <c r="E867" s="3"/>
      <c r="F867" s="3"/>
      <c r="G867" s="3"/>
      <c r="H867" s="3"/>
      <c r="J867" s="226"/>
      <c r="K867" s="3"/>
      <c r="L867" s="3"/>
      <c r="O867" s="227"/>
      <c r="Q867" s="94"/>
      <c r="R867" s="94"/>
      <c r="S867" s="94"/>
      <c r="T867" s="94"/>
    </row>
    <row r="868" ht="15.75" customHeight="1">
      <c r="A868" s="204"/>
      <c r="B868" s="222"/>
      <c r="C868" s="223"/>
      <c r="D868" s="231"/>
      <c r="E868" s="3"/>
      <c r="F868" s="3"/>
      <c r="G868" s="3"/>
      <c r="H868" s="3"/>
      <c r="J868" s="226"/>
      <c r="K868" s="3"/>
      <c r="L868" s="3"/>
      <c r="O868" s="227"/>
      <c r="Q868" s="94"/>
      <c r="R868" s="94"/>
      <c r="S868" s="94"/>
      <c r="T868" s="94"/>
    </row>
    <row r="869" ht="15.75" customHeight="1">
      <c r="A869" s="204"/>
      <c r="B869" s="222"/>
      <c r="C869" s="223"/>
      <c r="D869" s="231"/>
      <c r="E869" s="3"/>
      <c r="F869" s="3"/>
      <c r="G869" s="3"/>
      <c r="H869" s="3"/>
      <c r="J869" s="226"/>
      <c r="K869" s="3"/>
      <c r="L869" s="3"/>
      <c r="O869" s="227"/>
      <c r="Q869" s="94"/>
      <c r="R869" s="94"/>
      <c r="S869" s="94"/>
      <c r="T869" s="94"/>
    </row>
    <row r="870" ht="15.75" customHeight="1">
      <c r="A870" s="204"/>
      <c r="B870" s="222"/>
      <c r="C870" s="223"/>
      <c r="D870" s="231"/>
      <c r="E870" s="3"/>
      <c r="F870" s="3"/>
      <c r="G870" s="3"/>
      <c r="H870" s="3"/>
      <c r="J870" s="226"/>
      <c r="K870" s="3"/>
      <c r="L870" s="3"/>
      <c r="O870" s="227"/>
      <c r="Q870" s="94"/>
      <c r="R870" s="94"/>
      <c r="S870" s="94"/>
      <c r="T870" s="94"/>
    </row>
    <row r="871" ht="15.75" customHeight="1">
      <c r="A871" s="204"/>
      <c r="B871" s="222"/>
      <c r="C871" s="223"/>
      <c r="D871" s="231"/>
      <c r="E871" s="3"/>
      <c r="F871" s="3"/>
      <c r="G871" s="3"/>
      <c r="H871" s="3"/>
      <c r="J871" s="226"/>
      <c r="K871" s="3"/>
      <c r="L871" s="3"/>
      <c r="O871" s="227"/>
      <c r="Q871" s="94"/>
      <c r="R871" s="94"/>
      <c r="S871" s="94"/>
      <c r="T871" s="94"/>
    </row>
    <row r="872" ht="15.75" customHeight="1">
      <c r="A872" s="204"/>
      <c r="B872" s="222"/>
      <c r="C872" s="223"/>
      <c r="D872" s="231"/>
      <c r="E872" s="3"/>
      <c r="F872" s="3"/>
      <c r="G872" s="3"/>
      <c r="H872" s="3"/>
      <c r="J872" s="226"/>
      <c r="K872" s="3"/>
      <c r="L872" s="3"/>
      <c r="O872" s="227"/>
      <c r="Q872" s="94"/>
      <c r="R872" s="94"/>
      <c r="S872" s="94"/>
      <c r="T872" s="94"/>
    </row>
    <row r="873" ht="15.75" customHeight="1">
      <c r="A873" s="204"/>
      <c r="B873" s="222"/>
      <c r="C873" s="223"/>
      <c r="D873" s="231"/>
      <c r="E873" s="3"/>
      <c r="F873" s="3"/>
      <c r="G873" s="3"/>
      <c r="H873" s="3"/>
      <c r="J873" s="226"/>
      <c r="K873" s="3"/>
      <c r="L873" s="3"/>
      <c r="O873" s="227"/>
      <c r="Q873" s="94"/>
      <c r="R873" s="94"/>
      <c r="S873" s="94"/>
      <c r="T873" s="94"/>
    </row>
    <row r="874" ht="15.75" customHeight="1">
      <c r="A874" s="204"/>
      <c r="B874" s="222"/>
      <c r="C874" s="223"/>
      <c r="D874" s="231"/>
      <c r="E874" s="3"/>
      <c r="F874" s="3"/>
      <c r="G874" s="3"/>
      <c r="H874" s="3"/>
      <c r="J874" s="226"/>
      <c r="K874" s="3"/>
      <c r="L874" s="3"/>
      <c r="O874" s="227"/>
      <c r="Q874" s="94"/>
      <c r="R874" s="94"/>
      <c r="S874" s="94"/>
      <c r="T874" s="94"/>
    </row>
    <row r="875" ht="15.75" customHeight="1">
      <c r="A875" s="204"/>
      <c r="B875" s="222"/>
      <c r="C875" s="223"/>
      <c r="D875" s="231"/>
      <c r="E875" s="3"/>
      <c r="F875" s="3"/>
      <c r="G875" s="3"/>
      <c r="H875" s="3"/>
      <c r="J875" s="226"/>
      <c r="K875" s="3"/>
      <c r="L875" s="3"/>
      <c r="O875" s="227"/>
      <c r="Q875" s="94"/>
      <c r="R875" s="94"/>
      <c r="S875" s="94"/>
      <c r="T875" s="94"/>
    </row>
    <row r="876" ht="15.75" customHeight="1">
      <c r="A876" s="204"/>
      <c r="B876" s="222"/>
      <c r="C876" s="223"/>
      <c r="D876" s="231"/>
      <c r="E876" s="3"/>
      <c r="F876" s="3"/>
      <c r="G876" s="3"/>
      <c r="H876" s="3"/>
      <c r="J876" s="226"/>
      <c r="K876" s="3"/>
      <c r="L876" s="3"/>
      <c r="O876" s="227"/>
      <c r="Q876" s="94"/>
      <c r="R876" s="94"/>
      <c r="S876" s="94"/>
      <c r="T876" s="94"/>
    </row>
    <row r="877" ht="15.75" customHeight="1">
      <c r="A877" s="204"/>
      <c r="B877" s="222"/>
      <c r="C877" s="223"/>
      <c r="D877" s="231"/>
      <c r="E877" s="3"/>
      <c r="F877" s="3"/>
      <c r="G877" s="3"/>
      <c r="H877" s="3"/>
      <c r="J877" s="226"/>
      <c r="K877" s="3"/>
      <c r="L877" s="3"/>
      <c r="O877" s="227"/>
      <c r="Q877" s="94"/>
      <c r="R877" s="94"/>
      <c r="S877" s="94"/>
      <c r="T877" s="94"/>
    </row>
    <row r="878" ht="15.75" customHeight="1">
      <c r="A878" s="204"/>
      <c r="B878" s="222"/>
      <c r="C878" s="223"/>
      <c r="D878" s="231"/>
      <c r="E878" s="3"/>
      <c r="F878" s="3"/>
      <c r="G878" s="3"/>
      <c r="H878" s="3"/>
      <c r="J878" s="226"/>
      <c r="K878" s="3"/>
      <c r="L878" s="3"/>
      <c r="O878" s="227"/>
      <c r="Q878" s="94"/>
      <c r="R878" s="94"/>
      <c r="S878" s="94"/>
      <c r="T878" s="94"/>
    </row>
    <row r="879" ht="15.75" customHeight="1">
      <c r="A879" s="204"/>
      <c r="B879" s="222"/>
      <c r="C879" s="223"/>
      <c r="D879" s="231"/>
      <c r="E879" s="3"/>
      <c r="F879" s="3"/>
      <c r="G879" s="3"/>
      <c r="H879" s="3"/>
      <c r="J879" s="226"/>
      <c r="K879" s="3"/>
      <c r="L879" s="3"/>
      <c r="O879" s="227"/>
      <c r="Q879" s="94"/>
      <c r="R879" s="94"/>
      <c r="S879" s="94"/>
      <c r="T879" s="94"/>
    </row>
    <row r="880" ht="15.75" customHeight="1">
      <c r="A880" s="204"/>
      <c r="B880" s="222"/>
      <c r="C880" s="223"/>
      <c r="D880" s="231"/>
      <c r="E880" s="3"/>
      <c r="F880" s="3"/>
      <c r="G880" s="3"/>
      <c r="H880" s="3"/>
      <c r="J880" s="226"/>
      <c r="K880" s="3"/>
      <c r="L880" s="3"/>
      <c r="O880" s="227"/>
      <c r="Q880" s="94"/>
      <c r="R880" s="94"/>
      <c r="S880" s="94"/>
      <c r="T880" s="94"/>
    </row>
    <row r="881" ht="15.75" customHeight="1">
      <c r="A881" s="204"/>
      <c r="B881" s="222"/>
      <c r="C881" s="223"/>
      <c r="D881" s="231"/>
      <c r="E881" s="3"/>
      <c r="F881" s="3"/>
      <c r="G881" s="3"/>
      <c r="H881" s="3"/>
      <c r="J881" s="226"/>
      <c r="K881" s="3"/>
      <c r="L881" s="3"/>
      <c r="O881" s="227"/>
      <c r="Q881" s="94"/>
      <c r="R881" s="94"/>
      <c r="S881" s="94"/>
      <c r="T881" s="94"/>
    </row>
    <row r="882" ht="15.75" customHeight="1">
      <c r="A882" s="204"/>
      <c r="B882" s="222"/>
      <c r="C882" s="223"/>
      <c r="D882" s="231"/>
      <c r="E882" s="3"/>
      <c r="F882" s="3"/>
      <c r="G882" s="3"/>
      <c r="H882" s="3"/>
      <c r="J882" s="226"/>
      <c r="K882" s="3"/>
      <c r="L882" s="3"/>
      <c r="O882" s="227"/>
      <c r="Q882" s="94"/>
      <c r="R882" s="94"/>
      <c r="S882" s="94"/>
      <c r="T882" s="94"/>
    </row>
    <row r="883" ht="15.75" customHeight="1">
      <c r="A883" s="204"/>
      <c r="B883" s="222"/>
      <c r="C883" s="223"/>
      <c r="D883" s="231"/>
      <c r="E883" s="3"/>
      <c r="F883" s="3"/>
      <c r="G883" s="3"/>
      <c r="H883" s="3"/>
      <c r="J883" s="226"/>
      <c r="K883" s="3"/>
      <c r="L883" s="3"/>
      <c r="O883" s="227"/>
      <c r="Q883" s="94"/>
      <c r="R883" s="94"/>
      <c r="S883" s="94"/>
      <c r="T883" s="94"/>
    </row>
    <row r="884" ht="15.75" customHeight="1">
      <c r="A884" s="204"/>
      <c r="B884" s="222"/>
      <c r="C884" s="223"/>
      <c r="D884" s="231"/>
      <c r="E884" s="3"/>
      <c r="F884" s="3"/>
      <c r="G884" s="3"/>
      <c r="H884" s="3"/>
      <c r="J884" s="226"/>
      <c r="K884" s="3"/>
      <c r="L884" s="3"/>
      <c r="O884" s="227"/>
      <c r="Q884" s="94"/>
      <c r="R884" s="94"/>
      <c r="S884" s="94"/>
      <c r="T884" s="94"/>
    </row>
    <row r="885" ht="15.75" customHeight="1">
      <c r="A885" s="204"/>
      <c r="B885" s="222"/>
      <c r="C885" s="223"/>
      <c r="D885" s="231"/>
      <c r="E885" s="3"/>
      <c r="F885" s="3"/>
      <c r="G885" s="3"/>
      <c r="H885" s="3"/>
      <c r="J885" s="226"/>
      <c r="K885" s="3"/>
      <c r="L885" s="3"/>
      <c r="O885" s="227"/>
      <c r="Q885" s="94"/>
      <c r="R885" s="94"/>
      <c r="S885" s="94"/>
      <c r="T885" s="94"/>
    </row>
    <row r="886" ht="15.75" customHeight="1">
      <c r="A886" s="204"/>
      <c r="B886" s="222"/>
      <c r="C886" s="223"/>
      <c r="D886" s="231"/>
      <c r="E886" s="3"/>
      <c r="F886" s="3"/>
      <c r="G886" s="3"/>
      <c r="H886" s="3"/>
      <c r="J886" s="226"/>
      <c r="K886" s="3"/>
      <c r="L886" s="3"/>
      <c r="O886" s="227"/>
      <c r="Q886" s="94"/>
      <c r="R886" s="94"/>
      <c r="S886" s="94"/>
      <c r="T886" s="94"/>
    </row>
    <row r="887" ht="15.75" customHeight="1">
      <c r="A887" s="204"/>
      <c r="B887" s="222"/>
      <c r="C887" s="223"/>
      <c r="D887" s="231"/>
      <c r="E887" s="3"/>
      <c r="F887" s="3"/>
      <c r="G887" s="3"/>
      <c r="H887" s="3"/>
      <c r="J887" s="226"/>
      <c r="K887" s="3"/>
      <c r="L887" s="3"/>
      <c r="O887" s="227"/>
      <c r="Q887" s="94"/>
      <c r="R887" s="94"/>
      <c r="S887" s="94"/>
      <c r="T887" s="94"/>
    </row>
    <row r="888" ht="15.75" customHeight="1">
      <c r="A888" s="204"/>
      <c r="B888" s="222"/>
      <c r="C888" s="223"/>
      <c r="D888" s="231"/>
      <c r="E888" s="3"/>
      <c r="F888" s="3"/>
      <c r="G888" s="3"/>
      <c r="H888" s="3"/>
      <c r="J888" s="226"/>
      <c r="K888" s="3"/>
      <c r="L888" s="3"/>
      <c r="O888" s="227"/>
      <c r="Q888" s="94"/>
      <c r="R888" s="94"/>
      <c r="S888" s="94"/>
      <c r="T888" s="94"/>
    </row>
    <row r="889" ht="15.75" customHeight="1">
      <c r="A889" s="204"/>
      <c r="B889" s="222"/>
      <c r="C889" s="223"/>
      <c r="D889" s="231"/>
      <c r="E889" s="3"/>
      <c r="F889" s="3"/>
      <c r="G889" s="3"/>
      <c r="H889" s="3"/>
      <c r="J889" s="226"/>
      <c r="K889" s="3"/>
      <c r="L889" s="3"/>
      <c r="O889" s="227"/>
      <c r="Q889" s="94"/>
      <c r="R889" s="94"/>
      <c r="S889" s="94"/>
      <c r="T889" s="94"/>
    </row>
    <row r="890" ht="15.75" customHeight="1">
      <c r="A890" s="204"/>
      <c r="B890" s="222"/>
      <c r="C890" s="223"/>
      <c r="D890" s="231"/>
      <c r="E890" s="3"/>
      <c r="F890" s="3"/>
      <c r="G890" s="3"/>
      <c r="H890" s="3"/>
      <c r="J890" s="226"/>
      <c r="K890" s="3"/>
      <c r="L890" s="3"/>
      <c r="O890" s="227"/>
      <c r="Q890" s="94"/>
      <c r="R890" s="94"/>
      <c r="S890" s="94"/>
      <c r="T890" s="94"/>
    </row>
    <row r="891" ht="15.75" customHeight="1">
      <c r="A891" s="204"/>
      <c r="B891" s="222"/>
      <c r="C891" s="223"/>
      <c r="D891" s="231"/>
      <c r="E891" s="3"/>
      <c r="F891" s="3"/>
      <c r="G891" s="3"/>
      <c r="H891" s="3"/>
      <c r="J891" s="226"/>
      <c r="K891" s="3"/>
      <c r="L891" s="3"/>
      <c r="O891" s="227"/>
      <c r="Q891" s="94"/>
      <c r="R891" s="94"/>
      <c r="S891" s="94"/>
      <c r="T891" s="94"/>
    </row>
    <row r="892" ht="15.75" customHeight="1">
      <c r="A892" s="204"/>
      <c r="B892" s="222"/>
      <c r="C892" s="223"/>
      <c r="D892" s="231"/>
      <c r="E892" s="3"/>
      <c r="F892" s="3"/>
      <c r="G892" s="3"/>
      <c r="H892" s="3"/>
      <c r="J892" s="226"/>
      <c r="K892" s="3"/>
      <c r="L892" s="3"/>
      <c r="O892" s="227"/>
      <c r="Q892" s="94"/>
      <c r="R892" s="94"/>
      <c r="S892" s="94"/>
      <c r="T892" s="94"/>
    </row>
    <row r="893" ht="15.75" customHeight="1">
      <c r="A893" s="204"/>
      <c r="B893" s="222"/>
      <c r="C893" s="223"/>
      <c r="D893" s="231"/>
      <c r="E893" s="3"/>
      <c r="F893" s="3"/>
      <c r="G893" s="3"/>
      <c r="H893" s="3"/>
      <c r="J893" s="226"/>
      <c r="K893" s="3"/>
      <c r="L893" s="3"/>
      <c r="O893" s="227"/>
      <c r="Q893" s="94"/>
      <c r="R893" s="94"/>
      <c r="S893" s="94"/>
      <c r="T893" s="94"/>
    </row>
    <row r="894" ht="15.75" customHeight="1">
      <c r="A894" s="204"/>
      <c r="B894" s="222"/>
      <c r="C894" s="223"/>
      <c r="D894" s="231"/>
      <c r="E894" s="3"/>
      <c r="F894" s="3"/>
      <c r="G894" s="3"/>
      <c r="H894" s="3"/>
      <c r="J894" s="226"/>
      <c r="K894" s="3"/>
      <c r="L894" s="3"/>
      <c r="O894" s="227"/>
      <c r="Q894" s="94"/>
      <c r="R894" s="94"/>
      <c r="S894" s="94"/>
      <c r="T894" s="94"/>
    </row>
    <row r="895" ht="15.75" customHeight="1">
      <c r="A895" s="204"/>
      <c r="B895" s="222"/>
      <c r="C895" s="223"/>
      <c r="D895" s="231"/>
      <c r="E895" s="3"/>
      <c r="F895" s="3"/>
      <c r="G895" s="3"/>
      <c r="H895" s="3"/>
      <c r="J895" s="226"/>
      <c r="K895" s="3"/>
      <c r="L895" s="3"/>
      <c r="O895" s="227"/>
      <c r="Q895" s="94"/>
      <c r="R895" s="94"/>
      <c r="S895" s="94"/>
      <c r="T895" s="94"/>
    </row>
    <row r="896" ht="15.75" customHeight="1">
      <c r="A896" s="204"/>
      <c r="B896" s="222"/>
      <c r="C896" s="223"/>
      <c r="D896" s="231"/>
      <c r="E896" s="3"/>
      <c r="F896" s="3"/>
      <c r="G896" s="3"/>
      <c r="H896" s="3"/>
      <c r="J896" s="226"/>
      <c r="K896" s="3"/>
      <c r="L896" s="3"/>
      <c r="O896" s="227"/>
      <c r="Q896" s="94"/>
      <c r="R896" s="94"/>
      <c r="S896" s="94"/>
      <c r="T896" s="94"/>
    </row>
    <row r="897" ht="15.75" customHeight="1">
      <c r="A897" s="204"/>
      <c r="B897" s="222"/>
      <c r="C897" s="223"/>
      <c r="D897" s="231"/>
      <c r="E897" s="3"/>
      <c r="F897" s="3"/>
      <c r="G897" s="3"/>
      <c r="H897" s="3"/>
      <c r="J897" s="226"/>
      <c r="K897" s="3"/>
      <c r="L897" s="3"/>
      <c r="O897" s="227"/>
      <c r="Q897" s="94"/>
      <c r="R897" s="94"/>
      <c r="S897" s="94"/>
      <c r="T897" s="94"/>
    </row>
    <row r="898" ht="15.75" customHeight="1">
      <c r="A898" s="204"/>
      <c r="B898" s="222"/>
      <c r="C898" s="223"/>
      <c r="D898" s="231"/>
      <c r="E898" s="3"/>
      <c r="F898" s="3"/>
      <c r="G898" s="3"/>
      <c r="H898" s="3"/>
      <c r="J898" s="226"/>
      <c r="K898" s="3"/>
      <c r="L898" s="3"/>
      <c r="O898" s="227"/>
      <c r="Q898" s="94"/>
      <c r="R898" s="94"/>
      <c r="S898" s="94"/>
      <c r="T898" s="94"/>
    </row>
    <row r="899" ht="15.75" customHeight="1">
      <c r="A899" s="204"/>
      <c r="B899" s="222"/>
      <c r="C899" s="223"/>
      <c r="D899" s="231"/>
      <c r="E899" s="3"/>
      <c r="F899" s="3"/>
      <c r="G899" s="3"/>
      <c r="H899" s="3"/>
      <c r="J899" s="226"/>
      <c r="K899" s="3"/>
      <c r="L899" s="3"/>
      <c r="O899" s="227"/>
      <c r="Q899" s="94"/>
      <c r="R899" s="94"/>
      <c r="S899" s="94"/>
      <c r="T899" s="94"/>
    </row>
    <row r="900" ht="15.75" customHeight="1">
      <c r="A900" s="204"/>
      <c r="B900" s="222"/>
      <c r="C900" s="223"/>
      <c r="D900" s="231"/>
      <c r="E900" s="3"/>
      <c r="F900" s="3"/>
      <c r="G900" s="3"/>
      <c r="H900" s="3"/>
      <c r="J900" s="226"/>
      <c r="K900" s="3"/>
      <c r="L900" s="3"/>
      <c r="O900" s="227"/>
      <c r="Q900" s="94"/>
      <c r="R900" s="94"/>
      <c r="S900" s="94"/>
      <c r="T900" s="94"/>
    </row>
    <row r="901" ht="15.75" customHeight="1">
      <c r="A901" s="204"/>
      <c r="B901" s="222"/>
      <c r="C901" s="223"/>
      <c r="D901" s="231"/>
      <c r="E901" s="3"/>
      <c r="F901" s="3"/>
      <c r="G901" s="3"/>
      <c r="H901" s="3"/>
      <c r="J901" s="226"/>
      <c r="K901" s="3"/>
      <c r="L901" s="3"/>
      <c r="O901" s="227"/>
      <c r="Q901" s="94"/>
      <c r="R901" s="94"/>
      <c r="S901" s="94"/>
      <c r="T901" s="94"/>
    </row>
    <row r="902" ht="15.75" customHeight="1">
      <c r="A902" s="204"/>
      <c r="B902" s="222"/>
      <c r="C902" s="223"/>
      <c r="D902" s="231"/>
      <c r="E902" s="3"/>
      <c r="F902" s="3"/>
      <c r="G902" s="3"/>
      <c r="H902" s="3"/>
      <c r="J902" s="226"/>
      <c r="K902" s="3"/>
      <c r="L902" s="3"/>
      <c r="O902" s="227"/>
      <c r="Q902" s="94"/>
      <c r="R902" s="94"/>
      <c r="S902" s="94"/>
      <c r="T902" s="94"/>
    </row>
    <row r="903" ht="15.75" customHeight="1">
      <c r="A903" s="204"/>
      <c r="B903" s="222"/>
      <c r="C903" s="223"/>
      <c r="D903" s="231"/>
      <c r="E903" s="3"/>
      <c r="F903" s="3"/>
      <c r="G903" s="3"/>
      <c r="H903" s="3"/>
      <c r="J903" s="226"/>
      <c r="K903" s="3"/>
      <c r="L903" s="3"/>
      <c r="O903" s="227"/>
      <c r="Q903" s="94"/>
      <c r="R903" s="94"/>
      <c r="S903" s="94"/>
      <c r="T903" s="94"/>
    </row>
    <row r="904" ht="15.75" customHeight="1">
      <c r="A904" s="204"/>
      <c r="B904" s="222"/>
      <c r="C904" s="223"/>
      <c r="D904" s="231"/>
      <c r="E904" s="3"/>
      <c r="F904" s="3"/>
      <c r="G904" s="3"/>
      <c r="H904" s="3"/>
      <c r="J904" s="226"/>
      <c r="K904" s="3"/>
      <c r="L904" s="3"/>
      <c r="O904" s="227"/>
      <c r="Q904" s="94"/>
      <c r="R904" s="94"/>
      <c r="S904" s="94"/>
      <c r="T904" s="94"/>
    </row>
    <row r="905" ht="15.75" customHeight="1">
      <c r="A905" s="204"/>
      <c r="B905" s="222"/>
      <c r="C905" s="223"/>
      <c r="D905" s="231"/>
      <c r="E905" s="3"/>
      <c r="F905" s="3"/>
      <c r="G905" s="3"/>
      <c r="H905" s="3"/>
      <c r="J905" s="226"/>
      <c r="K905" s="3"/>
      <c r="L905" s="3"/>
      <c r="O905" s="227"/>
      <c r="Q905" s="94"/>
      <c r="R905" s="94"/>
      <c r="S905" s="94"/>
      <c r="T905" s="94"/>
    </row>
    <row r="906" ht="15.75" customHeight="1">
      <c r="A906" s="204"/>
      <c r="B906" s="222"/>
      <c r="C906" s="223"/>
      <c r="D906" s="231"/>
      <c r="E906" s="3"/>
      <c r="F906" s="3"/>
      <c r="G906" s="3"/>
      <c r="H906" s="3"/>
      <c r="J906" s="226"/>
      <c r="K906" s="3"/>
      <c r="L906" s="3"/>
      <c r="O906" s="227"/>
      <c r="Q906" s="94"/>
      <c r="R906" s="94"/>
      <c r="S906" s="94"/>
      <c r="T906" s="94"/>
    </row>
    <row r="907" ht="15.75" customHeight="1">
      <c r="A907" s="204"/>
      <c r="B907" s="222"/>
      <c r="C907" s="223"/>
      <c r="D907" s="231"/>
      <c r="E907" s="3"/>
      <c r="F907" s="3"/>
      <c r="G907" s="3"/>
      <c r="H907" s="3"/>
      <c r="J907" s="226"/>
      <c r="K907" s="3"/>
      <c r="L907" s="3"/>
      <c r="O907" s="227"/>
      <c r="Q907" s="94"/>
      <c r="R907" s="94"/>
      <c r="S907" s="94"/>
      <c r="T907" s="94"/>
    </row>
    <row r="908" ht="15.75" customHeight="1">
      <c r="A908" s="204"/>
      <c r="B908" s="222"/>
      <c r="C908" s="223"/>
      <c r="D908" s="231"/>
      <c r="E908" s="3"/>
      <c r="F908" s="3"/>
      <c r="G908" s="3"/>
      <c r="H908" s="3"/>
      <c r="J908" s="226"/>
      <c r="K908" s="3"/>
      <c r="L908" s="3"/>
      <c r="O908" s="227"/>
      <c r="Q908" s="94"/>
      <c r="R908" s="94"/>
      <c r="S908" s="94"/>
      <c r="T908" s="94"/>
    </row>
    <row r="909" ht="15.75" customHeight="1">
      <c r="A909" s="204"/>
      <c r="B909" s="222"/>
      <c r="C909" s="223"/>
      <c r="D909" s="231"/>
      <c r="E909" s="3"/>
      <c r="F909" s="3"/>
      <c r="G909" s="3"/>
      <c r="H909" s="3"/>
      <c r="J909" s="226"/>
      <c r="K909" s="3"/>
      <c r="L909" s="3"/>
      <c r="O909" s="227"/>
      <c r="Q909" s="94"/>
      <c r="R909" s="94"/>
      <c r="S909" s="94"/>
      <c r="T909" s="94"/>
    </row>
    <row r="910" ht="15.75" customHeight="1">
      <c r="A910" s="204"/>
      <c r="B910" s="222"/>
      <c r="C910" s="223"/>
      <c r="D910" s="231"/>
      <c r="E910" s="3"/>
      <c r="F910" s="3"/>
      <c r="G910" s="3"/>
      <c r="H910" s="3"/>
      <c r="J910" s="226"/>
      <c r="K910" s="3"/>
      <c r="L910" s="3"/>
      <c r="O910" s="227"/>
      <c r="Q910" s="94"/>
      <c r="R910" s="94"/>
      <c r="S910" s="94"/>
      <c r="T910" s="94"/>
    </row>
    <row r="911" ht="15.75" customHeight="1">
      <c r="A911" s="204"/>
      <c r="B911" s="222"/>
      <c r="C911" s="223"/>
      <c r="D911" s="231"/>
      <c r="E911" s="3"/>
      <c r="F911" s="3"/>
      <c r="G911" s="3"/>
      <c r="H911" s="3"/>
      <c r="J911" s="226"/>
      <c r="K911" s="3"/>
      <c r="L911" s="3"/>
      <c r="O911" s="227"/>
      <c r="Q911" s="94"/>
      <c r="R911" s="94"/>
      <c r="S911" s="94"/>
      <c r="T911" s="94"/>
    </row>
    <row r="912" ht="15.75" customHeight="1">
      <c r="A912" s="204"/>
      <c r="B912" s="222"/>
      <c r="C912" s="223"/>
      <c r="D912" s="231"/>
      <c r="E912" s="3"/>
      <c r="F912" s="3"/>
      <c r="G912" s="3"/>
      <c r="H912" s="3"/>
      <c r="J912" s="226"/>
      <c r="K912" s="3"/>
      <c r="L912" s="3"/>
      <c r="O912" s="227"/>
      <c r="Q912" s="94"/>
      <c r="R912" s="94"/>
      <c r="S912" s="94"/>
      <c r="T912" s="94"/>
    </row>
    <row r="913" ht="15.75" customHeight="1">
      <c r="A913" s="204"/>
      <c r="B913" s="222"/>
      <c r="C913" s="223"/>
      <c r="D913" s="231"/>
      <c r="E913" s="3"/>
      <c r="F913" s="3"/>
      <c r="G913" s="3"/>
      <c r="H913" s="3"/>
      <c r="J913" s="226"/>
      <c r="K913" s="3"/>
      <c r="L913" s="3"/>
      <c r="O913" s="227"/>
      <c r="Q913" s="94"/>
      <c r="R913" s="94"/>
      <c r="S913" s="94"/>
      <c r="T913" s="94"/>
    </row>
    <row r="914" ht="15.75" customHeight="1">
      <c r="A914" s="204"/>
      <c r="B914" s="222"/>
      <c r="C914" s="223"/>
      <c r="D914" s="231"/>
      <c r="E914" s="3"/>
      <c r="F914" s="3"/>
      <c r="G914" s="3"/>
      <c r="H914" s="3"/>
      <c r="J914" s="226"/>
      <c r="K914" s="3"/>
      <c r="L914" s="3"/>
      <c r="O914" s="227"/>
      <c r="Q914" s="94"/>
      <c r="R914" s="94"/>
      <c r="S914" s="94"/>
      <c r="T914" s="94"/>
    </row>
    <row r="915" ht="15.75" customHeight="1">
      <c r="A915" s="204"/>
      <c r="B915" s="222"/>
      <c r="C915" s="223"/>
      <c r="D915" s="231"/>
      <c r="E915" s="3"/>
      <c r="F915" s="3"/>
      <c r="G915" s="3"/>
      <c r="H915" s="3"/>
      <c r="J915" s="226"/>
      <c r="K915" s="3"/>
      <c r="L915" s="3"/>
      <c r="O915" s="227"/>
      <c r="Q915" s="94"/>
      <c r="R915" s="94"/>
      <c r="S915" s="94"/>
      <c r="T915" s="94"/>
    </row>
    <row r="916" ht="15.75" customHeight="1">
      <c r="A916" s="204"/>
      <c r="B916" s="222"/>
      <c r="C916" s="223"/>
      <c r="D916" s="231"/>
      <c r="E916" s="3"/>
      <c r="F916" s="3"/>
      <c r="G916" s="3"/>
      <c r="H916" s="3"/>
      <c r="J916" s="226"/>
      <c r="K916" s="3"/>
      <c r="L916" s="3"/>
      <c r="O916" s="227"/>
      <c r="Q916" s="94"/>
      <c r="R916" s="94"/>
      <c r="S916" s="94"/>
      <c r="T916" s="94"/>
    </row>
    <row r="917" ht="15.75" customHeight="1">
      <c r="A917" s="204"/>
      <c r="B917" s="222"/>
      <c r="C917" s="223"/>
      <c r="D917" s="231"/>
      <c r="E917" s="3"/>
      <c r="F917" s="3"/>
      <c r="G917" s="3"/>
      <c r="H917" s="3"/>
      <c r="J917" s="226"/>
      <c r="K917" s="3"/>
      <c r="L917" s="3"/>
      <c r="O917" s="227"/>
      <c r="Q917" s="94"/>
      <c r="R917" s="94"/>
      <c r="S917" s="94"/>
      <c r="T917" s="94"/>
    </row>
    <row r="918" ht="15.75" customHeight="1">
      <c r="A918" s="204"/>
      <c r="B918" s="222"/>
      <c r="C918" s="223"/>
      <c r="D918" s="231"/>
      <c r="E918" s="3"/>
      <c r="F918" s="3"/>
      <c r="G918" s="3"/>
      <c r="H918" s="3"/>
      <c r="J918" s="226"/>
      <c r="K918" s="3"/>
      <c r="L918" s="3"/>
      <c r="O918" s="227"/>
      <c r="Q918" s="94"/>
      <c r="R918" s="94"/>
      <c r="S918" s="94"/>
      <c r="T918" s="94"/>
    </row>
    <row r="919" ht="15.75" customHeight="1">
      <c r="A919" s="204"/>
      <c r="B919" s="222"/>
      <c r="C919" s="223"/>
      <c r="D919" s="231"/>
      <c r="E919" s="3"/>
      <c r="F919" s="3"/>
      <c r="G919" s="3"/>
      <c r="H919" s="3"/>
      <c r="J919" s="226"/>
      <c r="K919" s="3"/>
      <c r="L919" s="3"/>
      <c r="O919" s="227"/>
      <c r="Q919" s="94"/>
      <c r="R919" s="94"/>
      <c r="S919" s="94"/>
      <c r="T919" s="94"/>
    </row>
    <row r="920" ht="15.75" customHeight="1">
      <c r="A920" s="204"/>
      <c r="B920" s="222"/>
      <c r="C920" s="223"/>
      <c r="D920" s="231"/>
      <c r="E920" s="3"/>
      <c r="F920" s="3"/>
      <c r="G920" s="3"/>
      <c r="H920" s="3"/>
      <c r="J920" s="226"/>
      <c r="K920" s="3"/>
      <c r="L920" s="3"/>
      <c r="O920" s="227"/>
      <c r="Q920" s="94"/>
      <c r="R920" s="94"/>
      <c r="S920" s="94"/>
      <c r="T920" s="94"/>
    </row>
    <row r="921" ht="15.75" customHeight="1">
      <c r="A921" s="204"/>
      <c r="B921" s="222"/>
      <c r="C921" s="223"/>
      <c r="D921" s="231"/>
      <c r="E921" s="3"/>
      <c r="F921" s="3"/>
      <c r="G921" s="3"/>
      <c r="H921" s="3"/>
      <c r="J921" s="226"/>
      <c r="K921" s="3"/>
      <c r="L921" s="3"/>
      <c r="O921" s="227"/>
      <c r="Q921" s="94"/>
      <c r="R921" s="94"/>
      <c r="S921" s="94"/>
      <c r="T921" s="94"/>
    </row>
    <row r="922" ht="15.75" customHeight="1">
      <c r="A922" s="204"/>
      <c r="B922" s="222"/>
      <c r="C922" s="223"/>
      <c r="D922" s="231"/>
      <c r="E922" s="3"/>
      <c r="F922" s="3"/>
      <c r="G922" s="3"/>
      <c r="H922" s="3"/>
      <c r="J922" s="226"/>
      <c r="K922" s="3"/>
      <c r="L922" s="3"/>
      <c r="O922" s="227"/>
      <c r="Q922" s="94"/>
      <c r="R922" s="94"/>
      <c r="S922" s="94"/>
      <c r="T922" s="94"/>
    </row>
    <row r="923" ht="15.75" customHeight="1">
      <c r="A923" s="204"/>
      <c r="B923" s="222"/>
      <c r="C923" s="223"/>
      <c r="D923" s="231"/>
      <c r="E923" s="3"/>
      <c r="F923" s="3"/>
      <c r="G923" s="3"/>
      <c r="H923" s="3"/>
      <c r="J923" s="226"/>
      <c r="K923" s="3"/>
      <c r="L923" s="3"/>
      <c r="O923" s="227"/>
      <c r="Q923" s="94"/>
      <c r="R923" s="94"/>
      <c r="S923" s="94"/>
      <c r="T923" s="94"/>
    </row>
    <row r="924" ht="15.75" customHeight="1">
      <c r="A924" s="204"/>
      <c r="B924" s="222"/>
      <c r="C924" s="223"/>
      <c r="D924" s="231"/>
      <c r="E924" s="3"/>
      <c r="F924" s="3"/>
      <c r="G924" s="3"/>
      <c r="H924" s="3"/>
      <c r="J924" s="226"/>
      <c r="K924" s="3"/>
      <c r="L924" s="3"/>
      <c r="O924" s="227"/>
      <c r="Q924" s="94"/>
      <c r="R924" s="94"/>
      <c r="S924" s="94"/>
      <c r="T924" s="94"/>
    </row>
    <row r="925" ht="15.75" customHeight="1">
      <c r="A925" s="204"/>
      <c r="B925" s="222"/>
      <c r="C925" s="223"/>
      <c r="D925" s="231"/>
      <c r="E925" s="3"/>
      <c r="F925" s="3"/>
      <c r="G925" s="3"/>
      <c r="H925" s="3"/>
      <c r="J925" s="226"/>
      <c r="K925" s="3"/>
      <c r="L925" s="3"/>
      <c r="O925" s="227"/>
      <c r="Q925" s="94"/>
      <c r="R925" s="94"/>
      <c r="S925" s="94"/>
      <c r="T925" s="94"/>
    </row>
    <row r="926" ht="15.75" customHeight="1">
      <c r="A926" s="204"/>
      <c r="B926" s="222"/>
      <c r="C926" s="223"/>
      <c r="D926" s="231"/>
      <c r="E926" s="3"/>
      <c r="F926" s="3"/>
      <c r="G926" s="3"/>
      <c r="H926" s="3"/>
      <c r="J926" s="226"/>
      <c r="K926" s="3"/>
      <c r="L926" s="3"/>
      <c r="O926" s="227"/>
      <c r="Q926" s="94"/>
      <c r="R926" s="94"/>
      <c r="S926" s="94"/>
      <c r="T926" s="94"/>
    </row>
    <row r="927" ht="15.75" customHeight="1">
      <c r="A927" s="204"/>
      <c r="B927" s="222"/>
      <c r="C927" s="223"/>
      <c r="D927" s="231"/>
      <c r="E927" s="3"/>
      <c r="F927" s="3"/>
      <c r="G927" s="3"/>
      <c r="H927" s="3"/>
      <c r="J927" s="226"/>
      <c r="K927" s="3"/>
      <c r="L927" s="3"/>
      <c r="O927" s="227"/>
      <c r="Q927" s="94"/>
      <c r="R927" s="94"/>
      <c r="S927" s="94"/>
      <c r="T927" s="94"/>
    </row>
    <row r="928" ht="15.75" customHeight="1">
      <c r="A928" s="204"/>
      <c r="B928" s="222"/>
      <c r="C928" s="223"/>
      <c r="D928" s="231"/>
      <c r="E928" s="3"/>
      <c r="F928" s="3"/>
      <c r="G928" s="3"/>
      <c r="H928" s="3"/>
      <c r="J928" s="226"/>
      <c r="K928" s="3"/>
      <c r="L928" s="3"/>
      <c r="O928" s="227"/>
      <c r="Q928" s="94"/>
      <c r="R928" s="94"/>
      <c r="S928" s="94"/>
      <c r="T928" s="94"/>
    </row>
    <row r="929" ht="15.75" customHeight="1">
      <c r="A929" s="204"/>
      <c r="B929" s="222"/>
      <c r="C929" s="223"/>
      <c r="D929" s="231"/>
      <c r="E929" s="3"/>
      <c r="F929" s="3"/>
      <c r="G929" s="3"/>
      <c r="H929" s="3"/>
      <c r="J929" s="226"/>
      <c r="K929" s="3"/>
      <c r="L929" s="3"/>
      <c r="O929" s="227"/>
      <c r="Q929" s="94"/>
      <c r="R929" s="94"/>
      <c r="S929" s="94"/>
      <c r="T929" s="94"/>
    </row>
    <row r="930" ht="15.75" customHeight="1">
      <c r="A930" s="204"/>
      <c r="B930" s="222"/>
      <c r="C930" s="223"/>
      <c r="D930" s="231"/>
      <c r="E930" s="3"/>
      <c r="F930" s="3"/>
      <c r="G930" s="3"/>
      <c r="H930" s="3"/>
      <c r="J930" s="226"/>
      <c r="K930" s="3"/>
      <c r="L930" s="3"/>
      <c r="O930" s="227"/>
      <c r="Q930" s="94"/>
      <c r="R930" s="94"/>
      <c r="S930" s="94"/>
      <c r="T930" s="94"/>
    </row>
    <row r="931" ht="15.75" customHeight="1">
      <c r="A931" s="204"/>
      <c r="B931" s="222"/>
      <c r="C931" s="223"/>
      <c r="D931" s="231"/>
      <c r="E931" s="3"/>
      <c r="F931" s="3"/>
      <c r="G931" s="3"/>
      <c r="H931" s="3"/>
      <c r="J931" s="226"/>
      <c r="K931" s="3"/>
      <c r="L931" s="3"/>
      <c r="O931" s="227"/>
      <c r="Q931" s="94"/>
      <c r="R931" s="94"/>
      <c r="S931" s="94"/>
      <c r="T931" s="94"/>
    </row>
    <row r="932" ht="15.75" customHeight="1">
      <c r="A932" s="204"/>
      <c r="B932" s="222"/>
      <c r="C932" s="223"/>
      <c r="D932" s="231"/>
      <c r="E932" s="3"/>
      <c r="F932" s="3"/>
      <c r="G932" s="3"/>
      <c r="H932" s="3"/>
      <c r="J932" s="226"/>
      <c r="K932" s="3"/>
      <c r="L932" s="3"/>
      <c r="O932" s="227"/>
      <c r="Q932" s="94"/>
      <c r="R932" s="94"/>
      <c r="S932" s="94"/>
      <c r="T932" s="94"/>
    </row>
    <row r="933" ht="15.75" customHeight="1">
      <c r="A933" s="204"/>
      <c r="B933" s="222"/>
      <c r="C933" s="223"/>
      <c r="D933" s="231"/>
      <c r="E933" s="3"/>
      <c r="F933" s="3"/>
      <c r="G933" s="3"/>
      <c r="H933" s="3"/>
      <c r="J933" s="226"/>
      <c r="K933" s="3"/>
      <c r="L933" s="3"/>
      <c r="O933" s="227"/>
      <c r="Q933" s="94"/>
      <c r="R933" s="94"/>
      <c r="S933" s="94"/>
      <c r="T933" s="94"/>
    </row>
    <row r="934" ht="15.75" customHeight="1">
      <c r="A934" s="204"/>
      <c r="B934" s="222"/>
      <c r="C934" s="223"/>
      <c r="D934" s="231"/>
      <c r="E934" s="3"/>
      <c r="F934" s="3"/>
      <c r="G934" s="3"/>
      <c r="H934" s="3"/>
      <c r="J934" s="226"/>
      <c r="K934" s="3"/>
      <c r="L934" s="3"/>
      <c r="O934" s="227"/>
      <c r="Q934" s="94"/>
      <c r="R934" s="94"/>
      <c r="S934" s="94"/>
      <c r="T934" s="94"/>
    </row>
    <row r="935" ht="15.75" customHeight="1">
      <c r="A935" s="204"/>
      <c r="B935" s="222"/>
      <c r="C935" s="223"/>
      <c r="D935" s="231"/>
      <c r="E935" s="3"/>
      <c r="F935" s="3"/>
      <c r="G935" s="3"/>
      <c r="H935" s="3"/>
      <c r="J935" s="226"/>
      <c r="K935" s="3"/>
      <c r="L935" s="3"/>
      <c r="O935" s="227"/>
      <c r="Q935" s="94"/>
      <c r="R935" s="94"/>
      <c r="S935" s="94"/>
      <c r="T935" s="94"/>
    </row>
    <row r="936" ht="15.75" customHeight="1">
      <c r="A936" s="204"/>
      <c r="B936" s="222"/>
      <c r="C936" s="223"/>
      <c r="D936" s="231"/>
      <c r="E936" s="3"/>
      <c r="F936" s="3"/>
      <c r="G936" s="3"/>
      <c r="H936" s="3"/>
      <c r="J936" s="226"/>
      <c r="K936" s="3"/>
      <c r="L936" s="3"/>
      <c r="O936" s="227"/>
      <c r="Q936" s="94"/>
      <c r="R936" s="94"/>
      <c r="S936" s="94"/>
      <c r="T936" s="94"/>
    </row>
    <row r="937" ht="15.75" customHeight="1">
      <c r="A937" s="204"/>
      <c r="B937" s="222"/>
      <c r="C937" s="223"/>
      <c r="D937" s="231"/>
      <c r="E937" s="3"/>
      <c r="F937" s="3"/>
      <c r="G937" s="3"/>
      <c r="H937" s="3"/>
      <c r="J937" s="226"/>
      <c r="K937" s="3"/>
      <c r="L937" s="3"/>
      <c r="O937" s="227"/>
      <c r="Q937" s="94"/>
      <c r="R937" s="94"/>
      <c r="S937" s="94"/>
      <c r="T937" s="94"/>
    </row>
    <row r="938" ht="15.75" customHeight="1">
      <c r="A938" s="204"/>
      <c r="B938" s="222"/>
      <c r="C938" s="223"/>
      <c r="D938" s="231"/>
      <c r="E938" s="3"/>
      <c r="F938" s="3"/>
      <c r="G938" s="3"/>
      <c r="H938" s="3"/>
      <c r="J938" s="226"/>
      <c r="K938" s="3"/>
      <c r="L938" s="3"/>
      <c r="O938" s="227"/>
      <c r="Q938" s="94"/>
      <c r="R938" s="94"/>
      <c r="S938" s="94"/>
      <c r="T938" s="94"/>
    </row>
    <row r="939" ht="15.75" customHeight="1">
      <c r="A939" s="204"/>
      <c r="B939" s="222"/>
      <c r="C939" s="223"/>
      <c r="D939" s="231"/>
      <c r="E939" s="3"/>
      <c r="F939" s="3"/>
      <c r="G939" s="3"/>
      <c r="H939" s="3"/>
      <c r="J939" s="226"/>
      <c r="K939" s="3"/>
      <c r="L939" s="3"/>
      <c r="O939" s="227"/>
      <c r="Q939" s="94"/>
      <c r="R939" s="94"/>
      <c r="S939" s="94"/>
      <c r="T939" s="94"/>
    </row>
    <row r="940" ht="15.75" customHeight="1">
      <c r="A940" s="204"/>
      <c r="B940" s="222"/>
      <c r="C940" s="223"/>
      <c r="D940" s="231"/>
      <c r="E940" s="3"/>
      <c r="F940" s="3"/>
      <c r="G940" s="3"/>
      <c r="H940" s="3"/>
      <c r="J940" s="226"/>
      <c r="K940" s="3"/>
      <c r="L940" s="3"/>
      <c r="O940" s="227"/>
      <c r="Q940" s="94"/>
      <c r="R940" s="94"/>
      <c r="S940" s="94"/>
      <c r="T940" s="94"/>
    </row>
    <row r="941" ht="15.75" customHeight="1">
      <c r="A941" s="204"/>
      <c r="B941" s="222"/>
      <c r="C941" s="223"/>
      <c r="D941" s="231"/>
      <c r="E941" s="3"/>
      <c r="F941" s="3"/>
      <c r="G941" s="3"/>
      <c r="H941" s="3"/>
      <c r="J941" s="226"/>
      <c r="K941" s="3"/>
      <c r="L941" s="3"/>
      <c r="O941" s="227"/>
      <c r="Q941" s="94"/>
      <c r="R941" s="94"/>
      <c r="S941" s="94"/>
      <c r="T941" s="94"/>
    </row>
    <row r="942" ht="15.75" customHeight="1">
      <c r="A942" s="204"/>
      <c r="B942" s="222"/>
      <c r="C942" s="223"/>
      <c r="D942" s="231"/>
      <c r="E942" s="3"/>
      <c r="F942" s="3"/>
      <c r="G942" s="3"/>
      <c r="H942" s="3"/>
      <c r="J942" s="226"/>
      <c r="K942" s="3"/>
      <c r="L942" s="3"/>
      <c r="O942" s="227"/>
      <c r="Q942" s="94"/>
      <c r="R942" s="94"/>
      <c r="S942" s="94"/>
      <c r="T942" s="94"/>
    </row>
    <row r="943" ht="15.75" customHeight="1">
      <c r="A943" s="204"/>
      <c r="B943" s="222"/>
      <c r="C943" s="223"/>
      <c r="D943" s="231"/>
      <c r="E943" s="3"/>
      <c r="F943" s="3"/>
      <c r="G943" s="3"/>
      <c r="H943" s="3"/>
      <c r="J943" s="226"/>
      <c r="K943" s="3"/>
      <c r="L943" s="3"/>
      <c r="O943" s="227"/>
      <c r="Q943" s="94"/>
      <c r="R943" s="94"/>
      <c r="S943" s="94"/>
      <c r="T943" s="94"/>
    </row>
    <row r="944" ht="15.75" customHeight="1">
      <c r="A944" s="204"/>
      <c r="B944" s="222"/>
      <c r="C944" s="223"/>
      <c r="D944" s="231"/>
      <c r="E944" s="3"/>
      <c r="F944" s="3"/>
      <c r="G944" s="3"/>
      <c r="H944" s="3"/>
      <c r="J944" s="226"/>
      <c r="K944" s="3"/>
      <c r="L944" s="3"/>
      <c r="O944" s="227"/>
      <c r="Q944" s="94"/>
      <c r="R944" s="94"/>
      <c r="S944" s="94"/>
      <c r="T944" s="94"/>
    </row>
    <row r="945" ht="15.75" customHeight="1">
      <c r="A945" s="204"/>
      <c r="B945" s="222"/>
      <c r="C945" s="223"/>
      <c r="D945" s="231"/>
      <c r="E945" s="3"/>
      <c r="F945" s="3"/>
      <c r="G945" s="3"/>
      <c r="H945" s="3"/>
      <c r="J945" s="226"/>
      <c r="K945" s="3"/>
      <c r="L945" s="3"/>
      <c r="O945" s="227"/>
      <c r="Q945" s="94"/>
      <c r="R945" s="94"/>
      <c r="S945" s="94"/>
      <c r="T945" s="94"/>
    </row>
    <row r="946" ht="15.75" customHeight="1">
      <c r="A946" s="204"/>
      <c r="B946" s="222"/>
      <c r="C946" s="223"/>
      <c r="D946" s="231"/>
      <c r="E946" s="3"/>
      <c r="F946" s="3"/>
      <c r="G946" s="3"/>
      <c r="H946" s="3"/>
      <c r="J946" s="226"/>
      <c r="K946" s="3"/>
      <c r="L946" s="3"/>
      <c r="O946" s="227"/>
      <c r="Q946" s="94"/>
      <c r="R946" s="94"/>
      <c r="S946" s="94"/>
      <c r="T946" s="94"/>
    </row>
    <row r="947" ht="15.75" customHeight="1">
      <c r="A947" s="204"/>
      <c r="B947" s="222"/>
      <c r="C947" s="223"/>
      <c r="D947" s="231"/>
      <c r="E947" s="3"/>
      <c r="F947" s="3"/>
      <c r="G947" s="3"/>
      <c r="H947" s="3"/>
      <c r="J947" s="226"/>
      <c r="K947" s="3"/>
      <c r="L947" s="3"/>
      <c r="O947" s="227"/>
      <c r="Q947" s="94"/>
      <c r="R947" s="94"/>
      <c r="S947" s="94"/>
      <c r="T947" s="94"/>
    </row>
    <row r="948" ht="15.75" customHeight="1">
      <c r="A948" s="204"/>
      <c r="B948" s="222"/>
      <c r="C948" s="223"/>
      <c r="D948" s="231"/>
      <c r="E948" s="3"/>
      <c r="F948" s="3"/>
      <c r="G948" s="3"/>
      <c r="H948" s="3"/>
      <c r="J948" s="226"/>
      <c r="K948" s="3"/>
      <c r="L948" s="3"/>
      <c r="O948" s="227"/>
      <c r="Q948" s="94"/>
      <c r="R948" s="94"/>
      <c r="S948" s="94"/>
      <c r="T948" s="94"/>
    </row>
    <row r="949" ht="15.75" customHeight="1">
      <c r="A949" s="204"/>
      <c r="B949" s="222"/>
      <c r="C949" s="223"/>
      <c r="D949" s="231"/>
      <c r="E949" s="3"/>
      <c r="F949" s="3"/>
      <c r="G949" s="3"/>
      <c r="H949" s="3"/>
      <c r="J949" s="226"/>
      <c r="K949" s="3"/>
      <c r="L949" s="3"/>
      <c r="O949" s="227"/>
      <c r="Q949" s="94"/>
      <c r="R949" s="94"/>
      <c r="S949" s="94"/>
      <c r="T949" s="94"/>
    </row>
    <row r="950" ht="15.75" customHeight="1">
      <c r="A950" s="204"/>
      <c r="B950" s="222"/>
      <c r="C950" s="223"/>
      <c r="D950" s="231"/>
      <c r="E950" s="3"/>
      <c r="F950" s="3"/>
      <c r="G950" s="3"/>
      <c r="H950" s="3"/>
      <c r="J950" s="226"/>
      <c r="K950" s="3"/>
      <c r="L950" s="3"/>
      <c r="O950" s="227"/>
      <c r="Q950" s="94"/>
      <c r="R950" s="94"/>
      <c r="S950" s="94"/>
      <c r="T950" s="94"/>
    </row>
    <row r="951" ht="15.75" customHeight="1">
      <c r="A951" s="204"/>
      <c r="B951" s="222"/>
      <c r="C951" s="223"/>
      <c r="D951" s="231"/>
      <c r="E951" s="3"/>
      <c r="F951" s="3"/>
      <c r="G951" s="3"/>
      <c r="H951" s="3"/>
      <c r="J951" s="226"/>
      <c r="K951" s="3"/>
      <c r="L951" s="3"/>
      <c r="O951" s="227"/>
      <c r="Q951" s="94"/>
      <c r="R951" s="94"/>
      <c r="S951" s="94"/>
      <c r="T951" s="94"/>
    </row>
    <row r="952" ht="15.75" customHeight="1">
      <c r="A952" s="204"/>
      <c r="B952" s="222"/>
      <c r="C952" s="223"/>
      <c r="D952" s="231"/>
      <c r="E952" s="3"/>
      <c r="F952" s="3"/>
      <c r="G952" s="3"/>
      <c r="H952" s="3"/>
      <c r="J952" s="226"/>
      <c r="K952" s="3"/>
      <c r="L952" s="3"/>
      <c r="O952" s="227"/>
      <c r="Q952" s="94"/>
      <c r="R952" s="94"/>
      <c r="S952" s="94"/>
      <c r="T952" s="94"/>
    </row>
    <row r="953" ht="15.75" customHeight="1">
      <c r="A953" s="204"/>
      <c r="B953" s="222"/>
      <c r="C953" s="223"/>
      <c r="D953" s="231"/>
      <c r="E953" s="3"/>
      <c r="F953" s="3"/>
      <c r="G953" s="3"/>
      <c r="H953" s="3"/>
      <c r="J953" s="226"/>
      <c r="K953" s="3"/>
      <c r="L953" s="3"/>
      <c r="O953" s="227"/>
      <c r="Q953" s="94"/>
      <c r="R953" s="94"/>
      <c r="S953" s="94"/>
      <c r="T953" s="94"/>
    </row>
    <row r="954" ht="15.75" customHeight="1">
      <c r="A954" s="204"/>
      <c r="B954" s="222"/>
      <c r="C954" s="223"/>
      <c r="D954" s="231"/>
      <c r="E954" s="3"/>
      <c r="F954" s="3"/>
      <c r="G954" s="3"/>
      <c r="H954" s="3"/>
      <c r="J954" s="226"/>
      <c r="K954" s="3"/>
      <c r="L954" s="3"/>
      <c r="O954" s="227"/>
      <c r="Q954" s="94"/>
      <c r="R954" s="94"/>
      <c r="S954" s="94"/>
      <c r="T954" s="94"/>
    </row>
    <row r="955" ht="15.75" customHeight="1">
      <c r="A955" s="204"/>
      <c r="B955" s="222"/>
      <c r="C955" s="223"/>
      <c r="D955" s="231"/>
      <c r="E955" s="3"/>
      <c r="F955" s="3"/>
      <c r="G955" s="3"/>
      <c r="H955" s="3"/>
      <c r="J955" s="226"/>
      <c r="K955" s="3"/>
      <c r="L955" s="3"/>
      <c r="O955" s="227"/>
      <c r="Q955" s="94"/>
      <c r="R955" s="94"/>
      <c r="S955" s="94"/>
      <c r="T955" s="94"/>
    </row>
    <row r="956" ht="15.75" customHeight="1">
      <c r="A956" s="204"/>
      <c r="B956" s="222"/>
      <c r="C956" s="223"/>
      <c r="D956" s="231"/>
      <c r="E956" s="3"/>
      <c r="F956" s="3"/>
      <c r="G956" s="3"/>
      <c r="H956" s="3"/>
      <c r="J956" s="226"/>
      <c r="K956" s="3"/>
      <c r="L956" s="3"/>
      <c r="O956" s="227"/>
      <c r="Q956" s="94"/>
      <c r="R956" s="94"/>
      <c r="S956" s="94"/>
      <c r="T956" s="94"/>
    </row>
    <row r="957" ht="15.75" customHeight="1">
      <c r="A957" s="204"/>
      <c r="B957" s="222"/>
      <c r="C957" s="223"/>
      <c r="D957" s="231"/>
      <c r="E957" s="3"/>
      <c r="F957" s="3"/>
      <c r="G957" s="3"/>
      <c r="H957" s="3"/>
      <c r="J957" s="226"/>
      <c r="K957" s="3"/>
      <c r="L957" s="3"/>
      <c r="O957" s="227"/>
      <c r="Q957" s="94"/>
      <c r="R957" s="94"/>
      <c r="S957" s="94"/>
      <c r="T957" s="94"/>
    </row>
    <row r="958" ht="15.75" customHeight="1">
      <c r="A958" s="204"/>
      <c r="B958" s="222"/>
      <c r="C958" s="223"/>
      <c r="D958" s="231"/>
      <c r="E958" s="3"/>
      <c r="F958" s="3"/>
      <c r="G958" s="3"/>
      <c r="H958" s="3"/>
      <c r="J958" s="226"/>
      <c r="K958" s="3"/>
      <c r="L958" s="3"/>
      <c r="O958" s="227"/>
      <c r="Q958" s="94"/>
      <c r="R958" s="94"/>
      <c r="S958" s="94"/>
      <c r="T958" s="94"/>
    </row>
    <row r="959" ht="15.75" customHeight="1">
      <c r="A959" s="204"/>
      <c r="B959" s="222"/>
      <c r="C959" s="223"/>
      <c r="D959" s="231"/>
      <c r="E959" s="3"/>
      <c r="F959" s="3"/>
      <c r="G959" s="3"/>
      <c r="H959" s="3"/>
      <c r="J959" s="226"/>
      <c r="K959" s="3"/>
      <c r="L959" s="3"/>
      <c r="O959" s="227"/>
      <c r="Q959" s="94"/>
      <c r="R959" s="94"/>
      <c r="S959" s="94"/>
      <c r="T959" s="94"/>
    </row>
    <row r="960" ht="15.75" customHeight="1">
      <c r="A960" s="204"/>
      <c r="B960" s="222"/>
      <c r="C960" s="223"/>
      <c r="D960" s="231"/>
      <c r="E960" s="3"/>
      <c r="F960" s="3"/>
      <c r="G960" s="3"/>
      <c r="H960" s="3"/>
      <c r="J960" s="226"/>
      <c r="K960" s="3"/>
      <c r="L960" s="3"/>
      <c r="O960" s="227"/>
      <c r="Q960" s="94"/>
      <c r="R960" s="94"/>
      <c r="S960" s="94"/>
      <c r="T960" s="94"/>
    </row>
    <row r="961" ht="15.75" customHeight="1">
      <c r="A961" s="204"/>
      <c r="B961" s="222"/>
      <c r="C961" s="223"/>
      <c r="D961" s="231"/>
      <c r="E961" s="3"/>
      <c r="F961" s="3"/>
      <c r="G961" s="3"/>
      <c r="H961" s="3"/>
      <c r="J961" s="226"/>
      <c r="K961" s="3"/>
      <c r="L961" s="3"/>
      <c r="O961" s="227"/>
      <c r="Q961" s="94"/>
      <c r="R961" s="94"/>
      <c r="S961" s="94"/>
      <c r="T961" s="94"/>
    </row>
    <row r="962" ht="15.75" customHeight="1">
      <c r="A962" s="204"/>
      <c r="B962" s="222"/>
      <c r="C962" s="223"/>
      <c r="D962" s="231"/>
      <c r="E962" s="3"/>
      <c r="F962" s="3"/>
      <c r="G962" s="3"/>
      <c r="H962" s="3"/>
      <c r="J962" s="226"/>
      <c r="K962" s="3"/>
      <c r="L962" s="3"/>
      <c r="O962" s="227"/>
      <c r="Q962" s="94"/>
      <c r="R962" s="94"/>
      <c r="S962" s="94"/>
      <c r="T962" s="94"/>
    </row>
    <row r="963" ht="15.75" customHeight="1">
      <c r="A963" s="204"/>
      <c r="B963" s="222"/>
      <c r="C963" s="223"/>
      <c r="D963" s="231"/>
      <c r="E963" s="3"/>
      <c r="F963" s="3"/>
      <c r="G963" s="3"/>
      <c r="H963" s="3"/>
      <c r="J963" s="226"/>
      <c r="K963" s="3"/>
      <c r="L963" s="3"/>
      <c r="O963" s="227"/>
      <c r="Q963" s="94"/>
      <c r="R963" s="94"/>
      <c r="S963" s="94"/>
      <c r="T963" s="94"/>
    </row>
    <row r="964" ht="15.75" customHeight="1">
      <c r="A964" s="204"/>
      <c r="B964" s="222"/>
      <c r="C964" s="223"/>
      <c r="D964" s="231"/>
      <c r="E964" s="3"/>
      <c r="F964" s="3"/>
      <c r="G964" s="3"/>
      <c r="H964" s="3"/>
      <c r="J964" s="226"/>
      <c r="K964" s="3"/>
      <c r="L964" s="3"/>
      <c r="O964" s="227"/>
      <c r="Q964" s="94"/>
      <c r="R964" s="94"/>
      <c r="S964" s="94"/>
      <c r="T964" s="94"/>
    </row>
    <row r="965" ht="15.75" customHeight="1">
      <c r="A965" s="204"/>
      <c r="B965" s="222"/>
      <c r="C965" s="223"/>
      <c r="D965" s="231"/>
      <c r="E965" s="3"/>
      <c r="F965" s="3"/>
      <c r="G965" s="3"/>
      <c r="H965" s="3"/>
      <c r="J965" s="226"/>
      <c r="K965" s="3"/>
      <c r="L965" s="3"/>
      <c r="O965" s="227"/>
      <c r="Q965" s="94"/>
      <c r="R965" s="94"/>
      <c r="S965" s="94"/>
      <c r="T965" s="94"/>
    </row>
    <row r="966" ht="15.75" customHeight="1">
      <c r="A966" s="204"/>
      <c r="B966" s="222"/>
      <c r="C966" s="223"/>
      <c r="D966" s="231"/>
      <c r="E966" s="3"/>
      <c r="F966" s="3"/>
      <c r="G966" s="3"/>
      <c r="H966" s="3"/>
      <c r="J966" s="226"/>
      <c r="K966" s="3"/>
      <c r="L966" s="3"/>
      <c r="O966" s="227"/>
      <c r="Q966" s="94"/>
      <c r="R966" s="94"/>
      <c r="S966" s="94"/>
      <c r="T966" s="94"/>
    </row>
    <row r="967" ht="15.75" customHeight="1">
      <c r="A967" s="204"/>
      <c r="B967" s="222"/>
      <c r="C967" s="223"/>
      <c r="D967" s="231"/>
      <c r="E967" s="3"/>
      <c r="F967" s="3"/>
      <c r="G967" s="3"/>
      <c r="H967" s="3"/>
      <c r="J967" s="226"/>
      <c r="K967" s="3"/>
      <c r="L967" s="3"/>
      <c r="O967" s="227"/>
      <c r="Q967" s="94"/>
      <c r="R967" s="94"/>
      <c r="S967" s="94"/>
      <c r="T967" s="94"/>
    </row>
    <row r="968" ht="15.75" customHeight="1">
      <c r="A968" s="204"/>
      <c r="B968" s="222"/>
      <c r="C968" s="223"/>
      <c r="D968" s="231"/>
      <c r="E968" s="3"/>
      <c r="F968" s="3"/>
      <c r="G968" s="3"/>
      <c r="H968" s="3"/>
      <c r="J968" s="226"/>
      <c r="K968" s="3"/>
      <c r="L968" s="3"/>
      <c r="O968" s="227"/>
      <c r="Q968" s="94"/>
      <c r="R968" s="94"/>
      <c r="S968" s="94"/>
      <c r="T968" s="94"/>
    </row>
    <row r="969" ht="15.75" customHeight="1">
      <c r="A969" s="204"/>
      <c r="B969" s="222"/>
      <c r="C969" s="223"/>
      <c r="D969" s="231"/>
      <c r="E969" s="3"/>
      <c r="F969" s="3"/>
      <c r="G969" s="3"/>
      <c r="H969" s="3"/>
      <c r="J969" s="226"/>
      <c r="K969" s="3"/>
      <c r="L969" s="3"/>
      <c r="O969" s="227"/>
      <c r="Q969" s="94"/>
      <c r="R969" s="94"/>
      <c r="S969" s="94"/>
      <c r="T969" s="94"/>
    </row>
    <row r="970" ht="15.75" customHeight="1">
      <c r="A970" s="204"/>
      <c r="B970" s="222"/>
      <c r="C970" s="223"/>
      <c r="D970" s="231"/>
      <c r="E970" s="3"/>
      <c r="F970" s="3"/>
      <c r="G970" s="3"/>
      <c r="H970" s="3"/>
      <c r="J970" s="226"/>
      <c r="K970" s="3"/>
      <c r="L970" s="3"/>
      <c r="O970" s="227"/>
      <c r="Q970" s="94"/>
      <c r="R970" s="94"/>
      <c r="S970" s="94"/>
      <c r="T970" s="94"/>
    </row>
    <row r="971" ht="15.75" customHeight="1">
      <c r="A971" s="204"/>
      <c r="B971" s="222"/>
      <c r="C971" s="223"/>
      <c r="D971" s="231"/>
      <c r="E971" s="3"/>
      <c r="F971" s="3"/>
      <c r="G971" s="3"/>
      <c r="H971" s="3"/>
      <c r="J971" s="226"/>
      <c r="K971" s="3"/>
      <c r="L971" s="3"/>
      <c r="O971" s="227"/>
      <c r="Q971" s="94"/>
      <c r="R971" s="94"/>
      <c r="S971" s="94"/>
      <c r="T971" s="94"/>
    </row>
    <row r="972" ht="15.75" customHeight="1">
      <c r="A972" s="204"/>
      <c r="B972" s="222"/>
      <c r="C972" s="223"/>
      <c r="D972" s="231"/>
      <c r="E972" s="3"/>
      <c r="F972" s="3"/>
      <c r="G972" s="3"/>
      <c r="H972" s="3"/>
      <c r="J972" s="226"/>
      <c r="K972" s="3"/>
      <c r="L972" s="3"/>
      <c r="O972" s="227"/>
      <c r="Q972" s="94"/>
      <c r="R972" s="94"/>
      <c r="S972" s="94"/>
      <c r="T972" s="94"/>
    </row>
    <row r="973" ht="15.75" customHeight="1">
      <c r="A973" s="204"/>
      <c r="B973" s="222"/>
      <c r="C973" s="223"/>
      <c r="D973" s="231"/>
      <c r="E973" s="3"/>
      <c r="F973" s="3"/>
      <c r="G973" s="3"/>
      <c r="H973" s="3"/>
      <c r="J973" s="226"/>
      <c r="K973" s="3"/>
      <c r="L973" s="3"/>
      <c r="O973" s="227"/>
      <c r="Q973" s="94"/>
      <c r="R973" s="94"/>
      <c r="S973" s="94"/>
      <c r="T973" s="94"/>
    </row>
    <row r="974" ht="15.75" customHeight="1">
      <c r="A974" s="204"/>
      <c r="B974" s="222"/>
      <c r="C974" s="223"/>
      <c r="D974" s="231"/>
      <c r="E974" s="3"/>
      <c r="F974" s="3"/>
      <c r="G974" s="3"/>
      <c r="H974" s="3"/>
      <c r="J974" s="226"/>
      <c r="K974" s="3"/>
      <c r="L974" s="3"/>
      <c r="O974" s="227"/>
      <c r="Q974" s="94"/>
      <c r="R974" s="94"/>
      <c r="S974" s="94"/>
      <c r="T974" s="94"/>
    </row>
    <row r="975" ht="15.75" customHeight="1">
      <c r="A975" s="204"/>
      <c r="B975" s="222"/>
      <c r="C975" s="223"/>
      <c r="D975" s="231"/>
      <c r="E975" s="3"/>
      <c r="F975" s="3"/>
      <c r="G975" s="3"/>
      <c r="H975" s="3"/>
      <c r="J975" s="226"/>
      <c r="K975" s="3"/>
      <c r="L975" s="3"/>
      <c r="O975" s="227"/>
      <c r="Q975" s="94"/>
      <c r="R975" s="94"/>
      <c r="S975" s="94"/>
      <c r="T975" s="94"/>
    </row>
    <row r="976" ht="15.75" customHeight="1">
      <c r="A976" s="204"/>
      <c r="B976" s="222"/>
      <c r="C976" s="223"/>
      <c r="D976" s="231"/>
      <c r="E976" s="3"/>
      <c r="F976" s="3"/>
      <c r="G976" s="3"/>
      <c r="H976" s="3"/>
      <c r="J976" s="226"/>
      <c r="K976" s="3"/>
      <c r="L976" s="3"/>
      <c r="O976" s="227"/>
      <c r="Q976" s="94"/>
      <c r="R976" s="94"/>
      <c r="S976" s="94"/>
      <c r="T976" s="94"/>
    </row>
    <row r="977" ht="15.75" customHeight="1">
      <c r="A977" s="204"/>
      <c r="B977" s="222"/>
      <c r="C977" s="223"/>
      <c r="D977" s="231"/>
      <c r="E977" s="3"/>
      <c r="F977" s="3"/>
      <c r="G977" s="3"/>
      <c r="H977" s="3"/>
      <c r="J977" s="226"/>
      <c r="K977" s="3"/>
      <c r="L977" s="3"/>
      <c r="O977" s="227"/>
      <c r="Q977" s="94"/>
      <c r="R977" s="94"/>
      <c r="S977" s="94"/>
      <c r="T977" s="94"/>
    </row>
    <row r="978" ht="15.75" customHeight="1">
      <c r="A978" s="204"/>
      <c r="B978" s="222"/>
      <c r="C978" s="223"/>
      <c r="D978" s="231"/>
      <c r="E978" s="3"/>
      <c r="F978" s="3"/>
      <c r="G978" s="3"/>
      <c r="H978" s="3"/>
      <c r="J978" s="226"/>
      <c r="K978" s="3"/>
      <c r="L978" s="3"/>
      <c r="O978" s="227"/>
      <c r="Q978" s="94"/>
      <c r="R978" s="94"/>
      <c r="S978" s="94"/>
      <c r="T978" s="94"/>
    </row>
    <row r="979" ht="15.75" customHeight="1">
      <c r="A979" s="204"/>
      <c r="B979" s="222"/>
      <c r="C979" s="223"/>
      <c r="D979" s="231"/>
      <c r="E979" s="3"/>
      <c r="F979" s="3"/>
      <c r="G979" s="3"/>
      <c r="H979" s="3"/>
      <c r="J979" s="226"/>
      <c r="K979" s="3"/>
      <c r="L979" s="3"/>
      <c r="O979" s="227"/>
      <c r="Q979" s="94"/>
      <c r="R979" s="94"/>
      <c r="S979" s="94"/>
      <c r="T979" s="94"/>
    </row>
    <row r="980" ht="15.75" customHeight="1">
      <c r="A980" s="204"/>
      <c r="B980" s="222"/>
      <c r="C980" s="223"/>
      <c r="D980" s="231"/>
      <c r="E980" s="3"/>
      <c r="F980" s="3"/>
      <c r="G980" s="3"/>
      <c r="H980" s="3"/>
      <c r="J980" s="226"/>
      <c r="K980" s="3"/>
      <c r="L980" s="3"/>
      <c r="O980" s="227"/>
      <c r="Q980" s="94"/>
      <c r="R980" s="94"/>
      <c r="S980" s="94"/>
      <c r="T980" s="94"/>
    </row>
    <row r="981" ht="15.75" customHeight="1">
      <c r="A981" s="204"/>
      <c r="B981" s="222"/>
      <c r="C981" s="223"/>
      <c r="D981" s="231"/>
      <c r="E981" s="3"/>
      <c r="F981" s="3"/>
      <c r="G981" s="3"/>
      <c r="H981" s="3"/>
      <c r="J981" s="226"/>
      <c r="K981" s="3"/>
      <c r="L981" s="3"/>
      <c r="O981" s="227"/>
      <c r="Q981" s="94"/>
      <c r="R981" s="94"/>
      <c r="S981" s="94"/>
      <c r="T981" s="94"/>
    </row>
    <row r="982" ht="15.75" customHeight="1">
      <c r="A982" s="204"/>
      <c r="B982" s="222"/>
      <c r="C982" s="223"/>
      <c r="D982" s="231"/>
      <c r="E982" s="3"/>
      <c r="F982" s="3"/>
      <c r="G982" s="3"/>
      <c r="H982" s="3"/>
      <c r="J982" s="226"/>
      <c r="K982" s="3"/>
      <c r="L982" s="3"/>
      <c r="O982" s="227"/>
      <c r="Q982" s="94"/>
      <c r="R982" s="94"/>
      <c r="S982" s="94"/>
      <c r="T982" s="94"/>
    </row>
    <row r="983" ht="15.75" customHeight="1">
      <c r="A983" s="204"/>
      <c r="B983" s="222"/>
      <c r="C983" s="223"/>
      <c r="D983" s="231"/>
      <c r="E983" s="3"/>
      <c r="F983" s="3"/>
      <c r="G983" s="3"/>
      <c r="H983" s="3"/>
      <c r="J983" s="226"/>
      <c r="K983" s="3"/>
      <c r="L983" s="3"/>
      <c r="O983" s="227"/>
      <c r="Q983" s="94"/>
      <c r="R983" s="94"/>
      <c r="S983" s="94"/>
      <c r="T983" s="94"/>
    </row>
    <row r="984" ht="15.75" customHeight="1">
      <c r="A984" s="204"/>
      <c r="B984" s="222"/>
      <c r="C984" s="223"/>
      <c r="D984" s="231"/>
      <c r="E984" s="3"/>
      <c r="F984" s="3"/>
      <c r="G984" s="3"/>
      <c r="H984" s="3"/>
      <c r="J984" s="226"/>
      <c r="K984" s="3"/>
      <c r="L984" s="3"/>
      <c r="O984" s="227"/>
      <c r="Q984" s="94"/>
      <c r="R984" s="94"/>
      <c r="S984" s="94"/>
      <c r="T984" s="94"/>
    </row>
    <row r="985" ht="15.75" customHeight="1">
      <c r="A985" s="204"/>
      <c r="B985" s="222"/>
      <c r="C985" s="223"/>
      <c r="D985" s="231"/>
      <c r="E985" s="3"/>
      <c r="F985" s="3"/>
      <c r="G985" s="3"/>
      <c r="H985" s="3"/>
      <c r="J985" s="226"/>
      <c r="K985" s="3"/>
      <c r="L985" s="3"/>
      <c r="O985" s="227"/>
      <c r="Q985" s="94"/>
      <c r="R985" s="94"/>
      <c r="S985" s="94"/>
      <c r="T985" s="94"/>
    </row>
    <row r="986" ht="15.75" customHeight="1">
      <c r="A986" s="204"/>
      <c r="B986" s="222"/>
      <c r="C986" s="223"/>
      <c r="D986" s="231"/>
      <c r="E986" s="3"/>
      <c r="F986" s="3"/>
      <c r="G986" s="3"/>
      <c r="H986" s="3"/>
      <c r="J986" s="226"/>
      <c r="K986" s="3"/>
      <c r="L986" s="3"/>
      <c r="O986" s="227"/>
      <c r="Q986" s="94"/>
      <c r="R986" s="94"/>
      <c r="S986" s="94"/>
      <c r="T986" s="94"/>
    </row>
    <row r="987" ht="15.75" customHeight="1">
      <c r="A987" s="204"/>
      <c r="B987" s="222"/>
      <c r="C987" s="223"/>
      <c r="D987" s="231"/>
      <c r="E987" s="3"/>
      <c r="F987" s="3"/>
      <c r="G987" s="3"/>
      <c r="H987" s="3"/>
      <c r="J987" s="226"/>
      <c r="K987" s="3"/>
      <c r="L987" s="3"/>
      <c r="O987" s="227"/>
      <c r="Q987" s="94"/>
      <c r="R987" s="94"/>
      <c r="S987" s="94"/>
      <c r="T987" s="94"/>
    </row>
    <row r="988" ht="15.75" customHeight="1">
      <c r="A988" s="204"/>
      <c r="B988" s="222"/>
      <c r="C988" s="223"/>
      <c r="D988" s="231"/>
      <c r="E988" s="3"/>
      <c r="F988" s="3"/>
      <c r="G988" s="3"/>
      <c r="H988" s="3"/>
      <c r="J988" s="226"/>
      <c r="K988" s="3"/>
      <c r="L988" s="3"/>
      <c r="O988" s="227"/>
      <c r="Q988" s="94"/>
      <c r="R988" s="94"/>
      <c r="S988" s="94"/>
      <c r="T988" s="94"/>
    </row>
    <row r="989" ht="15.75" customHeight="1">
      <c r="A989" s="204"/>
      <c r="B989" s="222"/>
      <c r="C989" s="223"/>
      <c r="D989" s="231"/>
      <c r="E989" s="3"/>
      <c r="F989" s="3"/>
      <c r="G989" s="3"/>
      <c r="H989" s="3"/>
      <c r="J989" s="226"/>
      <c r="K989" s="3"/>
      <c r="L989" s="3"/>
      <c r="O989" s="227"/>
      <c r="Q989" s="94"/>
      <c r="R989" s="94"/>
      <c r="S989" s="94"/>
      <c r="T989" s="94"/>
    </row>
    <row r="990" ht="15.75" customHeight="1">
      <c r="A990" s="204"/>
      <c r="B990" s="222"/>
      <c r="C990" s="223"/>
      <c r="D990" s="231"/>
      <c r="E990" s="3"/>
      <c r="F990" s="3"/>
      <c r="G990" s="3"/>
      <c r="H990" s="3"/>
      <c r="J990" s="226"/>
      <c r="K990" s="3"/>
      <c r="L990" s="3"/>
      <c r="O990" s="227"/>
      <c r="Q990" s="94"/>
      <c r="R990" s="94"/>
      <c r="S990" s="94"/>
      <c r="T990" s="94"/>
    </row>
    <row r="991" ht="15.75" customHeight="1">
      <c r="A991" s="204"/>
      <c r="B991" s="222"/>
      <c r="C991" s="223"/>
      <c r="D991" s="231"/>
      <c r="E991" s="3"/>
      <c r="F991" s="3"/>
      <c r="G991" s="3"/>
      <c r="H991" s="3"/>
      <c r="J991" s="226"/>
      <c r="K991" s="3"/>
      <c r="L991" s="3"/>
      <c r="O991" s="227"/>
      <c r="Q991" s="94"/>
      <c r="R991" s="94"/>
      <c r="S991" s="94"/>
      <c r="T991" s="94"/>
    </row>
    <row r="992" ht="15.75" customHeight="1">
      <c r="A992" s="204"/>
      <c r="B992" s="222"/>
      <c r="C992" s="223"/>
      <c r="D992" s="231"/>
      <c r="E992" s="3"/>
      <c r="F992" s="3"/>
      <c r="G992" s="3"/>
      <c r="H992" s="3"/>
      <c r="J992" s="226"/>
      <c r="K992" s="3"/>
      <c r="L992" s="3"/>
      <c r="O992" s="227"/>
      <c r="Q992" s="94"/>
      <c r="R992" s="94"/>
      <c r="S992" s="94"/>
      <c r="T992" s="94"/>
    </row>
    <row r="993" ht="15.75" customHeight="1">
      <c r="A993" s="204"/>
      <c r="B993" s="222"/>
      <c r="C993" s="223"/>
      <c r="D993" s="223"/>
      <c r="E993" s="3"/>
      <c r="F993" s="3"/>
      <c r="G993" s="3"/>
      <c r="H993" s="3"/>
      <c r="J993" s="226"/>
      <c r="K993" s="3"/>
      <c r="L993" s="3"/>
      <c r="O993" s="227"/>
      <c r="Q993" s="94"/>
      <c r="R993" s="94"/>
      <c r="S993" s="94"/>
      <c r="T993" s="94"/>
    </row>
    <row r="994" ht="15.75" customHeight="1">
      <c r="A994" s="204"/>
      <c r="B994" s="222"/>
      <c r="C994" s="223"/>
      <c r="D994" s="223"/>
      <c r="E994" s="3"/>
      <c r="F994" s="3"/>
      <c r="G994" s="3"/>
      <c r="H994" s="3"/>
      <c r="J994" s="226"/>
      <c r="K994" s="3"/>
      <c r="L994" s="3"/>
      <c r="O994" s="227"/>
      <c r="Q994" s="94"/>
      <c r="R994" s="94"/>
      <c r="S994" s="94"/>
      <c r="T994" s="94"/>
    </row>
    <row r="995" ht="15.75" customHeight="1">
      <c r="A995" s="204"/>
      <c r="B995" s="222"/>
      <c r="C995" s="223"/>
      <c r="D995" s="223"/>
      <c r="E995" s="3"/>
      <c r="F995" s="3"/>
      <c r="G995" s="3"/>
      <c r="H995" s="3"/>
      <c r="J995" s="226"/>
      <c r="K995" s="3"/>
      <c r="L995" s="3"/>
      <c r="O995" s="227"/>
      <c r="Q995" s="94"/>
      <c r="R995" s="94"/>
      <c r="S995" s="94"/>
      <c r="T995" s="94"/>
    </row>
    <row r="996" ht="15.75" customHeight="1">
      <c r="A996" s="204"/>
      <c r="B996" s="222"/>
      <c r="C996" s="223"/>
      <c r="D996" s="223"/>
      <c r="E996" s="3"/>
      <c r="F996" s="3"/>
      <c r="G996" s="3"/>
      <c r="H996" s="3"/>
      <c r="J996" s="226"/>
      <c r="K996" s="3"/>
      <c r="L996" s="3"/>
      <c r="O996" s="227"/>
      <c r="Q996" s="94"/>
      <c r="R996" s="94"/>
      <c r="S996" s="94"/>
      <c r="T996" s="94"/>
    </row>
    <row r="997" ht="15.75" customHeight="1">
      <c r="A997" s="204"/>
      <c r="B997" s="222"/>
      <c r="C997" s="223"/>
      <c r="D997" s="223"/>
      <c r="E997" s="3"/>
      <c r="F997" s="3"/>
      <c r="G997" s="3"/>
      <c r="H997" s="3"/>
      <c r="J997" s="226"/>
      <c r="K997" s="3"/>
      <c r="L997" s="3"/>
      <c r="O997" s="227"/>
      <c r="Q997" s="94"/>
      <c r="R997" s="94"/>
      <c r="S997" s="94"/>
      <c r="T997" s="94"/>
    </row>
    <row r="998" ht="15.75" customHeight="1">
      <c r="A998" s="204"/>
      <c r="B998" s="222"/>
      <c r="C998" s="223"/>
      <c r="D998" s="223"/>
      <c r="E998" s="3"/>
      <c r="F998" s="3"/>
      <c r="G998" s="3"/>
      <c r="H998" s="3"/>
      <c r="J998" s="226"/>
      <c r="K998" s="3"/>
      <c r="L998" s="3"/>
      <c r="O998" s="227"/>
      <c r="Q998" s="94"/>
      <c r="R998" s="94"/>
      <c r="S998" s="94"/>
      <c r="T998" s="94"/>
    </row>
    <row r="999" ht="15.75" customHeight="1">
      <c r="A999" s="204"/>
      <c r="B999" s="222"/>
      <c r="C999" s="223"/>
      <c r="D999" s="223"/>
      <c r="E999" s="3"/>
      <c r="F999" s="3"/>
      <c r="G999" s="3"/>
      <c r="H999" s="3"/>
      <c r="J999" s="226"/>
      <c r="K999" s="3"/>
      <c r="L999" s="3"/>
      <c r="O999" s="227"/>
      <c r="Q999" s="94"/>
      <c r="R999" s="94"/>
      <c r="S999" s="94"/>
      <c r="T999" s="94"/>
    </row>
    <row r="1000" ht="15.75" customHeight="1">
      <c r="A1000" s="204"/>
      <c r="B1000" s="222"/>
      <c r="C1000" s="223"/>
      <c r="D1000" s="223"/>
      <c r="J1000" s="226"/>
      <c r="K1000" s="3"/>
      <c r="L1000" s="3"/>
      <c r="O1000" s="227"/>
      <c r="Q1000" s="94"/>
      <c r="R1000" s="94"/>
      <c r="S1000" s="94"/>
      <c r="T1000" s="94"/>
    </row>
  </sheetData>
  <autoFilter ref="$A$2:$D$1000">
    <sortState ref="A2:D1000">
      <sortCondition ref="A2:A1000"/>
    </sortState>
  </autoFilter>
  <mergeCells count="1">
    <mergeCell ref="A1:W1"/>
  </mergeCells>
  <conditionalFormatting sqref="AB2:AF27">
    <cfRule type="notContainsBlanks" dxfId="6" priority="1">
      <formula>LEN(TRIM(AB2))&gt;0</formula>
    </cfRule>
  </conditionalFormatting>
  <conditionalFormatting sqref="Y2:Z37">
    <cfRule type="expression" dxfId="7" priority="2">
      <formula>Z2:Z21&lt;&gt;0</formula>
    </cfRule>
  </conditionalFormatting>
  <conditionalFormatting sqref="Z2:Z37">
    <cfRule type="cellIs" dxfId="7" priority="3" operator="greaterThan">
      <formula>0</formula>
    </cfRule>
  </conditionalFormatting>
  <conditionalFormatting sqref="Y2:Z37">
    <cfRule type="expression" dxfId="3" priority="4">
      <formula>Z2:Z21=0</formula>
    </cfRule>
  </conditionalFormatting>
  <conditionalFormatting sqref="M2:M31">
    <cfRule type="cellIs" dxfId="8" priority="5" operator="equal">
      <formula>#REF!</formula>
    </cfRule>
  </conditionalFormatting>
  <dataValidations>
    <dataValidation type="custom" allowBlank="1" showDropDown="1" showErrorMessage="1" sqref="A1 A3:A1000">
      <formula1>OR(NOT(ISERROR(DATEVALUE(A1))), AND(ISNUMBER(A1), LEFT(CELL("format", A1))="D"))</formula1>
    </dataValidation>
    <dataValidation type="list" allowBlank="1" showErrorMessage="1" sqref="B3:B1000">
      <formula1>STAFFS!$W:$W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1.88"/>
    <col customWidth="1" min="2" max="2" width="16.88"/>
    <col customWidth="1" min="3" max="3" width="14.25"/>
    <col customWidth="1" min="4" max="4" width="17.88"/>
    <col customWidth="1" min="5" max="5" width="2.75"/>
    <col customWidth="1" min="6" max="6" width="8.5" outlineLevel="1"/>
    <col customWidth="1" min="7" max="7" width="11.38" outlineLevel="1"/>
    <col customWidth="1" min="8" max="8" width="12.25" outlineLevel="1"/>
    <col customWidth="1" min="9" max="9" width="1.88" outlineLevel="1"/>
    <col customWidth="1" min="10" max="10" width="9.25" outlineLevel="1"/>
    <col customWidth="1" min="11" max="11" width="2.75" outlineLevel="1"/>
    <col customWidth="1" min="12" max="12" width="11.75" outlineLevel="1"/>
    <col customWidth="1" min="13" max="13" width="1.88" outlineLevel="1"/>
    <col customWidth="1" min="14" max="15" width="9.25" outlineLevel="1"/>
    <col customWidth="1" min="16" max="16" width="2.75" outlineLevel="1"/>
    <col customWidth="1" min="17" max="17" width="11.75" outlineLevel="1"/>
    <col customWidth="1" min="18" max="18" width="1.88" outlineLevel="1"/>
    <col customWidth="1" min="19" max="20" width="9.25" outlineLevel="1"/>
    <col customWidth="1" min="21" max="21" width="2.75"/>
    <col customWidth="1" min="22" max="22" width="15.75"/>
    <col customWidth="1" min="23" max="23" width="2.38"/>
    <col customWidth="1" hidden="1" min="24" max="24" width="15.75" outlineLevel="1"/>
    <col customWidth="1" hidden="1" min="25" max="25" width="20.5" outlineLevel="1"/>
    <col customWidth="1" hidden="1" min="26" max="26" width="6.13" outlineLevel="1"/>
    <col customWidth="1" hidden="1" min="27" max="27" width="3.13" outlineLevel="1"/>
    <col customWidth="1" hidden="1" min="28" max="32" width="17.63" outlineLevel="1"/>
  </cols>
  <sheetData>
    <row r="1">
      <c r="A1" s="237" t="s">
        <v>16</v>
      </c>
      <c r="X1" s="237"/>
      <c r="Y1" s="237"/>
      <c r="Z1" s="237"/>
      <c r="AA1" s="237"/>
      <c r="AB1" s="237"/>
      <c r="AC1" s="237"/>
      <c r="AD1" s="237"/>
      <c r="AE1" s="237"/>
      <c r="AF1" s="237"/>
    </row>
    <row r="2">
      <c r="A2" s="187" t="s">
        <v>88</v>
      </c>
      <c r="B2" s="187" t="s">
        <v>89</v>
      </c>
      <c r="C2" s="187" t="s">
        <v>90</v>
      </c>
      <c r="D2" s="187" t="s">
        <v>91</v>
      </c>
      <c r="E2" s="188"/>
      <c r="F2" s="239" t="str">
        <f>IF(COUNTIF(LEAVE!A:A,H:H)&gt;0,TODAY(),"")</f>
        <v/>
      </c>
      <c r="G2" s="208" t="str">
        <f>IF(countif(TODAY!$A$34:$A$35,$H$2:$H1000),today(),"")</f>
        <v/>
      </c>
      <c r="H2" s="250" t="str">
        <f t="array" ref="H2:H31">STAFFS!U2:U1000</f>
        <v>BHARATHI</v>
      </c>
      <c r="I2" s="192">
        <f t="array" ref="I2">COUNTIF($B$3:$B1000,$H$2:$H1000)</f>
        <v>4</v>
      </c>
      <c r="J2" s="193">
        <f>IFERROR(__xludf.DUMMYFUNCTION("arrayformula(iferror(vlookup($H$2:$H1000, query($A$3:$B1000,""select B, max(A) group by B"",0),2,false)))"),46175.0)</f>
        <v>46175</v>
      </c>
      <c r="K2" s="194"/>
      <c r="L2" s="195" t="str">
        <f t="shared" ref="L2:M2" si="1">H2</f>
        <v>BHARATHI</v>
      </c>
      <c r="M2" s="196">
        <f t="shared" si="1"/>
        <v>4</v>
      </c>
      <c r="N2" s="197">
        <f t="shared" ref="N2:N31" si="3">J2+G2+F2</f>
        <v>46175</v>
      </c>
      <c r="O2" s="197">
        <f t="shared" ref="O2:O31" si="4">IF(L2=0,today()+1,N2)</f>
        <v>46175</v>
      </c>
      <c r="P2" s="198"/>
      <c r="Q2" s="199" t="str">
        <f t="array" ref="Q2:T1000">SORT(L2:O1000,4,TRUE)</f>
        <v>SAHANA</v>
      </c>
      <c r="R2" s="199">
        <v>4.0</v>
      </c>
      <c r="S2" s="197">
        <v>46143.0</v>
      </c>
      <c r="T2" s="197">
        <v>46143.0</v>
      </c>
      <c r="U2" s="8"/>
      <c r="V2" s="200" t="str">
        <f t="array" ref="V2:V16">SORT(Q2:T1000,4,true)</f>
        <v>SAHANA</v>
      </c>
      <c r="X2" s="200" t="str">
        <f t="array" ref="X2:X8">SORT(Q2:T8,2,true)</f>
        <v>VISHNUPRIYA</v>
      </c>
      <c r="Y2" s="201" t="str">
        <f t="array" ref="Y2:Z28">SORT(H2:I28,2,FALSE)</f>
        <v>RAJI-1</v>
      </c>
      <c r="Z2" s="201">
        <v>5.0</v>
      </c>
      <c r="AA2" s="202"/>
      <c r="AB2" s="203" t="str">
        <f t="shared" ref="AB2:AB26" si="5">IF($M$2:$M$30=0,$L$2:$L$30,"")</f>
        <v/>
      </c>
      <c r="AC2" s="203"/>
      <c r="AD2" s="203"/>
      <c r="AE2" s="203"/>
      <c r="AF2" s="203"/>
    </row>
    <row r="3">
      <c r="A3" s="204">
        <v>46056.0</v>
      </c>
      <c r="B3" s="222" t="s">
        <v>61</v>
      </c>
      <c r="C3" s="206" t="s">
        <v>5</v>
      </c>
      <c r="D3" s="207">
        <v>46056.843680555554</v>
      </c>
      <c r="E3" s="188"/>
      <c r="F3" s="239" t="str">
        <f>IF(COUNTIF(LEAVE!A:A,H:H)&gt;0,TODAY(),"")</f>
        <v/>
      </c>
      <c r="G3" s="208" t="str">
        <f>IF(countif(TODAY!$A$34:$A$35,$H$2:$H1000),today(),"")</f>
        <v/>
      </c>
      <c r="H3" s="250" t="s">
        <v>9</v>
      </c>
      <c r="I3" s="192">
        <f t="shared" ref="I3:I31" si="6">COUNTIF($B$3:$B1000,$H$2:$H1000)</f>
        <v>4</v>
      </c>
      <c r="J3" s="193">
        <f>IFERROR(__xludf.DUMMYFUNCTION("""COMPUTED_VALUE"""),46171.0)</f>
        <v>46171</v>
      </c>
      <c r="K3" s="194"/>
      <c r="L3" s="195" t="str">
        <f t="shared" ref="L3:M3" si="2">H3</f>
        <v>CHINNAMMAL</v>
      </c>
      <c r="M3" s="196">
        <f t="shared" si="2"/>
        <v>4</v>
      </c>
      <c r="N3" s="197">
        <f t="shared" si="3"/>
        <v>46171</v>
      </c>
      <c r="O3" s="197">
        <f t="shared" si="4"/>
        <v>46171</v>
      </c>
      <c r="P3" s="209"/>
      <c r="Q3" s="210" t="s">
        <v>5</v>
      </c>
      <c r="R3" s="199">
        <v>3.0</v>
      </c>
      <c r="S3" s="197">
        <v>46147.0</v>
      </c>
      <c r="T3" s="197">
        <v>46147.0</v>
      </c>
      <c r="U3" s="8"/>
      <c r="V3" s="211" t="s">
        <v>5</v>
      </c>
      <c r="X3" s="212" t="s">
        <v>63</v>
      </c>
      <c r="Y3" s="201" t="s">
        <v>47</v>
      </c>
      <c r="Z3" s="201">
        <v>4.0</v>
      </c>
      <c r="AA3" s="202"/>
      <c r="AB3" s="203" t="str">
        <f t="shared" si="5"/>
        <v/>
      </c>
      <c r="AC3" s="203"/>
      <c r="AD3" s="203"/>
      <c r="AE3" s="203"/>
      <c r="AF3" s="203"/>
    </row>
    <row r="4">
      <c r="A4" s="204">
        <v>46059.0</v>
      </c>
      <c r="B4" s="222" t="s">
        <v>49</v>
      </c>
      <c r="C4" s="206" t="s">
        <v>7</v>
      </c>
      <c r="D4" s="207">
        <v>46059.8272337963</v>
      </c>
      <c r="E4" s="188"/>
      <c r="F4" s="239" t="str">
        <f>IF(COUNTIF(LEAVE!A:A,H:H)&gt;0,TODAY(),"")</f>
        <v/>
      </c>
      <c r="G4" s="208" t="str">
        <f>IF(countif(TODAY!$A$34:$A$35,$H$2:$H1000),today(),"")</f>
        <v/>
      </c>
      <c r="H4" s="250" t="s">
        <v>49</v>
      </c>
      <c r="I4" s="192">
        <f t="shared" si="6"/>
        <v>4</v>
      </c>
      <c r="J4" s="213">
        <f>IFERROR(__xludf.DUMMYFUNCTION("""COMPUTED_VALUE"""),46157.0)</f>
        <v>46157</v>
      </c>
      <c r="K4" s="194"/>
      <c r="L4" s="195" t="str">
        <f t="shared" ref="L4:M4" si="7">H4</f>
        <v>DEEPA</v>
      </c>
      <c r="M4" s="196">
        <f t="shared" si="7"/>
        <v>4</v>
      </c>
      <c r="N4" s="197">
        <f t="shared" si="3"/>
        <v>46157</v>
      </c>
      <c r="O4" s="197">
        <f t="shared" si="4"/>
        <v>46157</v>
      </c>
      <c r="P4" s="209"/>
      <c r="Q4" s="199" t="s">
        <v>63</v>
      </c>
      <c r="R4" s="199">
        <v>3.0</v>
      </c>
      <c r="S4" s="197">
        <v>46147.0</v>
      </c>
      <c r="T4" s="197">
        <v>46147.0</v>
      </c>
      <c r="U4" s="8"/>
      <c r="V4" s="214" t="s">
        <v>63</v>
      </c>
      <c r="X4" s="200" t="s">
        <v>66</v>
      </c>
      <c r="Y4" s="201" t="s">
        <v>9</v>
      </c>
      <c r="Z4" s="201">
        <v>4.0</v>
      </c>
      <c r="AA4" s="202"/>
      <c r="AB4" s="203" t="str">
        <f t="shared" si="5"/>
        <v/>
      </c>
      <c r="AC4" s="203"/>
      <c r="AD4" s="203"/>
      <c r="AE4" s="203"/>
      <c r="AF4" s="203"/>
    </row>
    <row r="5">
      <c r="A5" s="204">
        <v>46059.0</v>
      </c>
      <c r="B5" s="222" t="s">
        <v>65</v>
      </c>
      <c r="C5" s="206" t="s">
        <v>7</v>
      </c>
      <c r="D5" s="207">
        <v>46059.8272337963</v>
      </c>
      <c r="E5" s="188"/>
      <c r="F5" s="239" t="str">
        <f>IF(COUNTIF(LEAVE!A:A,H:H)&gt;0,TODAY(),"")</f>
        <v/>
      </c>
      <c r="G5" s="208" t="str">
        <f>IF(countif(TODAY!$A$34:$A$35,$H$2:$H1000),today(),"")</f>
        <v/>
      </c>
      <c r="H5" s="250" t="s">
        <v>52</v>
      </c>
      <c r="I5" s="192">
        <f t="shared" si="6"/>
        <v>4</v>
      </c>
      <c r="J5" s="213">
        <f>IFERROR(__xludf.DUMMYFUNCTION("""COMPUTED_VALUE"""),46164.0)</f>
        <v>46164</v>
      </c>
      <c r="K5" s="194"/>
      <c r="L5" s="195" t="str">
        <f t="shared" ref="L5:M5" si="8">H5</f>
        <v>DHANALAKSHMI</v>
      </c>
      <c r="M5" s="196">
        <f t="shared" si="8"/>
        <v>4</v>
      </c>
      <c r="N5" s="197">
        <f t="shared" si="3"/>
        <v>46164</v>
      </c>
      <c r="O5" s="197">
        <f t="shared" si="4"/>
        <v>46164</v>
      </c>
      <c r="P5" s="209"/>
      <c r="Q5" s="199" t="s">
        <v>66</v>
      </c>
      <c r="R5" s="199">
        <v>3.0</v>
      </c>
      <c r="S5" s="197">
        <v>46150.0</v>
      </c>
      <c r="T5" s="197">
        <v>46150.0</v>
      </c>
      <c r="U5" s="8"/>
      <c r="V5" s="214" t="s">
        <v>66</v>
      </c>
      <c r="X5" s="200" t="s">
        <v>54</v>
      </c>
      <c r="Y5" s="201" t="s">
        <v>49</v>
      </c>
      <c r="Z5" s="201">
        <v>4.0</v>
      </c>
      <c r="AA5" s="202"/>
      <c r="AB5" s="203" t="str">
        <f t="shared" si="5"/>
        <v/>
      </c>
      <c r="AC5" s="203"/>
      <c r="AD5" s="203"/>
      <c r="AE5" s="203"/>
      <c r="AF5" s="203"/>
    </row>
    <row r="6">
      <c r="A6" s="204">
        <v>46063.0</v>
      </c>
      <c r="B6" s="222" t="s">
        <v>9</v>
      </c>
      <c r="C6" s="206" t="s">
        <v>7</v>
      </c>
      <c r="D6" s="207">
        <v>46063.82225694445</v>
      </c>
      <c r="E6" s="188"/>
      <c r="F6" s="239" t="str">
        <f>IF(COUNTIF(LEAVE!A:A,H:H)&gt;0,TODAY(),"")</f>
        <v/>
      </c>
      <c r="G6" s="208" t="str">
        <f>IF(countif(TODAY!$A$34:$A$35,$H$2:$H1000),today(),"")</f>
        <v/>
      </c>
      <c r="H6" s="250" t="s">
        <v>50</v>
      </c>
      <c r="I6" s="192">
        <f t="shared" si="6"/>
        <v>4</v>
      </c>
      <c r="J6" s="213">
        <f>IFERROR(__xludf.DUMMYFUNCTION("""COMPUTED_VALUE"""),46164.0)</f>
        <v>46164</v>
      </c>
      <c r="K6" s="194"/>
      <c r="L6" s="195" t="str">
        <f t="shared" ref="L6:M6" si="9">H6</f>
        <v>JEYANTHI</v>
      </c>
      <c r="M6" s="196">
        <f t="shared" si="9"/>
        <v>4</v>
      </c>
      <c r="N6" s="197">
        <f t="shared" si="3"/>
        <v>46164</v>
      </c>
      <c r="O6" s="197">
        <f t="shared" si="4"/>
        <v>46164</v>
      </c>
      <c r="P6" s="209"/>
      <c r="Q6" s="199" t="s">
        <v>61</v>
      </c>
      <c r="R6" s="199">
        <v>4.0</v>
      </c>
      <c r="S6" s="197">
        <v>46154.0</v>
      </c>
      <c r="T6" s="197">
        <v>46154.0</v>
      </c>
      <c r="U6" s="8"/>
      <c r="V6" s="214" t="s">
        <v>61</v>
      </c>
      <c r="X6" s="200" t="s">
        <v>61</v>
      </c>
      <c r="Y6" s="201" t="s">
        <v>52</v>
      </c>
      <c r="Z6" s="201">
        <v>4.0</v>
      </c>
      <c r="AA6" s="202"/>
      <c r="AB6" s="203" t="str">
        <f t="shared" si="5"/>
        <v/>
      </c>
      <c r="AC6" s="203"/>
      <c r="AD6" s="203"/>
      <c r="AE6" s="203"/>
      <c r="AF6" s="203"/>
    </row>
    <row r="7">
      <c r="A7" s="204">
        <v>46063.0</v>
      </c>
      <c r="B7" s="222" t="s">
        <v>57</v>
      </c>
      <c r="C7" s="206" t="s">
        <v>7</v>
      </c>
      <c r="D7" s="207">
        <v>46063.82225694445</v>
      </c>
      <c r="E7" s="188"/>
      <c r="F7" s="239" t="str">
        <f>IF(COUNTIF(LEAVE!A:A,H:H)&gt;0,TODAY(),"")</f>
        <v/>
      </c>
      <c r="G7" s="208" t="str">
        <f>IF(countif(TODAY!$A$34:$A$35,$H$2:$H1000),today(),"")</f>
        <v/>
      </c>
      <c r="H7" s="250" t="s">
        <v>53</v>
      </c>
      <c r="I7" s="192">
        <f t="shared" si="6"/>
        <v>1</v>
      </c>
      <c r="J7" s="213">
        <f>IFERROR(__xludf.DUMMYFUNCTION("""COMPUTED_VALUE"""),46157.0)</f>
        <v>46157</v>
      </c>
      <c r="K7" s="194"/>
      <c r="L7" s="195" t="str">
        <f t="shared" ref="L7:M7" si="10">H7</f>
        <v>KAVIYA</v>
      </c>
      <c r="M7" s="196">
        <f t="shared" si="10"/>
        <v>1</v>
      </c>
      <c r="N7" s="197">
        <f t="shared" si="3"/>
        <v>46157</v>
      </c>
      <c r="O7" s="197">
        <f t="shared" si="4"/>
        <v>46157</v>
      </c>
      <c r="P7" s="215"/>
      <c r="Q7" s="199" t="s">
        <v>65</v>
      </c>
      <c r="R7" s="199">
        <v>4.0</v>
      </c>
      <c r="S7" s="197">
        <v>46154.0</v>
      </c>
      <c r="T7" s="197">
        <v>46154.0</v>
      </c>
      <c r="U7" s="8"/>
      <c r="V7" s="214" t="s">
        <v>65</v>
      </c>
      <c r="X7" s="200" t="s">
        <v>65</v>
      </c>
      <c r="Y7" s="201" t="s">
        <v>50</v>
      </c>
      <c r="Z7" s="201">
        <v>4.0</v>
      </c>
      <c r="AA7" s="202"/>
      <c r="AB7" s="203" t="str">
        <f t="shared" si="5"/>
        <v/>
      </c>
      <c r="AC7" s="203"/>
      <c r="AD7" s="203"/>
      <c r="AE7" s="203"/>
      <c r="AF7" s="203"/>
    </row>
    <row r="8">
      <c r="A8" s="204">
        <v>46070.0</v>
      </c>
      <c r="B8" s="222" t="s">
        <v>47</v>
      </c>
      <c r="C8" s="206" t="s">
        <v>7</v>
      </c>
      <c r="D8" s="207">
        <v>46070.824641203704</v>
      </c>
      <c r="E8" s="188"/>
      <c r="F8" s="239" t="str">
        <f>IF(COUNTIF(LEAVE!A:A,H:H)&gt;0,TODAY(),"")</f>
        <v/>
      </c>
      <c r="G8" s="208" t="str">
        <f>IF(countif(TODAY!$A$34:$A$35,$H$2:$H1000),today(),"")</f>
        <v/>
      </c>
      <c r="H8" s="250" t="s">
        <v>58</v>
      </c>
      <c r="I8" s="192">
        <f t="shared" si="6"/>
        <v>1</v>
      </c>
      <c r="J8" s="213">
        <f>IFERROR(__xludf.DUMMYFUNCTION("""COMPUTED_VALUE"""),46157.0)</f>
        <v>46157</v>
      </c>
      <c r="K8" s="194"/>
      <c r="L8" s="195" t="str">
        <f t="shared" ref="L8:M8" si="11">H8</f>
        <v>MUTHUPRIYA</v>
      </c>
      <c r="M8" s="196">
        <f t="shared" si="11"/>
        <v>1</v>
      </c>
      <c r="N8" s="197">
        <f t="shared" si="3"/>
        <v>46157</v>
      </c>
      <c r="O8" s="197">
        <f t="shared" si="4"/>
        <v>46157</v>
      </c>
      <c r="P8" s="215"/>
      <c r="Q8" s="199" t="s">
        <v>49</v>
      </c>
      <c r="R8" s="199">
        <v>4.0</v>
      </c>
      <c r="S8" s="197">
        <v>46157.0</v>
      </c>
      <c r="T8" s="197">
        <v>46157.0</v>
      </c>
      <c r="U8" s="8"/>
      <c r="V8" s="214" t="s">
        <v>49</v>
      </c>
      <c r="X8" s="200" t="s">
        <v>49</v>
      </c>
      <c r="Y8" s="201" t="s">
        <v>7</v>
      </c>
      <c r="Z8" s="201">
        <v>4.0</v>
      </c>
      <c r="AA8" s="202"/>
      <c r="AB8" s="203" t="str">
        <f t="shared" si="5"/>
        <v/>
      </c>
      <c r="AC8" s="203"/>
      <c r="AD8" s="203"/>
      <c r="AE8" s="203"/>
      <c r="AF8" s="203"/>
    </row>
    <row r="9">
      <c r="A9" s="204">
        <v>46070.0</v>
      </c>
      <c r="B9" s="222"/>
      <c r="C9" s="206" t="s">
        <v>7</v>
      </c>
      <c r="D9" s="207">
        <v>46070.824641203704</v>
      </c>
      <c r="E9" s="188"/>
      <c r="F9" s="239" t="str">
        <f>IF(COUNTIF(LEAVE!A:A,H:H)&gt;0,TODAY(),"")</f>
        <v/>
      </c>
      <c r="G9" s="208" t="str">
        <f>IF(countif(TODAY!$A$34:$A$35,$H$2:$H1000),today(),"")</f>
        <v/>
      </c>
      <c r="H9" s="250" t="s">
        <v>7</v>
      </c>
      <c r="I9" s="192">
        <f t="shared" si="6"/>
        <v>4</v>
      </c>
      <c r="J9" s="213">
        <f>IFERROR(__xludf.DUMMYFUNCTION("""COMPUTED_VALUE"""),46161.0)</f>
        <v>46161</v>
      </c>
      <c r="K9" s="194"/>
      <c r="L9" s="195" t="str">
        <f t="shared" ref="L9:M9" si="12">H9</f>
        <v>NIVETHA</v>
      </c>
      <c r="M9" s="196">
        <f t="shared" si="12"/>
        <v>4</v>
      </c>
      <c r="N9" s="197">
        <f t="shared" si="3"/>
        <v>46161</v>
      </c>
      <c r="O9" s="197">
        <f t="shared" si="4"/>
        <v>46161</v>
      </c>
      <c r="P9" s="8"/>
      <c r="Q9" s="199" t="s">
        <v>53</v>
      </c>
      <c r="R9" s="199">
        <v>1.0</v>
      </c>
      <c r="S9" s="197">
        <v>46157.0</v>
      </c>
      <c r="T9" s="197">
        <v>46157.0</v>
      </c>
      <c r="U9" s="8"/>
      <c r="V9" s="216" t="s">
        <v>53</v>
      </c>
      <c r="Y9" s="201" t="s">
        <v>61</v>
      </c>
      <c r="Z9" s="201">
        <v>4.0</v>
      </c>
      <c r="AA9" s="202"/>
      <c r="AB9" s="203" t="str">
        <f t="shared" si="5"/>
        <v/>
      </c>
      <c r="AC9" s="203"/>
      <c r="AD9" s="203"/>
      <c r="AE9" s="203"/>
      <c r="AF9" s="203"/>
    </row>
    <row r="10">
      <c r="A10" s="204">
        <v>46073.0</v>
      </c>
      <c r="B10" s="222" t="s">
        <v>7</v>
      </c>
      <c r="C10" s="206" t="s">
        <v>5</v>
      </c>
      <c r="D10" s="207">
        <v>46073.82125</v>
      </c>
      <c r="E10" s="188"/>
      <c r="F10" s="239" t="str">
        <f>IF(COUNTIF(LEAVE!A:A,H:H)&gt;0,TODAY(),"")</f>
        <v/>
      </c>
      <c r="G10" s="208" t="str">
        <f>IF(countif(TODAY!$A$34:$A$35,$H$2:$H1000),today(),"")</f>
        <v/>
      </c>
      <c r="H10" s="250" t="s">
        <v>62</v>
      </c>
      <c r="I10" s="192">
        <f t="shared" si="6"/>
        <v>1</v>
      </c>
      <c r="J10" s="213">
        <f>IFERROR(__xludf.DUMMYFUNCTION("""COMPUTED_VALUE"""),46161.0)</f>
        <v>46161</v>
      </c>
      <c r="K10" s="194"/>
      <c r="L10" s="195" t="str">
        <f t="shared" ref="L10:M10" si="13">H10</f>
        <v>PRIYANKA</v>
      </c>
      <c r="M10" s="196">
        <f t="shared" si="13"/>
        <v>1</v>
      </c>
      <c r="N10" s="197">
        <f t="shared" si="3"/>
        <v>46161</v>
      </c>
      <c r="O10" s="197">
        <f t="shared" si="4"/>
        <v>46161</v>
      </c>
      <c r="P10" s="8"/>
      <c r="Q10" s="199" t="s">
        <v>58</v>
      </c>
      <c r="R10" s="199">
        <v>1.0</v>
      </c>
      <c r="S10" s="197">
        <v>46157.0</v>
      </c>
      <c r="T10" s="197">
        <v>46157.0</v>
      </c>
      <c r="U10" s="8"/>
      <c r="V10" s="216" t="s">
        <v>58</v>
      </c>
      <c r="Y10" s="201" t="s">
        <v>54</v>
      </c>
      <c r="Z10" s="201">
        <v>4.0</v>
      </c>
      <c r="AA10" s="202"/>
      <c r="AB10" s="203" t="str">
        <f t="shared" si="5"/>
        <v/>
      </c>
      <c r="AC10" s="203"/>
      <c r="AD10" s="203"/>
      <c r="AE10" s="203"/>
      <c r="AF10" s="203"/>
    </row>
    <row r="11">
      <c r="A11" s="204">
        <v>46073.0</v>
      </c>
      <c r="B11" s="222" t="s">
        <v>54</v>
      </c>
      <c r="C11" s="206" t="s">
        <v>5</v>
      </c>
      <c r="D11" s="207">
        <v>46073.82125</v>
      </c>
      <c r="E11" s="188"/>
      <c r="F11" s="239" t="str">
        <f>IF(COUNTIF(LEAVE!A:A,H:H)&gt;0,TODAY(),"")</f>
        <v/>
      </c>
      <c r="G11" s="208" t="str">
        <f>IF(countif(TODAY!$A$34:$A$35,$H$2:$H1000),today(),"")</f>
        <v/>
      </c>
      <c r="H11" s="250" t="s">
        <v>57</v>
      </c>
      <c r="I11" s="192">
        <f t="shared" si="6"/>
        <v>5</v>
      </c>
      <c r="J11" s="213">
        <f>IFERROR(__xludf.DUMMYFUNCTION("""COMPUTED_VALUE"""),46168.0)</f>
        <v>46168</v>
      </c>
      <c r="K11" s="194"/>
      <c r="L11" s="195" t="str">
        <f t="shared" ref="L11:M11" si="14">H11</f>
        <v>RAJI-1</v>
      </c>
      <c r="M11" s="196">
        <f t="shared" si="14"/>
        <v>5</v>
      </c>
      <c r="N11" s="197">
        <f t="shared" si="3"/>
        <v>46168</v>
      </c>
      <c r="O11" s="197">
        <f t="shared" si="4"/>
        <v>46168</v>
      </c>
      <c r="P11" s="8"/>
      <c r="Q11" s="199" t="s">
        <v>67</v>
      </c>
      <c r="R11" s="199">
        <v>1.0</v>
      </c>
      <c r="S11" s="197">
        <v>46157.0</v>
      </c>
      <c r="T11" s="197">
        <v>46157.0</v>
      </c>
      <c r="U11" s="8"/>
      <c r="V11" s="216" t="s">
        <v>67</v>
      </c>
      <c r="Y11" s="201" t="s">
        <v>59</v>
      </c>
      <c r="Z11" s="201">
        <v>4.0</v>
      </c>
      <c r="AA11" s="202"/>
      <c r="AB11" s="203" t="str">
        <f t="shared" si="5"/>
        <v/>
      </c>
      <c r="AC11" s="203"/>
      <c r="AD11" s="203"/>
      <c r="AE11" s="203"/>
      <c r="AF11" s="203"/>
    </row>
    <row r="12">
      <c r="A12" s="204">
        <v>46077.0</v>
      </c>
      <c r="B12" s="222" t="s">
        <v>59</v>
      </c>
      <c r="C12" s="206" t="s">
        <v>7</v>
      </c>
      <c r="D12" s="207">
        <v>46077.833333333336</v>
      </c>
      <c r="E12" s="188"/>
      <c r="F12" s="239" t="str">
        <f>IF(COUNTIF(LEAVE!A:A,H:H)&gt;0,TODAY(),"")</f>
        <v/>
      </c>
      <c r="G12" s="208" t="str">
        <f>IF(countif(TODAY!$A$34:$A$35,$H$2:$H1000),today(),"")</f>
        <v/>
      </c>
      <c r="H12" s="250" t="s">
        <v>61</v>
      </c>
      <c r="I12" s="192">
        <f t="shared" si="6"/>
        <v>4</v>
      </c>
      <c r="J12" s="213">
        <f>IFERROR(__xludf.DUMMYFUNCTION("""COMPUTED_VALUE"""),46154.0)</f>
        <v>46154</v>
      </c>
      <c r="K12" s="194"/>
      <c r="L12" s="195" t="str">
        <f t="shared" ref="L12:M12" si="15">H12</f>
        <v>RAJI-2</v>
      </c>
      <c r="M12" s="196">
        <f t="shared" si="15"/>
        <v>4</v>
      </c>
      <c r="N12" s="197">
        <f t="shared" si="3"/>
        <v>46154</v>
      </c>
      <c r="O12" s="197">
        <f t="shared" si="4"/>
        <v>46154</v>
      </c>
      <c r="P12" s="8"/>
      <c r="Q12" s="199" t="s">
        <v>7</v>
      </c>
      <c r="R12" s="199">
        <v>4.0</v>
      </c>
      <c r="S12" s="197">
        <v>46161.0</v>
      </c>
      <c r="T12" s="197">
        <v>46161.0</v>
      </c>
      <c r="U12" s="8"/>
      <c r="V12" s="216" t="s">
        <v>7</v>
      </c>
      <c r="Y12" s="201" t="s">
        <v>65</v>
      </c>
      <c r="Z12" s="201">
        <v>4.0</v>
      </c>
      <c r="AA12" s="202"/>
      <c r="AB12" s="203" t="str">
        <f t="shared" si="5"/>
        <v/>
      </c>
      <c r="AC12" s="203"/>
      <c r="AD12" s="203"/>
      <c r="AE12" s="203"/>
      <c r="AF12" s="203"/>
    </row>
    <row r="13">
      <c r="A13" s="204">
        <v>46077.0</v>
      </c>
      <c r="B13" s="222"/>
      <c r="C13" s="206" t="s">
        <v>7</v>
      </c>
      <c r="D13" s="207">
        <v>46077.833333333336</v>
      </c>
      <c r="E13" s="188"/>
      <c r="F13" s="239" t="str">
        <f>IF(COUNTIF(LEAVE!A:A,H:H)&gt;0,TODAY(),"")</f>
        <v/>
      </c>
      <c r="G13" s="208" t="str">
        <f>IF(countif(TODAY!$A$34:$A$35,$H$2:$H1000),today(),"")</f>
        <v/>
      </c>
      <c r="H13" s="250" t="s">
        <v>54</v>
      </c>
      <c r="I13" s="192">
        <f t="shared" si="6"/>
        <v>4</v>
      </c>
      <c r="J13" s="213">
        <f>IFERROR(__xludf.DUMMYFUNCTION("""COMPUTED_VALUE"""),46143.0)</f>
        <v>46143</v>
      </c>
      <c r="K13" s="194"/>
      <c r="L13" s="195" t="str">
        <f t="shared" ref="L13:M13" si="16">H13</f>
        <v>SAHANA</v>
      </c>
      <c r="M13" s="196">
        <f t="shared" si="16"/>
        <v>4</v>
      </c>
      <c r="N13" s="197">
        <f t="shared" si="3"/>
        <v>46143</v>
      </c>
      <c r="O13" s="197">
        <f t="shared" si="4"/>
        <v>46143</v>
      </c>
      <c r="P13" s="217"/>
      <c r="Q13" s="199" t="s">
        <v>62</v>
      </c>
      <c r="R13" s="199">
        <v>1.0</v>
      </c>
      <c r="S13" s="197">
        <v>46161.0</v>
      </c>
      <c r="T13" s="197">
        <v>46161.0</v>
      </c>
      <c r="U13" s="8"/>
      <c r="V13" s="216" t="s">
        <v>62</v>
      </c>
      <c r="Y13" s="201" t="s">
        <v>78</v>
      </c>
      <c r="Z13" s="201">
        <v>3.0</v>
      </c>
      <c r="AA13" s="202"/>
      <c r="AB13" s="203" t="str">
        <f t="shared" si="5"/>
        <v/>
      </c>
      <c r="AC13" s="203"/>
      <c r="AD13" s="203"/>
      <c r="AE13" s="203"/>
      <c r="AF13" s="203"/>
    </row>
    <row r="14">
      <c r="A14" s="204">
        <v>46080.0</v>
      </c>
      <c r="B14" s="222" t="s">
        <v>5</v>
      </c>
      <c r="C14" s="206" t="s">
        <v>7</v>
      </c>
      <c r="D14" s="207">
        <v>46080.82113425926</v>
      </c>
      <c r="E14" s="188"/>
      <c r="F14" s="239" t="str">
        <f>IF(COUNTIF(LEAVE!A:A,H:H)&gt;0,TODAY(),"")</f>
        <v/>
      </c>
      <c r="G14" s="208" t="str">
        <f>IF(countif(TODAY!$A$34:$A$35,$H$2:$H1000),today(),"")</f>
        <v/>
      </c>
      <c r="H14" s="250" t="s">
        <v>67</v>
      </c>
      <c r="I14" s="192">
        <f t="shared" si="6"/>
        <v>1</v>
      </c>
      <c r="J14" s="213">
        <f>IFERROR(__xludf.DUMMYFUNCTION("""COMPUTED_VALUE"""),46157.0)</f>
        <v>46157</v>
      </c>
      <c r="K14" s="194"/>
      <c r="L14" s="195" t="str">
        <f t="shared" ref="L14:M14" si="17">H14</f>
        <v>SANTHIYA</v>
      </c>
      <c r="M14" s="196">
        <f t="shared" si="17"/>
        <v>1</v>
      </c>
      <c r="N14" s="197">
        <f t="shared" si="3"/>
        <v>46157</v>
      </c>
      <c r="O14" s="197">
        <f t="shared" si="4"/>
        <v>46157</v>
      </c>
      <c r="P14" s="8"/>
      <c r="Q14" s="199" t="s">
        <v>52</v>
      </c>
      <c r="R14" s="199">
        <v>4.0</v>
      </c>
      <c r="S14" s="197">
        <v>46164.0</v>
      </c>
      <c r="T14" s="197">
        <v>46164.0</v>
      </c>
      <c r="U14" s="8"/>
      <c r="V14" s="216" t="s">
        <v>52</v>
      </c>
      <c r="Y14" s="201" t="s">
        <v>66</v>
      </c>
      <c r="Z14" s="201">
        <v>3.0</v>
      </c>
      <c r="AA14" s="202"/>
      <c r="AB14" s="203" t="str">
        <f t="shared" si="5"/>
        <v/>
      </c>
      <c r="AC14" s="203"/>
      <c r="AD14" s="203"/>
      <c r="AE14" s="203"/>
      <c r="AF14" s="203"/>
    </row>
    <row r="15">
      <c r="A15" s="204">
        <v>46080.0</v>
      </c>
      <c r="B15" s="222" t="s">
        <v>63</v>
      </c>
      <c r="C15" s="206" t="s">
        <v>7</v>
      </c>
      <c r="D15" s="207">
        <v>46080.82113425926</v>
      </c>
      <c r="E15" s="188"/>
      <c r="F15" s="239" t="str">
        <f>IF(COUNTIF(LEAVE!A:A,H:H)&gt;0,TODAY(),"")</f>
        <v/>
      </c>
      <c r="G15" s="208" t="str">
        <f>IF(countif(TODAY!$A$34:$A$35,$H$2:$H1000),today(),"")</f>
        <v/>
      </c>
      <c r="H15" s="250" t="s">
        <v>70</v>
      </c>
      <c r="I15" s="192">
        <f t="shared" si="6"/>
        <v>1</v>
      </c>
      <c r="J15" s="213">
        <f>IFERROR(__xludf.DUMMYFUNCTION("""COMPUTED_VALUE"""),46168.0)</f>
        <v>46168</v>
      </c>
      <c r="K15" s="194"/>
      <c r="L15" s="195" t="str">
        <f t="shared" ref="L15:M15" si="18">H15</f>
        <v>SHANTHI</v>
      </c>
      <c r="M15" s="196">
        <f t="shared" si="18"/>
        <v>1</v>
      </c>
      <c r="N15" s="197">
        <f t="shared" si="3"/>
        <v>46168</v>
      </c>
      <c r="O15" s="197">
        <f t="shared" si="4"/>
        <v>46168</v>
      </c>
      <c r="P15" s="8"/>
      <c r="Q15" s="199" t="s">
        <v>50</v>
      </c>
      <c r="R15" s="199">
        <v>4.0</v>
      </c>
      <c r="S15" s="197">
        <v>46164.0</v>
      </c>
      <c r="T15" s="197">
        <v>46164.0</v>
      </c>
      <c r="U15" s="8"/>
      <c r="V15" s="216" t="s">
        <v>50</v>
      </c>
      <c r="Y15" s="201" t="s">
        <v>5</v>
      </c>
      <c r="Z15" s="201">
        <v>3.0</v>
      </c>
      <c r="AA15" s="202"/>
      <c r="AB15" s="218" t="str">
        <f t="shared" si="5"/>
        <v/>
      </c>
      <c r="AC15" s="218"/>
      <c r="AD15" s="218"/>
      <c r="AE15" s="218"/>
      <c r="AF15" s="218"/>
    </row>
    <row r="16">
      <c r="A16" s="204">
        <v>46084.0</v>
      </c>
      <c r="B16" s="222" t="s">
        <v>52</v>
      </c>
      <c r="C16" s="206" t="s">
        <v>7</v>
      </c>
      <c r="D16" s="207">
        <v>46084.82304398148</v>
      </c>
      <c r="E16" s="188"/>
      <c r="F16" s="239" t="str">
        <f>IF(COUNTIF(LEAVE!A:A,H:H)&gt;0,TODAY(),"")</f>
        <v/>
      </c>
      <c r="G16" s="208" t="str">
        <f>IF(countif(TODAY!$A$34:$A$35,$H$2:$H1000),today(),"")</f>
        <v/>
      </c>
      <c r="H16" s="250" t="s">
        <v>59</v>
      </c>
      <c r="I16" s="192">
        <f t="shared" si="6"/>
        <v>4</v>
      </c>
      <c r="J16" s="213">
        <f>IFERROR(__xludf.DUMMYFUNCTION("""COMPUTED_VALUE"""),46171.0)</f>
        <v>46171</v>
      </c>
      <c r="K16" s="194"/>
      <c r="L16" s="195" t="str">
        <f t="shared" ref="L16:M16" si="19">H16</f>
        <v>SUDHARSHINI</v>
      </c>
      <c r="M16" s="196">
        <f t="shared" si="19"/>
        <v>4</v>
      </c>
      <c r="N16" s="197">
        <f t="shared" si="3"/>
        <v>46171</v>
      </c>
      <c r="O16" s="197">
        <f t="shared" si="4"/>
        <v>46171</v>
      </c>
      <c r="P16" s="8"/>
      <c r="Q16" s="199" t="s">
        <v>57</v>
      </c>
      <c r="R16" s="199">
        <v>5.0</v>
      </c>
      <c r="S16" s="197">
        <v>46168.0</v>
      </c>
      <c r="T16" s="197">
        <v>46168.0</v>
      </c>
      <c r="U16" s="8"/>
      <c r="V16" s="216" t="s">
        <v>57</v>
      </c>
      <c r="Y16" s="201" t="s">
        <v>63</v>
      </c>
      <c r="Z16" s="201">
        <v>3.0</v>
      </c>
      <c r="AA16" s="202"/>
      <c r="AB16" s="203" t="str">
        <f t="shared" si="5"/>
        <v/>
      </c>
      <c r="AC16" s="203"/>
      <c r="AD16" s="203"/>
      <c r="AE16" s="203"/>
      <c r="AF16" s="203"/>
    </row>
    <row r="17">
      <c r="A17" s="204">
        <v>46084.0</v>
      </c>
      <c r="B17" s="222" t="s">
        <v>69</v>
      </c>
      <c r="C17" s="206" t="s">
        <v>7</v>
      </c>
      <c r="D17" s="207">
        <v>46084.82304398148</v>
      </c>
      <c r="E17" s="188"/>
      <c r="F17" s="239" t="str">
        <f>IF(COUNTIF(LEAVE!A:A,H:H)&gt;0,TODAY(),"")</f>
        <v/>
      </c>
      <c r="G17" s="208" t="str">
        <f>IF(countif(TODAY!$A$34:$A$35,$H$2:$H1000),today(),"")</f>
        <v/>
      </c>
      <c r="H17" s="250" t="s">
        <v>78</v>
      </c>
      <c r="I17" s="192">
        <f t="shared" si="6"/>
        <v>3</v>
      </c>
      <c r="J17" s="213">
        <f>IFERROR(__xludf.DUMMYFUNCTION("""COMPUTED_VALUE"""),46175.0)</f>
        <v>46175</v>
      </c>
      <c r="K17" s="194"/>
      <c r="L17" s="195" t="str">
        <f t="shared" ref="L17:M17" si="20">H17</f>
        <v>VIDHYA</v>
      </c>
      <c r="M17" s="196">
        <f t="shared" si="20"/>
        <v>3</v>
      </c>
      <c r="N17" s="197">
        <f t="shared" si="3"/>
        <v>46175</v>
      </c>
      <c r="O17" s="197">
        <f t="shared" si="4"/>
        <v>46175</v>
      </c>
      <c r="P17" s="8"/>
      <c r="Q17" s="199" t="s">
        <v>70</v>
      </c>
      <c r="R17" s="199">
        <v>1.0</v>
      </c>
      <c r="S17" s="197">
        <v>46168.0</v>
      </c>
      <c r="T17" s="197">
        <v>46168.0</v>
      </c>
      <c r="U17" s="8"/>
      <c r="V17" s="216"/>
      <c r="Y17" s="201" t="s">
        <v>69</v>
      </c>
      <c r="Z17" s="201">
        <v>3.0</v>
      </c>
      <c r="AA17" s="202"/>
      <c r="AB17" s="203" t="str">
        <f t="shared" si="5"/>
        <v/>
      </c>
      <c r="AC17" s="203"/>
      <c r="AD17" s="203"/>
      <c r="AE17" s="203"/>
      <c r="AF17" s="203"/>
    </row>
    <row r="18">
      <c r="A18" s="204">
        <v>46087.0</v>
      </c>
      <c r="B18" s="222" t="s">
        <v>66</v>
      </c>
      <c r="C18" s="206" t="s">
        <v>7</v>
      </c>
      <c r="D18" s="207">
        <v>46087.78023148148</v>
      </c>
      <c r="E18" s="188"/>
      <c r="F18" s="239" t="str">
        <f>IF(COUNTIF(LEAVE!A:A,H:H)&gt;0,TODAY(),"")</f>
        <v/>
      </c>
      <c r="G18" s="208" t="str">
        <f>IF(countif(TODAY!$A$34:$A$35,$H$2:$H1000),today(),"")</f>
        <v/>
      </c>
      <c r="H18" s="250" t="s">
        <v>65</v>
      </c>
      <c r="I18" s="192">
        <f t="shared" si="6"/>
        <v>4</v>
      </c>
      <c r="J18" s="213">
        <f>IFERROR(__xludf.DUMMYFUNCTION("""COMPUTED_VALUE"""),46154.0)</f>
        <v>46154</v>
      </c>
      <c r="K18" s="194"/>
      <c r="L18" s="195" t="str">
        <f t="shared" ref="L18:M18" si="21">H18</f>
        <v>VIJI-1</v>
      </c>
      <c r="M18" s="196">
        <f t="shared" si="21"/>
        <v>4</v>
      </c>
      <c r="N18" s="197">
        <f t="shared" si="3"/>
        <v>46154</v>
      </c>
      <c r="O18" s="197">
        <f t="shared" si="4"/>
        <v>46154</v>
      </c>
      <c r="P18" s="8"/>
      <c r="Q18" s="199" t="s">
        <v>9</v>
      </c>
      <c r="R18" s="199">
        <v>4.0</v>
      </c>
      <c r="S18" s="197">
        <v>46171.0</v>
      </c>
      <c r="T18" s="197">
        <v>46171.0</v>
      </c>
      <c r="U18" s="8"/>
      <c r="V18" s="216"/>
      <c r="Y18" s="201" t="s">
        <v>53</v>
      </c>
      <c r="Z18" s="201">
        <v>1.0</v>
      </c>
      <c r="AA18" s="202"/>
      <c r="AB18" s="203" t="str">
        <f t="shared" si="5"/>
        <v/>
      </c>
      <c r="AC18" s="203"/>
      <c r="AD18" s="203"/>
      <c r="AE18" s="203"/>
      <c r="AF18" s="203"/>
    </row>
    <row r="19" ht="15.75" customHeight="1">
      <c r="A19" s="204">
        <v>46091.0</v>
      </c>
      <c r="B19" s="222" t="s">
        <v>50</v>
      </c>
      <c r="C19" s="206" t="s">
        <v>5</v>
      </c>
      <c r="D19" s="207">
        <v>46091.83931712963</v>
      </c>
      <c r="E19" s="188"/>
      <c r="F19" s="239" t="str">
        <f>IF(COUNTIF(LEAVE!A:A,H:H)&gt;0,TODAY(),"")</f>
        <v/>
      </c>
      <c r="G19" s="208" t="str">
        <f>IF(countif(TODAY!$A$34:$A$35,$H$2:$H1000),today(),"")</f>
        <v/>
      </c>
      <c r="H19" s="250" t="s">
        <v>66</v>
      </c>
      <c r="I19" s="192">
        <f t="shared" si="6"/>
        <v>3</v>
      </c>
      <c r="J19" s="213">
        <f>IFERROR(__xludf.DUMMYFUNCTION("""COMPUTED_VALUE"""),46150.0)</f>
        <v>46150</v>
      </c>
      <c r="K19" s="194"/>
      <c r="L19" s="195" t="str">
        <f t="shared" ref="L19:M19" si="22">H19</f>
        <v>VIJI-2</v>
      </c>
      <c r="M19" s="196">
        <f t="shared" si="22"/>
        <v>3</v>
      </c>
      <c r="N19" s="197">
        <f t="shared" si="3"/>
        <v>46150</v>
      </c>
      <c r="O19" s="197">
        <f t="shared" si="4"/>
        <v>46150</v>
      </c>
      <c r="P19" s="8"/>
      <c r="Q19" s="199" t="s">
        <v>59</v>
      </c>
      <c r="R19" s="199">
        <v>4.0</v>
      </c>
      <c r="S19" s="197">
        <v>46171.0</v>
      </c>
      <c r="T19" s="197">
        <v>46171.0</v>
      </c>
      <c r="U19" s="8"/>
      <c r="V19" s="216"/>
      <c r="Y19" s="201" t="s">
        <v>58</v>
      </c>
      <c r="Z19" s="201">
        <v>1.0</v>
      </c>
      <c r="AA19" s="202"/>
      <c r="AB19" s="203" t="str">
        <f t="shared" si="5"/>
        <v/>
      </c>
      <c r="AC19" s="203"/>
      <c r="AD19" s="203"/>
      <c r="AE19" s="203"/>
      <c r="AF19" s="203"/>
    </row>
    <row r="20" ht="15.75" customHeight="1">
      <c r="A20" s="204">
        <v>46094.0</v>
      </c>
      <c r="B20" s="222" t="s">
        <v>49</v>
      </c>
      <c r="C20" s="206" t="s">
        <v>5</v>
      </c>
      <c r="D20" s="207">
        <v>46094.84158564815</v>
      </c>
      <c r="E20" s="188"/>
      <c r="F20" s="239" t="str">
        <f>IF(COUNTIF(LEAVE!A:A,H:H)&gt;0,TODAY(),"")</f>
        <v/>
      </c>
      <c r="G20" s="208" t="str">
        <f>IF(countif(TODAY!$A$34:$A$35,$H$2:$H1000),today(),"")</f>
        <v/>
      </c>
      <c r="H20" s="250" t="s">
        <v>5</v>
      </c>
      <c r="I20" s="192">
        <f t="shared" si="6"/>
        <v>3</v>
      </c>
      <c r="J20" s="213">
        <f>IFERROR(__xludf.DUMMYFUNCTION("""COMPUTED_VALUE"""),46147.0)</f>
        <v>46147</v>
      </c>
      <c r="K20" s="194"/>
      <c r="L20" s="195" t="str">
        <f t="shared" ref="L20:M20" si="23">H20</f>
        <v>VISHNUPRIYA</v>
      </c>
      <c r="M20" s="196">
        <f t="shared" si="23"/>
        <v>3</v>
      </c>
      <c r="N20" s="197">
        <f t="shared" si="3"/>
        <v>46147</v>
      </c>
      <c r="O20" s="197">
        <f t="shared" si="4"/>
        <v>46147</v>
      </c>
      <c r="P20" s="8"/>
      <c r="Q20" s="199" t="s">
        <v>47</v>
      </c>
      <c r="R20" s="199">
        <v>4.0</v>
      </c>
      <c r="S20" s="197">
        <v>46175.0</v>
      </c>
      <c r="T20" s="197">
        <v>46175.0</v>
      </c>
      <c r="U20" s="8"/>
      <c r="V20" s="216"/>
      <c r="Y20" s="201" t="s">
        <v>62</v>
      </c>
      <c r="Z20" s="201">
        <v>1.0</v>
      </c>
      <c r="AA20" s="202"/>
      <c r="AB20" s="203" t="str">
        <f t="shared" si="5"/>
        <v/>
      </c>
      <c r="AC20" s="203"/>
      <c r="AD20" s="203"/>
      <c r="AE20" s="203"/>
      <c r="AF20" s="203"/>
    </row>
    <row r="21" ht="15.75" customHeight="1">
      <c r="A21" s="204">
        <v>46094.0</v>
      </c>
      <c r="B21" s="222" t="s">
        <v>65</v>
      </c>
      <c r="C21" s="206" t="s">
        <v>5</v>
      </c>
      <c r="D21" s="207">
        <v>46094.84158564815</v>
      </c>
      <c r="E21" s="104"/>
      <c r="F21" s="239" t="str">
        <f>IF(COUNTIF(LEAVE!A:A,H:H)&gt;0,TODAY(),"")</f>
        <v/>
      </c>
      <c r="G21" s="208" t="str">
        <f>IF(countif(TODAY!$A$34:$A$35,$H$2:$H1000),today(),"")</f>
        <v/>
      </c>
      <c r="H21" s="250" t="s">
        <v>63</v>
      </c>
      <c r="I21" s="192">
        <f t="shared" si="6"/>
        <v>3</v>
      </c>
      <c r="J21" s="213">
        <f>IFERROR(__xludf.DUMMYFUNCTION("""COMPUTED_VALUE"""),46147.0)</f>
        <v>46147</v>
      </c>
      <c r="K21" s="194"/>
      <c r="L21" s="195" t="str">
        <f t="shared" ref="L21:M21" si="24">H21</f>
        <v>YAMUNA</v>
      </c>
      <c r="M21" s="196">
        <f t="shared" si="24"/>
        <v>3</v>
      </c>
      <c r="N21" s="197">
        <f t="shared" si="3"/>
        <v>46147</v>
      </c>
      <c r="O21" s="197">
        <f t="shared" si="4"/>
        <v>46147</v>
      </c>
      <c r="P21" s="8"/>
      <c r="Q21" s="199" t="s">
        <v>78</v>
      </c>
      <c r="R21" s="199">
        <v>3.0</v>
      </c>
      <c r="S21" s="197">
        <v>46175.0</v>
      </c>
      <c r="T21" s="197">
        <v>46175.0</v>
      </c>
      <c r="U21" s="8"/>
      <c r="V21" s="216"/>
      <c r="Y21" s="201" t="s">
        <v>67</v>
      </c>
      <c r="Z21" s="201">
        <v>1.0</v>
      </c>
      <c r="AA21" s="202"/>
      <c r="AB21" s="203" t="str">
        <f t="shared" si="5"/>
        <v/>
      </c>
      <c r="AC21" s="203"/>
      <c r="AD21" s="203"/>
      <c r="AE21" s="203"/>
      <c r="AF21" s="203"/>
    </row>
    <row r="22" ht="15.75" customHeight="1">
      <c r="A22" s="204">
        <v>46098.0</v>
      </c>
      <c r="B22" s="222" t="s">
        <v>61</v>
      </c>
      <c r="C22" s="206" t="s">
        <v>9</v>
      </c>
      <c r="D22" s="207">
        <v>46098.808657407404</v>
      </c>
      <c r="E22" s="104"/>
      <c r="F22" s="189">
        <f>IF(COUNTIF(LEAVE!A:A,H:H)&gt;0,TODAY(),"")</f>
        <v>46177</v>
      </c>
      <c r="G22" s="208" t="str">
        <f>IF(countif(TODAY!$A$34:$A$35,$H$2:$H1000),today(),"")</f>
        <v/>
      </c>
      <c r="H22" s="250" t="s">
        <v>69</v>
      </c>
      <c r="I22" s="192">
        <f t="shared" si="6"/>
        <v>3</v>
      </c>
      <c r="J22" s="213">
        <f>IFERROR(__xludf.DUMMYFUNCTION("""COMPUTED_VALUE"""),46150.0)</f>
        <v>46150</v>
      </c>
      <c r="K22" s="194"/>
      <c r="L22" s="195" t="str">
        <f t="shared" ref="L22:M22" si="25">H22</f>
        <v>YOGAPRIYA</v>
      </c>
      <c r="M22" s="196">
        <f t="shared" si="25"/>
        <v>3</v>
      </c>
      <c r="N22" s="197">
        <f t="shared" si="3"/>
        <v>92327</v>
      </c>
      <c r="O22" s="197">
        <f t="shared" si="4"/>
        <v>92327</v>
      </c>
      <c r="P22" s="8"/>
      <c r="Q22" s="199"/>
      <c r="R22" s="199">
        <v>0.0</v>
      </c>
      <c r="S22" s="197">
        <v>0.0</v>
      </c>
      <c r="T22" s="197">
        <v>46178.0</v>
      </c>
      <c r="U22" s="8"/>
      <c r="V22" s="216"/>
      <c r="Y22" s="219" t="s">
        <v>70</v>
      </c>
      <c r="Z22" s="201">
        <v>1.0</v>
      </c>
      <c r="AA22" s="202"/>
      <c r="AB22" s="203" t="str">
        <f t="shared" si="5"/>
        <v/>
      </c>
      <c r="AC22" s="203"/>
      <c r="AD22" s="203"/>
      <c r="AE22" s="203"/>
      <c r="AF22" s="203"/>
    </row>
    <row r="23" ht="15.75" customHeight="1">
      <c r="A23" s="204">
        <v>46098.0</v>
      </c>
      <c r="B23" s="222" t="s">
        <v>78</v>
      </c>
      <c r="C23" s="206" t="s">
        <v>9</v>
      </c>
      <c r="D23" s="207">
        <v>46098.808657407404</v>
      </c>
      <c r="E23" s="104"/>
      <c r="F23" s="239" t="str">
        <f>IF(COUNTIF(LEAVE!A:A,H:H)&gt;0,TODAY(),"")</f>
        <v/>
      </c>
      <c r="G23" s="208" t="str">
        <f>IF(countif(TODAY!$A$34:$A$35,$H$2:$H1000),today(),"")</f>
        <v/>
      </c>
      <c r="H23" s="250"/>
      <c r="I23" s="192">
        <f t="shared" si="6"/>
        <v>0</v>
      </c>
      <c r="J23" s="213"/>
      <c r="K23" s="194"/>
      <c r="L23" s="195" t="str">
        <f t="shared" ref="L23:M23" si="26">H23</f>
        <v/>
      </c>
      <c r="M23" s="196">
        <f t="shared" si="26"/>
        <v>0</v>
      </c>
      <c r="N23" s="197">
        <f t="shared" si="3"/>
        <v>0</v>
      </c>
      <c r="O23" s="197">
        <f t="shared" si="4"/>
        <v>46178</v>
      </c>
      <c r="P23" s="8"/>
      <c r="Q23" s="199"/>
      <c r="R23" s="199">
        <v>0.0</v>
      </c>
      <c r="S23" s="197">
        <v>0.0</v>
      </c>
      <c r="T23" s="197">
        <v>46178.0</v>
      </c>
      <c r="U23" s="8"/>
      <c r="V23" s="216"/>
      <c r="Y23" s="201"/>
      <c r="Z23" s="201">
        <v>0.0</v>
      </c>
      <c r="AA23" s="202"/>
      <c r="AB23" s="203" t="str">
        <f t="shared" si="5"/>
        <v/>
      </c>
      <c r="AC23" s="203"/>
      <c r="AD23" s="203"/>
      <c r="AE23" s="203"/>
      <c r="AF23" s="203"/>
    </row>
    <row r="24" ht="15.75" customHeight="1">
      <c r="A24" s="204">
        <v>46101.0</v>
      </c>
      <c r="B24" s="222" t="s">
        <v>47</v>
      </c>
      <c r="C24" s="206" t="s">
        <v>7</v>
      </c>
      <c r="D24" s="207">
        <v>46101.82890046296</v>
      </c>
      <c r="E24" s="104"/>
      <c r="F24" s="239" t="str">
        <f>IF(COUNTIF(LEAVE!A:A,H:H)&gt;0,TODAY(),"")</f>
        <v/>
      </c>
      <c r="G24" s="208" t="str">
        <f>IF(countif(TODAY!$A$34:$A$35,$H$2:$H1000),today(),"")</f>
        <v/>
      </c>
      <c r="H24" s="250"/>
      <c r="I24" s="192">
        <f t="shared" si="6"/>
        <v>0</v>
      </c>
      <c r="J24" s="213"/>
      <c r="K24" s="194"/>
      <c r="L24" s="195" t="str">
        <f t="shared" ref="L24:M24" si="27">H24</f>
        <v/>
      </c>
      <c r="M24" s="196">
        <f t="shared" si="27"/>
        <v>0</v>
      </c>
      <c r="N24" s="197">
        <f t="shared" si="3"/>
        <v>0</v>
      </c>
      <c r="O24" s="197">
        <f t="shared" si="4"/>
        <v>46178</v>
      </c>
      <c r="P24" s="8"/>
      <c r="Q24" s="199"/>
      <c r="R24" s="199">
        <v>0.0</v>
      </c>
      <c r="S24" s="197">
        <v>0.0</v>
      </c>
      <c r="T24" s="197">
        <v>46178.0</v>
      </c>
      <c r="U24" s="8"/>
      <c r="V24" s="216"/>
      <c r="Y24" s="201"/>
      <c r="Z24" s="201">
        <v>0.0</v>
      </c>
      <c r="AA24" s="202"/>
      <c r="AB24" s="203" t="str">
        <f t="shared" si="5"/>
        <v/>
      </c>
      <c r="AC24" s="203"/>
      <c r="AD24" s="203"/>
      <c r="AE24" s="203"/>
      <c r="AF24" s="203"/>
    </row>
    <row r="25" ht="15.75" customHeight="1">
      <c r="A25" s="204">
        <v>46101.0</v>
      </c>
      <c r="B25" s="222" t="s">
        <v>57</v>
      </c>
      <c r="C25" s="206" t="s">
        <v>7</v>
      </c>
      <c r="D25" s="207">
        <v>46101.82890046296</v>
      </c>
      <c r="E25" s="220"/>
      <c r="F25" s="239" t="str">
        <f>IF(COUNTIF(LEAVE!A:A,H:H)&gt;0,TODAY(),"")</f>
        <v/>
      </c>
      <c r="G25" s="208" t="str">
        <f>IF(countif(TODAY!$A$34:$A$35,$H$2:$H1000),today(),"")</f>
        <v/>
      </c>
      <c r="H25" s="250"/>
      <c r="I25" s="192">
        <f t="shared" si="6"/>
        <v>0</v>
      </c>
      <c r="J25" s="213"/>
      <c r="K25" s="194"/>
      <c r="L25" s="195" t="str">
        <f t="shared" ref="L25:M25" si="28">H25</f>
        <v/>
      </c>
      <c r="M25" s="196">
        <f t="shared" si="28"/>
        <v>0</v>
      </c>
      <c r="N25" s="197">
        <f t="shared" si="3"/>
        <v>0</v>
      </c>
      <c r="O25" s="197">
        <f t="shared" si="4"/>
        <v>46178</v>
      </c>
      <c r="P25" s="8"/>
      <c r="Q25" s="199"/>
      <c r="R25" s="199">
        <v>0.0</v>
      </c>
      <c r="S25" s="197">
        <v>0.0</v>
      </c>
      <c r="T25" s="197">
        <v>46178.0</v>
      </c>
      <c r="U25" s="8"/>
      <c r="V25" s="216"/>
      <c r="Y25" s="201"/>
      <c r="Z25" s="201">
        <v>0.0</v>
      </c>
      <c r="AA25" s="202"/>
      <c r="AB25" s="203" t="str">
        <f t="shared" si="5"/>
        <v/>
      </c>
      <c r="AC25" s="203"/>
      <c r="AD25" s="203"/>
      <c r="AE25" s="203"/>
      <c r="AF25" s="203"/>
    </row>
    <row r="26" ht="15.75" customHeight="1">
      <c r="A26" s="204">
        <v>46105.0</v>
      </c>
      <c r="B26" s="222" t="s">
        <v>7</v>
      </c>
      <c r="C26" s="206" t="s">
        <v>5</v>
      </c>
      <c r="D26" s="207">
        <v>46105.84636574074</v>
      </c>
      <c r="E26" s="220"/>
      <c r="F26" s="239" t="str">
        <f>IF(COUNTIF(LEAVE!A:A,H:H)&gt;0,TODAY(),"")</f>
        <v/>
      </c>
      <c r="G26" s="208" t="str">
        <f>IF(countif(TODAY!$A$34:$A$35,$H$2:$H1000),today(),"")</f>
        <v/>
      </c>
      <c r="H26" s="250"/>
      <c r="I26" s="192">
        <f t="shared" si="6"/>
        <v>0</v>
      </c>
      <c r="J26" s="213"/>
      <c r="K26" s="194"/>
      <c r="L26" s="195" t="str">
        <f t="shared" ref="L26:M26" si="29">H26</f>
        <v/>
      </c>
      <c r="M26" s="196">
        <f t="shared" si="29"/>
        <v>0</v>
      </c>
      <c r="N26" s="197">
        <f t="shared" si="3"/>
        <v>0</v>
      </c>
      <c r="O26" s="197">
        <f t="shared" si="4"/>
        <v>46178</v>
      </c>
      <c r="P26" s="8"/>
      <c r="Q26" s="199"/>
      <c r="R26" s="199">
        <v>0.0</v>
      </c>
      <c r="S26" s="197">
        <v>0.0</v>
      </c>
      <c r="T26" s="197">
        <v>46178.0</v>
      </c>
      <c r="U26" s="8"/>
      <c r="V26" s="216"/>
      <c r="Y26" s="201"/>
      <c r="Z26" s="201">
        <v>0.0</v>
      </c>
      <c r="AA26" s="202"/>
      <c r="AB26" s="203" t="str">
        <f t="shared" si="5"/>
        <v/>
      </c>
      <c r="AC26" s="203"/>
      <c r="AD26" s="203"/>
      <c r="AE26" s="203"/>
      <c r="AF26" s="203"/>
    </row>
    <row r="27" ht="15.75" customHeight="1">
      <c r="A27" s="204">
        <v>46105.0</v>
      </c>
      <c r="B27" s="222" t="s">
        <v>54</v>
      </c>
      <c r="C27" s="206" t="s">
        <v>5</v>
      </c>
      <c r="D27" s="207">
        <v>46105.84636574074</v>
      </c>
      <c r="E27" s="220"/>
      <c r="F27" s="239" t="str">
        <f>IF(COUNTIF(LEAVE!A:A,H:H)&gt;0,TODAY(),"")</f>
        <v/>
      </c>
      <c r="G27" s="208" t="str">
        <f>IF(countif(TODAY!$A$34:$A$35,$H$2:$H1000),today(),"")</f>
        <v/>
      </c>
      <c r="H27" s="250"/>
      <c r="I27" s="192">
        <f t="shared" si="6"/>
        <v>0</v>
      </c>
      <c r="J27" s="213"/>
      <c r="K27" s="194"/>
      <c r="L27" s="195" t="str">
        <f t="shared" ref="L27:M27" si="30">H27</f>
        <v/>
      </c>
      <c r="M27" s="196">
        <f t="shared" si="30"/>
        <v>0</v>
      </c>
      <c r="N27" s="197">
        <f t="shared" si="3"/>
        <v>0</v>
      </c>
      <c r="O27" s="197">
        <f t="shared" si="4"/>
        <v>46178</v>
      </c>
      <c r="P27" s="8"/>
      <c r="Q27" s="199"/>
      <c r="R27" s="199">
        <v>0.0</v>
      </c>
      <c r="S27" s="197">
        <v>0.0</v>
      </c>
      <c r="T27" s="197">
        <v>46178.0</v>
      </c>
      <c r="U27" s="8"/>
      <c r="V27" s="216"/>
      <c r="Y27" s="201"/>
      <c r="Z27" s="201">
        <v>0.0</v>
      </c>
      <c r="AA27" s="202"/>
      <c r="AB27" s="203"/>
      <c r="AC27" s="203"/>
      <c r="AD27" s="203"/>
      <c r="AE27" s="203"/>
      <c r="AF27" s="203"/>
    </row>
    <row r="28" ht="15.75" customHeight="1">
      <c r="A28" s="204">
        <v>46108.0</v>
      </c>
      <c r="B28" s="222" t="s">
        <v>9</v>
      </c>
      <c r="C28" s="206" t="s">
        <v>7</v>
      </c>
      <c r="D28" s="207">
        <v>46108.813576388886</v>
      </c>
      <c r="E28" s="3"/>
      <c r="F28" s="239" t="str">
        <f>IF(COUNTIF(LEAVE!A:A,H:H)&gt;0,TODAY(),"")</f>
        <v/>
      </c>
      <c r="G28" s="208" t="str">
        <f>IF(countif(TODAY!$A$34:$A$35,$H$2:$H1000),today(),"")</f>
        <v/>
      </c>
      <c r="H28" s="250"/>
      <c r="I28" s="192">
        <f t="shared" si="6"/>
        <v>0</v>
      </c>
      <c r="J28" s="213"/>
      <c r="K28" s="194"/>
      <c r="L28" s="195" t="str">
        <f t="shared" ref="L28:M28" si="31">H28</f>
        <v/>
      </c>
      <c r="M28" s="196">
        <f t="shared" si="31"/>
        <v>0</v>
      </c>
      <c r="N28" s="197">
        <f t="shared" si="3"/>
        <v>0</v>
      </c>
      <c r="O28" s="197">
        <f t="shared" si="4"/>
        <v>46178</v>
      </c>
      <c r="P28" s="8"/>
      <c r="Q28" s="199"/>
      <c r="R28" s="199">
        <v>0.0</v>
      </c>
      <c r="S28" s="197">
        <v>0.0</v>
      </c>
      <c r="T28" s="197">
        <v>46178.0</v>
      </c>
      <c r="U28" s="8"/>
      <c r="V28" s="8"/>
      <c r="W28" s="221"/>
      <c r="X28" s="221"/>
      <c r="Y28" s="201"/>
      <c r="Z28" s="201">
        <v>0.0</v>
      </c>
    </row>
    <row r="29" ht="15.75" customHeight="1">
      <c r="A29" s="204">
        <v>46108.0</v>
      </c>
      <c r="B29" s="222" t="s">
        <v>59</v>
      </c>
      <c r="C29" s="206" t="s">
        <v>7</v>
      </c>
      <c r="D29" s="207">
        <v>46108.813576388886</v>
      </c>
      <c r="E29" s="3"/>
      <c r="F29" s="239" t="str">
        <f>IF(COUNTIF(LEAVE!A:A,H:H)&gt;0,TODAY(),"")</f>
        <v/>
      </c>
      <c r="G29" s="208" t="str">
        <f>IF(countif(TODAY!$A$34:$A$35,$H$2:$H1000),today(),"")</f>
        <v/>
      </c>
      <c r="H29" s="250"/>
      <c r="I29" s="192">
        <f t="shared" si="6"/>
        <v>0</v>
      </c>
      <c r="J29" s="213"/>
      <c r="K29" s="194"/>
      <c r="L29" s="195" t="str">
        <f t="shared" ref="L29:M29" si="32">H29</f>
        <v/>
      </c>
      <c r="M29" s="196">
        <f t="shared" si="32"/>
        <v>0</v>
      </c>
      <c r="N29" s="197">
        <f t="shared" si="3"/>
        <v>0</v>
      </c>
      <c r="O29" s="197">
        <f t="shared" si="4"/>
        <v>46178</v>
      </c>
      <c r="P29" s="8"/>
      <c r="Q29" s="199"/>
      <c r="R29" s="199">
        <v>0.0</v>
      </c>
      <c r="S29" s="197">
        <v>0.0</v>
      </c>
      <c r="T29" s="197">
        <v>46178.0</v>
      </c>
      <c r="U29" s="8"/>
      <c r="V29" s="8"/>
      <c r="W29" s="221"/>
      <c r="X29" s="221"/>
      <c r="Y29" s="201"/>
      <c r="Z29" s="201"/>
    </row>
    <row r="30" ht="15.75" customHeight="1">
      <c r="A30" s="204">
        <v>46112.0</v>
      </c>
      <c r="B30" s="222"/>
      <c r="C30" s="206" t="s">
        <v>9</v>
      </c>
      <c r="D30" s="207">
        <v>46112.82041666667</v>
      </c>
      <c r="E30" s="3"/>
      <c r="F30" s="239" t="str">
        <f>IF(COUNTIF(LEAVE!A:A,H:H)&gt;0,TODAY(),"")</f>
        <v/>
      </c>
      <c r="G30" s="208" t="str">
        <f>IF(countif(TODAY!$A$34:$A$35,$H$2:$H1000),today(),"")</f>
        <v/>
      </c>
      <c r="H30" s="250"/>
      <c r="I30" s="192">
        <f t="shared" si="6"/>
        <v>0</v>
      </c>
      <c r="J30" s="213"/>
      <c r="K30" s="194"/>
      <c r="L30" s="195" t="str">
        <f t="shared" ref="L30:M30" si="33">H30</f>
        <v/>
      </c>
      <c r="M30" s="196">
        <f t="shared" si="33"/>
        <v>0</v>
      </c>
      <c r="N30" s="197">
        <f t="shared" si="3"/>
        <v>0</v>
      </c>
      <c r="O30" s="197">
        <f t="shared" si="4"/>
        <v>46178</v>
      </c>
      <c r="P30" s="8"/>
      <c r="Q30" s="199"/>
      <c r="R30" s="199">
        <v>0.0</v>
      </c>
      <c r="S30" s="197">
        <v>0.0</v>
      </c>
      <c r="T30" s="197">
        <v>46178.0</v>
      </c>
      <c r="U30" s="8"/>
      <c r="V30" s="8"/>
      <c r="W30" s="221"/>
      <c r="X30" s="221"/>
      <c r="Y30" s="201"/>
      <c r="Z30" s="201"/>
    </row>
    <row r="31" ht="15.75" customHeight="1">
      <c r="A31" s="204">
        <v>46112.0</v>
      </c>
      <c r="B31" s="222" t="s">
        <v>5</v>
      </c>
      <c r="C31" s="206" t="s">
        <v>9</v>
      </c>
      <c r="D31" s="207">
        <v>46112.82041666667</v>
      </c>
      <c r="E31" s="3"/>
      <c r="F31" s="239" t="str">
        <f>IF(COUNTIF(LEAVE!A:A,H:H)&gt;0,TODAY(),"")</f>
        <v/>
      </c>
      <c r="G31" s="208" t="str">
        <f>IF(countif(TODAY!$A$34:$A$35,$H$2:$H1000),today(),"")</f>
        <v/>
      </c>
      <c r="H31" s="250"/>
      <c r="I31" s="192">
        <f t="shared" si="6"/>
        <v>0</v>
      </c>
      <c r="J31" s="213"/>
      <c r="K31" s="194"/>
      <c r="L31" s="195" t="str">
        <f t="shared" ref="L31:M31" si="34">H31</f>
        <v/>
      </c>
      <c r="M31" s="196">
        <f t="shared" si="34"/>
        <v>0</v>
      </c>
      <c r="N31" s="197">
        <f t="shared" si="3"/>
        <v>0</v>
      </c>
      <c r="O31" s="197">
        <f t="shared" si="4"/>
        <v>46178</v>
      </c>
      <c r="P31" s="8"/>
      <c r="Q31" s="199" t="s">
        <v>69</v>
      </c>
      <c r="R31" s="199">
        <v>3.0</v>
      </c>
      <c r="S31" s="197">
        <v>92327.0</v>
      </c>
      <c r="T31" s="197">
        <v>92327.0</v>
      </c>
      <c r="U31" s="8"/>
      <c r="V31" s="8"/>
      <c r="Y31" s="201"/>
      <c r="Z31" s="201"/>
    </row>
    <row r="32" ht="15.75" customHeight="1">
      <c r="A32" s="204">
        <v>46115.0</v>
      </c>
      <c r="B32" s="222" t="s">
        <v>63</v>
      </c>
      <c r="C32" s="206" t="s">
        <v>7</v>
      </c>
      <c r="D32" s="207">
        <v>46115.82774305555</v>
      </c>
      <c r="E32" s="3"/>
      <c r="F32" s="3"/>
      <c r="G32" s="3"/>
      <c r="H32" s="3"/>
      <c r="J32" s="226"/>
      <c r="K32" s="3"/>
      <c r="L32" s="3"/>
      <c r="O32" s="227"/>
      <c r="Q32" s="94"/>
      <c r="R32" s="94"/>
      <c r="S32" s="94"/>
      <c r="T32" s="94"/>
      <c r="Y32" s="201"/>
      <c r="Z32" s="201"/>
    </row>
    <row r="33" ht="15.75" customHeight="1">
      <c r="A33" s="204">
        <v>46115.0</v>
      </c>
      <c r="B33" s="222" t="s">
        <v>52</v>
      </c>
      <c r="C33" s="206" t="s">
        <v>7</v>
      </c>
      <c r="D33" s="207">
        <v>46115.82774305555</v>
      </c>
      <c r="E33" s="3"/>
      <c r="F33" s="3"/>
      <c r="G33" s="3"/>
      <c r="H33" s="3"/>
      <c r="J33" s="226"/>
      <c r="K33" s="3"/>
      <c r="L33" s="3"/>
      <c r="O33" s="227"/>
      <c r="Q33" s="94"/>
      <c r="R33" s="94"/>
      <c r="S33" s="94"/>
      <c r="T33" s="94"/>
      <c r="Y33" s="201"/>
      <c r="Z33" s="201"/>
    </row>
    <row r="34" ht="15.75" customHeight="1">
      <c r="A34" s="204">
        <v>46119.0</v>
      </c>
      <c r="B34" s="222" t="s">
        <v>69</v>
      </c>
      <c r="C34" s="206" t="s">
        <v>5</v>
      </c>
      <c r="D34" s="207">
        <v>46119.80668981482</v>
      </c>
      <c r="E34" s="3"/>
      <c r="F34" s="3"/>
      <c r="G34" s="3"/>
      <c r="H34" s="3"/>
      <c r="J34" s="226"/>
      <c r="K34" s="3"/>
      <c r="L34" s="3"/>
      <c r="O34" s="227"/>
      <c r="Q34" s="94"/>
      <c r="R34" s="94"/>
      <c r="S34" s="94"/>
      <c r="T34" s="94"/>
      <c r="Y34" s="201"/>
      <c r="Z34" s="201"/>
    </row>
    <row r="35" ht="15.75" customHeight="1">
      <c r="A35" s="204">
        <v>46119.0</v>
      </c>
      <c r="B35" s="222" t="s">
        <v>66</v>
      </c>
      <c r="C35" s="206" t="s">
        <v>5</v>
      </c>
      <c r="D35" s="225">
        <v>46119.80668981482</v>
      </c>
      <c r="E35" s="3"/>
      <c r="F35" s="3"/>
      <c r="G35" s="3"/>
      <c r="H35" s="3"/>
      <c r="J35" s="226"/>
      <c r="K35" s="3"/>
      <c r="L35" s="3"/>
      <c r="O35" s="227"/>
      <c r="Q35" s="94"/>
      <c r="R35" s="94"/>
      <c r="S35" s="94"/>
      <c r="T35" s="94"/>
      <c r="Y35" s="201" t="s">
        <v>92</v>
      </c>
      <c r="Z35" s="201"/>
    </row>
    <row r="36" ht="15.75" customHeight="1">
      <c r="A36" s="204">
        <v>46122.0</v>
      </c>
      <c r="B36" s="222" t="s">
        <v>50</v>
      </c>
      <c r="C36" s="206" t="s">
        <v>9</v>
      </c>
      <c r="D36" s="225">
        <v>46122.82064814815</v>
      </c>
      <c r="E36" s="3"/>
      <c r="F36" s="3"/>
      <c r="G36" s="3"/>
      <c r="H36" s="3"/>
      <c r="J36" s="226"/>
      <c r="K36" s="3"/>
      <c r="L36" s="3"/>
      <c r="O36" s="227"/>
      <c r="Q36" s="94"/>
      <c r="R36" s="94"/>
      <c r="S36" s="94"/>
      <c r="T36" s="94"/>
      <c r="Y36" s="201" t="s">
        <v>92</v>
      </c>
      <c r="Z36" s="201"/>
    </row>
    <row r="37" ht="15.75" customHeight="1">
      <c r="A37" s="204">
        <v>46122.0</v>
      </c>
      <c r="B37" s="222" t="s">
        <v>65</v>
      </c>
      <c r="C37" s="206" t="s">
        <v>9</v>
      </c>
      <c r="D37" s="225">
        <v>46122.82064814815</v>
      </c>
      <c r="E37" s="3"/>
      <c r="F37" s="3"/>
      <c r="G37" s="3"/>
      <c r="H37" s="3"/>
      <c r="J37" s="226"/>
      <c r="K37" s="3"/>
      <c r="L37" s="3"/>
      <c r="O37" s="227"/>
      <c r="Q37" s="94"/>
      <c r="R37" s="94"/>
      <c r="S37" s="94"/>
      <c r="T37" s="94"/>
      <c r="Y37" s="201" t="s">
        <v>92</v>
      </c>
      <c r="Z37" s="201"/>
    </row>
    <row r="38" ht="15.75" customHeight="1">
      <c r="A38" s="204">
        <v>46126.0</v>
      </c>
      <c r="B38" s="222" t="s">
        <v>57</v>
      </c>
      <c r="C38" s="206" t="s">
        <v>5</v>
      </c>
      <c r="D38" s="225">
        <v>46126.82604166667</v>
      </c>
      <c r="E38" s="3"/>
      <c r="F38" s="3"/>
      <c r="G38" s="3"/>
      <c r="H38" s="3"/>
      <c r="J38" s="226"/>
      <c r="K38" s="3"/>
      <c r="L38" s="3"/>
      <c r="O38" s="227"/>
      <c r="Q38" s="94"/>
      <c r="R38" s="94"/>
      <c r="S38" s="94"/>
      <c r="T38" s="94"/>
      <c r="Y38" s="94" t="s">
        <v>92</v>
      </c>
    </row>
    <row r="39" ht="15.75" customHeight="1">
      <c r="A39" s="204">
        <v>46126.0</v>
      </c>
      <c r="B39" s="222" t="s">
        <v>61</v>
      </c>
      <c r="C39" s="206" t="s">
        <v>5</v>
      </c>
      <c r="D39" s="225">
        <v>46126.82604166667</v>
      </c>
      <c r="E39" s="3"/>
      <c r="F39" s="3"/>
      <c r="G39" s="3"/>
      <c r="H39" s="3"/>
      <c r="J39" s="226"/>
      <c r="K39" s="3"/>
      <c r="L39" s="3"/>
      <c r="O39" s="227"/>
      <c r="Q39" s="94"/>
      <c r="R39" s="94"/>
      <c r="S39" s="94"/>
      <c r="T39" s="94"/>
      <c r="Y39" s="94" t="s">
        <v>92</v>
      </c>
    </row>
    <row r="40" ht="15.75" customHeight="1">
      <c r="A40" s="204">
        <v>46129.0</v>
      </c>
      <c r="B40" s="222" t="s">
        <v>49</v>
      </c>
      <c r="C40" s="206" t="s">
        <v>9</v>
      </c>
      <c r="D40" s="225">
        <v>46129.83936342593</v>
      </c>
      <c r="E40" s="3"/>
      <c r="F40" s="3"/>
      <c r="G40" s="3"/>
      <c r="H40" s="3"/>
      <c r="J40" s="226"/>
      <c r="K40" s="3"/>
      <c r="L40" s="3"/>
      <c r="O40" s="227"/>
      <c r="Q40" s="94"/>
      <c r="R40" s="94"/>
      <c r="S40" s="94"/>
      <c r="T40" s="94"/>
      <c r="Y40" s="94" t="s">
        <v>92</v>
      </c>
    </row>
    <row r="41" ht="15.75" customHeight="1">
      <c r="A41" s="204">
        <v>46129.0</v>
      </c>
      <c r="B41" s="222" t="s">
        <v>7</v>
      </c>
      <c r="C41" s="206" t="s">
        <v>9</v>
      </c>
      <c r="D41" s="225">
        <v>46129.83936342593</v>
      </c>
      <c r="E41" s="3"/>
      <c r="F41" s="3"/>
      <c r="G41" s="3"/>
      <c r="H41" s="3"/>
      <c r="J41" s="226"/>
      <c r="K41" s="3"/>
      <c r="L41" s="3"/>
      <c r="O41" s="227"/>
      <c r="Q41" s="94"/>
      <c r="R41" s="94"/>
      <c r="S41" s="94"/>
      <c r="T41" s="94"/>
      <c r="Y41" s="94" t="s">
        <v>92</v>
      </c>
    </row>
    <row r="42" ht="15.75" customHeight="1">
      <c r="A42" s="204">
        <v>46132.0</v>
      </c>
      <c r="B42" s="222" t="s">
        <v>50</v>
      </c>
      <c r="C42" s="223"/>
      <c r="D42" s="224"/>
      <c r="E42" s="3"/>
      <c r="F42" s="3"/>
      <c r="G42" s="3"/>
      <c r="H42" s="3"/>
      <c r="J42" s="226"/>
      <c r="K42" s="3"/>
      <c r="L42" s="3"/>
      <c r="O42" s="227"/>
      <c r="Q42" s="94"/>
      <c r="R42" s="94"/>
      <c r="S42" s="94"/>
      <c r="T42" s="94"/>
      <c r="Y42" s="94" t="s">
        <v>92</v>
      </c>
    </row>
    <row r="43" ht="15.75" customHeight="1">
      <c r="A43" s="204">
        <v>46132.0</v>
      </c>
      <c r="B43" s="222" t="s">
        <v>57</v>
      </c>
      <c r="C43" s="223"/>
      <c r="D43" s="224"/>
      <c r="E43" s="3"/>
      <c r="F43" s="3"/>
      <c r="G43" s="3"/>
      <c r="H43" s="3"/>
      <c r="J43" s="226"/>
      <c r="K43" s="3"/>
      <c r="L43" s="3"/>
      <c r="O43" s="227"/>
      <c r="Q43" s="94"/>
      <c r="R43" s="94"/>
      <c r="S43" s="94"/>
      <c r="T43" s="94"/>
      <c r="Y43" s="94" t="s">
        <v>92</v>
      </c>
    </row>
    <row r="44" ht="15.75" customHeight="1">
      <c r="A44" s="204">
        <v>46133.0</v>
      </c>
      <c r="B44" s="222" t="s">
        <v>78</v>
      </c>
      <c r="C44" s="206" t="s">
        <v>9</v>
      </c>
      <c r="D44" s="229">
        <v>46133.807916666665</v>
      </c>
      <c r="E44" s="3"/>
      <c r="F44" s="3"/>
      <c r="G44" s="3"/>
      <c r="H44" s="3"/>
      <c r="J44" s="226"/>
      <c r="K44" s="3"/>
      <c r="L44" s="3"/>
      <c r="O44" s="227"/>
      <c r="Q44" s="94"/>
      <c r="R44" s="94"/>
      <c r="S44" s="94"/>
      <c r="T44" s="94"/>
      <c r="Y44" s="94" t="s">
        <v>92</v>
      </c>
    </row>
    <row r="45" ht="15.75" customHeight="1">
      <c r="A45" s="204">
        <v>46133.0</v>
      </c>
      <c r="B45" s="222" t="s">
        <v>47</v>
      </c>
      <c r="C45" s="206" t="s">
        <v>9</v>
      </c>
      <c r="D45" s="229">
        <v>46133.807916666665</v>
      </c>
      <c r="E45" s="3"/>
      <c r="F45" s="3"/>
      <c r="G45" s="3"/>
      <c r="H45" s="3"/>
      <c r="J45" s="226"/>
      <c r="K45" s="3"/>
      <c r="L45" s="3"/>
      <c r="O45" s="227"/>
      <c r="Q45" s="94"/>
      <c r="R45" s="94"/>
      <c r="S45" s="94"/>
      <c r="T45" s="94"/>
      <c r="Y45" s="94" t="s">
        <v>92</v>
      </c>
    </row>
    <row r="46" ht="15.75" customHeight="1">
      <c r="A46" s="204">
        <v>46136.0</v>
      </c>
      <c r="B46" s="222" t="s">
        <v>54</v>
      </c>
      <c r="C46" s="206" t="s">
        <v>9</v>
      </c>
      <c r="D46" s="229">
        <v>46136.83351851852</v>
      </c>
      <c r="E46" s="3"/>
      <c r="F46" s="3"/>
      <c r="G46" s="3"/>
      <c r="H46" s="3"/>
      <c r="J46" s="226"/>
      <c r="K46" s="3"/>
      <c r="L46" s="3"/>
      <c r="O46" s="227"/>
      <c r="Q46" s="94"/>
      <c r="R46" s="94"/>
      <c r="S46" s="94"/>
      <c r="T46" s="94"/>
    </row>
    <row r="47" ht="15.75" customHeight="1">
      <c r="A47" s="204">
        <v>46136.0</v>
      </c>
      <c r="B47" s="222" t="s">
        <v>59</v>
      </c>
      <c r="C47" s="206" t="s">
        <v>9</v>
      </c>
      <c r="D47" s="229">
        <v>46136.83351851852</v>
      </c>
      <c r="E47" s="3"/>
      <c r="F47" s="3"/>
      <c r="G47" s="3"/>
      <c r="H47" s="3"/>
      <c r="J47" s="226"/>
      <c r="K47" s="3"/>
      <c r="L47" s="3"/>
      <c r="O47" s="227"/>
      <c r="Q47" s="94"/>
      <c r="R47" s="94"/>
      <c r="S47" s="94"/>
      <c r="T47" s="94"/>
    </row>
    <row r="48" ht="15.75" customHeight="1">
      <c r="A48" s="204">
        <v>46140.0</v>
      </c>
      <c r="B48" s="222" t="s">
        <v>9</v>
      </c>
      <c r="C48" s="206" t="s">
        <v>9</v>
      </c>
      <c r="D48" s="207">
        <v>46140.82027777778</v>
      </c>
      <c r="E48" s="3"/>
      <c r="F48" s="3"/>
      <c r="G48" s="3"/>
      <c r="H48" s="3"/>
      <c r="J48" s="226"/>
      <c r="K48" s="3"/>
      <c r="L48" s="3"/>
      <c r="O48" s="227"/>
      <c r="Q48" s="94"/>
      <c r="R48" s="94"/>
      <c r="S48" s="94"/>
      <c r="T48" s="94"/>
    </row>
    <row r="49" ht="15.75" customHeight="1">
      <c r="A49" s="204">
        <v>46140.0</v>
      </c>
      <c r="B49" s="222"/>
      <c r="C49" s="206" t="s">
        <v>9</v>
      </c>
      <c r="D49" s="207">
        <v>46140.82027777778</v>
      </c>
      <c r="E49" s="3"/>
      <c r="F49" s="3"/>
      <c r="G49" s="3"/>
      <c r="H49" s="3"/>
      <c r="J49" s="226"/>
      <c r="K49" s="3"/>
      <c r="L49" s="3"/>
      <c r="O49" s="227"/>
      <c r="Q49" s="94"/>
      <c r="R49" s="94"/>
      <c r="S49" s="94"/>
      <c r="T49" s="94"/>
    </row>
    <row r="50" ht="15.75" customHeight="1">
      <c r="A50" s="204">
        <v>46143.0</v>
      </c>
      <c r="B50" s="222" t="s">
        <v>52</v>
      </c>
      <c r="C50" s="206" t="s">
        <v>5</v>
      </c>
      <c r="D50" s="207">
        <v>46143.833553240744</v>
      </c>
      <c r="E50" s="3"/>
      <c r="F50" s="3"/>
      <c r="G50" s="3"/>
      <c r="H50" s="3"/>
      <c r="J50" s="226"/>
      <c r="K50" s="3"/>
      <c r="L50" s="3"/>
      <c r="O50" s="227"/>
      <c r="Q50" s="94"/>
      <c r="R50" s="94"/>
      <c r="S50" s="94"/>
      <c r="T50" s="94"/>
    </row>
    <row r="51" ht="15.75" customHeight="1">
      <c r="A51" s="204">
        <v>46143.0</v>
      </c>
      <c r="B51" s="222" t="s">
        <v>54</v>
      </c>
      <c r="C51" s="206" t="s">
        <v>5</v>
      </c>
      <c r="D51" s="207">
        <v>46143.833553240744</v>
      </c>
      <c r="E51" s="3"/>
      <c r="F51" s="3"/>
      <c r="G51" s="3"/>
      <c r="H51" s="3"/>
      <c r="J51" s="226"/>
      <c r="K51" s="3"/>
      <c r="L51" s="3"/>
      <c r="O51" s="227"/>
      <c r="Q51" s="94"/>
      <c r="R51" s="94"/>
      <c r="S51" s="94"/>
      <c r="T51" s="94"/>
    </row>
    <row r="52" ht="15.75" customHeight="1">
      <c r="A52" s="204">
        <v>46147.0</v>
      </c>
      <c r="B52" s="222" t="s">
        <v>5</v>
      </c>
      <c r="C52" s="206" t="s">
        <v>7</v>
      </c>
      <c r="D52" s="207">
        <v>46147.848541666666</v>
      </c>
      <c r="E52" s="3"/>
      <c r="F52" s="3"/>
      <c r="G52" s="3"/>
      <c r="H52" s="3"/>
      <c r="J52" s="226"/>
      <c r="K52" s="3"/>
      <c r="L52" s="3"/>
      <c r="O52" s="227"/>
      <c r="Q52" s="94"/>
      <c r="R52" s="94"/>
      <c r="S52" s="94"/>
      <c r="T52" s="94"/>
    </row>
    <row r="53" ht="15.75" customHeight="1">
      <c r="A53" s="204">
        <v>46147.0</v>
      </c>
      <c r="B53" s="222" t="s">
        <v>63</v>
      </c>
      <c r="C53" s="206" t="s">
        <v>7</v>
      </c>
      <c r="D53" s="207">
        <v>46147.848541666666</v>
      </c>
      <c r="E53" s="3"/>
      <c r="F53" s="3"/>
      <c r="G53" s="3"/>
      <c r="H53" s="3"/>
      <c r="J53" s="226"/>
      <c r="K53" s="3"/>
      <c r="L53" s="3"/>
      <c r="O53" s="227"/>
      <c r="Q53" s="94"/>
      <c r="R53" s="94"/>
      <c r="S53" s="94"/>
      <c r="T53" s="94"/>
    </row>
    <row r="54" ht="15.75" customHeight="1">
      <c r="A54" s="204">
        <v>46150.0</v>
      </c>
      <c r="B54" s="222" t="s">
        <v>66</v>
      </c>
      <c r="C54" s="206" t="s">
        <v>7</v>
      </c>
      <c r="D54" s="207">
        <v>46150.84939814815</v>
      </c>
      <c r="E54" s="3"/>
      <c r="F54" s="3"/>
      <c r="G54" s="3"/>
      <c r="H54" s="3"/>
      <c r="J54" s="226"/>
      <c r="K54" s="3"/>
      <c r="L54" s="3"/>
      <c r="O54" s="227"/>
      <c r="Q54" s="94"/>
      <c r="R54" s="94"/>
      <c r="S54" s="94"/>
      <c r="T54" s="94"/>
    </row>
    <row r="55" ht="15.75" customHeight="1">
      <c r="A55" s="204">
        <v>46150.0</v>
      </c>
      <c r="B55" s="222" t="s">
        <v>69</v>
      </c>
      <c r="C55" s="206" t="s">
        <v>7</v>
      </c>
      <c r="D55" s="207">
        <v>46150.84939814815</v>
      </c>
      <c r="E55" s="3"/>
      <c r="F55" s="3"/>
      <c r="G55" s="3"/>
      <c r="H55" s="3"/>
      <c r="J55" s="226"/>
      <c r="K55" s="3"/>
      <c r="L55" s="3"/>
      <c r="O55" s="227"/>
      <c r="Q55" s="94"/>
      <c r="R55" s="94"/>
      <c r="S55" s="94"/>
      <c r="T55" s="94"/>
    </row>
    <row r="56" ht="15.75" customHeight="1">
      <c r="A56" s="204">
        <v>46154.0</v>
      </c>
      <c r="B56" s="222" t="s">
        <v>65</v>
      </c>
      <c r="C56" s="206" t="s">
        <v>9</v>
      </c>
      <c r="D56" s="207">
        <v>46154.81712962963</v>
      </c>
      <c r="E56" s="3"/>
      <c r="F56" s="3"/>
      <c r="G56" s="3"/>
      <c r="H56" s="3"/>
      <c r="J56" s="226"/>
      <c r="K56" s="3"/>
      <c r="L56" s="3"/>
      <c r="O56" s="227"/>
      <c r="Q56" s="94"/>
      <c r="R56" s="94"/>
      <c r="S56" s="94"/>
      <c r="T56" s="94"/>
    </row>
    <row r="57" ht="15.75" customHeight="1">
      <c r="A57" s="204">
        <v>46154.0</v>
      </c>
      <c r="B57" s="222" t="s">
        <v>61</v>
      </c>
      <c r="C57" s="206" t="s">
        <v>9</v>
      </c>
      <c r="D57" s="207">
        <v>46154.81712962963</v>
      </c>
      <c r="E57" s="3"/>
      <c r="F57" s="3"/>
      <c r="G57" s="3"/>
      <c r="H57" s="3"/>
      <c r="J57" s="226"/>
      <c r="K57" s="3"/>
      <c r="L57" s="3"/>
      <c r="O57" s="227"/>
      <c r="Q57" s="94"/>
      <c r="R57" s="94"/>
      <c r="S57" s="94"/>
      <c r="T57" s="94"/>
    </row>
    <row r="58" ht="15.75" customHeight="1">
      <c r="A58" s="204">
        <v>46157.0</v>
      </c>
      <c r="B58" s="222" t="s">
        <v>58</v>
      </c>
      <c r="C58" s="206" t="s">
        <v>9</v>
      </c>
      <c r="D58" s="207">
        <v>46157.80998842593</v>
      </c>
      <c r="E58" s="3"/>
      <c r="F58" s="3"/>
      <c r="G58" s="3"/>
      <c r="H58" s="3"/>
      <c r="J58" s="226"/>
      <c r="K58" s="3"/>
      <c r="L58" s="3"/>
      <c r="O58" s="227"/>
      <c r="Q58" s="94"/>
      <c r="R58" s="94"/>
      <c r="S58" s="94"/>
      <c r="T58" s="94"/>
    </row>
    <row r="59" ht="15.75" customHeight="1">
      <c r="A59" s="204">
        <v>46157.0</v>
      </c>
      <c r="B59" s="222" t="s">
        <v>49</v>
      </c>
      <c r="C59" s="206" t="s">
        <v>9</v>
      </c>
      <c r="D59" s="207">
        <v>46157.80998842593</v>
      </c>
      <c r="E59" s="3"/>
      <c r="F59" s="3"/>
      <c r="G59" s="3"/>
      <c r="H59" s="3"/>
      <c r="J59" s="226"/>
      <c r="K59" s="3"/>
      <c r="L59" s="3"/>
      <c r="O59" s="227"/>
      <c r="Q59" s="94"/>
      <c r="R59" s="94"/>
      <c r="S59" s="94"/>
      <c r="T59" s="94"/>
    </row>
    <row r="60" ht="15.75" customHeight="1">
      <c r="A60" s="204">
        <v>46157.0</v>
      </c>
      <c r="B60" s="222" t="s">
        <v>53</v>
      </c>
      <c r="C60" s="223"/>
      <c r="D60" s="231"/>
      <c r="E60" s="3"/>
      <c r="F60" s="3"/>
      <c r="G60" s="3"/>
      <c r="H60" s="3"/>
      <c r="J60" s="226"/>
      <c r="K60" s="3"/>
      <c r="L60" s="3"/>
      <c r="O60" s="227"/>
      <c r="Q60" s="94"/>
      <c r="R60" s="94"/>
      <c r="S60" s="94"/>
      <c r="T60" s="94"/>
    </row>
    <row r="61" ht="15.75" customHeight="1">
      <c r="A61" s="204">
        <v>46157.0</v>
      </c>
      <c r="B61" s="222" t="s">
        <v>67</v>
      </c>
      <c r="C61" s="223"/>
      <c r="D61" s="231"/>
      <c r="E61" s="3"/>
      <c r="F61" s="3"/>
      <c r="G61" s="3"/>
      <c r="H61" s="3"/>
      <c r="J61" s="226"/>
      <c r="K61" s="3"/>
      <c r="L61" s="3"/>
      <c r="O61" s="227"/>
      <c r="Q61" s="94"/>
      <c r="R61" s="94"/>
      <c r="S61" s="94"/>
      <c r="T61" s="94"/>
    </row>
    <row r="62" ht="15.75" customHeight="1">
      <c r="A62" s="204">
        <v>46157.0</v>
      </c>
      <c r="B62" s="222"/>
      <c r="C62" s="223"/>
      <c r="D62" s="231"/>
      <c r="E62" s="3"/>
      <c r="F62" s="3"/>
      <c r="G62" s="3"/>
      <c r="H62" s="3"/>
      <c r="J62" s="226"/>
      <c r="K62" s="3"/>
      <c r="L62" s="3"/>
      <c r="O62" s="227"/>
      <c r="Q62" s="94"/>
      <c r="R62" s="94"/>
      <c r="S62" s="94"/>
      <c r="T62" s="94"/>
    </row>
    <row r="63" ht="15.75" customHeight="1">
      <c r="A63" s="204">
        <v>46161.0</v>
      </c>
      <c r="B63" s="222" t="s">
        <v>7</v>
      </c>
      <c r="C63" s="206" t="s">
        <v>7</v>
      </c>
      <c r="D63" s="207">
        <v>46161.827523148146</v>
      </c>
      <c r="E63" s="3"/>
      <c r="F63" s="3"/>
      <c r="G63" s="3"/>
      <c r="H63" s="3"/>
      <c r="J63" s="226"/>
      <c r="K63" s="3"/>
      <c r="L63" s="3"/>
      <c r="O63" s="227"/>
      <c r="Q63" s="94"/>
      <c r="R63" s="94"/>
      <c r="S63" s="94"/>
      <c r="T63" s="94"/>
    </row>
    <row r="64" ht="15.75" customHeight="1">
      <c r="A64" s="204">
        <v>46161.0</v>
      </c>
      <c r="B64" s="222" t="s">
        <v>62</v>
      </c>
      <c r="C64" s="206" t="s">
        <v>7</v>
      </c>
      <c r="D64" s="207">
        <v>46161.827523148146</v>
      </c>
      <c r="E64" s="3"/>
      <c r="F64" s="3"/>
      <c r="G64" s="3"/>
      <c r="H64" s="3"/>
      <c r="J64" s="226"/>
      <c r="K64" s="3"/>
      <c r="L64" s="3"/>
      <c r="O64" s="227"/>
      <c r="Q64" s="94"/>
      <c r="R64" s="94"/>
      <c r="S64" s="94"/>
      <c r="T64" s="94"/>
    </row>
    <row r="65" ht="15.75" customHeight="1">
      <c r="A65" s="204">
        <v>46164.0</v>
      </c>
      <c r="B65" s="222" t="s">
        <v>52</v>
      </c>
      <c r="C65" s="206" t="s">
        <v>7</v>
      </c>
      <c r="D65" s="207">
        <v>46164.82082175926</v>
      </c>
      <c r="E65" s="3"/>
      <c r="F65" s="3"/>
      <c r="G65" s="3"/>
      <c r="H65" s="3"/>
      <c r="J65" s="226"/>
      <c r="K65" s="3"/>
      <c r="L65" s="3"/>
      <c r="O65" s="227"/>
      <c r="Q65" s="94"/>
      <c r="R65" s="94"/>
      <c r="S65" s="94"/>
      <c r="T65" s="94"/>
    </row>
    <row r="66" ht="15.75" customHeight="1">
      <c r="A66" s="204">
        <v>46164.0</v>
      </c>
      <c r="B66" s="222" t="s">
        <v>50</v>
      </c>
      <c r="C66" s="206" t="s">
        <v>7</v>
      </c>
      <c r="D66" s="207">
        <v>46164.82082175926</v>
      </c>
      <c r="E66" s="3"/>
      <c r="F66" s="3"/>
      <c r="G66" s="3"/>
      <c r="H66" s="3"/>
      <c r="J66" s="226"/>
      <c r="K66" s="3"/>
      <c r="L66" s="3"/>
      <c r="O66" s="227"/>
      <c r="Q66" s="94"/>
      <c r="R66" s="94"/>
      <c r="S66" s="94"/>
      <c r="T66" s="94"/>
    </row>
    <row r="67" ht="15.75" customHeight="1">
      <c r="A67" s="204">
        <v>46168.0</v>
      </c>
      <c r="B67" s="222" t="s">
        <v>70</v>
      </c>
      <c r="C67" s="206" t="s">
        <v>7</v>
      </c>
      <c r="D67" s="207">
        <v>46168.81145833333</v>
      </c>
      <c r="E67" s="3"/>
      <c r="F67" s="3"/>
      <c r="G67" s="3"/>
      <c r="H67" s="3"/>
      <c r="J67" s="226"/>
      <c r="K67" s="3"/>
      <c r="L67" s="3"/>
      <c r="O67" s="227"/>
      <c r="Q67" s="94"/>
      <c r="R67" s="94"/>
      <c r="S67" s="94"/>
      <c r="T67" s="94"/>
    </row>
    <row r="68" ht="15.75" customHeight="1">
      <c r="A68" s="204">
        <v>46168.0</v>
      </c>
      <c r="B68" s="222" t="s">
        <v>57</v>
      </c>
      <c r="C68" s="206" t="s">
        <v>7</v>
      </c>
      <c r="D68" s="207">
        <v>46168.81145833333</v>
      </c>
      <c r="E68" s="3"/>
      <c r="F68" s="3"/>
      <c r="G68" s="3"/>
      <c r="H68" s="3"/>
      <c r="J68" s="226"/>
      <c r="K68" s="3"/>
      <c r="L68" s="3"/>
      <c r="O68" s="227"/>
      <c r="Q68" s="94"/>
      <c r="R68" s="94"/>
      <c r="S68" s="94"/>
      <c r="T68" s="94"/>
    </row>
    <row r="69" ht="15.75" customHeight="1">
      <c r="A69" s="204">
        <v>46171.0</v>
      </c>
      <c r="B69" s="222" t="s">
        <v>9</v>
      </c>
      <c r="C69" s="206" t="s">
        <v>9</v>
      </c>
      <c r="D69" s="207">
        <v>46171.823275462964</v>
      </c>
      <c r="E69" s="3"/>
      <c r="F69" s="3"/>
      <c r="G69" s="3"/>
      <c r="H69" s="3"/>
      <c r="J69" s="226"/>
      <c r="K69" s="3"/>
      <c r="L69" s="3"/>
      <c r="O69" s="227"/>
      <c r="Q69" s="94"/>
      <c r="R69" s="94"/>
      <c r="S69" s="94"/>
      <c r="T69" s="94"/>
    </row>
    <row r="70" ht="15.75" customHeight="1">
      <c r="A70" s="204">
        <v>46171.0</v>
      </c>
      <c r="B70" s="222" t="s">
        <v>59</v>
      </c>
      <c r="C70" s="206" t="s">
        <v>9</v>
      </c>
      <c r="D70" s="207">
        <v>46171.823275462964</v>
      </c>
      <c r="E70" s="3"/>
      <c r="F70" s="3"/>
      <c r="G70" s="3"/>
      <c r="H70" s="3"/>
      <c r="J70" s="226"/>
      <c r="K70" s="3"/>
      <c r="L70" s="3"/>
      <c r="O70" s="227"/>
      <c r="Q70" s="94"/>
      <c r="R70" s="94"/>
      <c r="S70" s="94"/>
      <c r="T70" s="94"/>
    </row>
    <row r="71" ht="15.75" customHeight="1">
      <c r="A71" s="204">
        <v>46175.0</v>
      </c>
      <c r="B71" s="222" t="s">
        <v>47</v>
      </c>
      <c r="C71" s="206" t="s">
        <v>9</v>
      </c>
      <c r="D71" s="207">
        <v>46175.81259259259</v>
      </c>
      <c r="E71" s="3"/>
      <c r="F71" s="3"/>
      <c r="G71" s="3"/>
      <c r="H71" s="3"/>
      <c r="J71" s="226"/>
      <c r="K71" s="3"/>
      <c r="L71" s="3"/>
      <c r="O71" s="227"/>
      <c r="Q71" s="94"/>
      <c r="R71" s="94"/>
      <c r="S71" s="94"/>
      <c r="T71" s="94"/>
    </row>
    <row r="72" ht="15.75" customHeight="1">
      <c r="A72" s="204">
        <v>46175.0</v>
      </c>
      <c r="B72" s="222" t="s">
        <v>78</v>
      </c>
      <c r="C72" s="206" t="s">
        <v>9</v>
      </c>
      <c r="D72" s="207">
        <v>46175.81259259259</v>
      </c>
      <c r="E72" s="3"/>
      <c r="F72" s="3"/>
      <c r="G72" s="3"/>
      <c r="H72" s="3"/>
      <c r="J72" s="226"/>
      <c r="K72" s="3"/>
      <c r="L72" s="3"/>
      <c r="O72" s="227"/>
      <c r="Q72" s="94"/>
      <c r="R72" s="94"/>
      <c r="S72" s="94"/>
      <c r="T72" s="94"/>
    </row>
    <row r="73" ht="15.75" customHeight="1">
      <c r="A73" s="204"/>
      <c r="B73" s="222"/>
      <c r="C73" s="223"/>
      <c r="D73" s="231"/>
      <c r="E73" s="3"/>
      <c r="F73" s="3"/>
      <c r="G73" s="3"/>
      <c r="H73" s="3"/>
      <c r="J73" s="226"/>
      <c r="K73" s="3"/>
      <c r="L73" s="3"/>
      <c r="O73" s="227"/>
      <c r="Q73" s="94"/>
      <c r="R73" s="94"/>
      <c r="S73" s="94"/>
      <c r="T73" s="94"/>
    </row>
    <row r="74" ht="15.75" customHeight="1">
      <c r="A74" s="204"/>
      <c r="B74" s="222"/>
      <c r="C74" s="223"/>
      <c r="D74" s="231"/>
      <c r="E74" s="3"/>
      <c r="F74" s="3"/>
      <c r="G74" s="3"/>
      <c r="H74" s="3"/>
      <c r="J74" s="226"/>
      <c r="K74" s="3"/>
      <c r="L74" s="3"/>
      <c r="O74" s="227"/>
      <c r="Q74" s="94"/>
      <c r="R74" s="94"/>
      <c r="S74" s="94"/>
      <c r="T74" s="94"/>
    </row>
    <row r="75" ht="15.75" customHeight="1">
      <c r="A75" s="204"/>
      <c r="B75" s="222"/>
      <c r="C75" s="223"/>
      <c r="D75" s="231"/>
      <c r="E75" s="3"/>
      <c r="F75" s="3"/>
      <c r="G75" s="3"/>
      <c r="H75" s="3"/>
      <c r="J75" s="226"/>
      <c r="K75" s="3"/>
      <c r="L75" s="3"/>
      <c r="O75" s="227"/>
      <c r="Q75" s="94"/>
      <c r="R75" s="94"/>
      <c r="S75" s="94"/>
      <c r="T75" s="94"/>
    </row>
    <row r="76" ht="15.75" customHeight="1">
      <c r="A76" s="204"/>
      <c r="B76" s="222"/>
      <c r="C76" s="223"/>
      <c r="D76" s="231"/>
      <c r="E76" s="3"/>
      <c r="F76" s="3"/>
      <c r="G76" s="3"/>
      <c r="H76" s="3"/>
      <c r="J76" s="226"/>
      <c r="K76" s="3"/>
      <c r="L76" s="3"/>
      <c r="O76" s="227"/>
      <c r="Q76" s="94"/>
      <c r="R76" s="94"/>
      <c r="S76" s="94"/>
      <c r="T76" s="94"/>
    </row>
    <row r="77" ht="15.75" customHeight="1">
      <c r="A77" s="204"/>
      <c r="B77" s="222"/>
      <c r="C77" s="223"/>
      <c r="D77" s="231"/>
      <c r="E77" s="3"/>
      <c r="F77" s="3"/>
      <c r="G77" s="3"/>
      <c r="H77" s="3"/>
      <c r="J77" s="226"/>
      <c r="K77" s="3"/>
      <c r="L77" s="3"/>
      <c r="O77" s="227"/>
      <c r="Q77" s="94"/>
      <c r="R77" s="94"/>
      <c r="S77" s="94"/>
      <c r="T77" s="94"/>
    </row>
    <row r="78" ht="15.75" customHeight="1">
      <c r="A78" s="204"/>
      <c r="B78" s="222"/>
      <c r="C78" s="223"/>
      <c r="D78" s="231"/>
      <c r="E78" s="3"/>
      <c r="F78" s="3"/>
      <c r="G78" s="3"/>
      <c r="H78" s="3"/>
      <c r="J78" s="226"/>
      <c r="K78" s="3"/>
      <c r="L78" s="3"/>
      <c r="O78" s="227"/>
      <c r="Q78" s="94"/>
      <c r="R78" s="94"/>
      <c r="S78" s="94"/>
      <c r="T78" s="94"/>
    </row>
    <row r="79" ht="15.75" customHeight="1">
      <c r="A79" s="204"/>
      <c r="B79" s="222"/>
      <c r="C79" s="223"/>
      <c r="D79" s="231"/>
      <c r="E79" s="3"/>
      <c r="F79" s="3"/>
      <c r="G79" s="3"/>
      <c r="H79" s="3"/>
      <c r="J79" s="226"/>
      <c r="K79" s="3"/>
      <c r="L79" s="3"/>
      <c r="O79" s="227"/>
      <c r="Q79" s="94"/>
      <c r="R79" s="94"/>
      <c r="S79" s="94"/>
      <c r="T79" s="94"/>
    </row>
    <row r="80" ht="15.75" customHeight="1">
      <c r="A80" s="204"/>
      <c r="B80" s="222"/>
      <c r="C80" s="223"/>
      <c r="D80" s="231"/>
      <c r="E80" s="3"/>
      <c r="F80" s="3"/>
      <c r="G80" s="3"/>
      <c r="H80" s="3"/>
      <c r="J80" s="226"/>
      <c r="K80" s="3"/>
      <c r="L80" s="3"/>
      <c r="O80" s="227"/>
      <c r="Q80" s="94"/>
      <c r="R80" s="94"/>
      <c r="S80" s="94"/>
      <c r="T80" s="94"/>
    </row>
    <row r="81" ht="15.75" customHeight="1">
      <c r="A81" s="204"/>
      <c r="B81" s="222"/>
      <c r="C81" s="223"/>
      <c r="D81" s="231"/>
      <c r="E81" s="3"/>
      <c r="F81" s="3"/>
      <c r="G81" s="3"/>
      <c r="H81" s="3"/>
      <c r="J81" s="226"/>
      <c r="K81" s="3"/>
      <c r="L81" s="3"/>
      <c r="O81" s="227"/>
      <c r="Q81" s="94"/>
      <c r="R81" s="94"/>
      <c r="S81" s="94"/>
      <c r="T81" s="94"/>
    </row>
    <row r="82" ht="15.75" customHeight="1">
      <c r="A82" s="204"/>
      <c r="B82" s="222"/>
      <c r="C82" s="223"/>
      <c r="D82" s="231"/>
      <c r="E82" s="3"/>
      <c r="F82" s="3"/>
      <c r="G82" s="3"/>
      <c r="H82" s="3"/>
      <c r="J82" s="226"/>
      <c r="K82" s="3"/>
      <c r="L82" s="3"/>
      <c r="O82" s="227"/>
      <c r="Q82" s="94"/>
      <c r="R82" s="94"/>
      <c r="S82" s="94"/>
      <c r="T82" s="94"/>
    </row>
    <row r="83" ht="15.75" customHeight="1">
      <c r="A83" s="204"/>
      <c r="B83" s="222"/>
      <c r="C83" s="223"/>
      <c r="D83" s="231"/>
      <c r="E83" s="3"/>
      <c r="F83" s="3"/>
      <c r="G83" s="3"/>
      <c r="H83" s="3"/>
      <c r="J83" s="226"/>
      <c r="K83" s="3"/>
      <c r="L83" s="3"/>
      <c r="O83" s="227"/>
      <c r="Q83" s="94"/>
      <c r="R83" s="94"/>
      <c r="S83" s="94"/>
      <c r="T83" s="94"/>
    </row>
    <row r="84" ht="15.75" customHeight="1">
      <c r="A84" s="204"/>
      <c r="B84" s="222"/>
      <c r="C84" s="223"/>
      <c r="D84" s="231"/>
      <c r="E84" s="3"/>
      <c r="F84" s="3"/>
      <c r="G84" s="3"/>
      <c r="H84" s="3"/>
      <c r="J84" s="226"/>
      <c r="K84" s="3"/>
      <c r="L84" s="3"/>
      <c r="O84" s="227"/>
      <c r="Q84" s="94"/>
      <c r="R84" s="94"/>
      <c r="S84" s="94"/>
      <c r="T84" s="94"/>
    </row>
    <row r="85" ht="15.75" customHeight="1">
      <c r="A85" s="204"/>
      <c r="B85" s="222"/>
      <c r="C85" s="223"/>
      <c r="D85" s="231"/>
      <c r="E85" s="3"/>
      <c r="F85" s="3"/>
      <c r="G85" s="3"/>
      <c r="H85" s="3"/>
      <c r="J85" s="226"/>
      <c r="K85" s="3"/>
      <c r="L85" s="3"/>
      <c r="O85" s="227"/>
      <c r="Q85" s="94"/>
      <c r="R85" s="94"/>
      <c r="S85" s="94"/>
      <c r="T85" s="94"/>
    </row>
    <row r="86" ht="15.75" customHeight="1">
      <c r="A86" s="204"/>
      <c r="B86" s="222"/>
      <c r="C86" s="223"/>
      <c r="D86" s="231"/>
      <c r="E86" s="3"/>
      <c r="F86" s="3"/>
      <c r="G86" s="3"/>
      <c r="H86" s="3"/>
      <c r="J86" s="226"/>
      <c r="K86" s="3"/>
      <c r="L86" s="3"/>
      <c r="O86" s="232"/>
      <c r="P86" s="233"/>
      <c r="Q86" s="233"/>
      <c r="R86" s="233"/>
      <c r="S86" s="233"/>
      <c r="T86" s="233"/>
      <c r="U86" s="233"/>
      <c r="V86" s="233"/>
      <c r="W86" s="233"/>
      <c r="X86" s="233"/>
    </row>
    <row r="87" ht="15.75" customHeight="1">
      <c r="A87" s="204"/>
      <c r="B87" s="222"/>
      <c r="C87" s="223"/>
      <c r="D87" s="231"/>
      <c r="E87" s="3"/>
      <c r="F87" s="3"/>
      <c r="G87" s="3"/>
      <c r="H87" s="3"/>
      <c r="J87" s="226"/>
      <c r="K87" s="3"/>
      <c r="L87" s="3"/>
      <c r="O87" s="232"/>
      <c r="P87" s="233"/>
      <c r="Q87" s="233"/>
      <c r="R87" s="233"/>
      <c r="S87" s="233"/>
      <c r="T87" s="233"/>
      <c r="U87" s="233"/>
      <c r="V87" s="233"/>
      <c r="W87" s="233"/>
      <c r="X87" s="233"/>
    </row>
    <row r="88" ht="15.75" customHeight="1">
      <c r="A88" s="204"/>
      <c r="B88" s="222"/>
      <c r="C88" s="223"/>
      <c r="D88" s="231"/>
      <c r="E88" s="3"/>
      <c r="F88" s="3"/>
      <c r="G88" s="3"/>
      <c r="H88" s="3"/>
      <c r="J88" s="226"/>
      <c r="K88" s="3"/>
      <c r="L88" s="3"/>
      <c r="O88" s="232"/>
      <c r="P88" s="233"/>
      <c r="Q88" s="233"/>
      <c r="R88" s="233"/>
      <c r="S88" s="233"/>
      <c r="T88" s="233"/>
      <c r="U88" s="233"/>
      <c r="V88" s="233"/>
      <c r="W88" s="233"/>
      <c r="X88" s="233"/>
    </row>
    <row r="89" ht="15.75" customHeight="1">
      <c r="A89" s="204"/>
      <c r="B89" s="222"/>
      <c r="C89" s="223"/>
      <c r="D89" s="231"/>
      <c r="E89" s="3"/>
      <c r="F89" s="3"/>
      <c r="G89" s="3"/>
      <c r="H89" s="3"/>
      <c r="J89" s="226"/>
      <c r="K89" s="3"/>
      <c r="L89" s="3"/>
      <c r="O89" s="232"/>
      <c r="P89" s="233"/>
      <c r="Q89" s="233"/>
      <c r="R89" s="233"/>
      <c r="S89" s="233"/>
      <c r="T89" s="233"/>
      <c r="U89" s="233"/>
      <c r="V89" s="233"/>
      <c r="W89" s="233"/>
      <c r="X89" s="233"/>
    </row>
    <row r="90" ht="15.75" customHeight="1">
      <c r="A90" s="204"/>
      <c r="B90" s="222"/>
      <c r="C90" s="223"/>
      <c r="D90" s="231"/>
      <c r="E90" s="3"/>
      <c r="F90" s="3"/>
      <c r="G90" s="3"/>
      <c r="H90" s="3"/>
      <c r="J90" s="226"/>
      <c r="K90" s="3"/>
      <c r="L90" s="3"/>
      <c r="O90" s="232"/>
      <c r="P90" s="233"/>
      <c r="Q90" s="233"/>
      <c r="R90" s="233"/>
      <c r="S90" s="233"/>
      <c r="T90" s="233"/>
      <c r="U90" s="233"/>
      <c r="V90" s="233"/>
      <c r="W90" s="233"/>
      <c r="X90" s="233"/>
    </row>
    <row r="91" ht="15.75" customHeight="1">
      <c r="A91" s="204"/>
      <c r="B91" s="222"/>
      <c r="C91" s="223"/>
      <c r="D91" s="231"/>
      <c r="E91" s="3"/>
      <c r="F91" s="3"/>
      <c r="G91" s="3"/>
      <c r="H91" s="3"/>
      <c r="J91" s="226"/>
      <c r="K91" s="3"/>
      <c r="L91" s="3"/>
      <c r="O91" s="232"/>
      <c r="P91" s="233"/>
      <c r="Q91" s="233"/>
      <c r="R91" s="233"/>
      <c r="S91" s="233"/>
      <c r="T91" s="233"/>
      <c r="U91" s="233"/>
      <c r="V91" s="233"/>
      <c r="W91" s="233"/>
      <c r="X91" s="233"/>
    </row>
    <row r="92" ht="15.75" customHeight="1">
      <c r="A92" s="204"/>
      <c r="B92" s="222"/>
      <c r="C92" s="223"/>
      <c r="D92" s="231"/>
      <c r="E92" s="3"/>
      <c r="F92" s="3"/>
      <c r="G92" s="3"/>
      <c r="H92" s="3"/>
      <c r="J92" s="226"/>
      <c r="K92" s="3"/>
      <c r="L92" s="3"/>
      <c r="O92" s="227"/>
      <c r="Q92" s="94"/>
      <c r="R92" s="94"/>
      <c r="S92" s="94"/>
      <c r="T92" s="94"/>
    </row>
    <row r="93" ht="15.75" customHeight="1">
      <c r="A93" s="204"/>
      <c r="B93" s="222"/>
      <c r="C93" s="223"/>
      <c r="D93" s="231"/>
      <c r="E93" s="3"/>
      <c r="F93" s="3"/>
      <c r="G93" s="3"/>
      <c r="H93" s="3"/>
      <c r="J93" s="226"/>
      <c r="K93" s="3"/>
      <c r="L93" s="3"/>
      <c r="O93" s="227"/>
      <c r="Q93" s="94"/>
      <c r="R93" s="94"/>
      <c r="S93" s="94"/>
      <c r="T93" s="94"/>
    </row>
    <row r="94" ht="15.75" customHeight="1">
      <c r="A94" s="204"/>
      <c r="B94" s="222"/>
      <c r="C94" s="223"/>
      <c r="D94" s="231"/>
      <c r="E94" s="3"/>
      <c r="F94" s="3"/>
      <c r="G94" s="3"/>
      <c r="H94" s="3"/>
      <c r="J94" s="226"/>
      <c r="K94" s="3"/>
      <c r="L94" s="3"/>
      <c r="O94" s="227"/>
      <c r="Q94" s="94"/>
      <c r="R94" s="94"/>
      <c r="S94" s="94"/>
      <c r="T94" s="94"/>
    </row>
    <row r="95" ht="15.75" customHeight="1">
      <c r="A95" s="204"/>
      <c r="B95" s="222"/>
      <c r="C95" s="223"/>
      <c r="D95" s="231"/>
      <c r="E95" s="3"/>
      <c r="F95" s="3"/>
      <c r="G95" s="3"/>
      <c r="H95" s="3"/>
      <c r="J95" s="226"/>
      <c r="K95" s="3"/>
      <c r="L95" s="3"/>
      <c r="O95" s="227"/>
      <c r="Q95" s="94"/>
      <c r="R95" s="94"/>
      <c r="S95" s="94"/>
      <c r="T95" s="94"/>
    </row>
    <row r="96" ht="15.75" customHeight="1">
      <c r="A96" s="204"/>
      <c r="B96" s="222"/>
      <c r="C96" s="223"/>
      <c r="D96" s="231"/>
      <c r="E96" s="3"/>
      <c r="F96" s="3"/>
      <c r="G96" s="3"/>
      <c r="H96" s="3"/>
      <c r="J96" s="226"/>
      <c r="K96" s="3"/>
      <c r="L96" s="3"/>
      <c r="O96" s="227"/>
      <c r="Q96" s="94"/>
      <c r="R96" s="94"/>
      <c r="S96" s="94"/>
      <c r="T96" s="94"/>
    </row>
    <row r="97" ht="15.75" customHeight="1">
      <c r="A97" s="204"/>
      <c r="B97" s="222"/>
      <c r="C97" s="223"/>
      <c r="D97" s="231"/>
      <c r="E97" s="3"/>
      <c r="F97" s="3"/>
      <c r="G97" s="3"/>
      <c r="H97" s="3"/>
      <c r="J97" s="226"/>
      <c r="K97" s="3"/>
      <c r="L97" s="3"/>
      <c r="O97" s="227"/>
      <c r="Q97" s="94"/>
      <c r="R97" s="94"/>
      <c r="S97" s="94"/>
      <c r="T97" s="94"/>
    </row>
    <row r="98" ht="15.75" customHeight="1">
      <c r="A98" s="204"/>
      <c r="B98" s="222"/>
      <c r="C98" s="223"/>
      <c r="D98" s="231"/>
      <c r="E98" s="3"/>
      <c r="F98" s="3"/>
      <c r="G98" s="3"/>
      <c r="H98" s="3"/>
      <c r="J98" s="226"/>
      <c r="K98" s="3"/>
      <c r="L98" s="3"/>
      <c r="O98" s="227"/>
      <c r="Q98" s="94"/>
      <c r="R98" s="94"/>
      <c r="S98" s="94"/>
      <c r="T98" s="94"/>
    </row>
    <row r="99" ht="15.75" customHeight="1">
      <c r="A99" s="204"/>
      <c r="B99" s="222"/>
      <c r="C99" s="223"/>
      <c r="D99" s="231"/>
      <c r="E99" s="3"/>
      <c r="F99" s="3"/>
      <c r="G99" s="3"/>
      <c r="H99" s="3"/>
      <c r="J99" s="226"/>
      <c r="K99" s="3"/>
      <c r="L99" s="3"/>
      <c r="O99" s="227"/>
      <c r="Q99" s="94"/>
      <c r="R99" s="94"/>
      <c r="S99" s="94"/>
      <c r="T99" s="94"/>
    </row>
    <row r="100" ht="15.75" customHeight="1">
      <c r="A100" s="204"/>
      <c r="B100" s="222"/>
      <c r="C100" s="223"/>
      <c r="D100" s="231"/>
      <c r="E100" s="3"/>
      <c r="F100" s="3"/>
      <c r="G100" s="3"/>
      <c r="H100" s="3"/>
      <c r="J100" s="226"/>
      <c r="K100" s="3"/>
      <c r="L100" s="3"/>
      <c r="O100" s="227"/>
      <c r="Q100" s="94"/>
      <c r="R100" s="94"/>
      <c r="S100" s="94"/>
      <c r="T100" s="94"/>
    </row>
    <row r="101" ht="15.75" customHeight="1">
      <c r="A101" s="204"/>
      <c r="B101" s="222"/>
      <c r="C101" s="223"/>
      <c r="D101" s="231"/>
      <c r="E101" s="3"/>
      <c r="F101" s="3"/>
      <c r="G101" s="3"/>
      <c r="H101" s="3"/>
      <c r="J101" s="226"/>
      <c r="K101" s="3"/>
      <c r="L101" s="3"/>
      <c r="O101" s="227"/>
      <c r="Q101" s="94"/>
      <c r="R101" s="94"/>
      <c r="S101" s="94"/>
      <c r="T101" s="94"/>
    </row>
    <row r="102" ht="15.75" customHeight="1">
      <c r="A102" s="204"/>
      <c r="B102" s="222"/>
      <c r="C102" s="223"/>
      <c r="D102" s="231"/>
      <c r="E102" s="3"/>
      <c r="F102" s="3"/>
      <c r="G102" s="3"/>
      <c r="H102" s="3"/>
      <c r="J102" s="226"/>
      <c r="K102" s="3"/>
      <c r="L102" s="3"/>
      <c r="O102" s="227"/>
      <c r="Q102" s="94"/>
      <c r="R102" s="94"/>
      <c r="S102" s="94"/>
      <c r="T102" s="94"/>
    </row>
    <row r="103" ht="15.75" customHeight="1">
      <c r="A103" s="204"/>
      <c r="B103" s="222"/>
      <c r="C103" s="223"/>
      <c r="D103" s="231"/>
      <c r="E103" s="3"/>
      <c r="F103" s="3"/>
      <c r="G103" s="3"/>
      <c r="H103" s="3"/>
      <c r="J103" s="226"/>
      <c r="K103" s="3"/>
      <c r="L103" s="3"/>
      <c r="O103" s="227"/>
      <c r="Q103" s="94"/>
      <c r="R103" s="94"/>
      <c r="S103" s="94"/>
      <c r="T103" s="94"/>
    </row>
    <row r="104" ht="15.75" customHeight="1">
      <c r="A104" s="204"/>
      <c r="B104" s="222"/>
      <c r="C104" s="223"/>
      <c r="D104" s="231"/>
      <c r="E104" s="3"/>
      <c r="F104" s="3"/>
      <c r="G104" s="3"/>
      <c r="H104" s="3"/>
      <c r="J104" s="226"/>
      <c r="K104" s="3"/>
      <c r="L104" s="3"/>
      <c r="O104" s="227"/>
      <c r="Q104" s="94"/>
      <c r="R104" s="94"/>
      <c r="S104" s="94"/>
      <c r="T104" s="94"/>
    </row>
    <row r="105" ht="15.75" customHeight="1">
      <c r="A105" s="204"/>
      <c r="B105" s="222"/>
      <c r="C105" s="223"/>
      <c r="D105" s="231"/>
      <c r="E105" s="3"/>
      <c r="F105" s="3"/>
      <c r="G105" s="3"/>
      <c r="H105" s="3"/>
      <c r="J105" s="226"/>
      <c r="K105" s="3"/>
      <c r="L105" s="3"/>
      <c r="O105" s="227"/>
      <c r="Q105" s="94"/>
      <c r="R105" s="94"/>
      <c r="S105" s="94"/>
      <c r="T105" s="94"/>
    </row>
    <row r="106" ht="15.75" customHeight="1">
      <c r="A106" s="204"/>
      <c r="B106" s="222"/>
      <c r="C106" s="223"/>
      <c r="D106" s="231"/>
      <c r="E106" s="3"/>
      <c r="F106" s="3"/>
      <c r="G106" s="3"/>
      <c r="H106" s="3"/>
      <c r="J106" s="226"/>
      <c r="K106" s="3"/>
      <c r="L106" s="3"/>
      <c r="O106" s="227"/>
      <c r="Q106" s="94"/>
      <c r="R106" s="94"/>
      <c r="S106" s="94"/>
      <c r="T106" s="94"/>
    </row>
    <row r="107" ht="15.75" customHeight="1">
      <c r="A107" s="204"/>
      <c r="B107" s="222"/>
      <c r="C107" s="223"/>
      <c r="D107" s="231"/>
      <c r="E107" s="3"/>
      <c r="F107" s="3"/>
      <c r="G107" s="3"/>
      <c r="H107" s="3"/>
      <c r="J107" s="226"/>
      <c r="K107" s="3"/>
      <c r="L107" s="3"/>
      <c r="O107" s="227"/>
      <c r="Q107" s="94"/>
      <c r="R107" s="94"/>
      <c r="S107" s="94"/>
      <c r="T107" s="94"/>
    </row>
    <row r="108" ht="15.75" customHeight="1">
      <c r="A108" s="204"/>
      <c r="B108" s="222"/>
      <c r="C108" s="223"/>
      <c r="D108" s="231"/>
      <c r="E108" s="3"/>
      <c r="F108" s="3"/>
      <c r="G108" s="3"/>
      <c r="H108" s="3"/>
      <c r="J108" s="226"/>
      <c r="K108" s="3"/>
      <c r="L108" s="3"/>
      <c r="O108" s="227"/>
      <c r="Q108" s="94"/>
      <c r="R108" s="94"/>
      <c r="S108" s="94"/>
      <c r="T108" s="94"/>
    </row>
    <row r="109" ht="15.75" customHeight="1">
      <c r="A109" s="204"/>
      <c r="B109" s="222"/>
      <c r="C109" s="223"/>
      <c r="D109" s="231"/>
      <c r="E109" s="3"/>
      <c r="F109" s="3"/>
      <c r="G109" s="3"/>
      <c r="H109" s="3"/>
      <c r="J109" s="226"/>
      <c r="K109" s="3"/>
      <c r="L109" s="3"/>
      <c r="O109" s="227"/>
      <c r="Q109" s="94"/>
      <c r="R109" s="94"/>
      <c r="S109" s="94"/>
      <c r="T109" s="94"/>
    </row>
    <row r="110" ht="15.75" customHeight="1">
      <c r="A110" s="204"/>
      <c r="B110" s="222"/>
      <c r="C110" s="223"/>
      <c r="D110" s="231"/>
      <c r="E110" s="3"/>
      <c r="F110" s="3"/>
      <c r="G110" s="3"/>
      <c r="H110" s="3"/>
      <c r="J110" s="226"/>
      <c r="K110" s="3"/>
      <c r="L110" s="3"/>
      <c r="O110" s="227"/>
      <c r="Q110" s="94"/>
      <c r="R110" s="94"/>
      <c r="S110" s="94"/>
      <c r="T110" s="94"/>
    </row>
    <row r="111" ht="15.75" customHeight="1">
      <c r="A111" s="204"/>
      <c r="B111" s="222"/>
      <c r="C111" s="223"/>
      <c r="D111" s="231"/>
      <c r="E111" s="3"/>
      <c r="F111" s="3"/>
      <c r="G111" s="3"/>
      <c r="H111" s="3"/>
      <c r="J111" s="226"/>
      <c r="K111" s="3"/>
      <c r="L111" s="3"/>
      <c r="O111" s="227"/>
      <c r="Q111" s="94"/>
      <c r="R111" s="94"/>
      <c r="S111" s="94"/>
      <c r="T111" s="94"/>
    </row>
    <row r="112" ht="15.75" customHeight="1">
      <c r="A112" s="204"/>
      <c r="B112" s="222"/>
      <c r="C112" s="223"/>
      <c r="D112" s="231"/>
      <c r="E112" s="3"/>
      <c r="F112" s="3"/>
      <c r="G112" s="3"/>
      <c r="H112" s="3"/>
      <c r="J112" s="226"/>
      <c r="K112" s="3"/>
      <c r="L112" s="3"/>
      <c r="O112" s="227"/>
      <c r="Q112" s="94"/>
      <c r="R112" s="94"/>
      <c r="S112" s="94"/>
      <c r="T112" s="94"/>
    </row>
    <row r="113" ht="15.75" customHeight="1">
      <c r="A113" s="204"/>
      <c r="B113" s="222"/>
      <c r="C113" s="223"/>
      <c r="D113" s="231"/>
      <c r="E113" s="3"/>
      <c r="F113" s="3"/>
      <c r="G113" s="3"/>
      <c r="H113" s="3"/>
      <c r="J113" s="226"/>
      <c r="K113" s="3"/>
      <c r="L113" s="3"/>
      <c r="O113" s="227"/>
      <c r="Q113" s="94"/>
      <c r="R113" s="94"/>
      <c r="S113" s="94"/>
      <c r="T113" s="94"/>
    </row>
    <row r="114" ht="15.75" customHeight="1">
      <c r="A114" s="204"/>
      <c r="B114" s="222"/>
      <c r="C114" s="223"/>
      <c r="D114" s="231"/>
      <c r="E114" s="3"/>
      <c r="F114" s="3"/>
      <c r="G114" s="3"/>
      <c r="H114" s="3"/>
      <c r="J114" s="226"/>
      <c r="K114" s="3"/>
      <c r="L114" s="3"/>
      <c r="O114" s="227"/>
      <c r="Q114" s="94"/>
      <c r="R114" s="94"/>
      <c r="S114" s="94"/>
      <c r="T114" s="94"/>
    </row>
    <row r="115" ht="15.75" customHeight="1">
      <c r="A115" s="204"/>
      <c r="B115" s="222"/>
      <c r="C115" s="223"/>
      <c r="D115" s="231"/>
      <c r="E115" s="3"/>
      <c r="F115" s="3"/>
      <c r="G115" s="3"/>
      <c r="H115" s="3"/>
      <c r="J115" s="226"/>
      <c r="K115" s="3"/>
      <c r="L115" s="3"/>
      <c r="O115" s="227"/>
      <c r="Q115" s="94"/>
      <c r="R115" s="94"/>
      <c r="S115" s="94"/>
      <c r="T115" s="94"/>
      <c r="Y115" s="8"/>
    </row>
    <row r="116" ht="15.75" customHeight="1">
      <c r="A116" s="204"/>
      <c r="B116" s="222"/>
      <c r="C116" s="223"/>
      <c r="D116" s="231"/>
      <c r="E116" s="3"/>
      <c r="F116" s="3"/>
      <c r="G116" s="3"/>
      <c r="H116" s="3"/>
      <c r="J116" s="226"/>
      <c r="K116" s="3"/>
      <c r="L116" s="3"/>
      <c r="O116" s="227"/>
      <c r="Q116" s="94"/>
      <c r="R116" s="94"/>
      <c r="S116" s="94"/>
      <c r="T116" s="94"/>
    </row>
    <row r="117" ht="15.75" customHeight="1">
      <c r="A117" s="204"/>
      <c r="B117" s="222"/>
      <c r="C117" s="223"/>
      <c r="D117" s="231"/>
      <c r="E117" s="3"/>
      <c r="F117" s="3"/>
      <c r="G117" s="3"/>
      <c r="H117" s="3"/>
      <c r="J117" s="226"/>
      <c r="K117" s="3"/>
      <c r="L117" s="3"/>
      <c r="O117" s="227"/>
      <c r="Q117" s="94"/>
      <c r="R117" s="94"/>
      <c r="S117" s="94"/>
      <c r="T117" s="94"/>
    </row>
    <row r="118" ht="15.75" customHeight="1">
      <c r="A118" s="204"/>
      <c r="B118" s="222"/>
      <c r="C118" s="223"/>
      <c r="D118" s="231"/>
      <c r="E118" s="3"/>
      <c r="F118" s="3"/>
      <c r="G118" s="3"/>
      <c r="H118" s="3"/>
      <c r="J118" s="226"/>
      <c r="K118" s="3"/>
      <c r="L118" s="3"/>
      <c r="O118" s="227"/>
      <c r="Q118" s="94"/>
      <c r="R118" s="94"/>
      <c r="S118" s="94"/>
      <c r="T118" s="94"/>
    </row>
    <row r="119" ht="15.75" customHeight="1">
      <c r="A119" s="204"/>
      <c r="B119" s="222"/>
      <c r="C119" s="223"/>
      <c r="D119" s="231"/>
      <c r="E119" s="3"/>
      <c r="F119" s="3"/>
      <c r="G119" s="3"/>
      <c r="H119" s="3"/>
      <c r="J119" s="226"/>
      <c r="K119" s="3"/>
      <c r="L119" s="3"/>
      <c r="O119" s="227"/>
      <c r="Q119" s="94"/>
      <c r="R119" s="94"/>
      <c r="S119" s="94"/>
      <c r="T119" s="94"/>
    </row>
    <row r="120" ht="15.75" customHeight="1">
      <c r="A120" s="204"/>
      <c r="B120" s="222"/>
      <c r="C120" s="223"/>
      <c r="D120" s="231"/>
      <c r="E120" s="3"/>
      <c r="F120" s="3"/>
      <c r="G120" s="3"/>
      <c r="H120" s="3"/>
      <c r="J120" s="226"/>
      <c r="K120" s="3"/>
      <c r="L120" s="3"/>
      <c r="O120" s="227"/>
      <c r="Q120" s="94"/>
      <c r="R120" s="94"/>
      <c r="S120" s="94"/>
      <c r="T120" s="94"/>
    </row>
    <row r="121" ht="15.75" customHeight="1">
      <c r="A121" s="204"/>
      <c r="B121" s="222"/>
      <c r="C121" s="223"/>
      <c r="D121" s="231"/>
      <c r="E121" s="3"/>
      <c r="F121" s="3"/>
      <c r="G121" s="3"/>
      <c r="H121" s="3"/>
      <c r="J121" s="226"/>
      <c r="K121" s="3"/>
      <c r="L121" s="3"/>
      <c r="O121" s="227"/>
      <c r="Q121" s="94"/>
      <c r="R121" s="94"/>
      <c r="S121" s="94"/>
      <c r="T121" s="94"/>
    </row>
    <row r="122" ht="15.75" customHeight="1">
      <c r="A122" s="204"/>
      <c r="B122" s="222"/>
      <c r="C122" s="223"/>
      <c r="D122" s="231"/>
      <c r="E122" s="3"/>
      <c r="F122" s="3"/>
      <c r="G122" s="3"/>
      <c r="H122" s="3"/>
      <c r="J122" s="226"/>
      <c r="K122" s="3"/>
      <c r="L122" s="3"/>
      <c r="O122" s="227"/>
      <c r="Q122" s="94"/>
      <c r="R122" s="94"/>
      <c r="S122" s="94"/>
      <c r="T122" s="94"/>
    </row>
    <row r="123" ht="15.75" customHeight="1">
      <c r="A123" s="204"/>
      <c r="B123" s="222"/>
      <c r="C123" s="223"/>
      <c r="D123" s="231"/>
      <c r="E123" s="3"/>
      <c r="F123" s="3"/>
      <c r="G123" s="3"/>
      <c r="H123" s="3"/>
      <c r="J123" s="226"/>
      <c r="K123" s="3"/>
      <c r="L123" s="3"/>
      <c r="O123" s="227"/>
      <c r="Q123" s="94"/>
      <c r="R123" s="94"/>
      <c r="S123" s="94"/>
      <c r="T123" s="94"/>
    </row>
    <row r="124" ht="15.75" customHeight="1">
      <c r="A124" s="204"/>
      <c r="B124" s="222"/>
      <c r="C124" s="223"/>
      <c r="D124" s="231"/>
      <c r="E124" s="3"/>
      <c r="F124" s="3"/>
      <c r="G124" s="3"/>
      <c r="H124" s="3"/>
      <c r="J124" s="226"/>
      <c r="K124" s="3"/>
      <c r="L124" s="3"/>
      <c r="O124" s="227"/>
      <c r="Q124" s="94"/>
      <c r="R124" s="94"/>
      <c r="S124" s="94"/>
      <c r="T124" s="94"/>
    </row>
    <row r="125" ht="15.75" customHeight="1">
      <c r="A125" s="204"/>
      <c r="B125" s="222"/>
      <c r="C125" s="223"/>
      <c r="D125" s="231"/>
      <c r="E125" s="3"/>
      <c r="F125" s="3"/>
      <c r="G125" s="3"/>
      <c r="H125" s="3"/>
      <c r="J125" s="226"/>
      <c r="K125" s="3"/>
      <c r="L125" s="3"/>
      <c r="O125" s="227"/>
      <c r="Q125" s="94"/>
      <c r="R125" s="94"/>
      <c r="S125" s="94"/>
      <c r="T125" s="94"/>
    </row>
    <row r="126" ht="15.75" customHeight="1">
      <c r="A126" s="204"/>
      <c r="B126" s="222"/>
      <c r="C126" s="223"/>
      <c r="D126" s="231"/>
      <c r="E126" s="3"/>
      <c r="F126" s="3"/>
      <c r="G126" s="3"/>
      <c r="H126" s="3"/>
      <c r="J126" s="226"/>
      <c r="K126" s="3"/>
      <c r="L126" s="3"/>
      <c r="O126" s="227"/>
      <c r="Q126" s="94"/>
      <c r="R126" s="94"/>
      <c r="S126" s="94"/>
      <c r="T126" s="94"/>
    </row>
    <row r="127" ht="15.75" customHeight="1">
      <c r="A127" s="204"/>
      <c r="B127" s="222"/>
      <c r="C127" s="223"/>
      <c r="D127" s="231"/>
      <c r="E127" s="3"/>
      <c r="F127" s="3"/>
      <c r="G127" s="3"/>
      <c r="H127" s="3"/>
      <c r="J127" s="226"/>
      <c r="K127" s="3"/>
      <c r="L127" s="3"/>
      <c r="O127" s="227"/>
      <c r="Q127" s="94"/>
      <c r="R127" s="94"/>
      <c r="S127" s="94"/>
      <c r="T127" s="94"/>
    </row>
    <row r="128" ht="15.75" customHeight="1">
      <c r="A128" s="204"/>
      <c r="B128" s="222"/>
      <c r="C128" s="223"/>
      <c r="D128" s="231"/>
      <c r="E128" s="3"/>
      <c r="F128" s="3"/>
      <c r="G128" s="3"/>
      <c r="H128" s="3"/>
      <c r="J128" s="226"/>
      <c r="K128" s="3"/>
      <c r="L128" s="3"/>
      <c r="O128" s="227"/>
      <c r="Q128" s="94"/>
      <c r="R128" s="94"/>
      <c r="S128" s="94"/>
      <c r="T128" s="94"/>
    </row>
    <row r="129" ht="15.75" customHeight="1">
      <c r="A129" s="204"/>
      <c r="B129" s="222"/>
      <c r="C129" s="223"/>
      <c r="D129" s="231"/>
      <c r="E129" s="3"/>
      <c r="F129" s="3"/>
      <c r="G129" s="3"/>
      <c r="H129" s="3"/>
      <c r="J129" s="226"/>
      <c r="K129" s="3"/>
      <c r="L129" s="3"/>
      <c r="O129" s="227"/>
      <c r="Q129" s="94"/>
      <c r="R129" s="94"/>
      <c r="S129" s="94"/>
      <c r="T129" s="94"/>
    </row>
    <row r="130" ht="15.75" customHeight="1">
      <c r="A130" s="204"/>
      <c r="B130" s="222"/>
      <c r="C130" s="223"/>
      <c r="D130" s="231"/>
      <c r="E130" s="3"/>
      <c r="F130" s="3"/>
      <c r="G130" s="3"/>
      <c r="H130" s="3"/>
      <c r="J130" s="226"/>
      <c r="K130" s="3"/>
      <c r="L130" s="3"/>
      <c r="O130" s="227"/>
      <c r="Q130" s="94"/>
      <c r="R130" s="94"/>
      <c r="S130" s="94"/>
      <c r="T130" s="94"/>
    </row>
    <row r="131" ht="15.75" customHeight="1">
      <c r="A131" s="204"/>
      <c r="B131" s="222"/>
      <c r="C131" s="223"/>
      <c r="D131" s="231"/>
      <c r="E131" s="3"/>
      <c r="F131" s="3"/>
      <c r="G131" s="3"/>
      <c r="H131" s="3"/>
      <c r="J131" s="226"/>
      <c r="K131" s="3"/>
      <c r="L131" s="3"/>
      <c r="O131" s="227"/>
      <c r="Q131" s="94"/>
      <c r="R131" s="94"/>
      <c r="S131" s="94"/>
      <c r="T131" s="94"/>
    </row>
    <row r="132" ht="15.75" customHeight="1">
      <c r="A132" s="204"/>
      <c r="B132" s="222"/>
      <c r="C132" s="223"/>
      <c r="D132" s="231"/>
      <c r="E132" s="3"/>
      <c r="F132" s="3"/>
      <c r="G132" s="3"/>
      <c r="H132" s="3"/>
      <c r="J132" s="226"/>
      <c r="K132" s="3"/>
      <c r="L132" s="3"/>
      <c r="O132" s="227"/>
      <c r="Q132" s="94"/>
      <c r="R132" s="94"/>
      <c r="S132" s="94"/>
      <c r="T132" s="94"/>
    </row>
    <row r="133" ht="15.75" customHeight="1">
      <c r="A133" s="204"/>
      <c r="B133" s="222"/>
      <c r="C133" s="223"/>
      <c r="D133" s="231"/>
      <c r="E133" s="3"/>
      <c r="F133" s="3"/>
      <c r="G133" s="3"/>
      <c r="H133" s="3"/>
      <c r="J133" s="226"/>
      <c r="K133" s="3"/>
      <c r="L133" s="3"/>
      <c r="O133" s="227"/>
      <c r="Q133" s="94"/>
      <c r="R133" s="94"/>
      <c r="S133" s="94"/>
      <c r="T133" s="94"/>
    </row>
    <row r="134" ht="15.75" customHeight="1">
      <c r="A134" s="204"/>
      <c r="B134" s="222"/>
      <c r="C134" s="223"/>
      <c r="D134" s="231"/>
      <c r="E134" s="3"/>
      <c r="F134" s="3"/>
      <c r="G134" s="3"/>
      <c r="H134" s="3"/>
      <c r="J134" s="226"/>
      <c r="K134" s="3"/>
      <c r="L134" s="3"/>
      <c r="O134" s="227"/>
      <c r="Q134" s="94"/>
      <c r="R134" s="94"/>
      <c r="S134" s="94"/>
      <c r="T134" s="94"/>
    </row>
    <row r="135" ht="15.75" customHeight="1">
      <c r="A135" s="204"/>
      <c r="B135" s="222"/>
      <c r="C135" s="223"/>
      <c r="D135" s="231"/>
      <c r="E135" s="3"/>
      <c r="F135" s="3"/>
      <c r="G135" s="3"/>
      <c r="H135" s="3"/>
      <c r="J135" s="226"/>
      <c r="K135" s="3"/>
      <c r="L135" s="3"/>
      <c r="O135" s="227"/>
      <c r="Q135" s="94"/>
      <c r="R135" s="94"/>
      <c r="S135" s="94"/>
      <c r="T135" s="94"/>
    </row>
    <row r="136" ht="15.75" customHeight="1">
      <c r="A136" s="204"/>
      <c r="B136" s="222"/>
      <c r="C136" s="223"/>
      <c r="D136" s="231"/>
      <c r="E136" s="3"/>
      <c r="F136" s="3"/>
      <c r="G136" s="3"/>
      <c r="H136" s="3"/>
      <c r="J136" s="226"/>
      <c r="K136" s="3"/>
      <c r="L136" s="3"/>
      <c r="O136" s="227"/>
      <c r="Q136" s="94"/>
      <c r="R136" s="94"/>
      <c r="S136" s="94"/>
      <c r="T136" s="94"/>
    </row>
    <row r="137" ht="15.75" customHeight="1">
      <c r="A137" s="204"/>
      <c r="B137" s="222"/>
      <c r="C137" s="223"/>
      <c r="D137" s="231"/>
      <c r="E137" s="3"/>
      <c r="F137" s="3"/>
      <c r="G137" s="3"/>
      <c r="H137" s="3"/>
      <c r="J137" s="226"/>
      <c r="K137" s="3"/>
      <c r="L137" s="3"/>
      <c r="O137" s="227"/>
      <c r="Q137" s="94"/>
      <c r="R137" s="94"/>
      <c r="S137" s="94"/>
      <c r="T137" s="94"/>
    </row>
    <row r="138" ht="15.75" customHeight="1">
      <c r="A138" s="204"/>
      <c r="B138" s="222"/>
      <c r="C138" s="223"/>
      <c r="D138" s="231"/>
      <c r="E138" s="3"/>
      <c r="F138" s="3"/>
      <c r="G138" s="3"/>
      <c r="H138" s="3"/>
      <c r="J138" s="226"/>
      <c r="K138" s="3"/>
      <c r="L138" s="3"/>
      <c r="O138" s="227"/>
      <c r="Q138" s="94"/>
      <c r="R138" s="94"/>
      <c r="S138" s="94"/>
      <c r="T138" s="94"/>
    </row>
    <row r="139" ht="15.75" customHeight="1">
      <c r="A139" s="242"/>
      <c r="B139" s="222"/>
      <c r="C139" s="223"/>
      <c r="D139" s="231"/>
      <c r="E139" s="3"/>
      <c r="F139" s="3"/>
      <c r="G139" s="3"/>
      <c r="H139" s="3"/>
      <c r="J139" s="226"/>
      <c r="K139" s="3"/>
      <c r="L139" s="3"/>
      <c r="O139" s="227"/>
      <c r="Q139" s="94"/>
      <c r="R139" s="94"/>
      <c r="S139" s="94"/>
      <c r="T139" s="94"/>
    </row>
    <row r="140" ht="15.75" customHeight="1">
      <c r="A140" s="242"/>
      <c r="B140" s="222"/>
      <c r="C140" s="223"/>
      <c r="D140" s="231"/>
      <c r="E140" s="3"/>
      <c r="F140" s="3"/>
      <c r="G140" s="3"/>
      <c r="H140" s="3"/>
      <c r="J140" s="226"/>
      <c r="K140" s="3"/>
      <c r="L140" s="3"/>
      <c r="O140" s="227"/>
      <c r="Q140" s="94"/>
      <c r="R140" s="94"/>
      <c r="S140" s="94"/>
      <c r="T140" s="94"/>
    </row>
    <row r="141" ht="15.75" customHeight="1">
      <c r="A141" s="204"/>
      <c r="B141" s="222"/>
      <c r="C141" s="223"/>
      <c r="D141" s="231"/>
      <c r="E141" s="3"/>
      <c r="F141" s="3"/>
      <c r="G141" s="3"/>
      <c r="H141" s="3"/>
      <c r="J141" s="226"/>
      <c r="K141" s="3"/>
      <c r="L141" s="3"/>
      <c r="O141" s="227"/>
      <c r="Q141" s="94"/>
      <c r="R141" s="94"/>
      <c r="S141" s="94"/>
      <c r="T141" s="94"/>
    </row>
    <row r="142" ht="15.75" customHeight="1">
      <c r="A142" s="204"/>
      <c r="B142" s="222"/>
      <c r="C142" s="223"/>
      <c r="D142" s="231"/>
      <c r="E142" s="3"/>
      <c r="F142" s="3"/>
      <c r="G142" s="3"/>
      <c r="H142" s="3"/>
      <c r="J142" s="226"/>
      <c r="K142" s="3"/>
      <c r="L142" s="3"/>
      <c r="O142" s="227"/>
      <c r="Q142" s="94"/>
      <c r="R142" s="94"/>
      <c r="S142" s="94"/>
      <c r="T142" s="94"/>
    </row>
    <row r="143" ht="15.75" customHeight="1">
      <c r="A143" s="204"/>
      <c r="B143" s="222"/>
      <c r="C143" s="223"/>
      <c r="D143" s="231"/>
      <c r="E143" s="3"/>
      <c r="F143" s="3"/>
      <c r="G143" s="3"/>
      <c r="H143" s="3"/>
      <c r="J143" s="226"/>
      <c r="K143" s="3"/>
      <c r="L143" s="3"/>
      <c r="O143" s="227"/>
      <c r="Q143" s="94"/>
      <c r="R143" s="94"/>
      <c r="S143" s="94"/>
      <c r="T143" s="94"/>
    </row>
    <row r="144" ht="15.75" customHeight="1">
      <c r="A144" s="204"/>
      <c r="B144" s="222"/>
      <c r="C144" s="223"/>
      <c r="D144" s="231"/>
      <c r="E144" s="3"/>
      <c r="F144" s="3"/>
      <c r="G144" s="3"/>
      <c r="H144" s="3"/>
      <c r="J144" s="226"/>
      <c r="K144" s="3"/>
      <c r="L144" s="3"/>
      <c r="O144" s="227"/>
      <c r="Q144" s="94"/>
      <c r="R144" s="94"/>
      <c r="S144" s="94"/>
      <c r="T144" s="94"/>
    </row>
    <row r="145" ht="15.75" customHeight="1">
      <c r="A145" s="204"/>
      <c r="B145" s="222"/>
      <c r="C145" s="223"/>
      <c r="D145" s="231"/>
      <c r="E145" s="3"/>
      <c r="F145" s="3"/>
      <c r="G145" s="3"/>
      <c r="H145" s="3"/>
      <c r="J145" s="226"/>
      <c r="K145" s="3"/>
      <c r="L145" s="3"/>
      <c r="O145" s="227"/>
      <c r="Q145" s="94"/>
      <c r="R145" s="94"/>
      <c r="S145" s="94"/>
      <c r="T145" s="94"/>
    </row>
    <row r="146" ht="15.75" customHeight="1">
      <c r="A146" s="204"/>
      <c r="B146" s="222"/>
      <c r="C146" s="223"/>
      <c r="D146" s="231"/>
      <c r="E146" s="3"/>
      <c r="F146" s="3"/>
      <c r="G146" s="3"/>
      <c r="H146" s="3"/>
      <c r="J146" s="226"/>
      <c r="K146" s="3"/>
      <c r="L146" s="3"/>
      <c r="O146" s="227"/>
      <c r="Q146" s="94"/>
      <c r="R146" s="94"/>
      <c r="S146" s="94"/>
      <c r="T146" s="94"/>
    </row>
    <row r="147" ht="15.75" customHeight="1">
      <c r="A147" s="242"/>
      <c r="B147" s="222"/>
      <c r="C147" s="223"/>
      <c r="D147" s="231"/>
      <c r="E147" s="3"/>
      <c r="F147" s="3"/>
      <c r="G147" s="3"/>
      <c r="H147" s="3"/>
      <c r="J147" s="226"/>
      <c r="K147" s="3"/>
      <c r="L147" s="3"/>
      <c r="O147" s="227"/>
      <c r="Q147" s="94"/>
      <c r="R147" s="94"/>
      <c r="S147" s="94"/>
      <c r="T147" s="94"/>
    </row>
    <row r="148" ht="15.75" customHeight="1">
      <c r="A148" s="242"/>
      <c r="B148" s="222"/>
      <c r="C148" s="223"/>
      <c r="D148" s="231"/>
      <c r="E148" s="3"/>
      <c r="F148" s="3"/>
      <c r="G148" s="3"/>
      <c r="H148" s="3"/>
      <c r="J148" s="226"/>
      <c r="K148" s="3"/>
      <c r="L148" s="3"/>
      <c r="O148" s="227"/>
      <c r="Q148" s="94"/>
      <c r="R148" s="94"/>
      <c r="S148" s="94"/>
      <c r="T148" s="94"/>
    </row>
    <row r="149" ht="15.75" customHeight="1">
      <c r="A149" s="204"/>
      <c r="B149" s="222"/>
      <c r="C149" s="223"/>
      <c r="D149" s="231"/>
      <c r="E149" s="3"/>
      <c r="F149" s="3"/>
      <c r="G149" s="3"/>
      <c r="H149" s="3"/>
      <c r="J149" s="226"/>
      <c r="K149" s="3"/>
      <c r="L149" s="3"/>
      <c r="O149" s="227"/>
      <c r="Q149" s="94"/>
      <c r="R149" s="94"/>
      <c r="S149" s="94"/>
      <c r="T149" s="94"/>
    </row>
    <row r="150" ht="15.75" customHeight="1">
      <c r="A150" s="204"/>
      <c r="B150" s="222"/>
      <c r="C150" s="223"/>
      <c r="D150" s="231"/>
      <c r="E150" s="3"/>
      <c r="F150" s="3"/>
      <c r="G150" s="3"/>
      <c r="H150" s="3"/>
      <c r="J150" s="226"/>
      <c r="K150" s="3"/>
      <c r="L150" s="3"/>
      <c r="O150" s="227"/>
      <c r="Q150" s="94"/>
      <c r="R150" s="94"/>
      <c r="S150" s="94"/>
      <c r="T150" s="94"/>
    </row>
    <row r="151" ht="15.75" customHeight="1">
      <c r="A151" s="204"/>
      <c r="B151" s="222"/>
      <c r="C151" s="223"/>
      <c r="D151" s="231"/>
      <c r="E151" s="3"/>
      <c r="F151" s="3"/>
      <c r="G151" s="3"/>
      <c r="H151" s="3"/>
      <c r="J151" s="226"/>
      <c r="K151" s="3"/>
      <c r="L151" s="3"/>
      <c r="O151" s="227"/>
      <c r="Q151" s="94"/>
      <c r="R151" s="94"/>
      <c r="S151" s="94"/>
      <c r="T151" s="94"/>
    </row>
    <row r="152" ht="15.75" customHeight="1">
      <c r="A152" s="204"/>
      <c r="B152" s="222"/>
      <c r="C152" s="223"/>
      <c r="D152" s="231"/>
      <c r="E152" s="3"/>
      <c r="F152" s="3"/>
      <c r="G152" s="3"/>
      <c r="H152" s="3"/>
      <c r="J152" s="226"/>
      <c r="K152" s="3"/>
      <c r="L152" s="3"/>
      <c r="O152" s="227"/>
      <c r="Q152" s="94"/>
      <c r="R152" s="94"/>
      <c r="S152" s="94"/>
      <c r="T152" s="94"/>
    </row>
    <row r="153" ht="15.75" customHeight="1">
      <c r="A153" s="242"/>
      <c r="B153" s="222"/>
      <c r="C153" s="223"/>
      <c r="D153" s="231"/>
      <c r="E153" s="3"/>
      <c r="F153" s="3"/>
      <c r="G153" s="3"/>
      <c r="H153" s="3"/>
      <c r="J153" s="226"/>
      <c r="K153" s="3"/>
      <c r="L153" s="3"/>
      <c r="O153" s="227"/>
      <c r="Q153" s="94"/>
      <c r="R153" s="94"/>
      <c r="S153" s="94"/>
      <c r="T153" s="94"/>
    </row>
    <row r="154" ht="15.75" customHeight="1">
      <c r="A154" s="242"/>
      <c r="B154" s="222"/>
      <c r="C154" s="223"/>
      <c r="D154" s="231"/>
      <c r="E154" s="3"/>
      <c r="F154" s="3"/>
      <c r="G154" s="3"/>
      <c r="H154" s="3"/>
      <c r="J154" s="226"/>
      <c r="K154" s="3"/>
      <c r="L154" s="3"/>
      <c r="O154" s="227"/>
      <c r="Q154" s="94"/>
      <c r="R154" s="94"/>
      <c r="S154" s="94"/>
      <c r="T154" s="94"/>
    </row>
    <row r="155" ht="15.75" customHeight="1">
      <c r="A155" s="204"/>
      <c r="B155" s="222"/>
      <c r="C155" s="223"/>
      <c r="D155" s="231"/>
      <c r="E155" s="3"/>
      <c r="F155" s="3"/>
      <c r="G155" s="3"/>
      <c r="H155" s="3"/>
      <c r="J155" s="226"/>
      <c r="K155" s="3"/>
      <c r="L155" s="3"/>
      <c r="O155" s="227"/>
      <c r="Q155" s="94"/>
      <c r="R155" s="94"/>
      <c r="S155" s="94"/>
      <c r="T155" s="94"/>
    </row>
    <row r="156" ht="15.75" customHeight="1">
      <c r="A156" s="204"/>
      <c r="B156" s="222"/>
      <c r="C156" s="223"/>
      <c r="D156" s="231"/>
      <c r="E156" s="3"/>
      <c r="F156" s="3"/>
      <c r="G156" s="3"/>
      <c r="H156" s="3"/>
      <c r="J156" s="226"/>
      <c r="K156" s="3"/>
      <c r="L156" s="3"/>
      <c r="O156" s="227"/>
      <c r="Q156" s="94"/>
      <c r="R156" s="94"/>
      <c r="S156" s="94"/>
      <c r="T156" s="94"/>
    </row>
    <row r="157" ht="15.75" customHeight="1">
      <c r="A157" s="204"/>
      <c r="B157" s="222"/>
      <c r="C157" s="223"/>
      <c r="D157" s="231"/>
      <c r="E157" s="3"/>
      <c r="F157" s="3"/>
      <c r="G157" s="3"/>
      <c r="H157" s="3"/>
      <c r="J157" s="226"/>
      <c r="K157" s="3"/>
      <c r="L157" s="3"/>
      <c r="O157" s="227"/>
      <c r="Q157" s="94"/>
      <c r="R157" s="94"/>
      <c r="S157" s="94"/>
      <c r="T157" s="94"/>
    </row>
    <row r="158" ht="15.75" customHeight="1">
      <c r="A158" s="204"/>
      <c r="B158" s="222"/>
      <c r="C158" s="223"/>
      <c r="D158" s="231"/>
      <c r="E158" s="3"/>
      <c r="F158" s="3"/>
      <c r="G158" s="3"/>
      <c r="H158" s="3"/>
      <c r="J158" s="226"/>
      <c r="K158" s="3"/>
      <c r="L158" s="3"/>
      <c r="O158" s="227"/>
      <c r="Q158" s="94"/>
      <c r="R158" s="94"/>
      <c r="S158" s="94"/>
      <c r="T158" s="94"/>
    </row>
    <row r="159" ht="15.75" customHeight="1">
      <c r="A159" s="204"/>
      <c r="B159" s="222"/>
      <c r="C159" s="223"/>
      <c r="D159" s="231"/>
      <c r="E159" s="3"/>
      <c r="F159" s="3"/>
      <c r="G159" s="3"/>
      <c r="H159" s="3"/>
      <c r="J159" s="226"/>
      <c r="K159" s="3"/>
      <c r="L159" s="3"/>
      <c r="O159" s="227"/>
      <c r="Q159" s="94"/>
      <c r="R159" s="94"/>
      <c r="S159" s="94"/>
      <c r="T159" s="94"/>
    </row>
    <row r="160" ht="15.75" customHeight="1">
      <c r="A160" s="204"/>
      <c r="B160" s="222"/>
      <c r="C160" s="223"/>
      <c r="D160" s="231"/>
      <c r="E160" s="3"/>
      <c r="F160" s="3"/>
      <c r="G160" s="3"/>
      <c r="H160" s="3"/>
      <c r="J160" s="226"/>
      <c r="K160" s="3"/>
      <c r="L160" s="3"/>
      <c r="O160" s="227"/>
      <c r="Q160" s="94"/>
      <c r="R160" s="94"/>
      <c r="S160" s="94"/>
      <c r="T160" s="94"/>
    </row>
    <row r="161" ht="15.75" customHeight="1">
      <c r="A161" s="204"/>
      <c r="B161" s="222"/>
      <c r="C161" s="223"/>
      <c r="D161" s="231"/>
      <c r="E161" s="3"/>
      <c r="F161" s="3"/>
      <c r="G161" s="3"/>
      <c r="H161" s="3"/>
      <c r="J161" s="226"/>
      <c r="K161" s="3"/>
      <c r="L161" s="3"/>
      <c r="O161" s="227"/>
      <c r="Q161" s="94"/>
      <c r="R161" s="94"/>
      <c r="S161" s="94"/>
      <c r="T161" s="94"/>
    </row>
    <row r="162" ht="15.75" customHeight="1">
      <c r="A162" s="204"/>
      <c r="B162" s="222"/>
      <c r="C162" s="223"/>
      <c r="D162" s="231"/>
      <c r="E162" s="3"/>
      <c r="F162" s="3"/>
      <c r="G162" s="3"/>
      <c r="H162" s="3"/>
      <c r="J162" s="226"/>
      <c r="K162" s="3"/>
      <c r="L162" s="3"/>
      <c r="O162" s="227"/>
      <c r="Q162" s="94"/>
      <c r="R162" s="94"/>
      <c r="S162" s="94"/>
      <c r="T162" s="94"/>
    </row>
    <row r="163" ht="15.75" customHeight="1">
      <c r="A163" s="204"/>
      <c r="B163" s="222"/>
      <c r="C163" s="223"/>
      <c r="D163" s="231"/>
      <c r="E163" s="3"/>
      <c r="F163" s="3"/>
      <c r="G163" s="3"/>
      <c r="H163" s="3"/>
      <c r="J163" s="226"/>
      <c r="K163" s="3"/>
      <c r="L163" s="3"/>
      <c r="O163" s="227"/>
      <c r="Q163" s="94"/>
      <c r="R163" s="94"/>
      <c r="S163" s="94"/>
      <c r="T163" s="94"/>
    </row>
    <row r="164" ht="15.75" customHeight="1">
      <c r="A164" s="204"/>
      <c r="B164" s="222"/>
      <c r="C164" s="223"/>
      <c r="D164" s="231"/>
      <c r="E164" s="3"/>
      <c r="F164" s="3"/>
      <c r="G164" s="3"/>
      <c r="H164" s="3"/>
      <c r="J164" s="226"/>
      <c r="K164" s="3"/>
      <c r="L164" s="3"/>
      <c r="O164" s="227"/>
      <c r="Q164" s="94"/>
      <c r="R164" s="94"/>
      <c r="S164" s="94"/>
      <c r="T164" s="94"/>
    </row>
    <row r="165" ht="15.75" customHeight="1">
      <c r="A165" s="242"/>
      <c r="B165" s="222"/>
      <c r="C165" s="223"/>
      <c r="D165" s="231"/>
      <c r="E165" s="3"/>
      <c r="F165" s="3"/>
      <c r="G165" s="3"/>
      <c r="H165" s="3"/>
      <c r="J165" s="226"/>
      <c r="K165" s="3"/>
      <c r="L165" s="3"/>
      <c r="O165" s="227"/>
      <c r="Q165" s="94"/>
      <c r="R165" s="94"/>
      <c r="S165" s="94"/>
      <c r="T165" s="94"/>
    </row>
    <row r="166" ht="15.75" customHeight="1">
      <c r="A166" s="242"/>
      <c r="B166" s="222"/>
      <c r="C166" s="223"/>
      <c r="D166" s="231"/>
      <c r="E166" s="3"/>
      <c r="F166" s="3"/>
      <c r="G166" s="3"/>
      <c r="H166" s="3"/>
      <c r="J166" s="226"/>
      <c r="K166" s="3"/>
      <c r="L166" s="3"/>
      <c r="O166" s="227"/>
      <c r="Q166" s="94"/>
      <c r="R166" s="94"/>
      <c r="S166" s="94"/>
      <c r="T166" s="94"/>
    </row>
    <row r="167" ht="15.75" customHeight="1">
      <c r="A167" s="234"/>
      <c r="B167" s="222"/>
      <c r="C167" s="223"/>
      <c r="D167" s="231"/>
      <c r="E167" s="3"/>
      <c r="F167" s="3"/>
      <c r="G167" s="3"/>
      <c r="H167" s="3"/>
      <c r="J167" s="226"/>
      <c r="K167" s="3"/>
      <c r="L167" s="3"/>
      <c r="O167" s="227"/>
      <c r="Q167" s="94"/>
      <c r="R167" s="94"/>
      <c r="S167" s="94"/>
      <c r="T167" s="94"/>
    </row>
    <row r="168" ht="15.75" customHeight="1">
      <c r="A168" s="234"/>
      <c r="B168" s="222"/>
      <c r="C168" s="223"/>
      <c r="D168" s="231"/>
      <c r="E168" s="3"/>
      <c r="F168" s="3"/>
      <c r="G168" s="3"/>
      <c r="H168" s="3"/>
      <c r="J168" s="226"/>
      <c r="K168" s="3"/>
      <c r="L168" s="3"/>
      <c r="O168" s="227"/>
      <c r="Q168" s="94"/>
      <c r="R168" s="94"/>
      <c r="S168" s="94"/>
      <c r="T168" s="94"/>
    </row>
    <row r="169" ht="15.75" customHeight="1">
      <c r="A169" s="234"/>
      <c r="B169" s="222"/>
      <c r="C169" s="223"/>
      <c r="D169" s="231"/>
      <c r="E169" s="3"/>
      <c r="F169" s="3"/>
      <c r="G169" s="3"/>
      <c r="H169" s="3"/>
      <c r="J169" s="226"/>
      <c r="K169" s="3"/>
      <c r="L169" s="3"/>
      <c r="O169" s="227"/>
      <c r="Q169" s="94"/>
      <c r="R169" s="94"/>
      <c r="S169" s="94"/>
      <c r="T169" s="94"/>
    </row>
    <row r="170" ht="15.75" customHeight="1">
      <c r="A170" s="234"/>
      <c r="B170" s="222"/>
      <c r="C170" s="223"/>
      <c r="D170" s="231"/>
      <c r="E170" s="3"/>
      <c r="F170" s="3"/>
      <c r="G170" s="3"/>
      <c r="H170" s="3"/>
      <c r="J170" s="226"/>
      <c r="K170" s="3"/>
      <c r="L170" s="3"/>
      <c r="O170" s="227"/>
      <c r="Q170" s="94"/>
      <c r="R170" s="94"/>
      <c r="S170" s="94"/>
      <c r="T170" s="94"/>
    </row>
    <row r="171" ht="15.75" customHeight="1">
      <c r="A171" s="242"/>
      <c r="B171" s="222"/>
      <c r="C171" s="223"/>
      <c r="D171" s="231"/>
      <c r="E171" s="3"/>
      <c r="F171" s="3"/>
      <c r="G171" s="3"/>
      <c r="H171" s="3"/>
      <c r="J171" s="226"/>
      <c r="K171" s="3"/>
      <c r="L171" s="3"/>
      <c r="O171" s="227"/>
      <c r="Q171" s="94"/>
      <c r="R171" s="94"/>
      <c r="S171" s="94"/>
      <c r="T171" s="94"/>
    </row>
    <row r="172" ht="15.75" customHeight="1">
      <c r="A172" s="242"/>
      <c r="B172" s="222"/>
      <c r="C172" s="223"/>
      <c r="D172" s="231"/>
      <c r="E172" s="3"/>
      <c r="F172" s="3"/>
      <c r="G172" s="3"/>
      <c r="H172" s="3"/>
      <c r="J172" s="226"/>
      <c r="K172" s="3"/>
      <c r="L172" s="3"/>
      <c r="O172" s="227"/>
      <c r="Q172" s="94"/>
      <c r="R172" s="94"/>
      <c r="S172" s="94"/>
      <c r="T172" s="94"/>
    </row>
    <row r="173" ht="15.75" customHeight="1">
      <c r="A173" s="234"/>
      <c r="B173" s="222"/>
      <c r="C173" s="223"/>
      <c r="D173" s="231"/>
      <c r="E173" s="3"/>
      <c r="F173" s="3"/>
      <c r="G173" s="3"/>
      <c r="H173" s="3"/>
      <c r="J173" s="226"/>
      <c r="K173" s="3"/>
      <c r="L173" s="3"/>
      <c r="O173" s="227"/>
      <c r="Q173" s="94"/>
      <c r="R173" s="94"/>
      <c r="S173" s="94"/>
      <c r="T173" s="94"/>
    </row>
    <row r="174" ht="15.75" customHeight="1">
      <c r="A174" s="234"/>
      <c r="B174" s="222"/>
      <c r="C174" s="223"/>
      <c r="D174" s="231"/>
      <c r="E174" s="3"/>
      <c r="F174" s="3"/>
      <c r="G174" s="3"/>
      <c r="H174" s="3"/>
      <c r="J174" s="226"/>
      <c r="K174" s="3"/>
      <c r="L174" s="3"/>
      <c r="O174" s="227"/>
      <c r="Q174" s="94"/>
      <c r="R174" s="94"/>
      <c r="S174" s="94"/>
      <c r="T174" s="94"/>
    </row>
    <row r="175" ht="15.75" customHeight="1">
      <c r="A175" s="234"/>
      <c r="B175" s="222"/>
      <c r="C175" s="223"/>
      <c r="D175" s="231"/>
      <c r="E175" s="3"/>
      <c r="F175" s="3"/>
      <c r="G175" s="3"/>
      <c r="H175" s="3"/>
      <c r="J175" s="226"/>
      <c r="K175" s="3"/>
      <c r="L175" s="3"/>
      <c r="O175" s="227"/>
      <c r="Q175" s="94"/>
      <c r="R175" s="94"/>
      <c r="S175" s="94"/>
      <c r="T175" s="94"/>
    </row>
    <row r="176" ht="15.75" customHeight="1">
      <c r="A176" s="234"/>
      <c r="B176" s="222"/>
      <c r="C176" s="223"/>
      <c r="D176" s="231"/>
      <c r="E176" s="3"/>
      <c r="F176" s="3"/>
      <c r="G176" s="3"/>
      <c r="H176" s="3"/>
      <c r="J176" s="226"/>
      <c r="K176" s="3"/>
      <c r="L176" s="3"/>
      <c r="O176" s="227"/>
      <c r="Q176" s="94"/>
      <c r="R176" s="94"/>
      <c r="S176" s="94"/>
      <c r="T176" s="94"/>
    </row>
    <row r="177" ht="15.75" customHeight="1">
      <c r="A177" s="204"/>
      <c r="B177" s="222"/>
      <c r="C177" s="223"/>
      <c r="D177" s="231"/>
      <c r="E177" s="3"/>
      <c r="F177" s="3"/>
      <c r="G177" s="3"/>
      <c r="H177" s="3"/>
      <c r="J177" s="226"/>
      <c r="K177" s="3"/>
      <c r="L177" s="3"/>
      <c r="O177" s="227"/>
      <c r="Q177" s="94"/>
      <c r="R177" s="94"/>
      <c r="S177" s="94"/>
      <c r="T177" s="94"/>
    </row>
    <row r="178" ht="15.75" customHeight="1">
      <c r="A178" s="204"/>
      <c r="B178" s="222"/>
      <c r="C178" s="223"/>
      <c r="D178" s="231"/>
      <c r="E178" s="3"/>
      <c r="F178" s="3"/>
      <c r="G178" s="3"/>
      <c r="H178" s="3"/>
      <c r="J178" s="226"/>
      <c r="K178" s="3"/>
      <c r="L178" s="3"/>
      <c r="O178" s="227"/>
      <c r="Q178" s="94"/>
      <c r="R178" s="94"/>
      <c r="S178" s="94"/>
      <c r="T178" s="94"/>
    </row>
    <row r="179" ht="15.75" customHeight="1">
      <c r="A179" s="234"/>
      <c r="B179" s="222"/>
      <c r="C179" s="223"/>
      <c r="D179" s="231"/>
      <c r="E179" s="3"/>
      <c r="F179" s="3"/>
      <c r="G179" s="3"/>
      <c r="H179" s="3"/>
      <c r="J179" s="226"/>
      <c r="K179" s="3"/>
      <c r="L179" s="3"/>
      <c r="O179" s="227"/>
      <c r="Q179" s="94"/>
      <c r="R179" s="94"/>
      <c r="S179" s="94"/>
      <c r="T179" s="94"/>
    </row>
    <row r="180" ht="15.75" customHeight="1">
      <c r="A180" s="234"/>
      <c r="B180" s="222"/>
      <c r="C180" s="223"/>
      <c r="D180" s="231"/>
      <c r="E180" s="3"/>
      <c r="F180" s="3"/>
      <c r="G180" s="3"/>
      <c r="H180" s="3"/>
      <c r="J180" s="226"/>
      <c r="K180" s="3"/>
      <c r="L180" s="3"/>
      <c r="O180" s="227"/>
      <c r="Q180" s="94"/>
      <c r="R180" s="94"/>
      <c r="S180" s="94"/>
      <c r="T180" s="94"/>
    </row>
    <row r="181" ht="15.75" customHeight="1">
      <c r="A181" s="204"/>
      <c r="B181" s="222"/>
      <c r="C181" s="223"/>
      <c r="D181" s="231"/>
      <c r="E181" s="3"/>
      <c r="F181" s="3"/>
      <c r="G181" s="3"/>
      <c r="H181" s="3"/>
      <c r="J181" s="226"/>
      <c r="K181" s="3"/>
      <c r="L181" s="3"/>
      <c r="O181" s="227"/>
      <c r="Q181" s="94"/>
      <c r="R181" s="94"/>
      <c r="S181" s="94"/>
      <c r="T181" s="94"/>
    </row>
    <row r="182" ht="15.75" customHeight="1">
      <c r="A182" s="204"/>
      <c r="B182" s="222"/>
      <c r="C182" s="223"/>
      <c r="D182" s="231"/>
      <c r="E182" s="3"/>
      <c r="F182" s="3"/>
      <c r="G182" s="3"/>
      <c r="H182" s="3"/>
      <c r="J182" s="226"/>
      <c r="K182" s="3"/>
      <c r="L182" s="3"/>
      <c r="O182" s="227"/>
      <c r="Q182" s="94"/>
      <c r="R182" s="94"/>
      <c r="S182" s="94"/>
      <c r="T182" s="94"/>
    </row>
    <row r="183" ht="15.75" customHeight="1">
      <c r="A183" s="234"/>
      <c r="B183" s="222"/>
      <c r="C183" s="223"/>
      <c r="D183" s="231"/>
      <c r="E183" s="3"/>
      <c r="F183" s="3"/>
      <c r="G183" s="3"/>
      <c r="H183" s="3"/>
      <c r="J183" s="226"/>
      <c r="K183" s="3"/>
      <c r="L183" s="3"/>
      <c r="O183" s="227"/>
      <c r="Q183" s="94"/>
      <c r="R183" s="94"/>
      <c r="S183" s="94"/>
      <c r="T183" s="94"/>
    </row>
    <row r="184" ht="15.75" customHeight="1">
      <c r="A184" s="234"/>
      <c r="B184" s="222"/>
      <c r="C184" s="223"/>
      <c r="D184" s="231"/>
      <c r="E184" s="3"/>
      <c r="F184" s="3"/>
      <c r="G184" s="3"/>
      <c r="H184" s="3"/>
      <c r="J184" s="226"/>
      <c r="K184" s="3"/>
      <c r="L184" s="3"/>
      <c r="O184" s="227"/>
      <c r="Q184" s="94"/>
      <c r="R184" s="94"/>
      <c r="S184" s="94"/>
      <c r="T184" s="94"/>
    </row>
    <row r="185" ht="15.75" customHeight="1">
      <c r="A185" s="234"/>
      <c r="B185" s="222"/>
      <c r="C185" s="223"/>
      <c r="D185" s="231"/>
      <c r="E185" s="3"/>
      <c r="F185" s="3"/>
      <c r="G185" s="3"/>
      <c r="H185" s="3"/>
      <c r="J185" s="226"/>
      <c r="K185" s="3"/>
      <c r="L185" s="3"/>
      <c r="O185" s="227"/>
      <c r="Q185" s="94"/>
      <c r="R185" s="94"/>
      <c r="S185" s="94"/>
      <c r="T185" s="94"/>
    </row>
    <row r="186" ht="15.75" customHeight="1">
      <c r="A186" s="234"/>
      <c r="B186" s="222"/>
      <c r="C186" s="223"/>
      <c r="D186" s="231"/>
      <c r="E186" s="3"/>
      <c r="F186" s="3"/>
      <c r="G186" s="3"/>
      <c r="H186" s="3"/>
      <c r="J186" s="226"/>
      <c r="K186" s="3"/>
      <c r="L186" s="3"/>
      <c r="O186" s="227"/>
      <c r="Q186" s="94"/>
      <c r="R186" s="94"/>
      <c r="S186" s="94"/>
      <c r="T186" s="94"/>
    </row>
    <row r="187" ht="15.75" customHeight="1">
      <c r="A187" s="234"/>
      <c r="B187" s="222"/>
      <c r="C187" s="223"/>
      <c r="D187" s="231"/>
      <c r="E187" s="3"/>
      <c r="F187" s="3"/>
      <c r="G187" s="3"/>
      <c r="H187" s="3"/>
      <c r="J187" s="226"/>
      <c r="K187" s="3"/>
      <c r="L187" s="3"/>
      <c r="O187" s="227"/>
      <c r="Q187" s="94"/>
      <c r="R187" s="94"/>
      <c r="S187" s="94"/>
      <c r="T187" s="94"/>
    </row>
    <row r="188" ht="15.75" customHeight="1">
      <c r="A188" s="234"/>
      <c r="B188" s="222"/>
      <c r="C188" s="223"/>
      <c r="D188" s="231"/>
      <c r="E188" s="3"/>
      <c r="F188" s="3"/>
      <c r="G188" s="3"/>
      <c r="H188" s="3"/>
      <c r="J188" s="226"/>
      <c r="K188" s="3"/>
      <c r="L188" s="3"/>
      <c r="O188" s="227"/>
      <c r="Q188" s="94"/>
      <c r="R188" s="94"/>
      <c r="S188" s="94"/>
      <c r="T188" s="94"/>
    </row>
    <row r="189" ht="15.75" customHeight="1">
      <c r="A189" s="204"/>
      <c r="B189" s="222"/>
      <c r="C189" s="206"/>
      <c r="D189" s="231"/>
      <c r="E189" s="3"/>
      <c r="F189" s="3"/>
      <c r="G189" s="3"/>
      <c r="H189" s="3"/>
      <c r="J189" s="226"/>
      <c r="K189" s="3"/>
      <c r="L189" s="3"/>
      <c r="O189" s="227"/>
      <c r="Q189" s="94"/>
      <c r="R189" s="94"/>
      <c r="S189" s="94"/>
      <c r="T189" s="94"/>
    </row>
    <row r="190" ht="15.75" customHeight="1">
      <c r="A190" s="204"/>
      <c r="B190" s="222"/>
      <c r="C190" s="206"/>
      <c r="D190" s="231"/>
      <c r="E190" s="3"/>
      <c r="F190" s="3"/>
      <c r="G190" s="3"/>
      <c r="H190" s="3"/>
      <c r="J190" s="226"/>
      <c r="K190" s="3"/>
      <c r="L190" s="3"/>
      <c r="O190" s="227"/>
      <c r="Q190" s="94"/>
      <c r="R190" s="94"/>
      <c r="S190" s="94"/>
      <c r="T190" s="94"/>
    </row>
    <row r="191" ht="15.75" customHeight="1">
      <c r="A191" s="204"/>
      <c r="B191" s="222"/>
      <c r="C191" s="206"/>
      <c r="D191" s="231"/>
      <c r="E191" s="3"/>
      <c r="F191" s="3"/>
      <c r="G191" s="3"/>
      <c r="H191" s="3"/>
      <c r="J191" s="226"/>
      <c r="K191" s="3"/>
      <c r="L191" s="3"/>
      <c r="O191" s="227"/>
      <c r="Q191" s="94"/>
      <c r="R191" s="94"/>
      <c r="S191" s="94"/>
      <c r="T191" s="94"/>
    </row>
    <row r="192" ht="15.75" customHeight="1">
      <c r="A192" s="204"/>
      <c r="B192" s="222"/>
      <c r="C192" s="206"/>
      <c r="D192" s="231"/>
      <c r="E192" s="3"/>
      <c r="F192" s="3"/>
      <c r="G192" s="3"/>
      <c r="H192" s="3"/>
      <c r="J192" s="226"/>
      <c r="K192" s="3"/>
      <c r="L192" s="3"/>
      <c r="O192" s="227"/>
      <c r="Q192" s="94"/>
      <c r="R192" s="94"/>
      <c r="S192" s="94"/>
      <c r="T192" s="94"/>
    </row>
    <row r="193" ht="15.75" customHeight="1">
      <c r="A193" s="204"/>
      <c r="B193" s="222"/>
      <c r="C193" s="206"/>
      <c r="D193" s="231"/>
      <c r="E193" s="3"/>
      <c r="F193" s="3"/>
      <c r="G193" s="3"/>
      <c r="H193" s="3"/>
      <c r="J193" s="226"/>
      <c r="K193" s="3"/>
      <c r="L193" s="3"/>
      <c r="O193" s="227"/>
      <c r="Q193" s="94"/>
      <c r="R193" s="94"/>
      <c r="S193" s="94"/>
      <c r="T193" s="94"/>
    </row>
    <row r="194" ht="15.75" customHeight="1">
      <c r="A194" s="204"/>
      <c r="B194" s="222"/>
      <c r="C194" s="206"/>
      <c r="D194" s="231"/>
      <c r="E194" s="3"/>
      <c r="F194" s="3"/>
      <c r="G194" s="3"/>
      <c r="H194" s="3"/>
      <c r="J194" s="226"/>
      <c r="K194" s="3"/>
      <c r="L194" s="3"/>
      <c r="O194" s="227"/>
      <c r="Q194" s="94"/>
      <c r="R194" s="94"/>
      <c r="S194" s="94"/>
      <c r="T194" s="94"/>
    </row>
    <row r="195" ht="15.75" customHeight="1">
      <c r="A195" s="204"/>
      <c r="B195" s="222"/>
      <c r="C195" s="206"/>
      <c r="D195" s="231"/>
      <c r="E195" s="3"/>
      <c r="F195" s="3"/>
      <c r="G195" s="3"/>
      <c r="H195" s="3"/>
      <c r="J195" s="226"/>
      <c r="K195" s="3"/>
      <c r="L195" s="3"/>
      <c r="O195" s="227"/>
      <c r="Q195" s="94"/>
      <c r="R195" s="94"/>
      <c r="S195" s="94"/>
      <c r="T195" s="94"/>
    </row>
    <row r="196" ht="15.75" customHeight="1">
      <c r="A196" s="204"/>
      <c r="B196" s="222"/>
      <c r="C196" s="206"/>
      <c r="D196" s="231"/>
      <c r="E196" s="3"/>
      <c r="F196" s="3"/>
      <c r="G196" s="3"/>
      <c r="H196" s="3"/>
      <c r="J196" s="226"/>
      <c r="K196" s="3"/>
      <c r="L196" s="3"/>
      <c r="O196" s="227"/>
      <c r="Q196" s="94"/>
      <c r="R196" s="94"/>
      <c r="S196" s="94"/>
      <c r="T196" s="94"/>
    </row>
    <row r="197" ht="15.75" customHeight="1">
      <c r="A197" s="204"/>
      <c r="B197" s="222"/>
      <c r="C197" s="206"/>
      <c r="D197" s="231"/>
      <c r="E197" s="3"/>
      <c r="F197" s="3"/>
      <c r="G197" s="3"/>
      <c r="H197" s="3"/>
      <c r="J197" s="226"/>
      <c r="K197" s="3"/>
      <c r="L197" s="3"/>
      <c r="O197" s="227"/>
      <c r="Q197" s="94"/>
      <c r="R197" s="94"/>
      <c r="S197" s="94"/>
      <c r="T197" s="94"/>
    </row>
    <row r="198" ht="15.75" customHeight="1">
      <c r="A198" s="204"/>
      <c r="B198" s="222"/>
      <c r="C198" s="206"/>
      <c r="D198" s="231"/>
      <c r="E198" s="3"/>
      <c r="F198" s="3"/>
      <c r="G198" s="3"/>
      <c r="H198" s="3"/>
      <c r="J198" s="226"/>
      <c r="K198" s="3"/>
      <c r="L198" s="3"/>
      <c r="O198" s="227"/>
      <c r="Q198" s="94"/>
      <c r="R198" s="94"/>
      <c r="S198" s="94"/>
      <c r="T198" s="94"/>
    </row>
    <row r="199" ht="15.75" customHeight="1">
      <c r="A199" s="204"/>
      <c r="B199" s="222"/>
      <c r="C199" s="206"/>
      <c r="D199" s="231"/>
      <c r="E199" s="3"/>
      <c r="F199" s="3"/>
      <c r="G199" s="3"/>
      <c r="H199" s="3"/>
      <c r="J199" s="226"/>
      <c r="K199" s="3"/>
      <c r="L199" s="3"/>
      <c r="O199" s="227"/>
      <c r="Q199" s="94"/>
      <c r="R199" s="94"/>
      <c r="S199" s="94"/>
      <c r="T199" s="94"/>
    </row>
    <row r="200" ht="15.75" customHeight="1">
      <c r="A200" s="204"/>
      <c r="B200" s="222"/>
      <c r="C200" s="206"/>
      <c r="D200" s="231"/>
      <c r="E200" s="3"/>
      <c r="F200" s="3"/>
      <c r="G200" s="3"/>
      <c r="H200" s="3"/>
      <c r="J200" s="226"/>
      <c r="K200" s="3"/>
      <c r="L200" s="3"/>
      <c r="O200" s="227"/>
      <c r="Q200" s="94"/>
      <c r="R200" s="94"/>
      <c r="S200" s="94"/>
      <c r="T200" s="94"/>
    </row>
    <row r="201" ht="15.75" customHeight="1">
      <c r="A201" s="204"/>
      <c r="B201" s="222"/>
      <c r="C201" s="206"/>
      <c r="D201" s="231"/>
      <c r="E201" s="3"/>
      <c r="F201" s="3"/>
      <c r="G201" s="3"/>
      <c r="H201" s="3"/>
      <c r="J201" s="226"/>
      <c r="K201" s="3"/>
      <c r="L201" s="3"/>
      <c r="O201" s="227"/>
      <c r="Q201" s="94"/>
      <c r="R201" s="94"/>
      <c r="S201" s="94"/>
      <c r="T201" s="94"/>
    </row>
    <row r="202" ht="15.75" customHeight="1">
      <c r="A202" s="204"/>
      <c r="B202" s="222"/>
      <c r="C202" s="206"/>
      <c r="D202" s="231"/>
      <c r="E202" s="3"/>
      <c r="F202" s="3"/>
      <c r="G202" s="3"/>
      <c r="H202" s="3"/>
      <c r="J202" s="226"/>
      <c r="K202" s="3"/>
      <c r="L202" s="3"/>
      <c r="O202" s="227"/>
      <c r="Q202" s="94"/>
      <c r="R202" s="94"/>
      <c r="S202" s="94"/>
      <c r="T202" s="94"/>
    </row>
    <row r="203" ht="15.75" customHeight="1">
      <c r="A203" s="204"/>
      <c r="B203" s="222"/>
      <c r="C203" s="223"/>
      <c r="D203" s="231"/>
      <c r="E203" s="3"/>
      <c r="F203" s="3"/>
      <c r="G203" s="3"/>
      <c r="H203" s="3"/>
      <c r="J203" s="226"/>
      <c r="K203" s="3"/>
      <c r="L203" s="3"/>
      <c r="O203" s="227"/>
      <c r="Q203" s="94"/>
      <c r="R203" s="94"/>
      <c r="S203" s="94"/>
      <c r="T203" s="94"/>
    </row>
    <row r="204" ht="15.75" customHeight="1">
      <c r="A204" s="204"/>
      <c r="B204" s="222"/>
      <c r="C204" s="206"/>
      <c r="D204" s="231"/>
      <c r="E204" s="3"/>
      <c r="F204" s="3"/>
      <c r="G204" s="3"/>
      <c r="H204" s="3"/>
      <c r="J204" s="226"/>
      <c r="K204" s="3"/>
      <c r="L204" s="3"/>
      <c r="O204" s="227"/>
      <c r="Q204" s="94"/>
      <c r="R204" s="94"/>
      <c r="S204" s="94"/>
      <c r="T204" s="94"/>
    </row>
    <row r="205" ht="15.75" customHeight="1">
      <c r="A205" s="204"/>
      <c r="B205" s="222"/>
      <c r="C205" s="206"/>
      <c r="D205" s="231"/>
      <c r="E205" s="3"/>
      <c r="F205" s="3"/>
      <c r="G205" s="3"/>
      <c r="H205" s="3"/>
      <c r="J205" s="226"/>
      <c r="K205" s="3"/>
      <c r="L205" s="3"/>
      <c r="O205" s="227"/>
      <c r="Q205" s="94"/>
      <c r="R205" s="94"/>
      <c r="S205" s="94"/>
      <c r="T205" s="94"/>
    </row>
    <row r="206" ht="15.75" customHeight="1">
      <c r="A206" s="204"/>
      <c r="B206" s="222"/>
      <c r="C206" s="206"/>
      <c r="D206" s="231"/>
      <c r="E206" s="3"/>
      <c r="F206" s="3"/>
      <c r="G206" s="3"/>
      <c r="H206" s="3"/>
      <c r="J206" s="226"/>
      <c r="K206" s="3"/>
      <c r="L206" s="3"/>
      <c r="O206" s="227"/>
      <c r="Q206" s="94"/>
      <c r="R206" s="94"/>
      <c r="S206" s="94"/>
      <c r="T206" s="94"/>
    </row>
    <row r="207" ht="15.75" customHeight="1">
      <c r="A207" s="204"/>
      <c r="B207" s="222"/>
      <c r="C207" s="206"/>
      <c r="D207" s="231"/>
      <c r="E207" s="3"/>
      <c r="F207" s="3"/>
      <c r="G207" s="3"/>
      <c r="H207" s="3"/>
      <c r="J207" s="226"/>
      <c r="K207" s="3"/>
      <c r="L207" s="3"/>
      <c r="O207" s="227"/>
      <c r="Q207" s="94"/>
      <c r="R207" s="94"/>
      <c r="S207" s="94"/>
      <c r="T207" s="94"/>
    </row>
    <row r="208" ht="15.75" customHeight="1">
      <c r="A208" s="204"/>
      <c r="B208" s="222"/>
      <c r="C208" s="206"/>
      <c r="D208" s="231"/>
      <c r="E208" s="3"/>
      <c r="F208" s="3"/>
      <c r="G208" s="3"/>
      <c r="H208" s="3"/>
      <c r="J208" s="226"/>
      <c r="K208" s="3"/>
      <c r="L208" s="3"/>
      <c r="O208" s="227"/>
      <c r="Q208" s="94"/>
      <c r="R208" s="94"/>
      <c r="S208" s="94"/>
      <c r="T208" s="94"/>
    </row>
    <row r="209" ht="15.75" customHeight="1">
      <c r="A209" s="204"/>
      <c r="B209" s="222"/>
      <c r="C209" s="206"/>
      <c r="D209" s="207"/>
      <c r="E209" s="3"/>
      <c r="F209" s="3"/>
      <c r="G209" s="3"/>
      <c r="H209" s="3"/>
      <c r="J209" s="226"/>
      <c r="K209" s="3"/>
      <c r="L209" s="3"/>
      <c r="O209" s="227"/>
      <c r="Q209" s="94"/>
      <c r="R209" s="94"/>
      <c r="S209" s="94"/>
      <c r="T209" s="94"/>
    </row>
    <row r="210" ht="15.75" customHeight="1">
      <c r="A210" s="204"/>
      <c r="B210" s="222"/>
      <c r="C210" s="206"/>
      <c r="D210" s="207"/>
      <c r="E210" s="3"/>
      <c r="F210" s="3"/>
      <c r="G210" s="3"/>
      <c r="H210" s="3"/>
      <c r="J210" s="226"/>
      <c r="K210" s="3"/>
      <c r="L210" s="3"/>
      <c r="O210" s="227"/>
      <c r="Q210" s="94"/>
      <c r="R210" s="94"/>
      <c r="S210" s="94"/>
      <c r="T210" s="94"/>
    </row>
    <row r="211" ht="15.75" customHeight="1">
      <c r="A211" s="204"/>
      <c r="B211" s="222"/>
      <c r="C211" s="206"/>
      <c r="D211" s="207"/>
      <c r="E211" s="3"/>
      <c r="F211" s="3"/>
      <c r="G211" s="3"/>
      <c r="H211" s="3"/>
      <c r="J211" s="226"/>
      <c r="K211" s="3"/>
      <c r="L211" s="3"/>
      <c r="O211" s="227"/>
      <c r="Q211" s="94"/>
      <c r="R211" s="94"/>
      <c r="S211" s="94"/>
      <c r="T211" s="94"/>
    </row>
    <row r="212" ht="15.75" customHeight="1">
      <c r="A212" s="204"/>
      <c r="B212" s="222"/>
      <c r="C212" s="206"/>
      <c r="D212" s="207"/>
      <c r="E212" s="3"/>
      <c r="F212" s="3"/>
      <c r="G212" s="3"/>
      <c r="H212" s="3"/>
      <c r="J212" s="226"/>
      <c r="K212" s="3"/>
      <c r="L212" s="3"/>
      <c r="O212" s="227"/>
      <c r="Q212" s="94"/>
      <c r="R212" s="94"/>
      <c r="S212" s="94"/>
      <c r="T212" s="94"/>
    </row>
    <row r="213" ht="15.75" customHeight="1">
      <c r="A213" s="204"/>
      <c r="B213" s="222"/>
      <c r="C213" s="206"/>
      <c r="D213" s="207"/>
      <c r="E213" s="3"/>
      <c r="F213" s="3"/>
      <c r="G213" s="3"/>
      <c r="H213" s="3"/>
      <c r="J213" s="226"/>
      <c r="K213" s="3"/>
      <c r="L213" s="3"/>
      <c r="O213" s="227"/>
      <c r="Q213" s="94"/>
      <c r="R213" s="94"/>
      <c r="S213" s="94"/>
      <c r="T213" s="94"/>
    </row>
    <row r="214" ht="15.75" customHeight="1">
      <c r="A214" s="204"/>
      <c r="B214" s="222"/>
      <c r="C214" s="206"/>
      <c r="D214" s="207"/>
      <c r="E214" s="3"/>
      <c r="F214" s="3"/>
      <c r="G214" s="3"/>
      <c r="H214" s="3"/>
      <c r="J214" s="226"/>
      <c r="K214" s="3"/>
      <c r="L214" s="3"/>
      <c r="O214" s="227"/>
      <c r="Q214" s="94"/>
      <c r="R214" s="94"/>
      <c r="S214" s="94"/>
      <c r="T214" s="94"/>
    </row>
    <row r="215" ht="15.75" customHeight="1">
      <c r="A215" s="204"/>
      <c r="B215" s="222"/>
      <c r="C215" s="206"/>
      <c r="D215" s="207"/>
      <c r="E215" s="3"/>
      <c r="F215" s="3"/>
      <c r="G215" s="3"/>
      <c r="H215" s="3"/>
      <c r="J215" s="226"/>
      <c r="K215" s="3"/>
      <c r="L215" s="3"/>
      <c r="O215" s="227"/>
      <c r="Q215" s="94"/>
      <c r="R215" s="94"/>
      <c r="S215" s="94"/>
      <c r="T215" s="94"/>
    </row>
    <row r="216" ht="15.75" customHeight="1">
      <c r="A216" s="204"/>
      <c r="B216" s="222"/>
      <c r="C216" s="206"/>
      <c r="D216" s="207"/>
      <c r="E216" s="3"/>
      <c r="F216" s="3"/>
      <c r="G216" s="3"/>
      <c r="H216" s="3"/>
      <c r="J216" s="226"/>
      <c r="K216" s="3"/>
      <c r="L216" s="3"/>
      <c r="O216" s="227"/>
      <c r="Q216" s="94"/>
      <c r="R216" s="94"/>
      <c r="S216" s="94"/>
      <c r="T216" s="94"/>
    </row>
    <row r="217" ht="15.75" customHeight="1">
      <c r="A217" s="204"/>
      <c r="B217" s="222"/>
      <c r="C217" s="206"/>
      <c r="D217" s="207"/>
      <c r="E217" s="3"/>
      <c r="F217" s="3"/>
      <c r="G217" s="3"/>
      <c r="H217" s="3"/>
      <c r="J217" s="226"/>
      <c r="K217" s="3"/>
      <c r="L217" s="3"/>
      <c r="O217" s="227"/>
      <c r="Q217" s="94"/>
      <c r="R217" s="94"/>
      <c r="S217" s="94"/>
      <c r="T217" s="94"/>
    </row>
    <row r="218" ht="15.75" customHeight="1">
      <c r="A218" s="204"/>
      <c r="B218" s="222"/>
      <c r="C218" s="206"/>
      <c r="D218" s="207"/>
      <c r="E218" s="3"/>
      <c r="F218" s="3"/>
      <c r="G218" s="3"/>
      <c r="H218" s="3"/>
      <c r="J218" s="226"/>
      <c r="K218" s="3"/>
      <c r="L218" s="3"/>
      <c r="O218" s="227"/>
      <c r="Q218" s="94"/>
      <c r="R218" s="94"/>
      <c r="S218" s="94"/>
      <c r="T218" s="94"/>
    </row>
    <row r="219" ht="15.75" customHeight="1">
      <c r="A219" s="204"/>
      <c r="B219" s="222"/>
      <c r="C219" s="206"/>
      <c r="D219" s="207"/>
      <c r="E219" s="3"/>
      <c r="F219" s="3"/>
      <c r="G219" s="3"/>
      <c r="H219" s="3"/>
      <c r="J219" s="226"/>
      <c r="K219" s="3"/>
      <c r="L219" s="3"/>
      <c r="O219" s="227"/>
      <c r="Q219" s="94"/>
      <c r="R219" s="94"/>
      <c r="S219" s="94"/>
      <c r="T219" s="94"/>
    </row>
    <row r="220" ht="15.75" customHeight="1">
      <c r="A220" s="204"/>
      <c r="B220" s="222"/>
      <c r="C220" s="206"/>
      <c r="D220" s="207"/>
      <c r="E220" s="3"/>
      <c r="F220" s="3"/>
      <c r="G220" s="3"/>
      <c r="H220" s="3"/>
      <c r="J220" s="226"/>
      <c r="K220" s="3"/>
      <c r="L220" s="3"/>
      <c r="O220" s="227"/>
      <c r="Q220" s="94"/>
      <c r="R220" s="94"/>
      <c r="S220" s="94"/>
      <c r="T220" s="94"/>
    </row>
    <row r="221" ht="15.75" customHeight="1">
      <c r="A221" s="204"/>
      <c r="B221" s="222"/>
      <c r="C221" s="206"/>
      <c r="D221" s="207"/>
      <c r="E221" s="3"/>
      <c r="F221" s="3"/>
      <c r="G221" s="3"/>
      <c r="H221" s="3"/>
      <c r="J221" s="226"/>
      <c r="K221" s="3"/>
      <c r="L221" s="3"/>
      <c r="O221" s="227"/>
      <c r="Q221" s="94"/>
      <c r="R221" s="94"/>
      <c r="S221" s="94"/>
      <c r="T221" s="94"/>
    </row>
    <row r="222" ht="15.75" customHeight="1">
      <c r="A222" s="204"/>
      <c r="B222" s="222"/>
      <c r="C222" s="206"/>
      <c r="D222" s="207"/>
      <c r="E222" s="3"/>
      <c r="F222" s="3"/>
      <c r="G222" s="3"/>
      <c r="H222" s="3"/>
      <c r="J222" s="226"/>
      <c r="K222" s="3"/>
      <c r="L222" s="3"/>
      <c r="O222" s="227"/>
      <c r="Q222" s="94"/>
      <c r="R222" s="94"/>
      <c r="S222" s="94"/>
      <c r="T222" s="94"/>
    </row>
    <row r="223" ht="15.75" customHeight="1">
      <c r="A223" s="204"/>
      <c r="B223" s="222"/>
      <c r="C223" s="206"/>
      <c r="D223" s="207"/>
      <c r="E223" s="3"/>
      <c r="F223" s="3"/>
      <c r="G223" s="3"/>
      <c r="H223" s="3"/>
      <c r="J223" s="226"/>
      <c r="K223" s="3"/>
      <c r="L223" s="3"/>
      <c r="O223" s="227"/>
      <c r="Q223" s="94"/>
      <c r="R223" s="94"/>
      <c r="S223" s="94"/>
      <c r="T223" s="94"/>
    </row>
    <row r="224" ht="15.75" customHeight="1">
      <c r="A224" s="204"/>
      <c r="B224" s="222"/>
      <c r="C224" s="206"/>
      <c r="D224" s="207"/>
      <c r="E224" s="3"/>
      <c r="F224" s="3"/>
      <c r="G224" s="3"/>
      <c r="H224" s="3"/>
      <c r="J224" s="226"/>
      <c r="K224" s="3"/>
      <c r="L224" s="3"/>
      <c r="O224" s="227"/>
      <c r="Q224" s="94"/>
      <c r="R224" s="94"/>
      <c r="S224" s="94"/>
      <c r="T224" s="94"/>
    </row>
    <row r="225" ht="15.75" customHeight="1">
      <c r="A225" s="204"/>
      <c r="B225" s="222"/>
      <c r="C225" s="206"/>
      <c r="D225" s="207"/>
      <c r="E225" s="3"/>
      <c r="F225" s="3"/>
      <c r="G225" s="3"/>
      <c r="H225" s="3"/>
      <c r="J225" s="226"/>
      <c r="K225" s="3"/>
      <c r="L225" s="3"/>
      <c r="O225" s="227"/>
      <c r="Q225" s="94"/>
      <c r="R225" s="94"/>
      <c r="S225" s="94"/>
      <c r="T225" s="94"/>
    </row>
    <row r="226" ht="15.75" customHeight="1">
      <c r="A226" s="204"/>
      <c r="B226" s="222"/>
      <c r="C226" s="206"/>
      <c r="D226" s="207"/>
      <c r="E226" s="3"/>
      <c r="F226" s="3"/>
      <c r="G226" s="3"/>
      <c r="H226" s="3"/>
      <c r="J226" s="226"/>
      <c r="K226" s="3"/>
      <c r="L226" s="3"/>
      <c r="O226" s="227"/>
      <c r="Q226" s="94"/>
      <c r="R226" s="94"/>
      <c r="S226" s="94"/>
      <c r="T226" s="94"/>
    </row>
    <row r="227" ht="15.75" customHeight="1">
      <c r="A227" s="204"/>
      <c r="B227" s="222"/>
      <c r="C227" s="206"/>
      <c r="D227" s="207"/>
      <c r="E227" s="3"/>
      <c r="F227" s="3"/>
      <c r="G227" s="3"/>
      <c r="H227" s="3"/>
      <c r="J227" s="226"/>
      <c r="K227" s="3"/>
      <c r="L227" s="3"/>
      <c r="O227" s="227"/>
      <c r="Q227" s="94"/>
      <c r="R227" s="94"/>
      <c r="S227" s="94"/>
      <c r="T227" s="94"/>
    </row>
    <row r="228" ht="15.75" customHeight="1">
      <c r="A228" s="204"/>
      <c r="B228" s="222"/>
      <c r="C228" s="206"/>
      <c r="D228" s="207"/>
      <c r="E228" s="3"/>
      <c r="F228" s="3"/>
      <c r="G228" s="3"/>
      <c r="H228" s="3"/>
      <c r="J228" s="226"/>
      <c r="K228" s="3"/>
      <c r="L228" s="3"/>
      <c r="O228" s="227"/>
      <c r="Q228" s="94"/>
      <c r="R228" s="94"/>
      <c r="S228" s="94"/>
      <c r="T228" s="94"/>
    </row>
    <row r="229" ht="15.75" customHeight="1">
      <c r="A229" s="204"/>
      <c r="B229" s="222"/>
      <c r="C229" s="206"/>
      <c r="D229" s="207"/>
      <c r="E229" s="3"/>
      <c r="F229" s="3"/>
      <c r="G229" s="3"/>
      <c r="H229" s="3"/>
      <c r="J229" s="226"/>
      <c r="K229" s="3"/>
      <c r="L229" s="3"/>
      <c r="O229" s="227"/>
      <c r="Q229" s="94"/>
      <c r="R229" s="94"/>
      <c r="S229" s="94"/>
      <c r="T229" s="94"/>
    </row>
    <row r="230" ht="15.75" customHeight="1">
      <c r="A230" s="204"/>
      <c r="B230" s="222"/>
      <c r="C230" s="206"/>
      <c r="D230" s="207"/>
      <c r="E230" s="3"/>
      <c r="F230" s="3"/>
      <c r="G230" s="3"/>
      <c r="H230" s="3"/>
      <c r="J230" s="226"/>
      <c r="K230" s="3"/>
      <c r="L230" s="3"/>
      <c r="O230" s="227"/>
      <c r="Q230" s="94"/>
      <c r="R230" s="94"/>
      <c r="S230" s="94"/>
      <c r="T230" s="94"/>
    </row>
    <row r="231" ht="15.75" customHeight="1">
      <c r="A231" s="204"/>
      <c r="B231" s="222"/>
      <c r="C231" s="206"/>
      <c r="D231" s="207"/>
      <c r="E231" s="3"/>
      <c r="F231" s="3"/>
      <c r="G231" s="3"/>
      <c r="H231" s="3"/>
      <c r="J231" s="226"/>
      <c r="K231" s="3"/>
      <c r="L231" s="3"/>
      <c r="O231" s="227"/>
      <c r="Q231" s="94"/>
      <c r="R231" s="94"/>
      <c r="S231" s="94"/>
      <c r="T231" s="94"/>
    </row>
    <row r="232" ht="15.75" customHeight="1">
      <c r="A232" s="204"/>
      <c r="B232" s="222"/>
      <c r="C232" s="206"/>
      <c r="D232" s="207"/>
      <c r="E232" s="3"/>
      <c r="F232" s="3"/>
      <c r="G232" s="3"/>
      <c r="H232" s="3"/>
      <c r="J232" s="226"/>
      <c r="K232" s="3"/>
      <c r="L232" s="3"/>
      <c r="O232" s="227"/>
      <c r="Q232" s="94"/>
      <c r="R232" s="94"/>
      <c r="S232" s="94"/>
      <c r="T232" s="94"/>
    </row>
    <row r="233" ht="15.75" customHeight="1">
      <c r="A233" s="204"/>
      <c r="B233" s="222"/>
      <c r="C233" s="206"/>
      <c r="D233" s="207"/>
      <c r="E233" s="3"/>
      <c r="F233" s="3"/>
      <c r="G233" s="3"/>
      <c r="H233" s="3"/>
      <c r="J233" s="226"/>
      <c r="K233" s="3"/>
      <c r="L233" s="3"/>
      <c r="O233" s="227"/>
      <c r="Q233" s="94"/>
      <c r="R233" s="94"/>
      <c r="S233" s="94"/>
      <c r="T233" s="94"/>
    </row>
    <row r="234" ht="15.75" customHeight="1">
      <c r="A234" s="204"/>
      <c r="B234" s="222"/>
      <c r="C234" s="206"/>
      <c r="D234" s="207"/>
      <c r="E234" s="3"/>
      <c r="F234" s="3"/>
      <c r="G234" s="3"/>
      <c r="H234" s="3"/>
      <c r="J234" s="226"/>
      <c r="K234" s="3"/>
      <c r="L234" s="3"/>
      <c r="O234" s="227"/>
      <c r="Q234" s="94"/>
      <c r="R234" s="94"/>
      <c r="S234" s="94"/>
      <c r="T234" s="94"/>
    </row>
    <row r="235" ht="15.75" customHeight="1">
      <c r="A235" s="204"/>
      <c r="B235" s="222"/>
      <c r="C235" s="206"/>
      <c r="D235" s="207"/>
      <c r="E235" s="3"/>
      <c r="F235" s="3"/>
      <c r="G235" s="3"/>
      <c r="H235" s="3"/>
      <c r="J235" s="226"/>
      <c r="K235" s="3"/>
      <c r="L235" s="3"/>
      <c r="O235" s="227"/>
      <c r="Q235" s="94"/>
      <c r="R235" s="94"/>
      <c r="S235" s="94"/>
      <c r="T235" s="94"/>
    </row>
    <row r="236" ht="15.75" customHeight="1">
      <c r="A236" s="204"/>
      <c r="B236" s="222"/>
      <c r="C236" s="206"/>
      <c r="D236" s="207"/>
      <c r="E236" s="3"/>
      <c r="F236" s="3"/>
      <c r="G236" s="3"/>
      <c r="H236" s="3"/>
      <c r="J236" s="226"/>
      <c r="K236" s="3"/>
      <c r="L236" s="3"/>
      <c r="O236" s="227"/>
      <c r="Q236" s="94"/>
      <c r="R236" s="94"/>
      <c r="S236" s="94"/>
      <c r="T236" s="94"/>
    </row>
    <row r="237" ht="15.75" customHeight="1">
      <c r="A237" s="204"/>
      <c r="B237" s="222"/>
      <c r="C237" s="223"/>
      <c r="D237" s="231"/>
      <c r="E237" s="3"/>
      <c r="F237" s="3"/>
      <c r="G237" s="3"/>
      <c r="H237" s="3"/>
      <c r="J237" s="226"/>
      <c r="K237" s="3"/>
      <c r="L237" s="3"/>
      <c r="O237" s="227"/>
      <c r="Q237" s="94"/>
      <c r="R237" s="94"/>
      <c r="S237" s="94"/>
      <c r="T237" s="94"/>
    </row>
    <row r="238" ht="15.75" customHeight="1">
      <c r="A238" s="204"/>
      <c r="B238" s="222"/>
      <c r="C238" s="206"/>
      <c r="D238" s="207"/>
      <c r="E238" s="3"/>
      <c r="F238" s="3"/>
      <c r="G238" s="3"/>
      <c r="H238" s="3"/>
      <c r="J238" s="226"/>
      <c r="K238" s="3"/>
      <c r="L238" s="3"/>
      <c r="O238" s="227"/>
      <c r="Q238" s="94"/>
      <c r="R238" s="94"/>
      <c r="S238" s="94"/>
      <c r="T238" s="94"/>
    </row>
    <row r="239" ht="15.75" customHeight="1">
      <c r="A239" s="204"/>
      <c r="B239" s="222"/>
      <c r="C239" s="206"/>
      <c r="D239" s="207"/>
      <c r="E239" s="3"/>
      <c r="F239" s="3"/>
      <c r="G239" s="3"/>
      <c r="H239" s="3"/>
      <c r="J239" s="226"/>
      <c r="K239" s="3"/>
      <c r="L239" s="3"/>
      <c r="O239" s="227"/>
      <c r="Q239" s="94"/>
      <c r="R239" s="94"/>
      <c r="S239" s="94"/>
      <c r="T239" s="94"/>
    </row>
    <row r="240" ht="15.75" customHeight="1">
      <c r="A240" s="204"/>
      <c r="B240" s="222"/>
      <c r="C240" s="206"/>
      <c r="D240" s="207"/>
      <c r="E240" s="3"/>
      <c r="F240" s="3"/>
      <c r="G240" s="3"/>
      <c r="H240" s="3"/>
      <c r="J240" s="226"/>
      <c r="K240" s="3"/>
      <c r="L240" s="3"/>
      <c r="O240" s="227"/>
      <c r="Q240" s="94"/>
      <c r="R240" s="94"/>
      <c r="S240" s="94"/>
      <c r="T240" s="94"/>
    </row>
    <row r="241" ht="15.75" customHeight="1">
      <c r="A241" s="204"/>
      <c r="B241" s="222"/>
      <c r="C241" s="206"/>
      <c r="D241" s="207"/>
      <c r="E241" s="3"/>
      <c r="F241" s="3"/>
      <c r="G241" s="3"/>
      <c r="H241" s="3"/>
      <c r="J241" s="226"/>
      <c r="K241" s="3"/>
      <c r="L241" s="3"/>
      <c r="O241" s="227"/>
      <c r="Q241" s="94"/>
      <c r="R241" s="94"/>
      <c r="S241" s="94"/>
      <c r="T241" s="94"/>
    </row>
    <row r="242" ht="15.75" customHeight="1">
      <c r="A242" s="204"/>
      <c r="B242" s="222"/>
      <c r="C242" s="206"/>
      <c r="D242" s="207"/>
      <c r="E242" s="3"/>
      <c r="F242" s="3"/>
      <c r="G242" s="3"/>
      <c r="H242" s="3"/>
      <c r="J242" s="226"/>
      <c r="K242" s="3"/>
      <c r="L242" s="3"/>
      <c r="O242" s="227"/>
      <c r="Q242" s="94"/>
      <c r="R242" s="94"/>
      <c r="S242" s="94"/>
      <c r="T242" s="94"/>
    </row>
    <row r="243" ht="15.75" customHeight="1">
      <c r="A243" s="204"/>
      <c r="B243" s="222"/>
      <c r="C243" s="206"/>
      <c r="D243" s="207"/>
      <c r="E243" s="3"/>
      <c r="F243" s="3"/>
      <c r="G243" s="3"/>
      <c r="H243" s="3"/>
      <c r="J243" s="226"/>
      <c r="K243" s="3"/>
      <c r="L243" s="3"/>
      <c r="O243" s="227"/>
      <c r="Q243" s="94"/>
      <c r="R243" s="94"/>
      <c r="S243" s="94"/>
      <c r="T243" s="94"/>
    </row>
    <row r="244" ht="15.75" customHeight="1">
      <c r="A244" s="204"/>
      <c r="B244" s="222"/>
      <c r="C244" s="206"/>
      <c r="D244" s="207"/>
      <c r="E244" s="3"/>
      <c r="F244" s="3"/>
      <c r="G244" s="3"/>
      <c r="H244" s="3"/>
      <c r="J244" s="226"/>
      <c r="K244" s="3"/>
      <c r="L244" s="3"/>
      <c r="O244" s="227"/>
      <c r="Q244" s="94"/>
      <c r="R244" s="94"/>
      <c r="S244" s="94"/>
      <c r="T244" s="94"/>
    </row>
    <row r="245" ht="15.75" customHeight="1">
      <c r="A245" s="204"/>
      <c r="B245" s="222"/>
      <c r="C245" s="206"/>
      <c r="D245" s="207"/>
      <c r="E245" s="3"/>
      <c r="F245" s="3"/>
      <c r="G245" s="3"/>
      <c r="H245" s="3"/>
      <c r="J245" s="226"/>
      <c r="K245" s="3"/>
      <c r="L245" s="3"/>
      <c r="O245" s="227"/>
      <c r="Q245" s="94"/>
      <c r="R245" s="94"/>
      <c r="S245" s="94"/>
      <c r="T245" s="94"/>
    </row>
    <row r="246" ht="15.75" customHeight="1">
      <c r="A246" s="204"/>
      <c r="B246" s="222"/>
      <c r="C246" s="206"/>
      <c r="D246" s="207"/>
      <c r="E246" s="3"/>
      <c r="F246" s="3"/>
      <c r="G246" s="3"/>
      <c r="H246" s="3"/>
      <c r="J246" s="226"/>
      <c r="K246" s="3"/>
      <c r="L246" s="3"/>
      <c r="O246" s="227"/>
      <c r="Q246" s="94"/>
      <c r="R246" s="94"/>
      <c r="S246" s="94"/>
      <c r="T246" s="94"/>
    </row>
    <row r="247" ht="15.75" customHeight="1">
      <c r="A247" s="204"/>
      <c r="B247" s="222"/>
      <c r="C247" s="206"/>
      <c r="D247" s="207"/>
      <c r="E247" s="3"/>
      <c r="F247" s="3"/>
      <c r="G247" s="3"/>
      <c r="H247" s="3"/>
      <c r="J247" s="226"/>
      <c r="K247" s="3"/>
      <c r="L247" s="3"/>
      <c r="O247" s="227"/>
      <c r="Q247" s="94"/>
      <c r="R247" s="94"/>
      <c r="S247" s="94"/>
      <c r="T247" s="94"/>
    </row>
    <row r="248" ht="15.75" customHeight="1">
      <c r="A248" s="204"/>
      <c r="B248" s="222"/>
      <c r="C248" s="206"/>
      <c r="D248" s="207"/>
      <c r="E248" s="3"/>
      <c r="F248" s="3"/>
      <c r="G248" s="3"/>
      <c r="H248" s="3"/>
      <c r="J248" s="226"/>
      <c r="K248" s="3"/>
      <c r="L248" s="3"/>
      <c r="O248" s="227"/>
      <c r="Q248" s="94"/>
      <c r="R248" s="94"/>
      <c r="S248" s="94"/>
      <c r="T248" s="94"/>
    </row>
    <row r="249" ht="15.75" customHeight="1">
      <c r="A249" s="204"/>
      <c r="B249" s="222"/>
      <c r="C249" s="206"/>
      <c r="D249" s="207"/>
      <c r="E249" s="3"/>
      <c r="F249" s="3"/>
      <c r="G249" s="3"/>
      <c r="H249" s="3"/>
      <c r="J249" s="226"/>
      <c r="K249" s="3"/>
      <c r="L249" s="3"/>
      <c r="O249" s="227"/>
      <c r="Q249" s="94"/>
      <c r="R249" s="94"/>
      <c r="S249" s="94"/>
      <c r="T249" s="94"/>
    </row>
    <row r="250" ht="15.75" customHeight="1">
      <c r="A250" s="204"/>
      <c r="B250" s="222"/>
      <c r="C250" s="206"/>
      <c r="D250" s="207"/>
      <c r="E250" s="3"/>
      <c r="F250" s="3"/>
      <c r="G250" s="3"/>
      <c r="H250" s="3"/>
      <c r="J250" s="226"/>
      <c r="K250" s="3"/>
      <c r="L250" s="3"/>
      <c r="O250" s="227"/>
      <c r="Q250" s="94"/>
      <c r="R250" s="94"/>
      <c r="S250" s="94"/>
      <c r="T250" s="94"/>
    </row>
    <row r="251" ht="15.75" customHeight="1">
      <c r="A251" s="204"/>
      <c r="B251" s="222"/>
      <c r="C251" s="206"/>
      <c r="D251" s="207"/>
      <c r="E251" s="3"/>
      <c r="F251" s="3"/>
      <c r="G251" s="3"/>
      <c r="H251" s="3"/>
      <c r="J251" s="226"/>
      <c r="K251" s="3"/>
      <c r="L251" s="3"/>
      <c r="O251" s="227"/>
      <c r="Q251" s="94"/>
      <c r="R251" s="94"/>
      <c r="S251" s="94"/>
      <c r="T251" s="94"/>
    </row>
    <row r="252" ht="15.75" customHeight="1">
      <c r="A252" s="204"/>
      <c r="B252" s="222"/>
      <c r="C252" s="206"/>
      <c r="D252" s="207"/>
      <c r="E252" s="3"/>
      <c r="F252" s="3"/>
      <c r="G252" s="3"/>
      <c r="H252" s="3"/>
      <c r="J252" s="226"/>
      <c r="K252" s="3"/>
      <c r="L252" s="3"/>
      <c r="O252" s="227"/>
      <c r="Q252" s="94"/>
      <c r="R252" s="94"/>
      <c r="S252" s="94"/>
      <c r="T252" s="94"/>
    </row>
    <row r="253" ht="15.75" customHeight="1">
      <c r="A253" s="204"/>
      <c r="B253" s="222"/>
      <c r="C253" s="206"/>
      <c r="D253" s="207"/>
      <c r="E253" s="3"/>
      <c r="F253" s="3"/>
      <c r="G253" s="3"/>
      <c r="H253" s="3"/>
      <c r="J253" s="226"/>
      <c r="K253" s="3"/>
      <c r="L253" s="3"/>
      <c r="O253" s="227"/>
      <c r="Q253" s="94"/>
      <c r="R253" s="94"/>
      <c r="S253" s="94"/>
      <c r="T253" s="94"/>
    </row>
    <row r="254" ht="15.75" customHeight="1">
      <c r="A254" s="204"/>
      <c r="B254" s="222"/>
      <c r="C254" s="206"/>
      <c r="D254" s="207"/>
      <c r="E254" s="3"/>
      <c r="F254" s="3"/>
      <c r="G254" s="3"/>
      <c r="H254" s="3"/>
      <c r="J254" s="226"/>
      <c r="K254" s="3"/>
      <c r="L254" s="3"/>
      <c r="O254" s="227"/>
      <c r="Q254" s="94"/>
      <c r="R254" s="94"/>
      <c r="S254" s="94"/>
      <c r="T254" s="94"/>
    </row>
    <row r="255" ht="15.75" customHeight="1">
      <c r="A255" s="204"/>
      <c r="B255" s="222"/>
      <c r="C255" s="206"/>
      <c r="D255" s="207"/>
      <c r="E255" s="3"/>
      <c r="F255" s="3"/>
      <c r="G255" s="3"/>
      <c r="H255" s="3"/>
      <c r="J255" s="226"/>
      <c r="K255" s="3"/>
      <c r="L255" s="3"/>
      <c r="O255" s="227"/>
      <c r="Q255" s="94"/>
      <c r="R255" s="94"/>
      <c r="S255" s="94"/>
      <c r="T255" s="94"/>
    </row>
    <row r="256" ht="15.75" customHeight="1">
      <c r="A256" s="204"/>
      <c r="B256" s="222"/>
      <c r="C256" s="206"/>
      <c r="D256" s="207"/>
      <c r="E256" s="3"/>
      <c r="F256" s="3"/>
      <c r="G256" s="3"/>
      <c r="H256" s="3"/>
      <c r="J256" s="226"/>
      <c r="K256" s="3"/>
      <c r="L256" s="3"/>
      <c r="O256" s="227"/>
      <c r="Q256" s="94"/>
      <c r="R256" s="94"/>
      <c r="S256" s="94"/>
      <c r="T256" s="94"/>
    </row>
    <row r="257" ht="15.75" customHeight="1">
      <c r="A257" s="204"/>
      <c r="B257" s="222"/>
      <c r="C257" s="206"/>
      <c r="D257" s="207"/>
      <c r="E257" s="3"/>
      <c r="F257" s="3"/>
      <c r="G257" s="3"/>
      <c r="H257" s="3"/>
      <c r="J257" s="226"/>
      <c r="K257" s="3"/>
      <c r="L257" s="3"/>
      <c r="O257" s="227"/>
      <c r="Q257" s="94"/>
      <c r="R257" s="94"/>
      <c r="S257" s="94"/>
      <c r="T257" s="94"/>
    </row>
    <row r="258" ht="15.75" customHeight="1">
      <c r="A258" s="204"/>
      <c r="B258" s="222"/>
      <c r="C258" s="206"/>
      <c r="D258" s="207"/>
      <c r="E258" s="3"/>
      <c r="F258" s="3"/>
      <c r="G258" s="3"/>
      <c r="H258" s="3"/>
      <c r="J258" s="226"/>
      <c r="K258" s="3"/>
      <c r="L258" s="3"/>
      <c r="O258" s="227"/>
      <c r="Q258" s="94"/>
      <c r="R258" s="94"/>
      <c r="S258" s="94"/>
      <c r="T258" s="94"/>
    </row>
    <row r="259" ht="15.75" customHeight="1">
      <c r="A259" s="204"/>
      <c r="B259" s="222"/>
      <c r="C259" s="206"/>
      <c r="D259" s="207"/>
      <c r="E259" s="3"/>
      <c r="F259" s="3"/>
      <c r="G259" s="3"/>
      <c r="H259" s="3"/>
      <c r="J259" s="226"/>
      <c r="K259" s="3"/>
      <c r="L259" s="3"/>
      <c r="O259" s="227"/>
      <c r="Q259" s="94"/>
      <c r="R259" s="94"/>
      <c r="S259" s="94"/>
      <c r="T259" s="94"/>
    </row>
    <row r="260" ht="15.75" customHeight="1">
      <c r="A260" s="204"/>
      <c r="B260" s="222"/>
      <c r="C260" s="206"/>
      <c r="D260" s="207"/>
      <c r="E260" s="3"/>
      <c r="F260" s="3"/>
      <c r="G260" s="3"/>
      <c r="H260" s="3"/>
      <c r="J260" s="226"/>
      <c r="K260" s="3"/>
      <c r="L260" s="3"/>
      <c r="O260" s="227"/>
      <c r="Q260" s="94"/>
      <c r="R260" s="94"/>
      <c r="S260" s="94"/>
      <c r="T260" s="94"/>
    </row>
    <row r="261" ht="15.75" customHeight="1">
      <c r="A261" s="204"/>
      <c r="B261" s="222"/>
      <c r="C261" s="206"/>
      <c r="D261" s="207"/>
      <c r="E261" s="3"/>
      <c r="F261" s="3"/>
      <c r="G261" s="3"/>
      <c r="H261" s="3"/>
      <c r="J261" s="226"/>
      <c r="K261" s="3"/>
      <c r="L261" s="3"/>
      <c r="O261" s="227"/>
      <c r="Q261" s="94"/>
      <c r="R261" s="94"/>
      <c r="S261" s="94"/>
      <c r="T261" s="94"/>
    </row>
    <row r="262" ht="15.75" customHeight="1">
      <c r="A262" s="204"/>
      <c r="B262" s="222"/>
      <c r="C262" s="206"/>
      <c r="D262" s="207"/>
      <c r="E262" s="3"/>
      <c r="F262" s="3"/>
      <c r="G262" s="3"/>
      <c r="H262" s="3"/>
      <c r="J262" s="226"/>
      <c r="K262" s="3"/>
      <c r="L262" s="3"/>
      <c r="O262" s="227"/>
      <c r="Q262" s="94"/>
      <c r="R262" s="94"/>
      <c r="S262" s="94"/>
      <c r="T262" s="94"/>
    </row>
    <row r="263" ht="15.75" customHeight="1">
      <c r="A263" s="204"/>
      <c r="B263" s="222"/>
      <c r="C263" s="206"/>
      <c r="D263" s="207"/>
      <c r="E263" s="3"/>
      <c r="F263" s="3"/>
      <c r="G263" s="3"/>
      <c r="H263" s="3"/>
      <c r="J263" s="226"/>
      <c r="K263" s="3"/>
      <c r="L263" s="3"/>
      <c r="O263" s="227"/>
      <c r="Q263" s="94"/>
      <c r="R263" s="94"/>
      <c r="S263" s="94"/>
      <c r="T263" s="94"/>
    </row>
    <row r="264" ht="15.75" customHeight="1">
      <c r="A264" s="204"/>
      <c r="B264" s="222"/>
      <c r="C264" s="206"/>
      <c r="D264" s="207"/>
      <c r="E264" s="3"/>
      <c r="F264" s="3"/>
      <c r="G264" s="3"/>
      <c r="H264" s="3"/>
      <c r="J264" s="226"/>
      <c r="K264" s="3"/>
      <c r="L264" s="3"/>
      <c r="O264" s="227"/>
      <c r="Q264" s="94"/>
      <c r="R264" s="94"/>
      <c r="S264" s="94"/>
      <c r="T264" s="94"/>
    </row>
    <row r="265" ht="15.75" customHeight="1">
      <c r="A265" s="204"/>
      <c r="B265" s="222"/>
      <c r="C265" s="206"/>
      <c r="D265" s="207"/>
      <c r="E265" s="3"/>
      <c r="F265" s="3"/>
      <c r="G265" s="3"/>
      <c r="H265" s="3"/>
      <c r="J265" s="226"/>
      <c r="K265" s="3"/>
      <c r="L265" s="3"/>
      <c r="O265" s="227"/>
      <c r="Q265" s="94"/>
      <c r="R265" s="94"/>
      <c r="S265" s="94"/>
      <c r="T265" s="94"/>
    </row>
    <row r="266" ht="15.75" customHeight="1">
      <c r="A266" s="204"/>
      <c r="B266" s="222"/>
      <c r="C266" s="206"/>
      <c r="D266" s="207"/>
      <c r="E266" s="3"/>
      <c r="F266" s="3"/>
      <c r="G266" s="3"/>
      <c r="H266" s="3"/>
      <c r="J266" s="226"/>
      <c r="K266" s="3"/>
      <c r="L266" s="3"/>
      <c r="O266" s="227"/>
      <c r="Q266" s="94"/>
      <c r="R266" s="94"/>
      <c r="S266" s="94"/>
      <c r="T266" s="94"/>
    </row>
    <row r="267" ht="15.75" customHeight="1">
      <c r="A267" s="204"/>
      <c r="B267" s="222"/>
      <c r="C267" s="206"/>
      <c r="D267" s="207"/>
      <c r="E267" s="3"/>
      <c r="F267" s="3"/>
      <c r="G267" s="3"/>
      <c r="H267" s="3"/>
      <c r="J267" s="226"/>
      <c r="K267" s="3"/>
      <c r="L267" s="3"/>
      <c r="O267" s="227"/>
      <c r="Q267" s="94"/>
      <c r="R267" s="94"/>
      <c r="S267" s="94"/>
      <c r="T267" s="94"/>
    </row>
    <row r="268" ht="15.75" customHeight="1">
      <c r="A268" s="204"/>
      <c r="B268" s="222"/>
      <c r="C268" s="206"/>
      <c r="D268" s="207"/>
      <c r="E268" s="3"/>
      <c r="F268" s="3"/>
      <c r="G268" s="3"/>
      <c r="H268" s="3"/>
      <c r="J268" s="226"/>
      <c r="K268" s="3"/>
      <c r="L268" s="3"/>
      <c r="O268" s="227"/>
      <c r="Q268" s="94"/>
      <c r="R268" s="94"/>
      <c r="S268" s="94"/>
      <c r="T268" s="94"/>
    </row>
    <row r="269" ht="15.75" customHeight="1">
      <c r="A269" s="204"/>
      <c r="B269" s="222"/>
      <c r="C269" s="206"/>
      <c r="D269" s="207"/>
      <c r="E269" s="3"/>
      <c r="F269" s="3"/>
      <c r="G269" s="3"/>
      <c r="H269" s="3"/>
      <c r="J269" s="226"/>
      <c r="K269" s="3"/>
      <c r="L269" s="3"/>
      <c r="O269" s="227"/>
      <c r="Q269" s="94"/>
      <c r="R269" s="94"/>
      <c r="S269" s="94"/>
      <c r="T269" s="94"/>
    </row>
    <row r="270" ht="15.75" customHeight="1">
      <c r="A270" s="204"/>
      <c r="B270" s="222"/>
      <c r="C270" s="206"/>
      <c r="D270" s="207"/>
      <c r="E270" s="3"/>
      <c r="F270" s="3"/>
      <c r="G270" s="3"/>
      <c r="H270" s="3"/>
      <c r="J270" s="226"/>
      <c r="K270" s="3"/>
      <c r="L270" s="3"/>
      <c r="O270" s="227"/>
      <c r="Q270" s="94"/>
      <c r="R270" s="94"/>
      <c r="S270" s="94"/>
      <c r="T270" s="94"/>
    </row>
    <row r="271" ht="15.75" customHeight="1">
      <c r="A271" s="204"/>
      <c r="B271" s="222"/>
      <c r="C271" s="206"/>
      <c r="D271" s="207"/>
      <c r="E271" s="3"/>
      <c r="F271" s="3"/>
      <c r="G271" s="3"/>
      <c r="H271" s="3"/>
      <c r="J271" s="226"/>
      <c r="K271" s="3"/>
      <c r="L271" s="3"/>
      <c r="O271" s="227"/>
      <c r="Q271" s="94"/>
      <c r="R271" s="94"/>
      <c r="S271" s="94"/>
      <c r="T271" s="94"/>
    </row>
    <row r="272" ht="15.75" customHeight="1">
      <c r="A272" s="204"/>
      <c r="B272" s="222"/>
      <c r="C272" s="206"/>
      <c r="D272" s="207"/>
      <c r="E272" s="3"/>
      <c r="F272" s="3"/>
      <c r="G272" s="3"/>
      <c r="H272" s="3"/>
      <c r="J272" s="226"/>
      <c r="K272" s="3"/>
      <c r="L272" s="3"/>
      <c r="O272" s="227"/>
      <c r="Q272" s="94"/>
      <c r="R272" s="94"/>
      <c r="S272" s="94"/>
      <c r="T272" s="94"/>
    </row>
    <row r="273" ht="15.75" customHeight="1">
      <c r="A273" s="204"/>
      <c r="B273" s="222"/>
      <c r="C273" s="206"/>
      <c r="D273" s="207"/>
      <c r="E273" s="3"/>
      <c r="F273" s="3"/>
      <c r="G273" s="3"/>
      <c r="H273" s="3"/>
      <c r="J273" s="226"/>
      <c r="K273" s="3"/>
      <c r="L273" s="3"/>
      <c r="O273" s="227"/>
      <c r="Q273" s="94"/>
      <c r="R273" s="94"/>
      <c r="S273" s="94"/>
      <c r="T273" s="94"/>
    </row>
    <row r="274" ht="15.75" customHeight="1">
      <c r="A274" s="204"/>
      <c r="B274" s="222"/>
      <c r="C274" s="206"/>
      <c r="D274" s="207"/>
      <c r="E274" s="3"/>
      <c r="F274" s="3"/>
      <c r="G274" s="3"/>
      <c r="H274" s="3"/>
      <c r="J274" s="226"/>
      <c r="K274" s="3"/>
      <c r="L274" s="3"/>
      <c r="O274" s="227"/>
      <c r="Q274" s="94"/>
      <c r="R274" s="94"/>
      <c r="S274" s="94"/>
      <c r="T274" s="94"/>
    </row>
    <row r="275" ht="15.75" customHeight="1">
      <c r="A275" s="204"/>
      <c r="B275" s="222"/>
      <c r="C275" s="206"/>
      <c r="D275" s="207"/>
      <c r="E275" s="3"/>
      <c r="F275" s="3"/>
      <c r="G275" s="3"/>
      <c r="H275" s="3"/>
      <c r="J275" s="226"/>
      <c r="K275" s="3"/>
      <c r="L275" s="3"/>
      <c r="O275" s="227"/>
      <c r="Q275" s="94"/>
      <c r="R275" s="94"/>
      <c r="S275" s="94"/>
      <c r="T275" s="94"/>
    </row>
    <row r="276" ht="15.75" customHeight="1">
      <c r="A276" s="204"/>
      <c r="B276" s="222"/>
      <c r="C276" s="206"/>
      <c r="D276" s="207"/>
      <c r="E276" s="3"/>
      <c r="F276" s="3"/>
      <c r="G276" s="3"/>
      <c r="H276" s="3"/>
      <c r="J276" s="226"/>
      <c r="K276" s="3"/>
      <c r="L276" s="3"/>
      <c r="O276" s="227"/>
      <c r="Q276" s="94"/>
      <c r="R276" s="94"/>
      <c r="S276" s="94"/>
      <c r="T276" s="94"/>
    </row>
    <row r="277" ht="15.75" customHeight="1">
      <c r="A277" s="204"/>
      <c r="B277" s="222"/>
      <c r="C277" s="206"/>
      <c r="D277" s="207"/>
      <c r="E277" s="3"/>
      <c r="F277" s="3"/>
      <c r="G277" s="3"/>
      <c r="H277" s="3"/>
      <c r="J277" s="226"/>
      <c r="K277" s="3"/>
      <c r="L277" s="3"/>
      <c r="O277" s="227"/>
      <c r="Q277" s="94"/>
      <c r="R277" s="94"/>
      <c r="S277" s="94"/>
      <c r="T277" s="94"/>
    </row>
    <row r="278" ht="15.75" customHeight="1">
      <c r="A278" s="204"/>
      <c r="B278" s="222"/>
      <c r="C278" s="206"/>
      <c r="D278" s="207"/>
      <c r="E278" s="3"/>
      <c r="F278" s="3"/>
      <c r="G278" s="3"/>
      <c r="H278" s="3"/>
      <c r="J278" s="226"/>
      <c r="K278" s="3"/>
      <c r="L278" s="3"/>
      <c r="O278" s="227"/>
      <c r="Q278" s="94"/>
      <c r="R278" s="94"/>
      <c r="S278" s="94"/>
      <c r="T278" s="94"/>
    </row>
    <row r="279" ht="15.75" customHeight="1">
      <c r="A279" s="204"/>
      <c r="B279" s="222"/>
      <c r="C279" s="206"/>
      <c r="D279" s="207"/>
      <c r="E279" s="3"/>
      <c r="F279" s="3"/>
      <c r="G279" s="3"/>
      <c r="H279" s="3"/>
      <c r="J279" s="226"/>
      <c r="K279" s="3"/>
      <c r="L279" s="3"/>
      <c r="O279" s="227"/>
      <c r="Q279" s="94"/>
      <c r="R279" s="94"/>
      <c r="S279" s="94"/>
      <c r="T279" s="94"/>
    </row>
    <row r="280" ht="15.75" customHeight="1">
      <c r="A280" s="204"/>
      <c r="B280" s="222"/>
      <c r="C280" s="206"/>
      <c r="D280" s="207"/>
      <c r="E280" s="3"/>
      <c r="F280" s="3"/>
      <c r="G280" s="3"/>
      <c r="H280" s="3"/>
      <c r="J280" s="226"/>
      <c r="K280" s="3"/>
      <c r="L280" s="3"/>
      <c r="O280" s="227"/>
      <c r="Q280" s="94"/>
      <c r="R280" s="94"/>
      <c r="S280" s="94"/>
      <c r="T280" s="94"/>
    </row>
    <row r="281" ht="15.75" customHeight="1">
      <c r="A281" s="204"/>
      <c r="B281" s="222"/>
      <c r="C281" s="206"/>
      <c r="D281" s="207"/>
      <c r="E281" s="3"/>
      <c r="F281" s="3"/>
      <c r="G281" s="3"/>
      <c r="H281" s="3"/>
      <c r="J281" s="226"/>
      <c r="K281" s="3"/>
      <c r="L281" s="3"/>
      <c r="O281" s="227"/>
      <c r="Q281" s="94"/>
      <c r="R281" s="94"/>
      <c r="S281" s="94"/>
      <c r="T281" s="94"/>
    </row>
    <row r="282" ht="15.75" customHeight="1">
      <c r="A282" s="204"/>
      <c r="B282" s="222"/>
      <c r="C282" s="206"/>
      <c r="D282" s="207"/>
      <c r="E282" s="3"/>
      <c r="F282" s="3"/>
      <c r="G282" s="3"/>
      <c r="H282" s="3"/>
      <c r="J282" s="226"/>
      <c r="K282" s="3"/>
      <c r="L282" s="3"/>
      <c r="O282" s="227"/>
      <c r="Q282" s="94"/>
      <c r="R282" s="94"/>
      <c r="S282" s="94"/>
      <c r="T282" s="94"/>
    </row>
    <row r="283" ht="15.75" customHeight="1">
      <c r="A283" s="204"/>
      <c r="B283" s="222"/>
      <c r="C283" s="206"/>
      <c r="D283" s="207"/>
      <c r="E283" s="3"/>
      <c r="F283" s="3"/>
      <c r="G283" s="3"/>
      <c r="H283" s="3"/>
      <c r="J283" s="226"/>
      <c r="K283" s="3"/>
      <c r="L283" s="3"/>
      <c r="O283" s="227"/>
      <c r="Q283" s="94"/>
      <c r="R283" s="94"/>
      <c r="S283" s="94"/>
      <c r="T283" s="94"/>
    </row>
    <row r="284" ht="15.75" customHeight="1">
      <c r="A284" s="204"/>
      <c r="B284" s="222"/>
      <c r="C284" s="206"/>
      <c r="D284" s="207"/>
      <c r="E284" s="3"/>
      <c r="F284" s="3"/>
      <c r="G284" s="3"/>
      <c r="H284" s="3"/>
      <c r="J284" s="226"/>
      <c r="K284" s="3"/>
      <c r="L284" s="3"/>
      <c r="O284" s="227"/>
      <c r="Q284" s="94"/>
      <c r="R284" s="94"/>
      <c r="S284" s="94"/>
      <c r="T284" s="94"/>
    </row>
    <row r="285" ht="15.75" customHeight="1">
      <c r="A285" s="204"/>
      <c r="B285" s="222"/>
      <c r="C285" s="206"/>
      <c r="D285" s="207"/>
      <c r="E285" s="3"/>
      <c r="F285" s="3"/>
      <c r="G285" s="3"/>
      <c r="H285" s="3"/>
      <c r="J285" s="226"/>
      <c r="K285" s="3"/>
      <c r="L285" s="3"/>
      <c r="O285" s="227"/>
      <c r="Q285" s="94"/>
      <c r="R285" s="94"/>
      <c r="S285" s="94"/>
      <c r="T285" s="94"/>
    </row>
    <row r="286" ht="15.75" customHeight="1">
      <c r="A286" s="204"/>
      <c r="B286" s="222"/>
      <c r="C286" s="206"/>
      <c r="D286" s="207"/>
      <c r="E286" s="3"/>
      <c r="F286" s="3"/>
      <c r="G286" s="3"/>
      <c r="H286" s="3"/>
      <c r="J286" s="226"/>
      <c r="K286" s="3"/>
      <c r="L286" s="3"/>
      <c r="O286" s="227"/>
      <c r="Q286" s="94"/>
      <c r="R286" s="94"/>
      <c r="S286" s="94"/>
      <c r="T286" s="94"/>
    </row>
    <row r="287" ht="15.75" customHeight="1">
      <c r="A287" s="204"/>
      <c r="B287" s="222"/>
      <c r="C287" s="206"/>
      <c r="D287" s="207"/>
      <c r="E287" s="3"/>
      <c r="F287" s="3"/>
      <c r="G287" s="3"/>
      <c r="H287" s="3"/>
      <c r="J287" s="226"/>
      <c r="K287" s="3"/>
      <c r="L287" s="3"/>
      <c r="O287" s="227"/>
      <c r="Q287" s="94"/>
      <c r="R287" s="94"/>
      <c r="S287" s="94"/>
      <c r="T287" s="94"/>
    </row>
    <row r="288" ht="15.75" customHeight="1">
      <c r="A288" s="204"/>
      <c r="B288" s="222"/>
      <c r="C288" s="206"/>
      <c r="D288" s="207"/>
      <c r="E288" s="3"/>
      <c r="F288" s="3"/>
      <c r="G288" s="3"/>
      <c r="H288" s="3"/>
      <c r="J288" s="226"/>
      <c r="K288" s="3"/>
      <c r="L288" s="3"/>
      <c r="O288" s="227"/>
      <c r="Q288" s="94"/>
      <c r="R288" s="94"/>
      <c r="S288" s="94"/>
      <c r="T288" s="94"/>
    </row>
    <row r="289" ht="15.75" customHeight="1">
      <c r="A289" s="204"/>
      <c r="B289" s="222"/>
      <c r="C289" s="206"/>
      <c r="D289" s="207"/>
      <c r="E289" s="3"/>
      <c r="F289" s="3"/>
      <c r="G289" s="3"/>
      <c r="H289" s="3"/>
      <c r="J289" s="226"/>
      <c r="K289" s="3"/>
      <c r="L289" s="3"/>
      <c r="O289" s="227"/>
      <c r="Q289" s="94"/>
      <c r="R289" s="94"/>
      <c r="S289" s="94"/>
      <c r="T289" s="94"/>
    </row>
    <row r="290" ht="15.75" customHeight="1">
      <c r="A290" s="204"/>
      <c r="B290" s="222"/>
      <c r="C290" s="206"/>
      <c r="D290" s="207"/>
      <c r="E290" s="3"/>
      <c r="F290" s="3"/>
      <c r="G290" s="3"/>
      <c r="H290" s="3"/>
      <c r="J290" s="226"/>
      <c r="K290" s="3"/>
      <c r="L290" s="3"/>
      <c r="O290" s="227"/>
      <c r="Q290" s="94"/>
      <c r="R290" s="94"/>
      <c r="S290" s="94"/>
      <c r="T290" s="94"/>
    </row>
    <row r="291" ht="15.75" customHeight="1">
      <c r="A291" s="204"/>
      <c r="B291" s="222"/>
      <c r="C291" s="206"/>
      <c r="D291" s="207"/>
      <c r="E291" s="3"/>
      <c r="F291" s="3"/>
      <c r="G291" s="3"/>
      <c r="H291" s="3"/>
      <c r="J291" s="226"/>
      <c r="K291" s="3"/>
      <c r="L291" s="3"/>
      <c r="O291" s="227"/>
      <c r="Q291" s="94"/>
      <c r="R291" s="94"/>
      <c r="S291" s="94"/>
      <c r="T291" s="94"/>
    </row>
    <row r="292" ht="15.75" customHeight="1">
      <c r="A292" s="204"/>
      <c r="B292" s="222"/>
      <c r="C292" s="206"/>
      <c r="D292" s="207"/>
      <c r="E292" s="3"/>
      <c r="F292" s="3"/>
      <c r="G292" s="3"/>
      <c r="H292" s="3"/>
      <c r="J292" s="226"/>
      <c r="K292" s="3"/>
      <c r="L292" s="3"/>
      <c r="O292" s="227"/>
      <c r="Q292" s="94"/>
      <c r="R292" s="94"/>
      <c r="S292" s="94"/>
      <c r="T292" s="94"/>
    </row>
    <row r="293" ht="15.75" customHeight="1">
      <c r="A293" s="204"/>
      <c r="B293" s="222"/>
      <c r="C293" s="206"/>
      <c r="D293" s="207"/>
      <c r="E293" s="3"/>
      <c r="F293" s="3"/>
      <c r="G293" s="3"/>
      <c r="H293" s="3"/>
      <c r="J293" s="226"/>
      <c r="K293" s="3"/>
      <c r="L293" s="3"/>
      <c r="O293" s="227"/>
      <c r="Q293" s="94"/>
      <c r="R293" s="94"/>
      <c r="S293" s="94"/>
      <c r="T293" s="94"/>
    </row>
    <row r="294" ht="15.75" customHeight="1">
      <c r="A294" s="204"/>
      <c r="B294" s="222"/>
      <c r="C294" s="206"/>
      <c r="D294" s="207"/>
      <c r="E294" s="3"/>
      <c r="F294" s="3"/>
      <c r="G294" s="3"/>
      <c r="H294" s="3"/>
      <c r="J294" s="226"/>
      <c r="K294" s="3"/>
      <c r="L294" s="3"/>
      <c r="O294" s="227"/>
      <c r="Q294" s="94"/>
      <c r="R294" s="94"/>
      <c r="S294" s="94"/>
      <c r="T294" s="94"/>
    </row>
    <row r="295" ht="15.75" customHeight="1">
      <c r="A295" s="204"/>
      <c r="B295" s="222"/>
      <c r="C295" s="206"/>
      <c r="D295" s="207"/>
      <c r="E295" s="3"/>
      <c r="F295" s="3"/>
      <c r="G295" s="3"/>
      <c r="H295" s="3"/>
      <c r="J295" s="226"/>
      <c r="K295" s="3"/>
      <c r="L295" s="3"/>
      <c r="O295" s="227"/>
      <c r="Q295" s="94"/>
      <c r="R295" s="94"/>
      <c r="S295" s="94"/>
      <c r="T295" s="94"/>
    </row>
    <row r="296" ht="15.75" customHeight="1">
      <c r="A296" s="204"/>
      <c r="B296" s="222"/>
      <c r="C296" s="206"/>
      <c r="D296" s="207"/>
      <c r="E296" s="3"/>
      <c r="F296" s="3"/>
      <c r="G296" s="3"/>
      <c r="H296" s="3"/>
      <c r="J296" s="226"/>
      <c r="K296" s="3"/>
      <c r="L296" s="3"/>
      <c r="O296" s="227"/>
      <c r="Q296" s="94"/>
      <c r="R296" s="94"/>
      <c r="S296" s="94"/>
      <c r="T296" s="94"/>
    </row>
    <row r="297" ht="15.75" customHeight="1">
      <c r="A297" s="204"/>
      <c r="B297" s="222"/>
      <c r="C297" s="206"/>
      <c r="D297" s="207"/>
      <c r="E297" s="3"/>
      <c r="F297" s="3"/>
      <c r="G297" s="3"/>
      <c r="H297" s="3"/>
      <c r="J297" s="226"/>
      <c r="K297" s="3"/>
      <c r="L297" s="3"/>
      <c r="O297" s="227"/>
      <c r="Q297" s="94"/>
      <c r="R297" s="94"/>
      <c r="S297" s="94"/>
      <c r="T297" s="94"/>
    </row>
    <row r="298" ht="15.75" customHeight="1">
      <c r="A298" s="204"/>
      <c r="B298" s="222"/>
      <c r="C298" s="206"/>
      <c r="D298" s="207"/>
      <c r="E298" s="3"/>
      <c r="F298" s="3"/>
      <c r="G298" s="3"/>
      <c r="H298" s="3"/>
      <c r="J298" s="226"/>
      <c r="K298" s="3"/>
      <c r="L298" s="3"/>
      <c r="O298" s="227"/>
      <c r="Q298" s="94"/>
      <c r="R298" s="94"/>
      <c r="S298" s="94"/>
      <c r="T298" s="94"/>
    </row>
    <row r="299" ht="15.75" customHeight="1">
      <c r="A299" s="204"/>
      <c r="B299" s="222"/>
      <c r="C299" s="206"/>
      <c r="D299" s="207"/>
      <c r="E299" s="3"/>
      <c r="F299" s="3"/>
      <c r="G299" s="3"/>
      <c r="H299" s="3"/>
      <c r="J299" s="226"/>
      <c r="K299" s="3"/>
      <c r="L299" s="3"/>
      <c r="O299" s="227"/>
      <c r="Q299" s="94"/>
      <c r="R299" s="94"/>
      <c r="S299" s="94"/>
      <c r="T299" s="94"/>
    </row>
    <row r="300" ht="15.75" customHeight="1">
      <c r="A300" s="204"/>
      <c r="B300" s="222"/>
      <c r="C300" s="206"/>
      <c r="D300" s="207"/>
      <c r="E300" s="3"/>
      <c r="F300" s="3"/>
      <c r="G300" s="3"/>
      <c r="H300" s="3"/>
      <c r="J300" s="226"/>
      <c r="K300" s="3"/>
      <c r="L300" s="3"/>
      <c r="O300" s="227"/>
      <c r="Q300" s="94"/>
      <c r="R300" s="94"/>
      <c r="S300" s="94"/>
      <c r="T300" s="94"/>
    </row>
    <row r="301" ht="15.75" customHeight="1">
      <c r="A301" s="204"/>
      <c r="B301" s="222"/>
      <c r="C301" s="206"/>
      <c r="D301" s="207"/>
      <c r="E301" s="3"/>
      <c r="F301" s="3"/>
      <c r="G301" s="3"/>
      <c r="H301" s="3"/>
      <c r="J301" s="226"/>
      <c r="K301" s="3"/>
      <c r="L301" s="3"/>
      <c r="O301" s="227"/>
      <c r="Q301" s="94"/>
      <c r="R301" s="94"/>
      <c r="S301" s="94"/>
      <c r="T301" s="94"/>
    </row>
    <row r="302" ht="15.75" customHeight="1">
      <c r="A302" s="204"/>
      <c r="B302" s="222"/>
      <c r="C302" s="206"/>
      <c r="D302" s="207"/>
      <c r="E302" s="3"/>
      <c r="F302" s="3"/>
      <c r="G302" s="3"/>
      <c r="H302" s="3"/>
      <c r="J302" s="226"/>
      <c r="K302" s="3"/>
      <c r="L302" s="3"/>
      <c r="O302" s="227"/>
      <c r="Q302" s="94"/>
      <c r="R302" s="94"/>
      <c r="S302" s="94"/>
      <c r="T302" s="94"/>
    </row>
    <row r="303" ht="15.75" customHeight="1">
      <c r="A303" s="204"/>
      <c r="B303" s="222"/>
      <c r="C303" s="206"/>
      <c r="D303" s="207"/>
      <c r="E303" s="3"/>
      <c r="F303" s="3"/>
      <c r="G303" s="3"/>
      <c r="H303" s="3"/>
      <c r="J303" s="226"/>
      <c r="K303" s="3"/>
      <c r="L303" s="3"/>
      <c r="O303" s="227"/>
      <c r="Q303" s="94"/>
      <c r="R303" s="94"/>
      <c r="S303" s="94"/>
      <c r="T303" s="94"/>
    </row>
    <row r="304" ht="15.75" customHeight="1">
      <c r="A304" s="204"/>
      <c r="B304" s="222"/>
      <c r="C304" s="206"/>
      <c r="D304" s="207"/>
      <c r="E304" s="3"/>
      <c r="F304" s="3"/>
      <c r="G304" s="3"/>
      <c r="H304" s="3"/>
      <c r="J304" s="226"/>
      <c r="K304" s="3"/>
      <c r="L304" s="3"/>
      <c r="O304" s="227"/>
      <c r="Q304" s="94"/>
      <c r="R304" s="94"/>
      <c r="S304" s="94"/>
      <c r="T304" s="94"/>
    </row>
    <row r="305" ht="15.75" customHeight="1">
      <c r="A305" s="204"/>
      <c r="B305" s="222"/>
      <c r="C305" s="206"/>
      <c r="D305" s="207"/>
      <c r="E305" s="3"/>
      <c r="F305" s="3"/>
      <c r="G305" s="3"/>
      <c r="H305" s="3"/>
      <c r="J305" s="226"/>
      <c r="K305" s="3"/>
      <c r="L305" s="3"/>
      <c r="O305" s="227"/>
      <c r="Q305" s="94"/>
      <c r="R305" s="94"/>
      <c r="S305" s="94"/>
      <c r="T305" s="94"/>
    </row>
    <row r="306" ht="15.75" customHeight="1">
      <c r="A306" s="204"/>
      <c r="B306" s="222"/>
      <c r="C306" s="206"/>
      <c r="D306" s="207"/>
      <c r="E306" s="3"/>
      <c r="F306" s="3"/>
      <c r="G306" s="3"/>
      <c r="H306" s="3"/>
      <c r="J306" s="226"/>
      <c r="K306" s="3"/>
      <c r="L306" s="3"/>
      <c r="O306" s="227"/>
      <c r="Q306" s="94"/>
      <c r="R306" s="94"/>
      <c r="S306" s="94"/>
      <c r="T306" s="94"/>
    </row>
    <row r="307" ht="15.75" customHeight="1">
      <c r="A307" s="204"/>
      <c r="B307" s="222"/>
      <c r="C307" s="206"/>
      <c r="D307" s="207"/>
      <c r="E307" s="3"/>
      <c r="F307" s="3"/>
      <c r="G307" s="3"/>
      <c r="H307" s="3"/>
      <c r="J307" s="226"/>
      <c r="K307" s="3"/>
      <c r="L307" s="3"/>
      <c r="O307" s="227"/>
      <c r="Q307" s="94"/>
      <c r="R307" s="94"/>
      <c r="S307" s="94"/>
      <c r="T307" s="94"/>
    </row>
    <row r="308" ht="15.75" customHeight="1">
      <c r="A308" s="204"/>
      <c r="B308" s="222"/>
      <c r="C308" s="206"/>
      <c r="D308" s="207"/>
      <c r="E308" s="3"/>
      <c r="F308" s="3"/>
      <c r="G308" s="3"/>
      <c r="H308" s="3"/>
      <c r="J308" s="226"/>
      <c r="K308" s="3"/>
      <c r="L308" s="3"/>
      <c r="O308" s="227"/>
      <c r="Q308" s="94"/>
      <c r="R308" s="94"/>
      <c r="S308" s="94"/>
      <c r="T308" s="94"/>
    </row>
    <row r="309" ht="15.75" customHeight="1">
      <c r="A309" s="204"/>
      <c r="B309" s="222"/>
      <c r="C309" s="206"/>
      <c r="D309" s="207"/>
      <c r="E309" s="3"/>
      <c r="F309" s="3"/>
      <c r="G309" s="3"/>
      <c r="H309" s="3"/>
      <c r="J309" s="226"/>
      <c r="K309" s="3"/>
      <c r="L309" s="3"/>
      <c r="O309" s="227"/>
      <c r="Q309" s="94"/>
      <c r="R309" s="94"/>
      <c r="S309" s="94"/>
      <c r="T309" s="94"/>
    </row>
    <row r="310" ht="15.75" customHeight="1">
      <c r="A310" s="204"/>
      <c r="B310" s="222"/>
      <c r="C310" s="206"/>
      <c r="D310" s="207"/>
      <c r="E310" s="3"/>
      <c r="F310" s="3"/>
      <c r="G310" s="3"/>
      <c r="H310" s="3"/>
      <c r="J310" s="226"/>
      <c r="K310" s="3"/>
      <c r="L310" s="3"/>
      <c r="O310" s="227"/>
      <c r="Q310" s="94"/>
      <c r="R310" s="94"/>
      <c r="S310" s="94"/>
      <c r="T310" s="94"/>
    </row>
    <row r="311" ht="15.75" customHeight="1">
      <c r="A311" s="204"/>
      <c r="B311" s="222"/>
      <c r="C311" s="206"/>
      <c r="D311" s="207"/>
      <c r="E311" s="3"/>
      <c r="F311" s="3"/>
      <c r="G311" s="3"/>
      <c r="H311" s="3"/>
      <c r="J311" s="226"/>
      <c r="K311" s="3"/>
      <c r="L311" s="3"/>
      <c r="O311" s="227"/>
      <c r="Q311" s="94"/>
      <c r="R311" s="94"/>
      <c r="S311" s="94"/>
      <c r="T311" s="94"/>
    </row>
    <row r="312" ht="15.75" customHeight="1">
      <c r="A312" s="204"/>
      <c r="B312" s="222"/>
      <c r="C312" s="206"/>
      <c r="D312" s="207"/>
      <c r="E312" s="3"/>
      <c r="F312" s="3"/>
      <c r="G312" s="3"/>
      <c r="H312" s="3"/>
      <c r="J312" s="226"/>
      <c r="K312" s="3"/>
      <c r="L312" s="3"/>
      <c r="O312" s="227"/>
      <c r="Q312" s="94"/>
      <c r="R312" s="94"/>
      <c r="S312" s="94"/>
      <c r="T312" s="94"/>
    </row>
    <row r="313" ht="15.75" customHeight="1">
      <c r="A313" s="204"/>
      <c r="B313" s="222"/>
      <c r="C313" s="206"/>
      <c r="D313" s="207"/>
      <c r="E313" s="3"/>
      <c r="F313" s="3"/>
      <c r="G313" s="3"/>
      <c r="H313" s="3"/>
      <c r="J313" s="226"/>
      <c r="K313" s="3"/>
      <c r="L313" s="3"/>
      <c r="O313" s="227"/>
      <c r="Q313" s="94"/>
      <c r="R313" s="94"/>
      <c r="S313" s="94"/>
      <c r="T313" s="94"/>
    </row>
    <row r="314" ht="15.75" customHeight="1">
      <c r="A314" s="204"/>
      <c r="B314" s="222"/>
      <c r="C314" s="206"/>
      <c r="D314" s="207"/>
      <c r="E314" s="3"/>
      <c r="F314" s="3"/>
      <c r="G314" s="3"/>
      <c r="H314" s="3"/>
      <c r="J314" s="226"/>
      <c r="K314" s="3"/>
      <c r="L314" s="3"/>
      <c r="O314" s="227"/>
      <c r="Q314" s="94"/>
      <c r="R314" s="94"/>
      <c r="S314" s="94"/>
      <c r="T314" s="94"/>
    </row>
    <row r="315" ht="15.75" customHeight="1">
      <c r="A315" s="204"/>
      <c r="B315" s="222"/>
      <c r="C315" s="206"/>
      <c r="D315" s="207"/>
      <c r="E315" s="3"/>
      <c r="F315" s="3"/>
      <c r="G315" s="3"/>
      <c r="H315" s="3"/>
      <c r="J315" s="226"/>
      <c r="K315" s="3"/>
      <c r="L315" s="3"/>
      <c r="O315" s="227"/>
      <c r="Q315" s="94"/>
      <c r="R315" s="94"/>
      <c r="S315" s="94"/>
      <c r="T315" s="94"/>
    </row>
    <row r="316" ht="15.75" customHeight="1">
      <c r="A316" s="204"/>
      <c r="B316" s="222"/>
      <c r="C316" s="206"/>
      <c r="D316" s="207"/>
      <c r="E316" s="3"/>
      <c r="F316" s="3"/>
      <c r="G316" s="3"/>
      <c r="H316" s="3"/>
      <c r="J316" s="226"/>
      <c r="K316" s="3"/>
      <c r="L316" s="3"/>
      <c r="O316" s="227"/>
      <c r="Q316" s="94"/>
      <c r="R316" s="94"/>
      <c r="S316" s="94"/>
      <c r="T316" s="94"/>
    </row>
    <row r="317" ht="15.75" customHeight="1">
      <c r="A317" s="204"/>
      <c r="B317" s="222"/>
      <c r="C317" s="206"/>
      <c r="D317" s="207"/>
      <c r="E317" s="3"/>
      <c r="F317" s="3"/>
      <c r="G317" s="3"/>
      <c r="H317" s="3"/>
      <c r="J317" s="226"/>
      <c r="K317" s="3"/>
      <c r="L317" s="3"/>
      <c r="O317" s="227"/>
      <c r="Q317" s="94"/>
      <c r="R317" s="94"/>
      <c r="S317" s="94"/>
      <c r="T317" s="94"/>
    </row>
    <row r="318" ht="15.75" customHeight="1">
      <c r="A318" s="204"/>
      <c r="B318" s="222"/>
      <c r="C318" s="206"/>
      <c r="D318" s="207"/>
      <c r="E318" s="3"/>
      <c r="F318" s="3"/>
      <c r="G318" s="3"/>
      <c r="H318" s="3"/>
      <c r="J318" s="226"/>
      <c r="K318" s="3"/>
      <c r="L318" s="3"/>
      <c r="O318" s="227"/>
      <c r="Q318" s="94"/>
      <c r="R318" s="94"/>
      <c r="S318" s="94"/>
      <c r="T318" s="94"/>
    </row>
    <row r="319" ht="15.75" customHeight="1">
      <c r="A319" s="204"/>
      <c r="B319" s="222"/>
      <c r="C319" s="206"/>
      <c r="D319" s="207"/>
      <c r="E319" s="3"/>
      <c r="F319" s="3"/>
      <c r="G319" s="3"/>
      <c r="H319" s="3"/>
      <c r="J319" s="226"/>
      <c r="K319" s="3"/>
      <c r="L319" s="3"/>
      <c r="O319" s="227"/>
      <c r="Q319" s="94"/>
      <c r="R319" s="94"/>
      <c r="S319" s="94"/>
      <c r="T319" s="94"/>
    </row>
    <row r="320" ht="15.75" customHeight="1">
      <c r="A320" s="204"/>
      <c r="B320" s="222"/>
      <c r="C320" s="206"/>
      <c r="D320" s="207"/>
      <c r="E320" s="3"/>
      <c r="F320" s="3"/>
      <c r="G320" s="3"/>
      <c r="H320" s="3"/>
      <c r="J320" s="226"/>
      <c r="K320" s="3"/>
      <c r="L320" s="3"/>
      <c r="O320" s="227"/>
      <c r="Q320" s="94"/>
      <c r="R320" s="94"/>
      <c r="S320" s="94"/>
      <c r="T320" s="94"/>
    </row>
    <row r="321" ht="15.75" customHeight="1">
      <c r="A321" s="204"/>
      <c r="B321" s="222"/>
      <c r="C321" s="206"/>
      <c r="D321" s="207"/>
      <c r="E321" s="3"/>
      <c r="F321" s="3"/>
      <c r="G321" s="3"/>
      <c r="H321" s="3"/>
      <c r="J321" s="226"/>
      <c r="K321" s="3"/>
      <c r="L321" s="3"/>
      <c r="O321" s="227"/>
      <c r="Q321" s="94"/>
      <c r="R321" s="94"/>
      <c r="S321" s="94"/>
      <c r="T321" s="94"/>
    </row>
    <row r="322" ht="15.75" customHeight="1">
      <c r="A322" s="204"/>
      <c r="B322" s="222"/>
      <c r="C322" s="206"/>
      <c r="D322" s="207"/>
      <c r="E322" s="3"/>
      <c r="F322" s="3"/>
      <c r="G322" s="3"/>
      <c r="H322" s="3"/>
      <c r="J322" s="226"/>
      <c r="K322" s="3"/>
      <c r="L322" s="3"/>
      <c r="O322" s="227"/>
      <c r="Q322" s="94"/>
      <c r="R322" s="94"/>
      <c r="S322" s="94"/>
      <c r="T322" s="94"/>
    </row>
    <row r="323" ht="15.75" customHeight="1">
      <c r="A323" s="204"/>
      <c r="B323" s="222"/>
      <c r="C323" s="206"/>
      <c r="D323" s="207"/>
      <c r="E323" s="3"/>
      <c r="F323" s="3"/>
      <c r="G323" s="3"/>
      <c r="H323" s="3"/>
      <c r="J323" s="226"/>
      <c r="K323" s="3"/>
      <c r="L323" s="3"/>
      <c r="O323" s="227"/>
      <c r="Q323" s="94"/>
      <c r="R323" s="94"/>
      <c r="S323" s="94"/>
      <c r="T323" s="94"/>
    </row>
    <row r="324" ht="15.75" customHeight="1">
      <c r="A324" s="204"/>
      <c r="B324" s="222"/>
      <c r="C324" s="206"/>
      <c r="D324" s="207"/>
      <c r="E324" s="3"/>
      <c r="F324" s="3"/>
      <c r="G324" s="3"/>
      <c r="H324" s="3"/>
      <c r="J324" s="226"/>
      <c r="K324" s="3"/>
      <c r="L324" s="3"/>
      <c r="O324" s="227"/>
      <c r="Q324" s="94"/>
      <c r="R324" s="94"/>
      <c r="S324" s="94"/>
      <c r="T324" s="94"/>
    </row>
    <row r="325" ht="15.75" customHeight="1">
      <c r="A325" s="204"/>
      <c r="B325" s="222"/>
      <c r="C325" s="206"/>
      <c r="D325" s="207"/>
      <c r="E325" s="3"/>
      <c r="F325" s="3"/>
      <c r="G325" s="3"/>
      <c r="H325" s="3"/>
      <c r="J325" s="226"/>
      <c r="K325" s="3"/>
      <c r="L325" s="3"/>
      <c r="O325" s="227"/>
      <c r="Q325" s="94"/>
      <c r="R325" s="94"/>
      <c r="S325" s="94"/>
      <c r="T325" s="94"/>
    </row>
    <row r="326" ht="15.75" customHeight="1">
      <c r="A326" s="204"/>
      <c r="B326" s="222"/>
      <c r="C326" s="206"/>
      <c r="D326" s="235"/>
      <c r="E326" s="3"/>
      <c r="F326" s="3"/>
      <c r="G326" s="3"/>
      <c r="H326" s="3"/>
      <c r="J326" s="226"/>
      <c r="K326" s="3"/>
      <c r="L326" s="3"/>
      <c r="O326" s="227"/>
      <c r="Q326" s="94"/>
      <c r="R326" s="94"/>
      <c r="S326" s="94"/>
      <c r="T326" s="94"/>
    </row>
    <row r="327" ht="15.75" customHeight="1">
      <c r="A327" s="204"/>
      <c r="B327" s="222"/>
      <c r="C327" s="206"/>
      <c r="D327" s="235"/>
      <c r="E327" s="3"/>
      <c r="F327" s="3"/>
      <c r="G327" s="3"/>
      <c r="H327" s="3"/>
      <c r="J327" s="226"/>
      <c r="K327" s="3"/>
      <c r="L327" s="3"/>
      <c r="O327" s="227"/>
      <c r="Q327" s="94"/>
      <c r="R327" s="94"/>
      <c r="S327" s="94"/>
      <c r="T327" s="94"/>
    </row>
    <row r="328" ht="15.75" customHeight="1">
      <c r="A328" s="204"/>
      <c r="B328" s="222"/>
      <c r="C328" s="206"/>
      <c r="D328" s="235"/>
      <c r="E328" s="3"/>
      <c r="F328" s="3"/>
      <c r="G328" s="3"/>
      <c r="H328" s="3"/>
      <c r="J328" s="226"/>
      <c r="K328" s="3"/>
      <c r="L328" s="3"/>
      <c r="O328" s="227"/>
      <c r="Q328" s="94"/>
      <c r="R328" s="94"/>
      <c r="S328" s="94"/>
      <c r="T328" s="94"/>
    </row>
    <row r="329" ht="15.75" customHeight="1">
      <c r="A329" s="204"/>
      <c r="B329" s="222"/>
      <c r="C329" s="206"/>
      <c r="D329" s="235"/>
      <c r="E329" s="3"/>
      <c r="F329" s="3"/>
      <c r="G329" s="3"/>
      <c r="H329" s="3"/>
      <c r="J329" s="226"/>
      <c r="K329" s="3"/>
      <c r="L329" s="3"/>
      <c r="O329" s="227"/>
      <c r="Q329" s="94"/>
      <c r="R329" s="94"/>
      <c r="S329" s="94"/>
      <c r="T329" s="94"/>
    </row>
    <row r="330" ht="15.75" customHeight="1">
      <c r="A330" s="204"/>
      <c r="B330" s="222"/>
      <c r="C330" s="206"/>
      <c r="D330" s="235"/>
      <c r="E330" s="3"/>
      <c r="F330" s="3"/>
      <c r="G330" s="3"/>
      <c r="H330" s="3"/>
      <c r="J330" s="226"/>
      <c r="K330" s="3"/>
      <c r="L330" s="3"/>
      <c r="O330" s="227"/>
      <c r="Q330" s="94"/>
      <c r="R330" s="94"/>
      <c r="S330" s="94"/>
      <c r="T330" s="94"/>
    </row>
    <row r="331" ht="15.75" customHeight="1">
      <c r="A331" s="204"/>
      <c r="B331" s="222"/>
      <c r="C331" s="206"/>
      <c r="D331" s="235"/>
      <c r="E331" s="3"/>
      <c r="F331" s="3"/>
      <c r="G331" s="3"/>
      <c r="H331" s="3"/>
      <c r="J331" s="226"/>
      <c r="K331" s="3"/>
      <c r="L331" s="3"/>
      <c r="O331" s="227"/>
      <c r="Q331" s="94"/>
      <c r="R331" s="94"/>
      <c r="S331" s="94"/>
      <c r="T331" s="94"/>
    </row>
    <row r="332" ht="15.75" customHeight="1">
      <c r="A332" s="204"/>
      <c r="B332" s="222"/>
      <c r="C332" s="206"/>
      <c r="D332" s="235"/>
      <c r="E332" s="3"/>
      <c r="F332" s="3"/>
      <c r="G332" s="3"/>
      <c r="H332" s="3"/>
      <c r="J332" s="226"/>
      <c r="K332" s="3"/>
      <c r="L332" s="3"/>
      <c r="O332" s="227"/>
      <c r="Q332" s="94"/>
      <c r="R332" s="94"/>
      <c r="S332" s="94"/>
      <c r="T332" s="94"/>
    </row>
    <row r="333" ht="15.75" customHeight="1">
      <c r="A333" s="204"/>
      <c r="B333" s="222"/>
      <c r="C333" s="206"/>
      <c r="D333" s="235"/>
      <c r="E333" s="3"/>
      <c r="F333" s="3"/>
      <c r="G333" s="3"/>
      <c r="H333" s="3"/>
      <c r="J333" s="226"/>
      <c r="K333" s="3"/>
      <c r="L333" s="3"/>
      <c r="O333" s="227"/>
      <c r="Q333" s="94"/>
      <c r="R333" s="94"/>
      <c r="S333" s="94"/>
      <c r="T333" s="94"/>
    </row>
    <row r="334" ht="15.75" customHeight="1">
      <c r="A334" s="204"/>
      <c r="B334" s="222"/>
      <c r="C334" s="206"/>
      <c r="D334" s="235"/>
      <c r="E334" s="3"/>
      <c r="F334" s="3"/>
      <c r="G334" s="3"/>
      <c r="H334" s="3"/>
      <c r="J334" s="226"/>
      <c r="K334" s="3"/>
      <c r="L334" s="3"/>
      <c r="O334" s="227"/>
      <c r="Q334" s="94"/>
      <c r="R334" s="94"/>
      <c r="S334" s="94"/>
      <c r="T334" s="94"/>
    </row>
    <row r="335" ht="15.75" customHeight="1">
      <c r="A335" s="204"/>
      <c r="B335" s="222"/>
      <c r="C335" s="206"/>
      <c r="D335" s="235"/>
      <c r="E335" s="3"/>
      <c r="F335" s="3"/>
      <c r="G335" s="3"/>
      <c r="H335" s="3"/>
      <c r="J335" s="226"/>
      <c r="K335" s="3"/>
      <c r="L335" s="3"/>
      <c r="O335" s="227"/>
      <c r="Q335" s="94"/>
      <c r="R335" s="94"/>
      <c r="S335" s="94"/>
      <c r="T335" s="94"/>
    </row>
    <row r="336" ht="15.75" customHeight="1">
      <c r="A336" s="204"/>
      <c r="B336" s="222"/>
      <c r="C336" s="206"/>
      <c r="D336" s="235"/>
      <c r="E336" s="3"/>
      <c r="F336" s="3"/>
      <c r="G336" s="3"/>
      <c r="H336" s="3"/>
      <c r="J336" s="226"/>
      <c r="K336" s="3"/>
      <c r="L336" s="3"/>
      <c r="O336" s="227"/>
      <c r="Q336" s="94"/>
      <c r="R336" s="94"/>
      <c r="S336" s="94"/>
      <c r="T336" s="94"/>
    </row>
    <row r="337" ht="15.75" customHeight="1">
      <c r="A337" s="204"/>
      <c r="B337" s="222"/>
      <c r="C337" s="206"/>
      <c r="D337" s="235"/>
      <c r="E337" s="3"/>
      <c r="F337" s="3"/>
      <c r="G337" s="3"/>
      <c r="H337" s="3"/>
      <c r="J337" s="226"/>
      <c r="K337" s="3"/>
      <c r="L337" s="3"/>
      <c r="O337" s="227"/>
      <c r="Q337" s="94"/>
      <c r="R337" s="94"/>
      <c r="S337" s="94"/>
      <c r="T337" s="94"/>
    </row>
    <row r="338" ht="15.75" customHeight="1">
      <c r="A338" s="204"/>
      <c r="B338" s="222"/>
      <c r="C338" s="206"/>
      <c r="D338" s="235"/>
      <c r="E338" s="3"/>
      <c r="F338" s="3"/>
      <c r="G338" s="3"/>
      <c r="H338" s="3"/>
      <c r="J338" s="226"/>
      <c r="K338" s="3"/>
      <c r="L338" s="3"/>
      <c r="O338" s="227"/>
      <c r="Q338" s="94"/>
      <c r="R338" s="94"/>
      <c r="S338" s="94"/>
      <c r="T338" s="94"/>
    </row>
    <row r="339" ht="15.75" customHeight="1">
      <c r="A339" s="204"/>
      <c r="B339" s="222"/>
      <c r="C339" s="206"/>
      <c r="D339" s="235"/>
      <c r="E339" s="3"/>
      <c r="F339" s="3"/>
      <c r="G339" s="3"/>
      <c r="H339" s="3"/>
      <c r="J339" s="226"/>
      <c r="K339" s="3"/>
      <c r="L339" s="3"/>
      <c r="O339" s="227"/>
      <c r="Q339" s="94"/>
      <c r="R339" s="94"/>
      <c r="S339" s="94"/>
      <c r="T339" s="94"/>
    </row>
    <row r="340" ht="15.75" customHeight="1">
      <c r="A340" s="204"/>
      <c r="B340" s="222"/>
      <c r="C340" s="206"/>
      <c r="D340" s="207"/>
      <c r="E340" s="3"/>
      <c r="F340" s="3"/>
      <c r="G340" s="3"/>
      <c r="H340" s="3"/>
      <c r="J340" s="226"/>
      <c r="K340" s="3"/>
      <c r="L340" s="3"/>
      <c r="O340" s="227"/>
      <c r="Q340" s="94"/>
      <c r="R340" s="94"/>
      <c r="S340" s="94"/>
      <c r="T340" s="94"/>
    </row>
    <row r="341" ht="15.75" customHeight="1">
      <c r="A341" s="204"/>
      <c r="B341" s="222"/>
      <c r="C341" s="206"/>
      <c r="D341" s="207"/>
      <c r="E341" s="3"/>
      <c r="F341" s="3"/>
      <c r="G341" s="3"/>
      <c r="H341" s="3"/>
      <c r="J341" s="226"/>
      <c r="K341" s="3"/>
      <c r="L341" s="3"/>
      <c r="O341" s="227"/>
      <c r="Q341" s="94"/>
      <c r="R341" s="94"/>
      <c r="S341" s="94"/>
      <c r="T341" s="94"/>
    </row>
    <row r="342" ht="15.75" customHeight="1">
      <c r="A342" s="204"/>
      <c r="B342" s="222"/>
      <c r="C342" s="206"/>
      <c r="D342" s="207"/>
      <c r="E342" s="3"/>
      <c r="F342" s="3"/>
      <c r="G342" s="3"/>
      <c r="H342" s="3"/>
      <c r="J342" s="226"/>
      <c r="K342" s="3"/>
      <c r="L342" s="3"/>
      <c r="O342" s="227"/>
      <c r="Q342" s="94"/>
      <c r="R342" s="94"/>
      <c r="S342" s="94"/>
      <c r="T342" s="94"/>
    </row>
    <row r="343" ht="15.75" customHeight="1">
      <c r="A343" s="204"/>
      <c r="B343" s="222"/>
      <c r="C343" s="206"/>
      <c r="D343" s="207"/>
      <c r="E343" s="3"/>
      <c r="F343" s="3"/>
      <c r="G343" s="3"/>
      <c r="H343" s="3"/>
      <c r="J343" s="226"/>
      <c r="K343" s="3"/>
      <c r="L343" s="3"/>
      <c r="O343" s="227"/>
      <c r="Q343" s="94"/>
      <c r="R343" s="94"/>
      <c r="S343" s="94"/>
      <c r="T343" s="94"/>
    </row>
    <row r="344" ht="15.75" customHeight="1">
      <c r="A344" s="204"/>
      <c r="B344" s="222"/>
      <c r="C344" s="206"/>
      <c r="D344" s="235"/>
      <c r="E344" s="3"/>
      <c r="F344" s="3"/>
      <c r="G344" s="3"/>
      <c r="H344" s="3"/>
      <c r="J344" s="226"/>
      <c r="K344" s="3"/>
      <c r="L344" s="3"/>
      <c r="O344" s="227"/>
      <c r="Q344" s="94"/>
      <c r="R344" s="94"/>
      <c r="S344" s="94"/>
      <c r="T344" s="94"/>
    </row>
    <row r="345" ht="15.75" customHeight="1">
      <c r="A345" s="204"/>
      <c r="B345" s="222"/>
      <c r="C345" s="206"/>
      <c r="D345" s="235"/>
      <c r="E345" s="3"/>
      <c r="F345" s="3"/>
      <c r="G345" s="3"/>
      <c r="H345" s="3"/>
      <c r="J345" s="226"/>
      <c r="K345" s="3"/>
      <c r="L345" s="3"/>
      <c r="O345" s="227"/>
      <c r="Q345" s="94"/>
      <c r="R345" s="94"/>
      <c r="S345" s="94"/>
      <c r="T345" s="94"/>
    </row>
    <row r="346" ht="15.75" customHeight="1">
      <c r="A346" s="204"/>
      <c r="B346" s="222"/>
      <c r="C346" s="206"/>
      <c r="D346" s="235"/>
      <c r="E346" s="3"/>
      <c r="F346" s="3"/>
      <c r="G346" s="3"/>
      <c r="H346" s="3"/>
      <c r="J346" s="226"/>
      <c r="K346" s="3"/>
      <c r="L346" s="3"/>
      <c r="O346" s="227"/>
      <c r="Q346" s="94"/>
      <c r="R346" s="94"/>
      <c r="S346" s="94"/>
      <c r="T346" s="94"/>
    </row>
    <row r="347" ht="15.75" customHeight="1">
      <c r="A347" s="204"/>
      <c r="B347" s="222"/>
      <c r="C347" s="206"/>
      <c r="D347" s="235"/>
      <c r="E347" s="3"/>
      <c r="F347" s="3"/>
      <c r="G347" s="3"/>
      <c r="H347" s="3"/>
      <c r="J347" s="226"/>
      <c r="K347" s="3"/>
      <c r="L347" s="3"/>
      <c r="O347" s="227"/>
      <c r="Q347" s="94"/>
      <c r="R347" s="94"/>
      <c r="S347" s="94"/>
      <c r="T347" s="94"/>
    </row>
    <row r="348" ht="15.75" customHeight="1">
      <c r="A348" s="204"/>
      <c r="B348" s="222"/>
      <c r="C348" s="206"/>
      <c r="D348" s="235"/>
      <c r="E348" s="3"/>
      <c r="F348" s="3"/>
      <c r="G348" s="3"/>
      <c r="H348" s="3"/>
      <c r="J348" s="226"/>
      <c r="K348" s="3"/>
      <c r="L348" s="3"/>
      <c r="O348" s="227"/>
      <c r="Q348" s="94"/>
      <c r="R348" s="94"/>
      <c r="S348" s="94"/>
      <c r="T348" s="94"/>
    </row>
    <row r="349" ht="15.75" customHeight="1">
      <c r="A349" s="204"/>
      <c r="B349" s="222"/>
      <c r="C349" s="206"/>
      <c r="D349" s="235"/>
      <c r="E349" s="3"/>
      <c r="F349" s="3"/>
      <c r="G349" s="3"/>
      <c r="H349" s="3"/>
      <c r="J349" s="226"/>
      <c r="K349" s="3"/>
      <c r="L349" s="3"/>
      <c r="O349" s="227"/>
      <c r="Q349" s="94"/>
      <c r="R349" s="94"/>
      <c r="S349" s="94"/>
      <c r="T349" s="94"/>
    </row>
    <row r="350" ht="15.75" customHeight="1">
      <c r="A350" s="204"/>
      <c r="B350" s="222"/>
      <c r="C350" s="206"/>
      <c r="D350" s="235"/>
      <c r="E350" s="3"/>
      <c r="F350" s="3"/>
      <c r="G350" s="3"/>
      <c r="H350" s="3"/>
      <c r="J350" s="226"/>
      <c r="K350" s="3"/>
      <c r="L350" s="3"/>
      <c r="O350" s="227"/>
      <c r="Q350" s="94"/>
      <c r="R350" s="94"/>
      <c r="S350" s="94"/>
      <c r="T350" s="94"/>
    </row>
    <row r="351" ht="15.75" customHeight="1">
      <c r="A351" s="204"/>
      <c r="B351" s="222"/>
      <c r="C351" s="206"/>
      <c r="D351" s="235"/>
      <c r="E351" s="3"/>
      <c r="F351" s="3"/>
      <c r="G351" s="3"/>
      <c r="H351" s="3"/>
      <c r="J351" s="226"/>
      <c r="K351" s="3"/>
      <c r="L351" s="3"/>
      <c r="O351" s="227"/>
      <c r="Q351" s="94"/>
      <c r="R351" s="94"/>
      <c r="S351" s="94"/>
      <c r="T351" s="94"/>
    </row>
    <row r="352" ht="15.75" customHeight="1">
      <c r="A352" s="204"/>
      <c r="B352" s="222"/>
      <c r="C352" s="206"/>
      <c r="D352" s="235"/>
      <c r="E352" s="3"/>
      <c r="F352" s="3"/>
      <c r="G352" s="3"/>
      <c r="H352" s="3"/>
      <c r="J352" s="226"/>
      <c r="K352" s="3"/>
      <c r="L352" s="3"/>
      <c r="O352" s="227"/>
      <c r="Q352" s="94"/>
      <c r="R352" s="94"/>
      <c r="S352" s="94"/>
      <c r="T352" s="94"/>
    </row>
    <row r="353" ht="15.75" customHeight="1">
      <c r="A353" s="204"/>
      <c r="B353" s="222"/>
      <c r="C353" s="206"/>
      <c r="D353" s="235"/>
      <c r="E353" s="3"/>
      <c r="F353" s="3"/>
      <c r="G353" s="3"/>
      <c r="H353" s="3"/>
      <c r="J353" s="226"/>
      <c r="K353" s="3"/>
      <c r="L353" s="3"/>
      <c r="O353" s="227"/>
      <c r="Q353" s="94"/>
      <c r="R353" s="94"/>
      <c r="S353" s="94"/>
      <c r="T353" s="94"/>
    </row>
    <row r="354" ht="15.75" customHeight="1">
      <c r="A354" s="204"/>
      <c r="B354" s="222"/>
      <c r="C354" s="206"/>
      <c r="D354" s="235"/>
      <c r="E354" s="3"/>
      <c r="F354" s="3"/>
      <c r="G354" s="3"/>
      <c r="H354" s="3"/>
      <c r="J354" s="226"/>
      <c r="K354" s="3"/>
      <c r="L354" s="3"/>
      <c r="O354" s="227"/>
      <c r="Q354" s="94"/>
      <c r="R354" s="94"/>
      <c r="S354" s="94"/>
      <c r="T354" s="94"/>
    </row>
    <row r="355" ht="15.75" customHeight="1">
      <c r="A355" s="204"/>
      <c r="B355" s="222"/>
      <c r="C355" s="206"/>
      <c r="D355" s="235"/>
      <c r="E355" s="3"/>
      <c r="F355" s="3"/>
      <c r="G355" s="3"/>
      <c r="H355" s="3"/>
      <c r="J355" s="226"/>
      <c r="K355" s="3"/>
      <c r="L355" s="3"/>
      <c r="O355" s="227"/>
      <c r="Q355" s="94"/>
      <c r="R355" s="94"/>
      <c r="S355" s="94"/>
      <c r="T355" s="94"/>
    </row>
    <row r="356" ht="15.75" customHeight="1">
      <c r="A356" s="204"/>
      <c r="B356" s="222"/>
      <c r="C356" s="206"/>
      <c r="D356" s="207"/>
      <c r="E356" s="3"/>
      <c r="F356" s="3"/>
      <c r="G356" s="3"/>
      <c r="H356" s="3"/>
      <c r="J356" s="226"/>
      <c r="K356" s="3"/>
      <c r="L356" s="3"/>
      <c r="O356" s="227"/>
      <c r="Q356" s="94"/>
      <c r="R356" s="94"/>
      <c r="S356" s="94"/>
      <c r="T356" s="94"/>
    </row>
    <row r="357" ht="15.75" customHeight="1">
      <c r="A357" s="204"/>
      <c r="B357" s="222"/>
      <c r="C357" s="206"/>
      <c r="D357" s="207"/>
      <c r="E357" s="3"/>
      <c r="F357" s="3"/>
      <c r="G357" s="3"/>
      <c r="H357" s="3"/>
      <c r="J357" s="226"/>
      <c r="K357" s="3"/>
      <c r="L357" s="3"/>
      <c r="O357" s="227"/>
      <c r="Q357" s="94"/>
      <c r="R357" s="94"/>
      <c r="S357" s="94"/>
      <c r="T357" s="94"/>
    </row>
    <row r="358" ht="15.75" customHeight="1">
      <c r="A358" s="204"/>
      <c r="B358" s="222"/>
      <c r="C358" s="206"/>
      <c r="D358" s="207"/>
      <c r="E358" s="3"/>
      <c r="F358" s="3"/>
      <c r="G358" s="3"/>
      <c r="H358" s="3"/>
      <c r="J358" s="226"/>
      <c r="K358" s="3"/>
      <c r="L358" s="3"/>
      <c r="O358" s="227"/>
      <c r="Q358" s="94"/>
      <c r="R358" s="94"/>
      <c r="S358" s="94"/>
      <c r="T358" s="94"/>
    </row>
    <row r="359" ht="15.75" customHeight="1">
      <c r="A359" s="204"/>
      <c r="B359" s="222"/>
      <c r="C359" s="206"/>
      <c r="D359" s="207"/>
      <c r="E359" s="3"/>
      <c r="F359" s="3"/>
      <c r="G359" s="3"/>
      <c r="H359" s="3"/>
      <c r="J359" s="226"/>
      <c r="K359" s="3"/>
      <c r="L359" s="3"/>
      <c r="O359" s="227"/>
      <c r="Q359" s="94"/>
      <c r="R359" s="94"/>
      <c r="S359" s="94"/>
      <c r="T359" s="94"/>
    </row>
    <row r="360" ht="15.75" customHeight="1">
      <c r="A360" s="204"/>
      <c r="B360" s="222"/>
      <c r="C360" s="206"/>
      <c r="D360" s="207"/>
      <c r="E360" s="3"/>
      <c r="F360" s="3"/>
      <c r="G360" s="3"/>
      <c r="H360" s="3"/>
      <c r="J360" s="226"/>
      <c r="K360" s="3"/>
      <c r="L360" s="3"/>
      <c r="O360" s="227"/>
      <c r="Q360" s="94"/>
      <c r="R360" s="94"/>
      <c r="S360" s="94"/>
      <c r="T360" s="94"/>
    </row>
    <row r="361" ht="15.75" customHeight="1">
      <c r="A361" s="204"/>
      <c r="B361" s="222"/>
      <c r="C361" s="206"/>
      <c r="D361" s="207"/>
      <c r="E361" s="3"/>
      <c r="F361" s="3"/>
      <c r="G361" s="3"/>
      <c r="H361" s="3"/>
      <c r="J361" s="226"/>
      <c r="K361" s="3"/>
      <c r="L361" s="3"/>
      <c r="O361" s="227"/>
      <c r="Q361" s="94"/>
      <c r="R361" s="94"/>
      <c r="S361" s="94"/>
      <c r="T361" s="94"/>
    </row>
    <row r="362" ht="15.75" customHeight="1">
      <c r="A362" s="204"/>
      <c r="B362" s="222"/>
      <c r="C362" s="206"/>
      <c r="D362" s="235"/>
      <c r="E362" s="3"/>
      <c r="F362" s="3"/>
      <c r="G362" s="3"/>
      <c r="H362" s="3"/>
      <c r="J362" s="226"/>
      <c r="K362" s="3"/>
      <c r="L362" s="3"/>
      <c r="O362" s="227"/>
      <c r="Q362" s="94"/>
      <c r="R362" s="94"/>
      <c r="S362" s="94"/>
      <c r="T362" s="94"/>
    </row>
    <row r="363" ht="15.75" customHeight="1">
      <c r="A363" s="204"/>
      <c r="B363" s="222"/>
      <c r="C363" s="206"/>
      <c r="D363" s="235"/>
      <c r="E363" s="3"/>
      <c r="F363" s="3"/>
      <c r="G363" s="3"/>
      <c r="H363" s="3"/>
      <c r="J363" s="226"/>
      <c r="K363" s="3"/>
      <c r="L363" s="3"/>
      <c r="O363" s="227"/>
      <c r="Q363" s="94"/>
      <c r="R363" s="94"/>
      <c r="S363" s="94"/>
      <c r="T363" s="94"/>
    </row>
    <row r="364" ht="15.75" customHeight="1">
      <c r="A364" s="204"/>
      <c r="B364" s="222"/>
      <c r="C364" s="206"/>
      <c r="D364" s="235"/>
      <c r="E364" s="3"/>
      <c r="F364" s="3"/>
      <c r="G364" s="3"/>
      <c r="H364" s="3"/>
      <c r="J364" s="226"/>
      <c r="K364" s="3"/>
      <c r="L364" s="3"/>
      <c r="O364" s="227"/>
      <c r="Q364" s="94"/>
      <c r="R364" s="94"/>
      <c r="S364" s="94"/>
      <c r="T364" s="94"/>
    </row>
    <row r="365" ht="15.75" customHeight="1">
      <c r="A365" s="204"/>
      <c r="B365" s="222"/>
      <c r="C365" s="206"/>
      <c r="D365" s="235"/>
      <c r="E365" s="3"/>
      <c r="F365" s="3"/>
      <c r="G365" s="3"/>
      <c r="H365" s="3"/>
      <c r="J365" s="226"/>
      <c r="K365" s="3"/>
      <c r="L365" s="3"/>
      <c r="O365" s="227"/>
      <c r="Q365" s="94"/>
      <c r="R365" s="94"/>
      <c r="S365" s="94"/>
      <c r="T365" s="94"/>
    </row>
    <row r="366" ht="15.75" customHeight="1">
      <c r="A366" s="204"/>
      <c r="B366" s="222"/>
      <c r="C366" s="206"/>
      <c r="D366" s="235"/>
      <c r="E366" s="3"/>
      <c r="F366" s="3"/>
      <c r="G366" s="3"/>
      <c r="H366" s="3"/>
      <c r="J366" s="226"/>
      <c r="K366" s="3"/>
      <c r="L366" s="3"/>
      <c r="O366" s="227"/>
      <c r="Q366" s="94"/>
      <c r="R366" s="94"/>
      <c r="S366" s="94"/>
      <c r="T366" s="94"/>
    </row>
    <row r="367" ht="15.75" customHeight="1">
      <c r="A367" s="204"/>
      <c r="B367" s="222"/>
      <c r="C367" s="206"/>
      <c r="D367" s="235"/>
      <c r="E367" s="3"/>
      <c r="F367" s="3"/>
      <c r="G367" s="3"/>
      <c r="H367" s="3"/>
      <c r="J367" s="226"/>
      <c r="K367" s="3"/>
      <c r="L367" s="3"/>
      <c r="O367" s="227"/>
      <c r="Q367" s="94"/>
      <c r="R367" s="94"/>
      <c r="S367" s="94"/>
      <c r="T367" s="94"/>
    </row>
    <row r="368" ht="15.75" customHeight="1">
      <c r="A368" s="204"/>
      <c r="B368" s="222"/>
      <c r="C368" s="206"/>
      <c r="D368" s="235"/>
      <c r="E368" s="3"/>
      <c r="F368" s="3"/>
      <c r="G368" s="3"/>
      <c r="H368" s="3"/>
      <c r="J368" s="226"/>
      <c r="K368" s="3"/>
      <c r="L368" s="3"/>
      <c r="O368" s="227"/>
      <c r="Q368" s="94"/>
      <c r="R368" s="94"/>
      <c r="S368" s="94"/>
      <c r="T368" s="94"/>
    </row>
    <row r="369" ht="15.75" customHeight="1">
      <c r="A369" s="204"/>
      <c r="B369" s="222"/>
      <c r="C369" s="206"/>
      <c r="D369" s="235"/>
      <c r="E369" s="3"/>
      <c r="F369" s="3"/>
      <c r="G369" s="3"/>
      <c r="H369" s="3"/>
      <c r="J369" s="226"/>
      <c r="K369" s="3"/>
      <c r="L369" s="3"/>
      <c r="O369" s="227"/>
      <c r="Q369" s="94"/>
      <c r="R369" s="94"/>
      <c r="S369" s="94"/>
      <c r="T369" s="94"/>
    </row>
    <row r="370" ht="15.75" customHeight="1">
      <c r="A370" s="204"/>
      <c r="B370" s="222"/>
      <c r="C370" s="206"/>
      <c r="D370" s="235"/>
      <c r="E370" s="3"/>
      <c r="F370" s="3"/>
      <c r="G370" s="3"/>
      <c r="H370" s="3"/>
      <c r="J370" s="226"/>
      <c r="K370" s="3"/>
      <c r="L370" s="3"/>
      <c r="O370" s="227"/>
      <c r="Q370" s="94"/>
      <c r="R370" s="94"/>
      <c r="S370" s="94"/>
      <c r="T370" s="94"/>
    </row>
    <row r="371" ht="15.75" customHeight="1">
      <c r="A371" s="204"/>
      <c r="B371" s="222"/>
      <c r="C371" s="206"/>
      <c r="D371" s="235"/>
      <c r="E371" s="3"/>
      <c r="F371" s="3"/>
      <c r="G371" s="3"/>
      <c r="H371" s="3"/>
      <c r="J371" s="226"/>
      <c r="K371" s="3"/>
      <c r="L371" s="3"/>
      <c r="O371" s="227"/>
      <c r="Q371" s="94"/>
      <c r="R371" s="94"/>
      <c r="S371" s="94"/>
      <c r="T371" s="94"/>
    </row>
    <row r="372" ht="15.75" customHeight="1">
      <c r="A372" s="204"/>
      <c r="B372" s="222"/>
      <c r="C372" s="206"/>
      <c r="D372" s="235"/>
      <c r="E372" s="3"/>
      <c r="F372" s="3"/>
      <c r="G372" s="3"/>
      <c r="H372" s="3"/>
      <c r="J372" s="226"/>
      <c r="K372" s="3"/>
      <c r="L372" s="3"/>
      <c r="O372" s="227"/>
      <c r="Q372" s="94"/>
      <c r="R372" s="94"/>
      <c r="S372" s="94"/>
      <c r="T372" s="94"/>
    </row>
    <row r="373" ht="15.75" customHeight="1">
      <c r="A373" s="204"/>
      <c r="B373" s="222"/>
      <c r="C373" s="206"/>
      <c r="D373" s="235"/>
      <c r="E373" s="3"/>
      <c r="F373" s="3"/>
      <c r="G373" s="3"/>
      <c r="H373" s="3"/>
      <c r="J373" s="226"/>
      <c r="K373" s="3"/>
      <c r="L373" s="3"/>
      <c r="O373" s="227"/>
      <c r="Q373" s="94"/>
      <c r="R373" s="94"/>
      <c r="S373" s="94"/>
      <c r="T373" s="94"/>
    </row>
    <row r="374" ht="15.75" customHeight="1">
      <c r="A374" s="204"/>
      <c r="B374" s="222"/>
      <c r="C374" s="206"/>
      <c r="D374" s="207"/>
      <c r="E374" s="3"/>
      <c r="F374" s="3"/>
      <c r="G374" s="3"/>
      <c r="H374" s="3"/>
      <c r="J374" s="226"/>
      <c r="K374" s="3"/>
      <c r="L374" s="3"/>
      <c r="O374" s="227"/>
      <c r="Q374" s="94"/>
      <c r="R374" s="94"/>
      <c r="S374" s="94"/>
      <c r="T374" s="94"/>
    </row>
    <row r="375" ht="15.75" customHeight="1">
      <c r="A375" s="204"/>
      <c r="B375" s="222"/>
      <c r="C375" s="206"/>
      <c r="D375" s="207"/>
      <c r="E375" s="3"/>
      <c r="F375" s="3"/>
      <c r="G375" s="3"/>
      <c r="H375" s="3"/>
      <c r="J375" s="226"/>
      <c r="K375" s="3"/>
      <c r="L375" s="3"/>
      <c r="O375" s="227"/>
      <c r="Q375" s="94"/>
      <c r="R375" s="94"/>
      <c r="S375" s="94"/>
      <c r="T375" s="94"/>
    </row>
    <row r="376" ht="15.75" customHeight="1">
      <c r="A376" s="204"/>
      <c r="B376" s="222"/>
      <c r="C376" s="206"/>
      <c r="D376" s="207"/>
      <c r="E376" s="3"/>
      <c r="F376" s="3"/>
      <c r="G376" s="3"/>
      <c r="H376" s="3"/>
      <c r="J376" s="226"/>
      <c r="K376" s="3"/>
      <c r="L376" s="3"/>
      <c r="O376" s="227"/>
      <c r="Q376" s="94"/>
      <c r="R376" s="94"/>
      <c r="S376" s="94"/>
      <c r="T376" s="94"/>
    </row>
    <row r="377" ht="15.75" customHeight="1">
      <c r="A377" s="204"/>
      <c r="B377" s="222"/>
      <c r="C377" s="206"/>
      <c r="D377" s="207"/>
      <c r="E377" s="3"/>
      <c r="F377" s="3"/>
      <c r="G377" s="3"/>
      <c r="H377" s="3"/>
      <c r="J377" s="226"/>
      <c r="K377" s="3"/>
      <c r="L377" s="3"/>
      <c r="O377" s="227"/>
      <c r="Q377" s="94"/>
      <c r="R377" s="94"/>
      <c r="S377" s="94"/>
      <c r="T377" s="94"/>
    </row>
    <row r="378" ht="15.75" customHeight="1">
      <c r="A378" s="204"/>
      <c r="B378" s="222"/>
      <c r="C378" s="206"/>
      <c r="D378" s="207"/>
      <c r="E378" s="3"/>
      <c r="F378" s="3"/>
      <c r="G378" s="3"/>
      <c r="H378" s="3"/>
      <c r="J378" s="226"/>
      <c r="K378" s="3"/>
      <c r="L378" s="3"/>
      <c r="O378" s="227"/>
      <c r="Q378" s="94"/>
      <c r="R378" s="94"/>
      <c r="S378" s="94"/>
      <c r="T378" s="94"/>
    </row>
    <row r="379" ht="15.75" customHeight="1">
      <c r="A379" s="204"/>
      <c r="B379" s="222"/>
      <c r="C379" s="206"/>
      <c r="D379" s="207"/>
      <c r="E379" s="3"/>
      <c r="F379" s="3"/>
      <c r="G379" s="3"/>
      <c r="H379" s="3"/>
      <c r="J379" s="226"/>
      <c r="K379" s="3"/>
      <c r="L379" s="3"/>
      <c r="O379" s="227"/>
      <c r="Q379" s="94"/>
      <c r="R379" s="94"/>
      <c r="S379" s="94"/>
      <c r="T379" s="94"/>
    </row>
    <row r="380" ht="15.75" customHeight="1">
      <c r="A380" s="204"/>
      <c r="B380" s="222"/>
      <c r="C380" s="206"/>
      <c r="D380" s="207"/>
      <c r="E380" s="3"/>
      <c r="F380" s="3"/>
      <c r="G380" s="3"/>
      <c r="H380" s="3"/>
      <c r="J380" s="226"/>
      <c r="K380" s="3"/>
      <c r="L380" s="3"/>
      <c r="O380" s="227"/>
      <c r="Q380" s="94"/>
      <c r="R380" s="94"/>
      <c r="S380" s="94"/>
      <c r="T380" s="94"/>
    </row>
    <row r="381" ht="15.75" customHeight="1">
      <c r="A381" s="204"/>
      <c r="B381" s="222"/>
      <c r="C381" s="206"/>
      <c r="D381" s="207"/>
      <c r="E381" s="3"/>
      <c r="F381" s="3"/>
      <c r="G381" s="3"/>
      <c r="H381" s="3"/>
      <c r="J381" s="226"/>
      <c r="K381" s="3"/>
      <c r="L381" s="3"/>
      <c r="O381" s="227"/>
      <c r="Q381" s="94"/>
      <c r="R381" s="94"/>
      <c r="S381" s="94"/>
      <c r="T381" s="94"/>
    </row>
    <row r="382" ht="15.75" customHeight="1">
      <c r="A382" s="204"/>
      <c r="B382" s="222"/>
      <c r="C382" s="206"/>
      <c r="D382" s="207"/>
      <c r="E382" s="3"/>
      <c r="F382" s="3"/>
      <c r="G382" s="3"/>
      <c r="H382" s="3"/>
      <c r="J382" s="226"/>
      <c r="K382" s="3"/>
      <c r="L382" s="3"/>
      <c r="O382" s="227"/>
      <c r="Q382" s="94"/>
      <c r="R382" s="94"/>
      <c r="S382" s="94"/>
      <c r="T382" s="94"/>
    </row>
    <row r="383" ht="15.75" customHeight="1">
      <c r="A383" s="204"/>
      <c r="B383" s="222"/>
      <c r="C383" s="206"/>
      <c r="D383" s="207"/>
      <c r="E383" s="3"/>
      <c r="F383" s="3"/>
      <c r="G383" s="3"/>
      <c r="H383" s="3"/>
      <c r="J383" s="226"/>
      <c r="K383" s="3"/>
      <c r="L383" s="3"/>
      <c r="O383" s="227"/>
      <c r="Q383" s="94"/>
      <c r="R383" s="94"/>
      <c r="S383" s="94"/>
      <c r="T383" s="94"/>
    </row>
    <row r="384" ht="15.75" customHeight="1">
      <c r="A384" s="204"/>
      <c r="B384" s="222"/>
      <c r="C384" s="206"/>
      <c r="D384" s="207"/>
      <c r="E384" s="3"/>
      <c r="F384" s="3"/>
      <c r="G384" s="3"/>
      <c r="H384" s="3"/>
      <c r="J384" s="226"/>
      <c r="K384" s="3"/>
      <c r="L384" s="3"/>
      <c r="O384" s="227"/>
      <c r="Q384" s="94"/>
      <c r="R384" s="94"/>
      <c r="S384" s="94"/>
      <c r="T384" s="94"/>
    </row>
    <row r="385" ht="15.75" customHeight="1">
      <c r="A385" s="204"/>
      <c r="B385" s="222"/>
      <c r="C385" s="206"/>
      <c r="D385" s="207"/>
      <c r="E385" s="3"/>
      <c r="F385" s="3"/>
      <c r="G385" s="3"/>
      <c r="H385" s="3"/>
      <c r="J385" s="226"/>
      <c r="K385" s="3"/>
      <c r="L385" s="3"/>
      <c r="O385" s="227"/>
      <c r="Q385" s="94"/>
      <c r="R385" s="94"/>
      <c r="S385" s="94"/>
      <c r="T385" s="94"/>
    </row>
    <row r="386" ht="15.75" customHeight="1">
      <c r="A386" s="204"/>
      <c r="B386" s="222"/>
      <c r="C386" s="206"/>
      <c r="D386" s="207"/>
      <c r="E386" s="3"/>
      <c r="F386" s="3"/>
      <c r="G386" s="3"/>
      <c r="H386" s="3"/>
      <c r="J386" s="226"/>
      <c r="K386" s="3"/>
      <c r="L386" s="3"/>
      <c r="O386" s="227"/>
      <c r="Q386" s="94"/>
      <c r="R386" s="94"/>
      <c r="S386" s="94"/>
      <c r="T386" s="94"/>
    </row>
    <row r="387" ht="15.75" customHeight="1">
      <c r="A387" s="204"/>
      <c r="B387" s="222"/>
      <c r="C387" s="206"/>
      <c r="D387" s="207"/>
      <c r="E387" s="3"/>
      <c r="F387" s="3"/>
      <c r="G387" s="3"/>
      <c r="H387" s="3"/>
      <c r="J387" s="226"/>
      <c r="K387" s="3"/>
      <c r="L387" s="3"/>
      <c r="O387" s="227"/>
      <c r="Q387" s="94"/>
      <c r="R387" s="94"/>
      <c r="S387" s="94"/>
      <c r="T387" s="94"/>
    </row>
    <row r="388" ht="15.75" customHeight="1">
      <c r="A388" s="204"/>
      <c r="B388" s="222"/>
      <c r="C388" s="206"/>
      <c r="D388" s="207"/>
      <c r="E388" s="3"/>
      <c r="F388" s="3"/>
      <c r="G388" s="3"/>
      <c r="H388" s="3"/>
      <c r="J388" s="226"/>
      <c r="K388" s="3"/>
      <c r="L388" s="3"/>
      <c r="O388" s="227"/>
      <c r="Q388" s="94"/>
      <c r="R388" s="94"/>
      <c r="S388" s="94"/>
      <c r="T388" s="94"/>
    </row>
    <row r="389" ht="15.75" customHeight="1">
      <c r="A389" s="204"/>
      <c r="B389" s="222"/>
      <c r="C389" s="206"/>
      <c r="D389" s="207"/>
      <c r="E389" s="3"/>
      <c r="F389" s="3"/>
      <c r="G389" s="3"/>
      <c r="H389" s="3"/>
      <c r="J389" s="226"/>
      <c r="K389" s="3"/>
      <c r="L389" s="3"/>
      <c r="O389" s="227"/>
      <c r="Q389" s="94"/>
      <c r="R389" s="94"/>
      <c r="S389" s="94"/>
      <c r="T389" s="94"/>
    </row>
    <row r="390" ht="15.75" customHeight="1">
      <c r="A390" s="204"/>
      <c r="B390" s="222"/>
      <c r="C390" s="206"/>
      <c r="D390" s="207"/>
      <c r="E390" s="3"/>
      <c r="F390" s="3"/>
      <c r="G390" s="3"/>
      <c r="H390" s="3"/>
      <c r="J390" s="226"/>
      <c r="K390" s="3"/>
      <c r="L390" s="3"/>
      <c r="O390" s="227"/>
      <c r="Q390" s="94"/>
      <c r="R390" s="94"/>
      <c r="S390" s="94"/>
      <c r="T390" s="94"/>
    </row>
    <row r="391" ht="15.75" customHeight="1">
      <c r="A391" s="204"/>
      <c r="B391" s="222"/>
      <c r="C391" s="206"/>
      <c r="D391" s="207"/>
      <c r="E391" s="3"/>
      <c r="F391" s="3"/>
      <c r="G391" s="3"/>
      <c r="H391" s="3"/>
      <c r="J391" s="226"/>
      <c r="K391" s="3"/>
      <c r="L391" s="3"/>
      <c r="O391" s="227"/>
      <c r="Q391" s="94"/>
      <c r="R391" s="94"/>
      <c r="S391" s="94"/>
      <c r="T391" s="94"/>
    </row>
    <row r="392" ht="15.75" customHeight="1">
      <c r="A392" s="204"/>
      <c r="B392" s="222"/>
      <c r="C392" s="223"/>
      <c r="D392" s="231"/>
      <c r="E392" s="3"/>
      <c r="F392" s="3"/>
      <c r="G392" s="3"/>
      <c r="H392" s="3"/>
      <c r="J392" s="226"/>
      <c r="K392" s="3"/>
      <c r="L392" s="3"/>
      <c r="O392" s="227"/>
      <c r="Q392" s="94"/>
      <c r="R392" s="94"/>
      <c r="S392" s="94"/>
      <c r="T392" s="94"/>
    </row>
    <row r="393" ht="15.75" customHeight="1">
      <c r="A393" s="204"/>
      <c r="B393" s="222"/>
      <c r="C393" s="223"/>
      <c r="D393" s="231"/>
      <c r="E393" s="3"/>
      <c r="F393" s="3"/>
      <c r="G393" s="3"/>
      <c r="H393" s="3"/>
      <c r="J393" s="226"/>
      <c r="K393" s="3"/>
      <c r="L393" s="3"/>
      <c r="O393" s="227"/>
      <c r="Q393" s="94"/>
      <c r="R393" s="94"/>
      <c r="S393" s="94"/>
      <c r="T393" s="94"/>
    </row>
    <row r="394" ht="15.75" customHeight="1">
      <c r="A394" s="204"/>
      <c r="B394" s="222"/>
      <c r="C394" s="223"/>
      <c r="D394" s="231"/>
      <c r="E394" s="3"/>
      <c r="F394" s="3"/>
      <c r="G394" s="3"/>
      <c r="H394" s="3"/>
      <c r="J394" s="226"/>
      <c r="K394" s="3"/>
      <c r="L394" s="3"/>
      <c r="O394" s="227"/>
      <c r="Q394" s="94"/>
      <c r="R394" s="94"/>
      <c r="S394" s="94"/>
      <c r="T394" s="94"/>
    </row>
    <row r="395" ht="15.75" customHeight="1">
      <c r="A395" s="204"/>
      <c r="B395" s="222"/>
      <c r="C395" s="223"/>
      <c r="D395" s="231"/>
      <c r="E395" s="3"/>
      <c r="F395" s="3"/>
      <c r="G395" s="3"/>
      <c r="H395" s="3"/>
      <c r="J395" s="226"/>
      <c r="K395" s="3"/>
      <c r="L395" s="3"/>
      <c r="O395" s="227"/>
      <c r="Q395" s="94"/>
      <c r="R395" s="94"/>
      <c r="S395" s="94"/>
      <c r="T395" s="94"/>
    </row>
    <row r="396" ht="15.75" customHeight="1">
      <c r="A396" s="204"/>
      <c r="B396" s="222"/>
      <c r="C396" s="223"/>
      <c r="D396" s="231"/>
      <c r="E396" s="3"/>
      <c r="F396" s="3"/>
      <c r="G396" s="3"/>
      <c r="H396" s="3"/>
      <c r="J396" s="226"/>
      <c r="K396" s="3"/>
      <c r="L396" s="3"/>
      <c r="O396" s="227"/>
      <c r="Q396" s="94"/>
      <c r="R396" s="94"/>
      <c r="S396" s="94"/>
      <c r="T396" s="94"/>
    </row>
    <row r="397" ht="15.75" customHeight="1">
      <c r="A397" s="204"/>
      <c r="B397" s="222"/>
      <c r="C397" s="223"/>
      <c r="D397" s="231"/>
      <c r="E397" s="3"/>
      <c r="F397" s="3"/>
      <c r="G397" s="3"/>
      <c r="H397" s="3"/>
      <c r="J397" s="226"/>
      <c r="K397" s="3"/>
      <c r="L397" s="3"/>
      <c r="O397" s="227"/>
      <c r="Q397" s="94"/>
      <c r="R397" s="94"/>
      <c r="S397" s="94"/>
      <c r="T397" s="94"/>
    </row>
    <row r="398" ht="15.75" customHeight="1">
      <c r="A398" s="204"/>
      <c r="B398" s="222"/>
      <c r="C398" s="223"/>
      <c r="D398" s="231"/>
      <c r="E398" s="3"/>
      <c r="F398" s="3"/>
      <c r="G398" s="3"/>
      <c r="H398" s="3"/>
      <c r="J398" s="226"/>
      <c r="K398" s="3"/>
      <c r="L398" s="3"/>
      <c r="O398" s="227"/>
      <c r="Q398" s="94"/>
      <c r="R398" s="94"/>
      <c r="S398" s="94"/>
      <c r="T398" s="94"/>
    </row>
    <row r="399" ht="15.75" customHeight="1">
      <c r="A399" s="204"/>
      <c r="B399" s="222"/>
      <c r="C399" s="223"/>
      <c r="D399" s="231"/>
      <c r="E399" s="3"/>
      <c r="F399" s="3"/>
      <c r="G399" s="3"/>
      <c r="H399" s="3"/>
      <c r="J399" s="226"/>
      <c r="K399" s="3"/>
      <c r="L399" s="3"/>
      <c r="O399" s="227"/>
      <c r="Q399" s="94"/>
      <c r="R399" s="94"/>
      <c r="S399" s="94"/>
      <c r="T399" s="94"/>
    </row>
    <row r="400" ht="15.75" customHeight="1">
      <c r="A400" s="204"/>
      <c r="B400" s="222"/>
      <c r="C400" s="223"/>
      <c r="D400" s="231"/>
      <c r="E400" s="3"/>
      <c r="F400" s="3"/>
      <c r="G400" s="3"/>
      <c r="H400" s="3"/>
      <c r="J400" s="226"/>
      <c r="K400" s="3"/>
      <c r="L400" s="3"/>
      <c r="O400" s="227"/>
      <c r="Q400" s="94"/>
      <c r="R400" s="94"/>
      <c r="S400" s="94"/>
      <c r="T400" s="94"/>
    </row>
    <row r="401" ht="15.75" customHeight="1">
      <c r="A401" s="204"/>
      <c r="B401" s="222"/>
      <c r="C401" s="223"/>
      <c r="D401" s="231"/>
      <c r="E401" s="3"/>
      <c r="F401" s="3"/>
      <c r="G401" s="3"/>
      <c r="H401" s="3"/>
      <c r="J401" s="226"/>
      <c r="K401" s="3"/>
      <c r="L401" s="3"/>
      <c r="O401" s="227"/>
      <c r="Q401" s="94"/>
      <c r="R401" s="94"/>
      <c r="S401" s="94"/>
      <c r="T401" s="94"/>
    </row>
    <row r="402" ht="15.75" customHeight="1">
      <c r="A402" s="204"/>
      <c r="B402" s="222"/>
      <c r="C402" s="223"/>
      <c r="D402" s="231"/>
      <c r="E402" s="3"/>
      <c r="F402" s="3"/>
      <c r="G402" s="3"/>
      <c r="H402" s="3"/>
      <c r="J402" s="226"/>
      <c r="K402" s="3"/>
      <c r="L402" s="3"/>
      <c r="O402" s="227"/>
      <c r="Q402" s="94"/>
      <c r="R402" s="94"/>
      <c r="S402" s="94"/>
      <c r="T402" s="94"/>
    </row>
    <row r="403" ht="15.75" customHeight="1">
      <c r="A403" s="204"/>
      <c r="B403" s="222"/>
      <c r="C403" s="223"/>
      <c r="D403" s="231"/>
      <c r="E403" s="3"/>
      <c r="F403" s="3"/>
      <c r="G403" s="3"/>
      <c r="H403" s="3"/>
      <c r="J403" s="226"/>
      <c r="K403" s="3"/>
      <c r="L403" s="3"/>
      <c r="O403" s="227"/>
      <c r="Q403" s="94"/>
      <c r="R403" s="94"/>
      <c r="S403" s="94"/>
      <c r="T403" s="94"/>
    </row>
    <row r="404" ht="15.75" customHeight="1">
      <c r="A404" s="204"/>
      <c r="B404" s="222"/>
      <c r="C404" s="223"/>
      <c r="D404" s="231"/>
      <c r="E404" s="3"/>
      <c r="F404" s="3"/>
      <c r="G404" s="3"/>
      <c r="H404" s="3"/>
      <c r="J404" s="226"/>
      <c r="K404" s="3"/>
      <c r="L404" s="3"/>
      <c r="O404" s="227"/>
      <c r="Q404" s="94"/>
      <c r="R404" s="94"/>
      <c r="S404" s="94"/>
      <c r="T404" s="94"/>
    </row>
    <row r="405" ht="15.75" customHeight="1">
      <c r="A405" s="204"/>
      <c r="B405" s="222"/>
      <c r="C405" s="223"/>
      <c r="D405" s="231"/>
      <c r="E405" s="3"/>
      <c r="F405" s="3"/>
      <c r="G405" s="3"/>
      <c r="H405" s="3"/>
      <c r="J405" s="226"/>
      <c r="K405" s="3"/>
      <c r="L405" s="3"/>
      <c r="O405" s="227"/>
      <c r="Q405" s="94"/>
      <c r="R405" s="94"/>
      <c r="S405" s="94"/>
      <c r="T405" s="94"/>
    </row>
    <row r="406" ht="15.75" customHeight="1">
      <c r="A406" s="204"/>
      <c r="B406" s="222"/>
      <c r="C406" s="223"/>
      <c r="D406" s="231"/>
      <c r="E406" s="3"/>
      <c r="F406" s="3"/>
      <c r="G406" s="3"/>
      <c r="H406" s="3"/>
      <c r="J406" s="226"/>
      <c r="K406" s="3"/>
      <c r="L406" s="3"/>
      <c r="O406" s="227"/>
      <c r="Q406" s="94"/>
      <c r="R406" s="94"/>
      <c r="S406" s="94"/>
      <c r="T406" s="94"/>
    </row>
    <row r="407" ht="15.75" customHeight="1">
      <c r="A407" s="204"/>
      <c r="B407" s="222"/>
      <c r="C407" s="223"/>
      <c r="D407" s="231"/>
      <c r="E407" s="3"/>
      <c r="F407" s="3"/>
      <c r="G407" s="3"/>
      <c r="H407" s="3"/>
      <c r="J407" s="226"/>
      <c r="K407" s="3"/>
      <c r="L407" s="3"/>
      <c r="O407" s="227"/>
      <c r="Q407" s="94"/>
      <c r="R407" s="94"/>
      <c r="S407" s="94"/>
      <c r="T407" s="94"/>
    </row>
    <row r="408" ht="15.75" customHeight="1">
      <c r="A408" s="204"/>
      <c r="B408" s="222"/>
      <c r="C408" s="223"/>
      <c r="D408" s="231"/>
      <c r="E408" s="3"/>
      <c r="F408" s="3"/>
      <c r="G408" s="3"/>
      <c r="H408" s="3"/>
      <c r="J408" s="226"/>
      <c r="K408" s="3"/>
      <c r="L408" s="3"/>
      <c r="O408" s="227"/>
      <c r="Q408" s="94"/>
      <c r="R408" s="94"/>
      <c r="S408" s="94"/>
      <c r="T408" s="94"/>
    </row>
    <row r="409" ht="15.75" customHeight="1">
      <c r="A409" s="204"/>
      <c r="B409" s="222"/>
      <c r="C409" s="223"/>
      <c r="D409" s="231"/>
      <c r="E409" s="3"/>
      <c r="F409" s="3"/>
      <c r="G409" s="3"/>
      <c r="H409" s="3"/>
      <c r="J409" s="226"/>
      <c r="K409" s="3"/>
      <c r="L409" s="3"/>
      <c r="O409" s="227"/>
      <c r="Q409" s="94"/>
      <c r="R409" s="94"/>
      <c r="S409" s="94"/>
      <c r="T409" s="94"/>
    </row>
    <row r="410" ht="15.75" customHeight="1">
      <c r="A410" s="204"/>
      <c r="B410" s="222"/>
      <c r="C410" s="223"/>
      <c r="D410" s="231"/>
      <c r="E410" s="3"/>
      <c r="F410" s="3"/>
      <c r="G410" s="3"/>
      <c r="H410" s="3"/>
      <c r="J410" s="226"/>
      <c r="K410" s="3"/>
      <c r="L410" s="3"/>
      <c r="O410" s="227"/>
      <c r="Q410" s="94"/>
      <c r="R410" s="94"/>
      <c r="S410" s="94"/>
      <c r="T410" s="94"/>
    </row>
    <row r="411" ht="15.75" customHeight="1">
      <c r="A411" s="204"/>
      <c r="B411" s="222"/>
      <c r="C411" s="223"/>
      <c r="D411" s="231"/>
      <c r="E411" s="3"/>
      <c r="F411" s="3"/>
      <c r="G411" s="3"/>
      <c r="H411" s="3"/>
      <c r="J411" s="226"/>
      <c r="K411" s="3"/>
      <c r="L411" s="3"/>
      <c r="O411" s="227"/>
      <c r="Q411" s="94"/>
      <c r="R411" s="94"/>
      <c r="S411" s="94"/>
      <c r="T411" s="94"/>
    </row>
    <row r="412" ht="15.75" customHeight="1">
      <c r="A412" s="204"/>
      <c r="B412" s="222"/>
      <c r="C412" s="223"/>
      <c r="D412" s="231"/>
      <c r="E412" s="3"/>
      <c r="F412" s="3"/>
      <c r="G412" s="3"/>
      <c r="H412" s="3"/>
      <c r="J412" s="226"/>
      <c r="K412" s="3"/>
      <c r="L412" s="3"/>
      <c r="O412" s="227"/>
      <c r="Q412" s="94"/>
      <c r="R412" s="94"/>
      <c r="S412" s="94"/>
      <c r="T412" s="94"/>
    </row>
    <row r="413" ht="15.75" customHeight="1">
      <c r="A413" s="204"/>
      <c r="B413" s="222"/>
      <c r="C413" s="223"/>
      <c r="D413" s="231"/>
      <c r="E413" s="3"/>
      <c r="F413" s="3"/>
      <c r="G413" s="3"/>
      <c r="H413" s="3"/>
      <c r="J413" s="226"/>
      <c r="K413" s="3"/>
      <c r="L413" s="3"/>
      <c r="O413" s="227"/>
      <c r="Q413" s="94"/>
      <c r="R413" s="94"/>
      <c r="S413" s="94"/>
      <c r="T413" s="94"/>
    </row>
    <row r="414" ht="15.75" customHeight="1">
      <c r="A414" s="204"/>
      <c r="B414" s="222"/>
      <c r="C414" s="223"/>
      <c r="D414" s="231"/>
      <c r="E414" s="3"/>
      <c r="F414" s="3"/>
      <c r="G414" s="3"/>
      <c r="H414" s="3"/>
      <c r="J414" s="226"/>
      <c r="K414" s="3"/>
      <c r="L414" s="3"/>
      <c r="O414" s="227"/>
      <c r="Q414" s="94"/>
      <c r="R414" s="94"/>
      <c r="S414" s="94"/>
      <c r="T414" s="94"/>
    </row>
    <row r="415" ht="15.75" customHeight="1">
      <c r="A415" s="204"/>
      <c r="B415" s="222"/>
      <c r="C415" s="223"/>
      <c r="D415" s="231"/>
      <c r="E415" s="3"/>
      <c r="F415" s="3"/>
      <c r="G415" s="3"/>
      <c r="H415" s="3"/>
      <c r="J415" s="226"/>
      <c r="K415" s="3"/>
      <c r="L415" s="3"/>
      <c r="O415" s="227"/>
      <c r="Q415" s="94"/>
      <c r="R415" s="94"/>
      <c r="S415" s="94"/>
      <c r="T415" s="94"/>
    </row>
    <row r="416" ht="15.75" customHeight="1">
      <c r="A416" s="204"/>
      <c r="B416" s="222"/>
      <c r="C416" s="223"/>
      <c r="D416" s="231"/>
      <c r="E416" s="3"/>
      <c r="F416" s="3"/>
      <c r="G416" s="3"/>
      <c r="H416" s="3"/>
      <c r="J416" s="226"/>
      <c r="K416" s="3"/>
      <c r="L416" s="3"/>
      <c r="O416" s="227"/>
      <c r="Q416" s="94"/>
      <c r="R416" s="94"/>
      <c r="S416" s="94"/>
      <c r="T416" s="94"/>
    </row>
    <row r="417" ht="15.75" customHeight="1">
      <c r="A417" s="204"/>
      <c r="B417" s="222"/>
      <c r="C417" s="223"/>
      <c r="D417" s="231"/>
      <c r="E417" s="3"/>
      <c r="F417" s="3"/>
      <c r="G417" s="3"/>
      <c r="H417" s="3"/>
      <c r="J417" s="226"/>
      <c r="K417" s="3"/>
      <c r="L417" s="3"/>
      <c r="O417" s="227"/>
      <c r="Q417" s="94"/>
      <c r="R417" s="94"/>
      <c r="S417" s="94"/>
      <c r="T417" s="94"/>
    </row>
    <row r="418" ht="15.75" customHeight="1">
      <c r="A418" s="204"/>
      <c r="B418" s="222"/>
      <c r="C418" s="223"/>
      <c r="D418" s="231"/>
      <c r="E418" s="3"/>
      <c r="F418" s="3"/>
      <c r="G418" s="3"/>
      <c r="H418" s="3"/>
      <c r="J418" s="226"/>
      <c r="K418" s="3"/>
      <c r="L418" s="3"/>
      <c r="O418" s="227"/>
      <c r="Q418" s="94"/>
      <c r="R418" s="94"/>
      <c r="S418" s="94"/>
      <c r="T418" s="94"/>
    </row>
    <row r="419" ht="15.75" customHeight="1">
      <c r="A419" s="204"/>
      <c r="B419" s="222"/>
      <c r="C419" s="223"/>
      <c r="D419" s="231"/>
      <c r="E419" s="3"/>
      <c r="F419" s="3"/>
      <c r="G419" s="3"/>
      <c r="H419" s="3"/>
      <c r="J419" s="226"/>
      <c r="K419" s="3"/>
      <c r="L419" s="3"/>
      <c r="O419" s="227"/>
      <c r="Q419" s="94"/>
      <c r="R419" s="94"/>
      <c r="S419" s="94"/>
      <c r="T419" s="94"/>
    </row>
    <row r="420" ht="15.75" customHeight="1">
      <c r="A420" s="204"/>
      <c r="B420" s="222"/>
      <c r="C420" s="223"/>
      <c r="D420" s="231"/>
      <c r="E420" s="3"/>
      <c r="F420" s="3"/>
      <c r="G420" s="3"/>
      <c r="H420" s="3"/>
      <c r="J420" s="226"/>
      <c r="K420" s="3"/>
      <c r="L420" s="3"/>
      <c r="O420" s="227"/>
      <c r="Q420" s="94"/>
      <c r="R420" s="94"/>
      <c r="S420" s="94"/>
      <c r="T420" s="94"/>
    </row>
    <row r="421" ht="15.75" customHeight="1">
      <c r="A421" s="204"/>
      <c r="B421" s="222"/>
      <c r="C421" s="223"/>
      <c r="D421" s="231"/>
      <c r="E421" s="3"/>
      <c r="F421" s="3"/>
      <c r="G421" s="3"/>
      <c r="H421" s="3"/>
      <c r="J421" s="226"/>
      <c r="K421" s="3"/>
      <c r="L421" s="3"/>
      <c r="O421" s="227"/>
      <c r="Q421" s="94"/>
      <c r="R421" s="94"/>
      <c r="S421" s="94"/>
      <c r="T421" s="94"/>
    </row>
    <row r="422" ht="15.75" customHeight="1">
      <c r="A422" s="204"/>
      <c r="B422" s="222"/>
      <c r="C422" s="223"/>
      <c r="D422" s="231"/>
      <c r="E422" s="3"/>
      <c r="F422" s="3"/>
      <c r="G422" s="3"/>
      <c r="H422" s="3"/>
      <c r="J422" s="226"/>
      <c r="K422" s="3"/>
      <c r="L422" s="3"/>
      <c r="O422" s="227"/>
      <c r="Q422" s="94"/>
      <c r="R422" s="94"/>
      <c r="S422" s="94"/>
      <c r="T422" s="94"/>
    </row>
    <row r="423" ht="15.75" customHeight="1">
      <c r="A423" s="204"/>
      <c r="B423" s="222"/>
      <c r="C423" s="223"/>
      <c r="D423" s="231"/>
      <c r="E423" s="3"/>
      <c r="F423" s="3"/>
      <c r="G423" s="3"/>
      <c r="H423" s="3"/>
      <c r="J423" s="226"/>
      <c r="K423" s="3"/>
      <c r="L423" s="3"/>
      <c r="O423" s="227"/>
      <c r="Q423" s="94"/>
      <c r="R423" s="94"/>
      <c r="S423" s="94"/>
      <c r="T423" s="94"/>
    </row>
    <row r="424" ht="15.75" customHeight="1">
      <c r="A424" s="204"/>
      <c r="B424" s="222"/>
      <c r="C424" s="223"/>
      <c r="D424" s="231"/>
      <c r="E424" s="3"/>
      <c r="F424" s="3"/>
      <c r="G424" s="3"/>
      <c r="H424" s="3"/>
      <c r="J424" s="226"/>
      <c r="K424" s="3"/>
      <c r="L424" s="3"/>
      <c r="O424" s="227"/>
      <c r="Q424" s="94"/>
      <c r="R424" s="94"/>
      <c r="S424" s="94"/>
      <c r="T424" s="94"/>
    </row>
    <row r="425" ht="15.75" customHeight="1">
      <c r="A425" s="204"/>
      <c r="B425" s="222"/>
      <c r="C425" s="223"/>
      <c r="D425" s="231"/>
      <c r="E425" s="3"/>
      <c r="F425" s="3"/>
      <c r="G425" s="3"/>
      <c r="H425" s="3"/>
      <c r="J425" s="226"/>
      <c r="K425" s="3"/>
      <c r="L425" s="3"/>
      <c r="O425" s="227"/>
      <c r="Q425" s="94"/>
      <c r="R425" s="94"/>
      <c r="S425" s="94"/>
      <c r="T425" s="94"/>
    </row>
    <row r="426" ht="15.75" customHeight="1">
      <c r="A426" s="204"/>
      <c r="B426" s="222"/>
      <c r="C426" s="223"/>
      <c r="D426" s="231"/>
      <c r="E426" s="3"/>
      <c r="F426" s="3"/>
      <c r="G426" s="3"/>
      <c r="H426" s="3"/>
      <c r="J426" s="226"/>
      <c r="K426" s="3"/>
      <c r="L426" s="3"/>
      <c r="O426" s="227"/>
      <c r="Q426" s="94"/>
      <c r="R426" s="94"/>
      <c r="S426" s="94"/>
      <c r="T426" s="94"/>
    </row>
    <row r="427" ht="15.75" customHeight="1">
      <c r="A427" s="204"/>
      <c r="B427" s="222"/>
      <c r="C427" s="223"/>
      <c r="D427" s="231"/>
      <c r="E427" s="3"/>
      <c r="F427" s="3"/>
      <c r="G427" s="3"/>
      <c r="H427" s="3"/>
      <c r="J427" s="226"/>
      <c r="K427" s="3"/>
      <c r="L427" s="3"/>
      <c r="O427" s="227"/>
      <c r="Q427" s="94"/>
      <c r="R427" s="94"/>
      <c r="S427" s="94"/>
      <c r="T427" s="94"/>
    </row>
    <row r="428" ht="15.75" customHeight="1">
      <c r="A428" s="204"/>
      <c r="B428" s="222"/>
      <c r="C428" s="223"/>
      <c r="D428" s="231"/>
      <c r="E428" s="3"/>
      <c r="F428" s="3"/>
      <c r="G428" s="3"/>
      <c r="H428" s="3"/>
      <c r="J428" s="226"/>
      <c r="K428" s="3"/>
      <c r="L428" s="3"/>
      <c r="O428" s="227"/>
      <c r="Q428" s="94"/>
      <c r="R428" s="94"/>
      <c r="S428" s="94"/>
      <c r="T428" s="94"/>
    </row>
    <row r="429" ht="15.75" customHeight="1">
      <c r="A429" s="204"/>
      <c r="B429" s="222"/>
      <c r="C429" s="223"/>
      <c r="D429" s="231"/>
      <c r="E429" s="3"/>
      <c r="F429" s="3"/>
      <c r="G429" s="3"/>
      <c r="H429" s="3"/>
      <c r="J429" s="226"/>
      <c r="K429" s="3"/>
      <c r="L429" s="3"/>
      <c r="O429" s="227"/>
      <c r="Q429" s="94"/>
      <c r="R429" s="94"/>
      <c r="S429" s="94"/>
      <c r="T429" s="94"/>
    </row>
    <row r="430" ht="15.75" customHeight="1">
      <c r="A430" s="204"/>
      <c r="B430" s="222"/>
      <c r="C430" s="223"/>
      <c r="D430" s="231"/>
      <c r="E430" s="3"/>
      <c r="F430" s="3"/>
      <c r="G430" s="3"/>
      <c r="H430" s="3"/>
      <c r="J430" s="226"/>
      <c r="K430" s="3"/>
      <c r="L430" s="3"/>
      <c r="O430" s="227"/>
      <c r="Q430" s="94"/>
      <c r="R430" s="94"/>
      <c r="S430" s="94"/>
      <c r="T430" s="94"/>
    </row>
    <row r="431" ht="15.75" customHeight="1">
      <c r="A431" s="204"/>
      <c r="B431" s="222"/>
      <c r="C431" s="223"/>
      <c r="D431" s="231"/>
      <c r="E431" s="3"/>
      <c r="F431" s="3"/>
      <c r="G431" s="3"/>
      <c r="H431" s="3"/>
      <c r="J431" s="226"/>
      <c r="K431" s="3"/>
      <c r="L431" s="3"/>
      <c r="O431" s="227"/>
      <c r="Q431" s="94"/>
      <c r="R431" s="94"/>
      <c r="S431" s="94"/>
      <c r="T431" s="94"/>
    </row>
    <row r="432" ht="15.75" customHeight="1">
      <c r="A432" s="204"/>
      <c r="B432" s="222"/>
      <c r="C432" s="223"/>
      <c r="D432" s="231"/>
      <c r="E432" s="3"/>
      <c r="F432" s="3"/>
      <c r="G432" s="3"/>
      <c r="H432" s="3"/>
      <c r="J432" s="226"/>
      <c r="K432" s="3"/>
      <c r="L432" s="3"/>
      <c r="O432" s="227"/>
      <c r="Q432" s="94"/>
      <c r="R432" s="94"/>
      <c r="S432" s="94"/>
      <c r="T432" s="94"/>
    </row>
    <row r="433" ht="15.75" customHeight="1">
      <c r="A433" s="204"/>
      <c r="B433" s="222"/>
      <c r="C433" s="223"/>
      <c r="D433" s="231"/>
      <c r="E433" s="3"/>
      <c r="F433" s="3"/>
      <c r="G433" s="3"/>
      <c r="H433" s="3"/>
      <c r="J433" s="226"/>
      <c r="K433" s="3"/>
      <c r="L433" s="3"/>
      <c r="O433" s="227"/>
      <c r="Q433" s="94"/>
      <c r="R433" s="94"/>
      <c r="S433" s="94"/>
      <c r="T433" s="94"/>
    </row>
    <row r="434" ht="15.75" customHeight="1">
      <c r="A434" s="204"/>
      <c r="B434" s="222"/>
      <c r="C434" s="223"/>
      <c r="D434" s="231"/>
      <c r="E434" s="3"/>
      <c r="F434" s="3"/>
      <c r="G434" s="3"/>
      <c r="H434" s="3"/>
      <c r="J434" s="226"/>
      <c r="K434" s="3"/>
      <c r="L434" s="3"/>
      <c r="O434" s="227"/>
      <c r="Q434" s="94"/>
      <c r="R434" s="94"/>
      <c r="S434" s="94"/>
      <c r="T434" s="94"/>
    </row>
    <row r="435" ht="15.75" customHeight="1">
      <c r="A435" s="204"/>
      <c r="B435" s="222"/>
      <c r="C435" s="223"/>
      <c r="D435" s="231"/>
      <c r="E435" s="3"/>
      <c r="F435" s="3"/>
      <c r="G435" s="3"/>
      <c r="H435" s="3"/>
      <c r="J435" s="226"/>
      <c r="K435" s="3"/>
      <c r="L435" s="3"/>
      <c r="O435" s="227"/>
      <c r="Q435" s="94"/>
      <c r="R435" s="94"/>
      <c r="S435" s="94"/>
      <c r="T435" s="94"/>
    </row>
    <row r="436" ht="15.75" customHeight="1">
      <c r="A436" s="204"/>
      <c r="B436" s="222"/>
      <c r="C436" s="223"/>
      <c r="D436" s="231"/>
      <c r="E436" s="3"/>
      <c r="F436" s="3"/>
      <c r="G436" s="3"/>
      <c r="H436" s="3"/>
      <c r="J436" s="226"/>
      <c r="K436" s="3"/>
      <c r="L436" s="3"/>
      <c r="O436" s="227"/>
      <c r="Q436" s="94"/>
      <c r="R436" s="94"/>
      <c r="S436" s="94"/>
      <c r="T436" s="94"/>
    </row>
    <row r="437" ht="15.75" customHeight="1">
      <c r="A437" s="204"/>
      <c r="B437" s="222"/>
      <c r="C437" s="223"/>
      <c r="D437" s="231"/>
      <c r="E437" s="3"/>
      <c r="F437" s="3"/>
      <c r="G437" s="3"/>
      <c r="H437" s="3"/>
      <c r="J437" s="226"/>
      <c r="K437" s="3"/>
      <c r="L437" s="3"/>
      <c r="O437" s="227"/>
      <c r="Q437" s="94"/>
      <c r="R437" s="94"/>
      <c r="S437" s="94"/>
      <c r="T437" s="94"/>
    </row>
    <row r="438" ht="15.75" customHeight="1">
      <c r="A438" s="204"/>
      <c r="B438" s="222"/>
      <c r="C438" s="223"/>
      <c r="D438" s="231"/>
      <c r="E438" s="3"/>
      <c r="F438" s="3"/>
      <c r="G438" s="3"/>
      <c r="H438" s="3"/>
      <c r="J438" s="226"/>
      <c r="K438" s="3"/>
      <c r="L438" s="3"/>
      <c r="O438" s="227"/>
      <c r="Q438" s="94"/>
      <c r="R438" s="94"/>
      <c r="S438" s="94"/>
      <c r="T438" s="94"/>
    </row>
    <row r="439" ht="15.75" customHeight="1">
      <c r="A439" s="204"/>
      <c r="B439" s="222"/>
      <c r="C439" s="223"/>
      <c r="D439" s="231"/>
      <c r="E439" s="3"/>
      <c r="F439" s="3"/>
      <c r="G439" s="3"/>
      <c r="H439" s="3"/>
      <c r="J439" s="226"/>
      <c r="K439" s="3"/>
      <c r="L439" s="3"/>
      <c r="O439" s="227"/>
      <c r="Q439" s="94"/>
      <c r="R439" s="94"/>
      <c r="S439" s="94"/>
      <c r="T439" s="94"/>
    </row>
    <row r="440" ht="15.75" customHeight="1">
      <c r="A440" s="204"/>
      <c r="B440" s="222"/>
      <c r="C440" s="223"/>
      <c r="D440" s="231"/>
      <c r="E440" s="3"/>
      <c r="F440" s="3"/>
      <c r="G440" s="3"/>
      <c r="H440" s="3"/>
      <c r="J440" s="226"/>
      <c r="K440" s="3"/>
      <c r="L440" s="3"/>
      <c r="O440" s="227"/>
      <c r="Q440" s="94"/>
      <c r="R440" s="94"/>
      <c r="S440" s="94"/>
      <c r="T440" s="94"/>
    </row>
    <row r="441" ht="15.75" customHeight="1">
      <c r="A441" s="204"/>
      <c r="B441" s="222"/>
      <c r="C441" s="223"/>
      <c r="D441" s="231"/>
      <c r="E441" s="3"/>
      <c r="F441" s="3"/>
      <c r="G441" s="3"/>
      <c r="H441" s="3"/>
      <c r="J441" s="226"/>
      <c r="K441" s="3"/>
      <c r="L441" s="3"/>
      <c r="O441" s="227"/>
      <c r="Q441" s="94"/>
      <c r="R441" s="94"/>
      <c r="S441" s="94"/>
      <c r="T441" s="94"/>
    </row>
    <row r="442" ht="15.75" customHeight="1">
      <c r="A442" s="204"/>
      <c r="B442" s="222"/>
      <c r="C442" s="223"/>
      <c r="D442" s="231"/>
      <c r="E442" s="3"/>
      <c r="F442" s="3"/>
      <c r="G442" s="3"/>
      <c r="H442" s="3"/>
      <c r="J442" s="226"/>
      <c r="K442" s="3"/>
      <c r="L442" s="3"/>
      <c r="O442" s="227"/>
      <c r="Q442" s="94"/>
      <c r="R442" s="94"/>
      <c r="S442" s="94"/>
      <c r="T442" s="94"/>
    </row>
    <row r="443" ht="15.75" customHeight="1">
      <c r="A443" s="204"/>
      <c r="B443" s="222"/>
      <c r="C443" s="223"/>
      <c r="D443" s="231"/>
      <c r="E443" s="3"/>
      <c r="F443" s="3"/>
      <c r="G443" s="3"/>
      <c r="H443" s="3"/>
      <c r="J443" s="226"/>
      <c r="K443" s="3"/>
      <c r="L443" s="3"/>
      <c r="O443" s="227"/>
      <c r="Q443" s="94"/>
      <c r="R443" s="94"/>
      <c r="S443" s="94"/>
      <c r="T443" s="94"/>
    </row>
    <row r="444" ht="15.75" customHeight="1">
      <c r="A444" s="204"/>
      <c r="B444" s="222"/>
      <c r="C444" s="223"/>
      <c r="D444" s="231"/>
      <c r="E444" s="3"/>
      <c r="F444" s="3"/>
      <c r="G444" s="3"/>
      <c r="H444" s="3"/>
      <c r="J444" s="226"/>
      <c r="K444" s="3"/>
      <c r="L444" s="3"/>
      <c r="O444" s="227"/>
      <c r="Q444" s="94"/>
      <c r="R444" s="94"/>
      <c r="S444" s="94"/>
      <c r="T444" s="94"/>
    </row>
    <row r="445" ht="15.75" customHeight="1">
      <c r="A445" s="204"/>
      <c r="B445" s="222"/>
      <c r="C445" s="223"/>
      <c r="D445" s="231"/>
      <c r="E445" s="3"/>
      <c r="F445" s="3"/>
      <c r="G445" s="3"/>
      <c r="H445" s="3"/>
      <c r="J445" s="226"/>
      <c r="K445" s="3"/>
      <c r="L445" s="3"/>
      <c r="O445" s="227"/>
      <c r="Q445" s="94"/>
      <c r="R445" s="94"/>
      <c r="S445" s="94"/>
      <c r="T445" s="94"/>
    </row>
    <row r="446" ht="15.75" customHeight="1">
      <c r="A446" s="204"/>
      <c r="B446" s="222"/>
      <c r="C446" s="223"/>
      <c r="D446" s="231"/>
      <c r="E446" s="3"/>
      <c r="F446" s="3"/>
      <c r="G446" s="3"/>
      <c r="H446" s="3"/>
      <c r="J446" s="226"/>
      <c r="K446" s="3"/>
      <c r="L446" s="3"/>
      <c r="O446" s="227"/>
      <c r="Q446" s="94"/>
      <c r="R446" s="94"/>
      <c r="S446" s="94"/>
      <c r="T446" s="94"/>
    </row>
    <row r="447" ht="15.75" customHeight="1">
      <c r="A447" s="204"/>
      <c r="B447" s="222"/>
      <c r="C447" s="223"/>
      <c r="D447" s="231"/>
      <c r="E447" s="3"/>
      <c r="F447" s="3"/>
      <c r="G447" s="3"/>
      <c r="H447" s="3"/>
      <c r="J447" s="226"/>
      <c r="K447" s="3"/>
      <c r="L447" s="3"/>
      <c r="O447" s="227"/>
      <c r="Q447" s="94"/>
      <c r="R447" s="94"/>
      <c r="S447" s="94"/>
      <c r="T447" s="94"/>
    </row>
    <row r="448" ht="15.75" customHeight="1">
      <c r="A448" s="204"/>
      <c r="B448" s="222"/>
      <c r="C448" s="223"/>
      <c r="D448" s="231"/>
      <c r="E448" s="3"/>
      <c r="F448" s="3"/>
      <c r="G448" s="3"/>
      <c r="H448" s="3"/>
      <c r="J448" s="226"/>
      <c r="K448" s="3"/>
      <c r="L448" s="3"/>
      <c r="O448" s="227"/>
      <c r="Q448" s="94"/>
      <c r="R448" s="94"/>
      <c r="S448" s="94"/>
      <c r="T448" s="94"/>
    </row>
    <row r="449" ht="15.75" customHeight="1">
      <c r="A449" s="204"/>
      <c r="B449" s="222"/>
      <c r="C449" s="223"/>
      <c r="D449" s="231"/>
      <c r="E449" s="3"/>
      <c r="F449" s="3"/>
      <c r="G449" s="3"/>
      <c r="H449" s="3"/>
      <c r="J449" s="226"/>
      <c r="K449" s="3"/>
      <c r="L449" s="3"/>
      <c r="O449" s="227"/>
      <c r="Q449" s="94"/>
      <c r="R449" s="94"/>
      <c r="S449" s="94"/>
      <c r="T449" s="94"/>
    </row>
    <row r="450" ht="15.75" customHeight="1">
      <c r="A450" s="204"/>
      <c r="B450" s="222"/>
      <c r="C450" s="223"/>
      <c r="D450" s="231"/>
      <c r="E450" s="3"/>
      <c r="F450" s="3"/>
      <c r="G450" s="3"/>
      <c r="H450" s="3"/>
      <c r="J450" s="226"/>
      <c r="K450" s="3"/>
      <c r="L450" s="3"/>
      <c r="O450" s="227"/>
      <c r="Q450" s="94"/>
      <c r="R450" s="94"/>
      <c r="S450" s="94"/>
      <c r="T450" s="94"/>
    </row>
    <row r="451" ht="15.75" customHeight="1">
      <c r="A451" s="204"/>
      <c r="B451" s="222"/>
      <c r="C451" s="223"/>
      <c r="D451" s="231"/>
      <c r="E451" s="3"/>
      <c r="F451" s="3"/>
      <c r="G451" s="3"/>
      <c r="H451" s="3"/>
      <c r="J451" s="226"/>
      <c r="K451" s="3"/>
      <c r="L451" s="3"/>
      <c r="O451" s="227"/>
      <c r="Q451" s="94"/>
      <c r="R451" s="94"/>
      <c r="S451" s="94"/>
      <c r="T451" s="94"/>
    </row>
    <row r="452" ht="15.75" customHeight="1">
      <c r="A452" s="204"/>
      <c r="B452" s="222"/>
      <c r="C452" s="223"/>
      <c r="D452" s="231"/>
      <c r="E452" s="3"/>
      <c r="F452" s="3"/>
      <c r="G452" s="3"/>
      <c r="H452" s="3"/>
      <c r="J452" s="226"/>
      <c r="K452" s="3"/>
      <c r="L452" s="3"/>
      <c r="O452" s="227"/>
      <c r="Q452" s="94"/>
      <c r="R452" s="94"/>
      <c r="S452" s="94"/>
      <c r="T452" s="94"/>
    </row>
    <row r="453" ht="15.75" customHeight="1">
      <c r="A453" s="204"/>
      <c r="B453" s="222"/>
      <c r="C453" s="223"/>
      <c r="D453" s="231"/>
      <c r="E453" s="3"/>
      <c r="F453" s="3"/>
      <c r="G453" s="3"/>
      <c r="H453" s="3"/>
      <c r="J453" s="226"/>
      <c r="K453" s="3"/>
      <c r="L453" s="3"/>
      <c r="O453" s="227"/>
      <c r="Q453" s="94"/>
      <c r="R453" s="94"/>
      <c r="S453" s="94"/>
      <c r="T453" s="94"/>
    </row>
    <row r="454" ht="15.75" customHeight="1">
      <c r="A454" s="204"/>
      <c r="B454" s="222"/>
      <c r="C454" s="223"/>
      <c r="D454" s="231"/>
      <c r="E454" s="3"/>
      <c r="F454" s="3"/>
      <c r="G454" s="3"/>
      <c r="H454" s="3"/>
      <c r="J454" s="226"/>
      <c r="K454" s="3"/>
      <c r="L454" s="3"/>
      <c r="O454" s="227"/>
      <c r="Q454" s="94"/>
      <c r="R454" s="94"/>
      <c r="S454" s="94"/>
      <c r="T454" s="94"/>
    </row>
    <row r="455" ht="15.75" customHeight="1">
      <c r="A455" s="204"/>
      <c r="B455" s="222"/>
      <c r="C455" s="223"/>
      <c r="D455" s="231"/>
      <c r="E455" s="3"/>
      <c r="F455" s="3"/>
      <c r="G455" s="3"/>
      <c r="H455" s="3"/>
      <c r="J455" s="226"/>
      <c r="K455" s="3"/>
      <c r="L455" s="3"/>
      <c r="O455" s="227"/>
      <c r="Q455" s="94"/>
      <c r="R455" s="94"/>
      <c r="S455" s="94"/>
      <c r="T455" s="94"/>
    </row>
    <row r="456" ht="15.75" customHeight="1">
      <c r="A456" s="204"/>
      <c r="B456" s="222"/>
      <c r="C456" s="223"/>
      <c r="D456" s="231"/>
      <c r="E456" s="3"/>
      <c r="F456" s="3"/>
      <c r="G456" s="3"/>
      <c r="H456" s="3"/>
      <c r="J456" s="226"/>
      <c r="K456" s="3"/>
      <c r="L456" s="3"/>
      <c r="O456" s="227"/>
      <c r="Q456" s="94"/>
      <c r="R456" s="94"/>
      <c r="S456" s="94"/>
      <c r="T456" s="94"/>
    </row>
    <row r="457" ht="15.75" customHeight="1">
      <c r="A457" s="204"/>
      <c r="B457" s="222"/>
      <c r="C457" s="223"/>
      <c r="D457" s="231"/>
      <c r="E457" s="3"/>
      <c r="F457" s="3"/>
      <c r="G457" s="3"/>
      <c r="H457" s="3"/>
      <c r="J457" s="226"/>
      <c r="K457" s="3"/>
      <c r="L457" s="3"/>
      <c r="O457" s="227"/>
      <c r="Q457" s="94"/>
      <c r="R457" s="94"/>
      <c r="S457" s="94"/>
      <c r="T457" s="94"/>
    </row>
    <row r="458" ht="15.75" customHeight="1">
      <c r="A458" s="204"/>
      <c r="B458" s="222"/>
      <c r="C458" s="223"/>
      <c r="D458" s="231"/>
      <c r="E458" s="3"/>
      <c r="F458" s="3"/>
      <c r="G458" s="3"/>
      <c r="H458" s="3"/>
      <c r="J458" s="226"/>
      <c r="K458" s="3"/>
      <c r="L458" s="3"/>
      <c r="O458" s="227"/>
      <c r="Q458" s="94"/>
      <c r="R458" s="94"/>
      <c r="S458" s="94"/>
      <c r="T458" s="94"/>
    </row>
    <row r="459" ht="15.75" customHeight="1">
      <c r="A459" s="204"/>
      <c r="B459" s="222"/>
      <c r="C459" s="223"/>
      <c r="D459" s="231"/>
      <c r="E459" s="3"/>
      <c r="F459" s="3"/>
      <c r="G459" s="3"/>
      <c r="H459" s="3"/>
      <c r="J459" s="226"/>
      <c r="K459" s="3"/>
      <c r="L459" s="3"/>
      <c r="O459" s="227"/>
      <c r="Q459" s="94"/>
      <c r="R459" s="94"/>
      <c r="S459" s="94"/>
      <c r="T459" s="94"/>
    </row>
    <row r="460" ht="15.75" customHeight="1">
      <c r="A460" s="204"/>
      <c r="B460" s="222"/>
      <c r="C460" s="223"/>
      <c r="D460" s="231"/>
      <c r="E460" s="3"/>
      <c r="F460" s="3"/>
      <c r="G460" s="3"/>
      <c r="H460" s="3"/>
      <c r="J460" s="226"/>
      <c r="K460" s="3"/>
      <c r="L460" s="3"/>
      <c r="O460" s="227"/>
      <c r="Q460" s="94"/>
      <c r="R460" s="94"/>
      <c r="S460" s="94"/>
      <c r="T460" s="94"/>
    </row>
    <row r="461" ht="15.75" customHeight="1">
      <c r="A461" s="204"/>
      <c r="B461" s="222"/>
      <c r="C461" s="223"/>
      <c r="D461" s="231"/>
      <c r="E461" s="3"/>
      <c r="F461" s="3"/>
      <c r="G461" s="3"/>
      <c r="H461" s="3"/>
      <c r="J461" s="226"/>
      <c r="K461" s="3"/>
      <c r="L461" s="3"/>
      <c r="O461" s="227"/>
      <c r="Q461" s="94"/>
      <c r="R461" s="94"/>
      <c r="S461" s="94"/>
      <c r="T461" s="94"/>
    </row>
    <row r="462" ht="15.75" customHeight="1">
      <c r="A462" s="204"/>
      <c r="B462" s="222"/>
      <c r="C462" s="223"/>
      <c r="D462" s="231"/>
      <c r="E462" s="3"/>
      <c r="F462" s="3"/>
      <c r="G462" s="3"/>
      <c r="H462" s="3"/>
      <c r="J462" s="226"/>
      <c r="K462" s="3"/>
      <c r="L462" s="3"/>
      <c r="O462" s="227"/>
      <c r="Q462" s="94"/>
      <c r="R462" s="94"/>
      <c r="S462" s="94"/>
      <c r="T462" s="94"/>
    </row>
    <row r="463" ht="15.75" customHeight="1">
      <c r="A463" s="204"/>
      <c r="B463" s="222"/>
      <c r="C463" s="223"/>
      <c r="D463" s="231"/>
      <c r="E463" s="3"/>
      <c r="F463" s="3"/>
      <c r="G463" s="3"/>
      <c r="H463" s="3"/>
      <c r="J463" s="226"/>
      <c r="K463" s="3"/>
      <c r="L463" s="3"/>
      <c r="O463" s="227"/>
      <c r="Q463" s="94"/>
      <c r="R463" s="94"/>
      <c r="S463" s="94"/>
      <c r="T463" s="94"/>
    </row>
    <row r="464" ht="15.75" customHeight="1">
      <c r="A464" s="204"/>
      <c r="B464" s="222"/>
      <c r="C464" s="223"/>
      <c r="D464" s="231"/>
      <c r="E464" s="3"/>
      <c r="F464" s="3"/>
      <c r="G464" s="3"/>
      <c r="H464" s="3"/>
      <c r="J464" s="226"/>
      <c r="K464" s="3"/>
      <c r="L464" s="3"/>
      <c r="O464" s="227"/>
      <c r="Q464" s="94"/>
      <c r="R464" s="94"/>
      <c r="S464" s="94"/>
      <c r="T464" s="94"/>
    </row>
    <row r="465" ht="15.75" customHeight="1">
      <c r="A465" s="204"/>
      <c r="B465" s="222"/>
      <c r="C465" s="223"/>
      <c r="D465" s="231"/>
      <c r="E465" s="3"/>
      <c r="F465" s="3"/>
      <c r="G465" s="3"/>
      <c r="H465" s="3"/>
      <c r="J465" s="226"/>
      <c r="K465" s="3"/>
      <c r="L465" s="3"/>
      <c r="O465" s="227"/>
      <c r="Q465" s="94"/>
      <c r="R465" s="94"/>
      <c r="S465" s="94"/>
      <c r="T465" s="94"/>
    </row>
    <row r="466" ht="15.75" customHeight="1">
      <c r="A466" s="204"/>
      <c r="B466" s="222"/>
      <c r="C466" s="223"/>
      <c r="D466" s="231"/>
      <c r="E466" s="3"/>
      <c r="F466" s="3"/>
      <c r="G466" s="3"/>
      <c r="H466" s="3"/>
      <c r="J466" s="226"/>
      <c r="K466" s="3"/>
      <c r="L466" s="3"/>
      <c r="O466" s="227"/>
      <c r="Q466" s="94"/>
      <c r="R466" s="94"/>
      <c r="S466" s="94"/>
      <c r="T466" s="94"/>
    </row>
    <row r="467" ht="15.75" customHeight="1">
      <c r="A467" s="204"/>
      <c r="B467" s="222"/>
      <c r="C467" s="223"/>
      <c r="D467" s="231"/>
      <c r="E467" s="3"/>
      <c r="F467" s="3"/>
      <c r="G467" s="3"/>
      <c r="H467" s="3"/>
      <c r="J467" s="226"/>
      <c r="K467" s="3"/>
      <c r="L467" s="3"/>
      <c r="O467" s="227"/>
      <c r="Q467" s="94"/>
      <c r="R467" s="94"/>
      <c r="S467" s="94"/>
      <c r="T467" s="94"/>
    </row>
    <row r="468" ht="15.75" customHeight="1">
      <c r="A468" s="204"/>
      <c r="B468" s="222"/>
      <c r="C468" s="223"/>
      <c r="D468" s="231"/>
      <c r="E468" s="3"/>
      <c r="F468" s="3"/>
      <c r="G468" s="3"/>
      <c r="H468" s="3"/>
      <c r="J468" s="226"/>
      <c r="K468" s="3"/>
      <c r="L468" s="3"/>
      <c r="O468" s="227"/>
      <c r="Q468" s="94"/>
      <c r="R468" s="94"/>
      <c r="S468" s="94"/>
      <c r="T468" s="94"/>
    </row>
    <row r="469" ht="15.75" customHeight="1">
      <c r="A469" s="204"/>
      <c r="B469" s="222"/>
      <c r="C469" s="223"/>
      <c r="D469" s="231"/>
      <c r="E469" s="3"/>
      <c r="F469" s="3"/>
      <c r="G469" s="3"/>
      <c r="H469" s="3"/>
      <c r="J469" s="226"/>
      <c r="K469" s="3"/>
      <c r="L469" s="3"/>
      <c r="O469" s="227"/>
      <c r="Q469" s="94"/>
      <c r="R469" s="94"/>
      <c r="S469" s="94"/>
      <c r="T469" s="94"/>
    </row>
    <row r="470" ht="15.75" customHeight="1">
      <c r="A470" s="204"/>
      <c r="B470" s="222"/>
      <c r="C470" s="223"/>
      <c r="D470" s="231"/>
      <c r="E470" s="3"/>
      <c r="F470" s="3"/>
      <c r="G470" s="3"/>
      <c r="H470" s="3"/>
      <c r="J470" s="226"/>
      <c r="K470" s="3"/>
      <c r="L470" s="3"/>
      <c r="O470" s="227"/>
      <c r="Q470" s="94"/>
      <c r="R470" s="94"/>
      <c r="S470" s="94"/>
      <c r="T470" s="94"/>
    </row>
    <row r="471" ht="15.75" customHeight="1">
      <c r="A471" s="204"/>
      <c r="B471" s="222"/>
      <c r="C471" s="223"/>
      <c r="D471" s="231"/>
      <c r="E471" s="3"/>
      <c r="F471" s="3"/>
      <c r="G471" s="3"/>
      <c r="H471" s="3"/>
      <c r="J471" s="226"/>
      <c r="K471" s="3"/>
      <c r="L471" s="3"/>
      <c r="O471" s="227"/>
      <c r="Q471" s="94"/>
      <c r="R471" s="94"/>
      <c r="S471" s="94"/>
      <c r="T471" s="94"/>
    </row>
    <row r="472" ht="15.75" customHeight="1">
      <c r="A472" s="204"/>
      <c r="B472" s="222"/>
      <c r="C472" s="223"/>
      <c r="D472" s="231"/>
      <c r="E472" s="3"/>
      <c r="F472" s="3"/>
      <c r="G472" s="3"/>
      <c r="H472" s="3"/>
      <c r="J472" s="226"/>
      <c r="K472" s="3"/>
      <c r="L472" s="3"/>
      <c r="O472" s="227"/>
      <c r="Q472" s="94"/>
      <c r="R472" s="94"/>
      <c r="S472" s="94"/>
      <c r="T472" s="94"/>
    </row>
    <row r="473" ht="15.75" customHeight="1">
      <c r="A473" s="204"/>
      <c r="B473" s="222"/>
      <c r="C473" s="223"/>
      <c r="D473" s="231"/>
      <c r="E473" s="3"/>
      <c r="F473" s="3"/>
      <c r="G473" s="3"/>
      <c r="H473" s="3"/>
      <c r="J473" s="226"/>
      <c r="K473" s="3"/>
      <c r="L473" s="3"/>
      <c r="O473" s="227"/>
      <c r="Q473" s="94"/>
      <c r="R473" s="94"/>
      <c r="S473" s="94"/>
      <c r="T473" s="94"/>
    </row>
    <row r="474" ht="15.75" customHeight="1">
      <c r="A474" s="204"/>
      <c r="B474" s="222"/>
      <c r="C474" s="223"/>
      <c r="D474" s="231"/>
      <c r="E474" s="3"/>
      <c r="F474" s="3"/>
      <c r="G474" s="3"/>
      <c r="H474" s="3"/>
      <c r="J474" s="226"/>
      <c r="K474" s="3"/>
      <c r="L474" s="3"/>
      <c r="O474" s="227"/>
      <c r="Q474" s="94"/>
      <c r="R474" s="94"/>
      <c r="S474" s="94"/>
      <c r="T474" s="94"/>
    </row>
    <row r="475" ht="15.75" customHeight="1">
      <c r="A475" s="204"/>
      <c r="B475" s="222"/>
      <c r="C475" s="223"/>
      <c r="D475" s="231"/>
      <c r="E475" s="3"/>
      <c r="F475" s="3"/>
      <c r="G475" s="3"/>
      <c r="H475" s="3"/>
      <c r="J475" s="226"/>
      <c r="K475" s="3"/>
      <c r="L475" s="3"/>
      <c r="O475" s="227"/>
      <c r="Q475" s="94"/>
      <c r="R475" s="94"/>
      <c r="S475" s="94"/>
      <c r="T475" s="94"/>
    </row>
    <row r="476" ht="15.75" customHeight="1">
      <c r="A476" s="204"/>
      <c r="B476" s="222"/>
      <c r="C476" s="223"/>
      <c r="D476" s="231"/>
      <c r="E476" s="3"/>
      <c r="F476" s="3"/>
      <c r="G476" s="3"/>
      <c r="H476" s="3"/>
      <c r="J476" s="226"/>
      <c r="K476" s="3"/>
      <c r="L476" s="3"/>
      <c r="O476" s="227"/>
      <c r="Q476" s="94"/>
      <c r="R476" s="94"/>
      <c r="S476" s="94"/>
      <c r="T476" s="94"/>
    </row>
    <row r="477" ht="15.75" customHeight="1">
      <c r="A477" s="204"/>
      <c r="B477" s="222"/>
      <c r="C477" s="223"/>
      <c r="D477" s="231"/>
      <c r="E477" s="3"/>
      <c r="F477" s="3"/>
      <c r="G477" s="3"/>
      <c r="H477" s="3"/>
      <c r="J477" s="226"/>
      <c r="K477" s="3"/>
      <c r="L477" s="3"/>
      <c r="O477" s="227"/>
      <c r="Q477" s="94"/>
      <c r="R477" s="94"/>
      <c r="S477" s="94"/>
      <c r="T477" s="94"/>
    </row>
    <row r="478" ht="15.75" customHeight="1">
      <c r="A478" s="204"/>
      <c r="B478" s="222"/>
      <c r="C478" s="223"/>
      <c r="D478" s="231"/>
      <c r="E478" s="3"/>
      <c r="F478" s="3"/>
      <c r="G478" s="3"/>
      <c r="H478" s="3"/>
      <c r="J478" s="226"/>
      <c r="K478" s="3"/>
      <c r="L478" s="3"/>
      <c r="O478" s="227"/>
      <c r="Q478" s="94"/>
      <c r="R478" s="94"/>
      <c r="S478" s="94"/>
      <c r="T478" s="94"/>
    </row>
    <row r="479" ht="15.75" customHeight="1">
      <c r="A479" s="204"/>
      <c r="B479" s="222"/>
      <c r="C479" s="223"/>
      <c r="D479" s="231"/>
      <c r="E479" s="3"/>
      <c r="F479" s="3"/>
      <c r="G479" s="3"/>
      <c r="H479" s="3"/>
      <c r="J479" s="226"/>
      <c r="K479" s="3"/>
      <c r="L479" s="3"/>
      <c r="O479" s="227"/>
      <c r="Q479" s="94"/>
      <c r="R479" s="94"/>
      <c r="S479" s="94"/>
      <c r="T479" s="94"/>
    </row>
    <row r="480" ht="15.75" customHeight="1">
      <c r="A480" s="204"/>
      <c r="B480" s="222"/>
      <c r="C480" s="223"/>
      <c r="D480" s="231"/>
      <c r="E480" s="3"/>
      <c r="F480" s="3"/>
      <c r="G480" s="3"/>
      <c r="H480" s="3"/>
      <c r="J480" s="226"/>
      <c r="K480" s="3"/>
      <c r="L480" s="3"/>
      <c r="O480" s="227"/>
      <c r="Q480" s="94"/>
      <c r="R480" s="94"/>
      <c r="S480" s="94"/>
      <c r="T480" s="94"/>
    </row>
    <row r="481" ht="15.75" customHeight="1">
      <c r="A481" s="204"/>
      <c r="B481" s="222"/>
      <c r="C481" s="223"/>
      <c r="D481" s="231"/>
      <c r="E481" s="3"/>
      <c r="F481" s="3"/>
      <c r="G481" s="3"/>
      <c r="H481" s="3"/>
      <c r="J481" s="226"/>
      <c r="K481" s="3"/>
      <c r="L481" s="3"/>
      <c r="O481" s="227"/>
      <c r="Q481" s="94"/>
      <c r="R481" s="94"/>
      <c r="S481" s="94"/>
      <c r="T481" s="94"/>
    </row>
    <row r="482" ht="15.75" customHeight="1">
      <c r="A482" s="204"/>
      <c r="B482" s="222"/>
      <c r="C482" s="223"/>
      <c r="D482" s="231"/>
      <c r="E482" s="3"/>
      <c r="F482" s="3"/>
      <c r="G482" s="3"/>
      <c r="H482" s="3"/>
      <c r="J482" s="226"/>
      <c r="K482" s="3"/>
      <c r="L482" s="3"/>
      <c r="O482" s="227"/>
      <c r="Q482" s="94"/>
      <c r="R482" s="94"/>
      <c r="S482" s="94"/>
      <c r="T482" s="94"/>
    </row>
    <row r="483" ht="15.75" customHeight="1">
      <c r="A483" s="204"/>
      <c r="B483" s="222"/>
      <c r="C483" s="223"/>
      <c r="D483" s="231"/>
      <c r="E483" s="3"/>
      <c r="F483" s="3"/>
      <c r="G483" s="3"/>
      <c r="H483" s="3"/>
      <c r="J483" s="226"/>
      <c r="K483" s="3"/>
      <c r="L483" s="3"/>
      <c r="O483" s="227"/>
      <c r="Q483" s="94"/>
      <c r="R483" s="94"/>
      <c r="S483" s="94"/>
      <c r="T483" s="94"/>
    </row>
    <row r="484" ht="15.75" customHeight="1">
      <c r="A484" s="204"/>
      <c r="B484" s="222"/>
      <c r="C484" s="223"/>
      <c r="D484" s="231"/>
      <c r="E484" s="3"/>
      <c r="F484" s="3"/>
      <c r="G484" s="3"/>
      <c r="H484" s="3"/>
      <c r="J484" s="226"/>
      <c r="K484" s="3"/>
      <c r="L484" s="3"/>
      <c r="O484" s="227"/>
      <c r="Q484" s="94"/>
      <c r="R484" s="94"/>
      <c r="S484" s="94"/>
      <c r="T484" s="94"/>
    </row>
    <row r="485" ht="15.75" customHeight="1">
      <c r="A485" s="204"/>
      <c r="B485" s="222"/>
      <c r="C485" s="223"/>
      <c r="D485" s="231"/>
      <c r="E485" s="3"/>
      <c r="F485" s="3"/>
      <c r="G485" s="3"/>
      <c r="H485" s="3"/>
      <c r="J485" s="226"/>
      <c r="K485" s="3"/>
      <c r="L485" s="3"/>
      <c r="O485" s="227"/>
      <c r="Q485" s="94"/>
      <c r="R485" s="94"/>
      <c r="S485" s="94"/>
      <c r="T485" s="94"/>
    </row>
    <row r="486" ht="15.75" customHeight="1">
      <c r="A486" s="204"/>
      <c r="B486" s="222"/>
      <c r="C486" s="223"/>
      <c r="D486" s="231"/>
      <c r="E486" s="3"/>
      <c r="F486" s="3"/>
      <c r="G486" s="3"/>
      <c r="H486" s="3"/>
      <c r="J486" s="226"/>
      <c r="K486" s="3"/>
      <c r="L486" s="3"/>
      <c r="O486" s="227"/>
      <c r="Q486" s="94"/>
      <c r="R486" s="94"/>
      <c r="S486" s="94"/>
      <c r="T486" s="94"/>
    </row>
    <row r="487" ht="15.75" customHeight="1">
      <c r="A487" s="204"/>
      <c r="B487" s="222"/>
      <c r="C487" s="223"/>
      <c r="D487" s="231"/>
      <c r="E487" s="3"/>
      <c r="F487" s="3"/>
      <c r="G487" s="3"/>
      <c r="H487" s="3"/>
      <c r="J487" s="226"/>
      <c r="K487" s="3"/>
      <c r="L487" s="3"/>
      <c r="O487" s="227"/>
      <c r="Q487" s="94"/>
      <c r="R487" s="94"/>
      <c r="S487" s="94"/>
      <c r="T487" s="94"/>
    </row>
    <row r="488" ht="15.75" customHeight="1">
      <c r="A488" s="204"/>
      <c r="B488" s="222"/>
      <c r="C488" s="223"/>
      <c r="D488" s="231"/>
      <c r="E488" s="3"/>
      <c r="F488" s="3"/>
      <c r="G488" s="3"/>
      <c r="H488" s="3"/>
      <c r="J488" s="226"/>
      <c r="K488" s="3"/>
      <c r="L488" s="3"/>
      <c r="O488" s="227"/>
      <c r="Q488" s="94"/>
      <c r="R488" s="94"/>
      <c r="S488" s="94"/>
      <c r="T488" s="94"/>
    </row>
    <row r="489" ht="15.75" customHeight="1">
      <c r="A489" s="204"/>
      <c r="B489" s="222"/>
      <c r="C489" s="223"/>
      <c r="D489" s="231"/>
      <c r="E489" s="3"/>
      <c r="F489" s="3"/>
      <c r="G489" s="3"/>
      <c r="H489" s="3"/>
      <c r="J489" s="226"/>
      <c r="K489" s="3"/>
      <c r="L489" s="3"/>
      <c r="O489" s="227"/>
      <c r="Q489" s="94"/>
      <c r="R489" s="94"/>
      <c r="S489" s="94"/>
      <c r="T489" s="94"/>
    </row>
    <row r="490" ht="15.75" customHeight="1">
      <c r="A490" s="204"/>
      <c r="B490" s="222"/>
      <c r="C490" s="223"/>
      <c r="D490" s="231"/>
      <c r="E490" s="3"/>
      <c r="F490" s="3"/>
      <c r="G490" s="3"/>
      <c r="H490" s="3"/>
      <c r="J490" s="226"/>
      <c r="K490" s="3"/>
      <c r="L490" s="3"/>
      <c r="O490" s="227"/>
      <c r="Q490" s="94"/>
      <c r="R490" s="94"/>
      <c r="S490" s="94"/>
      <c r="T490" s="94"/>
    </row>
    <row r="491" ht="15.75" customHeight="1">
      <c r="A491" s="204"/>
      <c r="B491" s="222"/>
      <c r="C491" s="223"/>
      <c r="D491" s="231"/>
      <c r="E491" s="3"/>
      <c r="F491" s="3"/>
      <c r="G491" s="3"/>
      <c r="H491" s="3"/>
      <c r="J491" s="226"/>
      <c r="K491" s="3"/>
      <c r="L491" s="3"/>
      <c r="O491" s="227"/>
      <c r="Q491" s="94"/>
      <c r="R491" s="94"/>
      <c r="S491" s="94"/>
      <c r="T491" s="94"/>
    </row>
    <row r="492" ht="15.75" customHeight="1">
      <c r="A492" s="204"/>
      <c r="B492" s="222"/>
      <c r="C492" s="223"/>
      <c r="D492" s="231"/>
      <c r="E492" s="3"/>
      <c r="F492" s="3"/>
      <c r="G492" s="3"/>
      <c r="H492" s="3"/>
      <c r="J492" s="226"/>
      <c r="K492" s="3"/>
      <c r="L492" s="3"/>
      <c r="O492" s="227"/>
      <c r="Q492" s="94"/>
      <c r="R492" s="94"/>
      <c r="S492" s="94"/>
      <c r="T492" s="94"/>
    </row>
    <row r="493" ht="15.75" customHeight="1">
      <c r="A493" s="204"/>
      <c r="B493" s="222"/>
      <c r="C493" s="223"/>
      <c r="D493" s="231"/>
      <c r="E493" s="3"/>
      <c r="F493" s="3"/>
      <c r="G493" s="3"/>
      <c r="H493" s="3"/>
      <c r="J493" s="226"/>
      <c r="K493" s="3"/>
      <c r="L493" s="3"/>
      <c r="O493" s="227"/>
      <c r="Q493" s="94"/>
      <c r="R493" s="94"/>
      <c r="S493" s="94"/>
      <c r="T493" s="94"/>
    </row>
    <row r="494" ht="15.75" customHeight="1">
      <c r="A494" s="204"/>
      <c r="B494" s="222"/>
      <c r="C494" s="223"/>
      <c r="D494" s="231"/>
      <c r="E494" s="3"/>
      <c r="F494" s="3"/>
      <c r="G494" s="3"/>
      <c r="H494" s="3"/>
      <c r="J494" s="226"/>
      <c r="K494" s="3"/>
      <c r="L494" s="3"/>
      <c r="O494" s="227"/>
      <c r="Q494" s="94"/>
      <c r="R494" s="94"/>
      <c r="S494" s="94"/>
      <c r="T494" s="94"/>
    </row>
    <row r="495" ht="15.75" customHeight="1">
      <c r="A495" s="204"/>
      <c r="B495" s="222"/>
      <c r="C495" s="223"/>
      <c r="D495" s="231"/>
      <c r="E495" s="3"/>
      <c r="F495" s="3"/>
      <c r="G495" s="3"/>
      <c r="H495" s="3"/>
      <c r="J495" s="226"/>
      <c r="K495" s="3"/>
      <c r="L495" s="3"/>
      <c r="O495" s="227"/>
      <c r="Q495" s="94"/>
      <c r="R495" s="94"/>
      <c r="S495" s="94"/>
      <c r="T495" s="94"/>
    </row>
    <row r="496" ht="15.75" customHeight="1">
      <c r="A496" s="204"/>
      <c r="B496" s="222"/>
      <c r="C496" s="223"/>
      <c r="D496" s="231"/>
      <c r="E496" s="3"/>
      <c r="F496" s="3"/>
      <c r="G496" s="3"/>
      <c r="H496" s="3"/>
      <c r="J496" s="226"/>
      <c r="K496" s="3"/>
      <c r="L496" s="3"/>
      <c r="O496" s="227"/>
      <c r="Q496" s="94"/>
      <c r="R496" s="94"/>
      <c r="S496" s="94"/>
      <c r="T496" s="94"/>
    </row>
    <row r="497" ht="15.75" customHeight="1">
      <c r="A497" s="204"/>
      <c r="B497" s="222"/>
      <c r="C497" s="223"/>
      <c r="D497" s="231"/>
      <c r="E497" s="3"/>
      <c r="F497" s="3"/>
      <c r="G497" s="3"/>
      <c r="H497" s="3"/>
      <c r="J497" s="226"/>
      <c r="K497" s="3"/>
      <c r="L497" s="3"/>
      <c r="O497" s="227"/>
      <c r="Q497" s="94"/>
      <c r="R497" s="94"/>
      <c r="S497" s="94"/>
      <c r="T497" s="94"/>
    </row>
    <row r="498" ht="15.75" customHeight="1">
      <c r="A498" s="204"/>
      <c r="B498" s="222"/>
      <c r="C498" s="223"/>
      <c r="D498" s="231"/>
      <c r="E498" s="3"/>
      <c r="F498" s="3"/>
      <c r="G498" s="3"/>
      <c r="H498" s="3"/>
      <c r="J498" s="226"/>
      <c r="K498" s="3"/>
      <c r="L498" s="3"/>
      <c r="O498" s="227"/>
      <c r="Q498" s="94"/>
      <c r="R498" s="94"/>
      <c r="S498" s="94"/>
      <c r="T498" s="94"/>
    </row>
    <row r="499" ht="15.75" customHeight="1">
      <c r="A499" s="204"/>
      <c r="B499" s="222"/>
      <c r="C499" s="223"/>
      <c r="D499" s="231"/>
      <c r="E499" s="3"/>
      <c r="F499" s="3"/>
      <c r="G499" s="3"/>
      <c r="H499" s="3"/>
      <c r="J499" s="226"/>
      <c r="K499" s="3"/>
      <c r="L499" s="3"/>
      <c r="O499" s="227"/>
      <c r="Q499" s="94"/>
      <c r="R499" s="94"/>
      <c r="S499" s="94"/>
      <c r="T499" s="94"/>
    </row>
    <row r="500" ht="15.75" customHeight="1">
      <c r="A500" s="204"/>
      <c r="B500" s="222"/>
      <c r="C500" s="223"/>
      <c r="D500" s="231"/>
      <c r="E500" s="3"/>
      <c r="F500" s="3"/>
      <c r="G500" s="3"/>
      <c r="H500" s="3"/>
      <c r="J500" s="226"/>
      <c r="K500" s="3"/>
      <c r="L500" s="3"/>
      <c r="O500" s="227"/>
      <c r="Q500" s="94"/>
      <c r="R500" s="94"/>
      <c r="S500" s="94"/>
      <c r="T500" s="94"/>
    </row>
    <row r="501" ht="15.75" customHeight="1">
      <c r="A501" s="204"/>
      <c r="B501" s="222"/>
      <c r="C501" s="223"/>
      <c r="D501" s="231"/>
      <c r="E501" s="3"/>
      <c r="F501" s="3"/>
      <c r="G501" s="3"/>
      <c r="H501" s="3"/>
      <c r="J501" s="226"/>
      <c r="K501" s="3"/>
      <c r="L501" s="3"/>
      <c r="O501" s="227"/>
      <c r="Q501" s="94"/>
      <c r="R501" s="94"/>
      <c r="S501" s="94"/>
      <c r="T501" s="94"/>
    </row>
    <row r="502" ht="15.75" customHeight="1">
      <c r="A502" s="204"/>
      <c r="B502" s="222"/>
      <c r="C502" s="223"/>
      <c r="D502" s="231"/>
      <c r="E502" s="3"/>
      <c r="F502" s="3"/>
      <c r="G502" s="3"/>
      <c r="H502" s="3"/>
      <c r="J502" s="226"/>
      <c r="K502" s="3"/>
      <c r="L502" s="3"/>
      <c r="O502" s="227"/>
      <c r="Q502" s="94"/>
      <c r="R502" s="94"/>
      <c r="S502" s="94"/>
      <c r="T502" s="94"/>
    </row>
    <row r="503" ht="15.75" customHeight="1">
      <c r="A503" s="204"/>
      <c r="B503" s="222"/>
      <c r="C503" s="223"/>
      <c r="D503" s="231"/>
      <c r="E503" s="3"/>
      <c r="F503" s="3"/>
      <c r="G503" s="3"/>
      <c r="H503" s="3"/>
      <c r="J503" s="226"/>
      <c r="K503" s="3"/>
      <c r="L503" s="3"/>
      <c r="O503" s="227"/>
      <c r="Q503" s="94"/>
      <c r="R503" s="94"/>
      <c r="S503" s="94"/>
      <c r="T503" s="94"/>
    </row>
    <row r="504" ht="15.75" customHeight="1">
      <c r="A504" s="204"/>
      <c r="B504" s="222"/>
      <c r="C504" s="223"/>
      <c r="D504" s="231"/>
      <c r="E504" s="3"/>
      <c r="F504" s="3"/>
      <c r="G504" s="3"/>
      <c r="H504" s="3"/>
      <c r="J504" s="226"/>
      <c r="K504" s="3"/>
      <c r="L504" s="3"/>
      <c r="O504" s="227"/>
      <c r="Q504" s="94"/>
      <c r="R504" s="94"/>
      <c r="S504" s="94"/>
      <c r="T504" s="94"/>
    </row>
    <row r="505" ht="15.75" customHeight="1">
      <c r="A505" s="204"/>
      <c r="B505" s="222"/>
      <c r="C505" s="223"/>
      <c r="D505" s="231"/>
      <c r="E505" s="3"/>
      <c r="F505" s="3"/>
      <c r="G505" s="3"/>
      <c r="H505" s="3"/>
      <c r="J505" s="226"/>
      <c r="K505" s="3"/>
      <c r="L505" s="3"/>
      <c r="O505" s="227"/>
      <c r="Q505" s="94"/>
      <c r="R505" s="94"/>
      <c r="S505" s="94"/>
      <c r="T505" s="94"/>
    </row>
    <row r="506" ht="15.75" customHeight="1">
      <c r="A506" s="204"/>
      <c r="B506" s="222"/>
      <c r="C506" s="223"/>
      <c r="D506" s="231"/>
      <c r="E506" s="3"/>
      <c r="F506" s="3"/>
      <c r="G506" s="3"/>
      <c r="H506" s="3"/>
      <c r="J506" s="226"/>
      <c r="K506" s="3"/>
      <c r="L506" s="3"/>
      <c r="O506" s="227"/>
      <c r="Q506" s="94"/>
      <c r="R506" s="94"/>
      <c r="S506" s="94"/>
      <c r="T506" s="94"/>
    </row>
    <row r="507" ht="15.75" customHeight="1">
      <c r="A507" s="204"/>
      <c r="B507" s="222"/>
      <c r="C507" s="223"/>
      <c r="D507" s="231"/>
      <c r="E507" s="3"/>
      <c r="F507" s="3"/>
      <c r="G507" s="3"/>
      <c r="H507" s="3"/>
      <c r="J507" s="226"/>
      <c r="K507" s="3"/>
      <c r="L507" s="3"/>
      <c r="O507" s="227"/>
      <c r="Q507" s="94"/>
      <c r="R507" s="94"/>
      <c r="S507" s="94"/>
      <c r="T507" s="94"/>
    </row>
    <row r="508" ht="15.75" customHeight="1">
      <c r="A508" s="204"/>
      <c r="B508" s="222"/>
      <c r="C508" s="223"/>
      <c r="D508" s="231"/>
      <c r="E508" s="3"/>
      <c r="F508" s="3"/>
      <c r="G508" s="3"/>
      <c r="H508" s="3"/>
      <c r="J508" s="226"/>
      <c r="K508" s="3"/>
      <c r="L508" s="3"/>
      <c r="O508" s="227"/>
      <c r="Q508" s="94"/>
      <c r="R508" s="94"/>
      <c r="S508" s="94"/>
      <c r="T508" s="94"/>
    </row>
    <row r="509" ht="15.75" customHeight="1">
      <c r="A509" s="204"/>
      <c r="B509" s="222"/>
      <c r="C509" s="223"/>
      <c r="D509" s="231"/>
      <c r="E509" s="3"/>
      <c r="F509" s="3"/>
      <c r="G509" s="3"/>
      <c r="H509" s="3"/>
      <c r="J509" s="226"/>
      <c r="K509" s="3"/>
      <c r="L509" s="3"/>
      <c r="O509" s="227"/>
      <c r="Q509" s="94"/>
      <c r="R509" s="94"/>
      <c r="S509" s="94"/>
      <c r="T509" s="94"/>
    </row>
    <row r="510" ht="15.75" customHeight="1">
      <c r="A510" s="204"/>
      <c r="B510" s="222"/>
      <c r="C510" s="223"/>
      <c r="D510" s="231"/>
      <c r="E510" s="3"/>
      <c r="F510" s="3"/>
      <c r="G510" s="3"/>
      <c r="H510" s="3"/>
      <c r="J510" s="226"/>
      <c r="K510" s="3"/>
      <c r="L510" s="3"/>
      <c r="O510" s="227"/>
      <c r="Q510" s="94"/>
      <c r="R510" s="94"/>
      <c r="S510" s="94"/>
      <c r="T510" s="94"/>
    </row>
    <row r="511" ht="15.75" customHeight="1">
      <c r="A511" s="204"/>
      <c r="B511" s="222"/>
      <c r="C511" s="223"/>
      <c r="D511" s="231"/>
      <c r="E511" s="3"/>
      <c r="F511" s="3"/>
      <c r="G511" s="3"/>
      <c r="H511" s="3"/>
      <c r="J511" s="226"/>
      <c r="K511" s="3"/>
      <c r="L511" s="3"/>
      <c r="O511" s="227"/>
      <c r="Q511" s="94"/>
      <c r="R511" s="94"/>
      <c r="S511" s="94"/>
      <c r="T511" s="94"/>
    </row>
    <row r="512" ht="15.75" customHeight="1">
      <c r="A512" s="204"/>
      <c r="B512" s="222"/>
      <c r="C512" s="223"/>
      <c r="D512" s="231"/>
      <c r="E512" s="3"/>
      <c r="F512" s="3"/>
      <c r="G512" s="3"/>
      <c r="H512" s="3"/>
      <c r="J512" s="226"/>
      <c r="K512" s="3"/>
      <c r="L512" s="3"/>
      <c r="O512" s="227"/>
      <c r="Q512" s="94"/>
      <c r="R512" s="94"/>
      <c r="S512" s="94"/>
      <c r="T512" s="94"/>
    </row>
    <row r="513" ht="15.75" customHeight="1">
      <c r="A513" s="204"/>
      <c r="B513" s="222"/>
      <c r="C513" s="223"/>
      <c r="D513" s="231"/>
      <c r="E513" s="3"/>
      <c r="F513" s="3"/>
      <c r="G513" s="3"/>
      <c r="H513" s="3"/>
      <c r="J513" s="226"/>
      <c r="K513" s="3"/>
      <c r="L513" s="3"/>
      <c r="O513" s="227"/>
      <c r="Q513" s="94"/>
      <c r="R513" s="94"/>
      <c r="S513" s="94"/>
      <c r="T513" s="94"/>
    </row>
    <row r="514" ht="15.75" customHeight="1">
      <c r="A514" s="204"/>
      <c r="B514" s="222"/>
      <c r="C514" s="223"/>
      <c r="D514" s="231"/>
      <c r="E514" s="3"/>
      <c r="F514" s="3"/>
      <c r="G514" s="3"/>
      <c r="H514" s="3"/>
      <c r="J514" s="226"/>
      <c r="K514" s="3"/>
      <c r="L514" s="3"/>
      <c r="O514" s="227"/>
      <c r="Q514" s="94"/>
      <c r="R514" s="94"/>
      <c r="S514" s="94"/>
      <c r="T514" s="94"/>
    </row>
    <row r="515" ht="15.75" customHeight="1">
      <c r="A515" s="204"/>
      <c r="B515" s="222"/>
      <c r="C515" s="223"/>
      <c r="D515" s="231"/>
      <c r="E515" s="3"/>
      <c r="F515" s="3"/>
      <c r="G515" s="3"/>
      <c r="H515" s="3"/>
      <c r="J515" s="226"/>
      <c r="K515" s="3"/>
      <c r="L515" s="3"/>
      <c r="O515" s="227"/>
      <c r="Q515" s="94"/>
      <c r="R515" s="94"/>
      <c r="S515" s="94"/>
      <c r="T515" s="94"/>
    </row>
    <row r="516" ht="15.75" customHeight="1">
      <c r="A516" s="204"/>
      <c r="B516" s="222"/>
      <c r="C516" s="223"/>
      <c r="D516" s="231"/>
      <c r="E516" s="3"/>
      <c r="F516" s="3"/>
      <c r="G516" s="3"/>
      <c r="H516" s="3"/>
      <c r="J516" s="226"/>
      <c r="K516" s="3"/>
      <c r="L516" s="3"/>
      <c r="O516" s="227"/>
      <c r="Q516" s="94"/>
      <c r="R516" s="94"/>
      <c r="S516" s="94"/>
      <c r="T516" s="94"/>
    </row>
    <row r="517" ht="15.75" customHeight="1">
      <c r="A517" s="204"/>
      <c r="B517" s="222"/>
      <c r="C517" s="223"/>
      <c r="D517" s="231"/>
      <c r="E517" s="3"/>
      <c r="F517" s="3"/>
      <c r="G517" s="3"/>
      <c r="H517" s="3"/>
      <c r="J517" s="226"/>
      <c r="K517" s="3"/>
      <c r="L517" s="3"/>
      <c r="O517" s="227"/>
      <c r="Q517" s="94"/>
      <c r="R517" s="94"/>
      <c r="S517" s="94"/>
      <c r="T517" s="94"/>
    </row>
    <row r="518" ht="15.75" customHeight="1">
      <c r="A518" s="204"/>
      <c r="B518" s="222"/>
      <c r="C518" s="223"/>
      <c r="D518" s="231"/>
      <c r="E518" s="3"/>
      <c r="F518" s="3"/>
      <c r="G518" s="3"/>
      <c r="H518" s="3"/>
      <c r="J518" s="226"/>
      <c r="K518" s="3"/>
      <c r="L518" s="3"/>
      <c r="O518" s="227"/>
      <c r="Q518" s="94"/>
      <c r="R518" s="94"/>
      <c r="S518" s="94"/>
      <c r="T518" s="94"/>
    </row>
    <row r="519" ht="15.75" customHeight="1">
      <c r="A519" s="204"/>
      <c r="B519" s="222"/>
      <c r="C519" s="223"/>
      <c r="D519" s="231"/>
      <c r="E519" s="3"/>
      <c r="F519" s="3"/>
      <c r="G519" s="3"/>
      <c r="H519" s="3"/>
      <c r="J519" s="226"/>
      <c r="K519" s="3"/>
      <c r="L519" s="3"/>
      <c r="O519" s="227"/>
      <c r="Q519" s="94"/>
      <c r="R519" s="94"/>
      <c r="S519" s="94"/>
      <c r="T519" s="94"/>
    </row>
    <row r="520" ht="15.75" customHeight="1">
      <c r="A520" s="204"/>
      <c r="B520" s="222"/>
      <c r="C520" s="223"/>
      <c r="D520" s="231"/>
      <c r="E520" s="3"/>
      <c r="F520" s="3"/>
      <c r="G520" s="3"/>
      <c r="H520" s="3"/>
      <c r="J520" s="226"/>
      <c r="K520" s="3"/>
      <c r="L520" s="3"/>
      <c r="O520" s="227"/>
      <c r="Q520" s="94"/>
      <c r="R520" s="94"/>
      <c r="S520" s="94"/>
      <c r="T520" s="94"/>
    </row>
    <row r="521" ht="15.75" customHeight="1">
      <c r="A521" s="204"/>
      <c r="B521" s="222"/>
      <c r="C521" s="223"/>
      <c r="D521" s="231"/>
      <c r="E521" s="3"/>
      <c r="F521" s="3"/>
      <c r="G521" s="3"/>
      <c r="H521" s="3"/>
      <c r="J521" s="226"/>
      <c r="K521" s="3"/>
      <c r="L521" s="3"/>
      <c r="O521" s="227"/>
      <c r="Q521" s="94"/>
      <c r="R521" s="94"/>
      <c r="S521" s="94"/>
      <c r="T521" s="94"/>
    </row>
    <row r="522" ht="15.75" customHeight="1">
      <c r="A522" s="204"/>
      <c r="B522" s="222"/>
      <c r="C522" s="223"/>
      <c r="D522" s="231"/>
      <c r="E522" s="3"/>
      <c r="F522" s="3"/>
      <c r="G522" s="3"/>
      <c r="H522" s="3"/>
      <c r="J522" s="226"/>
      <c r="K522" s="3"/>
      <c r="L522" s="3"/>
      <c r="O522" s="227"/>
      <c r="Q522" s="94"/>
      <c r="R522" s="94"/>
      <c r="S522" s="94"/>
      <c r="T522" s="94"/>
    </row>
    <row r="523" ht="15.75" customHeight="1">
      <c r="A523" s="204"/>
      <c r="B523" s="222"/>
      <c r="C523" s="223"/>
      <c r="D523" s="231"/>
      <c r="E523" s="3"/>
      <c r="F523" s="3"/>
      <c r="G523" s="3"/>
      <c r="H523" s="3"/>
      <c r="J523" s="226"/>
      <c r="K523" s="3"/>
      <c r="L523" s="3"/>
      <c r="O523" s="227"/>
      <c r="Q523" s="94"/>
      <c r="R523" s="94"/>
      <c r="S523" s="94"/>
      <c r="T523" s="94"/>
    </row>
    <row r="524" ht="15.75" customHeight="1">
      <c r="A524" s="204"/>
      <c r="B524" s="222"/>
      <c r="C524" s="223"/>
      <c r="D524" s="231"/>
      <c r="E524" s="3"/>
      <c r="F524" s="3"/>
      <c r="G524" s="3"/>
      <c r="H524" s="3"/>
      <c r="J524" s="226"/>
      <c r="K524" s="3"/>
      <c r="L524" s="3"/>
      <c r="O524" s="227"/>
      <c r="Q524" s="94"/>
      <c r="R524" s="94"/>
      <c r="S524" s="94"/>
      <c r="T524" s="94"/>
    </row>
    <row r="525" ht="15.75" customHeight="1">
      <c r="A525" s="204"/>
      <c r="B525" s="222"/>
      <c r="C525" s="223"/>
      <c r="D525" s="231"/>
      <c r="E525" s="3"/>
      <c r="F525" s="3"/>
      <c r="G525" s="3"/>
      <c r="H525" s="3"/>
      <c r="J525" s="226"/>
      <c r="K525" s="3"/>
      <c r="L525" s="3"/>
      <c r="O525" s="227"/>
      <c r="Q525" s="94"/>
      <c r="R525" s="94"/>
      <c r="S525" s="94"/>
      <c r="T525" s="94"/>
    </row>
    <row r="526" ht="15.75" customHeight="1">
      <c r="A526" s="204"/>
      <c r="B526" s="222"/>
      <c r="C526" s="223"/>
      <c r="D526" s="231"/>
      <c r="E526" s="3"/>
      <c r="F526" s="3"/>
      <c r="G526" s="3"/>
      <c r="H526" s="3"/>
      <c r="J526" s="226"/>
      <c r="K526" s="3"/>
      <c r="L526" s="3"/>
      <c r="O526" s="227"/>
      <c r="Q526" s="94"/>
      <c r="R526" s="94"/>
      <c r="S526" s="94"/>
      <c r="T526" s="94"/>
    </row>
    <row r="527" ht="15.75" customHeight="1">
      <c r="A527" s="204"/>
      <c r="B527" s="222"/>
      <c r="C527" s="223"/>
      <c r="D527" s="231"/>
      <c r="E527" s="3"/>
      <c r="F527" s="3"/>
      <c r="G527" s="3"/>
      <c r="H527" s="3"/>
      <c r="J527" s="226"/>
      <c r="K527" s="3"/>
      <c r="L527" s="3"/>
      <c r="O527" s="227"/>
      <c r="Q527" s="94"/>
      <c r="R527" s="94"/>
      <c r="S527" s="94"/>
      <c r="T527" s="94"/>
    </row>
    <row r="528" ht="15.75" customHeight="1">
      <c r="A528" s="204"/>
      <c r="B528" s="222"/>
      <c r="C528" s="223"/>
      <c r="D528" s="231"/>
      <c r="E528" s="3"/>
      <c r="F528" s="3"/>
      <c r="G528" s="3"/>
      <c r="H528" s="3"/>
      <c r="J528" s="226"/>
      <c r="K528" s="3"/>
      <c r="L528" s="3"/>
      <c r="O528" s="227"/>
      <c r="Q528" s="94"/>
      <c r="R528" s="94"/>
      <c r="S528" s="94"/>
      <c r="T528" s="94"/>
    </row>
    <row r="529" ht="15.75" customHeight="1">
      <c r="A529" s="204"/>
      <c r="B529" s="222"/>
      <c r="C529" s="223"/>
      <c r="D529" s="231"/>
      <c r="E529" s="3"/>
      <c r="F529" s="3"/>
      <c r="G529" s="3"/>
      <c r="H529" s="3"/>
      <c r="J529" s="226"/>
      <c r="K529" s="3"/>
      <c r="L529" s="3"/>
      <c r="O529" s="227"/>
      <c r="Q529" s="94"/>
      <c r="R529" s="94"/>
      <c r="S529" s="94"/>
      <c r="T529" s="94"/>
    </row>
    <row r="530" ht="15.75" customHeight="1">
      <c r="A530" s="204"/>
      <c r="B530" s="222"/>
      <c r="C530" s="223"/>
      <c r="D530" s="231"/>
      <c r="E530" s="3"/>
      <c r="F530" s="3"/>
      <c r="G530" s="3"/>
      <c r="H530" s="3"/>
      <c r="J530" s="226"/>
      <c r="K530" s="3"/>
      <c r="L530" s="3"/>
      <c r="O530" s="227"/>
      <c r="Q530" s="94"/>
      <c r="R530" s="94"/>
      <c r="S530" s="94"/>
      <c r="T530" s="94"/>
    </row>
    <row r="531" ht="15.75" customHeight="1">
      <c r="A531" s="204"/>
      <c r="B531" s="222"/>
      <c r="C531" s="223"/>
      <c r="D531" s="231"/>
      <c r="E531" s="3"/>
      <c r="F531" s="3"/>
      <c r="G531" s="3"/>
      <c r="H531" s="3"/>
      <c r="J531" s="226"/>
      <c r="K531" s="3"/>
      <c r="L531" s="3"/>
      <c r="O531" s="227"/>
      <c r="Q531" s="94"/>
      <c r="R531" s="94"/>
      <c r="S531" s="94"/>
      <c r="T531" s="94"/>
    </row>
    <row r="532" ht="15.75" customHeight="1">
      <c r="A532" s="204"/>
      <c r="B532" s="222"/>
      <c r="C532" s="223"/>
      <c r="D532" s="231"/>
      <c r="E532" s="3"/>
      <c r="F532" s="3"/>
      <c r="G532" s="3"/>
      <c r="H532" s="3"/>
      <c r="J532" s="226"/>
      <c r="K532" s="3"/>
      <c r="L532" s="3"/>
      <c r="O532" s="227"/>
      <c r="Q532" s="94"/>
      <c r="R532" s="94"/>
      <c r="S532" s="94"/>
      <c r="T532" s="94"/>
    </row>
    <row r="533" ht="15.75" customHeight="1">
      <c r="A533" s="204"/>
      <c r="B533" s="222"/>
      <c r="C533" s="223"/>
      <c r="D533" s="231"/>
      <c r="E533" s="3"/>
      <c r="F533" s="3"/>
      <c r="G533" s="3"/>
      <c r="H533" s="3"/>
      <c r="J533" s="226"/>
      <c r="K533" s="3"/>
      <c r="L533" s="3"/>
      <c r="O533" s="227"/>
      <c r="Q533" s="94"/>
      <c r="R533" s="94"/>
      <c r="S533" s="94"/>
      <c r="T533" s="94"/>
    </row>
    <row r="534" ht="15.75" customHeight="1">
      <c r="A534" s="204"/>
      <c r="B534" s="222"/>
      <c r="C534" s="223"/>
      <c r="D534" s="231"/>
      <c r="E534" s="3"/>
      <c r="F534" s="3"/>
      <c r="G534" s="3"/>
      <c r="H534" s="3"/>
      <c r="J534" s="226"/>
      <c r="K534" s="3"/>
      <c r="L534" s="3"/>
      <c r="O534" s="227"/>
      <c r="Q534" s="94"/>
      <c r="R534" s="94"/>
      <c r="S534" s="94"/>
      <c r="T534" s="94"/>
    </row>
    <row r="535" ht="15.75" customHeight="1">
      <c r="A535" s="204"/>
      <c r="B535" s="222"/>
      <c r="C535" s="223"/>
      <c r="D535" s="231"/>
      <c r="E535" s="3"/>
      <c r="F535" s="3"/>
      <c r="G535" s="3"/>
      <c r="H535" s="3"/>
      <c r="J535" s="226"/>
      <c r="K535" s="3"/>
      <c r="L535" s="3"/>
      <c r="O535" s="227"/>
      <c r="Q535" s="94"/>
      <c r="R535" s="94"/>
      <c r="S535" s="94"/>
      <c r="T535" s="94"/>
    </row>
    <row r="536" ht="15.75" customHeight="1">
      <c r="A536" s="204"/>
      <c r="B536" s="222"/>
      <c r="C536" s="223"/>
      <c r="D536" s="231"/>
      <c r="E536" s="3"/>
      <c r="F536" s="3"/>
      <c r="G536" s="3"/>
      <c r="H536" s="3"/>
      <c r="J536" s="226"/>
      <c r="K536" s="3"/>
      <c r="L536" s="3"/>
      <c r="O536" s="227"/>
      <c r="Q536" s="94"/>
      <c r="R536" s="94"/>
      <c r="S536" s="94"/>
      <c r="T536" s="94"/>
    </row>
    <row r="537" ht="15.75" customHeight="1">
      <c r="A537" s="204"/>
      <c r="B537" s="222"/>
      <c r="C537" s="223"/>
      <c r="D537" s="231"/>
      <c r="E537" s="3"/>
      <c r="F537" s="3"/>
      <c r="G537" s="3"/>
      <c r="H537" s="3"/>
      <c r="J537" s="226"/>
      <c r="K537" s="3"/>
      <c r="L537" s="3"/>
      <c r="O537" s="227"/>
      <c r="Q537" s="94"/>
      <c r="R537" s="94"/>
      <c r="S537" s="94"/>
      <c r="T537" s="94"/>
    </row>
    <row r="538" ht="15.75" customHeight="1">
      <c r="A538" s="204"/>
      <c r="B538" s="222"/>
      <c r="C538" s="223"/>
      <c r="D538" s="231"/>
      <c r="E538" s="3"/>
      <c r="F538" s="3"/>
      <c r="G538" s="3"/>
      <c r="H538" s="3"/>
      <c r="J538" s="226"/>
      <c r="K538" s="3"/>
      <c r="L538" s="3"/>
      <c r="O538" s="227"/>
      <c r="Q538" s="94"/>
      <c r="R538" s="94"/>
      <c r="S538" s="94"/>
      <c r="T538" s="94"/>
    </row>
    <row r="539" ht="15.75" customHeight="1">
      <c r="A539" s="204"/>
      <c r="B539" s="222"/>
      <c r="C539" s="223"/>
      <c r="D539" s="231"/>
      <c r="E539" s="3"/>
      <c r="F539" s="3"/>
      <c r="G539" s="3"/>
      <c r="H539" s="3"/>
      <c r="J539" s="226"/>
      <c r="K539" s="3"/>
      <c r="L539" s="3"/>
      <c r="O539" s="227"/>
      <c r="Q539" s="94"/>
      <c r="R539" s="94"/>
      <c r="S539" s="94"/>
      <c r="T539" s="94"/>
    </row>
    <row r="540" ht="15.75" customHeight="1">
      <c r="A540" s="204"/>
      <c r="B540" s="222"/>
      <c r="C540" s="223"/>
      <c r="D540" s="231"/>
      <c r="E540" s="3"/>
      <c r="F540" s="3"/>
      <c r="G540" s="3"/>
      <c r="H540" s="3"/>
      <c r="J540" s="226"/>
      <c r="K540" s="3"/>
      <c r="L540" s="3"/>
      <c r="O540" s="227"/>
      <c r="Q540" s="94"/>
      <c r="R540" s="94"/>
      <c r="S540" s="94"/>
      <c r="T540" s="94"/>
    </row>
    <row r="541" ht="15.75" customHeight="1">
      <c r="A541" s="204"/>
      <c r="B541" s="222"/>
      <c r="C541" s="223"/>
      <c r="D541" s="231"/>
      <c r="E541" s="3"/>
      <c r="F541" s="3"/>
      <c r="G541" s="3"/>
      <c r="H541" s="3"/>
      <c r="J541" s="226"/>
      <c r="K541" s="3"/>
      <c r="L541" s="3"/>
      <c r="O541" s="227"/>
      <c r="Q541" s="94"/>
      <c r="R541" s="94"/>
      <c r="S541" s="94"/>
      <c r="T541" s="94"/>
    </row>
    <row r="542" ht="15.75" customHeight="1">
      <c r="A542" s="204"/>
      <c r="B542" s="222"/>
      <c r="C542" s="223"/>
      <c r="D542" s="231"/>
      <c r="E542" s="3"/>
      <c r="F542" s="3"/>
      <c r="G542" s="3"/>
      <c r="H542" s="3"/>
      <c r="J542" s="226"/>
      <c r="K542" s="3"/>
      <c r="L542" s="3"/>
      <c r="O542" s="227"/>
      <c r="Q542" s="94"/>
      <c r="R542" s="94"/>
      <c r="S542" s="94"/>
      <c r="T542" s="94"/>
    </row>
    <row r="543" ht="15.75" customHeight="1">
      <c r="A543" s="204"/>
      <c r="B543" s="222"/>
      <c r="C543" s="223"/>
      <c r="D543" s="231"/>
      <c r="E543" s="3"/>
      <c r="F543" s="3"/>
      <c r="G543" s="3"/>
      <c r="H543" s="3"/>
      <c r="J543" s="226"/>
      <c r="K543" s="3"/>
      <c r="L543" s="3"/>
      <c r="O543" s="227"/>
      <c r="Q543" s="94"/>
      <c r="R543" s="94"/>
      <c r="S543" s="94"/>
      <c r="T543" s="94"/>
    </row>
    <row r="544" ht="15.75" customHeight="1">
      <c r="A544" s="204"/>
      <c r="B544" s="222"/>
      <c r="C544" s="223"/>
      <c r="D544" s="231"/>
      <c r="E544" s="3"/>
      <c r="F544" s="3"/>
      <c r="G544" s="3"/>
      <c r="H544" s="3"/>
      <c r="J544" s="226"/>
      <c r="K544" s="3"/>
      <c r="L544" s="3"/>
      <c r="O544" s="227"/>
      <c r="Q544" s="94"/>
      <c r="R544" s="94"/>
      <c r="S544" s="94"/>
      <c r="T544" s="94"/>
    </row>
    <row r="545" ht="15.75" customHeight="1">
      <c r="A545" s="204"/>
      <c r="B545" s="222"/>
      <c r="C545" s="223"/>
      <c r="D545" s="231"/>
      <c r="E545" s="3"/>
      <c r="F545" s="3"/>
      <c r="G545" s="3"/>
      <c r="H545" s="3"/>
      <c r="J545" s="226"/>
      <c r="K545" s="3"/>
      <c r="L545" s="3"/>
      <c r="O545" s="227"/>
      <c r="Q545" s="94"/>
      <c r="R545" s="94"/>
      <c r="S545" s="94"/>
      <c r="T545" s="94"/>
    </row>
    <row r="546" ht="15.75" customHeight="1">
      <c r="A546" s="204"/>
      <c r="B546" s="222"/>
      <c r="C546" s="223"/>
      <c r="D546" s="231"/>
      <c r="E546" s="3"/>
      <c r="F546" s="3"/>
      <c r="G546" s="3"/>
      <c r="H546" s="3"/>
      <c r="J546" s="226"/>
      <c r="K546" s="3"/>
      <c r="L546" s="3"/>
      <c r="O546" s="227"/>
      <c r="Q546" s="94"/>
      <c r="R546" s="94"/>
      <c r="S546" s="94"/>
      <c r="T546" s="94"/>
    </row>
    <row r="547" ht="15.75" customHeight="1">
      <c r="A547" s="204"/>
      <c r="B547" s="222"/>
      <c r="C547" s="223"/>
      <c r="D547" s="231"/>
      <c r="E547" s="3"/>
      <c r="F547" s="3"/>
      <c r="G547" s="3"/>
      <c r="H547" s="3"/>
      <c r="J547" s="226"/>
      <c r="K547" s="3"/>
      <c r="L547" s="3"/>
      <c r="O547" s="227"/>
      <c r="Q547" s="94"/>
      <c r="R547" s="94"/>
      <c r="S547" s="94"/>
      <c r="T547" s="94"/>
    </row>
    <row r="548" ht="15.75" customHeight="1">
      <c r="A548" s="204"/>
      <c r="B548" s="222"/>
      <c r="C548" s="223"/>
      <c r="D548" s="231"/>
      <c r="E548" s="3"/>
      <c r="F548" s="3"/>
      <c r="G548" s="3"/>
      <c r="H548" s="3"/>
      <c r="J548" s="226"/>
      <c r="K548" s="3"/>
      <c r="L548" s="3"/>
      <c r="O548" s="227"/>
      <c r="Q548" s="94"/>
      <c r="R548" s="94"/>
      <c r="S548" s="94"/>
      <c r="T548" s="94"/>
    </row>
    <row r="549" ht="15.75" customHeight="1">
      <c r="A549" s="204"/>
      <c r="B549" s="222"/>
      <c r="C549" s="223"/>
      <c r="D549" s="231"/>
      <c r="E549" s="3"/>
      <c r="F549" s="3"/>
      <c r="G549" s="3"/>
      <c r="H549" s="3"/>
      <c r="J549" s="226"/>
      <c r="K549" s="3"/>
      <c r="L549" s="3"/>
      <c r="O549" s="227"/>
      <c r="Q549" s="94"/>
      <c r="R549" s="94"/>
      <c r="S549" s="94"/>
      <c r="T549" s="94"/>
    </row>
    <row r="550" ht="15.75" customHeight="1">
      <c r="A550" s="204"/>
      <c r="B550" s="222"/>
      <c r="C550" s="223"/>
      <c r="D550" s="231"/>
      <c r="E550" s="3"/>
      <c r="F550" s="3"/>
      <c r="G550" s="3"/>
      <c r="H550" s="3"/>
      <c r="J550" s="226"/>
      <c r="K550" s="3"/>
      <c r="L550" s="3"/>
      <c r="O550" s="227"/>
      <c r="Q550" s="94"/>
      <c r="R550" s="94"/>
      <c r="S550" s="94"/>
      <c r="T550" s="94"/>
    </row>
    <row r="551" ht="15.75" customHeight="1">
      <c r="A551" s="204"/>
      <c r="B551" s="222"/>
      <c r="C551" s="223"/>
      <c r="D551" s="231"/>
      <c r="E551" s="3"/>
      <c r="F551" s="3"/>
      <c r="G551" s="3"/>
      <c r="H551" s="3"/>
      <c r="J551" s="226"/>
      <c r="K551" s="3"/>
      <c r="L551" s="3"/>
      <c r="O551" s="227"/>
      <c r="Q551" s="94"/>
      <c r="R551" s="94"/>
      <c r="S551" s="94"/>
      <c r="T551" s="94"/>
    </row>
    <row r="552" ht="15.75" customHeight="1">
      <c r="A552" s="204"/>
      <c r="B552" s="222"/>
      <c r="C552" s="223"/>
      <c r="D552" s="231"/>
      <c r="E552" s="3"/>
      <c r="F552" s="3"/>
      <c r="G552" s="3"/>
      <c r="H552" s="3"/>
      <c r="J552" s="226"/>
      <c r="K552" s="3"/>
      <c r="L552" s="3"/>
      <c r="O552" s="227"/>
      <c r="Q552" s="94"/>
      <c r="R552" s="94"/>
      <c r="S552" s="94"/>
      <c r="T552" s="94"/>
    </row>
    <row r="553" ht="15.75" customHeight="1">
      <c r="A553" s="204"/>
      <c r="B553" s="222"/>
      <c r="C553" s="223"/>
      <c r="D553" s="231"/>
      <c r="E553" s="3"/>
      <c r="F553" s="3"/>
      <c r="G553" s="3"/>
      <c r="H553" s="3"/>
      <c r="J553" s="226"/>
      <c r="K553" s="3"/>
      <c r="L553" s="3"/>
      <c r="O553" s="227"/>
      <c r="Q553" s="94"/>
      <c r="R553" s="94"/>
      <c r="S553" s="94"/>
      <c r="T553" s="94"/>
    </row>
    <row r="554" ht="15.75" customHeight="1">
      <c r="A554" s="204"/>
      <c r="B554" s="222"/>
      <c r="C554" s="223"/>
      <c r="D554" s="231"/>
      <c r="E554" s="3"/>
      <c r="F554" s="3"/>
      <c r="G554" s="3"/>
      <c r="H554" s="3"/>
      <c r="J554" s="226"/>
      <c r="K554" s="3"/>
      <c r="L554" s="3"/>
      <c r="O554" s="227"/>
      <c r="Q554" s="94"/>
      <c r="R554" s="94"/>
      <c r="S554" s="94"/>
      <c r="T554" s="94"/>
    </row>
    <row r="555" ht="15.75" customHeight="1">
      <c r="A555" s="204"/>
      <c r="B555" s="222"/>
      <c r="C555" s="223"/>
      <c r="D555" s="231"/>
      <c r="E555" s="3"/>
      <c r="F555" s="3"/>
      <c r="G555" s="3"/>
      <c r="H555" s="3"/>
      <c r="J555" s="226"/>
      <c r="K555" s="3"/>
      <c r="L555" s="3"/>
      <c r="O555" s="227"/>
      <c r="Q555" s="94"/>
      <c r="R555" s="94"/>
      <c r="S555" s="94"/>
      <c r="T555" s="94"/>
    </row>
    <row r="556" ht="15.75" customHeight="1">
      <c r="A556" s="204"/>
      <c r="B556" s="222"/>
      <c r="C556" s="223"/>
      <c r="D556" s="231"/>
      <c r="E556" s="3"/>
      <c r="F556" s="3"/>
      <c r="G556" s="3"/>
      <c r="H556" s="3"/>
      <c r="J556" s="226"/>
      <c r="K556" s="3"/>
      <c r="L556" s="3"/>
      <c r="O556" s="227"/>
      <c r="Q556" s="94"/>
      <c r="R556" s="94"/>
      <c r="S556" s="94"/>
      <c r="T556" s="94"/>
    </row>
    <row r="557" ht="15.75" customHeight="1">
      <c r="A557" s="204"/>
      <c r="B557" s="222"/>
      <c r="C557" s="223"/>
      <c r="D557" s="231"/>
      <c r="E557" s="3"/>
      <c r="F557" s="3"/>
      <c r="G557" s="3"/>
      <c r="H557" s="3"/>
      <c r="J557" s="226"/>
      <c r="K557" s="3"/>
      <c r="L557" s="3"/>
      <c r="O557" s="227"/>
      <c r="Q557" s="94"/>
      <c r="R557" s="94"/>
      <c r="S557" s="94"/>
      <c r="T557" s="94"/>
    </row>
    <row r="558" ht="15.75" customHeight="1">
      <c r="A558" s="204"/>
      <c r="B558" s="222"/>
      <c r="C558" s="223"/>
      <c r="D558" s="231"/>
      <c r="E558" s="3"/>
      <c r="F558" s="3"/>
      <c r="G558" s="3"/>
      <c r="H558" s="3"/>
      <c r="J558" s="226"/>
      <c r="K558" s="3"/>
      <c r="L558" s="3"/>
      <c r="O558" s="227"/>
      <c r="Q558" s="94"/>
      <c r="R558" s="94"/>
      <c r="S558" s="94"/>
      <c r="T558" s="94"/>
    </row>
    <row r="559" ht="15.75" customHeight="1">
      <c r="A559" s="204"/>
      <c r="B559" s="222"/>
      <c r="C559" s="223"/>
      <c r="D559" s="231"/>
      <c r="E559" s="3"/>
      <c r="F559" s="3"/>
      <c r="G559" s="3"/>
      <c r="H559" s="3"/>
      <c r="J559" s="226"/>
      <c r="K559" s="3"/>
      <c r="L559" s="3"/>
      <c r="O559" s="227"/>
      <c r="Q559" s="94"/>
      <c r="R559" s="94"/>
      <c r="S559" s="94"/>
      <c r="T559" s="94"/>
    </row>
    <row r="560" ht="15.75" customHeight="1">
      <c r="A560" s="204"/>
      <c r="B560" s="222"/>
      <c r="C560" s="223"/>
      <c r="D560" s="231"/>
      <c r="E560" s="3"/>
      <c r="F560" s="3"/>
      <c r="G560" s="3"/>
      <c r="H560" s="3"/>
      <c r="J560" s="226"/>
      <c r="K560" s="3"/>
      <c r="L560" s="3"/>
      <c r="O560" s="227"/>
      <c r="Q560" s="94"/>
      <c r="R560" s="94"/>
      <c r="S560" s="94"/>
      <c r="T560" s="94"/>
    </row>
    <row r="561" ht="15.75" customHeight="1">
      <c r="A561" s="204"/>
      <c r="B561" s="222"/>
      <c r="C561" s="223"/>
      <c r="D561" s="231"/>
      <c r="E561" s="3"/>
      <c r="F561" s="3"/>
      <c r="G561" s="3"/>
      <c r="H561" s="3"/>
      <c r="J561" s="226"/>
      <c r="K561" s="3"/>
      <c r="L561" s="3"/>
      <c r="O561" s="227"/>
      <c r="Q561" s="94"/>
      <c r="R561" s="94"/>
      <c r="S561" s="94"/>
      <c r="T561" s="94"/>
    </row>
    <row r="562" ht="15.75" customHeight="1">
      <c r="A562" s="204"/>
      <c r="B562" s="222"/>
      <c r="C562" s="223"/>
      <c r="D562" s="231"/>
      <c r="E562" s="3"/>
      <c r="F562" s="3"/>
      <c r="G562" s="3"/>
      <c r="H562" s="3"/>
      <c r="J562" s="226"/>
      <c r="K562" s="3"/>
      <c r="L562" s="3"/>
      <c r="O562" s="227"/>
      <c r="Q562" s="94"/>
      <c r="R562" s="94"/>
      <c r="S562" s="94"/>
      <c r="T562" s="94"/>
    </row>
    <row r="563" ht="15.75" customHeight="1">
      <c r="A563" s="204"/>
      <c r="B563" s="222"/>
      <c r="C563" s="223"/>
      <c r="D563" s="231"/>
      <c r="E563" s="3"/>
      <c r="F563" s="3"/>
      <c r="G563" s="3"/>
      <c r="H563" s="3"/>
      <c r="J563" s="226"/>
      <c r="K563" s="3"/>
      <c r="L563" s="3"/>
      <c r="O563" s="227"/>
      <c r="Q563" s="94"/>
      <c r="R563" s="94"/>
      <c r="S563" s="94"/>
      <c r="T563" s="94"/>
    </row>
    <row r="564" ht="15.75" customHeight="1">
      <c r="A564" s="204"/>
      <c r="B564" s="222"/>
      <c r="C564" s="223"/>
      <c r="D564" s="231"/>
      <c r="E564" s="3"/>
      <c r="F564" s="3"/>
      <c r="G564" s="3"/>
      <c r="H564" s="3"/>
      <c r="J564" s="226"/>
      <c r="K564" s="3"/>
      <c r="L564" s="3"/>
      <c r="O564" s="227"/>
      <c r="Q564" s="94"/>
      <c r="R564" s="94"/>
      <c r="S564" s="94"/>
      <c r="T564" s="94"/>
    </row>
    <row r="565" ht="15.75" customHeight="1">
      <c r="A565" s="204"/>
      <c r="B565" s="222"/>
      <c r="C565" s="223"/>
      <c r="D565" s="231"/>
      <c r="E565" s="3"/>
      <c r="F565" s="3"/>
      <c r="G565" s="3"/>
      <c r="H565" s="3"/>
      <c r="J565" s="226"/>
      <c r="K565" s="3"/>
      <c r="L565" s="3"/>
      <c r="O565" s="227"/>
      <c r="Q565" s="94"/>
      <c r="R565" s="94"/>
      <c r="S565" s="94"/>
      <c r="T565" s="94"/>
    </row>
    <row r="566" ht="15.75" customHeight="1">
      <c r="A566" s="204"/>
      <c r="B566" s="222"/>
      <c r="C566" s="223"/>
      <c r="D566" s="231"/>
      <c r="E566" s="3"/>
      <c r="F566" s="3"/>
      <c r="G566" s="3"/>
      <c r="H566" s="3"/>
      <c r="J566" s="226"/>
      <c r="K566" s="3"/>
      <c r="L566" s="3"/>
      <c r="O566" s="227"/>
      <c r="Q566" s="94"/>
      <c r="R566" s="94"/>
      <c r="S566" s="94"/>
      <c r="T566" s="94"/>
    </row>
    <row r="567" ht="15.75" customHeight="1">
      <c r="A567" s="204"/>
      <c r="B567" s="222"/>
      <c r="C567" s="223"/>
      <c r="D567" s="231"/>
      <c r="E567" s="3"/>
      <c r="F567" s="3"/>
      <c r="G567" s="3"/>
      <c r="H567" s="3"/>
      <c r="J567" s="226"/>
      <c r="K567" s="3"/>
      <c r="L567" s="3"/>
      <c r="O567" s="227"/>
      <c r="Q567" s="94"/>
      <c r="R567" s="94"/>
      <c r="S567" s="94"/>
      <c r="T567" s="94"/>
    </row>
    <row r="568" ht="15.75" customHeight="1">
      <c r="A568" s="204"/>
      <c r="B568" s="222"/>
      <c r="C568" s="223"/>
      <c r="D568" s="231"/>
      <c r="E568" s="3"/>
      <c r="F568" s="3"/>
      <c r="G568" s="3"/>
      <c r="H568" s="3"/>
      <c r="J568" s="226"/>
      <c r="K568" s="3"/>
      <c r="L568" s="3"/>
      <c r="O568" s="227"/>
      <c r="Q568" s="94"/>
      <c r="R568" s="94"/>
      <c r="S568" s="94"/>
      <c r="T568" s="94"/>
    </row>
    <row r="569" ht="15.75" customHeight="1">
      <c r="A569" s="204"/>
      <c r="B569" s="222"/>
      <c r="C569" s="223"/>
      <c r="D569" s="231"/>
      <c r="E569" s="3"/>
      <c r="F569" s="3"/>
      <c r="G569" s="3"/>
      <c r="H569" s="3"/>
      <c r="J569" s="226"/>
      <c r="K569" s="3"/>
      <c r="L569" s="3"/>
      <c r="O569" s="227"/>
      <c r="Q569" s="94"/>
      <c r="R569" s="94"/>
      <c r="S569" s="94"/>
      <c r="T569" s="94"/>
    </row>
    <row r="570" ht="15.75" customHeight="1">
      <c r="A570" s="204"/>
      <c r="B570" s="222"/>
      <c r="C570" s="223"/>
      <c r="D570" s="231"/>
      <c r="E570" s="3"/>
      <c r="F570" s="3"/>
      <c r="G570" s="3"/>
      <c r="H570" s="3"/>
      <c r="J570" s="226"/>
      <c r="K570" s="3"/>
      <c r="L570" s="3"/>
      <c r="O570" s="227"/>
      <c r="Q570" s="94"/>
      <c r="R570" s="94"/>
      <c r="S570" s="94"/>
      <c r="T570" s="94"/>
    </row>
    <row r="571" ht="15.75" customHeight="1">
      <c r="A571" s="204"/>
      <c r="B571" s="222"/>
      <c r="C571" s="223"/>
      <c r="D571" s="231"/>
      <c r="E571" s="3"/>
      <c r="F571" s="3"/>
      <c r="G571" s="3"/>
      <c r="H571" s="3"/>
      <c r="J571" s="226"/>
      <c r="K571" s="3"/>
      <c r="L571" s="3"/>
      <c r="O571" s="227"/>
      <c r="Q571" s="94"/>
      <c r="R571" s="94"/>
      <c r="S571" s="94"/>
      <c r="T571" s="94"/>
    </row>
    <row r="572" ht="15.75" customHeight="1">
      <c r="A572" s="204"/>
      <c r="B572" s="222"/>
      <c r="C572" s="223"/>
      <c r="D572" s="231"/>
      <c r="E572" s="3"/>
      <c r="F572" s="3"/>
      <c r="G572" s="3"/>
      <c r="H572" s="3"/>
      <c r="J572" s="226"/>
      <c r="K572" s="3"/>
      <c r="L572" s="3"/>
      <c r="O572" s="227"/>
      <c r="Q572" s="94"/>
      <c r="R572" s="94"/>
      <c r="S572" s="94"/>
      <c r="T572" s="94"/>
    </row>
    <row r="573" ht="15.75" customHeight="1">
      <c r="A573" s="204"/>
      <c r="B573" s="222"/>
      <c r="C573" s="223"/>
      <c r="D573" s="231"/>
      <c r="E573" s="3"/>
      <c r="F573" s="3"/>
      <c r="G573" s="3"/>
      <c r="H573" s="3"/>
      <c r="J573" s="226"/>
      <c r="K573" s="3"/>
      <c r="L573" s="3"/>
      <c r="O573" s="227"/>
      <c r="Q573" s="94"/>
      <c r="R573" s="94"/>
      <c r="S573" s="94"/>
      <c r="T573" s="94"/>
    </row>
    <row r="574" ht="15.75" customHeight="1">
      <c r="A574" s="204"/>
      <c r="B574" s="222"/>
      <c r="C574" s="223"/>
      <c r="D574" s="231"/>
      <c r="E574" s="3"/>
      <c r="F574" s="3"/>
      <c r="G574" s="3"/>
      <c r="H574" s="3"/>
      <c r="J574" s="226"/>
      <c r="K574" s="3"/>
      <c r="L574" s="3"/>
      <c r="O574" s="227"/>
      <c r="Q574" s="94"/>
      <c r="R574" s="94"/>
      <c r="S574" s="94"/>
      <c r="T574" s="94"/>
    </row>
    <row r="575" ht="15.75" customHeight="1">
      <c r="A575" s="204"/>
      <c r="B575" s="222"/>
      <c r="C575" s="223"/>
      <c r="D575" s="231"/>
      <c r="E575" s="3"/>
      <c r="F575" s="3"/>
      <c r="G575" s="3"/>
      <c r="H575" s="3"/>
      <c r="J575" s="226"/>
      <c r="K575" s="3"/>
      <c r="L575" s="3"/>
      <c r="O575" s="227"/>
      <c r="Q575" s="94"/>
      <c r="R575" s="94"/>
      <c r="S575" s="94"/>
      <c r="T575" s="94"/>
    </row>
    <row r="576" ht="15.75" customHeight="1">
      <c r="A576" s="204"/>
      <c r="B576" s="222"/>
      <c r="C576" s="223"/>
      <c r="D576" s="231"/>
      <c r="E576" s="3"/>
      <c r="F576" s="3"/>
      <c r="G576" s="3"/>
      <c r="H576" s="3"/>
      <c r="J576" s="226"/>
      <c r="K576" s="3"/>
      <c r="L576" s="3"/>
      <c r="O576" s="227"/>
      <c r="Q576" s="94"/>
      <c r="R576" s="94"/>
      <c r="S576" s="94"/>
      <c r="T576" s="94"/>
    </row>
    <row r="577" ht="15.75" customHeight="1">
      <c r="A577" s="204"/>
      <c r="B577" s="222"/>
      <c r="C577" s="223"/>
      <c r="D577" s="231"/>
      <c r="E577" s="3"/>
      <c r="F577" s="3"/>
      <c r="G577" s="3"/>
      <c r="H577" s="3"/>
      <c r="J577" s="226"/>
      <c r="K577" s="3"/>
      <c r="L577" s="3"/>
      <c r="O577" s="227"/>
      <c r="Q577" s="94"/>
      <c r="R577" s="94"/>
      <c r="S577" s="94"/>
      <c r="T577" s="94"/>
    </row>
    <row r="578" ht="15.75" customHeight="1">
      <c r="A578" s="204"/>
      <c r="B578" s="222"/>
      <c r="C578" s="223"/>
      <c r="D578" s="231"/>
      <c r="E578" s="3"/>
      <c r="F578" s="3"/>
      <c r="G578" s="3"/>
      <c r="H578" s="3"/>
      <c r="J578" s="226"/>
      <c r="K578" s="3"/>
      <c r="L578" s="3"/>
      <c r="O578" s="227"/>
      <c r="Q578" s="94"/>
      <c r="R578" s="94"/>
      <c r="S578" s="94"/>
      <c r="T578" s="94"/>
    </row>
    <row r="579" ht="15.75" customHeight="1">
      <c r="A579" s="204"/>
      <c r="B579" s="222"/>
      <c r="C579" s="223"/>
      <c r="D579" s="231"/>
      <c r="E579" s="3"/>
      <c r="F579" s="3"/>
      <c r="G579" s="3"/>
      <c r="H579" s="3"/>
      <c r="J579" s="226"/>
      <c r="K579" s="3"/>
      <c r="L579" s="3"/>
      <c r="O579" s="227"/>
      <c r="Q579" s="94"/>
      <c r="R579" s="94"/>
      <c r="S579" s="94"/>
      <c r="T579" s="94"/>
    </row>
    <row r="580" ht="15.75" customHeight="1">
      <c r="A580" s="204"/>
      <c r="B580" s="222"/>
      <c r="C580" s="223"/>
      <c r="D580" s="231"/>
      <c r="E580" s="3"/>
      <c r="F580" s="3"/>
      <c r="G580" s="3"/>
      <c r="H580" s="3"/>
      <c r="J580" s="226"/>
      <c r="K580" s="3"/>
      <c r="L580" s="3"/>
      <c r="O580" s="227"/>
      <c r="Q580" s="94"/>
      <c r="R580" s="94"/>
      <c r="S580" s="94"/>
      <c r="T580" s="94"/>
    </row>
    <row r="581" ht="15.75" customHeight="1">
      <c r="A581" s="204"/>
      <c r="B581" s="222"/>
      <c r="C581" s="223"/>
      <c r="D581" s="231"/>
      <c r="E581" s="3"/>
      <c r="F581" s="3"/>
      <c r="G581" s="3"/>
      <c r="H581" s="3"/>
      <c r="J581" s="226"/>
      <c r="K581" s="3"/>
      <c r="L581" s="3"/>
      <c r="O581" s="227"/>
      <c r="Q581" s="94"/>
      <c r="R581" s="94"/>
      <c r="S581" s="94"/>
      <c r="T581" s="94"/>
    </row>
    <row r="582" ht="15.75" customHeight="1">
      <c r="A582" s="204"/>
      <c r="B582" s="222"/>
      <c r="C582" s="223"/>
      <c r="D582" s="231"/>
      <c r="E582" s="3"/>
      <c r="F582" s="3"/>
      <c r="G582" s="3"/>
      <c r="H582" s="3"/>
      <c r="J582" s="226"/>
      <c r="K582" s="3"/>
      <c r="L582" s="3"/>
      <c r="O582" s="227"/>
      <c r="Q582" s="94"/>
      <c r="R582" s="94"/>
      <c r="S582" s="94"/>
      <c r="T582" s="94"/>
    </row>
    <row r="583" ht="15.75" customHeight="1">
      <c r="A583" s="204"/>
      <c r="B583" s="222"/>
      <c r="C583" s="223"/>
      <c r="D583" s="231"/>
      <c r="E583" s="3"/>
      <c r="F583" s="3"/>
      <c r="G583" s="3"/>
      <c r="H583" s="3"/>
      <c r="J583" s="226"/>
      <c r="K583" s="3"/>
      <c r="L583" s="3"/>
      <c r="O583" s="227"/>
      <c r="Q583" s="94"/>
      <c r="R583" s="94"/>
      <c r="S583" s="94"/>
      <c r="T583" s="94"/>
    </row>
    <row r="584" ht="15.75" customHeight="1">
      <c r="A584" s="204"/>
      <c r="B584" s="222"/>
      <c r="C584" s="223"/>
      <c r="D584" s="231"/>
      <c r="E584" s="3"/>
      <c r="F584" s="3"/>
      <c r="G584" s="3"/>
      <c r="H584" s="3"/>
      <c r="J584" s="226"/>
      <c r="K584" s="3"/>
      <c r="L584" s="3"/>
      <c r="O584" s="227"/>
      <c r="Q584" s="94"/>
      <c r="R584" s="94"/>
      <c r="S584" s="94"/>
      <c r="T584" s="94"/>
    </row>
    <row r="585" ht="15.75" customHeight="1">
      <c r="A585" s="204"/>
      <c r="B585" s="222"/>
      <c r="C585" s="223"/>
      <c r="D585" s="231"/>
      <c r="E585" s="3"/>
      <c r="F585" s="3"/>
      <c r="G585" s="3"/>
      <c r="H585" s="3"/>
      <c r="J585" s="226"/>
      <c r="K585" s="3"/>
      <c r="L585" s="3"/>
      <c r="O585" s="227"/>
      <c r="Q585" s="94"/>
      <c r="R585" s="94"/>
      <c r="S585" s="94"/>
      <c r="T585" s="94"/>
    </row>
    <row r="586" ht="15.75" customHeight="1">
      <c r="A586" s="204"/>
      <c r="B586" s="222"/>
      <c r="C586" s="223"/>
      <c r="D586" s="231"/>
      <c r="E586" s="3"/>
      <c r="F586" s="3"/>
      <c r="G586" s="3"/>
      <c r="H586" s="3"/>
      <c r="J586" s="226"/>
      <c r="K586" s="3"/>
      <c r="L586" s="3"/>
      <c r="O586" s="227"/>
      <c r="Q586" s="94"/>
      <c r="R586" s="94"/>
      <c r="S586" s="94"/>
      <c r="T586" s="94"/>
    </row>
    <row r="587" ht="15.75" customHeight="1">
      <c r="A587" s="204"/>
      <c r="B587" s="222"/>
      <c r="C587" s="223"/>
      <c r="D587" s="231"/>
      <c r="E587" s="3"/>
      <c r="F587" s="3"/>
      <c r="G587" s="3"/>
      <c r="H587" s="3"/>
      <c r="J587" s="226"/>
      <c r="K587" s="3"/>
      <c r="L587" s="3"/>
      <c r="O587" s="227"/>
      <c r="Q587" s="94"/>
      <c r="R587" s="94"/>
      <c r="S587" s="94"/>
      <c r="T587" s="94"/>
    </row>
    <row r="588" ht="15.75" customHeight="1">
      <c r="A588" s="204"/>
      <c r="B588" s="222"/>
      <c r="C588" s="223"/>
      <c r="D588" s="231"/>
      <c r="E588" s="3"/>
      <c r="F588" s="3"/>
      <c r="G588" s="3"/>
      <c r="H588" s="3"/>
      <c r="J588" s="226"/>
      <c r="K588" s="3"/>
      <c r="L588" s="3"/>
      <c r="O588" s="227"/>
      <c r="Q588" s="94"/>
      <c r="R588" s="94"/>
      <c r="S588" s="94"/>
      <c r="T588" s="94"/>
    </row>
    <row r="589" ht="15.75" customHeight="1">
      <c r="A589" s="204"/>
      <c r="B589" s="222"/>
      <c r="C589" s="223"/>
      <c r="D589" s="231"/>
      <c r="E589" s="3"/>
      <c r="F589" s="3"/>
      <c r="G589" s="3"/>
      <c r="H589" s="3"/>
      <c r="J589" s="226"/>
      <c r="K589" s="3"/>
      <c r="L589" s="3"/>
      <c r="O589" s="227"/>
      <c r="Q589" s="94"/>
      <c r="R589" s="94"/>
      <c r="S589" s="94"/>
      <c r="T589" s="94"/>
    </row>
    <row r="590" ht="15.75" customHeight="1">
      <c r="A590" s="204"/>
      <c r="B590" s="222"/>
      <c r="C590" s="223"/>
      <c r="D590" s="231"/>
      <c r="E590" s="3"/>
      <c r="F590" s="3"/>
      <c r="G590" s="3"/>
      <c r="H590" s="3"/>
      <c r="J590" s="226"/>
      <c r="K590" s="3"/>
      <c r="L590" s="3"/>
      <c r="O590" s="227"/>
      <c r="Q590" s="94"/>
      <c r="R590" s="94"/>
      <c r="S590" s="94"/>
      <c r="T590" s="94"/>
    </row>
    <row r="591" ht="15.75" customHeight="1">
      <c r="A591" s="204"/>
      <c r="B591" s="222"/>
      <c r="C591" s="223"/>
      <c r="D591" s="231"/>
      <c r="E591" s="3"/>
      <c r="F591" s="3"/>
      <c r="G591" s="3"/>
      <c r="H591" s="3"/>
      <c r="J591" s="226"/>
      <c r="K591" s="3"/>
      <c r="L591" s="3"/>
      <c r="O591" s="227"/>
      <c r="Q591" s="94"/>
      <c r="R591" s="94"/>
      <c r="S591" s="94"/>
      <c r="T591" s="94"/>
    </row>
    <row r="592" ht="15.75" customHeight="1">
      <c r="A592" s="204"/>
      <c r="B592" s="222"/>
      <c r="C592" s="223"/>
      <c r="D592" s="231"/>
      <c r="E592" s="3"/>
      <c r="F592" s="3"/>
      <c r="G592" s="3"/>
      <c r="H592" s="3"/>
      <c r="J592" s="226"/>
      <c r="K592" s="3"/>
      <c r="L592" s="3"/>
      <c r="O592" s="227"/>
      <c r="Q592" s="94"/>
      <c r="R592" s="94"/>
      <c r="S592" s="94"/>
      <c r="T592" s="94"/>
    </row>
    <row r="593" ht="15.75" customHeight="1">
      <c r="A593" s="204"/>
      <c r="B593" s="222"/>
      <c r="C593" s="223"/>
      <c r="D593" s="231"/>
      <c r="E593" s="3"/>
      <c r="F593" s="3"/>
      <c r="G593" s="3"/>
      <c r="H593" s="3"/>
      <c r="J593" s="226"/>
      <c r="K593" s="3"/>
      <c r="L593" s="3"/>
      <c r="O593" s="227"/>
      <c r="Q593" s="94"/>
      <c r="R593" s="94"/>
      <c r="S593" s="94"/>
      <c r="T593" s="94"/>
    </row>
    <row r="594" ht="15.75" customHeight="1">
      <c r="A594" s="204"/>
      <c r="B594" s="222"/>
      <c r="C594" s="223"/>
      <c r="D594" s="231"/>
      <c r="E594" s="3"/>
      <c r="F594" s="3"/>
      <c r="G594" s="3"/>
      <c r="H594" s="3"/>
      <c r="J594" s="226"/>
      <c r="K594" s="3"/>
      <c r="L594" s="3"/>
      <c r="O594" s="227"/>
      <c r="Q594" s="94"/>
      <c r="R594" s="94"/>
      <c r="S594" s="94"/>
      <c r="T594" s="94"/>
    </row>
    <row r="595" ht="15.75" customHeight="1">
      <c r="A595" s="204"/>
      <c r="B595" s="222"/>
      <c r="C595" s="223"/>
      <c r="D595" s="231"/>
      <c r="E595" s="3"/>
      <c r="F595" s="3"/>
      <c r="G595" s="3"/>
      <c r="H595" s="3"/>
      <c r="J595" s="226"/>
      <c r="K595" s="3"/>
      <c r="L595" s="3"/>
      <c r="O595" s="227"/>
      <c r="Q595" s="94"/>
      <c r="R595" s="94"/>
      <c r="S595" s="94"/>
      <c r="T595" s="94"/>
    </row>
    <row r="596" ht="15.75" customHeight="1">
      <c r="A596" s="204"/>
      <c r="B596" s="222"/>
      <c r="C596" s="223"/>
      <c r="D596" s="231"/>
      <c r="E596" s="3"/>
      <c r="F596" s="3"/>
      <c r="G596" s="3"/>
      <c r="H596" s="3"/>
      <c r="J596" s="226"/>
      <c r="K596" s="3"/>
      <c r="L596" s="3"/>
      <c r="O596" s="227"/>
      <c r="Q596" s="94"/>
      <c r="R596" s="94"/>
      <c r="S596" s="94"/>
      <c r="T596" s="94"/>
    </row>
    <row r="597" ht="15.75" customHeight="1">
      <c r="A597" s="204"/>
      <c r="B597" s="222"/>
      <c r="C597" s="223"/>
      <c r="D597" s="231"/>
      <c r="E597" s="3"/>
      <c r="F597" s="3"/>
      <c r="G597" s="3"/>
      <c r="H597" s="3"/>
      <c r="J597" s="226"/>
      <c r="K597" s="3"/>
      <c r="L597" s="3"/>
      <c r="O597" s="227"/>
      <c r="Q597" s="94"/>
      <c r="R597" s="94"/>
      <c r="S597" s="94"/>
      <c r="T597" s="94"/>
    </row>
    <row r="598" ht="15.75" customHeight="1">
      <c r="A598" s="204"/>
      <c r="B598" s="222"/>
      <c r="C598" s="223"/>
      <c r="D598" s="231"/>
      <c r="E598" s="3"/>
      <c r="F598" s="3"/>
      <c r="G598" s="3"/>
      <c r="H598" s="3"/>
      <c r="J598" s="226"/>
      <c r="K598" s="3"/>
      <c r="L598" s="3"/>
      <c r="O598" s="227"/>
      <c r="Q598" s="94"/>
      <c r="R598" s="94"/>
      <c r="S598" s="94"/>
      <c r="T598" s="94"/>
    </row>
    <row r="599" ht="15.75" customHeight="1">
      <c r="A599" s="204"/>
      <c r="B599" s="222"/>
      <c r="C599" s="223"/>
      <c r="D599" s="231"/>
      <c r="E599" s="3"/>
      <c r="F599" s="3"/>
      <c r="G599" s="3"/>
      <c r="H599" s="3"/>
      <c r="J599" s="226"/>
      <c r="K599" s="3"/>
      <c r="L599" s="3"/>
      <c r="O599" s="227"/>
      <c r="Q599" s="94"/>
      <c r="R599" s="94"/>
      <c r="S599" s="94"/>
      <c r="T599" s="94"/>
    </row>
    <row r="600" ht="15.75" customHeight="1">
      <c r="A600" s="204"/>
      <c r="B600" s="222"/>
      <c r="C600" s="223"/>
      <c r="D600" s="231"/>
      <c r="E600" s="3"/>
      <c r="F600" s="3"/>
      <c r="G600" s="3"/>
      <c r="H600" s="3"/>
      <c r="J600" s="226"/>
      <c r="K600" s="3"/>
      <c r="L600" s="3"/>
      <c r="O600" s="227"/>
      <c r="Q600" s="94"/>
      <c r="R600" s="94"/>
      <c r="S600" s="94"/>
      <c r="T600" s="94"/>
    </row>
    <row r="601" ht="15.75" customHeight="1">
      <c r="A601" s="204"/>
      <c r="B601" s="222"/>
      <c r="C601" s="223"/>
      <c r="D601" s="231"/>
      <c r="E601" s="3"/>
      <c r="F601" s="3"/>
      <c r="G601" s="3"/>
      <c r="H601" s="3"/>
      <c r="J601" s="226"/>
      <c r="K601" s="3"/>
      <c r="L601" s="3"/>
      <c r="O601" s="227"/>
      <c r="Q601" s="94"/>
      <c r="R601" s="94"/>
      <c r="S601" s="94"/>
      <c r="T601" s="94"/>
    </row>
    <row r="602" ht="15.75" customHeight="1">
      <c r="A602" s="204"/>
      <c r="B602" s="222"/>
      <c r="C602" s="223"/>
      <c r="D602" s="231"/>
      <c r="E602" s="3"/>
      <c r="F602" s="3"/>
      <c r="G602" s="3"/>
      <c r="H602" s="3"/>
      <c r="J602" s="226"/>
      <c r="K602" s="3"/>
      <c r="L602" s="3"/>
      <c r="O602" s="227"/>
      <c r="Q602" s="94"/>
      <c r="R602" s="94"/>
      <c r="S602" s="94"/>
      <c r="T602" s="94"/>
    </row>
    <row r="603" ht="15.75" customHeight="1">
      <c r="A603" s="204"/>
      <c r="B603" s="222"/>
      <c r="C603" s="223"/>
      <c r="D603" s="231"/>
      <c r="E603" s="3"/>
      <c r="F603" s="3"/>
      <c r="G603" s="3"/>
      <c r="H603" s="3"/>
      <c r="J603" s="226"/>
      <c r="K603" s="3"/>
      <c r="L603" s="3"/>
      <c r="O603" s="227"/>
      <c r="Q603" s="94"/>
      <c r="R603" s="94"/>
      <c r="S603" s="94"/>
      <c r="T603" s="94"/>
    </row>
    <row r="604" ht="15.75" customHeight="1">
      <c r="A604" s="204"/>
      <c r="B604" s="222"/>
      <c r="C604" s="223"/>
      <c r="D604" s="231"/>
      <c r="E604" s="3"/>
      <c r="F604" s="3"/>
      <c r="G604" s="3"/>
      <c r="H604" s="3"/>
      <c r="J604" s="226"/>
      <c r="K604" s="3"/>
      <c r="L604" s="3"/>
      <c r="O604" s="227"/>
      <c r="Q604" s="94"/>
      <c r="R604" s="94"/>
      <c r="S604" s="94"/>
      <c r="T604" s="94"/>
    </row>
    <row r="605" ht="15.75" customHeight="1">
      <c r="A605" s="204"/>
      <c r="B605" s="222"/>
      <c r="C605" s="223"/>
      <c r="D605" s="231"/>
      <c r="E605" s="3"/>
      <c r="F605" s="3"/>
      <c r="G605" s="3"/>
      <c r="H605" s="3"/>
      <c r="J605" s="226"/>
      <c r="K605" s="3"/>
      <c r="L605" s="3"/>
      <c r="O605" s="227"/>
      <c r="Q605" s="94"/>
      <c r="R605" s="94"/>
      <c r="S605" s="94"/>
      <c r="T605" s="94"/>
    </row>
    <row r="606" ht="15.75" customHeight="1">
      <c r="A606" s="204"/>
      <c r="B606" s="222"/>
      <c r="C606" s="223"/>
      <c r="D606" s="231"/>
      <c r="E606" s="3"/>
      <c r="F606" s="3"/>
      <c r="G606" s="3"/>
      <c r="H606" s="3"/>
      <c r="J606" s="226"/>
      <c r="K606" s="3"/>
      <c r="L606" s="3"/>
      <c r="O606" s="227"/>
      <c r="Q606" s="94"/>
      <c r="R606" s="94"/>
      <c r="S606" s="94"/>
      <c r="T606" s="94"/>
    </row>
    <row r="607" ht="15.75" customHeight="1">
      <c r="A607" s="204"/>
      <c r="B607" s="222"/>
      <c r="C607" s="223"/>
      <c r="D607" s="231"/>
      <c r="E607" s="3"/>
      <c r="F607" s="3"/>
      <c r="G607" s="3"/>
      <c r="H607" s="3"/>
      <c r="J607" s="226"/>
      <c r="K607" s="3"/>
      <c r="L607" s="3"/>
      <c r="O607" s="227"/>
      <c r="Q607" s="94"/>
      <c r="R607" s="94"/>
      <c r="S607" s="94"/>
      <c r="T607" s="94"/>
    </row>
    <row r="608" ht="15.75" customHeight="1">
      <c r="A608" s="204"/>
      <c r="B608" s="222"/>
      <c r="C608" s="223"/>
      <c r="D608" s="231"/>
      <c r="E608" s="3"/>
      <c r="F608" s="3"/>
      <c r="G608" s="3"/>
      <c r="H608" s="3"/>
      <c r="J608" s="226"/>
      <c r="K608" s="3"/>
      <c r="L608" s="3"/>
      <c r="O608" s="227"/>
      <c r="Q608" s="94"/>
      <c r="R608" s="94"/>
      <c r="S608" s="94"/>
      <c r="T608" s="94"/>
    </row>
    <row r="609" ht="15.75" customHeight="1">
      <c r="A609" s="204"/>
      <c r="B609" s="222"/>
      <c r="C609" s="223"/>
      <c r="D609" s="231"/>
      <c r="E609" s="3"/>
      <c r="F609" s="3"/>
      <c r="G609" s="3"/>
      <c r="H609" s="3"/>
      <c r="J609" s="226"/>
      <c r="K609" s="3"/>
      <c r="L609" s="3"/>
      <c r="O609" s="227"/>
      <c r="Q609" s="94"/>
      <c r="R609" s="94"/>
      <c r="S609" s="94"/>
      <c r="T609" s="94"/>
    </row>
    <row r="610" ht="15.75" customHeight="1">
      <c r="A610" s="204"/>
      <c r="B610" s="222"/>
      <c r="C610" s="223"/>
      <c r="D610" s="231"/>
      <c r="E610" s="3"/>
      <c r="F610" s="3"/>
      <c r="G610" s="3"/>
      <c r="H610" s="3"/>
      <c r="J610" s="226"/>
      <c r="K610" s="3"/>
      <c r="L610" s="3"/>
      <c r="O610" s="227"/>
      <c r="Q610" s="94"/>
      <c r="R610" s="94"/>
      <c r="S610" s="94"/>
      <c r="T610" s="94"/>
    </row>
    <row r="611" ht="15.75" customHeight="1">
      <c r="A611" s="204"/>
      <c r="B611" s="222"/>
      <c r="C611" s="223"/>
      <c r="D611" s="231"/>
      <c r="E611" s="3"/>
      <c r="F611" s="3"/>
      <c r="G611" s="3"/>
      <c r="H611" s="3"/>
      <c r="J611" s="226"/>
      <c r="K611" s="3"/>
      <c r="L611" s="3"/>
      <c r="O611" s="227"/>
      <c r="Q611" s="94"/>
      <c r="R611" s="94"/>
      <c r="S611" s="94"/>
      <c r="T611" s="94"/>
    </row>
    <row r="612" ht="15.75" customHeight="1">
      <c r="A612" s="204"/>
      <c r="B612" s="222"/>
      <c r="C612" s="223"/>
      <c r="D612" s="231"/>
      <c r="E612" s="3"/>
      <c r="F612" s="3"/>
      <c r="G612" s="3"/>
      <c r="H612" s="3"/>
      <c r="J612" s="226"/>
      <c r="K612" s="3"/>
      <c r="L612" s="3"/>
      <c r="O612" s="227"/>
      <c r="Q612" s="94"/>
      <c r="R612" s="94"/>
      <c r="S612" s="94"/>
      <c r="T612" s="94"/>
    </row>
    <row r="613" ht="15.75" customHeight="1">
      <c r="A613" s="204"/>
      <c r="B613" s="222"/>
      <c r="C613" s="223"/>
      <c r="D613" s="231"/>
      <c r="E613" s="3"/>
      <c r="F613" s="3"/>
      <c r="G613" s="3"/>
      <c r="H613" s="3"/>
      <c r="J613" s="226"/>
      <c r="K613" s="3"/>
      <c r="L613" s="3"/>
      <c r="O613" s="227"/>
      <c r="Q613" s="94"/>
      <c r="R613" s="94"/>
      <c r="S613" s="94"/>
      <c r="T613" s="94"/>
    </row>
    <row r="614" ht="15.75" customHeight="1">
      <c r="A614" s="204"/>
      <c r="B614" s="222"/>
      <c r="C614" s="223"/>
      <c r="D614" s="231"/>
      <c r="E614" s="3"/>
      <c r="F614" s="3"/>
      <c r="G614" s="3"/>
      <c r="H614" s="3"/>
      <c r="J614" s="226"/>
      <c r="K614" s="3"/>
      <c r="L614" s="3"/>
      <c r="O614" s="227"/>
      <c r="Q614" s="94"/>
      <c r="R614" s="94"/>
      <c r="S614" s="94"/>
      <c r="T614" s="94"/>
    </row>
    <row r="615" ht="15.75" customHeight="1">
      <c r="A615" s="204"/>
      <c r="B615" s="222"/>
      <c r="C615" s="223"/>
      <c r="D615" s="231"/>
      <c r="E615" s="3"/>
      <c r="F615" s="3"/>
      <c r="G615" s="3"/>
      <c r="H615" s="3"/>
      <c r="J615" s="226"/>
      <c r="K615" s="3"/>
      <c r="L615" s="3"/>
      <c r="O615" s="227"/>
      <c r="Q615" s="94"/>
      <c r="R615" s="94"/>
      <c r="S615" s="94"/>
      <c r="T615" s="94"/>
    </row>
    <row r="616" ht="15.75" customHeight="1">
      <c r="A616" s="204"/>
      <c r="B616" s="222"/>
      <c r="C616" s="223"/>
      <c r="D616" s="231"/>
      <c r="E616" s="3"/>
      <c r="F616" s="3"/>
      <c r="G616" s="3"/>
      <c r="H616" s="3"/>
      <c r="J616" s="226"/>
      <c r="K616" s="3"/>
      <c r="L616" s="3"/>
      <c r="O616" s="227"/>
      <c r="Q616" s="94"/>
      <c r="R616" s="94"/>
      <c r="S616" s="94"/>
      <c r="T616" s="94"/>
    </row>
    <row r="617" ht="15.75" customHeight="1">
      <c r="A617" s="204"/>
      <c r="B617" s="222"/>
      <c r="C617" s="223"/>
      <c r="D617" s="231"/>
      <c r="E617" s="3"/>
      <c r="F617" s="3"/>
      <c r="G617" s="3"/>
      <c r="H617" s="3"/>
      <c r="J617" s="226"/>
      <c r="K617" s="3"/>
      <c r="L617" s="3"/>
      <c r="O617" s="227"/>
      <c r="Q617" s="94"/>
      <c r="R617" s="94"/>
      <c r="S617" s="94"/>
      <c r="T617" s="94"/>
    </row>
    <row r="618" ht="15.75" customHeight="1">
      <c r="A618" s="204"/>
      <c r="B618" s="222"/>
      <c r="C618" s="223"/>
      <c r="D618" s="231"/>
      <c r="E618" s="3"/>
      <c r="F618" s="3"/>
      <c r="G618" s="3"/>
      <c r="H618" s="3"/>
      <c r="J618" s="226"/>
      <c r="K618" s="3"/>
      <c r="L618" s="3"/>
      <c r="O618" s="227"/>
      <c r="Q618" s="94"/>
      <c r="R618" s="94"/>
      <c r="S618" s="94"/>
      <c r="T618" s="94"/>
    </row>
    <row r="619" ht="15.75" customHeight="1">
      <c r="A619" s="204"/>
      <c r="B619" s="222"/>
      <c r="C619" s="223"/>
      <c r="D619" s="231"/>
      <c r="E619" s="3"/>
      <c r="F619" s="3"/>
      <c r="G619" s="3"/>
      <c r="H619" s="3"/>
      <c r="J619" s="226"/>
      <c r="K619" s="3"/>
      <c r="L619" s="3"/>
      <c r="O619" s="227"/>
      <c r="Q619" s="94"/>
      <c r="R619" s="94"/>
      <c r="S619" s="94"/>
      <c r="T619" s="94"/>
    </row>
    <row r="620" ht="15.75" customHeight="1">
      <c r="A620" s="204"/>
      <c r="B620" s="222"/>
      <c r="C620" s="223"/>
      <c r="D620" s="231"/>
      <c r="E620" s="3"/>
      <c r="F620" s="3"/>
      <c r="G620" s="3"/>
      <c r="H620" s="3"/>
      <c r="J620" s="226"/>
      <c r="K620" s="3"/>
      <c r="L620" s="3"/>
      <c r="O620" s="227"/>
      <c r="Q620" s="94"/>
      <c r="R620" s="94"/>
      <c r="S620" s="94"/>
      <c r="T620" s="94"/>
    </row>
    <row r="621" ht="15.75" customHeight="1">
      <c r="A621" s="204"/>
      <c r="B621" s="222"/>
      <c r="C621" s="223"/>
      <c r="D621" s="231"/>
      <c r="E621" s="3"/>
      <c r="F621" s="3"/>
      <c r="G621" s="3"/>
      <c r="H621" s="3"/>
      <c r="J621" s="226"/>
      <c r="K621" s="3"/>
      <c r="L621" s="3"/>
      <c r="O621" s="227"/>
      <c r="Q621" s="94"/>
      <c r="R621" s="94"/>
      <c r="S621" s="94"/>
      <c r="T621" s="94"/>
    </row>
    <row r="622" ht="15.75" customHeight="1">
      <c r="A622" s="204"/>
      <c r="B622" s="222"/>
      <c r="C622" s="223"/>
      <c r="D622" s="231"/>
      <c r="E622" s="3"/>
      <c r="F622" s="3"/>
      <c r="G622" s="3"/>
      <c r="H622" s="3"/>
      <c r="J622" s="226"/>
      <c r="K622" s="3"/>
      <c r="L622" s="3"/>
      <c r="O622" s="227"/>
      <c r="Q622" s="94"/>
      <c r="R622" s="94"/>
      <c r="S622" s="94"/>
      <c r="T622" s="94"/>
    </row>
    <row r="623" ht="15.75" customHeight="1">
      <c r="A623" s="204"/>
      <c r="B623" s="222"/>
      <c r="C623" s="223"/>
      <c r="D623" s="231"/>
      <c r="E623" s="3"/>
      <c r="F623" s="3"/>
      <c r="G623" s="3"/>
      <c r="H623" s="3"/>
      <c r="J623" s="226"/>
      <c r="K623" s="3"/>
      <c r="L623" s="3"/>
      <c r="O623" s="227"/>
      <c r="Q623" s="94"/>
      <c r="R623" s="94"/>
      <c r="S623" s="94"/>
      <c r="T623" s="94"/>
    </row>
    <row r="624" ht="15.75" customHeight="1">
      <c r="A624" s="204"/>
      <c r="B624" s="222"/>
      <c r="C624" s="223"/>
      <c r="D624" s="231"/>
      <c r="E624" s="3"/>
      <c r="F624" s="3"/>
      <c r="G624" s="3"/>
      <c r="H624" s="3"/>
      <c r="J624" s="226"/>
      <c r="K624" s="3"/>
      <c r="L624" s="3"/>
      <c r="O624" s="227"/>
      <c r="Q624" s="94"/>
      <c r="R624" s="94"/>
      <c r="S624" s="94"/>
      <c r="T624" s="94"/>
    </row>
    <row r="625" ht="15.75" customHeight="1">
      <c r="A625" s="204"/>
      <c r="B625" s="222"/>
      <c r="C625" s="223"/>
      <c r="D625" s="231"/>
      <c r="E625" s="3"/>
      <c r="F625" s="3"/>
      <c r="G625" s="3"/>
      <c r="H625" s="3"/>
      <c r="J625" s="226"/>
      <c r="K625" s="3"/>
      <c r="L625" s="3"/>
      <c r="O625" s="227"/>
      <c r="Q625" s="94"/>
      <c r="R625" s="94"/>
      <c r="S625" s="94"/>
      <c r="T625" s="94"/>
    </row>
    <row r="626" ht="15.75" customHeight="1">
      <c r="A626" s="204"/>
      <c r="B626" s="222"/>
      <c r="C626" s="223"/>
      <c r="D626" s="231"/>
      <c r="E626" s="3"/>
      <c r="F626" s="3"/>
      <c r="G626" s="3"/>
      <c r="H626" s="3"/>
      <c r="J626" s="226"/>
      <c r="K626" s="3"/>
      <c r="L626" s="3"/>
      <c r="O626" s="227"/>
      <c r="Q626" s="94"/>
      <c r="R626" s="94"/>
      <c r="S626" s="94"/>
      <c r="T626" s="94"/>
    </row>
    <row r="627" ht="15.75" customHeight="1">
      <c r="A627" s="204"/>
      <c r="B627" s="222"/>
      <c r="C627" s="223"/>
      <c r="D627" s="231"/>
      <c r="E627" s="3"/>
      <c r="F627" s="3"/>
      <c r="G627" s="3"/>
      <c r="H627" s="3"/>
      <c r="J627" s="226"/>
      <c r="K627" s="3"/>
      <c r="L627" s="3"/>
      <c r="O627" s="227"/>
      <c r="Q627" s="94"/>
      <c r="R627" s="94"/>
      <c r="S627" s="94"/>
      <c r="T627" s="94"/>
    </row>
    <row r="628" ht="15.75" customHeight="1">
      <c r="A628" s="204"/>
      <c r="B628" s="222"/>
      <c r="C628" s="223"/>
      <c r="D628" s="231"/>
      <c r="E628" s="3"/>
      <c r="F628" s="3"/>
      <c r="G628" s="3"/>
      <c r="H628" s="3"/>
      <c r="J628" s="226"/>
      <c r="K628" s="3"/>
      <c r="L628" s="3"/>
      <c r="O628" s="227"/>
      <c r="Q628" s="94"/>
      <c r="R628" s="94"/>
      <c r="S628" s="94"/>
      <c r="T628" s="94"/>
    </row>
    <row r="629" ht="15.75" customHeight="1">
      <c r="A629" s="204"/>
      <c r="B629" s="222"/>
      <c r="C629" s="223"/>
      <c r="D629" s="231"/>
      <c r="E629" s="3"/>
      <c r="F629" s="3"/>
      <c r="G629" s="3"/>
      <c r="H629" s="3"/>
      <c r="J629" s="226"/>
      <c r="K629" s="3"/>
      <c r="L629" s="3"/>
      <c r="O629" s="227"/>
      <c r="Q629" s="94"/>
      <c r="R629" s="94"/>
      <c r="S629" s="94"/>
      <c r="T629" s="94"/>
    </row>
    <row r="630" ht="15.75" customHeight="1">
      <c r="A630" s="204"/>
      <c r="B630" s="222"/>
      <c r="C630" s="223"/>
      <c r="D630" s="231"/>
      <c r="E630" s="3"/>
      <c r="F630" s="3"/>
      <c r="G630" s="3"/>
      <c r="H630" s="3"/>
      <c r="J630" s="226"/>
      <c r="K630" s="3"/>
      <c r="L630" s="3"/>
      <c r="O630" s="227"/>
      <c r="Q630" s="94"/>
      <c r="R630" s="94"/>
      <c r="S630" s="94"/>
      <c r="T630" s="94"/>
    </row>
    <row r="631" ht="15.75" customHeight="1">
      <c r="A631" s="204"/>
      <c r="B631" s="222"/>
      <c r="C631" s="223"/>
      <c r="D631" s="231"/>
      <c r="E631" s="3"/>
      <c r="F631" s="3"/>
      <c r="G631" s="3"/>
      <c r="H631" s="3"/>
      <c r="J631" s="226"/>
      <c r="K631" s="3"/>
      <c r="L631" s="3"/>
      <c r="O631" s="227"/>
      <c r="Q631" s="94"/>
      <c r="R631" s="94"/>
      <c r="S631" s="94"/>
      <c r="T631" s="94"/>
    </row>
    <row r="632" ht="15.75" customHeight="1">
      <c r="A632" s="204"/>
      <c r="B632" s="222"/>
      <c r="C632" s="223"/>
      <c r="D632" s="231"/>
      <c r="E632" s="3"/>
      <c r="F632" s="3"/>
      <c r="G632" s="3"/>
      <c r="H632" s="3"/>
      <c r="J632" s="226"/>
      <c r="K632" s="3"/>
      <c r="L632" s="3"/>
      <c r="O632" s="227"/>
      <c r="Q632" s="94"/>
      <c r="R632" s="94"/>
      <c r="S632" s="94"/>
      <c r="T632" s="94"/>
    </row>
    <row r="633" ht="15.75" customHeight="1">
      <c r="A633" s="204"/>
      <c r="B633" s="222"/>
      <c r="C633" s="223"/>
      <c r="D633" s="231"/>
      <c r="E633" s="3"/>
      <c r="F633" s="3"/>
      <c r="G633" s="3"/>
      <c r="H633" s="3"/>
      <c r="J633" s="226"/>
      <c r="K633" s="3"/>
      <c r="L633" s="3"/>
      <c r="O633" s="227"/>
      <c r="Q633" s="94"/>
      <c r="R633" s="94"/>
      <c r="S633" s="94"/>
      <c r="T633" s="94"/>
    </row>
    <row r="634" ht="15.75" customHeight="1">
      <c r="A634" s="204"/>
      <c r="B634" s="222"/>
      <c r="C634" s="223"/>
      <c r="D634" s="231"/>
      <c r="E634" s="3"/>
      <c r="F634" s="3"/>
      <c r="G634" s="3"/>
      <c r="H634" s="3"/>
      <c r="J634" s="226"/>
      <c r="K634" s="3"/>
      <c r="L634" s="3"/>
      <c r="O634" s="227"/>
      <c r="Q634" s="94"/>
      <c r="R634" s="94"/>
      <c r="S634" s="94"/>
      <c r="T634" s="94"/>
    </row>
    <row r="635" ht="15.75" customHeight="1">
      <c r="A635" s="204"/>
      <c r="B635" s="222"/>
      <c r="C635" s="223"/>
      <c r="D635" s="231"/>
      <c r="E635" s="3"/>
      <c r="F635" s="3"/>
      <c r="G635" s="3"/>
      <c r="H635" s="3"/>
      <c r="J635" s="226"/>
      <c r="K635" s="3"/>
      <c r="L635" s="3"/>
      <c r="O635" s="227"/>
      <c r="Q635" s="94"/>
      <c r="R635" s="94"/>
      <c r="S635" s="94"/>
      <c r="T635" s="94"/>
    </row>
    <row r="636" ht="15.75" customHeight="1">
      <c r="A636" s="204"/>
      <c r="B636" s="222"/>
      <c r="C636" s="223"/>
      <c r="D636" s="231"/>
      <c r="E636" s="3"/>
      <c r="F636" s="3"/>
      <c r="G636" s="3"/>
      <c r="H636" s="3"/>
      <c r="J636" s="226"/>
      <c r="K636" s="3"/>
      <c r="L636" s="3"/>
      <c r="O636" s="227"/>
      <c r="Q636" s="94"/>
      <c r="R636" s="94"/>
      <c r="S636" s="94"/>
      <c r="T636" s="94"/>
    </row>
    <row r="637" ht="15.75" customHeight="1">
      <c r="A637" s="204"/>
      <c r="B637" s="222"/>
      <c r="C637" s="223"/>
      <c r="D637" s="231"/>
      <c r="E637" s="3"/>
      <c r="F637" s="3"/>
      <c r="G637" s="3"/>
      <c r="H637" s="3"/>
      <c r="J637" s="226"/>
      <c r="K637" s="3"/>
      <c r="L637" s="3"/>
      <c r="O637" s="227"/>
      <c r="Q637" s="94"/>
      <c r="R637" s="94"/>
      <c r="S637" s="94"/>
      <c r="T637" s="94"/>
    </row>
    <row r="638" ht="15.75" customHeight="1">
      <c r="A638" s="204"/>
      <c r="B638" s="222"/>
      <c r="C638" s="223"/>
      <c r="D638" s="231"/>
      <c r="E638" s="3"/>
      <c r="F638" s="3"/>
      <c r="G638" s="3"/>
      <c r="H638" s="3"/>
      <c r="J638" s="226"/>
      <c r="K638" s="3"/>
      <c r="L638" s="3"/>
      <c r="O638" s="227"/>
      <c r="Q638" s="94"/>
      <c r="R638" s="94"/>
      <c r="S638" s="94"/>
      <c r="T638" s="94"/>
    </row>
    <row r="639" ht="15.75" customHeight="1">
      <c r="A639" s="204"/>
      <c r="B639" s="222"/>
      <c r="C639" s="223"/>
      <c r="D639" s="231"/>
      <c r="E639" s="3"/>
      <c r="F639" s="3"/>
      <c r="G639" s="3"/>
      <c r="H639" s="3"/>
      <c r="J639" s="226"/>
      <c r="K639" s="3"/>
      <c r="L639" s="3"/>
      <c r="O639" s="227"/>
      <c r="Q639" s="94"/>
      <c r="R639" s="94"/>
      <c r="S639" s="94"/>
      <c r="T639" s="94"/>
    </row>
    <row r="640" ht="15.75" customHeight="1">
      <c r="A640" s="204"/>
      <c r="B640" s="222"/>
      <c r="C640" s="223"/>
      <c r="D640" s="231"/>
      <c r="E640" s="3"/>
      <c r="F640" s="3"/>
      <c r="G640" s="3"/>
      <c r="H640" s="3"/>
      <c r="J640" s="226"/>
      <c r="K640" s="3"/>
      <c r="L640" s="3"/>
      <c r="O640" s="227"/>
      <c r="Q640" s="94"/>
      <c r="R640" s="94"/>
      <c r="S640" s="94"/>
      <c r="T640" s="94"/>
    </row>
    <row r="641" ht="15.75" customHeight="1">
      <c r="A641" s="204"/>
      <c r="B641" s="222"/>
      <c r="C641" s="223"/>
      <c r="D641" s="231"/>
      <c r="E641" s="3"/>
      <c r="F641" s="3"/>
      <c r="G641" s="3"/>
      <c r="H641" s="3"/>
      <c r="J641" s="226"/>
      <c r="K641" s="3"/>
      <c r="L641" s="3"/>
      <c r="O641" s="227"/>
      <c r="Q641" s="94"/>
      <c r="R641" s="94"/>
      <c r="S641" s="94"/>
      <c r="T641" s="94"/>
    </row>
    <row r="642" ht="15.75" customHeight="1">
      <c r="A642" s="204"/>
      <c r="B642" s="222"/>
      <c r="C642" s="223"/>
      <c r="D642" s="231"/>
      <c r="E642" s="3"/>
      <c r="F642" s="3"/>
      <c r="G642" s="3"/>
      <c r="H642" s="3"/>
      <c r="J642" s="226"/>
      <c r="K642" s="3"/>
      <c r="L642" s="3"/>
      <c r="O642" s="227"/>
      <c r="Q642" s="94"/>
      <c r="R642" s="94"/>
      <c r="S642" s="94"/>
      <c r="T642" s="94"/>
    </row>
    <row r="643" ht="15.75" customHeight="1">
      <c r="A643" s="204"/>
      <c r="B643" s="222"/>
      <c r="C643" s="223"/>
      <c r="D643" s="231"/>
      <c r="E643" s="3"/>
      <c r="F643" s="3"/>
      <c r="G643" s="3"/>
      <c r="H643" s="3"/>
      <c r="J643" s="226"/>
      <c r="K643" s="3"/>
      <c r="L643" s="3"/>
      <c r="O643" s="227"/>
      <c r="Q643" s="94"/>
      <c r="R643" s="94"/>
      <c r="S643" s="94"/>
      <c r="T643" s="94"/>
    </row>
    <row r="644" ht="15.75" customHeight="1">
      <c r="A644" s="204"/>
      <c r="B644" s="222"/>
      <c r="C644" s="223"/>
      <c r="D644" s="231"/>
      <c r="E644" s="3"/>
      <c r="F644" s="3"/>
      <c r="G644" s="3"/>
      <c r="H644" s="3"/>
      <c r="J644" s="226"/>
      <c r="K644" s="3"/>
      <c r="L644" s="3"/>
      <c r="O644" s="227"/>
      <c r="Q644" s="94"/>
      <c r="R644" s="94"/>
      <c r="S644" s="94"/>
      <c r="T644" s="94"/>
    </row>
    <row r="645" ht="15.75" customHeight="1">
      <c r="A645" s="204"/>
      <c r="B645" s="222"/>
      <c r="C645" s="223"/>
      <c r="D645" s="231"/>
      <c r="E645" s="3"/>
      <c r="F645" s="3"/>
      <c r="G645" s="3"/>
      <c r="H645" s="3"/>
      <c r="J645" s="226"/>
      <c r="K645" s="3"/>
      <c r="L645" s="3"/>
      <c r="O645" s="227"/>
      <c r="Q645" s="94"/>
      <c r="R645" s="94"/>
      <c r="S645" s="94"/>
      <c r="T645" s="94"/>
    </row>
    <row r="646" ht="15.75" customHeight="1">
      <c r="A646" s="204"/>
      <c r="B646" s="222"/>
      <c r="C646" s="223"/>
      <c r="D646" s="231"/>
      <c r="E646" s="3"/>
      <c r="F646" s="3"/>
      <c r="G646" s="3"/>
      <c r="H646" s="3"/>
      <c r="J646" s="226"/>
      <c r="K646" s="3"/>
      <c r="L646" s="3"/>
      <c r="O646" s="227"/>
      <c r="Q646" s="94"/>
      <c r="R646" s="94"/>
      <c r="S646" s="94"/>
      <c r="T646" s="94"/>
    </row>
    <row r="647" ht="15.75" customHeight="1">
      <c r="A647" s="204"/>
      <c r="B647" s="222"/>
      <c r="C647" s="223"/>
      <c r="D647" s="231"/>
      <c r="E647" s="3"/>
      <c r="F647" s="3"/>
      <c r="G647" s="3"/>
      <c r="H647" s="3"/>
      <c r="J647" s="226"/>
      <c r="K647" s="3"/>
      <c r="L647" s="3"/>
      <c r="O647" s="227"/>
      <c r="Q647" s="94"/>
      <c r="R647" s="94"/>
      <c r="S647" s="94"/>
      <c r="T647" s="94"/>
    </row>
    <row r="648" ht="15.75" customHeight="1">
      <c r="A648" s="204"/>
      <c r="B648" s="222"/>
      <c r="C648" s="223"/>
      <c r="D648" s="231"/>
      <c r="E648" s="3"/>
      <c r="F648" s="3"/>
      <c r="G648" s="3"/>
      <c r="H648" s="3"/>
      <c r="J648" s="226"/>
      <c r="K648" s="3"/>
      <c r="L648" s="3"/>
      <c r="O648" s="227"/>
      <c r="Q648" s="94"/>
      <c r="R648" s="94"/>
      <c r="S648" s="94"/>
      <c r="T648" s="94"/>
    </row>
    <row r="649" ht="15.75" customHeight="1">
      <c r="A649" s="204"/>
      <c r="B649" s="222"/>
      <c r="C649" s="223"/>
      <c r="D649" s="231"/>
      <c r="E649" s="3"/>
      <c r="F649" s="3"/>
      <c r="G649" s="3"/>
      <c r="H649" s="3"/>
      <c r="J649" s="226"/>
      <c r="K649" s="3"/>
      <c r="L649" s="3"/>
      <c r="O649" s="227"/>
      <c r="Q649" s="94"/>
      <c r="R649" s="94"/>
      <c r="S649" s="94"/>
      <c r="T649" s="94"/>
    </row>
    <row r="650" ht="15.75" customHeight="1">
      <c r="A650" s="204"/>
      <c r="B650" s="222"/>
      <c r="C650" s="223"/>
      <c r="D650" s="231"/>
      <c r="E650" s="3"/>
      <c r="F650" s="3"/>
      <c r="G650" s="3"/>
      <c r="H650" s="3"/>
      <c r="J650" s="226"/>
      <c r="K650" s="3"/>
      <c r="L650" s="3"/>
      <c r="O650" s="227"/>
      <c r="Q650" s="94"/>
      <c r="R650" s="94"/>
      <c r="S650" s="94"/>
      <c r="T650" s="94"/>
    </row>
    <row r="651" ht="15.75" customHeight="1">
      <c r="A651" s="204"/>
      <c r="B651" s="222"/>
      <c r="C651" s="223"/>
      <c r="D651" s="231"/>
      <c r="E651" s="3"/>
      <c r="F651" s="3"/>
      <c r="G651" s="3"/>
      <c r="H651" s="3"/>
      <c r="J651" s="226"/>
      <c r="K651" s="3"/>
      <c r="L651" s="3"/>
      <c r="O651" s="227"/>
      <c r="Q651" s="94"/>
      <c r="R651" s="94"/>
      <c r="S651" s="94"/>
      <c r="T651" s="94"/>
    </row>
    <row r="652" ht="15.75" customHeight="1">
      <c r="A652" s="204"/>
      <c r="B652" s="222"/>
      <c r="C652" s="223"/>
      <c r="D652" s="231"/>
      <c r="E652" s="3"/>
      <c r="F652" s="3"/>
      <c r="G652" s="3"/>
      <c r="H652" s="3"/>
      <c r="J652" s="226"/>
      <c r="K652" s="3"/>
      <c r="L652" s="3"/>
      <c r="O652" s="227"/>
      <c r="Q652" s="94"/>
      <c r="R652" s="94"/>
      <c r="S652" s="94"/>
      <c r="T652" s="94"/>
    </row>
    <row r="653" ht="15.75" customHeight="1">
      <c r="A653" s="204"/>
      <c r="B653" s="222"/>
      <c r="C653" s="223"/>
      <c r="D653" s="231"/>
      <c r="E653" s="3"/>
      <c r="F653" s="3"/>
      <c r="G653" s="3"/>
      <c r="H653" s="3"/>
      <c r="J653" s="226"/>
      <c r="K653" s="3"/>
      <c r="L653" s="3"/>
      <c r="O653" s="227"/>
      <c r="Q653" s="94"/>
      <c r="R653" s="94"/>
      <c r="S653" s="94"/>
      <c r="T653" s="94"/>
    </row>
    <row r="654" ht="15.75" customHeight="1">
      <c r="A654" s="204"/>
      <c r="B654" s="222"/>
      <c r="C654" s="223"/>
      <c r="D654" s="231"/>
      <c r="E654" s="3"/>
      <c r="F654" s="3"/>
      <c r="G654" s="3"/>
      <c r="H654" s="3"/>
      <c r="J654" s="226"/>
      <c r="K654" s="3"/>
      <c r="L654" s="3"/>
      <c r="O654" s="227"/>
      <c r="Q654" s="94"/>
      <c r="R654" s="94"/>
      <c r="S654" s="94"/>
      <c r="T654" s="94"/>
    </row>
    <row r="655" ht="15.75" customHeight="1">
      <c r="A655" s="204"/>
      <c r="B655" s="222"/>
      <c r="C655" s="223"/>
      <c r="D655" s="231"/>
      <c r="E655" s="3"/>
      <c r="F655" s="3"/>
      <c r="G655" s="3"/>
      <c r="H655" s="3"/>
      <c r="J655" s="226"/>
      <c r="K655" s="3"/>
      <c r="L655" s="3"/>
      <c r="O655" s="227"/>
      <c r="Q655" s="94"/>
      <c r="R655" s="94"/>
      <c r="S655" s="94"/>
      <c r="T655" s="94"/>
    </row>
    <row r="656" ht="15.75" customHeight="1">
      <c r="A656" s="204"/>
      <c r="B656" s="222"/>
      <c r="C656" s="223"/>
      <c r="D656" s="231"/>
      <c r="E656" s="3"/>
      <c r="F656" s="3"/>
      <c r="G656" s="3"/>
      <c r="H656" s="3"/>
      <c r="J656" s="226"/>
      <c r="K656" s="3"/>
      <c r="L656" s="3"/>
      <c r="O656" s="227"/>
      <c r="Q656" s="94"/>
      <c r="R656" s="94"/>
      <c r="S656" s="94"/>
      <c r="T656" s="94"/>
    </row>
    <row r="657" ht="15.75" customHeight="1">
      <c r="A657" s="204"/>
      <c r="B657" s="222"/>
      <c r="C657" s="223"/>
      <c r="D657" s="231"/>
      <c r="E657" s="3"/>
      <c r="F657" s="3"/>
      <c r="G657" s="3"/>
      <c r="H657" s="3"/>
      <c r="J657" s="226"/>
      <c r="K657" s="3"/>
      <c r="L657" s="3"/>
      <c r="O657" s="227"/>
      <c r="Q657" s="94"/>
      <c r="R657" s="94"/>
      <c r="S657" s="94"/>
      <c r="T657" s="94"/>
    </row>
    <row r="658" ht="15.75" customHeight="1">
      <c r="A658" s="204"/>
      <c r="B658" s="222"/>
      <c r="C658" s="223"/>
      <c r="D658" s="231"/>
      <c r="E658" s="3"/>
      <c r="F658" s="3"/>
      <c r="G658" s="3"/>
      <c r="H658" s="3"/>
      <c r="J658" s="226"/>
      <c r="K658" s="3"/>
      <c r="L658" s="3"/>
      <c r="O658" s="227"/>
      <c r="Q658" s="94"/>
      <c r="R658" s="94"/>
      <c r="S658" s="94"/>
      <c r="T658" s="94"/>
    </row>
    <row r="659" ht="15.75" customHeight="1">
      <c r="A659" s="204"/>
      <c r="B659" s="222"/>
      <c r="C659" s="223"/>
      <c r="D659" s="231"/>
      <c r="E659" s="3"/>
      <c r="F659" s="3"/>
      <c r="G659" s="3"/>
      <c r="H659" s="3"/>
      <c r="J659" s="226"/>
      <c r="K659" s="3"/>
      <c r="L659" s="3"/>
      <c r="O659" s="227"/>
      <c r="Q659" s="94"/>
      <c r="R659" s="94"/>
      <c r="S659" s="94"/>
      <c r="T659" s="94"/>
    </row>
    <row r="660" ht="15.75" customHeight="1">
      <c r="A660" s="204"/>
      <c r="B660" s="222"/>
      <c r="C660" s="223"/>
      <c r="D660" s="231"/>
      <c r="E660" s="3"/>
      <c r="F660" s="3"/>
      <c r="G660" s="3"/>
      <c r="H660" s="3"/>
      <c r="J660" s="226"/>
      <c r="K660" s="3"/>
      <c r="L660" s="3"/>
      <c r="O660" s="227"/>
      <c r="Q660" s="94"/>
      <c r="R660" s="94"/>
      <c r="S660" s="94"/>
      <c r="T660" s="94"/>
    </row>
    <row r="661" ht="15.75" customHeight="1">
      <c r="A661" s="204"/>
      <c r="B661" s="222"/>
      <c r="C661" s="223"/>
      <c r="D661" s="231"/>
      <c r="E661" s="3"/>
      <c r="F661" s="3"/>
      <c r="G661" s="3"/>
      <c r="H661" s="3"/>
      <c r="J661" s="226"/>
      <c r="K661" s="3"/>
      <c r="L661" s="3"/>
      <c r="O661" s="227"/>
      <c r="Q661" s="94"/>
      <c r="R661" s="94"/>
      <c r="S661" s="94"/>
      <c r="T661" s="94"/>
    </row>
    <row r="662" ht="15.75" customHeight="1">
      <c r="A662" s="204"/>
      <c r="B662" s="222"/>
      <c r="C662" s="223"/>
      <c r="D662" s="231"/>
      <c r="E662" s="3"/>
      <c r="F662" s="3"/>
      <c r="G662" s="3"/>
      <c r="H662" s="3"/>
      <c r="J662" s="226"/>
      <c r="K662" s="3"/>
      <c r="L662" s="3"/>
      <c r="O662" s="227"/>
      <c r="Q662" s="94"/>
      <c r="R662" s="94"/>
      <c r="S662" s="94"/>
      <c r="T662" s="94"/>
    </row>
    <row r="663" ht="15.75" customHeight="1">
      <c r="A663" s="204"/>
      <c r="B663" s="222"/>
      <c r="C663" s="223"/>
      <c r="D663" s="231"/>
      <c r="E663" s="3"/>
      <c r="F663" s="3"/>
      <c r="G663" s="3"/>
      <c r="H663" s="3"/>
      <c r="J663" s="226"/>
      <c r="K663" s="3"/>
      <c r="L663" s="3"/>
      <c r="O663" s="227"/>
      <c r="Q663" s="94"/>
      <c r="R663" s="94"/>
      <c r="S663" s="94"/>
      <c r="T663" s="94"/>
    </row>
    <row r="664" ht="15.75" customHeight="1">
      <c r="A664" s="204"/>
      <c r="B664" s="222"/>
      <c r="C664" s="223"/>
      <c r="D664" s="231"/>
      <c r="E664" s="3"/>
      <c r="F664" s="3"/>
      <c r="G664" s="3"/>
      <c r="H664" s="3"/>
      <c r="J664" s="226"/>
      <c r="K664" s="3"/>
      <c r="L664" s="3"/>
      <c r="O664" s="227"/>
      <c r="Q664" s="94"/>
      <c r="R664" s="94"/>
      <c r="S664" s="94"/>
      <c r="T664" s="94"/>
    </row>
    <row r="665" ht="15.75" customHeight="1">
      <c r="A665" s="204"/>
      <c r="B665" s="222"/>
      <c r="C665" s="223"/>
      <c r="D665" s="231"/>
      <c r="E665" s="3"/>
      <c r="F665" s="3"/>
      <c r="G665" s="3"/>
      <c r="H665" s="3"/>
      <c r="J665" s="226"/>
      <c r="K665" s="3"/>
      <c r="L665" s="3"/>
      <c r="O665" s="227"/>
      <c r="Q665" s="94"/>
      <c r="R665" s="94"/>
      <c r="S665" s="94"/>
      <c r="T665" s="94"/>
    </row>
    <row r="666" ht="15.75" customHeight="1">
      <c r="A666" s="204"/>
      <c r="B666" s="222"/>
      <c r="C666" s="223"/>
      <c r="D666" s="231"/>
      <c r="E666" s="3"/>
      <c r="F666" s="3"/>
      <c r="G666" s="3"/>
      <c r="H666" s="3"/>
      <c r="J666" s="226"/>
      <c r="K666" s="3"/>
      <c r="L666" s="3"/>
      <c r="O666" s="227"/>
      <c r="Q666" s="94"/>
      <c r="R666" s="94"/>
      <c r="S666" s="94"/>
      <c r="T666" s="94"/>
    </row>
    <row r="667" ht="15.75" customHeight="1">
      <c r="A667" s="204"/>
      <c r="B667" s="222"/>
      <c r="C667" s="223"/>
      <c r="D667" s="231"/>
      <c r="E667" s="3"/>
      <c r="F667" s="3"/>
      <c r="G667" s="3"/>
      <c r="H667" s="3"/>
      <c r="J667" s="226"/>
      <c r="K667" s="3"/>
      <c r="L667" s="3"/>
      <c r="O667" s="227"/>
      <c r="Q667" s="94"/>
      <c r="R667" s="94"/>
      <c r="S667" s="94"/>
      <c r="T667" s="94"/>
    </row>
    <row r="668" ht="15.75" customHeight="1">
      <c r="A668" s="204"/>
      <c r="B668" s="222"/>
      <c r="C668" s="223"/>
      <c r="D668" s="231"/>
      <c r="E668" s="3"/>
      <c r="F668" s="3"/>
      <c r="G668" s="3"/>
      <c r="H668" s="3"/>
      <c r="J668" s="226"/>
      <c r="K668" s="3"/>
      <c r="L668" s="3"/>
      <c r="O668" s="227"/>
      <c r="Q668" s="94"/>
      <c r="R668" s="94"/>
      <c r="S668" s="94"/>
      <c r="T668" s="94"/>
    </row>
    <row r="669" ht="15.75" customHeight="1">
      <c r="A669" s="204"/>
      <c r="B669" s="222"/>
      <c r="C669" s="223"/>
      <c r="D669" s="231"/>
      <c r="E669" s="3"/>
      <c r="F669" s="3"/>
      <c r="G669" s="3"/>
      <c r="H669" s="3"/>
      <c r="J669" s="226"/>
      <c r="K669" s="3"/>
      <c r="L669" s="3"/>
      <c r="O669" s="227"/>
      <c r="Q669" s="94"/>
      <c r="R669" s="94"/>
      <c r="S669" s="94"/>
      <c r="T669" s="94"/>
    </row>
    <row r="670" ht="15.75" customHeight="1">
      <c r="A670" s="204"/>
      <c r="B670" s="222"/>
      <c r="C670" s="223"/>
      <c r="D670" s="231"/>
      <c r="E670" s="3"/>
      <c r="F670" s="3"/>
      <c r="G670" s="3"/>
      <c r="H670" s="3"/>
      <c r="J670" s="226"/>
      <c r="K670" s="3"/>
      <c r="L670" s="3"/>
      <c r="O670" s="227"/>
      <c r="Q670" s="94"/>
      <c r="R670" s="94"/>
      <c r="S670" s="94"/>
      <c r="T670" s="94"/>
    </row>
    <row r="671" ht="15.75" customHeight="1">
      <c r="A671" s="204"/>
      <c r="B671" s="222"/>
      <c r="C671" s="223"/>
      <c r="D671" s="231"/>
      <c r="E671" s="3"/>
      <c r="F671" s="3"/>
      <c r="G671" s="3"/>
      <c r="H671" s="3"/>
      <c r="J671" s="226"/>
      <c r="K671" s="3"/>
      <c r="L671" s="3"/>
      <c r="O671" s="227"/>
      <c r="Q671" s="94"/>
      <c r="R671" s="94"/>
      <c r="S671" s="94"/>
      <c r="T671" s="94"/>
    </row>
    <row r="672" ht="15.75" customHeight="1">
      <c r="A672" s="204"/>
      <c r="B672" s="222"/>
      <c r="C672" s="223"/>
      <c r="D672" s="231"/>
      <c r="E672" s="3"/>
      <c r="F672" s="3"/>
      <c r="G672" s="3"/>
      <c r="H672" s="3"/>
      <c r="J672" s="226"/>
      <c r="K672" s="3"/>
      <c r="L672" s="3"/>
      <c r="O672" s="227"/>
      <c r="Q672" s="94"/>
      <c r="R672" s="94"/>
      <c r="S672" s="94"/>
      <c r="T672" s="94"/>
    </row>
    <row r="673" ht="15.75" customHeight="1">
      <c r="A673" s="204"/>
      <c r="B673" s="222"/>
      <c r="C673" s="223"/>
      <c r="D673" s="231"/>
      <c r="E673" s="3"/>
      <c r="F673" s="3"/>
      <c r="G673" s="3"/>
      <c r="H673" s="3"/>
      <c r="J673" s="226"/>
      <c r="K673" s="3"/>
      <c r="L673" s="3"/>
      <c r="O673" s="227"/>
      <c r="Q673" s="94"/>
      <c r="R673" s="94"/>
      <c r="S673" s="94"/>
      <c r="T673" s="94"/>
    </row>
    <row r="674" ht="15.75" customHeight="1">
      <c r="A674" s="204"/>
      <c r="B674" s="222"/>
      <c r="C674" s="223"/>
      <c r="D674" s="231"/>
      <c r="E674" s="3"/>
      <c r="F674" s="3"/>
      <c r="G674" s="3"/>
      <c r="H674" s="3"/>
      <c r="J674" s="226"/>
      <c r="K674" s="3"/>
      <c r="L674" s="3"/>
      <c r="O674" s="227"/>
      <c r="Q674" s="94"/>
      <c r="R674" s="94"/>
      <c r="S674" s="94"/>
      <c r="T674" s="94"/>
    </row>
    <row r="675" ht="15.75" customHeight="1">
      <c r="A675" s="204"/>
      <c r="B675" s="222"/>
      <c r="C675" s="223"/>
      <c r="D675" s="231"/>
      <c r="E675" s="3"/>
      <c r="F675" s="3"/>
      <c r="G675" s="3"/>
      <c r="H675" s="3"/>
      <c r="J675" s="226"/>
      <c r="K675" s="3"/>
      <c r="L675" s="3"/>
      <c r="O675" s="227"/>
      <c r="Q675" s="94"/>
      <c r="R675" s="94"/>
      <c r="S675" s="94"/>
      <c r="T675" s="94"/>
    </row>
    <row r="676" ht="15.75" customHeight="1">
      <c r="A676" s="204"/>
      <c r="B676" s="222"/>
      <c r="C676" s="223"/>
      <c r="D676" s="231"/>
      <c r="E676" s="3"/>
      <c r="F676" s="3"/>
      <c r="G676" s="3"/>
      <c r="H676" s="3"/>
      <c r="J676" s="226"/>
      <c r="K676" s="3"/>
      <c r="L676" s="3"/>
      <c r="O676" s="227"/>
      <c r="Q676" s="94"/>
      <c r="R676" s="94"/>
      <c r="S676" s="94"/>
      <c r="T676" s="94"/>
    </row>
    <row r="677" ht="15.75" customHeight="1">
      <c r="A677" s="204"/>
      <c r="B677" s="222"/>
      <c r="C677" s="223"/>
      <c r="D677" s="231"/>
      <c r="E677" s="3"/>
      <c r="F677" s="3"/>
      <c r="G677" s="3"/>
      <c r="H677" s="3"/>
      <c r="J677" s="226"/>
      <c r="K677" s="3"/>
      <c r="L677" s="3"/>
      <c r="O677" s="227"/>
      <c r="Q677" s="94"/>
      <c r="R677" s="94"/>
      <c r="S677" s="94"/>
      <c r="T677" s="94"/>
    </row>
    <row r="678" ht="15.75" customHeight="1">
      <c r="A678" s="204"/>
      <c r="B678" s="222"/>
      <c r="C678" s="223"/>
      <c r="D678" s="231"/>
      <c r="E678" s="3"/>
      <c r="F678" s="3"/>
      <c r="G678" s="3"/>
      <c r="H678" s="3"/>
      <c r="J678" s="226"/>
      <c r="K678" s="3"/>
      <c r="L678" s="3"/>
      <c r="O678" s="227"/>
      <c r="Q678" s="94"/>
      <c r="R678" s="94"/>
      <c r="S678" s="94"/>
      <c r="T678" s="94"/>
    </row>
    <row r="679" ht="15.75" customHeight="1">
      <c r="A679" s="204"/>
      <c r="B679" s="222"/>
      <c r="C679" s="223"/>
      <c r="D679" s="231"/>
      <c r="E679" s="3"/>
      <c r="F679" s="3"/>
      <c r="G679" s="3"/>
      <c r="H679" s="3"/>
      <c r="J679" s="226"/>
      <c r="K679" s="3"/>
      <c r="L679" s="3"/>
      <c r="O679" s="227"/>
      <c r="Q679" s="94"/>
      <c r="R679" s="94"/>
      <c r="S679" s="94"/>
      <c r="T679" s="94"/>
    </row>
    <row r="680" ht="15.75" customHeight="1">
      <c r="A680" s="204"/>
      <c r="B680" s="222"/>
      <c r="C680" s="223"/>
      <c r="D680" s="231"/>
      <c r="E680" s="3"/>
      <c r="F680" s="3"/>
      <c r="G680" s="3"/>
      <c r="H680" s="3"/>
      <c r="J680" s="226"/>
      <c r="K680" s="3"/>
      <c r="L680" s="3"/>
      <c r="O680" s="227"/>
      <c r="Q680" s="94"/>
      <c r="R680" s="94"/>
      <c r="S680" s="94"/>
      <c r="T680" s="94"/>
    </row>
    <row r="681" ht="15.75" customHeight="1">
      <c r="A681" s="204"/>
      <c r="B681" s="222"/>
      <c r="C681" s="223"/>
      <c r="D681" s="231"/>
      <c r="E681" s="3"/>
      <c r="F681" s="3"/>
      <c r="G681" s="3"/>
      <c r="H681" s="3"/>
      <c r="J681" s="226"/>
      <c r="K681" s="3"/>
      <c r="L681" s="3"/>
      <c r="O681" s="227"/>
      <c r="Q681" s="94"/>
      <c r="R681" s="94"/>
      <c r="S681" s="94"/>
      <c r="T681" s="94"/>
    </row>
    <row r="682" ht="15.75" customHeight="1">
      <c r="A682" s="204"/>
      <c r="B682" s="222"/>
      <c r="C682" s="223"/>
      <c r="D682" s="231"/>
      <c r="E682" s="3"/>
      <c r="F682" s="3"/>
      <c r="G682" s="3"/>
      <c r="H682" s="3"/>
      <c r="J682" s="226"/>
      <c r="K682" s="3"/>
      <c r="L682" s="3"/>
      <c r="O682" s="227"/>
      <c r="Q682" s="94"/>
      <c r="R682" s="94"/>
      <c r="S682" s="94"/>
      <c r="T682" s="94"/>
    </row>
    <row r="683" ht="15.75" customHeight="1">
      <c r="A683" s="204"/>
      <c r="B683" s="222"/>
      <c r="C683" s="223"/>
      <c r="D683" s="231"/>
      <c r="E683" s="3"/>
      <c r="F683" s="3"/>
      <c r="G683" s="3"/>
      <c r="H683" s="3"/>
      <c r="J683" s="226"/>
      <c r="K683" s="3"/>
      <c r="L683" s="3"/>
      <c r="O683" s="227"/>
      <c r="Q683" s="94"/>
      <c r="R683" s="94"/>
      <c r="S683" s="94"/>
      <c r="T683" s="94"/>
    </row>
    <row r="684" ht="15.75" customHeight="1">
      <c r="A684" s="204"/>
      <c r="B684" s="222"/>
      <c r="C684" s="223"/>
      <c r="D684" s="231"/>
      <c r="E684" s="3"/>
      <c r="F684" s="3"/>
      <c r="G684" s="3"/>
      <c r="H684" s="3"/>
      <c r="J684" s="226"/>
      <c r="K684" s="3"/>
      <c r="L684" s="3"/>
      <c r="O684" s="227"/>
      <c r="Q684" s="94"/>
      <c r="R684" s="94"/>
      <c r="S684" s="94"/>
      <c r="T684" s="94"/>
    </row>
    <row r="685" ht="15.75" customHeight="1">
      <c r="A685" s="204"/>
      <c r="B685" s="222"/>
      <c r="C685" s="223"/>
      <c r="D685" s="231"/>
      <c r="E685" s="3"/>
      <c r="F685" s="3"/>
      <c r="G685" s="3"/>
      <c r="H685" s="3"/>
      <c r="J685" s="226"/>
      <c r="K685" s="3"/>
      <c r="L685" s="3"/>
      <c r="O685" s="227"/>
      <c r="Q685" s="94"/>
      <c r="R685" s="94"/>
      <c r="S685" s="94"/>
      <c r="T685" s="94"/>
    </row>
    <row r="686" ht="15.75" customHeight="1">
      <c r="A686" s="204"/>
      <c r="B686" s="222"/>
      <c r="C686" s="223"/>
      <c r="D686" s="231"/>
      <c r="E686" s="3"/>
      <c r="F686" s="3"/>
      <c r="G686" s="3"/>
      <c r="H686" s="3"/>
      <c r="J686" s="226"/>
      <c r="K686" s="3"/>
      <c r="L686" s="3"/>
      <c r="O686" s="227"/>
      <c r="Q686" s="94"/>
      <c r="R686" s="94"/>
      <c r="S686" s="94"/>
      <c r="T686" s="94"/>
    </row>
    <row r="687" ht="15.75" customHeight="1">
      <c r="A687" s="204"/>
      <c r="B687" s="222"/>
      <c r="C687" s="223"/>
      <c r="D687" s="231"/>
      <c r="E687" s="3"/>
      <c r="F687" s="3"/>
      <c r="G687" s="3"/>
      <c r="H687" s="3"/>
      <c r="J687" s="226"/>
      <c r="K687" s="3"/>
      <c r="L687" s="3"/>
      <c r="O687" s="227"/>
      <c r="Q687" s="94"/>
      <c r="R687" s="94"/>
      <c r="S687" s="94"/>
      <c r="T687" s="94"/>
    </row>
    <row r="688" ht="15.75" customHeight="1">
      <c r="A688" s="204"/>
      <c r="B688" s="222"/>
      <c r="C688" s="223"/>
      <c r="D688" s="231"/>
      <c r="E688" s="3"/>
      <c r="F688" s="3"/>
      <c r="G688" s="3"/>
      <c r="H688" s="3"/>
      <c r="J688" s="226"/>
      <c r="K688" s="3"/>
      <c r="L688" s="3"/>
      <c r="O688" s="227"/>
      <c r="Q688" s="94"/>
      <c r="R688" s="94"/>
      <c r="S688" s="94"/>
      <c r="T688" s="94"/>
    </row>
    <row r="689" ht="15.75" customHeight="1">
      <c r="A689" s="204"/>
      <c r="B689" s="222"/>
      <c r="C689" s="223"/>
      <c r="D689" s="231"/>
      <c r="E689" s="3"/>
      <c r="F689" s="3"/>
      <c r="G689" s="3"/>
      <c r="H689" s="3"/>
      <c r="J689" s="226"/>
      <c r="K689" s="3"/>
      <c r="L689" s="3"/>
      <c r="O689" s="227"/>
      <c r="Q689" s="94"/>
      <c r="R689" s="94"/>
      <c r="S689" s="94"/>
      <c r="T689" s="94"/>
    </row>
    <row r="690" ht="15.75" customHeight="1">
      <c r="A690" s="204"/>
      <c r="B690" s="222"/>
      <c r="C690" s="223"/>
      <c r="D690" s="231"/>
      <c r="E690" s="3"/>
      <c r="F690" s="3"/>
      <c r="G690" s="3"/>
      <c r="H690" s="3"/>
      <c r="J690" s="226"/>
      <c r="K690" s="3"/>
      <c r="L690" s="3"/>
      <c r="O690" s="227"/>
      <c r="Q690" s="94"/>
      <c r="R690" s="94"/>
      <c r="S690" s="94"/>
      <c r="T690" s="94"/>
    </row>
    <row r="691" ht="15.75" customHeight="1">
      <c r="A691" s="204"/>
      <c r="B691" s="222"/>
      <c r="C691" s="223"/>
      <c r="D691" s="231"/>
      <c r="E691" s="3"/>
      <c r="F691" s="3"/>
      <c r="G691" s="3"/>
      <c r="H691" s="3"/>
      <c r="J691" s="226"/>
      <c r="K691" s="3"/>
      <c r="L691" s="3"/>
      <c r="O691" s="227"/>
      <c r="Q691" s="94"/>
      <c r="R691" s="94"/>
      <c r="S691" s="94"/>
      <c r="T691" s="94"/>
    </row>
    <row r="692" ht="15.75" customHeight="1">
      <c r="A692" s="204"/>
      <c r="B692" s="222"/>
      <c r="C692" s="223"/>
      <c r="D692" s="231"/>
      <c r="E692" s="3"/>
      <c r="F692" s="3"/>
      <c r="G692" s="3"/>
      <c r="H692" s="3"/>
      <c r="J692" s="226"/>
      <c r="K692" s="3"/>
      <c r="L692" s="3"/>
      <c r="O692" s="227"/>
      <c r="Q692" s="94"/>
      <c r="R692" s="94"/>
      <c r="S692" s="94"/>
      <c r="T692" s="94"/>
    </row>
    <row r="693" ht="15.75" customHeight="1">
      <c r="A693" s="204"/>
      <c r="B693" s="222"/>
      <c r="C693" s="223"/>
      <c r="D693" s="231"/>
      <c r="E693" s="3"/>
      <c r="F693" s="3"/>
      <c r="G693" s="3"/>
      <c r="H693" s="3"/>
      <c r="J693" s="226"/>
      <c r="K693" s="3"/>
      <c r="L693" s="3"/>
      <c r="O693" s="227"/>
      <c r="Q693" s="94"/>
      <c r="R693" s="94"/>
      <c r="S693" s="94"/>
      <c r="T693" s="94"/>
    </row>
    <row r="694" ht="15.75" customHeight="1">
      <c r="A694" s="204"/>
      <c r="B694" s="222"/>
      <c r="C694" s="223"/>
      <c r="D694" s="231"/>
      <c r="E694" s="3"/>
      <c r="F694" s="3"/>
      <c r="G694" s="3"/>
      <c r="H694" s="3"/>
      <c r="J694" s="226"/>
      <c r="K694" s="3"/>
      <c r="L694" s="3"/>
      <c r="O694" s="227"/>
      <c r="Q694" s="94"/>
      <c r="R694" s="94"/>
      <c r="S694" s="94"/>
      <c r="T694" s="94"/>
    </row>
    <row r="695" ht="15.75" customHeight="1">
      <c r="A695" s="204"/>
      <c r="B695" s="222"/>
      <c r="C695" s="223"/>
      <c r="D695" s="231"/>
      <c r="E695" s="3"/>
      <c r="F695" s="3"/>
      <c r="G695" s="3"/>
      <c r="H695" s="3"/>
      <c r="J695" s="226"/>
      <c r="K695" s="3"/>
      <c r="L695" s="3"/>
      <c r="O695" s="227"/>
      <c r="Q695" s="94"/>
      <c r="R695" s="94"/>
      <c r="S695" s="94"/>
      <c r="T695" s="94"/>
    </row>
    <row r="696" ht="15.75" customHeight="1">
      <c r="A696" s="204"/>
      <c r="B696" s="222"/>
      <c r="C696" s="223"/>
      <c r="D696" s="231"/>
      <c r="E696" s="3"/>
      <c r="F696" s="3"/>
      <c r="G696" s="3"/>
      <c r="H696" s="3"/>
      <c r="J696" s="226"/>
      <c r="K696" s="3"/>
      <c r="L696" s="3"/>
      <c r="O696" s="227"/>
      <c r="Q696" s="94"/>
      <c r="R696" s="94"/>
      <c r="S696" s="94"/>
      <c r="T696" s="94"/>
    </row>
    <row r="697" ht="15.75" customHeight="1">
      <c r="A697" s="204"/>
      <c r="B697" s="222"/>
      <c r="C697" s="223"/>
      <c r="D697" s="231"/>
      <c r="E697" s="3"/>
      <c r="F697" s="3"/>
      <c r="G697" s="3"/>
      <c r="H697" s="3"/>
      <c r="J697" s="226"/>
      <c r="K697" s="3"/>
      <c r="L697" s="3"/>
      <c r="O697" s="227"/>
      <c r="Q697" s="94"/>
      <c r="R697" s="94"/>
      <c r="S697" s="94"/>
      <c r="T697" s="94"/>
    </row>
    <row r="698" ht="15.75" customHeight="1">
      <c r="A698" s="204"/>
      <c r="B698" s="222"/>
      <c r="C698" s="223"/>
      <c r="D698" s="231"/>
      <c r="E698" s="3"/>
      <c r="F698" s="3"/>
      <c r="G698" s="3"/>
      <c r="H698" s="3"/>
      <c r="J698" s="226"/>
      <c r="K698" s="3"/>
      <c r="L698" s="3"/>
      <c r="O698" s="227"/>
      <c r="Q698" s="94"/>
      <c r="R698" s="94"/>
      <c r="S698" s="94"/>
      <c r="T698" s="94"/>
    </row>
    <row r="699" ht="15.75" customHeight="1">
      <c r="A699" s="204"/>
      <c r="B699" s="222"/>
      <c r="C699" s="223"/>
      <c r="D699" s="231"/>
      <c r="E699" s="3"/>
      <c r="F699" s="3"/>
      <c r="G699" s="3"/>
      <c r="H699" s="3"/>
      <c r="J699" s="226"/>
      <c r="K699" s="3"/>
      <c r="L699" s="3"/>
      <c r="O699" s="227"/>
      <c r="Q699" s="94"/>
      <c r="R699" s="94"/>
      <c r="S699" s="94"/>
      <c r="T699" s="94"/>
    </row>
    <row r="700" ht="15.75" customHeight="1">
      <c r="A700" s="204"/>
      <c r="B700" s="222"/>
      <c r="C700" s="223"/>
      <c r="D700" s="231"/>
      <c r="E700" s="3"/>
      <c r="F700" s="3"/>
      <c r="G700" s="3"/>
      <c r="H700" s="3"/>
      <c r="J700" s="226"/>
      <c r="K700" s="3"/>
      <c r="L700" s="3"/>
      <c r="O700" s="227"/>
      <c r="Q700" s="94"/>
      <c r="R700" s="94"/>
      <c r="S700" s="94"/>
      <c r="T700" s="94"/>
    </row>
    <row r="701" ht="15.75" customHeight="1">
      <c r="A701" s="204"/>
      <c r="B701" s="222"/>
      <c r="C701" s="223"/>
      <c r="D701" s="231"/>
      <c r="E701" s="3"/>
      <c r="F701" s="3"/>
      <c r="G701" s="3"/>
      <c r="H701" s="3"/>
      <c r="J701" s="226"/>
      <c r="K701" s="3"/>
      <c r="L701" s="3"/>
      <c r="O701" s="227"/>
      <c r="Q701" s="94"/>
      <c r="R701" s="94"/>
      <c r="S701" s="94"/>
      <c r="T701" s="94"/>
    </row>
    <row r="702" ht="15.75" customHeight="1">
      <c r="A702" s="204"/>
      <c r="B702" s="222"/>
      <c r="C702" s="223"/>
      <c r="D702" s="231"/>
      <c r="E702" s="3"/>
      <c r="F702" s="3"/>
      <c r="G702" s="3"/>
      <c r="H702" s="3"/>
      <c r="J702" s="226"/>
      <c r="K702" s="3"/>
      <c r="L702" s="3"/>
      <c r="O702" s="227"/>
      <c r="Q702" s="94"/>
      <c r="R702" s="94"/>
      <c r="S702" s="94"/>
      <c r="T702" s="94"/>
    </row>
    <row r="703" ht="15.75" customHeight="1">
      <c r="A703" s="204"/>
      <c r="B703" s="222"/>
      <c r="C703" s="223"/>
      <c r="D703" s="231"/>
      <c r="E703" s="3"/>
      <c r="F703" s="3"/>
      <c r="G703" s="3"/>
      <c r="H703" s="3"/>
      <c r="J703" s="226"/>
      <c r="K703" s="3"/>
      <c r="L703" s="3"/>
      <c r="O703" s="227"/>
      <c r="Q703" s="94"/>
      <c r="R703" s="94"/>
      <c r="S703" s="94"/>
      <c r="T703" s="94"/>
    </row>
    <row r="704" ht="15.75" customHeight="1">
      <c r="A704" s="204"/>
      <c r="B704" s="222"/>
      <c r="C704" s="223"/>
      <c r="D704" s="231"/>
      <c r="E704" s="3"/>
      <c r="F704" s="3"/>
      <c r="G704" s="3"/>
      <c r="H704" s="3"/>
      <c r="J704" s="226"/>
      <c r="K704" s="3"/>
      <c r="L704" s="3"/>
      <c r="O704" s="227"/>
      <c r="Q704" s="94"/>
      <c r="R704" s="94"/>
      <c r="S704" s="94"/>
      <c r="T704" s="94"/>
    </row>
    <row r="705" ht="15.75" customHeight="1">
      <c r="A705" s="204"/>
      <c r="B705" s="222"/>
      <c r="C705" s="223"/>
      <c r="D705" s="231"/>
      <c r="E705" s="3"/>
      <c r="F705" s="3"/>
      <c r="G705" s="3"/>
      <c r="H705" s="3"/>
      <c r="J705" s="226"/>
      <c r="K705" s="3"/>
      <c r="L705" s="3"/>
      <c r="O705" s="227"/>
      <c r="Q705" s="94"/>
      <c r="R705" s="94"/>
      <c r="S705" s="94"/>
      <c r="T705" s="94"/>
    </row>
    <row r="706" ht="15.75" customHeight="1">
      <c r="A706" s="204"/>
      <c r="B706" s="222"/>
      <c r="C706" s="223"/>
      <c r="D706" s="231"/>
      <c r="E706" s="3"/>
      <c r="F706" s="3"/>
      <c r="G706" s="3"/>
      <c r="H706" s="3"/>
      <c r="J706" s="226"/>
      <c r="K706" s="3"/>
      <c r="L706" s="3"/>
      <c r="O706" s="227"/>
      <c r="Q706" s="94"/>
      <c r="R706" s="94"/>
      <c r="S706" s="94"/>
      <c r="T706" s="94"/>
    </row>
    <row r="707" ht="15.75" customHeight="1">
      <c r="A707" s="204"/>
      <c r="B707" s="222"/>
      <c r="C707" s="223"/>
      <c r="D707" s="231"/>
      <c r="E707" s="3"/>
      <c r="F707" s="3"/>
      <c r="G707" s="3"/>
      <c r="H707" s="3"/>
      <c r="J707" s="226"/>
      <c r="K707" s="3"/>
      <c r="L707" s="3"/>
      <c r="O707" s="227"/>
      <c r="Q707" s="94"/>
      <c r="R707" s="94"/>
      <c r="S707" s="94"/>
      <c r="T707" s="94"/>
    </row>
    <row r="708" ht="15.75" customHeight="1">
      <c r="A708" s="204"/>
      <c r="B708" s="222"/>
      <c r="C708" s="223"/>
      <c r="D708" s="231"/>
      <c r="E708" s="3"/>
      <c r="F708" s="3"/>
      <c r="G708" s="3"/>
      <c r="H708" s="3"/>
      <c r="J708" s="226"/>
      <c r="K708" s="3"/>
      <c r="L708" s="3"/>
      <c r="O708" s="227"/>
      <c r="Q708" s="94"/>
      <c r="R708" s="94"/>
      <c r="S708" s="94"/>
      <c r="T708" s="94"/>
    </row>
    <row r="709" ht="15.75" customHeight="1">
      <c r="A709" s="204"/>
      <c r="B709" s="222"/>
      <c r="C709" s="223"/>
      <c r="D709" s="231"/>
      <c r="E709" s="3"/>
      <c r="F709" s="3"/>
      <c r="G709" s="3"/>
      <c r="H709" s="3"/>
      <c r="J709" s="226"/>
      <c r="K709" s="3"/>
      <c r="L709" s="3"/>
      <c r="O709" s="227"/>
      <c r="Q709" s="94"/>
      <c r="R709" s="94"/>
      <c r="S709" s="94"/>
      <c r="T709" s="94"/>
    </row>
    <row r="710" ht="15.75" customHeight="1">
      <c r="A710" s="204"/>
      <c r="B710" s="222"/>
      <c r="C710" s="223"/>
      <c r="D710" s="231"/>
      <c r="E710" s="3"/>
      <c r="F710" s="3"/>
      <c r="G710" s="3"/>
      <c r="H710" s="3"/>
      <c r="J710" s="226"/>
      <c r="K710" s="3"/>
      <c r="L710" s="3"/>
      <c r="O710" s="227"/>
      <c r="Q710" s="94"/>
      <c r="R710" s="94"/>
      <c r="S710" s="94"/>
      <c r="T710" s="94"/>
    </row>
    <row r="711" ht="15.75" customHeight="1">
      <c r="A711" s="204"/>
      <c r="B711" s="222"/>
      <c r="C711" s="223"/>
      <c r="D711" s="231"/>
      <c r="E711" s="3"/>
      <c r="F711" s="3"/>
      <c r="G711" s="3"/>
      <c r="H711" s="3"/>
      <c r="J711" s="226"/>
      <c r="K711" s="3"/>
      <c r="L711" s="3"/>
      <c r="O711" s="227"/>
      <c r="Q711" s="94"/>
      <c r="R711" s="94"/>
      <c r="S711" s="94"/>
      <c r="T711" s="94"/>
    </row>
    <row r="712" ht="15.75" customHeight="1">
      <c r="A712" s="204"/>
      <c r="B712" s="222"/>
      <c r="C712" s="223"/>
      <c r="D712" s="231"/>
      <c r="E712" s="3"/>
      <c r="F712" s="3"/>
      <c r="G712" s="3"/>
      <c r="H712" s="3"/>
      <c r="J712" s="226"/>
      <c r="K712" s="3"/>
      <c r="L712" s="3"/>
      <c r="O712" s="227"/>
      <c r="Q712" s="94"/>
      <c r="R712" s="94"/>
      <c r="S712" s="94"/>
      <c r="T712" s="94"/>
    </row>
    <row r="713" ht="15.75" customHeight="1">
      <c r="A713" s="204"/>
      <c r="B713" s="222"/>
      <c r="C713" s="223"/>
      <c r="D713" s="231"/>
      <c r="E713" s="3"/>
      <c r="F713" s="3"/>
      <c r="G713" s="3"/>
      <c r="H713" s="3"/>
      <c r="J713" s="226"/>
      <c r="K713" s="3"/>
      <c r="L713" s="3"/>
      <c r="O713" s="227"/>
      <c r="Q713" s="94"/>
      <c r="R713" s="94"/>
      <c r="S713" s="94"/>
      <c r="T713" s="94"/>
    </row>
    <row r="714" ht="15.75" customHeight="1">
      <c r="A714" s="204"/>
      <c r="B714" s="222"/>
      <c r="C714" s="223"/>
      <c r="D714" s="231"/>
      <c r="E714" s="3"/>
      <c r="F714" s="3"/>
      <c r="G714" s="3"/>
      <c r="H714" s="3"/>
      <c r="J714" s="226"/>
      <c r="K714" s="3"/>
      <c r="L714" s="3"/>
      <c r="O714" s="227"/>
      <c r="Q714" s="94"/>
      <c r="R714" s="94"/>
      <c r="S714" s="94"/>
      <c r="T714" s="94"/>
    </row>
    <row r="715" ht="15.75" customHeight="1">
      <c r="A715" s="204"/>
      <c r="B715" s="222"/>
      <c r="C715" s="223"/>
      <c r="D715" s="231"/>
      <c r="E715" s="3"/>
      <c r="F715" s="3"/>
      <c r="G715" s="3"/>
      <c r="H715" s="3"/>
      <c r="J715" s="226"/>
      <c r="K715" s="3"/>
      <c r="L715" s="3"/>
      <c r="O715" s="227"/>
      <c r="Q715" s="94"/>
      <c r="R715" s="94"/>
      <c r="S715" s="94"/>
      <c r="T715" s="94"/>
    </row>
    <row r="716" ht="15.75" customHeight="1">
      <c r="A716" s="204"/>
      <c r="B716" s="222"/>
      <c r="C716" s="223"/>
      <c r="D716" s="231"/>
      <c r="E716" s="3"/>
      <c r="F716" s="3"/>
      <c r="G716" s="3"/>
      <c r="H716" s="3"/>
      <c r="J716" s="226"/>
      <c r="K716" s="3"/>
      <c r="L716" s="3"/>
      <c r="O716" s="227"/>
      <c r="Q716" s="94"/>
      <c r="R716" s="94"/>
      <c r="S716" s="94"/>
      <c r="T716" s="94"/>
    </row>
    <row r="717" ht="15.75" customHeight="1">
      <c r="A717" s="204"/>
      <c r="B717" s="222"/>
      <c r="C717" s="223"/>
      <c r="D717" s="231"/>
      <c r="E717" s="3"/>
      <c r="F717" s="3"/>
      <c r="G717" s="3"/>
      <c r="H717" s="3"/>
      <c r="J717" s="226"/>
      <c r="K717" s="3"/>
      <c r="L717" s="3"/>
      <c r="O717" s="227"/>
      <c r="Q717" s="94"/>
      <c r="R717" s="94"/>
      <c r="S717" s="94"/>
      <c r="T717" s="94"/>
    </row>
    <row r="718" ht="15.75" customHeight="1">
      <c r="A718" s="204"/>
      <c r="B718" s="222"/>
      <c r="C718" s="223"/>
      <c r="D718" s="231"/>
      <c r="E718" s="3"/>
      <c r="F718" s="3"/>
      <c r="G718" s="3"/>
      <c r="H718" s="3"/>
      <c r="J718" s="226"/>
      <c r="K718" s="3"/>
      <c r="L718" s="3"/>
      <c r="O718" s="227"/>
      <c r="Q718" s="94"/>
      <c r="R718" s="94"/>
      <c r="S718" s="94"/>
      <c r="T718" s="94"/>
    </row>
    <row r="719" ht="15.75" customHeight="1">
      <c r="A719" s="204"/>
      <c r="B719" s="222"/>
      <c r="C719" s="223"/>
      <c r="D719" s="231"/>
      <c r="E719" s="3"/>
      <c r="F719" s="3"/>
      <c r="G719" s="3"/>
      <c r="H719" s="3"/>
      <c r="J719" s="226"/>
      <c r="K719" s="3"/>
      <c r="L719" s="3"/>
      <c r="O719" s="227"/>
      <c r="Q719" s="94"/>
      <c r="R719" s="94"/>
      <c r="S719" s="94"/>
      <c r="T719" s="94"/>
    </row>
    <row r="720" ht="15.75" customHeight="1">
      <c r="A720" s="204"/>
      <c r="B720" s="222"/>
      <c r="C720" s="223"/>
      <c r="D720" s="231"/>
      <c r="E720" s="3"/>
      <c r="F720" s="3"/>
      <c r="G720" s="3"/>
      <c r="H720" s="3"/>
      <c r="J720" s="226"/>
      <c r="K720" s="3"/>
      <c r="L720" s="3"/>
      <c r="O720" s="227"/>
      <c r="Q720" s="94"/>
      <c r="R720" s="94"/>
      <c r="S720" s="94"/>
      <c r="T720" s="94"/>
    </row>
    <row r="721" ht="15.75" customHeight="1">
      <c r="A721" s="204"/>
      <c r="B721" s="222"/>
      <c r="C721" s="223"/>
      <c r="D721" s="231"/>
      <c r="E721" s="3"/>
      <c r="F721" s="3"/>
      <c r="G721" s="3"/>
      <c r="H721" s="3"/>
      <c r="J721" s="226"/>
      <c r="K721" s="3"/>
      <c r="L721" s="3"/>
      <c r="O721" s="227"/>
      <c r="Q721" s="94"/>
      <c r="R721" s="94"/>
      <c r="S721" s="94"/>
      <c r="T721" s="94"/>
    </row>
    <row r="722" ht="15.75" customHeight="1">
      <c r="A722" s="204"/>
      <c r="B722" s="222"/>
      <c r="C722" s="223"/>
      <c r="D722" s="231"/>
      <c r="E722" s="3"/>
      <c r="F722" s="3"/>
      <c r="G722" s="3"/>
      <c r="H722" s="3"/>
      <c r="J722" s="226"/>
      <c r="K722" s="3"/>
      <c r="L722" s="3"/>
      <c r="O722" s="227"/>
      <c r="Q722" s="94"/>
      <c r="R722" s="94"/>
      <c r="S722" s="94"/>
      <c r="T722" s="94"/>
    </row>
    <row r="723" ht="15.75" customHeight="1">
      <c r="A723" s="204"/>
      <c r="B723" s="222"/>
      <c r="C723" s="223"/>
      <c r="D723" s="231"/>
      <c r="E723" s="3"/>
      <c r="F723" s="3"/>
      <c r="G723" s="3"/>
      <c r="H723" s="3"/>
      <c r="J723" s="226"/>
      <c r="K723" s="3"/>
      <c r="L723" s="3"/>
      <c r="O723" s="227"/>
      <c r="Q723" s="94"/>
      <c r="R723" s="94"/>
      <c r="S723" s="94"/>
      <c r="T723" s="94"/>
    </row>
    <row r="724" ht="15.75" customHeight="1">
      <c r="A724" s="204"/>
      <c r="B724" s="222"/>
      <c r="C724" s="223"/>
      <c r="D724" s="231"/>
      <c r="E724" s="3"/>
      <c r="F724" s="3"/>
      <c r="G724" s="3"/>
      <c r="H724" s="3"/>
      <c r="J724" s="226"/>
      <c r="K724" s="3"/>
      <c r="L724" s="3"/>
      <c r="O724" s="227"/>
      <c r="Q724" s="94"/>
      <c r="R724" s="94"/>
      <c r="S724" s="94"/>
      <c r="T724" s="94"/>
    </row>
    <row r="725" ht="15.75" customHeight="1">
      <c r="A725" s="204"/>
      <c r="B725" s="222"/>
      <c r="C725" s="223"/>
      <c r="D725" s="231"/>
      <c r="E725" s="3"/>
      <c r="F725" s="3"/>
      <c r="G725" s="3"/>
      <c r="H725" s="3"/>
      <c r="J725" s="226"/>
      <c r="K725" s="3"/>
      <c r="L725" s="3"/>
      <c r="O725" s="227"/>
      <c r="Q725" s="94"/>
      <c r="R725" s="94"/>
      <c r="S725" s="94"/>
      <c r="T725" s="94"/>
    </row>
    <row r="726" ht="15.75" customHeight="1">
      <c r="A726" s="204"/>
      <c r="B726" s="222"/>
      <c r="C726" s="223"/>
      <c r="D726" s="231"/>
      <c r="E726" s="3"/>
      <c r="F726" s="3"/>
      <c r="G726" s="3"/>
      <c r="H726" s="3"/>
      <c r="J726" s="226"/>
      <c r="K726" s="3"/>
      <c r="L726" s="3"/>
      <c r="O726" s="227"/>
      <c r="Q726" s="94"/>
      <c r="R726" s="94"/>
      <c r="S726" s="94"/>
      <c r="T726" s="94"/>
    </row>
    <row r="727" ht="15.75" customHeight="1">
      <c r="A727" s="204"/>
      <c r="B727" s="222"/>
      <c r="C727" s="223"/>
      <c r="D727" s="231"/>
      <c r="E727" s="3"/>
      <c r="F727" s="3"/>
      <c r="G727" s="3"/>
      <c r="H727" s="3"/>
      <c r="J727" s="226"/>
      <c r="K727" s="3"/>
      <c r="L727" s="3"/>
      <c r="O727" s="227"/>
      <c r="Q727" s="94"/>
      <c r="R727" s="94"/>
      <c r="S727" s="94"/>
      <c r="T727" s="94"/>
    </row>
    <row r="728" ht="15.75" customHeight="1">
      <c r="A728" s="204"/>
      <c r="B728" s="222"/>
      <c r="C728" s="223"/>
      <c r="D728" s="231"/>
      <c r="E728" s="3"/>
      <c r="F728" s="3"/>
      <c r="G728" s="3"/>
      <c r="H728" s="3"/>
      <c r="J728" s="226"/>
      <c r="K728" s="3"/>
      <c r="L728" s="3"/>
      <c r="O728" s="227"/>
      <c r="Q728" s="94"/>
      <c r="R728" s="94"/>
      <c r="S728" s="94"/>
      <c r="T728" s="94"/>
    </row>
    <row r="729" ht="15.75" customHeight="1">
      <c r="A729" s="204"/>
      <c r="B729" s="222"/>
      <c r="C729" s="223"/>
      <c r="D729" s="231"/>
      <c r="E729" s="3"/>
      <c r="F729" s="3"/>
      <c r="G729" s="3"/>
      <c r="H729" s="3"/>
      <c r="J729" s="226"/>
      <c r="K729" s="3"/>
      <c r="L729" s="3"/>
      <c r="O729" s="227"/>
      <c r="Q729" s="94"/>
      <c r="R729" s="94"/>
      <c r="S729" s="94"/>
      <c r="T729" s="94"/>
    </row>
    <row r="730" ht="15.75" customHeight="1">
      <c r="A730" s="204"/>
      <c r="B730" s="222"/>
      <c r="C730" s="223"/>
      <c r="D730" s="231"/>
      <c r="E730" s="3"/>
      <c r="F730" s="3"/>
      <c r="G730" s="3"/>
      <c r="H730" s="3"/>
      <c r="J730" s="226"/>
      <c r="K730" s="3"/>
      <c r="L730" s="3"/>
      <c r="O730" s="227"/>
      <c r="Q730" s="94"/>
      <c r="R730" s="94"/>
      <c r="S730" s="94"/>
      <c r="T730" s="94"/>
    </row>
    <row r="731" ht="15.75" customHeight="1">
      <c r="A731" s="204"/>
      <c r="B731" s="222"/>
      <c r="C731" s="223"/>
      <c r="D731" s="231"/>
      <c r="E731" s="3"/>
      <c r="F731" s="3"/>
      <c r="G731" s="3"/>
      <c r="H731" s="3"/>
      <c r="J731" s="226"/>
      <c r="K731" s="3"/>
      <c r="L731" s="3"/>
      <c r="O731" s="227"/>
      <c r="Q731" s="94"/>
      <c r="R731" s="94"/>
      <c r="S731" s="94"/>
      <c r="T731" s="94"/>
    </row>
    <row r="732" ht="15.75" customHeight="1">
      <c r="A732" s="204"/>
      <c r="B732" s="222"/>
      <c r="C732" s="223"/>
      <c r="D732" s="231"/>
      <c r="E732" s="3"/>
      <c r="F732" s="3"/>
      <c r="G732" s="3"/>
      <c r="H732" s="3"/>
      <c r="J732" s="226"/>
      <c r="K732" s="3"/>
      <c r="L732" s="3"/>
      <c r="O732" s="227"/>
      <c r="Q732" s="94"/>
      <c r="R732" s="94"/>
      <c r="S732" s="94"/>
      <c r="T732" s="94"/>
    </row>
    <row r="733" ht="15.75" customHeight="1">
      <c r="A733" s="204"/>
      <c r="B733" s="222"/>
      <c r="C733" s="223"/>
      <c r="D733" s="231"/>
      <c r="E733" s="3"/>
      <c r="F733" s="3"/>
      <c r="G733" s="3"/>
      <c r="H733" s="3"/>
      <c r="J733" s="226"/>
      <c r="K733" s="3"/>
      <c r="L733" s="3"/>
      <c r="O733" s="227"/>
      <c r="Q733" s="94"/>
      <c r="R733" s="94"/>
      <c r="S733" s="94"/>
      <c r="T733" s="94"/>
    </row>
    <row r="734" ht="15.75" customHeight="1">
      <c r="A734" s="204"/>
      <c r="B734" s="222"/>
      <c r="C734" s="223"/>
      <c r="D734" s="231"/>
      <c r="E734" s="3"/>
      <c r="F734" s="3"/>
      <c r="G734" s="3"/>
      <c r="H734" s="3"/>
      <c r="J734" s="226"/>
      <c r="K734" s="3"/>
      <c r="L734" s="3"/>
      <c r="O734" s="227"/>
      <c r="Q734" s="94"/>
      <c r="R734" s="94"/>
      <c r="S734" s="94"/>
      <c r="T734" s="94"/>
    </row>
    <row r="735" ht="15.75" customHeight="1">
      <c r="A735" s="204"/>
      <c r="B735" s="222"/>
      <c r="C735" s="223"/>
      <c r="D735" s="231"/>
      <c r="E735" s="3"/>
      <c r="F735" s="3"/>
      <c r="G735" s="3"/>
      <c r="H735" s="3"/>
      <c r="J735" s="226"/>
      <c r="K735" s="3"/>
      <c r="L735" s="3"/>
      <c r="O735" s="227"/>
      <c r="Q735" s="94"/>
      <c r="R735" s="94"/>
      <c r="S735" s="94"/>
      <c r="T735" s="94"/>
    </row>
    <row r="736" ht="15.75" customHeight="1">
      <c r="A736" s="204"/>
      <c r="B736" s="222"/>
      <c r="C736" s="223"/>
      <c r="D736" s="231"/>
      <c r="E736" s="3"/>
      <c r="F736" s="3"/>
      <c r="G736" s="3"/>
      <c r="H736" s="3"/>
      <c r="J736" s="226"/>
      <c r="K736" s="3"/>
      <c r="L736" s="3"/>
      <c r="O736" s="227"/>
      <c r="Q736" s="94"/>
      <c r="R736" s="94"/>
      <c r="S736" s="94"/>
      <c r="T736" s="94"/>
    </row>
    <row r="737" ht="15.75" customHeight="1">
      <c r="A737" s="204"/>
      <c r="B737" s="222"/>
      <c r="C737" s="223"/>
      <c r="D737" s="231"/>
      <c r="E737" s="3"/>
      <c r="F737" s="3"/>
      <c r="G737" s="3"/>
      <c r="H737" s="3"/>
      <c r="J737" s="226"/>
      <c r="K737" s="3"/>
      <c r="L737" s="3"/>
      <c r="O737" s="227"/>
      <c r="Q737" s="94"/>
      <c r="R737" s="94"/>
      <c r="S737" s="94"/>
      <c r="T737" s="94"/>
    </row>
    <row r="738" ht="15.75" customHeight="1">
      <c r="A738" s="204"/>
      <c r="B738" s="222"/>
      <c r="C738" s="223"/>
      <c r="D738" s="231"/>
      <c r="E738" s="3"/>
      <c r="F738" s="3"/>
      <c r="G738" s="3"/>
      <c r="H738" s="3"/>
      <c r="J738" s="226"/>
      <c r="K738" s="3"/>
      <c r="L738" s="3"/>
      <c r="O738" s="227"/>
      <c r="Q738" s="94"/>
      <c r="R738" s="94"/>
      <c r="S738" s="94"/>
      <c r="T738" s="94"/>
    </row>
    <row r="739" ht="15.75" customHeight="1">
      <c r="A739" s="204"/>
      <c r="B739" s="222"/>
      <c r="C739" s="223"/>
      <c r="D739" s="231"/>
      <c r="E739" s="3"/>
      <c r="F739" s="3"/>
      <c r="G739" s="3"/>
      <c r="H739" s="3"/>
      <c r="J739" s="226"/>
      <c r="K739" s="3"/>
      <c r="L739" s="3"/>
      <c r="O739" s="227"/>
      <c r="Q739" s="94"/>
      <c r="R739" s="94"/>
      <c r="S739" s="94"/>
      <c r="T739" s="94"/>
    </row>
    <row r="740" ht="15.75" customHeight="1">
      <c r="A740" s="204"/>
      <c r="B740" s="222"/>
      <c r="C740" s="223"/>
      <c r="D740" s="231"/>
      <c r="E740" s="3"/>
      <c r="F740" s="3"/>
      <c r="G740" s="3"/>
      <c r="H740" s="3"/>
      <c r="J740" s="226"/>
      <c r="K740" s="3"/>
      <c r="L740" s="3"/>
      <c r="O740" s="227"/>
      <c r="Q740" s="94"/>
      <c r="R740" s="94"/>
      <c r="S740" s="94"/>
      <c r="T740" s="94"/>
    </row>
    <row r="741" ht="15.75" customHeight="1">
      <c r="A741" s="204"/>
      <c r="B741" s="222"/>
      <c r="C741" s="223"/>
      <c r="D741" s="231"/>
      <c r="E741" s="3"/>
      <c r="F741" s="3"/>
      <c r="G741" s="3"/>
      <c r="H741" s="3"/>
      <c r="J741" s="226"/>
      <c r="K741" s="3"/>
      <c r="L741" s="3"/>
      <c r="O741" s="227"/>
      <c r="Q741" s="94"/>
      <c r="R741" s="94"/>
      <c r="S741" s="94"/>
      <c r="T741" s="94"/>
    </row>
    <row r="742" ht="15.75" customHeight="1">
      <c r="A742" s="204"/>
      <c r="B742" s="222"/>
      <c r="C742" s="223"/>
      <c r="D742" s="231"/>
      <c r="E742" s="3"/>
      <c r="F742" s="3"/>
      <c r="G742" s="3"/>
      <c r="H742" s="3"/>
      <c r="J742" s="226"/>
      <c r="K742" s="3"/>
      <c r="L742" s="3"/>
      <c r="O742" s="227"/>
      <c r="Q742" s="94"/>
      <c r="R742" s="94"/>
      <c r="S742" s="94"/>
      <c r="T742" s="94"/>
    </row>
    <row r="743" ht="15.75" customHeight="1">
      <c r="A743" s="204"/>
      <c r="B743" s="222"/>
      <c r="C743" s="223"/>
      <c r="D743" s="231"/>
      <c r="E743" s="3"/>
      <c r="F743" s="3"/>
      <c r="G743" s="3"/>
      <c r="H743" s="3"/>
      <c r="J743" s="226"/>
      <c r="K743" s="3"/>
      <c r="L743" s="3"/>
      <c r="O743" s="227"/>
      <c r="Q743" s="94"/>
      <c r="R743" s="94"/>
      <c r="S743" s="94"/>
      <c r="T743" s="94"/>
    </row>
    <row r="744" ht="15.75" customHeight="1">
      <c r="A744" s="204"/>
      <c r="B744" s="222"/>
      <c r="C744" s="223"/>
      <c r="D744" s="231"/>
      <c r="E744" s="3"/>
      <c r="F744" s="3"/>
      <c r="G744" s="3"/>
      <c r="H744" s="3"/>
      <c r="J744" s="226"/>
      <c r="K744" s="3"/>
      <c r="L744" s="3"/>
      <c r="O744" s="227"/>
      <c r="Q744" s="94"/>
      <c r="R744" s="94"/>
      <c r="S744" s="94"/>
      <c r="T744" s="94"/>
    </row>
    <row r="745" ht="15.75" customHeight="1">
      <c r="A745" s="204"/>
      <c r="B745" s="222"/>
      <c r="C745" s="223"/>
      <c r="D745" s="231"/>
      <c r="E745" s="3"/>
      <c r="F745" s="3"/>
      <c r="G745" s="3"/>
      <c r="H745" s="3"/>
      <c r="J745" s="226"/>
      <c r="K745" s="3"/>
      <c r="L745" s="3"/>
      <c r="O745" s="227"/>
      <c r="Q745" s="94"/>
      <c r="R745" s="94"/>
      <c r="S745" s="94"/>
      <c r="T745" s="94"/>
    </row>
    <row r="746" ht="15.75" customHeight="1">
      <c r="A746" s="204"/>
      <c r="B746" s="222"/>
      <c r="C746" s="223"/>
      <c r="D746" s="231"/>
      <c r="E746" s="3"/>
      <c r="F746" s="3"/>
      <c r="G746" s="3"/>
      <c r="H746" s="3"/>
      <c r="J746" s="226"/>
      <c r="K746" s="3"/>
      <c r="L746" s="3"/>
      <c r="O746" s="227"/>
      <c r="Q746" s="94"/>
      <c r="R746" s="94"/>
      <c r="S746" s="94"/>
      <c r="T746" s="94"/>
    </row>
    <row r="747" ht="15.75" customHeight="1">
      <c r="A747" s="204"/>
      <c r="B747" s="222"/>
      <c r="C747" s="223"/>
      <c r="D747" s="231"/>
      <c r="E747" s="3"/>
      <c r="F747" s="3"/>
      <c r="G747" s="3"/>
      <c r="H747" s="3"/>
      <c r="J747" s="226"/>
      <c r="K747" s="3"/>
      <c r="L747" s="3"/>
      <c r="O747" s="227"/>
      <c r="Q747" s="94"/>
      <c r="R747" s="94"/>
      <c r="S747" s="94"/>
      <c r="T747" s="94"/>
    </row>
    <row r="748" ht="15.75" customHeight="1">
      <c r="A748" s="204"/>
      <c r="B748" s="222"/>
      <c r="C748" s="223"/>
      <c r="D748" s="231"/>
      <c r="E748" s="3"/>
      <c r="F748" s="3"/>
      <c r="G748" s="3"/>
      <c r="H748" s="3"/>
      <c r="J748" s="226"/>
      <c r="K748" s="3"/>
      <c r="L748" s="3"/>
      <c r="O748" s="227"/>
      <c r="Q748" s="94"/>
      <c r="R748" s="94"/>
      <c r="S748" s="94"/>
      <c r="T748" s="94"/>
    </row>
    <row r="749" ht="15.75" customHeight="1">
      <c r="A749" s="204"/>
      <c r="B749" s="222"/>
      <c r="C749" s="223"/>
      <c r="D749" s="231"/>
      <c r="E749" s="3"/>
      <c r="F749" s="3"/>
      <c r="G749" s="3"/>
      <c r="H749" s="3"/>
      <c r="J749" s="226"/>
      <c r="K749" s="3"/>
      <c r="L749" s="3"/>
      <c r="O749" s="227"/>
      <c r="Q749" s="94"/>
      <c r="R749" s="94"/>
      <c r="S749" s="94"/>
      <c r="T749" s="94"/>
    </row>
    <row r="750" ht="15.75" customHeight="1">
      <c r="A750" s="204"/>
      <c r="B750" s="222"/>
      <c r="C750" s="223"/>
      <c r="D750" s="231"/>
      <c r="E750" s="3"/>
      <c r="F750" s="3"/>
      <c r="G750" s="3"/>
      <c r="H750" s="3"/>
      <c r="J750" s="226"/>
      <c r="K750" s="3"/>
      <c r="L750" s="3"/>
      <c r="O750" s="227"/>
      <c r="Q750" s="94"/>
      <c r="R750" s="94"/>
      <c r="S750" s="94"/>
      <c r="T750" s="94"/>
    </row>
    <row r="751" ht="15.75" customHeight="1">
      <c r="A751" s="204"/>
      <c r="B751" s="222"/>
      <c r="C751" s="223"/>
      <c r="D751" s="231"/>
      <c r="E751" s="3"/>
      <c r="F751" s="3"/>
      <c r="G751" s="3"/>
      <c r="H751" s="3"/>
      <c r="J751" s="226"/>
      <c r="K751" s="3"/>
      <c r="L751" s="3"/>
      <c r="O751" s="227"/>
      <c r="Q751" s="94"/>
      <c r="R751" s="94"/>
      <c r="S751" s="94"/>
      <c r="T751" s="94"/>
    </row>
    <row r="752" ht="15.75" customHeight="1">
      <c r="A752" s="204"/>
      <c r="B752" s="222"/>
      <c r="C752" s="223"/>
      <c r="D752" s="231"/>
      <c r="E752" s="3"/>
      <c r="F752" s="3"/>
      <c r="G752" s="3"/>
      <c r="H752" s="3"/>
      <c r="J752" s="226"/>
      <c r="K752" s="3"/>
      <c r="L752" s="3"/>
      <c r="O752" s="227"/>
      <c r="Q752" s="94"/>
      <c r="R752" s="94"/>
      <c r="S752" s="94"/>
      <c r="T752" s="94"/>
    </row>
    <row r="753" ht="15.75" customHeight="1">
      <c r="A753" s="204"/>
      <c r="B753" s="222"/>
      <c r="C753" s="223"/>
      <c r="D753" s="231"/>
      <c r="E753" s="3"/>
      <c r="F753" s="3"/>
      <c r="G753" s="3"/>
      <c r="H753" s="3"/>
      <c r="J753" s="226"/>
      <c r="K753" s="3"/>
      <c r="L753" s="3"/>
      <c r="O753" s="227"/>
      <c r="Q753" s="94"/>
      <c r="R753" s="94"/>
      <c r="S753" s="94"/>
      <c r="T753" s="94"/>
    </row>
    <row r="754" ht="15.75" customHeight="1">
      <c r="A754" s="204"/>
      <c r="B754" s="222"/>
      <c r="C754" s="223"/>
      <c r="D754" s="231"/>
      <c r="E754" s="3"/>
      <c r="F754" s="3"/>
      <c r="G754" s="3"/>
      <c r="H754" s="3"/>
      <c r="J754" s="226"/>
      <c r="K754" s="3"/>
      <c r="L754" s="3"/>
      <c r="O754" s="227"/>
      <c r="Q754" s="94"/>
      <c r="R754" s="94"/>
      <c r="S754" s="94"/>
      <c r="T754" s="94"/>
    </row>
    <row r="755" ht="15.75" customHeight="1">
      <c r="A755" s="204"/>
      <c r="B755" s="222"/>
      <c r="C755" s="223"/>
      <c r="D755" s="231"/>
      <c r="E755" s="3"/>
      <c r="F755" s="3"/>
      <c r="G755" s="3"/>
      <c r="H755" s="3"/>
      <c r="J755" s="226"/>
      <c r="K755" s="3"/>
      <c r="L755" s="3"/>
      <c r="O755" s="227"/>
      <c r="Q755" s="94"/>
      <c r="R755" s="94"/>
      <c r="S755" s="94"/>
      <c r="T755" s="94"/>
    </row>
    <row r="756" ht="15.75" customHeight="1">
      <c r="A756" s="204"/>
      <c r="B756" s="222"/>
      <c r="C756" s="223"/>
      <c r="D756" s="231"/>
      <c r="E756" s="3"/>
      <c r="F756" s="3"/>
      <c r="G756" s="3"/>
      <c r="H756" s="3"/>
      <c r="J756" s="226"/>
      <c r="K756" s="3"/>
      <c r="L756" s="3"/>
      <c r="O756" s="227"/>
      <c r="Q756" s="94"/>
      <c r="R756" s="94"/>
      <c r="S756" s="94"/>
      <c r="T756" s="94"/>
    </row>
    <row r="757" ht="15.75" customHeight="1">
      <c r="A757" s="204"/>
      <c r="B757" s="222"/>
      <c r="C757" s="223"/>
      <c r="D757" s="231"/>
      <c r="E757" s="3"/>
      <c r="F757" s="3"/>
      <c r="G757" s="3"/>
      <c r="H757" s="3"/>
      <c r="J757" s="226"/>
      <c r="K757" s="3"/>
      <c r="L757" s="3"/>
      <c r="O757" s="227"/>
      <c r="Q757" s="94"/>
      <c r="R757" s="94"/>
      <c r="S757" s="94"/>
      <c r="T757" s="94"/>
    </row>
    <row r="758" ht="15.75" customHeight="1">
      <c r="A758" s="204"/>
      <c r="B758" s="222"/>
      <c r="C758" s="223"/>
      <c r="D758" s="231"/>
      <c r="E758" s="3"/>
      <c r="F758" s="3"/>
      <c r="G758" s="3"/>
      <c r="H758" s="3"/>
      <c r="J758" s="226"/>
      <c r="K758" s="3"/>
      <c r="L758" s="3"/>
      <c r="O758" s="227"/>
      <c r="Q758" s="94"/>
      <c r="R758" s="94"/>
      <c r="S758" s="94"/>
      <c r="T758" s="94"/>
    </row>
    <row r="759" ht="15.75" customHeight="1">
      <c r="A759" s="204"/>
      <c r="B759" s="222"/>
      <c r="C759" s="223"/>
      <c r="D759" s="231"/>
      <c r="E759" s="3"/>
      <c r="F759" s="3"/>
      <c r="G759" s="3"/>
      <c r="H759" s="3"/>
      <c r="J759" s="226"/>
      <c r="K759" s="3"/>
      <c r="L759" s="3"/>
      <c r="O759" s="227"/>
      <c r="Q759" s="94"/>
      <c r="R759" s="94"/>
      <c r="S759" s="94"/>
      <c r="T759" s="94"/>
    </row>
    <row r="760" ht="15.75" customHeight="1">
      <c r="A760" s="204"/>
      <c r="B760" s="222"/>
      <c r="C760" s="223"/>
      <c r="D760" s="231"/>
      <c r="E760" s="3"/>
      <c r="F760" s="3"/>
      <c r="G760" s="3"/>
      <c r="H760" s="3"/>
      <c r="J760" s="226"/>
      <c r="K760" s="3"/>
      <c r="L760" s="3"/>
      <c r="O760" s="227"/>
      <c r="Q760" s="94"/>
      <c r="R760" s="94"/>
      <c r="S760" s="94"/>
      <c r="T760" s="94"/>
    </row>
    <row r="761" ht="15.75" customHeight="1">
      <c r="A761" s="204"/>
      <c r="B761" s="222"/>
      <c r="C761" s="223"/>
      <c r="D761" s="231"/>
      <c r="E761" s="3"/>
      <c r="F761" s="3"/>
      <c r="G761" s="3"/>
      <c r="H761" s="3"/>
      <c r="J761" s="226"/>
      <c r="K761" s="3"/>
      <c r="L761" s="3"/>
      <c r="O761" s="227"/>
      <c r="Q761" s="94"/>
      <c r="R761" s="94"/>
      <c r="S761" s="94"/>
      <c r="T761" s="94"/>
    </row>
    <row r="762" ht="15.75" customHeight="1">
      <c r="A762" s="204"/>
      <c r="B762" s="222"/>
      <c r="C762" s="223"/>
      <c r="D762" s="231"/>
      <c r="E762" s="3"/>
      <c r="F762" s="3"/>
      <c r="G762" s="3"/>
      <c r="H762" s="3"/>
      <c r="J762" s="226"/>
      <c r="K762" s="3"/>
      <c r="L762" s="3"/>
      <c r="O762" s="227"/>
      <c r="Q762" s="94"/>
      <c r="R762" s="94"/>
      <c r="S762" s="94"/>
      <c r="T762" s="94"/>
    </row>
    <row r="763" ht="15.75" customHeight="1">
      <c r="A763" s="204"/>
      <c r="B763" s="222"/>
      <c r="C763" s="223"/>
      <c r="D763" s="231"/>
      <c r="E763" s="3"/>
      <c r="F763" s="3"/>
      <c r="G763" s="3"/>
      <c r="H763" s="3"/>
      <c r="J763" s="226"/>
      <c r="K763" s="3"/>
      <c r="L763" s="3"/>
      <c r="O763" s="227"/>
      <c r="Q763" s="94"/>
      <c r="R763" s="94"/>
      <c r="S763" s="94"/>
      <c r="T763" s="94"/>
    </row>
    <row r="764" ht="15.75" customHeight="1">
      <c r="A764" s="204"/>
      <c r="B764" s="222"/>
      <c r="C764" s="223"/>
      <c r="D764" s="231"/>
      <c r="E764" s="3"/>
      <c r="F764" s="3"/>
      <c r="G764" s="3"/>
      <c r="H764" s="3"/>
      <c r="J764" s="226"/>
      <c r="K764" s="3"/>
      <c r="L764" s="3"/>
      <c r="O764" s="227"/>
      <c r="Q764" s="94"/>
      <c r="R764" s="94"/>
      <c r="S764" s="94"/>
      <c r="T764" s="94"/>
    </row>
    <row r="765" ht="15.75" customHeight="1">
      <c r="A765" s="204"/>
      <c r="B765" s="222"/>
      <c r="C765" s="223"/>
      <c r="D765" s="231"/>
      <c r="E765" s="3"/>
      <c r="F765" s="3"/>
      <c r="G765" s="3"/>
      <c r="H765" s="3"/>
      <c r="J765" s="226"/>
      <c r="K765" s="3"/>
      <c r="L765" s="3"/>
      <c r="O765" s="227"/>
      <c r="Q765" s="94"/>
      <c r="R765" s="94"/>
      <c r="S765" s="94"/>
      <c r="T765" s="94"/>
    </row>
    <row r="766" ht="15.75" customHeight="1">
      <c r="A766" s="204"/>
      <c r="B766" s="222"/>
      <c r="C766" s="223"/>
      <c r="D766" s="231"/>
      <c r="E766" s="3"/>
      <c r="F766" s="3"/>
      <c r="G766" s="3"/>
      <c r="H766" s="3"/>
      <c r="J766" s="226"/>
      <c r="K766" s="3"/>
      <c r="L766" s="3"/>
      <c r="O766" s="227"/>
      <c r="Q766" s="94"/>
      <c r="R766" s="94"/>
      <c r="S766" s="94"/>
      <c r="T766" s="94"/>
    </row>
    <row r="767" ht="15.75" customHeight="1">
      <c r="A767" s="204"/>
      <c r="B767" s="222"/>
      <c r="C767" s="223"/>
      <c r="D767" s="231"/>
      <c r="E767" s="3"/>
      <c r="F767" s="3"/>
      <c r="G767" s="3"/>
      <c r="H767" s="3"/>
      <c r="J767" s="226"/>
      <c r="K767" s="3"/>
      <c r="L767" s="3"/>
      <c r="O767" s="227"/>
      <c r="Q767" s="94"/>
      <c r="R767" s="94"/>
      <c r="S767" s="94"/>
      <c r="T767" s="94"/>
    </row>
    <row r="768" ht="15.75" customHeight="1">
      <c r="A768" s="204"/>
      <c r="B768" s="222"/>
      <c r="C768" s="223"/>
      <c r="D768" s="231"/>
      <c r="E768" s="3"/>
      <c r="F768" s="3"/>
      <c r="G768" s="3"/>
      <c r="H768" s="3"/>
      <c r="J768" s="226"/>
      <c r="K768" s="3"/>
      <c r="L768" s="3"/>
      <c r="O768" s="227"/>
      <c r="Q768" s="94"/>
      <c r="R768" s="94"/>
      <c r="S768" s="94"/>
      <c r="T768" s="94"/>
    </row>
    <row r="769" ht="15.75" customHeight="1">
      <c r="A769" s="204"/>
      <c r="B769" s="222"/>
      <c r="C769" s="223"/>
      <c r="D769" s="231"/>
      <c r="E769" s="3"/>
      <c r="F769" s="3"/>
      <c r="G769" s="3"/>
      <c r="H769" s="3"/>
      <c r="J769" s="226"/>
      <c r="K769" s="3"/>
      <c r="L769" s="3"/>
      <c r="O769" s="227"/>
      <c r="Q769" s="94"/>
      <c r="R769" s="94"/>
      <c r="S769" s="94"/>
      <c r="T769" s="94"/>
    </row>
    <row r="770" ht="15.75" customHeight="1">
      <c r="A770" s="204"/>
      <c r="B770" s="222"/>
      <c r="C770" s="223"/>
      <c r="D770" s="231"/>
      <c r="E770" s="3"/>
      <c r="F770" s="3"/>
      <c r="G770" s="3"/>
      <c r="H770" s="3"/>
      <c r="J770" s="226"/>
      <c r="K770" s="3"/>
      <c r="L770" s="3"/>
      <c r="O770" s="227"/>
      <c r="Q770" s="94"/>
      <c r="R770" s="94"/>
      <c r="S770" s="94"/>
      <c r="T770" s="94"/>
    </row>
    <row r="771" ht="15.75" customHeight="1">
      <c r="A771" s="204"/>
      <c r="B771" s="222"/>
      <c r="C771" s="223"/>
      <c r="D771" s="231"/>
      <c r="E771" s="3"/>
      <c r="F771" s="3"/>
      <c r="G771" s="3"/>
      <c r="H771" s="3"/>
      <c r="J771" s="226"/>
      <c r="K771" s="3"/>
      <c r="L771" s="3"/>
      <c r="O771" s="227"/>
      <c r="Q771" s="94"/>
      <c r="R771" s="94"/>
      <c r="S771" s="94"/>
      <c r="T771" s="94"/>
    </row>
    <row r="772" ht="15.75" customHeight="1">
      <c r="A772" s="204"/>
      <c r="B772" s="222"/>
      <c r="C772" s="223"/>
      <c r="D772" s="231"/>
      <c r="E772" s="3"/>
      <c r="F772" s="3"/>
      <c r="G772" s="3"/>
      <c r="H772" s="3"/>
      <c r="J772" s="226"/>
      <c r="K772" s="3"/>
      <c r="L772" s="3"/>
      <c r="O772" s="227"/>
      <c r="Q772" s="94"/>
      <c r="R772" s="94"/>
      <c r="S772" s="94"/>
      <c r="T772" s="94"/>
    </row>
    <row r="773" ht="15.75" customHeight="1">
      <c r="A773" s="204"/>
      <c r="B773" s="222"/>
      <c r="C773" s="223"/>
      <c r="D773" s="231"/>
      <c r="E773" s="3"/>
      <c r="F773" s="3"/>
      <c r="G773" s="3"/>
      <c r="H773" s="3"/>
      <c r="J773" s="226"/>
      <c r="K773" s="3"/>
      <c r="L773" s="3"/>
      <c r="O773" s="227"/>
      <c r="Q773" s="94"/>
      <c r="R773" s="94"/>
      <c r="S773" s="94"/>
      <c r="T773" s="94"/>
    </row>
    <row r="774" ht="15.75" customHeight="1">
      <c r="A774" s="204"/>
      <c r="B774" s="222"/>
      <c r="C774" s="223"/>
      <c r="D774" s="231"/>
      <c r="E774" s="3"/>
      <c r="F774" s="3"/>
      <c r="G774" s="3"/>
      <c r="H774" s="3"/>
      <c r="J774" s="226"/>
      <c r="K774" s="3"/>
      <c r="L774" s="3"/>
      <c r="O774" s="227"/>
      <c r="Q774" s="94"/>
      <c r="R774" s="94"/>
      <c r="S774" s="94"/>
      <c r="T774" s="94"/>
    </row>
    <row r="775" ht="15.75" customHeight="1">
      <c r="A775" s="204"/>
      <c r="B775" s="222"/>
      <c r="C775" s="223"/>
      <c r="D775" s="231"/>
      <c r="E775" s="3"/>
      <c r="F775" s="3"/>
      <c r="G775" s="3"/>
      <c r="H775" s="3"/>
      <c r="J775" s="226"/>
      <c r="K775" s="3"/>
      <c r="L775" s="3"/>
      <c r="O775" s="227"/>
      <c r="Q775" s="94"/>
      <c r="R775" s="94"/>
      <c r="S775" s="94"/>
      <c r="T775" s="94"/>
    </row>
    <row r="776" ht="15.75" customHeight="1">
      <c r="A776" s="204"/>
      <c r="B776" s="222"/>
      <c r="C776" s="223"/>
      <c r="D776" s="231"/>
      <c r="E776" s="3"/>
      <c r="F776" s="3"/>
      <c r="G776" s="3"/>
      <c r="H776" s="3"/>
      <c r="J776" s="226"/>
      <c r="K776" s="3"/>
      <c r="L776" s="3"/>
      <c r="O776" s="227"/>
      <c r="Q776" s="94"/>
      <c r="R776" s="94"/>
      <c r="S776" s="94"/>
      <c r="T776" s="94"/>
    </row>
    <row r="777" ht="15.75" customHeight="1">
      <c r="A777" s="204"/>
      <c r="B777" s="222"/>
      <c r="C777" s="223"/>
      <c r="D777" s="231"/>
      <c r="E777" s="3"/>
      <c r="F777" s="3"/>
      <c r="G777" s="3"/>
      <c r="H777" s="3"/>
      <c r="J777" s="226"/>
      <c r="K777" s="3"/>
      <c r="L777" s="3"/>
      <c r="O777" s="227"/>
      <c r="Q777" s="94"/>
      <c r="R777" s="94"/>
      <c r="S777" s="94"/>
      <c r="T777" s="94"/>
    </row>
    <row r="778" ht="15.75" customHeight="1">
      <c r="A778" s="204"/>
      <c r="B778" s="222"/>
      <c r="C778" s="223"/>
      <c r="D778" s="231"/>
      <c r="E778" s="3"/>
      <c r="F778" s="3"/>
      <c r="G778" s="3"/>
      <c r="H778" s="3"/>
      <c r="J778" s="226"/>
      <c r="K778" s="3"/>
      <c r="L778" s="3"/>
      <c r="O778" s="227"/>
      <c r="Q778" s="94"/>
      <c r="R778" s="94"/>
      <c r="S778" s="94"/>
      <c r="T778" s="94"/>
    </row>
    <row r="779" ht="15.75" customHeight="1">
      <c r="A779" s="204"/>
      <c r="B779" s="222"/>
      <c r="C779" s="223"/>
      <c r="D779" s="231"/>
      <c r="E779" s="3"/>
      <c r="F779" s="3"/>
      <c r="G779" s="3"/>
      <c r="H779" s="3"/>
      <c r="J779" s="226"/>
      <c r="K779" s="3"/>
      <c r="L779" s="3"/>
      <c r="O779" s="227"/>
      <c r="Q779" s="94"/>
      <c r="R779" s="94"/>
      <c r="S779" s="94"/>
      <c r="T779" s="94"/>
    </row>
    <row r="780" ht="15.75" customHeight="1">
      <c r="A780" s="204"/>
      <c r="B780" s="222"/>
      <c r="C780" s="223"/>
      <c r="D780" s="231"/>
      <c r="E780" s="3"/>
      <c r="F780" s="3"/>
      <c r="G780" s="3"/>
      <c r="H780" s="3"/>
      <c r="J780" s="226"/>
      <c r="K780" s="3"/>
      <c r="L780" s="3"/>
      <c r="O780" s="227"/>
      <c r="Q780" s="94"/>
      <c r="R780" s="94"/>
      <c r="S780" s="94"/>
      <c r="T780" s="94"/>
    </row>
    <row r="781" ht="15.75" customHeight="1">
      <c r="A781" s="204"/>
      <c r="B781" s="222"/>
      <c r="C781" s="223"/>
      <c r="D781" s="231"/>
      <c r="E781" s="3"/>
      <c r="F781" s="3"/>
      <c r="G781" s="3"/>
      <c r="H781" s="3"/>
      <c r="J781" s="226"/>
      <c r="K781" s="3"/>
      <c r="L781" s="3"/>
      <c r="O781" s="227"/>
      <c r="Q781" s="94"/>
      <c r="R781" s="94"/>
      <c r="S781" s="94"/>
      <c r="T781" s="94"/>
    </row>
    <row r="782" ht="15.75" customHeight="1">
      <c r="A782" s="204"/>
      <c r="B782" s="222"/>
      <c r="C782" s="223"/>
      <c r="D782" s="231"/>
      <c r="E782" s="3"/>
      <c r="F782" s="3"/>
      <c r="G782" s="3"/>
      <c r="H782" s="3"/>
      <c r="J782" s="226"/>
      <c r="K782" s="3"/>
      <c r="L782" s="3"/>
      <c r="O782" s="227"/>
      <c r="Q782" s="94"/>
      <c r="R782" s="94"/>
      <c r="S782" s="94"/>
      <c r="T782" s="94"/>
    </row>
    <row r="783" ht="15.75" customHeight="1">
      <c r="A783" s="204"/>
      <c r="B783" s="222"/>
      <c r="C783" s="223"/>
      <c r="D783" s="231"/>
      <c r="E783" s="3"/>
      <c r="F783" s="3"/>
      <c r="G783" s="3"/>
      <c r="H783" s="3"/>
      <c r="J783" s="226"/>
      <c r="K783" s="3"/>
      <c r="L783" s="3"/>
      <c r="O783" s="227"/>
      <c r="Q783" s="94"/>
      <c r="R783" s="94"/>
      <c r="S783" s="94"/>
      <c r="T783" s="94"/>
    </row>
    <row r="784" ht="15.75" customHeight="1">
      <c r="A784" s="204"/>
      <c r="B784" s="222"/>
      <c r="C784" s="223"/>
      <c r="D784" s="231"/>
      <c r="E784" s="3"/>
      <c r="F784" s="3"/>
      <c r="G784" s="3"/>
      <c r="H784" s="3"/>
      <c r="J784" s="226"/>
      <c r="K784" s="3"/>
      <c r="L784" s="3"/>
      <c r="O784" s="227"/>
      <c r="Q784" s="94"/>
      <c r="R784" s="94"/>
      <c r="S784" s="94"/>
      <c r="T784" s="94"/>
    </row>
    <row r="785" ht="15.75" customHeight="1">
      <c r="A785" s="204"/>
      <c r="B785" s="222"/>
      <c r="C785" s="223"/>
      <c r="D785" s="231"/>
      <c r="E785" s="3"/>
      <c r="F785" s="3"/>
      <c r="G785" s="3"/>
      <c r="H785" s="3"/>
      <c r="J785" s="226"/>
      <c r="K785" s="3"/>
      <c r="L785" s="3"/>
      <c r="O785" s="227"/>
      <c r="Q785" s="94"/>
      <c r="R785" s="94"/>
      <c r="S785" s="94"/>
      <c r="T785" s="94"/>
    </row>
    <row r="786" ht="15.75" customHeight="1">
      <c r="A786" s="204"/>
      <c r="B786" s="222"/>
      <c r="C786" s="223"/>
      <c r="D786" s="231"/>
      <c r="E786" s="3"/>
      <c r="F786" s="3"/>
      <c r="G786" s="3"/>
      <c r="H786" s="3"/>
      <c r="J786" s="226"/>
      <c r="K786" s="3"/>
      <c r="L786" s="3"/>
      <c r="O786" s="227"/>
      <c r="Q786" s="94"/>
      <c r="R786" s="94"/>
      <c r="S786" s="94"/>
      <c r="T786" s="94"/>
    </row>
    <row r="787" ht="15.75" customHeight="1">
      <c r="A787" s="204"/>
      <c r="B787" s="222"/>
      <c r="C787" s="223"/>
      <c r="D787" s="231"/>
      <c r="E787" s="3"/>
      <c r="F787" s="3"/>
      <c r="G787" s="3"/>
      <c r="H787" s="3"/>
      <c r="J787" s="226"/>
      <c r="K787" s="3"/>
      <c r="L787" s="3"/>
      <c r="O787" s="227"/>
      <c r="Q787" s="94"/>
      <c r="R787" s="94"/>
      <c r="S787" s="94"/>
      <c r="T787" s="94"/>
    </row>
    <row r="788" ht="15.75" customHeight="1">
      <c r="A788" s="204"/>
      <c r="B788" s="222"/>
      <c r="C788" s="223"/>
      <c r="D788" s="231"/>
      <c r="E788" s="3"/>
      <c r="F788" s="3"/>
      <c r="G788" s="3"/>
      <c r="H788" s="3"/>
      <c r="J788" s="226"/>
      <c r="K788" s="3"/>
      <c r="L788" s="3"/>
      <c r="O788" s="227"/>
      <c r="Q788" s="94"/>
      <c r="R788" s="94"/>
      <c r="S788" s="94"/>
      <c r="T788" s="94"/>
    </row>
    <row r="789" ht="15.75" customHeight="1">
      <c r="A789" s="204"/>
      <c r="B789" s="222"/>
      <c r="C789" s="223"/>
      <c r="D789" s="231"/>
      <c r="E789" s="3"/>
      <c r="F789" s="3"/>
      <c r="G789" s="3"/>
      <c r="H789" s="3"/>
      <c r="J789" s="226"/>
      <c r="K789" s="3"/>
      <c r="L789" s="3"/>
      <c r="O789" s="227"/>
      <c r="Q789" s="94"/>
      <c r="R789" s="94"/>
      <c r="S789" s="94"/>
      <c r="T789" s="94"/>
    </row>
    <row r="790" ht="15.75" customHeight="1">
      <c r="A790" s="204"/>
      <c r="B790" s="222"/>
      <c r="C790" s="223"/>
      <c r="D790" s="231"/>
      <c r="E790" s="3"/>
      <c r="F790" s="3"/>
      <c r="G790" s="3"/>
      <c r="H790" s="3"/>
      <c r="J790" s="226"/>
      <c r="K790" s="3"/>
      <c r="L790" s="3"/>
      <c r="O790" s="227"/>
      <c r="Q790" s="94"/>
      <c r="R790" s="94"/>
      <c r="S790" s="94"/>
      <c r="T790" s="94"/>
    </row>
    <row r="791" ht="15.75" customHeight="1">
      <c r="A791" s="204"/>
      <c r="B791" s="222"/>
      <c r="C791" s="223"/>
      <c r="D791" s="231"/>
      <c r="E791" s="3"/>
      <c r="F791" s="3"/>
      <c r="G791" s="3"/>
      <c r="H791" s="3"/>
      <c r="J791" s="226"/>
      <c r="K791" s="3"/>
      <c r="L791" s="3"/>
      <c r="O791" s="227"/>
      <c r="Q791" s="94"/>
      <c r="R791" s="94"/>
      <c r="S791" s="94"/>
      <c r="T791" s="94"/>
    </row>
    <row r="792" ht="15.75" customHeight="1">
      <c r="A792" s="204"/>
      <c r="B792" s="222"/>
      <c r="C792" s="223"/>
      <c r="D792" s="231"/>
      <c r="E792" s="3"/>
      <c r="F792" s="3"/>
      <c r="G792" s="3"/>
      <c r="H792" s="3"/>
      <c r="J792" s="226"/>
      <c r="K792" s="3"/>
      <c r="L792" s="3"/>
      <c r="O792" s="227"/>
      <c r="Q792" s="94"/>
      <c r="R792" s="94"/>
      <c r="S792" s="94"/>
      <c r="T792" s="94"/>
    </row>
    <row r="793" ht="15.75" customHeight="1">
      <c r="A793" s="204"/>
      <c r="B793" s="222"/>
      <c r="C793" s="223"/>
      <c r="D793" s="231"/>
      <c r="E793" s="3"/>
      <c r="F793" s="3"/>
      <c r="G793" s="3"/>
      <c r="H793" s="3"/>
      <c r="J793" s="226"/>
      <c r="K793" s="3"/>
      <c r="L793" s="3"/>
      <c r="O793" s="227"/>
      <c r="Q793" s="94"/>
      <c r="R793" s="94"/>
      <c r="S793" s="94"/>
      <c r="T793" s="94"/>
    </row>
    <row r="794" ht="15.75" customHeight="1">
      <c r="A794" s="204"/>
      <c r="B794" s="222"/>
      <c r="C794" s="223"/>
      <c r="D794" s="231"/>
      <c r="E794" s="3"/>
      <c r="F794" s="3"/>
      <c r="G794" s="3"/>
      <c r="H794" s="3"/>
      <c r="J794" s="226"/>
      <c r="K794" s="3"/>
      <c r="L794" s="3"/>
      <c r="O794" s="227"/>
      <c r="Q794" s="94"/>
      <c r="R794" s="94"/>
      <c r="S794" s="94"/>
      <c r="T794" s="94"/>
    </row>
    <row r="795" ht="15.75" customHeight="1">
      <c r="A795" s="204"/>
      <c r="B795" s="222"/>
      <c r="C795" s="223"/>
      <c r="D795" s="231"/>
      <c r="E795" s="3"/>
      <c r="F795" s="3"/>
      <c r="G795" s="3"/>
      <c r="H795" s="3"/>
      <c r="J795" s="226"/>
      <c r="K795" s="3"/>
      <c r="L795" s="3"/>
      <c r="O795" s="227"/>
      <c r="Q795" s="94"/>
      <c r="R795" s="94"/>
      <c r="S795" s="94"/>
      <c r="T795" s="94"/>
    </row>
    <row r="796" ht="15.75" customHeight="1">
      <c r="A796" s="204"/>
      <c r="B796" s="222"/>
      <c r="C796" s="223"/>
      <c r="D796" s="231"/>
      <c r="E796" s="3"/>
      <c r="F796" s="3"/>
      <c r="G796" s="3"/>
      <c r="H796" s="3"/>
      <c r="J796" s="226"/>
      <c r="K796" s="3"/>
      <c r="L796" s="3"/>
      <c r="O796" s="227"/>
      <c r="Q796" s="94"/>
      <c r="R796" s="94"/>
      <c r="S796" s="94"/>
      <c r="T796" s="94"/>
    </row>
    <row r="797" ht="15.75" customHeight="1">
      <c r="A797" s="204"/>
      <c r="B797" s="222"/>
      <c r="C797" s="223"/>
      <c r="D797" s="231"/>
      <c r="E797" s="3"/>
      <c r="F797" s="3"/>
      <c r="G797" s="3"/>
      <c r="H797" s="3"/>
      <c r="J797" s="226"/>
      <c r="K797" s="3"/>
      <c r="L797" s="3"/>
      <c r="O797" s="227"/>
      <c r="Q797" s="94"/>
      <c r="R797" s="94"/>
      <c r="S797" s="94"/>
      <c r="T797" s="94"/>
    </row>
    <row r="798" ht="15.75" customHeight="1">
      <c r="A798" s="204"/>
      <c r="B798" s="222"/>
      <c r="C798" s="223"/>
      <c r="D798" s="231"/>
      <c r="E798" s="3"/>
      <c r="F798" s="3"/>
      <c r="G798" s="3"/>
      <c r="H798" s="3"/>
      <c r="J798" s="226"/>
      <c r="K798" s="3"/>
      <c r="L798" s="3"/>
      <c r="O798" s="227"/>
      <c r="Q798" s="94"/>
      <c r="R798" s="94"/>
      <c r="S798" s="94"/>
      <c r="T798" s="94"/>
    </row>
    <row r="799" ht="15.75" customHeight="1">
      <c r="A799" s="204"/>
      <c r="B799" s="222"/>
      <c r="C799" s="223"/>
      <c r="D799" s="231"/>
      <c r="E799" s="3"/>
      <c r="F799" s="3"/>
      <c r="G799" s="3"/>
      <c r="H799" s="3"/>
      <c r="J799" s="226"/>
      <c r="K799" s="3"/>
      <c r="L799" s="3"/>
      <c r="O799" s="227"/>
      <c r="Q799" s="94"/>
      <c r="R799" s="94"/>
      <c r="S799" s="94"/>
      <c r="T799" s="94"/>
    </row>
    <row r="800" ht="15.75" customHeight="1">
      <c r="A800" s="204"/>
      <c r="B800" s="222"/>
      <c r="C800" s="223"/>
      <c r="D800" s="231"/>
      <c r="E800" s="3"/>
      <c r="F800" s="3"/>
      <c r="G800" s="3"/>
      <c r="H800" s="3"/>
      <c r="J800" s="226"/>
      <c r="K800" s="3"/>
      <c r="L800" s="3"/>
      <c r="O800" s="227"/>
      <c r="Q800" s="94"/>
      <c r="R800" s="94"/>
      <c r="S800" s="94"/>
      <c r="T800" s="94"/>
    </row>
    <row r="801" ht="15.75" customHeight="1">
      <c r="A801" s="204"/>
      <c r="B801" s="222"/>
      <c r="C801" s="223"/>
      <c r="D801" s="231"/>
      <c r="E801" s="3"/>
      <c r="F801" s="3"/>
      <c r="G801" s="3"/>
      <c r="H801" s="3"/>
      <c r="J801" s="226"/>
      <c r="K801" s="3"/>
      <c r="L801" s="3"/>
      <c r="O801" s="227"/>
      <c r="Q801" s="94"/>
      <c r="R801" s="94"/>
      <c r="S801" s="94"/>
      <c r="T801" s="94"/>
    </row>
    <row r="802" ht="15.75" customHeight="1">
      <c r="A802" s="204"/>
      <c r="B802" s="222"/>
      <c r="C802" s="223"/>
      <c r="D802" s="231"/>
      <c r="E802" s="3"/>
      <c r="F802" s="3"/>
      <c r="G802" s="3"/>
      <c r="H802" s="3"/>
      <c r="J802" s="226"/>
      <c r="K802" s="3"/>
      <c r="L802" s="3"/>
      <c r="O802" s="227"/>
      <c r="Q802" s="94"/>
      <c r="R802" s="94"/>
      <c r="S802" s="94"/>
      <c r="T802" s="94"/>
    </row>
    <row r="803" ht="15.75" customHeight="1">
      <c r="A803" s="204"/>
      <c r="B803" s="222"/>
      <c r="C803" s="223"/>
      <c r="D803" s="231"/>
      <c r="E803" s="3"/>
      <c r="F803" s="3"/>
      <c r="G803" s="3"/>
      <c r="H803" s="3"/>
      <c r="J803" s="226"/>
      <c r="K803" s="3"/>
      <c r="L803" s="3"/>
      <c r="O803" s="227"/>
      <c r="Q803" s="94"/>
      <c r="R803" s="94"/>
      <c r="S803" s="94"/>
      <c r="T803" s="94"/>
    </row>
    <row r="804" ht="15.75" customHeight="1">
      <c r="A804" s="204"/>
      <c r="B804" s="222"/>
      <c r="C804" s="223"/>
      <c r="D804" s="231"/>
      <c r="E804" s="3"/>
      <c r="F804" s="3"/>
      <c r="G804" s="3"/>
      <c r="H804" s="3"/>
      <c r="J804" s="226"/>
      <c r="K804" s="3"/>
      <c r="L804" s="3"/>
      <c r="O804" s="227"/>
      <c r="Q804" s="94"/>
      <c r="R804" s="94"/>
      <c r="S804" s="94"/>
      <c r="T804" s="94"/>
    </row>
    <row r="805" ht="15.75" customHeight="1">
      <c r="A805" s="204"/>
      <c r="B805" s="222"/>
      <c r="C805" s="223"/>
      <c r="D805" s="231"/>
      <c r="E805" s="3"/>
      <c r="F805" s="3"/>
      <c r="G805" s="3"/>
      <c r="H805" s="3"/>
      <c r="J805" s="226"/>
      <c r="K805" s="3"/>
      <c r="L805" s="3"/>
      <c r="O805" s="227"/>
      <c r="Q805" s="94"/>
      <c r="R805" s="94"/>
      <c r="S805" s="94"/>
      <c r="T805" s="94"/>
    </row>
    <row r="806" ht="15.75" customHeight="1">
      <c r="A806" s="204"/>
      <c r="B806" s="222"/>
      <c r="C806" s="223"/>
      <c r="D806" s="231"/>
      <c r="E806" s="3"/>
      <c r="F806" s="3"/>
      <c r="G806" s="3"/>
      <c r="H806" s="3"/>
      <c r="J806" s="226"/>
      <c r="K806" s="3"/>
      <c r="L806" s="3"/>
      <c r="O806" s="227"/>
      <c r="Q806" s="94"/>
      <c r="R806" s="94"/>
      <c r="S806" s="94"/>
      <c r="T806" s="94"/>
    </row>
    <row r="807" ht="15.75" customHeight="1">
      <c r="A807" s="204"/>
      <c r="B807" s="222"/>
      <c r="C807" s="223"/>
      <c r="D807" s="231"/>
      <c r="E807" s="3"/>
      <c r="F807" s="3"/>
      <c r="G807" s="3"/>
      <c r="H807" s="3"/>
      <c r="J807" s="226"/>
      <c r="K807" s="3"/>
      <c r="L807" s="3"/>
      <c r="O807" s="227"/>
      <c r="Q807" s="94"/>
      <c r="R807" s="94"/>
      <c r="S807" s="94"/>
      <c r="T807" s="94"/>
    </row>
    <row r="808" ht="15.75" customHeight="1">
      <c r="A808" s="204"/>
      <c r="B808" s="222"/>
      <c r="C808" s="223"/>
      <c r="D808" s="231"/>
      <c r="E808" s="3"/>
      <c r="F808" s="3"/>
      <c r="G808" s="3"/>
      <c r="H808" s="3"/>
      <c r="J808" s="226"/>
      <c r="K808" s="3"/>
      <c r="L808" s="3"/>
      <c r="O808" s="227"/>
      <c r="Q808" s="94"/>
      <c r="R808" s="94"/>
      <c r="S808" s="94"/>
      <c r="T808" s="94"/>
    </row>
    <row r="809" ht="15.75" customHeight="1">
      <c r="A809" s="204"/>
      <c r="B809" s="222"/>
      <c r="C809" s="223"/>
      <c r="D809" s="231"/>
      <c r="E809" s="3"/>
      <c r="F809" s="3"/>
      <c r="G809" s="3"/>
      <c r="H809" s="3"/>
      <c r="J809" s="226"/>
      <c r="K809" s="3"/>
      <c r="L809" s="3"/>
      <c r="O809" s="227"/>
      <c r="Q809" s="94"/>
      <c r="R809" s="94"/>
      <c r="S809" s="94"/>
      <c r="T809" s="94"/>
    </row>
    <row r="810" ht="15.75" customHeight="1">
      <c r="A810" s="204"/>
      <c r="B810" s="222"/>
      <c r="C810" s="223"/>
      <c r="D810" s="231"/>
      <c r="E810" s="3"/>
      <c r="F810" s="3"/>
      <c r="G810" s="3"/>
      <c r="H810" s="3"/>
      <c r="J810" s="226"/>
      <c r="K810" s="3"/>
      <c r="L810" s="3"/>
      <c r="O810" s="227"/>
      <c r="Q810" s="94"/>
      <c r="R810" s="94"/>
      <c r="S810" s="94"/>
      <c r="T810" s="94"/>
    </row>
    <row r="811" ht="15.75" customHeight="1">
      <c r="A811" s="204"/>
      <c r="B811" s="222"/>
      <c r="C811" s="223"/>
      <c r="D811" s="231"/>
      <c r="E811" s="3"/>
      <c r="F811" s="3"/>
      <c r="G811" s="3"/>
      <c r="H811" s="3"/>
      <c r="J811" s="226"/>
      <c r="K811" s="3"/>
      <c r="L811" s="3"/>
      <c r="O811" s="227"/>
      <c r="Q811" s="94"/>
      <c r="R811" s="94"/>
      <c r="S811" s="94"/>
      <c r="T811" s="94"/>
    </row>
    <row r="812" ht="15.75" customHeight="1">
      <c r="A812" s="204"/>
      <c r="B812" s="222"/>
      <c r="C812" s="223"/>
      <c r="D812" s="231"/>
      <c r="E812" s="3"/>
      <c r="F812" s="3"/>
      <c r="G812" s="3"/>
      <c r="H812" s="3"/>
      <c r="J812" s="226"/>
      <c r="K812" s="3"/>
      <c r="L812" s="3"/>
      <c r="O812" s="227"/>
      <c r="Q812" s="94"/>
      <c r="R812" s="94"/>
      <c r="S812" s="94"/>
      <c r="T812" s="94"/>
    </row>
    <row r="813" ht="15.75" customHeight="1">
      <c r="A813" s="204"/>
      <c r="B813" s="222"/>
      <c r="C813" s="223"/>
      <c r="D813" s="231"/>
      <c r="E813" s="3"/>
      <c r="F813" s="3"/>
      <c r="G813" s="3"/>
      <c r="H813" s="3"/>
      <c r="J813" s="226"/>
      <c r="K813" s="3"/>
      <c r="L813" s="3"/>
      <c r="O813" s="227"/>
      <c r="Q813" s="94"/>
      <c r="R813" s="94"/>
      <c r="S813" s="94"/>
      <c r="T813" s="94"/>
    </row>
    <row r="814" ht="15.75" customHeight="1">
      <c r="A814" s="204"/>
      <c r="B814" s="222"/>
      <c r="C814" s="223"/>
      <c r="D814" s="231"/>
      <c r="E814" s="3"/>
      <c r="F814" s="3"/>
      <c r="G814" s="3"/>
      <c r="H814" s="3"/>
      <c r="J814" s="226"/>
      <c r="K814" s="3"/>
      <c r="L814" s="3"/>
      <c r="O814" s="227"/>
      <c r="Q814" s="94"/>
      <c r="R814" s="94"/>
      <c r="S814" s="94"/>
      <c r="T814" s="94"/>
    </row>
    <row r="815" ht="15.75" customHeight="1">
      <c r="A815" s="204"/>
      <c r="B815" s="222"/>
      <c r="C815" s="223"/>
      <c r="D815" s="231"/>
      <c r="E815" s="3"/>
      <c r="F815" s="3"/>
      <c r="G815" s="3"/>
      <c r="H815" s="3"/>
      <c r="J815" s="226"/>
      <c r="K815" s="3"/>
      <c r="L815" s="3"/>
      <c r="O815" s="227"/>
      <c r="Q815" s="94"/>
      <c r="R815" s="94"/>
      <c r="S815" s="94"/>
      <c r="T815" s="94"/>
    </row>
    <row r="816" ht="15.75" customHeight="1">
      <c r="A816" s="204"/>
      <c r="B816" s="222"/>
      <c r="C816" s="223"/>
      <c r="D816" s="231"/>
      <c r="E816" s="3"/>
      <c r="F816" s="3"/>
      <c r="G816" s="3"/>
      <c r="H816" s="3"/>
      <c r="J816" s="226"/>
      <c r="K816" s="3"/>
      <c r="L816" s="3"/>
      <c r="O816" s="227"/>
      <c r="Q816" s="94"/>
      <c r="R816" s="94"/>
      <c r="S816" s="94"/>
      <c r="T816" s="94"/>
    </row>
    <row r="817" ht="15.75" customHeight="1">
      <c r="A817" s="204"/>
      <c r="B817" s="222"/>
      <c r="C817" s="223"/>
      <c r="D817" s="231"/>
      <c r="E817" s="3"/>
      <c r="F817" s="3"/>
      <c r="G817" s="3"/>
      <c r="H817" s="3"/>
      <c r="J817" s="226"/>
      <c r="K817" s="3"/>
      <c r="L817" s="3"/>
      <c r="O817" s="227"/>
      <c r="Q817" s="94"/>
      <c r="R817" s="94"/>
      <c r="S817" s="94"/>
      <c r="T817" s="94"/>
    </row>
    <row r="818" ht="15.75" customHeight="1">
      <c r="A818" s="204"/>
      <c r="B818" s="222"/>
      <c r="C818" s="223"/>
      <c r="D818" s="231"/>
      <c r="E818" s="3"/>
      <c r="F818" s="3"/>
      <c r="G818" s="3"/>
      <c r="H818" s="3"/>
      <c r="J818" s="226"/>
      <c r="K818" s="3"/>
      <c r="L818" s="3"/>
      <c r="O818" s="227"/>
      <c r="Q818" s="94"/>
      <c r="R818" s="94"/>
      <c r="S818" s="94"/>
      <c r="T818" s="94"/>
    </row>
    <row r="819" ht="15.75" customHeight="1">
      <c r="A819" s="204"/>
      <c r="B819" s="222"/>
      <c r="C819" s="223"/>
      <c r="D819" s="231"/>
      <c r="E819" s="3"/>
      <c r="F819" s="3"/>
      <c r="G819" s="3"/>
      <c r="H819" s="3"/>
      <c r="J819" s="226"/>
      <c r="K819" s="3"/>
      <c r="L819" s="3"/>
      <c r="O819" s="227"/>
      <c r="Q819" s="94"/>
      <c r="R819" s="94"/>
      <c r="S819" s="94"/>
      <c r="T819" s="94"/>
    </row>
    <row r="820" ht="15.75" customHeight="1">
      <c r="A820" s="204"/>
      <c r="B820" s="222"/>
      <c r="C820" s="223"/>
      <c r="D820" s="231"/>
      <c r="E820" s="3"/>
      <c r="F820" s="3"/>
      <c r="G820" s="3"/>
      <c r="H820" s="3"/>
      <c r="J820" s="226"/>
      <c r="K820" s="3"/>
      <c r="L820" s="3"/>
      <c r="O820" s="227"/>
      <c r="Q820" s="94"/>
      <c r="R820" s="94"/>
      <c r="S820" s="94"/>
      <c r="T820" s="94"/>
    </row>
    <row r="821" ht="15.75" customHeight="1">
      <c r="A821" s="204"/>
      <c r="B821" s="222"/>
      <c r="C821" s="223"/>
      <c r="D821" s="231"/>
      <c r="E821" s="3"/>
      <c r="F821" s="3"/>
      <c r="G821" s="3"/>
      <c r="H821" s="3"/>
      <c r="J821" s="226"/>
      <c r="K821" s="3"/>
      <c r="L821" s="3"/>
      <c r="O821" s="227"/>
      <c r="Q821" s="94"/>
      <c r="R821" s="94"/>
      <c r="S821" s="94"/>
      <c r="T821" s="94"/>
    </row>
    <row r="822" ht="15.75" customHeight="1">
      <c r="A822" s="204"/>
      <c r="B822" s="222"/>
      <c r="C822" s="223"/>
      <c r="D822" s="231"/>
      <c r="E822" s="3"/>
      <c r="F822" s="3"/>
      <c r="G822" s="3"/>
      <c r="H822" s="3"/>
      <c r="J822" s="226"/>
      <c r="K822" s="3"/>
      <c r="L822" s="3"/>
      <c r="O822" s="227"/>
      <c r="Q822" s="94"/>
      <c r="R822" s="94"/>
      <c r="S822" s="94"/>
      <c r="T822" s="94"/>
    </row>
    <row r="823" ht="15.75" customHeight="1">
      <c r="A823" s="204"/>
      <c r="B823" s="222"/>
      <c r="C823" s="223"/>
      <c r="D823" s="231"/>
      <c r="E823" s="3"/>
      <c r="F823" s="3"/>
      <c r="G823" s="3"/>
      <c r="H823" s="3"/>
      <c r="J823" s="226"/>
      <c r="K823" s="3"/>
      <c r="L823" s="3"/>
      <c r="O823" s="227"/>
      <c r="Q823" s="94"/>
      <c r="R823" s="94"/>
      <c r="S823" s="94"/>
      <c r="T823" s="94"/>
    </row>
    <row r="824" ht="15.75" customHeight="1">
      <c r="A824" s="204"/>
      <c r="B824" s="222"/>
      <c r="C824" s="223"/>
      <c r="D824" s="231"/>
      <c r="E824" s="3"/>
      <c r="F824" s="3"/>
      <c r="G824" s="3"/>
      <c r="H824" s="3"/>
      <c r="J824" s="226"/>
      <c r="K824" s="3"/>
      <c r="L824" s="3"/>
      <c r="O824" s="227"/>
      <c r="Q824" s="94"/>
      <c r="R824" s="94"/>
      <c r="S824" s="94"/>
      <c r="T824" s="94"/>
    </row>
    <row r="825" ht="15.75" customHeight="1">
      <c r="A825" s="204"/>
      <c r="B825" s="222"/>
      <c r="C825" s="223"/>
      <c r="D825" s="231"/>
      <c r="E825" s="3"/>
      <c r="F825" s="3"/>
      <c r="G825" s="3"/>
      <c r="H825" s="3"/>
      <c r="J825" s="226"/>
      <c r="K825" s="3"/>
      <c r="L825" s="3"/>
      <c r="O825" s="227"/>
      <c r="Q825" s="94"/>
      <c r="R825" s="94"/>
      <c r="S825" s="94"/>
      <c r="T825" s="94"/>
    </row>
    <row r="826" ht="15.75" customHeight="1">
      <c r="A826" s="204"/>
      <c r="B826" s="222"/>
      <c r="C826" s="223"/>
      <c r="D826" s="231"/>
      <c r="E826" s="3"/>
      <c r="F826" s="3"/>
      <c r="G826" s="3"/>
      <c r="H826" s="3"/>
      <c r="J826" s="226"/>
      <c r="K826" s="3"/>
      <c r="L826" s="3"/>
      <c r="O826" s="227"/>
      <c r="Q826" s="94"/>
      <c r="R826" s="94"/>
      <c r="S826" s="94"/>
      <c r="T826" s="94"/>
    </row>
    <row r="827" ht="15.75" customHeight="1">
      <c r="A827" s="204"/>
      <c r="B827" s="222"/>
      <c r="C827" s="223"/>
      <c r="D827" s="231"/>
      <c r="E827" s="3"/>
      <c r="F827" s="3"/>
      <c r="G827" s="3"/>
      <c r="H827" s="3"/>
      <c r="J827" s="226"/>
      <c r="K827" s="3"/>
      <c r="L827" s="3"/>
      <c r="O827" s="227"/>
      <c r="Q827" s="94"/>
      <c r="R827" s="94"/>
      <c r="S827" s="94"/>
      <c r="T827" s="94"/>
    </row>
    <row r="828" ht="15.75" customHeight="1">
      <c r="A828" s="204"/>
      <c r="B828" s="222"/>
      <c r="C828" s="223"/>
      <c r="D828" s="231"/>
      <c r="E828" s="3"/>
      <c r="F828" s="3"/>
      <c r="G828" s="3"/>
      <c r="H828" s="3"/>
      <c r="J828" s="226"/>
      <c r="K828" s="3"/>
      <c r="L828" s="3"/>
      <c r="O828" s="227"/>
      <c r="Q828" s="94"/>
      <c r="R828" s="94"/>
      <c r="S828" s="94"/>
      <c r="T828" s="94"/>
    </row>
    <row r="829" ht="15.75" customHeight="1">
      <c r="A829" s="204"/>
      <c r="B829" s="222"/>
      <c r="C829" s="223"/>
      <c r="D829" s="231"/>
      <c r="E829" s="3"/>
      <c r="F829" s="3"/>
      <c r="G829" s="3"/>
      <c r="H829" s="3"/>
      <c r="J829" s="226"/>
      <c r="K829" s="3"/>
      <c r="L829" s="3"/>
      <c r="O829" s="227"/>
      <c r="Q829" s="94"/>
      <c r="R829" s="94"/>
      <c r="S829" s="94"/>
      <c r="T829" s="94"/>
    </row>
    <row r="830" ht="15.75" customHeight="1">
      <c r="A830" s="204"/>
      <c r="B830" s="222"/>
      <c r="C830" s="223"/>
      <c r="D830" s="231"/>
      <c r="E830" s="3"/>
      <c r="F830" s="3"/>
      <c r="G830" s="3"/>
      <c r="H830" s="3"/>
      <c r="J830" s="226"/>
      <c r="K830" s="3"/>
      <c r="L830" s="3"/>
      <c r="O830" s="227"/>
      <c r="Q830" s="94"/>
      <c r="R830" s="94"/>
      <c r="S830" s="94"/>
      <c r="T830" s="94"/>
    </row>
    <row r="831" ht="15.75" customHeight="1">
      <c r="A831" s="204"/>
      <c r="B831" s="222"/>
      <c r="C831" s="223"/>
      <c r="D831" s="231"/>
      <c r="E831" s="3"/>
      <c r="F831" s="3"/>
      <c r="G831" s="3"/>
      <c r="H831" s="3"/>
      <c r="J831" s="226"/>
      <c r="K831" s="3"/>
      <c r="L831" s="3"/>
      <c r="O831" s="227"/>
      <c r="Q831" s="94"/>
      <c r="R831" s="94"/>
      <c r="S831" s="94"/>
      <c r="T831" s="94"/>
    </row>
    <row r="832" ht="15.75" customHeight="1">
      <c r="A832" s="204"/>
      <c r="B832" s="222"/>
      <c r="C832" s="223"/>
      <c r="D832" s="231"/>
      <c r="E832" s="3"/>
      <c r="F832" s="3"/>
      <c r="G832" s="3"/>
      <c r="H832" s="3"/>
      <c r="J832" s="226"/>
      <c r="K832" s="3"/>
      <c r="L832" s="3"/>
      <c r="O832" s="227"/>
      <c r="Q832" s="94"/>
      <c r="R832" s="94"/>
      <c r="S832" s="94"/>
      <c r="T832" s="94"/>
    </row>
    <row r="833" ht="15.75" customHeight="1">
      <c r="A833" s="204"/>
      <c r="B833" s="222"/>
      <c r="C833" s="223"/>
      <c r="D833" s="231"/>
      <c r="E833" s="3"/>
      <c r="F833" s="3"/>
      <c r="G833" s="3"/>
      <c r="H833" s="3"/>
      <c r="J833" s="226"/>
      <c r="K833" s="3"/>
      <c r="L833" s="3"/>
      <c r="O833" s="227"/>
      <c r="Q833" s="94"/>
      <c r="R833" s="94"/>
      <c r="S833" s="94"/>
      <c r="T833" s="94"/>
    </row>
    <row r="834" ht="15.75" customHeight="1">
      <c r="A834" s="204"/>
      <c r="B834" s="222"/>
      <c r="C834" s="223"/>
      <c r="D834" s="231"/>
      <c r="E834" s="3"/>
      <c r="F834" s="3"/>
      <c r="G834" s="3"/>
      <c r="H834" s="3"/>
      <c r="J834" s="226"/>
      <c r="K834" s="3"/>
      <c r="L834" s="3"/>
      <c r="O834" s="227"/>
      <c r="Q834" s="94"/>
      <c r="R834" s="94"/>
      <c r="S834" s="94"/>
      <c r="T834" s="94"/>
    </row>
    <row r="835" ht="15.75" customHeight="1">
      <c r="A835" s="204"/>
      <c r="B835" s="222"/>
      <c r="C835" s="223"/>
      <c r="D835" s="231"/>
      <c r="E835" s="3"/>
      <c r="F835" s="3"/>
      <c r="G835" s="3"/>
      <c r="H835" s="3"/>
      <c r="J835" s="226"/>
      <c r="K835" s="3"/>
      <c r="L835" s="3"/>
      <c r="O835" s="227"/>
      <c r="Q835" s="94"/>
      <c r="R835" s="94"/>
      <c r="S835" s="94"/>
      <c r="T835" s="94"/>
    </row>
    <row r="836" ht="15.75" customHeight="1">
      <c r="A836" s="204"/>
      <c r="B836" s="222"/>
      <c r="C836" s="223"/>
      <c r="D836" s="231"/>
      <c r="E836" s="3"/>
      <c r="F836" s="3"/>
      <c r="G836" s="3"/>
      <c r="H836" s="3"/>
      <c r="J836" s="226"/>
      <c r="K836" s="3"/>
      <c r="L836" s="3"/>
      <c r="O836" s="227"/>
      <c r="Q836" s="94"/>
      <c r="R836" s="94"/>
      <c r="S836" s="94"/>
      <c r="T836" s="94"/>
    </row>
    <row r="837" ht="15.75" customHeight="1">
      <c r="A837" s="204"/>
      <c r="B837" s="222"/>
      <c r="C837" s="223"/>
      <c r="D837" s="231"/>
      <c r="E837" s="3"/>
      <c r="F837" s="3"/>
      <c r="G837" s="3"/>
      <c r="H837" s="3"/>
      <c r="J837" s="226"/>
      <c r="K837" s="3"/>
      <c r="L837" s="3"/>
      <c r="O837" s="227"/>
      <c r="Q837" s="94"/>
      <c r="R837" s="94"/>
      <c r="S837" s="94"/>
      <c r="T837" s="94"/>
    </row>
    <row r="838" ht="15.75" customHeight="1">
      <c r="A838" s="204"/>
      <c r="B838" s="222"/>
      <c r="C838" s="223"/>
      <c r="D838" s="231"/>
      <c r="E838" s="3"/>
      <c r="F838" s="3"/>
      <c r="G838" s="3"/>
      <c r="H838" s="3"/>
      <c r="J838" s="226"/>
      <c r="K838" s="3"/>
      <c r="L838" s="3"/>
      <c r="O838" s="227"/>
      <c r="Q838" s="94"/>
      <c r="R838" s="94"/>
      <c r="S838" s="94"/>
      <c r="T838" s="94"/>
    </row>
    <row r="839" ht="15.75" customHeight="1">
      <c r="A839" s="204"/>
      <c r="B839" s="222"/>
      <c r="C839" s="223"/>
      <c r="D839" s="231"/>
      <c r="E839" s="3"/>
      <c r="F839" s="3"/>
      <c r="G839" s="3"/>
      <c r="H839" s="3"/>
      <c r="J839" s="226"/>
      <c r="K839" s="3"/>
      <c r="L839" s="3"/>
      <c r="O839" s="227"/>
      <c r="Q839" s="94"/>
      <c r="R839" s="94"/>
      <c r="S839" s="94"/>
      <c r="T839" s="94"/>
    </row>
    <row r="840" ht="15.75" customHeight="1">
      <c r="A840" s="204"/>
      <c r="B840" s="222"/>
      <c r="C840" s="223"/>
      <c r="D840" s="231"/>
      <c r="E840" s="3"/>
      <c r="F840" s="3"/>
      <c r="G840" s="3"/>
      <c r="H840" s="3"/>
      <c r="J840" s="226"/>
      <c r="K840" s="3"/>
      <c r="L840" s="3"/>
      <c r="O840" s="227"/>
      <c r="Q840" s="94"/>
      <c r="R840" s="94"/>
      <c r="S840" s="94"/>
      <c r="T840" s="94"/>
    </row>
    <row r="841" ht="15.75" customHeight="1">
      <c r="A841" s="204"/>
      <c r="B841" s="222"/>
      <c r="C841" s="223"/>
      <c r="D841" s="231"/>
      <c r="E841" s="3"/>
      <c r="F841" s="3"/>
      <c r="G841" s="3"/>
      <c r="H841" s="3"/>
      <c r="J841" s="226"/>
      <c r="K841" s="3"/>
      <c r="L841" s="3"/>
      <c r="O841" s="227"/>
      <c r="Q841" s="94"/>
      <c r="R841" s="94"/>
      <c r="S841" s="94"/>
      <c r="T841" s="94"/>
    </row>
    <row r="842" ht="15.75" customHeight="1">
      <c r="A842" s="204"/>
      <c r="B842" s="222"/>
      <c r="C842" s="223"/>
      <c r="D842" s="231"/>
      <c r="E842" s="3"/>
      <c r="F842" s="3"/>
      <c r="G842" s="3"/>
      <c r="H842" s="3"/>
      <c r="J842" s="226"/>
      <c r="K842" s="3"/>
      <c r="L842" s="3"/>
      <c r="O842" s="227"/>
      <c r="Q842" s="94"/>
      <c r="R842" s="94"/>
      <c r="S842" s="94"/>
      <c r="T842" s="94"/>
    </row>
    <row r="843" ht="15.75" customHeight="1">
      <c r="A843" s="204"/>
      <c r="B843" s="222"/>
      <c r="C843" s="223"/>
      <c r="D843" s="231"/>
      <c r="E843" s="3"/>
      <c r="F843" s="3"/>
      <c r="G843" s="3"/>
      <c r="H843" s="3"/>
      <c r="J843" s="226"/>
      <c r="K843" s="3"/>
      <c r="L843" s="3"/>
      <c r="O843" s="227"/>
      <c r="Q843" s="94"/>
      <c r="R843" s="94"/>
      <c r="S843" s="94"/>
      <c r="T843" s="94"/>
    </row>
    <row r="844" ht="15.75" customHeight="1">
      <c r="A844" s="204"/>
      <c r="B844" s="222"/>
      <c r="C844" s="223"/>
      <c r="D844" s="231"/>
      <c r="E844" s="3"/>
      <c r="F844" s="3"/>
      <c r="G844" s="3"/>
      <c r="H844" s="3"/>
      <c r="J844" s="226"/>
      <c r="K844" s="3"/>
      <c r="L844" s="3"/>
      <c r="O844" s="227"/>
      <c r="Q844" s="94"/>
      <c r="R844" s="94"/>
      <c r="S844" s="94"/>
      <c r="T844" s="94"/>
    </row>
    <row r="845" ht="15.75" customHeight="1">
      <c r="A845" s="204"/>
      <c r="B845" s="222"/>
      <c r="C845" s="223"/>
      <c r="D845" s="231"/>
      <c r="E845" s="3"/>
      <c r="F845" s="3"/>
      <c r="G845" s="3"/>
      <c r="H845" s="3"/>
      <c r="J845" s="226"/>
      <c r="K845" s="3"/>
      <c r="L845" s="3"/>
      <c r="O845" s="227"/>
      <c r="Q845" s="94"/>
      <c r="R845" s="94"/>
      <c r="S845" s="94"/>
      <c r="T845" s="94"/>
    </row>
    <row r="846" ht="15.75" customHeight="1">
      <c r="A846" s="204"/>
      <c r="B846" s="222"/>
      <c r="C846" s="223"/>
      <c r="D846" s="231"/>
      <c r="E846" s="3"/>
      <c r="F846" s="3"/>
      <c r="G846" s="3"/>
      <c r="H846" s="3"/>
      <c r="J846" s="226"/>
      <c r="K846" s="3"/>
      <c r="L846" s="3"/>
      <c r="O846" s="227"/>
      <c r="Q846" s="94"/>
      <c r="R846" s="94"/>
      <c r="S846" s="94"/>
      <c r="T846" s="94"/>
    </row>
    <row r="847" ht="15.75" customHeight="1">
      <c r="A847" s="204"/>
      <c r="B847" s="222"/>
      <c r="C847" s="223"/>
      <c r="D847" s="231"/>
      <c r="E847" s="3"/>
      <c r="F847" s="3"/>
      <c r="G847" s="3"/>
      <c r="H847" s="3"/>
      <c r="J847" s="226"/>
      <c r="K847" s="3"/>
      <c r="L847" s="3"/>
      <c r="O847" s="227"/>
      <c r="Q847" s="94"/>
      <c r="R847" s="94"/>
      <c r="S847" s="94"/>
      <c r="T847" s="94"/>
    </row>
    <row r="848" ht="15.75" customHeight="1">
      <c r="A848" s="204"/>
      <c r="B848" s="222"/>
      <c r="C848" s="223"/>
      <c r="D848" s="231"/>
      <c r="E848" s="3"/>
      <c r="F848" s="3"/>
      <c r="G848" s="3"/>
      <c r="H848" s="3"/>
      <c r="J848" s="226"/>
      <c r="K848" s="3"/>
      <c r="L848" s="3"/>
      <c r="O848" s="227"/>
      <c r="Q848" s="94"/>
      <c r="R848" s="94"/>
      <c r="S848" s="94"/>
      <c r="T848" s="94"/>
    </row>
    <row r="849" ht="15.75" customHeight="1">
      <c r="A849" s="204"/>
      <c r="B849" s="222"/>
      <c r="C849" s="223"/>
      <c r="D849" s="231"/>
      <c r="E849" s="3"/>
      <c r="F849" s="3"/>
      <c r="G849" s="3"/>
      <c r="H849" s="3"/>
      <c r="J849" s="226"/>
      <c r="K849" s="3"/>
      <c r="L849" s="3"/>
      <c r="O849" s="227"/>
      <c r="Q849" s="94"/>
      <c r="R849" s="94"/>
      <c r="S849" s="94"/>
      <c r="T849" s="94"/>
    </row>
    <row r="850" ht="15.75" customHeight="1">
      <c r="A850" s="204"/>
      <c r="B850" s="222"/>
      <c r="C850" s="223"/>
      <c r="D850" s="231"/>
      <c r="E850" s="3"/>
      <c r="F850" s="3"/>
      <c r="G850" s="3"/>
      <c r="H850" s="3"/>
      <c r="J850" s="226"/>
      <c r="K850" s="3"/>
      <c r="L850" s="3"/>
      <c r="O850" s="227"/>
      <c r="Q850" s="94"/>
      <c r="R850" s="94"/>
      <c r="S850" s="94"/>
      <c r="T850" s="94"/>
    </row>
    <row r="851" ht="15.75" customHeight="1">
      <c r="A851" s="204"/>
      <c r="B851" s="222"/>
      <c r="C851" s="223"/>
      <c r="D851" s="231"/>
      <c r="E851" s="3"/>
      <c r="F851" s="3"/>
      <c r="G851" s="3"/>
      <c r="H851" s="3"/>
      <c r="J851" s="226"/>
      <c r="K851" s="3"/>
      <c r="L851" s="3"/>
      <c r="O851" s="227"/>
      <c r="Q851" s="94"/>
      <c r="R851" s="94"/>
      <c r="S851" s="94"/>
      <c r="T851" s="94"/>
    </row>
    <row r="852" ht="15.75" customHeight="1">
      <c r="A852" s="204"/>
      <c r="B852" s="222"/>
      <c r="C852" s="223"/>
      <c r="D852" s="231"/>
      <c r="E852" s="3"/>
      <c r="F852" s="3"/>
      <c r="G852" s="3"/>
      <c r="H852" s="3"/>
      <c r="J852" s="226"/>
      <c r="K852" s="3"/>
      <c r="L852" s="3"/>
      <c r="O852" s="227"/>
      <c r="Q852" s="94"/>
      <c r="R852" s="94"/>
      <c r="S852" s="94"/>
      <c r="T852" s="94"/>
    </row>
    <row r="853" ht="15.75" customHeight="1">
      <c r="A853" s="204"/>
      <c r="B853" s="222"/>
      <c r="C853" s="223"/>
      <c r="D853" s="231"/>
      <c r="E853" s="3"/>
      <c r="F853" s="3"/>
      <c r="G853" s="3"/>
      <c r="H853" s="3"/>
      <c r="J853" s="226"/>
      <c r="K853" s="3"/>
      <c r="L853" s="3"/>
      <c r="O853" s="227"/>
      <c r="Q853" s="94"/>
      <c r="R853" s="94"/>
      <c r="S853" s="94"/>
      <c r="T853" s="94"/>
    </row>
    <row r="854" ht="15.75" customHeight="1">
      <c r="A854" s="204"/>
      <c r="B854" s="222"/>
      <c r="C854" s="223"/>
      <c r="D854" s="231"/>
      <c r="E854" s="3"/>
      <c r="F854" s="3"/>
      <c r="G854" s="3"/>
      <c r="H854" s="3"/>
      <c r="J854" s="226"/>
      <c r="K854" s="3"/>
      <c r="L854" s="3"/>
      <c r="O854" s="227"/>
      <c r="Q854" s="94"/>
      <c r="R854" s="94"/>
      <c r="S854" s="94"/>
      <c r="T854" s="94"/>
    </row>
    <row r="855" ht="15.75" customHeight="1">
      <c r="A855" s="204"/>
      <c r="B855" s="222"/>
      <c r="C855" s="223"/>
      <c r="D855" s="231"/>
      <c r="E855" s="3"/>
      <c r="F855" s="3"/>
      <c r="G855" s="3"/>
      <c r="H855" s="3"/>
      <c r="J855" s="226"/>
      <c r="K855" s="3"/>
      <c r="L855" s="3"/>
      <c r="O855" s="227"/>
      <c r="Q855" s="94"/>
      <c r="R855" s="94"/>
      <c r="S855" s="94"/>
      <c r="T855" s="94"/>
    </row>
    <row r="856" ht="15.75" customHeight="1">
      <c r="A856" s="204"/>
      <c r="B856" s="222"/>
      <c r="C856" s="223"/>
      <c r="D856" s="231"/>
      <c r="E856" s="3"/>
      <c r="F856" s="3"/>
      <c r="G856" s="3"/>
      <c r="H856" s="3"/>
      <c r="J856" s="226"/>
      <c r="K856" s="3"/>
      <c r="L856" s="3"/>
      <c r="O856" s="227"/>
      <c r="Q856" s="94"/>
      <c r="R856" s="94"/>
      <c r="S856" s="94"/>
      <c r="T856" s="94"/>
    </row>
    <row r="857" ht="15.75" customHeight="1">
      <c r="A857" s="204"/>
      <c r="B857" s="222"/>
      <c r="C857" s="223"/>
      <c r="D857" s="231"/>
      <c r="E857" s="3"/>
      <c r="F857" s="3"/>
      <c r="G857" s="3"/>
      <c r="H857" s="3"/>
      <c r="J857" s="226"/>
      <c r="K857" s="3"/>
      <c r="L857" s="3"/>
      <c r="O857" s="227"/>
      <c r="Q857" s="94"/>
      <c r="R857" s="94"/>
      <c r="S857" s="94"/>
      <c r="T857" s="94"/>
    </row>
    <row r="858" ht="15.75" customHeight="1">
      <c r="A858" s="204"/>
      <c r="B858" s="222"/>
      <c r="C858" s="223"/>
      <c r="D858" s="231"/>
      <c r="E858" s="3"/>
      <c r="F858" s="3"/>
      <c r="G858" s="3"/>
      <c r="H858" s="3"/>
      <c r="J858" s="226"/>
      <c r="K858" s="3"/>
      <c r="L858" s="3"/>
      <c r="O858" s="227"/>
      <c r="Q858" s="94"/>
      <c r="R858" s="94"/>
      <c r="S858" s="94"/>
      <c r="T858" s="94"/>
    </row>
    <row r="859" ht="15.75" customHeight="1">
      <c r="A859" s="204"/>
      <c r="B859" s="222"/>
      <c r="C859" s="223"/>
      <c r="D859" s="231"/>
      <c r="E859" s="3"/>
      <c r="F859" s="3"/>
      <c r="G859" s="3"/>
      <c r="H859" s="3"/>
      <c r="J859" s="226"/>
      <c r="K859" s="3"/>
      <c r="L859" s="3"/>
      <c r="O859" s="227"/>
      <c r="Q859" s="94"/>
      <c r="R859" s="94"/>
      <c r="S859" s="94"/>
      <c r="T859" s="94"/>
    </row>
    <row r="860" ht="15.75" customHeight="1">
      <c r="A860" s="204"/>
      <c r="B860" s="222"/>
      <c r="C860" s="223"/>
      <c r="D860" s="231"/>
      <c r="E860" s="3"/>
      <c r="F860" s="3"/>
      <c r="G860" s="3"/>
      <c r="H860" s="3"/>
      <c r="J860" s="226"/>
      <c r="K860" s="3"/>
      <c r="L860" s="3"/>
      <c r="O860" s="227"/>
      <c r="Q860" s="94"/>
      <c r="R860" s="94"/>
      <c r="S860" s="94"/>
      <c r="T860" s="94"/>
    </row>
    <row r="861" ht="15.75" customHeight="1">
      <c r="A861" s="204"/>
      <c r="B861" s="222"/>
      <c r="C861" s="223"/>
      <c r="D861" s="231"/>
      <c r="E861" s="3"/>
      <c r="F861" s="3"/>
      <c r="G861" s="3"/>
      <c r="H861" s="3"/>
      <c r="J861" s="226"/>
      <c r="K861" s="3"/>
      <c r="L861" s="3"/>
      <c r="O861" s="227"/>
      <c r="Q861" s="94"/>
      <c r="R861" s="94"/>
      <c r="S861" s="94"/>
      <c r="T861" s="94"/>
    </row>
    <row r="862" ht="15.75" customHeight="1">
      <c r="A862" s="204"/>
      <c r="B862" s="222"/>
      <c r="C862" s="223"/>
      <c r="D862" s="231"/>
      <c r="E862" s="3"/>
      <c r="F862" s="3"/>
      <c r="G862" s="3"/>
      <c r="H862" s="3"/>
      <c r="J862" s="226"/>
      <c r="K862" s="3"/>
      <c r="L862" s="3"/>
      <c r="O862" s="227"/>
      <c r="Q862" s="94"/>
      <c r="R862" s="94"/>
      <c r="S862" s="94"/>
      <c r="T862" s="94"/>
    </row>
    <row r="863" ht="15.75" customHeight="1">
      <c r="A863" s="204"/>
      <c r="B863" s="222"/>
      <c r="C863" s="223"/>
      <c r="D863" s="231"/>
      <c r="E863" s="3"/>
      <c r="F863" s="3"/>
      <c r="G863" s="3"/>
      <c r="H863" s="3"/>
      <c r="J863" s="226"/>
      <c r="K863" s="3"/>
      <c r="L863" s="3"/>
      <c r="O863" s="227"/>
      <c r="Q863" s="94"/>
      <c r="R863" s="94"/>
      <c r="S863" s="94"/>
      <c r="T863" s="94"/>
    </row>
    <row r="864" ht="15.75" customHeight="1">
      <c r="A864" s="204"/>
      <c r="B864" s="222"/>
      <c r="C864" s="223"/>
      <c r="D864" s="231"/>
      <c r="E864" s="3"/>
      <c r="F864" s="3"/>
      <c r="G864" s="3"/>
      <c r="H864" s="3"/>
      <c r="J864" s="226"/>
      <c r="K864" s="3"/>
      <c r="L864" s="3"/>
      <c r="O864" s="227"/>
      <c r="Q864" s="94"/>
      <c r="R864" s="94"/>
      <c r="S864" s="94"/>
      <c r="T864" s="94"/>
    </row>
    <row r="865" ht="15.75" customHeight="1">
      <c r="A865" s="204"/>
      <c r="B865" s="222"/>
      <c r="C865" s="223"/>
      <c r="D865" s="231"/>
      <c r="E865" s="3"/>
      <c r="F865" s="3"/>
      <c r="G865" s="3"/>
      <c r="H865" s="3"/>
      <c r="J865" s="226"/>
      <c r="K865" s="3"/>
      <c r="L865" s="3"/>
      <c r="O865" s="227"/>
      <c r="Q865" s="94"/>
      <c r="R865" s="94"/>
      <c r="S865" s="94"/>
      <c r="T865" s="94"/>
    </row>
    <row r="866" ht="15.75" customHeight="1">
      <c r="A866" s="204"/>
      <c r="B866" s="222"/>
      <c r="C866" s="223"/>
      <c r="D866" s="231"/>
      <c r="E866" s="3"/>
      <c r="F866" s="3"/>
      <c r="G866" s="3"/>
      <c r="H866" s="3"/>
      <c r="J866" s="226"/>
      <c r="K866" s="3"/>
      <c r="L866" s="3"/>
      <c r="O866" s="227"/>
      <c r="Q866" s="94"/>
      <c r="R866" s="94"/>
      <c r="S866" s="94"/>
      <c r="T866" s="94"/>
    </row>
    <row r="867" ht="15.75" customHeight="1">
      <c r="A867" s="204"/>
      <c r="B867" s="222"/>
      <c r="C867" s="223"/>
      <c r="D867" s="231"/>
      <c r="E867" s="3"/>
      <c r="F867" s="3"/>
      <c r="G867" s="3"/>
      <c r="H867" s="3"/>
      <c r="J867" s="226"/>
      <c r="K867" s="3"/>
      <c r="L867" s="3"/>
      <c r="O867" s="227"/>
      <c r="Q867" s="94"/>
      <c r="R867" s="94"/>
      <c r="S867" s="94"/>
      <c r="T867" s="94"/>
    </row>
    <row r="868" ht="15.75" customHeight="1">
      <c r="A868" s="204"/>
      <c r="B868" s="222"/>
      <c r="C868" s="223"/>
      <c r="D868" s="231"/>
      <c r="E868" s="3"/>
      <c r="F868" s="3"/>
      <c r="G868" s="3"/>
      <c r="H868" s="3"/>
      <c r="J868" s="226"/>
      <c r="K868" s="3"/>
      <c r="L868" s="3"/>
      <c r="O868" s="227"/>
      <c r="Q868" s="94"/>
      <c r="R868" s="94"/>
      <c r="S868" s="94"/>
      <c r="T868" s="94"/>
    </row>
    <row r="869" ht="15.75" customHeight="1">
      <c r="A869" s="204"/>
      <c r="B869" s="222"/>
      <c r="C869" s="223"/>
      <c r="D869" s="231"/>
      <c r="E869" s="3"/>
      <c r="F869" s="3"/>
      <c r="G869" s="3"/>
      <c r="H869" s="3"/>
      <c r="J869" s="226"/>
      <c r="K869" s="3"/>
      <c r="L869" s="3"/>
      <c r="O869" s="227"/>
      <c r="Q869" s="94"/>
      <c r="R869" s="94"/>
      <c r="S869" s="94"/>
      <c r="T869" s="94"/>
    </row>
    <row r="870" ht="15.75" customHeight="1">
      <c r="A870" s="204"/>
      <c r="B870" s="222"/>
      <c r="C870" s="223"/>
      <c r="D870" s="231"/>
      <c r="E870" s="3"/>
      <c r="F870" s="3"/>
      <c r="G870" s="3"/>
      <c r="H870" s="3"/>
      <c r="J870" s="226"/>
      <c r="K870" s="3"/>
      <c r="L870" s="3"/>
      <c r="O870" s="227"/>
      <c r="Q870" s="94"/>
      <c r="R870" s="94"/>
      <c r="S870" s="94"/>
      <c r="T870" s="94"/>
    </row>
    <row r="871" ht="15.75" customHeight="1">
      <c r="A871" s="204"/>
      <c r="B871" s="222"/>
      <c r="C871" s="223"/>
      <c r="D871" s="231"/>
      <c r="E871" s="3"/>
      <c r="F871" s="3"/>
      <c r="G871" s="3"/>
      <c r="H871" s="3"/>
      <c r="J871" s="226"/>
      <c r="K871" s="3"/>
      <c r="L871" s="3"/>
      <c r="O871" s="227"/>
      <c r="Q871" s="94"/>
      <c r="R871" s="94"/>
      <c r="S871" s="94"/>
      <c r="T871" s="94"/>
    </row>
    <row r="872" ht="15.75" customHeight="1">
      <c r="A872" s="204"/>
      <c r="B872" s="222"/>
      <c r="C872" s="223"/>
      <c r="D872" s="231"/>
      <c r="E872" s="3"/>
      <c r="F872" s="3"/>
      <c r="G872" s="3"/>
      <c r="H872" s="3"/>
      <c r="J872" s="226"/>
      <c r="K872" s="3"/>
      <c r="L872" s="3"/>
      <c r="O872" s="227"/>
      <c r="Q872" s="94"/>
      <c r="R872" s="94"/>
      <c r="S872" s="94"/>
      <c r="T872" s="94"/>
    </row>
    <row r="873" ht="15.75" customHeight="1">
      <c r="A873" s="204"/>
      <c r="B873" s="222"/>
      <c r="C873" s="223"/>
      <c r="D873" s="231"/>
      <c r="E873" s="3"/>
      <c r="F873" s="3"/>
      <c r="G873" s="3"/>
      <c r="H873" s="3"/>
      <c r="J873" s="226"/>
      <c r="K873" s="3"/>
      <c r="L873" s="3"/>
      <c r="O873" s="227"/>
      <c r="Q873" s="94"/>
      <c r="R873" s="94"/>
      <c r="S873" s="94"/>
      <c r="T873" s="94"/>
    </row>
    <row r="874" ht="15.75" customHeight="1">
      <c r="A874" s="204"/>
      <c r="B874" s="222"/>
      <c r="C874" s="223"/>
      <c r="D874" s="231"/>
      <c r="E874" s="3"/>
      <c r="F874" s="3"/>
      <c r="G874" s="3"/>
      <c r="H874" s="3"/>
      <c r="J874" s="226"/>
      <c r="K874" s="3"/>
      <c r="L874" s="3"/>
      <c r="O874" s="227"/>
      <c r="Q874" s="94"/>
      <c r="R874" s="94"/>
      <c r="S874" s="94"/>
      <c r="T874" s="94"/>
    </row>
    <row r="875" ht="15.75" customHeight="1">
      <c r="A875" s="204"/>
      <c r="B875" s="222"/>
      <c r="C875" s="223"/>
      <c r="D875" s="231"/>
      <c r="E875" s="3"/>
      <c r="F875" s="3"/>
      <c r="G875" s="3"/>
      <c r="H875" s="3"/>
      <c r="J875" s="226"/>
      <c r="K875" s="3"/>
      <c r="L875" s="3"/>
      <c r="O875" s="227"/>
      <c r="Q875" s="94"/>
      <c r="R875" s="94"/>
      <c r="S875" s="94"/>
      <c r="T875" s="94"/>
    </row>
    <row r="876" ht="15.75" customHeight="1">
      <c r="A876" s="204"/>
      <c r="B876" s="222"/>
      <c r="C876" s="223"/>
      <c r="D876" s="231"/>
      <c r="E876" s="3"/>
      <c r="F876" s="3"/>
      <c r="G876" s="3"/>
      <c r="H876" s="3"/>
      <c r="J876" s="226"/>
      <c r="K876" s="3"/>
      <c r="L876" s="3"/>
      <c r="O876" s="227"/>
      <c r="Q876" s="94"/>
      <c r="R876" s="94"/>
      <c r="S876" s="94"/>
      <c r="T876" s="94"/>
    </row>
    <row r="877" ht="15.75" customHeight="1">
      <c r="A877" s="204"/>
      <c r="B877" s="222"/>
      <c r="C877" s="223"/>
      <c r="D877" s="231"/>
      <c r="E877" s="3"/>
      <c r="F877" s="3"/>
      <c r="G877" s="3"/>
      <c r="H877" s="3"/>
      <c r="J877" s="226"/>
      <c r="K877" s="3"/>
      <c r="L877" s="3"/>
      <c r="O877" s="227"/>
      <c r="Q877" s="94"/>
      <c r="R877" s="94"/>
      <c r="S877" s="94"/>
      <c r="T877" s="94"/>
    </row>
    <row r="878" ht="15.75" customHeight="1">
      <c r="A878" s="204"/>
      <c r="B878" s="222"/>
      <c r="C878" s="223"/>
      <c r="D878" s="231"/>
      <c r="E878" s="3"/>
      <c r="F878" s="3"/>
      <c r="G878" s="3"/>
      <c r="H878" s="3"/>
      <c r="J878" s="226"/>
      <c r="K878" s="3"/>
      <c r="L878" s="3"/>
      <c r="O878" s="227"/>
      <c r="Q878" s="94"/>
      <c r="R878" s="94"/>
      <c r="S878" s="94"/>
      <c r="T878" s="94"/>
    </row>
    <row r="879" ht="15.75" customHeight="1">
      <c r="A879" s="204"/>
      <c r="B879" s="222"/>
      <c r="C879" s="223"/>
      <c r="D879" s="231"/>
      <c r="E879" s="3"/>
      <c r="F879" s="3"/>
      <c r="G879" s="3"/>
      <c r="H879" s="3"/>
      <c r="J879" s="226"/>
      <c r="K879" s="3"/>
      <c r="L879" s="3"/>
      <c r="O879" s="227"/>
      <c r="Q879" s="94"/>
      <c r="R879" s="94"/>
      <c r="S879" s="94"/>
      <c r="T879" s="94"/>
    </row>
    <row r="880" ht="15.75" customHeight="1">
      <c r="A880" s="204"/>
      <c r="B880" s="222"/>
      <c r="C880" s="223"/>
      <c r="D880" s="231"/>
      <c r="E880" s="3"/>
      <c r="F880" s="3"/>
      <c r="G880" s="3"/>
      <c r="H880" s="3"/>
      <c r="J880" s="226"/>
      <c r="K880" s="3"/>
      <c r="L880" s="3"/>
      <c r="O880" s="227"/>
      <c r="Q880" s="94"/>
      <c r="R880" s="94"/>
      <c r="S880" s="94"/>
      <c r="T880" s="94"/>
    </row>
    <row r="881" ht="15.75" customHeight="1">
      <c r="A881" s="204"/>
      <c r="B881" s="222"/>
      <c r="C881" s="223"/>
      <c r="D881" s="231"/>
      <c r="E881" s="3"/>
      <c r="F881" s="3"/>
      <c r="G881" s="3"/>
      <c r="H881" s="3"/>
      <c r="J881" s="226"/>
      <c r="K881" s="3"/>
      <c r="L881" s="3"/>
      <c r="O881" s="227"/>
      <c r="Q881" s="94"/>
      <c r="R881" s="94"/>
      <c r="S881" s="94"/>
      <c r="T881" s="94"/>
    </row>
    <row r="882" ht="15.75" customHeight="1">
      <c r="A882" s="204"/>
      <c r="B882" s="222"/>
      <c r="C882" s="223"/>
      <c r="D882" s="231"/>
      <c r="E882" s="3"/>
      <c r="F882" s="3"/>
      <c r="G882" s="3"/>
      <c r="H882" s="3"/>
      <c r="J882" s="226"/>
      <c r="K882" s="3"/>
      <c r="L882" s="3"/>
      <c r="O882" s="227"/>
      <c r="Q882" s="94"/>
      <c r="R882" s="94"/>
      <c r="S882" s="94"/>
      <c r="T882" s="94"/>
    </row>
    <row r="883" ht="15.75" customHeight="1">
      <c r="A883" s="204"/>
      <c r="B883" s="222"/>
      <c r="C883" s="223"/>
      <c r="D883" s="231"/>
      <c r="E883" s="3"/>
      <c r="F883" s="3"/>
      <c r="G883" s="3"/>
      <c r="H883" s="3"/>
      <c r="J883" s="226"/>
      <c r="K883" s="3"/>
      <c r="L883" s="3"/>
      <c r="O883" s="227"/>
      <c r="Q883" s="94"/>
      <c r="R883" s="94"/>
      <c r="S883" s="94"/>
      <c r="T883" s="94"/>
    </row>
    <row r="884" ht="15.75" customHeight="1">
      <c r="A884" s="204"/>
      <c r="B884" s="222"/>
      <c r="C884" s="223"/>
      <c r="D884" s="231"/>
      <c r="E884" s="3"/>
      <c r="F884" s="3"/>
      <c r="G884" s="3"/>
      <c r="H884" s="3"/>
      <c r="J884" s="226"/>
      <c r="K884" s="3"/>
      <c r="L884" s="3"/>
      <c r="O884" s="227"/>
      <c r="Q884" s="94"/>
      <c r="R884" s="94"/>
      <c r="S884" s="94"/>
      <c r="T884" s="94"/>
    </row>
    <row r="885" ht="15.75" customHeight="1">
      <c r="A885" s="204"/>
      <c r="B885" s="222"/>
      <c r="C885" s="223"/>
      <c r="D885" s="231"/>
      <c r="E885" s="3"/>
      <c r="F885" s="3"/>
      <c r="G885" s="3"/>
      <c r="H885" s="3"/>
      <c r="J885" s="226"/>
      <c r="K885" s="3"/>
      <c r="L885" s="3"/>
      <c r="O885" s="227"/>
      <c r="Q885" s="94"/>
      <c r="R885" s="94"/>
      <c r="S885" s="94"/>
      <c r="T885" s="94"/>
    </row>
    <row r="886" ht="15.75" customHeight="1">
      <c r="A886" s="204"/>
      <c r="B886" s="222"/>
      <c r="C886" s="223"/>
      <c r="D886" s="231"/>
      <c r="E886" s="3"/>
      <c r="F886" s="3"/>
      <c r="G886" s="3"/>
      <c r="H886" s="3"/>
      <c r="J886" s="226"/>
      <c r="K886" s="3"/>
      <c r="L886" s="3"/>
      <c r="O886" s="227"/>
      <c r="Q886" s="94"/>
      <c r="R886" s="94"/>
      <c r="S886" s="94"/>
      <c r="T886" s="94"/>
    </row>
    <row r="887" ht="15.75" customHeight="1">
      <c r="A887" s="204"/>
      <c r="B887" s="222"/>
      <c r="C887" s="223"/>
      <c r="D887" s="231"/>
      <c r="E887" s="3"/>
      <c r="F887" s="3"/>
      <c r="G887" s="3"/>
      <c r="H887" s="3"/>
      <c r="J887" s="226"/>
      <c r="K887" s="3"/>
      <c r="L887" s="3"/>
      <c r="O887" s="227"/>
      <c r="Q887" s="94"/>
      <c r="R887" s="94"/>
      <c r="S887" s="94"/>
      <c r="T887" s="94"/>
    </row>
    <row r="888" ht="15.75" customHeight="1">
      <c r="A888" s="204"/>
      <c r="B888" s="222"/>
      <c r="C888" s="223"/>
      <c r="D888" s="231"/>
      <c r="E888" s="3"/>
      <c r="F888" s="3"/>
      <c r="G888" s="3"/>
      <c r="H888" s="3"/>
      <c r="J888" s="226"/>
      <c r="K888" s="3"/>
      <c r="L888" s="3"/>
      <c r="O888" s="227"/>
      <c r="Q888" s="94"/>
      <c r="R888" s="94"/>
      <c r="S888" s="94"/>
      <c r="T888" s="94"/>
    </row>
    <row r="889" ht="15.75" customHeight="1">
      <c r="A889" s="204"/>
      <c r="B889" s="222"/>
      <c r="C889" s="223"/>
      <c r="D889" s="231"/>
      <c r="E889" s="3"/>
      <c r="F889" s="3"/>
      <c r="G889" s="3"/>
      <c r="H889" s="3"/>
      <c r="J889" s="226"/>
      <c r="K889" s="3"/>
      <c r="L889" s="3"/>
      <c r="O889" s="227"/>
      <c r="Q889" s="94"/>
      <c r="R889" s="94"/>
      <c r="S889" s="94"/>
      <c r="T889" s="94"/>
    </row>
    <row r="890" ht="15.75" customHeight="1">
      <c r="A890" s="204"/>
      <c r="B890" s="222"/>
      <c r="C890" s="223"/>
      <c r="D890" s="231"/>
      <c r="E890" s="3"/>
      <c r="F890" s="3"/>
      <c r="G890" s="3"/>
      <c r="H890" s="3"/>
      <c r="J890" s="226"/>
      <c r="K890" s="3"/>
      <c r="L890" s="3"/>
      <c r="O890" s="227"/>
      <c r="Q890" s="94"/>
      <c r="R890" s="94"/>
      <c r="S890" s="94"/>
      <c r="T890" s="94"/>
    </row>
    <row r="891" ht="15.75" customHeight="1">
      <c r="A891" s="204"/>
      <c r="B891" s="222"/>
      <c r="C891" s="223"/>
      <c r="D891" s="231"/>
      <c r="E891" s="3"/>
      <c r="F891" s="3"/>
      <c r="G891" s="3"/>
      <c r="H891" s="3"/>
      <c r="J891" s="226"/>
      <c r="K891" s="3"/>
      <c r="L891" s="3"/>
      <c r="O891" s="227"/>
      <c r="Q891" s="94"/>
      <c r="R891" s="94"/>
      <c r="S891" s="94"/>
      <c r="T891" s="94"/>
    </row>
    <row r="892" ht="15.75" customHeight="1">
      <c r="A892" s="204"/>
      <c r="B892" s="222"/>
      <c r="C892" s="223"/>
      <c r="D892" s="231"/>
      <c r="E892" s="3"/>
      <c r="F892" s="3"/>
      <c r="G892" s="3"/>
      <c r="H892" s="3"/>
      <c r="J892" s="226"/>
      <c r="K892" s="3"/>
      <c r="L892" s="3"/>
      <c r="O892" s="227"/>
      <c r="Q892" s="94"/>
      <c r="R892" s="94"/>
      <c r="S892" s="94"/>
      <c r="T892" s="94"/>
    </row>
    <row r="893" ht="15.75" customHeight="1">
      <c r="A893" s="204"/>
      <c r="B893" s="222"/>
      <c r="C893" s="223"/>
      <c r="D893" s="231"/>
      <c r="E893" s="3"/>
      <c r="F893" s="3"/>
      <c r="G893" s="3"/>
      <c r="H893" s="3"/>
      <c r="J893" s="226"/>
      <c r="K893" s="3"/>
      <c r="L893" s="3"/>
      <c r="O893" s="227"/>
      <c r="Q893" s="94"/>
      <c r="R893" s="94"/>
      <c r="S893" s="94"/>
      <c r="T893" s="94"/>
    </row>
    <row r="894" ht="15.75" customHeight="1">
      <c r="A894" s="204"/>
      <c r="B894" s="222"/>
      <c r="C894" s="223"/>
      <c r="D894" s="231"/>
      <c r="E894" s="3"/>
      <c r="F894" s="3"/>
      <c r="G894" s="3"/>
      <c r="H894" s="3"/>
      <c r="J894" s="226"/>
      <c r="K894" s="3"/>
      <c r="L894" s="3"/>
      <c r="O894" s="227"/>
      <c r="Q894" s="94"/>
      <c r="R894" s="94"/>
      <c r="S894" s="94"/>
      <c r="T894" s="94"/>
    </row>
    <row r="895" ht="15.75" customHeight="1">
      <c r="A895" s="204"/>
      <c r="B895" s="222"/>
      <c r="C895" s="223"/>
      <c r="D895" s="231"/>
      <c r="E895" s="3"/>
      <c r="F895" s="3"/>
      <c r="G895" s="3"/>
      <c r="H895" s="3"/>
      <c r="J895" s="226"/>
      <c r="K895" s="3"/>
      <c r="L895" s="3"/>
      <c r="O895" s="227"/>
      <c r="Q895" s="94"/>
      <c r="R895" s="94"/>
      <c r="S895" s="94"/>
      <c r="T895" s="94"/>
    </row>
    <row r="896" ht="15.75" customHeight="1">
      <c r="A896" s="204"/>
      <c r="B896" s="222"/>
      <c r="C896" s="223"/>
      <c r="D896" s="231"/>
      <c r="E896" s="3"/>
      <c r="F896" s="3"/>
      <c r="G896" s="3"/>
      <c r="H896" s="3"/>
      <c r="J896" s="226"/>
      <c r="K896" s="3"/>
      <c r="L896" s="3"/>
      <c r="O896" s="227"/>
      <c r="Q896" s="94"/>
      <c r="R896" s="94"/>
      <c r="S896" s="94"/>
      <c r="T896" s="94"/>
    </row>
    <row r="897" ht="15.75" customHeight="1">
      <c r="A897" s="204"/>
      <c r="B897" s="222"/>
      <c r="C897" s="223"/>
      <c r="D897" s="231"/>
      <c r="E897" s="3"/>
      <c r="F897" s="3"/>
      <c r="G897" s="3"/>
      <c r="H897" s="3"/>
      <c r="J897" s="226"/>
      <c r="K897" s="3"/>
      <c r="L897" s="3"/>
      <c r="O897" s="227"/>
      <c r="Q897" s="94"/>
      <c r="R897" s="94"/>
      <c r="S897" s="94"/>
      <c r="T897" s="94"/>
    </row>
    <row r="898" ht="15.75" customHeight="1">
      <c r="A898" s="204"/>
      <c r="B898" s="222"/>
      <c r="C898" s="223"/>
      <c r="D898" s="231"/>
      <c r="E898" s="3"/>
      <c r="F898" s="3"/>
      <c r="G898" s="3"/>
      <c r="H898" s="3"/>
      <c r="J898" s="226"/>
      <c r="K898" s="3"/>
      <c r="L898" s="3"/>
      <c r="O898" s="227"/>
      <c r="Q898" s="94"/>
      <c r="R898" s="94"/>
      <c r="S898" s="94"/>
      <c r="T898" s="94"/>
    </row>
    <row r="899" ht="15.75" customHeight="1">
      <c r="A899" s="204"/>
      <c r="B899" s="222"/>
      <c r="C899" s="223"/>
      <c r="D899" s="231"/>
      <c r="E899" s="3"/>
      <c r="F899" s="3"/>
      <c r="G899" s="3"/>
      <c r="H899" s="3"/>
      <c r="J899" s="226"/>
      <c r="K899" s="3"/>
      <c r="L899" s="3"/>
      <c r="O899" s="227"/>
      <c r="Q899" s="94"/>
      <c r="R899" s="94"/>
      <c r="S899" s="94"/>
      <c r="T899" s="94"/>
    </row>
    <row r="900" ht="15.75" customHeight="1">
      <c r="A900" s="204"/>
      <c r="B900" s="222"/>
      <c r="C900" s="223"/>
      <c r="D900" s="231"/>
      <c r="E900" s="3"/>
      <c r="F900" s="3"/>
      <c r="G900" s="3"/>
      <c r="H900" s="3"/>
      <c r="J900" s="226"/>
      <c r="K900" s="3"/>
      <c r="L900" s="3"/>
      <c r="O900" s="227"/>
      <c r="Q900" s="94"/>
      <c r="R900" s="94"/>
      <c r="S900" s="94"/>
      <c r="T900" s="94"/>
    </row>
    <row r="901" ht="15.75" customHeight="1">
      <c r="A901" s="204"/>
      <c r="B901" s="222"/>
      <c r="C901" s="223"/>
      <c r="D901" s="231"/>
      <c r="E901" s="3"/>
      <c r="F901" s="3"/>
      <c r="G901" s="3"/>
      <c r="H901" s="3"/>
      <c r="J901" s="226"/>
      <c r="K901" s="3"/>
      <c r="L901" s="3"/>
      <c r="O901" s="227"/>
      <c r="Q901" s="94"/>
      <c r="R901" s="94"/>
      <c r="S901" s="94"/>
      <c r="T901" s="94"/>
    </row>
    <row r="902" ht="15.75" customHeight="1">
      <c r="A902" s="204"/>
      <c r="B902" s="222"/>
      <c r="C902" s="223"/>
      <c r="D902" s="231"/>
      <c r="E902" s="3"/>
      <c r="F902" s="3"/>
      <c r="G902" s="3"/>
      <c r="H902" s="3"/>
      <c r="J902" s="226"/>
      <c r="K902" s="3"/>
      <c r="L902" s="3"/>
      <c r="O902" s="227"/>
      <c r="Q902" s="94"/>
      <c r="R902" s="94"/>
      <c r="S902" s="94"/>
      <c r="T902" s="94"/>
    </row>
    <row r="903" ht="15.75" customHeight="1">
      <c r="A903" s="204"/>
      <c r="B903" s="222"/>
      <c r="C903" s="223"/>
      <c r="D903" s="231"/>
      <c r="E903" s="3"/>
      <c r="F903" s="3"/>
      <c r="G903" s="3"/>
      <c r="H903" s="3"/>
      <c r="J903" s="226"/>
      <c r="K903" s="3"/>
      <c r="L903" s="3"/>
      <c r="O903" s="227"/>
      <c r="Q903" s="94"/>
      <c r="R903" s="94"/>
      <c r="S903" s="94"/>
      <c r="T903" s="94"/>
    </row>
    <row r="904" ht="15.75" customHeight="1">
      <c r="A904" s="204"/>
      <c r="B904" s="222"/>
      <c r="C904" s="223"/>
      <c r="D904" s="231"/>
      <c r="E904" s="3"/>
      <c r="F904" s="3"/>
      <c r="G904" s="3"/>
      <c r="H904" s="3"/>
      <c r="J904" s="226"/>
      <c r="K904" s="3"/>
      <c r="L904" s="3"/>
      <c r="O904" s="227"/>
      <c r="Q904" s="94"/>
      <c r="R904" s="94"/>
      <c r="S904" s="94"/>
      <c r="T904" s="94"/>
    </row>
    <row r="905" ht="15.75" customHeight="1">
      <c r="A905" s="204"/>
      <c r="B905" s="222"/>
      <c r="C905" s="223"/>
      <c r="D905" s="231"/>
      <c r="E905" s="3"/>
      <c r="F905" s="3"/>
      <c r="G905" s="3"/>
      <c r="H905" s="3"/>
      <c r="J905" s="226"/>
      <c r="K905" s="3"/>
      <c r="L905" s="3"/>
      <c r="O905" s="227"/>
      <c r="Q905" s="94"/>
      <c r="R905" s="94"/>
      <c r="S905" s="94"/>
      <c r="T905" s="94"/>
    </row>
    <row r="906" ht="15.75" customHeight="1">
      <c r="A906" s="204"/>
      <c r="B906" s="222"/>
      <c r="C906" s="223"/>
      <c r="D906" s="231"/>
      <c r="E906" s="3"/>
      <c r="F906" s="3"/>
      <c r="G906" s="3"/>
      <c r="H906" s="3"/>
      <c r="J906" s="226"/>
      <c r="K906" s="3"/>
      <c r="L906" s="3"/>
      <c r="O906" s="227"/>
      <c r="Q906" s="94"/>
      <c r="R906" s="94"/>
      <c r="S906" s="94"/>
      <c r="T906" s="94"/>
    </row>
    <row r="907" ht="15.75" customHeight="1">
      <c r="A907" s="204"/>
      <c r="B907" s="222"/>
      <c r="C907" s="223"/>
      <c r="D907" s="231"/>
      <c r="E907" s="3"/>
      <c r="F907" s="3"/>
      <c r="G907" s="3"/>
      <c r="H907" s="3"/>
      <c r="J907" s="226"/>
      <c r="K907" s="3"/>
      <c r="L907" s="3"/>
      <c r="O907" s="227"/>
      <c r="Q907" s="94"/>
      <c r="R907" s="94"/>
      <c r="S907" s="94"/>
      <c r="T907" s="94"/>
    </row>
    <row r="908" ht="15.75" customHeight="1">
      <c r="A908" s="204"/>
      <c r="B908" s="222"/>
      <c r="C908" s="223"/>
      <c r="D908" s="231"/>
      <c r="E908" s="3"/>
      <c r="F908" s="3"/>
      <c r="G908" s="3"/>
      <c r="H908" s="3"/>
      <c r="J908" s="226"/>
      <c r="K908" s="3"/>
      <c r="L908" s="3"/>
      <c r="O908" s="227"/>
      <c r="Q908" s="94"/>
      <c r="R908" s="94"/>
      <c r="S908" s="94"/>
      <c r="T908" s="94"/>
    </row>
    <row r="909" ht="15.75" customHeight="1">
      <c r="A909" s="204"/>
      <c r="B909" s="222"/>
      <c r="C909" s="223"/>
      <c r="D909" s="231"/>
      <c r="E909" s="3"/>
      <c r="F909" s="3"/>
      <c r="G909" s="3"/>
      <c r="H909" s="3"/>
      <c r="J909" s="226"/>
      <c r="K909" s="3"/>
      <c r="L909" s="3"/>
      <c r="O909" s="227"/>
      <c r="Q909" s="94"/>
      <c r="R909" s="94"/>
      <c r="S909" s="94"/>
      <c r="T909" s="94"/>
    </row>
    <row r="910" ht="15.75" customHeight="1">
      <c r="A910" s="204"/>
      <c r="B910" s="222"/>
      <c r="C910" s="223"/>
      <c r="D910" s="231"/>
      <c r="E910" s="3"/>
      <c r="F910" s="3"/>
      <c r="G910" s="3"/>
      <c r="H910" s="3"/>
      <c r="J910" s="226"/>
      <c r="K910" s="3"/>
      <c r="L910" s="3"/>
      <c r="O910" s="227"/>
      <c r="Q910" s="94"/>
      <c r="R910" s="94"/>
      <c r="S910" s="94"/>
      <c r="T910" s="94"/>
    </row>
    <row r="911" ht="15.75" customHeight="1">
      <c r="A911" s="204"/>
      <c r="B911" s="222"/>
      <c r="C911" s="223"/>
      <c r="D911" s="231"/>
      <c r="E911" s="3"/>
      <c r="F911" s="3"/>
      <c r="G911" s="3"/>
      <c r="H911" s="3"/>
      <c r="J911" s="226"/>
      <c r="K911" s="3"/>
      <c r="L911" s="3"/>
      <c r="O911" s="227"/>
      <c r="Q911" s="94"/>
      <c r="R911" s="94"/>
      <c r="S911" s="94"/>
      <c r="T911" s="94"/>
    </row>
    <row r="912" ht="15.75" customHeight="1">
      <c r="A912" s="204"/>
      <c r="B912" s="222"/>
      <c r="C912" s="223"/>
      <c r="D912" s="231"/>
      <c r="E912" s="3"/>
      <c r="F912" s="3"/>
      <c r="G912" s="3"/>
      <c r="H912" s="3"/>
      <c r="J912" s="226"/>
      <c r="K912" s="3"/>
      <c r="L912" s="3"/>
      <c r="O912" s="227"/>
      <c r="Q912" s="94"/>
      <c r="R912" s="94"/>
      <c r="S912" s="94"/>
      <c r="T912" s="94"/>
    </row>
    <row r="913" ht="15.75" customHeight="1">
      <c r="A913" s="204"/>
      <c r="B913" s="222"/>
      <c r="C913" s="223"/>
      <c r="D913" s="231"/>
      <c r="E913" s="3"/>
      <c r="F913" s="3"/>
      <c r="G913" s="3"/>
      <c r="H913" s="3"/>
      <c r="J913" s="226"/>
      <c r="K913" s="3"/>
      <c r="L913" s="3"/>
      <c r="O913" s="227"/>
      <c r="Q913" s="94"/>
      <c r="R913" s="94"/>
      <c r="S913" s="94"/>
      <c r="T913" s="94"/>
    </row>
    <row r="914" ht="15.75" customHeight="1">
      <c r="A914" s="204"/>
      <c r="B914" s="222"/>
      <c r="C914" s="223"/>
      <c r="D914" s="231"/>
      <c r="E914" s="3"/>
      <c r="F914" s="3"/>
      <c r="G914" s="3"/>
      <c r="H914" s="3"/>
      <c r="J914" s="226"/>
      <c r="K914" s="3"/>
      <c r="L914" s="3"/>
      <c r="O914" s="227"/>
      <c r="Q914" s="94"/>
      <c r="R914" s="94"/>
      <c r="S914" s="94"/>
      <c r="T914" s="94"/>
    </row>
    <row r="915" ht="15.75" customHeight="1">
      <c r="A915" s="204"/>
      <c r="B915" s="222"/>
      <c r="C915" s="223"/>
      <c r="D915" s="231"/>
      <c r="E915" s="3"/>
      <c r="F915" s="3"/>
      <c r="G915" s="3"/>
      <c r="H915" s="3"/>
      <c r="J915" s="226"/>
      <c r="K915" s="3"/>
      <c r="L915" s="3"/>
      <c r="O915" s="227"/>
      <c r="Q915" s="94"/>
      <c r="R915" s="94"/>
      <c r="S915" s="94"/>
      <c r="T915" s="94"/>
    </row>
    <row r="916" ht="15.75" customHeight="1">
      <c r="A916" s="204"/>
      <c r="B916" s="222"/>
      <c r="C916" s="223"/>
      <c r="D916" s="231"/>
      <c r="E916" s="3"/>
      <c r="F916" s="3"/>
      <c r="G916" s="3"/>
      <c r="H916" s="3"/>
      <c r="J916" s="226"/>
      <c r="K916" s="3"/>
      <c r="L916" s="3"/>
      <c r="O916" s="227"/>
      <c r="Q916" s="94"/>
      <c r="R916" s="94"/>
      <c r="S916" s="94"/>
      <c r="T916" s="94"/>
    </row>
    <row r="917" ht="15.75" customHeight="1">
      <c r="A917" s="204"/>
      <c r="B917" s="222"/>
      <c r="C917" s="223"/>
      <c r="D917" s="231"/>
      <c r="E917" s="3"/>
      <c r="F917" s="3"/>
      <c r="G917" s="3"/>
      <c r="H917" s="3"/>
      <c r="J917" s="226"/>
      <c r="K917" s="3"/>
      <c r="L917" s="3"/>
      <c r="O917" s="227"/>
      <c r="Q917" s="94"/>
      <c r="R917" s="94"/>
      <c r="S917" s="94"/>
      <c r="T917" s="94"/>
    </row>
    <row r="918" ht="15.75" customHeight="1">
      <c r="A918" s="204"/>
      <c r="B918" s="222"/>
      <c r="C918" s="223"/>
      <c r="D918" s="231"/>
      <c r="E918" s="3"/>
      <c r="F918" s="3"/>
      <c r="G918" s="3"/>
      <c r="H918" s="3"/>
      <c r="J918" s="226"/>
      <c r="K918" s="3"/>
      <c r="L918" s="3"/>
      <c r="O918" s="227"/>
      <c r="Q918" s="94"/>
      <c r="R918" s="94"/>
      <c r="S918" s="94"/>
      <c r="T918" s="94"/>
    </row>
    <row r="919" ht="15.75" customHeight="1">
      <c r="A919" s="204"/>
      <c r="B919" s="222"/>
      <c r="C919" s="223"/>
      <c r="D919" s="231"/>
      <c r="E919" s="3"/>
      <c r="F919" s="3"/>
      <c r="G919" s="3"/>
      <c r="H919" s="3"/>
      <c r="J919" s="226"/>
      <c r="K919" s="3"/>
      <c r="L919" s="3"/>
      <c r="O919" s="227"/>
      <c r="Q919" s="94"/>
      <c r="R919" s="94"/>
      <c r="S919" s="94"/>
      <c r="T919" s="94"/>
    </row>
    <row r="920" ht="15.75" customHeight="1">
      <c r="A920" s="204"/>
      <c r="B920" s="222"/>
      <c r="C920" s="223"/>
      <c r="D920" s="231"/>
      <c r="E920" s="3"/>
      <c r="F920" s="3"/>
      <c r="G920" s="3"/>
      <c r="H920" s="3"/>
      <c r="J920" s="226"/>
      <c r="K920" s="3"/>
      <c r="L920" s="3"/>
      <c r="O920" s="227"/>
      <c r="Q920" s="94"/>
      <c r="R920" s="94"/>
      <c r="S920" s="94"/>
      <c r="T920" s="94"/>
    </row>
    <row r="921" ht="15.75" customHeight="1">
      <c r="A921" s="204"/>
      <c r="B921" s="222"/>
      <c r="C921" s="223"/>
      <c r="D921" s="231"/>
      <c r="E921" s="3"/>
      <c r="F921" s="3"/>
      <c r="G921" s="3"/>
      <c r="H921" s="3"/>
      <c r="J921" s="226"/>
      <c r="K921" s="3"/>
      <c r="L921" s="3"/>
      <c r="O921" s="227"/>
      <c r="Q921" s="94"/>
      <c r="R921" s="94"/>
      <c r="S921" s="94"/>
      <c r="T921" s="94"/>
    </row>
    <row r="922" ht="15.75" customHeight="1">
      <c r="A922" s="204"/>
      <c r="B922" s="222"/>
      <c r="C922" s="223"/>
      <c r="D922" s="231"/>
      <c r="E922" s="3"/>
      <c r="F922" s="3"/>
      <c r="G922" s="3"/>
      <c r="H922" s="3"/>
      <c r="J922" s="226"/>
      <c r="K922" s="3"/>
      <c r="L922" s="3"/>
      <c r="O922" s="227"/>
      <c r="Q922" s="94"/>
      <c r="R922" s="94"/>
      <c r="S922" s="94"/>
      <c r="T922" s="94"/>
    </row>
    <row r="923" ht="15.75" customHeight="1">
      <c r="A923" s="204"/>
      <c r="B923" s="222"/>
      <c r="C923" s="223"/>
      <c r="D923" s="231"/>
      <c r="E923" s="3"/>
      <c r="F923" s="3"/>
      <c r="G923" s="3"/>
      <c r="H923" s="3"/>
      <c r="J923" s="226"/>
      <c r="K923" s="3"/>
      <c r="L923" s="3"/>
      <c r="O923" s="227"/>
      <c r="Q923" s="94"/>
      <c r="R923" s="94"/>
      <c r="S923" s="94"/>
      <c r="T923" s="94"/>
    </row>
    <row r="924" ht="15.75" customHeight="1">
      <c r="A924" s="204"/>
      <c r="B924" s="222"/>
      <c r="C924" s="223"/>
      <c r="D924" s="231"/>
      <c r="E924" s="3"/>
      <c r="F924" s="3"/>
      <c r="G924" s="3"/>
      <c r="H924" s="3"/>
      <c r="J924" s="226"/>
      <c r="K924" s="3"/>
      <c r="L924" s="3"/>
      <c r="O924" s="227"/>
      <c r="Q924" s="94"/>
      <c r="R924" s="94"/>
      <c r="S924" s="94"/>
      <c r="T924" s="94"/>
    </row>
    <row r="925" ht="15.75" customHeight="1">
      <c r="A925" s="204"/>
      <c r="B925" s="222"/>
      <c r="C925" s="223"/>
      <c r="D925" s="231"/>
      <c r="E925" s="3"/>
      <c r="F925" s="3"/>
      <c r="G925" s="3"/>
      <c r="H925" s="3"/>
      <c r="J925" s="226"/>
      <c r="K925" s="3"/>
      <c r="L925" s="3"/>
      <c r="O925" s="227"/>
      <c r="Q925" s="94"/>
      <c r="R925" s="94"/>
      <c r="S925" s="94"/>
      <c r="T925" s="94"/>
    </row>
    <row r="926" ht="15.75" customHeight="1">
      <c r="A926" s="204"/>
      <c r="B926" s="222"/>
      <c r="C926" s="223"/>
      <c r="D926" s="231"/>
      <c r="E926" s="3"/>
      <c r="F926" s="3"/>
      <c r="G926" s="3"/>
      <c r="H926" s="3"/>
      <c r="J926" s="226"/>
      <c r="K926" s="3"/>
      <c r="L926" s="3"/>
      <c r="O926" s="227"/>
      <c r="Q926" s="94"/>
      <c r="R926" s="94"/>
      <c r="S926" s="94"/>
      <c r="T926" s="94"/>
    </row>
    <row r="927" ht="15.75" customHeight="1">
      <c r="A927" s="204"/>
      <c r="B927" s="222"/>
      <c r="C927" s="223"/>
      <c r="D927" s="231"/>
      <c r="E927" s="3"/>
      <c r="F927" s="3"/>
      <c r="G927" s="3"/>
      <c r="H927" s="3"/>
      <c r="J927" s="226"/>
      <c r="K927" s="3"/>
      <c r="L927" s="3"/>
      <c r="O927" s="227"/>
      <c r="Q927" s="94"/>
      <c r="R927" s="94"/>
      <c r="S927" s="94"/>
      <c r="T927" s="94"/>
    </row>
    <row r="928" ht="15.75" customHeight="1">
      <c r="A928" s="204"/>
      <c r="B928" s="222"/>
      <c r="C928" s="223"/>
      <c r="D928" s="231"/>
      <c r="E928" s="3"/>
      <c r="F928" s="3"/>
      <c r="G928" s="3"/>
      <c r="H928" s="3"/>
      <c r="J928" s="226"/>
      <c r="K928" s="3"/>
      <c r="L928" s="3"/>
      <c r="O928" s="227"/>
      <c r="Q928" s="94"/>
      <c r="R928" s="94"/>
      <c r="S928" s="94"/>
      <c r="T928" s="94"/>
    </row>
    <row r="929" ht="15.75" customHeight="1">
      <c r="A929" s="204"/>
      <c r="B929" s="222"/>
      <c r="C929" s="223"/>
      <c r="D929" s="231"/>
      <c r="E929" s="3"/>
      <c r="F929" s="3"/>
      <c r="G929" s="3"/>
      <c r="H929" s="3"/>
      <c r="J929" s="226"/>
      <c r="K929" s="3"/>
      <c r="L929" s="3"/>
      <c r="O929" s="227"/>
      <c r="Q929" s="94"/>
      <c r="R929" s="94"/>
      <c r="S929" s="94"/>
      <c r="T929" s="94"/>
    </row>
    <row r="930" ht="15.75" customHeight="1">
      <c r="A930" s="204"/>
      <c r="B930" s="222"/>
      <c r="C930" s="223"/>
      <c r="D930" s="231"/>
      <c r="E930" s="3"/>
      <c r="F930" s="3"/>
      <c r="G930" s="3"/>
      <c r="H930" s="3"/>
      <c r="J930" s="226"/>
      <c r="K930" s="3"/>
      <c r="L930" s="3"/>
      <c r="O930" s="227"/>
      <c r="Q930" s="94"/>
      <c r="R930" s="94"/>
      <c r="S930" s="94"/>
      <c r="T930" s="94"/>
    </row>
    <row r="931" ht="15.75" customHeight="1">
      <c r="A931" s="204"/>
      <c r="B931" s="222"/>
      <c r="C931" s="223"/>
      <c r="D931" s="231"/>
      <c r="E931" s="3"/>
      <c r="F931" s="3"/>
      <c r="G931" s="3"/>
      <c r="H931" s="3"/>
      <c r="J931" s="226"/>
      <c r="K931" s="3"/>
      <c r="L931" s="3"/>
      <c r="O931" s="227"/>
      <c r="Q931" s="94"/>
      <c r="R931" s="94"/>
      <c r="S931" s="94"/>
      <c r="T931" s="94"/>
    </row>
    <row r="932" ht="15.75" customHeight="1">
      <c r="A932" s="204"/>
      <c r="B932" s="222"/>
      <c r="C932" s="223"/>
      <c r="D932" s="231"/>
      <c r="E932" s="3"/>
      <c r="F932" s="3"/>
      <c r="G932" s="3"/>
      <c r="H932" s="3"/>
      <c r="J932" s="226"/>
      <c r="K932" s="3"/>
      <c r="L932" s="3"/>
      <c r="O932" s="227"/>
      <c r="Q932" s="94"/>
      <c r="R932" s="94"/>
      <c r="S932" s="94"/>
      <c r="T932" s="94"/>
    </row>
    <row r="933" ht="15.75" customHeight="1">
      <c r="A933" s="204"/>
      <c r="B933" s="222"/>
      <c r="C933" s="223"/>
      <c r="D933" s="231"/>
      <c r="E933" s="3"/>
      <c r="F933" s="3"/>
      <c r="G933" s="3"/>
      <c r="H933" s="3"/>
      <c r="J933" s="226"/>
      <c r="K933" s="3"/>
      <c r="L933" s="3"/>
      <c r="O933" s="227"/>
      <c r="Q933" s="94"/>
      <c r="R933" s="94"/>
      <c r="S933" s="94"/>
      <c r="T933" s="94"/>
    </row>
    <row r="934" ht="15.75" customHeight="1">
      <c r="A934" s="204"/>
      <c r="B934" s="222"/>
      <c r="C934" s="223"/>
      <c r="D934" s="231"/>
      <c r="E934" s="3"/>
      <c r="F934" s="3"/>
      <c r="G934" s="3"/>
      <c r="H934" s="3"/>
      <c r="J934" s="226"/>
      <c r="K934" s="3"/>
      <c r="L934" s="3"/>
      <c r="O934" s="227"/>
      <c r="Q934" s="94"/>
      <c r="R934" s="94"/>
      <c r="S934" s="94"/>
      <c r="T934" s="94"/>
    </row>
    <row r="935" ht="15.75" customHeight="1">
      <c r="A935" s="204"/>
      <c r="B935" s="222"/>
      <c r="C935" s="223"/>
      <c r="D935" s="231"/>
      <c r="E935" s="3"/>
      <c r="F935" s="3"/>
      <c r="G935" s="3"/>
      <c r="H935" s="3"/>
      <c r="J935" s="226"/>
      <c r="K935" s="3"/>
      <c r="L935" s="3"/>
      <c r="O935" s="227"/>
      <c r="Q935" s="94"/>
      <c r="R935" s="94"/>
      <c r="S935" s="94"/>
      <c r="T935" s="94"/>
    </row>
    <row r="936" ht="15.75" customHeight="1">
      <c r="A936" s="204"/>
      <c r="B936" s="222"/>
      <c r="C936" s="223"/>
      <c r="D936" s="231"/>
      <c r="E936" s="3"/>
      <c r="F936" s="3"/>
      <c r="G936" s="3"/>
      <c r="H936" s="3"/>
      <c r="J936" s="226"/>
      <c r="K936" s="3"/>
      <c r="L936" s="3"/>
      <c r="O936" s="227"/>
      <c r="Q936" s="94"/>
      <c r="R936" s="94"/>
      <c r="S936" s="94"/>
      <c r="T936" s="94"/>
    </row>
    <row r="937" ht="15.75" customHeight="1">
      <c r="A937" s="204"/>
      <c r="B937" s="222"/>
      <c r="C937" s="223"/>
      <c r="D937" s="231"/>
      <c r="E937" s="3"/>
      <c r="F937" s="3"/>
      <c r="G937" s="3"/>
      <c r="H937" s="3"/>
      <c r="J937" s="226"/>
      <c r="K937" s="3"/>
      <c r="L937" s="3"/>
      <c r="O937" s="227"/>
      <c r="Q937" s="94"/>
      <c r="R937" s="94"/>
      <c r="S937" s="94"/>
      <c r="T937" s="94"/>
    </row>
    <row r="938" ht="15.75" customHeight="1">
      <c r="A938" s="204"/>
      <c r="B938" s="222"/>
      <c r="C938" s="223"/>
      <c r="D938" s="231"/>
      <c r="E938" s="3"/>
      <c r="F938" s="3"/>
      <c r="G938" s="3"/>
      <c r="H938" s="3"/>
      <c r="J938" s="226"/>
      <c r="K938" s="3"/>
      <c r="L938" s="3"/>
      <c r="O938" s="227"/>
      <c r="Q938" s="94"/>
      <c r="R938" s="94"/>
      <c r="S938" s="94"/>
      <c r="T938" s="94"/>
    </row>
    <row r="939" ht="15.75" customHeight="1">
      <c r="A939" s="204"/>
      <c r="B939" s="222"/>
      <c r="C939" s="223"/>
      <c r="D939" s="231"/>
      <c r="E939" s="3"/>
      <c r="F939" s="3"/>
      <c r="G939" s="3"/>
      <c r="H939" s="3"/>
      <c r="J939" s="226"/>
      <c r="K939" s="3"/>
      <c r="L939" s="3"/>
      <c r="O939" s="227"/>
      <c r="Q939" s="94"/>
      <c r="R939" s="94"/>
      <c r="S939" s="94"/>
      <c r="T939" s="94"/>
    </row>
    <row r="940" ht="15.75" customHeight="1">
      <c r="A940" s="204"/>
      <c r="B940" s="222"/>
      <c r="C940" s="223"/>
      <c r="D940" s="231"/>
      <c r="E940" s="3"/>
      <c r="F940" s="3"/>
      <c r="G940" s="3"/>
      <c r="H940" s="3"/>
      <c r="J940" s="226"/>
      <c r="K940" s="3"/>
      <c r="L940" s="3"/>
      <c r="O940" s="227"/>
      <c r="Q940" s="94"/>
      <c r="R940" s="94"/>
      <c r="S940" s="94"/>
      <c r="T940" s="94"/>
    </row>
    <row r="941" ht="15.75" customHeight="1">
      <c r="A941" s="204"/>
      <c r="B941" s="222"/>
      <c r="C941" s="223"/>
      <c r="D941" s="231"/>
      <c r="E941" s="3"/>
      <c r="F941" s="3"/>
      <c r="G941" s="3"/>
      <c r="H941" s="3"/>
      <c r="J941" s="226"/>
      <c r="K941" s="3"/>
      <c r="L941" s="3"/>
      <c r="O941" s="227"/>
      <c r="Q941" s="94"/>
      <c r="R941" s="94"/>
      <c r="S941" s="94"/>
      <c r="T941" s="94"/>
    </row>
    <row r="942" ht="15.75" customHeight="1">
      <c r="A942" s="204"/>
      <c r="B942" s="222"/>
      <c r="C942" s="223"/>
      <c r="D942" s="231"/>
      <c r="E942" s="3"/>
      <c r="F942" s="3"/>
      <c r="G942" s="3"/>
      <c r="H942" s="3"/>
      <c r="J942" s="226"/>
      <c r="K942" s="3"/>
      <c r="L942" s="3"/>
      <c r="O942" s="227"/>
      <c r="Q942" s="94"/>
      <c r="R942" s="94"/>
      <c r="S942" s="94"/>
      <c r="T942" s="94"/>
    </row>
    <row r="943" ht="15.75" customHeight="1">
      <c r="A943" s="204"/>
      <c r="B943" s="222"/>
      <c r="C943" s="223"/>
      <c r="D943" s="231"/>
      <c r="E943" s="3"/>
      <c r="F943" s="3"/>
      <c r="G943" s="3"/>
      <c r="H943" s="3"/>
      <c r="J943" s="226"/>
      <c r="K943" s="3"/>
      <c r="L943" s="3"/>
      <c r="O943" s="227"/>
      <c r="Q943" s="94"/>
      <c r="R943" s="94"/>
      <c r="S943" s="94"/>
      <c r="T943" s="94"/>
    </row>
    <row r="944" ht="15.75" customHeight="1">
      <c r="A944" s="204"/>
      <c r="B944" s="222"/>
      <c r="C944" s="223"/>
      <c r="D944" s="231"/>
      <c r="E944" s="3"/>
      <c r="F944" s="3"/>
      <c r="G944" s="3"/>
      <c r="H944" s="3"/>
      <c r="J944" s="226"/>
      <c r="K944" s="3"/>
      <c r="L944" s="3"/>
      <c r="O944" s="227"/>
      <c r="Q944" s="94"/>
      <c r="R944" s="94"/>
      <c r="S944" s="94"/>
      <c r="T944" s="94"/>
    </row>
    <row r="945" ht="15.75" customHeight="1">
      <c r="A945" s="204"/>
      <c r="B945" s="222"/>
      <c r="C945" s="223"/>
      <c r="D945" s="231"/>
      <c r="E945" s="3"/>
      <c r="F945" s="3"/>
      <c r="G945" s="3"/>
      <c r="H945" s="3"/>
      <c r="J945" s="226"/>
      <c r="K945" s="3"/>
      <c r="L945" s="3"/>
      <c r="O945" s="227"/>
      <c r="Q945" s="94"/>
      <c r="R945" s="94"/>
      <c r="S945" s="94"/>
      <c r="T945" s="94"/>
    </row>
    <row r="946" ht="15.75" customHeight="1">
      <c r="A946" s="204"/>
      <c r="B946" s="222"/>
      <c r="C946" s="223"/>
      <c r="D946" s="231"/>
      <c r="E946" s="3"/>
      <c r="F946" s="3"/>
      <c r="G946" s="3"/>
      <c r="H946" s="3"/>
      <c r="J946" s="226"/>
      <c r="K946" s="3"/>
      <c r="L946" s="3"/>
      <c r="O946" s="227"/>
      <c r="Q946" s="94"/>
      <c r="R946" s="94"/>
      <c r="S946" s="94"/>
      <c r="T946" s="94"/>
    </row>
    <row r="947" ht="15.75" customHeight="1">
      <c r="A947" s="204"/>
      <c r="B947" s="222"/>
      <c r="C947" s="223"/>
      <c r="D947" s="231"/>
      <c r="E947" s="3"/>
      <c r="F947" s="3"/>
      <c r="G947" s="3"/>
      <c r="H947" s="3"/>
      <c r="J947" s="226"/>
      <c r="K947" s="3"/>
      <c r="L947" s="3"/>
      <c r="O947" s="227"/>
      <c r="Q947" s="94"/>
      <c r="R947" s="94"/>
      <c r="S947" s="94"/>
      <c r="T947" s="94"/>
    </row>
    <row r="948" ht="15.75" customHeight="1">
      <c r="A948" s="204"/>
      <c r="B948" s="222"/>
      <c r="C948" s="223"/>
      <c r="D948" s="231"/>
      <c r="E948" s="3"/>
      <c r="F948" s="3"/>
      <c r="G948" s="3"/>
      <c r="H948" s="3"/>
      <c r="J948" s="226"/>
      <c r="K948" s="3"/>
      <c r="L948" s="3"/>
      <c r="O948" s="227"/>
      <c r="Q948" s="94"/>
      <c r="R948" s="94"/>
      <c r="S948" s="94"/>
      <c r="T948" s="94"/>
    </row>
    <row r="949" ht="15.75" customHeight="1">
      <c r="A949" s="204"/>
      <c r="B949" s="222"/>
      <c r="C949" s="223"/>
      <c r="D949" s="231"/>
      <c r="E949" s="3"/>
      <c r="F949" s="3"/>
      <c r="G949" s="3"/>
      <c r="H949" s="3"/>
      <c r="J949" s="226"/>
      <c r="K949" s="3"/>
      <c r="L949" s="3"/>
      <c r="O949" s="227"/>
      <c r="Q949" s="94"/>
      <c r="R949" s="94"/>
      <c r="S949" s="94"/>
      <c r="T949" s="94"/>
    </row>
    <row r="950" ht="15.75" customHeight="1">
      <c r="A950" s="204"/>
      <c r="B950" s="222"/>
      <c r="C950" s="223"/>
      <c r="D950" s="231"/>
      <c r="E950" s="3"/>
      <c r="F950" s="3"/>
      <c r="G950" s="3"/>
      <c r="H950" s="3"/>
      <c r="J950" s="226"/>
      <c r="K950" s="3"/>
      <c r="L950" s="3"/>
      <c r="O950" s="227"/>
      <c r="Q950" s="94"/>
      <c r="R950" s="94"/>
      <c r="S950" s="94"/>
      <c r="T950" s="94"/>
    </row>
    <row r="951" ht="15.75" customHeight="1">
      <c r="A951" s="204"/>
      <c r="B951" s="222"/>
      <c r="C951" s="223"/>
      <c r="D951" s="231"/>
      <c r="E951" s="3"/>
      <c r="F951" s="3"/>
      <c r="G951" s="3"/>
      <c r="H951" s="3"/>
      <c r="J951" s="226"/>
      <c r="K951" s="3"/>
      <c r="L951" s="3"/>
      <c r="O951" s="227"/>
      <c r="Q951" s="94"/>
      <c r="R951" s="94"/>
      <c r="S951" s="94"/>
      <c r="T951" s="94"/>
    </row>
    <row r="952" ht="15.75" customHeight="1">
      <c r="A952" s="204"/>
      <c r="B952" s="222"/>
      <c r="C952" s="223"/>
      <c r="D952" s="231"/>
      <c r="E952" s="3"/>
      <c r="F952" s="3"/>
      <c r="G952" s="3"/>
      <c r="H952" s="3"/>
      <c r="J952" s="226"/>
      <c r="K952" s="3"/>
      <c r="L952" s="3"/>
      <c r="O952" s="227"/>
      <c r="Q952" s="94"/>
      <c r="R952" s="94"/>
      <c r="S952" s="94"/>
      <c r="T952" s="94"/>
    </row>
    <row r="953" ht="15.75" customHeight="1">
      <c r="A953" s="204"/>
      <c r="B953" s="222"/>
      <c r="C953" s="223"/>
      <c r="D953" s="231"/>
      <c r="E953" s="3"/>
      <c r="F953" s="3"/>
      <c r="G953" s="3"/>
      <c r="H953" s="3"/>
      <c r="J953" s="226"/>
      <c r="K953" s="3"/>
      <c r="L953" s="3"/>
      <c r="O953" s="227"/>
      <c r="Q953" s="94"/>
      <c r="R953" s="94"/>
      <c r="S953" s="94"/>
      <c r="T953" s="94"/>
    </row>
    <row r="954" ht="15.75" customHeight="1">
      <c r="A954" s="204"/>
      <c r="B954" s="222"/>
      <c r="C954" s="223"/>
      <c r="D954" s="231"/>
      <c r="E954" s="3"/>
      <c r="F954" s="3"/>
      <c r="G954" s="3"/>
      <c r="H954" s="3"/>
      <c r="J954" s="226"/>
      <c r="K954" s="3"/>
      <c r="L954" s="3"/>
      <c r="O954" s="227"/>
      <c r="Q954" s="94"/>
      <c r="R954" s="94"/>
      <c r="S954" s="94"/>
      <c r="T954" s="94"/>
    </row>
    <row r="955" ht="15.75" customHeight="1">
      <c r="A955" s="204"/>
      <c r="B955" s="222"/>
      <c r="C955" s="223"/>
      <c r="D955" s="231"/>
      <c r="E955" s="3"/>
      <c r="F955" s="3"/>
      <c r="G955" s="3"/>
      <c r="H955" s="3"/>
      <c r="J955" s="226"/>
      <c r="K955" s="3"/>
      <c r="L955" s="3"/>
      <c r="O955" s="227"/>
      <c r="Q955" s="94"/>
      <c r="R955" s="94"/>
      <c r="S955" s="94"/>
      <c r="T955" s="94"/>
    </row>
    <row r="956" ht="15.75" customHeight="1">
      <c r="A956" s="204"/>
      <c r="B956" s="222"/>
      <c r="C956" s="223"/>
      <c r="D956" s="231"/>
      <c r="E956" s="3"/>
      <c r="F956" s="3"/>
      <c r="G956" s="3"/>
      <c r="H956" s="3"/>
      <c r="J956" s="226"/>
      <c r="K956" s="3"/>
      <c r="L956" s="3"/>
      <c r="O956" s="227"/>
      <c r="Q956" s="94"/>
      <c r="R956" s="94"/>
      <c r="S956" s="94"/>
      <c r="T956" s="94"/>
    </row>
    <row r="957" ht="15.75" customHeight="1">
      <c r="A957" s="204"/>
      <c r="B957" s="222"/>
      <c r="C957" s="223"/>
      <c r="D957" s="231"/>
      <c r="E957" s="3"/>
      <c r="F957" s="3"/>
      <c r="G957" s="3"/>
      <c r="H957" s="3"/>
      <c r="J957" s="226"/>
      <c r="K957" s="3"/>
      <c r="L957" s="3"/>
      <c r="O957" s="227"/>
      <c r="Q957" s="94"/>
      <c r="R957" s="94"/>
      <c r="S957" s="94"/>
      <c r="T957" s="94"/>
    </row>
    <row r="958" ht="15.75" customHeight="1">
      <c r="A958" s="204"/>
      <c r="B958" s="222"/>
      <c r="C958" s="223"/>
      <c r="D958" s="231"/>
      <c r="E958" s="3"/>
      <c r="F958" s="3"/>
      <c r="G958" s="3"/>
      <c r="H958" s="3"/>
      <c r="J958" s="226"/>
      <c r="K958" s="3"/>
      <c r="L958" s="3"/>
      <c r="O958" s="227"/>
      <c r="Q958" s="94"/>
      <c r="R958" s="94"/>
      <c r="S958" s="94"/>
      <c r="T958" s="94"/>
    </row>
    <row r="959" ht="15.75" customHeight="1">
      <c r="A959" s="204"/>
      <c r="B959" s="222"/>
      <c r="C959" s="223"/>
      <c r="D959" s="231"/>
      <c r="E959" s="3"/>
      <c r="F959" s="3"/>
      <c r="G959" s="3"/>
      <c r="H959" s="3"/>
      <c r="J959" s="226"/>
      <c r="K959" s="3"/>
      <c r="L959" s="3"/>
      <c r="O959" s="227"/>
      <c r="Q959" s="94"/>
      <c r="R959" s="94"/>
      <c r="S959" s="94"/>
      <c r="T959" s="94"/>
    </row>
    <row r="960" ht="15.75" customHeight="1">
      <c r="A960" s="204"/>
      <c r="B960" s="222"/>
      <c r="C960" s="223"/>
      <c r="D960" s="231"/>
      <c r="E960" s="3"/>
      <c r="F960" s="3"/>
      <c r="G960" s="3"/>
      <c r="H960" s="3"/>
      <c r="J960" s="226"/>
      <c r="K960" s="3"/>
      <c r="L960" s="3"/>
      <c r="O960" s="227"/>
      <c r="Q960" s="94"/>
      <c r="R960" s="94"/>
      <c r="S960" s="94"/>
      <c r="T960" s="94"/>
    </row>
    <row r="961" ht="15.75" customHeight="1">
      <c r="A961" s="204"/>
      <c r="B961" s="222"/>
      <c r="C961" s="223"/>
      <c r="D961" s="231"/>
      <c r="E961" s="3"/>
      <c r="F961" s="3"/>
      <c r="G961" s="3"/>
      <c r="H961" s="3"/>
      <c r="J961" s="226"/>
      <c r="K961" s="3"/>
      <c r="L961" s="3"/>
      <c r="O961" s="227"/>
      <c r="Q961" s="94"/>
      <c r="R961" s="94"/>
      <c r="S961" s="94"/>
      <c r="T961" s="94"/>
    </row>
    <row r="962" ht="15.75" customHeight="1">
      <c r="A962" s="204"/>
      <c r="B962" s="222"/>
      <c r="C962" s="223"/>
      <c r="D962" s="231"/>
      <c r="E962" s="3"/>
      <c r="F962" s="3"/>
      <c r="G962" s="3"/>
      <c r="H962" s="3"/>
      <c r="J962" s="226"/>
      <c r="K962" s="3"/>
      <c r="L962" s="3"/>
      <c r="O962" s="227"/>
      <c r="Q962" s="94"/>
      <c r="R962" s="94"/>
      <c r="S962" s="94"/>
      <c r="T962" s="94"/>
    </row>
    <row r="963" ht="15.75" customHeight="1">
      <c r="A963" s="204"/>
      <c r="B963" s="222"/>
      <c r="C963" s="223"/>
      <c r="D963" s="231"/>
      <c r="E963" s="3"/>
      <c r="F963" s="3"/>
      <c r="G963" s="3"/>
      <c r="H963" s="3"/>
      <c r="J963" s="226"/>
      <c r="K963" s="3"/>
      <c r="L963" s="3"/>
      <c r="O963" s="227"/>
      <c r="Q963" s="94"/>
      <c r="R963" s="94"/>
      <c r="S963" s="94"/>
      <c r="T963" s="94"/>
    </row>
    <row r="964" ht="15.75" customHeight="1">
      <c r="A964" s="204"/>
      <c r="B964" s="222"/>
      <c r="C964" s="223"/>
      <c r="D964" s="231"/>
      <c r="E964" s="3"/>
      <c r="F964" s="3"/>
      <c r="G964" s="3"/>
      <c r="H964" s="3"/>
      <c r="J964" s="226"/>
      <c r="K964" s="3"/>
      <c r="L964" s="3"/>
      <c r="O964" s="227"/>
      <c r="Q964" s="94"/>
      <c r="R964" s="94"/>
      <c r="S964" s="94"/>
      <c r="T964" s="94"/>
    </row>
    <row r="965" ht="15.75" customHeight="1">
      <c r="A965" s="204"/>
      <c r="B965" s="222"/>
      <c r="C965" s="223"/>
      <c r="D965" s="231"/>
      <c r="E965" s="3"/>
      <c r="F965" s="3"/>
      <c r="G965" s="3"/>
      <c r="H965" s="3"/>
      <c r="J965" s="226"/>
      <c r="K965" s="3"/>
      <c r="L965" s="3"/>
      <c r="O965" s="227"/>
      <c r="Q965" s="94"/>
      <c r="R965" s="94"/>
      <c r="S965" s="94"/>
      <c r="T965" s="94"/>
    </row>
    <row r="966" ht="15.75" customHeight="1">
      <c r="A966" s="204"/>
      <c r="B966" s="222"/>
      <c r="C966" s="223"/>
      <c r="D966" s="231"/>
      <c r="E966" s="3"/>
      <c r="F966" s="3"/>
      <c r="G966" s="3"/>
      <c r="H966" s="3"/>
      <c r="J966" s="226"/>
      <c r="K966" s="3"/>
      <c r="L966" s="3"/>
      <c r="O966" s="227"/>
      <c r="Q966" s="94"/>
      <c r="R966" s="94"/>
      <c r="S966" s="94"/>
      <c r="T966" s="94"/>
    </row>
    <row r="967" ht="15.75" customHeight="1">
      <c r="A967" s="204"/>
      <c r="B967" s="222"/>
      <c r="C967" s="223"/>
      <c r="D967" s="231"/>
      <c r="E967" s="3"/>
      <c r="F967" s="3"/>
      <c r="G967" s="3"/>
      <c r="H967" s="3"/>
      <c r="J967" s="226"/>
      <c r="K967" s="3"/>
      <c r="L967" s="3"/>
      <c r="O967" s="227"/>
      <c r="Q967" s="94"/>
      <c r="R967" s="94"/>
      <c r="S967" s="94"/>
      <c r="T967" s="94"/>
    </row>
    <row r="968" ht="15.75" customHeight="1">
      <c r="A968" s="204"/>
      <c r="B968" s="222"/>
      <c r="C968" s="223"/>
      <c r="D968" s="231"/>
      <c r="E968" s="3"/>
      <c r="F968" s="3"/>
      <c r="G968" s="3"/>
      <c r="H968" s="3"/>
      <c r="J968" s="226"/>
      <c r="K968" s="3"/>
      <c r="L968" s="3"/>
      <c r="O968" s="227"/>
      <c r="Q968" s="94"/>
      <c r="R968" s="94"/>
      <c r="S968" s="94"/>
      <c r="T968" s="94"/>
    </row>
    <row r="969" ht="15.75" customHeight="1">
      <c r="A969" s="204"/>
      <c r="B969" s="222"/>
      <c r="C969" s="223"/>
      <c r="D969" s="231"/>
      <c r="E969" s="3"/>
      <c r="F969" s="3"/>
      <c r="G969" s="3"/>
      <c r="H969" s="3"/>
      <c r="J969" s="226"/>
      <c r="K969" s="3"/>
      <c r="L969" s="3"/>
      <c r="O969" s="227"/>
      <c r="Q969" s="94"/>
      <c r="R969" s="94"/>
      <c r="S969" s="94"/>
      <c r="T969" s="94"/>
    </row>
    <row r="970" ht="15.75" customHeight="1">
      <c r="A970" s="204"/>
      <c r="B970" s="222"/>
      <c r="C970" s="223"/>
      <c r="D970" s="231"/>
      <c r="E970" s="3"/>
      <c r="F970" s="3"/>
      <c r="G970" s="3"/>
      <c r="H970" s="3"/>
      <c r="J970" s="226"/>
      <c r="K970" s="3"/>
      <c r="L970" s="3"/>
      <c r="O970" s="227"/>
      <c r="Q970" s="94"/>
      <c r="R970" s="94"/>
      <c r="S970" s="94"/>
      <c r="T970" s="94"/>
    </row>
    <row r="971" ht="15.75" customHeight="1">
      <c r="A971" s="204"/>
      <c r="B971" s="222"/>
      <c r="C971" s="223"/>
      <c r="D971" s="231"/>
      <c r="E971" s="3"/>
      <c r="F971" s="3"/>
      <c r="G971" s="3"/>
      <c r="H971" s="3"/>
      <c r="J971" s="226"/>
      <c r="K971" s="3"/>
      <c r="L971" s="3"/>
      <c r="O971" s="227"/>
      <c r="Q971" s="94"/>
      <c r="R971" s="94"/>
      <c r="S971" s="94"/>
      <c r="T971" s="94"/>
    </row>
    <row r="972" ht="15.75" customHeight="1">
      <c r="A972" s="204"/>
      <c r="B972" s="222"/>
      <c r="C972" s="223"/>
      <c r="D972" s="231"/>
      <c r="E972" s="3"/>
      <c r="F972" s="3"/>
      <c r="G972" s="3"/>
      <c r="H972" s="3"/>
      <c r="J972" s="226"/>
      <c r="K972" s="3"/>
      <c r="L972" s="3"/>
      <c r="O972" s="227"/>
      <c r="Q972" s="94"/>
      <c r="R972" s="94"/>
      <c r="S972" s="94"/>
      <c r="T972" s="94"/>
    </row>
    <row r="973" ht="15.75" customHeight="1">
      <c r="A973" s="204"/>
      <c r="B973" s="222"/>
      <c r="C973" s="223"/>
      <c r="D973" s="231"/>
      <c r="E973" s="3"/>
      <c r="F973" s="3"/>
      <c r="G973" s="3"/>
      <c r="H973" s="3"/>
      <c r="J973" s="226"/>
      <c r="K973" s="3"/>
      <c r="L973" s="3"/>
      <c r="O973" s="227"/>
      <c r="Q973" s="94"/>
      <c r="R973" s="94"/>
      <c r="S973" s="94"/>
      <c r="T973" s="94"/>
    </row>
    <row r="974" ht="15.75" customHeight="1">
      <c r="A974" s="204"/>
      <c r="B974" s="222"/>
      <c r="C974" s="223"/>
      <c r="D974" s="231"/>
      <c r="E974" s="3"/>
      <c r="F974" s="3"/>
      <c r="G974" s="3"/>
      <c r="H974" s="3"/>
      <c r="J974" s="226"/>
      <c r="K974" s="3"/>
      <c r="L974" s="3"/>
      <c r="O974" s="227"/>
      <c r="Q974" s="94"/>
      <c r="R974" s="94"/>
      <c r="S974" s="94"/>
      <c r="T974" s="94"/>
    </row>
    <row r="975" ht="15.75" customHeight="1">
      <c r="A975" s="204"/>
      <c r="B975" s="222"/>
      <c r="C975" s="223"/>
      <c r="D975" s="231"/>
      <c r="E975" s="3"/>
      <c r="F975" s="3"/>
      <c r="G975" s="3"/>
      <c r="H975" s="3"/>
      <c r="J975" s="226"/>
      <c r="K975" s="3"/>
      <c r="L975" s="3"/>
      <c r="O975" s="227"/>
      <c r="Q975" s="94"/>
      <c r="R975" s="94"/>
      <c r="S975" s="94"/>
      <c r="T975" s="94"/>
    </row>
    <row r="976" ht="15.75" customHeight="1">
      <c r="A976" s="204"/>
      <c r="B976" s="222"/>
      <c r="C976" s="223"/>
      <c r="D976" s="231"/>
      <c r="E976" s="3"/>
      <c r="F976" s="3"/>
      <c r="G976" s="3"/>
      <c r="H976" s="3"/>
      <c r="J976" s="226"/>
      <c r="K976" s="3"/>
      <c r="L976" s="3"/>
      <c r="O976" s="227"/>
      <c r="Q976" s="94"/>
      <c r="R976" s="94"/>
      <c r="S976" s="94"/>
      <c r="T976" s="94"/>
    </row>
    <row r="977" ht="15.75" customHeight="1">
      <c r="A977" s="204"/>
      <c r="B977" s="222"/>
      <c r="C977" s="223"/>
      <c r="D977" s="231"/>
      <c r="E977" s="3"/>
      <c r="F977" s="3"/>
      <c r="G977" s="3"/>
      <c r="H977" s="3"/>
      <c r="J977" s="226"/>
      <c r="K977" s="3"/>
      <c r="L977" s="3"/>
      <c r="O977" s="227"/>
      <c r="Q977" s="94"/>
      <c r="R977" s="94"/>
      <c r="S977" s="94"/>
      <c r="T977" s="94"/>
    </row>
    <row r="978" ht="15.75" customHeight="1">
      <c r="A978" s="204"/>
      <c r="B978" s="222"/>
      <c r="C978" s="223"/>
      <c r="D978" s="231"/>
      <c r="E978" s="3"/>
      <c r="F978" s="3"/>
      <c r="G978" s="3"/>
      <c r="H978" s="3"/>
      <c r="J978" s="226"/>
      <c r="K978" s="3"/>
      <c r="L978" s="3"/>
      <c r="O978" s="227"/>
      <c r="Q978" s="94"/>
      <c r="R978" s="94"/>
      <c r="S978" s="94"/>
      <c r="T978" s="94"/>
    </row>
    <row r="979" ht="15.75" customHeight="1">
      <c r="A979" s="204"/>
      <c r="B979" s="222"/>
      <c r="C979" s="223"/>
      <c r="D979" s="231"/>
      <c r="E979" s="3"/>
      <c r="F979" s="3"/>
      <c r="G979" s="3"/>
      <c r="H979" s="3"/>
      <c r="J979" s="226"/>
      <c r="K979" s="3"/>
      <c r="L979" s="3"/>
      <c r="O979" s="227"/>
      <c r="Q979" s="94"/>
      <c r="R979" s="94"/>
      <c r="S979" s="94"/>
      <c r="T979" s="94"/>
    </row>
    <row r="980" ht="15.75" customHeight="1">
      <c r="A980" s="204"/>
      <c r="B980" s="222"/>
      <c r="C980" s="223"/>
      <c r="D980" s="231"/>
      <c r="E980" s="3"/>
      <c r="F980" s="3"/>
      <c r="G980" s="3"/>
      <c r="H980" s="3"/>
      <c r="J980" s="226"/>
      <c r="K980" s="3"/>
      <c r="L980" s="3"/>
      <c r="O980" s="227"/>
      <c r="Q980" s="94"/>
      <c r="R980" s="94"/>
      <c r="S980" s="94"/>
      <c r="T980" s="94"/>
    </row>
    <row r="981" ht="15.75" customHeight="1">
      <c r="A981" s="204"/>
      <c r="B981" s="222"/>
      <c r="C981" s="223"/>
      <c r="D981" s="231"/>
      <c r="E981" s="3"/>
      <c r="F981" s="3"/>
      <c r="G981" s="3"/>
      <c r="H981" s="3"/>
      <c r="J981" s="226"/>
      <c r="K981" s="3"/>
      <c r="L981" s="3"/>
      <c r="O981" s="227"/>
      <c r="Q981" s="94"/>
      <c r="R981" s="94"/>
      <c r="S981" s="94"/>
      <c r="T981" s="94"/>
    </row>
    <row r="982" ht="15.75" customHeight="1">
      <c r="A982" s="204"/>
      <c r="B982" s="222"/>
      <c r="C982" s="223"/>
      <c r="D982" s="231"/>
      <c r="E982" s="3"/>
      <c r="F982" s="3"/>
      <c r="G982" s="3"/>
      <c r="H982" s="3"/>
      <c r="J982" s="226"/>
      <c r="K982" s="3"/>
      <c r="L982" s="3"/>
      <c r="O982" s="227"/>
      <c r="Q982" s="94"/>
      <c r="R982" s="94"/>
      <c r="S982" s="94"/>
      <c r="T982" s="94"/>
    </row>
    <row r="983" ht="15.75" customHeight="1">
      <c r="A983" s="204"/>
      <c r="B983" s="222"/>
      <c r="C983" s="223"/>
      <c r="D983" s="231"/>
      <c r="E983" s="3"/>
      <c r="F983" s="3"/>
      <c r="G983" s="3"/>
      <c r="H983" s="3"/>
      <c r="J983" s="226"/>
      <c r="K983" s="3"/>
      <c r="L983" s="3"/>
      <c r="O983" s="227"/>
      <c r="Q983" s="94"/>
      <c r="R983" s="94"/>
      <c r="S983" s="94"/>
      <c r="T983" s="94"/>
    </row>
    <row r="984" ht="15.75" customHeight="1">
      <c r="A984" s="204"/>
      <c r="B984" s="222"/>
      <c r="C984" s="223"/>
      <c r="D984" s="231"/>
      <c r="E984" s="3"/>
      <c r="F984" s="3"/>
      <c r="G984" s="3"/>
      <c r="H984" s="3"/>
      <c r="J984" s="226"/>
      <c r="K984" s="3"/>
      <c r="L984" s="3"/>
      <c r="O984" s="227"/>
      <c r="Q984" s="94"/>
      <c r="R984" s="94"/>
      <c r="S984" s="94"/>
      <c r="T984" s="94"/>
    </row>
    <row r="985" ht="15.75" customHeight="1">
      <c r="A985" s="204"/>
      <c r="B985" s="222"/>
      <c r="C985" s="223"/>
      <c r="D985" s="231"/>
      <c r="E985" s="3"/>
      <c r="F985" s="3"/>
      <c r="G985" s="3"/>
      <c r="H985" s="3"/>
      <c r="J985" s="226"/>
      <c r="K985" s="3"/>
      <c r="L985" s="3"/>
      <c r="O985" s="227"/>
      <c r="Q985" s="94"/>
      <c r="R985" s="94"/>
      <c r="S985" s="94"/>
      <c r="T985" s="94"/>
    </row>
    <row r="986" ht="15.75" customHeight="1">
      <c r="A986" s="204"/>
      <c r="B986" s="222"/>
      <c r="C986" s="223"/>
      <c r="D986" s="231"/>
      <c r="E986" s="3"/>
      <c r="F986" s="3"/>
      <c r="G986" s="3"/>
      <c r="H986" s="3"/>
      <c r="J986" s="226"/>
      <c r="K986" s="3"/>
      <c r="L986" s="3"/>
      <c r="O986" s="227"/>
      <c r="Q986" s="94"/>
      <c r="R986" s="94"/>
      <c r="S986" s="94"/>
      <c r="T986" s="94"/>
    </row>
    <row r="987" ht="15.75" customHeight="1">
      <c r="A987" s="204"/>
      <c r="B987" s="222"/>
      <c r="C987" s="223"/>
      <c r="D987" s="231"/>
      <c r="E987" s="3"/>
      <c r="F987" s="3"/>
      <c r="G987" s="3"/>
      <c r="H987" s="3"/>
      <c r="J987" s="226"/>
      <c r="K987" s="3"/>
      <c r="L987" s="3"/>
      <c r="O987" s="227"/>
      <c r="Q987" s="94"/>
      <c r="R987" s="94"/>
      <c r="S987" s="94"/>
      <c r="T987" s="94"/>
    </row>
    <row r="988" ht="15.75" customHeight="1">
      <c r="A988" s="204"/>
      <c r="B988" s="222"/>
      <c r="C988" s="223"/>
      <c r="D988" s="231"/>
      <c r="E988" s="3"/>
      <c r="F988" s="3"/>
      <c r="G988" s="3"/>
      <c r="H988" s="3"/>
      <c r="J988" s="226"/>
      <c r="K988" s="3"/>
      <c r="L988" s="3"/>
      <c r="O988" s="227"/>
      <c r="Q988" s="94"/>
      <c r="R988" s="94"/>
      <c r="S988" s="94"/>
      <c r="T988" s="94"/>
    </row>
    <row r="989" ht="15.75" customHeight="1">
      <c r="A989" s="204"/>
      <c r="B989" s="222"/>
      <c r="C989" s="223"/>
      <c r="D989" s="231"/>
      <c r="E989" s="3"/>
      <c r="F989" s="3"/>
      <c r="G989" s="3"/>
      <c r="H989" s="3"/>
      <c r="J989" s="226"/>
      <c r="K989" s="3"/>
      <c r="L989" s="3"/>
      <c r="O989" s="227"/>
      <c r="Q989" s="94"/>
      <c r="R989" s="94"/>
      <c r="S989" s="94"/>
      <c r="T989" s="94"/>
    </row>
    <row r="990" ht="15.75" customHeight="1">
      <c r="A990" s="204"/>
      <c r="B990" s="222"/>
      <c r="C990" s="223"/>
      <c r="D990" s="231"/>
      <c r="E990" s="3"/>
      <c r="F990" s="3"/>
      <c r="G990" s="3"/>
      <c r="H990" s="3"/>
      <c r="J990" s="226"/>
      <c r="K990" s="3"/>
      <c r="L990" s="3"/>
      <c r="O990" s="227"/>
      <c r="Q990" s="94"/>
      <c r="R990" s="94"/>
      <c r="S990" s="94"/>
      <c r="T990" s="94"/>
    </row>
    <row r="991" ht="15.75" customHeight="1">
      <c r="A991" s="204"/>
      <c r="B991" s="222"/>
      <c r="C991" s="223"/>
      <c r="D991" s="223"/>
      <c r="E991" s="3"/>
      <c r="F991" s="3"/>
      <c r="G991" s="3"/>
      <c r="H991" s="3"/>
      <c r="J991" s="226"/>
      <c r="K991" s="3"/>
      <c r="L991" s="3"/>
      <c r="O991" s="227"/>
      <c r="Q991" s="94"/>
      <c r="R991" s="94"/>
      <c r="S991" s="94"/>
      <c r="T991" s="94"/>
    </row>
    <row r="992" ht="15.75" customHeight="1">
      <c r="A992" s="204"/>
      <c r="B992" s="222"/>
      <c r="C992" s="223"/>
      <c r="D992" s="223"/>
      <c r="E992" s="3"/>
      <c r="F992" s="3"/>
      <c r="G992" s="3"/>
      <c r="H992" s="3"/>
      <c r="J992" s="226"/>
      <c r="K992" s="3"/>
      <c r="L992" s="3"/>
      <c r="O992" s="227"/>
      <c r="Q992" s="94"/>
      <c r="R992" s="94"/>
      <c r="S992" s="94"/>
      <c r="T992" s="94"/>
    </row>
    <row r="993" ht="15.75" customHeight="1">
      <c r="A993" s="204"/>
      <c r="B993" s="222"/>
      <c r="C993" s="223"/>
      <c r="D993" s="223"/>
      <c r="E993" s="3"/>
      <c r="F993" s="3"/>
      <c r="G993" s="3"/>
      <c r="H993" s="3"/>
      <c r="J993" s="226"/>
      <c r="K993" s="3"/>
      <c r="L993" s="3"/>
      <c r="O993" s="227"/>
      <c r="Q993" s="94"/>
      <c r="R993" s="94"/>
      <c r="S993" s="94"/>
      <c r="T993" s="94"/>
    </row>
    <row r="994" ht="15.75" customHeight="1">
      <c r="A994" s="204"/>
      <c r="B994" s="222"/>
      <c r="C994" s="223"/>
      <c r="D994" s="223"/>
      <c r="E994" s="3"/>
      <c r="F994" s="3"/>
      <c r="G994" s="3"/>
      <c r="H994" s="3"/>
      <c r="J994" s="226"/>
      <c r="K994" s="3"/>
      <c r="L994" s="3"/>
      <c r="O994" s="227"/>
      <c r="Q994" s="94"/>
      <c r="R994" s="94"/>
      <c r="S994" s="94"/>
      <c r="T994" s="94"/>
    </row>
    <row r="995" ht="15.75" customHeight="1">
      <c r="A995" s="204"/>
      <c r="B995" s="222"/>
      <c r="C995" s="223"/>
      <c r="D995" s="223"/>
      <c r="E995" s="3"/>
      <c r="F995" s="3"/>
      <c r="G995" s="3"/>
      <c r="H995" s="3"/>
      <c r="J995" s="226"/>
      <c r="K995" s="3"/>
      <c r="L995" s="3"/>
      <c r="O995" s="227"/>
      <c r="Q995" s="94"/>
      <c r="R995" s="94"/>
      <c r="S995" s="94"/>
      <c r="T995" s="94"/>
    </row>
    <row r="996" ht="15.75" customHeight="1">
      <c r="A996" s="204"/>
      <c r="B996" s="222"/>
      <c r="C996" s="223"/>
      <c r="D996" s="223"/>
      <c r="E996" s="3"/>
      <c r="F996" s="3"/>
      <c r="G996" s="3"/>
      <c r="H996" s="3"/>
      <c r="J996" s="226"/>
      <c r="K996" s="3"/>
      <c r="L996" s="3"/>
      <c r="O996" s="227"/>
      <c r="Q996" s="94"/>
      <c r="R996" s="94"/>
      <c r="S996" s="94"/>
      <c r="T996" s="94"/>
    </row>
    <row r="997" ht="15.75" customHeight="1">
      <c r="A997" s="204"/>
      <c r="B997" s="222"/>
      <c r="C997" s="223"/>
      <c r="D997" s="223"/>
      <c r="E997" s="3"/>
      <c r="F997" s="3"/>
      <c r="G997" s="3"/>
      <c r="H997" s="3"/>
      <c r="J997" s="226"/>
      <c r="K997" s="3"/>
      <c r="L997" s="3"/>
      <c r="O997" s="227"/>
      <c r="Q997" s="94"/>
      <c r="R997" s="94"/>
      <c r="S997" s="94"/>
      <c r="T997" s="94"/>
    </row>
    <row r="998" ht="15.75" customHeight="1">
      <c r="A998" s="204"/>
      <c r="B998" s="222"/>
      <c r="C998" s="223"/>
      <c r="D998" s="223"/>
      <c r="E998" s="3"/>
      <c r="F998" s="3"/>
      <c r="G998" s="3"/>
      <c r="H998" s="3"/>
      <c r="J998" s="226"/>
      <c r="K998" s="3"/>
      <c r="L998" s="3"/>
      <c r="O998" s="227"/>
      <c r="Q998" s="94"/>
      <c r="R998" s="94"/>
      <c r="S998" s="94"/>
      <c r="T998" s="94"/>
    </row>
    <row r="999" ht="15.75" customHeight="1">
      <c r="A999" s="204"/>
      <c r="B999" s="222"/>
      <c r="C999" s="223"/>
      <c r="D999" s="223"/>
      <c r="E999" s="3"/>
      <c r="F999" s="3"/>
      <c r="G999" s="3"/>
      <c r="H999" s="3"/>
      <c r="J999" s="226"/>
      <c r="K999" s="3"/>
      <c r="L999" s="3"/>
      <c r="O999" s="227"/>
      <c r="Q999" s="94"/>
      <c r="R999" s="94"/>
      <c r="S999" s="94"/>
      <c r="T999" s="94"/>
    </row>
    <row r="1000" ht="15.75" customHeight="1">
      <c r="A1000" s="204"/>
      <c r="B1000" s="222"/>
      <c r="C1000" s="223"/>
      <c r="D1000" s="223"/>
      <c r="J1000" s="226"/>
      <c r="K1000" s="3"/>
      <c r="L1000" s="3"/>
      <c r="O1000" s="227"/>
      <c r="Q1000" s="94"/>
      <c r="R1000" s="94"/>
      <c r="S1000" s="94"/>
      <c r="T1000" s="94"/>
    </row>
  </sheetData>
  <autoFilter ref="$A$2:$D$1000">
    <sortState ref="A2:D1000">
      <sortCondition ref="A2:A1000"/>
      <sortCondition ref="B2:B1000"/>
    </sortState>
  </autoFilter>
  <mergeCells count="1">
    <mergeCell ref="A1:W1"/>
  </mergeCells>
  <conditionalFormatting sqref="AB2:AF27">
    <cfRule type="notContainsBlanks" dxfId="6" priority="1">
      <formula>LEN(TRIM(AB2))&gt;0</formula>
    </cfRule>
  </conditionalFormatting>
  <conditionalFormatting sqref="Y2:Z37">
    <cfRule type="expression" dxfId="7" priority="2">
      <formula>Z2:Z21&lt;&gt;0</formula>
    </cfRule>
  </conditionalFormatting>
  <conditionalFormatting sqref="Z2:Z37">
    <cfRule type="cellIs" dxfId="7" priority="3" operator="greaterThan">
      <formula>0</formula>
    </cfRule>
  </conditionalFormatting>
  <conditionalFormatting sqref="Y2:Z37">
    <cfRule type="expression" dxfId="3" priority="4">
      <formula>Z2:Z21=0</formula>
    </cfRule>
  </conditionalFormatting>
  <conditionalFormatting sqref="M2:M31">
    <cfRule type="cellIs" dxfId="8" priority="5" operator="equal">
      <formula>#REF!</formula>
    </cfRule>
  </conditionalFormatting>
  <dataValidations>
    <dataValidation type="custom" allowBlank="1" showDropDown="1" showErrorMessage="1" sqref="A1 A3:A1000">
      <formula1>OR(NOT(ISERROR(DATEVALUE(A1))), AND(ISNUMBER(A1), LEFT(CELL("format", A1))="D"))</formula1>
    </dataValidation>
    <dataValidation type="list" allowBlank="1" showErrorMessage="1" sqref="B3:B1000">
      <formula1>STAFFS!$U:$U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3.63"/>
    <col customWidth="1" min="2" max="2" width="20.0"/>
    <col customWidth="1" min="3" max="3" width="16.13"/>
    <col customWidth="1" min="4" max="4" width="17.88"/>
    <col customWidth="1" min="5" max="5" width="2.5"/>
    <col customWidth="1" hidden="1" min="6" max="7" width="8.5" outlineLevel="1"/>
    <col customWidth="1" hidden="1" min="8" max="8" width="12.25" outlineLevel="1"/>
    <col customWidth="1" hidden="1" min="9" max="9" width="2.75" outlineLevel="1"/>
    <col customWidth="1" hidden="1" min="10" max="10" width="9.25" outlineLevel="1"/>
    <col customWidth="1" hidden="1" min="11" max="11" width="2.5" outlineLevel="1"/>
    <col customWidth="1" hidden="1" min="12" max="12" width="11.75" outlineLevel="1"/>
    <col customWidth="1" hidden="1" min="13" max="13" width="2.75" outlineLevel="1"/>
    <col customWidth="1" hidden="1" min="14" max="15" width="9.25" outlineLevel="1"/>
    <col customWidth="1" hidden="1" min="16" max="16" width="2.5" outlineLevel="1"/>
    <col customWidth="1" hidden="1" min="17" max="17" width="11.75" outlineLevel="1"/>
    <col customWidth="1" hidden="1" min="18" max="18" width="2.75" outlineLevel="1"/>
    <col customWidth="1" hidden="1" min="19" max="20" width="9.25" outlineLevel="1"/>
    <col collapsed="1" customWidth="1" min="21" max="21" width="2.5"/>
    <col customWidth="1" min="22" max="22" width="15.75"/>
    <col customWidth="1" min="23" max="23" width="2.38"/>
    <col customWidth="1" hidden="1" min="24" max="24" width="15.75" outlineLevel="1"/>
    <col customWidth="1" hidden="1" min="25" max="25" width="20.5" outlineLevel="1"/>
    <col customWidth="1" hidden="1" min="26" max="26" width="6.13" outlineLevel="1"/>
    <col customWidth="1" hidden="1" min="27" max="27" width="3.13" outlineLevel="1"/>
    <col customWidth="1" hidden="1" min="28" max="28" width="17.63" outlineLevel="1"/>
  </cols>
  <sheetData>
    <row r="1">
      <c r="A1" s="237" t="s">
        <v>15</v>
      </c>
      <c r="X1" s="237"/>
      <c r="Y1" s="237"/>
      <c r="Z1" s="237"/>
      <c r="AA1" s="237"/>
      <c r="AB1" s="237"/>
    </row>
    <row r="2">
      <c r="A2" s="187" t="s">
        <v>88</v>
      </c>
      <c r="B2" s="187" t="s">
        <v>89</v>
      </c>
      <c r="C2" s="187" t="s">
        <v>90</v>
      </c>
      <c r="D2" s="187" t="s">
        <v>91</v>
      </c>
      <c r="E2" s="188"/>
      <c r="F2" s="239" t="str">
        <f>IF(COUNTIF(LEAVE!A:A,H:H)&gt;0,TODAY(),"")</f>
        <v/>
      </c>
      <c r="G2" s="208" t="str">
        <f>IF(countif(TODAY!$A$38:$A$39,$H$2:$H1000),today(),"")</f>
        <v/>
      </c>
      <c r="H2" s="191" t="str">
        <f t="array" ref="H2:H31">STAFFS!AU2:AU1000</f>
        <v>BHARATHI</v>
      </c>
      <c r="I2" s="192">
        <f t="array" ref="I2">COUNTIF($B$3:$B1000,$H$2:$H1000)</f>
        <v>3</v>
      </c>
      <c r="J2" s="193">
        <f>IFERROR(__xludf.DUMMYFUNCTION("arrayformula(iferror(vlookup($H$2:$H1000, query($A$3:$B1000,""select B, max(A) group by B"",0),2,false)))"),46171.0)</f>
        <v>46171</v>
      </c>
      <c r="K2" s="194"/>
      <c r="L2" s="195" t="str">
        <f t="shared" ref="L2:M2" si="1">H2</f>
        <v>BHARATHI</v>
      </c>
      <c r="M2" s="196">
        <f t="shared" si="1"/>
        <v>3</v>
      </c>
      <c r="N2" s="197">
        <f t="shared" ref="N2:N31" si="3">F2+J2+G2</f>
        <v>46171</v>
      </c>
      <c r="O2" s="197">
        <f t="shared" ref="O2:O31" si="4">IF(L2=0,today()+1,N2)</f>
        <v>46171</v>
      </c>
      <c r="P2" s="198"/>
      <c r="Q2" s="199" t="str">
        <f t="array" ref="Q2:T1000">SORT(L2:O1000,4,TRUE)</f>
        <v>RAJI-2</v>
      </c>
      <c r="R2" s="199">
        <v>2.0</v>
      </c>
      <c r="S2" s="197">
        <v>46133.0</v>
      </c>
      <c r="T2" s="197">
        <v>46133.0</v>
      </c>
      <c r="U2" s="8"/>
      <c r="V2" s="200" t="str">
        <f t="array" ref="V2:V16">SORT(Q2:T1000,4,true)</f>
        <v>RAJI-2</v>
      </c>
      <c r="X2" s="200" t="str">
        <f t="array" ref="X2:X8">SORT(Q2:T8,2,true)</f>
        <v>RAJI-2</v>
      </c>
      <c r="Y2" s="201" t="str">
        <f t="array" ref="Y2:Z28">SORT(H2:I28,2,FALSE)</f>
        <v>BHARATHI</v>
      </c>
      <c r="Z2" s="201">
        <v>3.0</v>
      </c>
      <c r="AA2" s="202"/>
      <c r="AB2" s="203" t="str">
        <f t="shared" ref="AB2:AB26" si="5">IF($M$2:$M$30=0,$L$2:$L$30,"")</f>
        <v/>
      </c>
    </row>
    <row r="3">
      <c r="A3" s="234">
        <v>46084.0</v>
      </c>
      <c r="B3" s="240" t="s">
        <v>49</v>
      </c>
      <c r="C3" s="206" t="s">
        <v>7</v>
      </c>
      <c r="D3" s="207">
        <v>46084.82303240741</v>
      </c>
      <c r="E3" s="188"/>
      <c r="F3" s="239" t="str">
        <f>IF(COUNTIF(LEAVE!A:A,H:H)&gt;0,TODAY(),"")</f>
        <v/>
      </c>
      <c r="G3" s="208" t="str">
        <f>IF(countif(TODAY!$A$38:$A$39,$H$2:$H1000),today(),"")</f>
        <v/>
      </c>
      <c r="H3" s="191" t="s">
        <v>9</v>
      </c>
      <c r="I3" s="192">
        <f t="shared" ref="I3:I31" si="6">COUNTIF($B$3:$B1000,$H$2:$H1000)</f>
        <v>2</v>
      </c>
      <c r="J3" s="193">
        <f>IFERROR(__xludf.DUMMYFUNCTION("""COMPUTED_VALUE"""),46143.0)</f>
        <v>46143</v>
      </c>
      <c r="K3" s="194"/>
      <c r="L3" s="195" t="str">
        <f t="shared" ref="L3:M3" si="2">H3</f>
        <v>CHINNAMMAL</v>
      </c>
      <c r="M3" s="196">
        <f t="shared" si="2"/>
        <v>2</v>
      </c>
      <c r="N3" s="197">
        <f t="shared" si="3"/>
        <v>46143</v>
      </c>
      <c r="O3" s="197">
        <f t="shared" si="4"/>
        <v>46143</v>
      </c>
      <c r="P3" s="209"/>
      <c r="Q3" s="210" t="s">
        <v>65</v>
      </c>
      <c r="R3" s="199">
        <v>2.0</v>
      </c>
      <c r="S3" s="197">
        <v>46136.0</v>
      </c>
      <c r="T3" s="197">
        <v>46136.0</v>
      </c>
      <c r="U3" s="8"/>
      <c r="V3" s="211" t="s">
        <v>65</v>
      </c>
      <c r="X3" s="212" t="s">
        <v>65</v>
      </c>
      <c r="Y3" s="201" t="s">
        <v>49</v>
      </c>
      <c r="Z3" s="201">
        <v>3.0</v>
      </c>
      <c r="AA3" s="202"/>
      <c r="AB3" s="203" t="str">
        <f t="shared" si="5"/>
        <v/>
      </c>
    </row>
    <row r="4">
      <c r="A4" s="234">
        <v>46084.0</v>
      </c>
      <c r="B4" s="240" t="s">
        <v>47</v>
      </c>
      <c r="C4" s="206" t="s">
        <v>7</v>
      </c>
      <c r="D4" s="207">
        <v>46084.82303240741</v>
      </c>
      <c r="E4" s="188"/>
      <c r="F4" s="239" t="str">
        <f>IF(COUNTIF(LEAVE!A:A,H:H)&gt;0,TODAY(),"")</f>
        <v/>
      </c>
      <c r="G4" s="208" t="str">
        <f>IF(countif(TODAY!$A$38:$A$39,$H$2:$H1000),today(),"")</f>
        <v/>
      </c>
      <c r="H4" s="191" t="s">
        <v>49</v>
      </c>
      <c r="I4" s="192">
        <f t="shared" si="6"/>
        <v>3</v>
      </c>
      <c r="J4" s="213">
        <f>IFERROR(__xludf.DUMMYFUNCTION("""COMPUTED_VALUE"""),46164.0)</f>
        <v>46164</v>
      </c>
      <c r="K4" s="194"/>
      <c r="L4" s="195" t="str">
        <f t="shared" ref="L4:M4" si="7">H4</f>
        <v>DEEPA</v>
      </c>
      <c r="M4" s="196">
        <f t="shared" si="7"/>
        <v>3</v>
      </c>
      <c r="N4" s="197">
        <f t="shared" si="3"/>
        <v>46164</v>
      </c>
      <c r="O4" s="197">
        <f t="shared" si="4"/>
        <v>46164</v>
      </c>
      <c r="P4" s="209"/>
      <c r="Q4" s="199" t="s">
        <v>5</v>
      </c>
      <c r="R4" s="199">
        <v>2.0</v>
      </c>
      <c r="S4" s="197">
        <v>46136.0</v>
      </c>
      <c r="T4" s="197">
        <v>46136.0</v>
      </c>
      <c r="U4" s="8"/>
      <c r="V4" s="214" t="s">
        <v>5</v>
      </c>
      <c r="X4" s="200" t="s">
        <v>5</v>
      </c>
      <c r="Y4" s="201" t="s">
        <v>52</v>
      </c>
      <c r="Z4" s="201">
        <v>3.0</v>
      </c>
      <c r="AA4" s="202"/>
      <c r="AB4" s="203" t="str">
        <f t="shared" si="5"/>
        <v/>
      </c>
    </row>
    <row r="5">
      <c r="A5" s="234">
        <v>46087.0</v>
      </c>
      <c r="B5" s="240" t="s">
        <v>78</v>
      </c>
      <c r="C5" s="206" t="s">
        <v>7</v>
      </c>
      <c r="D5" s="207">
        <v>46087.78016203704</v>
      </c>
      <c r="E5" s="188"/>
      <c r="F5" s="239" t="str">
        <f>IF(COUNTIF(LEAVE!A:A,H:H)&gt;0,TODAY(),"")</f>
        <v/>
      </c>
      <c r="G5" s="208" t="str">
        <f>IF(countif(TODAY!$A$38:$A$39,$H$2:$H1000),today(),"")</f>
        <v/>
      </c>
      <c r="H5" s="191" t="s">
        <v>52</v>
      </c>
      <c r="I5" s="192">
        <f t="shared" si="6"/>
        <v>3</v>
      </c>
      <c r="J5" s="213">
        <f>IFERROR(__xludf.DUMMYFUNCTION("""COMPUTED_VALUE"""),46164.0)</f>
        <v>46164</v>
      </c>
      <c r="K5" s="194"/>
      <c r="L5" s="195" t="str">
        <f t="shared" ref="L5:M5" si="8">H5</f>
        <v>DHANALAKSHMI</v>
      </c>
      <c r="M5" s="196">
        <f t="shared" si="8"/>
        <v>3</v>
      </c>
      <c r="N5" s="197">
        <f t="shared" si="3"/>
        <v>46164</v>
      </c>
      <c r="O5" s="197">
        <f t="shared" si="4"/>
        <v>46164</v>
      </c>
      <c r="P5" s="209"/>
      <c r="Q5" s="199" t="s">
        <v>57</v>
      </c>
      <c r="R5" s="199">
        <v>2.0</v>
      </c>
      <c r="S5" s="197">
        <v>46140.0</v>
      </c>
      <c r="T5" s="197">
        <v>46140.0</v>
      </c>
      <c r="U5" s="8"/>
      <c r="V5" s="214" t="s">
        <v>57</v>
      </c>
      <c r="X5" s="200" t="s">
        <v>57</v>
      </c>
      <c r="Y5" s="201" t="s">
        <v>7</v>
      </c>
      <c r="Z5" s="201">
        <v>3.0</v>
      </c>
      <c r="AA5" s="202"/>
      <c r="AB5" s="203" t="str">
        <f t="shared" si="5"/>
        <v/>
      </c>
    </row>
    <row r="6">
      <c r="A6" s="234">
        <v>46087.0</v>
      </c>
      <c r="B6" s="240" t="s">
        <v>52</v>
      </c>
      <c r="C6" s="206" t="s">
        <v>7</v>
      </c>
      <c r="D6" s="207">
        <v>46087.78016203704</v>
      </c>
      <c r="E6" s="188"/>
      <c r="F6" s="239" t="str">
        <f>IF(COUNTIF(LEAVE!A:A,H:H)&gt;0,TODAY(),"")</f>
        <v/>
      </c>
      <c r="G6" s="208" t="str">
        <f>IF(countif(TODAY!$A$38:$A$39,$H$2:$H1000),today(),"")</f>
        <v/>
      </c>
      <c r="H6" s="191" t="s">
        <v>50</v>
      </c>
      <c r="I6" s="192">
        <f t="shared" si="6"/>
        <v>2</v>
      </c>
      <c r="J6" s="213">
        <f>IFERROR(__xludf.DUMMYFUNCTION("""COMPUTED_VALUE"""),46150.0)</f>
        <v>46150</v>
      </c>
      <c r="K6" s="194"/>
      <c r="L6" s="195" t="str">
        <f t="shared" ref="L6:M6" si="9">H6</f>
        <v>JEYANTHI</v>
      </c>
      <c r="M6" s="196">
        <f t="shared" si="9"/>
        <v>2</v>
      </c>
      <c r="N6" s="197">
        <f t="shared" si="3"/>
        <v>46150</v>
      </c>
      <c r="O6" s="197">
        <f t="shared" si="4"/>
        <v>46150</v>
      </c>
      <c r="P6" s="209"/>
      <c r="Q6" s="199" t="s">
        <v>63</v>
      </c>
      <c r="R6" s="199">
        <v>2.0</v>
      </c>
      <c r="S6" s="197">
        <v>46140.0</v>
      </c>
      <c r="T6" s="197">
        <v>46140.0</v>
      </c>
      <c r="U6" s="8"/>
      <c r="V6" s="214" t="s">
        <v>63</v>
      </c>
      <c r="X6" s="200" t="s">
        <v>63</v>
      </c>
      <c r="Y6" s="201" t="s">
        <v>73</v>
      </c>
      <c r="Z6" s="201">
        <v>3.0</v>
      </c>
      <c r="AA6" s="202"/>
      <c r="AB6" s="203" t="str">
        <f t="shared" si="5"/>
        <v/>
      </c>
    </row>
    <row r="7">
      <c r="A7" s="234">
        <v>46091.0</v>
      </c>
      <c r="B7" s="240" t="s">
        <v>7</v>
      </c>
      <c r="C7" s="206" t="s">
        <v>5</v>
      </c>
      <c r="D7" s="207">
        <v>46091.839270833334</v>
      </c>
      <c r="E7" s="188"/>
      <c r="F7" s="239" t="str">
        <f>IF(COUNTIF(LEAVE!A:A,H:H)&gt;0,TODAY(),"")</f>
        <v/>
      </c>
      <c r="G7" s="208" t="str">
        <f>IF(countif(TODAY!$A$38:$A$39,$H$2:$H1000),today(),"")</f>
        <v/>
      </c>
      <c r="H7" s="191" t="s">
        <v>53</v>
      </c>
      <c r="I7" s="192">
        <f t="shared" si="6"/>
        <v>2</v>
      </c>
      <c r="J7" s="213">
        <f>IFERROR(__xludf.DUMMYFUNCTION("""COMPUTED_VALUE"""),46150.0)</f>
        <v>46150</v>
      </c>
      <c r="K7" s="194"/>
      <c r="L7" s="195" t="str">
        <f t="shared" ref="L7:M7" si="10">H7</f>
        <v>KAVIYA</v>
      </c>
      <c r="M7" s="196">
        <f t="shared" si="10"/>
        <v>2</v>
      </c>
      <c r="N7" s="197">
        <f t="shared" si="3"/>
        <v>46150</v>
      </c>
      <c r="O7" s="197">
        <f t="shared" si="4"/>
        <v>46150</v>
      </c>
      <c r="P7" s="215"/>
      <c r="Q7" s="199" t="s">
        <v>9</v>
      </c>
      <c r="R7" s="199">
        <v>2.0</v>
      </c>
      <c r="S7" s="197">
        <v>46143.0</v>
      </c>
      <c r="T7" s="197">
        <v>46143.0</v>
      </c>
      <c r="U7" s="8"/>
      <c r="V7" s="214" t="s">
        <v>9</v>
      </c>
      <c r="X7" s="200" t="s">
        <v>9</v>
      </c>
      <c r="Y7" s="201" t="s">
        <v>80</v>
      </c>
      <c r="Z7" s="201">
        <v>3.0</v>
      </c>
      <c r="AA7" s="202"/>
      <c r="AB7" s="203" t="str">
        <f t="shared" si="5"/>
        <v/>
      </c>
    </row>
    <row r="8">
      <c r="A8" s="234">
        <v>46091.0</v>
      </c>
      <c r="B8" s="240"/>
      <c r="C8" s="206" t="s">
        <v>5</v>
      </c>
      <c r="D8" s="207">
        <v>46091.839270833334</v>
      </c>
      <c r="E8" s="188"/>
      <c r="F8" s="239" t="str">
        <f>IF(COUNTIF(LEAVE!A:A,H:H)&gt;0,TODAY(),"")</f>
        <v/>
      </c>
      <c r="G8" s="208" t="str">
        <f>IF(countif(TODAY!$A$38:$A$39,$H$2:$H1000),today(),"")</f>
        <v/>
      </c>
      <c r="H8" s="191" t="s">
        <v>58</v>
      </c>
      <c r="I8" s="192">
        <f t="shared" si="6"/>
        <v>1</v>
      </c>
      <c r="J8" s="213">
        <f>IFERROR(__xludf.DUMMYFUNCTION("""COMPUTED_VALUE"""),46154.0)</f>
        <v>46154</v>
      </c>
      <c r="K8" s="194"/>
      <c r="L8" s="195" t="str">
        <f t="shared" ref="L8:M8" si="11">H8</f>
        <v>MUTHUPRIYA</v>
      </c>
      <c r="M8" s="196">
        <f t="shared" si="11"/>
        <v>1</v>
      </c>
      <c r="N8" s="197">
        <f t="shared" si="3"/>
        <v>46154</v>
      </c>
      <c r="O8" s="197">
        <f t="shared" si="4"/>
        <v>46154</v>
      </c>
      <c r="P8" s="215"/>
      <c r="Q8" s="199" t="s">
        <v>54</v>
      </c>
      <c r="R8" s="199">
        <v>2.0</v>
      </c>
      <c r="S8" s="197">
        <v>46143.0</v>
      </c>
      <c r="T8" s="197">
        <v>46143.0</v>
      </c>
      <c r="U8" s="8"/>
      <c r="V8" s="214" t="s">
        <v>54</v>
      </c>
      <c r="X8" s="200" t="s">
        <v>54</v>
      </c>
      <c r="Y8" s="201" t="s">
        <v>78</v>
      </c>
      <c r="Z8" s="201">
        <v>3.0</v>
      </c>
      <c r="AA8" s="202"/>
      <c r="AB8" s="203" t="str">
        <f t="shared" si="5"/>
        <v/>
      </c>
    </row>
    <row r="9">
      <c r="A9" s="234">
        <v>46094.0</v>
      </c>
      <c r="B9" s="240" t="s">
        <v>69</v>
      </c>
      <c r="C9" s="206" t="s">
        <v>5</v>
      </c>
      <c r="D9" s="207">
        <v>46094.8415625</v>
      </c>
      <c r="E9" s="188"/>
      <c r="F9" s="239" t="str">
        <f>IF(COUNTIF(LEAVE!A:A,H:H)&gt;0,TODAY(),"")</f>
        <v/>
      </c>
      <c r="G9" s="208" t="str">
        <f>IF(countif(TODAY!$A$38:$A$39,$H$2:$H1000),today(),"")</f>
        <v/>
      </c>
      <c r="H9" s="191" t="s">
        <v>7</v>
      </c>
      <c r="I9" s="192">
        <f t="shared" si="6"/>
        <v>3</v>
      </c>
      <c r="J9" s="213">
        <f>IFERROR(__xludf.DUMMYFUNCTION("""COMPUTED_VALUE"""),46168.0)</f>
        <v>46168</v>
      </c>
      <c r="K9" s="194"/>
      <c r="L9" s="195" t="str">
        <f t="shared" ref="L9:M9" si="12">H9</f>
        <v>NIVETHA</v>
      </c>
      <c r="M9" s="196">
        <f t="shared" si="12"/>
        <v>3</v>
      </c>
      <c r="N9" s="197">
        <f t="shared" si="3"/>
        <v>46168</v>
      </c>
      <c r="O9" s="197">
        <f t="shared" si="4"/>
        <v>46168</v>
      </c>
      <c r="P9" s="8"/>
      <c r="Q9" s="199" t="s">
        <v>59</v>
      </c>
      <c r="R9" s="199">
        <v>2.0</v>
      </c>
      <c r="S9" s="197">
        <v>46147.0</v>
      </c>
      <c r="T9" s="197">
        <v>46147.0</v>
      </c>
      <c r="U9" s="8"/>
      <c r="V9" s="216" t="s">
        <v>59</v>
      </c>
      <c r="Y9" s="201" t="s">
        <v>66</v>
      </c>
      <c r="Z9" s="201">
        <v>3.0</v>
      </c>
      <c r="AA9" s="202"/>
      <c r="AB9" s="203" t="str">
        <f t="shared" si="5"/>
        <v/>
      </c>
    </row>
    <row r="10">
      <c r="A10" s="234">
        <v>46094.0</v>
      </c>
      <c r="B10" s="222" t="s">
        <v>61</v>
      </c>
      <c r="C10" s="206" t="s">
        <v>5</v>
      </c>
      <c r="D10" s="207">
        <v>46094.8415625</v>
      </c>
      <c r="E10" s="188"/>
      <c r="F10" s="239" t="str">
        <f>IF(COUNTIF(LEAVE!A:A,H:H)&gt;0,TODAY(),"")</f>
        <v/>
      </c>
      <c r="G10" s="208" t="str">
        <f>IF(countif(TODAY!$A$38:$A$39,$H$2:$H1000),today(),"")</f>
        <v/>
      </c>
      <c r="H10" s="191" t="s">
        <v>73</v>
      </c>
      <c r="I10" s="192">
        <f t="shared" si="6"/>
        <v>3</v>
      </c>
      <c r="J10" s="213">
        <f>IFERROR(__xludf.DUMMYFUNCTION("""COMPUTED_VALUE"""),46168.0)</f>
        <v>46168</v>
      </c>
      <c r="K10" s="194"/>
      <c r="L10" s="195" t="str">
        <f t="shared" ref="L10:M10" si="13">H10</f>
        <v>PANJU</v>
      </c>
      <c r="M10" s="196">
        <f t="shared" si="13"/>
        <v>3</v>
      </c>
      <c r="N10" s="197">
        <f t="shared" si="3"/>
        <v>46168</v>
      </c>
      <c r="O10" s="197">
        <f t="shared" si="4"/>
        <v>46168</v>
      </c>
      <c r="P10" s="8"/>
      <c r="Q10" s="199" t="s">
        <v>50</v>
      </c>
      <c r="R10" s="199">
        <v>2.0</v>
      </c>
      <c r="S10" s="197">
        <v>46150.0</v>
      </c>
      <c r="T10" s="197">
        <v>46150.0</v>
      </c>
      <c r="U10" s="8"/>
      <c r="V10" s="216" t="s">
        <v>50</v>
      </c>
      <c r="Y10" s="201" t="s">
        <v>9</v>
      </c>
      <c r="Z10" s="201">
        <v>2.0</v>
      </c>
      <c r="AA10" s="202"/>
      <c r="AB10" s="203" t="str">
        <f t="shared" si="5"/>
        <v/>
      </c>
    </row>
    <row r="11">
      <c r="A11" s="234">
        <v>46098.0</v>
      </c>
      <c r="B11" s="222" t="s">
        <v>54</v>
      </c>
      <c r="C11" s="206" t="s">
        <v>9</v>
      </c>
      <c r="D11" s="207">
        <v>46098.80851851852</v>
      </c>
      <c r="E11" s="188"/>
      <c r="F11" s="239" t="str">
        <f>IF(COUNTIF(LEAVE!A:A,H:H)&gt;0,TODAY(),"")</f>
        <v/>
      </c>
      <c r="G11" s="208" t="str">
        <f>IF(countif(TODAY!$A$38:$A$39,$H$2:$H1000),today(),"")</f>
        <v/>
      </c>
      <c r="H11" s="191" t="s">
        <v>62</v>
      </c>
      <c r="I11" s="192">
        <f t="shared" si="6"/>
        <v>2</v>
      </c>
      <c r="J11" s="213">
        <f>IFERROR(__xludf.DUMMYFUNCTION("""COMPUTED_VALUE"""),46175.0)</f>
        <v>46175</v>
      </c>
      <c r="K11" s="194"/>
      <c r="L11" s="195" t="str">
        <f t="shared" ref="L11:M11" si="14">H11</f>
        <v>PRIYANKA</v>
      </c>
      <c r="M11" s="196">
        <f t="shared" si="14"/>
        <v>2</v>
      </c>
      <c r="N11" s="197">
        <f t="shared" si="3"/>
        <v>46175</v>
      </c>
      <c r="O11" s="197">
        <f t="shared" si="4"/>
        <v>46175</v>
      </c>
      <c r="P11" s="8"/>
      <c r="Q11" s="199" t="s">
        <v>53</v>
      </c>
      <c r="R11" s="199">
        <v>2.0</v>
      </c>
      <c r="S11" s="197">
        <v>46150.0</v>
      </c>
      <c r="T11" s="197">
        <v>46150.0</v>
      </c>
      <c r="U11" s="8"/>
      <c r="V11" s="216" t="s">
        <v>53</v>
      </c>
      <c r="Y11" s="201" t="s">
        <v>50</v>
      </c>
      <c r="Z11" s="201">
        <v>2.0</v>
      </c>
      <c r="AA11" s="202"/>
      <c r="AB11" s="203" t="str">
        <f t="shared" si="5"/>
        <v/>
      </c>
    </row>
    <row r="12">
      <c r="A12" s="234">
        <v>46098.0</v>
      </c>
      <c r="B12" s="222" t="s">
        <v>57</v>
      </c>
      <c r="C12" s="206" t="s">
        <v>9</v>
      </c>
      <c r="D12" s="207">
        <v>46098.80851851852</v>
      </c>
      <c r="E12" s="188"/>
      <c r="F12" s="239" t="str">
        <f>IF(COUNTIF(LEAVE!A:A,H:H)&gt;0,TODAY(),"")</f>
        <v/>
      </c>
      <c r="G12" s="208" t="str">
        <f>IF(countif(TODAY!$A$38:$A$39,$H$2:$H1000),today(),"")</f>
        <v/>
      </c>
      <c r="H12" s="191" t="s">
        <v>57</v>
      </c>
      <c r="I12" s="192">
        <f t="shared" si="6"/>
        <v>2</v>
      </c>
      <c r="J12" s="213">
        <f>IFERROR(__xludf.DUMMYFUNCTION("""COMPUTED_VALUE"""),46140.0)</f>
        <v>46140</v>
      </c>
      <c r="K12" s="194"/>
      <c r="L12" s="195" t="str">
        <f t="shared" ref="L12:M12" si="15">H12</f>
        <v>RAJI-1</v>
      </c>
      <c r="M12" s="196">
        <f t="shared" si="15"/>
        <v>2</v>
      </c>
      <c r="N12" s="197">
        <f t="shared" si="3"/>
        <v>46140</v>
      </c>
      <c r="O12" s="197">
        <f t="shared" si="4"/>
        <v>46140</v>
      </c>
      <c r="P12" s="8"/>
      <c r="Q12" s="199" t="s">
        <v>58</v>
      </c>
      <c r="R12" s="199">
        <v>1.0</v>
      </c>
      <c r="S12" s="197">
        <v>46154.0</v>
      </c>
      <c r="T12" s="197">
        <v>46154.0</v>
      </c>
      <c r="U12" s="8"/>
      <c r="V12" s="216" t="s">
        <v>58</v>
      </c>
      <c r="Y12" s="201" t="s">
        <v>53</v>
      </c>
      <c r="Z12" s="201">
        <v>2.0</v>
      </c>
      <c r="AA12" s="202"/>
      <c r="AB12" s="203" t="str">
        <f t="shared" si="5"/>
        <v/>
      </c>
    </row>
    <row r="13">
      <c r="A13" s="234">
        <v>46101.0</v>
      </c>
      <c r="B13" s="240" t="s">
        <v>65</v>
      </c>
      <c r="C13" s="206" t="s">
        <v>7</v>
      </c>
      <c r="D13" s="207">
        <v>46101.82891203704</v>
      </c>
      <c r="E13" s="188"/>
      <c r="F13" s="239" t="str">
        <f>IF(COUNTIF(LEAVE!A:A,H:H)&gt;0,TODAY(),"")</f>
        <v/>
      </c>
      <c r="G13" s="208" t="str">
        <f>IF(countif(TODAY!$A$38:$A$39,$H$2:$H1000),today(),"")</f>
        <v/>
      </c>
      <c r="H13" s="191" t="s">
        <v>61</v>
      </c>
      <c r="I13" s="192">
        <f t="shared" si="6"/>
        <v>2</v>
      </c>
      <c r="J13" s="213">
        <f>IFERROR(__xludf.DUMMYFUNCTION("""COMPUTED_VALUE"""),46133.0)</f>
        <v>46133</v>
      </c>
      <c r="K13" s="194"/>
      <c r="L13" s="195" t="str">
        <f t="shared" ref="L13:M13" si="16">H13</f>
        <v>RAJI-2</v>
      </c>
      <c r="M13" s="196">
        <f t="shared" si="16"/>
        <v>2</v>
      </c>
      <c r="N13" s="197">
        <f t="shared" si="3"/>
        <v>46133</v>
      </c>
      <c r="O13" s="197">
        <f t="shared" si="4"/>
        <v>46133</v>
      </c>
      <c r="P13" s="217"/>
      <c r="Q13" s="199" t="s">
        <v>80</v>
      </c>
      <c r="R13" s="199">
        <v>3.0</v>
      </c>
      <c r="S13" s="197">
        <v>46154.0</v>
      </c>
      <c r="T13" s="197">
        <v>46154.0</v>
      </c>
      <c r="U13" s="8"/>
      <c r="V13" s="216" t="s">
        <v>80</v>
      </c>
      <c r="Y13" s="201" t="s">
        <v>62</v>
      </c>
      <c r="Z13" s="201">
        <v>2.0</v>
      </c>
      <c r="AA13" s="202"/>
      <c r="AB13" s="203" t="str">
        <f t="shared" si="5"/>
        <v/>
      </c>
    </row>
    <row r="14">
      <c r="A14" s="234">
        <v>46101.0</v>
      </c>
      <c r="B14" s="240" t="s">
        <v>5</v>
      </c>
      <c r="C14" s="206" t="s">
        <v>7</v>
      </c>
      <c r="D14" s="207">
        <v>46101.82891203704</v>
      </c>
      <c r="E14" s="188"/>
      <c r="F14" s="239" t="str">
        <f>IF(COUNTIF(LEAVE!A:A,H:H)&gt;0,TODAY(),"")</f>
        <v/>
      </c>
      <c r="G14" s="208" t="str">
        <f>IF(countif(TODAY!$A$38:$A$39,$H$2:$H1000),today(),"")</f>
        <v/>
      </c>
      <c r="H14" s="191" t="s">
        <v>80</v>
      </c>
      <c r="I14" s="192">
        <f t="shared" si="6"/>
        <v>3</v>
      </c>
      <c r="J14" s="213">
        <f>IFERROR(__xludf.DUMMYFUNCTION("""COMPUTED_VALUE"""),46154.0)</f>
        <v>46154</v>
      </c>
      <c r="K14" s="194"/>
      <c r="L14" s="195" t="str">
        <f t="shared" ref="L14:M14" si="17">H14</f>
        <v>RANI</v>
      </c>
      <c r="M14" s="196">
        <f t="shared" si="17"/>
        <v>3</v>
      </c>
      <c r="N14" s="197">
        <f t="shared" si="3"/>
        <v>46154</v>
      </c>
      <c r="O14" s="197">
        <f t="shared" si="4"/>
        <v>46154</v>
      </c>
      <c r="P14" s="8"/>
      <c r="Q14" s="199" t="s">
        <v>67</v>
      </c>
      <c r="R14" s="199">
        <v>1.0</v>
      </c>
      <c r="S14" s="197">
        <v>46157.0</v>
      </c>
      <c r="T14" s="197">
        <v>46157.0</v>
      </c>
      <c r="U14" s="8"/>
      <c r="V14" s="216" t="s">
        <v>67</v>
      </c>
      <c r="Y14" s="201" t="s">
        <v>57</v>
      </c>
      <c r="Z14" s="201">
        <v>2.0</v>
      </c>
      <c r="AA14" s="202"/>
      <c r="AB14" s="203" t="str">
        <f t="shared" si="5"/>
        <v/>
      </c>
    </row>
    <row r="15">
      <c r="A15" s="234">
        <v>46105.0</v>
      </c>
      <c r="B15" s="240" t="s">
        <v>9</v>
      </c>
      <c r="C15" s="206" t="s">
        <v>5</v>
      </c>
      <c r="D15" s="207">
        <v>46105.84645833333</v>
      </c>
      <c r="E15" s="188"/>
      <c r="F15" s="239" t="str">
        <f>IF(COUNTIF(LEAVE!A:A,H:H)&gt;0,TODAY(),"")</f>
        <v/>
      </c>
      <c r="G15" s="208" t="str">
        <f>IF(countif(TODAY!$A$38:$A$39,$H$2:$H1000),today(),"")</f>
        <v/>
      </c>
      <c r="H15" s="191" t="s">
        <v>54</v>
      </c>
      <c r="I15" s="192">
        <f t="shared" si="6"/>
        <v>2</v>
      </c>
      <c r="J15" s="213">
        <f>IFERROR(__xludf.DUMMYFUNCTION("""COMPUTED_VALUE"""),46143.0)</f>
        <v>46143</v>
      </c>
      <c r="K15" s="194"/>
      <c r="L15" s="195" t="str">
        <f t="shared" ref="L15:M15" si="18">H15</f>
        <v>SAHANA</v>
      </c>
      <c r="M15" s="196">
        <f t="shared" si="18"/>
        <v>2</v>
      </c>
      <c r="N15" s="197">
        <f t="shared" si="3"/>
        <v>46143</v>
      </c>
      <c r="O15" s="197">
        <f t="shared" si="4"/>
        <v>46143</v>
      </c>
      <c r="P15" s="8"/>
      <c r="Q15" s="199" t="s">
        <v>70</v>
      </c>
      <c r="R15" s="199">
        <v>2.0</v>
      </c>
      <c r="S15" s="197">
        <v>46161.0</v>
      </c>
      <c r="T15" s="197">
        <v>46161.0</v>
      </c>
      <c r="U15" s="8"/>
      <c r="V15" s="216" t="s">
        <v>70</v>
      </c>
      <c r="Y15" s="201" t="s">
        <v>61</v>
      </c>
      <c r="Z15" s="201">
        <v>2.0</v>
      </c>
      <c r="AA15" s="202"/>
      <c r="AB15" s="218" t="str">
        <f t="shared" si="5"/>
        <v/>
      </c>
    </row>
    <row r="16">
      <c r="A16" s="234">
        <v>46105.0</v>
      </c>
      <c r="B16" s="240" t="s">
        <v>63</v>
      </c>
      <c r="C16" s="206" t="s">
        <v>5</v>
      </c>
      <c r="D16" s="207">
        <v>46105.84645833333</v>
      </c>
      <c r="E16" s="188"/>
      <c r="F16" s="239" t="str">
        <f>IF(COUNTIF(LEAVE!A:A,H:H)&gt;0,TODAY(),"")</f>
        <v/>
      </c>
      <c r="G16" s="208" t="str">
        <f>IF(countif(TODAY!$A$38:$A$39,$H$2:$H1000),today(),"")</f>
        <v/>
      </c>
      <c r="H16" s="191" t="s">
        <v>67</v>
      </c>
      <c r="I16" s="192">
        <f t="shared" si="6"/>
        <v>1</v>
      </c>
      <c r="J16" s="213">
        <f>IFERROR(__xludf.DUMMYFUNCTION("""COMPUTED_VALUE"""),46157.0)</f>
        <v>46157</v>
      </c>
      <c r="K16" s="194"/>
      <c r="L16" s="195" t="str">
        <f t="shared" ref="L16:M16" si="19">H16</f>
        <v>SANTHIYA</v>
      </c>
      <c r="M16" s="196">
        <f t="shared" si="19"/>
        <v>1</v>
      </c>
      <c r="N16" s="197">
        <f t="shared" si="3"/>
        <v>46157</v>
      </c>
      <c r="O16" s="197">
        <f t="shared" si="4"/>
        <v>46157</v>
      </c>
      <c r="P16" s="8"/>
      <c r="Q16" s="199" t="s">
        <v>49</v>
      </c>
      <c r="R16" s="199">
        <v>3.0</v>
      </c>
      <c r="S16" s="197">
        <v>46164.0</v>
      </c>
      <c r="T16" s="197">
        <v>46164.0</v>
      </c>
      <c r="U16" s="8"/>
      <c r="V16" s="216" t="s">
        <v>49</v>
      </c>
      <c r="Y16" s="201" t="s">
        <v>54</v>
      </c>
      <c r="Z16" s="201">
        <v>2.0</v>
      </c>
      <c r="AA16" s="202"/>
      <c r="AB16" s="203" t="str">
        <f t="shared" si="5"/>
        <v/>
      </c>
    </row>
    <row r="17">
      <c r="A17" s="234">
        <v>46108.0</v>
      </c>
      <c r="B17" s="240" t="s">
        <v>80</v>
      </c>
      <c r="C17" s="206" t="s">
        <v>7</v>
      </c>
      <c r="D17" s="207">
        <v>46108.813622685186</v>
      </c>
      <c r="E17" s="188"/>
      <c r="F17" s="239" t="str">
        <f>IF(COUNTIF(LEAVE!A:A,H:H)&gt;0,TODAY(),"")</f>
        <v/>
      </c>
      <c r="G17" s="208" t="str">
        <f>IF(countif(TODAY!$A$38:$A$39,$H$2:$H1000),today(),"")</f>
        <v/>
      </c>
      <c r="H17" s="191" t="s">
        <v>70</v>
      </c>
      <c r="I17" s="192">
        <f t="shared" si="6"/>
        <v>2</v>
      </c>
      <c r="J17" s="213">
        <f>IFERROR(__xludf.DUMMYFUNCTION("""COMPUTED_VALUE"""),46161.0)</f>
        <v>46161</v>
      </c>
      <c r="K17" s="194"/>
      <c r="L17" s="195" t="str">
        <f t="shared" ref="L17:M17" si="20">H17</f>
        <v>SHANTHI</v>
      </c>
      <c r="M17" s="196">
        <f t="shared" si="20"/>
        <v>2</v>
      </c>
      <c r="N17" s="197">
        <f t="shared" si="3"/>
        <v>46161</v>
      </c>
      <c r="O17" s="197">
        <f t="shared" si="4"/>
        <v>46161</v>
      </c>
      <c r="P17" s="8"/>
      <c r="Q17" s="199" t="s">
        <v>52</v>
      </c>
      <c r="R17" s="199">
        <v>3.0</v>
      </c>
      <c r="S17" s="197">
        <v>46164.0</v>
      </c>
      <c r="T17" s="197">
        <v>46164.0</v>
      </c>
      <c r="U17" s="8"/>
      <c r="V17" s="216"/>
      <c r="Y17" s="201" t="s">
        <v>70</v>
      </c>
      <c r="Z17" s="201">
        <v>2.0</v>
      </c>
      <c r="AA17" s="202"/>
      <c r="AB17" s="203" t="str">
        <f t="shared" si="5"/>
        <v/>
      </c>
    </row>
    <row r="18">
      <c r="A18" s="234">
        <v>46108.0</v>
      </c>
      <c r="B18" s="240" t="s">
        <v>73</v>
      </c>
      <c r="C18" s="206" t="s">
        <v>7</v>
      </c>
      <c r="D18" s="207">
        <v>46108.813622685186</v>
      </c>
      <c r="E18" s="188"/>
      <c r="F18" s="239" t="str">
        <f>IF(COUNTIF(LEAVE!A:A,H:H)&gt;0,TODAY(),"")</f>
        <v/>
      </c>
      <c r="G18" s="208" t="str">
        <f>IF(countif(TODAY!$A$38:$A$39,$H$2:$H1000),today(),"")</f>
        <v/>
      </c>
      <c r="H18" s="191" t="s">
        <v>59</v>
      </c>
      <c r="I18" s="192">
        <f t="shared" si="6"/>
        <v>2</v>
      </c>
      <c r="J18" s="213">
        <f>IFERROR(__xludf.DUMMYFUNCTION("""COMPUTED_VALUE"""),46147.0)</f>
        <v>46147</v>
      </c>
      <c r="K18" s="194"/>
      <c r="L18" s="195" t="str">
        <f t="shared" ref="L18:M18" si="21">H18</f>
        <v>SUDHARSHINI</v>
      </c>
      <c r="M18" s="196">
        <f t="shared" si="21"/>
        <v>2</v>
      </c>
      <c r="N18" s="197">
        <f t="shared" si="3"/>
        <v>46147</v>
      </c>
      <c r="O18" s="197">
        <f t="shared" si="4"/>
        <v>46147</v>
      </c>
      <c r="P18" s="8"/>
      <c r="Q18" s="199" t="s">
        <v>7</v>
      </c>
      <c r="R18" s="199">
        <v>3.0</v>
      </c>
      <c r="S18" s="197">
        <v>46168.0</v>
      </c>
      <c r="T18" s="197">
        <v>46168.0</v>
      </c>
      <c r="U18" s="8"/>
      <c r="V18" s="216"/>
      <c r="Y18" s="201" t="s">
        <v>59</v>
      </c>
      <c r="Z18" s="201">
        <v>2.0</v>
      </c>
      <c r="AA18" s="202"/>
      <c r="AB18" s="203" t="str">
        <f t="shared" si="5"/>
        <v/>
      </c>
    </row>
    <row r="19" ht="15.75" customHeight="1">
      <c r="A19" s="234">
        <v>46112.0</v>
      </c>
      <c r="B19" s="240" t="s">
        <v>59</v>
      </c>
      <c r="C19" s="206" t="s">
        <v>9</v>
      </c>
      <c r="D19" s="207">
        <v>46112.820393518516</v>
      </c>
      <c r="E19" s="188"/>
      <c r="F19" s="239" t="str">
        <f>IF(COUNTIF(LEAVE!A:A,H:H)&gt;0,TODAY(),"")</f>
        <v/>
      </c>
      <c r="G19" s="208" t="str">
        <f>IF(countif(TODAY!$A$38:$A$39,$H$2:$H1000),today(),"")</f>
        <v/>
      </c>
      <c r="H19" s="191" t="s">
        <v>78</v>
      </c>
      <c r="I19" s="192">
        <f t="shared" si="6"/>
        <v>3</v>
      </c>
      <c r="J19" s="213">
        <f>IFERROR(__xludf.DUMMYFUNCTION("""COMPUTED_VALUE"""),46171.0)</f>
        <v>46171</v>
      </c>
      <c r="K19" s="194"/>
      <c r="L19" s="195" t="str">
        <f t="shared" ref="L19:M19" si="22">H19</f>
        <v>VIDHYA</v>
      </c>
      <c r="M19" s="196">
        <f t="shared" si="22"/>
        <v>3</v>
      </c>
      <c r="N19" s="197">
        <f t="shared" si="3"/>
        <v>46171</v>
      </c>
      <c r="O19" s="197">
        <f t="shared" si="4"/>
        <v>46171</v>
      </c>
      <c r="P19" s="8"/>
      <c r="Q19" s="199" t="s">
        <v>73</v>
      </c>
      <c r="R19" s="199">
        <v>3.0</v>
      </c>
      <c r="S19" s="197">
        <v>46168.0</v>
      </c>
      <c r="T19" s="197">
        <v>46168.0</v>
      </c>
      <c r="U19" s="8"/>
      <c r="V19" s="216"/>
      <c r="Y19" s="201" t="s">
        <v>65</v>
      </c>
      <c r="Z19" s="201">
        <v>2.0</v>
      </c>
      <c r="AA19" s="202"/>
      <c r="AB19" s="203" t="str">
        <f t="shared" si="5"/>
        <v/>
      </c>
    </row>
    <row r="20" ht="15.75" customHeight="1">
      <c r="A20" s="234">
        <v>46112.0</v>
      </c>
      <c r="B20" s="240" t="s">
        <v>66</v>
      </c>
      <c r="C20" s="206" t="s">
        <v>9</v>
      </c>
      <c r="D20" s="207">
        <v>46112.820393518516</v>
      </c>
      <c r="E20" s="188"/>
      <c r="F20" s="239" t="str">
        <f>IF(COUNTIF(LEAVE!A:A,H:H)&gt;0,TODAY(),"")</f>
        <v/>
      </c>
      <c r="G20" s="208" t="str">
        <f>IF(countif(TODAY!$A$38:$A$39,$H$2:$H1000),today(),"")</f>
        <v/>
      </c>
      <c r="H20" s="191" t="s">
        <v>65</v>
      </c>
      <c r="I20" s="192">
        <f t="shared" si="6"/>
        <v>2</v>
      </c>
      <c r="J20" s="213">
        <f>IFERROR(__xludf.DUMMYFUNCTION("""COMPUTED_VALUE"""),46136.0)</f>
        <v>46136</v>
      </c>
      <c r="K20" s="194"/>
      <c r="L20" s="195" t="str">
        <f t="shared" ref="L20:M20" si="23">H20</f>
        <v>VIJI-1</v>
      </c>
      <c r="M20" s="196">
        <f t="shared" si="23"/>
        <v>2</v>
      </c>
      <c r="N20" s="197">
        <f t="shared" si="3"/>
        <v>46136</v>
      </c>
      <c r="O20" s="197">
        <f t="shared" si="4"/>
        <v>46136</v>
      </c>
      <c r="P20" s="8"/>
      <c r="Q20" s="199" t="s">
        <v>47</v>
      </c>
      <c r="R20" s="199">
        <v>3.0</v>
      </c>
      <c r="S20" s="197">
        <v>46171.0</v>
      </c>
      <c r="T20" s="197">
        <v>46171.0</v>
      </c>
      <c r="U20" s="8"/>
      <c r="V20" s="216"/>
      <c r="Y20" s="201" t="s">
        <v>5</v>
      </c>
      <c r="Z20" s="201">
        <v>2.0</v>
      </c>
      <c r="AA20" s="202"/>
      <c r="AB20" s="203" t="str">
        <f t="shared" si="5"/>
        <v/>
      </c>
    </row>
    <row r="21" ht="15.75" customHeight="1">
      <c r="A21" s="234">
        <v>46115.0</v>
      </c>
      <c r="B21" s="222" t="s">
        <v>50</v>
      </c>
      <c r="C21" s="206" t="s">
        <v>7</v>
      </c>
      <c r="D21" s="225">
        <v>46115.827673611115</v>
      </c>
      <c r="E21" s="104"/>
      <c r="F21" s="239" t="str">
        <f>IF(COUNTIF(LEAVE!A:A,H:H)&gt;0,TODAY(),"")</f>
        <v/>
      </c>
      <c r="G21" s="208" t="str">
        <f>IF(countif(TODAY!$A$38:$A$39,$H$2:$H1000),today(),"")</f>
        <v/>
      </c>
      <c r="H21" s="191" t="s">
        <v>66</v>
      </c>
      <c r="I21" s="192">
        <f t="shared" si="6"/>
        <v>3</v>
      </c>
      <c r="J21" s="213">
        <f>IFERROR(__xludf.DUMMYFUNCTION("""COMPUTED_VALUE"""),46175.0)</f>
        <v>46175</v>
      </c>
      <c r="K21" s="194"/>
      <c r="L21" s="195" t="str">
        <f t="shared" ref="L21:M21" si="24">H21</f>
        <v>VIJI-2</v>
      </c>
      <c r="M21" s="196">
        <f t="shared" si="24"/>
        <v>3</v>
      </c>
      <c r="N21" s="197">
        <f t="shared" si="3"/>
        <v>46175</v>
      </c>
      <c r="O21" s="197">
        <f t="shared" si="4"/>
        <v>46175</v>
      </c>
      <c r="P21" s="8"/>
      <c r="Q21" s="199" t="s">
        <v>78</v>
      </c>
      <c r="R21" s="199">
        <v>3.0</v>
      </c>
      <c r="S21" s="197">
        <v>46171.0</v>
      </c>
      <c r="T21" s="197">
        <v>46171.0</v>
      </c>
      <c r="U21" s="8"/>
      <c r="V21" s="216"/>
      <c r="Y21" s="201" t="s">
        <v>63</v>
      </c>
      <c r="Z21" s="201">
        <v>2.0</v>
      </c>
      <c r="AA21" s="202"/>
      <c r="AB21" s="203" t="str">
        <f t="shared" si="5"/>
        <v/>
      </c>
    </row>
    <row r="22" ht="15.75" customHeight="1">
      <c r="A22" s="204">
        <v>46115.0</v>
      </c>
      <c r="B22" s="222"/>
      <c r="C22" s="206" t="s">
        <v>7</v>
      </c>
      <c r="D22" s="225">
        <v>46115.827673611115</v>
      </c>
      <c r="E22" s="104"/>
      <c r="F22" s="239" t="str">
        <f>IF(COUNTIF(LEAVE!A:A,H:H)&gt;0,TODAY(),"")</f>
        <v/>
      </c>
      <c r="G22" s="208" t="str">
        <f>IF(countif(TODAY!$A$38:$A$39,$H$2:$H1000),today(),"")</f>
        <v/>
      </c>
      <c r="H22" s="191" t="s">
        <v>5</v>
      </c>
      <c r="I22" s="192">
        <f t="shared" si="6"/>
        <v>2</v>
      </c>
      <c r="J22" s="213">
        <f>IFERROR(__xludf.DUMMYFUNCTION("""COMPUTED_VALUE"""),46136.0)</f>
        <v>46136</v>
      </c>
      <c r="K22" s="194"/>
      <c r="L22" s="195" t="str">
        <f t="shared" ref="L22:M22" si="25">H22</f>
        <v>VISHNUPRIYA</v>
      </c>
      <c r="M22" s="196">
        <f t="shared" si="25"/>
        <v>2</v>
      </c>
      <c r="N22" s="197">
        <f t="shared" si="3"/>
        <v>46136</v>
      </c>
      <c r="O22" s="197">
        <f t="shared" si="4"/>
        <v>46136</v>
      </c>
      <c r="P22" s="8"/>
      <c r="Q22" s="199" t="s">
        <v>62</v>
      </c>
      <c r="R22" s="199">
        <v>2.0</v>
      </c>
      <c r="S22" s="197">
        <v>46175.0</v>
      </c>
      <c r="T22" s="197">
        <v>46175.0</v>
      </c>
      <c r="U22" s="8"/>
      <c r="V22" s="216"/>
      <c r="Y22" s="219" t="s">
        <v>69</v>
      </c>
      <c r="Z22" s="201">
        <v>2.0</v>
      </c>
      <c r="AA22" s="202"/>
      <c r="AB22" s="203" t="str">
        <f t="shared" si="5"/>
        <v/>
      </c>
    </row>
    <row r="23" ht="15.75" customHeight="1">
      <c r="A23" s="204">
        <v>46119.0</v>
      </c>
      <c r="B23" s="222" t="s">
        <v>70</v>
      </c>
      <c r="C23" s="206" t="s">
        <v>5</v>
      </c>
      <c r="D23" s="225">
        <v>46119.806759259256</v>
      </c>
      <c r="E23" s="104"/>
      <c r="F23" s="239" t="str">
        <f>IF(COUNTIF(LEAVE!A:A,H:H)&gt;0,TODAY(),"")</f>
        <v/>
      </c>
      <c r="G23" s="208" t="str">
        <f>IF(countif(TODAY!$A$38:$A$39,$H$2:$H1000),today(),"")</f>
        <v/>
      </c>
      <c r="H23" s="191" t="s">
        <v>63</v>
      </c>
      <c r="I23" s="192">
        <f t="shared" si="6"/>
        <v>2</v>
      </c>
      <c r="J23" s="213">
        <f>IFERROR(__xludf.DUMMYFUNCTION("""COMPUTED_VALUE"""),46140.0)</f>
        <v>46140</v>
      </c>
      <c r="K23" s="194"/>
      <c r="L23" s="195" t="str">
        <f t="shared" ref="L23:M23" si="26">H23</f>
        <v>YAMUNA</v>
      </c>
      <c r="M23" s="196">
        <f t="shared" si="26"/>
        <v>2</v>
      </c>
      <c r="N23" s="197">
        <f t="shared" si="3"/>
        <v>46140</v>
      </c>
      <c r="O23" s="197">
        <f t="shared" si="4"/>
        <v>46140</v>
      </c>
      <c r="P23" s="8"/>
      <c r="Q23" s="199" t="s">
        <v>66</v>
      </c>
      <c r="R23" s="199">
        <v>3.0</v>
      </c>
      <c r="S23" s="197">
        <v>46175.0</v>
      </c>
      <c r="T23" s="197">
        <v>46175.0</v>
      </c>
      <c r="U23" s="8"/>
      <c r="V23" s="216"/>
      <c r="Y23" s="201" t="s">
        <v>58</v>
      </c>
      <c r="Z23" s="201">
        <v>1.0</v>
      </c>
      <c r="AA23" s="202"/>
      <c r="AB23" s="203" t="str">
        <f t="shared" si="5"/>
        <v/>
      </c>
    </row>
    <row r="24" ht="15.75" customHeight="1">
      <c r="A24" s="204">
        <v>46119.0</v>
      </c>
      <c r="B24" s="222" t="s">
        <v>53</v>
      </c>
      <c r="C24" s="206" t="s">
        <v>5</v>
      </c>
      <c r="D24" s="225">
        <v>46119.806759259256</v>
      </c>
      <c r="E24" s="104"/>
      <c r="F24" s="189">
        <f>IF(COUNTIF(LEAVE!A:A,H:H)&gt;0,TODAY(),"")</f>
        <v>46177</v>
      </c>
      <c r="G24" s="208" t="str">
        <f>IF(countif(TODAY!$A$38:$A$39,$H$2:$H1000),today(),"")</f>
        <v/>
      </c>
      <c r="H24" s="191" t="s">
        <v>69</v>
      </c>
      <c r="I24" s="192">
        <f t="shared" si="6"/>
        <v>2</v>
      </c>
      <c r="J24" s="213">
        <f>IFERROR(__xludf.DUMMYFUNCTION("""COMPUTED_VALUE"""),46133.0)</f>
        <v>46133</v>
      </c>
      <c r="K24" s="194"/>
      <c r="L24" s="195" t="str">
        <f t="shared" ref="L24:M24" si="27">H24</f>
        <v>YOGAPRIYA</v>
      </c>
      <c r="M24" s="196">
        <f t="shared" si="27"/>
        <v>2</v>
      </c>
      <c r="N24" s="197">
        <f t="shared" si="3"/>
        <v>92310</v>
      </c>
      <c r="O24" s="197">
        <f t="shared" si="4"/>
        <v>92310</v>
      </c>
      <c r="P24" s="8"/>
      <c r="Q24" s="199"/>
      <c r="R24" s="199">
        <v>0.0</v>
      </c>
      <c r="S24" s="197">
        <v>0.0</v>
      </c>
      <c r="T24" s="197">
        <v>46178.0</v>
      </c>
      <c r="U24" s="8"/>
      <c r="V24" s="216"/>
      <c r="Y24" s="201" t="s">
        <v>67</v>
      </c>
      <c r="Z24" s="201">
        <v>1.0</v>
      </c>
      <c r="AA24" s="202"/>
      <c r="AB24" s="203" t="str">
        <f t="shared" si="5"/>
        <v/>
      </c>
    </row>
    <row r="25" ht="15.75" customHeight="1">
      <c r="A25" s="204">
        <v>46122.0</v>
      </c>
      <c r="B25" s="222" t="s">
        <v>49</v>
      </c>
      <c r="C25" s="206" t="s">
        <v>9</v>
      </c>
      <c r="D25" s="225">
        <v>46122.820625</v>
      </c>
      <c r="E25" s="220"/>
      <c r="F25" s="239" t="str">
        <f>IF(COUNTIF(LEAVE!A:A,H:H)&gt;0,TODAY(),"")</f>
        <v/>
      </c>
      <c r="G25" s="208" t="str">
        <f>IF(countif(TODAY!$A$38:$A$39,$H$2:$H1000),today(),"")</f>
        <v/>
      </c>
      <c r="H25" s="191"/>
      <c r="I25" s="192">
        <f t="shared" si="6"/>
        <v>0</v>
      </c>
      <c r="J25" s="213"/>
      <c r="K25" s="194"/>
      <c r="L25" s="195" t="str">
        <f t="shared" ref="L25:M25" si="28">H25</f>
        <v/>
      </c>
      <c r="M25" s="196">
        <f t="shared" si="28"/>
        <v>0</v>
      </c>
      <c r="N25" s="197">
        <f t="shared" si="3"/>
        <v>0</v>
      </c>
      <c r="O25" s="197">
        <f t="shared" si="4"/>
        <v>46178</v>
      </c>
      <c r="P25" s="8"/>
      <c r="Q25" s="199"/>
      <c r="R25" s="199">
        <v>0.0</v>
      </c>
      <c r="S25" s="197">
        <v>0.0</v>
      </c>
      <c r="T25" s="197">
        <v>46178.0</v>
      </c>
      <c r="U25" s="8"/>
      <c r="V25" s="216"/>
      <c r="Y25" s="201"/>
      <c r="Z25" s="201">
        <v>0.0</v>
      </c>
      <c r="AA25" s="202"/>
      <c r="AB25" s="203" t="str">
        <f t="shared" si="5"/>
        <v/>
      </c>
    </row>
    <row r="26" ht="15.75" customHeight="1">
      <c r="A26" s="204">
        <v>46122.0</v>
      </c>
      <c r="B26" s="222" t="s">
        <v>52</v>
      </c>
      <c r="C26" s="206" t="s">
        <v>9</v>
      </c>
      <c r="D26" s="225">
        <v>46122.820625</v>
      </c>
      <c r="E26" s="220"/>
      <c r="F26" s="239" t="str">
        <f>IF(COUNTIF(LEAVE!A:A,H:H)&gt;0,TODAY(),"")</f>
        <v/>
      </c>
      <c r="G26" s="208" t="str">
        <f>IF(countif(TODAY!$A$38:$A$39,$H$2:$H1000),today(),"")</f>
        <v/>
      </c>
      <c r="H26" s="191"/>
      <c r="I26" s="192">
        <f t="shared" si="6"/>
        <v>0</v>
      </c>
      <c r="J26" s="213"/>
      <c r="K26" s="194"/>
      <c r="L26" s="195" t="str">
        <f t="shared" ref="L26:M26" si="29">H26</f>
        <v/>
      </c>
      <c r="M26" s="196">
        <f t="shared" si="29"/>
        <v>0</v>
      </c>
      <c r="N26" s="197">
        <f t="shared" si="3"/>
        <v>0</v>
      </c>
      <c r="O26" s="197">
        <f t="shared" si="4"/>
        <v>46178</v>
      </c>
      <c r="P26" s="8"/>
      <c r="Q26" s="199"/>
      <c r="R26" s="199">
        <v>0.0</v>
      </c>
      <c r="S26" s="197">
        <v>0.0</v>
      </c>
      <c r="T26" s="197">
        <v>46178.0</v>
      </c>
      <c r="U26" s="8"/>
      <c r="V26" s="216"/>
      <c r="Y26" s="201"/>
      <c r="Z26" s="201">
        <v>0.0</v>
      </c>
      <c r="AA26" s="202"/>
      <c r="AB26" s="203" t="str">
        <f t="shared" si="5"/>
        <v/>
      </c>
    </row>
    <row r="27" ht="15.75" customHeight="1">
      <c r="A27" s="204">
        <v>46126.0</v>
      </c>
      <c r="B27" s="222" t="s">
        <v>7</v>
      </c>
      <c r="C27" s="206" t="s">
        <v>5</v>
      </c>
      <c r="D27" s="225">
        <v>46126.8259375</v>
      </c>
      <c r="E27" s="220"/>
      <c r="F27" s="239" t="str">
        <f>IF(COUNTIF(LEAVE!A:A,H:H)&gt;0,TODAY(),"")</f>
        <v/>
      </c>
      <c r="G27" s="208" t="str">
        <f>IF(countif(TODAY!$A$38:$A$39,$H$2:$H1000),today(),"")</f>
        <v/>
      </c>
      <c r="H27" s="191"/>
      <c r="I27" s="192">
        <f t="shared" si="6"/>
        <v>0</v>
      </c>
      <c r="J27" s="213"/>
      <c r="K27" s="194"/>
      <c r="L27" s="195" t="str">
        <f t="shared" ref="L27:M27" si="30">H27</f>
        <v/>
      </c>
      <c r="M27" s="196">
        <f t="shared" si="30"/>
        <v>0</v>
      </c>
      <c r="N27" s="197">
        <f t="shared" si="3"/>
        <v>0</v>
      </c>
      <c r="O27" s="197">
        <f t="shared" si="4"/>
        <v>46178</v>
      </c>
      <c r="P27" s="8"/>
      <c r="Q27" s="199"/>
      <c r="R27" s="199">
        <v>0.0</v>
      </c>
      <c r="S27" s="197">
        <v>0.0</v>
      </c>
      <c r="T27" s="197">
        <v>46178.0</v>
      </c>
      <c r="U27" s="8"/>
      <c r="V27" s="216"/>
      <c r="Y27" s="201"/>
      <c r="Z27" s="201">
        <v>0.0</v>
      </c>
      <c r="AA27" s="202"/>
      <c r="AB27" s="203"/>
    </row>
    <row r="28" ht="15.75" customHeight="1">
      <c r="A28" s="204">
        <v>46126.0</v>
      </c>
      <c r="B28" s="222" t="s">
        <v>73</v>
      </c>
      <c r="C28" s="206" t="s">
        <v>5</v>
      </c>
      <c r="D28" s="225">
        <v>46126.8259375</v>
      </c>
      <c r="E28" s="3"/>
      <c r="F28" s="239" t="str">
        <f>IF(COUNTIF(LEAVE!A:A,H:H)&gt;0,TODAY(),"")</f>
        <v/>
      </c>
      <c r="G28" s="208" t="str">
        <f>IF(countif(TODAY!$A$38:$A$39,$H$2:$H1000),today(),"")</f>
        <v/>
      </c>
      <c r="H28" s="191"/>
      <c r="I28" s="192">
        <f t="shared" si="6"/>
        <v>0</v>
      </c>
      <c r="J28" s="213"/>
      <c r="K28" s="194"/>
      <c r="L28" s="195" t="str">
        <f t="shared" ref="L28:M28" si="31">H28</f>
        <v/>
      </c>
      <c r="M28" s="196">
        <f t="shared" si="31"/>
        <v>0</v>
      </c>
      <c r="N28" s="197">
        <f t="shared" si="3"/>
        <v>0</v>
      </c>
      <c r="O28" s="197">
        <f t="shared" si="4"/>
        <v>46178</v>
      </c>
      <c r="P28" s="8"/>
      <c r="Q28" s="199"/>
      <c r="R28" s="199">
        <v>0.0</v>
      </c>
      <c r="S28" s="197">
        <v>0.0</v>
      </c>
      <c r="T28" s="197">
        <v>46178.0</v>
      </c>
      <c r="U28" s="8"/>
      <c r="V28" s="8"/>
      <c r="W28" s="221"/>
      <c r="X28" s="221"/>
      <c r="Y28" s="201"/>
      <c r="Z28" s="201">
        <v>0.0</v>
      </c>
    </row>
    <row r="29" ht="15.75" customHeight="1">
      <c r="A29" s="204">
        <v>46129.0</v>
      </c>
      <c r="B29" s="222" t="s">
        <v>47</v>
      </c>
      <c r="C29" s="206" t="s">
        <v>9</v>
      </c>
      <c r="D29" s="225">
        <v>46129.83931712963</v>
      </c>
      <c r="E29" s="3"/>
      <c r="F29" s="239" t="str">
        <f>IF(COUNTIF(LEAVE!A:A,H:H)&gt;0,TODAY(),"")</f>
        <v/>
      </c>
      <c r="G29" s="208" t="str">
        <f>IF(countif(TODAY!$A$38:$A$39,$H$2:$H1000),today(),"")</f>
        <v/>
      </c>
      <c r="H29" s="191"/>
      <c r="I29" s="192">
        <f t="shared" si="6"/>
        <v>0</v>
      </c>
      <c r="J29" s="213"/>
      <c r="K29" s="194"/>
      <c r="L29" s="195" t="str">
        <f t="shared" ref="L29:M29" si="32">H29</f>
        <v/>
      </c>
      <c r="M29" s="196">
        <f t="shared" si="32"/>
        <v>0</v>
      </c>
      <c r="N29" s="197">
        <f t="shared" si="3"/>
        <v>0</v>
      </c>
      <c r="O29" s="197">
        <f t="shared" si="4"/>
        <v>46178</v>
      </c>
      <c r="P29" s="8"/>
      <c r="Q29" s="199"/>
      <c r="R29" s="199">
        <v>0.0</v>
      </c>
      <c r="S29" s="197">
        <v>0.0</v>
      </c>
      <c r="T29" s="197">
        <v>46178.0</v>
      </c>
      <c r="U29" s="8"/>
      <c r="V29" s="8"/>
      <c r="W29" s="221"/>
      <c r="X29" s="221"/>
      <c r="Y29" s="201"/>
      <c r="Z29" s="201"/>
    </row>
    <row r="30" ht="15.75" customHeight="1">
      <c r="A30" s="204">
        <v>46129.0</v>
      </c>
      <c r="B30" s="222" t="s">
        <v>78</v>
      </c>
      <c r="C30" s="206" t="s">
        <v>9</v>
      </c>
      <c r="D30" s="229">
        <v>46129.83931712963</v>
      </c>
      <c r="E30" s="3"/>
      <c r="F30" s="239" t="str">
        <f>IF(COUNTIF(LEAVE!A:A,H:H)&gt;0,TODAY(),"")</f>
        <v/>
      </c>
      <c r="G30" s="208" t="str">
        <f>IF(countif(TODAY!$A$38:$A$39,$H$2:$H1000),today(),"")</f>
        <v/>
      </c>
      <c r="H30" s="191"/>
      <c r="I30" s="192">
        <f t="shared" si="6"/>
        <v>0</v>
      </c>
      <c r="J30" s="213"/>
      <c r="K30" s="194"/>
      <c r="L30" s="195" t="str">
        <f t="shared" ref="L30:M30" si="33">H30</f>
        <v/>
      </c>
      <c r="M30" s="196">
        <f t="shared" si="33"/>
        <v>0</v>
      </c>
      <c r="N30" s="197">
        <f t="shared" si="3"/>
        <v>0</v>
      </c>
      <c r="O30" s="197">
        <f t="shared" si="4"/>
        <v>46178</v>
      </c>
      <c r="P30" s="8"/>
      <c r="Q30" s="199"/>
      <c r="R30" s="199">
        <v>0.0</v>
      </c>
      <c r="S30" s="197">
        <v>0.0</v>
      </c>
      <c r="T30" s="197">
        <v>46178.0</v>
      </c>
      <c r="U30" s="8"/>
      <c r="V30" s="8"/>
      <c r="W30" s="221"/>
      <c r="X30" s="221"/>
      <c r="Y30" s="201"/>
      <c r="Z30" s="201"/>
    </row>
    <row r="31" ht="15.75" customHeight="1">
      <c r="A31" s="204">
        <v>46132.0</v>
      </c>
      <c r="B31" s="222" t="s">
        <v>66</v>
      </c>
      <c r="C31" s="223"/>
      <c r="D31" s="249"/>
      <c r="E31" s="3"/>
      <c r="F31" s="239" t="str">
        <f>IF(COUNTIF(LEAVE!A:A,H:H)&gt;0,TODAY(),"")</f>
        <v/>
      </c>
      <c r="G31" s="208" t="str">
        <f>IF(countif(TODAY!$A$38:$A$39,$H$2:$H1000),today(),"")</f>
        <v/>
      </c>
      <c r="H31" s="191"/>
      <c r="I31" s="192">
        <f t="shared" si="6"/>
        <v>0</v>
      </c>
      <c r="J31" s="213"/>
      <c r="K31" s="194"/>
      <c r="L31" s="195" t="str">
        <f t="shared" ref="L31:M31" si="34">H31</f>
        <v/>
      </c>
      <c r="M31" s="196">
        <f t="shared" si="34"/>
        <v>0</v>
      </c>
      <c r="N31" s="197">
        <f t="shared" si="3"/>
        <v>0</v>
      </c>
      <c r="O31" s="197">
        <f t="shared" si="4"/>
        <v>46178</v>
      </c>
      <c r="P31" s="8"/>
      <c r="Q31" s="199" t="s">
        <v>69</v>
      </c>
      <c r="R31" s="199">
        <v>2.0</v>
      </c>
      <c r="S31" s="197">
        <v>92310.0</v>
      </c>
      <c r="T31" s="197">
        <v>92310.0</v>
      </c>
      <c r="U31" s="8"/>
      <c r="V31" s="8"/>
      <c r="Y31" s="201"/>
      <c r="Z31" s="201"/>
    </row>
    <row r="32" ht="15.75" customHeight="1">
      <c r="A32" s="204">
        <v>46132.0</v>
      </c>
      <c r="B32" s="222" t="s">
        <v>62</v>
      </c>
      <c r="C32" s="223"/>
      <c r="D32" s="249"/>
      <c r="E32" s="3"/>
      <c r="F32" s="3"/>
      <c r="G32" s="3"/>
      <c r="H32" s="3"/>
      <c r="J32" s="226"/>
      <c r="K32" s="3"/>
      <c r="L32" s="3"/>
      <c r="O32" s="227"/>
      <c r="Q32" s="94"/>
      <c r="R32" s="94"/>
      <c r="S32" s="94"/>
      <c r="T32" s="94"/>
      <c r="Y32" s="201"/>
      <c r="Z32" s="201"/>
    </row>
    <row r="33" ht="15.75" customHeight="1">
      <c r="A33" s="204">
        <v>46133.0</v>
      </c>
      <c r="B33" s="222" t="s">
        <v>61</v>
      </c>
      <c r="C33" s="206" t="s">
        <v>9</v>
      </c>
      <c r="D33" s="229">
        <v>46133.80792824074</v>
      </c>
      <c r="E33" s="3"/>
      <c r="F33" s="3"/>
      <c r="G33" s="3"/>
      <c r="H33" s="3"/>
      <c r="J33" s="226"/>
      <c r="K33" s="3"/>
      <c r="L33" s="3"/>
      <c r="O33" s="227"/>
      <c r="Q33" s="94"/>
      <c r="R33" s="94"/>
      <c r="S33" s="94"/>
      <c r="T33" s="94"/>
      <c r="Y33" s="201"/>
      <c r="Z33" s="201"/>
    </row>
    <row r="34" ht="15.75" customHeight="1">
      <c r="A34" s="204">
        <v>46133.0</v>
      </c>
      <c r="B34" s="222" t="s">
        <v>69</v>
      </c>
      <c r="C34" s="206" t="s">
        <v>9</v>
      </c>
      <c r="D34" s="207">
        <v>46133.80792824074</v>
      </c>
      <c r="E34" s="3"/>
      <c r="F34" s="3"/>
      <c r="G34" s="3"/>
      <c r="H34" s="3"/>
      <c r="J34" s="226"/>
      <c r="K34" s="3"/>
      <c r="L34" s="3"/>
      <c r="O34" s="227"/>
      <c r="Q34" s="94"/>
      <c r="R34" s="94"/>
      <c r="S34" s="94"/>
      <c r="T34" s="94"/>
      <c r="Y34" s="201"/>
      <c r="Z34" s="201"/>
    </row>
    <row r="35" ht="15.75" customHeight="1">
      <c r="A35" s="204">
        <v>46136.0</v>
      </c>
      <c r="B35" s="222" t="s">
        <v>65</v>
      </c>
      <c r="C35" s="206" t="s">
        <v>9</v>
      </c>
      <c r="D35" s="207">
        <v>46136.83354166667</v>
      </c>
      <c r="E35" s="3"/>
      <c r="F35" s="3"/>
      <c r="G35" s="3"/>
      <c r="H35" s="3"/>
      <c r="J35" s="226"/>
      <c r="K35" s="3"/>
      <c r="L35" s="3"/>
      <c r="O35" s="227"/>
      <c r="Q35" s="94"/>
      <c r="R35" s="94"/>
      <c r="S35" s="94"/>
      <c r="T35" s="94"/>
      <c r="Y35" s="201" t="s">
        <v>92</v>
      </c>
      <c r="Z35" s="201"/>
    </row>
    <row r="36" ht="15.75" customHeight="1">
      <c r="A36" s="204">
        <v>46136.0</v>
      </c>
      <c r="B36" s="222" t="s">
        <v>5</v>
      </c>
      <c r="C36" s="206" t="s">
        <v>9</v>
      </c>
      <c r="D36" s="207">
        <v>46136.83354166667</v>
      </c>
      <c r="E36" s="3"/>
      <c r="F36" s="3"/>
      <c r="G36" s="3"/>
      <c r="H36" s="3"/>
      <c r="J36" s="226"/>
      <c r="K36" s="3"/>
      <c r="L36" s="3"/>
      <c r="O36" s="227"/>
      <c r="Q36" s="94"/>
      <c r="R36" s="94"/>
      <c r="S36" s="94"/>
      <c r="T36" s="94"/>
      <c r="Y36" s="201" t="s">
        <v>92</v>
      </c>
      <c r="Z36" s="201"/>
    </row>
    <row r="37" ht="15.75" customHeight="1">
      <c r="A37" s="204">
        <v>46140.0</v>
      </c>
      <c r="B37" s="222" t="s">
        <v>57</v>
      </c>
      <c r="C37" s="206" t="s">
        <v>9</v>
      </c>
      <c r="D37" s="207">
        <v>46140.821018518516</v>
      </c>
      <c r="E37" s="3"/>
      <c r="F37" s="3"/>
      <c r="G37" s="3"/>
      <c r="H37" s="3"/>
      <c r="J37" s="226"/>
      <c r="K37" s="3"/>
      <c r="L37" s="3"/>
      <c r="O37" s="227"/>
      <c r="Q37" s="94"/>
      <c r="R37" s="94"/>
      <c r="S37" s="94"/>
      <c r="T37" s="94"/>
      <c r="Y37" s="201" t="s">
        <v>92</v>
      </c>
      <c r="Z37" s="201"/>
    </row>
    <row r="38" ht="15.75" customHeight="1">
      <c r="A38" s="204">
        <v>46140.0</v>
      </c>
      <c r="B38" s="222" t="s">
        <v>63</v>
      </c>
      <c r="C38" s="206" t="s">
        <v>9</v>
      </c>
      <c r="D38" s="207">
        <v>46140.821018518516</v>
      </c>
      <c r="E38" s="3"/>
      <c r="F38" s="3"/>
      <c r="G38" s="3"/>
      <c r="H38" s="3"/>
      <c r="J38" s="226"/>
      <c r="K38" s="3"/>
      <c r="L38" s="3"/>
      <c r="O38" s="227"/>
      <c r="Q38" s="94"/>
      <c r="R38" s="94"/>
      <c r="S38" s="94"/>
      <c r="T38" s="94"/>
      <c r="Y38" s="94" t="s">
        <v>92</v>
      </c>
    </row>
    <row r="39" ht="15.75" customHeight="1">
      <c r="A39" s="204">
        <v>46143.0</v>
      </c>
      <c r="B39" s="222" t="s">
        <v>9</v>
      </c>
      <c r="C39" s="206" t="s">
        <v>5</v>
      </c>
      <c r="D39" s="207">
        <v>46143.83362268518</v>
      </c>
      <c r="E39" s="3"/>
      <c r="F39" s="3"/>
      <c r="G39" s="3"/>
      <c r="H39" s="3"/>
      <c r="J39" s="226"/>
      <c r="K39" s="3"/>
      <c r="L39" s="3"/>
      <c r="O39" s="227"/>
      <c r="Q39" s="94"/>
      <c r="R39" s="94"/>
      <c r="S39" s="94"/>
      <c r="T39" s="94"/>
      <c r="Y39" s="94" t="s">
        <v>92</v>
      </c>
    </row>
    <row r="40" ht="15.75" customHeight="1">
      <c r="A40" s="204">
        <v>46143.0</v>
      </c>
      <c r="B40" s="222" t="s">
        <v>54</v>
      </c>
      <c r="C40" s="206" t="s">
        <v>5</v>
      </c>
      <c r="D40" s="207">
        <v>46143.83362268518</v>
      </c>
      <c r="E40" s="3"/>
      <c r="F40" s="3"/>
      <c r="G40" s="3"/>
      <c r="H40" s="3"/>
      <c r="J40" s="226"/>
      <c r="K40" s="3"/>
      <c r="L40" s="3"/>
      <c r="O40" s="227"/>
      <c r="Q40" s="94"/>
      <c r="R40" s="94"/>
      <c r="S40" s="94"/>
      <c r="T40" s="94"/>
      <c r="Y40" s="94" t="s">
        <v>92</v>
      </c>
    </row>
    <row r="41" ht="15.75" customHeight="1">
      <c r="A41" s="204">
        <v>46147.0</v>
      </c>
      <c r="B41" s="222" t="s">
        <v>59</v>
      </c>
      <c r="C41" s="206" t="s">
        <v>7</v>
      </c>
      <c r="D41" s="207">
        <v>46147.84846064815</v>
      </c>
      <c r="E41" s="3"/>
      <c r="F41" s="3"/>
      <c r="G41" s="3"/>
      <c r="H41" s="3"/>
      <c r="J41" s="226"/>
      <c r="K41" s="3"/>
      <c r="L41" s="3"/>
      <c r="O41" s="227"/>
      <c r="Q41" s="94"/>
      <c r="R41" s="94"/>
      <c r="S41" s="94"/>
      <c r="T41" s="94"/>
      <c r="Y41" s="94" t="s">
        <v>92</v>
      </c>
    </row>
    <row r="42" ht="15.75" customHeight="1">
      <c r="A42" s="204">
        <v>46147.0</v>
      </c>
      <c r="B42" s="222" t="s">
        <v>80</v>
      </c>
      <c r="C42" s="206" t="s">
        <v>7</v>
      </c>
      <c r="D42" s="207">
        <v>46147.84846064815</v>
      </c>
      <c r="E42" s="3"/>
      <c r="F42" s="3"/>
      <c r="G42" s="3"/>
      <c r="H42" s="3"/>
      <c r="J42" s="226"/>
      <c r="K42" s="3"/>
      <c r="L42" s="3"/>
      <c r="O42" s="227"/>
      <c r="Q42" s="94"/>
      <c r="R42" s="94"/>
      <c r="S42" s="94"/>
      <c r="T42" s="94"/>
      <c r="Y42" s="94" t="s">
        <v>92</v>
      </c>
    </row>
    <row r="43" ht="15.75" customHeight="1">
      <c r="A43" s="204">
        <v>46150.0</v>
      </c>
      <c r="B43" s="222" t="s">
        <v>50</v>
      </c>
      <c r="C43" s="206" t="s">
        <v>7</v>
      </c>
      <c r="D43" s="207">
        <v>46150.84929398148</v>
      </c>
      <c r="E43" s="3"/>
      <c r="F43" s="3"/>
      <c r="G43" s="3"/>
      <c r="H43" s="3"/>
      <c r="J43" s="226"/>
      <c r="K43" s="3"/>
      <c r="L43" s="3"/>
      <c r="O43" s="227"/>
      <c r="Q43" s="94"/>
      <c r="R43" s="94"/>
      <c r="S43" s="94"/>
      <c r="T43" s="94"/>
      <c r="Y43" s="94" t="s">
        <v>92</v>
      </c>
    </row>
    <row r="44" ht="15.75" customHeight="1">
      <c r="A44" s="204">
        <v>46150.0</v>
      </c>
      <c r="B44" s="222" t="s">
        <v>53</v>
      </c>
      <c r="C44" s="206" t="s">
        <v>7</v>
      </c>
      <c r="D44" s="207">
        <v>46150.84929398148</v>
      </c>
      <c r="E44" s="3"/>
      <c r="F44" s="3"/>
      <c r="G44" s="3"/>
      <c r="H44" s="3"/>
      <c r="J44" s="226"/>
      <c r="K44" s="3"/>
      <c r="L44" s="3"/>
      <c r="O44" s="227"/>
      <c r="Q44" s="94"/>
      <c r="R44" s="94"/>
      <c r="S44" s="94"/>
      <c r="T44" s="94"/>
      <c r="Y44" s="94" t="s">
        <v>92</v>
      </c>
    </row>
    <row r="45" ht="15.75" customHeight="1">
      <c r="A45" s="204">
        <v>46154.0</v>
      </c>
      <c r="B45" s="222" t="s">
        <v>58</v>
      </c>
      <c r="C45" s="206" t="s">
        <v>9</v>
      </c>
      <c r="D45" s="207">
        <v>46154.81707175926</v>
      </c>
      <c r="E45" s="3"/>
      <c r="F45" s="3"/>
      <c r="G45" s="3"/>
      <c r="H45" s="3"/>
      <c r="J45" s="226"/>
      <c r="K45" s="3"/>
      <c r="L45" s="3"/>
      <c r="O45" s="227"/>
      <c r="Q45" s="94"/>
      <c r="R45" s="94"/>
      <c r="S45" s="94"/>
      <c r="T45" s="94"/>
      <c r="Y45" s="94" t="s">
        <v>92</v>
      </c>
    </row>
    <row r="46" ht="15.75" customHeight="1">
      <c r="A46" s="204">
        <v>46154.0</v>
      </c>
      <c r="B46" s="222" t="s">
        <v>80</v>
      </c>
      <c r="C46" s="206" t="s">
        <v>9</v>
      </c>
      <c r="D46" s="207">
        <v>46154.81707175926</v>
      </c>
      <c r="E46" s="3"/>
      <c r="F46" s="3"/>
      <c r="G46" s="3"/>
      <c r="H46" s="3"/>
      <c r="J46" s="226"/>
      <c r="K46" s="3"/>
      <c r="L46" s="3"/>
      <c r="O46" s="227"/>
      <c r="Q46" s="94"/>
      <c r="R46" s="94"/>
      <c r="S46" s="94"/>
      <c r="T46" s="94"/>
    </row>
    <row r="47" ht="15.75" customHeight="1">
      <c r="A47" s="204">
        <v>46157.0</v>
      </c>
      <c r="B47" s="222" t="s">
        <v>67</v>
      </c>
      <c r="C47" s="206" t="s">
        <v>9</v>
      </c>
      <c r="D47" s="207">
        <v>46157.809965277775</v>
      </c>
      <c r="E47" s="3"/>
      <c r="F47" s="3"/>
      <c r="G47" s="3"/>
      <c r="H47" s="3"/>
      <c r="J47" s="226"/>
      <c r="K47" s="3"/>
      <c r="L47" s="3"/>
      <c r="O47" s="227"/>
      <c r="Q47" s="94"/>
      <c r="R47" s="94"/>
      <c r="S47" s="94"/>
      <c r="T47" s="94"/>
    </row>
    <row r="48" ht="15.75" customHeight="1">
      <c r="A48" s="204">
        <v>46157.0</v>
      </c>
      <c r="B48" s="222"/>
      <c r="C48" s="206" t="s">
        <v>9</v>
      </c>
      <c r="D48" s="207">
        <v>46157.809965277775</v>
      </c>
      <c r="E48" s="3"/>
      <c r="F48" s="3"/>
      <c r="G48" s="3"/>
      <c r="H48" s="3"/>
      <c r="J48" s="226"/>
      <c r="K48" s="3"/>
      <c r="L48" s="3"/>
      <c r="O48" s="227"/>
      <c r="Q48" s="94"/>
      <c r="R48" s="94"/>
      <c r="S48" s="94"/>
      <c r="T48" s="94"/>
    </row>
    <row r="49" ht="15.75" customHeight="1">
      <c r="A49" s="204">
        <v>46161.0</v>
      </c>
      <c r="B49" s="222"/>
      <c r="C49" s="206" t="s">
        <v>7</v>
      </c>
      <c r="D49" s="207">
        <v>46161.82759259259</v>
      </c>
      <c r="E49" s="3"/>
      <c r="F49" s="3"/>
      <c r="G49" s="3"/>
      <c r="H49" s="3"/>
      <c r="J49" s="226"/>
      <c r="K49" s="3"/>
      <c r="L49" s="3"/>
      <c r="O49" s="227"/>
      <c r="Q49" s="94"/>
      <c r="R49" s="94"/>
      <c r="S49" s="94"/>
      <c r="T49" s="94"/>
    </row>
    <row r="50" ht="15.75" customHeight="1">
      <c r="A50" s="204">
        <v>46161.0</v>
      </c>
      <c r="B50" s="222" t="s">
        <v>70</v>
      </c>
      <c r="C50" s="206" t="s">
        <v>7</v>
      </c>
      <c r="D50" s="207">
        <v>46161.82759259259</v>
      </c>
      <c r="E50" s="3"/>
      <c r="F50" s="3"/>
      <c r="G50" s="3"/>
      <c r="H50" s="3"/>
      <c r="J50" s="226"/>
      <c r="K50" s="3"/>
      <c r="L50" s="3"/>
      <c r="O50" s="227"/>
      <c r="Q50" s="94"/>
      <c r="R50" s="94"/>
      <c r="S50" s="94"/>
      <c r="T50" s="94"/>
    </row>
    <row r="51" ht="15.75" customHeight="1">
      <c r="A51" s="204">
        <v>46164.0</v>
      </c>
      <c r="B51" s="222" t="s">
        <v>49</v>
      </c>
      <c r="C51" s="206" t="s">
        <v>7</v>
      </c>
      <c r="D51" s="207">
        <v>46164.82072916667</v>
      </c>
      <c r="E51" s="3"/>
      <c r="F51" s="3"/>
      <c r="G51" s="3"/>
      <c r="H51" s="3"/>
      <c r="J51" s="226"/>
      <c r="K51" s="3"/>
      <c r="L51" s="3"/>
      <c r="O51" s="227"/>
      <c r="Q51" s="94"/>
      <c r="R51" s="94"/>
      <c r="S51" s="94"/>
      <c r="T51" s="94"/>
    </row>
    <row r="52" ht="15.75" customHeight="1">
      <c r="A52" s="204">
        <v>46164.0</v>
      </c>
      <c r="B52" s="222" t="s">
        <v>52</v>
      </c>
      <c r="C52" s="206" t="s">
        <v>7</v>
      </c>
      <c r="D52" s="207">
        <v>46164.82072916667</v>
      </c>
      <c r="E52" s="3"/>
      <c r="F52" s="3"/>
      <c r="G52" s="3"/>
      <c r="H52" s="3"/>
      <c r="J52" s="226"/>
      <c r="K52" s="3"/>
      <c r="L52" s="3"/>
      <c r="O52" s="227"/>
      <c r="Q52" s="94"/>
      <c r="R52" s="94"/>
      <c r="S52" s="94"/>
      <c r="T52" s="94"/>
    </row>
    <row r="53" ht="15.75" customHeight="1">
      <c r="A53" s="204">
        <v>46168.0</v>
      </c>
      <c r="B53" s="222" t="s">
        <v>73</v>
      </c>
      <c r="C53" s="206" t="s">
        <v>7</v>
      </c>
      <c r="D53" s="207">
        <v>46168.81141203704</v>
      </c>
      <c r="E53" s="3"/>
      <c r="F53" s="3"/>
      <c r="G53" s="3"/>
      <c r="H53" s="3"/>
      <c r="J53" s="226"/>
      <c r="K53" s="3"/>
      <c r="L53" s="3"/>
      <c r="O53" s="227"/>
      <c r="Q53" s="94"/>
      <c r="R53" s="94"/>
      <c r="S53" s="94"/>
      <c r="T53" s="94"/>
    </row>
    <row r="54" ht="15.75" customHeight="1">
      <c r="A54" s="204">
        <v>46168.0</v>
      </c>
      <c r="B54" s="222" t="s">
        <v>7</v>
      </c>
      <c r="C54" s="206" t="s">
        <v>7</v>
      </c>
      <c r="D54" s="207">
        <v>46168.81141203704</v>
      </c>
      <c r="E54" s="3"/>
      <c r="F54" s="3"/>
      <c r="G54" s="3"/>
      <c r="H54" s="3"/>
      <c r="J54" s="226"/>
      <c r="K54" s="3"/>
      <c r="L54" s="3"/>
      <c r="O54" s="227"/>
      <c r="Q54" s="94"/>
      <c r="R54" s="94"/>
      <c r="S54" s="94"/>
      <c r="T54" s="94"/>
    </row>
    <row r="55" ht="15.75" customHeight="1">
      <c r="A55" s="204">
        <v>46171.0</v>
      </c>
      <c r="B55" s="222" t="s">
        <v>47</v>
      </c>
      <c r="C55" s="206" t="s">
        <v>9</v>
      </c>
      <c r="D55" s="207">
        <v>46171.82334490741</v>
      </c>
      <c r="E55" s="3"/>
      <c r="F55" s="3"/>
      <c r="G55" s="3"/>
      <c r="H55" s="3"/>
      <c r="J55" s="226"/>
      <c r="K55" s="3"/>
      <c r="L55" s="3"/>
      <c r="O55" s="227"/>
      <c r="Q55" s="94"/>
      <c r="R55" s="94"/>
      <c r="S55" s="94"/>
      <c r="T55" s="94"/>
    </row>
    <row r="56" ht="15.75" customHeight="1">
      <c r="A56" s="204">
        <v>46171.0</v>
      </c>
      <c r="B56" s="222" t="s">
        <v>78</v>
      </c>
      <c r="C56" s="206" t="s">
        <v>9</v>
      </c>
      <c r="D56" s="207">
        <v>46171.82334490741</v>
      </c>
      <c r="E56" s="3"/>
      <c r="F56" s="3"/>
      <c r="G56" s="3"/>
      <c r="H56" s="3"/>
      <c r="J56" s="226"/>
      <c r="K56" s="3"/>
      <c r="L56" s="3"/>
      <c r="O56" s="227"/>
      <c r="Q56" s="94"/>
      <c r="R56" s="94"/>
      <c r="S56" s="94"/>
      <c r="T56" s="94"/>
    </row>
    <row r="57" ht="15.75" customHeight="1">
      <c r="A57" s="204">
        <v>46175.0</v>
      </c>
      <c r="B57" s="222" t="s">
        <v>62</v>
      </c>
      <c r="C57" s="206" t="s">
        <v>9</v>
      </c>
      <c r="D57" s="207">
        <v>46175.812581018516</v>
      </c>
      <c r="E57" s="3"/>
      <c r="F57" s="3"/>
      <c r="G57" s="3"/>
      <c r="H57" s="3"/>
      <c r="J57" s="226"/>
      <c r="K57" s="3"/>
      <c r="L57" s="3"/>
      <c r="O57" s="227"/>
      <c r="Q57" s="94"/>
      <c r="R57" s="94"/>
      <c r="S57" s="94"/>
      <c r="T57" s="94"/>
    </row>
    <row r="58" ht="15.75" customHeight="1">
      <c r="A58" s="204">
        <v>46175.0</v>
      </c>
      <c r="B58" s="222" t="s">
        <v>66</v>
      </c>
      <c r="C58" s="206" t="s">
        <v>9</v>
      </c>
      <c r="D58" s="207">
        <v>46175.812581018516</v>
      </c>
      <c r="E58" s="3"/>
      <c r="F58" s="3"/>
      <c r="G58" s="3"/>
      <c r="H58" s="3"/>
      <c r="J58" s="226"/>
      <c r="K58" s="3"/>
      <c r="L58" s="3"/>
      <c r="O58" s="227"/>
      <c r="Q58" s="94"/>
      <c r="R58" s="94"/>
      <c r="S58" s="94"/>
      <c r="T58" s="94"/>
    </row>
    <row r="59" ht="15.75" customHeight="1">
      <c r="A59" s="242"/>
      <c r="B59" s="222"/>
      <c r="C59" s="206"/>
      <c r="D59" s="207"/>
      <c r="E59" s="3"/>
      <c r="F59" s="3"/>
      <c r="G59" s="3"/>
      <c r="H59" s="3"/>
      <c r="J59" s="226"/>
      <c r="K59" s="3"/>
      <c r="L59" s="3"/>
      <c r="O59" s="227"/>
      <c r="Q59" s="94"/>
      <c r="R59" s="94"/>
      <c r="S59" s="94"/>
      <c r="T59" s="94"/>
    </row>
    <row r="60" ht="15.75" customHeight="1">
      <c r="A60" s="242"/>
      <c r="B60" s="222"/>
      <c r="C60" s="206"/>
      <c r="D60" s="207"/>
      <c r="E60" s="3"/>
      <c r="F60" s="3"/>
      <c r="G60" s="3"/>
      <c r="H60" s="3"/>
      <c r="J60" s="226"/>
      <c r="K60" s="3"/>
      <c r="L60" s="3"/>
      <c r="O60" s="227"/>
      <c r="Q60" s="94"/>
      <c r="R60" s="94"/>
      <c r="S60" s="94"/>
      <c r="T60" s="94"/>
    </row>
    <row r="61" ht="15.75" customHeight="1">
      <c r="A61" s="242"/>
      <c r="B61" s="222"/>
      <c r="C61" s="206"/>
      <c r="D61" s="207"/>
      <c r="E61" s="3"/>
      <c r="F61" s="3"/>
      <c r="G61" s="3"/>
      <c r="H61" s="3"/>
      <c r="J61" s="226"/>
      <c r="K61" s="3"/>
      <c r="L61" s="3"/>
      <c r="O61" s="227"/>
      <c r="Q61" s="94"/>
      <c r="R61" s="94"/>
      <c r="S61" s="94"/>
      <c r="T61" s="94"/>
    </row>
    <row r="62" ht="15.75" customHeight="1">
      <c r="A62" s="242"/>
      <c r="B62" s="222"/>
      <c r="C62" s="206"/>
      <c r="D62" s="207"/>
      <c r="E62" s="3"/>
      <c r="F62" s="3"/>
      <c r="G62" s="3"/>
      <c r="H62" s="3"/>
      <c r="J62" s="226"/>
      <c r="K62" s="3"/>
      <c r="L62" s="3"/>
      <c r="O62" s="227"/>
      <c r="Q62" s="94"/>
      <c r="R62" s="94"/>
      <c r="S62" s="94"/>
      <c r="T62" s="94"/>
    </row>
    <row r="63" ht="15.75" customHeight="1">
      <c r="A63" s="242"/>
      <c r="B63" s="222"/>
      <c r="C63" s="206"/>
      <c r="D63" s="207"/>
      <c r="E63" s="3"/>
      <c r="F63" s="3"/>
      <c r="G63" s="3"/>
      <c r="H63" s="3"/>
      <c r="J63" s="226"/>
      <c r="K63" s="3"/>
      <c r="L63" s="3"/>
      <c r="O63" s="227"/>
      <c r="Q63" s="94"/>
      <c r="R63" s="94"/>
      <c r="S63" s="94"/>
      <c r="T63" s="94"/>
    </row>
    <row r="64" ht="15.75" customHeight="1">
      <c r="A64" s="234"/>
      <c r="B64" s="222"/>
      <c r="C64" s="206"/>
      <c r="D64" s="207"/>
      <c r="E64" s="3"/>
      <c r="F64" s="3"/>
      <c r="G64" s="3"/>
      <c r="H64" s="3"/>
      <c r="J64" s="226"/>
      <c r="K64" s="3"/>
      <c r="L64" s="3"/>
      <c r="O64" s="227"/>
      <c r="Q64" s="94"/>
      <c r="R64" s="94"/>
      <c r="S64" s="94"/>
      <c r="T64" s="94"/>
    </row>
    <row r="65" ht="15.75" customHeight="1">
      <c r="A65" s="234"/>
      <c r="B65" s="222"/>
      <c r="C65" s="206"/>
      <c r="D65" s="207"/>
      <c r="E65" s="3"/>
      <c r="F65" s="3"/>
      <c r="G65" s="3"/>
      <c r="H65" s="3"/>
      <c r="J65" s="226"/>
      <c r="K65" s="3"/>
      <c r="L65" s="3"/>
      <c r="O65" s="227"/>
      <c r="Q65" s="94"/>
      <c r="R65" s="94"/>
      <c r="S65" s="94"/>
      <c r="T65" s="94"/>
    </row>
    <row r="66" ht="15.75" customHeight="1">
      <c r="A66" s="234"/>
      <c r="B66" s="222"/>
      <c r="C66" s="206"/>
      <c r="D66" s="207"/>
      <c r="E66" s="3"/>
      <c r="F66" s="3"/>
      <c r="G66" s="3"/>
      <c r="H66" s="3"/>
      <c r="J66" s="226"/>
      <c r="K66" s="3"/>
      <c r="L66" s="3"/>
      <c r="O66" s="227"/>
      <c r="Q66" s="94"/>
      <c r="R66" s="94"/>
      <c r="S66" s="94"/>
      <c r="T66" s="94"/>
    </row>
    <row r="67" ht="15.75" customHeight="1">
      <c r="A67" s="234"/>
      <c r="B67" s="222"/>
      <c r="C67" s="206"/>
      <c r="D67" s="207"/>
      <c r="E67" s="3"/>
      <c r="F67" s="3"/>
      <c r="G67" s="3"/>
      <c r="H67" s="3"/>
      <c r="J67" s="226"/>
      <c r="K67" s="3"/>
      <c r="L67" s="3"/>
      <c r="O67" s="227"/>
      <c r="Q67" s="94"/>
      <c r="R67" s="94"/>
      <c r="S67" s="94"/>
      <c r="T67" s="94"/>
    </row>
    <row r="68" ht="15.75" customHeight="1">
      <c r="A68" s="234"/>
      <c r="B68" s="222"/>
      <c r="C68" s="206"/>
      <c r="D68" s="207"/>
      <c r="E68" s="3"/>
      <c r="F68" s="3"/>
      <c r="G68" s="3"/>
      <c r="H68" s="3"/>
      <c r="J68" s="226"/>
      <c r="K68" s="3"/>
      <c r="L68" s="3"/>
      <c r="O68" s="227"/>
      <c r="Q68" s="94"/>
      <c r="R68" s="94"/>
      <c r="S68" s="94"/>
      <c r="T68" s="94"/>
    </row>
    <row r="69" ht="15.75" customHeight="1">
      <c r="A69" s="234"/>
      <c r="B69" s="222"/>
      <c r="C69" s="206"/>
      <c r="D69" s="207"/>
      <c r="E69" s="3"/>
      <c r="F69" s="3"/>
      <c r="G69" s="3"/>
      <c r="H69" s="3"/>
      <c r="J69" s="226"/>
      <c r="K69" s="3"/>
      <c r="L69" s="3"/>
      <c r="O69" s="227"/>
      <c r="Q69" s="94"/>
      <c r="R69" s="94"/>
      <c r="S69" s="94"/>
      <c r="T69" s="94"/>
    </row>
    <row r="70" ht="15.75" customHeight="1">
      <c r="A70" s="234"/>
      <c r="B70" s="222"/>
      <c r="C70" s="206"/>
      <c r="D70" s="207"/>
      <c r="E70" s="3"/>
      <c r="F70" s="3"/>
      <c r="G70" s="3"/>
      <c r="H70" s="3"/>
      <c r="J70" s="226"/>
      <c r="K70" s="3"/>
      <c r="L70" s="3"/>
      <c r="O70" s="227"/>
      <c r="Q70" s="94"/>
      <c r="R70" s="94"/>
      <c r="S70" s="94"/>
      <c r="T70" s="94"/>
    </row>
    <row r="71" ht="15.75" customHeight="1">
      <c r="A71" s="234"/>
      <c r="B71" s="222"/>
      <c r="C71" s="206"/>
      <c r="D71" s="207"/>
      <c r="E71" s="3"/>
      <c r="F71" s="3"/>
      <c r="G71" s="3"/>
      <c r="H71" s="3"/>
      <c r="J71" s="226"/>
      <c r="K71" s="3"/>
      <c r="L71" s="3"/>
      <c r="O71" s="227"/>
      <c r="Q71" s="94"/>
      <c r="R71" s="94"/>
      <c r="S71" s="94"/>
      <c r="T71" s="94"/>
    </row>
    <row r="72" ht="15.75" customHeight="1">
      <c r="A72" s="234"/>
      <c r="B72" s="222"/>
      <c r="C72" s="206"/>
      <c r="D72" s="207"/>
      <c r="E72" s="3"/>
      <c r="F72" s="3"/>
      <c r="G72" s="3"/>
      <c r="H72" s="3"/>
      <c r="J72" s="226"/>
      <c r="K72" s="3"/>
      <c r="L72" s="3"/>
      <c r="O72" s="227"/>
      <c r="Q72" s="94"/>
      <c r="R72" s="94"/>
      <c r="S72" s="94"/>
      <c r="T72" s="94"/>
    </row>
    <row r="73" ht="15.75" customHeight="1">
      <c r="A73" s="234"/>
      <c r="B73" s="222"/>
      <c r="C73" s="206"/>
      <c r="D73" s="207"/>
      <c r="E73" s="3"/>
      <c r="F73" s="3"/>
      <c r="G73" s="3"/>
      <c r="H73" s="3"/>
      <c r="J73" s="226"/>
      <c r="K73" s="3"/>
      <c r="L73" s="3"/>
      <c r="O73" s="227"/>
      <c r="Q73" s="94"/>
      <c r="R73" s="94"/>
      <c r="S73" s="94"/>
      <c r="T73" s="94"/>
    </row>
    <row r="74" ht="15.75" customHeight="1">
      <c r="A74" s="234"/>
      <c r="B74" s="222"/>
      <c r="C74" s="206"/>
      <c r="D74" s="207"/>
      <c r="E74" s="3"/>
      <c r="F74" s="3"/>
      <c r="G74" s="3"/>
      <c r="H74" s="3"/>
      <c r="J74" s="226"/>
      <c r="K74" s="3"/>
      <c r="L74" s="3"/>
      <c r="O74" s="227"/>
      <c r="Q74" s="94"/>
      <c r="R74" s="94"/>
      <c r="S74" s="94"/>
      <c r="T74" s="94"/>
    </row>
    <row r="75" ht="15.75" customHeight="1">
      <c r="A75" s="234"/>
      <c r="B75" s="222"/>
      <c r="C75" s="206"/>
      <c r="D75" s="207"/>
      <c r="E75" s="3"/>
      <c r="F75" s="3"/>
      <c r="G75" s="3"/>
      <c r="H75" s="3"/>
      <c r="J75" s="226"/>
      <c r="K75" s="3"/>
      <c r="L75" s="3"/>
      <c r="O75" s="227"/>
      <c r="Q75" s="94"/>
      <c r="R75" s="94"/>
      <c r="S75" s="94"/>
      <c r="T75" s="94"/>
    </row>
    <row r="76" ht="15.75" customHeight="1">
      <c r="A76" s="234"/>
      <c r="B76" s="222"/>
      <c r="C76" s="206"/>
      <c r="D76" s="207"/>
      <c r="E76" s="3"/>
      <c r="F76" s="3"/>
      <c r="G76" s="3"/>
      <c r="H76" s="3"/>
      <c r="J76" s="226"/>
      <c r="K76" s="3"/>
      <c r="L76" s="3"/>
      <c r="O76" s="227"/>
      <c r="Q76" s="94"/>
      <c r="R76" s="94"/>
      <c r="S76" s="94"/>
      <c r="T76" s="94"/>
    </row>
    <row r="77" ht="15.75" customHeight="1">
      <c r="A77" s="234"/>
      <c r="B77" s="222"/>
      <c r="C77" s="206"/>
      <c r="D77" s="207"/>
      <c r="E77" s="3"/>
      <c r="F77" s="3"/>
      <c r="G77" s="3"/>
      <c r="H77" s="3"/>
      <c r="J77" s="226"/>
      <c r="K77" s="3"/>
      <c r="L77" s="3"/>
      <c r="O77" s="227"/>
      <c r="Q77" s="94"/>
      <c r="R77" s="94"/>
      <c r="S77" s="94"/>
      <c r="T77" s="94"/>
    </row>
    <row r="78" ht="15.75" customHeight="1">
      <c r="A78" s="234"/>
      <c r="B78" s="222"/>
      <c r="C78" s="206"/>
      <c r="D78" s="207"/>
      <c r="E78" s="3"/>
      <c r="F78" s="3"/>
      <c r="G78" s="3"/>
      <c r="H78" s="3"/>
      <c r="J78" s="226"/>
      <c r="K78" s="3"/>
      <c r="L78" s="3"/>
      <c r="O78" s="227"/>
      <c r="Q78" s="94"/>
      <c r="R78" s="94"/>
      <c r="S78" s="94"/>
      <c r="T78" s="94"/>
    </row>
    <row r="79" ht="15.75" customHeight="1">
      <c r="A79" s="234"/>
      <c r="B79" s="222"/>
      <c r="C79" s="206"/>
      <c r="D79" s="207"/>
      <c r="E79" s="3"/>
      <c r="F79" s="3"/>
      <c r="G79" s="3"/>
      <c r="H79" s="3"/>
      <c r="J79" s="226"/>
      <c r="K79" s="3"/>
      <c r="L79" s="3"/>
      <c r="O79" s="227"/>
      <c r="Q79" s="94"/>
      <c r="R79" s="94"/>
      <c r="S79" s="94"/>
      <c r="T79" s="94"/>
    </row>
    <row r="80" ht="15.75" customHeight="1">
      <c r="A80" s="234"/>
      <c r="B80" s="222"/>
      <c r="C80" s="206"/>
      <c r="D80" s="207"/>
      <c r="E80" s="3"/>
      <c r="F80" s="3"/>
      <c r="G80" s="3"/>
      <c r="H80" s="3"/>
      <c r="J80" s="226"/>
      <c r="K80" s="3"/>
      <c r="L80" s="3"/>
      <c r="O80" s="227"/>
      <c r="Q80" s="94"/>
      <c r="R80" s="94"/>
      <c r="S80" s="94"/>
      <c r="T80" s="94"/>
    </row>
    <row r="81" ht="15.75" customHeight="1">
      <c r="A81" s="234"/>
      <c r="B81" s="222"/>
      <c r="C81" s="206"/>
      <c r="D81" s="207"/>
      <c r="E81" s="3"/>
      <c r="F81" s="3"/>
      <c r="G81" s="3"/>
      <c r="H81" s="3"/>
      <c r="J81" s="226"/>
      <c r="K81" s="3"/>
      <c r="L81" s="3"/>
      <c r="O81" s="227"/>
      <c r="Q81" s="94"/>
      <c r="R81" s="94"/>
      <c r="S81" s="94"/>
      <c r="T81" s="94"/>
    </row>
    <row r="82" ht="15.75" customHeight="1">
      <c r="A82" s="234"/>
      <c r="B82" s="222"/>
      <c r="C82" s="206"/>
      <c r="D82" s="207"/>
      <c r="E82" s="3"/>
      <c r="F82" s="3"/>
      <c r="G82" s="3"/>
      <c r="H82" s="3"/>
      <c r="J82" s="226"/>
      <c r="K82" s="3"/>
      <c r="L82" s="3"/>
      <c r="O82" s="227"/>
      <c r="Q82" s="94"/>
      <c r="R82" s="94"/>
      <c r="S82" s="94"/>
      <c r="T82" s="94"/>
    </row>
    <row r="83" ht="15.75" customHeight="1">
      <c r="A83" s="234"/>
      <c r="B83" s="222"/>
      <c r="C83" s="206"/>
      <c r="D83" s="207"/>
      <c r="E83" s="3"/>
      <c r="F83" s="3"/>
      <c r="G83" s="3"/>
      <c r="H83" s="3"/>
      <c r="J83" s="226"/>
      <c r="K83" s="3"/>
      <c r="L83" s="3"/>
      <c r="O83" s="227"/>
      <c r="Q83" s="94"/>
      <c r="R83" s="94"/>
      <c r="S83" s="94"/>
      <c r="T83" s="94"/>
    </row>
    <row r="84" ht="15.75" customHeight="1">
      <c r="A84" s="234"/>
      <c r="B84" s="222"/>
      <c r="C84" s="206"/>
      <c r="D84" s="207"/>
      <c r="E84" s="3"/>
      <c r="F84" s="3"/>
      <c r="G84" s="3"/>
      <c r="H84" s="3"/>
      <c r="J84" s="226"/>
      <c r="K84" s="3"/>
      <c r="L84" s="3"/>
      <c r="O84" s="227"/>
      <c r="Q84" s="94"/>
      <c r="R84" s="94"/>
      <c r="S84" s="94"/>
      <c r="T84" s="94"/>
    </row>
    <row r="85" ht="15.75" customHeight="1">
      <c r="A85" s="234"/>
      <c r="B85" s="222"/>
      <c r="C85" s="206"/>
      <c r="D85" s="207"/>
      <c r="E85" s="3"/>
      <c r="F85" s="3"/>
      <c r="G85" s="3"/>
      <c r="H85" s="3"/>
      <c r="J85" s="226"/>
      <c r="K85" s="3"/>
      <c r="L85" s="3"/>
      <c r="O85" s="227"/>
      <c r="Q85" s="94"/>
      <c r="R85" s="94"/>
      <c r="S85" s="94"/>
      <c r="T85" s="94"/>
    </row>
    <row r="86" ht="15.75" customHeight="1">
      <c r="A86" s="234"/>
      <c r="B86" s="222"/>
      <c r="C86" s="206"/>
      <c r="D86" s="207"/>
      <c r="E86" s="3"/>
      <c r="F86" s="3"/>
      <c r="G86" s="3"/>
      <c r="H86" s="3"/>
      <c r="J86" s="226"/>
      <c r="K86" s="3"/>
      <c r="L86" s="3"/>
      <c r="O86" s="232"/>
      <c r="P86" s="233"/>
      <c r="Q86" s="233"/>
      <c r="R86" s="233"/>
      <c r="S86" s="233"/>
      <c r="T86" s="233"/>
      <c r="U86" s="233"/>
      <c r="V86" s="233"/>
      <c r="W86" s="233"/>
      <c r="X86" s="233"/>
    </row>
    <row r="87" ht="15.75" customHeight="1">
      <c r="A87" s="234"/>
      <c r="B87" s="222"/>
      <c r="C87" s="206"/>
      <c r="D87" s="207"/>
      <c r="E87" s="3"/>
      <c r="F87" s="3"/>
      <c r="G87" s="3"/>
      <c r="H87" s="3"/>
      <c r="J87" s="226"/>
      <c r="K87" s="3"/>
      <c r="L87" s="3"/>
      <c r="O87" s="232"/>
      <c r="P87" s="233"/>
      <c r="Q87" s="233"/>
      <c r="R87" s="233"/>
      <c r="S87" s="233"/>
      <c r="T87" s="233"/>
      <c r="U87" s="233"/>
      <c r="V87" s="233"/>
      <c r="W87" s="233"/>
      <c r="X87" s="233"/>
    </row>
    <row r="88" ht="15.75" customHeight="1">
      <c r="A88" s="234"/>
      <c r="B88" s="222"/>
      <c r="C88" s="206"/>
      <c r="D88" s="207"/>
      <c r="E88" s="3"/>
      <c r="F88" s="3"/>
      <c r="G88" s="3"/>
      <c r="H88" s="3"/>
      <c r="J88" s="226"/>
      <c r="K88" s="3"/>
      <c r="L88" s="3"/>
      <c r="O88" s="232"/>
      <c r="P88" s="233"/>
      <c r="Q88" s="233"/>
      <c r="R88" s="233"/>
      <c r="S88" s="233"/>
      <c r="T88" s="233"/>
      <c r="U88" s="233"/>
      <c r="V88" s="233"/>
      <c r="W88" s="233"/>
      <c r="X88" s="233"/>
    </row>
    <row r="89" ht="15.75" customHeight="1">
      <c r="A89" s="234"/>
      <c r="B89" s="222"/>
      <c r="C89" s="206"/>
      <c r="D89" s="207"/>
      <c r="E89" s="3"/>
      <c r="F89" s="3"/>
      <c r="G89" s="3"/>
      <c r="H89" s="3"/>
      <c r="J89" s="226"/>
      <c r="K89" s="3"/>
      <c r="L89" s="3"/>
      <c r="O89" s="232"/>
      <c r="P89" s="233"/>
      <c r="Q89" s="233"/>
      <c r="R89" s="233"/>
      <c r="S89" s="233"/>
      <c r="T89" s="233"/>
      <c r="U89" s="233"/>
      <c r="V89" s="233"/>
      <c r="W89" s="233"/>
      <c r="X89" s="233"/>
    </row>
    <row r="90" ht="15.75" customHeight="1">
      <c r="A90" s="234"/>
      <c r="B90" s="222"/>
      <c r="C90" s="206"/>
      <c r="D90" s="207"/>
      <c r="E90" s="3"/>
      <c r="F90" s="3"/>
      <c r="G90" s="3"/>
      <c r="H90" s="3"/>
      <c r="J90" s="226"/>
      <c r="K90" s="3"/>
      <c r="L90" s="3"/>
      <c r="O90" s="232"/>
      <c r="P90" s="233"/>
      <c r="Q90" s="233"/>
      <c r="R90" s="233"/>
      <c r="S90" s="233"/>
      <c r="T90" s="233"/>
      <c r="U90" s="233"/>
      <c r="V90" s="233"/>
      <c r="W90" s="233"/>
      <c r="X90" s="233"/>
    </row>
    <row r="91" ht="15.75" customHeight="1">
      <c r="A91" s="234"/>
      <c r="B91" s="222"/>
      <c r="C91" s="206"/>
      <c r="D91" s="207"/>
      <c r="E91" s="3"/>
      <c r="F91" s="3"/>
      <c r="G91" s="3"/>
      <c r="H91" s="3"/>
      <c r="J91" s="226"/>
      <c r="K91" s="3"/>
      <c r="L91" s="3"/>
      <c r="O91" s="232"/>
      <c r="P91" s="233"/>
      <c r="Q91" s="233"/>
      <c r="R91" s="233"/>
      <c r="S91" s="233"/>
      <c r="T91" s="233"/>
      <c r="U91" s="233"/>
      <c r="V91" s="233"/>
      <c r="W91" s="233"/>
      <c r="X91" s="233"/>
    </row>
    <row r="92" ht="15.75" customHeight="1">
      <c r="A92" s="234"/>
      <c r="B92" s="222"/>
      <c r="C92" s="206"/>
      <c r="D92" s="207"/>
      <c r="E92" s="3"/>
      <c r="F92" s="3"/>
      <c r="G92" s="3"/>
      <c r="H92" s="3"/>
      <c r="J92" s="226"/>
      <c r="K92" s="3"/>
      <c r="L92" s="3"/>
      <c r="O92" s="227"/>
      <c r="Q92" s="94"/>
      <c r="R92" s="94"/>
      <c r="S92" s="94"/>
      <c r="T92" s="94"/>
    </row>
    <row r="93" ht="15.75" customHeight="1">
      <c r="A93" s="234"/>
      <c r="B93" s="222"/>
      <c r="C93" s="206"/>
      <c r="D93" s="207"/>
      <c r="E93" s="3"/>
      <c r="F93" s="3"/>
      <c r="G93" s="3"/>
      <c r="H93" s="3"/>
      <c r="J93" s="226"/>
      <c r="K93" s="3"/>
      <c r="L93" s="3"/>
      <c r="O93" s="227"/>
      <c r="Q93" s="94"/>
      <c r="R93" s="94"/>
      <c r="S93" s="94"/>
      <c r="T93" s="94"/>
    </row>
    <row r="94" ht="15.75" customHeight="1">
      <c r="A94" s="234"/>
      <c r="B94" s="222"/>
      <c r="C94" s="206"/>
      <c r="D94" s="207"/>
      <c r="E94" s="3"/>
      <c r="F94" s="3"/>
      <c r="G94" s="3"/>
      <c r="H94" s="3"/>
      <c r="J94" s="226"/>
      <c r="K94" s="3"/>
      <c r="L94" s="3"/>
      <c r="O94" s="227"/>
      <c r="Q94" s="94"/>
      <c r="R94" s="94"/>
      <c r="S94" s="94"/>
      <c r="T94" s="94"/>
    </row>
    <row r="95" ht="15.75" customHeight="1">
      <c r="A95" s="234"/>
      <c r="B95" s="222"/>
      <c r="C95" s="206"/>
      <c r="D95" s="207"/>
      <c r="E95" s="3"/>
      <c r="F95" s="3"/>
      <c r="G95" s="3"/>
      <c r="H95" s="3"/>
      <c r="J95" s="226"/>
      <c r="K95" s="3"/>
      <c r="L95" s="3"/>
      <c r="O95" s="227"/>
      <c r="Q95" s="94"/>
      <c r="R95" s="94"/>
      <c r="S95" s="94"/>
      <c r="T95" s="94"/>
    </row>
    <row r="96" ht="15.75" customHeight="1">
      <c r="A96" s="234"/>
      <c r="B96" s="222"/>
      <c r="C96" s="206"/>
      <c r="D96" s="207"/>
      <c r="E96" s="3"/>
      <c r="F96" s="3"/>
      <c r="G96" s="3"/>
      <c r="H96" s="3"/>
      <c r="J96" s="226"/>
      <c r="K96" s="3"/>
      <c r="L96" s="3"/>
      <c r="O96" s="227"/>
      <c r="Q96" s="94"/>
      <c r="R96" s="94"/>
      <c r="S96" s="94"/>
      <c r="T96" s="94"/>
    </row>
    <row r="97" ht="15.75" customHeight="1">
      <c r="A97" s="234"/>
      <c r="B97" s="222"/>
      <c r="C97" s="206"/>
      <c r="D97" s="207"/>
      <c r="E97" s="3"/>
      <c r="F97" s="3"/>
      <c r="G97" s="3"/>
      <c r="H97" s="3"/>
      <c r="J97" s="226"/>
      <c r="K97" s="3"/>
      <c r="L97" s="3"/>
      <c r="O97" s="227"/>
      <c r="Q97" s="94"/>
      <c r="R97" s="94"/>
      <c r="S97" s="94"/>
      <c r="T97" s="94"/>
    </row>
    <row r="98" ht="15.75" customHeight="1">
      <c r="A98" s="234"/>
      <c r="B98" s="222"/>
      <c r="C98" s="206"/>
      <c r="D98" s="207"/>
      <c r="E98" s="3"/>
      <c r="F98" s="3"/>
      <c r="G98" s="3"/>
      <c r="H98" s="3"/>
      <c r="J98" s="226"/>
      <c r="K98" s="3"/>
      <c r="L98" s="3"/>
      <c r="O98" s="227"/>
      <c r="Q98" s="94"/>
      <c r="R98" s="94"/>
      <c r="S98" s="94"/>
      <c r="T98" s="94"/>
    </row>
    <row r="99" ht="15.75" customHeight="1">
      <c r="A99" s="234"/>
      <c r="B99" s="222"/>
      <c r="C99" s="206"/>
      <c r="D99" s="207"/>
      <c r="E99" s="3"/>
      <c r="F99" s="3"/>
      <c r="G99" s="3"/>
      <c r="H99" s="3"/>
      <c r="J99" s="226"/>
      <c r="K99" s="3"/>
      <c r="L99" s="3"/>
      <c r="O99" s="227"/>
      <c r="Q99" s="94"/>
      <c r="R99" s="94"/>
      <c r="S99" s="94"/>
      <c r="T99" s="94"/>
    </row>
    <row r="100" ht="15.75" customHeight="1">
      <c r="A100" s="234"/>
      <c r="B100" s="222"/>
      <c r="C100" s="206"/>
      <c r="D100" s="207"/>
      <c r="E100" s="3"/>
      <c r="F100" s="3"/>
      <c r="G100" s="3"/>
      <c r="H100" s="3"/>
      <c r="J100" s="226"/>
      <c r="K100" s="3"/>
      <c r="L100" s="3"/>
      <c r="O100" s="227"/>
      <c r="Q100" s="94"/>
      <c r="R100" s="94"/>
      <c r="S100" s="94"/>
      <c r="T100" s="94"/>
    </row>
    <row r="101" ht="15.75" customHeight="1">
      <c r="A101" s="234"/>
      <c r="B101" s="222"/>
      <c r="C101" s="206"/>
      <c r="D101" s="207"/>
      <c r="E101" s="3"/>
      <c r="F101" s="3"/>
      <c r="G101" s="3"/>
      <c r="H101" s="3"/>
      <c r="J101" s="226"/>
      <c r="K101" s="3"/>
      <c r="L101" s="3"/>
      <c r="O101" s="227"/>
      <c r="Q101" s="94"/>
      <c r="R101" s="94"/>
      <c r="S101" s="94"/>
      <c r="T101" s="94"/>
    </row>
    <row r="102" ht="15.75" customHeight="1">
      <c r="A102" s="234"/>
      <c r="B102" s="222"/>
      <c r="C102" s="206"/>
      <c r="D102" s="207"/>
      <c r="E102" s="3"/>
      <c r="F102" s="3"/>
      <c r="G102" s="3"/>
      <c r="H102" s="3"/>
      <c r="J102" s="226"/>
      <c r="K102" s="3"/>
      <c r="L102" s="3"/>
      <c r="O102" s="227"/>
      <c r="Q102" s="94"/>
      <c r="R102" s="94"/>
      <c r="S102" s="94"/>
      <c r="T102" s="94"/>
    </row>
    <row r="103" ht="15.75" customHeight="1">
      <c r="A103" s="234"/>
      <c r="B103" s="222"/>
      <c r="C103" s="206"/>
      <c r="D103" s="207"/>
      <c r="E103" s="3"/>
      <c r="F103" s="3"/>
      <c r="G103" s="3"/>
      <c r="H103" s="3"/>
      <c r="J103" s="226"/>
      <c r="K103" s="3"/>
      <c r="L103" s="3"/>
      <c r="O103" s="227"/>
      <c r="Q103" s="94"/>
      <c r="R103" s="94"/>
      <c r="S103" s="94"/>
      <c r="T103" s="94"/>
    </row>
    <row r="104" ht="15.75" customHeight="1">
      <c r="A104" s="234"/>
      <c r="B104" s="222"/>
      <c r="C104" s="206"/>
      <c r="D104" s="207"/>
      <c r="E104" s="3"/>
      <c r="F104" s="3"/>
      <c r="G104" s="3"/>
      <c r="H104" s="3"/>
      <c r="J104" s="226"/>
      <c r="K104" s="3"/>
      <c r="L104" s="3"/>
      <c r="O104" s="227"/>
      <c r="Q104" s="94"/>
      <c r="R104" s="94"/>
      <c r="S104" s="94"/>
      <c r="T104" s="94"/>
    </row>
    <row r="105" ht="15.75" customHeight="1">
      <c r="A105" s="234"/>
      <c r="B105" s="222"/>
      <c r="C105" s="206"/>
      <c r="D105" s="207"/>
      <c r="E105" s="3"/>
      <c r="F105" s="3"/>
      <c r="G105" s="3"/>
      <c r="H105" s="3"/>
      <c r="J105" s="226"/>
      <c r="K105" s="3"/>
      <c r="L105" s="3"/>
      <c r="O105" s="227"/>
      <c r="Q105" s="94"/>
      <c r="R105" s="94"/>
      <c r="S105" s="94"/>
      <c r="T105" s="94"/>
    </row>
    <row r="106" ht="15.75" customHeight="1">
      <c r="A106" s="234"/>
      <c r="B106" s="222"/>
      <c r="C106" s="206"/>
      <c r="D106" s="207"/>
      <c r="E106" s="3"/>
      <c r="F106" s="3"/>
      <c r="G106" s="3"/>
      <c r="H106" s="3"/>
      <c r="J106" s="226"/>
      <c r="K106" s="3"/>
      <c r="L106" s="3"/>
      <c r="O106" s="227"/>
      <c r="Q106" s="94"/>
      <c r="R106" s="94"/>
      <c r="S106" s="94"/>
      <c r="T106" s="94"/>
    </row>
    <row r="107" ht="15.75" customHeight="1">
      <c r="A107" s="234"/>
      <c r="B107" s="222"/>
      <c r="C107" s="206"/>
      <c r="D107" s="207"/>
      <c r="E107" s="3"/>
      <c r="F107" s="3"/>
      <c r="G107" s="3"/>
      <c r="H107" s="3"/>
      <c r="J107" s="226"/>
      <c r="K107" s="3"/>
      <c r="L107" s="3"/>
      <c r="O107" s="227"/>
      <c r="Q107" s="94"/>
      <c r="R107" s="94"/>
      <c r="S107" s="94"/>
      <c r="T107" s="94"/>
    </row>
    <row r="108" ht="15.75" customHeight="1">
      <c r="A108" s="234"/>
      <c r="B108" s="222"/>
      <c r="C108" s="206"/>
      <c r="D108" s="207"/>
      <c r="E108" s="3"/>
      <c r="F108" s="3"/>
      <c r="G108" s="3"/>
      <c r="H108" s="3"/>
      <c r="J108" s="226"/>
      <c r="K108" s="3"/>
      <c r="L108" s="3"/>
      <c r="O108" s="227"/>
      <c r="Q108" s="94"/>
      <c r="R108" s="94"/>
      <c r="S108" s="94"/>
      <c r="T108" s="94"/>
    </row>
    <row r="109" ht="15.75" customHeight="1">
      <c r="A109" s="234"/>
      <c r="B109" s="222"/>
      <c r="C109" s="206"/>
      <c r="D109" s="207"/>
      <c r="E109" s="3"/>
      <c r="F109" s="3"/>
      <c r="G109" s="3"/>
      <c r="H109" s="3"/>
      <c r="J109" s="226"/>
      <c r="K109" s="3"/>
      <c r="L109" s="3"/>
      <c r="O109" s="227"/>
      <c r="Q109" s="94"/>
      <c r="R109" s="94"/>
      <c r="S109" s="94"/>
      <c r="T109" s="94"/>
    </row>
    <row r="110" ht="15.75" customHeight="1">
      <c r="A110" s="234"/>
      <c r="B110" s="222"/>
      <c r="C110" s="206"/>
      <c r="D110" s="207"/>
      <c r="E110" s="3"/>
      <c r="F110" s="3"/>
      <c r="G110" s="3"/>
      <c r="H110" s="3"/>
      <c r="J110" s="226"/>
      <c r="K110" s="3"/>
      <c r="L110" s="3"/>
      <c r="O110" s="227"/>
      <c r="Q110" s="94"/>
      <c r="R110" s="94"/>
      <c r="S110" s="94"/>
      <c r="T110" s="94"/>
    </row>
    <row r="111" ht="15.75" customHeight="1">
      <c r="A111" s="234"/>
      <c r="B111" s="222"/>
      <c r="C111" s="206"/>
      <c r="D111" s="207"/>
      <c r="E111" s="3"/>
      <c r="F111" s="3"/>
      <c r="G111" s="3"/>
      <c r="H111" s="3"/>
      <c r="J111" s="226"/>
      <c r="K111" s="3"/>
      <c r="L111" s="3"/>
      <c r="O111" s="227"/>
      <c r="Q111" s="94"/>
      <c r="R111" s="94"/>
      <c r="S111" s="94"/>
      <c r="T111" s="94"/>
    </row>
    <row r="112" ht="15.75" customHeight="1">
      <c r="A112" s="234"/>
      <c r="B112" s="222"/>
      <c r="C112" s="206"/>
      <c r="D112" s="207"/>
      <c r="E112" s="3"/>
      <c r="F112" s="3"/>
      <c r="G112" s="3"/>
      <c r="H112" s="3"/>
      <c r="J112" s="226"/>
      <c r="K112" s="3"/>
      <c r="L112" s="3"/>
      <c r="O112" s="227"/>
      <c r="Q112" s="94"/>
      <c r="R112" s="94"/>
      <c r="S112" s="94"/>
      <c r="T112" s="94"/>
    </row>
    <row r="113" ht="15.75" customHeight="1">
      <c r="A113" s="234"/>
      <c r="B113" s="222"/>
      <c r="C113" s="206"/>
      <c r="D113" s="207"/>
      <c r="E113" s="3"/>
      <c r="F113" s="3"/>
      <c r="G113" s="3"/>
      <c r="H113" s="3"/>
      <c r="J113" s="226"/>
      <c r="K113" s="3"/>
      <c r="L113" s="3"/>
      <c r="O113" s="227"/>
      <c r="Q113" s="94"/>
      <c r="R113" s="94"/>
      <c r="S113" s="94"/>
      <c r="T113" s="94"/>
    </row>
    <row r="114" ht="15.75" customHeight="1">
      <c r="A114" s="234"/>
      <c r="B114" s="222"/>
      <c r="C114" s="206"/>
      <c r="D114" s="207"/>
      <c r="E114" s="3"/>
      <c r="F114" s="3"/>
      <c r="G114" s="3"/>
      <c r="H114" s="3"/>
      <c r="J114" s="226"/>
      <c r="K114" s="3"/>
      <c r="L114" s="3"/>
      <c r="O114" s="227"/>
      <c r="Q114" s="94"/>
      <c r="R114" s="94"/>
      <c r="S114" s="94"/>
      <c r="T114" s="94"/>
    </row>
    <row r="115" ht="15.75" customHeight="1">
      <c r="A115" s="234"/>
      <c r="B115" s="222"/>
      <c r="C115" s="206"/>
      <c r="D115" s="207"/>
      <c r="E115" s="3"/>
      <c r="F115" s="3"/>
      <c r="G115" s="3"/>
      <c r="H115" s="3"/>
      <c r="J115" s="226"/>
      <c r="K115" s="3"/>
      <c r="L115" s="3"/>
      <c r="O115" s="227"/>
      <c r="Q115" s="94"/>
      <c r="R115" s="94"/>
      <c r="S115" s="94"/>
      <c r="T115" s="94"/>
      <c r="Y115" s="8"/>
    </row>
    <row r="116" ht="15.75" customHeight="1">
      <c r="A116" s="234"/>
      <c r="B116" s="222"/>
      <c r="C116" s="206"/>
      <c r="D116" s="207"/>
      <c r="E116" s="3"/>
      <c r="F116" s="3"/>
      <c r="G116" s="3"/>
      <c r="H116" s="3"/>
      <c r="J116" s="226"/>
      <c r="K116" s="3"/>
      <c r="L116" s="3"/>
      <c r="O116" s="227"/>
      <c r="Q116" s="94"/>
      <c r="R116" s="94"/>
      <c r="S116" s="94"/>
      <c r="T116" s="94"/>
    </row>
    <row r="117" ht="15.75" customHeight="1">
      <c r="A117" s="234"/>
      <c r="B117" s="222"/>
      <c r="C117" s="206"/>
      <c r="D117" s="207"/>
      <c r="E117" s="3"/>
      <c r="F117" s="3"/>
      <c r="G117" s="3"/>
      <c r="H117" s="3"/>
      <c r="J117" s="226"/>
      <c r="K117" s="3"/>
      <c r="L117" s="3"/>
      <c r="O117" s="227"/>
      <c r="Q117" s="94"/>
      <c r="R117" s="94"/>
      <c r="S117" s="94"/>
      <c r="T117" s="94"/>
    </row>
    <row r="118" ht="15.75" customHeight="1">
      <c r="A118" s="234"/>
      <c r="B118" s="222"/>
      <c r="C118" s="206"/>
      <c r="D118" s="207"/>
      <c r="E118" s="3"/>
      <c r="F118" s="3"/>
      <c r="G118" s="3"/>
      <c r="H118" s="3"/>
      <c r="J118" s="226"/>
      <c r="K118" s="3"/>
      <c r="L118" s="3"/>
      <c r="O118" s="227"/>
      <c r="Q118" s="94"/>
      <c r="R118" s="94"/>
      <c r="S118" s="94"/>
      <c r="T118" s="94"/>
    </row>
    <row r="119" ht="15.75" customHeight="1">
      <c r="A119" s="234"/>
      <c r="B119" s="222"/>
      <c r="C119" s="206"/>
      <c r="D119" s="207"/>
      <c r="E119" s="3"/>
      <c r="F119" s="3"/>
      <c r="G119" s="3"/>
      <c r="H119" s="3"/>
      <c r="J119" s="226"/>
      <c r="K119" s="3"/>
      <c r="L119" s="3"/>
      <c r="O119" s="227"/>
      <c r="Q119" s="94"/>
      <c r="R119" s="94"/>
      <c r="S119" s="94"/>
      <c r="T119" s="94"/>
    </row>
    <row r="120" ht="15.75" customHeight="1">
      <c r="A120" s="234"/>
      <c r="B120" s="222"/>
      <c r="C120" s="206"/>
      <c r="D120" s="207"/>
      <c r="E120" s="3"/>
      <c r="F120" s="3"/>
      <c r="G120" s="3"/>
      <c r="H120" s="3"/>
      <c r="J120" s="226"/>
      <c r="K120" s="3"/>
      <c r="L120" s="3"/>
      <c r="O120" s="227"/>
      <c r="Q120" s="94"/>
      <c r="R120" s="94"/>
      <c r="S120" s="94"/>
      <c r="T120" s="94"/>
    </row>
    <row r="121" ht="15.75" customHeight="1">
      <c r="A121" s="234"/>
      <c r="B121" s="222"/>
      <c r="C121" s="206"/>
      <c r="D121" s="207"/>
      <c r="E121" s="3"/>
      <c r="F121" s="3"/>
      <c r="G121" s="3"/>
      <c r="H121" s="3"/>
      <c r="J121" s="226"/>
      <c r="K121" s="3"/>
      <c r="L121" s="3"/>
      <c r="O121" s="227"/>
      <c r="Q121" s="94"/>
      <c r="R121" s="94"/>
      <c r="S121" s="94"/>
      <c r="T121" s="94"/>
    </row>
    <row r="122" ht="15.75" customHeight="1">
      <c r="A122" s="234"/>
      <c r="B122" s="222"/>
      <c r="C122" s="206"/>
      <c r="D122" s="207"/>
      <c r="E122" s="3"/>
      <c r="F122" s="3"/>
      <c r="G122" s="3"/>
      <c r="H122" s="3"/>
      <c r="J122" s="226"/>
      <c r="K122" s="3"/>
      <c r="L122" s="3"/>
      <c r="O122" s="227"/>
      <c r="Q122" s="94"/>
      <c r="R122" s="94"/>
      <c r="S122" s="94"/>
      <c r="T122" s="94"/>
    </row>
    <row r="123" ht="15.75" customHeight="1">
      <c r="A123" s="234"/>
      <c r="B123" s="222"/>
      <c r="C123" s="206"/>
      <c r="D123" s="207"/>
      <c r="E123" s="3"/>
      <c r="F123" s="3"/>
      <c r="G123" s="3"/>
      <c r="H123" s="3"/>
      <c r="J123" s="226"/>
      <c r="K123" s="3"/>
      <c r="L123" s="3"/>
      <c r="O123" s="227"/>
      <c r="Q123" s="94"/>
      <c r="R123" s="94"/>
      <c r="S123" s="94"/>
      <c r="T123" s="94"/>
    </row>
    <row r="124" ht="15.75" customHeight="1">
      <c r="A124" s="234"/>
      <c r="B124" s="222"/>
      <c r="C124" s="206"/>
      <c r="D124" s="207"/>
      <c r="E124" s="3"/>
      <c r="F124" s="3"/>
      <c r="G124" s="3"/>
      <c r="H124" s="3"/>
      <c r="J124" s="226"/>
      <c r="K124" s="3"/>
      <c r="L124" s="3"/>
      <c r="O124" s="227"/>
      <c r="Q124" s="94"/>
      <c r="R124" s="94"/>
      <c r="S124" s="94"/>
      <c r="T124" s="94"/>
    </row>
    <row r="125" ht="15.75" customHeight="1">
      <c r="A125" s="234"/>
      <c r="B125" s="222"/>
      <c r="C125" s="206"/>
      <c r="D125" s="207"/>
      <c r="E125" s="3"/>
      <c r="F125" s="3"/>
      <c r="G125" s="3"/>
      <c r="H125" s="3"/>
      <c r="J125" s="226"/>
      <c r="K125" s="3"/>
      <c r="L125" s="3"/>
      <c r="O125" s="227"/>
      <c r="Q125" s="94"/>
      <c r="R125" s="94"/>
      <c r="S125" s="94"/>
      <c r="T125" s="94"/>
    </row>
    <row r="126" ht="15.75" customHeight="1">
      <c r="A126" s="234"/>
      <c r="B126" s="222"/>
      <c r="C126" s="206"/>
      <c r="D126" s="207"/>
      <c r="E126" s="3"/>
      <c r="F126" s="3"/>
      <c r="G126" s="3"/>
      <c r="H126" s="3"/>
      <c r="J126" s="226"/>
      <c r="K126" s="3"/>
      <c r="L126" s="3"/>
      <c r="O126" s="227"/>
      <c r="Q126" s="94"/>
      <c r="R126" s="94"/>
      <c r="S126" s="94"/>
      <c r="T126" s="94"/>
    </row>
    <row r="127" ht="15.75" customHeight="1">
      <c r="A127" s="234"/>
      <c r="B127" s="222"/>
      <c r="C127" s="206"/>
      <c r="D127" s="207"/>
      <c r="E127" s="3"/>
      <c r="F127" s="3"/>
      <c r="G127" s="3"/>
      <c r="H127" s="3"/>
      <c r="J127" s="226"/>
      <c r="K127" s="3"/>
      <c r="L127" s="3"/>
      <c r="O127" s="227"/>
      <c r="Q127" s="94"/>
      <c r="R127" s="94"/>
      <c r="S127" s="94"/>
      <c r="T127" s="94"/>
    </row>
    <row r="128" ht="15.75" customHeight="1">
      <c r="A128" s="234"/>
      <c r="B128" s="222"/>
      <c r="C128" s="206"/>
      <c r="D128" s="207"/>
      <c r="E128" s="3"/>
      <c r="F128" s="3"/>
      <c r="G128" s="3"/>
      <c r="H128" s="3"/>
      <c r="J128" s="226"/>
      <c r="K128" s="3"/>
      <c r="L128" s="3"/>
      <c r="O128" s="227"/>
      <c r="Q128" s="94"/>
      <c r="R128" s="94"/>
      <c r="S128" s="94"/>
      <c r="T128" s="94"/>
    </row>
    <row r="129" ht="15.75" customHeight="1">
      <c r="A129" s="234"/>
      <c r="B129" s="222"/>
      <c r="C129" s="206"/>
      <c r="D129" s="207"/>
      <c r="E129" s="3"/>
      <c r="F129" s="3"/>
      <c r="G129" s="3"/>
      <c r="H129" s="3"/>
      <c r="J129" s="226"/>
      <c r="K129" s="3"/>
      <c r="L129" s="3"/>
      <c r="O129" s="227"/>
      <c r="Q129" s="94"/>
      <c r="R129" s="94"/>
      <c r="S129" s="94"/>
      <c r="T129" s="94"/>
    </row>
    <row r="130" ht="15.75" customHeight="1">
      <c r="A130" s="234"/>
      <c r="B130" s="222"/>
      <c r="C130" s="206"/>
      <c r="D130" s="207"/>
      <c r="E130" s="3"/>
      <c r="F130" s="3"/>
      <c r="G130" s="3"/>
      <c r="H130" s="3"/>
      <c r="J130" s="226"/>
      <c r="K130" s="3"/>
      <c r="L130" s="3"/>
      <c r="O130" s="227"/>
      <c r="Q130" s="94"/>
      <c r="R130" s="94"/>
      <c r="S130" s="94"/>
      <c r="T130" s="94"/>
    </row>
    <row r="131" ht="15.75" customHeight="1">
      <c r="A131" s="234"/>
      <c r="B131" s="222"/>
      <c r="C131" s="206"/>
      <c r="D131" s="207"/>
      <c r="E131" s="3"/>
      <c r="F131" s="3"/>
      <c r="G131" s="3"/>
      <c r="H131" s="3"/>
      <c r="J131" s="226"/>
      <c r="K131" s="3"/>
      <c r="L131" s="3"/>
      <c r="O131" s="227"/>
      <c r="Q131" s="94"/>
      <c r="R131" s="94"/>
      <c r="S131" s="94"/>
      <c r="T131" s="94"/>
    </row>
    <row r="132" ht="15.75" customHeight="1">
      <c r="A132" s="234"/>
      <c r="B132" s="222"/>
      <c r="C132" s="206"/>
      <c r="D132" s="207"/>
      <c r="E132" s="3"/>
      <c r="F132" s="3"/>
      <c r="G132" s="3"/>
      <c r="H132" s="3"/>
      <c r="J132" s="226"/>
      <c r="K132" s="3"/>
      <c r="L132" s="3"/>
      <c r="O132" s="227"/>
      <c r="Q132" s="94"/>
      <c r="R132" s="94"/>
      <c r="S132" s="94"/>
      <c r="T132" s="94"/>
    </row>
    <row r="133" ht="15.75" customHeight="1">
      <c r="A133" s="234"/>
      <c r="B133" s="222"/>
      <c r="C133" s="206"/>
      <c r="D133" s="207"/>
      <c r="E133" s="3"/>
      <c r="F133" s="3"/>
      <c r="G133" s="3"/>
      <c r="H133" s="3"/>
      <c r="J133" s="226"/>
      <c r="K133" s="3"/>
      <c r="L133" s="3"/>
      <c r="O133" s="227"/>
      <c r="Q133" s="94"/>
      <c r="R133" s="94"/>
      <c r="S133" s="94"/>
      <c r="T133" s="94"/>
    </row>
    <row r="134" ht="15.75" customHeight="1">
      <c r="A134" s="234"/>
      <c r="B134" s="222"/>
      <c r="C134" s="206"/>
      <c r="D134" s="207"/>
      <c r="E134" s="3"/>
      <c r="F134" s="3"/>
      <c r="G134" s="3"/>
      <c r="H134" s="3"/>
      <c r="J134" s="226"/>
      <c r="K134" s="3"/>
      <c r="L134" s="3"/>
      <c r="O134" s="227"/>
      <c r="Q134" s="94"/>
      <c r="R134" s="94"/>
      <c r="S134" s="94"/>
      <c r="T134" s="94"/>
    </row>
    <row r="135" ht="15.75" customHeight="1">
      <c r="A135" s="234"/>
      <c r="B135" s="222"/>
      <c r="C135" s="206"/>
      <c r="D135" s="207"/>
      <c r="E135" s="3"/>
      <c r="F135" s="3"/>
      <c r="G135" s="3"/>
      <c r="H135" s="3"/>
      <c r="J135" s="226"/>
      <c r="K135" s="3"/>
      <c r="L135" s="3"/>
      <c r="O135" s="227"/>
      <c r="Q135" s="94"/>
      <c r="R135" s="94"/>
      <c r="S135" s="94"/>
      <c r="T135" s="94"/>
    </row>
    <row r="136" ht="15.75" customHeight="1">
      <c r="A136" s="234"/>
      <c r="B136" s="222"/>
      <c r="C136" s="206"/>
      <c r="D136" s="207"/>
      <c r="E136" s="3"/>
      <c r="F136" s="3"/>
      <c r="G136" s="3"/>
      <c r="H136" s="3"/>
      <c r="J136" s="226"/>
      <c r="K136" s="3"/>
      <c r="L136" s="3"/>
      <c r="O136" s="227"/>
      <c r="Q136" s="94"/>
      <c r="R136" s="94"/>
      <c r="S136" s="94"/>
      <c r="T136" s="94"/>
    </row>
    <row r="137" ht="15.75" customHeight="1">
      <c r="A137" s="234"/>
      <c r="B137" s="222"/>
      <c r="C137" s="206"/>
      <c r="D137" s="207"/>
      <c r="E137" s="3"/>
      <c r="F137" s="3"/>
      <c r="G137" s="3"/>
      <c r="H137" s="3"/>
      <c r="J137" s="226"/>
      <c r="K137" s="3"/>
      <c r="L137" s="3"/>
      <c r="O137" s="227"/>
      <c r="Q137" s="94"/>
      <c r="R137" s="94"/>
      <c r="S137" s="94"/>
      <c r="T137" s="94"/>
    </row>
    <row r="138" ht="15.75" customHeight="1">
      <c r="A138" s="234"/>
      <c r="B138" s="222"/>
      <c r="C138" s="206"/>
      <c r="D138" s="207"/>
      <c r="E138" s="3"/>
      <c r="F138" s="3"/>
      <c r="G138" s="3"/>
      <c r="H138" s="3"/>
      <c r="J138" s="226"/>
      <c r="K138" s="3"/>
      <c r="L138" s="3"/>
      <c r="O138" s="227"/>
      <c r="Q138" s="94"/>
      <c r="R138" s="94"/>
      <c r="S138" s="94"/>
      <c r="T138" s="94"/>
    </row>
    <row r="139" ht="15.75" customHeight="1">
      <c r="A139" s="234"/>
      <c r="B139" s="222"/>
      <c r="C139" s="206"/>
      <c r="D139" s="207"/>
      <c r="E139" s="3"/>
      <c r="F139" s="3"/>
      <c r="G139" s="3"/>
      <c r="H139" s="3"/>
      <c r="J139" s="226"/>
      <c r="K139" s="3"/>
      <c r="L139" s="3"/>
      <c r="O139" s="227"/>
      <c r="Q139" s="94"/>
      <c r="R139" s="94"/>
      <c r="S139" s="94"/>
      <c r="T139" s="94"/>
    </row>
    <row r="140" ht="15.75" customHeight="1">
      <c r="A140" s="234"/>
      <c r="B140" s="222"/>
      <c r="C140" s="206"/>
      <c r="D140" s="207"/>
      <c r="E140" s="3"/>
      <c r="F140" s="3"/>
      <c r="G140" s="3"/>
      <c r="H140" s="3"/>
      <c r="J140" s="226"/>
      <c r="K140" s="3"/>
      <c r="L140" s="3"/>
      <c r="O140" s="227"/>
      <c r="Q140" s="94"/>
      <c r="R140" s="94"/>
      <c r="S140" s="94"/>
      <c r="T140" s="94"/>
    </row>
    <row r="141" ht="15.75" customHeight="1">
      <c r="A141" s="234"/>
      <c r="B141" s="222"/>
      <c r="C141" s="206"/>
      <c r="D141" s="207"/>
      <c r="E141" s="3"/>
      <c r="F141" s="3"/>
      <c r="G141" s="3"/>
      <c r="H141" s="3"/>
      <c r="J141" s="226"/>
      <c r="K141" s="3"/>
      <c r="L141" s="3"/>
      <c r="O141" s="227"/>
      <c r="Q141" s="94"/>
      <c r="R141" s="94"/>
      <c r="S141" s="94"/>
      <c r="T141" s="94"/>
    </row>
    <row r="142" ht="15.75" customHeight="1">
      <c r="A142" s="234"/>
      <c r="B142" s="222"/>
      <c r="C142" s="206"/>
      <c r="D142" s="207"/>
      <c r="E142" s="3"/>
      <c r="F142" s="3"/>
      <c r="G142" s="3"/>
      <c r="H142" s="3"/>
      <c r="J142" s="226"/>
      <c r="K142" s="3"/>
      <c r="L142" s="3"/>
      <c r="O142" s="227"/>
      <c r="Q142" s="94"/>
      <c r="R142" s="94"/>
      <c r="S142" s="94"/>
      <c r="T142" s="94"/>
    </row>
    <row r="143" ht="15.75" customHeight="1">
      <c r="A143" s="234"/>
      <c r="B143" s="222"/>
      <c r="C143" s="206"/>
      <c r="D143" s="207"/>
      <c r="E143" s="3"/>
      <c r="F143" s="3"/>
      <c r="G143" s="3"/>
      <c r="H143" s="3"/>
      <c r="J143" s="226"/>
      <c r="K143" s="3"/>
      <c r="L143" s="3"/>
      <c r="O143" s="227"/>
      <c r="Q143" s="94"/>
      <c r="R143" s="94"/>
      <c r="S143" s="94"/>
      <c r="T143" s="94"/>
    </row>
    <row r="144" ht="15.75" customHeight="1">
      <c r="A144" s="234"/>
      <c r="B144" s="222"/>
      <c r="C144" s="206"/>
      <c r="D144" s="207"/>
      <c r="E144" s="3"/>
      <c r="F144" s="3"/>
      <c r="G144" s="3"/>
      <c r="H144" s="3"/>
      <c r="J144" s="226"/>
      <c r="K144" s="3"/>
      <c r="L144" s="3"/>
      <c r="O144" s="227"/>
      <c r="Q144" s="94"/>
      <c r="R144" s="94"/>
      <c r="S144" s="94"/>
      <c r="T144" s="94"/>
    </row>
    <row r="145" ht="15.75" customHeight="1">
      <c r="A145" s="234"/>
      <c r="B145" s="222"/>
      <c r="C145" s="206"/>
      <c r="D145" s="207"/>
      <c r="E145" s="3"/>
      <c r="F145" s="3"/>
      <c r="G145" s="3"/>
      <c r="H145" s="3"/>
      <c r="J145" s="226"/>
      <c r="K145" s="3"/>
      <c r="L145" s="3"/>
      <c r="O145" s="227"/>
      <c r="Q145" s="94"/>
      <c r="R145" s="94"/>
      <c r="S145" s="94"/>
      <c r="T145" s="94"/>
    </row>
    <row r="146" ht="15.75" customHeight="1">
      <c r="A146" s="234"/>
      <c r="B146" s="222"/>
      <c r="C146" s="206"/>
      <c r="D146" s="207"/>
      <c r="E146" s="3"/>
      <c r="F146" s="3"/>
      <c r="G146" s="3"/>
      <c r="H146" s="3"/>
      <c r="J146" s="226"/>
      <c r="K146" s="3"/>
      <c r="L146" s="3"/>
      <c r="O146" s="227"/>
      <c r="Q146" s="94"/>
      <c r="R146" s="94"/>
      <c r="S146" s="94"/>
      <c r="T146" s="94"/>
    </row>
    <row r="147" ht="15.75" customHeight="1">
      <c r="A147" s="234"/>
      <c r="B147" s="222"/>
      <c r="C147" s="206"/>
      <c r="D147" s="207"/>
      <c r="E147" s="3"/>
      <c r="F147" s="3"/>
      <c r="G147" s="3"/>
      <c r="H147" s="3"/>
      <c r="J147" s="226"/>
      <c r="K147" s="3"/>
      <c r="L147" s="3"/>
      <c r="O147" s="227"/>
      <c r="Q147" s="94"/>
      <c r="R147" s="94"/>
      <c r="S147" s="94"/>
      <c r="T147" s="94"/>
    </row>
    <row r="148" ht="15.75" customHeight="1">
      <c r="A148" s="234"/>
      <c r="B148" s="222"/>
      <c r="C148" s="206"/>
      <c r="D148" s="207"/>
      <c r="E148" s="3"/>
      <c r="F148" s="3"/>
      <c r="G148" s="3"/>
      <c r="H148" s="3"/>
      <c r="J148" s="226"/>
      <c r="K148" s="3"/>
      <c r="L148" s="3"/>
      <c r="O148" s="227"/>
      <c r="Q148" s="94"/>
      <c r="R148" s="94"/>
      <c r="S148" s="94"/>
      <c r="T148" s="94"/>
    </row>
    <row r="149" ht="15.75" customHeight="1">
      <c r="A149" s="234"/>
      <c r="B149" s="222"/>
      <c r="C149" s="206"/>
      <c r="D149" s="235"/>
      <c r="E149" s="3"/>
      <c r="F149" s="3"/>
      <c r="G149" s="3"/>
      <c r="H149" s="3"/>
      <c r="J149" s="226"/>
      <c r="K149" s="3"/>
      <c r="L149" s="3"/>
      <c r="O149" s="227"/>
      <c r="Q149" s="94"/>
      <c r="R149" s="94"/>
      <c r="S149" s="94"/>
      <c r="T149" s="94"/>
    </row>
    <row r="150" ht="15.75" customHeight="1">
      <c r="A150" s="234"/>
      <c r="B150" s="222"/>
      <c r="C150" s="206"/>
      <c r="D150" s="235"/>
      <c r="E150" s="3"/>
      <c r="F150" s="3"/>
      <c r="G150" s="3"/>
      <c r="H150" s="3"/>
      <c r="J150" s="226"/>
      <c r="K150" s="3"/>
      <c r="L150" s="3"/>
      <c r="O150" s="227"/>
      <c r="Q150" s="94"/>
      <c r="R150" s="94"/>
      <c r="S150" s="94"/>
      <c r="T150" s="94"/>
    </row>
    <row r="151" ht="15.75" customHeight="1">
      <c r="A151" s="234"/>
      <c r="B151" s="222"/>
      <c r="C151" s="206"/>
      <c r="D151" s="235"/>
      <c r="E151" s="3"/>
      <c r="F151" s="3"/>
      <c r="G151" s="3"/>
      <c r="H151" s="3"/>
      <c r="J151" s="226"/>
      <c r="K151" s="3"/>
      <c r="L151" s="3"/>
      <c r="O151" s="227"/>
      <c r="Q151" s="94"/>
      <c r="R151" s="94"/>
      <c r="S151" s="94"/>
      <c r="T151" s="94"/>
    </row>
    <row r="152" ht="15.75" customHeight="1">
      <c r="A152" s="234"/>
      <c r="B152" s="222"/>
      <c r="C152" s="206"/>
      <c r="D152" s="235"/>
      <c r="E152" s="3"/>
      <c r="F152" s="3"/>
      <c r="G152" s="3"/>
      <c r="H152" s="3"/>
      <c r="J152" s="226"/>
      <c r="K152" s="3"/>
      <c r="L152" s="3"/>
      <c r="O152" s="227"/>
      <c r="Q152" s="94"/>
      <c r="R152" s="94"/>
      <c r="S152" s="94"/>
      <c r="T152" s="94"/>
    </row>
    <row r="153" ht="15.75" customHeight="1">
      <c r="A153" s="234"/>
      <c r="B153" s="222"/>
      <c r="C153" s="206"/>
      <c r="D153" s="235"/>
      <c r="E153" s="3"/>
      <c r="F153" s="3"/>
      <c r="G153" s="3"/>
      <c r="H153" s="3"/>
      <c r="J153" s="226"/>
      <c r="K153" s="3"/>
      <c r="L153" s="3"/>
      <c r="O153" s="227"/>
      <c r="Q153" s="94"/>
      <c r="R153" s="94"/>
      <c r="S153" s="94"/>
      <c r="T153" s="94"/>
    </row>
    <row r="154" ht="15.75" customHeight="1">
      <c r="A154" s="234"/>
      <c r="B154" s="222"/>
      <c r="C154" s="206"/>
      <c r="D154" s="235"/>
      <c r="E154" s="3"/>
      <c r="F154" s="3"/>
      <c r="G154" s="3"/>
      <c r="H154" s="3"/>
      <c r="J154" s="226"/>
      <c r="K154" s="3"/>
      <c r="L154" s="3"/>
      <c r="O154" s="227"/>
      <c r="Q154" s="94"/>
      <c r="R154" s="94"/>
      <c r="S154" s="94"/>
      <c r="T154" s="94"/>
    </row>
    <row r="155" ht="15.75" customHeight="1">
      <c r="A155" s="234"/>
      <c r="B155" s="222"/>
      <c r="C155" s="206"/>
      <c r="D155" s="235"/>
      <c r="E155" s="3"/>
      <c r="F155" s="3"/>
      <c r="G155" s="3"/>
      <c r="H155" s="3"/>
      <c r="J155" s="226"/>
      <c r="K155" s="3"/>
      <c r="L155" s="3"/>
      <c r="O155" s="227"/>
      <c r="Q155" s="94"/>
      <c r="R155" s="94"/>
      <c r="S155" s="94"/>
      <c r="T155" s="94"/>
    </row>
    <row r="156" ht="15.75" customHeight="1">
      <c r="A156" s="234"/>
      <c r="B156" s="222"/>
      <c r="C156" s="206"/>
      <c r="D156" s="235"/>
      <c r="E156" s="3"/>
      <c r="F156" s="3"/>
      <c r="G156" s="3"/>
      <c r="H156" s="3"/>
      <c r="J156" s="226"/>
      <c r="K156" s="3"/>
      <c r="L156" s="3"/>
      <c r="O156" s="227"/>
      <c r="Q156" s="94"/>
      <c r="R156" s="94"/>
      <c r="S156" s="94"/>
      <c r="T156" s="94"/>
    </row>
    <row r="157" ht="15.75" customHeight="1">
      <c r="A157" s="234"/>
      <c r="B157" s="222"/>
      <c r="C157" s="206"/>
      <c r="D157" s="235"/>
      <c r="E157" s="3"/>
      <c r="F157" s="3"/>
      <c r="G157" s="3"/>
      <c r="H157" s="3"/>
      <c r="J157" s="226"/>
      <c r="K157" s="3"/>
      <c r="L157" s="3"/>
      <c r="O157" s="227"/>
      <c r="Q157" s="94"/>
      <c r="R157" s="94"/>
      <c r="S157" s="94"/>
      <c r="T157" s="94"/>
    </row>
    <row r="158" ht="15.75" customHeight="1">
      <c r="A158" s="234"/>
      <c r="B158" s="222"/>
      <c r="C158" s="206"/>
      <c r="D158" s="235"/>
      <c r="E158" s="3"/>
      <c r="F158" s="3"/>
      <c r="G158" s="3"/>
      <c r="H158" s="3"/>
      <c r="J158" s="226"/>
      <c r="K158" s="3"/>
      <c r="L158" s="3"/>
      <c r="O158" s="227"/>
      <c r="Q158" s="94"/>
      <c r="R158" s="94"/>
      <c r="S158" s="94"/>
      <c r="T158" s="94"/>
    </row>
    <row r="159" ht="15.75" customHeight="1">
      <c r="A159" s="234"/>
      <c r="B159" s="222"/>
      <c r="C159" s="206"/>
      <c r="D159" s="235"/>
      <c r="E159" s="3"/>
      <c r="F159" s="3"/>
      <c r="G159" s="3"/>
      <c r="H159" s="3"/>
      <c r="J159" s="226"/>
      <c r="K159" s="3"/>
      <c r="L159" s="3"/>
      <c r="O159" s="227"/>
      <c r="Q159" s="94"/>
      <c r="R159" s="94"/>
      <c r="S159" s="94"/>
      <c r="T159" s="94"/>
    </row>
    <row r="160" ht="15.75" customHeight="1">
      <c r="A160" s="234"/>
      <c r="B160" s="222"/>
      <c r="C160" s="206"/>
      <c r="D160" s="235"/>
      <c r="E160" s="3"/>
      <c r="F160" s="3"/>
      <c r="G160" s="3"/>
      <c r="H160" s="3"/>
      <c r="J160" s="226"/>
      <c r="K160" s="3"/>
      <c r="L160" s="3"/>
      <c r="O160" s="227"/>
      <c r="Q160" s="94"/>
      <c r="R160" s="94"/>
      <c r="S160" s="94"/>
      <c r="T160" s="94"/>
    </row>
    <row r="161" ht="15.75" customHeight="1">
      <c r="A161" s="234"/>
      <c r="B161" s="222"/>
      <c r="C161" s="206"/>
      <c r="D161" s="235"/>
      <c r="E161" s="3"/>
      <c r="F161" s="3"/>
      <c r="G161" s="3"/>
      <c r="H161" s="3"/>
      <c r="J161" s="226"/>
      <c r="K161" s="3"/>
      <c r="L161" s="3"/>
      <c r="O161" s="227"/>
      <c r="Q161" s="94"/>
      <c r="R161" s="94"/>
      <c r="S161" s="94"/>
      <c r="T161" s="94"/>
    </row>
    <row r="162" ht="15.75" customHeight="1">
      <c r="A162" s="234"/>
      <c r="B162" s="222"/>
      <c r="C162" s="206"/>
      <c r="D162" s="235"/>
      <c r="E162" s="3"/>
      <c r="F162" s="3"/>
      <c r="G162" s="3"/>
      <c r="H162" s="3"/>
      <c r="J162" s="226"/>
      <c r="K162" s="3"/>
      <c r="L162" s="3"/>
      <c r="O162" s="227"/>
      <c r="Q162" s="94"/>
      <c r="R162" s="94"/>
      <c r="S162" s="94"/>
      <c r="T162" s="94"/>
    </row>
    <row r="163" ht="15.75" customHeight="1">
      <c r="A163" s="234"/>
      <c r="B163" s="222"/>
      <c r="C163" s="206"/>
      <c r="D163" s="207"/>
      <c r="E163" s="3"/>
      <c r="F163" s="3"/>
      <c r="G163" s="3"/>
      <c r="H163" s="3"/>
      <c r="J163" s="226"/>
      <c r="K163" s="3"/>
      <c r="L163" s="3"/>
      <c r="O163" s="227"/>
      <c r="Q163" s="94"/>
      <c r="R163" s="94"/>
      <c r="S163" s="94"/>
      <c r="T163" s="94"/>
    </row>
    <row r="164" ht="15.75" customHeight="1">
      <c r="A164" s="234"/>
      <c r="B164" s="222"/>
      <c r="C164" s="206"/>
      <c r="D164" s="207"/>
      <c r="E164" s="3"/>
      <c r="F164" s="3"/>
      <c r="G164" s="3"/>
      <c r="H164" s="3"/>
      <c r="J164" s="226"/>
      <c r="K164" s="3"/>
      <c r="L164" s="3"/>
      <c r="O164" s="227"/>
      <c r="Q164" s="94"/>
      <c r="R164" s="94"/>
      <c r="S164" s="94"/>
      <c r="T164" s="94"/>
    </row>
    <row r="165" ht="15.75" customHeight="1">
      <c r="A165" s="234"/>
      <c r="B165" s="222"/>
      <c r="C165" s="206"/>
      <c r="D165" s="207"/>
      <c r="E165" s="3"/>
      <c r="F165" s="3"/>
      <c r="G165" s="3"/>
      <c r="H165" s="3"/>
      <c r="J165" s="226"/>
      <c r="K165" s="3"/>
      <c r="L165" s="3"/>
      <c r="O165" s="227"/>
      <c r="Q165" s="94"/>
      <c r="R165" s="94"/>
      <c r="S165" s="94"/>
      <c r="T165" s="94"/>
    </row>
    <row r="166" ht="15.75" customHeight="1">
      <c r="A166" s="234"/>
      <c r="B166" s="222"/>
      <c r="C166" s="206"/>
      <c r="D166" s="207"/>
      <c r="E166" s="3"/>
      <c r="F166" s="3"/>
      <c r="G166" s="3"/>
      <c r="H166" s="3"/>
      <c r="J166" s="226"/>
      <c r="K166" s="3"/>
      <c r="L166" s="3"/>
      <c r="O166" s="227"/>
      <c r="Q166" s="94"/>
      <c r="R166" s="94"/>
      <c r="S166" s="94"/>
      <c r="T166" s="94"/>
    </row>
    <row r="167" ht="15.75" customHeight="1">
      <c r="A167" s="234"/>
      <c r="B167" s="222"/>
      <c r="C167" s="206"/>
      <c r="D167" s="235"/>
      <c r="E167" s="3"/>
      <c r="F167" s="3"/>
      <c r="G167" s="3"/>
      <c r="H167" s="3"/>
      <c r="J167" s="226"/>
      <c r="K167" s="3"/>
      <c r="L167" s="3"/>
      <c r="O167" s="227"/>
      <c r="Q167" s="94"/>
      <c r="R167" s="94"/>
      <c r="S167" s="94"/>
      <c r="T167" s="94"/>
    </row>
    <row r="168" ht="15.75" customHeight="1">
      <c r="A168" s="234"/>
      <c r="B168" s="222"/>
      <c r="C168" s="206"/>
      <c r="D168" s="235"/>
      <c r="E168" s="3"/>
      <c r="F168" s="3"/>
      <c r="G168" s="3"/>
      <c r="H168" s="3"/>
      <c r="J168" s="226"/>
      <c r="K168" s="3"/>
      <c r="L168" s="3"/>
      <c r="O168" s="227"/>
      <c r="Q168" s="94"/>
      <c r="R168" s="94"/>
      <c r="S168" s="94"/>
      <c r="T168" s="94"/>
    </row>
    <row r="169" ht="15.75" customHeight="1">
      <c r="A169" s="234"/>
      <c r="B169" s="222"/>
      <c r="C169" s="206"/>
      <c r="D169" s="235"/>
      <c r="E169" s="3"/>
      <c r="F169" s="3"/>
      <c r="G169" s="3"/>
      <c r="H169" s="3"/>
      <c r="J169" s="226"/>
      <c r="K169" s="3"/>
      <c r="L169" s="3"/>
      <c r="O169" s="227"/>
      <c r="Q169" s="94"/>
      <c r="R169" s="94"/>
      <c r="S169" s="94"/>
      <c r="T169" s="94"/>
    </row>
    <row r="170" ht="15.75" customHeight="1">
      <c r="A170" s="234"/>
      <c r="B170" s="222"/>
      <c r="C170" s="206"/>
      <c r="D170" s="235"/>
      <c r="E170" s="3"/>
      <c r="F170" s="3"/>
      <c r="G170" s="3"/>
      <c r="H170" s="3"/>
      <c r="J170" s="226"/>
      <c r="K170" s="3"/>
      <c r="L170" s="3"/>
      <c r="O170" s="227"/>
      <c r="Q170" s="94"/>
      <c r="R170" s="94"/>
      <c r="S170" s="94"/>
      <c r="T170" s="94"/>
    </row>
    <row r="171" ht="15.75" customHeight="1">
      <c r="A171" s="234"/>
      <c r="B171" s="222"/>
      <c r="C171" s="206"/>
      <c r="D171" s="235"/>
      <c r="E171" s="3"/>
      <c r="F171" s="3"/>
      <c r="G171" s="3"/>
      <c r="H171" s="3"/>
      <c r="J171" s="226"/>
      <c r="K171" s="3"/>
      <c r="L171" s="3"/>
      <c r="O171" s="227"/>
      <c r="Q171" s="94"/>
      <c r="R171" s="94"/>
      <c r="S171" s="94"/>
      <c r="T171" s="94"/>
    </row>
    <row r="172" ht="15.75" customHeight="1">
      <c r="A172" s="234"/>
      <c r="B172" s="222"/>
      <c r="C172" s="206"/>
      <c r="D172" s="235"/>
      <c r="E172" s="3"/>
      <c r="F172" s="3"/>
      <c r="G172" s="3"/>
      <c r="H172" s="3"/>
      <c r="J172" s="226"/>
      <c r="K172" s="3"/>
      <c r="L172" s="3"/>
      <c r="O172" s="227"/>
      <c r="Q172" s="94"/>
      <c r="R172" s="94"/>
      <c r="S172" s="94"/>
      <c r="T172" s="94"/>
    </row>
    <row r="173" ht="15.75" customHeight="1">
      <c r="A173" s="234"/>
      <c r="B173" s="222"/>
      <c r="C173" s="206"/>
      <c r="D173" s="235"/>
      <c r="E173" s="3"/>
      <c r="F173" s="3"/>
      <c r="G173" s="3"/>
      <c r="H173" s="3"/>
      <c r="J173" s="226"/>
      <c r="K173" s="3"/>
      <c r="L173" s="3"/>
      <c r="O173" s="227"/>
      <c r="Q173" s="94"/>
      <c r="R173" s="94"/>
      <c r="S173" s="94"/>
      <c r="T173" s="94"/>
    </row>
    <row r="174" ht="15.75" customHeight="1">
      <c r="A174" s="234"/>
      <c r="B174" s="222"/>
      <c r="C174" s="206"/>
      <c r="D174" s="235"/>
      <c r="E174" s="3"/>
      <c r="F174" s="3"/>
      <c r="G174" s="3"/>
      <c r="H174" s="3"/>
      <c r="J174" s="226"/>
      <c r="K174" s="3"/>
      <c r="L174" s="3"/>
      <c r="O174" s="227"/>
      <c r="Q174" s="94"/>
      <c r="R174" s="94"/>
      <c r="S174" s="94"/>
      <c r="T174" s="94"/>
    </row>
    <row r="175" ht="15.75" customHeight="1">
      <c r="A175" s="234"/>
      <c r="B175" s="222"/>
      <c r="C175" s="206"/>
      <c r="D175" s="235"/>
      <c r="E175" s="3"/>
      <c r="F175" s="3"/>
      <c r="G175" s="3"/>
      <c r="H175" s="3"/>
      <c r="J175" s="226"/>
      <c r="K175" s="3"/>
      <c r="L175" s="3"/>
      <c r="O175" s="227"/>
      <c r="Q175" s="94"/>
      <c r="R175" s="94"/>
      <c r="S175" s="94"/>
      <c r="T175" s="94"/>
    </row>
    <row r="176" ht="15.75" customHeight="1">
      <c r="A176" s="234"/>
      <c r="B176" s="222"/>
      <c r="C176" s="206"/>
      <c r="D176" s="235"/>
      <c r="E176" s="3"/>
      <c r="F176" s="3"/>
      <c r="G176" s="3"/>
      <c r="H176" s="3"/>
      <c r="J176" s="226"/>
      <c r="K176" s="3"/>
      <c r="L176" s="3"/>
      <c r="O176" s="227"/>
      <c r="Q176" s="94"/>
      <c r="R176" s="94"/>
      <c r="S176" s="94"/>
      <c r="T176" s="94"/>
    </row>
    <row r="177" ht="15.75" customHeight="1">
      <c r="A177" s="234"/>
      <c r="B177" s="222"/>
      <c r="C177" s="206"/>
      <c r="D177" s="235"/>
      <c r="E177" s="3"/>
      <c r="F177" s="3"/>
      <c r="G177" s="3"/>
      <c r="H177" s="3"/>
      <c r="J177" s="226"/>
      <c r="K177" s="3"/>
      <c r="L177" s="3"/>
      <c r="O177" s="227"/>
      <c r="Q177" s="94"/>
      <c r="R177" s="94"/>
      <c r="S177" s="94"/>
      <c r="T177" s="94"/>
    </row>
    <row r="178" ht="15.75" customHeight="1">
      <c r="A178" s="234"/>
      <c r="B178" s="222"/>
      <c r="C178" s="206"/>
      <c r="D178" s="235"/>
      <c r="E178" s="3"/>
      <c r="F178" s="3"/>
      <c r="G178" s="3"/>
      <c r="H178" s="3"/>
      <c r="J178" s="226"/>
      <c r="K178" s="3"/>
      <c r="L178" s="3"/>
      <c r="O178" s="227"/>
      <c r="Q178" s="94"/>
      <c r="R178" s="94"/>
      <c r="S178" s="94"/>
      <c r="T178" s="94"/>
    </row>
    <row r="179" ht="15.75" customHeight="1">
      <c r="A179" s="234"/>
      <c r="B179" s="222"/>
      <c r="C179" s="206"/>
      <c r="D179" s="207"/>
      <c r="E179" s="3"/>
      <c r="F179" s="3"/>
      <c r="G179" s="3"/>
      <c r="H179" s="3"/>
      <c r="J179" s="226"/>
      <c r="K179" s="3"/>
      <c r="L179" s="3"/>
      <c r="O179" s="227"/>
      <c r="Q179" s="94"/>
      <c r="R179" s="94"/>
      <c r="S179" s="94"/>
      <c r="T179" s="94"/>
    </row>
    <row r="180" ht="15.75" customHeight="1">
      <c r="A180" s="234"/>
      <c r="B180" s="222"/>
      <c r="C180" s="206"/>
      <c r="D180" s="207"/>
      <c r="E180" s="3"/>
      <c r="F180" s="3"/>
      <c r="G180" s="3"/>
      <c r="H180" s="3"/>
      <c r="J180" s="226"/>
      <c r="K180" s="3"/>
      <c r="L180" s="3"/>
      <c r="O180" s="227"/>
      <c r="Q180" s="94"/>
      <c r="R180" s="94"/>
      <c r="S180" s="94"/>
      <c r="T180" s="94"/>
    </row>
    <row r="181" ht="15.75" customHeight="1">
      <c r="A181" s="234"/>
      <c r="B181" s="222"/>
      <c r="C181" s="206"/>
      <c r="D181" s="207"/>
      <c r="E181" s="3"/>
      <c r="F181" s="3"/>
      <c r="G181" s="3"/>
      <c r="H181" s="3"/>
      <c r="J181" s="226"/>
      <c r="K181" s="3"/>
      <c r="L181" s="3"/>
      <c r="O181" s="227"/>
      <c r="Q181" s="94"/>
      <c r="R181" s="94"/>
      <c r="S181" s="94"/>
      <c r="T181" s="94"/>
    </row>
    <row r="182" ht="15.75" customHeight="1">
      <c r="A182" s="234"/>
      <c r="B182" s="222"/>
      <c r="C182" s="206"/>
      <c r="D182" s="207"/>
      <c r="E182" s="3"/>
      <c r="F182" s="3"/>
      <c r="G182" s="3"/>
      <c r="H182" s="3"/>
      <c r="J182" s="226"/>
      <c r="K182" s="3"/>
      <c r="L182" s="3"/>
      <c r="O182" s="227"/>
      <c r="Q182" s="94"/>
      <c r="R182" s="94"/>
      <c r="S182" s="94"/>
      <c r="T182" s="94"/>
    </row>
    <row r="183" ht="15.75" customHeight="1">
      <c r="A183" s="234"/>
      <c r="B183" s="222"/>
      <c r="C183" s="206"/>
      <c r="D183" s="207"/>
      <c r="E183" s="3"/>
      <c r="F183" s="3"/>
      <c r="G183" s="3"/>
      <c r="H183" s="3"/>
      <c r="J183" s="226"/>
      <c r="K183" s="3"/>
      <c r="L183" s="3"/>
      <c r="O183" s="227"/>
      <c r="Q183" s="94"/>
      <c r="R183" s="94"/>
      <c r="S183" s="94"/>
      <c r="T183" s="94"/>
    </row>
    <row r="184" ht="15.75" customHeight="1">
      <c r="A184" s="234"/>
      <c r="B184" s="222"/>
      <c r="C184" s="206"/>
      <c r="D184" s="207"/>
      <c r="E184" s="3"/>
      <c r="F184" s="3"/>
      <c r="G184" s="3"/>
      <c r="H184" s="3"/>
      <c r="J184" s="226"/>
      <c r="K184" s="3"/>
      <c r="L184" s="3"/>
      <c r="O184" s="227"/>
      <c r="Q184" s="94"/>
      <c r="R184" s="94"/>
      <c r="S184" s="94"/>
      <c r="T184" s="94"/>
    </row>
    <row r="185" ht="15.75" customHeight="1">
      <c r="A185" s="234"/>
      <c r="B185" s="222"/>
      <c r="C185" s="206"/>
      <c r="D185" s="235"/>
      <c r="E185" s="3"/>
      <c r="F185" s="3"/>
      <c r="G185" s="3"/>
      <c r="H185" s="3"/>
      <c r="J185" s="226"/>
      <c r="K185" s="3"/>
      <c r="L185" s="3"/>
      <c r="O185" s="227"/>
      <c r="Q185" s="94"/>
      <c r="R185" s="94"/>
      <c r="S185" s="94"/>
      <c r="T185" s="94"/>
    </row>
    <row r="186" ht="15.75" customHeight="1">
      <c r="A186" s="234"/>
      <c r="B186" s="222"/>
      <c r="C186" s="206"/>
      <c r="D186" s="235"/>
      <c r="E186" s="3"/>
      <c r="F186" s="3"/>
      <c r="G186" s="3"/>
      <c r="H186" s="3"/>
      <c r="J186" s="226"/>
      <c r="K186" s="3"/>
      <c r="L186" s="3"/>
      <c r="O186" s="227"/>
      <c r="Q186" s="94"/>
      <c r="R186" s="94"/>
      <c r="S186" s="94"/>
      <c r="T186" s="94"/>
    </row>
    <row r="187" ht="15.75" customHeight="1">
      <c r="A187" s="234"/>
      <c r="B187" s="222"/>
      <c r="C187" s="206"/>
      <c r="D187" s="235"/>
      <c r="E187" s="3"/>
      <c r="F187" s="3"/>
      <c r="G187" s="3"/>
      <c r="H187" s="3"/>
      <c r="J187" s="226"/>
      <c r="K187" s="3"/>
      <c r="L187" s="3"/>
      <c r="O187" s="227"/>
      <c r="Q187" s="94"/>
      <c r="R187" s="94"/>
      <c r="S187" s="94"/>
      <c r="T187" s="94"/>
    </row>
    <row r="188" ht="15.75" customHeight="1">
      <c r="A188" s="234"/>
      <c r="B188" s="222"/>
      <c r="C188" s="206"/>
      <c r="D188" s="235"/>
      <c r="E188" s="3"/>
      <c r="F188" s="3"/>
      <c r="G188" s="3"/>
      <c r="H188" s="3"/>
      <c r="J188" s="226"/>
      <c r="K188" s="3"/>
      <c r="L188" s="3"/>
      <c r="O188" s="227"/>
      <c r="Q188" s="94"/>
      <c r="R188" s="94"/>
      <c r="S188" s="94"/>
      <c r="T188" s="94"/>
    </row>
    <row r="189" ht="15.75" customHeight="1">
      <c r="A189" s="234"/>
      <c r="B189" s="222"/>
      <c r="C189" s="206"/>
      <c r="D189" s="235"/>
      <c r="E189" s="3"/>
      <c r="F189" s="3"/>
      <c r="G189" s="3"/>
      <c r="H189" s="3"/>
      <c r="J189" s="226"/>
      <c r="K189" s="3"/>
      <c r="L189" s="3"/>
      <c r="O189" s="227"/>
      <c r="Q189" s="94"/>
      <c r="R189" s="94"/>
      <c r="S189" s="94"/>
      <c r="T189" s="94"/>
    </row>
    <row r="190" ht="15.75" customHeight="1">
      <c r="A190" s="234"/>
      <c r="B190" s="222"/>
      <c r="C190" s="206"/>
      <c r="D190" s="235"/>
      <c r="E190" s="3"/>
      <c r="F190" s="3"/>
      <c r="G190" s="3"/>
      <c r="H190" s="3"/>
      <c r="J190" s="226"/>
      <c r="K190" s="3"/>
      <c r="L190" s="3"/>
      <c r="O190" s="227"/>
      <c r="Q190" s="94"/>
      <c r="R190" s="94"/>
      <c r="S190" s="94"/>
      <c r="T190" s="94"/>
    </row>
    <row r="191" ht="15.75" customHeight="1">
      <c r="A191" s="234"/>
      <c r="B191" s="222"/>
      <c r="C191" s="206"/>
      <c r="D191" s="235"/>
      <c r="E191" s="3"/>
      <c r="F191" s="3"/>
      <c r="G191" s="3"/>
      <c r="H191" s="3"/>
      <c r="J191" s="226"/>
      <c r="K191" s="3"/>
      <c r="L191" s="3"/>
      <c r="O191" s="227"/>
      <c r="Q191" s="94"/>
      <c r="R191" s="94"/>
      <c r="S191" s="94"/>
      <c r="T191" s="94"/>
    </row>
    <row r="192" ht="15.75" customHeight="1">
      <c r="A192" s="234"/>
      <c r="B192" s="222"/>
      <c r="C192" s="206"/>
      <c r="D192" s="235"/>
      <c r="E192" s="3"/>
      <c r="F192" s="3"/>
      <c r="G192" s="3"/>
      <c r="H192" s="3"/>
      <c r="J192" s="226"/>
      <c r="K192" s="3"/>
      <c r="L192" s="3"/>
      <c r="O192" s="227"/>
      <c r="Q192" s="94"/>
      <c r="R192" s="94"/>
      <c r="S192" s="94"/>
      <c r="T192" s="94"/>
    </row>
    <row r="193" ht="15.75" customHeight="1">
      <c r="A193" s="234"/>
      <c r="B193" s="222"/>
      <c r="C193" s="206"/>
      <c r="D193" s="235"/>
      <c r="E193" s="3"/>
      <c r="F193" s="3"/>
      <c r="G193" s="3"/>
      <c r="H193" s="3"/>
      <c r="J193" s="226"/>
      <c r="K193" s="3"/>
      <c r="L193" s="3"/>
      <c r="O193" s="227"/>
      <c r="Q193" s="94"/>
      <c r="R193" s="94"/>
      <c r="S193" s="94"/>
      <c r="T193" s="94"/>
    </row>
    <row r="194" ht="15.75" customHeight="1">
      <c r="A194" s="234"/>
      <c r="B194" s="222"/>
      <c r="C194" s="206"/>
      <c r="D194" s="235"/>
      <c r="E194" s="3"/>
      <c r="F194" s="3"/>
      <c r="G194" s="3"/>
      <c r="H194" s="3"/>
      <c r="J194" s="226"/>
      <c r="K194" s="3"/>
      <c r="L194" s="3"/>
      <c r="O194" s="227"/>
      <c r="Q194" s="94"/>
      <c r="R194" s="94"/>
      <c r="S194" s="94"/>
      <c r="T194" s="94"/>
    </row>
    <row r="195" ht="15.75" customHeight="1">
      <c r="A195" s="234"/>
      <c r="B195" s="222"/>
      <c r="C195" s="206"/>
      <c r="D195" s="235"/>
      <c r="E195" s="3"/>
      <c r="F195" s="3"/>
      <c r="G195" s="3"/>
      <c r="H195" s="3"/>
      <c r="J195" s="226"/>
      <c r="K195" s="3"/>
      <c r="L195" s="3"/>
      <c r="O195" s="227"/>
      <c r="Q195" s="94"/>
      <c r="R195" s="94"/>
      <c r="S195" s="94"/>
      <c r="T195" s="94"/>
    </row>
    <row r="196" ht="15.75" customHeight="1">
      <c r="A196" s="234"/>
      <c r="B196" s="222"/>
      <c r="C196" s="206"/>
      <c r="D196" s="235"/>
      <c r="E196" s="3"/>
      <c r="F196" s="3"/>
      <c r="G196" s="3"/>
      <c r="H196" s="3"/>
      <c r="J196" s="226"/>
      <c r="K196" s="3"/>
      <c r="L196" s="3"/>
      <c r="O196" s="227"/>
      <c r="Q196" s="94"/>
      <c r="R196" s="94"/>
      <c r="S196" s="94"/>
      <c r="T196" s="94"/>
    </row>
    <row r="197" ht="15.75" customHeight="1">
      <c r="A197" s="234"/>
      <c r="B197" s="222"/>
      <c r="C197" s="206"/>
      <c r="D197" s="207"/>
      <c r="E197" s="3"/>
      <c r="F197" s="3"/>
      <c r="G197" s="3"/>
      <c r="H197" s="3"/>
      <c r="J197" s="226"/>
      <c r="K197" s="3"/>
      <c r="L197" s="3"/>
      <c r="O197" s="227"/>
      <c r="Q197" s="94"/>
      <c r="R197" s="94"/>
      <c r="S197" s="94"/>
      <c r="T197" s="94"/>
    </row>
    <row r="198" ht="15.75" customHeight="1">
      <c r="A198" s="234"/>
      <c r="B198" s="222"/>
      <c r="C198" s="206"/>
      <c r="D198" s="207"/>
      <c r="E198" s="3"/>
      <c r="F198" s="3"/>
      <c r="G198" s="3"/>
      <c r="H198" s="3"/>
      <c r="J198" s="226"/>
      <c r="K198" s="3"/>
      <c r="L198" s="3"/>
      <c r="O198" s="227"/>
      <c r="Q198" s="94"/>
      <c r="R198" s="94"/>
      <c r="S198" s="94"/>
      <c r="T198" s="94"/>
    </row>
    <row r="199" ht="15.75" customHeight="1">
      <c r="A199" s="234"/>
      <c r="B199" s="222"/>
      <c r="C199" s="206"/>
      <c r="D199" s="207"/>
      <c r="E199" s="3"/>
      <c r="F199" s="3"/>
      <c r="G199" s="3"/>
      <c r="H199" s="3"/>
      <c r="J199" s="226"/>
      <c r="K199" s="3"/>
      <c r="L199" s="3"/>
      <c r="O199" s="227"/>
      <c r="Q199" s="94"/>
      <c r="R199" s="94"/>
      <c r="S199" s="94"/>
      <c r="T199" s="94"/>
    </row>
    <row r="200" ht="15.75" customHeight="1">
      <c r="A200" s="234"/>
      <c r="B200" s="222"/>
      <c r="C200" s="206"/>
      <c r="D200" s="207"/>
      <c r="E200" s="3"/>
      <c r="F200" s="3"/>
      <c r="G200" s="3"/>
      <c r="H200" s="3"/>
      <c r="J200" s="226"/>
      <c r="K200" s="3"/>
      <c r="L200" s="3"/>
      <c r="O200" s="227"/>
      <c r="Q200" s="94"/>
      <c r="R200" s="94"/>
      <c r="S200" s="94"/>
      <c r="T200" s="94"/>
    </row>
    <row r="201" ht="15.75" customHeight="1">
      <c r="A201" s="234"/>
      <c r="B201" s="222"/>
      <c r="C201" s="206"/>
      <c r="D201" s="207"/>
      <c r="E201" s="3"/>
      <c r="F201" s="3"/>
      <c r="G201" s="3"/>
      <c r="H201" s="3"/>
      <c r="J201" s="226"/>
      <c r="K201" s="3"/>
      <c r="L201" s="3"/>
      <c r="O201" s="227"/>
      <c r="Q201" s="94"/>
      <c r="R201" s="94"/>
      <c r="S201" s="94"/>
      <c r="T201" s="94"/>
    </row>
    <row r="202" ht="15.75" customHeight="1">
      <c r="A202" s="234"/>
      <c r="B202" s="222"/>
      <c r="C202" s="206"/>
      <c r="D202" s="207"/>
      <c r="E202" s="3"/>
      <c r="F202" s="3"/>
      <c r="G202" s="3"/>
      <c r="H202" s="3"/>
      <c r="J202" s="226"/>
      <c r="K202" s="3"/>
      <c r="L202" s="3"/>
      <c r="O202" s="227"/>
      <c r="Q202" s="94"/>
      <c r="R202" s="94"/>
      <c r="S202" s="94"/>
      <c r="T202" s="94"/>
    </row>
    <row r="203" ht="15.75" customHeight="1">
      <c r="A203" s="234"/>
      <c r="B203" s="222"/>
      <c r="C203" s="206"/>
      <c r="D203" s="207"/>
      <c r="E203" s="3"/>
      <c r="F203" s="3"/>
      <c r="G203" s="3"/>
      <c r="H203" s="3"/>
      <c r="J203" s="226"/>
      <c r="K203" s="3"/>
      <c r="L203" s="3"/>
      <c r="O203" s="227"/>
      <c r="Q203" s="94"/>
      <c r="R203" s="94"/>
      <c r="S203" s="94"/>
      <c r="T203" s="94"/>
    </row>
    <row r="204" ht="15.75" customHeight="1">
      <c r="A204" s="234"/>
      <c r="B204" s="222"/>
      <c r="C204" s="206"/>
      <c r="D204" s="207"/>
      <c r="E204" s="3"/>
      <c r="F204" s="3"/>
      <c r="G204" s="3"/>
      <c r="H204" s="3"/>
      <c r="J204" s="226"/>
      <c r="K204" s="3"/>
      <c r="L204" s="3"/>
      <c r="O204" s="227"/>
      <c r="Q204" s="94"/>
      <c r="R204" s="94"/>
      <c r="S204" s="94"/>
      <c r="T204" s="94"/>
    </row>
    <row r="205" ht="15.75" customHeight="1">
      <c r="A205" s="234"/>
      <c r="B205" s="222"/>
      <c r="C205" s="206"/>
      <c r="D205" s="207"/>
      <c r="E205" s="3"/>
      <c r="F205" s="3"/>
      <c r="G205" s="3"/>
      <c r="H205" s="3"/>
      <c r="J205" s="226"/>
      <c r="K205" s="3"/>
      <c r="L205" s="3"/>
      <c r="O205" s="227"/>
      <c r="Q205" s="94"/>
      <c r="R205" s="94"/>
      <c r="S205" s="94"/>
      <c r="T205" s="94"/>
    </row>
    <row r="206" ht="15.75" customHeight="1">
      <c r="A206" s="234"/>
      <c r="B206" s="222"/>
      <c r="C206" s="206"/>
      <c r="D206" s="207"/>
      <c r="E206" s="3"/>
      <c r="F206" s="3"/>
      <c r="G206" s="3"/>
      <c r="H206" s="3"/>
      <c r="J206" s="226"/>
      <c r="K206" s="3"/>
      <c r="L206" s="3"/>
      <c r="O206" s="227"/>
      <c r="Q206" s="94"/>
      <c r="R206" s="94"/>
      <c r="S206" s="94"/>
      <c r="T206" s="94"/>
    </row>
    <row r="207" ht="15.75" customHeight="1">
      <c r="A207" s="234"/>
      <c r="B207" s="222"/>
      <c r="C207" s="206"/>
      <c r="D207" s="207"/>
      <c r="E207" s="3"/>
      <c r="F207" s="3"/>
      <c r="G207" s="3"/>
      <c r="H207" s="3"/>
      <c r="J207" s="226"/>
      <c r="K207" s="3"/>
      <c r="L207" s="3"/>
      <c r="O207" s="227"/>
      <c r="Q207" s="94"/>
      <c r="R207" s="94"/>
      <c r="S207" s="94"/>
      <c r="T207" s="94"/>
    </row>
    <row r="208" ht="15.75" customHeight="1">
      <c r="A208" s="234"/>
      <c r="B208" s="222"/>
      <c r="C208" s="206"/>
      <c r="D208" s="207"/>
      <c r="E208" s="3"/>
      <c r="F208" s="3"/>
      <c r="G208" s="3"/>
      <c r="H208" s="3"/>
      <c r="J208" s="226"/>
      <c r="K208" s="3"/>
      <c r="L208" s="3"/>
      <c r="O208" s="227"/>
      <c r="Q208" s="94"/>
      <c r="R208" s="94"/>
      <c r="S208" s="94"/>
      <c r="T208" s="94"/>
    </row>
    <row r="209" ht="15.75" customHeight="1">
      <c r="A209" s="234"/>
      <c r="B209" s="222"/>
      <c r="C209" s="206"/>
      <c r="D209" s="207"/>
      <c r="E209" s="3"/>
      <c r="F209" s="3"/>
      <c r="G209" s="3"/>
      <c r="H209" s="3"/>
      <c r="J209" s="226"/>
      <c r="K209" s="3"/>
      <c r="L209" s="3"/>
      <c r="O209" s="227"/>
      <c r="Q209" s="94"/>
      <c r="R209" s="94"/>
      <c r="S209" s="94"/>
      <c r="T209" s="94"/>
    </row>
    <row r="210" ht="15.75" customHeight="1">
      <c r="A210" s="234"/>
      <c r="B210" s="222"/>
      <c r="C210" s="206"/>
      <c r="D210" s="207"/>
      <c r="E210" s="3"/>
      <c r="F210" s="3"/>
      <c r="G210" s="3"/>
      <c r="H210" s="3"/>
      <c r="J210" s="226"/>
      <c r="K210" s="3"/>
      <c r="L210" s="3"/>
      <c r="O210" s="227"/>
      <c r="Q210" s="94"/>
      <c r="R210" s="94"/>
      <c r="S210" s="94"/>
      <c r="T210" s="94"/>
    </row>
    <row r="211" ht="15.75" customHeight="1">
      <c r="A211" s="234"/>
      <c r="B211" s="222"/>
      <c r="C211" s="206"/>
      <c r="D211" s="207"/>
      <c r="E211" s="3"/>
      <c r="F211" s="3"/>
      <c r="G211" s="3"/>
      <c r="H211" s="3"/>
      <c r="J211" s="226"/>
      <c r="K211" s="3"/>
      <c r="L211" s="3"/>
      <c r="O211" s="227"/>
      <c r="Q211" s="94"/>
      <c r="R211" s="94"/>
      <c r="S211" s="94"/>
      <c r="T211" s="94"/>
    </row>
    <row r="212" ht="15.75" customHeight="1">
      <c r="A212" s="234"/>
      <c r="B212" s="222"/>
      <c r="C212" s="206"/>
      <c r="D212" s="207"/>
      <c r="E212" s="3"/>
      <c r="F212" s="3"/>
      <c r="G212" s="3"/>
      <c r="H212" s="3"/>
      <c r="J212" s="226"/>
      <c r="K212" s="3"/>
      <c r="L212" s="3"/>
      <c r="O212" s="227"/>
      <c r="Q212" s="94"/>
      <c r="R212" s="94"/>
      <c r="S212" s="94"/>
      <c r="T212" s="94"/>
    </row>
    <row r="213" ht="15.75" customHeight="1">
      <c r="A213" s="234"/>
      <c r="B213" s="222"/>
      <c r="C213" s="206"/>
      <c r="D213" s="207"/>
      <c r="E213" s="3"/>
      <c r="F213" s="3"/>
      <c r="G213" s="3"/>
      <c r="H213" s="3"/>
      <c r="J213" s="226"/>
      <c r="K213" s="3"/>
      <c r="L213" s="3"/>
      <c r="O213" s="227"/>
      <c r="Q213" s="94"/>
      <c r="R213" s="94"/>
      <c r="S213" s="94"/>
      <c r="T213" s="94"/>
    </row>
    <row r="214" ht="15.75" customHeight="1">
      <c r="A214" s="234"/>
      <c r="B214" s="222"/>
      <c r="C214" s="206"/>
      <c r="D214" s="207"/>
      <c r="E214" s="3"/>
      <c r="F214" s="3"/>
      <c r="G214" s="3"/>
      <c r="H214" s="3"/>
      <c r="J214" s="226"/>
      <c r="K214" s="3"/>
      <c r="L214" s="3"/>
      <c r="O214" s="227"/>
      <c r="Q214" s="94"/>
      <c r="R214" s="94"/>
      <c r="S214" s="94"/>
      <c r="T214" s="94"/>
    </row>
    <row r="215" ht="15.75" customHeight="1">
      <c r="A215" s="234"/>
      <c r="B215" s="222"/>
      <c r="C215" s="206"/>
      <c r="D215" s="207"/>
      <c r="E215" s="3"/>
      <c r="F215" s="3"/>
      <c r="G215" s="3"/>
      <c r="H215" s="3"/>
      <c r="J215" s="226"/>
      <c r="K215" s="3"/>
      <c r="L215" s="3"/>
      <c r="O215" s="227"/>
      <c r="Q215" s="94"/>
      <c r="R215" s="94"/>
      <c r="S215" s="94"/>
      <c r="T215" s="94"/>
    </row>
    <row r="216" ht="15.75" customHeight="1">
      <c r="A216" s="234"/>
      <c r="B216" s="222"/>
      <c r="C216" s="206"/>
      <c r="D216" s="207"/>
      <c r="E216" s="3"/>
      <c r="F216" s="3"/>
      <c r="G216" s="3"/>
      <c r="H216" s="3"/>
      <c r="J216" s="226"/>
      <c r="K216" s="3"/>
      <c r="L216" s="3"/>
      <c r="O216" s="227"/>
      <c r="Q216" s="94"/>
      <c r="R216" s="94"/>
      <c r="S216" s="94"/>
      <c r="T216" s="94"/>
    </row>
    <row r="217" ht="15.75" customHeight="1">
      <c r="A217" s="234"/>
      <c r="B217" s="222"/>
      <c r="C217" s="206"/>
      <c r="D217" s="207"/>
      <c r="E217" s="3"/>
      <c r="F217" s="3"/>
      <c r="G217" s="3"/>
      <c r="H217" s="3"/>
      <c r="J217" s="226"/>
      <c r="K217" s="3"/>
      <c r="L217" s="3"/>
      <c r="O217" s="227"/>
      <c r="Q217" s="94"/>
      <c r="R217" s="94"/>
      <c r="S217" s="94"/>
      <c r="T217" s="94"/>
    </row>
    <row r="218" ht="15.75" customHeight="1">
      <c r="A218" s="234"/>
      <c r="B218" s="222"/>
      <c r="C218" s="206"/>
      <c r="D218" s="207"/>
      <c r="E218" s="3"/>
      <c r="F218" s="3"/>
      <c r="G218" s="3"/>
      <c r="H218" s="3"/>
      <c r="J218" s="226"/>
      <c r="K218" s="3"/>
      <c r="L218" s="3"/>
      <c r="O218" s="227"/>
      <c r="Q218" s="94"/>
      <c r="R218" s="94"/>
      <c r="S218" s="94"/>
      <c r="T218" s="94"/>
    </row>
    <row r="219" ht="15.75" customHeight="1">
      <c r="A219" s="234"/>
      <c r="B219" s="222"/>
      <c r="C219" s="206"/>
      <c r="D219" s="207"/>
      <c r="E219" s="3"/>
      <c r="F219" s="3"/>
      <c r="G219" s="3"/>
      <c r="H219" s="3"/>
      <c r="J219" s="226"/>
      <c r="K219" s="3"/>
      <c r="L219" s="3"/>
      <c r="O219" s="227"/>
      <c r="Q219" s="94"/>
      <c r="R219" s="94"/>
      <c r="S219" s="94"/>
      <c r="T219" s="94"/>
    </row>
    <row r="220" ht="15.75" customHeight="1">
      <c r="A220" s="234"/>
      <c r="B220" s="222"/>
      <c r="C220" s="206"/>
      <c r="D220" s="207"/>
      <c r="E220" s="3"/>
      <c r="F220" s="3"/>
      <c r="G220" s="3"/>
      <c r="H220" s="3"/>
      <c r="J220" s="226"/>
      <c r="K220" s="3"/>
      <c r="L220" s="3"/>
      <c r="O220" s="227"/>
      <c r="Q220" s="94"/>
      <c r="R220" s="94"/>
      <c r="S220" s="94"/>
      <c r="T220" s="94"/>
    </row>
    <row r="221" ht="15.75" customHeight="1">
      <c r="A221" s="234"/>
      <c r="B221" s="222"/>
      <c r="C221" s="206"/>
      <c r="D221" s="207"/>
      <c r="E221" s="3"/>
      <c r="F221" s="3"/>
      <c r="G221" s="3"/>
      <c r="H221" s="3"/>
      <c r="J221" s="226"/>
      <c r="K221" s="3"/>
      <c r="L221" s="3"/>
      <c r="O221" s="227"/>
      <c r="Q221" s="94"/>
      <c r="R221" s="94"/>
      <c r="S221" s="94"/>
      <c r="T221" s="94"/>
    </row>
    <row r="222" ht="15.75" customHeight="1">
      <c r="A222" s="234"/>
      <c r="B222" s="222"/>
      <c r="C222" s="206"/>
      <c r="D222" s="207"/>
      <c r="E222" s="3"/>
      <c r="F222" s="3"/>
      <c r="G222" s="3"/>
      <c r="H222" s="3"/>
      <c r="J222" s="226"/>
      <c r="K222" s="3"/>
      <c r="L222" s="3"/>
      <c r="O222" s="227"/>
      <c r="Q222" s="94"/>
      <c r="R222" s="94"/>
      <c r="S222" s="94"/>
      <c r="T222" s="94"/>
    </row>
    <row r="223" ht="15.75" customHeight="1">
      <c r="A223" s="234"/>
      <c r="B223" s="222"/>
      <c r="C223" s="206"/>
      <c r="D223" s="207"/>
      <c r="E223" s="3"/>
      <c r="F223" s="3"/>
      <c r="G223" s="3"/>
      <c r="H223" s="3"/>
      <c r="J223" s="226"/>
      <c r="K223" s="3"/>
      <c r="L223" s="3"/>
      <c r="O223" s="227"/>
      <c r="Q223" s="94"/>
      <c r="R223" s="94"/>
      <c r="S223" s="94"/>
      <c r="T223" s="94"/>
    </row>
    <row r="224" ht="15.75" customHeight="1">
      <c r="A224" s="234"/>
      <c r="B224" s="222"/>
      <c r="C224" s="206"/>
      <c r="D224" s="207"/>
      <c r="E224" s="3"/>
      <c r="F224" s="3"/>
      <c r="G224" s="3"/>
      <c r="H224" s="3"/>
      <c r="J224" s="226"/>
      <c r="K224" s="3"/>
      <c r="L224" s="3"/>
      <c r="O224" s="227"/>
      <c r="Q224" s="94"/>
      <c r="R224" s="94"/>
      <c r="S224" s="94"/>
      <c r="T224" s="94"/>
    </row>
    <row r="225" ht="15.75" customHeight="1">
      <c r="A225" s="234"/>
      <c r="B225" s="222"/>
      <c r="C225" s="206"/>
      <c r="D225" s="207"/>
      <c r="E225" s="3"/>
      <c r="F225" s="3"/>
      <c r="G225" s="3"/>
      <c r="H225" s="3"/>
      <c r="J225" s="226"/>
      <c r="K225" s="3"/>
      <c r="L225" s="3"/>
      <c r="O225" s="227"/>
      <c r="Q225" s="94"/>
      <c r="R225" s="94"/>
      <c r="S225" s="94"/>
      <c r="T225" s="94"/>
    </row>
    <row r="226" ht="15.75" customHeight="1">
      <c r="A226" s="234"/>
      <c r="B226" s="222"/>
      <c r="C226" s="206"/>
      <c r="D226" s="207"/>
      <c r="E226" s="3"/>
      <c r="F226" s="3"/>
      <c r="G226" s="3"/>
      <c r="H226" s="3"/>
      <c r="J226" s="226"/>
      <c r="K226" s="3"/>
      <c r="L226" s="3"/>
      <c r="O226" s="227"/>
      <c r="Q226" s="94"/>
      <c r="R226" s="94"/>
      <c r="S226" s="94"/>
      <c r="T226" s="94"/>
    </row>
    <row r="227" ht="15.75" customHeight="1">
      <c r="A227" s="234"/>
      <c r="B227" s="222"/>
      <c r="C227" s="206"/>
      <c r="D227" s="207"/>
      <c r="E227" s="3"/>
      <c r="F227" s="3"/>
      <c r="G227" s="3"/>
      <c r="H227" s="3"/>
      <c r="J227" s="226"/>
      <c r="K227" s="3"/>
      <c r="L227" s="3"/>
      <c r="O227" s="227"/>
      <c r="Q227" s="94"/>
      <c r="R227" s="94"/>
      <c r="S227" s="94"/>
      <c r="T227" s="94"/>
    </row>
    <row r="228" ht="15.75" customHeight="1">
      <c r="A228" s="234"/>
      <c r="B228" s="222"/>
      <c r="C228" s="206"/>
      <c r="D228" s="207"/>
      <c r="E228" s="3"/>
      <c r="F228" s="3"/>
      <c r="G228" s="3"/>
      <c r="H228" s="3"/>
      <c r="J228" s="226"/>
      <c r="K228" s="3"/>
      <c r="L228" s="3"/>
      <c r="O228" s="227"/>
      <c r="Q228" s="94"/>
      <c r="R228" s="94"/>
      <c r="S228" s="94"/>
      <c r="T228" s="94"/>
    </row>
    <row r="229" ht="15.75" customHeight="1">
      <c r="A229" s="234"/>
      <c r="B229" s="222"/>
      <c r="C229" s="206"/>
      <c r="D229" s="207"/>
      <c r="E229" s="3"/>
      <c r="F229" s="3"/>
      <c r="G229" s="3"/>
      <c r="H229" s="3"/>
      <c r="J229" s="226"/>
      <c r="K229" s="3"/>
      <c r="L229" s="3"/>
      <c r="O229" s="227"/>
      <c r="Q229" s="94"/>
      <c r="R229" s="94"/>
      <c r="S229" s="94"/>
      <c r="T229" s="94"/>
    </row>
    <row r="230" ht="15.75" customHeight="1">
      <c r="A230" s="234"/>
      <c r="B230" s="222"/>
      <c r="C230" s="206"/>
      <c r="D230" s="207"/>
      <c r="E230" s="3"/>
      <c r="F230" s="3"/>
      <c r="G230" s="3"/>
      <c r="H230" s="3"/>
      <c r="J230" s="226"/>
      <c r="K230" s="3"/>
      <c r="L230" s="3"/>
      <c r="O230" s="227"/>
      <c r="Q230" s="94"/>
      <c r="R230" s="94"/>
      <c r="S230" s="94"/>
      <c r="T230" s="94"/>
    </row>
    <row r="231" ht="15.75" customHeight="1">
      <c r="A231" s="204"/>
      <c r="B231" s="222"/>
      <c r="C231" s="223"/>
      <c r="D231" s="231"/>
      <c r="E231" s="3"/>
      <c r="F231" s="3"/>
      <c r="G231" s="3"/>
      <c r="H231" s="3"/>
      <c r="J231" s="226"/>
      <c r="K231" s="3"/>
      <c r="L231" s="3"/>
      <c r="O231" s="227"/>
      <c r="Q231" s="94"/>
      <c r="R231" s="94"/>
      <c r="S231" s="94"/>
      <c r="T231" s="94"/>
    </row>
    <row r="232" ht="15.75" customHeight="1">
      <c r="A232" s="204"/>
      <c r="B232" s="222"/>
      <c r="C232" s="223"/>
      <c r="D232" s="231"/>
      <c r="E232" s="3"/>
      <c r="F232" s="3"/>
      <c r="G232" s="3"/>
      <c r="H232" s="3"/>
      <c r="J232" s="226"/>
      <c r="K232" s="3"/>
      <c r="L232" s="3"/>
      <c r="O232" s="227"/>
      <c r="Q232" s="94"/>
      <c r="R232" s="94"/>
      <c r="S232" s="94"/>
      <c r="T232" s="94"/>
    </row>
    <row r="233" ht="15.75" customHeight="1">
      <c r="A233" s="204"/>
      <c r="B233" s="222"/>
      <c r="C233" s="223"/>
      <c r="D233" s="231"/>
      <c r="E233" s="3"/>
      <c r="F233" s="3"/>
      <c r="G233" s="3"/>
      <c r="H233" s="3"/>
      <c r="J233" s="226"/>
      <c r="K233" s="3"/>
      <c r="L233" s="3"/>
      <c r="O233" s="227"/>
      <c r="Q233" s="94"/>
      <c r="R233" s="94"/>
      <c r="S233" s="94"/>
      <c r="T233" s="94"/>
    </row>
    <row r="234" ht="15.75" customHeight="1">
      <c r="A234" s="204"/>
      <c r="B234" s="222"/>
      <c r="C234" s="223"/>
      <c r="D234" s="231"/>
      <c r="E234" s="3"/>
      <c r="F234" s="3"/>
      <c r="G234" s="3"/>
      <c r="H234" s="3"/>
      <c r="J234" s="226"/>
      <c r="K234" s="3"/>
      <c r="L234" s="3"/>
      <c r="O234" s="227"/>
      <c r="Q234" s="94"/>
      <c r="R234" s="94"/>
      <c r="S234" s="94"/>
      <c r="T234" s="94"/>
    </row>
    <row r="235" ht="15.75" customHeight="1">
      <c r="A235" s="204"/>
      <c r="B235" s="222"/>
      <c r="C235" s="223"/>
      <c r="D235" s="231"/>
      <c r="E235" s="3"/>
      <c r="F235" s="3"/>
      <c r="G235" s="3"/>
      <c r="H235" s="3"/>
      <c r="J235" s="226"/>
      <c r="K235" s="3"/>
      <c r="L235" s="3"/>
      <c r="O235" s="227"/>
      <c r="Q235" s="94"/>
      <c r="R235" s="94"/>
      <c r="S235" s="94"/>
      <c r="T235" s="94"/>
    </row>
    <row r="236" ht="15.75" customHeight="1">
      <c r="A236" s="204"/>
      <c r="B236" s="222"/>
      <c r="C236" s="223"/>
      <c r="D236" s="231"/>
      <c r="E236" s="3"/>
      <c r="F236" s="3"/>
      <c r="G236" s="3"/>
      <c r="H236" s="3"/>
      <c r="J236" s="226"/>
      <c r="K236" s="3"/>
      <c r="L236" s="3"/>
      <c r="O236" s="227"/>
      <c r="Q236" s="94"/>
      <c r="R236" s="94"/>
      <c r="S236" s="94"/>
      <c r="T236" s="94"/>
    </row>
    <row r="237" ht="15.75" customHeight="1">
      <c r="A237" s="204"/>
      <c r="B237" s="222"/>
      <c r="C237" s="223"/>
      <c r="D237" s="231"/>
      <c r="E237" s="3"/>
      <c r="F237" s="3"/>
      <c r="G237" s="3"/>
      <c r="H237" s="3"/>
      <c r="J237" s="226"/>
      <c r="K237" s="3"/>
      <c r="L237" s="3"/>
      <c r="O237" s="227"/>
      <c r="Q237" s="94"/>
      <c r="R237" s="94"/>
      <c r="S237" s="94"/>
      <c r="T237" s="94"/>
    </row>
    <row r="238" ht="15.75" customHeight="1">
      <c r="A238" s="204"/>
      <c r="B238" s="222"/>
      <c r="C238" s="223"/>
      <c r="D238" s="231"/>
      <c r="E238" s="3"/>
      <c r="F238" s="3"/>
      <c r="G238" s="3"/>
      <c r="H238" s="3"/>
      <c r="J238" s="226"/>
      <c r="K238" s="3"/>
      <c r="L238" s="3"/>
      <c r="O238" s="227"/>
      <c r="Q238" s="94"/>
      <c r="R238" s="94"/>
      <c r="S238" s="94"/>
      <c r="T238" s="94"/>
    </row>
    <row r="239" ht="15.75" customHeight="1">
      <c r="A239" s="204"/>
      <c r="B239" s="222"/>
      <c r="C239" s="223"/>
      <c r="D239" s="231"/>
      <c r="E239" s="3"/>
      <c r="F239" s="3"/>
      <c r="G239" s="3"/>
      <c r="H239" s="3"/>
      <c r="J239" s="226"/>
      <c r="K239" s="3"/>
      <c r="L239" s="3"/>
      <c r="O239" s="227"/>
      <c r="Q239" s="94"/>
      <c r="R239" s="94"/>
      <c r="S239" s="94"/>
      <c r="T239" s="94"/>
    </row>
    <row r="240" ht="15.75" customHeight="1">
      <c r="A240" s="204"/>
      <c r="B240" s="222"/>
      <c r="C240" s="223"/>
      <c r="D240" s="231"/>
      <c r="E240" s="3"/>
      <c r="F240" s="3"/>
      <c r="G240" s="3"/>
      <c r="H240" s="3"/>
      <c r="J240" s="226"/>
      <c r="K240" s="3"/>
      <c r="L240" s="3"/>
      <c r="O240" s="227"/>
      <c r="Q240" s="94"/>
      <c r="R240" s="94"/>
      <c r="S240" s="94"/>
      <c r="T240" s="94"/>
    </row>
    <row r="241" ht="15.75" customHeight="1">
      <c r="A241" s="204"/>
      <c r="B241" s="222"/>
      <c r="C241" s="223"/>
      <c r="D241" s="231"/>
      <c r="E241" s="3"/>
      <c r="F241" s="3"/>
      <c r="G241" s="3"/>
      <c r="H241" s="3"/>
      <c r="J241" s="226"/>
      <c r="K241" s="3"/>
      <c r="L241" s="3"/>
      <c r="O241" s="227"/>
      <c r="Q241" s="94"/>
      <c r="R241" s="94"/>
      <c r="S241" s="94"/>
      <c r="T241" s="94"/>
    </row>
    <row r="242" ht="15.75" customHeight="1">
      <c r="A242" s="204"/>
      <c r="B242" s="222"/>
      <c r="C242" s="223"/>
      <c r="D242" s="231"/>
      <c r="E242" s="3"/>
      <c r="F242" s="3"/>
      <c r="G242" s="3"/>
      <c r="H242" s="3"/>
      <c r="J242" s="226"/>
      <c r="K242" s="3"/>
      <c r="L242" s="3"/>
      <c r="O242" s="227"/>
      <c r="Q242" s="94"/>
      <c r="R242" s="94"/>
      <c r="S242" s="94"/>
      <c r="T242" s="94"/>
    </row>
    <row r="243" ht="15.75" customHeight="1">
      <c r="A243" s="204"/>
      <c r="B243" s="222"/>
      <c r="C243" s="223"/>
      <c r="D243" s="231"/>
      <c r="E243" s="3"/>
      <c r="F243" s="3"/>
      <c r="G243" s="3"/>
      <c r="H243" s="3"/>
      <c r="J243" s="226"/>
      <c r="K243" s="3"/>
      <c r="L243" s="3"/>
      <c r="O243" s="227"/>
      <c r="Q243" s="94"/>
      <c r="R243" s="94"/>
      <c r="S243" s="94"/>
      <c r="T243" s="94"/>
    </row>
    <row r="244" ht="15.75" customHeight="1">
      <c r="A244" s="204"/>
      <c r="B244" s="222"/>
      <c r="C244" s="223"/>
      <c r="D244" s="231"/>
      <c r="E244" s="3"/>
      <c r="F244" s="3"/>
      <c r="G244" s="3"/>
      <c r="H244" s="3"/>
      <c r="J244" s="226"/>
      <c r="K244" s="3"/>
      <c r="L244" s="3"/>
      <c r="O244" s="227"/>
      <c r="Q244" s="94"/>
      <c r="R244" s="94"/>
      <c r="S244" s="94"/>
      <c r="T244" s="94"/>
    </row>
    <row r="245" ht="15.75" customHeight="1">
      <c r="A245" s="204"/>
      <c r="B245" s="222"/>
      <c r="C245" s="223"/>
      <c r="D245" s="231"/>
      <c r="E245" s="3"/>
      <c r="F245" s="3"/>
      <c r="G245" s="3"/>
      <c r="H245" s="3"/>
      <c r="J245" s="226"/>
      <c r="K245" s="3"/>
      <c r="L245" s="3"/>
      <c r="O245" s="227"/>
      <c r="Q245" s="94"/>
      <c r="R245" s="94"/>
      <c r="S245" s="94"/>
      <c r="T245" s="94"/>
    </row>
    <row r="246" ht="15.75" customHeight="1">
      <c r="A246" s="204"/>
      <c r="B246" s="222"/>
      <c r="C246" s="223"/>
      <c r="D246" s="231"/>
      <c r="E246" s="3"/>
      <c r="F246" s="3"/>
      <c r="G246" s="3"/>
      <c r="H246" s="3"/>
      <c r="J246" s="226"/>
      <c r="K246" s="3"/>
      <c r="L246" s="3"/>
      <c r="O246" s="227"/>
      <c r="Q246" s="94"/>
      <c r="R246" s="94"/>
      <c r="S246" s="94"/>
      <c r="T246" s="94"/>
    </row>
    <row r="247" ht="15.75" customHeight="1">
      <c r="A247" s="204"/>
      <c r="B247" s="222"/>
      <c r="C247" s="223"/>
      <c r="D247" s="231"/>
      <c r="E247" s="3"/>
      <c r="F247" s="3"/>
      <c r="G247" s="3"/>
      <c r="H247" s="3"/>
      <c r="J247" s="226"/>
      <c r="K247" s="3"/>
      <c r="L247" s="3"/>
      <c r="O247" s="227"/>
      <c r="Q247" s="94"/>
      <c r="R247" s="94"/>
      <c r="S247" s="94"/>
      <c r="T247" s="94"/>
    </row>
    <row r="248" ht="15.75" customHeight="1">
      <c r="A248" s="204"/>
      <c r="B248" s="222"/>
      <c r="C248" s="223"/>
      <c r="D248" s="231"/>
      <c r="E248" s="3"/>
      <c r="F248" s="3"/>
      <c r="G248" s="3"/>
      <c r="H248" s="3"/>
      <c r="J248" s="226"/>
      <c r="K248" s="3"/>
      <c r="L248" s="3"/>
      <c r="O248" s="227"/>
      <c r="Q248" s="94"/>
      <c r="R248" s="94"/>
      <c r="S248" s="94"/>
      <c r="T248" s="94"/>
    </row>
    <row r="249" ht="15.75" customHeight="1">
      <c r="A249" s="204"/>
      <c r="B249" s="222"/>
      <c r="C249" s="223"/>
      <c r="D249" s="231"/>
      <c r="E249" s="3"/>
      <c r="F249" s="3"/>
      <c r="G249" s="3"/>
      <c r="H249" s="3"/>
      <c r="J249" s="226"/>
      <c r="K249" s="3"/>
      <c r="L249" s="3"/>
      <c r="O249" s="227"/>
      <c r="Q249" s="94"/>
      <c r="R249" s="94"/>
      <c r="S249" s="94"/>
      <c r="T249" s="94"/>
    </row>
    <row r="250" ht="15.75" customHeight="1">
      <c r="A250" s="204"/>
      <c r="B250" s="222"/>
      <c r="C250" s="223"/>
      <c r="D250" s="231"/>
      <c r="E250" s="3"/>
      <c r="F250" s="3"/>
      <c r="G250" s="3"/>
      <c r="H250" s="3"/>
      <c r="J250" s="226"/>
      <c r="K250" s="3"/>
      <c r="L250" s="3"/>
      <c r="O250" s="227"/>
      <c r="Q250" s="94"/>
      <c r="R250" s="94"/>
      <c r="S250" s="94"/>
      <c r="T250" s="94"/>
    </row>
    <row r="251" ht="15.75" customHeight="1">
      <c r="A251" s="204"/>
      <c r="B251" s="222"/>
      <c r="C251" s="223"/>
      <c r="D251" s="231"/>
      <c r="E251" s="3"/>
      <c r="F251" s="3"/>
      <c r="G251" s="3"/>
      <c r="H251" s="3"/>
      <c r="J251" s="226"/>
      <c r="K251" s="3"/>
      <c r="L251" s="3"/>
      <c r="O251" s="227"/>
      <c r="Q251" s="94"/>
      <c r="R251" s="94"/>
      <c r="S251" s="94"/>
      <c r="T251" s="94"/>
    </row>
    <row r="252" ht="15.75" customHeight="1">
      <c r="A252" s="204"/>
      <c r="B252" s="222"/>
      <c r="C252" s="223"/>
      <c r="D252" s="231"/>
      <c r="E252" s="3"/>
      <c r="F252" s="3"/>
      <c r="G252" s="3"/>
      <c r="H252" s="3"/>
      <c r="J252" s="226"/>
      <c r="K252" s="3"/>
      <c r="L252" s="3"/>
      <c r="O252" s="227"/>
      <c r="Q252" s="94"/>
      <c r="R252" s="94"/>
      <c r="S252" s="94"/>
      <c r="T252" s="94"/>
    </row>
    <row r="253" ht="15.75" customHeight="1">
      <c r="A253" s="204"/>
      <c r="B253" s="222"/>
      <c r="C253" s="223"/>
      <c r="D253" s="231"/>
      <c r="E253" s="3"/>
      <c r="F253" s="3"/>
      <c r="G253" s="3"/>
      <c r="H253" s="3"/>
      <c r="J253" s="226"/>
      <c r="K253" s="3"/>
      <c r="L253" s="3"/>
      <c r="O253" s="227"/>
      <c r="Q253" s="94"/>
      <c r="R253" s="94"/>
      <c r="S253" s="94"/>
      <c r="T253" s="94"/>
    </row>
    <row r="254" ht="15.75" customHeight="1">
      <c r="A254" s="234"/>
      <c r="B254" s="222"/>
      <c r="C254" s="223"/>
      <c r="D254" s="231"/>
      <c r="E254" s="3"/>
      <c r="F254" s="3"/>
      <c r="G254" s="3"/>
      <c r="H254" s="3"/>
      <c r="J254" s="226"/>
      <c r="K254" s="3"/>
      <c r="L254" s="3"/>
      <c r="O254" s="227"/>
      <c r="Q254" s="94"/>
      <c r="R254" s="94"/>
      <c r="S254" s="94"/>
      <c r="T254" s="94"/>
    </row>
    <row r="255" ht="15.75" customHeight="1">
      <c r="A255" s="234"/>
      <c r="B255" s="222"/>
      <c r="C255" s="223"/>
      <c r="D255" s="231"/>
      <c r="E255" s="3"/>
      <c r="F255" s="3"/>
      <c r="G255" s="3"/>
      <c r="H255" s="3"/>
      <c r="J255" s="226"/>
      <c r="K255" s="3"/>
      <c r="L255" s="3"/>
      <c r="O255" s="227"/>
      <c r="Q255" s="94"/>
      <c r="R255" s="94"/>
      <c r="S255" s="94"/>
      <c r="T255" s="94"/>
    </row>
    <row r="256" ht="15.75" customHeight="1">
      <c r="A256" s="234"/>
      <c r="B256" s="222"/>
      <c r="C256" s="223"/>
      <c r="D256" s="231"/>
      <c r="E256" s="3"/>
      <c r="F256" s="3"/>
      <c r="G256" s="3"/>
      <c r="H256" s="3"/>
      <c r="J256" s="226"/>
      <c r="K256" s="3"/>
      <c r="L256" s="3"/>
      <c r="O256" s="227"/>
      <c r="Q256" s="94"/>
      <c r="R256" s="94"/>
      <c r="S256" s="94"/>
      <c r="T256" s="94"/>
    </row>
    <row r="257" ht="15.75" customHeight="1">
      <c r="A257" s="234"/>
      <c r="B257" s="222"/>
      <c r="C257" s="223"/>
      <c r="D257" s="231"/>
      <c r="E257" s="3"/>
      <c r="F257" s="3"/>
      <c r="G257" s="3"/>
      <c r="H257" s="3"/>
      <c r="J257" s="226"/>
      <c r="K257" s="3"/>
      <c r="L257" s="3"/>
      <c r="O257" s="227"/>
      <c r="Q257" s="94"/>
      <c r="R257" s="94"/>
      <c r="S257" s="94"/>
      <c r="T257" s="94"/>
    </row>
    <row r="258" ht="15.75" customHeight="1">
      <c r="A258" s="234"/>
      <c r="B258" s="222"/>
      <c r="C258" s="223"/>
      <c r="D258" s="231"/>
      <c r="E258" s="3"/>
      <c r="F258" s="3"/>
      <c r="G258" s="3"/>
      <c r="H258" s="3"/>
      <c r="J258" s="226"/>
      <c r="K258" s="3"/>
      <c r="L258" s="3"/>
      <c r="O258" s="227"/>
      <c r="Q258" s="94"/>
      <c r="R258" s="94"/>
      <c r="S258" s="94"/>
      <c r="T258" s="94"/>
    </row>
    <row r="259" ht="15.75" customHeight="1">
      <c r="A259" s="234"/>
      <c r="B259" s="222"/>
      <c r="C259" s="223"/>
      <c r="D259" s="231"/>
      <c r="E259" s="3"/>
      <c r="F259" s="3"/>
      <c r="G259" s="3"/>
      <c r="H259" s="3"/>
      <c r="J259" s="226"/>
      <c r="K259" s="3"/>
      <c r="L259" s="3"/>
      <c r="O259" s="227"/>
      <c r="Q259" s="94"/>
      <c r="R259" s="94"/>
      <c r="S259" s="94"/>
      <c r="T259" s="94"/>
    </row>
    <row r="260" ht="15.75" customHeight="1">
      <c r="A260" s="234"/>
      <c r="B260" s="222"/>
      <c r="C260" s="223"/>
      <c r="D260" s="231"/>
      <c r="E260" s="3"/>
      <c r="F260" s="3"/>
      <c r="G260" s="3"/>
      <c r="H260" s="3"/>
      <c r="J260" s="226"/>
      <c r="K260" s="3"/>
      <c r="L260" s="3"/>
      <c r="O260" s="227"/>
      <c r="Q260" s="94"/>
      <c r="R260" s="94"/>
      <c r="S260" s="94"/>
      <c r="T260" s="94"/>
    </row>
    <row r="261" ht="15.75" customHeight="1">
      <c r="A261" s="234"/>
      <c r="B261" s="222"/>
      <c r="C261" s="223"/>
      <c r="D261" s="231"/>
      <c r="E261" s="3"/>
      <c r="F261" s="3"/>
      <c r="G261" s="3"/>
      <c r="H261" s="3"/>
      <c r="J261" s="226"/>
      <c r="K261" s="3"/>
      <c r="L261" s="3"/>
      <c r="O261" s="227"/>
      <c r="Q261" s="94"/>
      <c r="R261" s="94"/>
      <c r="S261" s="94"/>
      <c r="T261" s="94"/>
    </row>
    <row r="262" ht="15.75" customHeight="1">
      <c r="A262" s="234"/>
      <c r="B262" s="222"/>
      <c r="C262" s="223"/>
      <c r="D262" s="231"/>
      <c r="E262" s="3"/>
      <c r="F262" s="3"/>
      <c r="G262" s="3"/>
      <c r="H262" s="3"/>
      <c r="J262" s="226"/>
      <c r="K262" s="3"/>
      <c r="L262" s="3"/>
      <c r="O262" s="227"/>
      <c r="Q262" s="94"/>
      <c r="R262" s="94"/>
      <c r="S262" s="94"/>
      <c r="T262" s="94"/>
    </row>
    <row r="263" ht="15.75" customHeight="1">
      <c r="A263" s="234"/>
      <c r="B263" s="222"/>
      <c r="C263" s="223"/>
      <c r="D263" s="231"/>
      <c r="E263" s="3"/>
      <c r="F263" s="3"/>
      <c r="G263" s="3"/>
      <c r="H263" s="3"/>
      <c r="J263" s="226"/>
      <c r="K263" s="3"/>
      <c r="L263" s="3"/>
      <c r="O263" s="227"/>
      <c r="Q263" s="94"/>
      <c r="R263" s="94"/>
      <c r="S263" s="94"/>
      <c r="T263" s="94"/>
    </row>
    <row r="264" ht="15.75" customHeight="1">
      <c r="A264" s="234"/>
      <c r="B264" s="222"/>
      <c r="C264" s="223"/>
      <c r="D264" s="231"/>
      <c r="E264" s="3"/>
      <c r="F264" s="3"/>
      <c r="G264" s="3"/>
      <c r="H264" s="3"/>
      <c r="J264" s="226"/>
      <c r="K264" s="3"/>
      <c r="L264" s="3"/>
      <c r="O264" s="227"/>
      <c r="Q264" s="94"/>
      <c r="R264" s="94"/>
      <c r="S264" s="94"/>
      <c r="T264" s="94"/>
    </row>
    <row r="265" ht="15.75" customHeight="1">
      <c r="A265" s="234"/>
      <c r="B265" s="222"/>
      <c r="C265" s="223"/>
      <c r="D265" s="231"/>
      <c r="E265" s="3"/>
      <c r="F265" s="3"/>
      <c r="G265" s="3"/>
      <c r="H265" s="3"/>
      <c r="J265" s="226"/>
      <c r="K265" s="3"/>
      <c r="L265" s="3"/>
      <c r="O265" s="227"/>
      <c r="Q265" s="94"/>
      <c r="R265" s="94"/>
      <c r="S265" s="94"/>
      <c r="T265" s="94"/>
    </row>
    <row r="266" ht="15.75" customHeight="1">
      <c r="A266" s="234"/>
      <c r="B266" s="222"/>
      <c r="C266" s="223"/>
      <c r="D266" s="231"/>
      <c r="E266" s="3"/>
      <c r="F266" s="3"/>
      <c r="G266" s="3"/>
      <c r="H266" s="3"/>
      <c r="J266" s="226"/>
      <c r="K266" s="3"/>
      <c r="L266" s="3"/>
      <c r="O266" s="227"/>
      <c r="Q266" s="94"/>
      <c r="R266" s="94"/>
      <c r="S266" s="94"/>
      <c r="T266" s="94"/>
    </row>
    <row r="267" ht="15.75" customHeight="1">
      <c r="A267" s="234"/>
      <c r="B267" s="222"/>
      <c r="C267" s="223"/>
      <c r="D267" s="231"/>
      <c r="E267" s="3"/>
      <c r="F267" s="3"/>
      <c r="G267" s="3"/>
      <c r="H267" s="3"/>
      <c r="J267" s="226"/>
      <c r="K267" s="3"/>
      <c r="L267" s="3"/>
      <c r="O267" s="227"/>
      <c r="Q267" s="94"/>
      <c r="R267" s="94"/>
      <c r="S267" s="94"/>
      <c r="T267" s="94"/>
    </row>
    <row r="268" ht="15.75" customHeight="1">
      <c r="A268" s="234"/>
      <c r="B268" s="222"/>
      <c r="C268" s="223"/>
      <c r="D268" s="231"/>
      <c r="E268" s="3"/>
      <c r="F268" s="3"/>
      <c r="G268" s="3"/>
      <c r="H268" s="3"/>
      <c r="J268" s="226"/>
      <c r="K268" s="3"/>
      <c r="L268" s="3"/>
      <c r="O268" s="227"/>
      <c r="Q268" s="94"/>
      <c r="R268" s="94"/>
      <c r="S268" s="94"/>
      <c r="T268" s="94"/>
    </row>
    <row r="269" ht="15.75" customHeight="1">
      <c r="A269" s="234"/>
      <c r="B269" s="222"/>
      <c r="C269" s="223"/>
      <c r="D269" s="231"/>
      <c r="E269" s="3"/>
      <c r="F269" s="3"/>
      <c r="G269" s="3"/>
      <c r="H269" s="3"/>
      <c r="J269" s="226"/>
      <c r="K269" s="3"/>
      <c r="L269" s="3"/>
      <c r="O269" s="227"/>
      <c r="Q269" s="94"/>
      <c r="R269" s="94"/>
      <c r="S269" s="94"/>
      <c r="T269" s="94"/>
    </row>
    <row r="270" ht="15.75" customHeight="1">
      <c r="A270" s="234"/>
      <c r="B270" s="222"/>
      <c r="C270" s="223"/>
      <c r="D270" s="231"/>
      <c r="E270" s="3"/>
      <c r="F270" s="3"/>
      <c r="G270" s="3"/>
      <c r="H270" s="3"/>
      <c r="J270" s="226"/>
      <c r="K270" s="3"/>
      <c r="L270" s="3"/>
      <c r="O270" s="227"/>
      <c r="Q270" s="94"/>
      <c r="R270" s="94"/>
      <c r="S270" s="94"/>
      <c r="T270" s="94"/>
    </row>
    <row r="271" ht="15.75" customHeight="1">
      <c r="A271" s="234"/>
      <c r="B271" s="222"/>
      <c r="C271" s="223"/>
      <c r="D271" s="231"/>
      <c r="E271" s="3"/>
      <c r="F271" s="3"/>
      <c r="G271" s="3"/>
      <c r="H271" s="3"/>
      <c r="J271" s="226"/>
      <c r="K271" s="3"/>
      <c r="L271" s="3"/>
      <c r="O271" s="227"/>
      <c r="Q271" s="94"/>
      <c r="R271" s="94"/>
      <c r="S271" s="94"/>
      <c r="T271" s="94"/>
    </row>
    <row r="272" ht="15.75" customHeight="1">
      <c r="A272" s="234"/>
      <c r="B272" s="222"/>
      <c r="C272" s="223"/>
      <c r="D272" s="231"/>
      <c r="E272" s="3"/>
      <c r="F272" s="3"/>
      <c r="G272" s="3"/>
      <c r="H272" s="3"/>
      <c r="J272" s="226"/>
      <c r="K272" s="3"/>
      <c r="L272" s="3"/>
      <c r="O272" s="227"/>
      <c r="Q272" s="94"/>
      <c r="R272" s="94"/>
      <c r="S272" s="94"/>
      <c r="T272" s="94"/>
    </row>
    <row r="273" ht="15.75" customHeight="1">
      <c r="A273" s="234"/>
      <c r="B273" s="222"/>
      <c r="C273" s="223"/>
      <c r="D273" s="231"/>
      <c r="E273" s="3"/>
      <c r="F273" s="3"/>
      <c r="G273" s="3"/>
      <c r="H273" s="3"/>
      <c r="J273" s="226"/>
      <c r="K273" s="3"/>
      <c r="L273" s="3"/>
      <c r="O273" s="227"/>
      <c r="Q273" s="94"/>
      <c r="R273" s="94"/>
      <c r="S273" s="94"/>
      <c r="T273" s="94"/>
    </row>
    <row r="274" ht="15.75" customHeight="1">
      <c r="A274" s="234"/>
      <c r="B274" s="222"/>
      <c r="C274" s="223"/>
      <c r="D274" s="231"/>
      <c r="E274" s="3"/>
      <c r="F274" s="3"/>
      <c r="G274" s="3"/>
      <c r="H274" s="3"/>
      <c r="J274" s="226"/>
      <c r="K274" s="3"/>
      <c r="L274" s="3"/>
      <c r="O274" s="227"/>
      <c r="Q274" s="94"/>
      <c r="R274" s="94"/>
      <c r="S274" s="94"/>
      <c r="T274" s="94"/>
    </row>
    <row r="275" ht="15.75" customHeight="1">
      <c r="A275" s="234"/>
      <c r="B275" s="222"/>
      <c r="C275" s="223"/>
      <c r="D275" s="231"/>
      <c r="E275" s="3"/>
      <c r="F275" s="3"/>
      <c r="G275" s="3"/>
      <c r="H275" s="3"/>
      <c r="J275" s="226"/>
      <c r="K275" s="3"/>
      <c r="L275" s="3"/>
      <c r="O275" s="227"/>
      <c r="Q275" s="94"/>
      <c r="R275" s="94"/>
      <c r="S275" s="94"/>
      <c r="T275" s="94"/>
    </row>
    <row r="276" ht="15.75" customHeight="1">
      <c r="A276" s="234"/>
      <c r="B276" s="222"/>
      <c r="C276" s="223"/>
      <c r="D276" s="231"/>
      <c r="E276" s="3"/>
      <c r="F276" s="3"/>
      <c r="G276" s="3"/>
      <c r="H276" s="3"/>
      <c r="J276" s="226"/>
      <c r="K276" s="3"/>
      <c r="L276" s="3"/>
      <c r="O276" s="227"/>
      <c r="Q276" s="94"/>
      <c r="R276" s="94"/>
      <c r="S276" s="94"/>
      <c r="T276" s="94"/>
    </row>
    <row r="277" ht="15.75" customHeight="1">
      <c r="A277" s="234"/>
      <c r="B277" s="222"/>
      <c r="C277" s="223"/>
      <c r="D277" s="231"/>
      <c r="E277" s="3"/>
      <c r="F277" s="3"/>
      <c r="G277" s="3"/>
      <c r="H277" s="3"/>
      <c r="J277" s="226"/>
      <c r="K277" s="3"/>
      <c r="L277" s="3"/>
      <c r="O277" s="227"/>
      <c r="Q277" s="94"/>
      <c r="R277" s="94"/>
      <c r="S277" s="94"/>
      <c r="T277" s="94"/>
    </row>
    <row r="278" ht="15.75" customHeight="1">
      <c r="A278" s="234"/>
      <c r="B278" s="222"/>
      <c r="C278" s="223"/>
      <c r="D278" s="231"/>
      <c r="E278" s="3"/>
      <c r="F278" s="3"/>
      <c r="G278" s="3"/>
      <c r="H278" s="3"/>
      <c r="J278" s="226"/>
      <c r="K278" s="3"/>
      <c r="L278" s="3"/>
      <c r="O278" s="227"/>
      <c r="Q278" s="94"/>
      <c r="R278" s="94"/>
      <c r="S278" s="94"/>
      <c r="T278" s="94"/>
    </row>
    <row r="279" ht="15.75" customHeight="1">
      <c r="A279" s="234"/>
      <c r="B279" s="222"/>
      <c r="C279" s="223"/>
      <c r="D279" s="231"/>
      <c r="E279" s="3"/>
      <c r="F279" s="3"/>
      <c r="G279" s="3"/>
      <c r="H279" s="3"/>
      <c r="J279" s="226"/>
      <c r="K279" s="3"/>
      <c r="L279" s="3"/>
      <c r="O279" s="227"/>
      <c r="Q279" s="94"/>
      <c r="R279" s="94"/>
      <c r="S279" s="94"/>
      <c r="T279" s="94"/>
    </row>
    <row r="280" ht="15.75" customHeight="1">
      <c r="A280" s="234"/>
      <c r="B280" s="222"/>
      <c r="C280" s="223"/>
      <c r="D280" s="231"/>
      <c r="E280" s="3"/>
      <c r="F280" s="3"/>
      <c r="G280" s="3"/>
      <c r="H280" s="3"/>
      <c r="J280" s="226"/>
      <c r="K280" s="3"/>
      <c r="L280" s="3"/>
      <c r="O280" s="227"/>
      <c r="Q280" s="94"/>
      <c r="R280" s="94"/>
      <c r="S280" s="94"/>
      <c r="T280" s="94"/>
    </row>
    <row r="281" ht="15.75" customHeight="1">
      <c r="A281" s="234"/>
      <c r="B281" s="222"/>
      <c r="C281" s="223"/>
      <c r="D281" s="231"/>
      <c r="E281" s="3"/>
      <c r="F281" s="3"/>
      <c r="G281" s="3"/>
      <c r="H281" s="3"/>
      <c r="J281" s="226"/>
      <c r="K281" s="3"/>
      <c r="L281" s="3"/>
      <c r="O281" s="227"/>
      <c r="Q281" s="94"/>
      <c r="R281" s="94"/>
      <c r="S281" s="94"/>
      <c r="T281" s="94"/>
    </row>
    <row r="282" ht="15.75" customHeight="1">
      <c r="A282" s="234"/>
      <c r="B282" s="222"/>
      <c r="C282" s="223"/>
      <c r="D282" s="231"/>
      <c r="E282" s="3"/>
      <c r="F282" s="3"/>
      <c r="G282" s="3"/>
      <c r="H282" s="3"/>
      <c r="J282" s="226"/>
      <c r="K282" s="3"/>
      <c r="L282" s="3"/>
      <c r="O282" s="227"/>
      <c r="Q282" s="94"/>
      <c r="R282" s="94"/>
      <c r="S282" s="94"/>
      <c r="T282" s="94"/>
    </row>
    <row r="283" ht="15.75" customHeight="1">
      <c r="A283" s="234"/>
      <c r="B283" s="222"/>
      <c r="C283" s="223"/>
      <c r="D283" s="231"/>
      <c r="E283" s="3"/>
      <c r="F283" s="3"/>
      <c r="G283" s="3"/>
      <c r="H283" s="3"/>
      <c r="J283" s="226"/>
      <c r="K283" s="3"/>
      <c r="L283" s="3"/>
      <c r="O283" s="227"/>
      <c r="Q283" s="94"/>
      <c r="R283" s="94"/>
      <c r="S283" s="94"/>
      <c r="T283" s="94"/>
    </row>
    <row r="284" ht="15.75" customHeight="1">
      <c r="A284" s="234"/>
      <c r="B284" s="222"/>
      <c r="C284" s="223"/>
      <c r="D284" s="231"/>
      <c r="E284" s="3"/>
      <c r="F284" s="3"/>
      <c r="G284" s="3"/>
      <c r="H284" s="3"/>
      <c r="J284" s="226"/>
      <c r="K284" s="3"/>
      <c r="L284" s="3"/>
      <c r="O284" s="227"/>
      <c r="Q284" s="94"/>
      <c r="R284" s="94"/>
      <c r="S284" s="94"/>
      <c r="T284" s="94"/>
    </row>
    <row r="285" ht="15.75" customHeight="1">
      <c r="A285" s="234"/>
      <c r="B285" s="222"/>
      <c r="C285" s="223"/>
      <c r="D285" s="231"/>
      <c r="E285" s="3"/>
      <c r="F285" s="3"/>
      <c r="G285" s="3"/>
      <c r="H285" s="3"/>
      <c r="J285" s="226"/>
      <c r="K285" s="3"/>
      <c r="L285" s="3"/>
      <c r="O285" s="227"/>
      <c r="Q285" s="94"/>
      <c r="R285" s="94"/>
      <c r="S285" s="94"/>
      <c r="T285" s="94"/>
    </row>
    <row r="286" ht="15.75" customHeight="1">
      <c r="A286" s="234"/>
      <c r="B286" s="222"/>
      <c r="C286" s="223"/>
      <c r="D286" s="231"/>
      <c r="E286" s="3"/>
      <c r="F286" s="3"/>
      <c r="G286" s="3"/>
      <c r="H286" s="3"/>
      <c r="J286" s="226"/>
      <c r="K286" s="3"/>
      <c r="L286" s="3"/>
      <c r="O286" s="227"/>
      <c r="Q286" s="94"/>
      <c r="R286" s="94"/>
      <c r="S286" s="94"/>
      <c r="T286" s="94"/>
    </row>
    <row r="287" ht="15.75" customHeight="1">
      <c r="A287" s="234"/>
      <c r="B287" s="222"/>
      <c r="C287" s="223"/>
      <c r="D287" s="231"/>
      <c r="E287" s="3"/>
      <c r="F287" s="3"/>
      <c r="G287" s="3"/>
      <c r="H287" s="3"/>
      <c r="J287" s="226"/>
      <c r="K287" s="3"/>
      <c r="L287" s="3"/>
      <c r="O287" s="227"/>
      <c r="Q287" s="94"/>
      <c r="R287" s="94"/>
      <c r="S287" s="94"/>
      <c r="T287" s="94"/>
    </row>
    <row r="288" ht="15.75" customHeight="1">
      <c r="A288" s="234"/>
      <c r="B288" s="222"/>
      <c r="C288" s="223"/>
      <c r="D288" s="231"/>
      <c r="E288" s="3"/>
      <c r="F288" s="3"/>
      <c r="G288" s="3"/>
      <c r="H288" s="3"/>
      <c r="J288" s="226"/>
      <c r="K288" s="3"/>
      <c r="L288" s="3"/>
      <c r="O288" s="227"/>
      <c r="Q288" s="94"/>
      <c r="R288" s="94"/>
      <c r="S288" s="94"/>
      <c r="T288" s="94"/>
    </row>
    <row r="289" ht="15.75" customHeight="1">
      <c r="A289" s="234"/>
      <c r="B289" s="222"/>
      <c r="C289" s="223"/>
      <c r="D289" s="231"/>
      <c r="E289" s="3"/>
      <c r="F289" s="3"/>
      <c r="G289" s="3"/>
      <c r="H289" s="3"/>
      <c r="J289" s="226"/>
      <c r="K289" s="3"/>
      <c r="L289" s="3"/>
      <c r="O289" s="227"/>
      <c r="Q289" s="94"/>
      <c r="R289" s="94"/>
      <c r="S289" s="94"/>
      <c r="T289" s="94"/>
    </row>
    <row r="290" ht="15.75" customHeight="1">
      <c r="A290" s="234"/>
      <c r="B290" s="222"/>
      <c r="C290" s="223"/>
      <c r="D290" s="231"/>
      <c r="E290" s="3"/>
      <c r="F290" s="3"/>
      <c r="G290" s="3"/>
      <c r="H290" s="3"/>
      <c r="J290" s="226"/>
      <c r="K290" s="3"/>
      <c r="L290" s="3"/>
      <c r="O290" s="227"/>
      <c r="Q290" s="94"/>
      <c r="R290" s="94"/>
      <c r="S290" s="94"/>
      <c r="T290" s="94"/>
    </row>
    <row r="291" ht="15.75" customHeight="1">
      <c r="A291" s="234"/>
      <c r="B291" s="222"/>
      <c r="C291" s="223"/>
      <c r="D291" s="231"/>
      <c r="E291" s="3"/>
      <c r="F291" s="3"/>
      <c r="G291" s="3"/>
      <c r="H291" s="3"/>
      <c r="J291" s="226"/>
      <c r="K291" s="3"/>
      <c r="L291" s="3"/>
      <c r="O291" s="227"/>
      <c r="Q291" s="94"/>
      <c r="R291" s="94"/>
      <c r="S291" s="94"/>
      <c r="T291" s="94"/>
    </row>
    <row r="292" ht="15.75" customHeight="1">
      <c r="A292" s="234"/>
      <c r="B292" s="222"/>
      <c r="C292" s="223"/>
      <c r="D292" s="231"/>
      <c r="E292" s="3"/>
      <c r="F292" s="3"/>
      <c r="G292" s="3"/>
      <c r="H292" s="3"/>
      <c r="J292" s="226"/>
      <c r="K292" s="3"/>
      <c r="L292" s="3"/>
      <c r="O292" s="227"/>
      <c r="Q292" s="94"/>
      <c r="R292" s="94"/>
      <c r="S292" s="94"/>
      <c r="T292" s="94"/>
    </row>
    <row r="293" ht="15.75" customHeight="1">
      <c r="A293" s="234"/>
      <c r="B293" s="222"/>
      <c r="C293" s="223"/>
      <c r="D293" s="231"/>
      <c r="E293" s="3"/>
      <c r="F293" s="3"/>
      <c r="G293" s="3"/>
      <c r="H293" s="3"/>
      <c r="J293" s="226"/>
      <c r="K293" s="3"/>
      <c r="L293" s="3"/>
      <c r="O293" s="227"/>
      <c r="Q293" s="94"/>
      <c r="R293" s="94"/>
      <c r="S293" s="94"/>
      <c r="T293" s="94"/>
    </row>
    <row r="294" ht="15.75" customHeight="1">
      <c r="A294" s="234"/>
      <c r="B294" s="222"/>
      <c r="C294" s="223"/>
      <c r="D294" s="231"/>
      <c r="E294" s="3"/>
      <c r="F294" s="3"/>
      <c r="G294" s="3"/>
      <c r="H294" s="3"/>
      <c r="J294" s="226"/>
      <c r="K294" s="3"/>
      <c r="L294" s="3"/>
      <c r="O294" s="227"/>
      <c r="Q294" s="94"/>
      <c r="R294" s="94"/>
      <c r="S294" s="94"/>
      <c r="T294" s="94"/>
    </row>
    <row r="295" ht="15.75" customHeight="1">
      <c r="A295" s="234"/>
      <c r="B295" s="222"/>
      <c r="C295" s="223"/>
      <c r="D295" s="231"/>
      <c r="E295" s="3"/>
      <c r="F295" s="3"/>
      <c r="G295" s="3"/>
      <c r="H295" s="3"/>
      <c r="J295" s="226"/>
      <c r="K295" s="3"/>
      <c r="L295" s="3"/>
      <c r="O295" s="227"/>
      <c r="Q295" s="94"/>
      <c r="R295" s="94"/>
      <c r="S295" s="94"/>
      <c r="T295" s="94"/>
    </row>
    <row r="296" ht="15.75" customHeight="1">
      <c r="A296" s="234"/>
      <c r="B296" s="222"/>
      <c r="C296" s="223"/>
      <c r="D296" s="231"/>
      <c r="E296" s="3"/>
      <c r="F296" s="3"/>
      <c r="G296" s="3"/>
      <c r="H296" s="3"/>
      <c r="J296" s="226"/>
      <c r="K296" s="3"/>
      <c r="L296" s="3"/>
      <c r="O296" s="227"/>
      <c r="Q296" s="94"/>
      <c r="R296" s="94"/>
      <c r="S296" s="94"/>
      <c r="T296" s="94"/>
    </row>
    <row r="297" ht="15.75" customHeight="1">
      <c r="A297" s="234"/>
      <c r="B297" s="222"/>
      <c r="C297" s="223"/>
      <c r="D297" s="231"/>
      <c r="E297" s="3"/>
      <c r="F297" s="3"/>
      <c r="G297" s="3"/>
      <c r="H297" s="3"/>
      <c r="J297" s="226"/>
      <c r="K297" s="3"/>
      <c r="L297" s="3"/>
      <c r="O297" s="227"/>
      <c r="Q297" s="94"/>
      <c r="R297" s="94"/>
      <c r="S297" s="94"/>
      <c r="T297" s="94"/>
    </row>
    <row r="298" ht="15.75" customHeight="1">
      <c r="A298" s="234"/>
      <c r="B298" s="222"/>
      <c r="C298" s="223"/>
      <c r="D298" s="231"/>
      <c r="E298" s="3"/>
      <c r="F298" s="3"/>
      <c r="G298" s="3"/>
      <c r="H298" s="3"/>
      <c r="J298" s="226"/>
      <c r="K298" s="3"/>
      <c r="L298" s="3"/>
      <c r="O298" s="227"/>
      <c r="Q298" s="94"/>
      <c r="R298" s="94"/>
      <c r="S298" s="94"/>
      <c r="T298" s="94"/>
    </row>
    <row r="299" ht="15.75" customHeight="1">
      <c r="A299" s="234"/>
      <c r="B299" s="222"/>
      <c r="C299" s="223"/>
      <c r="D299" s="231"/>
      <c r="E299" s="3"/>
      <c r="F299" s="3"/>
      <c r="G299" s="3"/>
      <c r="H299" s="3"/>
      <c r="J299" s="226"/>
      <c r="K299" s="3"/>
      <c r="L299" s="3"/>
      <c r="O299" s="227"/>
      <c r="Q299" s="94"/>
      <c r="R299" s="94"/>
      <c r="S299" s="94"/>
      <c r="T299" s="94"/>
    </row>
    <row r="300" ht="15.75" customHeight="1">
      <c r="A300" s="234"/>
      <c r="B300" s="222"/>
      <c r="C300" s="223"/>
      <c r="D300" s="231"/>
      <c r="E300" s="3"/>
      <c r="F300" s="3"/>
      <c r="G300" s="3"/>
      <c r="H300" s="3"/>
      <c r="J300" s="226"/>
      <c r="K300" s="3"/>
      <c r="L300" s="3"/>
      <c r="O300" s="227"/>
      <c r="Q300" s="94"/>
      <c r="R300" s="94"/>
      <c r="S300" s="94"/>
      <c r="T300" s="94"/>
    </row>
    <row r="301" ht="15.75" customHeight="1">
      <c r="A301" s="234"/>
      <c r="B301" s="222"/>
      <c r="C301" s="223"/>
      <c r="D301" s="231"/>
      <c r="E301" s="3"/>
      <c r="F301" s="3"/>
      <c r="G301" s="3"/>
      <c r="H301" s="3"/>
      <c r="J301" s="226"/>
      <c r="K301" s="3"/>
      <c r="L301" s="3"/>
      <c r="O301" s="227"/>
      <c r="Q301" s="94"/>
      <c r="R301" s="94"/>
      <c r="S301" s="94"/>
      <c r="T301" s="94"/>
    </row>
    <row r="302" ht="15.75" customHeight="1">
      <c r="A302" s="234"/>
      <c r="B302" s="222"/>
      <c r="C302" s="223"/>
      <c r="D302" s="231"/>
      <c r="E302" s="3"/>
      <c r="F302" s="3"/>
      <c r="G302" s="3"/>
      <c r="H302" s="3"/>
      <c r="J302" s="226"/>
      <c r="K302" s="3"/>
      <c r="L302" s="3"/>
      <c r="O302" s="227"/>
      <c r="Q302" s="94"/>
      <c r="R302" s="94"/>
      <c r="S302" s="94"/>
      <c r="T302" s="94"/>
    </row>
    <row r="303" ht="15.75" customHeight="1">
      <c r="A303" s="234"/>
      <c r="B303" s="222"/>
      <c r="C303" s="223"/>
      <c r="D303" s="231"/>
      <c r="E303" s="3"/>
      <c r="F303" s="3"/>
      <c r="G303" s="3"/>
      <c r="H303" s="3"/>
      <c r="J303" s="226"/>
      <c r="K303" s="3"/>
      <c r="L303" s="3"/>
      <c r="O303" s="227"/>
      <c r="Q303" s="94"/>
      <c r="R303" s="94"/>
      <c r="S303" s="94"/>
      <c r="T303" s="94"/>
    </row>
    <row r="304" ht="15.75" customHeight="1">
      <c r="A304" s="234"/>
      <c r="B304" s="222"/>
      <c r="C304" s="223"/>
      <c r="D304" s="231"/>
      <c r="E304" s="3"/>
      <c r="F304" s="3"/>
      <c r="G304" s="3"/>
      <c r="H304" s="3"/>
      <c r="J304" s="226"/>
      <c r="K304" s="3"/>
      <c r="L304" s="3"/>
      <c r="O304" s="227"/>
      <c r="Q304" s="94"/>
      <c r="R304" s="94"/>
      <c r="S304" s="94"/>
      <c r="T304" s="94"/>
    </row>
    <row r="305" ht="15.75" customHeight="1">
      <c r="A305" s="234"/>
      <c r="B305" s="222"/>
      <c r="C305" s="223"/>
      <c r="D305" s="231"/>
      <c r="E305" s="3"/>
      <c r="F305" s="3"/>
      <c r="G305" s="3"/>
      <c r="H305" s="3"/>
      <c r="J305" s="226"/>
      <c r="K305" s="3"/>
      <c r="L305" s="3"/>
      <c r="O305" s="227"/>
      <c r="Q305" s="94"/>
      <c r="R305" s="94"/>
      <c r="S305" s="94"/>
      <c r="T305" s="94"/>
    </row>
    <row r="306" ht="15.75" customHeight="1">
      <c r="A306" s="234"/>
      <c r="B306" s="222"/>
      <c r="C306" s="223"/>
      <c r="D306" s="231"/>
      <c r="E306" s="3"/>
      <c r="F306" s="3"/>
      <c r="G306" s="3"/>
      <c r="H306" s="3"/>
      <c r="J306" s="226"/>
      <c r="K306" s="3"/>
      <c r="L306" s="3"/>
      <c r="O306" s="227"/>
      <c r="Q306" s="94"/>
      <c r="R306" s="94"/>
      <c r="S306" s="94"/>
      <c r="T306" s="94"/>
    </row>
    <row r="307" ht="15.75" customHeight="1">
      <c r="A307" s="234"/>
      <c r="B307" s="222"/>
      <c r="C307" s="223"/>
      <c r="D307" s="231"/>
      <c r="E307" s="3"/>
      <c r="F307" s="3"/>
      <c r="G307" s="3"/>
      <c r="H307" s="3"/>
      <c r="J307" s="226"/>
      <c r="K307" s="3"/>
      <c r="L307" s="3"/>
      <c r="O307" s="227"/>
      <c r="Q307" s="94"/>
      <c r="R307" s="94"/>
      <c r="S307" s="94"/>
      <c r="T307" s="94"/>
    </row>
    <row r="308" ht="15.75" customHeight="1">
      <c r="A308" s="234"/>
      <c r="B308" s="222"/>
      <c r="C308" s="223"/>
      <c r="D308" s="231"/>
      <c r="E308" s="3"/>
      <c r="F308" s="3"/>
      <c r="G308" s="3"/>
      <c r="H308" s="3"/>
      <c r="J308" s="226"/>
      <c r="K308" s="3"/>
      <c r="L308" s="3"/>
      <c r="O308" s="227"/>
      <c r="Q308" s="94"/>
      <c r="R308" s="94"/>
      <c r="S308" s="94"/>
      <c r="T308" s="94"/>
    </row>
    <row r="309" ht="15.75" customHeight="1">
      <c r="A309" s="234"/>
      <c r="B309" s="222"/>
      <c r="C309" s="223"/>
      <c r="D309" s="231"/>
      <c r="E309" s="3"/>
      <c r="F309" s="3"/>
      <c r="G309" s="3"/>
      <c r="H309" s="3"/>
      <c r="J309" s="226"/>
      <c r="K309" s="3"/>
      <c r="L309" s="3"/>
      <c r="O309" s="227"/>
      <c r="Q309" s="94"/>
      <c r="R309" s="94"/>
      <c r="S309" s="94"/>
      <c r="T309" s="94"/>
    </row>
    <row r="310" ht="15.75" customHeight="1">
      <c r="A310" s="234"/>
      <c r="B310" s="222"/>
      <c r="C310" s="223"/>
      <c r="D310" s="231"/>
      <c r="E310" s="3"/>
      <c r="F310" s="3"/>
      <c r="G310" s="3"/>
      <c r="H310" s="3"/>
      <c r="J310" s="226"/>
      <c r="K310" s="3"/>
      <c r="L310" s="3"/>
      <c r="O310" s="227"/>
      <c r="Q310" s="94"/>
      <c r="R310" s="94"/>
      <c r="S310" s="94"/>
      <c r="T310" s="94"/>
    </row>
    <row r="311" ht="15.75" customHeight="1">
      <c r="A311" s="234"/>
      <c r="B311" s="222"/>
      <c r="C311" s="223"/>
      <c r="D311" s="231"/>
      <c r="E311" s="3"/>
      <c r="F311" s="3"/>
      <c r="G311" s="3"/>
      <c r="H311" s="3"/>
      <c r="J311" s="226"/>
      <c r="K311" s="3"/>
      <c r="L311" s="3"/>
      <c r="O311" s="227"/>
      <c r="Q311" s="94"/>
      <c r="R311" s="94"/>
      <c r="S311" s="94"/>
      <c r="T311" s="94"/>
    </row>
    <row r="312" ht="15.75" customHeight="1">
      <c r="A312" s="234"/>
      <c r="B312" s="222"/>
      <c r="C312" s="223"/>
      <c r="D312" s="231"/>
      <c r="E312" s="3"/>
      <c r="F312" s="3"/>
      <c r="G312" s="3"/>
      <c r="H312" s="3"/>
      <c r="J312" s="226"/>
      <c r="K312" s="3"/>
      <c r="L312" s="3"/>
      <c r="O312" s="227"/>
      <c r="Q312" s="94"/>
      <c r="R312" s="94"/>
      <c r="S312" s="94"/>
      <c r="T312" s="94"/>
    </row>
    <row r="313" ht="15.75" customHeight="1">
      <c r="A313" s="234"/>
      <c r="B313" s="222"/>
      <c r="C313" s="223"/>
      <c r="D313" s="231"/>
      <c r="E313" s="3"/>
      <c r="F313" s="3"/>
      <c r="G313" s="3"/>
      <c r="H313" s="3"/>
      <c r="J313" s="226"/>
      <c r="K313" s="3"/>
      <c r="L313" s="3"/>
      <c r="O313" s="227"/>
      <c r="Q313" s="94"/>
      <c r="R313" s="94"/>
      <c r="S313" s="94"/>
      <c r="T313" s="94"/>
    </row>
    <row r="314" ht="15.75" customHeight="1">
      <c r="A314" s="234"/>
      <c r="B314" s="222"/>
      <c r="C314" s="223"/>
      <c r="D314" s="231"/>
      <c r="E314" s="3"/>
      <c r="F314" s="3"/>
      <c r="G314" s="3"/>
      <c r="H314" s="3"/>
      <c r="J314" s="226"/>
      <c r="K314" s="3"/>
      <c r="L314" s="3"/>
      <c r="O314" s="227"/>
      <c r="Q314" s="94"/>
      <c r="R314" s="94"/>
      <c r="S314" s="94"/>
      <c r="T314" s="94"/>
    </row>
    <row r="315" ht="15.75" customHeight="1">
      <c r="A315" s="234"/>
      <c r="B315" s="222"/>
      <c r="C315" s="223"/>
      <c r="D315" s="231"/>
      <c r="E315" s="3"/>
      <c r="F315" s="3"/>
      <c r="G315" s="3"/>
      <c r="H315" s="3"/>
      <c r="J315" s="226"/>
      <c r="K315" s="3"/>
      <c r="L315" s="3"/>
      <c r="O315" s="227"/>
      <c r="Q315" s="94"/>
      <c r="R315" s="94"/>
      <c r="S315" s="94"/>
      <c r="T315" s="94"/>
    </row>
    <row r="316" ht="15.75" customHeight="1">
      <c r="A316" s="234"/>
      <c r="B316" s="222"/>
      <c r="C316" s="223"/>
      <c r="D316" s="231"/>
      <c r="E316" s="3"/>
      <c r="F316" s="3"/>
      <c r="G316" s="3"/>
      <c r="H316" s="3"/>
      <c r="J316" s="226"/>
      <c r="K316" s="3"/>
      <c r="L316" s="3"/>
      <c r="O316" s="227"/>
      <c r="Q316" s="94"/>
      <c r="R316" s="94"/>
      <c r="S316" s="94"/>
      <c r="T316" s="94"/>
    </row>
    <row r="317" ht="15.75" customHeight="1">
      <c r="A317" s="234"/>
      <c r="B317" s="222"/>
      <c r="C317" s="223"/>
      <c r="D317" s="231"/>
      <c r="E317" s="3"/>
      <c r="F317" s="3"/>
      <c r="G317" s="3"/>
      <c r="H317" s="3"/>
      <c r="J317" s="226"/>
      <c r="K317" s="3"/>
      <c r="L317" s="3"/>
      <c r="O317" s="227"/>
      <c r="Q317" s="94"/>
      <c r="R317" s="94"/>
      <c r="S317" s="94"/>
      <c r="T317" s="94"/>
    </row>
    <row r="318" ht="15.75" customHeight="1">
      <c r="A318" s="234"/>
      <c r="B318" s="222"/>
      <c r="C318" s="223"/>
      <c r="D318" s="231"/>
      <c r="E318" s="3"/>
      <c r="F318" s="3"/>
      <c r="G318" s="3"/>
      <c r="H318" s="3"/>
      <c r="J318" s="226"/>
      <c r="K318" s="3"/>
      <c r="L318" s="3"/>
      <c r="O318" s="227"/>
      <c r="Q318" s="94"/>
      <c r="R318" s="94"/>
      <c r="S318" s="94"/>
      <c r="T318" s="94"/>
    </row>
    <row r="319" ht="15.75" customHeight="1">
      <c r="A319" s="234"/>
      <c r="B319" s="222"/>
      <c r="C319" s="223"/>
      <c r="D319" s="231"/>
      <c r="E319" s="3"/>
      <c r="F319" s="3"/>
      <c r="G319" s="3"/>
      <c r="H319" s="3"/>
      <c r="J319" s="226"/>
      <c r="K319" s="3"/>
      <c r="L319" s="3"/>
      <c r="O319" s="227"/>
      <c r="Q319" s="94"/>
      <c r="R319" s="94"/>
      <c r="S319" s="94"/>
      <c r="T319" s="94"/>
    </row>
    <row r="320" ht="15.75" customHeight="1">
      <c r="A320" s="234"/>
      <c r="B320" s="222"/>
      <c r="C320" s="223"/>
      <c r="D320" s="231"/>
      <c r="E320" s="3"/>
      <c r="F320" s="3"/>
      <c r="G320" s="3"/>
      <c r="H320" s="3"/>
      <c r="J320" s="226"/>
      <c r="K320" s="3"/>
      <c r="L320" s="3"/>
      <c r="O320" s="227"/>
      <c r="Q320" s="94"/>
      <c r="R320" s="94"/>
      <c r="S320" s="94"/>
      <c r="T320" s="94"/>
    </row>
    <row r="321" ht="15.75" customHeight="1">
      <c r="A321" s="234"/>
      <c r="B321" s="222"/>
      <c r="C321" s="223"/>
      <c r="D321" s="231"/>
      <c r="E321" s="3"/>
      <c r="F321" s="3"/>
      <c r="G321" s="3"/>
      <c r="H321" s="3"/>
      <c r="J321" s="226"/>
      <c r="K321" s="3"/>
      <c r="L321" s="3"/>
      <c r="O321" s="227"/>
      <c r="Q321" s="94"/>
      <c r="R321" s="94"/>
      <c r="S321" s="94"/>
      <c r="T321" s="94"/>
    </row>
    <row r="322" ht="15.75" customHeight="1">
      <c r="A322" s="234"/>
      <c r="B322" s="222"/>
      <c r="C322" s="223"/>
      <c r="D322" s="231"/>
      <c r="E322" s="3"/>
      <c r="F322" s="3"/>
      <c r="G322" s="3"/>
      <c r="H322" s="3"/>
      <c r="J322" s="226"/>
      <c r="K322" s="3"/>
      <c r="L322" s="3"/>
      <c r="O322" s="227"/>
      <c r="Q322" s="94"/>
      <c r="R322" s="94"/>
      <c r="S322" s="94"/>
      <c r="T322" s="94"/>
    </row>
    <row r="323" ht="15.75" customHeight="1">
      <c r="A323" s="234"/>
      <c r="B323" s="222"/>
      <c r="C323" s="223"/>
      <c r="D323" s="231"/>
      <c r="E323" s="3"/>
      <c r="F323" s="3"/>
      <c r="G323" s="3"/>
      <c r="H323" s="3"/>
      <c r="J323" s="226"/>
      <c r="K323" s="3"/>
      <c r="L323" s="3"/>
      <c r="O323" s="227"/>
      <c r="Q323" s="94"/>
      <c r="R323" s="94"/>
      <c r="S323" s="94"/>
      <c r="T323" s="94"/>
    </row>
    <row r="324" ht="15.75" customHeight="1">
      <c r="A324" s="234"/>
      <c r="B324" s="222"/>
      <c r="C324" s="223"/>
      <c r="D324" s="231"/>
      <c r="E324" s="3"/>
      <c r="F324" s="3"/>
      <c r="G324" s="3"/>
      <c r="H324" s="3"/>
      <c r="J324" s="226"/>
      <c r="K324" s="3"/>
      <c r="L324" s="3"/>
      <c r="O324" s="227"/>
      <c r="Q324" s="94"/>
      <c r="R324" s="94"/>
      <c r="S324" s="94"/>
      <c r="T324" s="94"/>
    </row>
    <row r="325" ht="15.75" customHeight="1">
      <c r="A325" s="234"/>
      <c r="B325" s="222"/>
      <c r="C325" s="223"/>
      <c r="D325" s="231"/>
      <c r="E325" s="3"/>
      <c r="F325" s="3"/>
      <c r="G325" s="3"/>
      <c r="H325" s="3"/>
      <c r="J325" s="226"/>
      <c r="K325" s="3"/>
      <c r="L325" s="3"/>
      <c r="O325" s="227"/>
      <c r="Q325" s="94"/>
      <c r="R325" s="94"/>
      <c r="S325" s="94"/>
      <c r="T325" s="94"/>
    </row>
    <row r="326" ht="15.75" customHeight="1">
      <c r="A326" s="234"/>
      <c r="B326" s="222"/>
      <c r="C326" s="223"/>
      <c r="D326" s="231"/>
      <c r="E326" s="3"/>
      <c r="F326" s="3"/>
      <c r="G326" s="3"/>
      <c r="H326" s="3"/>
      <c r="J326" s="226"/>
      <c r="K326" s="3"/>
      <c r="L326" s="3"/>
      <c r="O326" s="227"/>
      <c r="Q326" s="94"/>
      <c r="R326" s="94"/>
      <c r="S326" s="94"/>
      <c r="T326" s="94"/>
    </row>
    <row r="327" ht="15.75" customHeight="1">
      <c r="A327" s="234"/>
      <c r="B327" s="222"/>
      <c r="C327" s="223"/>
      <c r="D327" s="231"/>
      <c r="E327" s="3"/>
      <c r="F327" s="3"/>
      <c r="G327" s="3"/>
      <c r="H327" s="3"/>
      <c r="J327" s="226"/>
      <c r="K327" s="3"/>
      <c r="L327" s="3"/>
      <c r="O327" s="227"/>
      <c r="Q327" s="94"/>
      <c r="R327" s="94"/>
      <c r="S327" s="94"/>
      <c r="T327" s="94"/>
    </row>
    <row r="328" ht="15.75" customHeight="1">
      <c r="A328" s="234"/>
      <c r="B328" s="222"/>
      <c r="C328" s="223"/>
      <c r="D328" s="231"/>
      <c r="E328" s="3"/>
      <c r="F328" s="3"/>
      <c r="G328" s="3"/>
      <c r="H328" s="3"/>
      <c r="J328" s="226"/>
      <c r="K328" s="3"/>
      <c r="L328" s="3"/>
      <c r="O328" s="227"/>
      <c r="Q328" s="94"/>
      <c r="R328" s="94"/>
      <c r="S328" s="94"/>
      <c r="T328" s="94"/>
    </row>
    <row r="329" ht="15.75" customHeight="1">
      <c r="A329" s="234"/>
      <c r="B329" s="222"/>
      <c r="C329" s="223"/>
      <c r="D329" s="231"/>
      <c r="E329" s="3"/>
      <c r="F329" s="3"/>
      <c r="G329" s="3"/>
      <c r="H329" s="3"/>
      <c r="J329" s="226"/>
      <c r="K329" s="3"/>
      <c r="L329" s="3"/>
      <c r="O329" s="227"/>
      <c r="Q329" s="94"/>
      <c r="R329" s="94"/>
      <c r="S329" s="94"/>
      <c r="T329" s="94"/>
    </row>
    <row r="330" ht="15.75" customHeight="1">
      <c r="A330" s="234"/>
      <c r="B330" s="222"/>
      <c r="C330" s="223"/>
      <c r="D330" s="231"/>
      <c r="E330" s="3"/>
      <c r="F330" s="3"/>
      <c r="G330" s="3"/>
      <c r="H330" s="3"/>
      <c r="J330" s="226"/>
      <c r="K330" s="3"/>
      <c r="L330" s="3"/>
      <c r="O330" s="227"/>
      <c r="Q330" s="94"/>
      <c r="R330" s="94"/>
      <c r="S330" s="94"/>
      <c r="T330" s="94"/>
    </row>
    <row r="331" ht="15.75" customHeight="1">
      <c r="A331" s="234"/>
      <c r="B331" s="222"/>
      <c r="C331" s="223"/>
      <c r="D331" s="231"/>
      <c r="E331" s="3"/>
      <c r="F331" s="3"/>
      <c r="G331" s="3"/>
      <c r="H331" s="3"/>
      <c r="J331" s="226"/>
      <c r="K331" s="3"/>
      <c r="L331" s="3"/>
      <c r="O331" s="227"/>
      <c r="Q331" s="94"/>
      <c r="R331" s="94"/>
      <c r="S331" s="94"/>
      <c r="T331" s="94"/>
    </row>
    <row r="332" ht="15.75" customHeight="1">
      <c r="A332" s="234"/>
      <c r="B332" s="222"/>
      <c r="C332" s="223"/>
      <c r="D332" s="231"/>
      <c r="E332" s="3"/>
      <c r="F332" s="3"/>
      <c r="G332" s="3"/>
      <c r="H332" s="3"/>
      <c r="J332" s="226"/>
      <c r="K332" s="3"/>
      <c r="L332" s="3"/>
      <c r="O332" s="227"/>
      <c r="Q332" s="94"/>
      <c r="R332" s="94"/>
      <c r="S332" s="94"/>
      <c r="T332" s="94"/>
    </row>
    <row r="333" ht="15.75" customHeight="1">
      <c r="A333" s="234"/>
      <c r="B333" s="222"/>
      <c r="C333" s="223"/>
      <c r="D333" s="231"/>
      <c r="E333" s="3"/>
      <c r="F333" s="3"/>
      <c r="G333" s="3"/>
      <c r="H333" s="3"/>
      <c r="J333" s="226"/>
      <c r="K333" s="3"/>
      <c r="L333" s="3"/>
      <c r="O333" s="227"/>
      <c r="Q333" s="94"/>
      <c r="R333" s="94"/>
      <c r="S333" s="94"/>
      <c r="T333" s="94"/>
    </row>
    <row r="334" ht="15.75" customHeight="1">
      <c r="A334" s="234"/>
      <c r="B334" s="222"/>
      <c r="C334" s="223"/>
      <c r="D334" s="231"/>
      <c r="E334" s="3"/>
      <c r="F334" s="3"/>
      <c r="G334" s="3"/>
      <c r="H334" s="3"/>
      <c r="J334" s="226"/>
      <c r="K334" s="3"/>
      <c r="L334" s="3"/>
      <c r="O334" s="227"/>
      <c r="Q334" s="94"/>
      <c r="R334" s="94"/>
      <c r="S334" s="94"/>
      <c r="T334" s="94"/>
    </row>
    <row r="335" ht="15.75" customHeight="1">
      <c r="A335" s="234"/>
      <c r="B335" s="222"/>
      <c r="C335" s="223"/>
      <c r="D335" s="231"/>
      <c r="E335" s="3"/>
      <c r="F335" s="3"/>
      <c r="G335" s="3"/>
      <c r="H335" s="3"/>
      <c r="J335" s="226"/>
      <c r="K335" s="3"/>
      <c r="L335" s="3"/>
      <c r="O335" s="227"/>
      <c r="Q335" s="94"/>
      <c r="R335" s="94"/>
      <c r="S335" s="94"/>
      <c r="T335" s="94"/>
    </row>
    <row r="336" ht="15.75" customHeight="1">
      <c r="A336" s="234"/>
      <c r="B336" s="222"/>
      <c r="C336" s="223"/>
      <c r="D336" s="231"/>
      <c r="E336" s="3"/>
      <c r="F336" s="3"/>
      <c r="G336" s="3"/>
      <c r="H336" s="3"/>
      <c r="J336" s="226"/>
      <c r="K336" s="3"/>
      <c r="L336" s="3"/>
      <c r="O336" s="227"/>
      <c r="Q336" s="94"/>
      <c r="R336" s="94"/>
      <c r="S336" s="94"/>
      <c r="T336" s="94"/>
    </row>
    <row r="337" ht="15.75" customHeight="1">
      <c r="A337" s="234"/>
      <c r="B337" s="222"/>
      <c r="C337" s="223"/>
      <c r="D337" s="231"/>
      <c r="E337" s="3"/>
      <c r="F337" s="3"/>
      <c r="G337" s="3"/>
      <c r="H337" s="3"/>
      <c r="J337" s="226"/>
      <c r="K337" s="3"/>
      <c r="L337" s="3"/>
      <c r="O337" s="227"/>
      <c r="Q337" s="94"/>
      <c r="R337" s="94"/>
      <c r="S337" s="94"/>
      <c r="T337" s="94"/>
    </row>
    <row r="338" ht="15.75" customHeight="1">
      <c r="A338" s="234"/>
      <c r="B338" s="222"/>
      <c r="C338" s="223"/>
      <c r="D338" s="231"/>
      <c r="E338" s="3"/>
      <c r="F338" s="3"/>
      <c r="G338" s="3"/>
      <c r="H338" s="3"/>
      <c r="J338" s="226"/>
      <c r="K338" s="3"/>
      <c r="L338" s="3"/>
      <c r="O338" s="227"/>
      <c r="Q338" s="94"/>
      <c r="R338" s="94"/>
      <c r="S338" s="94"/>
      <c r="T338" s="94"/>
    </row>
    <row r="339" ht="15.75" customHeight="1">
      <c r="A339" s="234"/>
      <c r="B339" s="222"/>
      <c r="C339" s="223"/>
      <c r="D339" s="231"/>
      <c r="E339" s="3"/>
      <c r="F339" s="3"/>
      <c r="G339" s="3"/>
      <c r="H339" s="3"/>
      <c r="J339" s="226"/>
      <c r="K339" s="3"/>
      <c r="L339" s="3"/>
      <c r="O339" s="227"/>
      <c r="Q339" s="94"/>
      <c r="R339" s="94"/>
      <c r="S339" s="94"/>
      <c r="T339" s="94"/>
    </row>
    <row r="340" ht="15.75" customHeight="1">
      <c r="A340" s="234"/>
      <c r="B340" s="222"/>
      <c r="C340" s="223"/>
      <c r="D340" s="231"/>
      <c r="E340" s="3"/>
      <c r="F340" s="3"/>
      <c r="G340" s="3"/>
      <c r="H340" s="3"/>
      <c r="J340" s="226"/>
      <c r="K340" s="3"/>
      <c r="L340" s="3"/>
      <c r="O340" s="227"/>
      <c r="Q340" s="94"/>
      <c r="R340" s="94"/>
      <c r="S340" s="94"/>
      <c r="T340" s="94"/>
    </row>
    <row r="341" ht="15.75" customHeight="1">
      <c r="A341" s="234"/>
      <c r="B341" s="222"/>
      <c r="C341" s="223"/>
      <c r="D341" s="231"/>
      <c r="E341" s="3"/>
      <c r="F341" s="3"/>
      <c r="G341" s="3"/>
      <c r="H341" s="3"/>
      <c r="J341" s="226"/>
      <c r="K341" s="3"/>
      <c r="L341" s="3"/>
      <c r="O341" s="227"/>
      <c r="Q341" s="94"/>
      <c r="R341" s="94"/>
      <c r="S341" s="94"/>
      <c r="T341" s="94"/>
    </row>
    <row r="342" ht="15.75" customHeight="1">
      <c r="A342" s="234"/>
      <c r="B342" s="222"/>
      <c r="C342" s="223"/>
      <c r="D342" s="231"/>
      <c r="E342" s="3"/>
      <c r="F342" s="3"/>
      <c r="G342" s="3"/>
      <c r="H342" s="3"/>
      <c r="J342" s="226"/>
      <c r="K342" s="3"/>
      <c r="L342" s="3"/>
      <c r="O342" s="227"/>
      <c r="Q342" s="94"/>
      <c r="R342" s="94"/>
      <c r="S342" s="94"/>
      <c r="T342" s="94"/>
    </row>
    <row r="343" ht="15.75" customHeight="1">
      <c r="A343" s="234"/>
      <c r="B343" s="222"/>
      <c r="C343" s="223"/>
      <c r="D343" s="231"/>
      <c r="E343" s="3"/>
      <c r="F343" s="3"/>
      <c r="G343" s="3"/>
      <c r="H343" s="3"/>
      <c r="J343" s="226"/>
      <c r="K343" s="3"/>
      <c r="L343" s="3"/>
      <c r="O343" s="227"/>
      <c r="Q343" s="94"/>
      <c r="R343" s="94"/>
      <c r="S343" s="94"/>
      <c r="T343" s="94"/>
    </row>
    <row r="344" ht="15.75" customHeight="1">
      <c r="A344" s="234"/>
      <c r="B344" s="222"/>
      <c r="C344" s="223"/>
      <c r="D344" s="231"/>
      <c r="E344" s="3"/>
      <c r="F344" s="3"/>
      <c r="G344" s="3"/>
      <c r="H344" s="3"/>
      <c r="J344" s="226"/>
      <c r="K344" s="3"/>
      <c r="L344" s="3"/>
      <c r="O344" s="227"/>
      <c r="Q344" s="94"/>
      <c r="R344" s="94"/>
      <c r="S344" s="94"/>
      <c r="T344" s="94"/>
    </row>
    <row r="345" ht="15.75" customHeight="1">
      <c r="A345" s="234"/>
      <c r="B345" s="222"/>
      <c r="C345" s="223"/>
      <c r="D345" s="231"/>
      <c r="E345" s="3"/>
      <c r="F345" s="3"/>
      <c r="G345" s="3"/>
      <c r="H345" s="3"/>
      <c r="J345" s="226"/>
      <c r="K345" s="3"/>
      <c r="L345" s="3"/>
      <c r="O345" s="227"/>
      <c r="Q345" s="94"/>
      <c r="R345" s="94"/>
      <c r="S345" s="94"/>
      <c r="T345" s="94"/>
    </row>
    <row r="346" ht="15.75" customHeight="1">
      <c r="A346" s="234"/>
      <c r="B346" s="222"/>
      <c r="C346" s="223"/>
      <c r="D346" s="231"/>
      <c r="E346" s="3"/>
      <c r="F346" s="3"/>
      <c r="G346" s="3"/>
      <c r="H346" s="3"/>
      <c r="J346" s="226"/>
      <c r="K346" s="3"/>
      <c r="L346" s="3"/>
      <c r="O346" s="227"/>
      <c r="Q346" s="94"/>
      <c r="R346" s="94"/>
      <c r="S346" s="94"/>
      <c r="T346" s="94"/>
    </row>
    <row r="347" ht="15.75" customHeight="1">
      <c r="A347" s="234"/>
      <c r="B347" s="222"/>
      <c r="C347" s="223"/>
      <c r="D347" s="231"/>
      <c r="E347" s="3"/>
      <c r="F347" s="3"/>
      <c r="G347" s="3"/>
      <c r="H347" s="3"/>
      <c r="J347" s="226"/>
      <c r="K347" s="3"/>
      <c r="L347" s="3"/>
      <c r="O347" s="227"/>
      <c r="Q347" s="94"/>
      <c r="R347" s="94"/>
      <c r="S347" s="94"/>
      <c r="T347" s="94"/>
    </row>
    <row r="348" ht="15.75" customHeight="1">
      <c r="A348" s="234"/>
      <c r="B348" s="222"/>
      <c r="C348" s="223"/>
      <c r="D348" s="231"/>
      <c r="E348" s="3"/>
      <c r="F348" s="3"/>
      <c r="G348" s="3"/>
      <c r="H348" s="3"/>
      <c r="J348" s="226"/>
      <c r="K348" s="3"/>
      <c r="L348" s="3"/>
      <c r="O348" s="227"/>
      <c r="Q348" s="94"/>
      <c r="R348" s="94"/>
      <c r="S348" s="94"/>
      <c r="T348" s="94"/>
    </row>
    <row r="349" ht="15.75" customHeight="1">
      <c r="A349" s="234"/>
      <c r="B349" s="222"/>
      <c r="C349" s="223"/>
      <c r="D349" s="231"/>
      <c r="E349" s="3"/>
      <c r="F349" s="3"/>
      <c r="G349" s="3"/>
      <c r="H349" s="3"/>
      <c r="J349" s="226"/>
      <c r="K349" s="3"/>
      <c r="L349" s="3"/>
      <c r="O349" s="227"/>
      <c r="Q349" s="94"/>
      <c r="R349" s="94"/>
      <c r="S349" s="94"/>
      <c r="T349" s="94"/>
    </row>
    <row r="350" ht="15.75" customHeight="1">
      <c r="A350" s="234"/>
      <c r="B350" s="222"/>
      <c r="C350" s="223"/>
      <c r="D350" s="231"/>
      <c r="E350" s="3"/>
      <c r="F350" s="3"/>
      <c r="G350" s="3"/>
      <c r="H350" s="3"/>
      <c r="J350" s="226"/>
      <c r="K350" s="3"/>
      <c r="L350" s="3"/>
      <c r="O350" s="227"/>
      <c r="Q350" s="94"/>
      <c r="R350" s="94"/>
      <c r="S350" s="94"/>
      <c r="T350" s="94"/>
    </row>
    <row r="351" ht="15.75" customHeight="1">
      <c r="A351" s="234"/>
      <c r="B351" s="222"/>
      <c r="C351" s="223"/>
      <c r="D351" s="231"/>
      <c r="E351" s="3"/>
      <c r="F351" s="3"/>
      <c r="G351" s="3"/>
      <c r="H351" s="3"/>
      <c r="J351" s="226"/>
      <c r="K351" s="3"/>
      <c r="L351" s="3"/>
      <c r="O351" s="227"/>
      <c r="Q351" s="94"/>
      <c r="R351" s="94"/>
      <c r="S351" s="94"/>
      <c r="T351" s="94"/>
    </row>
    <row r="352" ht="15.75" customHeight="1">
      <c r="A352" s="234"/>
      <c r="B352" s="222"/>
      <c r="C352" s="223"/>
      <c r="D352" s="231"/>
      <c r="E352" s="3"/>
      <c r="F352" s="3"/>
      <c r="G352" s="3"/>
      <c r="H352" s="3"/>
      <c r="J352" s="226"/>
      <c r="K352" s="3"/>
      <c r="L352" s="3"/>
      <c r="O352" s="227"/>
      <c r="Q352" s="94"/>
      <c r="R352" s="94"/>
      <c r="S352" s="94"/>
      <c r="T352" s="94"/>
    </row>
    <row r="353" ht="15.75" customHeight="1">
      <c r="A353" s="234"/>
      <c r="B353" s="222"/>
      <c r="C353" s="223"/>
      <c r="D353" s="231"/>
      <c r="E353" s="3"/>
      <c r="F353" s="3"/>
      <c r="G353" s="3"/>
      <c r="H353" s="3"/>
      <c r="J353" s="226"/>
      <c r="K353" s="3"/>
      <c r="L353" s="3"/>
      <c r="O353" s="227"/>
      <c r="Q353" s="94"/>
      <c r="R353" s="94"/>
      <c r="S353" s="94"/>
      <c r="T353" s="94"/>
    </row>
    <row r="354" ht="15.75" customHeight="1">
      <c r="A354" s="234"/>
      <c r="B354" s="222"/>
      <c r="C354" s="223"/>
      <c r="D354" s="231"/>
      <c r="E354" s="3"/>
      <c r="F354" s="3"/>
      <c r="G354" s="3"/>
      <c r="H354" s="3"/>
      <c r="J354" s="226"/>
      <c r="K354" s="3"/>
      <c r="L354" s="3"/>
      <c r="O354" s="227"/>
      <c r="Q354" s="94"/>
      <c r="R354" s="94"/>
      <c r="S354" s="94"/>
      <c r="T354" s="94"/>
    </row>
    <row r="355" ht="15.75" customHeight="1">
      <c r="A355" s="234"/>
      <c r="B355" s="222"/>
      <c r="C355" s="223"/>
      <c r="D355" s="231"/>
      <c r="E355" s="3"/>
      <c r="F355" s="3"/>
      <c r="G355" s="3"/>
      <c r="H355" s="3"/>
      <c r="J355" s="226"/>
      <c r="K355" s="3"/>
      <c r="L355" s="3"/>
      <c r="O355" s="227"/>
      <c r="Q355" s="94"/>
      <c r="R355" s="94"/>
      <c r="S355" s="94"/>
      <c r="T355" s="94"/>
    </row>
    <row r="356" ht="15.75" customHeight="1">
      <c r="A356" s="234"/>
      <c r="B356" s="222"/>
      <c r="C356" s="223"/>
      <c r="D356" s="231"/>
      <c r="E356" s="3"/>
      <c r="F356" s="3"/>
      <c r="G356" s="3"/>
      <c r="H356" s="3"/>
      <c r="J356" s="226"/>
      <c r="K356" s="3"/>
      <c r="L356" s="3"/>
      <c r="O356" s="227"/>
      <c r="Q356" s="94"/>
      <c r="R356" s="94"/>
      <c r="S356" s="94"/>
      <c r="T356" s="94"/>
    </row>
    <row r="357" ht="15.75" customHeight="1">
      <c r="A357" s="234"/>
      <c r="B357" s="222"/>
      <c r="C357" s="223"/>
      <c r="D357" s="231"/>
      <c r="E357" s="3"/>
      <c r="F357" s="3"/>
      <c r="G357" s="3"/>
      <c r="H357" s="3"/>
      <c r="J357" s="226"/>
      <c r="K357" s="3"/>
      <c r="L357" s="3"/>
      <c r="O357" s="227"/>
      <c r="Q357" s="94"/>
      <c r="R357" s="94"/>
      <c r="S357" s="94"/>
      <c r="T357" s="94"/>
    </row>
    <row r="358" ht="15.75" customHeight="1">
      <c r="A358" s="234"/>
      <c r="B358" s="222"/>
      <c r="C358" s="223"/>
      <c r="D358" s="231"/>
      <c r="E358" s="3"/>
      <c r="F358" s="3"/>
      <c r="G358" s="3"/>
      <c r="H358" s="3"/>
      <c r="J358" s="226"/>
      <c r="K358" s="3"/>
      <c r="L358" s="3"/>
      <c r="O358" s="227"/>
      <c r="Q358" s="94"/>
      <c r="R358" s="94"/>
      <c r="S358" s="94"/>
      <c r="T358" s="94"/>
    </row>
    <row r="359" ht="15.75" customHeight="1">
      <c r="A359" s="234"/>
      <c r="B359" s="222"/>
      <c r="C359" s="223"/>
      <c r="D359" s="231"/>
      <c r="E359" s="3"/>
      <c r="F359" s="3"/>
      <c r="G359" s="3"/>
      <c r="H359" s="3"/>
      <c r="J359" s="226"/>
      <c r="K359" s="3"/>
      <c r="L359" s="3"/>
      <c r="O359" s="227"/>
      <c r="Q359" s="94"/>
      <c r="R359" s="94"/>
      <c r="S359" s="94"/>
      <c r="T359" s="94"/>
    </row>
    <row r="360" ht="15.75" customHeight="1">
      <c r="A360" s="234"/>
      <c r="B360" s="222"/>
      <c r="C360" s="223"/>
      <c r="D360" s="231"/>
      <c r="E360" s="3"/>
      <c r="F360" s="3"/>
      <c r="G360" s="3"/>
      <c r="H360" s="3"/>
      <c r="J360" s="226"/>
      <c r="K360" s="3"/>
      <c r="L360" s="3"/>
      <c r="O360" s="227"/>
      <c r="Q360" s="94"/>
      <c r="R360" s="94"/>
      <c r="S360" s="94"/>
      <c r="T360" s="94"/>
    </row>
    <row r="361" ht="15.75" customHeight="1">
      <c r="A361" s="234"/>
      <c r="B361" s="222"/>
      <c r="C361" s="223"/>
      <c r="D361" s="231"/>
      <c r="E361" s="3"/>
      <c r="F361" s="3"/>
      <c r="G361" s="3"/>
      <c r="H361" s="3"/>
      <c r="J361" s="226"/>
      <c r="K361" s="3"/>
      <c r="L361" s="3"/>
      <c r="O361" s="227"/>
      <c r="Q361" s="94"/>
      <c r="R361" s="94"/>
      <c r="S361" s="94"/>
      <c r="T361" s="94"/>
    </row>
    <row r="362" ht="15.75" customHeight="1">
      <c r="A362" s="234"/>
      <c r="B362" s="222"/>
      <c r="C362" s="223"/>
      <c r="D362" s="231"/>
      <c r="E362" s="3"/>
      <c r="F362" s="3"/>
      <c r="G362" s="3"/>
      <c r="H362" s="3"/>
      <c r="J362" s="226"/>
      <c r="K362" s="3"/>
      <c r="L362" s="3"/>
      <c r="O362" s="227"/>
      <c r="Q362" s="94"/>
      <c r="R362" s="94"/>
      <c r="S362" s="94"/>
      <c r="T362" s="94"/>
    </row>
    <row r="363" ht="15.75" customHeight="1">
      <c r="A363" s="234"/>
      <c r="B363" s="222"/>
      <c r="C363" s="223"/>
      <c r="D363" s="231"/>
      <c r="E363" s="3"/>
      <c r="F363" s="3"/>
      <c r="G363" s="3"/>
      <c r="H363" s="3"/>
      <c r="J363" s="226"/>
      <c r="K363" s="3"/>
      <c r="L363" s="3"/>
      <c r="O363" s="227"/>
      <c r="Q363" s="94"/>
      <c r="R363" s="94"/>
      <c r="S363" s="94"/>
      <c r="T363" s="94"/>
    </row>
    <row r="364" ht="15.75" customHeight="1">
      <c r="A364" s="234"/>
      <c r="B364" s="222"/>
      <c r="C364" s="223"/>
      <c r="D364" s="231"/>
      <c r="E364" s="3"/>
      <c r="F364" s="3"/>
      <c r="G364" s="3"/>
      <c r="H364" s="3"/>
      <c r="J364" s="226"/>
      <c r="K364" s="3"/>
      <c r="L364" s="3"/>
      <c r="O364" s="227"/>
      <c r="Q364" s="94"/>
      <c r="R364" s="94"/>
      <c r="S364" s="94"/>
      <c r="T364" s="94"/>
    </row>
    <row r="365" ht="15.75" customHeight="1">
      <c r="A365" s="234"/>
      <c r="B365" s="222"/>
      <c r="C365" s="223"/>
      <c r="D365" s="231"/>
      <c r="E365" s="3"/>
      <c r="F365" s="3"/>
      <c r="G365" s="3"/>
      <c r="H365" s="3"/>
      <c r="J365" s="226"/>
      <c r="K365" s="3"/>
      <c r="L365" s="3"/>
      <c r="O365" s="227"/>
      <c r="Q365" s="94"/>
      <c r="R365" s="94"/>
      <c r="S365" s="94"/>
      <c r="T365" s="94"/>
    </row>
    <row r="366" ht="15.75" customHeight="1">
      <c r="A366" s="234"/>
      <c r="B366" s="222"/>
      <c r="C366" s="223"/>
      <c r="D366" s="231"/>
      <c r="E366" s="3"/>
      <c r="F366" s="3"/>
      <c r="G366" s="3"/>
      <c r="H366" s="3"/>
      <c r="J366" s="226"/>
      <c r="K366" s="3"/>
      <c r="L366" s="3"/>
      <c r="O366" s="227"/>
      <c r="Q366" s="94"/>
      <c r="R366" s="94"/>
      <c r="S366" s="94"/>
      <c r="T366" s="94"/>
    </row>
    <row r="367" ht="15.75" customHeight="1">
      <c r="A367" s="234"/>
      <c r="B367" s="222"/>
      <c r="C367" s="223"/>
      <c r="D367" s="231"/>
      <c r="E367" s="3"/>
      <c r="F367" s="3"/>
      <c r="G367" s="3"/>
      <c r="H367" s="3"/>
      <c r="J367" s="226"/>
      <c r="K367" s="3"/>
      <c r="L367" s="3"/>
      <c r="O367" s="227"/>
      <c r="Q367" s="94"/>
      <c r="R367" s="94"/>
      <c r="S367" s="94"/>
      <c r="T367" s="94"/>
    </row>
    <row r="368" ht="15.75" customHeight="1">
      <c r="A368" s="234"/>
      <c r="B368" s="222"/>
      <c r="C368" s="223"/>
      <c r="D368" s="231"/>
      <c r="E368" s="3"/>
      <c r="F368" s="3"/>
      <c r="G368" s="3"/>
      <c r="H368" s="3"/>
      <c r="J368" s="226"/>
      <c r="K368" s="3"/>
      <c r="L368" s="3"/>
      <c r="O368" s="227"/>
      <c r="Q368" s="94"/>
      <c r="R368" s="94"/>
      <c r="S368" s="94"/>
      <c r="T368" s="94"/>
    </row>
    <row r="369" ht="15.75" customHeight="1">
      <c r="A369" s="234"/>
      <c r="B369" s="222"/>
      <c r="C369" s="223"/>
      <c r="D369" s="231"/>
      <c r="E369" s="3"/>
      <c r="F369" s="3"/>
      <c r="G369" s="3"/>
      <c r="H369" s="3"/>
      <c r="J369" s="226"/>
      <c r="K369" s="3"/>
      <c r="L369" s="3"/>
      <c r="O369" s="227"/>
      <c r="Q369" s="94"/>
      <c r="R369" s="94"/>
      <c r="S369" s="94"/>
      <c r="T369" s="94"/>
    </row>
    <row r="370" ht="15.75" customHeight="1">
      <c r="A370" s="234"/>
      <c r="B370" s="222"/>
      <c r="C370" s="223"/>
      <c r="D370" s="231"/>
      <c r="E370" s="3"/>
      <c r="F370" s="3"/>
      <c r="G370" s="3"/>
      <c r="H370" s="3"/>
      <c r="J370" s="226"/>
      <c r="K370" s="3"/>
      <c r="L370" s="3"/>
      <c r="O370" s="227"/>
      <c r="Q370" s="94"/>
      <c r="R370" s="94"/>
      <c r="S370" s="94"/>
      <c r="T370" s="94"/>
    </row>
    <row r="371" ht="15.75" customHeight="1">
      <c r="A371" s="234"/>
      <c r="B371" s="222"/>
      <c r="C371" s="223"/>
      <c r="D371" s="231"/>
      <c r="E371" s="3"/>
      <c r="F371" s="3"/>
      <c r="G371" s="3"/>
      <c r="H371" s="3"/>
      <c r="J371" s="226"/>
      <c r="K371" s="3"/>
      <c r="L371" s="3"/>
      <c r="O371" s="227"/>
      <c r="Q371" s="94"/>
      <c r="R371" s="94"/>
      <c r="S371" s="94"/>
      <c r="T371" s="94"/>
    </row>
    <row r="372" ht="15.75" customHeight="1">
      <c r="A372" s="234"/>
      <c r="B372" s="222"/>
      <c r="C372" s="223"/>
      <c r="D372" s="231"/>
      <c r="E372" s="3"/>
      <c r="F372" s="3"/>
      <c r="G372" s="3"/>
      <c r="H372" s="3"/>
      <c r="J372" s="226"/>
      <c r="K372" s="3"/>
      <c r="L372" s="3"/>
      <c r="O372" s="227"/>
      <c r="Q372" s="94"/>
      <c r="R372" s="94"/>
      <c r="S372" s="94"/>
      <c r="T372" s="94"/>
    </row>
    <row r="373" ht="15.75" customHeight="1">
      <c r="A373" s="234"/>
      <c r="B373" s="222"/>
      <c r="C373" s="223"/>
      <c r="D373" s="231"/>
      <c r="E373" s="3"/>
      <c r="F373" s="3"/>
      <c r="G373" s="3"/>
      <c r="H373" s="3"/>
      <c r="J373" s="226"/>
      <c r="K373" s="3"/>
      <c r="L373" s="3"/>
      <c r="O373" s="227"/>
      <c r="Q373" s="94"/>
      <c r="R373" s="94"/>
      <c r="S373" s="94"/>
      <c r="T373" s="94"/>
    </row>
    <row r="374" ht="15.75" customHeight="1">
      <c r="A374" s="234"/>
      <c r="B374" s="222"/>
      <c r="C374" s="223"/>
      <c r="D374" s="231"/>
      <c r="E374" s="3"/>
      <c r="F374" s="3"/>
      <c r="G374" s="3"/>
      <c r="H374" s="3"/>
      <c r="J374" s="226"/>
      <c r="K374" s="3"/>
      <c r="L374" s="3"/>
      <c r="O374" s="227"/>
      <c r="Q374" s="94"/>
      <c r="R374" s="94"/>
      <c r="S374" s="94"/>
      <c r="T374" s="94"/>
    </row>
    <row r="375" ht="15.75" customHeight="1">
      <c r="A375" s="234"/>
      <c r="B375" s="222"/>
      <c r="C375" s="223"/>
      <c r="D375" s="231"/>
      <c r="E375" s="3"/>
      <c r="F375" s="3"/>
      <c r="G375" s="3"/>
      <c r="H375" s="3"/>
      <c r="J375" s="226"/>
      <c r="K375" s="3"/>
      <c r="L375" s="3"/>
      <c r="O375" s="227"/>
      <c r="Q375" s="94"/>
      <c r="R375" s="94"/>
      <c r="S375" s="94"/>
      <c r="T375" s="94"/>
    </row>
    <row r="376" ht="15.75" customHeight="1">
      <c r="A376" s="234"/>
      <c r="B376" s="222"/>
      <c r="C376" s="223"/>
      <c r="D376" s="231"/>
      <c r="E376" s="3"/>
      <c r="F376" s="3"/>
      <c r="G376" s="3"/>
      <c r="H376" s="3"/>
      <c r="J376" s="226"/>
      <c r="K376" s="3"/>
      <c r="L376" s="3"/>
      <c r="O376" s="227"/>
      <c r="Q376" s="94"/>
      <c r="R376" s="94"/>
      <c r="S376" s="94"/>
      <c r="T376" s="94"/>
    </row>
    <row r="377" ht="15.75" customHeight="1">
      <c r="A377" s="234"/>
      <c r="B377" s="222"/>
      <c r="C377" s="223"/>
      <c r="D377" s="231"/>
      <c r="E377" s="3"/>
      <c r="F377" s="3"/>
      <c r="G377" s="3"/>
      <c r="H377" s="3"/>
      <c r="J377" s="226"/>
      <c r="K377" s="3"/>
      <c r="L377" s="3"/>
      <c r="O377" s="227"/>
      <c r="Q377" s="94"/>
      <c r="R377" s="94"/>
      <c r="S377" s="94"/>
      <c r="T377" s="94"/>
    </row>
    <row r="378" ht="15.75" customHeight="1">
      <c r="A378" s="234"/>
      <c r="B378" s="222"/>
      <c r="C378" s="223"/>
      <c r="D378" s="231"/>
      <c r="E378" s="3"/>
      <c r="F378" s="3"/>
      <c r="G378" s="3"/>
      <c r="H378" s="3"/>
      <c r="J378" s="226"/>
      <c r="K378" s="3"/>
      <c r="L378" s="3"/>
      <c r="O378" s="227"/>
      <c r="Q378" s="94"/>
      <c r="R378" s="94"/>
      <c r="S378" s="94"/>
      <c r="T378" s="94"/>
    </row>
    <row r="379" ht="15.75" customHeight="1">
      <c r="A379" s="234"/>
      <c r="B379" s="222"/>
      <c r="C379" s="223"/>
      <c r="D379" s="231"/>
      <c r="E379" s="3"/>
      <c r="F379" s="3"/>
      <c r="G379" s="3"/>
      <c r="H379" s="3"/>
      <c r="J379" s="226"/>
      <c r="K379" s="3"/>
      <c r="L379" s="3"/>
      <c r="O379" s="227"/>
      <c r="Q379" s="94"/>
      <c r="R379" s="94"/>
      <c r="S379" s="94"/>
      <c r="T379" s="94"/>
    </row>
    <row r="380" ht="15.75" customHeight="1">
      <c r="A380" s="234"/>
      <c r="B380" s="222"/>
      <c r="C380" s="223"/>
      <c r="D380" s="231"/>
      <c r="E380" s="3"/>
      <c r="F380" s="3"/>
      <c r="G380" s="3"/>
      <c r="H380" s="3"/>
      <c r="J380" s="226"/>
      <c r="K380" s="3"/>
      <c r="L380" s="3"/>
      <c r="O380" s="227"/>
      <c r="Q380" s="94"/>
      <c r="R380" s="94"/>
      <c r="S380" s="94"/>
      <c r="T380" s="94"/>
    </row>
    <row r="381" ht="15.75" customHeight="1">
      <c r="A381" s="234"/>
      <c r="B381" s="222"/>
      <c r="C381" s="223"/>
      <c r="D381" s="231"/>
      <c r="E381" s="3"/>
      <c r="F381" s="3"/>
      <c r="G381" s="3"/>
      <c r="H381" s="3"/>
      <c r="J381" s="226"/>
      <c r="K381" s="3"/>
      <c r="L381" s="3"/>
      <c r="O381" s="227"/>
      <c r="Q381" s="94"/>
      <c r="R381" s="94"/>
      <c r="S381" s="94"/>
      <c r="T381" s="94"/>
    </row>
    <row r="382" ht="15.75" customHeight="1">
      <c r="A382" s="234"/>
      <c r="B382" s="222"/>
      <c r="C382" s="223"/>
      <c r="D382" s="231"/>
      <c r="E382" s="3"/>
      <c r="F382" s="3"/>
      <c r="G382" s="3"/>
      <c r="H382" s="3"/>
      <c r="J382" s="226"/>
      <c r="K382" s="3"/>
      <c r="L382" s="3"/>
      <c r="O382" s="227"/>
      <c r="Q382" s="94"/>
      <c r="R382" s="94"/>
      <c r="S382" s="94"/>
      <c r="T382" s="94"/>
    </row>
    <row r="383" ht="15.75" customHeight="1">
      <c r="A383" s="234"/>
      <c r="B383" s="222"/>
      <c r="C383" s="223"/>
      <c r="D383" s="231"/>
      <c r="E383" s="3"/>
      <c r="F383" s="3"/>
      <c r="G383" s="3"/>
      <c r="H383" s="3"/>
      <c r="J383" s="226"/>
      <c r="K383" s="3"/>
      <c r="L383" s="3"/>
      <c r="O383" s="227"/>
      <c r="Q383" s="94"/>
      <c r="R383" s="94"/>
      <c r="S383" s="94"/>
      <c r="T383" s="94"/>
    </row>
    <row r="384" ht="15.75" customHeight="1">
      <c r="A384" s="234"/>
      <c r="B384" s="222"/>
      <c r="C384" s="223"/>
      <c r="D384" s="231"/>
      <c r="E384" s="3"/>
      <c r="F384" s="3"/>
      <c r="G384" s="3"/>
      <c r="H384" s="3"/>
      <c r="J384" s="226"/>
      <c r="K384" s="3"/>
      <c r="L384" s="3"/>
      <c r="O384" s="227"/>
      <c r="Q384" s="94"/>
      <c r="R384" s="94"/>
      <c r="S384" s="94"/>
      <c r="T384" s="94"/>
    </row>
    <row r="385" ht="15.75" customHeight="1">
      <c r="A385" s="234"/>
      <c r="B385" s="222"/>
      <c r="C385" s="223"/>
      <c r="D385" s="231"/>
      <c r="E385" s="3"/>
      <c r="F385" s="3"/>
      <c r="G385" s="3"/>
      <c r="H385" s="3"/>
      <c r="J385" s="226"/>
      <c r="K385" s="3"/>
      <c r="L385" s="3"/>
      <c r="O385" s="227"/>
      <c r="Q385" s="94"/>
      <c r="R385" s="94"/>
      <c r="S385" s="94"/>
      <c r="T385" s="94"/>
    </row>
    <row r="386" ht="15.75" customHeight="1">
      <c r="A386" s="234"/>
      <c r="B386" s="222"/>
      <c r="C386" s="223"/>
      <c r="D386" s="231"/>
      <c r="E386" s="3"/>
      <c r="F386" s="3"/>
      <c r="G386" s="3"/>
      <c r="H386" s="3"/>
      <c r="J386" s="226"/>
      <c r="K386" s="3"/>
      <c r="L386" s="3"/>
      <c r="O386" s="227"/>
      <c r="Q386" s="94"/>
      <c r="R386" s="94"/>
      <c r="S386" s="94"/>
      <c r="T386" s="94"/>
    </row>
    <row r="387" ht="15.75" customHeight="1">
      <c r="A387" s="234"/>
      <c r="B387" s="222"/>
      <c r="C387" s="223"/>
      <c r="D387" s="231"/>
      <c r="E387" s="3"/>
      <c r="F387" s="3"/>
      <c r="G387" s="3"/>
      <c r="H387" s="3"/>
      <c r="J387" s="226"/>
      <c r="K387" s="3"/>
      <c r="L387" s="3"/>
      <c r="O387" s="227"/>
      <c r="Q387" s="94"/>
      <c r="R387" s="94"/>
      <c r="S387" s="94"/>
      <c r="T387" s="94"/>
    </row>
    <row r="388" ht="15.75" customHeight="1">
      <c r="A388" s="234"/>
      <c r="B388" s="222"/>
      <c r="C388" s="223"/>
      <c r="D388" s="231"/>
      <c r="E388" s="3"/>
      <c r="F388" s="3"/>
      <c r="G388" s="3"/>
      <c r="H388" s="3"/>
      <c r="J388" s="226"/>
      <c r="K388" s="3"/>
      <c r="L388" s="3"/>
      <c r="O388" s="227"/>
      <c r="Q388" s="94"/>
      <c r="R388" s="94"/>
      <c r="S388" s="94"/>
      <c r="T388" s="94"/>
    </row>
    <row r="389" ht="15.75" customHeight="1">
      <c r="A389" s="234"/>
      <c r="B389" s="222"/>
      <c r="C389" s="223"/>
      <c r="D389" s="231"/>
      <c r="E389" s="3"/>
      <c r="F389" s="3"/>
      <c r="G389" s="3"/>
      <c r="H389" s="3"/>
      <c r="J389" s="226"/>
      <c r="K389" s="3"/>
      <c r="L389" s="3"/>
      <c r="O389" s="227"/>
      <c r="Q389" s="94"/>
      <c r="R389" s="94"/>
      <c r="S389" s="94"/>
      <c r="T389" s="94"/>
    </row>
    <row r="390" ht="15.75" customHeight="1">
      <c r="A390" s="234"/>
      <c r="B390" s="222"/>
      <c r="C390" s="223"/>
      <c r="D390" s="231"/>
      <c r="E390" s="3"/>
      <c r="F390" s="3"/>
      <c r="G390" s="3"/>
      <c r="H390" s="3"/>
      <c r="J390" s="226"/>
      <c r="K390" s="3"/>
      <c r="L390" s="3"/>
      <c r="O390" s="227"/>
      <c r="Q390" s="94"/>
      <c r="R390" s="94"/>
      <c r="S390" s="94"/>
      <c r="T390" s="94"/>
    </row>
    <row r="391" ht="15.75" customHeight="1">
      <c r="A391" s="234"/>
      <c r="B391" s="222"/>
      <c r="C391" s="223"/>
      <c r="D391" s="231"/>
      <c r="E391" s="3"/>
      <c r="F391" s="3"/>
      <c r="G391" s="3"/>
      <c r="H391" s="3"/>
      <c r="J391" s="226"/>
      <c r="K391" s="3"/>
      <c r="L391" s="3"/>
      <c r="O391" s="227"/>
      <c r="Q391" s="94"/>
      <c r="R391" s="94"/>
      <c r="S391" s="94"/>
      <c r="T391" s="94"/>
    </row>
    <row r="392" ht="15.75" customHeight="1">
      <c r="A392" s="234"/>
      <c r="B392" s="222"/>
      <c r="C392" s="223"/>
      <c r="D392" s="231"/>
      <c r="E392" s="3"/>
      <c r="F392" s="3"/>
      <c r="G392" s="3"/>
      <c r="H392" s="3"/>
      <c r="J392" s="226"/>
      <c r="K392" s="3"/>
      <c r="L392" s="3"/>
      <c r="O392" s="227"/>
      <c r="Q392" s="94"/>
      <c r="R392" s="94"/>
      <c r="S392" s="94"/>
      <c r="T392" s="94"/>
    </row>
    <row r="393" ht="15.75" customHeight="1">
      <c r="A393" s="234"/>
      <c r="B393" s="222"/>
      <c r="C393" s="223"/>
      <c r="D393" s="231"/>
      <c r="E393" s="3"/>
      <c r="F393" s="3"/>
      <c r="G393" s="3"/>
      <c r="H393" s="3"/>
      <c r="J393" s="226"/>
      <c r="K393" s="3"/>
      <c r="L393" s="3"/>
      <c r="O393" s="227"/>
      <c r="Q393" s="94"/>
      <c r="R393" s="94"/>
      <c r="S393" s="94"/>
      <c r="T393" s="94"/>
    </row>
    <row r="394" ht="15.75" customHeight="1">
      <c r="A394" s="234"/>
      <c r="B394" s="222"/>
      <c r="C394" s="223"/>
      <c r="D394" s="231"/>
      <c r="E394" s="3"/>
      <c r="F394" s="3"/>
      <c r="G394" s="3"/>
      <c r="H394" s="3"/>
      <c r="J394" s="226"/>
      <c r="K394" s="3"/>
      <c r="L394" s="3"/>
      <c r="O394" s="227"/>
      <c r="Q394" s="94"/>
      <c r="R394" s="94"/>
      <c r="S394" s="94"/>
      <c r="T394" s="94"/>
    </row>
    <row r="395" ht="15.75" customHeight="1">
      <c r="A395" s="234"/>
      <c r="B395" s="222"/>
      <c r="C395" s="223"/>
      <c r="D395" s="231"/>
      <c r="E395" s="3"/>
      <c r="F395" s="3"/>
      <c r="G395" s="3"/>
      <c r="H395" s="3"/>
      <c r="J395" s="226"/>
      <c r="K395" s="3"/>
      <c r="L395" s="3"/>
      <c r="O395" s="227"/>
      <c r="Q395" s="94"/>
      <c r="R395" s="94"/>
      <c r="S395" s="94"/>
      <c r="T395" s="94"/>
    </row>
    <row r="396" ht="15.75" customHeight="1">
      <c r="A396" s="234"/>
      <c r="B396" s="222"/>
      <c r="C396" s="223"/>
      <c r="D396" s="231"/>
      <c r="E396" s="3"/>
      <c r="F396" s="3"/>
      <c r="G396" s="3"/>
      <c r="H396" s="3"/>
      <c r="J396" s="226"/>
      <c r="K396" s="3"/>
      <c r="L396" s="3"/>
      <c r="O396" s="227"/>
      <c r="Q396" s="94"/>
      <c r="R396" s="94"/>
      <c r="S396" s="94"/>
      <c r="T396" s="94"/>
    </row>
    <row r="397" ht="15.75" customHeight="1">
      <c r="A397" s="234"/>
      <c r="B397" s="222"/>
      <c r="C397" s="223"/>
      <c r="D397" s="231"/>
      <c r="E397" s="3"/>
      <c r="F397" s="3"/>
      <c r="G397" s="3"/>
      <c r="H397" s="3"/>
      <c r="J397" s="226"/>
      <c r="K397" s="3"/>
      <c r="L397" s="3"/>
      <c r="O397" s="227"/>
      <c r="Q397" s="94"/>
      <c r="R397" s="94"/>
      <c r="S397" s="94"/>
      <c r="T397" s="94"/>
    </row>
    <row r="398" ht="15.75" customHeight="1">
      <c r="A398" s="234"/>
      <c r="B398" s="222"/>
      <c r="C398" s="223"/>
      <c r="D398" s="231"/>
      <c r="E398" s="3"/>
      <c r="F398" s="3"/>
      <c r="G398" s="3"/>
      <c r="H398" s="3"/>
      <c r="J398" s="226"/>
      <c r="K398" s="3"/>
      <c r="L398" s="3"/>
      <c r="O398" s="227"/>
      <c r="Q398" s="94"/>
      <c r="R398" s="94"/>
      <c r="S398" s="94"/>
      <c r="T398" s="94"/>
    </row>
    <row r="399" ht="15.75" customHeight="1">
      <c r="A399" s="234"/>
      <c r="B399" s="222"/>
      <c r="C399" s="223"/>
      <c r="D399" s="231"/>
      <c r="E399" s="3"/>
      <c r="F399" s="3"/>
      <c r="G399" s="3"/>
      <c r="H399" s="3"/>
      <c r="J399" s="226"/>
      <c r="K399" s="3"/>
      <c r="L399" s="3"/>
      <c r="O399" s="227"/>
      <c r="Q399" s="94"/>
      <c r="R399" s="94"/>
      <c r="S399" s="94"/>
      <c r="T399" s="94"/>
    </row>
    <row r="400" ht="15.75" customHeight="1">
      <c r="A400" s="234"/>
      <c r="B400" s="222"/>
      <c r="C400" s="223"/>
      <c r="D400" s="231"/>
      <c r="E400" s="3"/>
      <c r="F400" s="3"/>
      <c r="G400" s="3"/>
      <c r="H400" s="3"/>
      <c r="J400" s="226"/>
      <c r="K400" s="3"/>
      <c r="L400" s="3"/>
      <c r="O400" s="227"/>
      <c r="Q400" s="94"/>
      <c r="R400" s="94"/>
      <c r="S400" s="94"/>
      <c r="T400" s="94"/>
    </row>
    <row r="401" ht="15.75" customHeight="1">
      <c r="A401" s="234"/>
      <c r="B401" s="222"/>
      <c r="C401" s="223"/>
      <c r="D401" s="231"/>
      <c r="E401" s="3"/>
      <c r="F401" s="3"/>
      <c r="G401" s="3"/>
      <c r="H401" s="3"/>
      <c r="J401" s="226"/>
      <c r="K401" s="3"/>
      <c r="L401" s="3"/>
      <c r="O401" s="227"/>
      <c r="Q401" s="94"/>
      <c r="R401" s="94"/>
      <c r="S401" s="94"/>
      <c r="T401" s="94"/>
    </row>
    <row r="402" ht="15.75" customHeight="1">
      <c r="A402" s="234"/>
      <c r="B402" s="222"/>
      <c r="C402" s="223"/>
      <c r="D402" s="231"/>
      <c r="E402" s="3"/>
      <c r="F402" s="3"/>
      <c r="G402" s="3"/>
      <c r="H402" s="3"/>
      <c r="J402" s="226"/>
      <c r="K402" s="3"/>
      <c r="L402" s="3"/>
      <c r="O402" s="227"/>
      <c r="Q402" s="94"/>
      <c r="R402" s="94"/>
      <c r="S402" s="94"/>
      <c r="T402" s="94"/>
    </row>
    <row r="403" ht="15.75" customHeight="1">
      <c r="A403" s="234"/>
      <c r="B403" s="222"/>
      <c r="C403" s="223"/>
      <c r="D403" s="231"/>
      <c r="E403" s="3"/>
      <c r="F403" s="3"/>
      <c r="G403" s="3"/>
      <c r="H403" s="3"/>
      <c r="J403" s="226"/>
      <c r="K403" s="3"/>
      <c r="L403" s="3"/>
      <c r="O403" s="227"/>
      <c r="Q403" s="94"/>
      <c r="R403" s="94"/>
      <c r="S403" s="94"/>
      <c r="T403" s="94"/>
    </row>
    <row r="404" ht="15.75" customHeight="1">
      <c r="A404" s="234"/>
      <c r="B404" s="222"/>
      <c r="C404" s="223"/>
      <c r="D404" s="231"/>
      <c r="E404" s="3"/>
      <c r="F404" s="3"/>
      <c r="G404" s="3"/>
      <c r="H404" s="3"/>
      <c r="J404" s="226"/>
      <c r="K404" s="3"/>
      <c r="L404" s="3"/>
      <c r="O404" s="227"/>
      <c r="Q404" s="94"/>
      <c r="R404" s="94"/>
      <c r="S404" s="94"/>
      <c r="T404" s="94"/>
    </row>
    <row r="405" ht="15.75" customHeight="1">
      <c r="A405" s="234"/>
      <c r="B405" s="222"/>
      <c r="C405" s="223"/>
      <c r="D405" s="231"/>
      <c r="E405" s="3"/>
      <c r="F405" s="3"/>
      <c r="G405" s="3"/>
      <c r="H405" s="3"/>
      <c r="J405" s="226"/>
      <c r="K405" s="3"/>
      <c r="L405" s="3"/>
      <c r="O405" s="227"/>
      <c r="Q405" s="94"/>
      <c r="R405" s="94"/>
      <c r="S405" s="94"/>
      <c r="T405" s="94"/>
    </row>
    <row r="406" ht="15.75" customHeight="1">
      <c r="A406" s="234"/>
      <c r="B406" s="222"/>
      <c r="C406" s="223"/>
      <c r="D406" s="231"/>
      <c r="E406" s="3"/>
      <c r="F406" s="3"/>
      <c r="G406" s="3"/>
      <c r="H406" s="3"/>
      <c r="J406" s="226"/>
      <c r="K406" s="3"/>
      <c r="L406" s="3"/>
      <c r="O406" s="227"/>
      <c r="Q406" s="94"/>
      <c r="R406" s="94"/>
      <c r="S406" s="94"/>
      <c r="T406" s="94"/>
    </row>
    <row r="407" ht="15.75" customHeight="1">
      <c r="A407" s="234"/>
      <c r="B407" s="222"/>
      <c r="C407" s="223"/>
      <c r="D407" s="231"/>
      <c r="E407" s="3"/>
      <c r="F407" s="3"/>
      <c r="G407" s="3"/>
      <c r="H407" s="3"/>
      <c r="J407" s="226"/>
      <c r="K407" s="3"/>
      <c r="L407" s="3"/>
      <c r="O407" s="227"/>
      <c r="Q407" s="94"/>
      <c r="R407" s="94"/>
      <c r="S407" s="94"/>
      <c r="T407" s="94"/>
    </row>
    <row r="408" ht="15.75" customHeight="1">
      <c r="A408" s="234"/>
      <c r="B408" s="222"/>
      <c r="C408" s="223"/>
      <c r="D408" s="231"/>
      <c r="E408" s="3"/>
      <c r="F408" s="3"/>
      <c r="G408" s="3"/>
      <c r="H408" s="3"/>
      <c r="J408" s="226"/>
      <c r="K408" s="3"/>
      <c r="L408" s="3"/>
      <c r="O408" s="227"/>
      <c r="Q408" s="94"/>
      <c r="R408" s="94"/>
      <c r="S408" s="94"/>
      <c r="T408" s="94"/>
    </row>
    <row r="409" ht="15.75" customHeight="1">
      <c r="A409" s="234"/>
      <c r="B409" s="222"/>
      <c r="C409" s="223"/>
      <c r="D409" s="231"/>
      <c r="E409" s="3"/>
      <c r="F409" s="3"/>
      <c r="G409" s="3"/>
      <c r="H409" s="3"/>
      <c r="J409" s="226"/>
      <c r="K409" s="3"/>
      <c r="L409" s="3"/>
      <c r="O409" s="227"/>
      <c r="Q409" s="94"/>
      <c r="R409" s="94"/>
      <c r="S409" s="94"/>
      <c r="T409" s="94"/>
    </row>
    <row r="410" ht="15.75" customHeight="1">
      <c r="A410" s="234"/>
      <c r="B410" s="222"/>
      <c r="C410" s="223"/>
      <c r="D410" s="231"/>
      <c r="E410" s="3"/>
      <c r="F410" s="3"/>
      <c r="G410" s="3"/>
      <c r="H410" s="3"/>
      <c r="J410" s="226"/>
      <c r="K410" s="3"/>
      <c r="L410" s="3"/>
      <c r="O410" s="227"/>
      <c r="Q410" s="94"/>
      <c r="R410" s="94"/>
      <c r="S410" s="94"/>
      <c r="T410" s="94"/>
    </row>
    <row r="411" ht="15.75" customHeight="1">
      <c r="A411" s="234"/>
      <c r="B411" s="222"/>
      <c r="C411" s="223"/>
      <c r="D411" s="231"/>
      <c r="E411" s="3"/>
      <c r="F411" s="3"/>
      <c r="G411" s="3"/>
      <c r="H411" s="3"/>
      <c r="J411" s="226"/>
      <c r="K411" s="3"/>
      <c r="L411" s="3"/>
      <c r="O411" s="227"/>
      <c r="Q411" s="94"/>
      <c r="R411" s="94"/>
      <c r="S411" s="94"/>
      <c r="T411" s="94"/>
    </row>
    <row r="412" ht="15.75" customHeight="1">
      <c r="A412" s="234"/>
      <c r="B412" s="222"/>
      <c r="C412" s="223"/>
      <c r="D412" s="231"/>
      <c r="E412" s="3"/>
      <c r="F412" s="3"/>
      <c r="G412" s="3"/>
      <c r="H412" s="3"/>
      <c r="J412" s="226"/>
      <c r="K412" s="3"/>
      <c r="L412" s="3"/>
      <c r="O412" s="227"/>
      <c r="Q412" s="94"/>
      <c r="R412" s="94"/>
      <c r="S412" s="94"/>
      <c r="T412" s="94"/>
    </row>
    <row r="413" ht="15.75" customHeight="1">
      <c r="A413" s="234"/>
      <c r="B413" s="222"/>
      <c r="C413" s="223"/>
      <c r="D413" s="231"/>
      <c r="E413" s="3"/>
      <c r="F413" s="3"/>
      <c r="G413" s="3"/>
      <c r="H413" s="3"/>
      <c r="J413" s="226"/>
      <c r="K413" s="3"/>
      <c r="L413" s="3"/>
      <c r="O413" s="227"/>
      <c r="Q413" s="94"/>
      <c r="R413" s="94"/>
      <c r="S413" s="94"/>
      <c r="T413" s="94"/>
    </row>
    <row r="414" ht="15.75" customHeight="1">
      <c r="A414" s="234"/>
      <c r="B414" s="222"/>
      <c r="C414" s="223"/>
      <c r="D414" s="231"/>
      <c r="E414" s="3"/>
      <c r="F414" s="3"/>
      <c r="G414" s="3"/>
      <c r="H414" s="3"/>
      <c r="J414" s="226"/>
      <c r="K414" s="3"/>
      <c r="L414" s="3"/>
      <c r="O414" s="227"/>
      <c r="Q414" s="94"/>
      <c r="R414" s="94"/>
      <c r="S414" s="94"/>
      <c r="T414" s="94"/>
    </row>
    <row r="415" ht="15.75" customHeight="1">
      <c r="A415" s="234"/>
      <c r="B415" s="222"/>
      <c r="C415" s="223"/>
      <c r="D415" s="231"/>
      <c r="E415" s="3"/>
      <c r="F415" s="3"/>
      <c r="G415" s="3"/>
      <c r="H415" s="3"/>
      <c r="J415" s="226"/>
      <c r="K415" s="3"/>
      <c r="L415" s="3"/>
      <c r="O415" s="227"/>
      <c r="Q415" s="94"/>
      <c r="R415" s="94"/>
      <c r="S415" s="94"/>
      <c r="T415" s="94"/>
    </row>
    <row r="416" ht="15.75" customHeight="1">
      <c r="A416" s="234"/>
      <c r="B416" s="222"/>
      <c r="C416" s="223"/>
      <c r="D416" s="231"/>
      <c r="E416" s="3"/>
      <c r="F416" s="3"/>
      <c r="G416" s="3"/>
      <c r="H416" s="3"/>
      <c r="J416" s="226"/>
      <c r="K416" s="3"/>
      <c r="L416" s="3"/>
      <c r="O416" s="227"/>
      <c r="Q416" s="94"/>
      <c r="R416" s="94"/>
      <c r="S416" s="94"/>
      <c r="T416" s="94"/>
    </row>
    <row r="417" ht="15.75" customHeight="1">
      <c r="A417" s="234"/>
      <c r="B417" s="222"/>
      <c r="C417" s="223"/>
      <c r="D417" s="231"/>
      <c r="E417" s="3"/>
      <c r="F417" s="3"/>
      <c r="G417" s="3"/>
      <c r="H417" s="3"/>
      <c r="J417" s="226"/>
      <c r="K417" s="3"/>
      <c r="L417" s="3"/>
      <c r="O417" s="227"/>
      <c r="Q417" s="94"/>
      <c r="R417" s="94"/>
      <c r="S417" s="94"/>
      <c r="T417" s="94"/>
    </row>
    <row r="418" ht="15.75" customHeight="1">
      <c r="A418" s="234"/>
      <c r="B418" s="222"/>
      <c r="C418" s="223"/>
      <c r="D418" s="231"/>
      <c r="E418" s="3"/>
      <c r="F418" s="3"/>
      <c r="G418" s="3"/>
      <c r="H418" s="3"/>
      <c r="J418" s="226"/>
      <c r="K418" s="3"/>
      <c r="L418" s="3"/>
      <c r="O418" s="227"/>
      <c r="Q418" s="94"/>
      <c r="R418" s="94"/>
      <c r="S418" s="94"/>
      <c r="T418" s="94"/>
    </row>
    <row r="419" ht="15.75" customHeight="1">
      <c r="A419" s="234"/>
      <c r="B419" s="222"/>
      <c r="C419" s="223"/>
      <c r="D419" s="231"/>
      <c r="E419" s="3"/>
      <c r="F419" s="3"/>
      <c r="G419" s="3"/>
      <c r="H419" s="3"/>
      <c r="J419" s="226"/>
      <c r="K419" s="3"/>
      <c r="L419" s="3"/>
      <c r="O419" s="227"/>
      <c r="Q419" s="94"/>
      <c r="R419" s="94"/>
      <c r="S419" s="94"/>
      <c r="T419" s="94"/>
    </row>
    <row r="420" ht="15.75" customHeight="1">
      <c r="A420" s="234"/>
      <c r="B420" s="222"/>
      <c r="C420" s="223"/>
      <c r="D420" s="231"/>
      <c r="E420" s="3"/>
      <c r="F420" s="3"/>
      <c r="G420" s="3"/>
      <c r="H420" s="3"/>
      <c r="J420" s="226"/>
      <c r="K420" s="3"/>
      <c r="L420" s="3"/>
      <c r="O420" s="227"/>
      <c r="Q420" s="94"/>
      <c r="R420" s="94"/>
      <c r="S420" s="94"/>
      <c r="T420" s="94"/>
    </row>
    <row r="421" ht="15.75" customHeight="1">
      <c r="A421" s="245"/>
      <c r="B421" s="222"/>
      <c r="C421" s="223"/>
      <c r="D421" s="231"/>
      <c r="E421" s="3"/>
      <c r="F421" s="3"/>
      <c r="G421" s="3"/>
      <c r="H421" s="3"/>
      <c r="J421" s="226"/>
      <c r="K421" s="3"/>
      <c r="L421" s="3"/>
      <c r="O421" s="227"/>
      <c r="Q421" s="94"/>
      <c r="R421" s="94"/>
      <c r="S421" s="94"/>
      <c r="T421" s="94"/>
    </row>
    <row r="422" ht="15.75" customHeight="1">
      <c r="A422" s="234"/>
      <c r="B422" s="222"/>
      <c r="C422" s="223"/>
      <c r="D422" s="231"/>
      <c r="E422" s="3"/>
      <c r="F422" s="3"/>
      <c r="G422" s="3"/>
      <c r="H422" s="3"/>
      <c r="J422" s="226"/>
      <c r="K422" s="3"/>
      <c r="L422" s="3"/>
      <c r="O422" s="227"/>
      <c r="Q422" s="94"/>
      <c r="R422" s="94"/>
      <c r="S422" s="94"/>
      <c r="T422" s="94"/>
    </row>
    <row r="423" ht="15.75" customHeight="1">
      <c r="A423" s="234"/>
      <c r="B423" s="222"/>
      <c r="C423" s="223"/>
      <c r="D423" s="231"/>
      <c r="E423" s="3"/>
      <c r="F423" s="3"/>
      <c r="G423" s="3"/>
      <c r="H423" s="3"/>
      <c r="J423" s="226"/>
      <c r="K423" s="3"/>
      <c r="L423" s="3"/>
      <c r="O423" s="227"/>
      <c r="Q423" s="94"/>
      <c r="R423" s="94"/>
      <c r="S423" s="94"/>
      <c r="T423" s="94"/>
    </row>
    <row r="424" ht="15.75" customHeight="1">
      <c r="A424" s="234"/>
      <c r="B424" s="222"/>
      <c r="C424" s="223"/>
      <c r="D424" s="231"/>
      <c r="E424" s="3"/>
      <c r="F424" s="3"/>
      <c r="G424" s="3"/>
      <c r="H424" s="3"/>
      <c r="J424" s="226"/>
      <c r="K424" s="3"/>
      <c r="L424" s="3"/>
      <c r="O424" s="227"/>
      <c r="Q424" s="94"/>
      <c r="R424" s="94"/>
      <c r="S424" s="94"/>
      <c r="T424" s="94"/>
    </row>
    <row r="425" ht="15.75" customHeight="1">
      <c r="A425" s="234"/>
      <c r="B425" s="222"/>
      <c r="C425" s="223"/>
      <c r="D425" s="231"/>
      <c r="E425" s="3"/>
      <c r="F425" s="3"/>
      <c r="G425" s="3"/>
      <c r="H425" s="3"/>
      <c r="J425" s="226"/>
      <c r="K425" s="3"/>
      <c r="L425" s="3"/>
      <c r="O425" s="227"/>
      <c r="Q425" s="94"/>
      <c r="R425" s="94"/>
      <c r="S425" s="94"/>
      <c r="T425" s="94"/>
    </row>
    <row r="426" ht="15.75" customHeight="1">
      <c r="A426" s="234"/>
      <c r="B426" s="222"/>
      <c r="C426" s="223"/>
      <c r="D426" s="231"/>
      <c r="E426" s="3"/>
      <c r="F426" s="3"/>
      <c r="G426" s="3"/>
      <c r="H426" s="3"/>
      <c r="J426" s="226"/>
      <c r="K426" s="3"/>
      <c r="L426" s="3"/>
      <c r="O426" s="227"/>
      <c r="Q426" s="94"/>
      <c r="R426" s="94"/>
      <c r="S426" s="94"/>
      <c r="T426" s="94"/>
    </row>
    <row r="427" ht="15.75" customHeight="1">
      <c r="A427" s="234"/>
      <c r="B427" s="222"/>
      <c r="C427" s="223"/>
      <c r="D427" s="231"/>
      <c r="E427" s="3"/>
      <c r="F427" s="3"/>
      <c r="G427" s="3"/>
      <c r="H427" s="3"/>
      <c r="J427" s="226"/>
      <c r="K427" s="3"/>
      <c r="L427" s="3"/>
      <c r="O427" s="227"/>
      <c r="Q427" s="94"/>
      <c r="R427" s="94"/>
      <c r="S427" s="94"/>
      <c r="T427" s="94"/>
    </row>
    <row r="428" ht="15.75" customHeight="1">
      <c r="A428" s="246"/>
      <c r="B428" s="222"/>
      <c r="C428" s="223"/>
      <c r="D428" s="231"/>
      <c r="E428" s="3"/>
      <c r="F428" s="3"/>
      <c r="G428" s="3"/>
      <c r="H428" s="3"/>
      <c r="J428" s="226"/>
      <c r="K428" s="3"/>
      <c r="L428" s="3"/>
      <c r="O428" s="227"/>
      <c r="Q428" s="94"/>
      <c r="R428" s="94"/>
      <c r="S428" s="94"/>
      <c r="T428" s="94"/>
    </row>
    <row r="429" ht="15.75" customHeight="1">
      <c r="A429" s="234"/>
      <c r="B429" s="222"/>
      <c r="C429" s="223"/>
      <c r="D429" s="231"/>
      <c r="E429" s="3"/>
      <c r="F429" s="3"/>
      <c r="G429" s="3"/>
      <c r="H429" s="3"/>
      <c r="J429" s="226"/>
      <c r="K429" s="3"/>
      <c r="L429" s="3"/>
      <c r="O429" s="227"/>
      <c r="Q429" s="94"/>
      <c r="R429" s="94"/>
      <c r="S429" s="94"/>
      <c r="T429" s="94"/>
    </row>
    <row r="430" ht="15.75" customHeight="1">
      <c r="A430" s="234"/>
      <c r="B430" s="222"/>
      <c r="C430" s="223"/>
      <c r="D430" s="231"/>
      <c r="E430" s="3"/>
      <c r="F430" s="3"/>
      <c r="G430" s="3"/>
      <c r="H430" s="3"/>
      <c r="J430" s="226"/>
      <c r="K430" s="3"/>
      <c r="L430" s="3"/>
      <c r="O430" s="227"/>
      <c r="Q430" s="94"/>
      <c r="R430" s="94"/>
      <c r="S430" s="94"/>
      <c r="T430" s="94"/>
    </row>
    <row r="431" ht="15.75" customHeight="1">
      <c r="A431" s="245"/>
      <c r="B431" s="222"/>
      <c r="C431" s="223"/>
      <c r="D431" s="231"/>
      <c r="E431" s="3"/>
      <c r="F431" s="3"/>
      <c r="G431" s="3"/>
      <c r="H431" s="3"/>
      <c r="J431" s="226"/>
      <c r="K431" s="3"/>
      <c r="L431" s="3"/>
      <c r="O431" s="227"/>
      <c r="Q431" s="94"/>
      <c r="R431" s="94"/>
      <c r="S431" s="94"/>
      <c r="T431" s="94"/>
    </row>
    <row r="432" ht="15.75" customHeight="1">
      <c r="A432" s="234"/>
      <c r="B432" s="222"/>
      <c r="C432" s="223"/>
      <c r="D432" s="231"/>
      <c r="E432" s="3"/>
      <c r="F432" s="3"/>
      <c r="G432" s="3"/>
      <c r="H432" s="3"/>
      <c r="J432" s="226"/>
      <c r="K432" s="3"/>
      <c r="L432" s="3"/>
      <c r="O432" s="227"/>
      <c r="Q432" s="94"/>
      <c r="R432" s="94"/>
      <c r="S432" s="94"/>
      <c r="T432" s="94"/>
    </row>
    <row r="433" ht="15.75" customHeight="1">
      <c r="A433" s="234"/>
      <c r="B433" s="222"/>
      <c r="C433" s="223"/>
      <c r="D433" s="231"/>
      <c r="E433" s="3"/>
      <c r="F433" s="3"/>
      <c r="G433" s="3"/>
      <c r="H433" s="3"/>
      <c r="J433" s="226"/>
      <c r="K433" s="3"/>
      <c r="L433" s="3"/>
      <c r="O433" s="227"/>
      <c r="Q433" s="94"/>
      <c r="R433" s="94"/>
      <c r="S433" s="94"/>
      <c r="T433" s="94"/>
    </row>
    <row r="434" ht="15.75" customHeight="1">
      <c r="A434" s="234"/>
      <c r="B434" s="222"/>
      <c r="C434" s="223"/>
      <c r="D434" s="231"/>
      <c r="E434" s="3"/>
      <c r="F434" s="3"/>
      <c r="G434" s="3"/>
      <c r="H434" s="3"/>
      <c r="J434" s="226"/>
      <c r="K434" s="3"/>
      <c r="L434" s="3"/>
      <c r="O434" s="227"/>
      <c r="Q434" s="94"/>
      <c r="R434" s="94"/>
      <c r="S434" s="94"/>
      <c r="T434" s="94"/>
    </row>
    <row r="435" ht="15.75" customHeight="1">
      <c r="A435" s="234"/>
      <c r="B435" s="222"/>
      <c r="C435" s="223"/>
      <c r="D435" s="231"/>
      <c r="E435" s="3"/>
      <c r="F435" s="3"/>
      <c r="G435" s="3"/>
      <c r="H435" s="3"/>
      <c r="J435" s="226"/>
      <c r="K435" s="3"/>
      <c r="L435" s="3"/>
      <c r="O435" s="227"/>
      <c r="Q435" s="94"/>
      <c r="R435" s="94"/>
      <c r="S435" s="94"/>
      <c r="T435" s="94"/>
    </row>
    <row r="436" ht="15.75" customHeight="1">
      <c r="A436" s="234"/>
      <c r="B436" s="222"/>
      <c r="C436" s="223"/>
      <c r="D436" s="231"/>
      <c r="E436" s="3"/>
      <c r="F436" s="3"/>
      <c r="G436" s="3"/>
      <c r="H436" s="3"/>
      <c r="J436" s="226"/>
      <c r="K436" s="3"/>
      <c r="L436" s="3"/>
      <c r="O436" s="227"/>
      <c r="Q436" s="94"/>
      <c r="R436" s="94"/>
      <c r="S436" s="94"/>
      <c r="T436" s="94"/>
    </row>
    <row r="437" ht="15.75" customHeight="1">
      <c r="A437" s="234"/>
      <c r="B437" s="222"/>
      <c r="C437" s="223"/>
      <c r="D437" s="231"/>
      <c r="E437" s="3"/>
      <c r="F437" s="3"/>
      <c r="G437" s="3"/>
      <c r="H437" s="3"/>
      <c r="J437" s="226"/>
      <c r="K437" s="3"/>
      <c r="L437" s="3"/>
      <c r="O437" s="227"/>
      <c r="Q437" s="94"/>
      <c r="R437" s="94"/>
      <c r="S437" s="94"/>
      <c r="T437" s="94"/>
    </row>
    <row r="438" ht="15.75" customHeight="1">
      <c r="A438" s="234"/>
      <c r="B438" s="222"/>
      <c r="C438" s="223"/>
      <c r="D438" s="231"/>
      <c r="E438" s="3"/>
      <c r="F438" s="3"/>
      <c r="G438" s="3"/>
      <c r="H438" s="3"/>
      <c r="J438" s="226"/>
      <c r="K438" s="3"/>
      <c r="L438" s="3"/>
      <c r="O438" s="227"/>
      <c r="Q438" s="94"/>
      <c r="R438" s="94"/>
      <c r="S438" s="94"/>
      <c r="T438" s="94"/>
    </row>
    <row r="439" ht="15.75" customHeight="1">
      <c r="A439" s="234"/>
      <c r="B439" s="222"/>
      <c r="C439" s="223"/>
      <c r="D439" s="231"/>
      <c r="E439" s="3"/>
      <c r="F439" s="3"/>
      <c r="G439" s="3"/>
      <c r="H439" s="3"/>
      <c r="J439" s="226"/>
      <c r="K439" s="3"/>
      <c r="L439" s="3"/>
      <c r="O439" s="227"/>
      <c r="Q439" s="94"/>
      <c r="R439" s="94"/>
      <c r="S439" s="94"/>
      <c r="T439" s="94"/>
    </row>
    <row r="440" ht="15.75" customHeight="1">
      <c r="A440" s="234"/>
      <c r="B440" s="222"/>
      <c r="C440" s="223"/>
      <c r="D440" s="231"/>
      <c r="E440" s="3"/>
      <c r="F440" s="3"/>
      <c r="G440" s="3"/>
      <c r="H440" s="3"/>
      <c r="J440" s="226"/>
      <c r="K440" s="3"/>
      <c r="L440" s="3"/>
      <c r="O440" s="227"/>
      <c r="Q440" s="94"/>
      <c r="R440" s="94"/>
      <c r="S440" s="94"/>
      <c r="T440" s="94"/>
    </row>
    <row r="441" ht="15.75" customHeight="1">
      <c r="A441" s="234"/>
      <c r="B441" s="222"/>
      <c r="C441" s="223"/>
      <c r="D441" s="231"/>
      <c r="E441" s="3"/>
      <c r="F441" s="3"/>
      <c r="G441" s="3"/>
      <c r="H441" s="3"/>
      <c r="J441" s="226"/>
      <c r="K441" s="3"/>
      <c r="L441" s="3"/>
      <c r="O441" s="227"/>
      <c r="Q441" s="94"/>
      <c r="R441" s="94"/>
      <c r="S441" s="94"/>
      <c r="T441" s="94"/>
    </row>
    <row r="442" ht="15.75" customHeight="1">
      <c r="A442" s="234"/>
      <c r="B442" s="222"/>
      <c r="C442" s="223"/>
      <c r="D442" s="231"/>
      <c r="E442" s="3"/>
      <c r="F442" s="3"/>
      <c r="G442" s="3"/>
      <c r="H442" s="3"/>
      <c r="J442" s="226"/>
      <c r="K442" s="3"/>
      <c r="L442" s="3"/>
      <c r="O442" s="227"/>
      <c r="Q442" s="94"/>
      <c r="R442" s="94"/>
      <c r="S442" s="94"/>
      <c r="T442" s="94"/>
    </row>
    <row r="443" ht="15.75" customHeight="1">
      <c r="A443" s="234"/>
      <c r="B443" s="222"/>
      <c r="C443" s="223"/>
      <c r="D443" s="231"/>
      <c r="E443" s="3"/>
      <c r="F443" s="3"/>
      <c r="G443" s="3"/>
      <c r="H443" s="3"/>
      <c r="J443" s="226"/>
      <c r="K443" s="3"/>
      <c r="L443" s="3"/>
      <c r="O443" s="227"/>
      <c r="Q443" s="94"/>
      <c r="R443" s="94"/>
      <c r="S443" s="94"/>
      <c r="T443" s="94"/>
    </row>
    <row r="444" ht="15.75" customHeight="1">
      <c r="A444" s="234"/>
      <c r="B444" s="222"/>
      <c r="C444" s="223"/>
      <c r="D444" s="231"/>
      <c r="E444" s="3"/>
      <c r="F444" s="3"/>
      <c r="G444" s="3"/>
      <c r="H444" s="3"/>
      <c r="J444" s="226"/>
      <c r="K444" s="3"/>
      <c r="L444" s="3"/>
      <c r="O444" s="227"/>
      <c r="Q444" s="94"/>
      <c r="R444" s="94"/>
      <c r="S444" s="94"/>
      <c r="T444" s="94"/>
    </row>
    <row r="445" ht="15.75" customHeight="1">
      <c r="A445" s="234"/>
      <c r="B445" s="222"/>
      <c r="C445" s="223"/>
      <c r="D445" s="231"/>
      <c r="E445" s="3"/>
      <c r="F445" s="3"/>
      <c r="G445" s="3"/>
      <c r="H445" s="3"/>
      <c r="J445" s="226"/>
      <c r="K445" s="3"/>
      <c r="L445" s="3"/>
      <c r="O445" s="227"/>
      <c r="Q445" s="94"/>
      <c r="R445" s="94"/>
      <c r="S445" s="94"/>
      <c r="T445" s="94"/>
    </row>
    <row r="446" ht="15.75" customHeight="1">
      <c r="A446" s="234"/>
      <c r="B446" s="222"/>
      <c r="C446" s="223"/>
      <c r="D446" s="231"/>
      <c r="E446" s="3"/>
      <c r="F446" s="3"/>
      <c r="G446" s="3"/>
      <c r="H446" s="3"/>
      <c r="J446" s="226"/>
      <c r="K446" s="3"/>
      <c r="L446" s="3"/>
      <c r="O446" s="227"/>
      <c r="Q446" s="94"/>
      <c r="R446" s="94"/>
      <c r="S446" s="94"/>
      <c r="T446" s="94"/>
    </row>
    <row r="447" ht="15.75" customHeight="1">
      <c r="A447" s="234"/>
      <c r="B447" s="222"/>
      <c r="C447" s="223"/>
      <c r="D447" s="231"/>
      <c r="E447" s="3"/>
      <c r="F447" s="3"/>
      <c r="G447" s="3"/>
      <c r="H447" s="3"/>
      <c r="J447" s="226"/>
      <c r="K447" s="3"/>
      <c r="L447" s="3"/>
      <c r="O447" s="227"/>
      <c r="Q447" s="94"/>
      <c r="R447" s="94"/>
      <c r="S447" s="94"/>
      <c r="T447" s="94"/>
    </row>
    <row r="448" ht="15.75" customHeight="1">
      <c r="A448" s="234"/>
      <c r="B448" s="222"/>
      <c r="C448" s="223"/>
      <c r="D448" s="231"/>
      <c r="E448" s="3"/>
      <c r="F448" s="3"/>
      <c r="G448" s="3"/>
      <c r="H448" s="3"/>
      <c r="J448" s="226"/>
      <c r="K448" s="3"/>
      <c r="L448" s="3"/>
      <c r="O448" s="227"/>
      <c r="Q448" s="94"/>
      <c r="R448" s="94"/>
      <c r="S448" s="94"/>
      <c r="T448" s="94"/>
    </row>
    <row r="449" ht="15.75" customHeight="1">
      <c r="A449" s="234"/>
      <c r="B449" s="222"/>
      <c r="C449" s="223"/>
      <c r="D449" s="231"/>
      <c r="E449" s="3"/>
      <c r="F449" s="3"/>
      <c r="G449" s="3"/>
      <c r="H449" s="3"/>
      <c r="J449" s="226"/>
      <c r="K449" s="3"/>
      <c r="L449" s="3"/>
      <c r="O449" s="227"/>
      <c r="Q449" s="94"/>
      <c r="R449" s="94"/>
      <c r="S449" s="94"/>
      <c r="T449" s="94"/>
    </row>
    <row r="450" ht="15.75" customHeight="1">
      <c r="A450" s="234"/>
      <c r="B450" s="222"/>
      <c r="C450" s="223"/>
      <c r="D450" s="231"/>
      <c r="E450" s="3"/>
      <c r="F450" s="3"/>
      <c r="G450" s="3"/>
      <c r="H450" s="3"/>
      <c r="J450" s="226"/>
      <c r="K450" s="3"/>
      <c r="L450" s="3"/>
      <c r="O450" s="227"/>
      <c r="Q450" s="94"/>
      <c r="R450" s="94"/>
      <c r="S450" s="94"/>
      <c r="T450" s="94"/>
    </row>
    <row r="451" ht="15.75" customHeight="1">
      <c r="A451" s="234"/>
      <c r="B451" s="222"/>
      <c r="C451" s="223"/>
      <c r="D451" s="231"/>
      <c r="E451" s="3"/>
      <c r="F451" s="3"/>
      <c r="G451" s="3"/>
      <c r="H451" s="3"/>
      <c r="J451" s="226"/>
      <c r="K451" s="3"/>
      <c r="L451" s="3"/>
      <c r="O451" s="227"/>
      <c r="Q451" s="94"/>
      <c r="R451" s="94"/>
      <c r="S451" s="94"/>
      <c r="T451" s="94"/>
    </row>
    <row r="452" ht="15.75" customHeight="1">
      <c r="A452" s="234"/>
      <c r="B452" s="222"/>
      <c r="C452" s="223"/>
      <c r="D452" s="231"/>
      <c r="E452" s="3"/>
      <c r="F452" s="3"/>
      <c r="G452" s="3"/>
      <c r="H452" s="3"/>
      <c r="J452" s="226"/>
      <c r="K452" s="3"/>
      <c r="L452" s="3"/>
      <c r="O452" s="227"/>
      <c r="Q452" s="94"/>
      <c r="R452" s="94"/>
      <c r="S452" s="94"/>
      <c r="T452" s="94"/>
    </row>
    <row r="453" ht="15.75" customHeight="1">
      <c r="A453" s="234"/>
      <c r="B453" s="222"/>
      <c r="C453" s="223"/>
      <c r="D453" s="231"/>
      <c r="E453" s="3"/>
      <c r="F453" s="3"/>
      <c r="G453" s="3"/>
      <c r="H453" s="3"/>
      <c r="J453" s="226"/>
      <c r="K453" s="3"/>
      <c r="L453" s="3"/>
      <c r="O453" s="227"/>
      <c r="Q453" s="94"/>
      <c r="R453" s="94"/>
      <c r="S453" s="94"/>
      <c r="T453" s="94"/>
    </row>
    <row r="454" ht="15.75" customHeight="1">
      <c r="A454" s="234"/>
      <c r="B454" s="222"/>
      <c r="C454" s="223"/>
      <c r="D454" s="231"/>
      <c r="E454" s="3"/>
      <c r="F454" s="3"/>
      <c r="G454" s="3"/>
      <c r="H454" s="3"/>
      <c r="J454" s="226"/>
      <c r="K454" s="3"/>
      <c r="L454" s="3"/>
      <c r="O454" s="227"/>
      <c r="Q454" s="94"/>
      <c r="R454" s="94"/>
      <c r="S454" s="94"/>
      <c r="T454" s="94"/>
    </row>
    <row r="455" ht="15.75" customHeight="1">
      <c r="A455" s="234"/>
      <c r="B455" s="222"/>
      <c r="C455" s="223"/>
      <c r="D455" s="231"/>
      <c r="E455" s="3"/>
      <c r="F455" s="3"/>
      <c r="G455" s="3"/>
      <c r="H455" s="3"/>
      <c r="J455" s="226"/>
      <c r="K455" s="3"/>
      <c r="L455" s="3"/>
      <c r="O455" s="227"/>
      <c r="Q455" s="94"/>
      <c r="R455" s="94"/>
      <c r="S455" s="94"/>
      <c r="T455" s="94"/>
    </row>
    <row r="456" ht="15.75" customHeight="1">
      <c r="A456" s="234"/>
      <c r="B456" s="222"/>
      <c r="C456" s="223"/>
      <c r="D456" s="231"/>
      <c r="E456" s="3"/>
      <c r="F456" s="3"/>
      <c r="G456" s="3"/>
      <c r="H456" s="3"/>
      <c r="J456" s="226"/>
      <c r="K456" s="3"/>
      <c r="L456" s="3"/>
      <c r="O456" s="227"/>
      <c r="Q456" s="94"/>
      <c r="R456" s="94"/>
      <c r="S456" s="94"/>
      <c r="T456" s="94"/>
    </row>
    <row r="457" ht="15.75" customHeight="1">
      <c r="A457" s="234"/>
      <c r="B457" s="222"/>
      <c r="C457" s="223"/>
      <c r="D457" s="231"/>
      <c r="E457" s="3"/>
      <c r="F457" s="3"/>
      <c r="G457" s="3"/>
      <c r="H457" s="3"/>
      <c r="J457" s="226"/>
      <c r="K457" s="3"/>
      <c r="L457" s="3"/>
      <c r="O457" s="227"/>
      <c r="Q457" s="94"/>
      <c r="R457" s="94"/>
      <c r="S457" s="94"/>
      <c r="T457" s="94"/>
    </row>
    <row r="458" ht="15.75" customHeight="1">
      <c r="A458" s="234"/>
      <c r="B458" s="222"/>
      <c r="C458" s="223"/>
      <c r="D458" s="231"/>
      <c r="E458" s="3"/>
      <c r="F458" s="3"/>
      <c r="G458" s="3"/>
      <c r="H458" s="3"/>
      <c r="J458" s="226"/>
      <c r="K458" s="3"/>
      <c r="L458" s="3"/>
      <c r="O458" s="227"/>
      <c r="Q458" s="94"/>
      <c r="R458" s="94"/>
      <c r="S458" s="94"/>
      <c r="T458" s="94"/>
    </row>
    <row r="459" ht="15.75" customHeight="1">
      <c r="A459" s="234"/>
      <c r="B459" s="222"/>
      <c r="C459" s="223"/>
      <c r="D459" s="231"/>
      <c r="E459" s="3"/>
      <c r="F459" s="3"/>
      <c r="G459" s="3"/>
      <c r="H459" s="3"/>
      <c r="J459" s="226"/>
      <c r="K459" s="3"/>
      <c r="L459" s="3"/>
      <c r="O459" s="227"/>
      <c r="Q459" s="94"/>
      <c r="R459" s="94"/>
      <c r="S459" s="94"/>
      <c r="T459" s="94"/>
    </row>
    <row r="460" ht="15.75" customHeight="1">
      <c r="A460" s="234"/>
      <c r="B460" s="222"/>
      <c r="C460" s="223"/>
      <c r="D460" s="231"/>
      <c r="E460" s="3"/>
      <c r="F460" s="3"/>
      <c r="G460" s="3"/>
      <c r="H460" s="3"/>
      <c r="J460" s="226"/>
      <c r="K460" s="3"/>
      <c r="L460" s="3"/>
      <c r="O460" s="227"/>
      <c r="Q460" s="94"/>
      <c r="R460" s="94"/>
      <c r="S460" s="94"/>
      <c r="T460" s="94"/>
    </row>
    <row r="461" ht="15.75" customHeight="1">
      <c r="A461" s="234"/>
      <c r="B461" s="222"/>
      <c r="C461" s="223"/>
      <c r="D461" s="231"/>
      <c r="E461" s="3"/>
      <c r="F461" s="3"/>
      <c r="G461" s="3"/>
      <c r="H461" s="3"/>
      <c r="J461" s="226"/>
      <c r="K461" s="3"/>
      <c r="L461" s="3"/>
      <c r="O461" s="227"/>
      <c r="Q461" s="94"/>
      <c r="R461" s="94"/>
      <c r="S461" s="94"/>
      <c r="T461" s="94"/>
    </row>
    <row r="462" ht="15.75" customHeight="1">
      <c r="A462" s="234"/>
      <c r="B462" s="222"/>
      <c r="C462" s="223"/>
      <c r="D462" s="231"/>
      <c r="E462" s="3"/>
      <c r="F462" s="3"/>
      <c r="G462" s="3"/>
      <c r="H462" s="3"/>
      <c r="J462" s="226"/>
      <c r="K462" s="3"/>
      <c r="L462" s="3"/>
      <c r="O462" s="227"/>
      <c r="Q462" s="94"/>
      <c r="R462" s="94"/>
      <c r="S462" s="94"/>
      <c r="T462" s="94"/>
    </row>
    <row r="463" ht="15.75" customHeight="1">
      <c r="A463" s="234"/>
      <c r="B463" s="222"/>
      <c r="C463" s="223"/>
      <c r="D463" s="231"/>
      <c r="E463" s="3"/>
      <c r="F463" s="3"/>
      <c r="G463" s="3"/>
      <c r="H463" s="3"/>
      <c r="J463" s="226"/>
      <c r="K463" s="3"/>
      <c r="L463" s="3"/>
      <c r="O463" s="227"/>
      <c r="Q463" s="94"/>
      <c r="R463" s="94"/>
      <c r="S463" s="94"/>
      <c r="T463" s="94"/>
    </row>
    <row r="464" ht="15.75" customHeight="1">
      <c r="A464" s="234"/>
      <c r="B464" s="222"/>
      <c r="C464" s="223"/>
      <c r="D464" s="231"/>
      <c r="E464" s="3"/>
      <c r="F464" s="3"/>
      <c r="G464" s="3"/>
      <c r="H464" s="3"/>
      <c r="J464" s="226"/>
      <c r="K464" s="3"/>
      <c r="L464" s="3"/>
      <c r="O464" s="227"/>
      <c r="Q464" s="94"/>
      <c r="R464" s="94"/>
      <c r="S464" s="94"/>
      <c r="T464" s="94"/>
    </row>
    <row r="465" ht="15.75" customHeight="1">
      <c r="A465" s="234"/>
      <c r="B465" s="222"/>
      <c r="C465" s="223"/>
      <c r="D465" s="231"/>
      <c r="E465" s="3"/>
      <c r="F465" s="3"/>
      <c r="G465" s="3"/>
      <c r="H465" s="3"/>
      <c r="J465" s="226"/>
      <c r="K465" s="3"/>
      <c r="L465" s="3"/>
      <c r="O465" s="227"/>
      <c r="Q465" s="94"/>
      <c r="R465" s="94"/>
      <c r="S465" s="94"/>
      <c r="T465" s="94"/>
    </row>
    <row r="466" ht="15.75" customHeight="1">
      <c r="A466" s="234"/>
      <c r="B466" s="222"/>
      <c r="C466" s="223"/>
      <c r="D466" s="231"/>
      <c r="E466" s="3"/>
      <c r="F466" s="3"/>
      <c r="G466" s="3"/>
      <c r="H466" s="3"/>
      <c r="J466" s="226"/>
      <c r="K466" s="3"/>
      <c r="L466" s="3"/>
      <c r="O466" s="227"/>
      <c r="Q466" s="94"/>
      <c r="R466" s="94"/>
      <c r="S466" s="94"/>
      <c r="T466" s="94"/>
    </row>
    <row r="467" ht="15.75" customHeight="1">
      <c r="A467" s="234"/>
      <c r="B467" s="222"/>
      <c r="C467" s="223"/>
      <c r="D467" s="231"/>
      <c r="E467" s="3"/>
      <c r="F467" s="3"/>
      <c r="G467" s="3"/>
      <c r="H467" s="3"/>
      <c r="J467" s="226"/>
      <c r="K467" s="3"/>
      <c r="L467" s="3"/>
      <c r="O467" s="227"/>
      <c r="Q467" s="94"/>
      <c r="R467" s="94"/>
      <c r="S467" s="94"/>
      <c r="T467" s="94"/>
    </row>
    <row r="468" ht="15.75" customHeight="1">
      <c r="A468" s="234"/>
      <c r="B468" s="222"/>
      <c r="C468" s="223"/>
      <c r="D468" s="231"/>
      <c r="E468" s="3"/>
      <c r="F468" s="3"/>
      <c r="G468" s="3"/>
      <c r="H468" s="3"/>
      <c r="J468" s="226"/>
      <c r="K468" s="3"/>
      <c r="L468" s="3"/>
      <c r="O468" s="227"/>
      <c r="Q468" s="94"/>
      <c r="R468" s="94"/>
      <c r="S468" s="94"/>
      <c r="T468" s="94"/>
    </row>
    <row r="469" ht="15.75" customHeight="1">
      <c r="A469" s="234"/>
      <c r="B469" s="222"/>
      <c r="C469" s="223"/>
      <c r="D469" s="231"/>
      <c r="E469" s="3"/>
      <c r="F469" s="3"/>
      <c r="G469" s="3"/>
      <c r="H469" s="3"/>
      <c r="J469" s="226"/>
      <c r="K469" s="3"/>
      <c r="L469" s="3"/>
      <c r="O469" s="227"/>
      <c r="Q469" s="94"/>
      <c r="R469" s="94"/>
      <c r="S469" s="94"/>
      <c r="T469" s="94"/>
    </row>
    <row r="470" ht="15.75" customHeight="1">
      <c r="A470" s="234"/>
      <c r="B470" s="222"/>
      <c r="C470" s="223"/>
      <c r="D470" s="231"/>
      <c r="E470" s="3"/>
      <c r="F470" s="3"/>
      <c r="G470" s="3"/>
      <c r="H470" s="3"/>
      <c r="J470" s="226"/>
      <c r="K470" s="3"/>
      <c r="L470" s="3"/>
      <c r="O470" s="227"/>
      <c r="Q470" s="94"/>
      <c r="R470" s="94"/>
      <c r="S470" s="94"/>
      <c r="T470" s="94"/>
    </row>
    <row r="471" ht="15.75" customHeight="1">
      <c r="A471" s="234"/>
      <c r="B471" s="222"/>
      <c r="C471" s="223"/>
      <c r="D471" s="231"/>
      <c r="E471" s="3"/>
      <c r="F471" s="3"/>
      <c r="G471" s="3"/>
      <c r="H471" s="3"/>
      <c r="J471" s="226"/>
      <c r="K471" s="3"/>
      <c r="L471" s="3"/>
      <c r="O471" s="227"/>
      <c r="Q471" s="94"/>
      <c r="R471" s="94"/>
      <c r="S471" s="94"/>
      <c r="T471" s="94"/>
    </row>
    <row r="472" ht="15.75" customHeight="1">
      <c r="A472" s="234"/>
      <c r="B472" s="222"/>
      <c r="C472" s="223"/>
      <c r="D472" s="231"/>
      <c r="E472" s="3"/>
      <c r="F472" s="3"/>
      <c r="G472" s="3"/>
      <c r="H472" s="3"/>
      <c r="J472" s="226"/>
      <c r="K472" s="3"/>
      <c r="L472" s="3"/>
      <c r="O472" s="227"/>
      <c r="Q472" s="94"/>
      <c r="R472" s="94"/>
      <c r="S472" s="94"/>
      <c r="T472" s="94"/>
    </row>
    <row r="473" ht="15.75" customHeight="1">
      <c r="A473" s="234"/>
      <c r="B473" s="222"/>
      <c r="C473" s="223"/>
      <c r="D473" s="231"/>
      <c r="E473" s="3"/>
      <c r="F473" s="3"/>
      <c r="G473" s="3"/>
      <c r="H473" s="3"/>
      <c r="J473" s="226"/>
      <c r="K473" s="3"/>
      <c r="L473" s="3"/>
      <c r="O473" s="227"/>
      <c r="Q473" s="94"/>
      <c r="R473" s="94"/>
      <c r="S473" s="94"/>
      <c r="T473" s="94"/>
    </row>
    <row r="474" ht="15.75" customHeight="1">
      <c r="A474" s="234"/>
      <c r="B474" s="222"/>
      <c r="C474" s="223"/>
      <c r="D474" s="231"/>
      <c r="E474" s="3"/>
      <c r="F474" s="3"/>
      <c r="G474" s="3"/>
      <c r="H474" s="3"/>
      <c r="J474" s="226"/>
      <c r="K474" s="3"/>
      <c r="L474" s="3"/>
      <c r="O474" s="227"/>
      <c r="Q474" s="94"/>
      <c r="R474" s="94"/>
      <c r="S474" s="94"/>
      <c r="T474" s="94"/>
    </row>
    <row r="475" ht="15.75" customHeight="1">
      <c r="A475" s="234"/>
      <c r="B475" s="222"/>
      <c r="C475" s="223"/>
      <c r="D475" s="231"/>
      <c r="E475" s="3"/>
      <c r="F475" s="3"/>
      <c r="G475" s="3"/>
      <c r="H475" s="3"/>
      <c r="J475" s="226"/>
      <c r="K475" s="3"/>
      <c r="L475" s="3"/>
      <c r="O475" s="227"/>
      <c r="Q475" s="94"/>
      <c r="R475" s="94"/>
      <c r="S475" s="94"/>
      <c r="T475" s="94"/>
    </row>
    <row r="476" ht="15.75" customHeight="1">
      <c r="A476" s="234"/>
      <c r="B476" s="222"/>
      <c r="C476" s="223"/>
      <c r="D476" s="231"/>
      <c r="E476" s="3"/>
      <c r="F476" s="3"/>
      <c r="G476" s="3"/>
      <c r="H476" s="3"/>
      <c r="J476" s="226"/>
      <c r="K476" s="3"/>
      <c r="L476" s="3"/>
      <c r="O476" s="227"/>
      <c r="Q476" s="94"/>
      <c r="R476" s="94"/>
      <c r="S476" s="94"/>
      <c r="T476" s="94"/>
    </row>
    <row r="477" ht="15.75" customHeight="1">
      <c r="A477" s="234"/>
      <c r="B477" s="222"/>
      <c r="C477" s="223"/>
      <c r="D477" s="231"/>
      <c r="E477" s="3"/>
      <c r="F477" s="3"/>
      <c r="G477" s="3"/>
      <c r="H477" s="3"/>
      <c r="J477" s="226"/>
      <c r="K477" s="3"/>
      <c r="L477" s="3"/>
      <c r="O477" s="227"/>
      <c r="Q477" s="94"/>
      <c r="R477" s="94"/>
      <c r="S477" s="94"/>
      <c r="T477" s="94"/>
    </row>
    <row r="478" ht="15.75" customHeight="1">
      <c r="A478" s="234"/>
      <c r="B478" s="222"/>
      <c r="C478" s="223"/>
      <c r="D478" s="231"/>
      <c r="E478" s="3"/>
      <c r="F478" s="3"/>
      <c r="G478" s="3"/>
      <c r="H478" s="3"/>
      <c r="J478" s="226"/>
      <c r="K478" s="3"/>
      <c r="L478" s="3"/>
      <c r="O478" s="227"/>
      <c r="Q478" s="94"/>
      <c r="R478" s="94"/>
      <c r="S478" s="94"/>
      <c r="T478" s="94"/>
    </row>
    <row r="479" ht="15.75" customHeight="1">
      <c r="A479" s="234"/>
      <c r="B479" s="222"/>
      <c r="C479" s="223"/>
      <c r="D479" s="231"/>
      <c r="E479" s="3"/>
      <c r="F479" s="3"/>
      <c r="G479" s="3"/>
      <c r="H479" s="3"/>
      <c r="J479" s="226"/>
      <c r="K479" s="3"/>
      <c r="L479" s="3"/>
      <c r="O479" s="227"/>
      <c r="Q479" s="94"/>
      <c r="R479" s="94"/>
      <c r="S479" s="94"/>
      <c r="T479" s="94"/>
    </row>
    <row r="480" ht="15.75" customHeight="1">
      <c r="A480" s="234"/>
      <c r="B480" s="222"/>
      <c r="C480" s="223"/>
      <c r="D480" s="231"/>
      <c r="E480" s="3"/>
      <c r="F480" s="3"/>
      <c r="G480" s="3"/>
      <c r="H480" s="3"/>
      <c r="J480" s="226"/>
      <c r="K480" s="3"/>
      <c r="L480" s="3"/>
      <c r="O480" s="227"/>
      <c r="Q480" s="94"/>
      <c r="R480" s="94"/>
      <c r="S480" s="94"/>
      <c r="T480" s="94"/>
    </row>
    <row r="481" ht="15.75" customHeight="1">
      <c r="A481" s="234"/>
      <c r="B481" s="222"/>
      <c r="C481" s="223"/>
      <c r="D481" s="231"/>
      <c r="E481" s="3"/>
      <c r="F481" s="3"/>
      <c r="G481" s="3"/>
      <c r="H481" s="3"/>
      <c r="J481" s="226"/>
      <c r="K481" s="3"/>
      <c r="L481" s="3"/>
      <c r="O481" s="227"/>
      <c r="Q481" s="94"/>
      <c r="R481" s="94"/>
      <c r="S481" s="94"/>
      <c r="T481" s="94"/>
    </row>
    <row r="482" ht="15.75" customHeight="1">
      <c r="A482" s="234"/>
      <c r="B482" s="222"/>
      <c r="C482" s="223"/>
      <c r="D482" s="231"/>
      <c r="E482" s="3"/>
      <c r="F482" s="3"/>
      <c r="G482" s="3"/>
      <c r="H482" s="3"/>
      <c r="J482" s="226"/>
      <c r="K482" s="3"/>
      <c r="L482" s="3"/>
      <c r="O482" s="227"/>
      <c r="Q482" s="94"/>
      <c r="R482" s="94"/>
      <c r="S482" s="94"/>
      <c r="T482" s="94"/>
    </row>
    <row r="483" ht="15.75" customHeight="1">
      <c r="A483" s="234"/>
      <c r="B483" s="222"/>
      <c r="C483" s="223"/>
      <c r="D483" s="231"/>
      <c r="E483" s="3"/>
      <c r="F483" s="3"/>
      <c r="G483" s="3"/>
      <c r="H483" s="3"/>
      <c r="J483" s="226"/>
      <c r="K483" s="3"/>
      <c r="L483" s="3"/>
      <c r="O483" s="227"/>
      <c r="Q483" s="94"/>
      <c r="R483" s="94"/>
      <c r="S483" s="94"/>
      <c r="T483" s="94"/>
    </row>
    <row r="484" ht="15.75" customHeight="1">
      <c r="A484" s="234"/>
      <c r="B484" s="222"/>
      <c r="C484" s="223"/>
      <c r="D484" s="231"/>
      <c r="E484" s="3"/>
      <c r="F484" s="3"/>
      <c r="G484" s="3"/>
      <c r="H484" s="3"/>
      <c r="J484" s="226"/>
      <c r="K484" s="3"/>
      <c r="L484" s="3"/>
      <c r="O484" s="227"/>
      <c r="Q484" s="94"/>
      <c r="R484" s="94"/>
      <c r="S484" s="94"/>
      <c r="T484" s="94"/>
    </row>
    <row r="485" ht="15.75" customHeight="1">
      <c r="A485" s="234"/>
      <c r="B485" s="222"/>
      <c r="C485" s="223"/>
      <c r="D485" s="231"/>
      <c r="E485" s="3"/>
      <c r="F485" s="3"/>
      <c r="G485" s="3"/>
      <c r="H485" s="3"/>
      <c r="J485" s="226"/>
      <c r="K485" s="3"/>
      <c r="L485" s="3"/>
      <c r="O485" s="227"/>
      <c r="Q485" s="94"/>
      <c r="R485" s="94"/>
      <c r="S485" s="94"/>
      <c r="T485" s="94"/>
    </row>
    <row r="486" ht="15.75" customHeight="1">
      <c r="A486" s="234"/>
      <c r="B486" s="222"/>
      <c r="C486" s="223"/>
      <c r="D486" s="231"/>
      <c r="E486" s="3"/>
      <c r="F486" s="3"/>
      <c r="G486" s="3"/>
      <c r="H486" s="3"/>
      <c r="J486" s="226"/>
      <c r="K486" s="3"/>
      <c r="L486" s="3"/>
      <c r="O486" s="227"/>
      <c r="Q486" s="94"/>
      <c r="R486" s="94"/>
      <c r="S486" s="94"/>
      <c r="T486" s="94"/>
    </row>
    <row r="487" ht="15.75" customHeight="1">
      <c r="A487" s="234"/>
      <c r="B487" s="222"/>
      <c r="C487" s="223"/>
      <c r="D487" s="231"/>
      <c r="E487" s="3"/>
      <c r="F487" s="3"/>
      <c r="G487" s="3"/>
      <c r="H487" s="3"/>
      <c r="J487" s="226"/>
      <c r="K487" s="3"/>
      <c r="L487" s="3"/>
      <c r="O487" s="227"/>
      <c r="Q487" s="94"/>
      <c r="R487" s="94"/>
      <c r="S487" s="94"/>
      <c r="T487" s="94"/>
    </row>
    <row r="488" ht="15.75" customHeight="1">
      <c r="A488" s="234"/>
      <c r="B488" s="222"/>
      <c r="C488" s="223"/>
      <c r="D488" s="231"/>
      <c r="E488" s="3"/>
      <c r="F488" s="3"/>
      <c r="G488" s="3"/>
      <c r="H488" s="3"/>
      <c r="J488" s="226"/>
      <c r="K488" s="3"/>
      <c r="L488" s="3"/>
      <c r="O488" s="227"/>
      <c r="Q488" s="94"/>
      <c r="R488" s="94"/>
      <c r="S488" s="94"/>
      <c r="T488" s="94"/>
    </row>
    <row r="489" ht="15.75" customHeight="1">
      <c r="A489" s="234"/>
      <c r="B489" s="222"/>
      <c r="C489" s="223"/>
      <c r="D489" s="231"/>
      <c r="E489" s="3"/>
      <c r="F489" s="3"/>
      <c r="G489" s="3"/>
      <c r="H489" s="3"/>
      <c r="J489" s="226"/>
      <c r="K489" s="3"/>
      <c r="L489" s="3"/>
      <c r="O489" s="227"/>
      <c r="Q489" s="94"/>
      <c r="R489" s="94"/>
      <c r="S489" s="94"/>
      <c r="T489" s="94"/>
    </row>
    <row r="490" ht="15.75" customHeight="1">
      <c r="A490" s="234"/>
      <c r="B490" s="222"/>
      <c r="C490" s="223"/>
      <c r="D490" s="231"/>
      <c r="E490" s="3"/>
      <c r="F490" s="3"/>
      <c r="G490" s="3"/>
      <c r="H490" s="3"/>
      <c r="J490" s="226"/>
      <c r="K490" s="3"/>
      <c r="L490" s="3"/>
      <c r="O490" s="227"/>
      <c r="Q490" s="94"/>
      <c r="R490" s="94"/>
      <c r="S490" s="94"/>
      <c r="T490" s="94"/>
    </row>
    <row r="491" ht="15.75" customHeight="1">
      <c r="A491" s="234"/>
      <c r="B491" s="222"/>
      <c r="C491" s="223"/>
      <c r="D491" s="231"/>
      <c r="E491" s="3"/>
      <c r="F491" s="3"/>
      <c r="G491" s="3"/>
      <c r="H491" s="3"/>
      <c r="J491" s="226"/>
      <c r="K491" s="3"/>
      <c r="L491" s="3"/>
      <c r="O491" s="227"/>
      <c r="Q491" s="94"/>
      <c r="R491" s="94"/>
      <c r="S491" s="94"/>
      <c r="T491" s="94"/>
    </row>
    <row r="492" ht="15.75" customHeight="1">
      <c r="A492" s="234"/>
      <c r="B492" s="222"/>
      <c r="C492" s="223"/>
      <c r="D492" s="231"/>
      <c r="E492" s="3"/>
      <c r="F492" s="3"/>
      <c r="G492" s="3"/>
      <c r="H492" s="3"/>
      <c r="J492" s="226"/>
      <c r="K492" s="3"/>
      <c r="L492" s="3"/>
      <c r="O492" s="227"/>
      <c r="Q492" s="94"/>
      <c r="R492" s="94"/>
      <c r="S492" s="94"/>
      <c r="T492" s="94"/>
    </row>
    <row r="493" ht="15.75" customHeight="1">
      <c r="A493" s="234"/>
      <c r="B493" s="222"/>
      <c r="C493" s="223"/>
      <c r="D493" s="231"/>
      <c r="E493" s="3"/>
      <c r="F493" s="3"/>
      <c r="G493" s="3"/>
      <c r="H493" s="3"/>
      <c r="J493" s="226"/>
      <c r="K493" s="3"/>
      <c r="L493" s="3"/>
      <c r="O493" s="227"/>
      <c r="Q493" s="94"/>
      <c r="R493" s="94"/>
      <c r="S493" s="94"/>
      <c r="T493" s="94"/>
    </row>
    <row r="494" ht="15.75" customHeight="1">
      <c r="A494" s="234"/>
      <c r="B494" s="222"/>
      <c r="C494" s="223"/>
      <c r="D494" s="231"/>
      <c r="E494" s="3"/>
      <c r="F494" s="3"/>
      <c r="G494" s="3"/>
      <c r="H494" s="3"/>
      <c r="J494" s="226"/>
      <c r="K494" s="3"/>
      <c r="L494" s="3"/>
      <c r="O494" s="227"/>
      <c r="Q494" s="94"/>
      <c r="R494" s="94"/>
      <c r="S494" s="94"/>
      <c r="T494" s="94"/>
    </row>
    <row r="495" ht="15.75" customHeight="1">
      <c r="A495" s="234"/>
      <c r="B495" s="222"/>
      <c r="C495" s="223"/>
      <c r="D495" s="231"/>
      <c r="E495" s="3"/>
      <c r="F495" s="3"/>
      <c r="G495" s="3"/>
      <c r="H495" s="3"/>
      <c r="J495" s="226"/>
      <c r="K495" s="3"/>
      <c r="L495" s="3"/>
      <c r="O495" s="227"/>
      <c r="Q495" s="94"/>
      <c r="R495" s="94"/>
      <c r="S495" s="94"/>
      <c r="T495" s="94"/>
    </row>
    <row r="496" ht="15.75" customHeight="1">
      <c r="A496" s="234"/>
      <c r="B496" s="222"/>
      <c r="C496" s="223"/>
      <c r="D496" s="231"/>
      <c r="E496" s="3"/>
      <c r="F496" s="3"/>
      <c r="G496" s="3"/>
      <c r="H496" s="3"/>
      <c r="J496" s="226"/>
      <c r="K496" s="3"/>
      <c r="L496" s="3"/>
      <c r="O496" s="227"/>
      <c r="Q496" s="94"/>
      <c r="R496" s="94"/>
      <c r="S496" s="94"/>
      <c r="T496" s="94"/>
    </row>
    <row r="497" ht="15.75" customHeight="1">
      <c r="A497" s="234"/>
      <c r="B497" s="222"/>
      <c r="C497" s="223"/>
      <c r="D497" s="231"/>
      <c r="E497" s="3"/>
      <c r="F497" s="3"/>
      <c r="G497" s="3"/>
      <c r="H497" s="3"/>
      <c r="J497" s="226"/>
      <c r="K497" s="3"/>
      <c r="L497" s="3"/>
      <c r="O497" s="227"/>
      <c r="Q497" s="94"/>
      <c r="R497" s="94"/>
      <c r="S497" s="94"/>
      <c r="T497" s="94"/>
    </row>
    <row r="498" ht="15.75" customHeight="1">
      <c r="A498" s="234"/>
      <c r="B498" s="222"/>
      <c r="C498" s="223"/>
      <c r="D498" s="231"/>
      <c r="E498" s="3"/>
      <c r="F498" s="3"/>
      <c r="G498" s="3"/>
      <c r="H498" s="3"/>
      <c r="J498" s="226"/>
      <c r="K498" s="3"/>
      <c r="L498" s="3"/>
      <c r="O498" s="227"/>
      <c r="Q498" s="94"/>
      <c r="R498" s="94"/>
      <c r="S498" s="94"/>
      <c r="T498" s="94"/>
    </row>
    <row r="499" ht="15.75" customHeight="1">
      <c r="A499" s="234"/>
      <c r="B499" s="222"/>
      <c r="C499" s="223"/>
      <c r="D499" s="231"/>
      <c r="E499" s="3"/>
      <c r="F499" s="3"/>
      <c r="G499" s="3"/>
      <c r="H499" s="3"/>
      <c r="J499" s="226"/>
      <c r="K499" s="3"/>
      <c r="L499" s="3"/>
      <c r="O499" s="227"/>
      <c r="Q499" s="94"/>
      <c r="R499" s="94"/>
      <c r="S499" s="94"/>
      <c r="T499" s="94"/>
    </row>
    <row r="500" ht="15.75" customHeight="1">
      <c r="A500" s="234"/>
      <c r="B500" s="222"/>
      <c r="C500" s="223"/>
      <c r="D500" s="231"/>
      <c r="E500" s="3"/>
      <c r="F500" s="3"/>
      <c r="G500" s="3"/>
      <c r="H500" s="3"/>
      <c r="J500" s="226"/>
      <c r="K500" s="3"/>
      <c r="L500" s="3"/>
      <c r="O500" s="227"/>
      <c r="Q500" s="94"/>
      <c r="R500" s="94"/>
      <c r="S500" s="94"/>
      <c r="T500" s="94"/>
    </row>
    <row r="501" ht="15.75" customHeight="1">
      <c r="A501" s="234"/>
      <c r="B501" s="222"/>
      <c r="C501" s="223"/>
      <c r="D501" s="231"/>
      <c r="E501" s="3"/>
      <c r="F501" s="3"/>
      <c r="G501" s="3"/>
      <c r="H501" s="3"/>
      <c r="J501" s="226"/>
      <c r="K501" s="3"/>
      <c r="L501" s="3"/>
      <c r="O501" s="227"/>
      <c r="Q501" s="94"/>
      <c r="R501" s="94"/>
      <c r="S501" s="94"/>
      <c r="T501" s="94"/>
    </row>
    <row r="502" ht="15.75" customHeight="1">
      <c r="A502" s="234"/>
      <c r="B502" s="222"/>
      <c r="C502" s="223"/>
      <c r="D502" s="231"/>
      <c r="E502" s="3"/>
      <c r="F502" s="3"/>
      <c r="G502" s="3"/>
      <c r="H502" s="3"/>
      <c r="J502" s="226"/>
      <c r="K502" s="3"/>
      <c r="L502" s="3"/>
      <c r="O502" s="227"/>
      <c r="Q502" s="94"/>
      <c r="R502" s="94"/>
      <c r="S502" s="94"/>
      <c r="T502" s="94"/>
    </row>
    <row r="503" ht="15.75" customHeight="1">
      <c r="A503" s="234"/>
      <c r="B503" s="222"/>
      <c r="C503" s="223"/>
      <c r="D503" s="231"/>
      <c r="E503" s="3"/>
      <c r="F503" s="3"/>
      <c r="G503" s="3"/>
      <c r="H503" s="3"/>
      <c r="J503" s="226"/>
      <c r="K503" s="3"/>
      <c r="L503" s="3"/>
      <c r="O503" s="227"/>
      <c r="Q503" s="94"/>
      <c r="R503" s="94"/>
      <c r="S503" s="94"/>
      <c r="T503" s="94"/>
    </row>
    <row r="504" ht="15.75" customHeight="1">
      <c r="A504" s="234"/>
      <c r="B504" s="222"/>
      <c r="C504" s="223"/>
      <c r="D504" s="231"/>
      <c r="E504" s="3"/>
      <c r="F504" s="3"/>
      <c r="G504" s="3"/>
      <c r="H504" s="3"/>
      <c r="J504" s="226"/>
      <c r="K504" s="3"/>
      <c r="L504" s="3"/>
      <c r="O504" s="227"/>
      <c r="Q504" s="94"/>
      <c r="R504" s="94"/>
      <c r="S504" s="94"/>
      <c r="T504" s="94"/>
    </row>
    <row r="505" ht="15.75" customHeight="1">
      <c r="A505" s="234"/>
      <c r="B505" s="222"/>
      <c r="C505" s="223"/>
      <c r="D505" s="231"/>
      <c r="E505" s="3"/>
      <c r="F505" s="3"/>
      <c r="G505" s="3"/>
      <c r="H505" s="3"/>
      <c r="J505" s="226"/>
      <c r="K505" s="3"/>
      <c r="L505" s="3"/>
      <c r="O505" s="227"/>
      <c r="Q505" s="94"/>
      <c r="R505" s="94"/>
      <c r="S505" s="94"/>
      <c r="T505" s="94"/>
    </row>
    <row r="506" ht="15.75" customHeight="1">
      <c r="A506" s="234"/>
      <c r="B506" s="222"/>
      <c r="C506" s="223"/>
      <c r="D506" s="231"/>
      <c r="E506" s="3"/>
      <c r="F506" s="3"/>
      <c r="G506" s="3"/>
      <c r="H506" s="3"/>
      <c r="J506" s="226"/>
      <c r="K506" s="3"/>
      <c r="L506" s="3"/>
      <c r="O506" s="227"/>
      <c r="Q506" s="94"/>
      <c r="R506" s="94"/>
      <c r="S506" s="94"/>
      <c r="T506" s="94"/>
    </row>
    <row r="507" ht="15.75" customHeight="1">
      <c r="A507" s="234"/>
      <c r="B507" s="222"/>
      <c r="C507" s="223"/>
      <c r="D507" s="231"/>
      <c r="E507" s="3"/>
      <c r="F507" s="3"/>
      <c r="G507" s="3"/>
      <c r="H507" s="3"/>
      <c r="J507" s="226"/>
      <c r="K507" s="3"/>
      <c r="L507" s="3"/>
      <c r="O507" s="227"/>
      <c r="Q507" s="94"/>
      <c r="R507" s="94"/>
      <c r="S507" s="94"/>
      <c r="T507" s="94"/>
    </row>
    <row r="508" ht="15.75" customHeight="1">
      <c r="A508" s="234"/>
      <c r="B508" s="222"/>
      <c r="C508" s="223"/>
      <c r="D508" s="231"/>
      <c r="E508" s="3"/>
      <c r="F508" s="3"/>
      <c r="G508" s="3"/>
      <c r="H508" s="3"/>
      <c r="J508" s="226"/>
      <c r="K508" s="3"/>
      <c r="L508" s="3"/>
      <c r="O508" s="227"/>
      <c r="Q508" s="94"/>
      <c r="R508" s="94"/>
      <c r="S508" s="94"/>
      <c r="T508" s="94"/>
    </row>
    <row r="509" ht="15.75" customHeight="1">
      <c r="A509" s="234"/>
      <c r="B509" s="222"/>
      <c r="C509" s="223"/>
      <c r="D509" s="231"/>
      <c r="E509" s="3"/>
      <c r="F509" s="3"/>
      <c r="G509" s="3"/>
      <c r="H509" s="3"/>
      <c r="J509" s="226"/>
      <c r="K509" s="3"/>
      <c r="L509" s="3"/>
      <c r="O509" s="227"/>
      <c r="Q509" s="94"/>
      <c r="R509" s="94"/>
      <c r="S509" s="94"/>
      <c r="T509" s="94"/>
    </row>
    <row r="510" ht="15.75" customHeight="1">
      <c r="A510" s="234"/>
      <c r="B510" s="222"/>
      <c r="C510" s="223"/>
      <c r="D510" s="231"/>
      <c r="E510" s="3"/>
      <c r="F510" s="3"/>
      <c r="G510" s="3"/>
      <c r="H510" s="3"/>
      <c r="J510" s="226"/>
      <c r="K510" s="3"/>
      <c r="L510" s="3"/>
      <c r="O510" s="227"/>
      <c r="Q510" s="94"/>
      <c r="R510" s="94"/>
      <c r="S510" s="94"/>
      <c r="T510" s="94"/>
    </row>
    <row r="511" ht="15.75" customHeight="1">
      <c r="A511" s="234"/>
      <c r="B511" s="222"/>
      <c r="C511" s="223"/>
      <c r="D511" s="231"/>
      <c r="E511" s="3"/>
      <c r="F511" s="3"/>
      <c r="G511" s="3"/>
      <c r="H511" s="3"/>
      <c r="J511" s="226"/>
      <c r="K511" s="3"/>
      <c r="L511" s="3"/>
      <c r="O511" s="227"/>
      <c r="Q511" s="94"/>
      <c r="R511" s="94"/>
      <c r="S511" s="94"/>
      <c r="T511" s="94"/>
    </row>
    <row r="512" ht="15.75" customHeight="1">
      <c r="A512" s="234"/>
      <c r="B512" s="222"/>
      <c r="C512" s="223"/>
      <c r="D512" s="231"/>
      <c r="E512" s="3"/>
      <c r="F512" s="3"/>
      <c r="G512" s="3"/>
      <c r="H512" s="3"/>
      <c r="J512" s="226"/>
      <c r="K512" s="3"/>
      <c r="L512" s="3"/>
      <c r="O512" s="227"/>
      <c r="Q512" s="94"/>
      <c r="R512" s="94"/>
      <c r="S512" s="94"/>
      <c r="T512" s="94"/>
    </row>
    <row r="513" ht="15.75" customHeight="1">
      <c r="A513" s="234"/>
      <c r="B513" s="222"/>
      <c r="C513" s="223"/>
      <c r="D513" s="231"/>
      <c r="E513" s="3"/>
      <c r="F513" s="3"/>
      <c r="G513" s="3"/>
      <c r="H513" s="3"/>
      <c r="J513" s="226"/>
      <c r="K513" s="3"/>
      <c r="L513" s="3"/>
      <c r="O513" s="227"/>
      <c r="Q513" s="94"/>
      <c r="R513" s="94"/>
      <c r="S513" s="94"/>
      <c r="T513" s="94"/>
    </row>
    <row r="514" ht="15.75" customHeight="1">
      <c r="A514" s="234"/>
      <c r="B514" s="222"/>
      <c r="C514" s="223"/>
      <c r="D514" s="231"/>
      <c r="E514" s="3"/>
      <c r="F514" s="3"/>
      <c r="G514" s="3"/>
      <c r="H514" s="3"/>
      <c r="J514" s="226"/>
      <c r="K514" s="3"/>
      <c r="L514" s="3"/>
      <c r="O514" s="227"/>
      <c r="Q514" s="94"/>
      <c r="R514" s="94"/>
      <c r="S514" s="94"/>
      <c r="T514" s="94"/>
    </row>
    <row r="515" ht="15.75" customHeight="1">
      <c r="A515" s="234"/>
      <c r="B515" s="222"/>
      <c r="C515" s="223"/>
      <c r="D515" s="231"/>
      <c r="E515" s="3"/>
      <c r="F515" s="3"/>
      <c r="G515" s="3"/>
      <c r="H515" s="3"/>
      <c r="J515" s="226"/>
      <c r="K515" s="3"/>
      <c r="L515" s="3"/>
      <c r="O515" s="227"/>
      <c r="Q515" s="94"/>
      <c r="R515" s="94"/>
      <c r="S515" s="94"/>
      <c r="T515" s="94"/>
    </row>
    <row r="516" ht="15.75" customHeight="1">
      <c r="A516" s="234"/>
      <c r="B516" s="222"/>
      <c r="C516" s="223"/>
      <c r="D516" s="231"/>
      <c r="E516" s="3"/>
      <c r="F516" s="3"/>
      <c r="G516" s="3"/>
      <c r="H516" s="3"/>
      <c r="J516" s="226"/>
      <c r="K516" s="3"/>
      <c r="L516" s="3"/>
      <c r="O516" s="227"/>
      <c r="Q516" s="94"/>
      <c r="R516" s="94"/>
      <c r="S516" s="94"/>
      <c r="T516" s="94"/>
    </row>
    <row r="517" ht="15.75" customHeight="1">
      <c r="A517" s="234"/>
      <c r="B517" s="222"/>
      <c r="C517" s="223"/>
      <c r="D517" s="231"/>
      <c r="E517" s="3"/>
      <c r="F517" s="3"/>
      <c r="G517" s="3"/>
      <c r="H517" s="3"/>
      <c r="J517" s="226"/>
      <c r="K517" s="3"/>
      <c r="L517" s="3"/>
      <c r="O517" s="227"/>
      <c r="Q517" s="94"/>
      <c r="R517" s="94"/>
      <c r="S517" s="94"/>
      <c r="T517" s="94"/>
    </row>
    <row r="518" ht="15.75" customHeight="1">
      <c r="A518" s="234"/>
      <c r="B518" s="222"/>
      <c r="C518" s="223"/>
      <c r="D518" s="231"/>
      <c r="E518" s="3"/>
      <c r="F518" s="3"/>
      <c r="G518" s="3"/>
      <c r="H518" s="3"/>
      <c r="J518" s="226"/>
      <c r="K518" s="3"/>
      <c r="L518" s="3"/>
      <c r="O518" s="227"/>
      <c r="Q518" s="94"/>
      <c r="R518" s="94"/>
      <c r="S518" s="94"/>
      <c r="T518" s="94"/>
    </row>
    <row r="519" ht="15.75" customHeight="1">
      <c r="A519" s="234"/>
      <c r="B519" s="222"/>
      <c r="C519" s="223"/>
      <c r="D519" s="231"/>
      <c r="E519" s="3"/>
      <c r="F519" s="3"/>
      <c r="G519" s="3"/>
      <c r="H519" s="3"/>
      <c r="J519" s="226"/>
      <c r="K519" s="3"/>
      <c r="L519" s="3"/>
      <c r="O519" s="227"/>
      <c r="Q519" s="94"/>
      <c r="R519" s="94"/>
      <c r="S519" s="94"/>
      <c r="T519" s="94"/>
    </row>
    <row r="520" ht="15.75" customHeight="1">
      <c r="A520" s="234"/>
      <c r="B520" s="222"/>
      <c r="C520" s="223"/>
      <c r="D520" s="231"/>
      <c r="E520" s="3"/>
      <c r="F520" s="3"/>
      <c r="G520" s="3"/>
      <c r="H520" s="3"/>
      <c r="J520" s="226"/>
      <c r="K520" s="3"/>
      <c r="L520" s="3"/>
      <c r="O520" s="227"/>
      <c r="Q520" s="94"/>
      <c r="R520" s="94"/>
      <c r="S520" s="94"/>
      <c r="T520" s="94"/>
    </row>
    <row r="521" ht="15.75" customHeight="1">
      <c r="A521" s="234"/>
      <c r="B521" s="222"/>
      <c r="C521" s="223"/>
      <c r="D521" s="231"/>
      <c r="E521" s="3"/>
      <c r="F521" s="3"/>
      <c r="G521" s="3"/>
      <c r="H521" s="3"/>
      <c r="J521" s="226"/>
      <c r="K521" s="3"/>
      <c r="L521" s="3"/>
      <c r="O521" s="227"/>
      <c r="Q521" s="94"/>
      <c r="R521" s="94"/>
      <c r="S521" s="94"/>
      <c r="T521" s="94"/>
    </row>
    <row r="522" ht="15.75" customHeight="1">
      <c r="A522" s="234"/>
      <c r="B522" s="222"/>
      <c r="C522" s="223"/>
      <c r="D522" s="231"/>
      <c r="E522" s="3"/>
      <c r="F522" s="3"/>
      <c r="G522" s="3"/>
      <c r="H522" s="3"/>
      <c r="J522" s="226"/>
      <c r="K522" s="3"/>
      <c r="L522" s="3"/>
      <c r="O522" s="227"/>
      <c r="Q522" s="94"/>
      <c r="R522" s="94"/>
      <c r="S522" s="94"/>
      <c r="T522" s="94"/>
    </row>
    <row r="523" ht="15.75" customHeight="1">
      <c r="A523" s="234"/>
      <c r="B523" s="222"/>
      <c r="C523" s="223"/>
      <c r="D523" s="231"/>
      <c r="E523" s="3"/>
      <c r="F523" s="3"/>
      <c r="G523" s="3"/>
      <c r="H523" s="3"/>
      <c r="J523" s="226"/>
      <c r="K523" s="3"/>
      <c r="L523" s="3"/>
      <c r="O523" s="227"/>
      <c r="Q523" s="94"/>
      <c r="R523" s="94"/>
      <c r="S523" s="94"/>
      <c r="T523" s="94"/>
    </row>
    <row r="524" ht="15.75" customHeight="1">
      <c r="A524" s="234"/>
      <c r="B524" s="222"/>
      <c r="C524" s="223"/>
      <c r="D524" s="231"/>
      <c r="E524" s="3"/>
      <c r="F524" s="3"/>
      <c r="G524" s="3"/>
      <c r="H524" s="3"/>
      <c r="J524" s="226"/>
      <c r="K524" s="3"/>
      <c r="L524" s="3"/>
      <c r="O524" s="227"/>
      <c r="Q524" s="94"/>
      <c r="R524" s="94"/>
      <c r="S524" s="94"/>
      <c r="T524" s="94"/>
    </row>
    <row r="525" ht="15.75" customHeight="1">
      <c r="A525" s="234"/>
      <c r="B525" s="222"/>
      <c r="C525" s="223"/>
      <c r="D525" s="231"/>
      <c r="E525" s="3"/>
      <c r="F525" s="3"/>
      <c r="G525" s="3"/>
      <c r="H525" s="3"/>
      <c r="J525" s="226"/>
      <c r="K525" s="3"/>
      <c r="L525" s="3"/>
      <c r="O525" s="227"/>
      <c r="Q525" s="94"/>
      <c r="R525" s="94"/>
      <c r="S525" s="94"/>
      <c r="T525" s="94"/>
    </row>
    <row r="526" ht="15.75" customHeight="1">
      <c r="A526" s="234"/>
      <c r="B526" s="222"/>
      <c r="C526" s="223"/>
      <c r="D526" s="231"/>
      <c r="E526" s="3"/>
      <c r="F526" s="3"/>
      <c r="G526" s="3"/>
      <c r="H526" s="3"/>
      <c r="J526" s="226"/>
      <c r="K526" s="3"/>
      <c r="L526" s="3"/>
      <c r="O526" s="227"/>
      <c r="Q526" s="94"/>
      <c r="R526" s="94"/>
      <c r="S526" s="94"/>
      <c r="T526" s="94"/>
    </row>
    <row r="527" ht="15.75" customHeight="1">
      <c r="A527" s="234"/>
      <c r="B527" s="222"/>
      <c r="C527" s="223"/>
      <c r="D527" s="231"/>
      <c r="E527" s="3"/>
      <c r="F527" s="3"/>
      <c r="G527" s="3"/>
      <c r="H527" s="3"/>
      <c r="J527" s="226"/>
      <c r="K527" s="3"/>
      <c r="L527" s="3"/>
      <c r="O527" s="227"/>
      <c r="Q527" s="94"/>
      <c r="R527" s="94"/>
      <c r="S527" s="94"/>
      <c r="T527" s="94"/>
    </row>
    <row r="528" ht="15.75" customHeight="1">
      <c r="A528" s="234"/>
      <c r="B528" s="222"/>
      <c r="C528" s="223"/>
      <c r="D528" s="231"/>
      <c r="E528" s="3"/>
      <c r="F528" s="3"/>
      <c r="G528" s="3"/>
      <c r="H528" s="3"/>
      <c r="J528" s="226"/>
      <c r="K528" s="3"/>
      <c r="L528" s="3"/>
      <c r="O528" s="227"/>
      <c r="Q528" s="94"/>
      <c r="R528" s="94"/>
      <c r="S528" s="94"/>
      <c r="T528" s="94"/>
    </row>
    <row r="529" ht="15.75" customHeight="1">
      <c r="A529" s="234"/>
      <c r="B529" s="222"/>
      <c r="C529" s="223"/>
      <c r="D529" s="231"/>
      <c r="E529" s="3"/>
      <c r="F529" s="3"/>
      <c r="G529" s="3"/>
      <c r="H529" s="3"/>
      <c r="J529" s="226"/>
      <c r="K529" s="3"/>
      <c r="L529" s="3"/>
      <c r="O529" s="227"/>
      <c r="Q529" s="94"/>
      <c r="R529" s="94"/>
      <c r="S529" s="94"/>
      <c r="T529" s="94"/>
    </row>
    <row r="530" ht="15.75" customHeight="1">
      <c r="A530" s="234"/>
      <c r="B530" s="222"/>
      <c r="C530" s="223"/>
      <c r="D530" s="231"/>
      <c r="E530" s="3"/>
      <c r="F530" s="3"/>
      <c r="G530" s="3"/>
      <c r="H530" s="3"/>
      <c r="J530" s="226"/>
      <c r="K530" s="3"/>
      <c r="L530" s="3"/>
      <c r="O530" s="227"/>
      <c r="Q530" s="94"/>
      <c r="R530" s="94"/>
      <c r="S530" s="94"/>
      <c r="T530" s="94"/>
    </row>
    <row r="531" ht="15.75" customHeight="1">
      <c r="A531" s="234"/>
      <c r="B531" s="222"/>
      <c r="C531" s="223"/>
      <c r="D531" s="231"/>
      <c r="E531" s="3"/>
      <c r="F531" s="3"/>
      <c r="G531" s="3"/>
      <c r="H531" s="3"/>
      <c r="J531" s="226"/>
      <c r="K531" s="3"/>
      <c r="L531" s="3"/>
      <c r="O531" s="227"/>
      <c r="Q531" s="94"/>
      <c r="R531" s="94"/>
      <c r="S531" s="94"/>
      <c r="T531" s="94"/>
    </row>
    <row r="532" ht="15.75" customHeight="1">
      <c r="A532" s="234"/>
      <c r="B532" s="222"/>
      <c r="C532" s="223"/>
      <c r="D532" s="231"/>
      <c r="E532" s="3"/>
      <c r="F532" s="3"/>
      <c r="G532" s="3"/>
      <c r="H532" s="3"/>
      <c r="J532" s="226"/>
      <c r="K532" s="3"/>
      <c r="L532" s="3"/>
      <c r="O532" s="227"/>
      <c r="Q532" s="94"/>
      <c r="R532" s="94"/>
      <c r="S532" s="94"/>
      <c r="T532" s="94"/>
    </row>
    <row r="533" ht="15.75" customHeight="1">
      <c r="A533" s="234"/>
      <c r="B533" s="222"/>
      <c r="C533" s="223"/>
      <c r="D533" s="231"/>
      <c r="E533" s="3"/>
      <c r="F533" s="3"/>
      <c r="G533" s="3"/>
      <c r="H533" s="3"/>
      <c r="J533" s="226"/>
      <c r="K533" s="3"/>
      <c r="L533" s="3"/>
      <c r="O533" s="227"/>
      <c r="Q533" s="94"/>
      <c r="R533" s="94"/>
      <c r="S533" s="94"/>
      <c r="T533" s="94"/>
    </row>
    <row r="534" ht="15.75" customHeight="1">
      <c r="A534" s="234"/>
      <c r="B534" s="222"/>
      <c r="C534" s="223"/>
      <c r="D534" s="231"/>
      <c r="E534" s="3"/>
      <c r="F534" s="3"/>
      <c r="G534" s="3"/>
      <c r="H534" s="3"/>
      <c r="J534" s="226"/>
      <c r="K534" s="3"/>
      <c r="L534" s="3"/>
      <c r="O534" s="227"/>
      <c r="Q534" s="94"/>
      <c r="R534" s="94"/>
      <c r="S534" s="94"/>
      <c r="T534" s="94"/>
    </row>
    <row r="535" ht="15.75" customHeight="1">
      <c r="A535" s="234"/>
      <c r="B535" s="222"/>
      <c r="C535" s="223"/>
      <c r="D535" s="231"/>
      <c r="E535" s="3"/>
      <c r="F535" s="3"/>
      <c r="G535" s="3"/>
      <c r="H535" s="3"/>
      <c r="J535" s="226"/>
      <c r="K535" s="3"/>
      <c r="L535" s="3"/>
      <c r="O535" s="227"/>
      <c r="Q535" s="94"/>
      <c r="R535" s="94"/>
      <c r="S535" s="94"/>
      <c r="T535" s="94"/>
    </row>
    <row r="536" ht="15.75" customHeight="1">
      <c r="A536" s="234"/>
      <c r="B536" s="222"/>
      <c r="C536" s="223"/>
      <c r="D536" s="231"/>
      <c r="E536" s="3"/>
      <c r="F536" s="3"/>
      <c r="G536" s="3"/>
      <c r="H536" s="3"/>
      <c r="J536" s="226"/>
      <c r="K536" s="3"/>
      <c r="L536" s="3"/>
      <c r="O536" s="227"/>
      <c r="Q536" s="94"/>
      <c r="R536" s="94"/>
      <c r="S536" s="94"/>
      <c r="T536" s="94"/>
    </row>
    <row r="537" ht="15.75" customHeight="1">
      <c r="A537" s="234"/>
      <c r="B537" s="222"/>
      <c r="C537" s="223"/>
      <c r="D537" s="231"/>
      <c r="E537" s="3"/>
      <c r="F537" s="3"/>
      <c r="G537" s="3"/>
      <c r="H537" s="3"/>
      <c r="J537" s="226"/>
      <c r="K537" s="3"/>
      <c r="L537" s="3"/>
      <c r="O537" s="227"/>
      <c r="Q537" s="94"/>
      <c r="R537" s="94"/>
      <c r="S537" s="94"/>
      <c r="T537" s="94"/>
    </row>
    <row r="538" ht="15.75" customHeight="1">
      <c r="A538" s="234"/>
      <c r="B538" s="222"/>
      <c r="C538" s="223"/>
      <c r="D538" s="231"/>
      <c r="E538" s="3"/>
      <c r="F538" s="3"/>
      <c r="G538" s="3"/>
      <c r="H538" s="3"/>
      <c r="J538" s="226"/>
      <c r="K538" s="3"/>
      <c r="L538" s="3"/>
      <c r="O538" s="227"/>
      <c r="Q538" s="94"/>
      <c r="R538" s="94"/>
      <c r="S538" s="94"/>
      <c r="T538" s="94"/>
    </row>
    <row r="539" ht="15.75" customHeight="1">
      <c r="A539" s="234"/>
      <c r="B539" s="222"/>
      <c r="C539" s="223"/>
      <c r="D539" s="231"/>
      <c r="E539" s="3"/>
      <c r="F539" s="3"/>
      <c r="G539" s="3"/>
      <c r="H539" s="3"/>
      <c r="J539" s="226"/>
      <c r="K539" s="3"/>
      <c r="L539" s="3"/>
      <c r="O539" s="227"/>
      <c r="Q539" s="94"/>
      <c r="R539" s="94"/>
      <c r="S539" s="94"/>
      <c r="T539" s="94"/>
    </row>
    <row r="540" ht="15.75" customHeight="1">
      <c r="A540" s="234"/>
      <c r="B540" s="222"/>
      <c r="C540" s="223"/>
      <c r="D540" s="231"/>
      <c r="E540" s="3"/>
      <c r="F540" s="3"/>
      <c r="G540" s="3"/>
      <c r="H540" s="3"/>
      <c r="J540" s="226"/>
      <c r="K540" s="3"/>
      <c r="L540" s="3"/>
      <c r="O540" s="227"/>
      <c r="Q540" s="94"/>
      <c r="R540" s="94"/>
      <c r="S540" s="94"/>
      <c r="T540" s="94"/>
    </row>
    <row r="541" ht="15.75" customHeight="1">
      <c r="A541" s="234"/>
      <c r="B541" s="222"/>
      <c r="C541" s="223"/>
      <c r="D541" s="231"/>
      <c r="E541" s="3"/>
      <c r="F541" s="3"/>
      <c r="G541" s="3"/>
      <c r="H541" s="3"/>
      <c r="J541" s="226"/>
      <c r="K541" s="3"/>
      <c r="L541" s="3"/>
      <c r="O541" s="227"/>
      <c r="Q541" s="94"/>
      <c r="R541" s="94"/>
      <c r="S541" s="94"/>
      <c r="T541" s="94"/>
    </row>
    <row r="542" ht="15.75" customHeight="1">
      <c r="A542" s="234"/>
      <c r="B542" s="222"/>
      <c r="C542" s="223"/>
      <c r="D542" s="231"/>
      <c r="E542" s="3"/>
      <c r="F542" s="3"/>
      <c r="G542" s="3"/>
      <c r="H542" s="3"/>
      <c r="J542" s="226"/>
      <c r="K542" s="3"/>
      <c r="L542" s="3"/>
      <c r="O542" s="227"/>
      <c r="Q542" s="94"/>
      <c r="R542" s="94"/>
      <c r="S542" s="94"/>
      <c r="T542" s="94"/>
    </row>
    <row r="543" ht="15.75" customHeight="1">
      <c r="A543" s="234"/>
      <c r="B543" s="222"/>
      <c r="C543" s="223"/>
      <c r="D543" s="231"/>
      <c r="E543" s="3"/>
      <c r="F543" s="3"/>
      <c r="G543" s="3"/>
      <c r="H543" s="3"/>
      <c r="J543" s="226"/>
      <c r="K543" s="3"/>
      <c r="L543" s="3"/>
      <c r="O543" s="227"/>
      <c r="Q543" s="94"/>
      <c r="R543" s="94"/>
      <c r="S543" s="94"/>
      <c r="T543" s="94"/>
    </row>
    <row r="544" ht="15.75" customHeight="1">
      <c r="A544" s="234"/>
      <c r="B544" s="222"/>
      <c r="C544" s="223"/>
      <c r="D544" s="231"/>
      <c r="E544" s="3"/>
      <c r="F544" s="3"/>
      <c r="G544" s="3"/>
      <c r="H544" s="3"/>
      <c r="J544" s="226"/>
      <c r="K544" s="3"/>
      <c r="L544" s="3"/>
      <c r="O544" s="227"/>
      <c r="Q544" s="94"/>
      <c r="R544" s="94"/>
      <c r="S544" s="94"/>
      <c r="T544" s="94"/>
    </row>
    <row r="545" ht="15.75" customHeight="1">
      <c r="A545" s="234"/>
      <c r="B545" s="222"/>
      <c r="C545" s="223"/>
      <c r="D545" s="231"/>
      <c r="E545" s="3"/>
      <c r="F545" s="3"/>
      <c r="G545" s="3"/>
      <c r="H545" s="3"/>
      <c r="J545" s="226"/>
      <c r="K545" s="3"/>
      <c r="L545" s="3"/>
      <c r="O545" s="227"/>
      <c r="Q545" s="94"/>
      <c r="R545" s="94"/>
      <c r="S545" s="94"/>
      <c r="T545" s="94"/>
    </row>
    <row r="546" ht="15.75" customHeight="1">
      <c r="A546" s="234"/>
      <c r="B546" s="222"/>
      <c r="C546" s="223"/>
      <c r="D546" s="231"/>
      <c r="E546" s="3"/>
      <c r="F546" s="3"/>
      <c r="G546" s="3"/>
      <c r="H546" s="3"/>
      <c r="J546" s="226"/>
      <c r="K546" s="3"/>
      <c r="L546" s="3"/>
      <c r="O546" s="227"/>
      <c r="Q546" s="94"/>
      <c r="R546" s="94"/>
      <c r="S546" s="94"/>
      <c r="T546" s="94"/>
    </row>
    <row r="547" ht="15.75" customHeight="1">
      <c r="A547" s="234"/>
      <c r="B547" s="222"/>
      <c r="C547" s="223"/>
      <c r="D547" s="231"/>
      <c r="E547" s="3"/>
      <c r="F547" s="3"/>
      <c r="G547" s="3"/>
      <c r="H547" s="3"/>
      <c r="J547" s="226"/>
      <c r="K547" s="3"/>
      <c r="L547" s="3"/>
      <c r="O547" s="227"/>
      <c r="Q547" s="94"/>
      <c r="R547" s="94"/>
      <c r="S547" s="94"/>
      <c r="T547" s="94"/>
    </row>
    <row r="548" ht="15.75" customHeight="1">
      <c r="A548" s="234"/>
      <c r="B548" s="222"/>
      <c r="C548" s="223"/>
      <c r="D548" s="231"/>
      <c r="E548" s="3"/>
      <c r="F548" s="3"/>
      <c r="G548" s="3"/>
      <c r="H548" s="3"/>
      <c r="J548" s="226"/>
      <c r="K548" s="3"/>
      <c r="L548" s="3"/>
      <c r="O548" s="227"/>
      <c r="Q548" s="94"/>
      <c r="R548" s="94"/>
      <c r="S548" s="94"/>
      <c r="T548" s="94"/>
    </row>
    <row r="549" ht="15.75" customHeight="1">
      <c r="A549" s="234"/>
      <c r="B549" s="222"/>
      <c r="C549" s="223"/>
      <c r="D549" s="231"/>
      <c r="E549" s="3"/>
      <c r="F549" s="3"/>
      <c r="G549" s="3"/>
      <c r="H549" s="3"/>
      <c r="J549" s="226"/>
      <c r="K549" s="3"/>
      <c r="L549" s="3"/>
      <c r="O549" s="227"/>
      <c r="Q549" s="94"/>
      <c r="R549" s="94"/>
      <c r="S549" s="94"/>
      <c r="T549" s="94"/>
    </row>
    <row r="550" ht="15.75" customHeight="1">
      <c r="A550" s="234"/>
      <c r="B550" s="222"/>
      <c r="C550" s="223"/>
      <c r="D550" s="231"/>
      <c r="E550" s="3"/>
      <c r="F550" s="3"/>
      <c r="G550" s="3"/>
      <c r="H550" s="3"/>
      <c r="J550" s="226"/>
      <c r="K550" s="3"/>
      <c r="L550" s="3"/>
      <c r="O550" s="227"/>
      <c r="Q550" s="94"/>
      <c r="R550" s="94"/>
      <c r="S550" s="94"/>
      <c r="T550" s="94"/>
    </row>
    <row r="551" ht="15.75" customHeight="1">
      <c r="A551" s="234"/>
      <c r="B551" s="222"/>
      <c r="C551" s="223"/>
      <c r="D551" s="231"/>
      <c r="E551" s="3"/>
      <c r="F551" s="3"/>
      <c r="G551" s="3"/>
      <c r="H551" s="3"/>
      <c r="J551" s="226"/>
      <c r="K551" s="3"/>
      <c r="L551" s="3"/>
      <c r="O551" s="227"/>
      <c r="Q551" s="94"/>
      <c r="R551" s="94"/>
      <c r="S551" s="94"/>
      <c r="T551" s="94"/>
    </row>
    <row r="552" ht="15.75" customHeight="1">
      <c r="A552" s="243"/>
      <c r="B552" s="222"/>
      <c r="C552" s="223"/>
      <c r="D552" s="231"/>
      <c r="E552" s="3"/>
      <c r="F552" s="3"/>
      <c r="G552" s="3"/>
      <c r="H552" s="3"/>
      <c r="J552" s="226"/>
      <c r="K552" s="3"/>
      <c r="L552" s="3"/>
      <c r="O552" s="227"/>
      <c r="Q552" s="94"/>
      <c r="R552" s="94"/>
      <c r="S552" s="94"/>
      <c r="T552" s="94"/>
    </row>
    <row r="553" ht="15.75" customHeight="1">
      <c r="A553" s="243"/>
      <c r="B553" s="222"/>
      <c r="C553" s="223"/>
      <c r="D553" s="231"/>
      <c r="E553" s="3"/>
      <c r="F553" s="3"/>
      <c r="G553" s="3"/>
      <c r="H553" s="3"/>
      <c r="J553" s="226"/>
      <c r="K553" s="3"/>
      <c r="L553" s="3"/>
      <c r="O553" s="227"/>
      <c r="Q553" s="94"/>
      <c r="R553" s="94"/>
      <c r="S553" s="94"/>
      <c r="T553" s="94"/>
    </row>
    <row r="554" ht="15.75" customHeight="1">
      <c r="A554" s="234"/>
      <c r="B554" s="222"/>
      <c r="C554" s="223"/>
      <c r="D554" s="231"/>
      <c r="E554" s="3"/>
      <c r="F554" s="3"/>
      <c r="G554" s="3"/>
      <c r="H554" s="3"/>
      <c r="J554" s="226"/>
      <c r="K554" s="3"/>
      <c r="L554" s="3"/>
      <c r="O554" s="227"/>
      <c r="Q554" s="94"/>
      <c r="R554" s="94"/>
      <c r="S554" s="94"/>
      <c r="T554" s="94"/>
    </row>
    <row r="555" ht="15.75" customHeight="1">
      <c r="A555" s="234"/>
      <c r="B555" s="222"/>
      <c r="C555" s="223"/>
      <c r="D555" s="231"/>
      <c r="E555" s="3"/>
      <c r="F555" s="3"/>
      <c r="G555" s="3"/>
      <c r="H555" s="3"/>
      <c r="J555" s="226"/>
      <c r="K555" s="3"/>
      <c r="L555" s="3"/>
      <c r="O555" s="227"/>
      <c r="Q555" s="94"/>
      <c r="R555" s="94"/>
      <c r="S555" s="94"/>
      <c r="T555" s="94"/>
    </row>
    <row r="556" ht="15.75" customHeight="1">
      <c r="A556" s="234"/>
      <c r="B556" s="222"/>
      <c r="C556" s="223"/>
      <c r="D556" s="231"/>
      <c r="E556" s="3"/>
      <c r="F556" s="3"/>
      <c r="G556" s="3"/>
      <c r="H556" s="3"/>
      <c r="J556" s="226"/>
      <c r="K556" s="3"/>
      <c r="L556" s="3"/>
      <c r="O556" s="227"/>
      <c r="Q556" s="94"/>
      <c r="R556" s="94"/>
      <c r="S556" s="94"/>
      <c r="T556" s="94"/>
    </row>
    <row r="557" ht="15.75" customHeight="1">
      <c r="A557" s="234"/>
      <c r="B557" s="222"/>
      <c r="C557" s="223"/>
      <c r="D557" s="231"/>
      <c r="E557" s="3"/>
      <c r="F557" s="3"/>
      <c r="G557" s="3"/>
      <c r="H557" s="3"/>
      <c r="J557" s="226"/>
      <c r="K557" s="3"/>
      <c r="L557" s="3"/>
      <c r="O557" s="227"/>
      <c r="Q557" s="94"/>
      <c r="R557" s="94"/>
      <c r="S557" s="94"/>
      <c r="T557" s="94"/>
    </row>
    <row r="558" ht="15.75" customHeight="1">
      <c r="A558" s="234"/>
      <c r="B558" s="222"/>
      <c r="C558" s="223"/>
      <c r="D558" s="231"/>
      <c r="E558" s="3"/>
      <c r="F558" s="3"/>
      <c r="G558" s="3"/>
      <c r="H558" s="3"/>
      <c r="J558" s="226"/>
      <c r="K558" s="3"/>
      <c r="L558" s="3"/>
      <c r="O558" s="227"/>
      <c r="Q558" s="94"/>
      <c r="R558" s="94"/>
      <c r="S558" s="94"/>
      <c r="T558" s="94"/>
    </row>
    <row r="559" ht="15.75" customHeight="1">
      <c r="A559" s="234"/>
      <c r="B559" s="222"/>
      <c r="C559" s="223"/>
      <c r="D559" s="231"/>
      <c r="E559" s="3"/>
      <c r="F559" s="3"/>
      <c r="G559" s="3"/>
      <c r="H559" s="3"/>
      <c r="J559" s="226"/>
      <c r="K559" s="3"/>
      <c r="L559" s="3"/>
      <c r="O559" s="227"/>
      <c r="Q559" s="94"/>
      <c r="R559" s="94"/>
      <c r="S559" s="94"/>
      <c r="T559" s="94"/>
    </row>
    <row r="560" ht="15.75" customHeight="1">
      <c r="A560" s="234"/>
      <c r="B560" s="222"/>
      <c r="C560" s="223"/>
      <c r="D560" s="231"/>
      <c r="E560" s="3"/>
      <c r="F560" s="3"/>
      <c r="G560" s="3"/>
      <c r="H560" s="3"/>
      <c r="J560" s="226"/>
      <c r="K560" s="3"/>
      <c r="L560" s="3"/>
      <c r="O560" s="227"/>
      <c r="Q560" s="94"/>
      <c r="R560" s="94"/>
      <c r="S560" s="94"/>
      <c r="T560" s="94"/>
    </row>
    <row r="561" ht="15.75" customHeight="1">
      <c r="A561" s="234"/>
      <c r="B561" s="222"/>
      <c r="C561" s="223"/>
      <c r="D561" s="231"/>
      <c r="E561" s="3"/>
      <c r="F561" s="3"/>
      <c r="G561" s="3"/>
      <c r="H561" s="3"/>
      <c r="J561" s="226"/>
      <c r="K561" s="3"/>
      <c r="L561" s="3"/>
      <c r="O561" s="227"/>
      <c r="Q561" s="94"/>
      <c r="R561" s="94"/>
      <c r="S561" s="94"/>
      <c r="T561" s="94"/>
    </row>
    <row r="562" ht="15.75" customHeight="1">
      <c r="A562" s="234"/>
      <c r="B562" s="222"/>
      <c r="C562" s="223"/>
      <c r="D562" s="231"/>
      <c r="E562" s="3"/>
      <c r="F562" s="3"/>
      <c r="G562" s="3"/>
      <c r="H562" s="3"/>
      <c r="J562" s="226"/>
      <c r="K562" s="3"/>
      <c r="L562" s="3"/>
      <c r="O562" s="227"/>
      <c r="Q562" s="94"/>
      <c r="R562" s="94"/>
      <c r="S562" s="94"/>
      <c r="T562" s="94"/>
    </row>
    <row r="563" ht="15.75" customHeight="1">
      <c r="A563" s="234"/>
      <c r="B563" s="222"/>
      <c r="C563" s="223"/>
      <c r="D563" s="231"/>
      <c r="E563" s="3"/>
      <c r="F563" s="3"/>
      <c r="G563" s="3"/>
      <c r="H563" s="3"/>
      <c r="J563" s="226"/>
      <c r="K563" s="3"/>
      <c r="L563" s="3"/>
      <c r="O563" s="227"/>
      <c r="Q563" s="94"/>
      <c r="R563" s="94"/>
      <c r="S563" s="94"/>
      <c r="T563" s="94"/>
    </row>
    <row r="564" ht="15.75" customHeight="1">
      <c r="A564" s="234"/>
      <c r="B564" s="222"/>
      <c r="C564" s="223"/>
      <c r="D564" s="231"/>
      <c r="E564" s="3"/>
      <c r="F564" s="3"/>
      <c r="G564" s="3"/>
      <c r="H564" s="3"/>
      <c r="J564" s="226"/>
      <c r="K564" s="3"/>
      <c r="L564" s="3"/>
      <c r="O564" s="227"/>
      <c r="Q564" s="94"/>
      <c r="R564" s="94"/>
      <c r="S564" s="94"/>
      <c r="T564" s="94"/>
    </row>
    <row r="565" ht="15.75" customHeight="1">
      <c r="A565" s="234"/>
      <c r="B565" s="222"/>
      <c r="C565" s="223"/>
      <c r="D565" s="231"/>
      <c r="E565" s="3"/>
      <c r="F565" s="3"/>
      <c r="G565" s="3"/>
      <c r="H565" s="3"/>
      <c r="J565" s="226"/>
      <c r="K565" s="3"/>
      <c r="L565" s="3"/>
      <c r="O565" s="227"/>
      <c r="Q565" s="94"/>
      <c r="R565" s="94"/>
      <c r="S565" s="94"/>
      <c r="T565" s="94"/>
    </row>
    <row r="566" ht="15.75" customHeight="1">
      <c r="A566" s="234"/>
      <c r="B566" s="222"/>
      <c r="C566" s="223"/>
      <c r="D566" s="231"/>
      <c r="E566" s="3"/>
      <c r="F566" s="3"/>
      <c r="G566" s="3"/>
      <c r="H566" s="3"/>
      <c r="J566" s="226"/>
      <c r="K566" s="3"/>
      <c r="L566" s="3"/>
      <c r="O566" s="227"/>
      <c r="Q566" s="94"/>
      <c r="R566" s="94"/>
      <c r="S566" s="94"/>
      <c r="T566" s="94"/>
    </row>
    <row r="567" ht="15.75" customHeight="1">
      <c r="A567" s="234"/>
      <c r="B567" s="222"/>
      <c r="C567" s="223"/>
      <c r="D567" s="231"/>
      <c r="E567" s="3"/>
      <c r="F567" s="3"/>
      <c r="G567" s="3"/>
      <c r="H567" s="3"/>
      <c r="J567" s="226"/>
      <c r="K567" s="3"/>
      <c r="L567" s="3"/>
      <c r="O567" s="227"/>
      <c r="Q567" s="94"/>
      <c r="R567" s="94"/>
      <c r="S567" s="94"/>
      <c r="T567" s="94"/>
    </row>
    <row r="568" ht="15.75" customHeight="1">
      <c r="A568" s="234"/>
      <c r="B568" s="222"/>
      <c r="C568" s="223"/>
      <c r="D568" s="231"/>
      <c r="E568" s="3"/>
      <c r="F568" s="3"/>
      <c r="G568" s="3"/>
      <c r="H568" s="3"/>
      <c r="J568" s="226"/>
      <c r="K568" s="3"/>
      <c r="L568" s="3"/>
      <c r="O568" s="227"/>
      <c r="Q568" s="94"/>
      <c r="R568" s="94"/>
      <c r="S568" s="94"/>
      <c r="T568" s="94"/>
    </row>
    <row r="569" ht="15.75" customHeight="1">
      <c r="A569" s="234"/>
      <c r="B569" s="222"/>
      <c r="C569" s="223"/>
      <c r="D569" s="231"/>
      <c r="E569" s="3"/>
      <c r="F569" s="3"/>
      <c r="G569" s="3"/>
      <c r="H569" s="3"/>
      <c r="J569" s="226"/>
      <c r="K569" s="3"/>
      <c r="L569" s="3"/>
      <c r="O569" s="227"/>
      <c r="Q569" s="94"/>
      <c r="R569" s="94"/>
      <c r="S569" s="94"/>
      <c r="T569" s="94"/>
    </row>
    <row r="570" ht="15.75" customHeight="1">
      <c r="A570" s="234"/>
      <c r="B570" s="222"/>
      <c r="C570" s="223"/>
      <c r="D570" s="231"/>
      <c r="E570" s="3"/>
      <c r="F570" s="3"/>
      <c r="G570" s="3"/>
      <c r="H570" s="3"/>
      <c r="J570" s="226"/>
      <c r="K570" s="3"/>
      <c r="L570" s="3"/>
      <c r="O570" s="227"/>
      <c r="Q570" s="94"/>
      <c r="R570" s="94"/>
      <c r="S570" s="94"/>
      <c r="T570" s="94"/>
    </row>
    <row r="571" ht="15.75" customHeight="1">
      <c r="A571" s="234"/>
      <c r="B571" s="222"/>
      <c r="C571" s="223"/>
      <c r="D571" s="231"/>
      <c r="E571" s="3"/>
      <c r="F571" s="3"/>
      <c r="G571" s="3"/>
      <c r="H571" s="3"/>
      <c r="J571" s="226"/>
      <c r="K571" s="3"/>
      <c r="L571" s="3"/>
      <c r="O571" s="227"/>
      <c r="Q571" s="94"/>
      <c r="R571" s="94"/>
      <c r="S571" s="94"/>
      <c r="T571" s="94"/>
    </row>
    <row r="572" ht="15.75" customHeight="1">
      <c r="A572" s="234"/>
      <c r="B572" s="222"/>
      <c r="C572" s="223"/>
      <c r="D572" s="231"/>
      <c r="E572" s="3"/>
      <c r="F572" s="3"/>
      <c r="G572" s="3"/>
      <c r="H572" s="3"/>
      <c r="J572" s="226"/>
      <c r="K572" s="3"/>
      <c r="L572" s="3"/>
      <c r="O572" s="227"/>
      <c r="Q572" s="94"/>
      <c r="R572" s="94"/>
      <c r="S572" s="94"/>
      <c r="T572" s="94"/>
    </row>
    <row r="573" ht="15.75" customHeight="1">
      <c r="A573" s="234"/>
      <c r="B573" s="222"/>
      <c r="C573" s="223"/>
      <c r="D573" s="231"/>
      <c r="E573" s="3"/>
      <c r="F573" s="3"/>
      <c r="G573" s="3"/>
      <c r="H573" s="3"/>
      <c r="J573" s="226"/>
      <c r="K573" s="3"/>
      <c r="L573" s="3"/>
      <c r="O573" s="227"/>
      <c r="Q573" s="94"/>
      <c r="R573" s="94"/>
      <c r="S573" s="94"/>
      <c r="T573" s="94"/>
    </row>
    <row r="574" ht="15.75" customHeight="1">
      <c r="A574" s="234"/>
      <c r="B574" s="222"/>
      <c r="C574" s="223"/>
      <c r="D574" s="231"/>
      <c r="E574" s="3"/>
      <c r="F574" s="3"/>
      <c r="G574" s="3"/>
      <c r="H574" s="3"/>
      <c r="J574" s="226"/>
      <c r="K574" s="3"/>
      <c r="L574" s="3"/>
      <c r="O574" s="227"/>
      <c r="Q574" s="94"/>
      <c r="R574" s="94"/>
      <c r="S574" s="94"/>
      <c r="T574" s="94"/>
    </row>
    <row r="575" ht="15.75" customHeight="1">
      <c r="A575" s="234"/>
      <c r="B575" s="222"/>
      <c r="C575" s="223"/>
      <c r="D575" s="231"/>
      <c r="E575" s="3"/>
      <c r="F575" s="3"/>
      <c r="G575" s="3"/>
      <c r="H575" s="3"/>
      <c r="J575" s="226"/>
      <c r="K575" s="3"/>
      <c r="L575" s="3"/>
      <c r="O575" s="227"/>
      <c r="Q575" s="94"/>
      <c r="R575" s="94"/>
      <c r="S575" s="94"/>
      <c r="T575" s="94"/>
    </row>
    <row r="576" ht="15.75" customHeight="1">
      <c r="A576" s="234"/>
      <c r="B576" s="222"/>
      <c r="C576" s="223"/>
      <c r="D576" s="231"/>
      <c r="E576" s="3"/>
      <c r="F576" s="3"/>
      <c r="G576" s="3"/>
      <c r="H576" s="3"/>
      <c r="J576" s="226"/>
      <c r="K576" s="3"/>
      <c r="L576" s="3"/>
      <c r="O576" s="227"/>
      <c r="Q576" s="94"/>
      <c r="R576" s="94"/>
      <c r="S576" s="94"/>
      <c r="T576" s="94"/>
    </row>
    <row r="577" ht="15.75" customHeight="1">
      <c r="A577" s="234"/>
      <c r="B577" s="222"/>
      <c r="C577" s="223"/>
      <c r="D577" s="231"/>
      <c r="E577" s="3"/>
      <c r="F577" s="3"/>
      <c r="G577" s="3"/>
      <c r="H577" s="3"/>
      <c r="J577" s="226"/>
      <c r="K577" s="3"/>
      <c r="L577" s="3"/>
      <c r="O577" s="227"/>
      <c r="Q577" s="94"/>
      <c r="R577" s="94"/>
      <c r="S577" s="94"/>
      <c r="T577" s="94"/>
    </row>
    <row r="578" ht="15.75" customHeight="1">
      <c r="A578" s="234"/>
      <c r="B578" s="222"/>
      <c r="C578" s="223"/>
      <c r="D578" s="231"/>
      <c r="E578" s="3"/>
      <c r="F578" s="3"/>
      <c r="G578" s="3"/>
      <c r="H578" s="3"/>
      <c r="J578" s="226"/>
      <c r="K578" s="3"/>
      <c r="L578" s="3"/>
      <c r="O578" s="227"/>
      <c r="Q578" s="94"/>
      <c r="R578" s="94"/>
      <c r="S578" s="94"/>
      <c r="T578" s="94"/>
    </row>
    <row r="579" ht="15.75" customHeight="1">
      <c r="A579" s="234"/>
      <c r="B579" s="222"/>
      <c r="C579" s="223"/>
      <c r="D579" s="231"/>
      <c r="E579" s="3"/>
      <c r="F579" s="3"/>
      <c r="G579" s="3"/>
      <c r="H579" s="3"/>
      <c r="J579" s="226"/>
      <c r="K579" s="3"/>
      <c r="L579" s="3"/>
      <c r="O579" s="227"/>
      <c r="Q579" s="94"/>
      <c r="R579" s="94"/>
      <c r="S579" s="94"/>
      <c r="T579" s="94"/>
    </row>
    <row r="580" ht="15.75" customHeight="1">
      <c r="A580" s="234"/>
      <c r="B580" s="222"/>
      <c r="C580" s="223"/>
      <c r="D580" s="231"/>
      <c r="E580" s="3"/>
      <c r="F580" s="3"/>
      <c r="G580" s="3"/>
      <c r="H580" s="3"/>
      <c r="J580" s="226"/>
      <c r="K580" s="3"/>
      <c r="L580" s="3"/>
      <c r="O580" s="227"/>
      <c r="Q580" s="94"/>
      <c r="R580" s="94"/>
      <c r="S580" s="94"/>
      <c r="T580" s="94"/>
    </row>
    <row r="581" ht="15.75" customHeight="1">
      <c r="A581" s="234"/>
      <c r="B581" s="222"/>
      <c r="C581" s="223"/>
      <c r="D581" s="231"/>
      <c r="E581" s="3"/>
      <c r="F581" s="3"/>
      <c r="G581" s="3"/>
      <c r="H581" s="3"/>
      <c r="J581" s="226"/>
      <c r="K581" s="3"/>
      <c r="L581" s="3"/>
      <c r="O581" s="227"/>
      <c r="Q581" s="94"/>
      <c r="R581" s="94"/>
      <c r="S581" s="94"/>
      <c r="T581" s="94"/>
    </row>
    <row r="582" ht="15.75" customHeight="1">
      <c r="A582" s="234"/>
      <c r="B582" s="222"/>
      <c r="C582" s="223"/>
      <c r="D582" s="231"/>
      <c r="E582" s="3"/>
      <c r="F582" s="3"/>
      <c r="G582" s="3"/>
      <c r="H582" s="3"/>
      <c r="J582" s="226"/>
      <c r="K582" s="3"/>
      <c r="L582" s="3"/>
      <c r="O582" s="227"/>
      <c r="Q582" s="94"/>
      <c r="R582" s="94"/>
      <c r="S582" s="94"/>
      <c r="T582" s="94"/>
    </row>
    <row r="583" ht="15.75" customHeight="1">
      <c r="A583" s="234"/>
      <c r="B583" s="222"/>
      <c r="C583" s="223"/>
      <c r="D583" s="231"/>
      <c r="E583" s="3"/>
      <c r="F583" s="3"/>
      <c r="G583" s="3"/>
      <c r="H583" s="3"/>
      <c r="J583" s="226"/>
      <c r="K583" s="3"/>
      <c r="L583" s="3"/>
      <c r="O583" s="227"/>
      <c r="Q583" s="94"/>
      <c r="R583" s="94"/>
      <c r="S583" s="94"/>
      <c r="T583" s="94"/>
    </row>
    <row r="584" ht="15.75" customHeight="1">
      <c r="A584" s="204"/>
      <c r="B584" s="222"/>
      <c r="C584" s="223"/>
      <c r="D584" s="231"/>
      <c r="E584" s="3"/>
      <c r="F584" s="3"/>
      <c r="G584" s="3"/>
      <c r="H584" s="3"/>
      <c r="J584" s="226"/>
      <c r="K584" s="3"/>
      <c r="L584" s="3"/>
      <c r="O584" s="227"/>
      <c r="Q584" s="94"/>
      <c r="R584" s="94"/>
      <c r="S584" s="94"/>
      <c r="T584" s="94"/>
    </row>
    <row r="585" ht="15.75" customHeight="1">
      <c r="A585" s="204"/>
      <c r="B585" s="222"/>
      <c r="C585" s="223"/>
      <c r="D585" s="231"/>
      <c r="E585" s="3"/>
      <c r="F585" s="3"/>
      <c r="G585" s="3"/>
      <c r="H585" s="3"/>
      <c r="J585" s="226"/>
      <c r="K585" s="3"/>
      <c r="L585" s="3"/>
      <c r="O585" s="227"/>
      <c r="Q585" s="94"/>
      <c r="R585" s="94"/>
      <c r="S585" s="94"/>
      <c r="T585" s="94"/>
    </row>
    <row r="586" ht="15.75" customHeight="1">
      <c r="A586" s="204"/>
      <c r="B586" s="222"/>
      <c r="C586" s="223"/>
      <c r="D586" s="231"/>
      <c r="E586" s="3"/>
      <c r="F586" s="3"/>
      <c r="G586" s="3"/>
      <c r="H586" s="3"/>
      <c r="J586" s="226"/>
      <c r="K586" s="3"/>
      <c r="L586" s="3"/>
      <c r="O586" s="227"/>
      <c r="Q586" s="94"/>
      <c r="R586" s="94"/>
      <c r="S586" s="94"/>
      <c r="T586" s="94"/>
    </row>
    <row r="587" ht="15.75" customHeight="1">
      <c r="A587" s="204"/>
      <c r="B587" s="222"/>
      <c r="C587" s="223"/>
      <c r="D587" s="231"/>
      <c r="E587" s="3"/>
      <c r="F587" s="3"/>
      <c r="G587" s="3"/>
      <c r="H587" s="3"/>
      <c r="J587" s="226"/>
      <c r="K587" s="3"/>
      <c r="L587" s="3"/>
      <c r="O587" s="227"/>
      <c r="Q587" s="94"/>
      <c r="R587" s="94"/>
      <c r="S587" s="94"/>
      <c r="T587" s="94"/>
    </row>
    <row r="588" ht="15.75" customHeight="1">
      <c r="A588" s="204"/>
      <c r="B588" s="222"/>
      <c r="C588" s="223"/>
      <c r="D588" s="231"/>
      <c r="E588" s="3"/>
      <c r="F588" s="3"/>
      <c r="G588" s="3"/>
      <c r="H588" s="3"/>
      <c r="J588" s="226"/>
      <c r="K588" s="3"/>
      <c r="L588" s="3"/>
      <c r="O588" s="227"/>
      <c r="Q588" s="94"/>
      <c r="R588" s="94"/>
      <c r="S588" s="94"/>
      <c r="T588" s="94"/>
    </row>
    <row r="589" ht="15.75" customHeight="1">
      <c r="A589" s="204"/>
      <c r="B589" s="222"/>
      <c r="C589" s="223"/>
      <c r="D589" s="231"/>
      <c r="E589" s="3"/>
      <c r="F589" s="3"/>
      <c r="G589" s="3"/>
      <c r="H589" s="3"/>
      <c r="J589" s="226"/>
      <c r="K589" s="3"/>
      <c r="L589" s="3"/>
      <c r="O589" s="227"/>
      <c r="Q589" s="94"/>
      <c r="R589" s="94"/>
      <c r="S589" s="94"/>
      <c r="T589" s="94"/>
    </row>
    <row r="590" ht="15.75" customHeight="1">
      <c r="A590" s="204"/>
      <c r="B590" s="222"/>
      <c r="C590" s="223"/>
      <c r="D590" s="231"/>
      <c r="E590" s="3"/>
      <c r="F590" s="3"/>
      <c r="G590" s="3"/>
      <c r="H590" s="3"/>
      <c r="J590" s="226"/>
      <c r="K590" s="3"/>
      <c r="L590" s="3"/>
      <c r="O590" s="227"/>
      <c r="Q590" s="94"/>
      <c r="R590" s="94"/>
      <c r="S590" s="94"/>
      <c r="T590" s="94"/>
    </row>
    <row r="591" ht="15.75" customHeight="1">
      <c r="A591" s="204"/>
      <c r="B591" s="222"/>
      <c r="C591" s="223"/>
      <c r="D591" s="231"/>
      <c r="E591" s="3"/>
      <c r="F591" s="3"/>
      <c r="G591" s="3"/>
      <c r="H591" s="3"/>
      <c r="J591" s="226"/>
      <c r="K591" s="3"/>
      <c r="L591" s="3"/>
      <c r="O591" s="227"/>
      <c r="Q591" s="94"/>
      <c r="R591" s="94"/>
      <c r="S591" s="94"/>
      <c r="T591" s="94"/>
    </row>
    <row r="592" ht="15.75" customHeight="1">
      <c r="A592" s="204"/>
      <c r="B592" s="222"/>
      <c r="C592" s="223"/>
      <c r="D592" s="231"/>
      <c r="E592" s="3"/>
      <c r="F592" s="3"/>
      <c r="G592" s="3"/>
      <c r="H592" s="3"/>
      <c r="J592" s="226"/>
      <c r="K592" s="3"/>
      <c r="L592" s="3"/>
      <c r="O592" s="227"/>
      <c r="Q592" s="94"/>
      <c r="R592" s="94"/>
      <c r="S592" s="94"/>
      <c r="T592" s="94"/>
    </row>
    <row r="593" ht="15.75" customHeight="1">
      <c r="A593" s="204"/>
      <c r="B593" s="222"/>
      <c r="C593" s="223"/>
      <c r="D593" s="231"/>
      <c r="E593" s="3"/>
      <c r="F593" s="3"/>
      <c r="G593" s="3"/>
      <c r="H593" s="3"/>
      <c r="J593" s="226"/>
      <c r="K593" s="3"/>
      <c r="L593" s="3"/>
      <c r="O593" s="227"/>
      <c r="Q593" s="94"/>
      <c r="R593" s="94"/>
      <c r="S593" s="94"/>
      <c r="T593" s="94"/>
    </row>
    <row r="594" ht="15.75" customHeight="1">
      <c r="A594" s="204"/>
      <c r="B594" s="222"/>
      <c r="C594" s="223"/>
      <c r="D594" s="231"/>
      <c r="E594" s="3"/>
      <c r="F594" s="3"/>
      <c r="G594" s="3"/>
      <c r="H594" s="3"/>
      <c r="J594" s="226"/>
      <c r="K594" s="3"/>
      <c r="L594" s="3"/>
      <c r="O594" s="227"/>
      <c r="Q594" s="94"/>
      <c r="R594" s="94"/>
      <c r="S594" s="94"/>
      <c r="T594" s="94"/>
    </row>
    <row r="595" ht="15.75" customHeight="1">
      <c r="A595" s="204"/>
      <c r="B595" s="222"/>
      <c r="C595" s="223"/>
      <c r="D595" s="231"/>
      <c r="E595" s="3"/>
      <c r="F595" s="3"/>
      <c r="G595" s="3"/>
      <c r="H595" s="3"/>
      <c r="J595" s="226"/>
      <c r="K595" s="3"/>
      <c r="L595" s="3"/>
      <c r="O595" s="227"/>
      <c r="Q595" s="94"/>
      <c r="R595" s="94"/>
      <c r="S595" s="94"/>
      <c r="T595" s="94"/>
    </row>
    <row r="596" ht="15.75" customHeight="1">
      <c r="A596" s="234"/>
      <c r="B596" s="222"/>
      <c r="C596" s="223"/>
      <c r="D596" s="231"/>
      <c r="E596" s="3"/>
      <c r="F596" s="3"/>
      <c r="G596" s="3"/>
      <c r="H596" s="3"/>
      <c r="J596" s="226"/>
      <c r="K596" s="3"/>
      <c r="L596" s="3"/>
      <c r="O596" s="227"/>
      <c r="Q596" s="94"/>
      <c r="R596" s="94"/>
      <c r="S596" s="94"/>
      <c r="T596" s="94"/>
    </row>
    <row r="597" ht="15.75" customHeight="1">
      <c r="A597" s="234"/>
      <c r="B597" s="222"/>
      <c r="C597" s="223"/>
      <c r="D597" s="231"/>
      <c r="E597" s="3"/>
      <c r="F597" s="3"/>
      <c r="G597" s="3"/>
      <c r="H597" s="3"/>
      <c r="J597" s="226"/>
      <c r="K597" s="3"/>
      <c r="L597" s="3"/>
      <c r="O597" s="227"/>
      <c r="Q597" s="94"/>
      <c r="R597" s="94"/>
      <c r="S597" s="94"/>
      <c r="T597" s="94"/>
    </row>
    <row r="598" ht="15.75" customHeight="1">
      <c r="A598" s="234"/>
      <c r="B598" s="222"/>
      <c r="C598" s="223"/>
      <c r="D598" s="231"/>
      <c r="E598" s="3"/>
      <c r="F598" s="3"/>
      <c r="G598" s="3"/>
      <c r="H598" s="3"/>
      <c r="J598" s="226"/>
      <c r="K598" s="3"/>
      <c r="L598" s="3"/>
      <c r="O598" s="227"/>
      <c r="Q598" s="94"/>
      <c r="R598" s="94"/>
      <c r="S598" s="94"/>
      <c r="T598" s="94"/>
    </row>
    <row r="599" ht="15.75" customHeight="1">
      <c r="A599" s="204"/>
      <c r="B599" s="222"/>
      <c r="C599" s="223"/>
      <c r="D599" s="231"/>
      <c r="E599" s="3"/>
      <c r="F599" s="3"/>
      <c r="G599" s="3"/>
      <c r="H599" s="3"/>
      <c r="J599" s="226"/>
      <c r="K599" s="3"/>
      <c r="L599" s="3"/>
      <c r="O599" s="227"/>
      <c r="Q599" s="94"/>
      <c r="R599" s="94"/>
      <c r="S599" s="94"/>
      <c r="T599" s="94"/>
    </row>
    <row r="600" ht="15.75" customHeight="1">
      <c r="A600" s="204"/>
      <c r="B600" s="222"/>
      <c r="C600" s="223"/>
      <c r="D600" s="231"/>
      <c r="E600" s="3"/>
      <c r="F600" s="3"/>
      <c r="G600" s="3"/>
      <c r="H600" s="3"/>
      <c r="J600" s="226"/>
      <c r="K600" s="3"/>
      <c r="L600" s="3"/>
      <c r="O600" s="227"/>
      <c r="Q600" s="94"/>
      <c r="R600" s="94"/>
      <c r="S600" s="94"/>
      <c r="T600" s="94"/>
    </row>
    <row r="601" ht="15.75" customHeight="1">
      <c r="A601" s="204"/>
      <c r="B601" s="222"/>
      <c r="C601" s="223"/>
      <c r="D601" s="231"/>
      <c r="E601" s="3"/>
      <c r="F601" s="3"/>
      <c r="G601" s="3"/>
      <c r="H601" s="3"/>
      <c r="J601" s="226"/>
      <c r="K601" s="3"/>
      <c r="L601" s="3"/>
      <c r="O601" s="227"/>
      <c r="Q601" s="94"/>
      <c r="R601" s="94"/>
      <c r="S601" s="94"/>
      <c r="T601" s="94"/>
    </row>
    <row r="602" ht="15.75" customHeight="1">
      <c r="A602" s="234"/>
      <c r="B602" s="222"/>
      <c r="C602" s="223"/>
      <c r="D602" s="231"/>
      <c r="E602" s="3"/>
      <c r="F602" s="3"/>
      <c r="G602" s="3"/>
      <c r="H602" s="3"/>
      <c r="J602" s="226"/>
      <c r="K602" s="3"/>
      <c r="L602" s="3"/>
      <c r="O602" s="227"/>
      <c r="Q602" s="94"/>
      <c r="R602" s="94"/>
      <c r="S602" s="94"/>
      <c r="T602" s="94"/>
    </row>
    <row r="603" ht="15.75" customHeight="1">
      <c r="A603" s="234"/>
      <c r="B603" s="222"/>
      <c r="C603" s="223"/>
      <c r="D603" s="231"/>
      <c r="E603" s="3"/>
      <c r="F603" s="3"/>
      <c r="G603" s="3"/>
      <c r="H603" s="3"/>
      <c r="J603" s="226"/>
      <c r="K603" s="3"/>
      <c r="L603" s="3"/>
      <c r="O603" s="227"/>
      <c r="Q603" s="94"/>
      <c r="R603" s="94"/>
      <c r="S603" s="94"/>
      <c r="T603" s="94"/>
    </row>
    <row r="604" ht="15.75" customHeight="1">
      <c r="A604" s="234"/>
      <c r="B604" s="222"/>
      <c r="C604" s="223"/>
      <c r="D604" s="231"/>
      <c r="E604" s="3"/>
      <c r="F604" s="3"/>
      <c r="G604" s="3"/>
      <c r="H604" s="3"/>
      <c r="J604" s="226"/>
      <c r="K604" s="3"/>
      <c r="L604" s="3"/>
      <c r="O604" s="227"/>
      <c r="Q604" s="94"/>
      <c r="R604" s="94"/>
      <c r="S604" s="94"/>
      <c r="T604" s="94"/>
    </row>
    <row r="605" ht="15.75" customHeight="1">
      <c r="A605" s="204"/>
      <c r="B605" s="222"/>
      <c r="C605" s="223"/>
      <c r="D605" s="231"/>
      <c r="E605" s="3"/>
      <c r="F605" s="3"/>
      <c r="G605" s="3"/>
      <c r="H605" s="3"/>
      <c r="J605" s="226"/>
      <c r="K605" s="3"/>
      <c r="L605" s="3"/>
      <c r="O605" s="227"/>
      <c r="Q605" s="94"/>
      <c r="R605" s="94"/>
      <c r="S605" s="94"/>
      <c r="T605" s="94"/>
    </row>
    <row r="606" ht="15.75" customHeight="1">
      <c r="A606" s="204"/>
      <c r="B606" s="222"/>
      <c r="C606" s="223"/>
      <c r="D606" s="231"/>
      <c r="E606" s="3"/>
      <c r="F606" s="3"/>
      <c r="G606" s="3"/>
      <c r="H606" s="3"/>
      <c r="J606" s="226"/>
      <c r="K606" s="3"/>
      <c r="L606" s="3"/>
      <c r="O606" s="227"/>
      <c r="Q606" s="94"/>
      <c r="R606" s="94"/>
      <c r="S606" s="94"/>
      <c r="T606" s="94"/>
    </row>
    <row r="607" ht="15.75" customHeight="1">
      <c r="A607" s="204"/>
      <c r="B607" s="222"/>
      <c r="C607" s="223"/>
      <c r="D607" s="231"/>
      <c r="E607" s="3"/>
      <c r="F607" s="3"/>
      <c r="G607" s="3"/>
      <c r="H607" s="3"/>
      <c r="J607" s="226"/>
      <c r="K607" s="3"/>
      <c r="L607" s="3"/>
      <c r="O607" s="227"/>
      <c r="Q607" s="94"/>
      <c r="R607" s="94"/>
      <c r="S607" s="94"/>
      <c r="T607" s="94"/>
    </row>
    <row r="608" ht="15.75" customHeight="1">
      <c r="A608" s="204"/>
      <c r="B608" s="222"/>
      <c r="C608" s="223"/>
      <c r="D608" s="231"/>
      <c r="E608" s="3"/>
      <c r="F608" s="3"/>
      <c r="G608" s="3"/>
      <c r="H608" s="3"/>
      <c r="J608" s="226"/>
      <c r="K608" s="3"/>
      <c r="L608" s="3"/>
      <c r="O608" s="227"/>
      <c r="Q608" s="94"/>
      <c r="R608" s="94"/>
      <c r="S608" s="94"/>
      <c r="T608" s="94"/>
    </row>
    <row r="609" ht="15.75" customHeight="1">
      <c r="A609" s="204"/>
      <c r="B609" s="222"/>
      <c r="C609" s="223"/>
      <c r="D609" s="231"/>
      <c r="E609" s="3"/>
      <c r="F609" s="3"/>
      <c r="G609" s="3"/>
      <c r="H609" s="3"/>
      <c r="J609" s="226"/>
      <c r="K609" s="3"/>
      <c r="L609" s="3"/>
      <c r="O609" s="227"/>
      <c r="Q609" s="94"/>
      <c r="R609" s="94"/>
      <c r="S609" s="94"/>
      <c r="T609" s="94"/>
    </row>
    <row r="610" ht="15.75" customHeight="1">
      <c r="A610" s="204"/>
      <c r="B610" s="222"/>
      <c r="C610" s="223"/>
      <c r="D610" s="231"/>
      <c r="E610" s="3"/>
      <c r="F610" s="3"/>
      <c r="G610" s="3"/>
      <c r="H610" s="3"/>
      <c r="J610" s="226"/>
      <c r="K610" s="3"/>
      <c r="L610" s="3"/>
      <c r="O610" s="227"/>
      <c r="Q610" s="94"/>
      <c r="R610" s="94"/>
      <c r="S610" s="94"/>
      <c r="T610" s="94"/>
    </row>
    <row r="611" ht="15.75" customHeight="1">
      <c r="A611" s="204"/>
      <c r="B611" s="222"/>
      <c r="C611" s="223"/>
      <c r="D611" s="231"/>
      <c r="E611" s="3"/>
      <c r="F611" s="3"/>
      <c r="G611" s="3"/>
      <c r="H611" s="3"/>
      <c r="J611" s="226"/>
      <c r="K611" s="3"/>
      <c r="L611" s="3"/>
      <c r="O611" s="227"/>
      <c r="Q611" s="94"/>
      <c r="R611" s="94"/>
      <c r="S611" s="94"/>
      <c r="T611" s="94"/>
    </row>
    <row r="612" ht="15.75" customHeight="1">
      <c r="A612" s="204"/>
      <c r="B612" s="222"/>
      <c r="C612" s="223"/>
      <c r="D612" s="231"/>
      <c r="E612" s="3"/>
      <c r="F612" s="3"/>
      <c r="G612" s="3"/>
      <c r="H612" s="3"/>
      <c r="J612" s="226"/>
      <c r="K612" s="3"/>
      <c r="L612" s="3"/>
      <c r="O612" s="227"/>
      <c r="Q612" s="94"/>
      <c r="R612" s="94"/>
      <c r="S612" s="94"/>
      <c r="T612" s="94"/>
    </row>
    <row r="613" ht="15.75" customHeight="1">
      <c r="A613" s="234"/>
      <c r="B613" s="222"/>
      <c r="C613" s="223"/>
      <c r="D613" s="231"/>
      <c r="E613" s="3"/>
      <c r="F613" s="3"/>
      <c r="G613" s="3"/>
      <c r="H613" s="3"/>
      <c r="J613" s="226"/>
      <c r="K613" s="3"/>
      <c r="L613" s="3"/>
      <c r="O613" s="227"/>
      <c r="Q613" s="94"/>
      <c r="R613" s="94"/>
      <c r="S613" s="94"/>
      <c r="T613" s="94"/>
    </row>
    <row r="614" ht="15.75" customHeight="1">
      <c r="A614" s="234"/>
      <c r="B614" s="222"/>
      <c r="C614" s="223"/>
      <c r="D614" s="231"/>
      <c r="E614" s="3"/>
      <c r="F614" s="3"/>
      <c r="G614" s="3"/>
      <c r="H614" s="3"/>
      <c r="J614" s="226"/>
      <c r="K614" s="3"/>
      <c r="L614" s="3"/>
      <c r="O614" s="227"/>
      <c r="Q614" s="94"/>
      <c r="R614" s="94"/>
      <c r="S614" s="94"/>
      <c r="T614" s="94"/>
    </row>
    <row r="615" ht="15.75" customHeight="1">
      <c r="A615" s="234"/>
      <c r="B615" s="222"/>
      <c r="C615" s="223"/>
      <c r="D615" s="231"/>
      <c r="E615" s="3"/>
      <c r="F615" s="3"/>
      <c r="G615" s="3"/>
      <c r="H615" s="3"/>
      <c r="J615" s="226"/>
      <c r="K615" s="3"/>
      <c r="L615" s="3"/>
      <c r="O615" s="227"/>
      <c r="Q615" s="94"/>
      <c r="R615" s="94"/>
      <c r="S615" s="94"/>
      <c r="T615" s="94"/>
    </row>
    <row r="616" ht="15.75" customHeight="1">
      <c r="A616" s="204"/>
      <c r="B616" s="222"/>
      <c r="C616" s="223"/>
      <c r="D616" s="231"/>
      <c r="E616" s="3"/>
      <c r="F616" s="3"/>
      <c r="G616" s="3"/>
      <c r="H616" s="3"/>
      <c r="J616" s="226"/>
      <c r="K616" s="3"/>
      <c r="L616" s="3"/>
      <c r="O616" s="227"/>
      <c r="Q616" s="94"/>
      <c r="R616" s="94"/>
      <c r="S616" s="94"/>
      <c r="T616" s="94"/>
    </row>
    <row r="617" ht="15.75" customHeight="1">
      <c r="A617" s="204"/>
      <c r="B617" s="222"/>
      <c r="C617" s="223"/>
      <c r="D617" s="231"/>
      <c r="E617" s="3"/>
      <c r="F617" s="3"/>
      <c r="G617" s="3"/>
      <c r="H617" s="3"/>
      <c r="J617" s="226"/>
      <c r="K617" s="3"/>
      <c r="L617" s="3"/>
      <c r="O617" s="227"/>
      <c r="Q617" s="94"/>
      <c r="R617" s="94"/>
      <c r="S617" s="94"/>
      <c r="T617" s="94"/>
    </row>
    <row r="618" ht="15.75" customHeight="1">
      <c r="A618" s="204"/>
      <c r="B618" s="222"/>
      <c r="C618" s="223"/>
      <c r="D618" s="231"/>
      <c r="E618" s="3"/>
      <c r="F618" s="3"/>
      <c r="G618" s="3"/>
      <c r="H618" s="3"/>
      <c r="J618" s="226"/>
      <c r="K618" s="3"/>
      <c r="L618" s="3"/>
      <c r="O618" s="227"/>
      <c r="Q618" s="94"/>
      <c r="R618" s="94"/>
      <c r="S618" s="94"/>
      <c r="T618" s="94"/>
    </row>
    <row r="619" ht="15.75" customHeight="1">
      <c r="A619" s="234"/>
      <c r="B619" s="222"/>
      <c r="C619" s="223"/>
      <c r="D619" s="231"/>
      <c r="E619" s="3"/>
      <c r="F619" s="3"/>
      <c r="G619" s="3"/>
      <c r="H619" s="3"/>
      <c r="J619" s="226"/>
      <c r="K619" s="3"/>
      <c r="L619" s="3"/>
      <c r="O619" s="227"/>
      <c r="Q619" s="94"/>
      <c r="R619" s="94"/>
      <c r="S619" s="94"/>
      <c r="T619" s="94"/>
    </row>
    <row r="620" ht="15.75" customHeight="1">
      <c r="A620" s="234"/>
      <c r="B620" s="222"/>
      <c r="C620" s="223"/>
      <c r="D620" s="231"/>
      <c r="E620" s="3"/>
      <c r="F620" s="3"/>
      <c r="G620" s="3"/>
      <c r="H620" s="3"/>
      <c r="J620" s="226"/>
      <c r="K620" s="3"/>
      <c r="L620" s="3"/>
      <c r="O620" s="227"/>
      <c r="Q620" s="94"/>
      <c r="R620" s="94"/>
      <c r="S620" s="94"/>
      <c r="T620" s="94"/>
    </row>
    <row r="621" ht="15.75" customHeight="1">
      <c r="A621" s="234"/>
      <c r="B621" s="222"/>
      <c r="C621" s="223"/>
      <c r="D621" s="231"/>
      <c r="E621" s="3"/>
      <c r="F621" s="3"/>
      <c r="G621" s="3"/>
      <c r="H621" s="3"/>
      <c r="J621" s="226"/>
      <c r="K621" s="3"/>
      <c r="L621" s="3"/>
      <c r="O621" s="227"/>
      <c r="Q621" s="94"/>
      <c r="R621" s="94"/>
      <c r="S621" s="94"/>
      <c r="T621" s="94"/>
    </row>
    <row r="622" ht="15.75" customHeight="1">
      <c r="A622" s="234"/>
      <c r="B622" s="222"/>
      <c r="C622" s="223"/>
      <c r="D622" s="231"/>
      <c r="E622" s="3"/>
      <c r="F622" s="3"/>
      <c r="G622" s="3"/>
      <c r="H622" s="3"/>
      <c r="J622" s="226"/>
      <c r="K622" s="3"/>
      <c r="L622" s="3"/>
      <c r="O622" s="227"/>
      <c r="Q622" s="94"/>
      <c r="R622" s="94"/>
      <c r="S622" s="94"/>
      <c r="T622" s="94"/>
    </row>
    <row r="623" ht="15.75" customHeight="1">
      <c r="A623" s="234"/>
      <c r="B623" s="222"/>
      <c r="C623" s="223"/>
      <c r="D623" s="231"/>
      <c r="E623" s="3"/>
      <c r="F623" s="3"/>
      <c r="G623" s="3"/>
      <c r="H623" s="3"/>
      <c r="J623" s="226"/>
      <c r="K623" s="3"/>
      <c r="L623" s="3"/>
      <c r="O623" s="227"/>
      <c r="Q623" s="94"/>
      <c r="R623" s="94"/>
      <c r="S623" s="94"/>
      <c r="T623" s="94"/>
    </row>
    <row r="624" ht="15.75" customHeight="1">
      <c r="A624" s="234"/>
      <c r="B624" s="222"/>
      <c r="C624" s="223"/>
      <c r="D624" s="231"/>
      <c r="E624" s="3"/>
      <c r="F624" s="3"/>
      <c r="G624" s="3"/>
      <c r="H624" s="3"/>
      <c r="J624" s="226"/>
      <c r="K624" s="3"/>
      <c r="L624" s="3"/>
      <c r="O624" s="227"/>
      <c r="Q624" s="94"/>
      <c r="R624" s="94"/>
      <c r="S624" s="94"/>
      <c r="T624" s="94"/>
    </row>
    <row r="625" ht="15.75" customHeight="1">
      <c r="A625" s="204"/>
      <c r="B625" s="222"/>
      <c r="C625" s="223"/>
      <c r="D625" s="231"/>
      <c r="E625" s="3"/>
      <c r="F625" s="3"/>
      <c r="G625" s="3"/>
      <c r="H625" s="3"/>
      <c r="J625" s="226"/>
      <c r="K625" s="3"/>
      <c r="L625" s="3"/>
      <c r="O625" s="227"/>
      <c r="Q625" s="94"/>
      <c r="R625" s="94"/>
      <c r="S625" s="94"/>
      <c r="T625" s="94"/>
    </row>
    <row r="626" ht="15.75" customHeight="1">
      <c r="A626" s="204"/>
      <c r="B626" s="222"/>
      <c r="C626" s="223"/>
      <c r="D626" s="231"/>
      <c r="E626" s="3"/>
      <c r="F626" s="3"/>
      <c r="G626" s="3"/>
      <c r="H626" s="3"/>
      <c r="J626" s="226"/>
      <c r="K626" s="3"/>
      <c r="L626" s="3"/>
      <c r="O626" s="227"/>
      <c r="Q626" s="94"/>
      <c r="R626" s="94"/>
      <c r="S626" s="94"/>
      <c r="T626" s="94"/>
    </row>
    <row r="627" ht="15.75" customHeight="1">
      <c r="A627" s="204"/>
      <c r="B627" s="222"/>
      <c r="C627" s="223"/>
      <c r="D627" s="231"/>
      <c r="E627" s="3"/>
      <c r="F627" s="3"/>
      <c r="G627" s="3"/>
      <c r="H627" s="3"/>
      <c r="J627" s="226"/>
      <c r="K627" s="3"/>
      <c r="L627" s="3"/>
      <c r="O627" s="227"/>
      <c r="Q627" s="94"/>
      <c r="R627" s="94"/>
      <c r="S627" s="94"/>
      <c r="T627" s="94"/>
    </row>
    <row r="628" ht="15.75" customHeight="1">
      <c r="A628" s="204"/>
      <c r="B628" s="222"/>
      <c r="C628" s="223"/>
      <c r="D628" s="231"/>
      <c r="E628" s="3"/>
      <c r="F628" s="3"/>
      <c r="G628" s="3"/>
      <c r="H628" s="3"/>
      <c r="J628" s="226"/>
      <c r="K628" s="3"/>
      <c r="L628" s="3"/>
      <c r="O628" s="227"/>
      <c r="Q628" s="94"/>
      <c r="R628" s="94"/>
      <c r="S628" s="94"/>
      <c r="T628" s="94"/>
    </row>
    <row r="629" ht="15.75" customHeight="1">
      <c r="A629" s="204"/>
      <c r="B629" s="222"/>
      <c r="C629" s="223"/>
      <c r="D629" s="231"/>
      <c r="E629" s="3"/>
      <c r="F629" s="3"/>
      <c r="G629" s="3"/>
      <c r="H629" s="3"/>
      <c r="J629" s="226"/>
      <c r="K629" s="3"/>
      <c r="L629" s="3"/>
      <c r="O629" s="227"/>
      <c r="Q629" s="94"/>
      <c r="R629" s="94"/>
      <c r="S629" s="94"/>
      <c r="T629" s="94"/>
    </row>
    <row r="630" ht="15.75" customHeight="1">
      <c r="A630" s="204"/>
      <c r="B630" s="222"/>
      <c r="C630" s="223"/>
      <c r="D630" s="231"/>
      <c r="E630" s="3"/>
      <c r="F630" s="3"/>
      <c r="G630" s="3"/>
      <c r="H630" s="3"/>
      <c r="J630" s="226"/>
      <c r="K630" s="3"/>
      <c r="L630" s="3"/>
      <c r="O630" s="227"/>
      <c r="Q630" s="94"/>
      <c r="R630" s="94"/>
      <c r="S630" s="94"/>
      <c r="T630" s="94"/>
    </row>
    <row r="631" ht="15.75" customHeight="1">
      <c r="A631" s="204"/>
      <c r="B631" s="222"/>
      <c r="C631" s="223"/>
      <c r="D631" s="231"/>
      <c r="E631" s="3"/>
      <c r="F631" s="3"/>
      <c r="G631" s="3"/>
      <c r="H631" s="3"/>
      <c r="J631" s="226"/>
      <c r="K631" s="3"/>
      <c r="L631" s="3"/>
      <c r="O631" s="227"/>
      <c r="Q631" s="94"/>
      <c r="R631" s="94"/>
      <c r="S631" s="94"/>
      <c r="T631" s="94"/>
    </row>
    <row r="632" ht="15.75" customHeight="1">
      <c r="A632" s="204"/>
      <c r="B632" s="222"/>
      <c r="C632" s="223"/>
      <c r="D632" s="231"/>
      <c r="E632" s="3"/>
      <c r="F632" s="3"/>
      <c r="G632" s="3"/>
      <c r="H632" s="3"/>
      <c r="J632" s="226"/>
      <c r="K632" s="3"/>
      <c r="L632" s="3"/>
      <c r="O632" s="227"/>
      <c r="Q632" s="94"/>
      <c r="R632" s="94"/>
      <c r="S632" s="94"/>
      <c r="T632" s="94"/>
    </row>
    <row r="633" ht="15.75" customHeight="1">
      <c r="A633" s="204"/>
      <c r="B633" s="222"/>
      <c r="C633" s="223"/>
      <c r="D633" s="231"/>
      <c r="E633" s="3"/>
      <c r="F633" s="3"/>
      <c r="G633" s="3"/>
      <c r="H633" s="3"/>
      <c r="J633" s="226"/>
      <c r="K633" s="3"/>
      <c r="L633" s="3"/>
      <c r="O633" s="227"/>
      <c r="Q633" s="94"/>
      <c r="R633" s="94"/>
      <c r="S633" s="94"/>
      <c r="T633" s="94"/>
    </row>
    <row r="634" ht="15.75" customHeight="1">
      <c r="A634" s="204"/>
      <c r="B634" s="222"/>
      <c r="C634" s="223"/>
      <c r="D634" s="231"/>
      <c r="E634" s="3"/>
      <c r="F634" s="3"/>
      <c r="G634" s="3"/>
      <c r="H634" s="3"/>
      <c r="J634" s="226"/>
      <c r="K634" s="3"/>
      <c r="L634" s="3"/>
      <c r="O634" s="227"/>
      <c r="Q634" s="94"/>
      <c r="R634" s="94"/>
      <c r="S634" s="94"/>
      <c r="T634" s="94"/>
    </row>
    <row r="635" ht="15.75" customHeight="1">
      <c r="A635" s="204"/>
      <c r="B635" s="222"/>
      <c r="C635" s="223"/>
      <c r="D635" s="231"/>
      <c r="E635" s="3"/>
      <c r="F635" s="3"/>
      <c r="G635" s="3"/>
      <c r="H635" s="3"/>
      <c r="J635" s="226"/>
      <c r="K635" s="3"/>
      <c r="L635" s="3"/>
      <c r="O635" s="227"/>
      <c r="Q635" s="94"/>
      <c r="R635" s="94"/>
      <c r="S635" s="94"/>
      <c r="T635" s="94"/>
    </row>
    <row r="636" ht="15.75" customHeight="1">
      <c r="A636" s="204"/>
      <c r="B636" s="222"/>
      <c r="C636" s="223"/>
      <c r="D636" s="231"/>
      <c r="E636" s="3"/>
      <c r="F636" s="3"/>
      <c r="G636" s="3"/>
      <c r="H636" s="3"/>
      <c r="J636" s="226"/>
      <c r="K636" s="3"/>
      <c r="L636" s="3"/>
      <c r="O636" s="227"/>
      <c r="Q636" s="94"/>
      <c r="R636" s="94"/>
      <c r="S636" s="94"/>
      <c r="T636" s="94"/>
    </row>
    <row r="637" ht="15.75" customHeight="1">
      <c r="A637" s="204"/>
      <c r="B637" s="222"/>
      <c r="C637" s="223"/>
      <c r="D637" s="231"/>
      <c r="E637" s="3"/>
      <c r="F637" s="3"/>
      <c r="G637" s="3"/>
      <c r="H637" s="3"/>
      <c r="J637" s="226"/>
      <c r="K637" s="3"/>
      <c r="L637" s="3"/>
      <c r="O637" s="227"/>
      <c r="Q637" s="94"/>
      <c r="R637" s="94"/>
      <c r="S637" s="94"/>
      <c r="T637" s="94"/>
    </row>
    <row r="638" ht="15.75" customHeight="1">
      <c r="A638" s="204"/>
      <c r="B638" s="222"/>
      <c r="C638" s="223"/>
      <c r="D638" s="231"/>
      <c r="E638" s="3"/>
      <c r="F638" s="3"/>
      <c r="G638" s="3"/>
      <c r="H638" s="3"/>
      <c r="J638" s="226"/>
      <c r="K638" s="3"/>
      <c r="L638" s="3"/>
      <c r="O638" s="227"/>
      <c r="Q638" s="94"/>
      <c r="R638" s="94"/>
      <c r="S638" s="94"/>
      <c r="T638" s="94"/>
    </row>
    <row r="639" ht="15.75" customHeight="1">
      <c r="A639" s="204"/>
      <c r="B639" s="222"/>
      <c r="C639" s="223"/>
      <c r="D639" s="231"/>
      <c r="E639" s="3"/>
      <c r="F639" s="3"/>
      <c r="G639" s="3"/>
      <c r="H639" s="3"/>
      <c r="J639" s="226"/>
      <c r="K639" s="3"/>
      <c r="L639" s="3"/>
      <c r="O639" s="227"/>
      <c r="Q639" s="94"/>
      <c r="R639" s="94"/>
      <c r="S639" s="94"/>
      <c r="T639" s="94"/>
    </row>
    <row r="640" ht="15.75" customHeight="1">
      <c r="A640" s="234"/>
      <c r="B640" s="222"/>
      <c r="C640" s="223"/>
      <c r="D640" s="231"/>
      <c r="E640" s="3"/>
      <c r="F640" s="3"/>
      <c r="G640" s="3"/>
      <c r="H640" s="3"/>
      <c r="J640" s="226"/>
      <c r="K640" s="3"/>
      <c r="L640" s="3"/>
      <c r="O640" s="227"/>
      <c r="Q640" s="94"/>
      <c r="R640" s="94"/>
      <c r="S640" s="94"/>
      <c r="T640" s="94"/>
    </row>
    <row r="641" ht="15.75" customHeight="1">
      <c r="A641" s="234"/>
      <c r="B641" s="222"/>
      <c r="C641" s="223"/>
      <c r="D641" s="231"/>
      <c r="E641" s="3"/>
      <c r="F641" s="3"/>
      <c r="G641" s="3"/>
      <c r="H641" s="3"/>
      <c r="J641" s="226"/>
      <c r="K641" s="3"/>
      <c r="L641" s="3"/>
      <c r="O641" s="227"/>
      <c r="Q641" s="94"/>
      <c r="R641" s="94"/>
      <c r="S641" s="94"/>
      <c r="T641" s="94"/>
    </row>
    <row r="642" ht="15.75" customHeight="1">
      <c r="A642" s="234"/>
      <c r="B642" s="222"/>
      <c r="C642" s="223"/>
      <c r="D642" s="231"/>
      <c r="E642" s="3"/>
      <c r="F642" s="3"/>
      <c r="G642" s="3"/>
      <c r="H642" s="3"/>
      <c r="J642" s="226"/>
      <c r="K642" s="3"/>
      <c r="L642" s="3"/>
      <c r="O642" s="227"/>
      <c r="Q642" s="94"/>
      <c r="R642" s="94"/>
      <c r="S642" s="94"/>
      <c r="T642" s="94"/>
    </row>
    <row r="643" ht="15.75" customHeight="1">
      <c r="A643" s="204"/>
      <c r="B643" s="222"/>
      <c r="C643" s="223"/>
      <c r="D643" s="231"/>
      <c r="E643" s="3"/>
      <c r="F643" s="3"/>
      <c r="G643" s="3"/>
      <c r="H643" s="3"/>
      <c r="J643" s="226"/>
      <c r="K643" s="3"/>
      <c r="L643" s="3"/>
      <c r="O643" s="227"/>
      <c r="Q643" s="94"/>
      <c r="R643" s="94"/>
      <c r="S643" s="94"/>
      <c r="T643" s="94"/>
    </row>
    <row r="644" ht="15.75" customHeight="1">
      <c r="A644" s="204"/>
      <c r="B644" s="222"/>
      <c r="C644" s="223"/>
      <c r="D644" s="231"/>
      <c r="E644" s="3"/>
      <c r="F644" s="3"/>
      <c r="G644" s="3"/>
      <c r="H644" s="3"/>
      <c r="J644" s="226"/>
      <c r="K644" s="3"/>
      <c r="L644" s="3"/>
      <c r="O644" s="227"/>
      <c r="Q644" s="94"/>
      <c r="R644" s="94"/>
      <c r="S644" s="94"/>
      <c r="T644" s="94"/>
    </row>
    <row r="645" ht="15.75" customHeight="1">
      <c r="A645" s="204"/>
      <c r="B645" s="222"/>
      <c r="C645" s="223"/>
      <c r="D645" s="231"/>
      <c r="E645" s="3"/>
      <c r="F645" s="3"/>
      <c r="G645" s="3"/>
      <c r="H645" s="3"/>
      <c r="J645" s="226"/>
      <c r="K645" s="3"/>
      <c r="L645" s="3"/>
      <c r="O645" s="227"/>
      <c r="Q645" s="94"/>
      <c r="R645" s="94"/>
      <c r="S645" s="94"/>
      <c r="T645" s="94"/>
    </row>
    <row r="646" ht="15.75" customHeight="1">
      <c r="A646" s="234"/>
      <c r="B646" s="222"/>
      <c r="C646" s="223"/>
      <c r="D646" s="231"/>
      <c r="E646" s="3"/>
      <c r="F646" s="3"/>
      <c r="G646" s="3"/>
      <c r="H646" s="3"/>
      <c r="J646" s="226"/>
      <c r="K646" s="3"/>
      <c r="L646" s="3"/>
      <c r="O646" s="227"/>
      <c r="Q646" s="94"/>
      <c r="R646" s="94"/>
      <c r="S646" s="94"/>
      <c r="T646" s="94"/>
    </row>
    <row r="647" ht="15.75" customHeight="1">
      <c r="A647" s="234"/>
      <c r="B647" s="222"/>
      <c r="C647" s="223"/>
      <c r="D647" s="231"/>
      <c r="E647" s="3"/>
      <c r="F647" s="3"/>
      <c r="G647" s="3"/>
      <c r="H647" s="3"/>
      <c r="J647" s="226"/>
      <c r="K647" s="3"/>
      <c r="L647" s="3"/>
      <c r="O647" s="227"/>
      <c r="Q647" s="94"/>
      <c r="R647" s="94"/>
      <c r="S647" s="94"/>
      <c r="T647" s="94"/>
    </row>
    <row r="648" ht="15.75" customHeight="1">
      <c r="A648" s="234"/>
      <c r="B648" s="222"/>
      <c r="C648" s="223"/>
      <c r="D648" s="231"/>
      <c r="E648" s="3"/>
      <c r="F648" s="3"/>
      <c r="G648" s="3"/>
      <c r="H648" s="3"/>
      <c r="J648" s="226"/>
      <c r="K648" s="3"/>
      <c r="L648" s="3"/>
      <c r="O648" s="227"/>
      <c r="Q648" s="94"/>
      <c r="R648" s="94"/>
      <c r="S648" s="94"/>
      <c r="T648" s="94"/>
    </row>
    <row r="649" ht="15.75" customHeight="1">
      <c r="A649" s="204"/>
      <c r="B649" s="222"/>
      <c r="C649" s="223"/>
      <c r="D649" s="231"/>
      <c r="E649" s="3"/>
      <c r="F649" s="3"/>
      <c r="G649" s="3"/>
      <c r="H649" s="3"/>
      <c r="J649" s="226"/>
      <c r="K649" s="3"/>
      <c r="L649" s="3"/>
      <c r="O649" s="227"/>
      <c r="Q649" s="94"/>
      <c r="R649" s="94"/>
      <c r="S649" s="94"/>
      <c r="T649" s="94"/>
    </row>
    <row r="650" ht="15.75" customHeight="1">
      <c r="A650" s="204"/>
      <c r="B650" s="222"/>
      <c r="C650" s="223"/>
      <c r="D650" s="231"/>
      <c r="E650" s="3"/>
      <c r="F650" s="3"/>
      <c r="G650" s="3"/>
      <c r="H650" s="3"/>
      <c r="J650" s="226"/>
      <c r="K650" s="3"/>
      <c r="L650" s="3"/>
      <c r="O650" s="227"/>
      <c r="Q650" s="94"/>
      <c r="R650" s="94"/>
      <c r="S650" s="94"/>
      <c r="T650" s="94"/>
    </row>
    <row r="651" ht="15.75" customHeight="1">
      <c r="A651" s="204"/>
      <c r="B651" s="222"/>
      <c r="C651" s="223"/>
      <c r="D651" s="231"/>
      <c r="E651" s="3"/>
      <c r="F651" s="3"/>
      <c r="G651" s="3"/>
      <c r="H651" s="3"/>
      <c r="J651" s="226"/>
      <c r="K651" s="3"/>
      <c r="L651" s="3"/>
      <c r="O651" s="227"/>
      <c r="Q651" s="94"/>
      <c r="R651" s="94"/>
      <c r="S651" s="94"/>
      <c r="T651" s="94"/>
    </row>
    <row r="652" ht="15.75" customHeight="1">
      <c r="A652" s="204"/>
      <c r="B652" s="222"/>
      <c r="C652" s="223"/>
      <c r="D652" s="231"/>
      <c r="E652" s="3"/>
      <c r="F652" s="3"/>
      <c r="G652" s="3"/>
      <c r="H652" s="3"/>
      <c r="J652" s="226"/>
      <c r="K652" s="3"/>
      <c r="L652" s="3"/>
      <c r="O652" s="227"/>
      <c r="Q652" s="94"/>
      <c r="R652" s="94"/>
      <c r="S652" s="94"/>
      <c r="T652" s="94"/>
    </row>
    <row r="653" ht="15.75" customHeight="1">
      <c r="A653" s="204"/>
      <c r="B653" s="222"/>
      <c r="C653" s="223"/>
      <c r="D653" s="231"/>
      <c r="E653" s="3"/>
      <c r="F653" s="3"/>
      <c r="G653" s="3"/>
      <c r="H653" s="3"/>
      <c r="J653" s="226"/>
      <c r="K653" s="3"/>
      <c r="L653" s="3"/>
      <c r="O653" s="227"/>
      <c r="Q653" s="94"/>
      <c r="R653" s="94"/>
      <c r="S653" s="94"/>
      <c r="T653" s="94"/>
    </row>
    <row r="654" ht="15.75" customHeight="1">
      <c r="A654" s="204"/>
      <c r="B654" s="222"/>
      <c r="C654" s="223"/>
      <c r="D654" s="231"/>
      <c r="E654" s="3"/>
      <c r="F654" s="3"/>
      <c r="G654" s="3"/>
      <c r="H654" s="3"/>
      <c r="J654" s="226"/>
      <c r="K654" s="3"/>
      <c r="L654" s="3"/>
      <c r="O654" s="227"/>
      <c r="Q654" s="94"/>
      <c r="R654" s="94"/>
      <c r="S654" s="94"/>
      <c r="T654" s="94"/>
    </row>
    <row r="655" ht="15.75" customHeight="1">
      <c r="A655" s="234"/>
      <c r="B655" s="222"/>
      <c r="C655" s="223"/>
      <c r="D655" s="231"/>
      <c r="E655" s="3"/>
      <c r="F655" s="3"/>
      <c r="G655" s="3"/>
      <c r="H655" s="3"/>
      <c r="J655" s="226"/>
      <c r="K655" s="3"/>
      <c r="L655" s="3"/>
      <c r="O655" s="227"/>
      <c r="Q655" s="94"/>
      <c r="R655" s="94"/>
      <c r="S655" s="94"/>
      <c r="T655" s="94"/>
    </row>
    <row r="656" ht="15.75" customHeight="1">
      <c r="A656" s="234"/>
      <c r="B656" s="222"/>
      <c r="C656" s="223"/>
      <c r="D656" s="231"/>
      <c r="E656" s="3"/>
      <c r="F656" s="3"/>
      <c r="G656" s="3"/>
      <c r="H656" s="3"/>
      <c r="J656" s="226"/>
      <c r="K656" s="3"/>
      <c r="L656" s="3"/>
      <c r="O656" s="227"/>
      <c r="Q656" s="94"/>
      <c r="R656" s="94"/>
      <c r="S656" s="94"/>
      <c r="T656" s="94"/>
    </row>
    <row r="657" ht="15.75" customHeight="1">
      <c r="A657" s="234"/>
      <c r="B657" s="222"/>
      <c r="C657" s="223"/>
      <c r="D657" s="231"/>
      <c r="E657" s="3"/>
      <c r="F657" s="3"/>
      <c r="G657" s="3"/>
      <c r="H657" s="3"/>
      <c r="J657" s="226"/>
      <c r="K657" s="3"/>
      <c r="L657" s="3"/>
      <c r="O657" s="227"/>
      <c r="Q657" s="94"/>
      <c r="R657" s="94"/>
      <c r="S657" s="94"/>
      <c r="T657" s="94"/>
    </row>
    <row r="658" ht="15.75" customHeight="1">
      <c r="A658" s="234"/>
      <c r="B658" s="222"/>
      <c r="C658" s="223"/>
      <c r="D658" s="231"/>
      <c r="E658" s="3"/>
      <c r="F658" s="3"/>
      <c r="G658" s="3"/>
      <c r="H658" s="3"/>
      <c r="J658" s="226"/>
      <c r="K658" s="3"/>
      <c r="L658" s="3"/>
      <c r="O658" s="227"/>
      <c r="Q658" s="94"/>
      <c r="R658" s="94"/>
      <c r="S658" s="94"/>
      <c r="T658" s="94"/>
    </row>
    <row r="659" ht="15.75" customHeight="1">
      <c r="A659" s="234"/>
      <c r="B659" s="222"/>
      <c r="C659" s="223"/>
      <c r="D659" s="231"/>
      <c r="E659" s="3"/>
      <c r="F659" s="3"/>
      <c r="G659" s="3"/>
      <c r="H659" s="3"/>
      <c r="J659" s="226"/>
      <c r="K659" s="3"/>
      <c r="L659" s="3"/>
      <c r="O659" s="227"/>
      <c r="Q659" s="94"/>
      <c r="R659" s="94"/>
      <c r="S659" s="94"/>
      <c r="T659" s="94"/>
    </row>
    <row r="660" ht="15.75" customHeight="1">
      <c r="A660" s="234"/>
      <c r="B660" s="222"/>
      <c r="C660" s="223"/>
      <c r="D660" s="231"/>
      <c r="E660" s="3"/>
      <c r="F660" s="3"/>
      <c r="G660" s="3"/>
      <c r="H660" s="3"/>
      <c r="J660" s="226"/>
      <c r="K660" s="3"/>
      <c r="L660" s="3"/>
      <c r="O660" s="227"/>
      <c r="Q660" s="94"/>
      <c r="R660" s="94"/>
      <c r="S660" s="94"/>
      <c r="T660" s="94"/>
    </row>
    <row r="661" ht="15.75" customHeight="1">
      <c r="A661" s="204"/>
      <c r="B661" s="222"/>
      <c r="C661" s="223"/>
      <c r="D661" s="231"/>
      <c r="E661" s="3"/>
      <c r="F661" s="3"/>
      <c r="G661" s="3"/>
      <c r="H661" s="3"/>
      <c r="J661" s="226"/>
      <c r="K661" s="3"/>
      <c r="L661" s="3"/>
      <c r="O661" s="227"/>
      <c r="Q661" s="94"/>
      <c r="R661" s="94"/>
      <c r="S661" s="94"/>
      <c r="T661" s="94"/>
    </row>
    <row r="662" ht="15.75" customHeight="1">
      <c r="A662" s="204"/>
      <c r="B662" s="222"/>
      <c r="C662" s="223"/>
      <c r="D662" s="231"/>
      <c r="E662" s="3"/>
      <c r="F662" s="3"/>
      <c r="G662" s="3"/>
      <c r="H662" s="3"/>
      <c r="J662" s="226"/>
      <c r="K662" s="3"/>
      <c r="L662" s="3"/>
      <c r="O662" s="227"/>
      <c r="Q662" s="94"/>
      <c r="R662" s="94"/>
      <c r="S662" s="94"/>
      <c r="T662" s="94"/>
    </row>
    <row r="663" ht="15.75" customHeight="1">
      <c r="A663" s="204"/>
      <c r="B663" s="222"/>
      <c r="C663" s="223"/>
      <c r="D663" s="231"/>
      <c r="E663" s="3"/>
      <c r="F663" s="3"/>
      <c r="G663" s="3"/>
      <c r="H663" s="3"/>
      <c r="J663" s="226"/>
      <c r="K663" s="3"/>
      <c r="L663" s="3"/>
      <c r="O663" s="227"/>
      <c r="Q663" s="94"/>
      <c r="R663" s="94"/>
      <c r="S663" s="94"/>
      <c r="T663" s="94"/>
    </row>
    <row r="664" ht="15.75" customHeight="1">
      <c r="A664" s="234"/>
      <c r="B664" s="222"/>
      <c r="C664" s="223"/>
      <c r="D664" s="231"/>
      <c r="E664" s="3"/>
      <c r="F664" s="3"/>
      <c r="G664" s="3"/>
      <c r="H664" s="3"/>
      <c r="J664" s="226"/>
      <c r="K664" s="3"/>
      <c r="L664" s="3"/>
      <c r="O664" s="227"/>
      <c r="Q664" s="94"/>
      <c r="R664" s="94"/>
      <c r="S664" s="94"/>
      <c r="T664" s="94"/>
    </row>
    <row r="665" ht="15.75" customHeight="1">
      <c r="A665" s="234"/>
      <c r="B665" s="222"/>
      <c r="C665" s="223"/>
      <c r="D665" s="231"/>
      <c r="E665" s="3"/>
      <c r="F665" s="3"/>
      <c r="G665" s="3"/>
      <c r="H665" s="3"/>
      <c r="J665" s="226"/>
      <c r="K665" s="3"/>
      <c r="L665" s="3"/>
      <c r="O665" s="227"/>
      <c r="Q665" s="94"/>
      <c r="R665" s="94"/>
      <c r="S665" s="94"/>
      <c r="T665" s="94"/>
    </row>
    <row r="666" ht="15.75" customHeight="1">
      <c r="A666" s="234"/>
      <c r="B666" s="222"/>
      <c r="C666" s="223"/>
      <c r="D666" s="231"/>
      <c r="E666" s="3"/>
      <c r="F666" s="3"/>
      <c r="G666" s="3"/>
      <c r="H666" s="3"/>
      <c r="J666" s="226"/>
      <c r="K666" s="3"/>
      <c r="L666" s="3"/>
      <c r="O666" s="227"/>
      <c r="Q666" s="94"/>
      <c r="R666" s="94"/>
      <c r="S666" s="94"/>
      <c r="T666" s="94"/>
    </row>
    <row r="667" ht="15.75" customHeight="1">
      <c r="A667" s="204"/>
      <c r="B667" s="222"/>
      <c r="C667" s="223"/>
      <c r="D667" s="231"/>
      <c r="E667" s="3"/>
      <c r="F667" s="3"/>
      <c r="G667" s="3"/>
      <c r="H667" s="3"/>
      <c r="J667" s="226"/>
      <c r="K667" s="3"/>
      <c r="L667" s="3"/>
      <c r="O667" s="227"/>
      <c r="Q667" s="94"/>
      <c r="R667" s="94"/>
      <c r="S667" s="94"/>
      <c r="T667" s="94"/>
    </row>
    <row r="668" ht="15.75" customHeight="1">
      <c r="A668" s="204"/>
      <c r="B668" s="222"/>
      <c r="C668" s="223"/>
      <c r="D668" s="231"/>
      <c r="E668" s="3"/>
      <c r="F668" s="3"/>
      <c r="G668" s="3"/>
      <c r="H668" s="3"/>
      <c r="J668" s="226"/>
      <c r="K668" s="3"/>
      <c r="L668" s="3"/>
      <c r="O668" s="227"/>
      <c r="Q668" s="94"/>
      <c r="R668" s="94"/>
      <c r="S668" s="94"/>
      <c r="T668" s="94"/>
    </row>
    <row r="669" ht="15.75" customHeight="1">
      <c r="A669" s="204"/>
      <c r="B669" s="222"/>
      <c r="C669" s="223"/>
      <c r="D669" s="231"/>
      <c r="E669" s="3"/>
      <c r="F669" s="3"/>
      <c r="G669" s="3"/>
      <c r="H669" s="3"/>
      <c r="J669" s="226"/>
      <c r="K669" s="3"/>
      <c r="L669" s="3"/>
      <c r="O669" s="227"/>
      <c r="Q669" s="94"/>
      <c r="R669" s="94"/>
      <c r="S669" s="94"/>
      <c r="T669" s="94"/>
    </row>
    <row r="670" ht="15.75" customHeight="1">
      <c r="A670" s="234"/>
      <c r="B670" s="222"/>
      <c r="C670" s="223"/>
      <c r="D670" s="231"/>
      <c r="E670" s="3"/>
      <c r="F670" s="3"/>
      <c r="G670" s="3"/>
      <c r="H670" s="3"/>
      <c r="J670" s="226"/>
      <c r="K670" s="3"/>
      <c r="L670" s="3"/>
      <c r="O670" s="227"/>
      <c r="Q670" s="94"/>
      <c r="R670" s="94"/>
      <c r="S670" s="94"/>
      <c r="T670" s="94"/>
    </row>
    <row r="671" ht="15.75" customHeight="1">
      <c r="A671" s="234"/>
      <c r="B671" s="222"/>
      <c r="C671" s="223"/>
      <c r="D671" s="231"/>
      <c r="E671" s="3"/>
      <c r="F671" s="3"/>
      <c r="G671" s="3"/>
      <c r="H671" s="3"/>
      <c r="J671" s="226"/>
      <c r="K671" s="3"/>
      <c r="L671" s="3"/>
      <c r="O671" s="227"/>
      <c r="Q671" s="94"/>
      <c r="R671" s="94"/>
      <c r="S671" s="94"/>
      <c r="T671" s="94"/>
    </row>
    <row r="672" ht="15.75" customHeight="1">
      <c r="A672" s="234"/>
      <c r="B672" s="222"/>
      <c r="C672" s="223"/>
      <c r="D672" s="231"/>
      <c r="E672" s="3"/>
      <c r="F672" s="3"/>
      <c r="G672" s="3"/>
      <c r="H672" s="3"/>
      <c r="J672" s="226"/>
      <c r="K672" s="3"/>
      <c r="L672" s="3"/>
      <c r="O672" s="227"/>
      <c r="Q672" s="94"/>
      <c r="R672" s="94"/>
      <c r="S672" s="94"/>
      <c r="T672" s="94"/>
    </row>
    <row r="673" ht="15.75" customHeight="1">
      <c r="A673" s="234"/>
      <c r="B673" s="222"/>
      <c r="C673" s="223"/>
      <c r="D673" s="231"/>
      <c r="E673" s="3"/>
      <c r="F673" s="3"/>
      <c r="G673" s="3"/>
      <c r="H673" s="3"/>
      <c r="J673" s="226"/>
      <c r="K673" s="3"/>
      <c r="L673" s="3"/>
      <c r="O673" s="227"/>
      <c r="Q673" s="94"/>
      <c r="R673" s="94"/>
      <c r="S673" s="94"/>
      <c r="T673" s="94"/>
    </row>
    <row r="674" ht="15.75" customHeight="1">
      <c r="A674" s="234"/>
      <c r="B674" s="222"/>
      <c r="C674" s="223"/>
      <c r="D674" s="231"/>
      <c r="E674" s="3"/>
      <c r="F674" s="3"/>
      <c r="G674" s="3"/>
      <c r="H674" s="3"/>
      <c r="J674" s="226"/>
      <c r="K674" s="3"/>
      <c r="L674" s="3"/>
      <c r="O674" s="227"/>
      <c r="Q674" s="94"/>
      <c r="R674" s="94"/>
      <c r="S674" s="94"/>
      <c r="T674" s="94"/>
    </row>
    <row r="675" ht="15.75" customHeight="1">
      <c r="A675" s="234"/>
      <c r="B675" s="222"/>
      <c r="C675" s="223"/>
      <c r="D675" s="231"/>
      <c r="E675" s="3"/>
      <c r="F675" s="3"/>
      <c r="G675" s="3"/>
      <c r="H675" s="3"/>
      <c r="J675" s="226"/>
      <c r="K675" s="3"/>
      <c r="L675" s="3"/>
      <c r="O675" s="227"/>
      <c r="Q675" s="94"/>
      <c r="R675" s="94"/>
      <c r="S675" s="94"/>
      <c r="T675" s="94"/>
    </row>
    <row r="676" ht="15.75" customHeight="1">
      <c r="A676" s="234"/>
      <c r="B676" s="222"/>
      <c r="C676" s="223"/>
      <c r="D676" s="231"/>
      <c r="E676" s="3"/>
      <c r="F676" s="3"/>
      <c r="G676" s="3"/>
      <c r="H676" s="3"/>
      <c r="J676" s="226"/>
      <c r="K676" s="3"/>
      <c r="L676" s="3"/>
      <c r="O676" s="227"/>
      <c r="Q676" s="94"/>
      <c r="R676" s="94"/>
      <c r="S676" s="94"/>
      <c r="T676" s="94"/>
    </row>
    <row r="677" ht="15.75" customHeight="1">
      <c r="A677" s="234"/>
      <c r="B677" s="222"/>
      <c r="C677" s="223"/>
      <c r="D677" s="231"/>
      <c r="E677" s="3"/>
      <c r="F677" s="3"/>
      <c r="G677" s="3"/>
      <c r="H677" s="3"/>
      <c r="J677" s="226"/>
      <c r="K677" s="3"/>
      <c r="L677" s="3"/>
      <c r="O677" s="227"/>
      <c r="Q677" s="94"/>
      <c r="R677" s="94"/>
      <c r="S677" s="94"/>
      <c r="T677" s="94"/>
    </row>
    <row r="678" ht="15.75" customHeight="1">
      <c r="A678" s="234"/>
      <c r="B678" s="222"/>
      <c r="C678" s="223"/>
      <c r="D678" s="231"/>
      <c r="E678" s="3"/>
      <c r="F678" s="3"/>
      <c r="G678" s="3"/>
      <c r="H678" s="3"/>
      <c r="J678" s="226"/>
      <c r="K678" s="3"/>
      <c r="L678" s="3"/>
      <c r="O678" s="227"/>
      <c r="Q678" s="94"/>
      <c r="R678" s="94"/>
      <c r="S678" s="94"/>
      <c r="T678" s="94"/>
    </row>
    <row r="679" ht="15.75" customHeight="1">
      <c r="A679" s="234"/>
      <c r="B679" s="222"/>
      <c r="C679" s="223"/>
      <c r="D679" s="231"/>
      <c r="E679" s="3"/>
      <c r="F679" s="3"/>
      <c r="G679" s="3"/>
      <c r="H679" s="3"/>
      <c r="J679" s="226"/>
      <c r="K679" s="3"/>
      <c r="L679" s="3"/>
      <c r="O679" s="227"/>
      <c r="Q679" s="94"/>
      <c r="R679" s="94"/>
      <c r="S679" s="94"/>
      <c r="T679" s="94"/>
    </row>
    <row r="680" ht="15.75" customHeight="1">
      <c r="A680" s="234"/>
      <c r="B680" s="222"/>
      <c r="C680" s="223"/>
      <c r="D680" s="231"/>
      <c r="E680" s="3"/>
      <c r="F680" s="3"/>
      <c r="G680" s="3"/>
      <c r="H680" s="3"/>
      <c r="J680" s="226"/>
      <c r="K680" s="3"/>
      <c r="L680" s="3"/>
      <c r="O680" s="227"/>
      <c r="Q680" s="94"/>
      <c r="R680" s="94"/>
      <c r="S680" s="94"/>
      <c r="T680" s="94"/>
    </row>
    <row r="681" ht="15.75" customHeight="1">
      <c r="A681" s="234"/>
      <c r="B681" s="222"/>
      <c r="C681" s="223"/>
      <c r="D681" s="231"/>
      <c r="E681" s="3"/>
      <c r="F681" s="3"/>
      <c r="G681" s="3"/>
      <c r="H681" s="3"/>
      <c r="J681" s="226"/>
      <c r="K681" s="3"/>
      <c r="L681" s="3"/>
      <c r="O681" s="227"/>
      <c r="Q681" s="94"/>
      <c r="R681" s="94"/>
      <c r="S681" s="94"/>
      <c r="T681" s="94"/>
    </row>
    <row r="682" ht="15.75" customHeight="1">
      <c r="A682" s="234"/>
      <c r="B682" s="222"/>
      <c r="C682" s="223"/>
      <c r="D682" s="231"/>
      <c r="E682" s="3"/>
      <c r="F682" s="3"/>
      <c r="G682" s="3"/>
      <c r="H682" s="3"/>
      <c r="J682" s="226"/>
      <c r="K682" s="3"/>
      <c r="L682" s="3"/>
      <c r="O682" s="227"/>
      <c r="Q682" s="94"/>
      <c r="R682" s="94"/>
      <c r="S682" s="94"/>
      <c r="T682" s="94"/>
    </row>
    <row r="683" ht="15.75" customHeight="1">
      <c r="A683" s="234"/>
      <c r="B683" s="222"/>
      <c r="C683" s="223"/>
      <c r="D683" s="231"/>
      <c r="E683" s="3"/>
      <c r="F683" s="3"/>
      <c r="G683" s="3"/>
      <c r="H683" s="3"/>
      <c r="J683" s="226"/>
      <c r="K683" s="3"/>
      <c r="L683" s="3"/>
      <c r="O683" s="227"/>
      <c r="Q683" s="94"/>
      <c r="R683" s="94"/>
      <c r="S683" s="94"/>
      <c r="T683" s="94"/>
    </row>
    <row r="684" ht="15.75" customHeight="1">
      <c r="A684" s="234"/>
      <c r="B684" s="222"/>
      <c r="C684" s="223"/>
      <c r="D684" s="231"/>
      <c r="E684" s="3"/>
      <c r="F684" s="3"/>
      <c r="G684" s="3"/>
      <c r="H684" s="3"/>
      <c r="J684" s="226"/>
      <c r="K684" s="3"/>
      <c r="L684" s="3"/>
      <c r="O684" s="227"/>
      <c r="Q684" s="94"/>
      <c r="R684" s="94"/>
      <c r="S684" s="94"/>
      <c r="T684" s="94"/>
    </row>
    <row r="685" ht="15.75" customHeight="1">
      <c r="A685" s="204"/>
      <c r="B685" s="222"/>
      <c r="C685" s="223"/>
      <c r="D685" s="231"/>
      <c r="E685" s="3"/>
      <c r="F685" s="3"/>
      <c r="G685" s="3"/>
      <c r="H685" s="3"/>
      <c r="J685" s="226"/>
      <c r="K685" s="3"/>
      <c r="L685" s="3"/>
      <c r="O685" s="227"/>
      <c r="Q685" s="94"/>
      <c r="R685" s="94"/>
      <c r="S685" s="94"/>
      <c r="T685" s="94"/>
    </row>
    <row r="686" ht="15.75" customHeight="1">
      <c r="A686" s="204"/>
      <c r="B686" s="222"/>
      <c r="C686" s="223"/>
      <c r="D686" s="231"/>
      <c r="E686" s="3"/>
      <c r="F686" s="3"/>
      <c r="G686" s="3"/>
      <c r="H686" s="3"/>
      <c r="J686" s="226"/>
      <c r="K686" s="3"/>
      <c r="L686" s="3"/>
      <c r="O686" s="227"/>
      <c r="Q686" s="94"/>
      <c r="R686" s="94"/>
      <c r="S686" s="94"/>
      <c r="T686" s="94"/>
    </row>
    <row r="687" ht="15.75" customHeight="1">
      <c r="A687" s="204"/>
      <c r="B687" s="222"/>
      <c r="C687" s="223"/>
      <c r="D687" s="231"/>
      <c r="E687" s="3"/>
      <c r="F687" s="3"/>
      <c r="G687" s="3"/>
      <c r="H687" s="3"/>
      <c r="J687" s="226"/>
      <c r="K687" s="3"/>
      <c r="L687" s="3"/>
      <c r="O687" s="227"/>
      <c r="Q687" s="94"/>
      <c r="R687" s="94"/>
      <c r="S687" s="94"/>
      <c r="T687" s="94"/>
    </row>
    <row r="688" ht="15.75" customHeight="1">
      <c r="A688" s="204"/>
      <c r="B688" s="222"/>
      <c r="C688" s="223"/>
      <c r="D688" s="231"/>
      <c r="E688" s="3"/>
      <c r="F688" s="3"/>
      <c r="G688" s="3"/>
      <c r="H688" s="3"/>
      <c r="J688" s="226"/>
      <c r="K688" s="3"/>
      <c r="L688" s="3"/>
      <c r="O688" s="227"/>
      <c r="Q688" s="94"/>
      <c r="R688" s="94"/>
      <c r="S688" s="94"/>
      <c r="T688" s="94"/>
    </row>
    <row r="689" ht="15.75" customHeight="1">
      <c r="A689" s="204"/>
      <c r="B689" s="222"/>
      <c r="C689" s="223"/>
      <c r="D689" s="231"/>
      <c r="E689" s="3"/>
      <c r="F689" s="3"/>
      <c r="G689" s="3"/>
      <c r="H689" s="3"/>
      <c r="J689" s="226"/>
      <c r="K689" s="3"/>
      <c r="L689" s="3"/>
      <c r="O689" s="227"/>
      <c r="Q689" s="94"/>
      <c r="R689" s="94"/>
      <c r="S689" s="94"/>
      <c r="T689" s="94"/>
    </row>
    <row r="690" ht="15.75" customHeight="1">
      <c r="A690" s="204"/>
      <c r="B690" s="222"/>
      <c r="C690" s="223"/>
      <c r="D690" s="231"/>
      <c r="E690" s="3"/>
      <c r="F690" s="3"/>
      <c r="G690" s="3"/>
      <c r="H690" s="3"/>
      <c r="J690" s="226"/>
      <c r="K690" s="3"/>
      <c r="L690" s="3"/>
      <c r="O690" s="227"/>
      <c r="Q690" s="94"/>
      <c r="R690" s="94"/>
      <c r="S690" s="94"/>
      <c r="T690" s="94"/>
    </row>
    <row r="691" ht="15.75" customHeight="1">
      <c r="A691" s="234"/>
      <c r="B691" s="222"/>
      <c r="C691" s="223"/>
      <c r="D691" s="231"/>
      <c r="E691" s="3"/>
      <c r="F691" s="3"/>
      <c r="G691" s="3"/>
      <c r="H691" s="3"/>
      <c r="J691" s="226"/>
      <c r="K691" s="3"/>
      <c r="L691" s="3"/>
      <c r="O691" s="227"/>
      <c r="Q691" s="94"/>
      <c r="R691" s="94"/>
      <c r="S691" s="94"/>
      <c r="T691" s="94"/>
    </row>
    <row r="692" ht="15.75" customHeight="1">
      <c r="A692" s="234"/>
      <c r="B692" s="222"/>
      <c r="C692" s="223"/>
      <c r="D692" s="231"/>
      <c r="E692" s="3"/>
      <c r="F692" s="3"/>
      <c r="G692" s="3"/>
      <c r="H692" s="3"/>
      <c r="J692" s="226"/>
      <c r="K692" s="3"/>
      <c r="L692" s="3"/>
      <c r="O692" s="227"/>
      <c r="Q692" s="94"/>
      <c r="R692" s="94"/>
      <c r="S692" s="94"/>
      <c r="T692" s="94"/>
    </row>
    <row r="693" ht="15.75" customHeight="1">
      <c r="A693" s="234"/>
      <c r="B693" s="222"/>
      <c r="C693" s="223"/>
      <c r="D693" s="231"/>
      <c r="E693" s="3"/>
      <c r="F693" s="3"/>
      <c r="G693" s="3"/>
      <c r="H693" s="3"/>
      <c r="J693" s="226"/>
      <c r="K693" s="3"/>
      <c r="L693" s="3"/>
      <c r="O693" s="227"/>
      <c r="Q693" s="94"/>
      <c r="R693" s="94"/>
      <c r="S693" s="94"/>
      <c r="T693" s="94"/>
    </row>
    <row r="694" ht="15.75" customHeight="1">
      <c r="A694" s="234"/>
      <c r="B694" s="222"/>
      <c r="C694" s="223"/>
      <c r="D694" s="231"/>
      <c r="E694" s="3"/>
      <c r="F694" s="3"/>
      <c r="G694" s="3"/>
      <c r="H694" s="3"/>
      <c r="J694" s="226"/>
      <c r="K694" s="3"/>
      <c r="L694" s="3"/>
      <c r="O694" s="227"/>
      <c r="Q694" s="94"/>
      <c r="R694" s="94"/>
      <c r="S694" s="94"/>
      <c r="T694" s="94"/>
    </row>
    <row r="695" ht="15.75" customHeight="1">
      <c r="A695" s="234"/>
      <c r="B695" s="222"/>
      <c r="C695" s="223"/>
      <c r="D695" s="231"/>
      <c r="E695" s="3"/>
      <c r="F695" s="3"/>
      <c r="G695" s="3"/>
      <c r="H695" s="3"/>
      <c r="J695" s="226"/>
      <c r="K695" s="3"/>
      <c r="L695" s="3"/>
      <c r="O695" s="227"/>
      <c r="Q695" s="94"/>
      <c r="R695" s="94"/>
      <c r="S695" s="94"/>
      <c r="T695" s="94"/>
    </row>
    <row r="696" ht="15.75" customHeight="1">
      <c r="A696" s="234"/>
      <c r="B696" s="222"/>
      <c r="C696" s="223"/>
      <c r="D696" s="231"/>
      <c r="E696" s="3"/>
      <c r="F696" s="3"/>
      <c r="G696" s="3"/>
      <c r="H696" s="3"/>
      <c r="J696" s="226"/>
      <c r="K696" s="3"/>
      <c r="L696" s="3"/>
      <c r="O696" s="227"/>
      <c r="Q696" s="94"/>
      <c r="R696" s="94"/>
      <c r="S696" s="94"/>
      <c r="T696" s="94"/>
    </row>
    <row r="697" ht="15.75" customHeight="1">
      <c r="A697" s="228"/>
      <c r="B697" s="222"/>
      <c r="C697" s="223"/>
      <c r="D697" s="231"/>
      <c r="E697" s="3"/>
      <c r="F697" s="3"/>
      <c r="G697" s="3"/>
      <c r="H697" s="3"/>
      <c r="J697" s="226"/>
      <c r="K697" s="3"/>
      <c r="L697" s="3"/>
      <c r="O697" s="227"/>
      <c r="Q697" s="94"/>
      <c r="R697" s="94"/>
      <c r="S697" s="94"/>
      <c r="T697" s="94"/>
    </row>
    <row r="698" ht="15.75" customHeight="1">
      <c r="A698" s="228"/>
      <c r="B698" s="222"/>
      <c r="C698" s="223"/>
      <c r="D698" s="231"/>
      <c r="E698" s="3"/>
      <c r="F698" s="3"/>
      <c r="G698" s="3"/>
      <c r="H698" s="3"/>
      <c r="J698" s="226"/>
      <c r="K698" s="3"/>
      <c r="L698" s="3"/>
      <c r="O698" s="227"/>
      <c r="Q698" s="94"/>
      <c r="R698" s="94"/>
      <c r="S698" s="94"/>
      <c r="T698" s="94"/>
    </row>
    <row r="699" ht="15.75" customHeight="1">
      <c r="A699" s="228"/>
      <c r="B699" s="222"/>
      <c r="C699" s="223"/>
      <c r="D699" s="231"/>
      <c r="E699" s="3"/>
      <c r="F699" s="3"/>
      <c r="G699" s="3"/>
      <c r="H699" s="3"/>
      <c r="J699" s="226"/>
      <c r="K699" s="3"/>
      <c r="L699" s="3"/>
      <c r="O699" s="227"/>
      <c r="Q699" s="94"/>
      <c r="R699" s="94"/>
      <c r="S699" s="94"/>
      <c r="T699" s="94"/>
    </row>
    <row r="700" ht="15.75" customHeight="1">
      <c r="A700" s="234"/>
      <c r="B700" s="222"/>
      <c r="C700" s="223"/>
      <c r="D700" s="231"/>
      <c r="E700" s="3"/>
      <c r="F700" s="3"/>
      <c r="G700" s="3"/>
      <c r="H700" s="3"/>
      <c r="J700" s="226"/>
      <c r="K700" s="3"/>
      <c r="L700" s="3"/>
      <c r="O700" s="227"/>
      <c r="Q700" s="94"/>
      <c r="R700" s="94"/>
      <c r="S700" s="94"/>
      <c r="T700" s="94"/>
    </row>
    <row r="701" ht="15.75" customHeight="1">
      <c r="A701" s="234"/>
      <c r="B701" s="222"/>
      <c r="C701" s="223"/>
      <c r="D701" s="231"/>
      <c r="E701" s="3"/>
      <c r="F701" s="3"/>
      <c r="G701" s="3"/>
      <c r="H701" s="3"/>
      <c r="J701" s="226"/>
      <c r="K701" s="3"/>
      <c r="L701" s="3"/>
      <c r="O701" s="227"/>
      <c r="Q701" s="94"/>
      <c r="R701" s="94"/>
      <c r="S701" s="94"/>
      <c r="T701" s="94"/>
    </row>
    <row r="702" ht="15.75" customHeight="1">
      <c r="A702" s="234"/>
      <c r="B702" s="222"/>
      <c r="C702" s="223"/>
      <c r="D702" s="231"/>
      <c r="E702" s="3"/>
      <c r="F702" s="3"/>
      <c r="G702" s="3"/>
      <c r="H702" s="3"/>
      <c r="J702" s="226"/>
      <c r="K702" s="3"/>
      <c r="L702" s="3"/>
      <c r="O702" s="227"/>
      <c r="Q702" s="94"/>
      <c r="R702" s="94"/>
      <c r="S702" s="94"/>
      <c r="T702" s="94"/>
    </row>
    <row r="703" ht="15.75" customHeight="1">
      <c r="A703" s="234"/>
      <c r="B703" s="222"/>
      <c r="C703" s="223"/>
      <c r="D703" s="231"/>
      <c r="E703" s="3"/>
      <c r="F703" s="3"/>
      <c r="G703" s="3"/>
      <c r="H703" s="3"/>
      <c r="J703" s="226"/>
      <c r="K703" s="3"/>
      <c r="L703" s="3"/>
      <c r="O703" s="227"/>
      <c r="Q703" s="94"/>
      <c r="R703" s="94"/>
      <c r="S703" s="94"/>
      <c r="T703" s="94"/>
    </row>
    <row r="704" ht="15.75" customHeight="1">
      <c r="A704" s="234"/>
      <c r="B704" s="222"/>
      <c r="C704" s="223"/>
      <c r="D704" s="231"/>
      <c r="E704" s="3"/>
      <c r="F704" s="3"/>
      <c r="G704" s="3"/>
      <c r="H704" s="3"/>
      <c r="J704" s="226"/>
      <c r="K704" s="3"/>
      <c r="L704" s="3"/>
      <c r="O704" s="227"/>
      <c r="Q704" s="94"/>
      <c r="R704" s="94"/>
      <c r="S704" s="94"/>
      <c r="T704" s="94"/>
    </row>
    <row r="705" ht="15.75" customHeight="1">
      <c r="A705" s="234"/>
      <c r="B705" s="222"/>
      <c r="C705" s="223"/>
      <c r="D705" s="231"/>
      <c r="E705" s="3"/>
      <c r="F705" s="3"/>
      <c r="G705" s="3"/>
      <c r="H705" s="3"/>
      <c r="J705" s="226"/>
      <c r="K705" s="3"/>
      <c r="L705" s="3"/>
      <c r="O705" s="227"/>
      <c r="Q705" s="94"/>
      <c r="R705" s="94"/>
      <c r="S705" s="94"/>
      <c r="T705" s="94"/>
    </row>
    <row r="706" ht="15.75" customHeight="1">
      <c r="A706" s="234"/>
      <c r="B706" s="222"/>
      <c r="C706" s="223"/>
      <c r="D706" s="231"/>
      <c r="E706" s="3"/>
      <c r="F706" s="3"/>
      <c r="G706" s="3"/>
      <c r="H706" s="3"/>
      <c r="J706" s="226"/>
      <c r="K706" s="3"/>
      <c r="L706" s="3"/>
      <c r="O706" s="227"/>
      <c r="Q706" s="94"/>
      <c r="R706" s="94"/>
      <c r="S706" s="94"/>
      <c r="T706" s="94"/>
    </row>
    <row r="707" ht="15.75" customHeight="1">
      <c r="A707" s="234"/>
      <c r="B707" s="222"/>
      <c r="C707" s="223"/>
      <c r="D707" s="231"/>
      <c r="E707" s="3"/>
      <c r="F707" s="3"/>
      <c r="G707" s="3"/>
      <c r="H707" s="3"/>
      <c r="J707" s="226"/>
      <c r="K707" s="3"/>
      <c r="L707" s="3"/>
      <c r="O707" s="227"/>
      <c r="Q707" s="94"/>
      <c r="R707" s="94"/>
      <c r="S707" s="94"/>
      <c r="T707" s="94"/>
    </row>
    <row r="708" ht="15.75" customHeight="1">
      <c r="A708" s="234"/>
      <c r="B708" s="222"/>
      <c r="C708" s="223"/>
      <c r="D708" s="231"/>
      <c r="E708" s="3"/>
      <c r="F708" s="3"/>
      <c r="G708" s="3"/>
      <c r="H708" s="3"/>
      <c r="J708" s="226"/>
      <c r="K708" s="3"/>
      <c r="L708" s="3"/>
      <c r="O708" s="227"/>
      <c r="Q708" s="94"/>
      <c r="R708" s="94"/>
      <c r="S708" s="94"/>
      <c r="T708" s="94"/>
    </row>
    <row r="709" ht="15.75" customHeight="1">
      <c r="A709" s="234"/>
      <c r="B709" s="222"/>
      <c r="C709" s="223"/>
      <c r="D709" s="231"/>
      <c r="E709" s="3"/>
      <c r="F709" s="3"/>
      <c r="G709" s="3"/>
      <c r="H709" s="3"/>
      <c r="J709" s="226"/>
      <c r="K709" s="3"/>
      <c r="L709" s="3"/>
      <c r="O709" s="227"/>
      <c r="Q709" s="94"/>
      <c r="R709" s="94"/>
      <c r="S709" s="94"/>
      <c r="T709" s="94"/>
    </row>
    <row r="710" ht="15.75" customHeight="1">
      <c r="A710" s="234"/>
      <c r="B710" s="222"/>
      <c r="C710" s="223"/>
      <c r="D710" s="231"/>
      <c r="E710" s="3"/>
      <c r="F710" s="3"/>
      <c r="G710" s="3"/>
      <c r="H710" s="3"/>
      <c r="J710" s="226"/>
      <c r="K710" s="3"/>
      <c r="L710" s="3"/>
      <c r="O710" s="227"/>
      <c r="Q710" s="94"/>
      <c r="R710" s="94"/>
      <c r="S710" s="94"/>
      <c r="T710" s="94"/>
    </row>
    <row r="711" ht="15.75" customHeight="1">
      <c r="A711" s="245"/>
      <c r="B711" s="222"/>
      <c r="C711" s="223"/>
      <c r="D711" s="231"/>
      <c r="E711" s="3"/>
      <c r="F711" s="3"/>
      <c r="G711" s="3"/>
      <c r="H711" s="3"/>
      <c r="J711" s="226"/>
      <c r="K711" s="3"/>
      <c r="L711" s="3"/>
      <c r="O711" s="227"/>
      <c r="Q711" s="94"/>
      <c r="R711" s="94"/>
      <c r="S711" s="94"/>
      <c r="T711" s="94"/>
    </row>
    <row r="712" ht="15.75" customHeight="1">
      <c r="A712" s="204"/>
      <c r="B712" s="222"/>
      <c r="C712" s="223"/>
      <c r="D712" s="231"/>
      <c r="E712" s="3"/>
      <c r="F712" s="3"/>
      <c r="G712" s="3"/>
      <c r="H712" s="3"/>
      <c r="J712" s="226"/>
      <c r="K712" s="3"/>
      <c r="L712" s="3"/>
      <c r="O712" s="227"/>
      <c r="Q712" s="94"/>
      <c r="R712" s="94"/>
      <c r="S712" s="94"/>
      <c r="T712" s="94"/>
    </row>
    <row r="713" ht="15.75" customHeight="1">
      <c r="A713" s="204"/>
      <c r="B713" s="222"/>
      <c r="C713" s="223"/>
      <c r="D713" s="231"/>
      <c r="E713" s="3"/>
      <c r="F713" s="3"/>
      <c r="G713" s="3"/>
      <c r="H713" s="3"/>
      <c r="J713" s="226"/>
      <c r="K713" s="3"/>
      <c r="L713" s="3"/>
      <c r="O713" s="227"/>
      <c r="Q713" s="94"/>
      <c r="R713" s="94"/>
      <c r="S713" s="94"/>
      <c r="T713" s="94"/>
    </row>
    <row r="714" ht="15.75" customHeight="1">
      <c r="A714" s="204"/>
      <c r="B714" s="222"/>
      <c r="C714" s="223"/>
      <c r="D714" s="231"/>
      <c r="E714" s="3"/>
      <c r="F714" s="3"/>
      <c r="G714" s="3"/>
      <c r="H714" s="3"/>
      <c r="J714" s="226"/>
      <c r="K714" s="3"/>
      <c r="L714" s="3"/>
      <c r="O714" s="227"/>
      <c r="Q714" s="94"/>
      <c r="R714" s="94"/>
      <c r="S714" s="94"/>
      <c r="T714" s="94"/>
    </row>
    <row r="715" ht="15.75" customHeight="1">
      <c r="A715" s="234"/>
      <c r="B715" s="222"/>
      <c r="C715" s="223"/>
      <c r="D715" s="231"/>
      <c r="E715" s="3"/>
      <c r="F715" s="3"/>
      <c r="G715" s="3"/>
      <c r="H715" s="3"/>
      <c r="J715" s="226"/>
      <c r="K715" s="3"/>
      <c r="L715" s="3"/>
      <c r="O715" s="227"/>
      <c r="Q715" s="94"/>
      <c r="R715" s="94"/>
      <c r="S715" s="94"/>
      <c r="T715" s="94"/>
    </row>
    <row r="716" ht="15.75" customHeight="1">
      <c r="A716" s="234"/>
      <c r="B716" s="222"/>
      <c r="C716" s="223"/>
      <c r="D716" s="231"/>
      <c r="E716" s="3"/>
      <c r="F716" s="3"/>
      <c r="G716" s="3"/>
      <c r="H716" s="3"/>
      <c r="J716" s="226"/>
      <c r="K716" s="3"/>
      <c r="L716" s="3"/>
      <c r="O716" s="227"/>
      <c r="Q716" s="94"/>
      <c r="R716" s="94"/>
      <c r="S716" s="94"/>
      <c r="T716" s="94"/>
    </row>
    <row r="717" ht="15.75" customHeight="1">
      <c r="A717" s="234"/>
      <c r="B717" s="222"/>
      <c r="C717" s="223"/>
      <c r="D717" s="231"/>
      <c r="E717" s="3"/>
      <c r="F717" s="3"/>
      <c r="G717" s="3"/>
      <c r="H717" s="3"/>
      <c r="J717" s="226"/>
      <c r="K717" s="3"/>
      <c r="L717" s="3"/>
      <c r="O717" s="227"/>
      <c r="Q717" s="94"/>
      <c r="R717" s="94"/>
      <c r="S717" s="94"/>
      <c r="T717" s="94"/>
    </row>
    <row r="718" ht="15.75" customHeight="1">
      <c r="A718" s="234"/>
      <c r="B718" s="222"/>
      <c r="C718" s="223"/>
      <c r="D718" s="231"/>
      <c r="E718" s="3"/>
      <c r="F718" s="3"/>
      <c r="G718" s="3"/>
      <c r="H718" s="3"/>
      <c r="J718" s="226"/>
      <c r="K718" s="3"/>
      <c r="L718" s="3"/>
      <c r="O718" s="227"/>
      <c r="Q718" s="94"/>
      <c r="R718" s="94"/>
      <c r="S718" s="94"/>
      <c r="T718" s="94"/>
    </row>
    <row r="719" ht="15.75" customHeight="1">
      <c r="A719" s="234"/>
      <c r="B719" s="222"/>
      <c r="C719" s="223"/>
      <c r="D719" s="231"/>
      <c r="E719" s="3"/>
      <c r="F719" s="3"/>
      <c r="G719" s="3"/>
      <c r="H719" s="3"/>
      <c r="J719" s="226"/>
      <c r="K719" s="3"/>
      <c r="L719" s="3"/>
      <c r="O719" s="227"/>
      <c r="Q719" s="94"/>
      <c r="R719" s="94"/>
      <c r="S719" s="94"/>
      <c r="T719" s="94"/>
    </row>
    <row r="720" ht="15.75" customHeight="1">
      <c r="A720" s="234"/>
      <c r="B720" s="222"/>
      <c r="C720" s="223"/>
      <c r="D720" s="231"/>
      <c r="E720" s="3"/>
      <c r="F720" s="3"/>
      <c r="G720" s="3"/>
      <c r="H720" s="3"/>
      <c r="J720" s="226"/>
      <c r="K720" s="3"/>
      <c r="L720" s="3"/>
      <c r="O720" s="227"/>
      <c r="Q720" s="94"/>
      <c r="R720" s="94"/>
      <c r="S720" s="94"/>
      <c r="T720" s="94"/>
    </row>
    <row r="721" ht="15.75" customHeight="1">
      <c r="A721" s="234"/>
      <c r="B721" s="222"/>
      <c r="C721" s="223"/>
      <c r="D721" s="231"/>
      <c r="E721" s="3"/>
      <c r="F721" s="3"/>
      <c r="G721" s="3"/>
      <c r="H721" s="3"/>
      <c r="J721" s="226"/>
      <c r="K721" s="3"/>
      <c r="L721" s="3"/>
      <c r="O721" s="227"/>
      <c r="Q721" s="94"/>
      <c r="R721" s="94"/>
      <c r="S721" s="94"/>
      <c r="T721" s="94"/>
    </row>
    <row r="722" ht="15.75" customHeight="1">
      <c r="A722" s="234"/>
      <c r="B722" s="222"/>
      <c r="C722" s="223"/>
      <c r="D722" s="231"/>
      <c r="E722" s="3"/>
      <c r="F722" s="3"/>
      <c r="G722" s="3"/>
      <c r="H722" s="3"/>
      <c r="J722" s="226"/>
      <c r="K722" s="3"/>
      <c r="L722" s="3"/>
      <c r="O722" s="227"/>
      <c r="Q722" s="94"/>
      <c r="R722" s="94"/>
      <c r="S722" s="94"/>
      <c r="T722" s="94"/>
    </row>
    <row r="723" ht="15.75" customHeight="1">
      <c r="A723" s="234"/>
      <c r="B723" s="222"/>
      <c r="C723" s="223"/>
      <c r="D723" s="231"/>
      <c r="E723" s="3"/>
      <c r="F723" s="3"/>
      <c r="G723" s="3"/>
      <c r="H723" s="3"/>
      <c r="J723" s="226"/>
      <c r="K723" s="3"/>
      <c r="L723" s="3"/>
      <c r="O723" s="227"/>
      <c r="Q723" s="94"/>
      <c r="R723" s="94"/>
      <c r="S723" s="94"/>
      <c r="T723" s="94"/>
    </row>
    <row r="724" ht="15.75" customHeight="1">
      <c r="A724" s="234"/>
      <c r="B724" s="222"/>
      <c r="C724" s="223"/>
      <c r="D724" s="231"/>
      <c r="E724" s="3"/>
      <c r="F724" s="3"/>
      <c r="G724" s="3"/>
      <c r="H724" s="3"/>
      <c r="J724" s="226"/>
      <c r="K724" s="3"/>
      <c r="L724" s="3"/>
      <c r="O724" s="227"/>
      <c r="Q724" s="94"/>
      <c r="R724" s="94"/>
      <c r="S724" s="94"/>
      <c r="T724" s="94"/>
    </row>
    <row r="725" ht="15.75" customHeight="1">
      <c r="A725" s="234"/>
      <c r="B725" s="222"/>
      <c r="C725" s="223"/>
      <c r="D725" s="231"/>
      <c r="E725" s="3"/>
      <c r="F725" s="3"/>
      <c r="G725" s="3"/>
      <c r="H725" s="3"/>
      <c r="J725" s="226"/>
      <c r="K725" s="3"/>
      <c r="L725" s="3"/>
      <c r="O725" s="227"/>
      <c r="Q725" s="94"/>
      <c r="R725" s="94"/>
      <c r="S725" s="94"/>
      <c r="T725" s="94"/>
    </row>
    <row r="726" ht="15.75" customHeight="1">
      <c r="A726" s="234"/>
      <c r="B726" s="222"/>
      <c r="C726" s="223"/>
      <c r="D726" s="231"/>
      <c r="E726" s="3"/>
      <c r="F726" s="3"/>
      <c r="G726" s="3"/>
      <c r="H726" s="3"/>
      <c r="J726" s="226"/>
      <c r="K726" s="3"/>
      <c r="L726" s="3"/>
      <c r="O726" s="227"/>
      <c r="Q726" s="94"/>
      <c r="R726" s="94"/>
      <c r="S726" s="94"/>
      <c r="T726" s="94"/>
    </row>
    <row r="727" ht="15.75" customHeight="1">
      <c r="A727" s="234"/>
      <c r="B727" s="222"/>
      <c r="C727" s="223"/>
      <c r="D727" s="231"/>
      <c r="E727" s="3"/>
      <c r="F727" s="3"/>
      <c r="G727" s="3"/>
      <c r="H727" s="3"/>
      <c r="J727" s="226"/>
      <c r="K727" s="3"/>
      <c r="L727" s="3"/>
      <c r="O727" s="227"/>
      <c r="Q727" s="94"/>
      <c r="R727" s="94"/>
      <c r="S727" s="94"/>
      <c r="T727" s="94"/>
    </row>
    <row r="728" ht="15.75" customHeight="1">
      <c r="A728" s="234"/>
      <c r="B728" s="222"/>
      <c r="C728" s="223"/>
      <c r="D728" s="231"/>
      <c r="E728" s="3"/>
      <c r="F728" s="3"/>
      <c r="G728" s="3"/>
      <c r="H728" s="3"/>
      <c r="J728" s="226"/>
      <c r="K728" s="3"/>
      <c r="L728" s="3"/>
      <c r="O728" s="227"/>
      <c r="Q728" s="94"/>
      <c r="R728" s="94"/>
      <c r="S728" s="94"/>
      <c r="T728" s="94"/>
    </row>
    <row r="729" ht="15.75" customHeight="1">
      <c r="A729" s="234"/>
      <c r="B729" s="222"/>
      <c r="C729" s="223"/>
      <c r="D729" s="231"/>
      <c r="E729" s="3"/>
      <c r="F729" s="3"/>
      <c r="G729" s="3"/>
      <c r="H729" s="3"/>
      <c r="J729" s="226"/>
      <c r="K729" s="3"/>
      <c r="L729" s="3"/>
      <c r="O729" s="227"/>
      <c r="Q729" s="94"/>
      <c r="R729" s="94"/>
      <c r="S729" s="94"/>
      <c r="T729" s="94"/>
    </row>
    <row r="730" ht="15.75" customHeight="1">
      <c r="A730" s="234"/>
      <c r="B730" s="222"/>
      <c r="C730" s="223"/>
      <c r="D730" s="231"/>
      <c r="E730" s="3"/>
      <c r="F730" s="3"/>
      <c r="G730" s="3"/>
      <c r="H730" s="3"/>
      <c r="J730" s="226"/>
      <c r="K730" s="3"/>
      <c r="L730" s="3"/>
      <c r="O730" s="227"/>
      <c r="Q730" s="94"/>
      <c r="R730" s="94"/>
      <c r="S730" s="94"/>
      <c r="T730" s="94"/>
    </row>
    <row r="731" ht="15.75" customHeight="1">
      <c r="A731" s="234"/>
      <c r="B731" s="222"/>
      <c r="C731" s="223"/>
      <c r="D731" s="231"/>
      <c r="E731" s="3"/>
      <c r="F731" s="3"/>
      <c r="G731" s="3"/>
      <c r="H731" s="3"/>
      <c r="J731" s="226"/>
      <c r="K731" s="3"/>
      <c r="L731" s="3"/>
      <c r="O731" s="227"/>
      <c r="Q731" s="94"/>
      <c r="R731" s="94"/>
      <c r="S731" s="94"/>
      <c r="T731" s="94"/>
    </row>
    <row r="732" ht="15.75" customHeight="1">
      <c r="A732" s="234"/>
      <c r="B732" s="222"/>
      <c r="C732" s="223"/>
      <c r="D732" s="231"/>
      <c r="E732" s="3"/>
      <c r="F732" s="3"/>
      <c r="G732" s="3"/>
      <c r="H732" s="3"/>
      <c r="J732" s="226"/>
      <c r="K732" s="3"/>
      <c r="L732" s="3"/>
      <c r="O732" s="227"/>
      <c r="Q732" s="94"/>
      <c r="R732" s="94"/>
      <c r="S732" s="94"/>
      <c r="T732" s="94"/>
    </row>
    <row r="733" ht="15.75" customHeight="1">
      <c r="A733" s="234"/>
      <c r="B733" s="222"/>
      <c r="C733" s="223"/>
      <c r="D733" s="231"/>
      <c r="E733" s="3"/>
      <c r="F733" s="3"/>
      <c r="G733" s="3"/>
      <c r="H733" s="3"/>
      <c r="J733" s="226"/>
      <c r="K733" s="3"/>
      <c r="L733" s="3"/>
      <c r="O733" s="227"/>
      <c r="Q733" s="94"/>
      <c r="R733" s="94"/>
      <c r="S733" s="94"/>
      <c r="T733" s="94"/>
    </row>
    <row r="734" ht="15.75" customHeight="1">
      <c r="A734" s="234"/>
      <c r="B734" s="222"/>
      <c r="C734" s="223"/>
      <c r="D734" s="231"/>
      <c r="E734" s="3"/>
      <c r="F734" s="3"/>
      <c r="G734" s="3"/>
      <c r="H734" s="3"/>
      <c r="J734" s="226"/>
      <c r="K734" s="3"/>
      <c r="L734" s="3"/>
      <c r="O734" s="227"/>
      <c r="Q734" s="94"/>
      <c r="R734" s="94"/>
      <c r="S734" s="94"/>
      <c r="T734" s="94"/>
    </row>
    <row r="735" ht="15.75" customHeight="1">
      <c r="A735" s="234"/>
      <c r="B735" s="222"/>
      <c r="C735" s="223"/>
      <c r="D735" s="231"/>
      <c r="E735" s="3"/>
      <c r="F735" s="3"/>
      <c r="G735" s="3"/>
      <c r="H735" s="3"/>
      <c r="J735" s="226"/>
      <c r="K735" s="3"/>
      <c r="L735" s="3"/>
      <c r="O735" s="227"/>
      <c r="Q735" s="94"/>
      <c r="R735" s="94"/>
      <c r="S735" s="94"/>
      <c r="T735" s="94"/>
    </row>
    <row r="736" ht="15.75" customHeight="1">
      <c r="A736" s="204"/>
      <c r="B736" s="222"/>
      <c r="C736" s="223"/>
      <c r="D736" s="231"/>
      <c r="E736" s="3"/>
      <c r="F736" s="3"/>
      <c r="G736" s="3"/>
      <c r="H736" s="3"/>
      <c r="J736" s="226"/>
      <c r="K736" s="3"/>
      <c r="L736" s="3"/>
      <c r="O736" s="227"/>
      <c r="Q736" s="94"/>
      <c r="R736" s="94"/>
      <c r="S736" s="94"/>
      <c r="T736" s="94"/>
    </row>
    <row r="737" ht="15.75" customHeight="1">
      <c r="A737" s="204"/>
      <c r="B737" s="222"/>
      <c r="C737" s="223"/>
      <c r="D737" s="231"/>
      <c r="E737" s="3"/>
      <c r="F737" s="3"/>
      <c r="G737" s="3"/>
      <c r="H737" s="3"/>
      <c r="J737" s="226"/>
      <c r="K737" s="3"/>
      <c r="L737" s="3"/>
      <c r="O737" s="227"/>
      <c r="Q737" s="94"/>
      <c r="R737" s="94"/>
      <c r="S737" s="94"/>
      <c r="T737" s="94"/>
    </row>
    <row r="738" ht="15.75" customHeight="1">
      <c r="A738" s="204"/>
      <c r="B738" s="222"/>
      <c r="C738" s="223"/>
      <c r="D738" s="231"/>
      <c r="E738" s="3"/>
      <c r="F738" s="3"/>
      <c r="G738" s="3"/>
      <c r="H738" s="3"/>
      <c r="J738" s="226"/>
      <c r="K738" s="3"/>
      <c r="L738" s="3"/>
      <c r="O738" s="227"/>
      <c r="Q738" s="94"/>
      <c r="R738" s="94"/>
      <c r="S738" s="94"/>
      <c r="T738" s="94"/>
    </row>
    <row r="739" ht="15.75" customHeight="1">
      <c r="A739" s="204"/>
      <c r="B739" s="222"/>
      <c r="C739" s="223"/>
      <c r="D739" s="231"/>
      <c r="E739" s="3"/>
      <c r="F739" s="3"/>
      <c r="G739" s="3"/>
      <c r="H739" s="3"/>
      <c r="J739" s="226"/>
      <c r="K739" s="3"/>
      <c r="L739" s="3"/>
      <c r="O739" s="227"/>
      <c r="Q739" s="94"/>
      <c r="R739" s="94"/>
      <c r="S739" s="94"/>
      <c r="T739" s="94"/>
    </row>
    <row r="740" ht="15.75" customHeight="1">
      <c r="A740" s="204"/>
      <c r="B740" s="222"/>
      <c r="C740" s="223"/>
      <c r="D740" s="231"/>
      <c r="E740" s="3"/>
      <c r="F740" s="3"/>
      <c r="G740" s="3"/>
      <c r="H740" s="3"/>
      <c r="J740" s="226"/>
      <c r="K740" s="3"/>
      <c r="L740" s="3"/>
      <c r="O740" s="227"/>
      <c r="Q740" s="94"/>
      <c r="R740" s="94"/>
      <c r="S740" s="94"/>
      <c r="T740" s="94"/>
    </row>
    <row r="741" ht="15.75" customHeight="1">
      <c r="A741" s="204"/>
      <c r="B741" s="222"/>
      <c r="C741" s="223"/>
      <c r="D741" s="231"/>
      <c r="E741" s="3"/>
      <c r="F741" s="3"/>
      <c r="G741" s="3"/>
      <c r="H741" s="3"/>
      <c r="J741" s="226"/>
      <c r="K741" s="3"/>
      <c r="L741" s="3"/>
      <c r="O741" s="227"/>
      <c r="Q741" s="94"/>
      <c r="R741" s="94"/>
      <c r="S741" s="94"/>
      <c r="T741" s="94"/>
    </row>
    <row r="742" ht="15.75" customHeight="1">
      <c r="A742" s="234"/>
      <c r="B742" s="222"/>
      <c r="C742" s="223"/>
      <c r="D742" s="231"/>
      <c r="E742" s="3"/>
      <c r="F742" s="3"/>
      <c r="G742" s="3"/>
      <c r="H742" s="3"/>
      <c r="J742" s="226"/>
      <c r="K742" s="3"/>
      <c r="L742" s="3"/>
      <c r="O742" s="227"/>
      <c r="Q742" s="94"/>
      <c r="R742" s="94"/>
      <c r="S742" s="94"/>
      <c r="T742" s="94"/>
    </row>
    <row r="743" ht="15.75" customHeight="1">
      <c r="A743" s="245"/>
      <c r="B743" s="222"/>
      <c r="C743" s="223"/>
      <c r="D743" s="231"/>
      <c r="E743" s="3"/>
      <c r="F743" s="3"/>
      <c r="G743" s="3"/>
      <c r="H743" s="3"/>
      <c r="J743" s="226"/>
      <c r="K743" s="3"/>
      <c r="L743" s="3"/>
      <c r="O743" s="227"/>
      <c r="Q743" s="94"/>
      <c r="R743" s="94"/>
      <c r="S743" s="94"/>
      <c r="T743" s="94"/>
    </row>
    <row r="744" ht="15.75" customHeight="1">
      <c r="A744" s="234"/>
      <c r="B744" s="222"/>
      <c r="C744" s="223"/>
      <c r="D744" s="231"/>
      <c r="E744" s="3"/>
      <c r="F744" s="3"/>
      <c r="G744" s="3"/>
      <c r="H744" s="3"/>
      <c r="J744" s="226"/>
      <c r="K744" s="3"/>
      <c r="L744" s="3"/>
      <c r="O744" s="227"/>
      <c r="Q744" s="94"/>
      <c r="R744" s="94"/>
      <c r="S744" s="94"/>
      <c r="T744" s="94"/>
    </row>
    <row r="745" ht="15.75" customHeight="1">
      <c r="A745" s="234"/>
      <c r="B745" s="222"/>
      <c r="C745" s="223"/>
      <c r="D745" s="231"/>
      <c r="E745" s="3"/>
      <c r="F745" s="3"/>
      <c r="G745" s="3"/>
      <c r="H745" s="3"/>
      <c r="J745" s="226"/>
      <c r="K745" s="3"/>
      <c r="L745" s="3"/>
      <c r="O745" s="227"/>
      <c r="Q745" s="94"/>
      <c r="R745" s="94"/>
      <c r="S745" s="94"/>
      <c r="T745" s="94"/>
    </row>
    <row r="746" ht="15.75" customHeight="1">
      <c r="A746" s="234"/>
      <c r="B746" s="222"/>
      <c r="C746" s="223"/>
      <c r="D746" s="231"/>
      <c r="E746" s="3"/>
      <c r="F746" s="3"/>
      <c r="G746" s="3"/>
      <c r="H746" s="3"/>
      <c r="J746" s="226"/>
      <c r="K746" s="3"/>
      <c r="L746" s="3"/>
      <c r="O746" s="227"/>
      <c r="Q746" s="94"/>
      <c r="R746" s="94"/>
      <c r="S746" s="94"/>
      <c r="T746" s="94"/>
    </row>
    <row r="747" ht="15.75" customHeight="1">
      <c r="A747" s="234"/>
      <c r="B747" s="222"/>
      <c r="C747" s="223"/>
      <c r="D747" s="231"/>
      <c r="E747" s="3"/>
      <c r="F747" s="3"/>
      <c r="G747" s="3"/>
      <c r="H747" s="3"/>
      <c r="J747" s="226"/>
      <c r="K747" s="3"/>
      <c r="L747" s="3"/>
      <c r="O747" s="227"/>
      <c r="Q747" s="94"/>
      <c r="R747" s="94"/>
      <c r="S747" s="94"/>
      <c r="T747" s="94"/>
    </row>
    <row r="748" ht="15.75" customHeight="1">
      <c r="A748" s="234"/>
      <c r="B748" s="222"/>
      <c r="C748" s="223"/>
      <c r="D748" s="231"/>
      <c r="E748" s="3"/>
      <c r="F748" s="3"/>
      <c r="G748" s="3"/>
      <c r="H748" s="3"/>
      <c r="J748" s="226"/>
      <c r="K748" s="3"/>
      <c r="L748" s="3"/>
      <c r="O748" s="227"/>
      <c r="Q748" s="94"/>
      <c r="R748" s="94"/>
      <c r="S748" s="94"/>
      <c r="T748" s="94"/>
    </row>
    <row r="749" ht="15.75" customHeight="1">
      <c r="A749" s="234"/>
      <c r="B749" s="222"/>
      <c r="C749" s="223"/>
      <c r="D749" s="231"/>
      <c r="E749" s="3"/>
      <c r="F749" s="3"/>
      <c r="G749" s="3"/>
      <c r="H749" s="3"/>
      <c r="J749" s="226"/>
      <c r="K749" s="3"/>
      <c r="L749" s="3"/>
      <c r="O749" s="227"/>
      <c r="Q749" s="94"/>
      <c r="R749" s="94"/>
      <c r="S749" s="94"/>
      <c r="T749" s="94"/>
    </row>
    <row r="750" ht="15.75" customHeight="1">
      <c r="A750" s="234"/>
      <c r="B750" s="222"/>
      <c r="C750" s="223"/>
      <c r="D750" s="231"/>
      <c r="E750" s="3"/>
      <c r="F750" s="3"/>
      <c r="G750" s="3"/>
      <c r="H750" s="3"/>
      <c r="J750" s="226"/>
      <c r="K750" s="3"/>
      <c r="L750" s="3"/>
      <c r="O750" s="227"/>
      <c r="Q750" s="94"/>
      <c r="R750" s="94"/>
      <c r="S750" s="94"/>
      <c r="T750" s="94"/>
    </row>
    <row r="751" ht="15.75" customHeight="1">
      <c r="A751" s="234"/>
      <c r="B751" s="222"/>
      <c r="C751" s="223"/>
      <c r="D751" s="231"/>
      <c r="E751" s="3"/>
      <c r="F751" s="3"/>
      <c r="G751" s="3"/>
      <c r="H751" s="3"/>
      <c r="J751" s="226"/>
      <c r="K751" s="3"/>
      <c r="L751" s="3"/>
      <c r="O751" s="227"/>
      <c r="Q751" s="94"/>
      <c r="R751" s="94"/>
      <c r="S751" s="94"/>
      <c r="T751" s="94"/>
    </row>
    <row r="752" ht="15.75" customHeight="1">
      <c r="A752" s="234"/>
      <c r="B752" s="222"/>
      <c r="C752" s="223"/>
      <c r="D752" s="231"/>
      <c r="E752" s="3"/>
      <c r="F752" s="3"/>
      <c r="G752" s="3"/>
      <c r="H752" s="3"/>
      <c r="J752" s="226"/>
      <c r="K752" s="3"/>
      <c r="L752" s="3"/>
      <c r="O752" s="227"/>
      <c r="Q752" s="94"/>
      <c r="R752" s="94"/>
      <c r="S752" s="94"/>
      <c r="T752" s="94"/>
    </row>
    <row r="753" ht="15.75" customHeight="1">
      <c r="A753" s="234"/>
      <c r="B753" s="222"/>
      <c r="C753" s="223"/>
      <c r="D753" s="231"/>
      <c r="E753" s="3"/>
      <c r="F753" s="3"/>
      <c r="G753" s="3"/>
      <c r="H753" s="3"/>
      <c r="J753" s="226"/>
      <c r="K753" s="3"/>
      <c r="L753" s="3"/>
      <c r="O753" s="227"/>
      <c r="Q753" s="94"/>
      <c r="R753" s="94"/>
      <c r="S753" s="94"/>
      <c r="T753" s="94"/>
    </row>
    <row r="754" ht="15.75" customHeight="1">
      <c r="A754" s="204"/>
      <c r="B754" s="222"/>
      <c r="C754" s="223"/>
      <c r="D754" s="231"/>
      <c r="E754" s="3"/>
      <c r="F754" s="3"/>
      <c r="G754" s="3"/>
      <c r="H754" s="3"/>
      <c r="J754" s="226"/>
      <c r="K754" s="3"/>
      <c r="L754" s="3"/>
      <c r="O754" s="227"/>
      <c r="Q754" s="94"/>
      <c r="R754" s="94"/>
      <c r="S754" s="94"/>
      <c r="T754" s="94"/>
    </row>
    <row r="755" ht="15.75" customHeight="1">
      <c r="A755" s="204"/>
      <c r="B755" s="222"/>
      <c r="C755" s="223"/>
      <c r="D755" s="231"/>
      <c r="E755" s="3"/>
      <c r="F755" s="3"/>
      <c r="G755" s="3"/>
      <c r="H755" s="3"/>
      <c r="J755" s="226"/>
      <c r="K755" s="3"/>
      <c r="L755" s="3"/>
      <c r="O755" s="227"/>
      <c r="Q755" s="94"/>
      <c r="R755" s="94"/>
      <c r="S755" s="94"/>
      <c r="T755" s="94"/>
    </row>
    <row r="756" ht="15.75" customHeight="1">
      <c r="A756" s="204"/>
      <c r="B756" s="222"/>
      <c r="C756" s="223"/>
      <c r="D756" s="231"/>
      <c r="E756" s="3"/>
      <c r="F756" s="3"/>
      <c r="G756" s="3"/>
      <c r="H756" s="3"/>
      <c r="J756" s="226"/>
      <c r="K756" s="3"/>
      <c r="L756" s="3"/>
      <c r="O756" s="227"/>
      <c r="Q756" s="94"/>
      <c r="R756" s="94"/>
      <c r="S756" s="94"/>
      <c r="T756" s="94"/>
    </row>
    <row r="757" ht="15.75" customHeight="1">
      <c r="A757" s="234"/>
      <c r="B757" s="222"/>
      <c r="C757" s="223"/>
      <c r="D757" s="231"/>
      <c r="E757" s="3"/>
      <c r="F757" s="3"/>
      <c r="G757" s="3"/>
      <c r="H757" s="3"/>
      <c r="J757" s="226"/>
      <c r="K757" s="3"/>
      <c r="L757" s="3"/>
      <c r="O757" s="227"/>
      <c r="Q757" s="94"/>
      <c r="R757" s="94"/>
      <c r="S757" s="94"/>
      <c r="T757" s="94"/>
    </row>
    <row r="758" ht="15.75" customHeight="1">
      <c r="A758" s="234"/>
      <c r="B758" s="222"/>
      <c r="C758" s="223"/>
      <c r="D758" s="231"/>
      <c r="E758" s="3"/>
      <c r="F758" s="3"/>
      <c r="G758" s="3"/>
      <c r="H758" s="3"/>
      <c r="J758" s="226"/>
      <c r="K758" s="3"/>
      <c r="L758" s="3"/>
      <c r="O758" s="227"/>
      <c r="Q758" s="94"/>
      <c r="R758" s="94"/>
      <c r="S758" s="94"/>
      <c r="T758" s="94"/>
    </row>
    <row r="759" ht="15.75" customHeight="1">
      <c r="A759" s="234"/>
      <c r="B759" s="222"/>
      <c r="C759" s="223"/>
      <c r="D759" s="231"/>
      <c r="E759" s="3"/>
      <c r="F759" s="3"/>
      <c r="G759" s="3"/>
      <c r="H759" s="3"/>
      <c r="J759" s="226"/>
      <c r="K759" s="3"/>
      <c r="L759" s="3"/>
      <c r="O759" s="227"/>
      <c r="Q759" s="94"/>
      <c r="R759" s="94"/>
      <c r="S759" s="94"/>
      <c r="T759" s="94"/>
    </row>
    <row r="760" ht="15.75" customHeight="1">
      <c r="A760" s="234"/>
      <c r="B760" s="222"/>
      <c r="C760" s="223"/>
      <c r="D760" s="231"/>
      <c r="E760" s="3"/>
      <c r="F760" s="3"/>
      <c r="G760" s="3"/>
      <c r="H760" s="3"/>
      <c r="J760" s="226"/>
      <c r="K760" s="3"/>
      <c r="L760" s="3"/>
      <c r="O760" s="227"/>
      <c r="Q760" s="94"/>
      <c r="R760" s="94"/>
      <c r="S760" s="94"/>
      <c r="T760" s="94"/>
    </row>
    <row r="761" ht="15.75" customHeight="1">
      <c r="A761" s="234"/>
      <c r="B761" s="222"/>
      <c r="C761" s="223"/>
      <c r="D761" s="231"/>
      <c r="E761" s="3"/>
      <c r="F761" s="3"/>
      <c r="G761" s="3"/>
      <c r="H761" s="3"/>
      <c r="J761" s="226"/>
      <c r="K761" s="3"/>
      <c r="L761" s="3"/>
      <c r="O761" s="227"/>
      <c r="Q761" s="94"/>
      <c r="R761" s="94"/>
      <c r="S761" s="94"/>
      <c r="T761" s="94"/>
    </row>
    <row r="762" ht="15.75" customHeight="1">
      <c r="A762" s="234"/>
      <c r="B762" s="222"/>
      <c r="C762" s="223"/>
      <c r="D762" s="231"/>
      <c r="E762" s="3"/>
      <c r="F762" s="3"/>
      <c r="G762" s="3"/>
      <c r="H762" s="3"/>
      <c r="J762" s="226"/>
      <c r="K762" s="3"/>
      <c r="L762" s="3"/>
      <c r="O762" s="227"/>
      <c r="Q762" s="94"/>
      <c r="R762" s="94"/>
      <c r="S762" s="94"/>
      <c r="T762" s="94"/>
    </row>
    <row r="763" ht="15.75" customHeight="1">
      <c r="A763" s="234"/>
      <c r="B763" s="222"/>
      <c r="C763" s="223"/>
      <c r="D763" s="231"/>
      <c r="E763" s="3"/>
      <c r="F763" s="3"/>
      <c r="G763" s="3"/>
      <c r="H763" s="3"/>
      <c r="J763" s="226"/>
      <c r="K763" s="3"/>
      <c r="L763" s="3"/>
      <c r="O763" s="227"/>
      <c r="Q763" s="94"/>
      <c r="R763" s="94"/>
      <c r="S763" s="94"/>
      <c r="T763" s="94"/>
    </row>
    <row r="764" ht="15.75" customHeight="1">
      <c r="A764" s="234"/>
      <c r="B764" s="222"/>
      <c r="C764" s="223"/>
      <c r="D764" s="231"/>
      <c r="E764" s="3"/>
      <c r="F764" s="3"/>
      <c r="G764" s="3"/>
      <c r="H764" s="3"/>
      <c r="J764" s="226"/>
      <c r="K764" s="3"/>
      <c r="L764" s="3"/>
      <c r="O764" s="227"/>
      <c r="Q764" s="94"/>
      <c r="R764" s="94"/>
      <c r="S764" s="94"/>
      <c r="T764" s="94"/>
    </row>
    <row r="765" ht="15.75" customHeight="1">
      <c r="A765" s="234"/>
      <c r="B765" s="222"/>
      <c r="C765" s="223"/>
      <c r="D765" s="231"/>
      <c r="E765" s="3"/>
      <c r="F765" s="3"/>
      <c r="G765" s="3"/>
      <c r="H765" s="3"/>
      <c r="J765" s="226"/>
      <c r="K765" s="3"/>
      <c r="L765" s="3"/>
      <c r="O765" s="227"/>
      <c r="Q765" s="94"/>
      <c r="R765" s="94"/>
      <c r="S765" s="94"/>
      <c r="T765" s="94"/>
    </row>
    <row r="766" ht="15.75" customHeight="1">
      <c r="A766" s="234"/>
      <c r="B766" s="222"/>
      <c r="C766" s="223"/>
      <c r="D766" s="231"/>
      <c r="E766" s="3"/>
      <c r="F766" s="3"/>
      <c r="G766" s="3"/>
      <c r="H766" s="3"/>
      <c r="J766" s="226"/>
      <c r="K766" s="3"/>
      <c r="L766" s="3"/>
      <c r="O766" s="227"/>
      <c r="Q766" s="94"/>
      <c r="R766" s="94"/>
      <c r="S766" s="94"/>
      <c r="T766" s="94"/>
    </row>
    <row r="767" ht="15.75" customHeight="1">
      <c r="A767" s="234"/>
      <c r="B767" s="222"/>
      <c r="C767" s="223"/>
      <c r="D767" s="231"/>
      <c r="E767" s="3"/>
      <c r="F767" s="3"/>
      <c r="G767" s="3"/>
      <c r="H767" s="3"/>
      <c r="J767" s="226"/>
      <c r="K767" s="3"/>
      <c r="L767" s="3"/>
      <c r="O767" s="227"/>
      <c r="Q767" s="94"/>
      <c r="R767" s="94"/>
      <c r="S767" s="94"/>
      <c r="T767" s="94"/>
    </row>
    <row r="768" ht="15.75" customHeight="1">
      <c r="A768" s="234"/>
      <c r="B768" s="222"/>
      <c r="C768" s="223"/>
      <c r="D768" s="231"/>
      <c r="E768" s="3"/>
      <c r="F768" s="3"/>
      <c r="G768" s="3"/>
      <c r="H768" s="3"/>
      <c r="J768" s="226"/>
      <c r="K768" s="3"/>
      <c r="L768" s="3"/>
      <c r="O768" s="227"/>
      <c r="Q768" s="94"/>
      <c r="R768" s="94"/>
      <c r="S768" s="94"/>
      <c r="T768" s="94"/>
    </row>
    <row r="769" ht="15.75" customHeight="1">
      <c r="A769" s="234"/>
      <c r="B769" s="222"/>
      <c r="C769" s="223"/>
      <c r="D769" s="231"/>
      <c r="E769" s="3"/>
      <c r="F769" s="3"/>
      <c r="G769" s="3"/>
      <c r="H769" s="3"/>
      <c r="J769" s="226"/>
      <c r="K769" s="3"/>
      <c r="L769" s="3"/>
      <c r="O769" s="227"/>
      <c r="Q769" s="94"/>
      <c r="R769" s="94"/>
      <c r="S769" s="94"/>
      <c r="T769" s="94"/>
    </row>
    <row r="770" ht="15.75" customHeight="1">
      <c r="A770" s="234"/>
      <c r="B770" s="222"/>
      <c r="C770" s="223"/>
      <c r="D770" s="231"/>
      <c r="E770" s="3"/>
      <c r="F770" s="3"/>
      <c r="G770" s="3"/>
      <c r="H770" s="3"/>
      <c r="J770" s="226"/>
      <c r="K770" s="3"/>
      <c r="L770" s="3"/>
      <c r="O770" s="227"/>
      <c r="Q770" s="94"/>
      <c r="R770" s="94"/>
      <c r="S770" s="94"/>
      <c r="T770" s="94"/>
    </row>
    <row r="771" ht="15.75" customHeight="1">
      <c r="A771" s="234"/>
      <c r="B771" s="222"/>
      <c r="C771" s="223"/>
      <c r="D771" s="231"/>
      <c r="E771" s="3"/>
      <c r="F771" s="3"/>
      <c r="G771" s="3"/>
      <c r="H771" s="3"/>
      <c r="J771" s="226"/>
      <c r="K771" s="3"/>
      <c r="L771" s="3"/>
      <c r="O771" s="227"/>
      <c r="Q771" s="94"/>
      <c r="R771" s="94"/>
      <c r="S771" s="94"/>
      <c r="T771" s="94"/>
    </row>
    <row r="772" ht="15.75" customHeight="1">
      <c r="A772" s="234"/>
      <c r="B772" s="222"/>
      <c r="C772" s="223"/>
      <c r="D772" s="231"/>
      <c r="E772" s="3"/>
      <c r="F772" s="3"/>
      <c r="G772" s="3"/>
      <c r="H772" s="3"/>
      <c r="J772" s="226"/>
      <c r="K772" s="3"/>
      <c r="L772" s="3"/>
      <c r="O772" s="227"/>
      <c r="Q772" s="94"/>
      <c r="R772" s="94"/>
      <c r="S772" s="94"/>
      <c r="T772" s="94"/>
    </row>
    <row r="773" ht="15.75" customHeight="1">
      <c r="A773" s="234"/>
      <c r="B773" s="222"/>
      <c r="C773" s="223"/>
      <c r="D773" s="231"/>
      <c r="E773" s="3"/>
      <c r="F773" s="3"/>
      <c r="G773" s="3"/>
      <c r="H773" s="3"/>
      <c r="J773" s="226"/>
      <c r="K773" s="3"/>
      <c r="L773" s="3"/>
      <c r="O773" s="227"/>
      <c r="Q773" s="94"/>
      <c r="R773" s="94"/>
      <c r="S773" s="94"/>
      <c r="T773" s="94"/>
    </row>
    <row r="774" ht="15.75" customHeight="1">
      <c r="A774" s="234"/>
      <c r="B774" s="222"/>
      <c r="C774" s="223"/>
      <c r="D774" s="231"/>
      <c r="E774" s="3"/>
      <c r="F774" s="3"/>
      <c r="G774" s="3"/>
      <c r="H774" s="3"/>
      <c r="J774" s="226"/>
      <c r="K774" s="3"/>
      <c r="L774" s="3"/>
      <c r="O774" s="227"/>
      <c r="Q774" s="94"/>
      <c r="R774" s="94"/>
      <c r="S774" s="94"/>
      <c r="T774" s="94"/>
    </row>
    <row r="775" ht="15.75" customHeight="1">
      <c r="A775" s="234"/>
      <c r="B775" s="222"/>
      <c r="C775" s="223"/>
      <c r="D775" s="231"/>
      <c r="E775" s="3"/>
      <c r="F775" s="3"/>
      <c r="G775" s="3"/>
      <c r="H775" s="3"/>
      <c r="J775" s="226"/>
      <c r="K775" s="3"/>
      <c r="L775" s="3"/>
      <c r="O775" s="227"/>
      <c r="Q775" s="94"/>
      <c r="R775" s="94"/>
      <c r="S775" s="94"/>
      <c r="T775" s="94"/>
    </row>
    <row r="776" ht="15.75" customHeight="1">
      <c r="A776" s="234"/>
      <c r="B776" s="222"/>
      <c r="C776" s="223"/>
      <c r="D776" s="231"/>
      <c r="E776" s="3"/>
      <c r="F776" s="3"/>
      <c r="G776" s="3"/>
      <c r="H776" s="3"/>
      <c r="J776" s="226"/>
      <c r="K776" s="3"/>
      <c r="L776" s="3"/>
      <c r="O776" s="227"/>
      <c r="Q776" s="94"/>
      <c r="R776" s="94"/>
      <c r="S776" s="94"/>
      <c r="T776" s="94"/>
    </row>
    <row r="777" ht="15.75" customHeight="1">
      <c r="A777" s="234"/>
      <c r="B777" s="222"/>
      <c r="C777" s="223"/>
      <c r="D777" s="231"/>
      <c r="E777" s="3"/>
      <c r="F777" s="3"/>
      <c r="G777" s="3"/>
      <c r="H777" s="3"/>
      <c r="J777" s="226"/>
      <c r="K777" s="3"/>
      <c r="L777" s="3"/>
      <c r="O777" s="227"/>
      <c r="Q777" s="94"/>
      <c r="R777" s="94"/>
      <c r="S777" s="94"/>
      <c r="T777" s="94"/>
    </row>
    <row r="778" ht="15.75" customHeight="1">
      <c r="A778" s="234"/>
      <c r="B778" s="222"/>
      <c r="C778" s="223"/>
      <c r="D778" s="231"/>
      <c r="E778" s="3"/>
      <c r="F778" s="3"/>
      <c r="G778" s="3"/>
      <c r="H778" s="3"/>
      <c r="J778" s="226"/>
      <c r="K778" s="3"/>
      <c r="L778" s="3"/>
      <c r="O778" s="227"/>
      <c r="Q778" s="94"/>
      <c r="R778" s="94"/>
      <c r="S778" s="94"/>
      <c r="T778" s="94"/>
    </row>
    <row r="779" ht="15.75" customHeight="1">
      <c r="A779" s="234"/>
      <c r="B779" s="222"/>
      <c r="C779" s="223"/>
      <c r="D779" s="231"/>
      <c r="E779" s="3"/>
      <c r="F779" s="3"/>
      <c r="G779" s="3"/>
      <c r="H779" s="3"/>
      <c r="J779" s="226"/>
      <c r="K779" s="3"/>
      <c r="L779" s="3"/>
      <c r="O779" s="227"/>
      <c r="Q779" s="94"/>
      <c r="R779" s="94"/>
      <c r="S779" s="94"/>
      <c r="T779" s="94"/>
    </row>
    <row r="780" ht="15.75" customHeight="1">
      <c r="A780" s="234"/>
      <c r="B780" s="222"/>
      <c r="C780" s="223"/>
      <c r="D780" s="231"/>
      <c r="E780" s="3"/>
      <c r="F780" s="3"/>
      <c r="G780" s="3"/>
      <c r="H780" s="3"/>
      <c r="J780" s="226"/>
      <c r="K780" s="3"/>
      <c r="L780" s="3"/>
      <c r="O780" s="227"/>
      <c r="Q780" s="94"/>
      <c r="R780" s="94"/>
      <c r="S780" s="94"/>
      <c r="T780" s="94"/>
    </row>
    <row r="781" ht="15.75" customHeight="1">
      <c r="A781" s="234"/>
      <c r="B781" s="222"/>
      <c r="C781" s="223"/>
      <c r="D781" s="231"/>
      <c r="E781" s="3"/>
      <c r="F781" s="3"/>
      <c r="G781" s="3"/>
      <c r="H781" s="3"/>
      <c r="J781" s="226"/>
      <c r="K781" s="3"/>
      <c r="L781" s="3"/>
      <c r="O781" s="227"/>
      <c r="Q781" s="94"/>
      <c r="R781" s="94"/>
      <c r="S781" s="94"/>
      <c r="T781" s="94"/>
    </row>
    <row r="782" ht="15.75" customHeight="1">
      <c r="A782" s="234"/>
      <c r="B782" s="222"/>
      <c r="C782" s="223"/>
      <c r="D782" s="231"/>
      <c r="E782" s="3"/>
      <c r="F782" s="3"/>
      <c r="G782" s="3"/>
      <c r="H782" s="3"/>
      <c r="J782" s="226"/>
      <c r="K782" s="3"/>
      <c r="L782" s="3"/>
      <c r="O782" s="227"/>
      <c r="Q782" s="94"/>
      <c r="R782" s="94"/>
      <c r="S782" s="94"/>
      <c r="T782" s="94"/>
    </row>
    <row r="783" ht="15.75" customHeight="1">
      <c r="A783" s="234"/>
      <c r="B783" s="222"/>
      <c r="C783" s="223"/>
      <c r="D783" s="231"/>
      <c r="E783" s="3"/>
      <c r="F783" s="3"/>
      <c r="G783" s="3"/>
      <c r="H783" s="3"/>
      <c r="J783" s="226"/>
      <c r="K783" s="3"/>
      <c r="L783" s="3"/>
      <c r="O783" s="227"/>
      <c r="Q783" s="94"/>
      <c r="R783" s="94"/>
      <c r="S783" s="94"/>
      <c r="T783" s="94"/>
    </row>
    <row r="784" ht="15.75" customHeight="1">
      <c r="A784" s="234"/>
      <c r="B784" s="222"/>
      <c r="C784" s="223"/>
      <c r="D784" s="231"/>
      <c r="E784" s="3"/>
      <c r="F784" s="3"/>
      <c r="G784" s="3"/>
      <c r="H784" s="3"/>
      <c r="J784" s="226"/>
      <c r="K784" s="3"/>
      <c r="L784" s="3"/>
      <c r="O784" s="227"/>
      <c r="Q784" s="94"/>
      <c r="R784" s="94"/>
      <c r="S784" s="94"/>
      <c r="T784" s="94"/>
    </row>
    <row r="785" ht="15.75" customHeight="1">
      <c r="A785" s="234"/>
      <c r="B785" s="222"/>
      <c r="C785" s="223"/>
      <c r="D785" s="231"/>
      <c r="E785" s="3"/>
      <c r="F785" s="3"/>
      <c r="G785" s="3"/>
      <c r="H785" s="3"/>
      <c r="J785" s="226"/>
      <c r="K785" s="3"/>
      <c r="L785" s="3"/>
      <c r="O785" s="227"/>
      <c r="Q785" s="94"/>
      <c r="R785" s="94"/>
      <c r="S785" s="94"/>
      <c r="T785" s="94"/>
    </row>
    <row r="786" ht="15.75" customHeight="1">
      <c r="A786" s="234"/>
      <c r="B786" s="222"/>
      <c r="C786" s="223"/>
      <c r="D786" s="231"/>
      <c r="E786" s="3"/>
      <c r="F786" s="3"/>
      <c r="G786" s="3"/>
      <c r="H786" s="3"/>
      <c r="J786" s="226"/>
      <c r="K786" s="3"/>
      <c r="L786" s="3"/>
      <c r="O786" s="227"/>
      <c r="Q786" s="94"/>
      <c r="R786" s="94"/>
      <c r="S786" s="94"/>
      <c r="T786" s="94"/>
    </row>
    <row r="787" ht="15.75" customHeight="1">
      <c r="A787" s="234"/>
      <c r="B787" s="222"/>
      <c r="C787" s="223"/>
      <c r="D787" s="231"/>
      <c r="E787" s="3"/>
      <c r="F787" s="3"/>
      <c r="G787" s="3"/>
      <c r="H787" s="3"/>
      <c r="J787" s="226"/>
      <c r="K787" s="3"/>
      <c r="L787" s="3"/>
      <c r="O787" s="227"/>
      <c r="Q787" s="94"/>
      <c r="R787" s="94"/>
      <c r="S787" s="94"/>
      <c r="T787" s="94"/>
    </row>
    <row r="788" ht="15.75" customHeight="1">
      <c r="A788" s="234"/>
      <c r="B788" s="222"/>
      <c r="C788" s="223"/>
      <c r="D788" s="231"/>
      <c r="E788" s="3"/>
      <c r="F788" s="3"/>
      <c r="G788" s="3"/>
      <c r="H788" s="3"/>
      <c r="J788" s="226"/>
      <c r="K788" s="3"/>
      <c r="L788" s="3"/>
      <c r="O788" s="227"/>
      <c r="Q788" s="94"/>
      <c r="R788" s="94"/>
      <c r="S788" s="94"/>
      <c r="T788" s="94"/>
    </row>
    <row r="789" ht="15.75" customHeight="1">
      <c r="A789" s="234"/>
      <c r="B789" s="222"/>
      <c r="C789" s="223"/>
      <c r="D789" s="231"/>
      <c r="E789" s="3"/>
      <c r="F789" s="3"/>
      <c r="G789" s="3"/>
      <c r="H789" s="3"/>
      <c r="J789" s="226"/>
      <c r="K789" s="3"/>
      <c r="L789" s="3"/>
      <c r="O789" s="227"/>
      <c r="Q789" s="94"/>
      <c r="R789" s="94"/>
      <c r="S789" s="94"/>
      <c r="T789" s="94"/>
    </row>
    <row r="790" ht="15.75" customHeight="1">
      <c r="A790" s="234"/>
      <c r="B790" s="222"/>
      <c r="C790" s="223"/>
      <c r="D790" s="231"/>
      <c r="E790" s="3"/>
      <c r="F790" s="3"/>
      <c r="G790" s="3"/>
      <c r="H790" s="3"/>
      <c r="J790" s="226"/>
      <c r="K790" s="3"/>
      <c r="L790" s="3"/>
      <c r="O790" s="227"/>
      <c r="Q790" s="94"/>
      <c r="R790" s="94"/>
      <c r="S790" s="94"/>
      <c r="T790" s="94"/>
    </row>
    <row r="791" ht="15.75" customHeight="1">
      <c r="A791" s="234"/>
      <c r="B791" s="222"/>
      <c r="C791" s="223"/>
      <c r="D791" s="231"/>
      <c r="E791" s="3"/>
      <c r="F791" s="3"/>
      <c r="G791" s="3"/>
      <c r="H791" s="3"/>
      <c r="J791" s="226"/>
      <c r="K791" s="3"/>
      <c r="L791" s="3"/>
      <c r="O791" s="227"/>
      <c r="Q791" s="94"/>
      <c r="R791" s="94"/>
      <c r="S791" s="94"/>
      <c r="T791" s="94"/>
    </row>
    <row r="792" ht="15.75" customHeight="1">
      <c r="A792" s="234"/>
      <c r="B792" s="222"/>
      <c r="C792" s="223"/>
      <c r="D792" s="231"/>
      <c r="E792" s="3"/>
      <c r="F792" s="3"/>
      <c r="G792" s="3"/>
      <c r="H792" s="3"/>
      <c r="J792" s="226"/>
      <c r="K792" s="3"/>
      <c r="L792" s="3"/>
      <c r="O792" s="227"/>
      <c r="Q792" s="94"/>
      <c r="R792" s="94"/>
      <c r="S792" s="94"/>
      <c r="T792" s="94"/>
    </row>
    <row r="793" ht="15.75" customHeight="1">
      <c r="A793" s="234"/>
      <c r="B793" s="222"/>
      <c r="C793" s="223"/>
      <c r="D793" s="231"/>
      <c r="E793" s="3"/>
      <c r="F793" s="3"/>
      <c r="G793" s="3"/>
      <c r="H793" s="3"/>
      <c r="J793" s="226"/>
      <c r="K793" s="3"/>
      <c r="L793" s="3"/>
      <c r="O793" s="227"/>
      <c r="Q793" s="94"/>
      <c r="R793" s="94"/>
      <c r="S793" s="94"/>
      <c r="T793" s="94"/>
    </row>
    <row r="794" ht="15.75" customHeight="1">
      <c r="A794" s="234"/>
      <c r="B794" s="222"/>
      <c r="C794" s="223"/>
      <c r="D794" s="231"/>
      <c r="E794" s="3"/>
      <c r="F794" s="3"/>
      <c r="G794" s="3"/>
      <c r="H794" s="3"/>
      <c r="J794" s="226"/>
      <c r="K794" s="3"/>
      <c r="L794" s="3"/>
      <c r="O794" s="227"/>
      <c r="Q794" s="94"/>
      <c r="R794" s="94"/>
      <c r="S794" s="94"/>
      <c r="T794" s="94"/>
    </row>
    <row r="795" ht="15.75" customHeight="1">
      <c r="A795" s="204"/>
      <c r="B795" s="222"/>
      <c r="C795" s="223"/>
      <c r="D795" s="231"/>
      <c r="E795" s="3"/>
      <c r="F795" s="3"/>
      <c r="G795" s="3"/>
      <c r="H795" s="3"/>
      <c r="J795" s="226"/>
      <c r="K795" s="3"/>
      <c r="L795" s="3"/>
      <c r="O795" s="227"/>
      <c r="Q795" s="94"/>
      <c r="R795" s="94"/>
      <c r="S795" s="94"/>
      <c r="T795" s="94"/>
    </row>
    <row r="796" ht="15.75" customHeight="1">
      <c r="A796" s="204"/>
      <c r="B796" s="222"/>
      <c r="C796" s="223"/>
      <c r="D796" s="231"/>
      <c r="E796" s="3"/>
      <c r="F796" s="3"/>
      <c r="G796" s="3"/>
      <c r="H796" s="3"/>
      <c r="J796" s="226"/>
      <c r="K796" s="3"/>
      <c r="L796" s="3"/>
      <c r="O796" s="227"/>
      <c r="Q796" s="94"/>
      <c r="R796" s="94"/>
      <c r="S796" s="94"/>
      <c r="T796" s="94"/>
    </row>
    <row r="797" ht="15.75" customHeight="1">
      <c r="A797" s="204"/>
      <c r="B797" s="222"/>
      <c r="C797" s="223"/>
      <c r="D797" s="231"/>
      <c r="E797" s="3"/>
      <c r="F797" s="3"/>
      <c r="G797" s="3"/>
      <c r="H797" s="3"/>
      <c r="J797" s="226"/>
      <c r="K797" s="3"/>
      <c r="L797" s="3"/>
      <c r="O797" s="227"/>
      <c r="Q797" s="94"/>
      <c r="R797" s="94"/>
      <c r="S797" s="94"/>
      <c r="T797" s="94"/>
    </row>
    <row r="798" ht="15.75" customHeight="1">
      <c r="A798" s="234"/>
      <c r="B798" s="222"/>
      <c r="C798" s="223"/>
      <c r="D798" s="231"/>
      <c r="E798" s="3"/>
      <c r="F798" s="3"/>
      <c r="G798" s="3"/>
      <c r="H798" s="3"/>
      <c r="J798" s="226"/>
      <c r="K798" s="3"/>
      <c r="L798" s="3"/>
      <c r="O798" s="227"/>
      <c r="Q798" s="94"/>
      <c r="R798" s="94"/>
      <c r="S798" s="94"/>
      <c r="T798" s="94"/>
    </row>
    <row r="799" ht="15.75" customHeight="1">
      <c r="A799" s="234"/>
      <c r="B799" s="222"/>
      <c r="C799" s="223"/>
      <c r="D799" s="231"/>
      <c r="E799" s="3"/>
      <c r="F799" s="3"/>
      <c r="G799" s="3"/>
      <c r="H799" s="3"/>
      <c r="J799" s="226"/>
      <c r="K799" s="3"/>
      <c r="L799" s="3"/>
      <c r="O799" s="227"/>
      <c r="Q799" s="94"/>
      <c r="R799" s="94"/>
      <c r="S799" s="94"/>
      <c r="T799" s="94"/>
    </row>
    <row r="800" ht="15.75" customHeight="1">
      <c r="A800" s="234"/>
      <c r="B800" s="222"/>
      <c r="C800" s="223"/>
      <c r="D800" s="231"/>
      <c r="E800" s="3"/>
      <c r="F800" s="3"/>
      <c r="G800" s="3"/>
      <c r="H800" s="3"/>
      <c r="J800" s="226"/>
      <c r="K800" s="3"/>
      <c r="L800" s="3"/>
      <c r="O800" s="227"/>
      <c r="Q800" s="94"/>
      <c r="R800" s="94"/>
      <c r="S800" s="94"/>
      <c r="T800" s="94"/>
    </row>
    <row r="801" ht="15.75" customHeight="1">
      <c r="A801" s="204"/>
      <c r="B801" s="222"/>
      <c r="C801" s="223"/>
      <c r="D801" s="231"/>
      <c r="E801" s="3"/>
      <c r="F801" s="3"/>
      <c r="G801" s="3"/>
      <c r="H801" s="3"/>
      <c r="J801" s="226"/>
      <c r="K801" s="3"/>
      <c r="L801" s="3"/>
      <c r="O801" s="227"/>
      <c r="Q801" s="94"/>
      <c r="R801" s="94"/>
      <c r="S801" s="94"/>
      <c r="T801" s="94"/>
    </row>
    <row r="802" ht="15.75" customHeight="1">
      <c r="A802" s="204"/>
      <c r="B802" s="222"/>
      <c r="C802" s="223"/>
      <c r="D802" s="231"/>
      <c r="E802" s="3"/>
      <c r="F802" s="3"/>
      <c r="G802" s="3"/>
      <c r="H802" s="3"/>
      <c r="J802" s="226"/>
      <c r="K802" s="3"/>
      <c r="L802" s="3"/>
      <c r="O802" s="227"/>
      <c r="Q802" s="94"/>
      <c r="R802" s="94"/>
      <c r="S802" s="94"/>
      <c r="T802" s="94"/>
    </row>
    <row r="803" ht="15.75" customHeight="1">
      <c r="A803" s="204"/>
      <c r="B803" s="222"/>
      <c r="C803" s="223"/>
      <c r="D803" s="231"/>
      <c r="E803" s="3"/>
      <c r="F803" s="3"/>
      <c r="G803" s="3"/>
      <c r="H803" s="3"/>
      <c r="J803" s="226"/>
      <c r="K803" s="3"/>
      <c r="L803" s="3"/>
      <c r="O803" s="227"/>
      <c r="Q803" s="94"/>
      <c r="R803" s="94"/>
      <c r="S803" s="94"/>
      <c r="T803" s="94"/>
    </row>
    <row r="804" ht="15.75" customHeight="1">
      <c r="A804" s="234"/>
      <c r="B804" s="222"/>
      <c r="C804" s="223"/>
      <c r="D804" s="231"/>
      <c r="E804" s="3"/>
      <c r="F804" s="3"/>
      <c r="G804" s="3"/>
      <c r="H804" s="3"/>
      <c r="J804" s="226"/>
      <c r="K804" s="3"/>
      <c r="L804" s="3"/>
      <c r="O804" s="227"/>
      <c r="Q804" s="94"/>
      <c r="R804" s="94"/>
      <c r="S804" s="94"/>
      <c r="T804" s="94"/>
    </row>
    <row r="805" ht="15.75" customHeight="1">
      <c r="A805" s="234"/>
      <c r="B805" s="222"/>
      <c r="C805" s="223"/>
      <c r="D805" s="231"/>
      <c r="E805" s="3"/>
      <c r="F805" s="3"/>
      <c r="G805" s="3"/>
      <c r="H805" s="3"/>
      <c r="J805" s="226"/>
      <c r="K805" s="3"/>
      <c r="L805" s="3"/>
      <c r="O805" s="227"/>
      <c r="Q805" s="94"/>
      <c r="R805" s="94"/>
      <c r="S805" s="94"/>
      <c r="T805" s="94"/>
    </row>
    <row r="806" ht="15.75" customHeight="1">
      <c r="A806" s="234"/>
      <c r="B806" s="222"/>
      <c r="C806" s="223"/>
      <c r="D806" s="231"/>
      <c r="E806" s="3"/>
      <c r="F806" s="3"/>
      <c r="G806" s="3"/>
      <c r="H806" s="3"/>
      <c r="J806" s="226"/>
      <c r="K806" s="3"/>
      <c r="L806" s="3"/>
      <c r="O806" s="227"/>
      <c r="Q806" s="94"/>
      <c r="R806" s="94"/>
      <c r="S806" s="94"/>
      <c r="T806" s="94"/>
    </row>
    <row r="807" ht="15.75" customHeight="1">
      <c r="A807" s="234"/>
      <c r="B807" s="222"/>
      <c r="C807" s="223"/>
      <c r="D807" s="231"/>
      <c r="E807" s="3"/>
      <c r="F807" s="3"/>
      <c r="G807" s="3"/>
      <c r="H807" s="3"/>
      <c r="J807" s="226"/>
      <c r="K807" s="3"/>
      <c r="L807" s="3"/>
      <c r="O807" s="227"/>
      <c r="Q807" s="94"/>
      <c r="R807" s="94"/>
      <c r="S807" s="94"/>
      <c r="T807" s="94"/>
    </row>
    <row r="808" ht="15.75" customHeight="1">
      <c r="A808" s="234"/>
      <c r="B808" s="222"/>
      <c r="C808" s="223"/>
      <c r="D808" s="231"/>
      <c r="E808" s="3"/>
      <c r="F808" s="3"/>
      <c r="G808" s="3"/>
      <c r="H808" s="3"/>
      <c r="J808" s="226"/>
      <c r="K808" s="3"/>
      <c r="L808" s="3"/>
      <c r="O808" s="227"/>
      <c r="Q808" s="94"/>
      <c r="R808" s="94"/>
      <c r="S808" s="94"/>
      <c r="T808" s="94"/>
    </row>
    <row r="809" ht="15.75" customHeight="1">
      <c r="A809" s="234"/>
      <c r="B809" s="222"/>
      <c r="C809" s="223"/>
      <c r="D809" s="231"/>
      <c r="E809" s="3"/>
      <c r="F809" s="3"/>
      <c r="G809" s="3"/>
      <c r="H809" s="3"/>
      <c r="J809" s="226"/>
      <c r="K809" s="3"/>
      <c r="L809" s="3"/>
      <c r="O809" s="227"/>
      <c r="Q809" s="94"/>
      <c r="R809" s="94"/>
      <c r="S809" s="94"/>
      <c r="T809" s="94"/>
    </row>
    <row r="810" ht="15.75" customHeight="1">
      <c r="A810" s="234"/>
      <c r="B810" s="222"/>
      <c r="C810" s="223"/>
      <c r="D810" s="231"/>
      <c r="E810" s="3"/>
      <c r="F810" s="3"/>
      <c r="G810" s="3"/>
      <c r="H810" s="3"/>
      <c r="J810" s="226"/>
      <c r="K810" s="3"/>
      <c r="L810" s="3"/>
      <c r="O810" s="227"/>
      <c r="Q810" s="94"/>
      <c r="R810" s="94"/>
      <c r="S810" s="94"/>
      <c r="T810" s="94"/>
    </row>
    <row r="811" ht="15.75" customHeight="1">
      <c r="A811" s="234"/>
      <c r="B811" s="222"/>
      <c r="C811" s="223"/>
      <c r="D811" s="231"/>
      <c r="E811" s="3"/>
      <c r="F811" s="3"/>
      <c r="G811" s="3"/>
      <c r="H811" s="3"/>
      <c r="J811" s="226"/>
      <c r="K811" s="3"/>
      <c r="L811" s="3"/>
      <c r="O811" s="227"/>
      <c r="Q811" s="94"/>
      <c r="R811" s="94"/>
      <c r="S811" s="94"/>
      <c r="T811" s="94"/>
    </row>
    <row r="812" ht="15.75" customHeight="1">
      <c r="A812" s="234"/>
      <c r="B812" s="222"/>
      <c r="C812" s="223"/>
      <c r="D812" s="231"/>
      <c r="E812" s="3"/>
      <c r="F812" s="3"/>
      <c r="G812" s="3"/>
      <c r="H812" s="3"/>
      <c r="J812" s="226"/>
      <c r="K812" s="3"/>
      <c r="L812" s="3"/>
      <c r="O812" s="227"/>
      <c r="Q812" s="94"/>
      <c r="R812" s="94"/>
      <c r="S812" s="94"/>
      <c r="T812" s="94"/>
    </row>
    <row r="813" ht="15.75" customHeight="1">
      <c r="A813" s="234"/>
      <c r="B813" s="222"/>
      <c r="C813" s="223"/>
      <c r="D813" s="231"/>
      <c r="E813" s="3"/>
      <c r="F813" s="3"/>
      <c r="G813" s="3"/>
      <c r="H813" s="3"/>
      <c r="J813" s="226"/>
      <c r="K813" s="3"/>
      <c r="L813" s="3"/>
      <c r="O813" s="227"/>
      <c r="Q813" s="94"/>
      <c r="R813" s="94"/>
      <c r="S813" s="94"/>
      <c r="T813" s="94"/>
    </row>
    <row r="814" ht="15.75" customHeight="1">
      <c r="A814" s="234"/>
      <c r="B814" s="222"/>
      <c r="C814" s="223"/>
      <c r="D814" s="231"/>
      <c r="E814" s="3"/>
      <c r="F814" s="3"/>
      <c r="G814" s="3"/>
      <c r="H814" s="3"/>
      <c r="J814" s="226"/>
      <c r="K814" s="3"/>
      <c r="L814" s="3"/>
      <c r="O814" s="227"/>
      <c r="Q814" s="94"/>
      <c r="R814" s="94"/>
      <c r="S814" s="94"/>
      <c r="T814" s="94"/>
    </row>
    <row r="815" ht="15.75" customHeight="1">
      <c r="A815" s="234"/>
      <c r="B815" s="222"/>
      <c r="C815" s="223"/>
      <c r="D815" s="231"/>
      <c r="E815" s="3"/>
      <c r="F815" s="3"/>
      <c r="G815" s="3"/>
      <c r="H815" s="3"/>
      <c r="J815" s="226"/>
      <c r="K815" s="3"/>
      <c r="L815" s="3"/>
      <c r="O815" s="227"/>
      <c r="Q815" s="94"/>
      <c r="R815" s="94"/>
      <c r="S815" s="94"/>
      <c r="T815" s="94"/>
    </row>
    <row r="816" ht="15.75" customHeight="1">
      <c r="A816" s="234"/>
      <c r="B816" s="222"/>
      <c r="C816" s="223"/>
      <c r="D816" s="231"/>
      <c r="E816" s="3"/>
      <c r="F816" s="3"/>
      <c r="G816" s="3"/>
      <c r="H816" s="3"/>
      <c r="J816" s="226"/>
      <c r="K816" s="3"/>
      <c r="L816" s="3"/>
      <c r="O816" s="227"/>
      <c r="Q816" s="94"/>
      <c r="R816" s="94"/>
      <c r="S816" s="94"/>
      <c r="T816" s="94"/>
    </row>
    <row r="817" ht="15.75" customHeight="1">
      <c r="A817" s="234"/>
      <c r="B817" s="222"/>
      <c r="C817" s="223"/>
      <c r="D817" s="231"/>
      <c r="E817" s="3"/>
      <c r="F817" s="3"/>
      <c r="G817" s="3"/>
      <c r="H817" s="3"/>
      <c r="J817" s="226"/>
      <c r="K817" s="3"/>
      <c r="L817" s="3"/>
      <c r="O817" s="227"/>
      <c r="Q817" s="94"/>
      <c r="R817" s="94"/>
      <c r="S817" s="94"/>
      <c r="T817" s="94"/>
    </row>
    <row r="818" ht="15.75" customHeight="1">
      <c r="A818" s="234"/>
      <c r="B818" s="222"/>
      <c r="C818" s="223"/>
      <c r="D818" s="231"/>
      <c r="E818" s="3"/>
      <c r="F818" s="3"/>
      <c r="G818" s="3"/>
      <c r="H818" s="3"/>
      <c r="J818" s="226"/>
      <c r="K818" s="3"/>
      <c r="L818" s="3"/>
      <c r="O818" s="227"/>
      <c r="Q818" s="94"/>
      <c r="R818" s="94"/>
      <c r="S818" s="94"/>
      <c r="T818" s="94"/>
    </row>
    <row r="819" ht="15.75" customHeight="1">
      <c r="A819" s="234"/>
      <c r="B819" s="222"/>
      <c r="C819" s="223"/>
      <c r="D819" s="231"/>
      <c r="E819" s="3"/>
      <c r="F819" s="3"/>
      <c r="G819" s="3"/>
      <c r="H819" s="3"/>
      <c r="J819" s="226"/>
      <c r="K819" s="3"/>
      <c r="L819" s="3"/>
      <c r="O819" s="227"/>
      <c r="Q819" s="94"/>
      <c r="R819" s="94"/>
      <c r="S819" s="94"/>
      <c r="T819" s="94"/>
    </row>
    <row r="820" ht="15.75" customHeight="1">
      <c r="A820" s="234"/>
      <c r="B820" s="222"/>
      <c r="C820" s="223"/>
      <c r="D820" s="231"/>
      <c r="E820" s="3"/>
      <c r="F820" s="3"/>
      <c r="G820" s="3"/>
      <c r="H820" s="3"/>
      <c r="J820" s="226"/>
      <c r="K820" s="3"/>
      <c r="L820" s="3"/>
      <c r="O820" s="227"/>
      <c r="Q820" s="94"/>
      <c r="R820" s="94"/>
      <c r="S820" s="94"/>
      <c r="T820" s="94"/>
    </row>
    <row r="821" ht="15.75" customHeight="1">
      <c r="A821" s="234"/>
      <c r="B821" s="222"/>
      <c r="C821" s="223"/>
      <c r="D821" s="231"/>
      <c r="E821" s="3"/>
      <c r="F821" s="3"/>
      <c r="G821" s="3"/>
      <c r="H821" s="3"/>
      <c r="J821" s="226"/>
      <c r="K821" s="3"/>
      <c r="L821" s="3"/>
      <c r="O821" s="227"/>
      <c r="Q821" s="94"/>
      <c r="R821" s="94"/>
      <c r="S821" s="94"/>
      <c r="T821" s="94"/>
    </row>
    <row r="822" ht="15.75" customHeight="1">
      <c r="A822" s="234"/>
      <c r="B822" s="222"/>
      <c r="C822" s="223"/>
      <c r="D822" s="231"/>
      <c r="E822" s="3"/>
      <c r="F822" s="3"/>
      <c r="G822" s="3"/>
      <c r="H822" s="3"/>
      <c r="J822" s="226"/>
      <c r="K822" s="3"/>
      <c r="L822" s="3"/>
      <c r="O822" s="227"/>
      <c r="Q822" s="94"/>
      <c r="R822" s="94"/>
      <c r="S822" s="94"/>
      <c r="T822" s="94"/>
    </row>
    <row r="823" ht="15.75" customHeight="1">
      <c r="A823" s="234"/>
      <c r="B823" s="222"/>
      <c r="C823" s="223"/>
      <c r="D823" s="231"/>
      <c r="E823" s="3"/>
      <c r="F823" s="3"/>
      <c r="G823" s="3"/>
      <c r="H823" s="3"/>
      <c r="J823" s="226"/>
      <c r="K823" s="3"/>
      <c r="L823" s="3"/>
      <c r="O823" s="227"/>
      <c r="Q823" s="94"/>
      <c r="R823" s="94"/>
      <c r="S823" s="94"/>
      <c r="T823" s="94"/>
    </row>
    <row r="824" ht="15.75" customHeight="1">
      <c r="A824" s="234"/>
      <c r="B824" s="222"/>
      <c r="C824" s="223"/>
      <c r="D824" s="231"/>
      <c r="E824" s="3"/>
      <c r="F824" s="3"/>
      <c r="G824" s="3"/>
      <c r="H824" s="3"/>
      <c r="J824" s="226"/>
      <c r="K824" s="3"/>
      <c r="L824" s="3"/>
      <c r="O824" s="227"/>
      <c r="Q824" s="94"/>
      <c r="R824" s="94"/>
      <c r="S824" s="94"/>
      <c r="T824" s="94"/>
    </row>
    <row r="825" ht="15.75" customHeight="1">
      <c r="A825" s="234"/>
      <c r="B825" s="222"/>
      <c r="C825" s="223"/>
      <c r="D825" s="231"/>
      <c r="E825" s="3"/>
      <c r="F825" s="3"/>
      <c r="G825" s="3"/>
      <c r="H825" s="3"/>
      <c r="J825" s="226"/>
      <c r="K825" s="3"/>
      <c r="L825" s="3"/>
      <c r="O825" s="227"/>
      <c r="Q825" s="94"/>
      <c r="R825" s="94"/>
      <c r="S825" s="94"/>
      <c r="T825" s="94"/>
    </row>
    <row r="826" ht="15.75" customHeight="1">
      <c r="A826" s="234"/>
      <c r="B826" s="222"/>
      <c r="C826" s="223"/>
      <c r="D826" s="231"/>
      <c r="E826" s="3"/>
      <c r="F826" s="3"/>
      <c r="G826" s="3"/>
      <c r="H826" s="3"/>
      <c r="J826" s="226"/>
      <c r="K826" s="3"/>
      <c r="L826" s="3"/>
      <c r="O826" s="227"/>
      <c r="Q826" s="94"/>
      <c r="R826" s="94"/>
      <c r="S826" s="94"/>
      <c r="T826" s="94"/>
    </row>
    <row r="827" ht="15.75" customHeight="1">
      <c r="A827" s="234"/>
      <c r="B827" s="222"/>
      <c r="C827" s="223"/>
      <c r="D827" s="231"/>
      <c r="E827" s="3"/>
      <c r="F827" s="3"/>
      <c r="G827" s="3"/>
      <c r="H827" s="3"/>
      <c r="J827" s="226"/>
      <c r="K827" s="3"/>
      <c r="L827" s="3"/>
      <c r="O827" s="227"/>
      <c r="Q827" s="94"/>
      <c r="R827" s="94"/>
      <c r="S827" s="94"/>
      <c r="T827" s="94"/>
    </row>
    <row r="828" ht="15.75" customHeight="1">
      <c r="A828" s="234"/>
      <c r="B828" s="222"/>
      <c r="C828" s="223"/>
      <c r="D828" s="231"/>
      <c r="E828" s="3"/>
      <c r="F828" s="3"/>
      <c r="G828" s="3"/>
      <c r="H828" s="3"/>
      <c r="J828" s="226"/>
      <c r="K828" s="3"/>
      <c r="L828" s="3"/>
      <c r="O828" s="227"/>
      <c r="Q828" s="94"/>
      <c r="R828" s="94"/>
      <c r="S828" s="94"/>
      <c r="T828" s="94"/>
    </row>
    <row r="829" ht="15.75" customHeight="1">
      <c r="A829" s="234"/>
      <c r="B829" s="222"/>
      <c r="C829" s="223"/>
      <c r="D829" s="231"/>
      <c r="E829" s="3"/>
      <c r="F829" s="3"/>
      <c r="G829" s="3"/>
      <c r="H829" s="3"/>
      <c r="J829" s="226"/>
      <c r="K829" s="3"/>
      <c r="L829" s="3"/>
      <c r="O829" s="227"/>
      <c r="Q829" s="94"/>
      <c r="R829" s="94"/>
      <c r="S829" s="94"/>
      <c r="T829" s="94"/>
    </row>
    <row r="830" ht="15.75" customHeight="1">
      <c r="A830" s="234"/>
      <c r="B830" s="222"/>
      <c r="C830" s="223"/>
      <c r="D830" s="231"/>
      <c r="E830" s="3"/>
      <c r="F830" s="3"/>
      <c r="G830" s="3"/>
      <c r="H830" s="3"/>
      <c r="J830" s="226"/>
      <c r="K830" s="3"/>
      <c r="L830" s="3"/>
      <c r="O830" s="227"/>
      <c r="Q830" s="94"/>
      <c r="R830" s="94"/>
      <c r="S830" s="94"/>
      <c r="T830" s="94"/>
    </row>
    <row r="831" ht="15.75" customHeight="1">
      <c r="A831" s="234"/>
      <c r="B831" s="222"/>
      <c r="C831" s="223"/>
      <c r="D831" s="231"/>
      <c r="E831" s="3"/>
      <c r="F831" s="3"/>
      <c r="G831" s="3"/>
      <c r="H831" s="3"/>
      <c r="J831" s="226"/>
      <c r="K831" s="3"/>
      <c r="L831" s="3"/>
      <c r="O831" s="227"/>
      <c r="Q831" s="94"/>
      <c r="R831" s="94"/>
      <c r="S831" s="94"/>
      <c r="T831" s="94"/>
    </row>
    <row r="832" ht="15.75" customHeight="1">
      <c r="A832" s="234"/>
      <c r="B832" s="222"/>
      <c r="C832" s="223"/>
      <c r="D832" s="231"/>
      <c r="E832" s="3"/>
      <c r="F832" s="3"/>
      <c r="G832" s="3"/>
      <c r="H832" s="3"/>
      <c r="J832" s="226"/>
      <c r="K832" s="3"/>
      <c r="L832" s="3"/>
      <c r="O832" s="227"/>
      <c r="Q832" s="94"/>
      <c r="R832" s="94"/>
      <c r="S832" s="94"/>
      <c r="T832" s="94"/>
    </row>
    <row r="833" ht="15.75" customHeight="1">
      <c r="A833" s="234"/>
      <c r="B833" s="222"/>
      <c r="C833" s="223"/>
      <c r="D833" s="231"/>
      <c r="E833" s="3"/>
      <c r="F833" s="3"/>
      <c r="G833" s="3"/>
      <c r="H833" s="3"/>
      <c r="J833" s="226"/>
      <c r="K833" s="3"/>
      <c r="L833" s="3"/>
      <c r="O833" s="227"/>
      <c r="Q833" s="94"/>
      <c r="R833" s="94"/>
      <c r="S833" s="94"/>
      <c r="T833" s="94"/>
    </row>
    <row r="834" ht="15.75" customHeight="1">
      <c r="A834" s="234"/>
      <c r="B834" s="222"/>
      <c r="C834" s="223"/>
      <c r="D834" s="231"/>
      <c r="E834" s="3"/>
      <c r="F834" s="3"/>
      <c r="G834" s="3"/>
      <c r="H834" s="3"/>
      <c r="J834" s="226"/>
      <c r="K834" s="3"/>
      <c r="L834" s="3"/>
      <c r="O834" s="227"/>
      <c r="Q834" s="94"/>
      <c r="R834" s="94"/>
      <c r="S834" s="94"/>
      <c r="T834" s="94"/>
    </row>
    <row r="835" ht="15.75" customHeight="1">
      <c r="A835" s="234"/>
      <c r="B835" s="222"/>
      <c r="C835" s="223"/>
      <c r="D835" s="231"/>
      <c r="E835" s="3"/>
      <c r="F835" s="3"/>
      <c r="G835" s="3"/>
      <c r="H835" s="3"/>
      <c r="J835" s="226"/>
      <c r="K835" s="3"/>
      <c r="L835" s="3"/>
      <c r="O835" s="227"/>
      <c r="Q835" s="94"/>
      <c r="R835" s="94"/>
      <c r="S835" s="94"/>
      <c r="T835" s="94"/>
    </row>
    <row r="836" ht="15.75" customHeight="1">
      <c r="A836" s="234"/>
      <c r="B836" s="222"/>
      <c r="C836" s="223"/>
      <c r="D836" s="231"/>
      <c r="E836" s="3"/>
      <c r="F836" s="3"/>
      <c r="G836" s="3"/>
      <c r="H836" s="3"/>
      <c r="J836" s="226"/>
      <c r="K836" s="3"/>
      <c r="L836" s="3"/>
      <c r="O836" s="227"/>
      <c r="Q836" s="94"/>
      <c r="R836" s="94"/>
      <c r="S836" s="94"/>
      <c r="T836" s="94"/>
    </row>
    <row r="837" ht="15.75" customHeight="1">
      <c r="A837" s="234"/>
      <c r="B837" s="222"/>
      <c r="C837" s="223"/>
      <c r="D837" s="231"/>
      <c r="E837" s="3"/>
      <c r="F837" s="3"/>
      <c r="G837" s="3"/>
      <c r="H837" s="3"/>
      <c r="J837" s="226"/>
      <c r="K837" s="3"/>
      <c r="L837" s="3"/>
      <c r="O837" s="227"/>
      <c r="Q837" s="94"/>
      <c r="R837" s="94"/>
      <c r="S837" s="94"/>
      <c r="T837" s="94"/>
    </row>
    <row r="838" ht="15.75" customHeight="1">
      <c r="A838" s="234"/>
      <c r="B838" s="222"/>
      <c r="C838" s="223"/>
      <c r="D838" s="231"/>
      <c r="E838" s="3"/>
      <c r="F838" s="3"/>
      <c r="G838" s="3"/>
      <c r="H838" s="3"/>
      <c r="J838" s="226"/>
      <c r="K838" s="3"/>
      <c r="L838" s="3"/>
      <c r="O838" s="227"/>
      <c r="Q838" s="94"/>
      <c r="R838" s="94"/>
      <c r="S838" s="94"/>
      <c r="T838" s="94"/>
    </row>
    <row r="839" ht="15.75" customHeight="1">
      <c r="A839" s="234"/>
      <c r="B839" s="222"/>
      <c r="C839" s="223"/>
      <c r="D839" s="231"/>
      <c r="E839" s="3"/>
      <c r="F839" s="3"/>
      <c r="G839" s="3"/>
      <c r="H839" s="3"/>
      <c r="J839" s="226"/>
      <c r="K839" s="3"/>
      <c r="L839" s="3"/>
      <c r="O839" s="227"/>
      <c r="Q839" s="94"/>
      <c r="R839" s="94"/>
      <c r="S839" s="94"/>
      <c r="T839" s="94"/>
    </row>
    <row r="840" ht="15.75" customHeight="1">
      <c r="A840" s="234"/>
      <c r="B840" s="222"/>
      <c r="C840" s="223"/>
      <c r="D840" s="231"/>
      <c r="E840" s="3"/>
      <c r="F840" s="3"/>
      <c r="G840" s="3"/>
      <c r="H840" s="3"/>
      <c r="J840" s="226"/>
      <c r="K840" s="3"/>
      <c r="L840" s="3"/>
      <c r="O840" s="227"/>
      <c r="Q840" s="94"/>
      <c r="R840" s="94"/>
      <c r="S840" s="94"/>
      <c r="T840" s="94"/>
    </row>
    <row r="841" ht="15.75" customHeight="1">
      <c r="A841" s="234"/>
      <c r="B841" s="222"/>
      <c r="C841" s="223"/>
      <c r="D841" s="231"/>
      <c r="E841" s="3"/>
      <c r="F841" s="3"/>
      <c r="G841" s="3"/>
      <c r="H841" s="3"/>
      <c r="J841" s="226"/>
      <c r="K841" s="3"/>
      <c r="L841" s="3"/>
      <c r="O841" s="227"/>
      <c r="Q841" s="94"/>
      <c r="R841" s="94"/>
      <c r="S841" s="94"/>
      <c r="T841" s="94"/>
    </row>
    <row r="842" ht="15.75" customHeight="1">
      <c r="A842" s="234"/>
      <c r="B842" s="222"/>
      <c r="C842" s="223"/>
      <c r="D842" s="231"/>
      <c r="E842" s="3"/>
      <c r="F842" s="3"/>
      <c r="G842" s="3"/>
      <c r="H842" s="3"/>
      <c r="J842" s="226"/>
      <c r="K842" s="3"/>
      <c r="L842" s="3"/>
      <c r="O842" s="227"/>
      <c r="Q842" s="94"/>
      <c r="R842" s="94"/>
      <c r="S842" s="94"/>
      <c r="T842" s="94"/>
    </row>
    <row r="843" ht="15.75" customHeight="1">
      <c r="A843" s="234"/>
      <c r="B843" s="222"/>
      <c r="C843" s="223"/>
      <c r="D843" s="231"/>
      <c r="E843" s="3"/>
      <c r="F843" s="3"/>
      <c r="G843" s="3"/>
      <c r="H843" s="3"/>
      <c r="J843" s="226"/>
      <c r="K843" s="3"/>
      <c r="L843" s="3"/>
      <c r="O843" s="227"/>
      <c r="Q843" s="94"/>
      <c r="R843" s="94"/>
      <c r="S843" s="94"/>
      <c r="T843" s="94"/>
    </row>
    <row r="844" ht="15.75" customHeight="1">
      <c r="A844" s="234"/>
      <c r="B844" s="222"/>
      <c r="C844" s="223"/>
      <c r="D844" s="231"/>
      <c r="E844" s="3"/>
      <c r="F844" s="3"/>
      <c r="G844" s="3"/>
      <c r="H844" s="3"/>
      <c r="J844" s="226"/>
      <c r="K844" s="3"/>
      <c r="L844" s="3"/>
      <c r="O844" s="227"/>
      <c r="Q844" s="94"/>
      <c r="R844" s="94"/>
      <c r="S844" s="94"/>
      <c r="T844" s="94"/>
    </row>
    <row r="845" ht="15.75" customHeight="1">
      <c r="A845" s="234"/>
      <c r="B845" s="222"/>
      <c r="C845" s="223"/>
      <c r="D845" s="231"/>
      <c r="E845" s="3"/>
      <c r="F845" s="3"/>
      <c r="G845" s="3"/>
      <c r="H845" s="3"/>
      <c r="J845" s="226"/>
      <c r="K845" s="3"/>
      <c r="L845" s="3"/>
      <c r="O845" s="227"/>
      <c r="Q845" s="94"/>
      <c r="R845" s="94"/>
      <c r="S845" s="94"/>
      <c r="T845" s="94"/>
    </row>
    <row r="846" ht="15.75" customHeight="1">
      <c r="A846" s="234"/>
      <c r="B846" s="222"/>
      <c r="C846" s="223"/>
      <c r="D846" s="231"/>
      <c r="E846" s="3"/>
      <c r="F846" s="3"/>
      <c r="G846" s="3"/>
      <c r="H846" s="3"/>
      <c r="J846" s="226"/>
      <c r="K846" s="3"/>
      <c r="L846" s="3"/>
      <c r="O846" s="227"/>
      <c r="Q846" s="94"/>
      <c r="R846" s="94"/>
      <c r="S846" s="94"/>
      <c r="T846" s="94"/>
    </row>
    <row r="847" ht="15.75" customHeight="1">
      <c r="A847" s="234"/>
      <c r="B847" s="222"/>
      <c r="C847" s="223"/>
      <c r="D847" s="231"/>
      <c r="E847" s="3"/>
      <c r="F847" s="3"/>
      <c r="G847" s="3"/>
      <c r="H847" s="3"/>
      <c r="J847" s="226"/>
      <c r="K847" s="3"/>
      <c r="L847" s="3"/>
      <c r="O847" s="227"/>
      <c r="Q847" s="94"/>
      <c r="R847" s="94"/>
      <c r="S847" s="94"/>
      <c r="T847" s="94"/>
    </row>
    <row r="848" ht="15.75" customHeight="1">
      <c r="A848" s="234"/>
      <c r="B848" s="222"/>
      <c r="C848" s="223"/>
      <c r="D848" s="231"/>
      <c r="E848" s="3"/>
      <c r="F848" s="3"/>
      <c r="G848" s="3"/>
      <c r="H848" s="3"/>
      <c r="J848" s="226"/>
      <c r="K848" s="3"/>
      <c r="L848" s="3"/>
      <c r="O848" s="227"/>
      <c r="Q848" s="94"/>
      <c r="R848" s="94"/>
      <c r="S848" s="94"/>
      <c r="T848" s="94"/>
    </row>
    <row r="849" ht="15.75" customHeight="1">
      <c r="A849" s="234"/>
      <c r="B849" s="222"/>
      <c r="C849" s="223"/>
      <c r="D849" s="231"/>
      <c r="E849" s="3"/>
      <c r="F849" s="3"/>
      <c r="G849" s="3"/>
      <c r="H849" s="3"/>
      <c r="J849" s="226"/>
      <c r="K849" s="3"/>
      <c r="L849" s="3"/>
      <c r="O849" s="227"/>
      <c r="Q849" s="94"/>
      <c r="R849" s="94"/>
      <c r="S849" s="94"/>
      <c r="T849" s="94"/>
    </row>
    <row r="850" ht="15.75" customHeight="1">
      <c r="A850" s="234"/>
      <c r="B850" s="222"/>
      <c r="C850" s="223"/>
      <c r="D850" s="231"/>
      <c r="E850" s="3"/>
      <c r="F850" s="3"/>
      <c r="G850" s="3"/>
      <c r="H850" s="3"/>
      <c r="J850" s="226"/>
      <c r="K850" s="3"/>
      <c r="L850" s="3"/>
      <c r="O850" s="227"/>
      <c r="Q850" s="94"/>
      <c r="R850" s="94"/>
      <c r="S850" s="94"/>
      <c r="T850" s="94"/>
    </row>
    <row r="851" ht="15.75" customHeight="1">
      <c r="A851" s="234"/>
      <c r="B851" s="222"/>
      <c r="C851" s="223"/>
      <c r="D851" s="231"/>
      <c r="E851" s="3"/>
      <c r="F851" s="3"/>
      <c r="G851" s="3"/>
      <c r="H851" s="3"/>
      <c r="J851" s="226"/>
      <c r="K851" s="3"/>
      <c r="L851" s="3"/>
      <c r="O851" s="227"/>
      <c r="Q851" s="94"/>
      <c r="R851" s="94"/>
      <c r="S851" s="94"/>
      <c r="T851" s="94"/>
    </row>
    <row r="852" ht="15.75" customHeight="1">
      <c r="A852" s="234"/>
      <c r="B852" s="222"/>
      <c r="C852" s="223"/>
      <c r="D852" s="231"/>
      <c r="E852" s="3"/>
      <c r="F852" s="3"/>
      <c r="G852" s="3"/>
      <c r="H852" s="3"/>
      <c r="J852" s="226"/>
      <c r="K852" s="3"/>
      <c r="L852" s="3"/>
      <c r="O852" s="227"/>
      <c r="Q852" s="94"/>
      <c r="R852" s="94"/>
      <c r="S852" s="94"/>
      <c r="T852" s="94"/>
    </row>
    <row r="853" ht="15.75" customHeight="1">
      <c r="A853" s="234"/>
      <c r="B853" s="222"/>
      <c r="C853" s="223"/>
      <c r="D853" s="231"/>
      <c r="E853" s="3"/>
      <c r="F853" s="3"/>
      <c r="G853" s="3"/>
      <c r="H853" s="3"/>
      <c r="J853" s="226"/>
      <c r="K853" s="3"/>
      <c r="L853" s="3"/>
      <c r="O853" s="227"/>
      <c r="Q853" s="94"/>
      <c r="R853" s="94"/>
      <c r="S853" s="94"/>
      <c r="T853" s="94"/>
    </row>
    <row r="854" ht="15.75" customHeight="1">
      <c r="A854" s="234"/>
      <c r="B854" s="222"/>
      <c r="C854" s="223"/>
      <c r="D854" s="231"/>
      <c r="E854" s="3"/>
      <c r="F854" s="3"/>
      <c r="G854" s="3"/>
      <c r="H854" s="3"/>
      <c r="J854" s="226"/>
      <c r="K854" s="3"/>
      <c r="L854" s="3"/>
      <c r="O854" s="227"/>
      <c r="Q854" s="94"/>
      <c r="R854" s="94"/>
      <c r="S854" s="94"/>
      <c r="T854" s="94"/>
    </row>
    <row r="855" ht="15.75" customHeight="1">
      <c r="A855" s="234"/>
      <c r="B855" s="222"/>
      <c r="C855" s="223"/>
      <c r="D855" s="231"/>
      <c r="E855" s="3"/>
      <c r="F855" s="3"/>
      <c r="G855" s="3"/>
      <c r="H855" s="3"/>
      <c r="J855" s="226"/>
      <c r="K855" s="3"/>
      <c r="L855" s="3"/>
      <c r="O855" s="227"/>
      <c r="Q855" s="94"/>
      <c r="R855" s="94"/>
      <c r="S855" s="94"/>
      <c r="T855" s="94"/>
    </row>
    <row r="856" ht="15.75" customHeight="1">
      <c r="A856" s="234"/>
      <c r="B856" s="222"/>
      <c r="C856" s="223"/>
      <c r="D856" s="231"/>
      <c r="E856" s="3"/>
      <c r="F856" s="3"/>
      <c r="G856" s="3"/>
      <c r="H856" s="3"/>
      <c r="J856" s="226"/>
      <c r="K856" s="3"/>
      <c r="L856" s="3"/>
      <c r="O856" s="227"/>
      <c r="Q856" s="94"/>
      <c r="R856" s="94"/>
      <c r="S856" s="94"/>
      <c r="T856" s="94"/>
    </row>
    <row r="857" ht="15.75" customHeight="1">
      <c r="A857" s="234"/>
      <c r="B857" s="222"/>
      <c r="C857" s="223"/>
      <c r="D857" s="231"/>
      <c r="E857" s="3"/>
      <c r="F857" s="3"/>
      <c r="G857" s="3"/>
      <c r="H857" s="3"/>
      <c r="J857" s="226"/>
      <c r="K857" s="3"/>
      <c r="L857" s="3"/>
      <c r="O857" s="227"/>
      <c r="Q857" s="94"/>
      <c r="R857" s="94"/>
      <c r="S857" s="94"/>
      <c r="T857" s="94"/>
    </row>
    <row r="858" ht="15.75" customHeight="1">
      <c r="A858" s="234"/>
      <c r="B858" s="222"/>
      <c r="C858" s="223"/>
      <c r="D858" s="231"/>
      <c r="E858" s="3"/>
      <c r="F858" s="3"/>
      <c r="G858" s="3"/>
      <c r="H858" s="3"/>
      <c r="J858" s="226"/>
      <c r="K858" s="3"/>
      <c r="L858" s="3"/>
      <c r="O858" s="227"/>
      <c r="Q858" s="94"/>
      <c r="R858" s="94"/>
      <c r="S858" s="94"/>
      <c r="T858" s="94"/>
    </row>
    <row r="859" ht="15.75" customHeight="1">
      <c r="A859" s="234"/>
      <c r="B859" s="222"/>
      <c r="C859" s="223"/>
      <c r="D859" s="231"/>
      <c r="E859" s="3"/>
      <c r="F859" s="3"/>
      <c r="G859" s="3"/>
      <c r="H859" s="3"/>
      <c r="J859" s="226"/>
      <c r="K859" s="3"/>
      <c r="L859" s="3"/>
      <c r="O859" s="227"/>
      <c r="Q859" s="94"/>
      <c r="R859" s="94"/>
      <c r="S859" s="94"/>
      <c r="T859" s="94"/>
    </row>
    <row r="860" ht="15.75" customHeight="1">
      <c r="A860" s="234"/>
      <c r="B860" s="222"/>
      <c r="C860" s="223"/>
      <c r="D860" s="231"/>
      <c r="E860" s="3"/>
      <c r="F860" s="3"/>
      <c r="G860" s="3"/>
      <c r="H860" s="3"/>
      <c r="J860" s="226"/>
      <c r="K860" s="3"/>
      <c r="L860" s="3"/>
      <c r="O860" s="227"/>
      <c r="Q860" s="94"/>
      <c r="R860" s="94"/>
      <c r="S860" s="94"/>
      <c r="T860" s="94"/>
    </row>
    <row r="861" ht="15.75" customHeight="1">
      <c r="A861" s="234"/>
      <c r="B861" s="222"/>
      <c r="C861" s="223"/>
      <c r="D861" s="231"/>
      <c r="E861" s="3"/>
      <c r="F861" s="3"/>
      <c r="G861" s="3"/>
      <c r="H861" s="3"/>
      <c r="J861" s="226"/>
      <c r="K861" s="3"/>
      <c r="L861" s="3"/>
      <c r="O861" s="227"/>
      <c r="Q861" s="94"/>
      <c r="R861" s="94"/>
      <c r="S861" s="94"/>
      <c r="T861" s="94"/>
    </row>
    <row r="862" ht="15.75" customHeight="1">
      <c r="A862" s="234"/>
      <c r="B862" s="222"/>
      <c r="C862" s="223"/>
      <c r="D862" s="231"/>
      <c r="E862" s="3"/>
      <c r="F862" s="3"/>
      <c r="G862" s="3"/>
      <c r="H862" s="3"/>
      <c r="J862" s="226"/>
      <c r="K862" s="3"/>
      <c r="L862" s="3"/>
      <c r="O862" s="227"/>
      <c r="Q862" s="94"/>
      <c r="R862" s="94"/>
      <c r="S862" s="94"/>
      <c r="T862" s="94"/>
    </row>
    <row r="863" ht="15.75" customHeight="1">
      <c r="A863" s="234"/>
      <c r="B863" s="222"/>
      <c r="C863" s="223"/>
      <c r="D863" s="231"/>
      <c r="E863" s="3"/>
      <c r="F863" s="3"/>
      <c r="G863" s="3"/>
      <c r="H863" s="3"/>
      <c r="J863" s="226"/>
      <c r="K863" s="3"/>
      <c r="L863" s="3"/>
      <c r="O863" s="227"/>
      <c r="Q863" s="94"/>
      <c r="R863" s="94"/>
      <c r="S863" s="94"/>
      <c r="T863" s="94"/>
    </row>
    <row r="864" ht="15.75" customHeight="1">
      <c r="A864" s="234"/>
      <c r="B864" s="222"/>
      <c r="C864" s="223"/>
      <c r="D864" s="231"/>
      <c r="E864" s="3"/>
      <c r="F864" s="3"/>
      <c r="G864" s="3"/>
      <c r="H864" s="3"/>
      <c r="J864" s="226"/>
      <c r="K864" s="3"/>
      <c r="L864" s="3"/>
      <c r="O864" s="227"/>
      <c r="Q864" s="94"/>
      <c r="R864" s="94"/>
      <c r="S864" s="94"/>
      <c r="T864" s="94"/>
    </row>
    <row r="865" ht="15.75" customHeight="1">
      <c r="A865" s="234"/>
      <c r="B865" s="222"/>
      <c r="C865" s="223"/>
      <c r="D865" s="231"/>
      <c r="E865" s="3"/>
      <c r="F865" s="3"/>
      <c r="G865" s="3"/>
      <c r="H865" s="3"/>
      <c r="J865" s="226"/>
      <c r="K865" s="3"/>
      <c r="L865" s="3"/>
      <c r="O865" s="227"/>
      <c r="Q865" s="94"/>
      <c r="R865" s="94"/>
      <c r="S865" s="94"/>
      <c r="T865" s="94"/>
    </row>
    <row r="866" ht="15.75" customHeight="1">
      <c r="A866" s="234"/>
      <c r="B866" s="222"/>
      <c r="C866" s="223"/>
      <c r="D866" s="231"/>
      <c r="E866" s="3"/>
      <c r="F866" s="3"/>
      <c r="G866" s="3"/>
      <c r="H866" s="3"/>
      <c r="J866" s="226"/>
      <c r="K866" s="3"/>
      <c r="L866" s="3"/>
      <c r="O866" s="227"/>
      <c r="Q866" s="94"/>
      <c r="R866" s="94"/>
      <c r="S866" s="94"/>
      <c r="T866" s="94"/>
    </row>
    <row r="867" ht="15.75" customHeight="1">
      <c r="A867" s="234"/>
      <c r="B867" s="222"/>
      <c r="C867" s="223"/>
      <c r="D867" s="231"/>
      <c r="E867" s="3"/>
      <c r="F867" s="3"/>
      <c r="G867" s="3"/>
      <c r="H867" s="3"/>
      <c r="J867" s="226"/>
      <c r="K867" s="3"/>
      <c r="L867" s="3"/>
      <c r="O867" s="227"/>
      <c r="Q867" s="94"/>
      <c r="R867" s="94"/>
      <c r="S867" s="94"/>
      <c r="T867" s="94"/>
    </row>
    <row r="868" ht="15.75" customHeight="1">
      <c r="A868" s="234"/>
      <c r="B868" s="222"/>
      <c r="C868" s="223"/>
      <c r="D868" s="231"/>
      <c r="E868" s="3"/>
      <c r="F868" s="3"/>
      <c r="G868" s="3"/>
      <c r="H868" s="3"/>
      <c r="J868" s="226"/>
      <c r="K868" s="3"/>
      <c r="L868" s="3"/>
      <c r="O868" s="227"/>
      <c r="Q868" s="94"/>
      <c r="R868" s="94"/>
      <c r="S868" s="94"/>
      <c r="T868" s="94"/>
    </row>
    <row r="869" ht="15.75" customHeight="1">
      <c r="A869" s="234"/>
      <c r="B869" s="222"/>
      <c r="C869" s="223"/>
      <c r="D869" s="231"/>
      <c r="E869" s="3"/>
      <c r="F869" s="3"/>
      <c r="G869" s="3"/>
      <c r="H869" s="3"/>
      <c r="J869" s="226"/>
      <c r="K869" s="3"/>
      <c r="L869" s="3"/>
      <c r="O869" s="227"/>
      <c r="Q869" s="94"/>
      <c r="R869" s="94"/>
      <c r="S869" s="94"/>
      <c r="T869" s="94"/>
    </row>
    <row r="870" ht="15.75" customHeight="1">
      <c r="A870" s="234"/>
      <c r="B870" s="222"/>
      <c r="C870" s="223"/>
      <c r="D870" s="231"/>
      <c r="E870" s="3"/>
      <c r="F870" s="3"/>
      <c r="G870" s="3"/>
      <c r="H870" s="3"/>
      <c r="J870" s="226"/>
      <c r="K870" s="3"/>
      <c r="L870" s="3"/>
      <c r="O870" s="227"/>
      <c r="Q870" s="94"/>
      <c r="R870" s="94"/>
      <c r="S870" s="94"/>
      <c r="T870" s="94"/>
    </row>
    <row r="871" ht="15.75" customHeight="1">
      <c r="A871" s="234"/>
      <c r="B871" s="222"/>
      <c r="C871" s="223"/>
      <c r="D871" s="231"/>
      <c r="E871" s="3"/>
      <c r="F871" s="3"/>
      <c r="G871" s="3"/>
      <c r="H871" s="3"/>
      <c r="J871" s="226"/>
      <c r="K871" s="3"/>
      <c r="L871" s="3"/>
      <c r="O871" s="227"/>
      <c r="Q871" s="94"/>
      <c r="R871" s="94"/>
      <c r="S871" s="94"/>
      <c r="T871" s="94"/>
    </row>
    <row r="872" ht="15.75" customHeight="1">
      <c r="A872" s="234"/>
      <c r="B872" s="222"/>
      <c r="C872" s="223"/>
      <c r="D872" s="231"/>
      <c r="E872" s="3"/>
      <c r="F872" s="3"/>
      <c r="G872" s="3"/>
      <c r="H872" s="3"/>
      <c r="J872" s="226"/>
      <c r="K872" s="3"/>
      <c r="L872" s="3"/>
      <c r="O872" s="227"/>
      <c r="Q872" s="94"/>
      <c r="R872" s="94"/>
      <c r="S872" s="94"/>
      <c r="T872" s="94"/>
    </row>
    <row r="873" ht="15.75" customHeight="1">
      <c r="A873" s="234"/>
      <c r="B873" s="222"/>
      <c r="C873" s="223"/>
      <c r="D873" s="231"/>
      <c r="E873" s="3"/>
      <c r="F873" s="3"/>
      <c r="G873" s="3"/>
      <c r="H873" s="3"/>
      <c r="J873" s="226"/>
      <c r="K873" s="3"/>
      <c r="L873" s="3"/>
      <c r="O873" s="227"/>
      <c r="Q873" s="94"/>
      <c r="R873" s="94"/>
      <c r="S873" s="94"/>
      <c r="T873" s="94"/>
    </row>
    <row r="874" ht="15.75" customHeight="1">
      <c r="A874" s="234"/>
      <c r="B874" s="222"/>
      <c r="C874" s="223"/>
      <c r="D874" s="231"/>
      <c r="E874" s="3"/>
      <c r="F874" s="3"/>
      <c r="G874" s="3"/>
      <c r="H874" s="3"/>
      <c r="J874" s="226"/>
      <c r="K874" s="3"/>
      <c r="L874" s="3"/>
      <c r="O874" s="227"/>
      <c r="Q874" s="94"/>
      <c r="R874" s="94"/>
      <c r="S874" s="94"/>
      <c r="T874" s="94"/>
    </row>
    <row r="875" ht="15.75" customHeight="1">
      <c r="A875" s="234"/>
      <c r="B875" s="222"/>
      <c r="C875" s="223"/>
      <c r="D875" s="231"/>
      <c r="E875" s="3"/>
      <c r="F875" s="3"/>
      <c r="G875" s="3"/>
      <c r="H875" s="3"/>
      <c r="J875" s="226"/>
      <c r="K875" s="3"/>
      <c r="L875" s="3"/>
      <c r="O875" s="227"/>
      <c r="Q875" s="94"/>
      <c r="R875" s="94"/>
      <c r="S875" s="94"/>
      <c r="T875" s="94"/>
    </row>
    <row r="876" ht="15.75" customHeight="1">
      <c r="A876" s="234"/>
      <c r="B876" s="222"/>
      <c r="C876" s="223"/>
      <c r="D876" s="231"/>
      <c r="E876" s="3"/>
      <c r="F876" s="3"/>
      <c r="G876" s="3"/>
      <c r="H876" s="3"/>
      <c r="J876" s="226"/>
      <c r="K876" s="3"/>
      <c r="L876" s="3"/>
      <c r="O876" s="227"/>
      <c r="Q876" s="94"/>
      <c r="R876" s="94"/>
      <c r="S876" s="94"/>
      <c r="T876" s="94"/>
    </row>
    <row r="877" ht="15.75" customHeight="1">
      <c r="A877" s="234"/>
      <c r="B877" s="222"/>
      <c r="C877" s="223"/>
      <c r="D877" s="231"/>
      <c r="E877" s="3"/>
      <c r="F877" s="3"/>
      <c r="G877" s="3"/>
      <c r="H877" s="3"/>
      <c r="J877" s="226"/>
      <c r="K877" s="3"/>
      <c r="L877" s="3"/>
      <c r="O877" s="227"/>
      <c r="Q877" s="94"/>
      <c r="R877" s="94"/>
      <c r="S877" s="94"/>
      <c r="T877" s="94"/>
    </row>
    <row r="878" ht="15.75" customHeight="1">
      <c r="A878" s="234"/>
      <c r="B878" s="222"/>
      <c r="C878" s="223"/>
      <c r="D878" s="231"/>
      <c r="E878" s="3"/>
      <c r="F878" s="3"/>
      <c r="G878" s="3"/>
      <c r="H878" s="3"/>
      <c r="J878" s="226"/>
      <c r="K878" s="3"/>
      <c r="L878" s="3"/>
      <c r="O878" s="227"/>
      <c r="Q878" s="94"/>
      <c r="R878" s="94"/>
      <c r="S878" s="94"/>
      <c r="T878" s="94"/>
    </row>
    <row r="879" ht="15.75" customHeight="1">
      <c r="A879" s="234"/>
      <c r="B879" s="222"/>
      <c r="C879" s="223"/>
      <c r="D879" s="231"/>
      <c r="E879" s="3"/>
      <c r="F879" s="3"/>
      <c r="G879" s="3"/>
      <c r="H879" s="3"/>
      <c r="J879" s="226"/>
      <c r="K879" s="3"/>
      <c r="L879" s="3"/>
      <c r="O879" s="227"/>
      <c r="Q879" s="94"/>
      <c r="R879" s="94"/>
      <c r="S879" s="94"/>
      <c r="T879" s="94"/>
    </row>
    <row r="880" ht="15.75" customHeight="1">
      <c r="A880" s="234"/>
      <c r="B880" s="222"/>
      <c r="C880" s="223"/>
      <c r="D880" s="231"/>
      <c r="E880" s="3"/>
      <c r="F880" s="3"/>
      <c r="G880" s="3"/>
      <c r="H880" s="3"/>
      <c r="J880" s="226"/>
      <c r="K880" s="3"/>
      <c r="L880" s="3"/>
      <c r="O880" s="227"/>
      <c r="Q880" s="94"/>
      <c r="R880" s="94"/>
      <c r="S880" s="94"/>
      <c r="T880" s="94"/>
    </row>
    <row r="881" ht="15.75" customHeight="1">
      <c r="A881" s="234"/>
      <c r="B881" s="222"/>
      <c r="C881" s="223"/>
      <c r="D881" s="231"/>
      <c r="E881" s="3"/>
      <c r="F881" s="3"/>
      <c r="G881" s="3"/>
      <c r="H881" s="3"/>
      <c r="J881" s="226"/>
      <c r="K881" s="3"/>
      <c r="L881" s="3"/>
      <c r="O881" s="227"/>
      <c r="Q881" s="94"/>
      <c r="R881" s="94"/>
      <c r="S881" s="94"/>
      <c r="T881" s="94"/>
    </row>
    <row r="882" ht="15.75" customHeight="1">
      <c r="A882" s="234"/>
      <c r="B882" s="222"/>
      <c r="C882" s="223"/>
      <c r="D882" s="231"/>
      <c r="E882" s="3"/>
      <c r="F882" s="3"/>
      <c r="G882" s="3"/>
      <c r="H882" s="3"/>
      <c r="J882" s="226"/>
      <c r="K882" s="3"/>
      <c r="L882" s="3"/>
      <c r="O882" s="227"/>
      <c r="Q882" s="94"/>
      <c r="R882" s="94"/>
      <c r="S882" s="94"/>
      <c r="T882" s="94"/>
    </row>
    <row r="883" ht="15.75" customHeight="1">
      <c r="A883" s="234"/>
      <c r="B883" s="222"/>
      <c r="C883" s="223"/>
      <c r="D883" s="231"/>
      <c r="E883" s="3"/>
      <c r="F883" s="3"/>
      <c r="G883" s="3"/>
      <c r="H883" s="3"/>
      <c r="J883" s="226"/>
      <c r="K883" s="3"/>
      <c r="L883" s="3"/>
      <c r="O883" s="227"/>
      <c r="Q883" s="94"/>
      <c r="R883" s="94"/>
      <c r="S883" s="94"/>
      <c r="T883" s="94"/>
    </row>
    <row r="884" ht="15.75" customHeight="1">
      <c r="A884" s="234"/>
      <c r="B884" s="222"/>
      <c r="C884" s="223"/>
      <c r="D884" s="231"/>
      <c r="E884" s="3"/>
      <c r="F884" s="3"/>
      <c r="G884" s="3"/>
      <c r="H884" s="3"/>
      <c r="J884" s="226"/>
      <c r="K884" s="3"/>
      <c r="L884" s="3"/>
      <c r="O884" s="227"/>
      <c r="Q884" s="94"/>
      <c r="R884" s="94"/>
      <c r="S884" s="94"/>
      <c r="T884" s="94"/>
    </row>
    <row r="885" ht="15.75" customHeight="1">
      <c r="A885" s="234"/>
      <c r="B885" s="222"/>
      <c r="C885" s="223"/>
      <c r="D885" s="231"/>
      <c r="E885" s="3"/>
      <c r="F885" s="3"/>
      <c r="G885" s="3"/>
      <c r="H885" s="3"/>
      <c r="J885" s="226"/>
      <c r="K885" s="3"/>
      <c r="L885" s="3"/>
      <c r="O885" s="227"/>
      <c r="Q885" s="94"/>
      <c r="R885" s="94"/>
      <c r="S885" s="94"/>
      <c r="T885" s="94"/>
    </row>
    <row r="886" ht="15.75" customHeight="1">
      <c r="A886" s="234"/>
      <c r="B886" s="222"/>
      <c r="C886" s="223"/>
      <c r="D886" s="231"/>
      <c r="E886" s="3"/>
      <c r="F886" s="3"/>
      <c r="G886" s="3"/>
      <c r="H886" s="3"/>
      <c r="J886" s="226"/>
      <c r="K886" s="3"/>
      <c r="L886" s="3"/>
      <c r="O886" s="227"/>
      <c r="Q886" s="94"/>
      <c r="R886" s="94"/>
      <c r="S886" s="94"/>
      <c r="T886" s="94"/>
    </row>
    <row r="887" ht="15.75" customHeight="1">
      <c r="A887" s="234"/>
      <c r="B887" s="222"/>
      <c r="C887" s="223"/>
      <c r="D887" s="231"/>
      <c r="E887" s="3"/>
      <c r="F887" s="3"/>
      <c r="G887" s="3"/>
      <c r="H887" s="3"/>
      <c r="J887" s="226"/>
      <c r="K887" s="3"/>
      <c r="L887" s="3"/>
      <c r="O887" s="227"/>
      <c r="Q887" s="94"/>
      <c r="R887" s="94"/>
      <c r="S887" s="94"/>
      <c r="T887" s="94"/>
    </row>
    <row r="888" ht="15.75" customHeight="1">
      <c r="A888" s="234"/>
      <c r="B888" s="222"/>
      <c r="C888" s="223"/>
      <c r="D888" s="231"/>
      <c r="E888" s="3"/>
      <c r="F888" s="3"/>
      <c r="G888" s="3"/>
      <c r="H888" s="3"/>
      <c r="J888" s="226"/>
      <c r="K888" s="3"/>
      <c r="L888" s="3"/>
      <c r="O888" s="227"/>
      <c r="Q888" s="94"/>
      <c r="R888" s="94"/>
      <c r="S888" s="94"/>
      <c r="T888" s="94"/>
    </row>
    <row r="889" ht="15.75" customHeight="1">
      <c r="A889" s="234"/>
      <c r="B889" s="222"/>
      <c r="C889" s="223"/>
      <c r="D889" s="231"/>
      <c r="E889" s="3"/>
      <c r="F889" s="3"/>
      <c r="G889" s="3"/>
      <c r="H889" s="3"/>
      <c r="J889" s="226"/>
      <c r="K889" s="3"/>
      <c r="L889" s="3"/>
      <c r="O889" s="227"/>
      <c r="Q889" s="94"/>
      <c r="R889" s="94"/>
      <c r="S889" s="94"/>
      <c r="T889" s="94"/>
    </row>
    <row r="890" ht="15.75" customHeight="1">
      <c r="A890" s="234"/>
      <c r="B890" s="222"/>
      <c r="C890" s="223"/>
      <c r="D890" s="231"/>
      <c r="E890" s="3"/>
      <c r="F890" s="3"/>
      <c r="G890" s="3"/>
      <c r="H890" s="3"/>
      <c r="J890" s="226"/>
      <c r="K890" s="3"/>
      <c r="L890" s="3"/>
      <c r="O890" s="227"/>
      <c r="Q890" s="94"/>
      <c r="R890" s="94"/>
      <c r="S890" s="94"/>
      <c r="T890" s="94"/>
    </row>
    <row r="891" ht="15.75" customHeight="1">
      <c r="A891" s="234"/>
      <c r="B891" s="222"/>
      <c r="C891" s="223"/>
      <c r="D891" s="231"/>
      <c r="E891" s="3"/>
      <c r="F891" s="3"/>
      <c r="G891" s="3"/>
      <c r="H891" s="3"/>
      <c r="J891" s="226"/>
      <c r="K891" s="3"/>
      <c r="L891" s="3"/>
      <c r="O891" s="227"/>
      <c r="Q891" s="94"/>
      <c r="R891" s="94"/>
      <c r="S891" s="94"/>
      <c r="T891" s="94"/>
    </row>
    <row r="892" ht="15.75" customHeight="1">
      <c r="A892" s="234"/>
      <c r="B892" s="222"/>
      <c r="C892" s="223"/>
      <c r="D892" s="231"/>
      <c r="E892" s="3"/>
      <c r="F892" s="3"/>
      <c r="G892" s="3"/>
      <c r="H892" s="3"/>
      <c r="J892" s="226"/>
      <c r="K892" s="3"/>
      <c r="L892" s="3"/>
      <c r="O892" s="227"/>
      <c r="Q892" s="94"/>
      <c r="R892" s="94"/>
      <c r="S892" s="94"/>
      <c r="T892" s="94"/>
    </row>
    <row r="893" ht="15.75" customHeight="1">
      <c r="A893" s="234"/>
      <c r="B893" s="222"/>
      <c r="C893" s="223"/>
      <c r="D893" s="231"/>
      <c r="E893" s="3"/>
      <c r="F893" s="3"/>
      <c r="G893" s="3"/>
      <c r="H893" s="3"/>
      <c r="J893" s="226"/>
      <c r="K893" s="3"/>
      <c r="L893" s="3"/>
      <c r="O893" s="227"/>
      <c r="Q893" s="94"/>
      <c r="R893" s="94"/>
      <c r="S893" s="94"/>
      <c r="T893" s="94"/>
    </row>
    <row r="894" ht="15.75" customHeight="1">
      <c r="A894" s="234"/>
      <c r="B894" s="222"/>
      <c r="C894" s="223"/>
      <c r="D894" s="231"/>
      <c r="E894" s="3"/>
      <c r="F894" s="3"/>
      <c r="G894" s="3"/>
      <c r="H894" s="3"/>
      <c r="J894" s="226"/>
      <c r="K894" s="3"/>
      <c r="L894" s="3"/>
      <c r="O894" s="227"/>
      <c r="Q894" s="94"/>
      <c r="R894" s="94"/>
      <c r="S894" s="94"/>
      <c r="T894" s="94"/>
    </row>
    <row r="895" ht="15.75" customHeight="1">
      <c r="A895" s="234"/>
      <c r="B895" s="222"/>
      <c r="C895" s="223"/>
      <c r="D895" s="231"/>
      <c r="E895" s="3"/>
      <c r="F895" s="3"/>
      <c r="G895" s="3"/>
      <c r="H895" s="3"/>
      <c r="J895" s="226"/>
      <c r="K895" s="3"/>
      <c r="L895" s="3"/>
      <c r="O895" s="227"/>
      <c r="Q895" s="94"/>
      <c r="R895" s="94"/>
      <c r="S895" s="94"/>
      <c r="T895" s="94"/>
    </row>
    <row r="896" ht="15.75" customHeight="1">
      <c r="A896" s="234"/>
      <c r="B896" s="222"/>
      <c r="C896" s="223"/>
      <c r="D896" s="231"/>
      <c r="E896" s="3"/>
      <c r="F896" s="3"/>
      <c r="G896" s="3"/>
      <c r="H896" s="3"/>
      <c r="J896" s="226"/>
      <c r="K896" s="3"/>
      <c r="L896" s="3"/>
      <c r="O896" s="227"/>
      <c r="Q896" s="94"/>
      <c r="R896" s="94"/>
      <c r="S896" s="94"/>
      <c r="T896" s="94"/>
    </row>
    <row r="897" ht="15.75" customHeight="1">
      <c r="A897" s="234"/>
      <c r="B897" s="222"/>
      <c r="C897" s="223"/>
      <c r="D897" s="231"/>
      <c r="E897" s="3"/>
      <c r="F897" s="3"/>
      <c r="G897" s="3"/>
      <c r="H897" s="3"/>
      <c r="J897" s="226"/>
      <c r="K897" s="3"/>
      <c r="L897" s="3"/>
      <c r="O897" s="227"/>
      <c r="Q897" s="94"/>
      <c r="R897" s="94"/>
      <c r="S897" s="94"/>
      <c r="T897" s="94"/>
    </row>
    <row r="898" ht="15.75" customHeight="1">
      <c r="A898" s="234"/>
      <c r="B898" s="222"/>
      <c r="C898" s="223"/>
      <c r="D898" s="231"/>
      <c r="E898" s="3"/>
      <c r="F898" s="3"/>
      <c r="G898" s="3"/>
      <c r="H898" s="3"/>
      <c r="J898" s="226"/>
      <c r="K898" s="3"/>
      <c r="L898" s="3"/>
      <c r="O898" s="227"/>
      <c r="Q898" s="94"/>
      <c r="R898" s="94"/>
      <c r="S898" s="94"/>
      <c r="T898" s="94"/>
    </row>
    <row r="899" ht="15.75" customHeight="1">
      <c r="A899" s="234"/>
      <c r="B899" s="222"/>
      <c r="C899" s="223"/>
      <c r="D899" s="231"/>
      <c r="E899" s="3"/>
      <c r="F899" s="3"/>
      <c r="G899" s="3"/>
      <c r="H899" s="3"/>
      <c r="J899" s="226"/>
      <c r="K899" s="3"/>
      <c r="L899" s="3"/>
      <c r="O899" s="227"/>
      <c r="Q899" s="94"/>
      <c r="R899" s="94"/>
      <c r="S899" s="94"/>
      <c r="T899" s="94"/>
    </row>
    <row r="900" ht="15.75" customHeight="1">
      <c r="A900" s="234"/>
      <c r="B900" s="222"/>
      <c r="C900" s="223"/>
      <c r="D900" s="231"/>
      <c r="E900" s="3"/>
      <c r="F900" s="3"/>
      <c r="G900" s="3"/>
      <c r="H900" s="3"/>
      <c r="J900" s="226"/>
      <c r="K900" s="3"/>
      <c r="L900" s="3"/>
      <c r="O900" s="227"/>
      <c r="Q900" s="94"/>
      <c r="R900" s="94"/>
      <c r="S900" s="94"/>
      <c r="T900" s="94"/>
    </row>
    <row r="901" ht="15.75" customHeight="1">
      <c r="A901" s="234"/>
      <c r="B901" s="222"/>
      <c r="C901" s="223"/>
      <c r="D901" s="231"/>
      <c r="E901" s="3"/>
      <c r="F901" s="3"/>
      <c r="G901" s="3"/>
      <c r="H901" s="3"/>
      <c r="J901" s="226"/>
      <c r="K901" s="3"/>
      <c r="L901" s="3"/>
      <c r="O901" s="227"/>
      <c r="Q901" s="94"/>
      <c r="R901" s="94"/>
      <c r="S901" s="94"/>
      <c r="T901" s="94"/>
    </row>
    <row r="902" ht="15.75" customHeight="1">
      <c r="A902" s="234"/>
      <c r="B902" s="222"/>
      <c r="C902" s="223"/>
      <c r="D902" s="231"/>
      <c r="E902" s="3"/>
      <c r="F902" s="3"/>
      <c r="G902" s="3"/>
      <c r="H902" s="3"/>
      <c r="J902" s="226"/>
      <c r="K902" s="3"/>
      <c r="L902" s="3"/>
      <c r="O902" s="227"/>
      <c r="Q902" s="94"/>
      <c r="R902" s="94"/>
      <c r="S902" s="94"/>
      <c r="T902" s="94"/>
    </row>
    <row r="903" ht="15.75" customHeight="1">
      <c r="A903" s="234"/>
      <c r="B903" s="222"/>
      <c r="C903" s="223"/>
      <c r="D903" s="231"/>
      <c r="E903" s="3"/>
      <c r="F903" s="3"/>
      <c r="G903" s="3"/>
      <c r="H903" s="3"/>
      <c r="J903" s="226"/>
      <c r="K903" s="3"/>
      <c r="L903" s="3"/>
      <c r="O903" s="227"/>
      <c r="Q903" s="94"/>
      <c r="R903" s="94"/>
      <c r="S903" s="94"/>
      <c r="T903" s="94"/>
    </row>
    <row r="904" ht="15.75" customHeight="1">
      <c r="A904" s="234"/>
      <c r="B904" s="222"/>
      <c r="C904" s="223"/>
      <c r="D904" s="231"/>
      <c r="E904" s="3"/>
      <c r="F904" s="3"/>
      <c r="G904" s="3"/>
      <c r="H904" s="3"/>
      <c r="J904" s="226"/>
      <c r="K904" s="3"/>
      <c r="L904" s="3"/>
      <c r="O904" s="227"/>
      <c r="Q904" s="94"/>
      <c r="R904" s="94"/>
      <c r="S904" s="94"/>
      <c r="T904" s="94"/>
    </row>
    <row r="905" ht="15.75" customHeight="1">
      <c r="A905" s="234"/>
      <c r="B905" s="222"/>
      <c r="C905" s="223"/>
      <c r="D905" s="231"/>
      <c r="E905" s="3"/>
      <c r="F905" s="3"/>
      <c r="G905" s="3"/>
      <c r="H905" s="3"/>
      <c r="J905" s="226"/>
      <c r="K905" s="3"/>
      <c r="L905" s="3"/>
      <c r="O905" s="227"/>
      <c r="Q905" s="94"/>
      <c r="R905" s="94"/>
      <c r="S905" s="94"/>
      <c r="T905" s="94"/>
    </row>
    <row r="906" ht="15.75" customHeight="1">
      <c r="A906" s="234"/>
      <c r="B906" s="222"/>
      <c r="C906" s="223"/>
      <c r="D906" s="231"/>
      <c r="E906" s="3"/>
      <c r="F906" s="3"/>
      <c r="G906" s="3"/>
      <c r="H906" s="3"/>
      <c r="J906" s="226"/>
      <c r="K906" s="3"/>
      <c r="L906" s="3"/>
      <c r="O906" s="227"/>
      <c r="Q906" s="94"/>
      <c r="R906" s="94"/>
      <c r="S906" s="94"/>
      <c r="T906" s="94"/>
    </row>
    <row r="907" ht="15.75" customHeight="1">
      <c r="A907" s="234"/>
      <c r="B907" s="222"/>
      <c r="C907" s="223"/>
      <c r="D907" s="231"/>
      <c r="E907" s="3"/>
      <c r="F907" s="3"/>
      <c r="G907" s="3"/>
      <c r="H907" s="3"/>
      <c r="J907" s="226"/>
      <c r="K907" s="3"/>
      <c r="L907" s="3"/>
      <c r="O907" s="227"/>
      <c r="Q907" s="94"/>
      <c r="R907" s="94"/>
      <c r="S907" s="94"/>
      <c r="T907" s="94"/>
    </row>
    <row r="908" ht="15.75" customHeight="1">
      <c r="A908" s="234"/>
      <c r="B908" s="222"/>
      <c r="C908" s="223"/>
      <c r="D908" s="231"/>
      <c r="E908" s="3"/>
      <c r="F908" s="3"/>
      <c r="G908" s="3"/>
      <c r="H908" s="3"/>
      <c r="J908" s="226"/>
      <c r="K908" s="3"/>
      <c r="L908" s="3"/>
      <c r="O908" s="227"/>
      <c r="Q908" s="94"/>
      <c r="R908" s="94"/>
      <c r="S908" s="94"/>
      <c r="T908" s="94"/>
    </row>
    <row r="909" ht="15.75" customHeight="1">
      <c r="A909" s="234"/>
      <c r="B909" s="222"/>
      <c r="C909" s="223"/>
      <c r="D909" s="231"/>
      <c r="E909" s="3"/>
      <c r="F909" s="3"/>
      <c r="G909" s="3"/>
      <c r="H909" s="3"/>
      <c r="J909" s="226"/>
      <c r="K909" s="3"/>
      <c r="L909" s="3"/>
      <c r="O909" s="227"/>
      <c r="Q909" s="94"/>
      <c r="R909" s="94"/>
      <c r="S909" s="94"/>
      <c r="T909" s="94"/>
    </row>
    <row r="910" ht="15.75" customHeight="1">
      <c r="A910" s="234"/>
      <c r="B910" s="222"/>
      <c r="C910" s="223"/>
      <c r="D910" s="231"/>
      <c r="E910" s="3"/>
      <c r="F910" s="3"/>
      <c r="G910" s="3"/>
      <c r="H910" s="3"/>
      <c r="J910" s="226"/>
      <c r="K910" s="3"/>
      <c r="L910" s="3"/>
      <c r="O910" s="227"/>
      <c r="Q910" s="94"/>
      <c r="R910" s="94"/>
      <c r="S910" s="94"/>
      <c r="T910" s="94"/>
    </row>
    <row r="911" ht="15.75" customHeight="1">
      <c r="A911" s="234"/>
      <c r="B911" s="222"/>
      <c r="C911" s="223"/>
      <c r="D911" s="231"/>
      <c r="E911" s="3"/>
      <c r="F911" s="3"/>
      <c r="G911" s="3"/>
      <c r="H911" s="3"/>
      <c r="J911" s="226"/>
      <c r="K911" s="3"/>
      <c r="L911" s="3"/>
      <c r="O911" s="227"/>
      <c r="Q911" s="94"/>
      <c r="R911" s="94"/>
      <c r="S911" s="94"/>
      <c r="T911" s="94"/>
    </row>
    <row r="912" ht="15.75" customHeight="1">
      <c r="A912" s="234"/>
      <c r="B912" s="222"/>
      <c r="C912" s="223"/>
      <c r="D912" s="231"/>
      <c r="E912" s="3"/>
      <c r="F912" s="3"/>
      <c r="G912" s="3"/>
      <c r="H912" s="3"/>
      <c r="J912" s="226"/>
      <c r="K912" s="3"/>
      <c r="L912" s="3"/>
      <c r="O912" s="227"/>
      <c r="Q912" s="94"/>
      <c r="R912" s="94"/>
      <c r="S912" s="94"/>
      <c r="T912" s="94"/>
    </row>
    <row r="913" ht="15.75" customHeight="1">
      <c r="A913" s="234"/>
      <c r="B913" s="222"/>
      <c r="C913" s="223"/>
      <c r="D913" s="231"/>
      <c r="E913" s="3"/>
      <c r="F913" s="3"/>
      <c r="G913" s="3"/>
      <c r="H913" s="3"/>
      <c r="J913" s="226"/>
      <c r="K913" s="3"/>
      <c r="L913" s="3"/>
      <c r="O913" s="227"/>
      <c r="Q913" s="94"/>
      <c r="R913" s="94"/>
      <c r="S913" s="94"/>
      <c r="T913" s="94"/>
    </row>
    <row r="914" ht="15.75" customHeight="1">
      <c r="A914" s="234"/>
      <c r="B914" s="222"/>
      <c r="C914" s="223"/>
      <c r="D914" s="231"/>
      <c r="E914" s="3"/>
      <c r="F914" s="3"/>
      <c r="G914" s="3"/>
      <c r="H914" s="3"/>
      <c r="J914" s="226"/>
      <c r="K914" s="3"/>
      <c r="L914" s="3"/>
      <c r="O914" s="227"/>
      <c r="Q914" s="94"/>
      <c r="R914" s="94"/>
      <c r="S914" s="94"/>
      <c r="T914" s="94"/>
    </row>
    <row r="915" ht="15.75" customHeight="1">
      <c r="A915" s="234"/>
      <c r="B915" s="222"/>
      <c r="C915" s="223"/>
      <c r="D915" s="231"/>
      <c r="E915" s="3"/>
      <c r="F915" s="3"/>
      <c r="G915" s="3"/>
      <c r="H915" s="3"/>
      <c r="J915" s="226"/>
      <c r="K915" s="3"/>
      <c r="L915" s="3"/>
      <c r="O915" s="227"/>
      <c r="Q915" s="94"/>
      <c r="R915" s="94"/>
      <c r="S915" s="94"/>
      <c r="T915" s="94"/>
    </row>
    <row r="916" ht="15.75" customHeight="1">
      <c r="A916" s="234"/>
      <c r="B916" s="222"/>
      <c r="C916" s="223"/>
      <c r="D916" s="231"/>
      <c r="E916" s="3"/>
      <c r="F916" s="3"/>
      <c r="G916" s="3"/>
      <c r="H916" s="3"/>
      <c r="J916" s="226"/>
      <c r="K916" s="3"/>
      <c r="L916" s="3"/>
      <c r="O916" s="227"/>
      <c r="Q916" s="94"/>
      <c r="R916" s="94"/>
      <c r="S916" s="94"/>
      <c r="T916" s="94"/>
    </row>
    <row r="917" ht="15.75" customHeight="1">
      <c r="A917" s="234"/>
      <c r="B917" s="222"/>
      <c r="C917" s="223"/>
      <c r="D917" s="231"/>
      <c r="E917" s="3"/>
      <c r="F917" s="3"/>
      <c r="G917" s="3"/>
      <c r="H917" s="3"/>
      <c r="J917" s="226"/>
      <c r="K917" s="3"/>
      <c r="L917" s="3"/>
      <c r="O917" s="227"/>
      <c r="Q917" s="94"/>
      <c r="R917" s="94"/>
      <c r="S917" s="94"/>
      <c r="T917" s="94"/>
    </row>
    <row r="918" ht="15.75" customHeight="1">
      <c r="A918" s="234"/>
      <c r="B918" s="222"/>
      <c r="C918" s="223"/>
      <c r="D918" s="231"/>
      <c r="E918" s="3"/>
      <c r="F918" s="3"/>
      <c r="G918" s="3"/>
      <c r="H918" s="3"/>
      <c r="J918" s="226"/>
      <c r="K918" s="3"/>
      <c r="L918" s="3"/>
      <c r="O918" s="227"/>
      <c r="Q918" s="94"/>
      <c r="R918" s="94"/>
      <c r="S918" s="94"/>
      <c r="T918" s="94"/>
    </row>
    <row r="919" ht="15.75" customHeight="1">
      <c r="A919" s="234"/>
      <c r="B919" s="222"/>
      <c r="C919" s="223"/>
      <c r="D919" s="231"/>
      <c r="E919" s="3"/>
      <c r="F919" s="3"/>
      <c r="G919" s="3"/>
      <c r="H919" s="3"/>
      <c r="J919" s="226"/>
      <c r="K919" s="3"/>
      <c r="L919" s="3"/>
      <c r="O919" s="227"/>
      <c r="Q919" s="94"/>
      <c r="R919" s="94"/>
      <c r="S919" s="94"/>
      <c r="T919" s="94"/>
    </row>
    <row r="920" ht="15.75" customHeight="1">
      <c r="A920" s="234"/>
      <c r="B920" s="222"/>
      <c r="C920" s="223"/>
      <c r="D920" s="231"/>
      <c r="E920" s="3"/>
      <c r="F920" s="3"/>
      <c r="G920" s="3"/>
      <c r="H920" s="3"/>
      <c r="J920" s="226"/>
      <c r="K920" s="3"/>
      <c r="L920" s="3"/>
      <c r="O920" s="227"/>
      <c r="Q920" s="94"/>
      <c r="R920" s="94"/>
      <c r="S920" s="94"/>
      <c r="T920" s="94"/>
    </row>
    <row r="921" ht="15.75" customHeight="1">
      <c r="A921" s="234"/>
      <c r="B921" s="222"/>
      <c r="C921" s="223"/>
      <c r="D921" s="231"/>
      <c r="E921" s="3"/>
      <c r="F921" s="3"/>
      <c r="G921" s="3"/>
      <c r="H921" s="3"/>
      <c r="J921" s="226"/>
      <c r="K921" s="3"/>
      <c r="L921" s="3"/>
      <c r="O921" s="227"/>
      <c r="Q921" s="94"/>
      <c r="R921" s="94"/>
      <c r="S921" s="94"/>
      <c r="T921" s="94"/>
    </row>
    <row r="922" ht="15.75" customHeight="1">
      <c r="A922" s="234"/>
      <c r="B922" s="222"/>
      <c r="C922" s="223"/>
      <c r="D922" s="231"/>
      <c r="E922" s="3"/>
      <c r="F922" s="3"/>
      <c r="G922" s="3"/>
      <c r="H922" s="3"/>
      <c r="J922" s="226"/>
      <c r="K922" s="3"/>
      <c r="L922" s="3"/>
      <c r="O922" s="227"/>
      <c r="Q922" s="94"/>
      <c r="R922" s="94"/>
      <c r="S922" s="94"/>
      <c r="T922" s="94"/>
    </row>
    <row r="923" ht="15.75" customHeight="1">
      <c r="A923" s="234"/>
      <c r="B923" s="222"/>
      <c r="C923" s="223"/>
      <c r="D923" s="231"/>
      <c r="E923" s="3"/>
      <c r="F923" s="3"/>
      <c r="G923" s="3"/>
      <c r="H923" s="3"/>
      <c r="J923" s="226"/>
      <c r="K923" s="3"/>
      <c r="L923" s="3"/>
      <c r="O923" s="227"/>
      <c r="Q923" s="94"/>
      <c r="R923" s="94"/>
      <c r="S923" s="94"/>
      <c r="T923" s="94"/>
    </row>
    <row r="924" ht="15.75" customHeight="1">
      <c r="A924" s="234"/>
      <c r="B924" s="222"/>
      <c r="C924" s="223"/>
      <c r="D924" s="231"/>
      <c r="E924" s="3"/>
      <c r="F924" s="3"/>
      <c r="G924" s="3"/>
      <c r="H924" s="3"/>
      <c r="J924" s="226"/>
      <c r="K924" s="3"/>
      <c r="L924" s="3"/>
      <c r="O924" s="227"/>
      <c r="Q924" s="94"/>
      <c r="R924" s="94"/>
      <c r="S924" s="94"/>
      <c r="T924" s="94"/>
    </row>
    <row r="925" ht="15.75" customHeight="1">
      <c r="A925" s="234"/>
      <c r="B925" s="222"/>
      <c r="C925" s="223"/>
      <c r="D925" s="231"/>
      <c r="E925" s="3"/>
      <c r="F925" s="3"/>
      <c r="G925" s="3"/>
      <c r="H925" s="3"/>
      <c r="J925" s="226"/>
      <c r="K925" s="3"/>
      <c r="L925" s="3"/>
      <c r="O925" s="227"/>
      <c r="Q925" s="94"/>
      <c r="R925" s="94"/>
      <c r="S925" s="94"/>
      <c r="T925" s="94"/>
    </row>
    <row r="926" ht="15.75" customHeight="1">
      <c r="A926" s="234"/>
      <c r="B926" s="222"/>
      <c r="C926" s="223"/>
      <c r="D926" s="231"/>
      <c r="E926" s="3"/>
      <c r="F926" s="3"/>
      <c r="G926" s="3"/>
      <c r="H926" s="3"/>
      <c r="J926" s="226"/>
      <c r="K926" s="3"/>
      <c r="L926" s="3"/>
      <c r="O926" s="227"/>
      <c r="Q926" s="94"/>
      <c r="R926" s="94"/>
      <c r="S926" s="94"/>
      <c r="T926" s="94"/>
    </row>
    <row r="927" ht="15.75" customHeight="1">
      <c r="A927" s="234"/>
      <c r="B927" s="222"/>
      <c r="C927" s="223"/>
      <c r="D927" s="231"/>
      <c r="E927" s="3"/>
      <c r="F927" s="3"/>
      <c r="G927" s="3"/>
      <c r="H927" s="3"/>
      <c r="J927" s="226"/>
      <c r="K927" s="3"/>
      <c r="L927" s="3"/>
      <c r="O927" s="227"/>
      <c r="Q927" s="94"/>
      <c r="R927" s="94"/>
      <c r="S927" s="94"/>
      <c r="T927" s="94"/>
    </row>
    <row r="928" ht="15.75" customHeight="1">
      <c r="A928" s="234"/>
      <c r="B928" s="222"/>
      <c r="C928" s="223"/>
      <c r="D928" s="231"/>
      <c r="E928" s="3"/>
      <c r="F928" s="3"/>
      <c r="G928" s="3"/>
      <c r="H928" s="3"/>
      <c r="J928" s="226"/>
      <c r="K928" s="3"/>
      <c r="L928" s="3"/>
      <c r="O928" s="227"/>
      <c r="Q928" s="94"/>
      <c r="R928" s="94"/>
      <c r="S928" s="94"/>
      <c r="T928" s="94"/>
    </row>
    <row r="929" ht="15.75" customHeight="1">
      <c r="A929" s="234"/>
      <c r="B929" s="222"/>
      <c r="C929" s="223"/>
      <c r="D929" s="231"/>
      <c r="E929" s="3"/>
      <c r="F929" s="3"/>
      <c r="G929" s="3"/>
      <c r="H929" s="3"/>
      <c r="J929" s="226"/>
      <c r="K929" s="3"/>
      <c r="L929" s="3"/>
      <c r="O929" s="227"/>
      <c r="Q929" s="94"/>
      <c r="R929" s="94"/>
      <c r="S929" s="94"/>
      <c r="T929" s="94"/>
    </row>
    <row r="930" ht="15.75" customHeight="1">
      <c r="A930" s="234"/>
      <c r="B930" s="222"/>
      <c r="C930" s="223"/>
      <c r="D930" s="231"/>
      <c r="E930" s="3"/>
      <c r="F930" s="3"/>
      <c r="G930" s="3"/>
      <c r="H930" s="3"/>
      <c r="J930" s="226"/>
      <c r="K930" s="3"/>
      <c r="L930" s="3"/>
      <c r="O930" s="227"/>
      <c r="Q930" s="94"/>
      <c r="R930" s="94"/>
      <c r="S930" s="94"/>
      <c r="T930" s="94"/>
    </row>
    <row r="931" ht="15.75" customHeight="1">
      <c r="A931" s="234"/>
      <c r="B931" s="222"/>
      <c r="C931" s="223"/>
      <c r="D931" s="231"/>
      <c r="E931" s="3"/>
      <c r="F931" s="3"/>
      <c r="G931" s="3"/>
      <c r="H931" s="3"/>
      <c r="J931" s="226"/>
      <c r="K931" s="3"/>
      <c r="L931" s="3"/>
      <c r="O931" s="227"/>
      <c r="Q931" s="94"/>
      <c r="R931" s="94"/>
      <c r="S931" s="94"/>
      <c r="T931" s="94"/>
    </row>
    <row r="932" ht="15.75" customHeight="1">
      <c r="A932" s="234"/>
      <c r="B932" s="222"/>
      <c r="C932" s="223"/>
      <c r="D932" s="231"/>
      <c r="E932" s="3"/>
      <c r="F932" s="3"/>
      <c r="G932" s="3"/>
      <c r="H932" s="3"/>
      <c r="J932" s="226"/>
      <c r="K932" s="3"/>
      <c r="L932" s="3"/>
      <c r="O932" s="227"/>
      <c r="Q932" s="94"/>
      <c r="R932" s="94"/>
      <c r="S932" s="94"/>
      <c r="T932" s="94"/>
    </row>
    <row r="933" ht="15.75" customHeight="1">
      <c r="A933" s="234"/>
      <c r="B933" s="222"/>
      <c r="C933" s="223"/>
      <c r="D933" s="231"/>
      <c r="E933" s="3"/>
      <c r="F933" s="3"/>
      <c r="G933" s="3"/>
      <c r="H933" s="3"/>
      <c r="J933" s="226"/>
      <c r="K933" s="3"/>
      <c r="L933" s="3"/>
      <c r="O933" s="227"/>
      <c r="Q933" s="94"/>
      <c r="R933" s="94"/>
      <c r="S933" s="94"/>
      <c r="T933" s="94"/>
    </row>
    <row r="934" ht="15.75" customHeight="1">
      <c r="A934" s="234"/>
      <c r="B934" s="222"/>
      <c r="C934" s="223"/>
      <c r="D934" s="231"/>
      <c r="E934" s="3"/>
      <c r="F934" s="3"/>
      <c r="G934" s="3"/>
      <c r="H934" s="3"/>
      <c r="J934" s="226"/>
      <c r="K934" s="3"/>
      <c r="L934" s="3"/>
      <c r="O934" s="227"/>
      <c r="Q934" s="94"/>
      <c r="R934" s="94"/>
      <c r="S934" s="94"/>
      <c r="T934" s="94"/>
    </row>
    <row r="935" ht="15.75" customHeight="1">
      <c r="A935" s="234"/>
      <c r="B935" s="222"/>
      <c r="C935" s="223"/>
      <c r="D935" s="231"/>
      <c r="E935" s="3"/>
      <c r="F935" s="3"/>
      <c r="G935" s="3"/>
      <c r="H935" s="3"/>
      <c r="J935" s="226"/>
      <c r="K935" s="3"/>
      <c r="L935" s="3"/>
      <c r="O935" s="227"/>
      <c r="Q935" s="94"/>
      <c r="R935" s="94"/>
      <c r="S935" s="94"/>
      <c r="T935" s="94"/>
    </row>
    <row r="936" ht="15.75" customHeight="1">
      <c r="A936" s="234"/>
      <c r="B936" s="222"/>
      <c r="C936" s="223"/>
      <c r="D936" s="231"/>
      <c r="E936" s="3"/>
      <c r="F936" s="3"/>
      <c r="G936" s="3"/>
      <c r="H936" s="3"/>
      <c r="J936" s="226"/>
      <c r="K936" s="3"/>
      <c r="L936" s="3"/>
      <c r="O936" s="227"/>
      <c r="Q936" s="94"/>
      <c r="R936" s="94"/>
      <c r="S936" s="94"/>
      <c r="T936" s="94"/>
    </row>
    <row r="937" ht="15.75" customHeight="1">
      <c r="A937" s="234"/>
      <c r="B937" s="222"/>
      <c r="C937" s="223"/>
      <c r="D937" s="231"/>
      <c r="E937" s="3"/>
      <c r="F937" s="3"/>
      <c r="G937" s="3"/>
      <c r="H937" s="3"/>
      <c r="J937" s="226"/>
      <c r="K937" s="3"/>
      <c r="L937" s="3"/>
      <c r="O937" s="227"/>
      <c r="Q937" s="94"/>
      <c r="R937" s="94"/>
      <c r="S937" s="94"/>
      <c r="T937" s="94"/>
    </row>
    <row r="938" ht="15.75" customHeight="1">
      <c r="A938" s="234"/>
      <c r="B938" s="222"/>
      <c r="C938" s="223"/>
      <c r="D938" s="231"/>
      <c r="E938" s="3"/>
      <c r="F938" s="3"/>
      <c r="G938" s="3"/>
      <c r="H938" s="3"/>
      <c r="J938" s="226"/>
      <c r="K938" s="3"/>
      <c r="L938" s="3"/>
      <c r="O938" s="227"/>
      <c r="Q938" s="94"/>
      <c r="R938" s="94"/>
      <c r="S938" s="94"/>
      <c r="T938" s="94"/>
    </row>
    <row r="939" ht="15.75" customHeight="1">
      <c r="A939" s="234"/>
      <c r="B939" s="222"/>
      <c r="C939" s="223"/>
      <c r="D939" s="231"/>
      <c r="E939" s="3"/>
      <c r="F939" s="3"/>
      <c r="G939" s="3"/>
      <c r="H939" s="3"/>
      <c r="J939" s="226"/>
      <c r="K939" s="3"/>
      <c r="L939" s="3"/>
      <c r="O939" s="227"/>
      <c r="Q939" s="94"/>
      <c r="R939" s="94"/>
      <c r="S939" s="94"/>
      <c r="T939" s="94"/>
    </row>
    <row r="940" ht="15.75" customHeight="1">
      <c r="A940" s="234"/>
      <c r="B940" s="222"/>
      <c r="C940" s="223"/>
      <c r="D940" s="231"/>
      <c r="E940" s="3"/>
      <c r="F940" s="3"/>
      <c r="G940" s="3"/>
      <c r="H940" s="3"/>
      <c r="J940" s="226"/>
      <c r="K940" s="3"/>
      <c r="L940" s="3"/>
      <c r="O940" s="227"/>
      <c r="Q940" s="94"/>
      <c r="R940" s="94"/>
      <c r="S940" s="94"/>
      <c r="T940" s="94"/>
    </row>
    <row r="941" ht="15.75" customHeight="1">
      <c r="A941" s="234"/>
      <c r="B941" s="222"/>
      <c r="C941" s="223"/>
      <c r="D941" s="231"/>
      <c r="E941" s="3"/>
      <c r="F941" s="3"/>
      <c r="G941" s="3"/>
      <c r="H941" s="3"/>
      <c r="J941" s="226"/>
      <c r="K941" s="3"/>
      <c r="L941" s="3"/>
      <c r="O941" s="227"/>
      <c r="Q941" s="94"/>
      <c r="R941" s="94"/>
      <c r="S941" s="94"/>
      <c r="T941" s="94"/>
    </row>
    <row r="942" ht="15.75" customHeight="1">
      <c r="A942" s="234"/>
      <c r="B942" s="222"/>
      <c r="C942" s="223"/>
      <c r="D942" s="231"/>
      <c r="E942" s="3"/>
      <c r="F942" s="3"/>
      <c r="G942" s="3"/>
      <c r="H942" s="3"/>
      <c r="J942" s="226"/>
      <c r="K942" s="3"/>
      <c r="L942" s="3"/>
      <c r="O942" s="227"/>
      <c r="Q942" s="94"/>
      <c r="R942" s="94"/>
      <c r="S942" s="94"/>
      <c r="T942" s="94"/>
    </row>
    <row r="943" ht="15.75" customHeight="1">
      <c r="A943" s="234"/>
      <c r="B943" s="222"/>
      <c r="C943" s="223"/>
      <c r="D943" s="231"/>
      <c r="E943" s="3"/>
      <c r="F943" s="3"/>
      <c r="G943" s="3"/>
      <c r="H943" s="3"/>
      <c r="J943" s="226"/>
      <c r="K943" s="3"/>
      <c r="L943" s="3"/>
      <c r="O943" s="227"/>
      <c r="Q943" s="94"/>
      <c r="R943" s="94"/>
      <c r="S943" s="94"/>
      <c r="T943" s="94"/>
    </row>
    <row r="944" ht="15.75" customHeight="1">
      <c r="A944" s="234"/>
      <c r="B944" s="222"/>
      <c r="C944" s="223"/>
      <c r="D944" s="231"/>
      <c r="E944" s="3"/>
      <c r="F944" s="3"/>
      <c r="G944" s="3"/>
      <c r="H944" s="3"/>
      <c r="J944" s="226"/>
      <c r="K944" s="3"/>
      <c r="L944" s="3"/>
      <c r="O944" s="227"/>
      <c r="Q944" s="94"/>
      <c r="R944" s="94"/>
      <c r="S944" s="94"/>
      <c r="T944" s="94"/>
    </row>
    <row r="945" ht="15.75" customHeight="1">
      <c r="A945" s="234"/>
      <c r="B945" s="222"/>
      <c r="C945" s="223"/>
      <c r="D945" s="231"/>
      <c r="E945" s="3"/>
      <c r="F945" s="3"/>
      <c r="G945" s="3"/>
      <c r="H945" s="3"/>
      <c r="J945" s="226"/>
      <c r="K945" s="3"/>
      <c r="L945" s="3"/>
      <c r="O945" s="227"/>
      <c r="Q945" s="94"/>
      <c r="R945" s="94"/>
      <c r="S945" s="94"/>
      <c r="T945" s="94"/>
    </row>
    <row r="946" ht="15.75" customHeight="1">
      <c r="A946" s="234"/>
      <c r="B946" s="222"/>
      <c r="C946" s="223"/>
      <c r="D946" s="231"/>
      <c r="E946" s="3"/>
      <c r="F946" s="3"/>
      <c r="G946" s="3"/>
      <c r="H946" s="3"/>
      <c r="J946" s="226"/>
      <c r="K946" s="3"/>
      <c r="L946" s="3"/>
      <c r="O946" s="227"/>
      <c r="Q946" s="94"/>
      <c r="R946" s="94"/>
      <c r="S946" s="94"/>
      <c r="T946" s="94"/>
    </row>
    <row r="947" ht="15.75" customHeight="1">
      <c r="A947" s="234"/>
      <c r="B947" s="222"/>
      <c r="C947" s="223"/>
      <c r="D947" s="231"/>
      <c r="E947" s="3"/>
      <c r="F947" s="3"/>
      <c r="G947" s="3"/>
      <c r="H947" s="3"/>
      <c r="J947" s="226"/>
      <c r="K947" s="3"/>
      <c r="L947" s="3"/>
      <c r="O947" s="227"/>
      <c r="Q947" s="94"/>
      <c r="R947" s="94"/>
      <c r="S947" s="94"/>
      <c r="T947" s="94"/>
    </row>
    <row r="948" ht="15.75" customHeight="1">
      <c r="A948" s="234"/>
      <c r="B948" s="222"/>
      <c r="C948" s="223"/>
      <c r="D948" s="231"/>
      <c r="E948" s="3"/>
      <c r="F948" s="3"/>
      <c r="G948" s="3"/>
      <c r="H948" s="3"/>
      <c r="J948" s="226"/>
      <c r="K948" s="3"/>
      <c r="L948" s="3"/>
      <c r="O948" s="227"/>
      <c r="Q948" s="94"/>
      <c r="R948" s="94"/>
      <c r="S948" s="94"/>
      <c r="T948" s="94"/>
    </row>
    <row r="949" ht="15.75" customHeight="1">
      <c r="A949" s="234"/>
      <c r="B949" s="222"/>
      <c r="C949" s="223"/>
      <c r="D949" s="231"/>
      <c r="E949" s="3"/>
      <c r="F949" s="3"/>
      <c r="G949" s="3"/>
      <c r="H949" s="3"/>
      <c r="J949" s="226"/>
      <c r="K949" s="3"/>
      <c r="L949" s="3"/>
      <c r="O949" s="227"/>
      <c r="Q949" s="94"/>
      <c r="R949" s="94"/>
      <c r="S949" s="94"/>
      <c r="T949" s="94"/>
    </row>
    <row r="950" ht="15.75" customHeight="1">
      <c r="A950" s="234"/>
      <c r="B950" s="222"/>
      <c r="C950" s="223"/>
      <c r="D950" s="231"/>
      <c r="E950" s="3"/>
      <c r="F950" s="3"/>
      <c r="G950" s="3"/>
      <c r="H950" s="3"/>
      <c r="J950" s="226"/>
      <c r="K950" s="3"/>
      <c r="L950" s="3"/>
      <c r="O950" s="227"/>
      <c r="Q950" s="94"/>
      <c r="R950" s="94"/>
      <c r="S950" s="94"/>
      <c r="T950" s="94"/>
    </row>
    <row r="951" ht="15.75" customHeight="1">
      <c r="A951" s="234"/>
      <c r="B951" s="222"/>
      <c r="C951" s="223"/>
      <c r="D951" s="231"/>
      <c r="E951" s="3"/>
      <c r="F951" s="3"/>
      <c r="G951" s="3"/>
      <c r="H951" s="3"/>
      <c r="J951" s="226"/>
      <c r="K951" s="3"/>
      <c r="L951" s="3"/>
      <c r="O951" s="227"/>
      <c r="Q951" s="94"/>
      <c r="R951" s="94"/>
      <c r="S951" s="94"/>
      <c r="T951" s="94"/>
    </row>
    <row r="952" ht="15.75" customHeight="1">
      <c r="A952" s="234"/>
      <c r="B952" s="222"/>
      <c r="C952" s="223"/>
      <c r="D952" s="231"/>
      <c r="E952" s="3"/>
      <c r="F952" s="3"/>
      <c r="G952" s="3"/>
      <c r="H952" s="3"/>
      <c r="J952" s="226"/>
      <c r="K952" s="3"/>
      <c r="L952" s="3"/>
      <c r="O952" s="227"/>
      <c r="Q952" s="94"/>
      <c r="R952" s="94"/>
      <c r="S952" s="94"/>
      <c r="T952" s="94"/>
    </row>
    <row r="953" ht="15.75" customHeight="1">
      <c r="A953" s="234"/>
      <c r="B953" s="222"/>
      <c r="C953" s="223"/>
      <c r="D953" s="231"/>
      <c r="E953" s="3"/>
      <c r="F953" s="3"/>
      <c r="G953" s="3"/>
      <c r="H953" s="3"/>
      <c r="J953" s="226"/>
      <c r="K953" s="3"/>
      <c r="L953" s="3"/>
      <c r="O953" s="227"/>
      <c r="Q953" s="94"/>
      <c r="R953" s="94"/>
      <c r="S953" s="94"/>
      <c r="T953" s="94"/>
    </row>
    <row r="954" ht="15.75" customHeight="1">
      <c r="A954" s="234"/>
      <c r="B954" s="222"/>
      <c r="C954" s="223"/>
      <c r="D954" s="231"/>
      <c r="E954" s="3"/>
      <c r="F954" s="3"/>
      <c r="G954" s="3"/>
      <c r="H954" s="3"/>
      <c r="J954" s="226"/>
      <c r="K954" s="3"/>
      <c r="L954" s="3"/>
      <c r="O954" s="227"/>
      <c r="Q954" s="94"/>
      <c r="R954" s="94"/>
      <c r="S954" s="94"/>
      <c r="T954" s="94"/>
    </row>
    <row r="955" ht="15.75" customHeight="1">
      <c r="A955" s="234"/>
      <c r="B955" s="222"/>
      <c r="C955" s="223"/>
      <c r="D955" s="231"/>
      <c r="E955" s="3"/>
      <c r="F955" s="3"/>
      <c r="G955" s="3"/>
      <c r="H955" s="3"/>
      <c r="J955" s="226"/>
      <c r="K955" s="3"/>
      <c r="L955" s="3"/>
      <c r="O955" s="227"/>
      <c r="Q955" s="94"/>
      <c r="R955" s="94"/>
      <c r="S955" s="94"/>
      <c r="T955" s="94"/>
    </row>
    <row r="956" ht="15.75" customHeight="1">
      <c r="A956" s="234"/>
      <c r="B956" s="222"/>
      <c r="C956" s="223"/>
      <c r="D956" s="231"/>
      <c r="E956" s="3"/>
      <c r="F956" s="3"/>
      <c r="G956" s="3"/>
      <c r="H956" s="3"/>
      <c r="J956" s="226"/>
      <c r="K956" s="3"/>
      <c r="L956" s="3"/>
      <c r="O956" s="227"/>
      <c r="Q956" s="94"/>
      <c r="R956" s="94"/>
      <c r="S956" s="94"/>
      <c r="T956" s="94"/>
    </row>
    <row r="957" ht="15.75" customHeight="1">
      <c r="A957" s="234"/>
      <c r="B957" s="222"/>
      <c r="C957" s="223"/>
      <c r="D957" s="231"/>
      <c r="E957" s="3"/>
      <c r="F957" s="3"/>
      <c r="G957" s="3"/>
      <c r="H957" s="3"/>
      <c r="J957" s="226"/>
      <c r="K957" s="3"/>
      <c r="L957" s="3"/>
      <c r="O957" s="227"/>
      <c r="Q957" s="94"/>
      <c r="R957" s="94"/>
      <c r="S957" s="94"/>
      <c r="T957" s="94"/>
    </row>
    <row r="958" ht="15.75" customHeight="1">
      <c r="A958" s="234"/>
      <c r="B958" s="222"/>
      <c r="C958" s="223"/>
      <c r="D958" s="231"/>
      <c r="E958" s="3"/>
      <c r="F958" s="3"/>
      <c r="G958" s="3"/>
      <c r="H958" s="3"/>
      <c r="J958" s="226"/>
      <c r="K958" s="3"/>
      <c r="L958" s="3"/>
      <c r="O958" s="227"/>
      <c r="Q958" s="94"/>
      <c r="R958" s="94"/>
      <c r="S958" s="94"/>
      <c r="T958" s="94"/>
    </row>
    <row r="959" ht="15.75" customHeight="1">
      <c r="A959" s="234"/>
      <c r="B959" s="222"/>
      <c r="C959" s="223"/>
      <c r="D959" s="231"/>
      <c r="E959" s="3"/>
      <c r="F959" s="3"/>
      <c r="G959" s="3"/>
      <c r="H959" s="3"/>
      <c r="J959" s="226"/>
      <c r="K959" s="3"/>
      <c r="L959" s="3"/>
      <c r="O959" s="227"/>
      <c r="Q959" s="94"/>
      <c r="R959" s="94"/>
      <c r="S959" s="94"/>
      <c r="T959" s="94"/>
    </row>
    <row r="960" ht="15.75" customHeight="1">
      <c r="A960" s="234"/>
      <c r="B960" s="222"/>
      <c r="C960" s="223"/>
      <c r="D960" s="231"/>
      <c r="E960" s="3"/>
      <c r="F960" s="3"/>
      <c r="G960" s="3"/>
      <c r="H960" s="3"/>
      <c r="J960" s="226"/>
      <c r="K960" s="3"/>
      <c r="L960" s="3"/>
      <c r="O960" s="227"/>
      <c r="Q960" s="94"/>
      <c r="R960" s="94"/>
      <c r="S960" s="94"/>
      <c r="T960" s="94"/>
    </row>
    <row r="961" ht="15.75" customHeight="1">
      <c r="A961" s="234"/>
      <c r="B961" s="222"/>
      <c r="C961" s="223"/>
      <c r="D961" s="231"/>
      <c r="E961" s="3"/>
      <c r="F961" s="3"/>
      <c r="G961" s="3"/>
      <c r="H961" s="3"/>
      <c r="J961" s="226"/>
      <c r="K961" s="3"/>
      <c r="L961" s="3"/>
      <c r="O961" s="227"/>
      <c r="Q961" s="94"/>
      <c r="R961" s="94"/>
      <c r="S961" s="94"/>
      <c r="T961" s="94"/>
    </row>
    <row r="962" ht="15.75" customHeight="1">
      <c r="A962" s="234"/>
      <c r="B962" s="222"/>
      <c r="C962" s="223"/>
      <c r="D962" s="231"/>
      <c r="E962" s="3"/>
      <c r="F962" s="3"/>
      <c r="G962" s="3"/>
      <c r="H962" s="3"/>
      <c r="J962" s="226"/>
      <c r="K962" s="3"/>
      <c r="L962" s="3"/>
      <c r="O962" s="227"/>
      <c r="Q962" s="94"/>
      <c r="R962" s="94"/>
      <c r="S962" s="94"/>
      <c r="T962" s="94"/>
    </row>
    <row r="963" ht="15.75" customHeight="1">
      <c r="A963" s="234"/>
      <c r="B963" s="222"/>
      <c r="C963" s="223"/>
      <c r="D963" s="231"/>
      <c r="E963" s="3"/>
      <c r="F963" s="3"/>
      <c r="G963" s="3"/>
      <c r="H963" s="3"/>
      <c r="J963" s="226"/>
      <c r="K963" s="3"/>
      <c r="L963" s="3"/>
      <c r="O963" s="227"/>
      <c r="Q963" s="94"/>
      <c r="R963" s="94"/>
      <c r="S963" s="94"/>
      <c r="T963" s="94"/>
    </row>
    <row r="964" ht="15.75" customHeight="1">
      <c r="A964" s="234"/>
      <c r="B964" s="222"/>
      <c r="C964" s="223"/>
      <c r="D964" s="231"/>
      <c r="E964" s="3"/>
      <c r="F964" s="3"/>
      <c r="G964" s="3"/>
      <c r="H964" s="3"/>
      <c r="J964" s="226"/>
      <c r="K964" s="3"/>
      <c r="L964" s="3"/>
      <c r="O964" s="227"/>
      <c r="Q964" s="94"/>
      <c r="R964" s="94"/>
      <c r="S964" s="94"/>
      <c r="T964" s="94"/>
    </row>
    <row r="965" ht="15.75" customHeight="1">
      <c r="A965" s="234"/>
      <c r="B965" s="222"/>
      <c r="C965" s="223"/>
      <c r="D965" s="231"/>
      <c r="E965" s="3"/>
      <c r="F965" s="3"/>
      <c r="G965" s="3"/>
      <c r="H965" s="3"/>
      <c r="J965" s="226"/>
      <c r="K965" s="3"/>
      <c r="L965" s="3"/>
      <c r="O965" s="227"/>
      <c r="Q965" s="94"/>
      <c r="R965" s="94"/>
      <c r="S965" s="94"/>
      <c r="T965" s="94"/>
    </row>
    <row r="966" ht="15.75" customHeight="1">
      <c r="A966" s="234"/>
      <c r="B966" s="222"/>
      <c r="C966" s="223"/>
      <c r="D966" s="231"/>
      <c r="E966" s="3"/>
      <c r="F966" s="3"/>
      <c r="G966" s="3"/>
      <c r="H966" s="3"/>
      <c r="J966" s="226"/>
      <c r="K966" s="3"/>
      <c r="L966" s="3"/>
      <c r="O966" s="227"/>
      <c r="Q966" s="94"/>
      <c r="R966" s="94"/>
      <c r="S966" s="94"/>
      <c r="T966" s="94"/>
    </row>
    <row r="967" ht="15.75" customHeight="1">
      <c r="A967" s="234"/>
      <c r="B967" s="222"/>
      <c r="C967" s="223"/>
      <c r="D967" s="231"/>
      <c r="E967" s="3"/>
      <c r="F967" s="3"/>
      <c r="G967" s="3"/>
      <c r="H967" s="3"/>
      <c r="J967" s="226"/>
      <c r="K967" s="3"/>
      <c r="L967" s="3"/>
      <c r="O967" s="227"/>
      <c r="Q967" s="94"/>
      <c r="R967" s="94"/>
      <c r="S967" s="94"/>
      <c r="T967" s="94"/>
    </row>
    <row r="968" ht="15.75" customHeight="1">
      <c r="A968" s="234"/>
      <c r="B968" s="222"/>
      <c r="C968" s="223"/>
      <c r="D968" s="231"/>
      <c r="E968" s="3"/>
      <c r="F968" s="3"/>
      <c r="G968" s="3"/>
      <c r="H968" s="3"/>
      <c r="J968" s="226"/>
      <c r="K968" s="3"/>
      <c r="L968" s="3"/>
      <c r="O968" s="227"/>
      <c r="Q968" s="94"/>
      <c r="R968" s="94"/>
      <c r="S968" s="94"/>
      <c r="T968" s="94"/>
    </row>
    <row r="969" ht="15.75" customHeight="1">
      <c r="A969" s="234"/>
      <c r="B969" s="222"/>
      <c r="C969" s="223"/>
      <c r="D969" s="231"/>
      <c r="E969" s="3"/>
      <c r="F969" s="3"/>
      <c r="G969" s="3"/>
      <c r="H969" s="3"/>
      <c r="J969" s="226"/>
      <c r="K969" s="3"/>
      <c r="L969" s="3"/>
      <c r="O969" s="227"/>
      <c r="Q969" s="94"/>
      <c r="R969" s="94"/>
      <c r="S969" s="94"/>
      <c r="T969" s="94"/>
    </row>
    <row r="970" ht="15.75" customHeight="1">
      <c r="A970" s="234"/>
      <c r="B970" s="222"/>
      <c r="C970" s="223"/>
      <c r="D970" s="231"/>
      <c r="E970" s="3"/>
      <c r="F970" s="3"/>
      <c r="G970" s="3"/>
      <c r="H970" s="3"/>
      <c r="J970" s="226"/>
      <c r="K970" s="3"/>
      <c r="L970" s="3"/>
      <c r="O970" s="227"/>
      <c r="Q970" s="94"/>
      <c r="R970" s="94"/>
      <c r="S970" s="94"/>
      <c r="T970" s="94"/>
    </row>
    <row r="971" ht="15.75" customHeight="1">
      <c r="A971" s="234"/>
      <c r="B971" s="222"/>
      <c r="C971" s="223"/>
      <c r="D971" s="231"/>
      <c r="E971" s="3"/>
      <c r="F971" s="3"/>
      <c r="G971" s="3"/>
      <c r="H971" s="3"/>
      <c r="J971" s="226"/>
      <c r="K971" s="3"/>
      <c r="L971" s="3"/>
      <c r="O971" s="227"/>
      <c r="Q971" s="94"/>
      <c r="R971" s="94"/>
      <c r="S971" s="94"/>
      <c r="T971" s="94"/>
    </row>
    <row r="972" ht="15.75" customHeight="1">
      <c r="A972" s="234"/>
      <c r="B972" s="222"/>
      <c r="C972" s="223"/>
      <c r="D972" s="231"/>
      <c r="E972" s="3"/>
      <c r="F972" s="3"/>
      <c r="G972" s="3"/>
      <c r="H972" s="3"/>
      <c r="J972" s="226"/>
      <c r="K972" s="3"/>
      <c r="L972" s="3"/>
      <c r="O972" s="227"/>
      <c r="Q972" s="94"/>
      <c r="R972" s="94"/>
      <c r="S972" s="94"/>
      <c r="T972" s="94"/>
    </row>
    <row r="973" ht="15.75" customHeight="1">
      <c r="A973" s="234"/>
      <c r="B973" s="222"/>
      <c r="C973" s="223"/>
      <c r="D973" s="231"/>
      <c r="E973" s="3"/>
      <c r="F973" s="3"/>
      <c r="G973" s="3"/>
      <c r="H973" s="3"/>
      <c r="J973" s="226"/>
      <c r="K973" s="3"/>
      <c r="L973" s="3"/>
      <c r="O973" s="227"/>
      <c r="Q973" s="94"/>
      <c r="R973" s="94"/>
      <c r="S973" s="94"/>
      <c r="T973" s="94"/>
    </row>
    <row r="974" ht="15.75" customHeight="1">
      <c r="A974" s="234"/>
      <c r="B974" s="222"/>
      <c r="C974" s="223"/>
      <c r="D974" s="231"/>
      <c r="E974" s="3"/>
      <c r="F974" s="3"/>
      <c r="G974" s="3"/>
      <c r="H974" s="3"/>
      <c r="J974" s="226"/>
      <c r="K974" s="3"/>
      <c r="L974" s="3"/>
      <c r="O974" s="227"/>
      <c r="Q974" s="94"/>
      <c r="R974" s="94"/>
      <c r="S974" s="94"/>
      <c r="T974" s="94"/>
    </row>
    <row r="975" ht="15.75" customHeight="1">
      <c r="A975" s="234"/>
      <c r="B975" s="222"/>
      <c r="C975" s="223"/>
      <c r="D975" s="231"/>
      <c r="E975" s="3"/>
      <c r="F975" s="3"/>
      <c r="G975" s="3"/>
      <c r="H975" s="3"/>
      <c r="J975" s="226"/>
      <c r="K975" s="3"/>
      <c r="L975" s="3"/>
      <c r="O975" s="227"/>
      <c r="Q975" s="94"/>
      <c r="R975" s="94"/>
      <c r="S975" s="94"/>
      <c r="T975" s="94"/>
    </row>
    <row r="976" ht="15.75" customHeight="1">
      <c r="A976" s="234"/>
      <c r="B976" s="222"/>
      <c r="C976" s="223"/>
      <c r="D976" s="231"/>
      <c r="E976" s="3"/>
      <c r="F976" s="3"/>
      <c r="G976" s="3"/>
      <c r="H976" s="3"/>
      <c r="J976" s="226"/>
      <c r="K976" s="3"/>
      <c r="L976" s="3"/>
      <c r="O976" s="227"/>
      <c r="Q976" s="94"/>
      <c r="R976" s="94"/>
      <c r="S976" s="94"/>
      <c r="T976" s="94"/>
    </row>
    <row r="977" ht="15.75" customHeight="1">
      <c r="A977" s="234"/>
      <c r="B977" s="222"/>
      <c r="C977" s="223"/>
      <c r="D977" s="231"/>
      <c r="E977" s="3"/>
      <c r="F977" s="3"/>
      <c r="G977" s="3"/>
      <c r="H977" s="3"/>
      <c r="J977" s="226"/>
      <c r="K977" s="3"/>
      <c r="L977" s="3"/>
      <c r="O977" s="227"/>
      <c r="Q977" s="94"/>
      <c r="R977" s="94"/>
      <c r="S977" s="94"/>
      <c r="T977" s="94"/>
    </row>
    <row r="978" ht="15.75" customHeight="1">
      <c r="A978" s="234"/>
      <c r="B978" s="222"/>
      <c r="C978" s="223"/>
      <c r="D978" s="231"/>
      <c r="E978" s="3"/>
      <c r="F978" s="3"/>
      <c r="G978" s="3"/>
      <c r="H978" s="3"/>
      <c r="J978" s="226"/>
      <c r="K978" s="3"/>
      <c r="L978" s="3"/>
      <c r="O978" s="227"/>
      <c r="Q978" s="94"/>
      <c r="R978" s="94"/>
      <c r="S978" s="94"/>
      <c r="T978" s="94"/>
    </row>
    <row r="979" ht="15.75" customHeight="1">
      <c r="A979" s="234"/>
      <c r="B979" s="222"/>
      <c r="C979" s="223"/>
      <c r="D979" s="231"/>
      <c r="E979" s="3"/>
      <c r="F979" s="3"/>
      <c r="G979" s="3"/>
      <c r="H979" s="3"/>
      <c r="J979" s="226"/>
      <c r="K979" s="3"/>
      <c r="L979" s="3"/>
      <c r="O979" s="227"/>
      <c r="Q979" s="94"/>
      <c r="R979" s="94"/>
      <c r="S979" s="94"/>
      <c r="T979" s="94"/>
    </row>
    <row r="980" ht="15.75" customHeight="1">
      <c r="A980" s="234"/>
      <c r="B980" s="222"/>
      <c r="C980" s="223"/>
      <c r="D980" s="231"/>
      <c r="E980" s="3"/>
      <c r="F980" s="3"/>
      <c r="G980" s="3"/>
      <c r="H980" s="3"/>
      <c r="J980" s="226"/>
      <c r="K980" s="3"/>
      <c r="L980" s="3"/>
      <c r="O980" s="227"/>
      <c r="Q980" s="94"/>
      <c r="R980" s="94"/>
      <c r="S980" s="94"/>
      <c r="T980" s="94"/>
    </row>
    <row r="981" ht="15.75" customHeight="1">
      <c r="A981" s="234"/>
      <c r="B981" s="222"/>
      <c r="C981" s="223"/>
      <c r="D981" s="231"/>
      <c r="E981" s="3"/>
      <c r="F981" s="3"/>
      <c r="G981" s="3"/>
      <c r="H981" s="3"/>
      <c r="J981" s="226"/>
      <c r="K981" s="3"/>
      <c r="L981" s="3"/>
      <c r="O981" s="227"/>
      <c r="Q981" s="94"/>
      <c r="R981" s="94"/>
      <c r="S981" s="94"/>
      <c r="T981" s="94"/>
    </row>
    <row r="982" ht="15.75" customHeight="1">
      <c r="A982" s="234"/>
      <c r="B982" s="222"/>
      <c r="C982" s="223"/>
      <c r="D982" s="231"/>
      <c r="E982" s="3"/>
      <c r="F982" s="3"/>
      <c r="G982" s="3"/>
      <c r="H982" s="3"/>
      <c r="J982" s="226"/>
      <c r="K982" s="3"/>
      <c r="L982" s="3"/>
      <c r="O982" s="227"/>
      <c r="Q982" s="94"/>
      <c r="R982" s="94"/>
      <c r="S982" s="94"/>
      <c r="T982" s="94"/>
    </row>
    <row r="983" ht="15.75" customHeight="1">
      <c r="A983" s="234"/>
      <c r="B983" s="222"/>
      <c r="C983" s="223"/>
      <c r="D983" s="231"/>
      <c r="E983" s="3"/>
      <c r="F983" s="3"/>
      <c r="G983" s="3"/>
      <c r="H983" s="3"/>
      <c r="J983" s="226"/>
      <c r="K983" s="3"/>
      <c r="L983" s="3"/>
      <c r="O983" s="227"/>
      <c r="Q983" s="94"/>
      <c r="R983" s="94"/>
      <c r="S983" s="94"/>
      <c r="T983" s="94"/>
    </row>
    <row r="984" ht="15.75" customHeight="1">
      <c r="A984" s="234"/>
      <c r="B984" s="222"/>
      <c r="C984" s="223"/>
      <c r="D984" s="231"/>
      <c r="E984" s="3"/>
      <c r="F984" s="3"/>
      <c r="G984" s="3"/>
      <c r="H984" s="3"/>
      <c r="J984" s="226"/>
      <c r="K984" s="3"/>
      <c r="L984" s="3"/>
      <c r="O984" s="227"/>
      <c r="Q984" s="94"/>
      <c r="R984" s="94"/>
      <c r="S984" s="94"/>
      <c r="T984" s="94"/>
    </row>
    <row r="985" ht="15.75" customHeight="1">
      <c r="A985" s="234"/>
      <c r="B985" s="222"/>
      <c r="C985" s="223"/>
      <c r="D985" s="231"/>
      <c r="E985" s="3"/>
      <c r="F985" s="3"/>
      <c r="G985" s="3"/>
      <c r="H985" s="3"/>
      <c r="J985" s="226"/>
      <c r="K985" s="3"/>
      <c r="L985" s="3"/>
      <c r="O985" s="227"/>
      <c r="Q985" s="94"/>
      <c r="R985" s="94"/>
      <c r="S985" s="94"/>
      <c r="T985" s="94"/>
    </row>
    <row r="986" ht="15.75" customHeight="1">
      <c r="A986" s="234"/>
      <c r="B986" s="222"/>
      <c r="C986" s="223"/>
      <c r="D986" s="231"/>
      <c r="E986" s="3"/>
      <c r="F986" s="3"/>
      <c r="G986" s="3"/>
      <c r="H986" s="3"/>
      <c r="J986" s="226"/>
      <c r="K986" s="3"/>
      <c r="L986" s="3"/>
      <c r="O986" s="227"/>
      <c r="Q986" s="94"/>
      <c r="R986" s="94"/>
      <c r="S986" s="94"/>
      <c r="T986" s="94"/>
    </row>
    <row r="987" ht="15.75" customHeight="1">
      <c r="A987" s="234"/>
      <c r="B987" s="222"/>
      <c r="C987" s="223"/>
      <c r="D987" s="231"/>
      <c r="E987" s="3"/>
      <c r="F987" s="3"/>
      <c r="G987" s="3"/>
      <c r="H987" s="3"/>
      <c r="J987" s="226"/>
      <c r="K987" s="3"/>
      <c r="L987" s="3"/>
      <c r="O987" s="227"/>
      <c r="Q987" s="94"/>
      <c r="R987" s="94"/>
      <c r="S987" s="94"/>
      <c r="T987" s="94"/>
    </row>
    <row r="988" ht="15.75" customHeight="1">
      <c r="A988" s="234"/>
      <c r="B988" s="222"/>
      <c r="C988" s="223"/>
      <c r="D988" s="231"/>
      <c r="E988" s="3"/>
      <c r="F988" s="3"/>
      <c r="G988" s="3"/>
      <c r="H988" s="3"/>
      <c r="J988" s="226"/>
      <c r="K988" s="3"/>
      <c r="L988" s="3"/>
      <c r="O988" s="227"/>
      <c r="Q988" s="94"/>
      <c r="R988" s="94"/>
      <c r="S988" s="94"/>
      <c r="T988" s="94"/>
    </row>
    <row r="989" ht="15.75" customHeight="1">
      <c r="A989" s="234"/>
      <c r="B989" s="222"/>
      <c r="C989" s="223"/>
      <c r="D989" s="231"/>
      <c r="E989" s="3"/>
      <c r="F989" s="3"/>
      <c r="G989" s="3"/>
      <c r="H989" s="3"/>
      <c r="J989" s="226"/>
      <c r="K989" s="3"/>
      <c r="L989" s="3"/>
      <c r="O989" s="227"/>
      <c r="Q989" s="94"/>
      <c r="R989" s="94"/>
      <c r="S989" s="94"/>
      <c r="T989" s="94"/>
    </row>
    <row r="990" ht="15.75" customHeight="1">
      <c r="A990" s="234"/>
      <c r="B990" s="222"/>
      <c r="C990" s="223"/>
      <c r="D990" s="231"/>
      <c r="E990" s="3"/>
      <c r="F990" s="3"/>
      <c r="G990" s="3"/>
      <c r="H990" s="3"/>
      <c r="J990" s="226"/>
      <c r="K990" s="3"/>
      <c r="L990" s="3"/>
      <c r="O990" s="227"/>
      <c r="Q990" s="94"/>
      <c r="R990" s="94"/>
      <c r="S990" s="94"/>
      <c r="T990" s="94"/>
    </row>
    <row r="991" ht="15.75" customHeight="1">
      <c r="A991" s="234"/>
      <c r="B991" s="222"/>
      <c r="C991" s="223"/>
      <c r="D991" s="223"/>
      <c r="E991" s="3"/>
      <c r="F991" s="3"/>
      <c r="G991" s="3"/>
      <c r="H991" s="3"/>
      <c r="J991" s="226"/>
      <c r="K991" s="3"/>
      <c r="L991" s="3"/>
      <c r="O991" s="227"/>
      <c r="Q991" s="94"/>
      <c r="R991" s="94"/>
      <c r="S991" s="94"/>
      <c r="T991" s="94"/>
    </row>
    <row r="992" ht="15.75" customHeight="1">
      <c r="A992" s="234"/>
      <c r="B992" s="222"/>
      <c r="C992" s="223"/>
      <c r="D992" s="223"/>
      <c r="E992" s="3"/>
      <c r="F992" s="3"/>
      <c r="G992" s="3"/>
      <c r="H992" s="3"/>
      <c r="J992" s="226"/>
      <c r="K992" s="3"/>
      <c r="L992" s="3"/>
      <c r="O992" s="227"/>
      <c r="Q992" s="94"/>
      <c r="R992" s="94"/>
      <c r="S992" s="94"/>
      <c r="T992" s="94"/>
    </row>
    <row r="993" ht="15.75" customHeight="1">
      <c r="A993" s="234"/>
      <c r="B993" s="222"/>
      <c r="C993" s="223"/>
      <c r="D993" s="223"/>
      <c r="E993" s="3"/>
      <c r="F993" s="3"/>
      <c r="G993" s="3"/>
      <c r="H993" s="3"/>
      <c r="J993" s="226"/>
      <c r="K993" s="3"/>
      <c r="L993" s="3"/>
      <c r="O993" s="227"/>
      <c r="Q993" s="94"/>
      <c r="R993" s="94"/>
      <c r="S993" s="94"/>
      <c r="T993" s="94"/>
    </row>
    <row r="994" ht="15.75" customHeight="1">
      <c r="A994" s="234"/>
      <c r="B994" s="222"/>
      <c r="C994" s="223"/>
      <c r="D994" s="223"/>
      <c r="E994" s="3"/>
      <c r="F994" s="3"/>
      <c r="G994" s="3"/>
      <c r="H994" s="3"/>
      <c r="J994" s="226"/>
      <c r="K994" s="3"/>
      <c r="L994" s="3"/>
      <c r="O994" s="227"/>
      <c r="Q994" s="94"/>
      <c r="R994" s="94"/>
      <c r="S994" s="94"/>
      <c r="T994" s="94"/>
    </row>
    <row r="995" ht="15.75" customHeight="1">
      <c r="A995" s="234"/>
      <c r="B995" s="222"/>
      <c r="C995" s="223"/>
      <c r="D995" s="223"/>
      <c r="E995" s="3"/>
      <c r="F995" s="3"/>
      <c r="G995" s="3"/>
      <c r="H995" s="3"/>
      <c r="J995" s="226"/>
      <c r="K995" s="3"/>
      <c r="L995" s="3"/>
      <c r="O995" s="227"/>
      <c r="Q995" s="94"/>
      <c r="R995" s="94"/>
      <c r="S995" s="94"/>
      <c r="T995" s="94"/>
    </row>
    <row r="996" ht="15.75" customHeight="1">
      <c r="A996" s="234"/>
      <c r="B996" s="222"/>
      <c r="C996" s="223"/>
      <c r="D996" s="223"/>
      <c r="E996" s="3"/>
      <c r="F996" s="3"/>
      <c r="G996" s="3"/>
      <c r="H996" s="3"/>
      <c r="J996" s="226"/>
      <c r="K996" s="3"/>
      <c r="L996" s="3"/>
      <c r="O996" s="227"/>
      <c r="Q996" s="94"/>
      <c r="R996" s="94"/>
      <c r="S996" s="94"/>
      <c r="T996" s="94"/>
    </row>
    <row r="997" ht="15.75" customHeight="1">
      <c r="A997" s="234"/>
      <c r="B997" s="222"/>
      <c r="C997" s="223"/>
      <c r="D997" s="223"/>
      <c r="E997" s="3"/>
      <c r="F997" s="3"/>
      <c r="G997" s="3"/>
      <c r="H997" s="3"/>
      <c r="J997" s="226"/>
      <c r="K997" s="3"/>
      <c r="L997" s="3"/>
      <c r="O997" s="227"/>
      <c r="Q997" s="94"/>
      <c r="R997" s="94"/>
      <c r="S997" s="94"/>
      <c r="T997" s="94"/>
    </row>
    <row r="998" ht="15.75" customHeight="1">
      <c r="A998" s="234"/>
      <c r="B998" s="222"/>
      <c r="C998" s="223"/>
      <c r="D998" s="223"/>
      <c r="E998" s="3"/>
      <c r="F998" s="3"/>
      <c r="G998" s="3"/>
      <c r="H998" s="3"/>
      <c r="J998" s="226"/>
      <c r="K998" s="3"/>
      <c r="L998" s="3"/>
      <c r="O998" s="227"/>
      <c r="Q998" s="94"/>
      <c r="R998" s="94"/>
      <c r="S998" s="94"/>
      <c r="T998" s="94"/>
    </row>
    <row r="999" ht="15.75" customHeight="1">
      <c r="A999" s="204"/>
      <c r="B999" s="222"/>
      <c r="C999" s="223"/>
      <c r="D999" s="223"/>
      <c r="E999" s="3"/>
      <c r="F999" s="3"/>
      <c r="G999" s="3"/>
      <c r="H999" s="3"/>
      <c r="J999" s="226"/>
      <c r="K999" s="3"/>
      <c r="L999" s="3"/>
      <c r="O999" s="227"/>
      <c r="Q999" s="94"/>
      <c r="R999" s="94"/>
      <c r="S999" s="94"/>
      <c r="T999" s="94"/>
    </row>
    <row r="1000" ht="15.75" customHeight="1">
      <c r="A1000" s="204"/>
      <c r="B1000" s="222"/>
      <c r="C1000" s="223"/>
      <c r="D1000" s="223"/>
      <c r="J1000" s="226"/>
      <c r="K1000" s="3"/>
      <c r="L1000" s="3"/>
      <c r="O1000" s="227"/>
      <c r="Q1000" s="94"/>
      <c r="R1000" s="94"/>
      <c r="S1000" s="94"/>
      <c r="T1000" s="94"/>
    </row>
  </sheetData>
  <autoFilter ref="$A$2:$D$1000">
    <sortState ref="A2:D1000">
      <sortCondition ref="A2:A1000"/>
    </sortState>
  </autoFilter>
  <mergeCells count="1">
    <mergeCell ref="A1:W1"/>
  </mergeCells>
  <conditionalFormatting sqref="AB2:AB27">
    <cfRule type="notContainsBlanks" dxfId="6" priority="1">
      <formula>LEN(TRIM(AB2))&gt;0</formula>
    </cfRule>
  </conditionalFormatting>
  <conditionalFormatting sqref="Y2:Z37">
    <cfRule type="expression" dxfId="7" priority="2">
      <formula>Z2:Z21&lt;&gt;0</formula>
    </cfRule>
  </conditionalFormatting>
  <conditionalFormatting sqref="Z2:Z37">
    <cfRule type="cellIs" dxfId="7" priority="3" operator="greaterThan">
      <formula>0</formula>
    </cfRule>
  </conditionalFormatting>
  <conditionalFormatting sqref="Y2:Z37">
    <cfRule type="expression" dxfId="3" priority="4">
      <formula>Z2:Z21=0</formula>
    </cfRule>
  </conditionalFormatting>
  <conditionalFormatting sqref="M2:M31">
    <cfRule type="cellIs" dxfId="8" priority="5" operator="equal">
      <formula>#REF!</formula>
    </cfRule>
  </conditionalFormatting>
  <conditionalFormatting sqref="A1:W1">
    <cfRule type="notContainsBlanks" dxfId="9" priority="6">
      <formula>LEN(TRIM(A1))&gt;0</formula>
    </cfRule>
  </conditionalFormatting>
  <dataValidations>
    <dataValidation type="custom" allowBlank="1" showDropDown="1" showErrorMessage="1" sqref="A3:A1000">
      <formula1>OR(NOT(ISERROR(DATEVALUE(A3))), AND(ISNUMBER(A3), LEFT(CELL("format", A3))="D"))</formula1>
    </dataValidation>
    <dataValidation type="list" allowBlank="1" showErrorMessage="1" sqref="B3:B1000">
      <formula1>'PATHIRAM,SL BOX'!$H$2:$H$31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1.88"/>
    <col customWidth="1" min="2" max="2" width="16.88"/>
    <col customWidth="1" min="3" max="3" width="14.25"/>
    <col customWidth="1" min="4" max="4" width="17.88"/>
    <col customWidth="1" min="5" max="5" width="2.25"/>
    <col customWidth="1" hidden="1" min="6" max="7" width="8.5" outlineLevel="1"/>
    <col customWidth="1" hidden="1" min="8" max="8" width="12.25" outlineLevel="1"/>
    <col customWidth="1" hidden="1" min="9" max="9" width="2.75" outlineLevel="1"/>
    <col customWidth="1" hidden="1" min="10" max="10" width="9.25" outlineLevel="1"/>
    <col customWidth="1" hidden="1" min="11" max="11" width="2.25" outlineLevel="1"/>
    <col customWidth="1" hidden="1" min="12" max="12" width="11.75" outlineLevel="1"/>
    <col customWidth="1" hidden="1" min="13" max="13" width="2.75" outlineLevel="1"/>
    <col customWidth="1" hidden="1" min="14" max="15" width="9.25" outlineLevel="1"/>
    <col customWidth="1" hidden="1" min="16" max="16" width="2.25" outlineLevel="1"/>
    <col customWidth="1" hidden="1" min="17" max="17" width="11.75" outlineLevel="1"/>
    <col customWidth="1" hidden="1" min="18" max="18" width="2.75" outlineLevel="1"/>
    <col customWidth="1" hidden="1" min="19" max="20" width="9.25" outlineLevel="1"/>
    <col collapsed="1" customWidth="1" min="21" max="21" width="2.25"/>
    <col customWidth="1" min="22" max="22" width="15.75"/>
    <col customWidth="1" min="23" max="23" width="2.38"/>
    <col customWidth="1" hidden="1" min="24" max="24" width="15.75" outlineLevel="1"/>
    <col customWidth="1" hidden="1" min="25" max="25" width="20.5" outlineLevel="1"/>
    <col customWidth="1" hidden="1" min="26" max="26" width="6.13" outlineLevel="1"/>
    <col customWidth="1" hidden="1" min="27" max="27" width="3.13" outlineLevel="1"/>
    <col customWidth="1" hidden="1" min="28" max="32" width="17.63" outlineLevel="1"/>
  </cols>
  <sheetData>
    <row r="1">
      <c r="A1" s="237" t="s">
        <v>20</v>
      </c>
      <c r="X1" s="237"/>
      <c r="Y1" s="237"/>
      <c r="Z1" s="237"/>
      <c r="AA1" s="237"/>
      <c r="AB1" s="237"/>
      <c r="AC1" s="237"/>
      <c r="AD1" s="237"/>
      <c r="AE1" s="237"/>
      <c r="AF1" s="237"/>
    </row>
    <row r="2">
      <c r="A2" s="187" t="s">
        <v>88</v>
      </c>
      <c r="B2" s="187" t="s">
        <v>89</v>
      </c>
      <c r="C2" s="187" t="s">
        <v>90</v>
      </c>
      <c r="D2" s="187" t="s">
        <v>91</v>
      </c>
      <c r="E2" s="188"/>
      <c r="F2" s="239" t="str">
        <f>IF(COUNTIF(LEAVE!A:A,H:H)&gt;0,TODAY(),"")</f>
        <v/>
      </c>
      <c r="G2" s="208" t="str">
        <f>IF(countif(TODAY!$A$21,$H$2:$H1000),today(),"")</f>
        <v/>
      </c>
      <c r="H2" s="250" t="str">
        <f t="array" ref="H2:H31">STAFFS!Q2:Q1000</f>
        <v>BHARATHI</v>
      </c>
      <c r="I2" s="192">
        <f t="array" ref="I2">COUNTIF($B$3:$B1000,$H$2:$H1000)</f>
        <v>5</v>
      </c>
      <c r="J2" s="193">
        <f>IFERROR(__xludf.DUMMYFUNCTION("arrayformula(iferror(vlookup($H$2:$H1000, query($A$3:$B1000,""select B, max(A) group by B"",0),2,false)))"),46159.0)</f>
        <v>46159</v>
      </c>
      <c r="K2" s="194"/>
      <c r="L2" s="195" t="str">
        <f t="shared" ref="L2:M2" si="1">H2</f>
        <v>BHARATHI</v>
      </c>
      <c r="M2" s="196">
        <f t="shared" si="1"/>
        <v>5</v>
      </c>
      <c r="N2" s="197">
        <f t="shared" ref="N2:N31" si="3">J2+G2+F2</f>
        <v>46159</v>
      </c>
      <c r="O2" s="197">
        <f t="shared" ref="O2:O31" si="4">IF(L2=0,today()+1,N2)</f>
        <v>46159</v>
      </c>
      <c r="P2" s="198"/>
      <c r="Q2" s="199" t="str">
        <f t="array" ref="Q2:T1000">SORT(L2:O1000,4,TRUE)</f>
        <v>BHARATHI</v>
      </c>
      <c r="R2" s="199">
        <v>5.0</v>
      </c>
      <c r="S2" s="197">
        <v>46159.0</v>
      </c>
      <c r="T2" s="197">
        <v>46159.0</v>
      </c>
      <c r="U2" s="8"/>
      <c r="V2" s="200" t="str">
        <f t="array" ref="V2:V16">SORT(Q2:T1000,4,true)</f>
        <v>BHARATHI</v>
      </c>
      <c r="X2" s="200" t="str">
        <f t="array" ref="X2:X8">SORT(Q2:T8,2,true)</f>
        <v>KAVIYA</v>
      </c>
      <c r="Y2" s="201" t="str">
        <f t="array" ref="Y2:Z28">SORT(H2:I28,2,FALSE)</f>
        <v>YAMUNA</v>
      </c>
      <c r="Z2" s="201">
        <v>7.0</v>
      </c>
      <c r="AA2" s="202"/>
      <c r="AB2" s="203" t="str">
        <f t="shared" ref="AB2:AB26" si="5">IF($M$2:$M$30=0,$L$2:$L$30,"")</f>
        <v/>
      </c>
      <c r="AC2" s="203"/>
      <c r="AD2" s="203"/>
      <c r="AE2" s="203"/>
      <c r="AF2" s="203"/>
    </row>
    <row r="3">
      <c r="A3" s="242">
        <v>46082.0</v>
      </c>
      <c r="B3" s="240" t="s">
        <v>63</v>
      </c>
      <c r="C3" s="206" t="s">
        <v>5</v>
      </c>
      <c r="D3" s="207">
        <v>46082.81423611111</v>
      </c>
      <c r="E3" s="188"/>
      <c r="F3" s="239" t="str">
        <f>IF(COUNTIF(LEAVE!A:A,H:H)&gt;0,TODAY(),"")</f>
        <v/>
      </c>
      <c r="G3" s="208" t="str">
        <f>IF(countif(TODAY!$A$21,$H$2:$H1000),today(),"")</f>
        <v/>
      </c>
      <c r="H3" s="250" t="s">
        <v>9</v>
      </c>
      <c r="I3" s="192">
        <f t="shared" ref="I3:I31" si="6">COUNTIF($B$3:$B1000,$H$2:$H1000)</f>
        <v>6</v>
      </c>
      <c r="J3" s="193">
        <f>IFERROR(__xludf.DUMMYFUNCTION("""COMPUTED_VALUE"""),46161.0)</f>
        <v>46161</v>
      </c>
      <c r="K3" s="194"/>
      <c r="L3" s="195" t="str">
        <f t="shared" ref="L3:M3" si="2">H3</f>
        <v>CHINNAMMAL</v>
      </c>
      <c r="M3" s="196">
        <f t="shared" si="2"/>
        <v>6</v>
      </c>
      <c r="N3" s="197">
        <f t="shared" si="3"/>
        <v>46161</v>
      </c>
      <c r="O3" s="197">
        <f t="shared" si="4"/>
        <v>46161</v>
      </c>
      <c r="P3" s="209"/>
      <c r="Q3" s="210" t="s">
        <v>52</v>
      </c>
      <c r="R3" s="199">
        <v>5.0</v>
      </c>
      <c r="S3" s="197">
        <v>46160.0</v>
      </c>
      <c r="T3" s="197">
        <v>46160.0</v>
      </c>
      <c r="U3" s="8"/>
      <c r="V3" s="211" t="s">
        <v>52</v>
      </c>
      <c r="X3" s="212" t="s">
        <v>62</v>
      </c>
      <c r="Y3" s="201" t="s">
        <v>9</v>
      </c>
      <c r="Z3" s="201">
        <v>6.0</v>
      </c>
      <c r="AA3" s="202"/>
      <c r="AB3" s="203" t="str">
        <f t="shared" si="5"/>
        <v/>
      </c>
      <c r="AC3" s="203"/>
      <c r="AD3" s="203"/>
      <c r="AE3" s="203"/>
      <c r="AF3" s="203"/>
    </row>
    <row r="4">
      <c r="A4" s="242">
        <v>46082.0</v>
      </c>
      <c r="B4" s="240" t="s">
        <v>63</v>
      </c>
      <c r="C4" s="206" t="s">
        <v>7</v>
      </c>
      <c r="D4" s="207">
        <v>46082.815520833334</v>
      </c>
      <c r="E4" s="188"/>
      <c r="F4" s="239" t="str">
        <f>IF(COUNTIF(LEAVE!A:A,H:H)&gt;0,TODAY(),"")</f>
        <v/>
      </c>
      <c r="G4" s="208" t="str">
        <f>IF(countif(TODAY!$A$21,$H$2:$H1000),today(),"")</f>
        <v/>
      </c>
      <c r="H4" s="250" t="s">
        <v>49</v>
      </c>
      <c r="I4" s="192">
        <f t="shared" si="6"/>
        <v>5</v>
      </c>
      <c r="J4" s="213">
        <f>IFERROR(__xludf.DUMMYFUNCTION("""COMPUTED_VALUE"""),46167.0)</f>
        <v>46167</v>
      </c>
      <c r="K4" s="194"/>
      <c r="L4" s="195" t="str">
        <f t="shared" ref="L4:M4" si="7">H4</f>
        <v>DEEPA</v>
      </c>
      <c r="M4" s="196">
        <f t="shared" si="7"/>
        <v>5</v>
      </c>
      <c r="N4" s="197">
        <f t="shared" si="3"/>
        <v>46167</v>
      </c>
      <c r="O4" s="197">
        <f t="shared" si="4"/>
        <v>46167</v>
      </c>
      <c r="P4" s="209"/>
      <c r="Q4" s="199" t="s">
        <v>53</v>
      </c>
      <c r="R4" s="199">
        <v>1.0</v>
      </c>
      <c r="S4" s="197">
        <v>46160.0</v>
      </c>
      <c r="T4" s="197">
        <v>46160.0</v>
      </c>
      <c r="U4" s="8"/>
      <c r="V4" s="214" t="s">
        <v>53</v>
      </c>
      <c r="X4" s="200" t="s">
        <v>47</v>
      </c>
      <c r="Y4" s="201" t="s">
        <v>57</v>
      </c>
      <c r="Z4" s="201">
        <v>6.0</v>
      </c>
      <c r="AA4" s="202"/>
      <c r="AB4" s="203" t="str">
        <f t="shared" si="5"/>
        <v/>
      </c>
      <c r="AC4" s="203"/>
      <c r="AD4" s="203"/>
      <c r="AE4" s="203"/>
      <c r="AF4" s="203"/>
    </row>
    <row r="5">
      <c r="A5" s="242">
        <v>46083.0</v>
      </c>
      <c r="B5" s="240"/>
      <c r="C5" s="206" t="s">
        <v>5</v>
      </c>
      <c r="D5" s="207">
        <v>46083.839212962965</v>
      </c>
      <c r="E5" s="188"/>
      <c r="F5" s="239" t="str">
        <f>IF(COUNTIF(LEAVE!A:A,H:H)&gt;0,TODAY(),"")</f>
        <v/>
      </c>
      <c r="G5" s="208" t="str">
        <f>IF(countif(TODAY!$A$21,$H$2:$H1000),today(),"")</f>
        <v/>
      </c>
      <c r="H5" s="250" t="s">
        <v>52</v>
      </c>
      <c r="I5" s="192">
        <f t="shared" si="6"/>
        <v>5</v>
      </c>
      <c r="J5" s="213">
        <f>IFERROR(__xludf.DUMMYFUNCTION("""COMPUTED_VALUE"""),46160.0)</f>
        <v>46160</v>
      </c>
      <c r="K5" s="194"/>
      <c r="L5" s="195" t="str">
        <f t="shared" ref="L5:M5" si="8">H5</f>
        <v>DHANALAKSHMI</v>
      </c>
      <c r="M5" s="196">
        <f t="shared" si="8"/>
        <v>5</v>
      </c>
      <c r="N5" s="197">
        <f t="shared" si="3"/>
        <v>46160</v>
      </c>
      <c r="O5" s="197">
        <f t="shared" si="4"/>
        <v>46160</v>
      </c>
      <c r="P5" s="209"/>
      <c r="Q5" s="199" t="s">
        <v>9</v>
      </c>
      <c r="R5" s="199">
        <v>6.0</v>
      </c>
      <c r="S5" s="197">
        <v>46161.0</v>
      </c>
      <c r="T5" s="197">
        <v>46161.0</v>
      </c>
      <c r="U5" s="8"/>
      <c r="V5" s="214" t="s">
        <v>9</v>
      </c>
      <c r="X5" s="200" t="s">
        <v>52</v>
      </c>
      <c r="Y5" s="201" t="s">
        <v>59</v>
      </c>
      <c r="Z5" s="201">
        <v>6.0</v>
      </c>
      <c r="AA5" s="202"/>
      <c r="AB5" s="203" t="str">
        <f t="shared" si="5"/>
        <v/>
      </c>
      <c r="AC5" s="203"/>
      <c r="AD5" s="203"/>
      <c r="AE5" s="203"/>
      <c r="AF5" s="203"/>
    </row>
    <row r="6">
      <c r="A6" s="242">
        <v>46084.0</v>
      </c>
      <c r="B6" s="240" t="s">
        <v>9</v>
      </c>
      <c r="C6" s="206" t="s">
        <v>7</v>
      </c>
      <c r="D6" s="207">
        <v>46084.82303240741</v>
      </c>
      <c r="E6" s="188"/>
      <c r="F6" s="239" t="str">
        <f>IF(COUNTIF(LEAVE!A:A,H:H)&gt;0,TODAY(),"")</f>
        <v/>
      </c>
      <c r="G6" s="208" t="str">
        <f>IF(countif(TODAY!$A$21,$H$2:$H1000),today(),"")</f>
        <v/>
      </c>
      <c r="H6" s="250" t="s">
        <v>50</v>
      </c>
      <c r="I6" s="192">
        <f t="shared" si="6"/>
        <v>5</v>
      </c>
      <c r="J6" s="213">
        <f>IFERROR(__xludf.DUMMYFUNCTION("""COMPUTED_VALUE"""),46175.0)</f>
        <v>46175</v>
      </c>
      <c r="K6" s="194"/>
      <c r="L6" s="195" t="str">
        <f t="shared" ref="L6:M6" si="9">H6</f>
        <v>JEYANTHI</v>
      </c>
      <c r="M6" s="196">
        <f t="shared" si="9"/>
        <v>5</v>
      </c>
      <c r="N6" s="197">
        <f t="shared" si="3"/>
        <v>46175</v>
      </c>
      <c r="O6" s="197">
        <f t="shared" si="4"/>
        <v>46175</v>
      </c>
      <c r="P6" s="209"/>
      <c r="Q6" s="199" t="s">
        <v>7</v>
      </c>
      <c r="R6" s="199">
        <v>5.0</v>
      </c>
      <c r="S6" s="197">
        <v>46162.0</v>
      </c>
      <c r="T6" s="197">
        <v>46162.0</v>
      </c>
      <c r="U6" s="8"/>
      <c r="V6" s="214" t="s">
        <v>7</v>
      </c>
      <c r="X6" s="200" t="s">
        <v>7</v>
      </c>
      <c r="Y6" s="201" t="s">
        <v>47</v>
      </c>
      <c r="Z6" s="201">
        <v>5.0</v>
      </c>
      <c r="AA6" s="202"/>
      <c r="AB6" s="203" t="str">
        <f t="shared" si="5"/>
        <v/>
      </c>
      <c r="AC6" s="203"/>
      <c r="AD6" s="203"/>
      <c r="AE6" s="203"/>
      <c r="AF6" s="203"/>
    </row>
    <row r="7">
      <c r="A7" s="242">
        <v>46086.0</v>
      </c>
      <c r="B7" s="240" t="s">
        <v>47</v>
      </c>
      <c r="C7" s="206" t="s">
        <v>7</v>
      </c>
      <c r="D7" s="207">
        <v>46086.827418981484</v>
      </c>
      <c r="E7" s="188"/>
      <c r="F7" s="239" t="str">
        <f>IF(COUNTIF(LEAVE!A:A,H:H)&gt;0,TODAY(),"")</f>
        <v/>
      </c>
      <c r="G7" s="208" t="str">
        <f>IF(countif(TODAY!$A$21,$H$2:$H1000),today(),"")</f>
        <v/>
      </c>
      <c r="H7" s="250" t="s">
        <v>53</v>
      </c>
      <c r="I7" s="192">
        <f t="shared" si="6"/>
        <v>1</v>
      </c>
      <c r="J7" s="213">
        <f>IFERROR(__xludf.DUMMYFUNCTION("""COMPUTED_VALUE"""),46160.0)</f>
        <v>46160</v>
      </c>
      <c r="K7" s="194"/>
      <c r="L7" s="195" t="str">
        <f t="shared" ref="L7:M7" si="10">H7</f>
        <v>KAVIYA</v>
      </c>
      <c r="M7" s="196">
        <f t="shared" si="10"/>
        <v>1</v>
      </c>
      <c r="N7" s="197">
        <f t="shared" si="3"/>
        <v>46160</v>
      </c>
      <c r="O7" s="197">
        <f t="shared" si="4"/>
        <v>46160</v>
      </c>
      <c r="P7" s="215"/>
      <c r="Q7" s="199" t="s">
        <v>62</v>
      </c>
      <c r="R7" s="199">
        <v>1.0</v>
      </c>
      <c r="S7" s="197">
        <v>46162.0</v>
      </c>
      <c r="T7" s="197">
        <v>46162.0</v>
      </c>
      <c r="U7" s="8"/>
      <c r="V7" s="214" t="s">
        <v>62</v>
      </c>
      <c r="X7" s="200" t="s">
        <v>9</v>
      </c>
      <c r="Y7" s="201" t="s">
        <v>49</v>
      </c>
      <c r="Z7" s="201">
        <v>5.0</v>
      </c>
      <c r="AA7" s="202"/>
      <c r="AB7" s="203" t="str">
        <f t="shared" si="5"/>
        <v/>
      </c>
      <c r="AC7" s="203"/>
      <c r="AD7" s="203"/>
      <c r="AE7" s="203"/>
      <c r="AF7" s="203"/>
    </row>
    <row r="8">
      <c r="A8" s="242">
        <v>46087.0</v>
      </c>
      <c r="B8" s="240" t="s">
        <v>7</v>
      </c>
      <c r="C8" s="206" t="s">
        <v>7</v>
      </c>
      <c r="D8" s="207">
        <v>46087.78026620371</v>
      </c>
      <c r="E8" s="188"/>
      <c r="F8" s="239" t="str">
        <f>IF(COUNTIF(LEAVE!A:A,H:H)&gt;0,TODAY(),"")</f>
        <v/>
      </c>
      <c r="G8" s="208" t="str">
        <f>IF(countif(TODAY!$A$21,$H$2:$H1000),today(),"")</f>
        <v/>
      </c>
      <c r="H8" s="250" t="s">
        <v>58</v>
      </c>
      <c r="I8" s="192">
        <f t="shared" si="6"/>
        <v>2</v>
      </c>
      <c r="J8" s="213">
        <f>IFERROR(__xludf.DUMMYFUNCTION("""COMPUTED_VALUE"""),46171.0)</f>
        <v>46171</v>
      </c>
      <c r="K8" s="194"/>
      <c r="L8" s="195" t="str">
        <f t="shared" ref="L8:M8" si="11">H8</f>
        <v>MUTHUPRIYA</v>
      </c>
      <c r="M8" s="196">
        <f t="shared" si="11"/>
        <v>2</v>
      </c>
      <c r="N8" s="197">
        <f t="shared" si="3"/>
        <v>46171</v>
      </c>
      <c r="O8" s="197">
        <f t="shared" si="4"/>
        <v>46171</v>
      </c>
      <c r="P8" s="215"/>
      <c r="Q8" s="199" t="s">
        <v>63</v>
      </c>
      <c r="R8" s="199">
        <v>7.0</v>
      </c>
      <c r="S8" s="197">
        <v>46164.0</v>
      </c>
      <c r="T8" s="197">
        <v>46164.0</v>
      </c>
      <c r="U8" s="8"/>
      <c r="V8" s="214" t="s">
        <v>63</v>
      </c>
      <c r="X8" s="200" t="s">
        <v>63</v>
      </c>
      <c r="Y8" s="201" t="s">
        <v>52</v>
      </c>
      <c r="Z8" s="201">
        <v>5.0</v>
      </c>
      <c r="AA8" s="202"/>
      <c r="AB8" s="203" t="str">
        <f t="shared" si="5"/>
        <v/>
      </c>
      <c r="AC8" s="203"/>
      <c r="AD8" s="203"/>
      <c r="AE8" s="203"/>
      <c r="AF8" s="203"/>
    </row>
    <row r="9">
      <c r="A9" s="242">
        <v>46088.0</v>
      </c>
      <c r="B9" s="240" t="s">
        <v>65</v>
      </c>
      <c r="C9" s="206" t="s">
        <v>7</v>
      </c>
      <c r="D9" s="207">
        <v>46088.8290625</v>
      </c>
      <c r="E9" s="188"/>
      <c r="F9" s="239" t="str">
        <f>IF(COUNTIF(LEAVE!A:A,H:H)&gt;0,TODAY(),"")</f>
        <v/>
      </c>
      <c r="G9" s="208" t="str">
        <f>IF(countif(TODAY!$A$21,$H$2:$H1000),today(),"")</f>
        <v/>
      </c>
      <c r="H9" s="250" t="s">
        <v>7</v>
      </c>
      <c r="I9" s="192">
        <f t="shared" si="6"/>
        <v>5</v>
      </c>
      <c r="J9" s="213">
        <f>IFERROR(__xludf.DUMMYFUNCTION("""COMPUTED_VALUE"""),46162.0)</f>
        <v>46162</v>
      </c>
      <c r="K9" s="194"/>
      <c r="L9" s="195" t="str">
        <f t="shared" ref="L9:M9" si="12">H9</f>
        <v>NIVETHA</v>
      </c>
      <c r="M9" s="196">
        <f t="shared" si="12"/>
        <v>5</v>
      </c>
      <c r="N9" s="197">
        <f t="shared" si="3"/>
        <v>46162</v>
      </c>
      <c r="O9" s="197">
        <f t="shared" si="4"/>
        <v>46162</v>
      </c>
      <c r="P9" s="8"/>
      <c r="Q9" s="199" t="s">
        <v>57</v>
      </c>
      <c r="R9" s="199">
        <v>6.0</v>
      </c>
      <c r="S9" s="197">
        <v>46165.0</v>
      </c>
      <c r="T9" s="197">
        <v>46165.0</v>
      </c>
      <c r="U9" s="8"/>
      <c r="V9" s="216" t="s">
        <v>57</v>
      </c>
      <c r="Y9" s="201" t="s">
        <v>50</v>
      </c>
      <c r="Z9" s="201">
        <v>5.0</v>
      </c>
      <c r="AA9" s="202"/>
      <c r="AB9" s="203" t="str">
        <f t="shared" si="5"/>
        <v/>
      </c>
      <c r="AC9" s="203"/>
      <c r="AD9" s="203"/>
      <c r="AE9" s="203"/>
      <c r="AF9" s="203"/>
    </row>
    <row r="10">
      <c r="A10" s="242">
        <v>46089.0</v>
      </c>
      <c r="B10" s="240" t="s">
        <v>57</v>
      </c>
      <c r="C10" s="206" t="s">
        <v>7</v>
      </c>
      <c r="D10" s="207">
        <v>46089.83707175926</v>
      </c>
      <c r="E10" s="188"/>
      <c r="F10" s="239" t="str">
        <f>IF(COUNTIF(LEAVE!A:A,H:H)&gt;0,TODAY(),"")</f>
        <v/>
      </c>
      <c r="G10" s="208" t="str">
        <f>IF(countif(TODAY!$A$21,$H$2:$H1000),today(),"")</f>
        <v/>
      </c>
      <c r="H10" s="250" t="s">
        <v>62</v>
      </c>
      <c r="I10" s="192">
        <f t="shared" si="6"/>
        <v>1</v>
      </c>
      <c r="J10" s="213">
        <f>IFERROR(__xludf.DUMMYFUNCTION("""COMPUTED_VALUE"""),46162.0)</f>
        <v>46162</v>
      </c>
      <c r="K10" s="194"/>
      <c r="L10" s="195" t="str">
        <f t="shared" ref="L10:M10" si="13">H10</f>
        <v>PRIYANKA</v>
      </c>
      <c r="M10" s="196">
        <f t="shared" si="13"/>
        <v>1</v>
      </c>
      <c r="N10" s="197">
        <f t="shared" si="3"/>
        <v>46162</v>
      </c>
      <c r="O10" s="197">
        <f t="shared" si="4"/>
        <v>46162</v>
      </c>
      <c r="P10" s="8"/>
      <c r="Q10" s="199" t="s">
        <v>70</v>
      </c>
      <c r="R10" s="199">
        <v>1.0</v>
      </c>
      <c r="S10" s="197">
        <v>46165.0</v>
      </c>
      <c r="T10" s="197">
        <v>46165.0</v>
      </c>
      <c r="U10" s="8"/>
      <c r="V10" s="216" t="s">
        <v>70</v>
      </c>
      <c r="Y10" s="201" t="s">
        <v>7</v>
      </c>
      <c r="Z10" s="201">
        <v>5.0</v>
      </c>
      <c r="AA10" s="202"/>
      <c r="AB10" s="203" t="str">
        <f t="shared" si="5"/>
        <v/>
      </c>
      <c r="AC10" s="203"/>
      <c r="AD10" s="203"/>
      <c r="AE10" s="203"/>
      <c r="AF10" s="203"/>
    </row>
    <row r="11">
      <c r="A11" s="242">
        <v>46090.0</v>
      </c>
      <c r="B11" s="240" t="s">
        <v>66</v>
      </c>
      <c r="C11" s="206" t="s">
        <v>7</v>
      </c>
      <c r="D11" s="207">
        <v>46090.83540509259</v>
      </c>
      <c r="E11" s="188"/>
      <c r="F11" s="239" t="str">
        <f>IF(COUNTIF(LEAVE!A:A,H:H)&gt;0,TODAY(),"")</f>
        <v/>
      </c>
      <c r="G11" s="208" t="str">
        <f>IF(countif(TODAY!$A$21,$H$2:$H1000),today(),"")</f>
        <v/>
      </c>
      <c r="H11" s="250" t="s">
        <v>57</v>
      </c>
      <c r="I11" s="192">
        <f t="shared" si="6"/>
        <v>6</v>
      </c>
      <c r="J11" s="213">
        <f>IFERROR(__xludf.DUMMYFUNCTION("""COMPUTED_VALUE"""),46165.0)</f>
        <v>46165</v>
      </c>
      <c r="K11" s="194"/>
      <c r="L11" s="195" t="str">
        <f t="shared" ref="L11:M11" si="14">H11</f>
        <v>RAJI-1</v>
      </c>
      <c r="M11" s="196">
        <f t="shared" si="14"/>
        <v>6</v>
      </c>
      <c r="N11" s="197">
        <f t="shared" si="3"/>
        <v>46165</v>
      </c>
      <c r="O11" s="197">
        <f t="shared" si="4"/>
        <v>46165</v>
      </c>
      <c r="P11" s="8"/>
      <c r="Q11" s="199" t="s">
        <v>67</v>
      </c>
      <c r="R11" s="199">
        <v>1.0</v>
      </c>
      <c r="S11" s="197">
        <v>46166.0</v>
      </c>
      <c r="T11" s="197">
        <v>46166.0</v>
      </c>
      <c r="U11" s="8"/>
      <c r="V11" s="216" t="s">
        <v>67</v>
      </c>
      <c r="Y11" s="201" t="s">
        <v>61</v>
      </c>
      <c r="Z11" s="201">
        <v>5.0</v>
      </c>
      <c r="AA11" s="202"/>
      <c r="AB11" s="203" t="str">
        <f t="shared" si="5"/>
        <v/>
      </c>
      <c r="AC11" s="203"/>
      <c r="AD11" s="203"/>
      <c r="AE11" s="203"/>
      <c r="AF11" s="203"/>
    </row>
    <row r="12">
      <c r="A12" s="242">
        <v>46091.0</v>
      </c>
      <c r="B12" s="240" t="s">
        <v>59</v>
      </c>
      <c r="C12" s="206" t="s">
        <v>5</v>
      </c>
      <c r="D12" s="207">
        <v>46091.8393287037</v>
      </c>
      <c r="E12" s="188"/>
      <c r="F12" s="239" t="str">
        <f>IF(COUNTIF(LEAVE!A:A,H:H)&gt;0,TODAY(),"")</f>
        <v/>
      </c>
      <c r="G12" s="208" t="str">
        <f>IF(countif(TODAY!$A$21,$H$2:$H1000),today(),"")</f>
        <v/>
      </c>
      <c r="H12" s="250" t="s">
        <v>61</v>
      </c>
      <c r="I12" s="192">
        <f t="shared" si="6"/>
        <v>5</v>
      </c>
      <c r="J12" s="213">
        <f>IFERROR(__xludf.DUMMYFUNCTION("""COMPUTED_VALUE"""),46173.0)</f>
        <v>46173</v>
      </c>
      <c r="K12" s="194"/>
      <c r="L12" s="195" t="str">
        <f t="shared" ref="L12:M12" si="15">H12</f>
        <v>RAJI-2</v>
      </c>
      <c r="M12" s="196">
        <f t="shared" si="15"/>
        <v>5</v>
      </c>
      <c r="N12" s="197">
        <f t="shared" si="3"/>
        <v>46173</v>
      </c>
      <c r="O12" s="197">
        <f t="shared" si="4"/>
        <v>46173</v>
      </c>
      <c r="P12" s="8"/>
      <c r="Q12" s="199" t="s">
        <v>5</v>
      </c>
      <c r="R12" s="199">
        <v>5.0</v>
      </c>
      <c r="S12" s="197">
        <v>46166.0</v>
      </c>
      <c r="T12" s="197">
        <v>46166.0</v>
      </c>
      <c r="U12" s="8"/>
      <c r="V12" s="216" t="s">
        <v>5</v>
      </c>
      <c r="Y12" s="201" t="s">
        <v>54</v>
      </c>
      <c r="Z12" s="201">
        <v>5.0</v>
      </c>
      <c r="AA12" s="202"/>
      <c r="AB12" s="203" t="str">
        <f t="shared" si="5"/>
        <v/>
      </c>
      <c r="AC12" s="203"/>
      <c r="AD12" s="203"/>
      <c r="AE12" s="203"/>
      <c r="AF12" s="203"/>
    </row>
    <row r="13">
      <c r="A13" s="242">
        <v>46092.0</v>
      </c>
      <c r="B13" s="240" t="s">
        <v>52</v>
      </c>
      <c r="C13" s="206" t="s">
        <v>7</v>
      </c>
      <c r="D13" s="207">
        <v>46092.829872685186</v>
      </c>
      <c r="E13" s="188"/>
      <c r="F13" s="239" t="str">
        <f>IF(COUNTIF(LEAVE!A:A,H:H)&gt;0,TODAY(),"")</f>
        <v/>
      </c>
      <c r="G13" s="208" t="str">
        <f>IF(countif(TODAY!$A$21,$H$2:$H1000),today(),"")</f>
        <v/>
      </c>
      <c r="H13" s="250" t="s">
        <v>54</v>
      </c>
      <c r="I13" s="192">
        <f t="shared" si="6"/>
        <v>5</v>
      </c>
      <c r="J13" s="213">
        <f>IFERROR(__xludf.DUMMYFUNCTION("""COMPUTED_VALUE"""),46174.0)</f>
        <v>46174</v>
      </c>
      <c r="K13" s="194"/>
      <c r="L13" s="195" t="str">
        <f t="shared" ref="L13:M13" si="16">H13</f>
        <v>SAHANA</v>
      </c>
      <c r="M13" s="196">
        <f t="shared" si="16"/>
        <v>5</v>
      </c>
      <c r="N13" s="197">
        <f t="shared" si="3"/>
        <v>46174</v>
      </c>
      <c r="O13" s="197">
        <f t="shared" si="4"/>
        <v>46174</v>
      </c>
      <c r="P13" s="217"/>
      <c r="Q13" s="199" t="s">
        <v>49</v>
      </c>
      <c r="R13" s="199">
        <v>5.0</v>
      </c>
      <c r="S13" s="197">
        <v>46167.0</v>
      </c>
      <c r="T13" s="197">
        <v>46167.0</v>
      </c>
      <c r="U13" s="8"/>
      <c r="V13" s="216" t="s">
        <v>49</v>
      </c>
      <c r="Y13" s="201" t="s">
        <v>65</v>
      </c>
      <c r="Z13" s="201">
        <v>5.0</v>
      </c>
      <c r="AA13" s="202"/>
      <c r="AB13" s="203" t="str">
        <f t="shared" si="5"/>
        <v/>
      </c>
      <c r="AC13" s="203"/>
      <c r="AD13" s="203"/>
      <c r="AE13" s="203"/>
      <c r="AF13" s="203"/>
    </row>
    <row r="14">
      <c r="A14" s="242">
        <v>46093.0</v>
      </c>
      <c r="B14" s="240" t="s">
        <v>49</v>
      </c>
      <c r="C14" s="206" t="s">
        <v>5</v>
      </c>
      <c r="D14" s="207">
        <v>46093.83814814815</v>
      </c>
      <c r="E14" s="188"/>
      <c r="F14" s="239" t="str">
        <f>IF(COUNTIF(LEAVE!A:A,H:H)&gt;0,TODAY(),"")</f>
        <v/>
      </c>
      <c r="G14" s="208" t="str">
        <f>IF(countif(TODAY!$A$21,$H$2:$H1000),today(),"")</f>
        <v/>
      </c>
      <c r="H14" s="250" t="s">
        <v>67</v>
      </c>
      <c r="I14" s="192">
        <f t="shared" si="6"/>
        <v>1</v>
      </c>
      <c r="J14" s="213">
        <f>IFERROR(__xludf.DUMMYFUNCTION("""COMPUTED_VALUE"""),46166.0)</f>
        <v>46166</v>
      </c>
      <c r="K14" s="194"/>
      <c r="L14" s="195" t="str">
        <f t="shared" ref="L14:M14" si="17">H14</f>
        <v>SANTHIYA</v>
      </c>
      <c r="M14" s="196">
        <f t="shared" si="17"/>
        <v>1</v>
      </c>
      <c r="N14" s="197">
        <f t="shared" si="3"/>
        <v>46166</v>
      </c>
      <c r="O14" s="197">
        <f t="shared" si="4"/>
        <v>46166</v>
      </c>
      <c r="P14" s="8"/>
      <c r="Q14" s="199" t="s">
        <v>78</v>
      </c>
      <c r="R14" s="199">
        <v>4.0</v>
      </c>
      <c r="S14" s="197">
        <v>46169.0</v>
      </c>
      <c r="T14" s="197">
        <v>46169.0</v>
      </c>
      <c r="U14" s="8"/>
      <c r="V14" s="216" t="s">
        <v>78</v>
      </c>
      <c r="Y14" s="201" t="s">
        <v>66</v>
      </c>
      <c r="Z14" s="201">
        <v>5.0</v>
      </c>
      <c r="AA14" s="202"/>
      <c r="AB14" s="203" t="str">
        <f t="shared" si="5"/>
        <v/>
      </c>
      <c r="AC14" s="203"/>
      <c r="AD14" s="203"/>
      <c r="AE14" s="203"/>
      <c r="AF14" s="203"/>
    </row>
    <row r="15">
      <c r="A15" s="242">
        <v>46094.0</v>
      </c>
      <c r="B15" s="240" t="s">
        <v>63</v>
      </c>
      <c r="C15" s="206" t="s">
        <v>5</v>
      </c>
      <c r="D15" s="207">
        <v>46094.84162037037</v>
      </c>
      <c r="E15" s="188"/>
      <c r="F15" s="239" t="str">
        <f>IF(COUNTIF(LEAVE!A:A,H:H)&gt;0,TODAY(),"")</f>
        <v/>
      </c>
      <c r="G15" s="208" t="str">
        <f>IF(countif(TODAY!$A$21,$H$2:$H1000),today(),"")</f>
        <v/>
      </c>
      <c r="H15" s="250" t="s">
        <v>70</v>
      </c>
      <c r="I15" s="192">
        <f t="shared" si="6"/>
        <v>1</v>
      </c>
      <c r="J15" s="213">
        <f>IFERROR(__xludf.DUMMYFUNCTION("""COMPUTED_VALUE"""),46165.0)</f>
        <v>46165</v>
      </c>
      <c r="K15" s="194"/>
      <c r="L15" s="195" t="str">
        <f t="shared" ref="L15:M15" si="18">H15</f>
        <v>SHANTHI</v>
      </c>
      <c r="M15" s="196">
        <f t="shared" si="18"/>
        <v>1</v>
      </c>
      <c r="N15" s="197">
        <f t="shared" si="3"/>
        <v>46165</v>
      </c>
      <c r="O15" s="197">
        <f t="shared" si="4"/>
        <v>46165</v>
      </c>
      <c r="P15" s="8"/>
      <c r="Q15" s="199" t="s">
        <v>58</v>
      </c>
      <c r="R15" s="199">
        <v>2.0</v>
      </c>
      <c r="S15" s="197">
        <v>46171.0</v>
      </c>
      <c r="T15" s="197">
        <v>46171.0</v>
      </c>
      <c r="U15" s="8"/>
      <c r="V15" s="216" t="s">
        <v>58</v>
      </c>
      <c r="Y15" s="201" t="s">
        <v>5</v>
      </c>
      <c r="Z15" s="201">
        <v>5.0</v>
      </c>
      <c r="AA15" s="202"/>
      <c r="AB15" s="218" t="str">
        <f t="shared" si="5"/>
        <v/>
      </c>
      <c r="AC15" s="218"/>
      <c r="AD15" s="218"/>
      <c r="AE15" s="218"/>
      <c r="AF15" s="218"/>
    </row>
    <row r="16">
      <c r="A16" s="242">
        <v>46095.0</v>
      </c>
      <c r="B16" s="240" t="s">
        <v>5</v>
      </c>
      <c r="C16" s="206" t="s">
        <v>7</v>
      </c>
      <c r="D16" s="207">
        <v>46095.79703703704</v>
      </c>
      <c r="E16" s="188"/>
      <c r="F16" s="239" t="str">
        <f>IF(COUNTIF(LEAVE!A:A,H:H)&gt;0,TODAY(),"")</f>
        <v/>
      </c>
      <c r="G16" s="208" t="str">
        <f>IF(countif(TODAY!$A$21,$H$2:$H1000),today(),"")</f>
        <v/>
      </c>
      <c r="H16" s="250" t="s">
        <v>59</v>
      </c>
      <c r="I16" s="192">
        <f t="shared" si="6"/>
        <v>6</v>
      </c>
      <c r="J16" s="213">
        <f>IFERROR(__xludf.DUMMYFUNCTION("""COMPUTED_VALUE"""),46176.0)</f>
        <v>46176</v>
      </c>
      <c r="K16" s="194"/>
      <c r="L16" s="195" t="str">
        <f t="shared" ref="L16:M16" si="19">H16</f>
        <v>SUDHARSHINI</v>
      </c>
      <c r="M16" s="196">
        <f t="shared" si="19"/>
        <v>6</v>
      </c>
      <c r="N16" s="197">
        <f t="shared" si="3"/>
        <v>46176</v>
      </c>
      <c r="O16" s="197">
        <f t="shared" si="4"/>
        <v>46176</v>
      </c>
      <c r="P16" s="8"/>
      <c r="Q16" s="199" t="s">
        <v>65</v>
      </c>
      <c r="R16" s="199">
        <v>5.0</v>
      </c>
      <c r="S16" s="197">
        <v>46172.0</v>
      </c>
      <c r="T16" s="197">
        <v>46172.0</v>
      </c>
      <c r="U16" s="8"/>
      <c r="V16" s="216" t="s">
        <v>65</v>
      </c>
      <c r="Y16" s="201" t="s">
        <v>69</v>
      </c>
      <c r="Z16" s="201">
        <v>5.0</v>
      </c>
      <c r="AA16" s="202"/>
      <c r="AB16" s="203" t="str">
        <f t="shared" si="5"/>
        <v/>
      </c>
      <c r="AC16" s="203"/>
      <c r="AD16" s="203"/>
      <c r="AE16" s="203"/>
      <c r="AF16" s="203"/>
    </row>
    <row r="17">
      <c r="A17" s="242">
        <v>46096.0</v>
      </c>
      <c r="B17" s="240" t="s">
        <v>69</v>
      </c>
      <c r="C17" s="206" t="s">
        <v>5</v>
      </c>
      <c r="D17" s="207">
        <v>46096.81690972222</v>
      </c>
      <c r="E17" s="188"/>
      <c r="F17" s="239" t="str">
        <f>IF(COUNTIF(LEAVE!A:A,H:H)&gt;0,TODAY(),"")</f>
        <v/>
      </c>
      <c r="G17" s="208" t="str">
        <f>IF(countif(TODAY!$A$21,$H$2:$H1000),today(),"")</f>
        <v/>
      </c>
      <c r="H17" s="250" t="s">
        <v>78</v>
      </c>
      <c r="I17" s="192">
        <f t="shared" si="6"/>
        <v>4</v>
      </c>
      <c r="J17" s="213">
        <f>IFERROR(__xludf.DUMMYFUNCTION("""COMPUTED_VALUE"""),46169.0)</f>
        <v>46169</v>
      </c>
      <c r="K17" s="194"/>
      <c r="L17" s="195" t="str">
        <f t="shared" ref="L17:M17" si="20">H17</f>
        <v>VIDHYA</v>
      </c>
      <c r="M17" s="196">
        <f t="shared" si="20"/>
        <v>4</v>
      </c>
      <c r="N17" s="197">
        <f t="shared" si="3"/>
        <v>46169</v>
      </c>
      <c r="O17" s="197">
        <f t="shared" si="4"/>
        <v>46169</v>
      </c>
      <c r="P17" s="8"/>
      <c r="Q17" s="199" t="s">
        <v>61</v>
      </c>
      <c r="R17" s="199">
        <v>5.0</v>
      </c>
      <c r="S17" s="197">
        <v>46173.0</v>
      </c>
      <c r="T17" s="197">
        <v>46173.0</v>
      </c>
      <c r="U17" s="8"/>
      <c r="V17" s="216"/>
      <c r="Y17" s="201" t="s">
        <v>78</v>
      </c>
      <c r="Z17" s="201">
        <v>4.0</v>
      </c>
      <c r="AA17" s="202"/>
      <c r="AB17" s="203" t="str">
        <f t="shared" si="5"/>
        <v/>
      </c>
      <c r="AC17" s="203"/>
      <c r="AD17" s="203"/>
      <c r="AE17" s="203"/>
      <c r="AF17" s="203"/>
    </row>
    <row r="18">
      <c r="A18" s="242">
        <v>46097.0</v>
      </c>
      <c r="B18" s="240" t="s">
        <v>54</v>
      </c>
      <c r="C18" s="206" t="s">
        <v>7</v>
      </c>
      <c r="D18" s="207">
        <v>46097.822858796295</v>
      </c>
      <c r="E18" s="188"/>
      <c r="F18" s="239" t="str">
        <f>IF(COUNTIF(LEAVE!A:A,H:H)&gt;0,TODAY(),"")</f>
        <v/>
      </c>
      <c r="G18" s="208" t="str">
        <f>IF(countif(TODAY!$A$21,$H$2:$H1000),today(),"")</f>
        <v/>
      </c>
      <c r="H18" s="250" t="s">
        <v>65</v>
      </c>
      <c r="I18" s="192">
        <f t="shared" si="6"/>
        <v>5</v>
      </c>
      <c r="J18" s="213">
        <f>IFERROR(__xludf.DUMMYFUNCTION("""COMPUTED_VALUE"""),46172.0)</f>
        <v>46172</v>
      </c>
      <c r="K18" s="194"/>
      <c r="L18" s="195" t="str">
        <f t="shared" ref="L18:M18" si="21">H18</f>
        <v>VIJI-1</v>
      </c>
      <c r="M18" s="196">
        <f t="shared" si="21"/>
        <v>5</v>
      </c>
      <c r="N18" s="197">
        <f t="shared" si="3"/>
        <v>46172</v>
      </c>
      <c r="O18" s="197">
        <f t="shared" si="4"/>
        <v>46172</v>
      </c>
      <c r="P18" s="8"/>
      <c r="Q18" s="199" t="s">
        <v>54</v>
      </c>
      <c r="R18" s="199">
        <v>5.0</v>
      </c>
      <c r="S18" s="197">
        <v>46174.0</v>
      </c>
      <c r="T18" s="197">
        <v>46174.0</v>
      </c>
      <c r="U18" s="8"/>
      <c r="V18" s="216"/>
      <c r="Y18" s="201" t="s">
        <v>58</v>
      </c>
      <c r="Z18" s="201">
        <v>2.0</v>
      </c>
      <c r="AA18" s="202"/>
      <c r="AB18" s="203" t="str">
        <f t="shared" si="5"/>
        <v/>
      </c>
      <c r="AC18" s="203"/>
      <c r="AD18" s="203"/>
      <c r="AE18" s="203"/>
      <c r="AF18" s="203"/>
    </row>
    <row r="19" ht="15.75" customHeight="1">
      <c r="A19" s="242">
        <v>46098.0</v>
      </c>
      <c r="B19" s="240" t="s">
        <v>9</v>
      </c>
      <c r="C19" s="206" t="s">
        <v>9</v>
      </c>
      <c r="D19" s="207">
        <v>46098.80863425926</v>
      </c>
      <c r="E19" s="188"/>
      <c r="F19" s="239" t="str">
        <f>IF(COUNTIF(LEAVE!A:A,H:H)&gt;0,TODAY(),"")</f>
        <v/>
      </c>
      <c r="G19" s="190">
        <f>IF(countif(TODAY!$A$21,$H$2:$H1000),today(),"")</f>
        <v>46177</v>
      </c>
      <c r="H19" s="250" t="s">
        <v>66</v>
      </c>
      <c r="I19" s="192">
        <f t="shared" si="6"/>
        <v>5</v>
      </c>
      <c r="J19" s="213">
        <f>IFERROR(__xludf.DUMMYFUNCTION("""COMPUTED_VALUE"""),46158.0)</f>
        <v>46158</v>
      </c>
      <c r="K19" s="194"/>
      <c r="L19" s="195" t="str">
        <f t="shared" ref="L19:M19" si="22">H19</f>
        <v>VIJI-2</v>
      </c>
      <c r="M19" s="196">
        <f t="shared" si="22"/>
        <v>5</v>
      </c>
      <c r="N19" s="197">
        <f t="shared" si="3"/>
        <v>92335</v>
      </c>
      <c r="O19" s="197">
        <f t="shared" si="4"/>
        <v>92335</v>
      </c>
      <c r="P19" s="8"/>
      <c r="Q19" s="199" t="s">
        <v>50</v>
      </c>
      <c r="R19" s="199">
        <v>5.0</v>
      </c>
      <c r="S19" s="197">
        <v>46175.0</v>
      </c>
      <c r="T19" s="197">
        <v>46175.0</v>
      </c>
      <c r="U19" s="8"/>
      <c r="V19" s="216"/>
      <c r="Y19" s="201" t="s">
        <v>53</v>
      </c>
      <c r="Z19" s="201">
        <v>1.0</v>
      </c>
      <c r="AA19" s="202"/>
      <c r="AB19" s="203" t="str">
        <f t="shared" si="5"/>
        <v/>
      </c>
      <c r="AC19" s="203"/>
      <c r="AD19" s="203"/>
      <c r="AE19" s="203"/>
      <c r="AF19" s="203"/>
    </row>
    <row r="20" ht="15.75" customHeight="1">
      <c r="A20" s="242">
        <v>46099.0</v>
      </c>
      <c r="B20" s="240" t="s">
        <v>61</v>
      </c>
      <c r="C20" s="206" t="s">
        <v>7</v>
      </c>
      <c r="D20" s="207">
        <v>46099.800787037035</v>
      </c>
      <c r="E20" s="188"/>
      <c r="F20" s="239" t="str">
        <f>IF(COUNTIF(LEAVE!A:A,H:H)&gt;0,TODAY(),"")</f>
        <v/>
      </c>
      <c r="G20" s="208" t="str">
        <f>IF(countif(TODAY!$A$21,$H$2:$H1000),today(),"")</f>
        <v/>
      </c>
      <c r="H20" s="250" t="s">
        <v>5</v>
      </c>
      <c r="I20" s="192">
        <f t="shared" si="6"/>
        <v>5</v>
      </c>
      <c r="J20" s="213">
        <f>IFERROR(__xludf.DUMMYFUNCTION("""COMPUTED_VALUE"""),46166.0)</f>
        <v>46166</v>
      </c>
      <c r="K20" s="194"/>
      <c r="L20" s="195" t="str">
        <f t="shared" ref="L20:M20" si="23">H20</f>
        <v>VISHNUPRIYA</v>
      </c>
      <c r="M20" s="196">
        <f t="shared" si="23"/>
        <v>5</v>
      </c>
      <c r="N20" s="197">
        <f t="shared" si="3"/>
        <v>46166</v>
      </c>
      <c r="O20" s="197">
        <f t="shared" si="4"/>
        <v>46166</v>
      </c>
      <c r="P20" s="8"/>
      <c r="Q20" s="199" t="s">
        <v>59</v>
      </c>
      <c r="R20" s="199">
        <v>6.0</v>
      </c>
      <c r="S20" s="197">
        <v>46176.0</v>
      </c>
      <c r="T20" s="197">
        <v>46176.0</v>
      </c>
      <c r="U20" s="8"/>
      <c r="V20" s="216"/>
      <c r="Y20" s="201" t="s">
        <v>62</v>
      </c>
      <c r="Z20" s="201">
        <v>1.0</v>
      </c>
      <c r="AA20" s="202"/>
      <c r="AB20" s="203" t="str">
        <f t="shared" si="5"/>
        <v/>
      </c>
      <c r="AC20" s="203"/>
      <c r="AD20" s="203"/>
      <c r="AE20" s="203"/>
      <c r="AF20" s="203"/>
    </row>
    <row r="21" ht="15.75" customHeight="1">
      <c r="A21" s="242">
        <v>46100.0</v>
      </c>
      <c r="B21" s="240" t="s">
        <v>50</v>
      </c>
      <c r="C21" s="206" t="s">
        <v>7</v>
      </c>
      <c r="D21" s="207">
        <v>46100.83112268519</v>
      </c>
      <c r="E21" s="104"/>
      <c r="F21" s="239" t="str">
        <f>IF(COUNTIF(LEAVE!A:A,H:H)&gt;0,TODAY(),"")</f>
        <v/>
      </c>
      <c r="G21" s="208" t="str">
        <f>IF(countif(TODAY!$A$21,$H$2:$H1000),today(),"")</f>
        <v/>
      </c>
      <c r="H21" s="250" t="s">
        <v>63</v>
      </c>
      <c r="I21" s="192">
        <f t="shared" si="6"/>
        <v>7</v>
      </c>
      <c r="J21" s="213">
        <f>IFERROR(__xludf.DUMMYFUNCTION("""COMPUTED_VALUE"""),46164.0)</f>
        <v>46164</v>
      </c>
      <c r="K21" s="194"/>
      <c r="L21" s="195" t="str">
        <f t="shared" ref="L21:M21" si="24">H21</f>
        <v>YAMUNA</v>
      </c>
      <c r="M21" s="196">
        <f t="shared" si="24"/>
        <v>7</v>
      </c>
      <c r="N21" s="197">
        <f t="shared" si="3"/>
        <v>46164</v>
      </c>
      <c r="O21" s="197">
        <f t="shared" si="4"/>
        <v>46164</v>
      </c>
      <c r="P21" s="8"/>
      <c r="Q21" s="199"/>
      <c r="R21" s="199">
        <v>0.0</v>
      </c>
      <c r="S21" s="197">
        <v>0.0</v>
      </c>
      <c r="T21" s="197">
        <v>46178.0</v>
      </c>
      <c r="U21" s="8"/>
      <c r="V21" s="216"/>
      <c r="Y21" s="201" t="s">
        <v>67</v>
      </c>
      <c r="Z21" s="201">
        <v>1.0</v>
      </c>
      <c r="AA21" s="202"/>
      <c r="AB21" s="203" t="str">
        <f t="shared" si="5"/>
        <v/>
      </c>
      <c r="AC21" s="203"/>
      <c r="AD21" s="203"/>
      <c r="AE21" s="203"/>
      <c r="AF21" s="203"/>
    </row>
    <row r="22" ht="15.75" customHeight="1">
      <c r="A22" s="242">
        <v>46101.0</v>
      </c>
      <c r="B22" s="240"/>
      <c r="C22" s="206" t="s">
        <v>7</v>
      </c>
      <c r="D22" s="207">
        <v>46101.82891203704</v>
      </c>
      <c r="E22" s="104"/>
      <c r="F22" s="189">
        <f>IF(COUNTIF(LEAVE!A:A,H:H)&gt;0,TODAY(),"")</f>
        <v>46177</v>
      </c>
      <c r="G22" s="208" t="str">
        <f>IF(countif(TODAY!$A$21,$H$2:$H1000),today(),"")</f>
        <v/>
      </c>
      <c r="H22" s="250" t="s">
        <v>69</v>
      </c>
      <c r="I22" s="192">
        <f t="shared" si="6"/>
        <v>5</v>
      </c>
      <c r="J22" s="213">
        <f>IFERROR(__xludf.DUMMYFUNCTION("""COMPUTED_VALUE"""),46168.0)</f>
        <v>46168</v>
      </c>
      <c r="K22" s="194"/>
      <c r="L22" s="195" t="str">
        <f t="shared" ref="L22:M22" si="25">H22</f>
        <v>YOGAPRIYA</v>
      </c>
      <c r="M22" s="196">
        <f t="shared" si="25"/>
        <v>5</v>
      </c>
      <c r="N22" s="197">
        <f t="shared" si="3"/>
        <v>92345</v>
      </c>
      <c r="O22" s="197">
        <f t="shared" si="4"/>
        <v>92345</v>
      </c>
      <c r="P22" s="8"/>
      <c r="Q22" s="199"/>
      <c r="R22" s="199">
        <v>0.0</v>
      </c>
      <c r="S22" s="197">
        <v>0.0</v>
      </c>
      <c r="T22" s="197">
        <v>46178.0</v>
      </c>
      <c r="U22" s="8"/>
      <c r="V22" s="216"/>
      <c r="Y22" s="219" t="s">
        <v>70</v>
      </c>
      <c r="Z22" s="201">
        <v>1.0</v>
      </c>
      <c r="AA22" s="202"/>
      <c r="AB22" s="203" t="str">
        <f t="shared" si="5"/>
        <v/>
      </c>
      <c r="AC22" s="203"/>
      <c r="AD22" s="203"/>
      <c r="AE22" s="203"/>
      <c r="AF22" s="203"/>
    </row>
    <row r="23" ht="15.75" customHeight="1">
      <c r="A23" s="242">
        <v>46103.0</v>
      </c>
      <c r="B23" s="240" t="s">
        <v>47</v>
      </c>
      <c r="C23" s="206" t="s">
        <v>5</v>
      </c>
      <c r="D23" s="207">
        <v>46103.80976851852</v>
      </c>
      <c r="E23" s="104"/>
      <c r="F23" s="239" t="str">
        <f>IF(COUNTIF(LEAVE!A:A,H:H)&gt;0,TODAY(),"")</f>
        <v/>
      </c>
      <c r="G23" s="208" t="str">
        <f>IF(countif(TODAY!$A$21,$H$2:$H1000),today(),"")</f>
        <v/>
      </c>
      <c r="H23" s="250"/>
      <c r="I23" s="192">
        <f t="shared" si="6"/>
        <v>0</v>
      </c>
      <c r="J23" s="213"/>
      <c r="K23" s="194"/>
      <c r="L23" s="195" t="str">
        <f t="shared" ref="L23:M23" si="26">H23</f>
        <v/>
      </c>
      <c r="M23" s="196">
        <f t="shared" si="26"/>
        <v>0</v>
      </c>
      <c r="N23" s="197">
        <f t="shared" si="3"/>
        <v>0</v>
      </c>
      <c r="O23" s="197">
        <f t="shared" si="4"/>
        <v>46178</v>
      </c>
      <c r="P23" s="8"/>
      <c r="Q23" s="199"/>
      <c r="R23" s="199">
        <v>0.0</v>
      </c>
      <c r="S23" s="197">
        <v>0.0</v>
      </c>
      <c r="T23" s="197">
        <v>46178.0</v>
      </c>
      <c r="U23" s="8"/>
      <c r="V23" s="216"/>
      <c r="Y23" s="201"/>
      <c r="Z23" s="201">
        <v>0.0</v>
      </c>
      <c r="AA23" s="202"/>
      <c r="AB23" s="203" t="str">
        <f t="shared" si="5"/>
        <v/>
      </c>
      <c r="AC23" s="203"/>
      <c r="AD23" s="203"/>
      <c r="AE23" s="203"/>
      <c r="AF23" s="203"/>
    </row>
    <row r="24" ht="15.75" customHeight="1">
      <c r="A24" s="242">
        <v>46104.0</v>
      </c>
      <c r="B24" s="240" t="s">
        <v>7</v>
      </c>
      <c r="C24" s="206" t="s">
        <v>7</v>
      </c>
      <c r="D24" s="207">
        <v>46104.833136574074</v>
      </c>
      <c r="E24" s="104"/>
      <c r="F24" s="239" t="str">
        <f>IF(COUNTIF(LEAVE!A:A,H:H)&gt;0,TODAY(),"")</f>
        <v/>
      </c>
      <c r="G24" s="208" t="str">
        <f>IF(countif(TODAY!$A$21,$H$2:$H1000),today(),"")</f>
        <v/>
      </c>
      <c r="H24" s="250"/>
      <c r="I24" s="192">
        <f t="shared" si="6"/>
        <v>0</v>
      </c>
      <c r="J24" s="213"/>
      <c r="K24" s="194"/>
      <c r="L24" s="195" t="str">
        <f t="shared" ref="L24:M24" si="27">H24</f>
        <v/>
      </c>
      <c r="M24" s="196">
        <f t="shared" si="27"/>
        <v>0</v>
      </c>
      <c r="N24" s="197">
        <f t="shared" si="3"/>
        <v>0</v>
      </c>
      <c r="O24" s="197">
        <f t="shared" si="4"/>
        <v>46178</v>
      </c>
      <c r="P24" s="8"/>
      <c r="Q24" s="199"/>
      <c r="R24" s="199">
        <v>0.0</v>
      </c>
      <c r="S24" s="197">
        <v>0.0</v>
      </c>
      <c r="T24" s="197">
        <v>46178.0</v>
      </c>
      <c r="U24" s="8"/>
      <c r="V24" s="216"/>
      <c r="Y24" s="201"/>
      <c r="Z24" s="201">
        <v>0.0</v>
      </c>
      <c r="AA24" s="202"/>
      <c r="AB24" s="203" t="str">
        <f t="shared" si="5"/>
        <v/>
      </c>
      <c r="AC24" s="203"/>
      <c r="AD24" s="203"/>
      <c r="AE24" s="203"/>
      <c r="AF24" s="203"/>
    </row>
    <row r="25" ht="15.75" customHeight="1">
      <c r="A25" s="242">
        <v>46105.0</v>
      </c>
      <c r="B25" s="240" t="s">
        <v>66</v>
      </c>
      <c r="C25" s="206" t="s">
        <v>5</v>
      </c>
      <c r="D25" s="207">
        <v>46105.84633101852</v>
      </c>
      <c r="E25" s="220"/>
      <c r="F25" s="239" t="str">
        <f>IF(COUNTIF(LEAVE!A:A,H:H)&gt;0,TODAY(),"")</f>
        <v/>
      </c>
      <c r="G25" s="208" t="str">
        <f>IF(countif(TODAY!$A$21,$H$2:$H1000),today(),"")</f>
        <v/>
      </c>
      <c r="H25" s="250"/>
      <c r="I25" s="192">
        <f t="shared" si="6"/>
        <v>0</v>
      </c>
      <c r="J25" s="213"/>
      <c r="K25" s="194"/>
      <c r="L25" s="195" t="str">
        <f t="shared" ref="L25:M25" si="28">H25</f>
        <v/>
      </c>
      <c r="M25" s="196">
        <f t="shared" si="28"/>
        <v>0</v>
      </c>
      <c r="N25" s="197">
        <f t="shared" si="3"/>
        <v>0</v>
      </c>
      <c r="O25" s="197">
        <f t="shared" si="4"/>
        <v>46178</v>
      </c>
      <c r="P25" s="8"/>
      <c r="Q25" s="199"/>
      <c r="R25" s="199">
        <v>0.0</v>
      </c>
      <c r="S25" s="197">
        <v>0.0</v>
      </c>
      <c r="T25" s="197">
        <v>46178.0</v>
      </c>
      <c r="U25" s="8"/>
      <c r="V25" s="216"/>
      <c r="Y25" s="201"/>
      <c r="Z25" s="201">
        <v>0.0</v>
      </c>
      <c r="AA25" s="202"/>
      <c r="AB25" s="203" t="str">
        <f t="shared" si="5"/>
        <v/>
      </c>
      <c r="AC25" s="203"/>
      <c r="AD25" s="203"/>
      <c r="AE25" s="203"/>
      <c r="AF25" s="203"/>
    </row>
    <row r="26" ht="15.75" customHeight="1">
      <c r="A26" s="242">
        <v>46106.0</v>
      </c>
      <c r="B26" s="240" t="s">
        <v>59</v>
      </c>
      <c r="C26" s="206" t="s">
        <v>9</v>
      </c>
      <c r="D26" s="207">
        <v>46106.8103587963</v>
      </c>
      <c r="E26" s="220"/>
      <c r="F26" s="239" t="str">
        <f>IF(COUNTIF(LEAVE!A:A,H:H)&gt;0,TODAY(),"")</f>
        <v/>
      </c>
      <c r="G26" s="208" t="str">
        <f>IF(countif(TODAY!$A$21,$H$2:$H1000),today(),"")</f>
        <v/>
      </c>
      <c r="H26" s="250"/>
      <c r="I26" s="192">
        <f t="shared" si="6"/>
        <v>0</v>
      </c>
      <c r="J26" s="213"/>
      <c r="K26" s="194"/>
      <c r="L26" s="195" t="str">
        <f t="shared" ref="L26:M26" si="29">H26</f>
        <v/>
      </c>
      <c r="M26" s="196">
        <f t="shared" si="29"/>
        <v>0</v>
      </c>
      <c r="N26" s="197">
        <f t="shared" si="3"/>
        <v>0</v>
      </c>
      <c r="O26" s="197">
        <f t="shared" si="4"/>
        <v>46178</v>
      </c>
      <c r="P26" s="8"/>
      <c r="Q26" s="199"/>
      <c r="R26" s="199">
        <v>0.0</v>
      </c>
      <c r="S26" s="197">
        <v>0.0</v>
      </c>
      <c r="T26" s="197">
        <v>46178.0</v>
      </c>
      <c r="U26" s="8"/>
      <c r="V26" s="216"/>
      <c r="Y26" s="201"/>
      <c r="Z26" s="201">
        <v>0.0</v>
      </c>
      <c r="AA26" s="202"/>
      <c r="AB26" s="203" t="str">
        <f t="shared" si="5"/>
        <v/>
      </c>
      <c r="AC26" s="203"/>
      <c r="AD26" s="203"/>
      <c r="AE26" s="203"/>
      <c r="AF26" s="203"/>
    </row>
    <row r="27" ht="15.75" customHeight="1">
      <c r="A27" s="242">
        <v>46107.0</v>
      </c>
      <c r="B27" s="240" t="s">
        <v>57</v>
      </c>
      <c r="C27" s="206" t="s">
        <v>7</v>
      </c>
      <c r="D27" s="207">
        <v>46107.82869212963</v>
      </c>
      <c r="E27" s="220"/>
      <c r="F27" s="239" t="str">
        <f>IF(COUNTIF(LEAVE!A:A,H:H)&gt;0,TODAY(),"")</f>
        <v/>
      </c>
      <c r="G27" s="208" t="str">
        <f>IF(countif(TODAY!$A$21,$H$2:$H1000),today(),"")</f>
        <v/>
      </c>
      <c r="H27" s="250"/>
      <c r="I27" s="192">
        <f t="shared" si="6"/>
        <v>0</v>
      </c>
      <c r="J27" s="213"/>
      <c r="K27" s="194"/>
      <c r="L27" s="195" t="str">
        <f t="shared" ref="L27:M27" si="30">H27</f>
        <v/>
      </c>
      <c r="M27" s="196">
        <f t="shared" si="30"/>
        <v>0</v>
      </c>
      <c r="N27" s="197">
        <f t="shared" si="3"/>
        <v>0</v>
      </c>
      <c r="O27" s="197">
        <f t="shared" si="4"/>
        <v>46178</v>
      </c>
      <c r="P27" s="8"/>
      <c r="Q27" s="199"/>
      <c r="R27" s="199">
        <v>0.0</v>
      </c>
      <c r="S27" s="197">
        <v>0.0</v>
      </c>
      <c r="T27" s="197">
        <v>46178.0</v>
      </c>
      <c r="U27" s="8"/>
      <c r="V27" s="216"/>
      <c r="Y27" s="201"/>
      <c r="Z27" s="201">
        <v>0.0</v>
      </c>
      <c r="AA27" s="202"/>
      <c r="AB27" s="203"/>
      <c r="AC27" s="203"/>
      <c r="AD27" s="203"/>
      <c r="AE27" s="203"/>
      <c r="AF27" s="203"/>
    </row>
    <row r="28" ht="15.75" customHeight="1">
      <c r="A28" s="242">
        <v>46108.0</v>
      </c>
      <c r="B28" s="240" t="s">
        <v>52</v>
      </c>
      <c r="C28" s="206" t="s">
        <v>7</v>
      </c>
      <c r="D28" s="207">
        <v>46108.81358796296</v>
      </c>
      <c r="E28" s="3"/>
      <c r="F28" s="239" t="str">
        <f>IF(COUNTIF(LEAVE!A:A,H:H)&gt;0,TODAY(),"")</f>
        <v/>
      </c>
      <c r="G28" s="208" t="str">
        <f>IF(countif(TODAY!$A$21,$H$2:$H1000),today(),"")</f>
        <v/>
      </c>
      <c r="H28" s="250"/>
      <c r="I28" s="192">
        <f t="shared" si="6"/>
        <v>0</v>
      </c>
      <c r="J28" s="213"/>
      <c r="K28" s="194"/>
      <c r="L28" s="195" t="str">
        <f t="shared" ref="L28:M28" si="31">H28</f>
        <v/>
      </c>
      <c r="M28" s="196">
        <f t="shared" si="31"/>
        <v>0</v>
      </c>
      <c r="N28" s="197">
        <f t="shared" si="3"/>
        <v>0</v>
      </c>
      <c r="O28" s="197">
        <f t="shared" si="4"/>
        <v>46178</v>
      </c>
      <c r="P28" s="8"/>
      <c r="Q28" s="199"/>
      <c r="R28" s="199">
        <v>0.0</v>
      </c>
      <c r="S28" s="197">
        <v>0.0</v>
      </c>
      <c r="T28" s="197">
        <v>46178.0</v>
      </c>
      <c r="U28" s="8"/>
      <c r="V28" s="8"/>
      <c r="W28" s="221"/>
      <c r="X28" s="221"/>
      <c r="Y28" s="201"/>
      <c r="Z28" s="201">
        <v>0.0</v>
      </c>
    </row>
    <row r="29" ht="15.75" customHeight="1">
      <c r="A29" s="242">
        <v>46109.0</v>
      </c>
      <c r="B29" s="240" t="s">
        <v>63</v>
      </c>
      <c r="C29" s="206" t="s">
        <v>9</v>
      </c>
      <c r="D29" s="207">
        <v>46109.80452546296</v>
      </c>
      <c r="E29" s="3"/>
      <c r="F29" s="239" t="str">
        <f>IF(COUNTIF(LEAVE!A:A,H:H)&gt;0,TODAY(),"")</f>
        <v/>
      </c>
      <c r="G29" s="208" t="str">
        <f>IF(countif(TODAY!$A$21,$H$2:$H1000),today(),"")</f>
        <v/>
      </c>
      <c r="H29" s="250"/>
      <c r="I29" s="192">
        <f t="shared" si="6"/>
        <v>0</v>
      </c>
      <c r="J29" s="213"/>
      <c r="K29" s="194"/>
      <c r="L29" s="195" t="str">
        <f t="shared" ref="L29:M29" si="32">H29</f>
        <v/>
      </c>
      <c r="M29" s="196">
        <f t="shared" si="32"/>
        <v>0</v>
      </c>
      <c r="N29" s="197">
        <f t="shared" si="3"/>
        <v>0</v>
      </c>
      <c r="O29" s="197">
        <f t="shared" si="4"/>
        <v>46178</v>
      </c>
      <c r="P29" s="8"/>
      <c r="Q29" s="199"/>
      <c r="R29" s="199">
        <v>0.0</v>
      </c>
      <c r="S29" s="197">
        <v>0.0</v>
      </c>
      <c r="T29" s="197">
        <v>46178.0</v>
      </c>
      <c r="U29" s="8"/>
      <c r="V29" s="8"/>
      <c r="W29" s="221"/>
      <c r="X29" s="221"/>
      <c r="Y29" s="201"/>
      <c r="Z29" s="201"/>
    </row>
    <row r="30" ht="15.75" customHeight="1">
      <c r="A30" s="242">
        <v>46110.0</v>
      </c>
      <c r="B30" s="240" t="s">
        <v>65</v>
      </c>
      <c r="C30" s="206" t="s">
        <v>7</v>
      </c>
      <c r="D30" s="207">
        <v>46110.845138888886</v>
      </c>
      <c r="E30" s="3"/>
      <c r="F30" s="239" t="str">
        <f>IF(COUNTIF(LEAVE!A:A,H:H)&gt;0,TODAY(),"")</f>
        <v/>
      </c>
      <c r="G30" s="208" t="str">
        <f>IF(countif(TODAY!$A$21,$H$2:$H1000),today(),"")</f>
        <v/>
      </c>
      <c r="H30" s="250"/>
      <c r="I30" s="192">
        <f t="shared" si="6"/>
        <v>0</v>
      </c>
      <c r="J30" s="213"/>
      <c r="K30" s="194"/>
      <c r="L30" s="195" t="str">
        <f t="shared" ref="L30:M30" si="33">H30</f>
        <v/>
      </c>
      <c r="M30" s="196">
        <f t="shared" si="33"/>
        <v>0</v>
      </c>
      <c r="N30" s="197">
        <f t="shared" si="3"/>
        <v>0</v>
      </c>
      <c r="O30" s="197">
        <f t="shared" si="4"/>
        <v>46178</v>
      </c>
      <c r="P30" s="8"/>
      <c r="Q30" s="199" t="s">
        <v>66</v>
      </c>
      <c r="R30" s="199">
        <v>5.0</v>
      </c>
      <c r="S30" s="197">
        <v>92335.0</v>
      </c>
      <c r="T30" s="197">
        <v>92335.0</v>
      </c>
      <c r="U30" s="8"/>
      <c r="V30" s="8"/>
      <c r="W30" s="221"/>
      <c r="X30" s="221"/>
      <c r="Y30" s="201"/>
      <c r="Z30" s="201"/>
    </row>
    <row r="31" ht="15.75" customHeight="1">
      <c r="A31" s="242">
        <v>46111.0</v>
      </c>
      <c r="B31" s="240" t="s">
        <v>49</v>
      </c>
      <c r="C31" s="206" t="s">
        <v>9</v>
      </c>
      <c r="D31" s="207">
        <v>46111.84724537037</v>
      </c>
      <c r="E31" s="3"/>
      <c r="F31" s="239" t="str">
        <f>IF(COUNTIF(LEAVE!A:A,H:H)&gt;0,TODAY(),"")</f>
        <v/>
      </c>
      <c r="G31" s="208" t="str">
        <f>IF(countif(TODAY!$A$21,$H$2:$H1000),today(),"")</f>
        <v/>
      </c>
      <c r="H31" s="250"/>
      <c r="I31" s="192">
        <f t="shared" si="6"/>
        <v>0</v>
      </c>
      <c r="J31" s="213"/>
      <c r="K31" s="194"/>
      <c r="L31" s="195" t="str">
        <f t="shared" ref="L31:M31" si="34">H31</f>
        <v/>
      </c>
      <c r="M31" s="196">
        <f t="shared" si="34"/>
        <v>0</v>
      </c>
      <c r="N31" s="197">
        <f t="shared" si="3"/>
        <v>0</v>
      </c>
      <c r="O31" s="197">
        <f t="shared" si="4"/>
        <v>46178</v>
      </c>
      <c r="P31" s="8"/>
      <c r="Q31" s="199" t="s">
        <v>69</v>
      </c>
      <c r="R31" s="199">
        <v>5.0</v>
      </c>
      <c r="S31" s="197">
        <v>92345.0</v>
      </c>
      <c r="T31" s="197">
        <v>92345.0</v>
      </c>
      <c r="U31" s="8"/>
      <c r="V31" s="8"/>
      <c r="Y31" s="201"/>
      <c r="Z31" s="201"/>
    </row>
    <row r="32" ht="15.75" customHeight="1">
      <c r="A32" s="242">
        <v>46112.0</v>
      </c>
      <c r="B32" s="240" t="s">
        <v>69</v>
      </c>
      <c r="C32" s="206" t="s">
        <v>9</v>
      </c>
      <c r="D32" s="207">
        <v>46112.820439814815</v>
      </c>
      <c r="E32" s="3"/>
      <c r="F32" s="3"/>
      <c r="G32" s="3"/>
      <c r="H32" s="3"/>
      <c r="J32" s="226"/>
      <c r="K32" s="3"/>
      <c r="L32" s="3"/>
      <c r="O32" s="227"/>
      <c r="Q32" s="94"/>
      <c r="R32" s="94"/>
      <c r="S32" s="94"/>
      <c r="T32" s="94"/>
      <c r="Y32" s="201"/>
      <c r="Z32" s="201"/>
    </row>
    <row r="33" ht="15.75" customHeight="1">
      <c r="A33" s="204">
        <v>46113.0</v>
      </c>
      <c r="B33" s="240" t="s">
        <v>5</v>
      </c>
      <c r="C33" s="206"/>
      <c r="D33" s="207"/>
      <c r="E33" s="3"/>
      <c r="F33" s="3"/>
      <c r="G33" s="3"/>
      <c r="H33" s="3"/>
      <c r="J33" s="226"/>
      <c r="K33" s="3"/>
      <c r="L33" s="3"/>
      <c r="O33" s="227"/>
      <c r="Q33" s="94"/>
      <c r="R33" s="94"/>
      <c r="S33" s="94"/>
      <c r="T33" s="94"/>
      <c r="Y33" s="201"/>
      <c r="Z33" s="201"/>
    </row>
    <row r="34" ht="15.75" customHeight="1">
      <c r="A34" s="204">
        <v>46114.0</v>
      </c>
      <c r="B34" s="240" t="s">
        <v>54</v>
      </c>
      <c r="C34" s="206"/>
      <c r="D34" s="207"/>
      <c r="E34" s="3"/>
      <c r="F34" s="3"/>
      <c r="G34" s="3"/>
      <c r="H34" s="3"/>
      <c r="J34" s="226"/>
      <c r="K34" s="3"/>
      <c r="L34" s="3"/>
      <c r="O34" s="227"/>
      <c r="Q34" s="94"/>
      <c r="R34" s="94"/>
      <c r="S34" s="94"/>
      <c r="T34" s="94"/>
      <c r="Y34" s="201"/>
      <c r="Z34" s="201"/>
    </row>
    <row r="35" ht="15.75" customHeight="1">
      <c r="A35" s="204">
        <v>46115.0</v>
      </c>
      <c r="B35" s="240" t="s">
        <v>61</v>
      </c>
      <c r="C35" s="206" t="s">
        <v>7</v>
      </c>
      <c r="D35" s="207">
        <v>46115.827731481484</v>
      </c>
      <c r="E35" s="3"/>
      <c r="F35" s="3"/>
      <c r="G35" s="3"/>
      <c r="H35" s="3"/>
      <c r="J35" s="226"/>
      <c r="K35" s="3"/>
      <c r="L35" s="3"/>
      <c r="O35" s="227"/>
      <c r="Q35" s="94"/>
      <c r="R35" s="94"/>
      <c r="S35" s="94"/>
      <c r="T35" s="94"/>
      <c r="Y35" s="201" t="s">
        <v>92</v>
      </c>
      <c r="Z35" s="201"/>
    </row>
    <row r="36" ht="15.75" customHeight="1">
      <c r="A36" s="204">
        <v>46116.0</v>
      </c>
      <c r="B36" s="240" t="s">
        <v>9</v>
      </c>
      <c r="C36" s="206" t="s">
        <v>7</v>
      </c>
      <c r="D36" s="207">
        <v>46116.82840277778</v>
      </c>
      <c r="E36" s="3"/>
      <c r="F36" s="3"/>
      <c r="G36" s="3"/>
      <c r="H36" s="3"/>
      <c r="J36" s="226"/>
      <c r="K36" s="3"/>
      <c r="L36" s="3"/>
      <c r="O36" s="227"/>
      <c r="Q36" s="94"/>
      <c r="R36" s="94"/>
      <c r="S36" s="94"/>
      <c r="T36" s="94"/>
      <c r="Y36" s="201" t="s">
        <v>92</v>
      </c>
      <c r="Z36" s="201"/>
    </row>
    <row r="37" ht="15.75" customHeight="1">
      <c r="A37" s="256">
        <v>46117.0</v>
      </c>
      <c r="B37" s="240"/>
      <c r="C37" s="206" t="s">
        <v>5</v>
      </c>
      <c r="D37" s="207">
        <v>46117.836863425924</v>
      </c>
      <c r="E37" s="3"/>
      <c r="F37" s="3"/>
      <c r="G37" s="3"/>
      <c r="H37" s="3"/>
      <c r="J37" s="226"/>
      <c r="K37" s="3"/>
      <c r="L37" s="3"/>
      <c r="O37" s="227"/>
      <c r="Q37" s="94"/>
      <c r="R37" s="94"/>
      <c r="S37" s="94"/>
      <c r="T37" s="94"/>
      <c r="Y37" s="201" t="s">
        <v>92</v>
      </c>
      <c r="Z37" s="201"/>
    </row>
    <row r="38" ht="15.75" customHeight="1">
      <c r="A38" s="256">
        <v>46118.0</v>
      </c>
      <c r="B38" s="240" t="s">
        <v>50</v>
      </c>
      <c r="C38" s="206" t="s">
        <v>7</v>
      </c>
      <c r="D38" s="207">
        <v>46118.80918981481</v>
      </c>
      <c r="E38" s="3"/>
      <c r="F38" s="3"/>
      <c r="G38" s="3"/>
      <c r="H38" s="3"/>
      <c r="J38" s="226"/>
      <c r="K38" s="3"/>
      <c r="L38" s="3"/>
      <c r="O38" s="227"/>
      <c r="Q38" s="94"/>
      <c r="R38" s="94"/>
      <c r="S38" s="94"/>
      <c r="T38" s="94"/>
      <c r="Y38" s="94" t="s">
        <v>92</v>
      </c>
    </row>
    <row r="39" ht="15.75" customHeight="1">
      <c r="A39" s="256">
        <v>46119.0</v>
      </c>
      <c r="B39" s="240" t="s">
        <v>59</v>
      </c>
      <c r="C39" s="206" t="s">
        <v>5</v>
      </c>
      <c r="D39" s="207">
        <v>46119.80673611111</v>
      </c>
      <c r="E39" s="3"/>
      <c r="F39" s="3"/>
      <c r="G39" s="3"/>
      <c r="H39" s="3"/>
      <c r="J39" s="226"/>
      <c r="K39" s="3"/>
      <c r="L39" s="3"/>
      <c r="O39" s="227"/>
      <c r="Q39" s="94"/>
      <c r="R39" s="94"/>
      <c r="S39" s="94"/>
      <c r="T39" s="94"/>
      <c r="Y39" s="94" t="s">
        <v>92</v>
      </c>
    </row>
    <row r="40" ht="15.75" customHeight="1">
      <c r="A40" s="204">
        <v>46120.0</v>
      </c>
      <c r="B40" s="240" t="s">
        <v>47</v>
      </c>
      <c r="C40" s="206" t="s">
        <v>9</v>
      </c>
      <c r="D40" s="207">
        <v>46120.813414351855</v>
      </c>
      <c r="E40" s="3"/>
      <c r="F40" s="3"/>
      <c r="G40" s="3"/>
      <c r="H40" s="3"/>
      <c r="J40" s="226"/>
      <c r="K40" s="3"/>
      <c r="L40" s="3"/>
      <c r="O40" s="227"/>
      <c r="Q40" s="94"/>
      <c r="R40" s="94"/>
      <c r="S40" s="94"/>
      <c r="T40" s="94"/>
      <c r="Y40" s="94" t="s">
        <v>92</v>
      </c>
    </row>
    <row r="41" ht="15.75" customHeight="1">
      <c r="A41" s="204">
        <v>46121.0</v>
      </c>
      <c r="B41" s="240" t="s">
        <v>78</v>
      </c>
      <c r="C41" s="206" t="s">
        <v>3</v>
      </c>
      <c r="D41" s="207">
        <v>46121.83671296296</v>
      </c>
      <c r="E41" s="3"/>
      <c r="F41" s="3"/>
      <c r="G41" s="3"/>
      <c r="H41" s="3"/>
      <c r="J41" s="226"/>
      <c r="K41" s="3"/>
      <c r="L41" s="3"/>
      <c r="O41" s="227"/>
      <c r="Q41" s="94"/>
      <c r="R41" s="94"/>
      <c r="S41" s="94"/>
      <c r="T41" s="94"/>
      <c r="Y41" s="94" t="s">
        <v>92</v>
      </c>
    </row>
    <row r="42" ht="15.75" customHeight="1">
      <c r="A42" s="204">
        <v>46122.0</v>
      </c>
      <c r="B42" s="240" t="s">
        <v>7</v>
      </c>
      <c r="C42" s="206" t="s">
        <v>9</v>
      </c>
      <c r="D42" s="207">
        <v>46122.820625</v>
      </c>
      <c r="E42" s="3"/>
      <c r="F42" s="3"/>
      <c r="G42" s="3"/>
      <c r="H42" s="3"/>
      <c r="J42" s="226"/>
      <c r="K42" s="3"/>
      <c r="L42" s="3"/>
      <c r="O42" s="227"/>
      <c r="Q42" s="94"/>
      <c r="R42" s="94"/>
      <c r="S42" s="94"/>
      <c r="T42" s="94"/>
      <c r="Y42" s="94" t="s">
        <v>92</v>
      </c>
    </row>
    <row r="43" ht="15.75" customHeight="1">
      <c r="A43" s="204">
        <v>46123.0</v>
      </c>
      <c r="B43" s="240" t="s">
        <v>66</v>
      </c>
      <c r="C43" s="206" t="s">
        <v>9</v>
      </c>
      <c r="D43" s="207">
        <v>46123.82797453704</v>
      </c>
      <c r="E43" s="3"/>
      <c r="F43" s="3"/>
      <c r="G43" s="3"/>
      <c r="H43" s="3"/>
      <c r="J43" s="226"/>
      <c r="K43" s="3"/>
      <c r="L43" s="3"/>
      <c r="O43" s="227"/>
      <c r="Q43" s="94"/>
      <c r="R43" s="94"/>
      <c r="S43" s="94"/>
      <c r="T43" s="94"/>
      <c r="Y43" s="94" t="s">
        <v>92</v>
      </c>
    </row>
    <row r="44" ht="15.75" customHeight="1">
      <c r="A44" s="204">
        <v>46124.0</v>
      </c>
      <c r="B44" s="240" t="s">
        <v>57</v>
      </c>
      <c r="C44" s="206" t="s">
        <v>5</v>
      </c>
      <c r="D44" s="207">
        <v>46124.8428587963</v>
      </c>
      <c r="E44" s="3"/>
      <c r="F44" s="3"/>
      <c r="G44" s="3"/>
      <c r="H44" s="3"/>
      <c r="J44" s="226"/>
      <c r="K44" s="3"/>
      <c r="L44" s="3"/>
      <c r="O44" s="227"/>
      <c r="Q44" s="94"/>
      <c r="R44" s="94"/>
      <c r="S44" s="94"/>
      <c r="T44" s="94"/>
      <c r="Y44" s="94" t="s">
        <v>92</v>
      </c>
    </row>
    <row r="45" ht="15.75" customHeight="1">
      <c r="A45" s="204">
        <v>46125.0</v>
      </c>
      <c r="B45" s="240" t="s">
        <v>52</v>
      </c>
      <c r="C45" s="206" t="s">
        <v>7</v>
      </c>
      <c r="D45" s="207">
        <v>46125.84005787037</v>
      </c>
      <c r="E45" s="3"/>
      <c r="F45" s="3"/>
      <c r="G45" s="3"/>
      <c r="H45" s="3"/>
      <c r="J45" s="226"/>
      <c r="K45" s="3"/>
      <c r="L45" s="3"/>
      <c r="O45" s="227"/>
      <c r="Q45" s="94"/>
      <c r="R45" s="94"/>
      <c r="S45" s="94"/>
      <c r="T45" s="94"/>
      <c r="Y45" s="94" t="s">
        <v>92</v>
      </c>
    </row>
    <row r="46" ht="15.75" customHeight="1">
      <c r="A46" s="204">
        <v>46126.0</v>
      </c>
      <c r="B46" s="240" t="s">
        <v>9</v>
      </c>
      <c r="C46" s="206" t="s">
        <v>5</v>
      </c>
      <c r="D46" s="207">
        <v>46126.82596064815</v>
      </c>
      <c r="E46" s="3"/>
      <c r="F46" s="3"/>
      <c r="G46" s="3"/>
      <c r="H46" s="3"/>
      <c r="J46" s="226"/>
      <c r="K46" s="3"/>
      <c r="L46" s="3"/>
      <c r="O46" s="227"/>
      <c r="Q46" s="94"/>
      <c r="R46" s="94"/>
      <c r="S46" s="94"/>
      <c r="T46" s="94"/>
    </row>
    <row r="47" ht="15.75" customHeight="1">
      <c r="A47" s="204">
        <v>46127.0</v>
      </c>
      <c r="B47" s="240" t="s">
        <v>63</v>
      </c>
      <c r="C47" s="206" t="s">
        <v>7</v>
      </c>
      <c r="D47" s="207">
        <v>46127.84101851852</v>
      </c>
      <c r="E47" s="3"/>
      <c r="F47" s="3"/>
      <c r="G47" s="3"/>
      <c r="H47" s="3"/>
      <c r="J47" s="226"/>
      <c r="K47" s="3"/>
      <c r="L47" s="3"/>
      <c r="O47" s="227"/>
      <c r="Q47" s="94"/>
      <c r="R47" s="94"/>
      <c r="S47" s="94"/>
      <c r="T47" s="94"/>
    </row>
    <row r="48" ht="15.75" customHeight="1">
      <c r="A48" s="204">
        <v>46128.0</v>
      </c>
      <c r="B48" s="240" t="s">
        <v>49</v>
      </c>
      <c r="C48" s="206" t="s">
        <v>9</v>
      </c>
      <c r="D48" s="207">
        <v>46128.809375</v>
      </c>
      <c r="E48" s="3"/>
      <c r="F48" s="3"/>
      <c r="G48" s="3"/>
      <c r="H48" s="3"/>
      <c r="J48" s="226"/>
      <c r="K48" s="3"/>
      <c r="L48" s="3"/>
      <c r="O48" s="227"/>
      <c r="Q48" s="94"/>
      <c r="R48" s="94"/>
      <c r="S48" s="94"/>
      <c r="T48" s="94"/>
    </row>
    <row r="49" ht="15.75" customHeight="1">
      <c r="A49" s="204">
        <v>46129.0</v>
      </c>
      <c r="B49" s="240" t="s">
        <v>5</v>
      </c>
      <c r="C49" s="206" t="s">
        <v>9</v>
      </c>
      <c r="D49" s="207">
        <v>46129.83938657407</v>
      </c>
      <c r="E49" s="3"/>
      <c r="F49" s="3"/>
      <c r="G49" s="3"/>
      <c r="H49" s="3"/>
      <c r="J49" s="226"/>
      <c r="K49" s="3"/>
      <c r="L49" s="3"/>
      <c r="O49" s="227"/>
      <c r="Q49" s="94"/>
      <c r="R49" s="94"/>
      <c r="S49" s="94"/>
      <c r="T49" s="94"/>
    </row>
    <row r="50" ht="15.75" customHeight="1">
      <c r="A50" s="204">
        <v>46130.0</v>
      </c>
      <c r="B50" s="240" t="s">
        <v>65</v>
      </c>
      <c r="C50" s="206" t="s">
        <v>9</v>
      </c>
      <c r="D50" s="207">
        <v>46130.83550925926</v>
      </c>
      <c r="E50" s="3"/>
      <c r="F50" s="3"/>
      <c r="G50" s="3"/>
      <c r="H50" s="3"/>
      <c r="J50" s="226"/>
      <c r="K50" s="3"/>
      <c r="L50" s="3"/>
      <c r="O50" s="227"/>
      <c r="Q50" s="94"/>
      <c r="R50" s="94"/>
      <c r="S50" s="94"/>
      <c r="T50" s="94"/>
    </row>
    <row r="51" ht="15.75" customHeight="1">
      <c r="A51" s="204">
        <v>46131.0</v>
      </c>
      <c r="B51" s="240" t="s">
        <v>69</v>
      </c>
      <c r="C51" s="206" t="s">
        <v>5</v>
      </c>
      <c r="D51" s="207">
        <v>46132.34768518519</v>
      </c>
      <c r="E51" s="3"/>
      <c r="F51" s="3"/>
      <c r="G51" s="3"/>
      <c r="H51" s="3"/>
      <c r="J51" s="226"/>
      <c r="K51" s="3"/>
      <c r="L51" s="3"/>
      <c r="O51" s="227"/>
      <c r="Q51" s="94"/>
      <c r="R51" s="94"/>
      <c r="S51" s="94"/>
      <c r="T51" s="94"/>
    </row>
    <row r="52" ht="15.75" customHeight="1">
      <c r="A52" s="204">
        <v>46132.0</v>
      </c>
      <c r="B52" s="240" t="s">
        <v>54</v>
      </c>
      <c r="C52" s="223"/>
      <c r="D52" s="231"/>
      <c r="E52" s="3"/>
      <c r="F52" s="3"/>
      <c r="G52" s="3"/>
      <c r="H52" s="3"/>
      <c r="J52" s="226"/>
      <c r="K52" s="3"/>
      <c r="L52" s="3"/>
      <c r="O52" s="227"/>
      <c r="Q52" s="94"/>
      <c r="R52" s="94"/>
      <c r="S52" s="94"/>
      <c r="T52" s="94"/>
    </row>
    <row r="53" ht="15.75" customHeight="1">
      <c r="A53" s="204">
        <v>46133.0</v>
      </c>
      <c r="B53" s="240"/>
      <c r="C53" s="206" t="s">
        <v>9</v>
      </c>
      <c r="D53" s="207">
        <v>46133.807962962965</v>
      </c>
      <c r="E53" s="3"/>
      <c r="F53" s="3"/>
      <c r="G53" s="3"/>
      <c r="H53" s="3"/>
      <c r="J53" s="226"/>
      <c r="K53" s="3"/>
      <c r="L53" s="3"/>
      <c r="O53" s="227"/>
      <c r="Q53" s="94"/>
      <c r="R53" s="94"/>
      <c r="S53" s="94"/>
      <c r="T53" s="94"/>
    </row>
    <row r="54" ht="15.75" customHeight="1">
      <c r="A54" s="204">
        <v>46134.0</v>
      </c>
      <c r="B54" s="240" t="s">
        <v>61</v>
      </c>
      <c r="C54" s="206" t="s">
        <v>5</v>
      </c>
      <c r="D54" s="207">
        <v>46134.838738425926</v>
      </c>
      <c r="E54" s="3"/>
      <c r="F54" s="3"/>
      <c r="G54" s="3"/>
      <c r="H54" s="3"/>
      <c r="J54" s="226"/>
      <c r="K54" s="3"/>
      <c r="L54" s="3"/>
      <c r="O54" s="227"/>
      <c r="Q54" s="94"/>
      <c r="R54" s="94"/>
      <c r="S54" s="94"/>
      <c r="T54" s="94"/>
    </row>
    <row r="55" ht="15.75" customHeight="1">
      <c r="A55" s="204">
        <v>46136.0</v>
      </c>
      <c r="B55" s="240" t="s">
        <v>50</v>
      </c>
      <c r="C55" s="206" t="s">
        <v>9</v>
      </c>
      <c r="D55" s="207">
        <v>46136.83346064815</v>
      </c>
      <c r="E55" s="3"/>
      <c r="F55" s="3"/>
      <c r="G55" s="3"/>
      <c r="H55" s="3"/>
      <c r="J55" s="226"/>
      <c r="K55" s="3"/>
      <c r="L55" s="3"/>
      <c r="O55" s="227"/>
      <c r="Q55" s="94"/>
      <c r="R55" s="94"/>
      <c r="S55" s="94"/>
      <c r="T55" s="94"/>
    </row>
    <row r="56" ht="15.75" customHeight="1">
      <c r="A56" s="204">
        <v>46137.0</v>
      </c>
      <c r="B56" s="240" t="s">
        <v>59</v>
      </c>
      <c r="C56" s="206" t="s">
        <v>5</v>
      </c>
      <c r="D56" s="207">
        <v>46137.84011574074</v>
      </c>
      <c r="E56" s="3"/>
      <c r="F56" s="3"/>
      <c r="G56" s="3"/>
      <c r="H56" s="3"/>
      <c r="J56" s="226"/>
      <c r="K56" s="3"/>
      <c r="L56" s="3"/>
      <c r="O56" s="227"/>
      <c r="Q56" s="94"/>
      <c r="R56" s="94"/>
      <c r="S56" s="94"/>
      <c r="T56" s="94"/>
    </row>
    <row r="57" ht="15.75" customHeight="1">
      <c r="A57" s="204">
        <v>46138.0</v>
      </c>
      <c r="B57" s="240" t="s">
        <v>47</v>
      </c>
      <c r="C57" s="206" t="s">
        <v>9</v>
      </c>
      <c r="D57" s="207">
        <v>46138.83493055555</v>
      </c>
      <c r="E57" s="3"/>
      <c r="F57" s="3"/>
      <c r="G57" s="3"/>
      <c r="H57" s="3"/>
      <c r="J57" s="226"/>
      <c r="K57" s="3"/>
      <c r="L57" s="3"/>
      <c r="O57" s="227"/>
      <c r="Q57" s="94"/>
      <c r="R57" s="94"/>
      <c r="S57" s="94"/>
      <c r="T57" s="94"/>
    </row>
    <row r="58" ht="15.75" customHeight="1">
      <c r="A58" s="204">
        <v>46139.0</v>
      </c>
      <c r="B58" s="240" t="s">
        <v>78</v>
      </c>
      <c r="C58" s="206" t="s">
        <v>9</v>
      </c>
      <c r="D58" s="207">
        <v>46139.824791666666</v>
      </c>
      <c r="E58" s="3"/>
      <c r="F58" s="3"/>
      <c r="G58" s="3"/>
      <c r="H58" s="3"/>
      <c r="J58" s="226"/>
      <c r="K58" s="3"/>
      <c r="L58" s="3"/>
      <c r="O58" s="227"/>
      <c r="Q58" s="94"/>
      <c r="R58" s="94"/>
      <c r="S58" s="94"/>
      <c r="T58" s="94"/>
    </row>
    <row r="59" ht="15.75" customHeight="1">
      <c r="A59" s="204">
        <v>46140.0</v>
      </c>
      <c r="B59" s="240" t="s">
        <v>7</v>
      </c>
      <c r="C59" s="206" t="s">
        <v>9</v>
      </c>
      <c r="D59" s="207">
        <v>46140.82115740741</v>
      </c>
      <c r="E59" s="3"/>
      <c r="F59" s="3"/>
      <c r="G59" s="3"/>
      <c r="H59" s="3"/>
      <c r="J59" s="226"/>
      <c r="K59" s="3"/>
      <c r="L59" s="3"/>
      <c r="O59" s="227"/>
      <c r="Q59" s="94"/>
      <c r="R59" s="94"/>
      <c r="S59" s="94"/>
      <c r="T59" s="94"/>
    </row>
    <row r="60" ht="15.75" customHeight="1">
      <c r="A60" s="204">
        <v>46141.0</v>
      </c>
      <c r="B60" s="240" t="s">
        <v>66</v>
      </c>
      <c r="C60" s="206" t="s">
        <v>7</v>
      </c>
      <c r="D60" s="207">
        <v>46141.83767361111</v>
      </c>
      <c r="E60" s="3"/>
      <c r="F60" s="3"/>
      <c r="G60" s="3"/>
      <c r="H60" s="3"/>
      <c r="J60" s="226"/>
      <c r="K60" s="3"/>
      <c r="L60" s="3"/>
      <c r="O60" s="227"/>
      <c r="Q60" s="94"/>
      <c r="R60" s="94"/>
      <c r="S60" s="94"/>
      <c r="T60" s="94"/>
    </row>
    <row r="61" ht="15.75" customHeight="1">
      <c r="A61" s="228">
        <v>46142.0</v>
      </c>
      <c r="B61" s="240" t="s">
        <v>57</v>
      </c>
      <c r="C61" s="206" t="s">
        <v>9</v>
      </c>
      <c r="D61" s="207">
        <v>46142.828668981485</v>
      </c>
      <c r="E61" s="3"/>
      <c r="F61" s="3"/>
      <c r="G61" s="3"/>
      <c r="H61" s="3"/>
      <c r="J61" s="226"/>
      <c r="K61" s="3"/>
      <c r="L61" s="3"/>
      <c r="O61" s="227"/>
      <c r="Q61" s="94"/>
      <c r="R61" s="94"/>
      <c r="S61" s="94"/>
      <c r="T61" s="94"/>
    </row>
    <row r="62" ht="15.75" customHeight="1">
      <c r="A62" s="204">
        <v>46143.0</v>
      </c>
      <c r="B62" s="240" t="s">
        <v>63</v>
      </c>
      <c r="C62" s="206" t="s">
        <v>5</v>
      </c>
      <c r="D62" s="207">
        <v>46143.833645833336</v>
      </c>
      <c r="E62" s="3"/>
      <c r="F62" s="3"/>
      <c r="G62" s="3"/>
      <c r="H62" s="3"/>
      <c r="J62" s="226"/>
      <c r="K62" s="3"/>
      <c r="L62" s="3"/>
      <c r="O62" s="227"/>
      <c r="Q62" s="94"/>
      <c r="R62" s="94"/>
      <c r="S62" s="94"/>
      <c r="T62" s="94"/>
    </row>
    <row r="63" ht="15.75" customHeight="1">
      <c r="A63" s="204">
        <v>46144.0</v>
      </c>
      <c r="B63" s="240" t="s">
        <v>52</v>
      </c>
      <c r="C63" s="206" t="s">
        <v>7</v>
      </c>
      <c r="D63" s="207">
        <v>46144.82869212963</v>
      </c>
      <c r="E63" s="3"/>
      <c r="F63" s="3"/>
      <c r="G63" s="3"/>
      <c r="H63" s="3"/>
      <c r="J63" s="226"/>
      <c r="K63" s="3"/>
      <c r="L63" s="3"/>
      <c r="O63" s="227"/>
      <c r="Q63" s="94"/>
      <c r="R63" s="94"/>
      <c r="S63" s="94"/>
      <c r="T63" s="94"/>
    </row>
    <row r="64" ht="15.75" customHeight="1">
      <c r="A64" s="242">
        <v>46145.0</v>
      </c>
      <c r="B64" s="240" t="s">
        <v>9</v>
      </c>
      <c r="C64" s="206" t="s">
        <v>5</v>
      </c>
      <c r="D64" s="207">
        <v>46145.83453703704</v>
      </c>
      <c r="E64" s="3"/>
      <c r="F64" s="3"/>
      <c r="G64" s="3"/>
      <c r="H64" s="3"/>
      <c r="J64" s="226"/>
      <c r="K64" s="3"/>
      <c r="L64" s="3"/>
      <c r="O64" s="227"/>
      <c r="Q64" s="94"/>
      <c r="R64" s="94"/>
      <c r="S64" s="94"/>
      <c r="T64" s="94"/>
    </row>
    <row r="65" ht="15.75" customHeight="1">
      <c r="A65" s="242">
        <v>46146.0</v>
      </c>
      <c r="B65" s="240" t="s">
        <v>5</v>
      </c>
      <c r="C65" s="206" t="s">
        <v>9</v>
      </c>
      <c r="D65" s="207">
        <v>46146.82738425926</v>
      </c>
      <c r="E65" s="3"/>
      <c r="F65" s="3"/>
      <c r="G65" s="3"/>
      <c r="H65" s="3"/>
      <c r="J65" s="226"/>
      <c r="K65" s="3"/>
      <c r="L65" s="3"/>
      <c r="O65" s="227"/>
      <c r="Q65" s="94"/>
      <c r="R65" s="94"/>
      <c r="S65" s="94"/>
      <c r="T65" s="94"/>
    </row>
    <row r="66" ht="15.75" customHeight="1">
      <c r="A66" s="242">
        <v>46147.0</v>
      </c>
      <c r="B66" s="240" t="s">
        <v>49</v>
      </c>
      <c r="C66" s="206" t="s">
        <v>7</v>
      </c>
      <c r="D66" s="207">
        <v>46147.8484837963</v>
      </c>
      <c r="E66" s="3"/>
      <c r="F66" s="3"/>
      <c r="G66" s="3"/>
      <c r="H66" s="3"/>
      <c r="J66" s="226"/>
      <c r="K66" s="3"/>
      <c r="L66" s="3"/>
      <c r="O66" s="227"/>
      <c r="Q66" s="94"/>
      <c r="R66" s="94"/>
      <c r="S66" s="94"/>
      <c r="T66" s="94"/>
    </row>
    <row r="67" ht="15.75" customHeight="1">
      <c r="A67" s="242">
        <v>46148.0</v>
      </c>
      <c r="B67" s="240"/>
      <c r="C67" s="206" t="s">
        <v>7</v>
      </c>
      <c r="D67" s="207">
        <v>46148.831400462965</v>
      </c>
      <c r="E67" s="3"/>
      <c r="F67" s="3"/>
      <c r="G67" s="3"/>
      <c r="H67" s="3"/>
      <c r="J67" s="226"/>
      <c r="K67" s="3"/>
      <c r="L67" s="3"/>
      <c r="O67" s="227"/>
      <c r="Q67" s="94"/>
      <c r="R67" s="94"/>
      <c r="S67" s="94"/>
      <c r="T67" s="94"/>
    </row>
    <row r="68" ht="15.75" customHeight="1">
      <c r="A68" s="242">
        <v>46149.0</v>
      </c>
      <c r="B68" s="240" t="s">
        <v>65</v>
      </c>
      <c r="C68" s="206" t="s">
        <v>7</v>
      </c>
      <c r="D68" s="207">
        <v>46149.827939814815</v>
      </c>
      <c r="E68" s="3"/>
      <c r="F68" s="3"/>
      <c r="G68" s="3"/>
      <c r="H68" s="3"/>
      <c r="J68" s="226"/>
      <c r="K68" s="3"/>
      <c r="L68" s="3"/>
      <c r="O68" s="227"/>
      <c r="Q68" s="94"/>
      <c r="R68" s="94"/>
      <c r="S68" s="94"/>
      <c r="T68" s="94"/>
    </row>
    <row r="69" ht="15.75" customHeight="1">
      <c r="A69" s="242">
        <v>46150.0</v>
      </c>
      <c r="B69" s="240" t="s">
        <v>78</v>
      </c>
      <c r="C69" s="206" t="s">
        <v>7</v>
      </c>
      <c r="D69" s="207">
        <v>46150.84936342593</v>
      </c>
      <c r="E69" s="3"/>
      <c r="F69" s="3"/>
      <c r="G69" s="3"/>
      <c r="H69" s="3"/>
      <c r="J69" s="226"/>
      <c r="K69" s="3"/>
      <c r="L69" s="3"/>
      <c r="O69" s="227"/>
      <c r="Q69" s="94"/>
      <c r="R69" s="94"/>
      <c r="S69" s="94"/>
      <c r="T69" s="94"/>
    </row>
    <row r="70" ht="15.75" customHeight="1">
      <c r="A70" s="242">
        <v>46151.0</v>
      </c>
      <c r="B70" s="240" t="s">
        <v>69</v>
      </c>
      <c r="C70" s="206" t="s">
        <v>9</v>
      </c>
      <c r="D70" s="207">
        <v>46151.83888888889</v>
      </c>
      <c r="E70" s="3"/>
      <c r="F70" s="3"/>
      <c r="G70" s="3"/>
      <c r="H70" s="3"/>
      <c r="J70" s="226"/>
      <c r="K70" s="3"/>
      <c r="L70" s="3"/>
      <c r="O70" s="227"/>
      <c r="Q70" s="94"/>
      <c r="R70" s="94"/>
      <c r="S70" s="94"/>
      <c r="T70" s="94"/>
    </row>
    <row r="71" ht="15.75" customHeight="1">
      <c r="A71" s="242">
        <v>46152.0</v>
      </c>
      <c r="B71" s="240" t="s">
        <v>58</v>
      </c>
      <c r="C71" s="206" t="s">
        <v>7</v>
      </c>
      <c r="D71" s="207">
        <v>46152.82292824074</v>
      </c>
      <c r="E71" s="3"/>
      <c r="F71" s="3"/>
      <c r="G71" s="3"/>
      <c r="H71" s="3"/>
      <c r="J71" s="226"/>
      <c r="K71" s="3"/>
      <c r="L71" s="3"/>
      <c r="O71" s="227"/>
      <c r="Q71" s="94"/>
      <c r="R71" s="94"/>
      <c r="S71" s="94"/>
      <c r="T71" s="94"/>
    </row>
    <row r="72" ht="15.75" customHeight="1">
      <c r="A72" s="242">
        <v>46153.0</v>
      </c>
      <c r="B72" s="240" t="s">
        <v>54</v>
      </c>
      <c r="C72" s="206" t="s">
        <v>9</v>
      </c>
      <c r="D72" s="207">
        <v>46153.81284722222</v>
      </c>
      <c r="E72" s="3"/>
      <c r="F72" s="3"/>
      <c r="G72" s="3"/>
      <c r="H72" s="3"/>
      <c r="J72" s="226"/>
      <c r="K72" s="3"/>
      <c r="L72" s="3"/>
      <c r="O72" s="227"/>
      <c r="Q72" s="94"/>
      <c r="R72" s="94"/>
      <c r="S72" s="94"/>
      <c r="T72" s="94"/>
    </row>
    <row r="73" ht="15.75" customHeight="1">
      <c r="A73" s="242">
        <v>46154.0</v>
      </c>
      <c r="B73" s="240" t="s">
        <v>57</v>
      </c>
      <c r="C73" s="206" t="s">
        <v>9</v>
      </c>
      <c r="D73" s="207">
        <v>46154.81706018518</v>
      </c>
      <c r="E73" s="3"/>
      <c r="F73" s="3"/>
      <c r="G73" s="3"/>
      <c r="H73" s="3"/>
      <c r="J73" s="226"/>
      <c r="K73" s="3"/>
      <c r="L73" s="3"/>
      <c r="O73" s="227"/>
      <c r="Q73" s="94"/>
      <c r="R73" s="94"/>
      <c r="S73" s="94"/>
      <c r="T73" s="94"/>
    </row>
    <row r="74" ht="15.75" customHeight="1">
      <c r="A74" s="242">
        <v>46155.0</v>
      </c>
      <c r="B74" s="240" t="s">
        <v>61</v>
      </c>
      <c r="C74" s="206" t="s">
        <v>5</v>
      </c>
      <c r="D74" s="207">
        <v>46155.834398148145</v>
      </c>
      <c r="E74" s="3"/>
      <c r="F74" s="3"/>
      <c r="G74" s="3"/>
      <c r="H74" s="3"/>
      <c r="J74" s="226"/>
      <c r="K74" s="3"/>
      <c r="L74" s="3"/>
      <c r="O74" s="227"/>
      <c r="Q74" s="94"/>
      <c r="R74" s="94"/>
      <c r="S74" s="94"/>
      <c r="T74" s="94"/>
    </row>
    <row r="75" ht="15.75" customHeight="1">
      <c r="A75" s="242">
        <v>46156.0</v>
      </c>
      <c r="B75" s="240" t="s">
        <v>50</v>
      </c>
      <c r="C75" s="206" t="s">
        <v>9</v>
      </c>
      <c r="D75" s="207">
        <v>46156.829618055555</v>
      </c>
      <c r="E75" s="3"/>
      <c r="F75" s="3"/>
      <c r="G75" s="3"/>
      <c r="H75" s="3"/>
      <c r="J75" s="226"/>
      <c r="K75" s="3"/>
      <c r="L75" s="3"/>
      <c r="O75" s="227"/>
      <c r="Q75" s="94"/>
      <c r="R75" s="94"/>
      <c r="S75" s="94"/>
      <c r="T75" s="94"/>
    </row>
    <row r="76" ht="15.75" customHeight="1">
      <c r="A76" s="242">
        <v>46157.0</v>
      </c>
      <c r="B76" s="240" t="s">
        <v>59</v>
      </c>
      <c r="C76" s="206" t="s">
        <v>9</v>
      </c>
      <c r="D76" s="207">
        <v>46157.80998842593</v>
      </c>
      <c r="E76" s="3"/>
      <c r="F76" s="3"/>
      <c r="G76" s="3"/>
      <c r="H76" s="3"/>
      <c r="J76" s="226"/>
      <c r="K76" s="3"/>
      <c r="L76" s="3"/>
      <c r="O76" s="227"/>
      <c r="Q76" s="94"/>
      <c r="R76" s="94"/>
      <c r="S76" s="94"/>
      <c r="T76" s="94"/>
    </row>
    <row r="77" ht="15.75" customHeight="1">
      <c r="A77" s="242">
        <v>46158.0</v>
      </c>
      <c r="B77" s="240" t="s">
        <v>66</v>
      </c>
      <c r="C77" s="206" t="s">
        <v>7</v>
      </c>
      <c r="D77" s="207">
        <v>46158.83758101852</v>
      </c>
      <c r="E77" s="3"/>
      <c r="F77" s="3"/>
      <c r="G77" s="3"/>
      <c r="H77" s="3"/>
      <c r="J77" s="226"/>
      <c r="K77" s="3"/>
      <c r="L77" s="3"/>
      <c r="O77" s="227"/>
      <c r="Q77" s="94"/>
      <c r="R77" s="94"/>
      <c r="S77" s="94"/>
      <c r="T77" s="94"/>
    </row>
    <row r="78" ht="15.75" customHeight="1">
      <c r="A78" s="242">
        <v>46159.0</v>
      </c>
      <c r="B78" s="240" t="s">
        <v>47</v>
      </c>
      <c r="C78" s="206" t="s">
        <v>7</v>
      </c>
      <c r="D78" s="207">
        <v>46159.84263888889</v>
      </c>
      <c r="E78" s="3"/>
      <c r="F78" s="3"/>
      <c r="G78" s="3"/>
      <c r="H78" s="3"/>
      <c r="J78" s="226"/>
      <c r="K78" s="3"/>
      <c r="L78" s="3"/>
      <c r="O78" s="227"/>
      <c r="Q78" s="94"/>
      <c r="R78" s="94"/>
      <c r="S78" s="94"/>
      <c r="T78" s="94"/>
    </row>
    <row r="79" ht="15.75" customHeight="1">
      <c r="A79" s="242">
        <v>46160.0</v>
      </c>
      <c r="B79" s="240" t="s">
        <v>53</v>
      </c>
      <c r="C79" s="223"/>
      <c r="D79" s="231"/>
      <c r="E79" s="3"/>
      <c r="F79" s="3"/>
      <c r="G79" s="3"/>
      <c r="H79" s="3"/>
      <c r="J79" s="226"/>
      <c r="K79" s="3"/>
      <c r="L79" s="3"/>
      <c r="O79" s="227"/>
      <c r="Q79" s="94"/>
      <c r="R79" s="94"/>
      <c r="S79" s="94"/>
      <c r="T79" s="94"/>
    </row>
    <row r="80" ht="15.75" customHeight="1">
      <c r="A80" s="242">
        <v>46160.0</v>
      </c>
      <c r="B80" s="240" t="s">
        <v>52</v>
      </c>
      <c r="C80" s="223"/>
      <c r="D80" s="231"/>
      <c r="E80" s="3"/>
      <c r="F80" s="3"/>
      <c r="G80" s="3"/>
      <c r="H80" s="3"/>
      <c r="J80" s="226"/>
      <c r="K80" s="3"/>
      <c r="L80" s="3"/>
      <c r="O80" s="227"/>
      <c r="Q80" s="94"/>
      <c r="R80" s="94"/>
      <c r="S80" s="94"/>
      <c r="T80" s="94"/>
    </row>
    <row r="81" ht="15.75" customHeight="1">
      <c r="A81" s="242">
        <v>46161.0</v>
      </c>
      <c r="B81" s="240" t="s">
        <v>9</v>
      </c>
      <c r="C81" s="206" t="s">
        <v>7</v>
      </c>
      <c r="D81" s="207">
        <v>46161.827465277776</v>
      </c>
      <c r="E81" s="3"/>
      <c r="F81" s="3"/>
      <c r="G81" s="3"/>
      <c r="H81" s="3"/>
      <c r="J81" s="226"/>
      <c r="K81" s="3"/>
      <c r="L81" s="3"/>
      <c r="O81" s="227"/>
      <c r="Q81" s="94"/>
      <c r="R81" s="94"/>
      <c r="S81" s="94"/>
      <c r="T81" s="94"/>
    </row>
    <row r="82" ht="15.75" customHeight="1">
      <c r="A82" s="242">
        <v>46162.0</v>
      </c>
      <c r="B82" s="240" t="s">
        <v>7</v>
      </c>
      <c r="C82" s="206" t="s">
        <v>9</v>
      </c>
      <c r="D82" s="207">
        <v>46162.81023148148</v>
      </c>
      <c r="E82" s="3"/>
      <c r="F82" s="3"/>
      <c r="G82" s="3"/>
      <c r="H82" s="3"/>
      <c r="J82" s="226"/>
      <c r="K82" s="3"/>
      <c r="L82" s="3"/>
      <c r="O82" s="227"/>
      <c r="Q82" s="94"/>
      <c r="R82" s="94"/>
      <c r="S82" s="94"/>
      <c r="T82" s="94"/>
    </row>
    <row r="83" ht="15.75" customHeight="1">
      <c r="A83" s="242">
        <v>46162.0</v>
      </c>
      <c r="B83" s="240" t="s">
        <v>62</v>
      </c>
      <c r="C83" s="223"/>
      <c r="D83" s="231"/>
      <c r="E83" s="3"/>
      <c r="F83" s="3"/>
      <c r="G83" s="3"/>
      <c r="H83" s="3"/>
      <c r="J83" s="226"/>
      <c r="K83" s="3"/>
      <c r="L83" s="3"/>
      <c r="O83" s="227"/>
      <c r="Q83" s="94"/>
      <c r="R83" s="94"/>
      <c r="S83" s="94"/>
      <c r="T83" s="94"/>
    </row>
    <row r="84" ht="15.75" customHeight="1">
      <c r="A84" s="242">
        <v>46163.0</v>
      </c>
      <c r="B84" s="240"/>
      <c r="C84" s="206" t="s">
        <v>7</v>
      </c>
      <c r="D84" s="207">
        <v>46163.82910879629</v>
      </c>
      <c r="E84" s="3"/>
      <c r="F84" s="3"/>
      <c r="G84" s="3"/>
      <c r="H84" s="3"/>
      <c r="J84" s="226"/>
      <c r="K84" s="3"/>
      <c r="L84" s="3"/>
      <c r="O84" s="227"/>
      <c r="Q84" s="94"/>
      <c r="R84" s="94"/>
      <c r="S84" s="94"/>
      <c r="T84" s="94"/>
    </row>
    <row r="85" ht="15.75" customHeight="1">
      <c r="A85" s="242">
        <v>46164.0</v>
      </c>
      <c r="B85" s="240" t="s">
        <v>63</v>
      </c>
      <c r="C85" s="206" t="s">
        <v>7</v>
      </c>
      <c r="D85" s="207">
        <v>46164.82074074074</v>
      </c>
      <c r="E85" s="3"/>
      <c r="F85" s="3"/>
      <c r="G85" s="3"/>
      <c r="H85" s="3"/>
      <c r="J85" s="226"/>
      <c r="K85" s="3"/>
      <c r="L85" s="3"/>
      <c r="O85" s="227"/>
      <c r="Q85" s="94"/>
      <c r="R85" s="94"/>
      <c r="S85" s="94"/>
      <c r="T85" s="94"/>
    </row>
    <row r="86" ht="15.75" customHeight="1">
      <c r="A86" s="242">
        <v>46165.0</v>
      </c>
      <c r="B86" s="240" t="s">
        <v>57</v>
      </c>
      <c r="C86" s="223"/>
      <c r="D86" s="231"/>
      <c r="E86" s="3"/>
      <c r="F86" s="3"/>
      <c r="G86" s="3"/>
      <c r="H86" s="3"/>
      <c r="J86" s="226"/>
      <c r="K86" s="3"/>
      <c r="L86" s="3"/>
      <c r="O86" s="232"/>
      <c r="P86" s="233"/>
      <c r="Q86" s="233"/>
      <c r="R86" s="233"/>
      <c r="S86" s="233"/>
      <c r="T86" s="233"/>
      <c r="U86" s="233"/>
      <c r="V86" s="233"/>
      <c r="W86" s="233"/>
      <c r="X86" s="233"/>
    </row>
    <row r="87" ht="15.75" customHeight="1">
      <c r="A87" s="242">
        <v>46165.0</v>
      </c>
      <c r="B87" s="240" t="s">
        <v>70</v>
      </c>
      <c r="C87" s="223"/>
      <c r="D87" s="231"/>
      <c r="E87" s="3"/>
      <c r="F87" s="3"/>
      <c r="G87" s="3"/>
      <c r="H87" s="3"/>
      <c r="J87" s="226"/>
      <c r="K87" s="3"/>
      <c r="L87" s="3"/>
      <c r="O87" s="232"/>
      <c r="P87" s="233"/>
      <c r="Q87" s="233"/>
      <c r="R87" s="233"/>
      <c r="S87" s="233"/>
      <c r="T87" s="233"/>
      <c r="U87" s="233"/>
      <c r="V87" s="233"/>
      <c r="W87" s="233"/>
      <c r="X87" s="233"/>
    </row>
    <row r="88" ht="15.75" customHeight="1">
      <c r="A88" s="242">
        <v>46166.0</v>
      </c>
      <c r="B88" s="240" t="s">
        <v>67</v>
      </c>
      <c r="C88" s="223"/>
      <c r="D88" s="231"/>
      <c r="E88" s="3"/>
      <c r="F88" s="3"/>
      <c r="G88" s="3"/>
      <c r="H88" s="3"/>
      <c r="J88" s="226"/>
      <c r="K88" s="3"/>
      <c r="L88" s="3"/>
      <c r="O88" s="232"/>
      <c r="P88" s="233"/>
      <c r="Q88" s="233"/>
      <c r="R88" s="233"/>
      <c r="S88" s="233"/>
      <c r="T88" s="233"/>
      <c r="U88" s="233"/>
      <c r="V88" s="233"/>
      <c r="W88" s="233"/>
      <c r="X88" s="233"/>
    </row>
    <row r="89" ht="15.75" customHeight="1">
      <c r="A89" s="234">
        <v>46166.0</v>
      </c>
      <c r="B89" s="240" t="s">
        <v>5</v>
      </c>
      <c r="C89" s="223"/>
      <c r="D89" s="231"/>
      <c r="E89" s="3"/>
      <c r="F89" s="3"/>
      <c r="G89" s="3"/>
      <c r="H89" s="3"/>
      <c r="J89" s="226"/>
      <c r="K89" s="3"/>
      <c r="L89" s="3"/>
      <c r="O89" s="232"/>
      <c r="P89" s="233"/>
      <c r="Q89" s="233"/>
      <c r="R89" s="233"/>
      <c r="S89" s="233"/>
      <c r="T89" s="233"/>
      <c r="U89" s="233"/>
      <c r="V89" s="233"/>
      <c r="W89" s="233"/>
      <c r="X89" s="233"/>
    </row>
    <row r="90" ht="15.75" customHeight="1">
      <c r="A90" s="234">
        <v>46167.0</v>
      </c>
      <c r="B90" s="240" t="s">
        <v>49</v>
      </c>
      <c r="C90" s="206" t="s">
        <v>5</v>
      </c>
      <c r="D90" s="207">
        <v>46167.846041666664</v>
      </c>
      <c r="E90" s="3"/>
      <c r="F90" s="3"/>
      <c r="G90" s="3"/>
      <c r="H90" s="3"/>
      <c r="J90" s="226"/>
      <c r="K90" s="3"/>
      <c r="L90" s="3"/>
      <c r="O90" s="232"/>
      <c r="P90" s="233"/>
      <c r="Q90" s="233"/>
      <c r="R90" s="233"/>
      <c r="S90" s="233"/>
      <c r="T90" s="233"/>
      <c r="U90" s="233"/>
      <c r="V90" s="233"/>
      <c r="W90" s="233"/>
      <c r="X90" s="233"/>
    </row>
    <row r="91" ht="15.75" customHeight="1">
      <c r="A91" s="234">
        <v>46168.0</v>
      </c>
      <c r="B91" s="240" t="s">
        <v>69</v>
      </c>
      <c r="C91" s="206" t="s">
        <v>7</v>
      </c>
      <c r="D91" s="207">
        <v>46168.81138888889</v>
      </c>
      <c r="E91" s="3"/>
      <c r="F91" s="3"/>
      <c r="G91" s="3"/>
      <c r="H91" s="3"/>
      <c r="J91" s="226"/>
      <c r="K91" s="3"/>
      <c r="L91" s="3"/>
      <c r="O91" s="232"/>
      <c r="P91" s="233"/>
      <c r="Q91" s="233"/>
      <c r="R91" s="233"/>
      <c r="S91" s="233"/>
      <c r="T91" s="233"/>
      <c r="U91" s="233"/>
      <c r="V91" s="233"/>
      <c r="W91" s="233"/>
      <c r="X91" s="233"/>
    </row>
    <row r="92" ht="15.75" customHeight="1">
      <c r="A92" s="234">
        <v>46169.0</v>
      </c>
      <c r="B92" s="240" t="s">
        <v>78</v>
      </c>
      <c r="C92" s="206" t="s">
        <v>5</v>
      </c>
      <c r="D92" s="207">
        <v>46169.83106481482</v>
      </c>
      <c r="E92" s="3"/>
      <c r="F92" s="3"/>
      <c r="G92" s="3"/>
      <c r="H92" s="3"/>
      <c r="J92" s="226"/>
      <c r="K92" s="3"/>
      <c r="L92" s="3"/>
      <c r="O92" s="227"/>
      <c r="Q92" s="94"/>
      <c r="R92" s="94"/>
      <c r="S92" s="94"/>
      <c r="T92" s="94"/>
    </row>
    <row r="93" ht="15.75" customHeight="1">
      <c r="A93" s="234">
        <v>46170.0</v>
      </c>
      <c r="B93" s="240"/>
      <c r="C93" s="206" t="s">
        <v>7</v>
      </c>
      <c r="D93" s="207">
        <v>46170.820381944446</v>
      </c>
      <c r="E93" s="3"/>
      <c r="F93" s="3"/>
      <c r="G93" s="3"/>
      <c r="H93" s="3"/>
      <c r="J93" s="226"/>
      <c r="K93" s="3"/>
      <c r="L93" s="3"/>
      <c r="O93" s="227"/>
      <c r="Q93" s="94"/>
      <c r="R93" s="94"/>
      <c r="S93" s="94"/>
      <c r="T93" s="94"/>
    </row>
    <row r="94" ht="15.75" customHeight="1">
      <c r="A94" s="234">
        <v>46171.0</v>
      </c>
      <c r="B94" s="240" t="s">
        <v>58</v>
      </c>
      <c r="C94" s="206" t="s">
        <v>9</v>
      </c>
      <c r="D94" s="207">
        <v>46171.823217592595</v>
      </c>
      <c r="E94" s="3"/>
      <c r="F94" s="3"/>
      <c r="G94" s="3"/>
      <c r="H94" s="3"/>
      <c r="J94" s="226"/>
      <c r="K94" s="3"/>
      <c r="L94" s="3"/>
      <c r="O94" s="227"/>
      <c r="Q94" s="94"/>
      <c r="R94" s="94"/>
      <c r="S94" s="94"/>
      <c r="T94" s="94"/>
    </row>
    <row r="95" ht="15.75" customHeight="1">
      <c r="A95" s="234">
        <v>46172.0</v>
      </c>
      <c r="B95" s="240" t="s">
        <v>65</v>
      </c>
      <c r="C95" s="206" t="s">
        <v>9</v>
      </c>
      <c r="D95" s="207">
        <v>46172.840219907404</v>
      </c>
      <c r="E95" s="3"/>
      <c r="F95" s="3"/>
      <c r="G95" s="3"/>
      <c r="H95" s="3"/>
      <c r="J95" s="226"/>
      <c r="K95" s="3"/>
      <c r="L95" s="3"/>
      <c r="O95" s="227"/>
      <c r="Q95" s="94"/>
      <c r="R95" s="94"/>
      <c r="S95" s="94"/>
      <c r="T95" s="94"/>
    </row>
    <row r="96" ht="15.75" customHeight="1">
      <c r="A96" s="234">
        <v>46173.0</v>
      </c>
      <c r="B96" s="240" t="s">
        <v>61</v>
      </c>
      <c r="C96" s="206" t="s">
        <v>9</v>
      </c>
      <c r="D96" s="207">
        <v>46173.83372685185</v>
      </c>
      <c r="E96" s="3"/>
      <c r="F96" s="3"/>
      <c r="G96" s="3"/>
      <c r="H96" s="3"/>
      <c r="J96" s="226"/>
      <c r="K96" s="3"/>
      <c r="L96" s="3"/>
      <c r="O96" s="227"/>
      <c r="Q96" s="94"/>
      <c r="R96" s="94"/>
      <c r="S96" s="94"/>
      <c r="T96" s="94"/>
    </row>
    <row r="97" ht="15.75" customHeight="1">
      <c r="A97" s="234">
        <v>46174.0</v>
      </c>
      <c r="B97" s="240" t="s">
        <v>54</v>
      </c>
      <c r="C97" s="206" t="s">
        <v>9</v>
      </c>
      <c r="D97" s="207">
        <v>46174.8371875</v>
      </c>
      <c r="E97" s="3"/>
      <c r="F97" s="3"/>
      <c r="G97" s="3"/>
      <c r="H97" s="3"/>
      <c r="J97" s="226"/>
      <c r="K97" s="3"/>
      <c r="L97" s="3"/>
      <c r="O97" s="227"/>
      <c r="Q97" s="94"/>
      <c r="R97" s="94"/>
      <c r="S97" s="94"/>
      <c r="T97" s="94"/>
    </row>
    <row r="98" ht="15.75" customHeight="1">
      <c r="A98" s="234">
        <v>46175.0</v>
      </c>
      <c r="B98" s="240" t="s">
        <v>50</v>
      </c>
      <c r="C98" s="206" t="s">
        <v>9</v>
      </c>
      <c r="D98" s="207">
        <v>46175.812685185185</v>
      </c>
      <c r="E98" s="3"/>
      <c r="F98" s="3"/>
      <c r="G98" s="3"/>
      <c r="H98" s="3"/>
      <c r="J98" s="226"/>
      <c r="K98" s="3"/>
      <c r="L98" s="3"/>
      <c r="O98" s="227"/>
      <c r="Q98" s="94"/>
      <c r="R98" s="94"/>
      <c r="S98" s="94"/>
      <c r="T98" s="94"/>
    </row>
    <row r="99" ht="15.75" customHeight="1">
      <c r="A99" s="234">
        <v>46176.0</v>
      </c>
      <c r="B99" s="240" t="s">
        <v>59</v>
      </c>
      <c r="C99" s="206" t="s">
        <v>7</v>
      </c>
      <c r="D99" s="207">
        <v>46176.84821759259</v>
      </c>
      <c r="E99" s="3"/>
      <c r="F99" s="3"/>
      <c r="G99" s="3"/>
      <c r="H99" s="3"/>
      <c r="J99" s="226"/>
      <c r="K99" s="3"/>
      <c r="L99" s="3"/>
      <c r="O99" s="227"/>
      <c r="Q99" s="94"/>
      <c r="R99" s="94"/>
      <c r="S99" s="94"/>
      <c r="T99" s="94"/>
    </row>
    <row r="100" ht="15.75" customHeight="1">
      <c r="A100" s="234"/>
      <c r="B100" s="240"/>
      <c r="C100" s="223"/>
      <c r="D100" s="231"/>
      <c r="E100" s="3"/>
      <c r="F100" s="3"/>
      <c r="G100" s="3"/>
      <c r="H100" s="3"/>
      <c r="J100" s="226"/>
      <c r="K100" s="3"/>
      <c r="L100" s="3"/>
      <c r="O100" s="227"/>
      <c r="Q100" s="94"/>
      <c r="R100" s="94"/>
      <c r="S100" s="94"/>
      <c r="T100" s="94"/>
    </row>
    <row r="101" ht="15.75" customHeight="1">
      <c r="A101" s="234"/>
      <c r="B101" s="240"/>
      <c r="C101" s="223"/>
      <c r="D101" s="231"/>
      <c r="E101" s="3"/>
      <c r="F101" s="3"/>
      <c r="G101" s="3"/>
      <c r="H101" s="3"/>
      <c r="J101" s="226"/>
      <c r="K101" s="3"/>
      <c r="L101" s="3"/>
      <c r="O101" s="227"/>
      <c r="Q101" s="94"/>
      <c r="R101" s="94"/>
      <c r="S101" s="94"/>
      <c r="T101" s="94"/>
    </row>
    <row r="102" ht="15.75" customHeight="1">
      <c r="A102" s="234"/>
      <c r="B102" s="240"/>
      <c r="C102" s="223"/>
      <c r="D102" s="231"/>
      <c r="E102" s="3"/>
      <c r="F102" s="3"/>
      <c r="G102" s="3"/>
      <c r="H102" s="3"/>
      <c r="J102" s="226"/>
      <c r="K102" s="3"/>
      <c r="L102" s="3"/>
      <c r="O102" s="227"/>
      <c r="Q102" s="94"/>
      <c r="R102" s="94"/>
      <c r="S102" s="94"/>
      <c r="T102" s="94"/>
    </row>
    <row r="103" ht="15.75" customHeight="1">
      <c r="A103" s="234"/>
      <c r="B103" s="240"/>
      <c r="C103" s="223"/>
      <c r="D103" s="231"/>
      <c r="E103" s="3"/>
      <c r="F103" s="3"/>
      <c r="G103" s="3"/>
      <c r="H103" s="3"/>
      <c r="J103" s="226"/>
      <c r="K103" s="3"/>
      <c r="L103" s="3"/>
      <c r="O103" s="227"/>
      <c r="Q103" s="94"/>
      <c r="R103" s="94"/>
      <c r="S103" s="94"/>
      <c r="T103" s="94"/>
    </row>
    <row r="104" ht="15.75" customHeight="1">
      <c r="A104" s="234"/>
      <c r="B104" s="240"/>
      <c r="C104" s="223"/>
      <c r="D104" s="231"/>
      <c r="E104" s="3"/>
      <c r="F104" s="3"/>
      <c r="G104" s="3"/>
      <c r="H104" s="3"/>
      <c r="J104" s="226"/>
      <c r="K104" s="3"/>
      <c r="L104" s="3"/>
      <c r="O104" s="227"/>
      <c r="Q104" s="94"/>
      <c r="R104" s="94"/>
      <c r="S104" s="94"/>
      <c r="T104" s="94"/>
    </row>
    <row r="105" ht="15.75" customHeight="1">
      <c r="A105" s="234"/>
      <c r="B105" s="240"/>
      <c r="C105" s="223"/>
      <c r="D105" s="231"/>
      <c r="E105" s="3"/>
      <c r="F105" s="3"/>
      <c r="G105" s="3"/>
      <c r="H105" s="3"/>
      <c r="J105" s="226"/>
      <c r="K105" s="3"/>
      <c r="L105" s="3"/>
      <c r="O105" s="227"/>
      <c r="Q105" s="94"/>
      <c r="R105" s="94"/>
      <c r="S105" s="94"/>
      <c r="T105" s="94"/>
    </row>
    <row r="106" ht="15.75" customHeight="1">
      <c r="A106" s="234"/>
      <c r="B106" s="240"/>
      <c r="C106" s="223"/>
      <c r="D106" s="231"/>
      <c r="E106" s="3"/>
      <c r="F106" s="3"/>
      <c r="G106" s="3"/>
      <c r="H106" s="3"/>
      <c r="J106" s="226"/>
      <c r="K106" s="3"/>
      <c r="L106" s="3"/>
      <c r="O106" s="227"/>
      <c r="Q106" s="94"/>
      <c r="R106" s="94"/>
      <c r="S106" s="94"/>
      <c r="T106" s="94"/>
    </row>
    <row r="107" ht="15.75" customHeight="1">
      <c r="A107" s="234"/>
      <c r="B107" s="240"/>
      <c r="C107" s="223"/>
      <c r="D107" s="231"/>
      <c r="E107" s="3"/>
      <c r="F107" s="3"/>
      <c r="G107" s="3"/>
      <c r="H107" s="3"/>
      <c r="J107" s="226"/>
      <c r="K107" s="3"/>
      <c r="L107" s="3"/>
      <c r="O107" s="227"/>
      <c r="Q107" s="94"/>
      <c r="R107" s="94"/>
      <c r="S107" s="94"/>
      <c r="T107" s="94"/>
    </row>
    <row r="108" ht="15.75" customHeight="1">
      <c r="A108" s="234"/>
      <c r="B108" s="240"/>
      <c r="C108" s="223"/>
      <c r="D108" s="231"/>
      <c r="E108" s="3"/>
      <c r="F108" s="3"/>
      <c r="G108" s="3"/>
      <c r="H108" s="3"/>
      <c r="J108" s="226"/>
      <c r="K108" s="3"/>
      <c r="L108" s="3"/>
      <c r="O108" s="227"/>
      <c r="Q108" s="94"/>
      <c r="R108" s="94"/>
      <c r="S108" s="94"/>
      <c r="T108" s="94"/>
    </row>
    <row r="109" ht="15.75" customHeight="1">
      <c r="A109" s="234"/>
      <c r="B109" s="240"/>
      <c r="C109" s="223"/>
      <c r="D109" s="231"/>
      <c r="E109" s="3"/>
      <c r="F109" s="3"/>
      <c r="G109" s="3"/>
      <c r="H109" s="3"/>
      <c r="J109" s="226"/>
      <c r="K109" s="3"/>
      <c r="L109" s="3"/>
      <c r="O109" s="227"/>
      <c r="Q109" s="94"/>
      <c r="R109" s="94"/>
      <c r="S109" s="94"/>
      <c r="T109" s="94"/>
    </row>
    <row r="110" ht="15.75" customHeight="1">
      <c r="A110" s="234"/>
      <c r="B110" s="240"/>
      <c r="C110" s="223"/>
      <c r="D110" s="231"/>
      <c r="E110" s="3"/>
      <c r="F110" s="3"/>
      <c r="G110" s="3"/>
      <c r="H110" s="3"/>
      <c r="J110" s="226"/>
      <c r="K110" s="3"/>
      <c r="L110" s="3"/>
      <c r="O110" s="227"/>
      <c r="Q110" s="94"/>
      <c r="R110" s="94"/>
      <c r="S110" s="94"/>
      <c r="T110" s="94"/>
    </row>
    <row r="111" ht="15.75" customHeight="1">
      <c r="A111" s="234"/>
      <c r="B111" s="240"/>
      <c r="C111" s="223"/>
      <c r="D111" s="231"/>
      <c r="E111" s="3"/>
      <c r="F111" s="3"/>
      <c r="G111" s="3"/>
      <c r="H111" s="3"/>
      <c r="J111" s="226"/>
      <c r="K111" s="3"/>
      <c r="L111" s="3"/>
      <c r="O111" s="227"/>
      <c r="Q111" s="94"/>
      <c r="R111" s="94"/>
      <c r="S111" s="94"/>
      <c r="T111" s="94"/>
    </row>
    <row r="112" ht="15.75" customHeight="1">
      <c r="A112" s="234"/>
      <c r="B112" s="240"/>
      <c r="C112" s="223"/>
      <c r="D112" s="231"/>
      <c r="E112" s="3"/>
      <c r="F112" s="3"/>
      <c r="G112" s="3"/>
      <c r="H112" s="3"/>
      <c r="J112" s="226"/>
      <c r="K112" s="3"/>
      <c r="L112" s="3"/>
      <c r="O112" s="227"/>
      <c r="Q112" s="94"/>
      <c r="R112" s="94"/>
      <c r="S112" s="94"/>
      <c r="T112" s="94"/>
    </row>
    <row r="113" ht="15.75" customHeight="1">
      <c r="A113" s="234"/>
      <c r="B113" s="240"/>
      <c r="C113" s="223"/>
      <c r="D113" s="231"/>
      <c r="E113" s="3"/>
      <c r="F113" s="3"/>
      <c r="G113" s="3"/>
      <c r="H113" s="3"/>
      <c r="J113" s="226"/>
      <c r="K113" s="3"/>
      <c r="L113" s="3"/>
      <c r="O113" s="227"/>
      <c r="Q113" s="94"/>
      <c r="R113" s="94"/>
      <c r="S113" s="94"/>
      <c r="T113" s="94"/>
    </row>
    <row r="114" ht="15.75" customHeight="1">
      <c r="A114" s="242"/>
      <c r="B114" s="240"/>
      <c r="C114" s="223"/>
      <c r="D114" s="231"/>
      <c r="E114" s="3"/>
      <c r="F114" s="3"/>
      <c r="G114" s="3"/>
      <c r="H114" s="3"/>
      <c r="J114" s="226"/>
      <c r="K114" s="3"/>
      <c r="L114" s="3"/>
      <c r="O114" s="227"/>
      <c r="Q114" s="94"/>
      <c r="R114" s="94"/>
      <c r="S114" s="94"/>
      <c r="T114" s="94"/>
    </row>
    <row r="115" ht="15.75" customHeight="1">
      <c r="A115" s="242"/>
      <c r="B115" s="240"/>
      <c r="C115" s="223"/>
      <c r="D115" s="231"/>
      <c r="E115" s="3"/>
      <c r="F115" s="3"/>
      <c r="G115" s="3"/>
      <c r="H115" s="3"/>
      <c r="J115" s="226"/>
      <c r="K115" s="3"/>
      <c r="L115" s="3"/>
      <c r="O115" s="227"/>
      <c r="Q115" s="94"/>
      <c r="R115" s="94"/>
      <c r="S115" s="94"/>
      <c r="T115" s="94"/>
      <c r="Y115" s="8"/>
    </row>
    <row r="116" ht="15.75" customHeight="1">
      <c r="A116" s="242"/>
      <c r="B116" s="240"/>
      <c r="C116" s="223"/>
      <c r="D116" s="231"/>
      <c r="E116" s="3"/>
      <c r="F116" s="3"/>
      <c r="G116" s="3"/>
      <c r="H116" s="3"/>
      <c r="J116" s="226"/>
      <c r="K116" s="3"/>
      <c r="L116" s="3"/>
      <c r="O116" s="227"/>
      <c r="Q116" s="94"/>
      <c r="R116" s="94"/>
      <c r="S116" s="94"/>
      <c r="T116" s="94"/>
    </row>
    <row r="117" ht="15.75" customHeight="1">
      <c r="A117" s="242"/>
      <c r="B117" s="240"/>
      <c r="C117" s="223"/>
      <c r="D117" s="231"/>
      <c r="E117" s="3"/>
      <c r="F117" s="3"/>
      <c r="G117" s="3"/>
      <c r="H117" s="3"/>
      <c r="J117" s="226"/>
      <c r="K117" s="3"/>
      <c r="L117" s="3"/>
      <c r="O117" s="227"/>
      <c r="Q117" s="94"/>
      <c r="R117" s="94"/>
      <c r="S117" s="94"/>
      <c r="T117" s="94"/>
    </row>
    <row r="118" ht="15.75" customHeight="1">
      <c r="A118" s="242"/>
      <c r="B118" s="240"/>
      <c r="C118" s="223"/>
      <c r="D118" s="231"/>
      <c r="E118" s="3"/>
      <c r="F118" s="3"/>
      <c r="G118" s="3"/>
      <c r="H118" s="3"/>
      <c r="J118" s="226"/>
      <c r="K118" s="3"/>
      <c r="L118" s="3"/>
      <c r="O118" s="227"/>
      <c r="Q118" s="94"/>
      <c r="R118" s="94"/>
      <c r="S118" s="94"/>
      <c r="T118" s="94"/>
    </row>
    <row r="119" ht="15.75" customHeight="1">
      <c r="A119" s="242"/>
      <c r="B119" s="240"/>
      <c r="C119" s="223"/>
      <c r="D119" s="231"/>
      <c r="E119" s="3"/>
      <c r="F119" s="3"/>
      <c r="G119" s="3"/>
      <c r="H119" s="3"/>
      <c r="J119" s="226"/>
      <c r="K119" s="3"/>
      <c r="L119" s="3"/>
      <c r="O119" s="227"/>
      <c r="Q119" s="94"/>
      <c r="R119" s="94"/>
      <c r="S119" s="94"/>
      <c r="T119" s="94"/>
    </row>
    <row r="120" ht="15.75" customHeight="1">
      <c r="A120" s="242"/>
      <c r="B120" s="240"/>
      <c r="C120" s="223"/>
      <c r="D120" s="231"/>
      <c r="E120" s="3"/>
      <c r="F120" s="3"/>
      <c r="G120" s="3"/>
      <c r="H120" s="3"/>
      <c r="J120" s="226"/>
      <c r="K120" s="3"/>
      <c r="L120" s="3"/>
      <c r="O120" s="227"/>
      <c r="Q120" s="94"/>
      <c r="R120" s="94"/>
      <c r="S120" s="94"/>
      <c r="T120" s="94"/>
    </row>
    <row r="121" ht="15.75" customHeight="1">
      <c r="A121" s="242"/>
      <c r="B121" s="240"/>
      <c r="C121" s="223"/>
      <c r="D121" s="231"/>
      <c r="E121" s="3"/>
      <c r="F121" s="3"/>
      <c r="G121" s="3"/>
      <c r="H121" s="3"/>
      <c r="J121" s="226"/>
      <c r="K121" s="3"/>
      <c r="L121" s="3"/>
      <c r="O121" s="227"/>
      <c r="Q121" s="94"/>
      <c r="R121" s="94"/>
      <c r="S121" s="94"/>
      <c r="T121" s="94"/>
    </row>
    <row r="122" ht="15.75" customHeight="1">
      <c r="A122" s="242"/>
      <c r="B122" s="240"/>
      <c r="C122" s="223"/>
      <c r="D122" s="231"/>
      <c r="E122" s="3"/>
      <c r="F122" s="3"/>
      <c r="G122" s="3"/>
      <c r="H122" s="3"/>
      <c r="J122" s="226"/>
      <c r="K122" s="3"/>
      <c r="L122" s="3"/>
      <c r="O122" s="227"/>
      <c r="Q122" s="94"/>
      <c r="R122" s="94"/>
      <c r="S122" s="94"/>
      <c r="T122" s="94"/>
    </row>
    <row r="123" ht="15.75" customHeight="1">
      <c r="A123" s="242"/>
      <c r="B123" s="240"/>
      <c r="C123" s="223"/>
      <c r="D123" s="231"/>
      <c r="E123" s="3"/>
      <c r="F123" s="3"/>
      <c r="G123" s="3"/>
      <c r="H123" s="3"/>
      <c r="J123" s="226"/>
      <c r="K123" s="3"/>
      <c r="L123" s="3"/>
      <c r="O123" s="227"/>
      <c r="Q123" s="94"/>
      <c r="R123" s="94"/>
      <c r="S123" s="94"/>
      <c r="T123" s="94"/>
    </row>
    <row r="124" ht="15.75" customHeight="1">
      <c r="A124" s="242"/>
      <c r="B124" s="240"/>
      <c r="C124" s="223"/>
      <c r="D124" s="231"/>
      <c r="E124" s="3"/>
      <c r="F124" s="3"/>
      <c r="G124" s="3"/>
      <c r="H124" s="3"/>
      <c r="J124" s="226"/>
      <c r="K124" s="3"/>
      <c r="L124" s="3"/>
      <c r="O124" s="227"/>
      <c r="Q124" s="94"/>
      <c r="R124" s="94"/>
      <c r="S124" s="94"/>
      <c r="T124" s="94"/>
    </row>
    <row r="125" ht="15.75" customHeight="1">
      <c r="A125" s="242"/>
      <c r="B125" s="240"/>
      <c r="C125" s="223"/>
      <c r="D125" s="231"/>
      <c r="E125" s="3"/>
      <c r="F125" s="3"/>
      <c r="G125" s="3"/>
      <c r="H125" s="3"/>
      <c r="J125" s="226"/>
      <c r="K125" s="3"/>
      <c r="L125" s="3"/>
      <c r="O125" s="227"/>
      <c r="Q125" s="94"/>
      <c r="R125" s="94"/>
      <c r="S125" s="94"/>
      <c r="T125" s="94"/>
    </row>
    <row r="126" ht="15.75" customHeight="1">
      <c r="A126" s="242"/>
      <c r="B126" s="240"/>
      <c r="C126" s="223"/>
      <c r="D126" s="231"/>
      <c r="E126" s="3"/>
      <c r="F126" s="3"/>
      <c r="G126" s="3"/>
      <c r="H126" s="3"/>
      <c r="J126" s="226"/>
      <c r="K126" s="3"/>
      <c r="L126" s="3"/>
      <c r="O126" s="227"/>
      <c r="Q126" s="94"/>
      <c r="R126" s="94"/>
      <c r="S126" s="94"/>
      <c r="T126" s="94"/>
    </row>
    <row r="127" ht="15.75" customHeight="1">
      <c r="A127" s="242"/>
      <c r="B127" s="240"/>
      <c r="C127" s="223"/>
      <c r="D127" s="231"/>
      <c r="E127" s="3"/>
      <c r="F127" s="3"/>
      <c r="G127" s="3"/>
      <c r="H127" s="3"/>
      <c r="J127" s="226"/>
      <c r="K127" s="3"/>
      <c r="L127" s="3"/>
      <c r="O127" s="227"/>
      <c r="Q127" s="94"/>
      <c r="R127" s="94"/>
      <c r="S127" s="94"/>
      <c r="T127" s="94"/>
    </row>
    <row r="128" ht="15.75" customHeight="1">
      <c r="A128" s="242"/>
      <c r="B128" s="240"/>
      <c r="C128" s="223"/>
      <c r="D128" s="231"/>
      <c r="E128" s="3"/>
      <c r="F128" s="3"/>
      <c r="G128" s="3"/>
      <c r="H128" s="3"/>
      <c r="J128" s="226"/>
      <c r="K128" s="3"/>
      <c r="L128" s="3"/>
      <c r="O128" s="227"/>
      <c r="Q128" s="94"/>
      <c r="R128" s="94"/>
      <c r="S128" s="94"/>
      <c r="T128" s="94"/>
    </row>
    <row r="129" ht="15.75" customHeight="1">
      <c r="A129" s="242"/>
      <c r="B129" s="240"/>
      <c r="C129" s="223"/>
      <c r="D129" s="231"/>
      <c r="E129" s="3"/>
      <c r="F129" s="3"/>
      <c r="G129" s="3"/>
      <c r="H129" s="3"/>
      <c r="J129" s="226"/>
      <c r="K129" s="3"/>
      <c r="L129" s="3"/>
      <c r="O129" s="227"/>
      <c r="Q129" s="94"/>
      <c r="R129" s="94"/>
      <c r="S129" s="94"/>
      <c r="T129" s="94"/>
    </row>
    <row r="130" ht="15.75" customHeight="1">
      <c r="A130" s="242"/>
      <c r="B130" s="240"/>
      <c r="C130" s="223"/>
      <c r="D130" s="231"/>
      <c r="E130" s="3"/>
      <c r="F130" s="3"/>
      <c r="G130" s="3"/>
      <c r="H130" s="3"/>
      <c r="J130" s="226"/>
      <c r="K130" s="3"/>
      <c r="L130" s="3"/>
      <c r="O130" s="227"/>
      <c r="Q130" s="94"/>
      <c r="R130" s="94"/>
      <c r="S130" s="94"/>
      <c r="T130" s="94"/>
    </row>
    <row r="131" ht="15.75" customHeight="1">
      <c r="A131" s="242"/>
      <c r="B131" s="240"/>
      <c r="C131" s="223"/>
      <c r="D131" s="231"/>
      <c r="E131" s="3"/>
      <c r="F131" s="3"/>
      <c r="G131" s="3"/>
      <c r="H131" s="3"/>
      <c r="J131" s="226"/>
      <c r="K131" s="3"/>
      <c r="L131" s="3"/>
      <c r="O131" s="227"/>
      <c r="Q131" s="94"/>
      <c r="R131" s="94"/>
      <c r="S131" s="94"/>
      <c r="T131" s="94"/>
    </row>
    <row r="132" ht="15.75" customHeight="1">
      <c r="A132" s="242"/>
      <c r="B132" s="240"/>
      <c r="C132" s="223"/>
      <c r="D132" s="231"/>
      <c r="E132" s="3"/>
      <c r="F132" s="3"/>
      <c r="G132" s="3"/>
      <c r="H132" s="3"/>
      <c r="J132" s="226"/>
      <c r="K132" s="3"/>
      <c r="L132" s="3"/>
      <c r="O132" s="227"/>
      <c r="Q132" s="94"/>
      <c r="R132" s="94"/>
      <c r="S132" s="94"/>
      <c r="T132" s="94"/>
    </row>
    <row r="133" ht="15.75" customHeight="1">
      <c r="A133" s="242"/>
      <c r="B133" s="240"/>
      <c r="C133" s="223"/>
      <c r="D133" s="231"/>
      <c r="E133" s="3"/>
      <c r="F133" s="3"/>
      <c r="G133" s="3"/>
      <c r="H133" s="3"/>
      <c r="J133" s="226"/>
      <c r="K133" s="3"/>
      <c r="L133" s="3"/>
      <c r="O133" s="227"/>
      <c r="Q133" s="94"/>
      <c r="R133" s="94"/>
      <c r="S133" s="94"/>
      <c r="T133" s="94"/>
    </row>
    <row r="134" ht="15.75" customHeight="1">
      <c r="A134" s="242"/>
      <c r="B134" s="240"/>
      <c r="C134" s="223"/>
      <c r="D134" s="231"/>
      <c r="E134" s="3"/>
      <c r="F134" s="3"/>
      <c r="G134" s="3"/>
      <c r="H134" s="3"/>
      <c r="J134" s="226"/>
      <c r="K134" s="3"/>
      <c r="L134" s="3"/>
      <c r="O134" s="227"/>
      <c r="Q134" s="94"/>
      <c r="R134" s="94"/>
      <c r="S134" s="94"/>
      <c r="T134" s="94"/>
    </row>
    <row r="135" ht="15.75" customHeight="1">
      <c r="A135" s="242"/>
      <c r="B135" s="240"/>
      <c r="C135" s="223"/>
      <c r="D135" s="231"/>
      <c r="E135" s="3"/>
      <c r="F135" s="3"/>
      <c r="G135" s="3"/>
      <c r="H135" s="3"/>
      <c r="J135" s="226"/>
      <c r="K135" s="3"/>
      <c r="L135" s="3"/>
      <c r="O135" s="227"/>
      <c r="Q135" s="94"/>
      <c r="R135" s="94"/>
      <c r="S135" s="94"/>
      <c r="T135" s="94"/>
    </row>
    <row r="136" ht="15.75" customHeight="1">
      <c r="A136" s="242"/>
      <c r="B136" s="240"/>
      <c r="C136" s="223"/>
      <c r="D136" s="231"/>
      <c r="E136" s="3"/>
      <c r="F136" s="3"/>
      <c r="G136" s="3"/>
      <c r="H136" s="3"/>
      <c r="J136" s="226"/>
      <c r="K136" s="3"/>
      <c r="L136" s="3"/>
      <c r="O136" s="227"/>
      <c r="Q136" s="94"/>
      <c r="R136" s="94"/>
      <c r="S136" s="94"/>
      <c r="T136" s="94"/>
    </row>
    <row r="137" ht="15.75" customHeight="1">
      <c r="A137" s="242"/>
      <c r="B137" s="240"/>
      <c r="C137" s="223"/>
      <c r="D137" s="231"/>
      <c r="E137" s="3"/>
      <c r="F137" s="3"/>
      <c r="G137" s="3"/>
      <c r="H137" s="3"/>
      <c r="J137" s="226"/>
      <c r="K137" s="3"/>
      <c r="L137" s="3"/>
      <c r="O137" s="227"/>
      <c r="Q137" s="94"/>
      <c r="R137" s="94"/>
      <c r="S137" s="94"/>
      <c r="T137" s="94"/>
    </row>
    <row r="138" ht="15.75" customHeight="1">
      <c r="A138" s="242"/>
      <c r="B138" s="240"/>
      <c r="C138" s="223"/>
      <c r="D138" s="231"/>
      <c r="E138" s="3"/>
      <c r="F138" s="3"/>
      <c r="G138" s="3"/>
      <c r="H138" s="3"/>
      <c r="J138" s="226"/>
      <c r="K138" s="3"/>
      <c r="L138" s="3"/>
      <c r="O138" s="227"/>
      <c r="Q138" s="94"/>
      <c r="R138" s="94"/>
      <c r="S138" s="94"/>
      <c r="T138" s="94"/>
    </row>
    <row r="139" ht="15.75" customHeight="1">
      <c r="A139" s="242"/>
      <c r="B139" s="240"/>
      <c r="C139" s="223"/>
      <c r="D139" s="231"/>
      <c r="E139" s="3"/>
      <c r="F139" s="3"/>
      <c r="G139" s="3"/>
      <c r="H139" s="3"/>
      <c r="J139" s="226"/>
      <c r="K139" s="3"/>
      <c r="L139" s="3"/>
      <c r="O139" s="227"/>
      <c r="Q139" s="94"/>
      <c r="R139" s="94"/>
      <c r="S139" s="94"/>
      <c r="T139" s="94"/>
    </row>
    <row r="140" ht="15.75" customHeight="1">
      <c r="A140" s="242"/>
      <c r="B140" s="240"/>
      <c r="C140" s="223"/>
      <c r="D140" s="231"/>
      <c r="E140" s="3"/>
      <c r="F140" s="3"/>
      <c r="G140" s="3"/>
      <c r="H140" s="3"/>
      <c r="J140" s="226"/>
      <c r="K140" s="3"/>
      <c r="L140" s="3"/>
      <c r="O140" s="227"/>
      <c r="Q140" s="94"/>
      <c r="R140" s="94"/>
      <c r="S140" s="94"/>
      <c r="T140" s="94"/>
    </row>
    <row r="141" ht="15.75" customHeight="1">
      <c r="A141" s="242"/>
      <c r="B141" s="240"/>
      <c r="C141" s="223"/>
      <c r="D141" s="231"/>
      <c r="E141" s="3"/>
      <c r="F141" s="3"/>
      <c r="G141" s="3"/>
      <c r="H141" s="3"/>
      <c r="J141" s="226"/>
      <c r="K141" s="3"/>
      <c r="L141" s="3"/>
      <c r="O141" s="227"/>
      <c r="Q141" s="94"/>
      <c r="R141" s="94"/>
      <c r="S141" s="94"/>
      <c r="T141" s="94"/>
    </row>
    <row r="142" ht="15.75" customHeight="1">
      <c r="A142" s="242"/>
      <c r="B142" s="240"/>
      <c r="C142" s="223"/>
      <c r="D142" s="231"/>
      <c r="E142" s="3"/>
      <c r="F142" s="3"/>
      <c r="G142" s="3"/>
      <c r="H142" s="3"/>
      <c r="J142" s="226"/>
      <c r="K142" s="3"/>
      <c r="L142" s="3"/>
      <c r="O142" s="227"/>
      <c r="Q142" s="94"/>
      <c r="R142" s="94"/>
      <c r="S142" s="94"/>
      <c r="T142" s="94"/>
    </row>
    <row r="143" ht="15.75" customHeight="1">
      <c r="A143" s="242"/>
      <c r="B143" s="240"/>
      <c r="C143" s="223"/>
      <c r="D143" s="231"/>
      <c r="E143" s="3"/>
      <c r="F143" s="3"/>
      <c r="G143" s="3"/>
      <c r="H143" s="3"/>
      <c r="J143" s="226"/>
      <c r="K143" s="3"/>
      <c r="L143" s="3"/>
      <c r="O143" s="227"/>
      <c r="Q143" s="94"/>
      <c r="R143" s="94"/>
      <c r="S143" s="94"/>
      <c r="T143" s="94"/>
    </row>
    <row r="144" ht="15.75" customHeight="1">
      <c r="A144" s="242"/>
      <c r="B144" s="240"/>
      <c r="C144" s="223"/>
      <c r="D144" s="231"/>
      <c r="E144" s="3"/>
      <c r="F144" s="3"/>
      <c r="G144" s="3"/>
      <c r="H144" s="3"/>
      <c r="J144" s="226"/>
      <c r="K144" s="3"/>
      <c r="L144" s="3"/>
      <c r="O144" s="227"/>
      <c r="Q144" s="94"/>
      <c r="R144" s="94"/>
      <c r="S144" s="94"/>
      <c r="T144" s="94"/>
    </row>
    <row r="145" ht="15.75" customHeight="1">
      <c r="A145" s="242"/>
      <c r="B145" s="240"/>
      <c r="C145" s="223"/>
      <c r="D145" s="231"/>
      <c r="E145" s="3"/>
      <c r="F145" s="3"/>
      <c r="G145" s="3"/>
      <c r="H145" s="3"/>
      <c r="J145" s="226"/>
      <c r="K145" s="3"/>
      <c r="L145" s="3"/>
      <c r="O145" s="227"/>
      <c r="Q145" s="94"/>
      <c r="R145" s="94"/>
      <c r="S145" s="94"/>
      <c r="T145" s="94"/>
    </row>
    <row r="146" ht="15.75" customHeight="1">
      <c r="A146" s="242"/>
      <c r="B146" s="240"/>
      <c r="C146" s="223"/>
      <c r="D146" s="231"/>
      <c r="E146" s="3"/>
      <c r="F146" s="3"/>
      <c r="G146" s="3"/>
      <c r="H146" s="3"/>
      <c r="J146" s="226"/>
      <c r="K146" s="3"/>
      <c r="L146" s="3"/>
      <c r="O146" s="227"/>
      <c r="Q146" s="94"/>
      <c r="R146" s="94"/>
      <c r="S146" s="94"/>
      <c r="T146" s="94"/>
    </row>
    <row r="147" ht="15.75" customHeight="1">
      <c r="A147" s="242"/>
      <c r="B147" s="240"/>
      <c r="C147" s="223"/>
      <c r="D147" s="231"/>
      <c r="E147" s="3"/>
      <c r="F147" s="3"/>
      <c r="G147" s="3"/>
      <c r="H147" s="3"/>
      <c r="J147" s="226"/>
      <c r="K147" s="3"/>
      <c r="L147" s="3"/>
      <c r="O147" s="227"/>
      <c r="Q147" s="94"/>
      <c r="R147" s="94"/>
      <c r="S147" s="94"/>
      <c r="T147" s="94"/>
    </row>
    <row r="148" ht="15.75" customHeight="1">
      <c r="A148" s="242"/>
      <c r="B148" s="240"/>
      <c r="C148" s="223"/>
      <c r="D148" s="231"/>
      <c r="E148" s="3"/>
      <c r="F148" s="3"/>
      <c r="G148" s="3"/>
      <c r="H148" s="3"/>
      <c r="J148" s="226"/>
      <c r="K148" s="3"/>
      <c r="L148" s="3"/>
      <c r="O148" s="227"/>
      <c r="Q148" s="94"/>
      <c r="R148" s="94"/>
      <c r="S148" s="94"/>
      <c r="T148" s="94"/>
    </row>
    <row r="149" ht="15.75" customHeight="1">
      <c r="A149" s="242"/>
      <c r="B149" s="240"/>
      <c r="C149" s="223"/>
      <c r="D149" s="231"/>
      <c r="E149" s="3"/>
      <c r="F149" s="3"/>
      <c r="G149" s="3"/>
      <c r="H149" s="3"/>
      <c r="J149" s="226"/>
      <c r="K149" s="3"/>
      <c r="L149" s="3"/>
      <c r="O149" s="227"/>
      <c r="Q149" s="94"/>
      <c r="R149" s="94"/>
      <c r="S149" s="94"/>
      <c r="T149" s="94"/>
    </row>
    <row r="150" ht="15.75" customHeight="1">
      <c r="A150" s="242"/>
      <c r="B150" s="240"/>
      <c r="C150" s="223"/>
      <c r="D150" s="231"/>
      <c r="E150" s="3"/>
      <c r="F150" s="3"/>
      <c r="G150" s="3"/>
      <c r="H150" s="3"/>
      <c r="J150" s="226"/>
      <c r="K150" s="3"/>
      <c r="L150" s="3"/>
      <c r="O150" s="227"/>
      <c r="Q150" s="94"/>
      <c r="R150" s="94"/>
      <c r="S150" s="94"/>
      <c r="T150" s="94"/>
    </row>
    <row r="151" ht="15.75" customHeight="1">
      <c r="A151" s="242"/>
      <c r="B151" s="240"/>
      <c r="C151" s="223"/>
      <c r="D151" s="231"/>
      <c r="E151" s="3"/>
      <c r="F151" s="3"/>
      <c r="G151" s="3"/>
      <c r="H151" s="3"/>
      <c r="J151" s="226"/>
      <c r="K151" s="3"/>
      <c r="L151" s="3"/>
      <c r="O151" s="227"/>
      <c r="Q151" s="94"/>
      <c r="R151" s="94"/>
      <c r="S151" s="94"/>
      <c r="T151" s="94"/>
    </row>
    <row r="152" ht="15.75" customHeight="1">
      <c r="A152" s="242"/>
      <c r="B152" s="240"/>
      <c r="C152" s="223"/>
      <c r="D152" s="231"/>
      <c r="E152" s="3"/>
      <c r="F152" s="3"/>
      <c r="G152" s="3"/>
      <c r="H152" s="3"/>
      <c r="J152" s="226"/>
      <c r="K152" s="3"/>
      <c r="L152" s="3"/>
      <c r="O152" s="227"/>
      <c r="Q152" s="94"/>
      <c r="R152" s="94"/>
      <c r="S152" s="94"/>
      <c r="T152" s="94"/>
    </row>
    <row r="153" ht="15.75" customHeight="1">
      <c r="A153" s="242"/>
      <c r="B153" s="240"/>
      <c r="C153" s="223"/>
      <c r="D153" s="231"/>
      <c r="E153" s="3"/>
      <c r="F153" s="3"/>
      <c r="G153" s="3"/>
      <c r="H153" s="3"/>
      <c r="J153" s="226"/>
      <c r="K153" s="3"/>
      <c r="L153" s="3"/>
      <c r="O153" s="227"/>
      <c r="Q153" s="94"/>
      <c r="R153" s="94"/>
      <c r="S153" s="94"/>
      <c r="T153" s="94"/>
    </row>
    <row r="154" ht="15.75" customHeight="1">
      <c r="A154" s="242"/>
      <c r="B154" s="240"/>
      <c r="C154" s="223"/>
      <c r="D154" s="231"/>
      <c r="E154" s="3"/>
      <c r="F154" s="3"/>
      <c r="G154" s="3"/>
      <c r="H154" s="3"/>
      <c r="J154" s="226"/>
      <c r="K154" s="3"/>
      <c r="L154" s="3"/>
      <c r="O154" s="227"/>
      <c r="Q154" s="94"/>
      <c r="R154" s="94"/>
      <c r="S154" s="94"/>
      <c r="T154" s="94"/>
    </row>
    <row r="155" ht="15.75" customHeight="1">
      <c r="A155" s="242"/>
      <c r="B155" s="240"/>
      <c r="C155" s="223"/>
      <c r="D155" s="231"/>
      <c r="E155" s="3"/>
      <c r="F155" s="3"/>
      <c r="G155" s="3"/>
      <c r="H155" s="3"/>
      <c r="J155" s="226"/>
      <c r="K155" s="3"/>
      <c r="L155" s="3"/>
      <c r="O155" s="227"/>
      <c r="Q155" s="94"/>
      <c r="R155" s="94"/>
      <c r="S155" s="94"/>
      <c r="T155" s="94"/>
    </row>
    <row r="156" ht="15.75" customHeight="1">
      <c r="A156" s="242"/>
      <c r="B156" s="240"/>
      <c r="C156" s="223"/>
      <c r="D156" s="231"/>
      <c r="E156" s="3"/>
      <c r="F156" s="3"/>
      <c r="G156" s="3"/>
      <c r="H156" s="3"/>
      <c r="J156" s="226"/>
      <c r="K156" s="3"/>
      <c r="L156" s="3"/>
      <c r="O156" s="227"/>
      <c r="Q156" s="94"/>
      <c r="R156" s="94"/>
      <c r="S156" s="94"/>
      <c r="T156" s="94"/>
    </row>
    <row r="157" ht="15.75" customHeight="1">
      <c r="A157" s="242"/>
      <c r="B157" s="240"/>
      <c r="C157" s="223"/>
      <c r="D157" s="231"/>
      <c r="E157" s="3"/>
      <c r="F157" s="3"/>
      <c r="G157" s="3"/>
      <c r="H157" s="3"/>
      <c r="J157" s="226"/>
      <c r="K157" s="3"/>
      <c r="L157" s="3"/>
      <c r="O157" s="227"/>
      <c r="Q157" s="94"/>
      <c r="R157" s="94"/>
      <c r="S157" s="94"/>
      <c r="T157" s="94"/>
    </row>
    <row r="158" ht="15.75" customHeight="1">
      <c r="A158" s="242"/>
      <c r="B158" s="240"/>
      <c r="C158" s="223"/>
      <c r="D158" s="231"/>
      <c r="E158" s="3"/>
      <c r="F158" s="3"/>
      <c r="G158" s="3"/>
      <c r="H158" s="3"/>
      <c r="J158" s="226"/>
      <c r="K158" s="3"/>
      <c r="L158" s="3"/>
      <c r="O158" s="227"/>
      <c r="Q158" s="94"/>
      <c r="R158" s="94"/>
      <c r="S158" s="94"/>
      <c r="T158" s="94"/>
    </row>
    <row r="159" ht="15.75" customHeight="1">
      <c r="A159" s="242"/>
      <c r="B159" s="240"/>
      <c r="C159" s="223"/>
      <c r="D159" s="231"/>
      <c r="E159" s="3"/>
      <c r="F159" s="3"/>
      <c r="G159" s="3"/>
      <c r="H159" s="3"/>
      <c r="J159" s="226"/>
      <c r="K159" s="3"/>
      <c r="L159" s="3"/>
      <c r="O159" s="227"/>
      <c r="Q159" s="94"/>
      <c r="R159" s="94"/>
      <c r="S159" s="94"/>
      <c r="T159" s="94"/>
    </row>
    <row r="160" ht="15.75" customHeight="1">
      <c r="A160" s="242"/>
      <c r="B160" s="240"/>
      <c r="C160" s="223"/>
      <c r="D160" s="231"/>
      <c r="E160" s="3"/>
      <c r="F160" s="3"/>
      <c r="G160" s="3"/>
      <c r="H160" s="3"/>
      <c r="J160" s="226"/>
      <c r="K160" s="3"/>
      <c r="L160" s="3"/>
      <c r="O160" s="227"/>
      <c r="Q160" s="94"/>
      <c r="R160" s="94"/>
      <c r="S160" s="94"/>
      <c r="T160" s="94"/>
    </row>
    <row r="161" ht="15.75" customHeight="1">
      <c r="A161" s="242"/>
      <c r="B161" s="240"/>
      <c r="C161" s="223"/>
      <c r="D161" s="231"/>
      <c r="E161" s="3"/>
      <c r="F161" s="3"/>
      <c r="G161" s="3"/>
      <c r="H161" s="3"/>
      <c r="J161" s="226"/>
      <c r="K161" s="3"/>
      <c r="L161" s="3"/>
      <c r="O161" s="227"/>
      <c r="Q161" s="94"/>
      <c r="R161" s="94"/>
      <c r="S161" s="94"/>
      <c r="T161" s="94"/>
    </row>
    <row r="162" ht="15.75" customHeight="1">
      <c r="A162" s="242"/>
      <c r="B162" s="240"/>
      <c r="C162" s="223"/>
      <c r="D162" s="231"/>
      <c r="E162" s="3"/>
      <c r="F162" s="3"/>
      <c r="G162" s="3"/>
      <c r="H162" s="3"/>
      <c r="J162" s="226"/>
      <c r="K162" s="3"/>
      <c r="L162" s="3"/>
      <c r="O162" s="227"/>
      <c r="Q162" s="94"/>
      <c r="R162" s="94"/>
      <c r="S162" s="94"/>
      <c r="T162" s="94"/>
    </row>
    <row r="163" ht="15.75" customHeight="1">
      <c r="A163" s="242"/>
      <c r="B163" s="240"/>
      <c r="C163" s="223"/>
      <c r="D163" s="231"/>
      <c r="E163" s="3"/>
      <c r="F163" s="3"/>
      <c r="G163" s="3"/>
      <c r="H163" s="3"/>
      <c r="J163" s="226"/>
      <c r="K163" s="3"/>
      <c r="L163" s="3"/>
      <c r="O163" s="227"/>
      <c r="Q163" s="94"/>
      <c r="R163" s="94"/>
      <c r="S163" s="94"/>
      <c r="T163" s="94"/>
    </row>
    <row r="164" ht="15.75" customHeight="1">
      <c r="A164" s="242"/>
      <c r="B164" s="240"/>
      <c r="C164" s="223"/>
      <c r="D164" s="231"/>
      <c r="E164" s="3"/>
      <c r="F164" s="3"/>
      <c r="G164" s="3"/>
      <c r="H164" s="3"/>
      <c r="J164" s="226"/>
      <c r="K164" s="3"/>
      <c r="L164" s="3"/>
      <c r="O164" s="227"/>
      <c r="Q164" s="94"/>
      <c r="R164" s="94"/>
      <c r="S164" s="94"/>
      <c r="T164" s="94"/>
    </row>
    <row r="165" ht="15.75" customHeight="1">
      <c r="A165" s="242"/>
      <c r="B165" s="240"/>
      <c r="C165" s="223"/>
      <c r="D165" s="231"/>
      <c r="E165" s="3"/>
      <c r="F165" s="3"/>
      <c r="G165" s="3"/>
      <c r="H165" s="3"/>
      <c r="J165" s="226"/>
      <c r="K165" s="3"/>
      <c r="L165" s="3"/>
      <c r="O165" s="227"/>
      <c r="Q165" s="94"/>
      <c r="R165" s="94"/>
      <c r="S165" s="94"/>
      <c r="T165" s="94"/>
    </row>
    <row r="166" ht="15.75" customHeight="1">
      <c r="A166" s="242"/>
      <c r="B166" s="240"/>
      <c r="C166" s="223"/>
      <c r="D166" s="231"/>
      <c r="E166" s="3"/>
      <c r="F166" s="3"/>
      <c r="G166" s="3"/>
      <c r="H166" s="3"/>
      <c r="J166" s="226"/>
      <c r="K166" s="3"/>
      <c r="L166" s="3"/>
      <c r="O166" s="227"/>
      <c r="Q166" s="94"/>
      <c r="R166" s="94"/>
      <c r="S166" s="94"/>
      <c r="T166" s="94"/>
    </row>
    <row r="167" ht="15.75" customHeight="1">
      <c r="A167" s="242"/>
      <c r="B167" s="240"/>
      <c r="C167" s="223"/>
      <c r="D167" s="231"/>
      <c r="E167" s="3"/>
      <c r="F167" s="3"/>
      <c r="G167" s="3"/>
      <c r="H167" s="3"/>
      <c r="J167" s="226"/>
      <c r="K167" s="3"/>
      <c r="L167" s="3"/>
      <c r="O167" s="227"/>
      <c r="Q167" s="94"/>
      <c r="R167" s="94"/>
      <c r="S167" s="94"/>
      <c r="T167" s="94"/>
    </row>
    <row r="168" ht="15.75" customHeight="1">
      <c r="A168" s="242"/>
      <c r="B168" s="240"/>
      <c r="C168" s="223"/>
      <c r="D168" s="231"/>
      <c r="E168" s="3"/>
      <c r="F168" s="3"/>
      <c r="G168" s="3"/>
      <c r="H168" s="3"/>
      <c r="J168" s="226"/>
      <c r="K168" s="3"/>
      <c r="L168" s="3"/>
      <c r="O168" s="227"/>
      <c r="Q168" s="94"/>
      <c r="R168" s="94"/>
      <c r="S168" s="94"/>
      <c r="T168" s="94"/>
    </row>
    <row r="169" ht="15.75" customHeight="1">
      <c r="A169" s="242"/>
      <c r="B169" s="240"/>
      <c r="C169" s="223"/>
      <c r="D169" s="231"/>
      <c r="E169" s="3"/>
      <c r="F169" s="3"/>
      <c r="G169" s="3"/>
      <c r="H169" s="3"/>
      <c r="J169" s="226"/>
      <c r="K169" s="3"/>
      <c r="L169" s="3"/>
      <c r="O169" s="227"/>
      <c r="Q169" s="94"/>
      <c r="R169" s="94"/>
      <c r="S169" s="94"/>
      <c r="T169" s="94"/>
    </row>
    <row r="170" ht="15.75" customHeight="1">
      <c r="A170" s="242"/>
      <c r="B170" s="240"/>
      <c r="C170" s="223"/>
      <c r="D170" s="231"/>
      <c r="E170" s="3"/>
      <c r="F170" s="3"/>
      <c r="G170" s="3"/>
      <c r="H170" s="3"/>
      <c r="J170" s="226"/>
      <c r="K170" s="3"/>
      <c r="L170" s="3"/>
      <c r="O170" s="227"/>
      <c r="Q170" s="94"/>
      <c r="R170" s="94"/>
      <c r="S170" s="94"/>
      <c r="T170" s="94"/>
    </row>
    <row r="171" ht="15.75" customHeight="1">
      <c r="A171" s="242"/>
      <c r="B171" s="240"/>
      <c r="C171" s="223"/>
      <c r="D171" s="231"/>
      <c r="E171" s="3"/>
      <c r="F171" s="3"/>
      <c r="G171" s="3"/>
      <c r="H171" s="3"/>
      <c r="J171" s="226"/>
      <c r="K171" s="3"/>
      <c r="L171" s="3"/>
      <c r="O171" s="227"/>
      <c r="Q171" s="94"/>
      <c r="R171" s="94"/>
      <c r="S171" s="94"/>
      <c r="T171" s="94"/>
    </row>
    <row r="172" ht="15.75" customHeight="1">
      <c r="A172" s="242"/>
      <c r="B172" s="240"/>
      <c r="C172" s="223"/>
      <c r="D172" s="231"/>
      <c r="E172" s="3"/>
      <c r="F172" s="3"/>
      <c r="G172" s="3"/>
      <c r="H172" s="3"/>
      <c r="J172" s="226"/>
      <c r="K172" s="3"/>
      <c r="L172" s="3"/>
      <c r="O172" s="227"/>
      <c r="Q172" s="94"/>
      <c r="R172" s="94"/>
      <c r="S172" s="94"/>
      <c r="T172" s="94"/>
    </row>
    <row r="173" ht="15.75" customHeight="1">
      <c r="A173" s="242"/>
      <c r="B173" s="240"/>
      <c r="C173" s="223"/>
      <c r="D173" s="231"/>
      <c r="E173" s="3"/>
      <c r="F173" s="3"/>
      <c r="G173" s="3"/>
      <c r="H173" s="3"/>
      <c r="J173" s="226"/>
      <c r="K173" s="3"/>
      <c r="L173" s="3"/>
      <c r="O173" s="227"/>
      <c r="Q173" s="94"/>
      <c r="R173" s="94"/>
      <c r="S173" s="94"/>
      <c r="T173" s="94"/>
    </row>
    <row r="174" ht="15.75" customHeight="1">
      <c r="A174" s="242"/>
      <c r="B174" s="240"/>
      <c r="C174" s="223"/>
      <c r="D174" s="231"/>
      <c r="E174" s="3"/>
      <c r="F174" s="3"/>
      <c r="G174" s="3"/>
      <c r="H174" s="3"/>
      <c r="J174" s="226"/>
      <c r="K174" s="3"/>
      <c r="L174" s="3"/>
      <c r="O174" s="227"/>
      <c r="Q174" s="94"/>
      <c r="R174" s="94"/>
      <c r="S174" s="94"/>
      <c r="T174" s="94"/>
    </row>
    <row r="175" ht="15.75" customHeight="1">
      <c r="A175" s="242"/>
      <c r="B175" s="240"/>
      <c r="C175" s="223"/>
      <c r="D175" s="231"/>
      <c r="E175" s="3"/>
      <c r="F175" s="3"/>
      <c r="G175" s="3"/>
      <c r="H175" s="3"/>
      <c r="J175" s="226"/>
      <c r="K175" s="3"/>
      <c r="L175" s="3"/>
      <c r="O175" s="227"/>
      <c r="Q175" s="94"/>
      <c r="R175" s="94"/>
      <c r="S175" s="94"/>
      <c r="T175" s="94"/>
    </row>
    <row r="176" ht="15.75" customHeight="1">
      <c r="A176" s="242"/>
      <c r="B176" s="240"/>
      <c r="C176" s="223"/>
      <c r="D176" s="231"/>
      <c r="E176" s="3"/>
      <c r="F176" s="3"/>
      <c r="G176" s="3"/>
      <c r="H176" s="3"/>
      <c r="J176" s="226"/>
      <c r="K176" s="3"/>
      <c r="L176" s="3"/>
      <c r="O176" s="227"/>
      <c r="Q176" s="94"/>
      <c r="R176" s="94"/>
      <c r="S176" s="94"/>
      <c r="T176" s="94"/>
    </row>
    <row r="177" ht="15.75" customHeight="1">
      <c r="A177" s="242"/>
      <c r="B177" s="240"/>
      <c r="C177" s="223"/>
      <c r="D177" s="231"/>
      <c r="E177" s="3"/>
      <c r="F177" s="3"/>
      <c r="G177" s="3"/>
      <c r="H177" s="3"/>
      <c r="J177" s="226"/>
      <c r="K177" s="3"/>
      <c r="L177" s="3"/>
      <c r="O177" s="227"/>
      <c r="Q177" s="94"/>
      <c r="R177" s="94"/>
      <c r="S177" s="94"/>
      <c r="T177" s="94"/>
    </row>
    <row r="178" ht="15.75" customHeight="1">
      <c r="A178" s="242"/>
      <c r="B178" s="240"/>
      <c r="C178" s="223"/>
      <c r="D178" s="231"/>
      <c r="E178" s="3"/>
      <c r="F178" s="3"/>
      <c r="G178" s="3"/>
      <c r="H178" s="3"/>
      <c r="J178" s="226"/>
      <c r="K178" s="3"/>
      <c r="L178" s="3"/>
      <c r="O178" s="227"/>
      <c r="Q178" s="94"/>
      <c r="R178" s="94"/>
      <c r="S178" s="94"/>
      <c r="T178" s="94"/>
    </row>
    <row r="179" ht="15.75" customHeight="1">
      <c r="A179" s="242"/>
      <c r="B179" s="240"/>
      <c r="C179" s="223"/>
      <c r="D179" s="231"/>
      <c r="E179" s="3"/>
      <c r="F179" s="3"/>
      <c r="G179" s="3"/>
      <c r="H179" s="3"/>
      <c r="J179" s="226"/>
      <c r="K179" s="3"/>
      <c r="L179" s="3"/>
      <c r="O179" s="227"/>
      <c r="Q179" s="94"/>
      <c r="R179" s="94"/>
      <c r="S179" s="94"/>
      <c r="T179" s="94"/>
    </row>
    <row r="180" ht="15.75" customHeight="1">
      <c r="A180" s="242"/>
      <c r="B180" s="240"/>
      <c r="C180" s="223"/>
      <c r="D180" s="231"/>
      <c r="E180" s="3"/>
      <c r="F180" s="3"/>
      <c r="G180" s="3"/>
      <c r="H180" s="3"/>
      <c r="J180" s="226"/>
      <c r="K180" s="3"/>
      <c r="L180" s="3"/>
      <c r="O180" s="227"/>
      <c r="Q180" s="94"/>
      <c r="R180" s="94"/>
      <c r="S180" s="94"/>
      <c r="T180" s="94"/>
    </row>
    <row r="181" ht="15.75" customHeight="1">
      <c r="A181" s="242"/>
      <c r="B181" s="240"/>
      <c r="C181" s="223"/>
      <c r="D181" s="231"/>
      <c r="E181" s="3"/>
      <c r="F181" s="3"/>
      <c r="G181" s="3"/>
      <c r="H181" s="3"/>
      <c r="J181" s="226"/>
      <c r="K181" s="3"/>
      <c r="L181" s="3"/>
      <c r="O181" s="227"/>
      <c r="Q181" s="94"/>
      <c r="R181" s="94"/>
      <c r="S181" s="94"/>
      <c r="T181" s="94"/>
    </row>
    <row r="182" ht="15.75" customHeight="1">
      <c r="A182" s="242"/>
      <c r="B182" s="240"/>
      <c r="C182" s="223"/>
      <c r="D182" s="231"/>
      <c r="E182" s="3"/>
      <c r="F182" s="3"/>
      <c r="G182" s="3"/>
      <c r="H182" s="3"/>
      <c r="J182" s="226"/>
      <c r="K182" s="3"/>
      <c r="L182" s="3"/>
      <c r="O182" s="227"/>
      <c r="Q182" s="94"/>
      <c r="R182" s="94"/>
      <c r="S182" s="94"/>
      <c r="T182" s="94"/>
    </row>
    <row r="183" ht="15.75" customHeight="1">
      <c r="A183" s="234"/>
      <c r="B183" s="240"/>
      <c r="C183" s="223"/>
      <c r="D183" s="231"/>
      <c r="E183" s="3"/>
      <c r="F183" s="3"/>
      <c r="G183" s="3"/>
      <c r="H183" s="3"/>
      <c r="J183" s="226"/>
      <c r="K183" s="3"/>
      <c r="L183" s="3"/>
      <c r="O183" s="227"/>
      <c r="Q183" s="94"/>
      <c r="R183" s="94"/>
      <c r="S183" s="94"/>
      <c r="T183" s="94"/>
    </row>
    <row r="184" ht="15.75" customHeight="1">
      <c r="A184" s="242"/>
      <c r="B184" s="240"/>
      <c r="C184" s="223"/>
      <c r="D184" s="231"/>
      <c r="E184" s="3"/>
      <c r="F184" s="3"/>
      <c r="G184" s="3"/>
      <c r="H184" s="3"/>
      <c r="J184" s="226"/>
      <c r="K184" s="3"/>
      <c r="L184" s="3"/>
      <c r="O184" s="227"/>
      <c r="Q184" s="94"/>
      <c r="R184" s="94"/>
      <c r="S184" s="94"/>
      <c r="T184" s="94"/>
    </row>
    <row r="185" ht="15.75" customHeight="1">
      <c r="A185" s="234"/>
      <c r="B185" s="240"/>
      <c r="C185" s="223"/>
      <c r="D185" s="231"/>
      <c r="E185" s="3"/>
      <c r="F185" s="3"/>
      <c r="G185" s="3"/>
      <c r="H185" s="3"/>
      <c r="J185" s="226"/>
      <c r="K185" s="3"/>
      <c r="L185" s="3"/>
      <c r="O185" s="227"/>
      <c r="Q185" s="94"/>
      <c r="R185" s="94"/>
      <c r="S185" s="94"/>
      <c r="T185" s="94"/>
    </row>
    <row r="186" ht="15.75" customHeight="1">
      <c r="A186" s="234"/>
      <c r="B186" s="240"/>
      <c r="C186" s="223"/>
      <c r="D186" s="231"/>
      <c r="E186" s="3"/>
      <c r="F186" s="3"/>
      <c r="G186" s="3"/>
      <c r="H186" s="3"/>
      <c r="J186" s="226"/>
      <c r="K186" s="3"/>
      <c r="L186" s="3"/>
      <c r="O186" s="227"/>
      <c r="Q186" s="94"/>
      <c r="R186" s="94"/>
      <c r="S186" s="94"/>
      <c r="T186" s="94"/>
    </row>
    <row r="187" ht="15.75" customHeight="1">
      <c r="A187" s="204"/>
      <c r="B187" s="240"/>
      <c r="C187" s="223"/>
      <c r="D187" s="231"/>
      <c r="E187" s="3"/>
      <c r="F187" s="3"/>
      <c r="G187" s="3"/>
      <c r="H187" s="3"/>
      <c r="J187" s="226"/>
      <c r="K187" s="3"/>
      <c r="L187" s="3"/>
      <c r="O187" s="227"/>
      <c r="Q187" s="94"/>
      <c r="R187" s="94"/>
      <c r="S187" s="94"/>
      <c r="T187" s="94"/>
    </row>
    <row r="188" ht="15.75" customHeight="1">
      <c r="A188" s="204"/>
      <c r="B188" s="240"/>
      <c r="C188" s="223"/>
      <c r="D188" s="231"/>
      <c r="E188" s="3"/>
      <c r="F188" s="3"/>
      <c r="G188" s="3"/>
      <c r="H188" s="3"/>
      <c r="J188" s="226"/>
      <c r="K188" s="3"/>
      <c r="L188" s="3"/>
      <c r="O188" s="227"/>
      <c r="Q188" s="94"/>
      <c r="R188" s="94"/>
      <c r="S188" s="94"/>
      <c r="T188" s="94"/>
    </row>
    <row r="189" ht="15.75" customHeight="1">
      <c r="A189" s="204"/>
      <c r="B189" s="240"/>
      <c r="C189" s="223"/>
      <c r="D189" s="231"/>
      <c r="E189" s="3"/>
      <c r="F189" s="3"/>
      <c r="G189" s="3"/>
      <c r="H189" s="3"/>
      <c r="J189" s="226"/>
      <c r="K189" s="3"/>
      <c r="L189" s="3"/>
      <c r="O189" s="227"/>
      <c r="Q189" s="94"/>
      <c r="R189" s="94"/>
      <c r="S189" s="94"/>
      <c r="T189" s="94"/>
    </row>
    <row r="190" ht="15.75" customHeight="1">
      <c r="A190" s="204"/>
      <c r="B190" s="240"/>
      <c r="C190" s="223"/>
      <c r="D190" s="231"/>
      <c r="E190" s="3"/>
      <c r="F190" s="3"/>
      <c r="G190" s="3"/>
      <c r="H190" s="3"/>
      <c r="J190" s="226"/>
      <c r="K190" s="3"/>
      <c r="L190" s="3"/>
      <c r="O190" s="227"/>
      <c r="Q190" s="94"/>
      <c r="R190" s="94"/>
      <c r="S190" s="94"/>
      <c r="T190" s="94"/>
    </row>
    <row r="191" ht="15.75" customHeight="1">
      <c r="A191" s="242"/>
      <c r="B191" s="240"/>
      <c r="C191" s="223"/>
      <c r="D191" s="231"/>
      <c r="E191" s="3"/>
      <c r="F191" s="3"/>
      <c r="G191" s="3"/>
      <c r="H191" s="3"/>
      <c r="J191" s="226"/>
      <c r="K191" s="3"/>
      <c r="L191" s="3"/>
      <c r="O191" s="227"/>
      <c r="Q191" s="94"/>
      <c r="R191" s="94"/>
      <c r="S191" s="94"/>
      <c r="T191" s="94"/>
    </row>
    <row r="192" ht="15.75" customHeight="1">
      <c r="A192" s="204"/>
      <c r="B192" s="240"/>
      <c r="C192" s="223"/>
      <c r="D192" s="231"/>
      <c r="E192" s="3"/>
      <c r="F192" s="3"/>
      <c r="G192" s="3"/>
      <c r="H192" s="3"/>
      <c r="J192" s="226"/>
      <c r="K192" s="3"/>
      <c r="L192" s="3"/>
      <c r="O192" s="227"/>
      <c r="Q192" s="94"/>
      <c r="R192" s="94"/>
      <c r="S192" s="94"/>
      <c r="T192" s="94"/>
    </row>
    <row r="193" ht="15.75" customHeight="1">
      <c r="A193" s="234"/>
      <c r="B193" s="240"/>
      <c r="C193" s="223"/>
      <c r="D193" s="231"/>
      <c r="E193" s="3"/>
      <c r="F193" s="3"/>
      <c r="G193" s="3"/>
      <c r="H193" s="3"/>
      <c r="J193" s="226"/>
      <c r="K193" s="3"/>
      <c r="L193" s="3"/>
      <c r="O193" s="227"/>
      <c r="Q193" s="94"/>
      <c r="R193" s="94"/>
      <c r="S193" s="94"/>
      <c r="T193" s="94"/>
    </row>
    <row r="194" ht="15.75" customHeight="1">
      <c r="A194" s="204"/>
      <c r="B194" s="240"/>
      <c r="C194" s="223"/>
      <c r="D194" s="231"/>
      <c r="E194" s="3"/>
      <c r="F194" s="3"/>
      <c r="G194" s="3"/>
      <c r="H194" s="3"/>
      <c r="J194" s="226"/>
      <c r="K194" s="3"/>
      <c r="L194" s="3"/>
      <c r="O194" s="227"/>
      <c r="Q194" s="94"/>
      <c r="R194" s="94"/>
      <c r="S194" s="94"/>
      <c r="T194" s="94"/>
    </row>
    <row r="195" ht="15.75" customHeight="1">
      <c r="A195" s="204"/>
      <c r="B195" s="240"/>
      <c r="C195" s="223"/>
      <c r="D195" s="231"/>
      <c r="E195" s="3"/>
      <c r="F195" s="3"/>
      <c r="G195" s="3"/>
      <c r="H195" s="3"/>
      <c r="J195" s="226"/>
      <c r="K195" s="3"/>
      <c r="L195" s="3"/>
      <c r="O195" s="227"/>
      <c r="Q195" s="94"/>
      <c r="R195" s="94"/>
      <c r="S195" s="94"/>
      <c r="T195" s="94"/>
    </row>
    <row r="196" ht="15.75" customHeight="1">
      <c r="A196" s="204"/>
      <c r="B196" s="240"/>
      <c r="C196" s="223"/>
      <c r="D196" s="231"/>
      <c r="E196" s="3"/>
      <c r="F196" s="3"/>
      <c r="G196" s="3"/>
      <c r="H196" s="3"/>
      <c r="J196" s="226"/>
      <c r="K196" s="3"/>
      <c r="L196" s="3"/>
      <c r="O196" s="227"/>
      <c r="Q196" s="94"/>
      <c r="R196" s="94"/>
      <c r="S196" s="94"/>
      <c r="T196" s="94"/>
    </row>
    <row r="197" ht="15.75" customHeight="1">
      <c r="A197" s="234"/>
      <c r="B197" s="240"/>
      <c r="C197" s="223"/>
      <c r="D197" s="231"/>
      <c r="E197" s="3"/>
      <c r="F197" s="3"/>
      <c r="G197" s="3"/>
      <c r="H197" s="3"/>
      <c r="J197" s="226"/>
      <c r="K197" s="3"/>
      <c r="L197" s="3"/>
      <c r="O197" s="227"/>
      <c r="Q197" s="94"/>
      <c r="R197" s="94"/>
      <c r="S197" s="94"/>
      <c r="T197" s="94"/>
    </row>
    <row r="198" ht="15.75" customHeight="1">
      <c r="A198" s="204"/>
      <c r="B198" s="240"/>
      <c r="C198" s="223"/>
      <c r="D198" s="231"/>
      <c r="E198" s="3"/>
      <c r="F198" s="3"/>
      <c r="G198" s="3"/>
      <c r="H198" s="3"/>
      <c r="J198" s="226"/>
      <c r="K198" s="3"/>
      <c r="L198" s="3"/>
      <c r="O198" s="227"/>
      <c r="Q198" s="94"/>
      <c r="R198" s="94"/>
      <c r="S198" s="94"/>
      <c r="T198" s="94"/>
    </row>
    <row r="199" ht="15.75" customHeight="1">
      <c r="A199" s="234"/>
      <c r="B199" s="240"/>
      <c r="C199" s="223"/>
      <c r="D199" s="231"/>
      <c r="E199" s="3"/>
      <c r="F199" s="3"/>
      <c r="G199" s="3"/>
      <c r="H199" s="3"/>
      <c r="J199" s="226"/>
      <c r="K199" s="3"/>
      <c r="L199" s="3"/>
      <c r="O199" s="227"/>
      <c r="Q199" s="94"/>
      <c r="R199" s="94"/>
      <c r="S199" s="94"/>
      <c r="T199" s="94"/>
    </row>
    <row r="200" ht="15.75" customHeight="1">
      <c r="A200" s="234"/>
      <c r="B200" s="240"/>
      <c r="C200" s="223"/>
      <c r="D200" s="231"/>
      <c r="E200" s="3"/>
      <c r="F200" s="3"/>
      <c r="G200" s="3"/>
      <c r="H200" s="3"/>
      <c r="J200" s="226"/>
      <c r="K200" s="3"/>
      <c r="L200" s="3"/>
      <c r="O200" s="227"/>
      <c r="Q200" s="94"/>
      <c r="R200" s="94"/>
      <c r="S200" s="94"/>
      <c r="T200" s="94"/>
    </row>
    <row r="201" ht="15.75" customHeight="1">
      <c r="A201" s="204"/>
      <c r="B201" s="240"/>
      <c r="C201" s="223"/>
      <c r="D201" s="231"/>
      <c r="E201" s="3"/>
      <c r="F201" s="3"/>
      <c r="G201" s="3"/>
      <c r="H201" s="3"/>
      <c r="J201" s="226"/>
      <c r="K201" s="3"/>
      <c r="L201" s="3"/>
      <c r="O201" s="227"/>
      <c r="Q201" s="94"/>
      <c r="R201" s="94"/>
      <c r="S201" s="94"/>
      <c r="T201" s="94"/>
    </row>
    <row r="202" ht="15.75" customHeight="1">
      <c r="A202" s="204"/>
      <c r="B202" s="240"/>
      <c r="C202" s="223"/>
      <c r="D202" s="231"/>
      <c r="E202" s="3"/>
      <c r="F202" s="3"/>
      <c r="G202" s="3"/>
      <c r="H202" s="3"/>
      <c r="J202" s="226"/>
      <c r="K202" s="3"/>
      <c r="L202" s="3"/>
      <c r="O202" s="227"/>
      <c r="Q202" s="94"/>
      <c r="R202" s="94"/>
      <c r="S202" s="94"/>
      <c r="T202" s="94"/>
    </row>
    <row r="203" ht="15.75" customHeight="1">
      <c r="A203" s="204"/>
      <c r="B203" s="240"/>
      <c r="C203" s="223"/>
      <c r="D203" s="231"/>
      <c r="E203" s="3"/>
      <c r="F203" s="3"/>
      <c r="G203" s="3"/>
      <c r="H203" s="3"/>
      <c r="J203" s="226"/>
      <c r="K203" s="3"/>
      <c r="L203" s="3"/>
      <c r="O203" s="227"/>
      <c r="Q203" s="94"/>
      <c r="R203" s="94"/>
      <c r="S203" s="94"/>
      <c r="T203" s="94"/>
    </row>
    <row r="204" ht="15.75" customHeight="1">
      <c r="A204" s="204"/>
      <c r="B204" s="240"/>
      <c r="C204" s="223"/>
      <c r="D204" s="231"/>
      <c r="E204" s="3"/>
      <c r="F204" s="3"/>
      <c r="G204" s="3"/>
      <c r="H204" s="3"/>
      <c r="J204" s="226"/>
      <c r="K204" s="3"/>
      <c r="L204" s="3"/>
      <c r="O204" s="227"/>
      <c r="Q204" s="94"/>
      <c r="R204" s="94"/>
      <c r="S204" s="94"/>
      <c r="T204" s="94"/>
    </row>
    <row r="205" ht="15.75" customHeight="1">
      <c r="A205" s="204"/>
      <c r="B205" s="240"/>
      <c r="C205" s="223"/>
      <c r="D205" s="231"/>
      <c r="E205" s="3"/>
      <c r="F205" s="3"/>
      <c r="G205" s="3"/>
      <c r="H205" s="3"/>
      <c r="J205" s="226"/>
      <c r="K205" s="3"/>
      <c r="L205" s="3"/>
      <c r="O205" s="227"/>
      <c r="Q205" s="94"/>
      <c r="R205" s="94"/>
      <c r="S205" s="94"/>
      <c r="T205" s="94"/>
    </row>
    <row r="206" ht="15.75" customHeight="1">
      <c r="A206" s="234"/>
      <c r="B206" s="240"/>
      <c r="C206" s="223"/>
      <c r="D206" s="231"/>
      <c r="E206" s="3"/>
      <c r="F206" s="3"/>
      <c r="G206" s="3"/>
      <c r="H206" s="3"/>
      <c r="J206" s="226"/>
      <c r="K206" s="3"/>
      <c r="L206" s="3"/>
      <c r="O206" s="227"/>
      <c r="Q206" s="94"/>
      <c r="R206" s="94"/>
      <c r="S206" s="94"/>
      <c r="T206" s="94"/>
    </row>
    <row r="207" ht="15.75" customHeight="1">
      <c r="A207" s="204"/>
      <c r="B207" s="240"/>
      <c r="C207" s="223"/>
      <c r="D207" s="231"/>
      <c r="E207" s="3"/>
      <c r="F207" s="3"/>
      <c r="G207" s="3"/>
      <c r="H207" s="3"/>
      <c r="J207" s="226"/>
      <c r="K207" s="3"/>
      <c r="L207" s="3"/>
      <c r="O207" s="227"/>
      <c r="Q207" s="94"/>
      <c r="R207" s="94"/>
      <c r="S207" s="94"/>
      <c r="T207" s="94"/>
    </row>
    <row r="208" ht="15.75" customHeight="1">
      <c r="A208" s="234"/>
      <c r="B208" s="240"/>
      <c r="C208" s="223"/>
      <c r="D208" s="231"/>
      <c r="E208" s="3"/>
      <c r="F208" s="3"/>
      <c r="G208" s="3"/>
      <c r="H208" s="3"/>
      <c r="J208" s="226"/>
      <c r="K208" s="3"/>
      <c r="L208" s="3"/>
      <c r="O208" s="227"/>
      <c r="Q208" s="94"/>
      <c r="R208" s="94"/>
      <c r="S208" s="94"/>
      <c r="T208" s="94"/>
    </row>
    <row r="209" ht="15.75" customHeight="1">
      <c r="A209" s="204"/>
      <c r="B209" s="240"/>
      <c r="C209" s="223"/>
      <c r="D209" s="231"/>
      <c r="E209" s="3"/>
      <c r="F209" s="3"/>
      <c r="G209" s="3"/>
      <c r="H209" s="3"/>
      <c r="J209" s="226"/>
      <c r="K209" s="3"/>
      <c r="L209" s="3"/>
      <c r="O209" s="227"/>
      <c r="Q209" s="94"/>
      <c r="R209" s="94"/>
      <c r="S209" s="94"/>
      <c r="T209" s="94"/>
    </row>
    <row r="210" ht="15.75" customHeight="1">
      <c r="A210" s="204"/>
      <c r="B210" s="240"/>
      <c r="C210" s="223"/>
      <c r="D210" s="231"/>
      <c r="E210" s="3"/>
      <c r="F210" s="3"/>
      <c r="G210" s="3"/>
      <c r="H210" s="3"/>
      <c r="J210" s="226"/>
      <c r="K210" s="3"/>
      <c r="L210" s="3"/>
      <c r="O210" s="227"/>
      <c r="Q210" s="94"/>
      <c r="R210" s="94"/>
      <c r="S210" s="94"/>
      <c r="T210" s="94"/>
    </row>
    <row r="211" ht="15.75" customHeight="1">
      <c r="A211" s="234"/>
      <c r="B211" s="240"/>
      <c r="C211" s="223"/>
      <c r="D211" s="231"/>
      <c r="E211" s="3"/>
      <c r="F211" s="3"/>
      <c r="G211" s="3"/>
      <c r="H211" s="3"/>
      <c r="J211" s="226"/>
      <c r="K211" s="3"/>
      <c r="L211" s="3"/>
      <c r="O211" s="227"/>
      <c r="Q211" s="94"/>
      <c r="R211" s="94"/>
      <c r="S211" s="94"/>
      <c r="T211" s="94"/>
    </row>
    <row r="212" ht="15.75" customHeight="1">
      <c r="A212" s="234"/>
      <c r="B212" s="240"/>
      <c r="C212" s="223"/>
      <c r="D212" s="231"/>
      <c r="E212" s="3"/>
      <c r="F212" s="3"/>
      <c r="G212" s="3"/>
      <c r="H212" s="3"/>
      <c r="J212" s="226"/>
      <c r="K212" s="3"/>
      <c r="L212" s="3"/>
      <c r="O212" s="227"/>
      <c r="Q212" s="94"/>
      <c r="R212" s="94"/>
      <c r="S212" s="94"/>
      <c r="T212" s="94"/>
    </row>
    <row r="213" ht="15.75" customHeight="1">
      <c r="A213" s="204"/>
      <c r="B213" s="240"/>
      <c r="C213" s="223"/>
      <c r="D213" s="231"/>
      <c r="E213" s="3"/>
      <c r="F213" s="3"/>
      <c r="G213" s="3"/>
      <c r="H213" s="3"/>
      <c r="J213" s="226"/>
      <c r="K213" s="3"/>
      <c r="L213" s="3"/>
      <c r="O213" s="227"/>
      <c r="Q213" s="94"/>
      <c r="R213" s="94"/>
      <c r="S213" s="94"/>
      <c r="T213" s="94"/>
    </row>
    <row r="214" ht="15.75" customHeight="1">
      <c r="A214" s="242"/>
      <c r="B214" s="240"/>
      <c r="C214" s="223"/>
      <c r="D214" s="231"/>
      <c r="E214" s="3"/>
      <c r="F214" s="3"/>
      <c r="G214" s="3"/>
      <c r="H214" s="3"/>
      <c r="J214" s="226"/>
      <c r="K214" s="3"/>
      <c r="L214" s="3"/>
      <c r="O214" s="227"/>
      <c r="Q214" s="94"/>
      <c r="R214" s="94"/>
      <c r="S214" s="94"/>
      <c r="T214" s="94"/>
    </row>
    <row r="215" ht="15.75" customHeight="1">
      <c r="A215" s="204"/>
      <c r="B215" s="240"/>
      <c r="C215" s="223"/>
      <c r="D215" s="231"/>
      <c r="E215" s="3"/>
      <c r="F215" s="3"/>
      <c r="G215" s="3"/>
      <c r="H215" s="3"/>
      <c r="J215" s="226"/>
      <c r="K215" s="3"/>
      <c r="L215" s="3"/>
      <c r="O215" s="227"/>
      <c r="Q215" s="94"/>
      <c r="R215" s="94"/>
      <c r="S215" s="94"/>
      <c r="T215" s="94"/>
    </row>
    <row r="216" ht="15.75" customHeight="1">
      <c r="A216" s="242"/>
      <c r="B216" s="240"/>
      <c r="C216" s="223"/>
      <c r="D216" s="231"/>
      <c r="E216" s="3"/>
      <c r="F216" s="3"/>
      <c r="G216" s="3"/>
      <c r="H216" s="3"/>
      <c r="J216" s="226"/>
      <c r="K216" s="3"/>
      <c r="L216" s="3"/>
      <c r="O216" s="227"/>
      <c r="Q216" s="94"/>
      <c r="R216" s="94"/>
      <c r="S216" s="94"/>
      <c r="T216" s="94"/>
    </row>
    <row r="217" ht="15.75" customHeight="1">
      <c r="A217" s="234"/>
      <c r="B217" s="240"/>
      <c r="C217" s="223"/>
      <c r="D217" s="231"/>
      <c r="E217" s="3"/>
      <c r="F217" s="3"/>
      <c r="G217" s="3"/>
      <c r="H217" s="3"/>
      <c r="J217" s="226"/>
      <c r="K217" s="3"/>
      <c r="L217" s="3"/>
      <c r="O217" s="227"/>
      <c r="Q217" s="94"/>
      <c r="R217" s="94"/>
      <c r="S217" s="94"/>
      <c r="T217" s="94"/>
    </row>
    <row r="218" ht="15.75" customHeight="1">
      <c r="A218" s="234"/>
      <c r="B218" s="240"/>
      <c r="C218" s="223"/>
      <c r="D218" s="231"/>
      <c r="E218" s="3"/>
      <c r="F218" s="3"/>
      <c r="G218" s="3"/>
      <c r="H218" s="3"/>
      <c r="J218" s="226"/>
      <c r="K218" s="3"/>
      <c r="L218" s="3"/>
      <c r="O218" s="227"/>
      <c r="Q218" s="94"/>
      <c r="R218" s="94"/>
      <c r="S218" s="94"/>
      <c r="T218" s="94"/>
    </row>
    <row r="219" ht="15.75" customHeight="1">
      <c r="A219" s="234"/>
      <c r="B219" s="240"/>
      <c r="C219" s="223"/>
      <c r="D219" s="231"/>
      <c r="E219" s="3"/>
      <c r="F219" s="3"/>
      <c r="G219" s="3"/>
      <c r="H219" s="3"/>
      <c r="J219" s="226"/>
      <c r="K219" s="3"/>
      <c r="L219" s="3"/>
      <c r="O219" s="227"/>
      <c r="Q219" s="94"/>
      <c r="R219" s="94"/>
      <c r="S219" s="94"/>
      <c r="T219" s="94"/>
    </row>
    <row r="220" ht="15.75" customHeight="1">
      <c r="A220" s="242"/>
      <c r="B220" s="240"/>
      <c r="C220" s="223"/>
      <c r="D220" s="231"/>
      <c r="E220" s="3"/>
      <c r="F220" s="3"/>
      <c r="G220" s="3"/>
      <c r="H220" s="3"/>
      <c r="J220" s="226"/>
      <c r="K220" s="3"/>
      <c r="L220" s="3"/>
      <c r="O220" s="227"/>
      <c r="Q220" s="94"/>
      <c r="R220" s="94"/>
      <c r="S220" s="94"/>
      <c r="T220" s="94"/>
    </row>
    <row r="221" ht="15.75" customHeight="1">
      <c r="A221" s="204"/>
      <c r="B221" s="240"/>
      <c r="C221" s="223"/>
      <c r="D221" s="231"/>
      <c r="E221" s="3"/>
      <c r="F221" s="3"/>
      <c r="G221" s="3"/>
      <c r="H221" s="3"/>
      <c r="J221" s="226"/>
      <c r="K221" s="3"/>
      <c r="L221" s="3"/>
      <c r="O221" s="227"/>
      <c r="Q221" s="94"/>
      <c r="R221" s="94"/>
      <c r="S221" s="94"/>
      <c r="T221" s="94"/>
    </row>
    <row r="222" ht="15.75" customHeight="1">
      <c r="A222" s="204"/>
      <c r="B222" s="240"/>
      <c r="C222" s="223"/>
      <c r="D222" s="231"/>
      <c r="E222" s="3"/>
      <c r="F222" s="3"/>
      <c r="G222" s="3"/>
      <c r="H222" s="3"/>
      <c r="J222" s="226"/>
      <c r="K222" s="3"/>
      <c r="L222" s="3"/>
      <c r="O222" s="227"/>
      <c r="Q222" s="94"/>
      <c r="R222" s="94"/>
      <c r="S222" s="94"/>
      <c r="T222" s="94"/>
    </row>
    <row r="223" ht="15.75" customHeight="1">
      <c r="A223" s="242"/>
      <c r="B223" s="240"/>
      <c r="C223" s="223"/>
      <c r="D223" s="231"/>
      <c r="E223" s="3"/>
      <c r="F223" s="3"/>
      <c r="G223" s="3"/>
      <c r="H223" s="3"/>
      <c r="J223" s="226"/>
      <c r="K223" s="3"/>
      <c r="L223" s="3"/>
      <c r="O223" s="227"/>
      <c r="Q223" s="94"/>
      <c r="R223" s="94"/>
      <c r="S223" s="94"/>
      <c r="T223" s="94"/>
    </row>
    <row r="224" ht="15.75" customHeight="1">
      <c r="A224" s="245"/>
      <c r="B224" s="240"/>
      <c r="C224" s="223"/>
      <c r="D224" s="231"/>
      <c r="E224" s="3"/>
      <c r="F224" s="3"/>
      <c r="G224" s="3"/>
      <c r="H224" s="3"/>
      <c r="J224" s="226"/>
      <c r="K224" s="3"/>
      <c r="L224" s="3"/>
      <c r="O224" s="227"/>
      <c r="Q224" s="94"/>
      <c r="R224" s="94"/>
      <c r="S224" s="94"/>
      <c r="T224" s="94"/>
    </row>
    <row r="225" ht="15.75" customHeight="1">
      <c r="A225" s="204"/>
      <c r="B225" s="240"/>
      <c r="C225" s="223"/>
      <c r="D225" s="224"/>
      <c r="E225" s="3"/>
      <c r="F225" s="3"/>
      <c r="G225" s="3"/>
      <c r="H225" s="3"/>
      <c r="J225" s="226"/>
      <c r="K225" s="3"/>
      <c r="L225" s="3"/>
      <c r="O225" s="227"/>
      <c r="Q225" s="94"/>
      <c r="R225" s="94"/>
      <c r="S225" s="94"/>
      <c r="T225" s="94"/>
    </row>
    <row r="226" ht="15.75" customHeight="1">
      <c r="A226" s="204"/>
      <c r="B226" s="240"/>
      <c r="C226" s="223"/>
      <c r="D226" s="224"/>
      <c r="E226" s="3"/>
      <c r="F226" s="3"/>
      <c r="G226" s="3"/>
      <c r="H226" s="3"/>
      <c r="J226" s="226"/>
      <c r="K226" s="3"/>
      <c r="L226" s="3"/>
      <c r="O226" s="227"/>
      <c r="Q226" s="94"/>
      <c r="R226" s="94"/>
      <c r="S226" s="94"/>
      <c r="T226" s="94"/>
    </row>
    <row r="227" ht="15.75" customHeight="1">
      <c r="A227" s="204"/>
      <c r="B227" s="240"/>
      <c r="C227" s="223"/>
      <c r="D227" s="224"/>
      <c r="E227" s="3"/>
      <c r="F227" s="3"/>
      <c r="G227" s="3"/>
      <c r="H227" s="3"/>
      <c r="J227" s="226"/>
      <c r="K227" s="3"/>
      <c r="L227" s="3"/>
      <c r="O227" s="227"/>
      <c r="Q227" s="94"/>
      <c r="R227" s="94"/>
      <c r="S227" s="94"/>
      <c r="T227" s="94"/>
    </row>
    <row r="228" ht="15.75" customHeight="1">
      <c r="A228" s="204"/>
      <c r="B228" s="240"/>
      <c r="C228" s="223"/>
      <c r="D228" s="224"/>
      <c r="E228" s="3"/>
      <c r="F228" s="3"/>
      <c r="G228" s="3"/>
      <c r="H228" s="3"/>
      <c r="J228" s="226"/>
      <c r="K228" s="3"/>
      <c r="L228" s="3"/>
      <c r="O228" s="227"/>
      <c r="Q228" s="94"/>
      <c r="R228" s="94"/>
      <c r="S228" s="94"/>
      <c r="T228" s="94"/>
    </row>
    <row r="229" ht="15.75" customHeight="1">
      <c r="A229" s="204"/>
      <c r="B229" s="240"/>
      <c r="C229" s="223"/>
      <c r="D229" s="224"/>
      <c r="E229" s="3"/>
      <c r="F229" s="3"/>
      <c r="G229" s="3"/>
      <c r="H229" s="3"/>
      <c r="J229" s="226"/>
      <c r="K229" s="3"/>
      <c r="L229" s="3"/>
      <c r="O229" s="227"/>
      <c r="Q229" s="94"/>
      <c r="R229" s="94"/>
      <c r="S229" s="94"/>
      <c r="T229" s="94"/>
    </row>
    <row r="230" ht="15.75" customHeight="1">
      <c r="A230" s="204"/>
      <c r="B230" s="240"/>
      <c r="C230" s="223"/>
      <c r="D230" s="224"/>
      <c r="E230" s="3"/>
      <c r="F230" s="3"/>
      <c r="G230" s="3"/>
      <c r="H230" s="3"/>
      <c r="J230" s="226"/>
      <c r="K230" s="3"/>
      <c r="L230" s="3"/>
      <c r="O230" s="227"/>
      <c r="Q230" s="94"/>
      <c r="R230" s="94"/>
      <c r="S230" s="94"/>
      <c r="T230" s="94"/>
    </row>
    <row r="231" ht="15.75" customHeight="1">
      <c r="A231" s="204"/>
      <c r="B231" s="240"/>
      <c r="C231" s="223"/>
      <c r="D231" s="224"/>
      <c r="E231" s="3"/>
      <c r="F231" s="3"/>
      <c r="G231" s="3"/>
      <c r="H231" s="3"/>
      <c r="J231" s="226"/>
      <c r="K231" s="3"/>
      <c r="L231" s="3"/>
      <c r="O231" s="227"/>
      <c r="Q231" s="94"/>
      <c r="R231" s="94"/>
      <c r="S231" s="94"/>
      <c r="T231" s="94"/>
    </row>
    <row r="232" ht="15.75" customHeight="1">
      <c r="A232" s="204"/>
      <c r="B232" s="240"/>
      <c r="C232" s="223"/>
      <c r="D232" s="224"/>
      <c r="E232" s="3"/>
      <c r="F232" s="3"/>
      <c r="G232" s="3"/>
      <c r="H232" s="3"/>
      <c r="J232" s="226"/>
      <c r="K232" s="3"/>
      <c r="L232" s="3"/>
      <c r="O232" s="227"/>
      <c r="Q232" s="94"/>
      <c r="R232" s="94"/>
      <c r="S232" s="94"/>
      <c r="T232" s="94"/>
    </row>
    <row r="233" ht="15.75" customHeight="1">
      <c r="A233" s="204"/>
      <c r="B233" s="240"/>
      <c r="C233" s="223"/>
      <c r="D233" s="224"/>
      <c r="E233" s="3"/>
      <c r="F233" s="3"/>
      <c r="G233" s="3"/>
      <c r="H233" s="3"/>
      <c r="J233" s="226"/>
      <c r="K233" s="3"/>
      <c r="L233" s="3"/>
      <c r="O233" s="227"/>
      <c r="Q233" s="94"/>
      <c r="R233" s="94"/>
      <c r="S233" s="94"/>
      <c r="T233" s="94"/>
    </row>
    <row r="234" ht="15.75" customHeight="1">
      <c r="A234" s="204"/>
      <c r="B234" s="240"/>
      <c r="C234" s="223"/>
      <c r="D234" s="249"/>
      <c r="E234" s="3"/>
      <c r="F234" s="3"/>
      <c r="G234" s="3"/>
      <c r="H234" s="3"/>
      <c r="J234" s="226"/>
      <c r="K234" s="3"/>
      <c r="L234" s="3"/>
      <c r="O234" s="227"/>
      <c r="Q234" s="94"/>
      <c r="R234" s="94"/>
      <c r="S234" s="94"/>
      <c r="T234" s="94"/>
    </row>
    <row r="235" ht="15.75" customHeight="1">
      <c r="A235" s="204"/>
      <c r="B235" s="240"/>
      <c r="C235" s="223"/>
      <c r="D235" s="249"/>
      <c r="E235" s="3"/>
      <c r="F235" s="3"/>
      <c r="G235" s="3"/>
      <c r="H235" s="3"/>
      <c r="J235" s="226"/>
      <c r="K235" s="3"/>
      <c r="L235" s="3"/>
      <c r="O235" s="227"/>
      <c r="Q235" s="94"/>
      <c r="R235" s="94"/>
      <c r="S235" s="94"/>
      <c r="T235" s="94"/>
    </row>
    <row r="236" ht="15.75" customHeight="1">
      <c r="A236" s="204"/>
      <c r="B236" s="240"/>
      <c r="C236" s="223"/>
      <c r="D236" s="249"/>
      <c r="E236" s="3"/>
      <c r="F236" s="3"/>
      <c r="G236" s="3"/>
      <c r="H236" s="3"/>
      <c r="J236" s="226"/>
      <c r="K236" s="3"/>
      <c r="L236" s="3"/>
      <c r="O236" s="227"/>
      <c r="Q236" s="94"/>
      <c r="R236" s="94"/>
      <c r="S236" s="94"/>
      <c r="T236" s="94"/>
    </row>
    <row r="237" ht="15.75" customHeight="1">
      <c r="A237" s="204"/>
      <c r="B237" s="240"/>
      <c r="C237" s="223"/>
      <c r="D237" s="249"/>
      <c r="E237" s="3"/>
      <c r="F237" s="3"/>
      <c r="G237" s="3"/>
      <c r="H237" s="3"/>
      <c r="J237" s="226"/>
      <c r="K237" s="3"/>
      <c r="L237" s="3"/>
      <c r="O237" s="227"/>
      <c r="Q237" s="94"/>
      <c r="R237" s="94"/>
      <c r="S237" s="94"/>
      <c r="T237" s="94"/>
    </row>
    <row r="238" ht="15.75" customHeight="1">
      <c r="A238" s="204"/>
      <c r="B238" s="240"/>
      <c r="C238" s="223"/>
      <c r="D238" s="230"/>
      <c r="E238" s="3"/>
      <c r="F238" s="3"/>
      <c r="G238" s="3"/>
      <c r="H238" s="3"/>
      <c r="J238" s="226"/>
      <c r="K238" s="3"/>
      <c r="L238" s="3"/>
      <c r="O238" s="227"/>
      <c r="Q238" s="94"/>
      <c r="R238" s="94"/>
      <c r="S238" s="94"/>
      <c r="T238" s="94"/>
    </row>
    <row r="239" ht="15.75" customHeight="1">
      <c r="A239" s="204"/>
      <c r="B239" s="240"/>
      <c r="C239" s="223"/>
      <c r="D239" s="230"/>
      <c r="E239" s="3"/>
      <c r="F239" s="3"/>
      <c r="G239" s="3"/>
      <c r="H239" s="3"/>
      <c r="J239" s="226"/>
      <c r="K239" s="3"/>
      <c r="L239" s="3"/>
      <c r="O239" s="227"/>
      <c r="Q239" s="94"/>
      <c r="R239" s="94"/>
      <c r="S239" s="94"/>
      <c r="T239" s="94"/>
    </row>
    <row r="240" ht="15.75" customHeight="1">
      <c r="A240" s="204"/>
      <c r="B240" s="240"/>
      <c r="C240" s="223"/>
      <c r="D240" s="230"/>
      <c r="E240" s="3"/>
      <c r="F240" s="3"/>
      <c r="G240" s="3"/>
      <c r="H240" s="3"/>
      <c r="J240" s="226"/>
      <c r="K240" s="3"/>
      <c r="L240" s="3"/>
      <c r="O240" s="227"/>
      <c r="Q240" s="94"/>
      <c r="R240" s="94"/>
      <c r="S240" s="94"/>
      <c r="T240" s="94"/>
    </row>
    <row r="241" ht="15.75" customHeight="1">
      <c r="A241" s="204"/>
      <c r="B241" s="240"/>
      <c r="C241" s="223"/>
      <c r="D241" s="231"/>
      <c r="E241" s="3"/>
      <c r="F241" s="3"/>
      <c r="G241" s="3"/>
      <c r="H241" s="3"/>
      <c r="J241" s="226"/>
      <c r="K241" s="3"/>
      <c r="L241" s="3"/>
      <c r="O241" s="227"/>
      <c r="Q241" s="94"/>
      <c r="R241" s="94"/>
      <c r="S241" s="94"/>
      <c r="T241" s="94"/>
    </row>
    <row r="242" ht="15.75" customHeight="1">
      <c r="A242" s="204"/>
      <c r="B242" s="240"/>
      <c r="C242" s="223"/>
      <c r="D242" s="231"/>
      <c r="E242" s="3"/>
      <c r="F242" s="3"/>
      <c r="G242" s="3"/>
      <c r="H242" s="3"/>
      <c r="J242" s="226"/>
      <c r="K242" s="3"/>
      <c r="L242" s="3"/>
      <c r="O242" s="227"/>
      <c r="Q242" s="94"/>
      <c r="R242" s="94"/>
      <c r="S242" s="94"/>
      <c r="T242" s="94"/>
    </row>
    <row r="243" ht="15.75" customHeight="1">
      <c r="A243" s="204"/>
      <c r="B243" s="240"/>
      <c r="C243" s="223"/>
      <c r="D243" s="231"/>
      <c r="E243" s="3"/>
      <c r="F243" s="3"/>
      <c r="G243" s="3"/>
      <c r="H243" s="3"/>
      <c r="J243" s="226"/>
      <c r="K243" s="3"/>
      <c r="L243" s="3"/>
      <c r="O243" s="227"/>
      <c r="Q243" s="94"/>
      <c r="R243" s="94"/>
      <c r="S243" s="94"/>
      <c r="T243" s="94"/>
    </row>
    <row r="244" ht="15.75" customHeight="1">
      <c r="A244" s="204"/>
      <c r="B244" s="240"/>
      <c r="C244" s="223"/>
      <c r="D244" s="231"/>
      <c r="E244" s="3"/>
      <c r="F244" s="3"/>
      <c r="G244" s="3"/>
      <c r="H244" s="3"/>
      <c r="J244" s="226"/>
      <c r="K244" s="3"/>
      <c r="L244" s="3"/>
      <c r="O244" s="227"/>
      <c r="Q244" s="94"/>
      <c r="R244" s="94"/>
      <c r="S244" s="94"/>
      <c r="T244" s="94"/>
    </row>
    <row r="245" ht="15.75" customHeight="1">
      <c r="A245" s="204"/>
      <c r="B245" s="240"/>
      <c r="C245" s="223"/>
      <c r="D245" s="231"/>
      <c r="E245" s="3"/>
      <c r="F245" s="3"/>
      <c r="G245" s="3"/>
      <c r="H245" s="3"/>
      <c r="J245" s="226"/>
      <c r="K245" s="3"/>
      <c r="L245" s="3"/>
      <c r="O245" s="227"/>
      <c r="Q245" s="94"/>
      <c r="R245" s="94"/>
      <c r="S245" s="94"/>
      <c r="T245" s="94"/>
    </row>
    <row r="246" ht="15.75" customHeight="1">
      <c r="A246" s="204"/>
      <c r="B246" s="240"/>
      <c r="C246" s="223"/>
      <c r="D246" s="231"/>
      <c r="E246" s="3"/>
      <c r="F246" s="3"/>
      <c r="G246" s="3"/>
      <c r="H246" s="3"/>
      <c r="J246" s="226"/>
      <c r="K246" s="3"/>
      <c r="L246" s="3"/>
      <c r="O246" s="227"/>
      <c r="Q246" s="94"/>
      <c r="R246" s="94"/>
      <c r="S246" s="94"/>
      <c r="T246" s="94"/>
    </row>
    <row r="247" ht="15.75" customHeight="1">
      <c r="A247" s="204"/>
      <c r="B247" s="240"/>
      <c r="C247" s="223"/>
      <c r="D247" s="231"/>
      <c r="E247" s="3"/>
      <c r="F247" s="3"/>
      <c r="G247" s="3"/>
      <c r="H247" s="3"/>
      <c r="J247" s="226"/>
      <c r="K247" s="3"/>
      <c r="L247" s="3"/>
      <c r="O247" s="227"/>
      <c r="Q247" s="94"/>
      <c r="R247" s="94"/>
      <c r="S247" s="94"/>
      <c r="T247" s="94"/>
    </row>
    <row r="248" ht="15.75" customHeight="1">
      <c r="A248" s="204"/>
      <c r="B248" s="240"/>
      <c r="C248" s="223"/>
      <c r="D248" s="231"/>
      <c r="E248" s="3"/>
      <c r="F248" s="3"/>
      <c r="G248" s="3"/>
      <c r="H248" s="3"/>
      <c r="J248" s="226"/>
      <c r="K248" s="3"/>
      <c r="L248" s="3"/>
      <c r="O248" s="227"/>
      <c r="Q248" s="94"/>
      <c r="R248" s="94"/>
      <c r="S248" s="94"/>
      <c r="T248" s="94"/>
    </row>
    <row r="249" ht="15.75" customHeight="1">
      <c r="A249" s="204"/>
      <c r="B249" s="240"/>
      <c r="C249" s="223"/>
      <c r="D249" s="231"/>
      <c r="E249" s="3"/>
      <c r="F249" s="3"/>
      <c r="G249" s="3"/>
      <c r="H249" s="3"/>
      <c r="J249" s="226"/>
      <c r="K249" s="3"/>
      <c r="L249" s="3"/>
      <c r="O249" s="227"/>
      <c r="Q249" s="94"/>
      <c r="R249" s="94"/>
      <c r="S249" s="94"/>
      <c r="T249" s="94"/>
    </row>
    <row r="250" ht="15.75" customHeight="1">
      <c r="A250" s="204"/>
      <c r="B250" s="240"/>
      <c r="C250" s="223"/>
      <c r="D250" s="231"/>
      <c r="E250" s="3"/>
      <c r="F250" s="3"/>
      <c r="G250" s="3"/>
      <c r="H250" s="3"/>
      <c r="J250" s="226"/>
      <c r="K250" s="3"/>
      <c r="L250" s="3"/>
      <c r="O250" s="227"/>
      <c r="Q250" s="94"/>
      <c r="R250" s="94"/>
      <c r="S250" s="94"/>
      <c r="T250" s="94"/>
    </row>
    <row r="251" ht="15.75" customHeight="1">
      <c r="A251" s="204"/>
      <c r="B251" s="240"/>
      <c r="C251" s="223"/>
      <c r="D251" s="231"/>
      <c r="E251" s="3"/>
      <c r="F251" s="3"/>
      <c r="G251" s="3"/>
      <c r="H251" s="3"/>
      <c r="J251" s="226"/>
      <c r="K251" s="3"/>
      <c r="L251" s="3"/>
      <c r="O251" s="227"/>
      <c r="Q251" s="94"/>
      <c r="R251" s="94"/>
      <c r="S251" s="94"/>
      <c r="T251" s="94"/>
    </row>
    <row r="252" ht="15.75" customHeight="1">
      <c r="A252" s="204"/>
      <c r="B252" s="240"/>
      <c r="C252" s="223"/>
      <c r="D252" s="231"/>
      <c r="E252" s="3"/>
      <c r="F252" s="3"/>
      <c r="G252" s="3"/>
      <c r="H252" s="3"/>
      <c r="J252" s="226"/>
      <c r="K252" s="3"/>
      <c r="L252" s="3"/>
      <c r="O252" s="227"/>
      <c r="Q252" s="94"/>
      <c r="R252" s="94"/>
      <c r="S252" s="94"/>
      <c r="T252" s="94"/>
    </row>
    <row r="253" ht="15.75" customHeight="1">
      <c r="A253" s="204"/>
      <c r="B253" s="240"/>
      <c r="C253" s="223"/>
      <c r="D253" s="231"/>
      <c r="E253" s="3"/>
      <c r="F253" s="3"/>
      <c r="G253" s="3"/>
      <c r="H253" s="3"/>
      <c r="J253" s="226"/>
      <c r="K253" s="3"/>
      <c r="L253" s="3"/>
      <c r="O253" s="227"/>
      <c r="Q253" s="94"/>
      <c r="R253" s="94"/>
      <c r="S253" s="94"/>
      <c r="T253" s="94"/>
    </row>
    <row r="254" ht="15.75" customHeight="1">
      <c r="A254" s="204"/>
      <c r="B254" s="240"/>
      <c r="C254" s="223"/>
      <c r="D254" s="231"/>
      <c r="E254" s="3"/>
      <c r="F254" s="3"/>
      <c r="G254" s="3"/>
      <c r="H254" s="3"/>
      <c r="J254" s="226"/>
      <c r="K254" s="3"/>
      <c r="L254" s="3"/>
      <c r="O254" s="227"/>
      <c r="Q254" s="94"/>
      <c r="R254" s="94"/>
      <c r="S254" s="94"/>
      <c r="T254" s="94"/>
    </row>
    <row r="255" ht="15.75" customHeight="1">
      <c r="A255" s="228"/>
      <c r="B255" s="240"/>
      <c r="C255" s="223"/>
      <c r="D255" s="231"/>
      <c r="E255" s="3"/>
      <c r="F255" s="3"/>
      <c r="G255" s="3"/>
      <c r="H255" s="3"/>
      <c r="J255" s="226"/>
      <c r="K255" s="3"/>
      <c r="L255" s="3"/>
      <c r="O255" s="227"/>
      <c r="Q255" s="94"/>
      <c r="R255" s="94"/>
      <c r="S255" s="94"/>
      <c r="T255" s="94"/>
    </row>
    <row r="256" ht="15.75" customHeight="1">
      <c r="A256" s="234"/>
      <c r="B256" s="240"/>
      <c r="C256" s="223"/>
      <c r="D256" s="231"/>
      <c r="E256" s="3"/>
      <c r="F256" s="3"/>
      <c r="G256" s="3"/>
      <c r="H256" s="3"/>
      <c r="J256" s="226"/>
      <c r="K256" s="3"/>
      <c r="L256" s="3"/>
      <c r="O256" s="227"/>
      <c r="Q256" s="94"/>
      <c r="R256" s="94"/>
      <c r="S256" s="94"/>
      <c r="T256" s="94"/>
    </row>
    <row r="257" ht="15.75" customHeight="1">
      <c r="A257" s="242"/>
      <c r="B257" s="240"/>
      <c r="C257" s="223"/>
      <c r="D257" s="231"/>
      <c r="E257" s="3"/>
      <c r="F257" s="3"/>
      <c r="G257" s="3"/>
      <c r="H257" s="3"/>
      <c r="J257" s="226"/>
      <c r="K257" s="3"/>
      <c r="L257" s="3"/>
      <c r="O257" s="227"/>
      <c r="Q257" s="94"/>
      <c r="R257" s="94"/>
      <c r="S257" s="94"/>
      <c r="T257" s="94"/>
    </row>
    <row r="258" ht="15.75" customHeight="1">
      <c r="A258" s="242"/>
      <c r="B258" s="240"/>
      <c r="C258" s="223"/>
      <c r="D258" s="231"/>
      <c r="E258" s="3"/>
      <c r="F258" s="3"/>
      <c r="G258" s="3"/>
      <c r="H258" s="3"/>
      <c r="J258" s="226"/>
      <c r="K258" s="3"/>
      <c r="L258" s="3"/>
      <c r="O258" s="227"/>
      <c r="Q258" s="94"/>
      <c r="R258" s="94"/>
      <c r="S258" s="94"/>
      <c r="T258" s="94"/>
    </row>
    <row r="259" ht="15.75" customHeight="1">
      <c r="A259" s="242"/>
      <c r="B259" s="240"/>
      <c r="C259" s="223"/>
      <c r="D259" s="231"/>
      <c r="E259" s="3"/>
      <c r="F259" s="3"/>
      <c r="G259" s="3"/>
      <c r="H259" s="3"/>
      <c r="J259" s="226"/>
      <c r="K259" s="3"/>
      <c r="L259" s="3"/>
      <c r="O259" s="227"/>
      <c r="Q259" s="94"/>
      <c r="R259" s="94"/>
      <c r="S259" s="94"/>
      <c r="T259" s="94"/>
    </row>
    <row r="260" ht="15.75" customHeight="1">
      <c r="A260" s="204"/>
      <c r="B260" s="240"/>
      <c r="C260" s="223"/>
      <c r="D260" s="231"/>
      <c r="E260" s="3"/>
      <c r="F260" s="3"/>
      <c r="G260" s="3"/>
      <c r="H260" s="3"/>
      <c r="J260" s="226"/>
      <c r="K260" s="3"/>
      <c r="L260" s="3"/>
      <c r="O260" s="227"/>
      <c r="Q260" s="94"/>
      <c r="R260" s="94"/>
      <c r="S260" s="94"/>
      <c r="T260" s="94"/>
    </row>
    <row r="261" ht="15.75" customHeight="1">
      <c r="A261" s="234"/>
      <c r="B261" s="240"/>
      <c r="C261" s="223"/>
      <c r="D261" s="231"/>
      <c r="E261" s="3"/>
      <c r="F261" s="3"/>
      <c r="G261" s="3"/>
      <c r="H261" s="3"/>
      <c r="J261" s="226"/>
      <c r="K261" s="3"/>
      <c r="L261" s="3"/>
      <c r="O261" s="227"/>
      <c r="Q261" s="94"/>
      <c r="R261" s="94"/>
      <c r="S261" s="94"/>
      <c r="T261" s="94"/>
    </row>
    <row r="262" ht="15.75" customHeight="1">
      <c r="A262" s="242"/>
      <c r="B262" s="240"/>
      <c r="C262" s="223"/>
      <c r="D262" s="231"/>
      <c r="E262" s="3"/>
      <c r="F262" s="3"/>
      <c r="G262" s="3"/>
      <c r="H262" s="3"/>
      <c r="J262" s="226"/>
      <c r="K262" s="3"/>
      <c r="L262" s="3"/>
      <c r="O262" s="227"/>
      <c r="Q262" s="94"/>
      <c r="R262" s="94"/>
      <c r="S262" s="94"/>
      <c r="T262" s="94"/>
    </row>
    <row r="263" ht="15.75" customHeight="1">
      <c r="A263" s="242"/>
      <c r="B263" s="240"/>
      <c r="C263" s="223"/>
      <c r="D263" s="231"/>
      <c r="E263" s="3"/>
      <c r="F263" s="3"/>
      <c r="G263" s="3"/>
      <c r="H263" s="3"/>
      <c r="J263" s="226"/>
      <c r="K263" s="3"/>
      <c r="L263" s="3"/>
      <c r="O263" s="227"/>
      <c r="Q263" s="94"/>
      <c r="R263" s="94"/>
      <c r="S263" s="94"/>
      <c r="T263" s="94"/>
    </row>
    <row r="264" ht="15.75" customHeight="1">
      <c r="A264" s="234"/>
      <c r="B264" s="240"/>
      <c r="C264" s="223"/>
      <c r="D264" s="231"/>
      <c r="E264" s="3"/>
      <c r="F264" s="3"/>
      <c r="G264" s="3"/>
      <c r="H264" s="3"/>
      <c r="J264" s="226"/>
      <c r="K264" s="3"/>
      <c r="L264" s="3"/>
      <c r="O264" s="227"/>
      <c r="Q264" s="94"/>
      <c r="R264" s="94"/>
      <c r="S264" s="94"/>
      <c r="T264" s="94"/>
    </row>
    <row r="265" ht="15.75" customHeight="1">
      <c r="A265" s="234"/>
      <c r="B265" s="240"/>
      <c r="C265" s="223"/>
      <c r="D265" s="231"/>
      <c r="E265" s="3"/>
      <c r="F265" s="3"/>
      <c r="G265" s="3"/>
      <c r="H265" s="3"/>
      <c r="J265" s="226"/>
      <c r="K265" s="3"/>
      <c r="L265" s="3"/>
      <c r="O265" s="227"/>
      <c r="Q265" s="94"/>
      <c r="R265" s="94"/>
      <c r="S265" s="94"/>
      <c r="T265" s="94"/>
    </row>
    <row r="266" ht="15.75" customHeight="1">
      <c r="A266" s="242"/>
      <c r="B266" s="240"/>
      <c r="C266" s="223"/>
      <c r="D266" s="231"/>
      <c r="E266" s="3"/>
      <c r="F266" s="3"/>
      <c r="G266" s="3"/>
      <c r="H266" s="3"/>
      <c r="J266" s="226"/>
      <c r="K266" s="3"/>
      <c r="L266" s="3"/>
      <c r="O266" s="227"/>
      <c r="Q266" s="94"/>
      <c r="R266" s="94"/>
      <c r="S266" s="94"/>
      <c r="T266" s="94"/>
    </row>
    <row r="267" ht="15.75" customHeight="1">
      <c r="A267" s="242"/>
      <c r="B267" s="240"/>
      <c r="C267" s="223"/>
      <c r="D267" s="231"/>
      <c r="E267" s="3"/>
      <c r="F267" s="3"/>
      <c r="G267" s="3"/>
      <c r="H267" s="3"/>
      <c r="J267" s="226"/>
      <c r="K267" s="3"/>
      <c r="L267" s="3"/>
      <c r="O267" s="227"/>
      <c r="Q267" s="94"/>
      <c r="R267" s="94"/>
      <c r="S267" s="94"/>
      <c r="T267" s="94"/>
    </row>
    <row r="268" ht="15.75" customHeight="1">
      <c r="A268" s="204"/>
      <c r="B268" s="240"/>
      <c r="C268" s="223"/>
      <c r="D268" s="231"/>
      <c r="E268" s="3"/>
      <c r="F268" s="3"/>
      <c r="G268" s="3"/>
      <c r="H268" s="3"/>
      <c r="J268" s="226"/>
      <c r="K268" s="3"/>
      <c r="L268" s="3"/>
      <c r="O268" s="227"/>
      <c r="Q268" s="94"/>
      <c r="R268" s="94"/>
      <c r="S268" s="94"/>
      <c r="T268" s="94"/>
    </row>
    <row r="269" ht="15.75" customHeight="1">
      <c r="A269" s="204"/>
      <c r="B269" s="240"/>
      <c r="C269" s="223"/>
      <c r="D269" s="231"/>
      <c r="E269" s="3"/>
      <c r="F269" s="3"/>
      <c r="G269" s="3"/>
      <c r="H269" s="3"/>
      <c r="J269" s="226"/>
      <c r="K269" s="3"/>
      <c r="L269" s="3"/>
      <c r="O269" s="227"/>
      <c r="Q269" s="94"/>
      <c r="R269" s="94"/>
      <c r="S269" s="94"/>
      <c r="T269" s="94"/>
    </row>
    <row r="270" ht="15.75" customHeight="1">
      <c r="A270" s="242"/>
      <c r="B270" s="240"/>
      <c r="C270" s="223"/>
      <c r="D270" s="231"/>
      <c r="E270" s="3"/>
      <c r="F270" s="3"/>
      <c r="G270" s="3"/>
      <c r="H270" s="3"/>
      <c r="J270" s="226"/>
      <c r="K270" s="3"/>
      <c r="L270" s="3"/>
      <c r="O270" s="227"/>
      <c r="Q270" s="94"/>
      <c r="R270" s="94"/>
      <c r="S270" s="94"/>
      <c r="T270" s="94"/>
    </row>
    <row r="271" ht="15.75" customHeight="1">
      <c r="A271" s="242"/>
      <c r="B271" s="240"/>
      <c r="C271" s="223"/>
      <c r="D271" s="231"/>
      <c r="E271" s="3"/>
      <c r="F271" s="3"/>
      <c r="G271" s="3"/>
      <c r="H271" s="3"/>
      <c r="J271" s="226"/>
      <c r="K271" s="3"/>
      <c r="L271" s="3"/>
      <c r="O271" s="227"/>
      <c r="Q271" s="94"/>
      <c r="R271" s="94"/>
      <c r="S271" s="94"/>
      <c r="T271" s="94"/>
    </row>
    <row r="272" ht="15.75" customHeight="1">
      <c r="A272" s="234"/>
      <c r="B272" s="240"/>
      <c r="C272" s="223"/>
      <c r="D272" s="231"/>
      <c r="E272" s="3"/>
      <c r="F272" s="3"/>
      <c r="G272" s="3"/>
      <c r="H272" s="3"/>
      <c r="J272" s="226"/>
      <c r="K272" s="3"/>
      <c r="L272" s="3"/>
      <c r="O272" s="227"/>
      <c r="Q272" s="94"/>
      <c r="R272" s="94"/>
      <c r="S272" s="94"/>
      <c r="T272" s="94"/>
    </row>
    <row r="273" ht="15.75" customHeight="1">
      <c r="A273" s="234"/>
      <c r="B273" s="240"/>
      <c r="C273" s="223"/>
      <c r="D273" s="231"/>
      <c r="E273" s="3"/>
      <c r="F273" s="3"/>
      <c r="G273" s="3"/>
      <c r="H273" s="3"/>
      <c r="J273" s="226"/>
      <c r="K273" s="3"/>
      <c r="L273" s="3"/>
      <c r="O273" s="227"/>
      <c r="Q273" s="94"/>
      <c r="R273" s="94"/>
      <c r="S273" s="94"/>
      <c r="T273" s="94"/>
    </row>
    <row r="274" ht="15.75" customHeight="1">
      <c r="A274" s="204"/>
      <c r="B274" s="240"/>
      <c r="C274" s="223"/>
      <c r="D274" s="231"/>
      <c r="E274" s="3"/>
      <c r="F274" s="3"/>
      <c r="G274" s="3"/>
      <c r="H274" s="3"/>
      <c r="J274" s="226"/>
      <c r="K274" s="3"/>
      <c r="L274" s="3"/>
      <c r="O274" s="227"/>
      <c r="Q274" s="94"/>
      <c r="R274" s="94"/>
      <c r="S274" s="94"/>
      <c r="T274" s="94"/>
    </row>
    <row r="275" ht="15.75" customHeight="1">
      <c r="A275" s="234"/>
      <c r="B275" s="240"/>
      <c r="C275" s="223"/>
      <c r="D275" s="231"/>
      <c r="E275" s="3"/>
      <c r="F275" s="3"/>
      <c r="G275" s="3"/>
      <c r="H275" s="3"/>
      <c r="J275" s="226"/>
      <c r="K275" s="3"/>
      <c r="L275" s="3"/>
      <c r="O275" s="227"/>
      <c r="Q275" s="94"/>
      <c r="R275" s="94"/>
      <c r="S275" s="94"/>
      <c r="T275" s="94"/>
    </row>
    <row r="276" ht="15.75" customHeight="1">
      <c r="A276" s="242"/>
      <c r="B276" s="240"/>
      <c r="C276" s="223"/>
      <c r="D276" s="231"/>
      <c r="E276" s="3"/>
      <c r="F276" s="3"/>
      <c r="G276" s="3"/>
      <c r="H276" s="3"/>
      <c r="J276" s="226"/>
      <c r="K276" s="3"/>
      <c r="L276" s="3"/>
      <c r="O276" s="227"/>
      <c r="Q276" s="94"/>
      <c r="R276" s="94"/>
      <c r="S276" s="94"/>
      <c r="T276" s="94"/>
    </row>
    <row r="277" ht="15.75" customHeight="1">
      <c r="A277" s="234"/>
      <c r="B277" s="240"/>
      <c r="C277" s="223"/>
      <c r="D277" s="231"/>
      <c r="E277" s="3"/>
      <c r="F277" s="3"/>
      <c r="G277" s="3"/>
      <c r="H277" s="3"/>
      <c r="J277" s="226"/>
      <c r="K277" s="3"/>
      <c r="L277" s="3"/>
      <c r="O277" s="227"/>
      <c r="Q277" s="94"/>
      <c r="R277" s="94"/>
      <c r="S277" s="94"/>
      <c r="T277" s="94"/>
    </row>
    <row r="278" ht="15.75" customHeight="1">
      <c r="A278" s="242"/>
      <c r="B278" s="240"/>
      <c r="C278" s="223"/>
      <c r="D278" s="231"/>
      <c r="E278" s="3"/>
      <c r="F278" s="3"/>
      <c r="G278" s="3"/>
      <c r="H278" s="3"/>
      <c r="J278" s="226"/>
      <c r="K278" s="3"/>
      <c r="L278" s="3"/>
      <c r="O278" s="227"/>
      <c r="Q278" s="94"/>
      <c r="R278" s="94"/>
      <c r="S278" s="94"/>
      <c r="T278" s="94"/>
    </row>
    <row r="279" ht="15.75" customHeight="1">
      <c r="A279" s="242"/>
      <c r="B279" s="240"/>
      <c r="C279" s="223"/>
      <c r="D279" s="231"/>
      <c r="E279" s="3"/>
      <c r="F279" s="3"/>
      <c r="G279" s="3"/>
      <c r="H279" s="3"/>
      <c r="J279" s="226"/>
      <c r="K279" s="3"/>
      <c r="L279" s="3"/>
      <c r="O279" s="227"/>
      <c r="Q279" s="94"/>
      <c r="R279" s="94"/>
      <c r="S279" s="94"/>
      <c r="T279" s="94"/>
    </row>
    <row r="280" ht="15.75" customHeight="1">
      <c r="A280" s="234"/>
      <c r="B280" s="240"/>
      <c r="C280" s="223"/>
      <c r="D280" s="231"/>
      <c r="E280" s="3"/>
      <c r="F280" s="3"/>
      <c r="G280" s="3"/>
      <c r="H280" s="3"/>
      <c r="J280" s="226"/>
      <c r="K280" s="3"/>
      <c r="L280" s="3"/>
      <c r="O280" s="227"/>
      <c r="Q280" s="94"/>
      <c r="R280" s="94"/>
      <c r="S280" s="94"/>
      <c r="T280" s="94"/>
    </row>
    <row r="281" ht="15.75" customHeight="1">
      <c r="A281" s="242"/>
      <c r="B281" s="240"/>
      <c r="C281" s="223"/>
      <c r="D281" s="231"/>
      <c r="E281" s="3"/>
      <c r="F281" s="3"/>
      <c r="G281" s="3"/>
      <c r="H281" s="3"/>
      <c r="J281" s="226"/>
      <c r="K281" s="3"/>
      <c r="L281" s="3"/>
      <c r="O281" s="227"/>
      <c r="Q281" s="94"/>
      <c r="R281" s="94"/>
      <c r="S281" s="94"/>
      <c r="T281" s="94"/>
    </row>
    <row r="282" ht="15.75" customHeight="1">
      <c r="A282" s="234"/>
      <c r="B282" s="240"/>
      <c r="C282" s="223"/>
      <c r="D282" s="231"/>
      <c r="E282" s="3"/>
      <c r="F282" s="3"/>
      <c r="G282" s="3"/>
      <c r="H282" s="3"/>
      <c r="J282" s="226"/>
      <c r="K282" s="3"/>
      <c r="L282" s="3"/>
      <c r="O282" s="227"/>
      <c r="Q282" s="94"/>
      <c r="R282" s="94"/>
      <c r="S282" s="94"/>
      <c r="T282" s="94"/>
    </row>
    <row r="283" ht="15.75" customHeight="1">
      <c r="A283" s="242"/>
      <c r="B283" s="240"/>
      <c r="C283" s="223"/>
      <c r="D283" s="231"/>
      <c r="E283" s="3"/>
      <c r="F283" s="3"/>
      <c r="G283" s="3"/>
      <c r="H283" s="3"/>
      <c r="J283" s="226"/>
      <c r="K283" s="3"/>
      <c r="L283" s="3"/>
      <c r="O283" s="227"/>
      <c r="Q283" s="94"/>
      <c r="R283" s="94"/>
      <c r="S283" s="94"/>
      <c r="T283" s="94"/>
    </row>
    <row r="284" ht="15.75" customHeight="1">
      <c r="A284" s="234"/>
      <c r="B284" s="240"/>
      <c r="C284" s="223"/>
      <c r="D284" s="231"/>
      <c r="E284" s="3"/>
      <c r="F284" s="3"/>
      <c r="G284" s="3"/>
      <c r="H284" s="3"/>
      <c r="J284" s="226"/>
      <c r="K284" s="3"/>
      <c r="L284" s="3"/>
      <c r="O284" s="227"/>
      <c r="Q284" s="94"/>
      <c r="R284" s="94"/>
      <c r="S284" s="94"/>
      <c r="T284" s="94"/>
    </row>
    <row r="285" ht="15.75" customHeight="1">
      <c r="A285" s="234"/>
      <c r="B285" s="240"/>
      <c r="C285" s="223"/>
      <c r="D285" s="231"/>
      <c r="E285" s="3"/>
      <c r="F285" s="3"/>
      <c r="G285" s="3"/>
      <c r="H285" s="3"/>
      <c r="J285" s="226"/>
      <c r="K285" s="3"/>
      <c r="L285" s="3"/>
      <c r="O285" s="227"/>
      <c r="Q285" s="94"/>
      <c r="R285" s="94"/>
      <c r="S285" s="94"/>
      <c r="T285" s="94"/>
    </row>
    <row r="286" ht="15.75" customHeight="1">
      <c r="A286" s="242"/>
      <c r="B286" s="240"/>
      <c r="C286" s="223"/>
      <c r="D286" s="231"/>
      <c r="E286" s="3"/>
      <c r="F286" s="3"/>
      <c r="G286" s="3"/>
      <c r="H286" s="3"/>
      <c r="J286" s="226"/>
      <c r="K286" s="3"/>
      <c r="L286" s="3"/>
      <c r="O286" s="227"/>
      <c r="Q286" s="94"/>
      <c r="R286" s="94"/>
      <c r="S286" s="94"/>
      <c r="T286" s="94"/>
    </row>
    <row r="287" ht="15.75" customHeight="1">
      <c r="A287" s="234"/>
      <c r="B287" s="240"/>
      <c r="C287" s="223"/>
      <c r="D287" s="231"/>
      <c r="E287" s="3"/>
      <c r="F287" s="3"/>
      <c r="G287" s="3"/>
      <c r="H287" s="3"/>
      <c r="J287" s="226"/>
      <c r="K287" s="3"/>
      <c r="L287" s="3"/>
      <c r="O287" s="227"/>
      <c r="Q287" s="94"/>
      <c r="R287" s="94"/>
      <c r="S287" s="94"/>
      <c r="T287" s="94"/>
    </row>
    <row r="288" ht="15.75" customHeight="1">
      <c r="A288" s="242"/>
      <c r="B288" s="240"/>
      <c r="C288" s="223"/>
      <c r="D288" s="231"/>
      <c r="E288" s="3"/>
      <c r="F288" s="3"/>
      <c r="G288" s="3"/>
      <c r="H288" s="3"/>
      <c r="J288" s="226"/>
      <c r="K288" s="3"/>
      <c r="L288" s="3"/>
      <c r="O288" s="227"/>
      <c r="Q288" s="94"/>
      <c r="R288" s="94"/>
      <c r="S288" s="94"/>
      <c r="T288" s="94"/>
    </row>
    <row r="289" ht="15.75" customHeight="1">
      <c r="A289" s="234"/>
      <c r="B289" s="240"/>
      <c r="C289" s="223"/>
      <c r="D289" s="231"/>
      <c r="E289" s="3"/>
      <c r="F289" s="3"/>
      <c r="G289" s="3"/>
      <c r="H289" s="3"/>
      <c r="J289" s="226"/>
      <c r="K289" s="3"/>
      <c r="L289" s="3"/>
      <c r="O289" s="227"/>
      <c r="Q289" s="94"/>
      <c r="R289" s="94"/>
      <c r="S289" s="94"/>
      <c r="T289" s="94"/>
    </row>
    <row r="290" ht="15.75" customHeight="1">
      <c r="A290" s="204"/>
      <c r="B290" s="240"/>
      <c r="C290" s="223"/>
      <c r="D290" s="231"/>
      <c r="E290" s="3"/>
      <c r="F290" s="3"/>
      <c r="G290" s="3"/>
      <c r="H290" s="3"/>
      <c r="J290" s="226"/>
      <c r="K290" s="3"/>
      <c r="L290" s="3"/>
      <c r="O290" s="227"/>
      <c r="Q290" s="94"/>
      <c r="R290" s="94"/>
      <c r="S290" s="94"/>
      <c r="T290" s="94"/>
    </row>
    <row r="291" ht="15.75" customHeight="1">
      <c r="A291" s="234"/>
      <c r="B291" s="240"/>
      <c r="C291" s="223"/>
      <c r="D291" s="231"/>
      <c r="E291" s="3"/>
      <c r="F291" s="3"/>
      <c r="G291" s="3"/>
      <c r="H291" s="3"/>
      <c r="J291" s="226"/>
      <c r="K291" s="3"/>
      <c r="L291" s="3"/>
      <c r="O291" s="227"/>
      <c r="Q291" s="94"/>
      <c r="R291" s="94"/>
      <c r="S291" s="94"/>
      <c r="T291" s="94"/>
    </row>
    <row r="292" ht="15.75" customHeight="1">
      <c r="A292" s="242"/>
      <c r="B292" s="240"/>
      <c r="C292" s="223"/>
      <c r="D292" s="231"/>
      <c r="E292" s="3"/>
      <c r="F292" s="3"/>
      <c r="G292" s="3"/>
      <c r="H292" s="3"/>
      <c r="J292" s="226"/>
      <c r="K292" s="3"/>
      <c r="L292" s="3"/>
      <c r="O292" s="227"/>
      <c r="Q292" s="94"/>
      <c r="R292" s="94"/>
      <c r="S292" s="94"/>
      <c r="T292" s="94"/>
    </row>
    <row r="293" ht="15.75" customHeight="1">
      <c r="A293" s="234"/>
      <c r="B293" s="240"/>
      <c r="C293" s="223"/>
      <c r="D293" s="231"/>
      <c r="E293" s="3"/>
      <c r="F293" s="3"/>
      <c r="G293" s="3"/>
      <c r="H293" s="3"/>
      <c r="J293" s="226"/>
      <c r="K293" s="3"/>
      <c r="L293" s="3"/>
      <c r="O293" s="227"/>
      <c r="Q293" s="94"/>
      <c r="R293" s="94"/>
      <c r="S293" s="94"/>
      <c r="T293" s="94"/>
    </row>
    <row r="294" ht="15.75" customHeight="1">
      <c r="A294" s="242"/>
      <c r="B294" s="240"/>
      <c r="C294" s="223"/>
      <c r="D294" s="231"/>
      <c r="E294" s="3"/>
      <c r="F294" s="3"/>
      <c r="G294" s="3"/>
      <c r="H294" s="3"/>
      <c r="J294" s="226"/>
      <c r="K294" s="3"/>
      <c r="L294" s="3"/>
      <c r="O294" s="227"/>
      <c r="Q294" s="94"/>
      <c r="R294" s="94"/>
      <c r="S294" s="94"/>
      <c r="T294" s="94"/>
    </row>
    <row r="295" ht="15.75" customHeight="1">
      <c r="A295" s="234"/>
      <c r="B295" s="240"/>
      <c r="C295" s="223"/>
      <c r="D295" s="231"/>
      <c r="E295" s="3"/>
      <c r="F295" s="3"/>
      <c r="G295" s="3"/>
      <c r="H295" s="3"/>
      <c r="J295" s="226"/>
      <c r="K295" s="3"/>
      <c r="L295" s="3"/>
      <c r="O295" s="227"/>
      <c r="Q295" s="94"/>
      <c r="R295" s="94"/>
      <c r="S295" s="94"/>
      <c r="T295" s="94"/>
    </row>
    <row r="296" ht="15.75" customHeight="1">
      <c r="A296" s="234"/>
      <c r="B296" s="240"/>
      <c r="C296" s="223"/>
      <c r="D296" s="231"/>
      <c r="E296" s="3"/>
      <c r="F296" s="3"/>
      <c r="G296" s="3"/>
      <c r="H296" s="3"/>
      <c r="J296" s="226"/>
      <c r="K296" s="3"/>
      <c r="L296" s="3"/>
      <c r="O296" s="227"/>
      <c r="Q296" s="94"/>
      <c r="R296" s="94"/>
      <c r="S296" s="94"/>
      <c r="T296" s="94"/>
    </row>
    <row r="297" ht="15.75" customHeight="1">
      <c r="A297" s="242"/>
      <c r="B297" s="240"/>
      <c r="C297" s="206"/>
      <c r="D297" s="231"/>
      <c r="E297" s="3"/>
      <c r="F297" s="3"/>
      <c r="G297" s="3"/>
      <c r="H297" s="3"/>
      <c r="J297" s="226"/>
      <c r="K297" s="3"/>
      <c r="L297" s="3"/>
      <c r="O297" s="227"/>
      <c r="Q297" s="94"/>
      <c r="R297" s="94"/>
      <c r="S297" s="94"/>
      <c r="T297" s="94"/>
    </row>
    <row r="298" ht="15.75" customHeight="1">
      <c r="A298" s="242"/>
      <c r="B298" s="240"/>
      <c r="C298" s="206"/>
      <c r="D298" s="231"/>
      <c r="E298" s="3"/>
      <c r="F298" s="3"/>
      <c r="G298" s="3"/>
      <c r="H298" s="3"/>
      <c r="J298" s="226"/>
      <c r="K298" s="3"/>
      <c r="L298" s="3"/>
      <c r="O298" s="227"/>
      <c r="Q298" s="94"/>
      <c r="R298" s="94"/>
      <c r="S298" s="94"/>
      <c r="T298" s="94"/>
    </row>
    <row r="299" ht="15.75" customHeight="1">
      <c r="A299" s="242"/>
      <c r="B299" s="240"/>
      <c r="C299" s="206"/>
      <c r="D299" s="231"/>
      <c r="E299" s="3"/>
      <c r="F299" s="3"/>
      <c r="G299" s="3"/>
      <c r="H299" s="3"/>
      <c r="J299" s="226"/>
      <c r="K299" s="3"/>
      <c r="L299" s="3"/>
      <c r="O299" s="227"/>
      <c r="Q299" s="94"/>
      <c r="R299" s="94"/>
      <c r="S299" s="94"/>
      <c r="T299" s="94"/>
    </row>
    <row r="300" ht="15.75" customHeight="1">
      <c r="A300" s="242"/>
      <c r="B300" s="240"/>
      <c r="C300" s="206"/>
      <c r="D300" s="231"/>
      <c r="E300" s="3"/>
      <c r="F300" s="3"/>
      <c r="G300" s="3"/>
      <c r="H300" s="3"/>
      <c r="J300" s="226"/>
      <c r="K300" s="3"/>
      <c r="L300" s="3"/>
      <c r="O300" s="227"/>
      <c r="Q300" s="94"/>
      <c r="R300" s="94"/>
      <c r="S300" s="94"/>
      <c r="T300" s="94"/>
    </row>
    <row r="301" ht="15.75" customHeight="1">
      <c r="A301" s="242"/>
      <c r="B301" s="240"/>
      <c r="C301" s="206"/>
      <c r="D301" s="231"/>
      <c r="E301" s="3"/>
      <c r="F301" s="3"/>
      <c r="G301" s="3"/>
      <c r="H301" s="3"/>
      <c r="J301" s="226"/>
      <c r="K301" s="3"/>
      <c r="L301" s="3"/>
      <c r="O301" s="227"/>
      <c r="Q301" s="94"/>
      <c r="R301" s="94"/>
      <c r="S301" s="94"/>
      <c r="T301" s="94"/>
    </row>
    <row r="302" ht="15.75" customHeight="1">
      <c r="A302" s="242"/>
      <c r="B302" s="240"/>
      <c r="C302" s="206"/>
      <c r="D302" s="231"/>
      <c r="E302" s="3"/>
      <c r="F302" s="3"/>
      <c r="G302" s="3"/>
      <c r="H302" s="3"/>
      <c r="J302" s="226"/>
      <c r="K302" s="3"/>
      <c r="L302" s="3"/>
      <c r="O302" s="227"/>
      <c r="Q302" s="94"/>
      <c r="R302" s="94"/>
      <c r="S302" s="94"/>
      <c r="T302" s="94"/>
    </row>
    <row r="303" ht="15.75" customHeight="1">
      <c r="A303" s="242"/>
      <c r="B303" s="240"/>
      <c r="C303" s="206"/>
      <c r="D303" s="231"/>
      <c r="E303" s="3"/>
      <c r="F303" s="3"/>
      <c r="G303" s="3"/>
      <c r="H303" s="3"/>
      <c r="J303" s="226"/>
      <c r="K303" s="3"/>
      <c r="L303" s="3"/>
      <c r="O303" s="227"/>
      <c r="Q303" s="94"/>
      <c r="R303" s="94"/>
      <c r="S303" s="94"/>
      <c r="T303" s="94"/>
    </row>
    <row r="304" ht="15.75" customHeight="1">
      <c r="A304" s="242"/>
      <c r="B304" s="240"/>
      <c r="C304" s="206"/>
      <c r="D304" s="231"/>
      <c r="E304" s="3"/>
      <c r="F304" s="3"/>
      <c r="G304" s="3"/>
      <c r="H304" s="3"/>
      <c r="J304" s="226"/>
      <c r="K304" s="3"/>
      <c r="L304" s="3"/>
      <c r="O304" s="227"/>
      <c r="Q304" s="94"/>
      <c r="R304" s="94"/>
      <c r="S304" s="94"/>
      <c r="T304" s="94"/>
    </row>
    <row r="305" ht="15.75" customHeight="1">
      <c r="A305" s="242"/>
      <c r="B305" s="240"/>
      <c r="C305" s="206"/>
      <c r="D305" s="231"/>
      <c r="E305" s="3"/>
      <c r="F305" s="3"/>
      <c r="G305" s="3"/>
      <c r="H305" s="3"/>
      <c r="J305" s="226"/>
      <c r="K305" s="3"/>
      <c r="L305" s="3"/>
      <c r="O305" s="227"/>
      <c r="Q305" s="94"/>
      <c r="R305" s="94"/>
      <c r="S305" s="94"/>
      <c r="T305" s="94"/>
    </row>
    <row r="306" ht="15.75" customHeight="1">
      <c r="A306" s="242"/>
      <c r="B306" s="240"/>
      <c r="C306" s="206"/>
      <c r="D306" s="231"/>
      <c r="E306" s="3"/>
      <c r="F306" s="3"/>
      <c r="G306" s="3"/>
      <c r="H306" s="3"/>
      <c r="J306" s="226"/>
      <c r="K306" s="3"/>
      <c r="L306" s="3"/>
      <c r="O306" s="227"/>
      <c r="Q306" s="94"/>
      <c r="R306" s="94"/>
      <c r="S306" s="94"/>
      <c r="T306" s="94"/>
    </row>
    <row r="307" ht="15.75" customHeight="1">
      <c r="A307" s="242"/>
      <c r="B307" s="240"/>
      <c r="C307" s="206"/>
      <c r="D307" s="231"/>
      <c r="E307" s="3"/>
      <c r="F307" s="3"/>
      <c r="G307" s="3"/>
      <c r="H307" s="3"/>
      <c r="J307" s="226"/>
      <c r="K307" s="3"/>
      <c r="L307" s="3"/>
      <c r="O307" s="227"/>
      <c r="Q307" s="94"/>
      <c r="R307" s="94"/>
      <c r="S307" s="94"/>
      <c r="T307" s="94"/>
    </row>
    <row r="308" ht="15.75" customHeight="1">
      <c r="A308" s="242"/>
      <c r="B308" s="240"/>
      <c r="C308" s="206"/>
      <c r="D308" s="231"/>
      <c r="E308" s="3"/>
      <c r="F308" s="3"/>
      <c r="G308" s="3"/>
      <c r="H308" s="3"/>
      <c r="J308" s="226"/>
      <c r="K308" s="3"/>
      <c r="L308" s="3"/>
      <c r="O308" s="227"/>
      <c r="Q308" s="94"/>
      <c r="R308" s="94"/>
      <c r="S308" s="94"/>
      <c r="T308" s="94"/>
    </row>
    <row r="309" ht="15.75" customHeight="1">
      <c r="A309" s="242"/>
      <c r="B309" s="240"/>
      <c r="C309" s="206"/>
      <c r="D309" s="231"/>
      <c r="E309" s="3"/>
      <c r="F309" s="3"/>
      <c r="G309" s="3"/>
      <c r="H309" s="3"/>
      <c r="J309" s="226"/>
      <c r="K309" s="3"/>
      <c r="L309" s="3"/>
      <c r="O309" s="227"/>
      <c r="Q309" s="94"/>
      <c r="R309" s="94"/>
      <c r="S309" s="94"/>
      <c r="T309" s="94"/>
    </row>
    <row r="310" ht="15.75" customHeight="1">
      <c r="A310" s="242"/>
      <c r="B310" s="240"/>
      <c r="C310" s="206"/>
      <c r="D310" s="231"/>
      <c r="E310" s="3"/>
      <c r="F310" s="3"/>
      <c r="G310" s="3"/>
      <c r="H310" s="3"/>
      <c r="J310" s="226"/>
      <c r="K310" s="3"/>
      <c r="L310" s="3"/>
      <c r="O310" s="227"/>
      <c r="Q310" s="94"/>
      <c r="R310" s="94"/>
      <c r="S310" s="94"/>
      <c r="T310" s="94"/>
    </row>
    <row r="311" ht="15.75" customHeight="1">
      <c r="A311" s="242"/>
      <c r="B311" s="240"/>
      <c r="C311" s="206"/>
      <c r="D311" s="231"/>
      <c r="E311" s="3"/>
      <c r="F311" s="3"/>
      <c r="G311" s="3"/>
      <c r="H311" s="3"/>
      <c r="J311" s="226"/>
      <c r="K311" s="3"/>
      <c r="L311" s="3"/>
      <c r="O311" s="227"/>
      <c r="Q311" s="94"/>
      <c r="R311" s="94"/>
      <c r="S311" s="94"/>
      <c r="T311" s="94"/>
    </row>
    <row r="312" ht="15.75" customHeight="1">
      <c r="A312" s="242"/>
      <c r="B312" s="240"/>
      <c r="C312" s="206"/>
      <c r="D312" s="231"/>
      <c r="E312" s="3"/>
      <c r="F312" s="3"/>
      <c r="G312" s="3"/>
      <c r="H312" s="3"/>
      <c r="J312" s="226"/>
      <c r="K312" s="3"/>
      <c r="L312" s="3"/>
      <c r="O312" s="227"/>
      <c r="Q312" s="94"/>
      <c r="R312" s="94"/>
      <c r="S312" s="94"/>
      <c r="T312" s="94"/>
    </row>
    <row r="313" ht="15.75" customHeight="1">
      <c r="A313" s="242"/>
      <c r="B313" s="240"/>
      <c r="C313" s="206"/>
      <c r="D313" s="231"/>
      <c r="E313" s="3"/>
      <c r="F313" s="3"/>
      <c r="G313" s="3"/>
      <c r="H313" s="3"/>
      <c r="J313" s="226"/>
      <c r="K313" s="3"/>
      <c r="L313" s="3"/>
      <c r="O313" s="227"/>
      <c r="Q313" s="94"/>
      <c r="R313" s="94"/>
      <c r="S313" s="94"/>
      <c r="T313" s="94"/>
    </row>
    <row r="314" ht="15.75" customHeight="1">
      <c r="A314" s="242"/>
      <c r="B314" s="240"/>
      <c r="C314" s="206"/>
      <c r="D314" s="231"/>
      <c r="E314" s="3"/>
      <c r="F314" s="3"/>
      <c r="G314" s="3"/>
      <c r="H314" s="3"/>
      <c r="J314" s="226"/>
      <c r="K314" s="3"/>
      <c r="L314" s="3"/>
      <c r="O314" s="227"/>
      <c r="Q314" s="94"/>
      <c r="R314" s="94"/>
      <c r="S314" s="94"/>
      <c r="T314" s="94"/>
    </row>
    <row r="315" ht="15.75" customHeight="1">
      <c r="A315" s="242"/>
      <c r="B315" s="240"/>
      <c r="C315" s="206"/>
      <c r="D315" s="231"/>
      <c r="E315" s="3"/>
      <c r="F315" s="3"/>
      <c r="G315" s="3"/>
      <c r="H315" s="3"/>
      <c r="J315" s="226"/>
      <c r="K315" s="3"/>
      <c r="L315" s="3"/>
      <c r="O315" s="227"/>
      <c r="Q315" s="94"/>
      <c r="R315" s="94"/>
      <c r="S315" s="94"/>
      <c r="T315" s="94"/>
    </row>
    <row r="316" ht="15.75" customHeight="1">
      <c r="A316" s="242"/>
      <c r="B316" s="240"/>
      <c r="C316" s="206"/>
      <c r="D316" s="231"/>
      <c r="E316" s="3"/>
      <c r="F316" s="3"/>
      <c r="G316" s="3"/>
      <c r="H316" s="3"/>
      <c r="J316" s="226"/>
      <c r="K316" s="3"/>
      <c r="L316" s="3"/>
      <c r="O316" s="227"/>
      <c r="Q316" s="94"/>
      <c r="R316" s="94"/>
      <c r="S316" s="94"/>
      <c r="T316" s="94"/>
    </row>
    <row r="317" ht="15.75" customHeight="1">
      <c r="A317" s="242"/>
      <c r="B317" s="240"/>
      <c r="C317" s="206"/>
      <c r="D317" s="231"/>
      <c r="E317" s="3"/>
      <c r="F317" s="3"/>
      <c r="G317" s="3"/>
      <c r="H317" s="3"/>
      <c r="J317" s="226"/>
      <c r="K317" s="3"/>
      <c r="L317" s="3"/>
      <c r="O317" s="227"/>
      <c r="Q317" s="94"/>
      <c r="R317" s="94"/>
      <c r="S317" s="94"/>
      <c r="T317" s="94"/>
    </row>
    <row r="318" ht="15.75" customHeight="1">
      <c r="A318" s="242"/>
      <c r="B318" s="240"/>
      <c r="C318" s="206"/>
      <c r="D318" s="231"/>
      <c r="E318" s="3"/>
      <c r="F318" s="3"/>
      <c r="G318" s="3"/>
      <c r="H318" s="3"/>
      <c r="J318" s="226"/>
      <c r="K318" s="3"/>
      <c r="L318" s="3"/>
      <c r="O318" s="227"/>
      <c r="Q318" s="94"/>
      <c r="R318" s="94"/>
      <c r="S318" s="94"/>
      <c r="T318" s="94"/>
    </row>
    <row r="319" ht="15.75" customHeight="1">
      <c r="A319" s="242"/>
      <c r="B319" s="240"/>
      <c r="C319" s="206"/>
      <c r="D319" s="231"/>
      <c r="E319" s="3"/>
      <c r="F319" s="3"/>
      <c r="G319" s="3"/>
      <c r="H319" s="3"/>
      <c r="J319" s="226"/>
      <c r="K319" s="3"/>
      <c r="L319" s="3"/>
      <c r="O319" s="227"/>
      <c r="Q319" s="94"/>
      <c r="R319" s="94"/>
      <c r="S319" s="94"/>
      <c r="T319" s="94"/>
    </row>
    <row r="320" ht="15.75" customHeight="1">
      <c r="A320" s="242"/>
      <c r="B320" s="240"/>
      <c r="C320" s="206"/>
      <c r="D320" s="231"/>
      <c r="E320" s="3"/>
      <c r="F320" s="3"/>
      <c r="G320" s="3"/>
      <c r="H320" s="3"/>
      <c r="J320" s="226"/>
      <c r="K320" s="3"/>
      <c r="L320" s="3"/>
      <c r="O320" s="227"/>
      <c r="Q320" s="94"/>
      <c r="R320" s="94"/>
      <c r="S320" s="94"/>
      <c r="T320" s="94"/>
    </row>
    <row r="321" ht="15.75" customHeight="1">
      <c r="A321" s="242"/>
      <c r="B321" s="240"/>
      <c r="C321" s="206"/>
      <c r="D321" s="231"/>
      <c r="E321" s="3"/>
      <c r="F321" s="3"/>
      <c r="G321" s="3"/>
      <c r="H321" s="3"/>
      <c r="J321" s="226"/>
      <c r="K321" s="3"/>
      <c r="L321" s="3"/>
      <c r="O321" s="227"/>
      <c r="Q321" s="94"/>
      <c r="R321" s="94"/>
      <c r="S321" s="94"/>
      <c r="T321" s="94"/>
    </row>
    <row r="322" ht="15.75" customHeight="1">
      <c r="A322" s="242"/>
      <c r="B322" s="240"/>
      <c r="C322" s="206"/>
      <c r="D322" s="231"/>
      <c r="E322" s="3"/>
      <c r="F322" s="3"/>
      <c r="G322" s="3"/>
      <c r="H322" s="3"/>
      <c r="J322" s="226"/>
      <c r="K322" s="3"/>
      <c r="L322" s="3"/>
      <c r="O322" s="227"/>
      <c r="Q322" s="94"/>
      <c r="R322" s="94"/>
      <c r="S322" s="94"/>
      <c r="T322" s="94"/>
    </row>
    <row r="323" ht="15.75" customHeight="1">
      <c r="A323" s="242"/>
      <c r="B323" s="240"/>
      <c r="C323" s="206"/>
      <c r="D323" s="231"/>
      <c r="E323" s="3"/>
      <c r="F323" s="3"/>
      <c r="G323" s="3"/>
      <c r="H323" s="3"/>
      <c r="J323" s="226"/>
      <c r="K323" s="3"/>
      <c r="L323" s="3"/>
      <c r="O323" s="227"/>
      <c r="Q323" s="94"/>
      <c r="R323" s="94"/>
      <c r="S323" s="94"/>
      <c r="T323" s="94"/>
    </row>
    <row r="324" ht="15.75" customHeight="1">
      <c r="A324" s="242"/>
      <c r="B324" s="240"/>
      <c r="C324" s="206"/>
      <c r="D324" s="231"/>
      <c r="E324" s="3"/>
      <c r="F324" s="3"/>
      <c r="G324" s="3"/>
      <c r="H324" s="3"/>
      <c r="J324" s="226"/>
      <c r="K324" s="3"/>
      <c r="L324" s="3"/>
      <c r="O324" s="227"/>
      <c r="Q324" s="94"/>
      <c r="R324" s="94"/>
      <c r="S324" s="94"/>
      <c r="T324" s="94"/>
    </row>
    <row r="325" ht="15.75" customHeight="1">
      <c r="A325" s="242"/>
      <c r="B325" s="240"/>
      <c r="C325" s="206"/>
      <c r="D325" s="231"/>
      <c r="E325" s="3"/>
      <c r="F325" s="3"/>
      <c r="G325" s="3"/>
      <c r="H325" s="3"/>
      <c r="J325" s="226"/>
      <c r="K325" s="3"/>
      <c r="L325" s="3"/>
      <c r="O325" s="227"/>
      <c r="Q325" s="94"/>
      <c r="R325" s="94"/>
      <c r="S325" s="94"/>
      <c r="T325" s="94"/>
    </row>
    <row r="326" ht="15.75" customHeight="1">
      <c r="A326" s="242"/>
      <c r="B326" s="240"/>
      <c r="C326" s="206"/>
      <c r="D326" s="231"/>
      <c r="E326" s="3"/>
      <c r="F326" s="3"/>
      <c r="G326" s="3"/>
      <c r="H326" s="3"/>
      <c r="J326" s="226"/>
      <c r="K326" s="3"/>
      <c r="L326" s="3"/>
      <c r="O326" s="227"/>
      <c r="Q326" s="94"/>
      <c r="R326" s="94"/>
      <c r="S326" s="94"/>
      <c r="T326" s="94"/>
    </row>
    <row r="327" ht="15.75" customHeight="1">
      <c r="A327" s="242"/>
      <c r="B327" s="240"/>
      <c r="C327" s="206"/>
      <c r="D327" s="231"/>
      <c r="E327" s="3"/>
      <c r="F327" s="3"/>
      <c r="G327" s="3"/>
      <c r="H327" s="3"/>
      <c r="J327" s="226"/>
      <c r="K327" s="3"/>
      <c r="L327" s="3"/>
      <c r="O327" s="227"/>
      <c r="Q327" s="94"/>
      <c r="R327" s="94"/>
      <c r="S327" s="94"/>
      <c r="T327" s="94"/>
    </row>
    <row r="328" ht="15.75" customHeight="1">
      <c r="A328" s="242"/>
      <c r="B328" s="240"/>
      <c r="C328" s="206"/>
      <c r="D328" s="231"/>
      <c r="E328" s="3"/>
      <c r="F328" s="3"/>
      <c r="G328" s="3"/>
      <c r="H328" s="3"/>
      <c r="J328" s="226"/>
      <c r="K328" s="3"/>
      <c r="L328" s="3"/>
      <c r="O328" s="227"/>
      <c r="Q328" s="94"/>
      <c r="R328" s="94"/>
      <c r="S328" s="94"/>
      <c r="T328" s="94"/>
    </row>
    <row r="329" ht="15.75" customHeight="1">
      <c r="A329" s="242"/>
      <c r="B329" s="240"/>
      <c r="C329" s="206"/>
      <c r="D329" s="231"/>
      <c r="E329" s="3"/>
      <c r="F329" s="3"/>
      <c r="G329" s="3"/>
      <c r="H329" s="3"/>
      <c r="J329" s="226"/>
      <c r="K329" s="3"/>
      <c r="L329" s="3"/>
      <c r="O329" s="227"/>
      <c r="Q329" s="94"/>
      <c r="R329" s="94"/>
      <c r="S329" s="94"/>
      <c r="T329" s="94"/>
    </row>
    <row r="330" ht="15.75" customHeight="1">
      <c r="A330" s="242"/>
      <c r="B330" s="240"/>
      <c r="C330" s="206"/>
      <c r="D330" s="231"/>
      <c r="E330" s="3"/>
      <c r="F330" s="3"/>
      <c r="G330" s="3"/>
      <c r="H330" s="3"/>
      <c r="J330" s="226"/>
      <c r="K330" s="3"/>
      <c r="L330" s="3"/>
      <c r="O330" s="227"/>
      <c r="Q330" s="94"/>
      <c r="R330" s="94"/>
      <c r="S330" s="94"/>
      <c r="T330" s="94"/>
    </row>
    <row r="331" ht="15.75" customHeight="1">
      <c r="A331" s="242"/>
      <c r="B331" s="240"/>
      <c r="C331" s="206"/>
      <c r="D331" s="207"/>
      <c r="E331" s="3"/>
      <c r="F331" s="3"/>
      <c r="G331" s="3"/>
      <c r="H331" s="3"/>
      <c r="J331" s="226"/>
      <c r="K331" s="3"/>
      <c r="L331" s="3"/>
      <c r="O331" s="227"/>
      <c r="Q331" s="94"/>
      <c r="R331" s="94"/>
      <c r="S331" s="94"/>
      <c r="T331" s="94"/>
    </row>
    <row r="332" ht="15.75" customHeight="1">
      <c r="A332" s="242"/>
      <c r="B332" s="240"/>
      <c r="C332" s="206"/>
      <c r="D332" s="207"/>
      <c r="E332" s="3"/>
      <c r="F332" s="3"/>
      <c r="G332" s="3"/>
      <c r="H332" s="3"/>
      <c r="J332" s="226"/>
      <c r="K332" s="3"/>
      <c r="L332" s="3"/>
      <c r="O332" s="227"/>
      <c r="Q332" s="94"/>
      <c r="R332" s="94"/>
      <c r="S332" s="94"/>
      <c r="T332" s="94"/>
    </row>
    <row r="333" ht="15.75" customHeight="1">
      <c r="A333" s="242"/>
      <c r="B333" s="240"/>
      <c r="C333" s="206"/>
      <c r="D333" s="207"/>
      <c r="E333" s="3"/>
      <c r="F333" s="3"/>
      <c r="G333" s="3"/>
      <c r="H333" s="3"/>
      <c r="J333" s="226"/>
      <c r="K333" s="3"/>
      <c r="L333" s="3"/>
      <c r="O333" s="227"/>
      <c r="Q333" s="94"/>
      <c r="R333" s="94"/>
      <c r="S333" s="94"/>
      <c r="T333" s="94"/>
    </row>
    <row r="334" ht="15.75" customHeight="1">
      <c r="A334" s="242"/>
      <c r="B334" s="240"/>
      <c r="C334" s="206"/>
      <c r="D334" s="207"/>
      <c r="E334" s="3"/>
      <c r="F334" s="3"/>
      <c r="G334" s="3"/>
      <c r="H334" s="3"/>
      <c r="J334" s="226"/>
      <c r="K334" s="3"/>
      <c r="L334" s="3"/>
      <c r="O334" s="227"/>
      <c r="Q334" s="94"/>
      <c r="R334" s="94"/>
      <c r="S334" s="94"/>
      <c r="T334" s="94"/>
    </row>
    <row r="335" ht="15.75" customHeight="1">
      <c r="A335" s="242"/>
      <c r="B335" s="240"/>
      <c r="C335" s="206"/>
      <c r="D335" s="207"/>
      <c r="E335" s="3"/>
      <c r="F335" s="3"/>
      <c r="G335" s="3"/>
      <c r="H335" s="3"/>
      <c r="J335" s="226"/>
      <c r="K335" s="3"/>
      <c r="L335" s="3"/>
      <c r="O335" s="227"/>
      <c r="Q335" s="94"/>
      <c r="R335" s="94"/>
      <c r="S335" s="94"/>
      <c r="T335" s="94"/>
    </row>
    <row r="336" ht="15.75" customHeight="1">
      <c r="A336" s="242"/>
      <c r="B336" s="240"/>
      <c r="C336" s="206"/>
      <c r="D336" s="207"/>
      <c r="E336" s="3"/>
      <c r="F336" s="3"/>
      <c r="G336" s="3"/>
      <c r="H336" s="3"/>
      <c r="J336" s="226"/>
      <c r="K336" s="3"/>
      <c r="L336" s="3"/>
      <c r="O336" s="227"/>
      <c r="Q336" s="94"/>
      <c r="R336" s="94"/>
      <c r="S336" s="94"/>
      <c r="T336" s="94"/>
    </row>
    <row r="337" ht="15.75" customHeight="1">
      <c r="A337" s="242"/>
      <c r="B337" s="240"/>
      <c r="C337" s="206"/>
      <c r="D337" s="207"/>
      <c r="E337" s="3"/>
      <c r="F337" s="3"/>
      <c r="G337" s="3"/>
      <c r="H337" s="3"/>
      <c r="J337" s="226"/>
      <c r="K337" s="3"/>
      <c r="L337" s="3"/>
      <c r="O337" s="227"/>
      <c r="Q337" s="94"/>
      <c r="R337" s="94"/>
      <c r="S337" s="94"/>
      <c r="T337" s="94"/>
    </row>
    <row r="338" ht="15.75" customHeight="1">
      <c r="A338" s="242"/>
      <c r="B338" s="240"/>
      <c r="C338" s="206"/>
      <c r="D338" s="207"/>
      <c r="E338" s="3"/>
      <c r="F338" s="3"/>
      <c r="G338" s="3"/>
      <c r="H338" s="3"/>
      <c r="J338" s="226"/>
      <c r="K338" s="3"/>
      <c r="L338" s="3"/>
      <c r="O338" s="227"/>
      <c r="Q338" s="94"/>
      <c r="R338" s="94"/>
      <c r="S338" s="94"/>
      <c r="T338" s="94"/>
    </row>
    <row r="339" ht="15.75" customHeight="1">
      <c r="A339" s="242"/>
      <c r="B339" s="240"/>
      <c r="C339" s="206"/>
      <c r="D339" s="207"/>
      <c r="E339" s="3"/>
      <c r="F339" s="3"/>
      <c r="G339" s="3"/>
      <c r="H339" s="3"/>
      <c r="J339" s="226"/>
      <c r="K339" s="3"/>
      <c r="L339" s="3"/>
      <c r="O339" s="227"/>
      <c r="Q339" s="94"/>
      <c r="R339" s="94"/>
      <c r="S339" s="94"/>
      <c r="T339" s="94"/>
    </row>
    <row r="340" ht="15.75" customHeight="1">
      <c r="A340" s="242"/>
      <c r="B340" s="240"/>
      <c r="C340" s="206"/>
      <c r="D340" s="207"/>
      <c r="E340" s="3"/>
      <c r="F340" s="3"/>
      <c r="G340" s="3"/>
      <c r="H340" s="3"/>
      <c r="J340" s="226"/>
      <c r="K340" s="3"/>
      <c r="L340" s="3"/>
      <c r="O340" s="227"/>
      <c r="Q340" s="94"/>
      <c r="R340" s="94"/>
      <c r="S340" s="94"/>
      <c r="T340" s="94"/>
    </row>
    <row r="341" ht="15.75" customHeight="1">
      <c r="A341" s="242"/>
      <c r="B341" s="240"/>
      <c r="C341" s="206"/>
      <c r="D341" s="207"/>
      <c r="E341" s="3"/>
      <c r="F341" s="3"/>
      <c r="G341" s="3"/>
      <c r="H341" s="3"/>
      <c r="J341" s="226"/>
      <c r="K341" s="3"/>
      <c r="L341" s="3"/>
      <c r="O341" s="227"/>
      <c r="Q341" s="94"/>
      <c r="R341" s="94"/>
      <c r="S341" s="94"/>
      <c r="T341" s="94"/>
    </row>
    <row r="342" ht="15.75" customHeight="1">
      <c r="A342" s="242"/>
      <c r="B342" s="240"/>
      <c r="C342" s="206"/>
      <c r="D342" s="207"/>
      <c r="E342" s="3"/>
      <c r="F342" s="3"/>
      <c r="G342" s="3"/>
      <c r="H342" s="3"/>
      <c r="J342" s="226"/>
      <c r="K342" s="3"/>
      <c r="L342" s="3"/>
      <c r="O342" s="227"/>
      <c r="Q342" s="94"/>
      <c r="R342" s="94"/>
      <c r="S342" s="94"/>
      <c r="T342" s="94"/>
    </row>
    <row r="343" ht="15.75" customHeight="1">
      <c r="A343" s="242"/>
      <c r="B343" s="240"/>
      <c r="C343" s="206"/>
      <c r="D343" s="207"/>
      <c r="E343" s="3"/>
      <c r="F343" s="3"/>
      <c r="G343" s="3"/>
      <c r="H343" s="3"/>
      <c r="J343" s="226"/>
      <c r="K343" s="3"/>
      <c r="L343" s="3"/>
      <c r="O343" s="227"/>
      <c r="Q343" s="94"/>
      <c r="R343" s="94"/>
      <c r="S343" s="94"/>
      <c r="T343" s="94"/>
    </row>
    <row r="344" ht="15.75" customHeight="1">
      <c r="A344" s="242"/>
      <c r="B344" s="240"/>
      <c r="C344" s="206"/>
      <c r="D344" s="207"/>
      <c r="E344" s="3"/>
      <c r="F344" s="3"/>
      <c r="G344" s="3"/>
      <c r="H344" s="3"/>
      <c r="J344" s="226"/>
      <c r="K344" s="3"/>
      <c r="L344" s="3"/>
      <c r="O344" s="227"/>
      <c r="Q344" s="94"/>
      <c r="R344" s="94"/>
      <c r="S344" s="94"/>
      <c r="T344" s="94"/>
    </row>
    <row r="345" ht="15.75" customHeight="1">
      <c r="A345" s="242"/>
      <c r="B345" s="240"/>
      <c r="C345" s="206"/>
      <c r="D345" s="207"/>
      <c r="E345" s="3"/>
      <c r="F345" s="3"/>
      <c r="G345" s="3"/>
      <c r="H345" s="3"/>
      <c r="J345" s="226"/>
      <c r="K345" s="3"/>
      <c r="L345" s="3"/>
      <c r="O345" s="227"/>
      <c r="Q345" s="94"/>
      <c r="R345" s="94"/>
      <c r="S345" s="94"/>
      <c r="T345" s="94"/>
    </row>
    <row r="346" ht="15.75" customHeight="1">
      <c r="A346" s="242"/>
      <c r="B346" s="240"/>
      <c r="C346" s="206"/>
      <c r="D346" s="207"/>
      <c r="E346" s="3"/>
      <c r="F346" s="3"/>
      <c r="G346" s="3"/>
      <c r="H346" s="3"/>
      <c r="J346" s="226"/>
      <c r="K346" s="3"/>
      <c r="L346" s="3"/>
      <c r="O346" s="227"/>
      <c r="Q346" s="94"/>
      <c r="R346" s="94"/>
      <c r="S346" s="94"/>
      <c r="T346" s="94"/>
    </row>
    <row r="347" ht="15.75" customHeight="1">
      <c r="A347" s="242"/>
      <c r="B347" s="240"/>
      <c r="C347" s="206"/>
      <c r="D347" s="207"/>
      <c r="E347" s="3"/>
      <c r="F347" s="3"/>
      <c r="G347" s="3"/>
      <c r="H347" s="3"/>
      <c r="J347" s="226"/>
      <c r="K347" s="3"/>
      <c r="L347" s="3"/>
      <c r="O347" s="227"/>
      <c r="Q347" s="94"/>
      <c r="R347" s="94"/>
      <c r="S347" s="94"/>
      <c r="T347" s="94"/>
    </row>
    <row r="348" ht="15.75" customHeight="1">
      <c r="A348" s="242"/>
      <c r="B348" s="240"/>
      <c r="C348" s="206"/>
      <c r="D348" s="207"/>
      <c r="E348" s="3"/>
      <c r="F348" s="3"/>
      <c r="G348" s="3"/>
      <c r="H348" s="3"/>
      <c r="J348" s="226"/>
      <c r="K348" s="3"/>
      <c r="L348" s="3"/>
      <c r="O348" s="227"/>
      <c r="Q348" s="94"/>
      <c r="R348" s="94"/>
      <c r="S348" s="94"/>
      <c r="T348" s="94"/>
    </row>
    <row r="349" ht="15.75" customHeight="1">
      <c r="A349" s="242"/>
      <c r="B349" s="240"/>
      <c r="C349" s="206"/>
      <c r="D349" s="207"/>
      <c r="E349" s="3"/>
      <c r="F349" s="3"/>
      <c r="G349" s="3"/>
      <c r="H349" s="3"/>
      <c r="J349" s="226"/>
      <c r="K349" s="3"/>
      <c r="L349" s="3"/>
      <c r="O349" s="227"/>
      <c r="Q349" s="94"/>
      <c r="R349" s="94"/>
      <c r="S349" s="94"/>
      <c r="T349" s="94"/>
    </row>
    <row r="350" ht="15.75" customHeight="1">
      <c r="A350" s="242"/>
      <c r="B350" s="240"/>
      <c r="C350" s="206"/>
      <c r="D350" s="207"/>
      <c r="E350" s="3"/>
      <c r="F350" s="3"/>
      <c r="G350" s="3"/>
      <c r="H350" s="3"/>
      <c r="J350" s="226"/>
      <c r="K350" s="3"/>
      <c r="L350" s="3"/>
      <c r="O350" s="227"/>
      <c r="Q350" s="94"/>
      <c r="R350" s="94"/>
      <c r="S350" s="94"/>
      <c r="T350" s="94"/>
    </row>
    <row r="351" ht="15.75" customHeight="1">
      <c r="A351" s="242"/>
      <c r="B351" s="240"/>
      <c r="C351" s="206"/>
      <c r="D351" s="207"/>
      <c r="E351" s="3"/>
      <c r="F351" s="3"/>
      <c r="G351" s="3"/>
      <c r="H351" s="3"/>
      <c r="J351" s="226"/>
      <c r="K351" s="3"/>
      <c r="L351" s="3"/>
      <c r="O351" s="227"/>
      <c r="Q351" s="94"/>
      <c r="R351" s="94"/>
      <c r="S351" s="94"/>
      <c r="T351" s="94"/>
    </row>
    <row r="352" ht="15.75" customHeight="1">
      <c r="A352" s="242"/>
      <c r="B352" s="240"/>
      <c r="C352" s="206"/>
      <c r="D352" s="207"/>
      <c r="E352" s="3"/>
      <c r="F352" s="3"/>
      <c r="G352" s="3"/>
      <c r="H352" s="3"/>
      <c r="J352" s="226"/>
      <c r="K352" s="3"/>
      <c r="L352" s="3"/>
      <c r="O352" s="227"/>
      <c r="Q352" s="94"/>
      <c r="R352" s="94"/>
      <c r="S352" s="94"/>
      <c r="T352" s="94"/>
    </row>
    <row r="353" ht="15.75" customHeight="1">
      <c r="A353" s="242"/>
      <c r="B353" s="240"/>
      <c r="C353" s="206"/>
      <c r="D353" s="207"/>
      <c r="E353" s="3"/>
      <c r="F353" s="3"/>
      <c r="G353" s="3"/>
      <c r="H353" s="3"/>
      <c r="J353" s="226"/>
      <c r="K353" s="3"/>
      <c r="L353" s="3"/>
      <c r="O353" s="227"/>
      <c r="Q353" s="94"/>
      <c r="R353" s="94"/>
      <c r="S353" s="94"/>
      <c r="T353" s="94"/>
    </row>
    <row r="354" ht="15.75" customHeight="1">
      <c r="A354" s="242"/>
      <c r="B354" s="240"/>
      <c r="C354" s="206"/>
      <c r="D354" s="207"/>
      <c r="E354" s="3"/>
      <c r="F354" s="3"/>
      <c r="G354" s="3"/>
      <c r="H354" s="3"/>
      <c r="J354" s="226"/>
      <c r="K354" s="3"/>
      <c r="L354" s="3"/>
      <c r="O354" s="227"/>
      <c r="Q354" s="94"/>
      <c r="R354" s="94"/>
      <c r="S354" s="94"/>
      <c r="T354" s="94"/>
    </row>
    <row r="355" ht="15.75" customHeight="1">
      <c r="A355" s="242"/>
      <c r="B355" s="240"/>
      <c r="C355" s="206"/>
      <c r="D355" s="207"/>
      <c r="E355" s="3"/>
      <c r="F355" s="3"/>
      <c r="G355" s="3"/>
      <c r="H355" s="3"/>
      <c r="J355" s="226"/>
      <c r="K355" s="3"/>
      <c r="L355" s="3"/>
      <c r="O355" s="227"/>
      <c r="Q355" s="94"/>
      <c r="R355" s="94"/>
      <c r="S355" s="94"/>
      <c r="T355" s="94"/>
    </row>
    <row r="356" ht="15.75" customHeight="1">
      <c r="A356" s="242"/>
      <c r="B356" s="240"/>
      <c r="C356" s="206"/>
      <c r="D356" s="207"/>
      <c r="E356" s="3"/>
      <c r="F356" s="3"/>
      <c r="G356" s="3"/>
      <c r="H356" s="3"/>
      <c r="J356" s="226"/>
      <c r="K356" s="3"/>
      <c r="L356" s="3"/>
      <c r="O356" s="227"/>
      <c r="Q356" s="94"/>
      <c r="R356" s="94"/>
      <c r="S356" s="94"/>
      <c r="T356" s="94"/>
    </row>
    <row r="357" ht="15.75" customHeight="1">
      <c r="A357" s="242"/>
      <c r="B357" s="240"/>
      <c r="C357" s="206"/>
      <c r="D357" s="207"/>
      <c r="E357" s="3"/>
      <c r="F357" s="3"/>
      <c r="G357" s="3"/>
      <c r="H357" s="3"/>
      <c r="J357" s="226"/>
      <c r="K357" s="3"/>
      <c r="L357" s="3"/>
      <c r="O357" s="227"/>
      <c r="Q357" s="94"/>
      <c r="R357" s="94"/>
      <c r="S357" s="94"/>
      <c r="T357" s="94"/>
    </row>
    <row r="358" ht="15.75" customHeight="1">
      <c r="A358" s="242"/>
      <c r="B358" s="240"/>
      <c r="C358" s="206"/>
      <c r="D358" s="207"/>
      <c r="E358" s="3"/>
      <c r="F358" s="3"/>
      <c r="G358" s="3"/>
      <c r="H358" s="3"/>
      <c r="J358" s="226"/>
      <c r="K358" s="3"/>
      <c r="L358" s="3"/>
      <c r="O358" s="227"/>
      <c r="Q358" s="94"/>
      <c r="R358" s="94"/>
      <c r="S358" s="94"/>
      <c r="T358" s="94"/>
    </row>
    <row r="359" ht="15.75" customHeight="1">
      <c r="A359" s="242"/>
      <c r="B359" s="240"/>
      <c r="C359" s="206"/>
      <c r="D359" s="207"/>
      <c r="E359" s="3"/>
      <c r="F359" s="3"/>
      <c r="G359" s="3"/>
      <c r="H359" s="3"/>
      <c r="J359" s="226"/>
      <c r="K359" s="3"/>
      <c r="L359" s="3"/>
      <c r="O359" s="227"/>
      <c r="Q359" s="94"/>
      <c r="R359" s="94"/>
      <c r="S359" s="94"/>
      <c r="T359" s="94"/>
    </row>
    <row r="360" ht="15.75" customHeight="1">
      <c r="A360" s="242"/>
      <c r="B360" s="240"/>
      <c r="C360" s="206"/>
      <c r="D360" s="207"/>
      <c r="E360" s="3"/>
      <c r="F360" s="3"/>
      <c r="G360" s="3"/>
      <c r="H360" s="3"/>
      <c r="J360" s="226"/>
      <c r="K360" s="3"/>
      <c r="L360" s="3"/>
      <c r="O360" s="227"/>
      <c r="Q360" s="94"/>
      <c r="R360" s="94"/>
      <c r="S360" s="94"/>
      <c r="T360" s="94"/>
    </row>
    <row r="361" ht="15.75" customHeight="1">
      <c r="A361" s="242"/>
      <c r="B361" s="240"/>
      <c r="C361" s="206"/>
      <c r="D361" s="207"/>
      <c r="E361" s="3"/>
      <c r="F361" s="3"/>
      <c r="G361" s="3"/>
      <c r="H361" s="3"/>
      <c r="J361" s="226"/>
      <c r="K361" s="3"/>
      <c r="L361" s="3"/>
      <c r="O361" s="227"/>
      <c r="Q361" s="94"/>
      <c r="R361" s="94"/>
      <c r="S361" s="94"/>
      <c r="T361" s="94"/>
    </row>
    <row r="362" ht="15.75" customHeight="1">
      <c r="A362" s="242"/>
      <c r="B362" s="240"/>
      <c r="C362" s="206"/>
      <c r="D362" s="207"/>
      <c r="E362" s="3"/>
      <c r="F362" s="3"/>
      <c r="G362" s="3"/>
      <c r="H362" s="3"/>
      <c r="J362" s="226"/>
      <c r="K362" s="3"/>
      <c r="L362" s="3"/>
      <c r="O362" s="227"/>
      <c r="Q362" s="94"/>
      <c r="R362" s="94"/>
      <c r="S362" s="94"/>
      <c r="T362" s="94"/>
    </row>
    <row r="363" ht="15.75" customHeight="1">
      <c r="A363" s="242"/>
      <c r="B363" s="240"/>
      <c r="C363" s="206"/>
      <c r="D363" s="207"/>
      <c r="E363" s="3"/>
      <c r="F363" s="3"/>
      <c r="G363" s="3"/>
      <c r="H363" s="3"/>
      <c r="J363" s="226"/>
      <c r="K363" s="3"/>
      <c r="L363" s="3"/>
      <c r="O363" s="227"/>
      <c r="Q363" s="94"/>
      <c r="R363" s="94"/>
      <c r="S363" s="94"/>
      <c r="T363" s="94"/>
    </row>
    <row r="364" ht="15.75" customHeight="1">
      <c r="A364" s="242"/>
      <c r="B364" s="240"/>
      <c r="C364" s="206"/>
      <c r="D364" s="207"/>
      <c r="E364" s="3"/>
      <c r="F364" s="3"/>
      <c r="G364" s="3"/>
      <c r="H364" s="3"/>
      <c r="J364" s="226"/>
      <c r="K364" s="3"/>
      <c r="L364" s="3"/>
      <c r="O364" s="227"/>
      <c r="Q364" s="94"/>
      <c r="R364" s="94"/>
      <c r="S364" s="94"/>
      <c r="T364" s="94"/>
    </row>
    <row r="365" ht="15.75" customHeight="1">
      <c r="A365" s="242"/>
      <c r="B365" s="240"/>
      <c r="C365" s="206"/>
      <c r="D365" s="207"/>
      <c r="E365" s="3"/>
      <c r="F365" s="3"/>
      <c r="G365" s="3"/>
      <c r="H365" s="3"/>
      <c r="J365" s="226"/>
      <c r="K365" s="3"/>
      <c r="L365" s="3"/>
      <c r="O365" s="227"/>
      <c r="Q365" s="94"/>
      <c r="R365" s="94"/>
      <c r="S365" s="94"/>
      <c r="T365" s="94"/>
    </row>
    <row r="366" ht="15.75" customHeight="1">
      <c r="A366" s="242"/>
      <c r="B366" s="240"/>
      <c r="C366" s="206"/>
      <c r="D366" s="207"/>
      <c r="E366" s="3"/>
      <c r="F366" s="3"/>
      <c r="G366" s="3"/>
      <c r="H366" s="3"/>
      <c r="J366" s="226"/>
      <c r="K366" s="3"/>
      <c r="L366" s="3"/>
      <c r="O366" s="227"/>
      <c r="Q366" s="94"/>
      <c r="R366" s="94"/>
      <c r="S366" s="94"/>
      <c r="T366" s="94"/>
    </row>
    <row r="367" ht="15.75" customHeight="1">
      <c r="A367" s="242"/>
      <c r="B367" s="240"/>
      <c r="C367" s="206"/>
      <c r="D367" s="207"/>
      <c r="E367" s="3"/>
      <c r="F367" s="3"/>
      <c r="G367" s="3"/>
      <c r="H367" s="3"/>
      <c r="J367" s="226"/>
      <c r="K367" s="3"/>
      <c r="L367" s="3"/>
      <c r="O367" s="227"/>
      <c r="Q367" s="94"/>
      <c r="R367" s="94"/>
      <c r="S367" s="94"/>
      <c r="T367" s="94"/>
    </row>
    <row r="368" ht="15.75" customHeight="1">
      <c r="A368" s="242"/>
      <c r="B368" s="240"/>
      <c r="C368" s="206"/>
      <c r="D368" s="207"/>
      <c r="E368" s="3"/>
      <c r="F368" s="3"/>
      <c r="G368" s="3"/>
      <c r="H368" s="3"/>
      <c r="J368" s="226"/>
      <c r="K368" s="3"/>
      <c r="L368" s="3"/>
      <c r="O368" s="227"/>
      <c r="Q368" s="94"/>
      <c r="R368" s="94"/>
      <c r="S368" s="94"/>
      <c r="T368" s="94"/>
    </row>
    <row r="369" ht="15.75" customHeight="1">
      <c r="A369" s="242"/>
      <c r="B369" s="240"/>
      <c r="C369" s="206"/>
      <c r="D369" s="207"/>
      <c r="E369" s="3"/>
      <c r="F369" s="3"/>
      <c r="G369" s="3"/>
      <c r="H369" s="3"/>
      <c r="J369" s="226"/>
      <c r="K369" s="3"/>
      <c r="L369" s="3"/>
      <c r="O369" s="227"/>
      <c r="Q369" s="94"/>
      <c r="R369" s="94"/>
      <c r="S369" s="94"/>
      <c r="T369" s="94"/>
    </row>
    <row r="370" ht="15.75" customHeight="1">
      <c r="A370" s="242"/>
      <c r="B370" s="240"/>
      <c r="C370" s="206"/>
      <c r="D370" s="207"/>
      <c r="E370" s="3"/>
      <c r="F370" s="3"/>
      <c r="G370" s="3"/>
      <c r="H370" s="3"/>
      <c r="J370" s="226"/>
      <c r="K370" s="3"/>
      <c r="L370" s="3"/>
      <c r="O370" s="227"/>
      <c r="Q370" s="94"/>
      <c r="R370" s="94"/>
      <c r="S370" s="94"/>
      <c r="T370" s="94"/>
    </row>
    <row r="371" ht="15.75" customHeight="1">
      <c r="A371" s="242"/>
      <c r="B371" s="240"/>
      <c r="C371" s="206"/>
      <c r="D371" s="207"/>
      <c r="E371" s="3"/>
      <c r="F371" s="3"/>
      <c r="G371" s="3"/>
      <c r="H371" s="3"/>
      <c r="J371" s="226"/>
      <c r="K371" s="3"/>
      <c r="L371" s="3"/>
      <c r="O371" s="227"/>
      <c r="Q371" s="94"/>
      <c r="R371" s="94"/>
      <c r="S371" s="94"/>
      <c r="T371" s="94"/>
    </row>
    <row r="372" ht="15.75" customHeight="1">
      <c r="A372" s="242"/>
      <c r="B372" s="240"/>
      <c r="C372" s="206"/>
      <c r="D372" s="207"/>
      <c r="E372" s="3"/>
      <c r="F372" s="3"/>
      <c r="G372" s="3"/>
      <c r="H372" s="3"/>
      <c r="J372" s="226"/>
      <c r="K372" s="3"/>
      <c r="L372" s="3"/>
      <c r="O372" s="227"/>
      <c r="Q372" s="94"/>
      <c r="R372" s="94"/>
      <c r="S372" s="94"/>
      <c r="T372" s="94"/>
    </row>
    <row r="373" ht="15.75" customHeight="1">
      <c r="A373" s="242"/>
      <c r="B373" s="240"/>
      <c r="C373" s="206"/>
      <c r="D373" s="207"/>
      <c r="E373" s="3"/>
      <c r="F373" s="3"/>
      <c r="G373" s="3"/>
      <c r="H373" s="3"/>
      <c r="J373" s="226"/>
      <c r="K373" s="3"/>
      <c r="L373" s="3"/>
      <c r="O373" s="227"/>
      <c r="Q373" s="94"/>
      <c r="R373" s="94"/>
      <c r="S373" s="94"/>
      <c r="T373" s="94"/>
    </row>
    <row r="374" ht="15.75" customHeight="1">
      <c r="A374" s="242"/>
      <c r="B374" s="240"/>
      <c r="C374" s="206"/>
      <c r="D374" s="207"/>
      <c r="E374" s="3"/>
      <c r="F374" s="3"/>
      <c r="G374" s="3"/>
      <c r="H374" s="3"/>
      <c r="J374" s="226"/>
      <c r="K374" s="3"/>
      <c r="L374" s="3"/>
      <c r="O374" s="227"/>
      <c r="Q374" s="94"/>
      <c r="R374" s="94"/>
      <c r="S374" s="94"/>
      <c r="T374" s="94"/>
    </row>
    <row r="375" ht="15.75" customHeight="1">
      <c r="A375" s="242"/>
      <c r="B375" s="240"/>
      <c r="C375" s="206"/>
      <c r="D375" s="207"/>
      <c r="E375" s="3"/>
      <c r="F375" s="3"/>
      <c r="G375" s="3"/>
      <c r="H375" s="3"/>
      <c r="J375" s="226"/>
      <c r="K375" s="3"/>
      <c r="L375" s="3"/>
      <c r="O375" s="227"/>
      <c r="Q375" s="94"/>
      <c r="R375" s="94"/>
      <c r="S375" s="94"/>
      <c r="T375" s="94"/>
    </row>
    <row r="376" ht="15.75" customHeight="1">
      <c r="A376" s="242"/>
      <c r="B376" s="240"/>
      <c r="C376" s="206"/>
      <c r="D376" s="207"/>
      <c r="E376" s="3"/>
      <c r="F376" s="3"/>
      <c r="G376" s="3"/>
      <c r="H376" s="3"/>
      <c r="J376" s="226"/>
      <c r="K376" s="3"/>
      <c r="L376" s="3"/>
      <c r="O376" s="227"/>
      <c r="Q376" s="94"/>
      <c r="R376" s="94"/>
      <c r="S376" s="94"/>
      <c r="T376" s="94"/>
    </row>
    <row r="377" ht="15.75" customHeight="1">
      <c r="A377" s="242"/>
      <c r="B377" s="240"/>
      <c r="C377" s="206"/>
      <c r="D377" s="207"/>
      <c r="E377" s="3"/>
      <c r="F377" s="3"/>
      <c r="G377" s="3"/>
      <c r="H377" s="3"/>
      <c r="J377" s="226"/>
      <c r="K377" s="3"/>
      <c r="L377" s="3"/>
      <c r="O377" s="227"/>
      <c r="Q377" s="94"/>
      <c r="R377" s="94"/>
      <c r="S377" s="94"/>
      <c r="T377" s="94"/>
    </row>
    <row r="378" ht="15.75" customHeight="1">
      <c r="A378" s="242"/>
      <c r="B378" s="240"/>
      <c r="C378" s="206"/>
      <c r="D378" s="207"/>
      <c r="E378" s="3"/>
      <c r="F378" s="3"/>
      <c r="G378" s="3"/>
      <c r="H378" s="3"/>
      <c r="J378" s="226"/>
      <c r="K378" s="3"/>
      <c r="L378" s="3"/>
      <c r="O378" s="227"/>
      <c r="Q378" s="94"/>
      <c r="R378" s="94"/>
      <c r="S378" s="94"/>
      <c r="T378" s="94"/>
    </row>
    <row r="379" ht="15.75" customHeight="1">
      <c r="A379" s="242"/>
      <c r="B379" s="240"/>
      <c r="C379" s="206"/>
      <c r="D379" s="207"/>
      <c r="E379" s="3"/>
      <c r="F379" s="3"/>
      <c r="G379" s="3"/>
      <c r="H379" s="3"/>
      <c r="J379" s="226"/>
      <c r="K379" s="3"/>
      <c r="L379" s="3"/>
      <c r="O379" s="227"/>
      <c r="Q379" s="94"/>
      <c r="R379" s="94"/>
      <c r="S379" s="94"/>
      <c r="T379" s="94"/>
    </row>
    <row r="380" ht="15.75" customHeight="1">
      <c r="A380" s="242"/>
      <c r="B380" s="240"/>
      <c r="C380" s="206"/>
      <c r="D380" s="207"/>
      <c r="E380" s="3"/>
      <c r="F380" s="3"/>
      <c r="G380" s="3"/>
      <c r="H380" s="3"/>
      <c r="J380" s="226"/>
      <c r="K380" s="3"/>
      <c r="L380" s="3"/>
      <c r="O380" s="227"/>
      <c r="Q380" s="94"/>
      <c r="R380" s="94"/>
      <c r="S380" s="94"/>
      <c r="T380" s="94"/>
    </row>
    <row r="381" ht="15.75" customHeight="1">
      <c r="A381" s="242"/>
      <c r="B381" s="240"/>
      <c r="C381" s="206"/>
      <c r="D381" s="207"/>
      <c r="E381" s="3"/>
      <c r="F381" s="3"/>
      <c r="G381" s="3"/>
      <c r="H381" s="3"/>
      <c r="J381" s="226"/>
      <c r="K381" s="3"/>
      <c r="L381" s="3"/>
      <c r="O381" s="227"/>
      <c r="Q381" s="94"/>
      <c r="R381" s="94"/>
      <c r="S381" s="94"/>
      <c r="T381" s="94"/>
    </row>
    <row r="382" ht="15.75" customHeight="1">
      <c r="A382" s="242"/>
      <c r="B382" s="240"/>
      <c r="C382" s="206"/>
      <c r="D382" s="207"/>
      <c r="E382" s="3"/>
      <c r="F382" s="3"/>
      <c r="G382" s="3"/>
      <c r="H382" s="3"/>
      <c r="J382" s="226"/>
      <c r="K382" s="3"/>
      <c r="L382" s="3"/>
      <c r="O382" s="227"/>
      <c r="Q382" s="94"/>
      <c r="R382" s="94"/>
      <c r="S382" s="94"/>
      <c r="T382" s="94"/>
    </row>
    <row r="383" ht="15.75" customHeight="1">
      <c r="A383" s="242"/>
      <c r="B383" s="240"/>
      <c r="C383" s="206"/>
      <c r="D383" s="207"/>
      <c r="E383" s="3"/>
      <c r="F383" s="3"/>
      <c r="G383" s="3"/>
      <c r="H383" s="3"/>
      <c r="J383" s="226"/>
      <c r="K383" s="3"/>
      <c r="L383" s="3"/>
      <c r="O383" s="227"/>
      <c r="Q383" s="94"/>
      <c r="R383" s="94"/>
      <c r="S383" s="94"/>
      <c r="T383" s="94"/>
    </row>
    <row r="384" ht="15.75" customHeight="1">
      <c r="A384" s="242"/>
      <c r="B384" s="240"/>
      <c r="C384" s="206"/>
      <c r="D384" s="207"/>
      <c r="E384" s="3"/>
      <c r="F384" s="3"/>
      <c r="G384" s="3"/>
      <c r="H384" s="3"/>
      <c r="J384" s="226"/>
      <c r="K384" s="3"/>
      <c r="L384" s="3"/>
      <c r="O384" s="227"/>
      <c r="Q384" s="94"/>
      <c r="R384" s="94"/>
      <c r="S384" s="94"/>
      <c r="T384" s="94"/>
    </row>
    <row r="385" ht="15.75" customHeight="1">
      <c r="A385" s="242"/>
      <c r="B385" s="240"/>
      <c r="C385" s="206"/>
      <c r="D385" s="207"/>
      <c r="E385" s="3"/>
      <c r="F385" s="3"/>
      <c r="G385" s="3"/>
      <c r="H385" s="3"/>
      <c r="J385" s="226"/>
      <c r="K385" s="3"/>
      <c r="L385" s="3"/>
      <c r="O385" s="227"/>
      <c r="Q385" s="94"/>
      <c r="R385" s="94"/>
      <c r="S385" s="94"/>
      <c r="T385" s="94"/>
    </row>
    <row r="386" ht="15.75" customHeight="1">
      <c r="A386" s="242"/>
      <c r="B386" s="240"/>
      <c r="C386" s="206"/>
      <c r="D386" s="207"/>
      <c r="E386" s="3"/>
      <c r="F386" s="3"/>
      <c r="G386" s="3"/>
      <c r="H386" s="3"/>
      <c r="J386" s="226"/>
      <c r="K386" s="3"/>
      <c r="L386" s="3"/>
      <c r="O386" s="227"/>
      <c r="Q386" s="94"/>
      <c r="R386" s="94"/>
      <c r="S386" s="94"/>
      <c r="T386" s="94"/>
    </row>
    <row r="387" ht="15.75" customHeight="1">
      <c r="A387" s="242"/>
      <c r="B387" s="240"/>
      <c r="C387" s="206"/>
      <c r="D387" s="207"/>
      <c r="E387" s="3"/>
      <c r="F387" s="3"/>
      <c r="G387" s="3"/>
      <c r="H387" s="3"/>
      <c r="J387" s="226"/>
      <c r="K387" s="3"/>
      <c r="L387" s="3"/>
      <c r="O387" s="227"/>
      <c r="Q387" s="94"/>
      <c r="R387" s="94"/>
      <c r="S387" s="94"/>
      <c r="T387" s="94"/>
    </row>
    <row r="388" ht="15.75" customHeight="1">
      <c r="A388" s="242"/>
      <c r="B388" s="240"/>
      <c r="C388" s="206"/>
      <c r="D388" s="207"/>
      <c r="E388" s="3"/>
      <c r="F388" s="3"/>
      <c r="G388" s="3"/>
      <c r="H388" s="3"/>
      <c r="J388" s="226"/>
      <c r="K388" s="3"/>
      <c r="L388" s="3"/>
      <c r="O388" s="227"/>
      <c r="Q388" s="94"/>
      <c r="R388" s="94"/>
      <c r="S388" s="94"/>
      <c r="T388" s="94"/>
    </row>
    <row r="389" ht="15.75" customHeight="1">
      <c r="A389" s="242"/>
      <c r="B389" s="240"/>
      <c r="C389" s="206"/>
      <c r="D389" s="207"/>
      <c r="E389" s="3"/>
      <c r="F389" s="3"/>
      <c r="G389" s="3"/>
      <c r="H389" s="3"/>
      <c r="J389" s="226"/>
      <c r="K389" s="3"/>
      <c r="L389" s="3"/>
      <c r="O389" s="227"/>
      <c r="Q389" s="94"/>
      <c r="R389" s="94"/>
      <c r="S389" s="94"/>
      <c r="T389" s="94"/>
    </row>
    <row r="390" ht="15.75" customHeight="1">
      <c r="A390" s="242"/>
      <c r="B390" s="240"/>
      <c r="C390" s="206"/>
      <c r="D390" s="207"/>
      <c r="E390" s="3"/>
      <c r="F390" s="3"/>
      <c r="G390" s="3"/>
      <c r="H390" s="3"/>
      <c r="J390" s="226"/>
      <c r="K390" s="3"/>
      <c r="L390" s="3"/>
      <c r="O390" s="227"/>
      <c r="Q390" s="94"/>
      <c r="R390" s="94"/>
      <c r="S390" s="94"/>
      <c r="T390" s="94"/>
    </row>
    <row r="391" ht="15.75" customHeight="1">
      <c r="A391" s="242"/>
      <c r="B391" s="240"/>
      <c r="C391" s="206"/>
      <c r="D391" s="207"/>
      <c r="E391" s="3"/>
      <c r="F391" s="3"/>
      <c r="G391" s="3"/>
      <c r="H391" s="3"/>
      <c r="J391" s="226"/>
      <c r="K391" s="3"/>
      <c r="L391" s="3"/>
      <c r="O391" s="227"/>
      <c r="Q391" s="94"/>
      <c r="R391" s="94"/>
      <c r="S391" s="94"/>
      <c r="T391" s="94"/>
    </row>
    <row r="392" ht="15.75" customHeight="1">
      <c r="A392" s="242"/>
      <c r="B392" s="240"/>
      <c r="C392" s="206"/>
      <c r="D392" s="207"/>
      <c r="E392" s="3"/>
      <c r="F392" s="3"/>
      <c r="G392" s="3"/>
      <c r="H392" s="3"/>
      <c r="J392" s="226"/>
      <c r="K392" s="3"/>
      <c r="L392" s="3"/>
      <c r="O392" s="227"/>
      <c r="Q392" s="94"/>
      <c r="R392" s="94"/>
      <c r="S392" s="94"/>
      <c r="T392" s="94"/>
    </row>
    <row r="393" ht="15.75" customHeight="1">
      <c r="A393" s="242"/>
      <c r="B393" s="240"/>
      <c r="C393" s="206"/>
      <c r="D393" s="207"/>
      <c r="E393" s="3"/>
      <c r="F393" s="3"/>
      <c r="G393" s="3"/>
      <c r="H393" s="3"/>
      <c r="J393" s="226"/>
      <c r="K393" s="3"/>
      <c r="L393" s="3"/>
      <c r="O393" s="227"/>
      <c r="Q393" s="94"/>
      <c r="R393" s="94"/>
      <c r="S393" s="94"/>
      <c r="T393" s="94"/>
    </row>
    <row r="394" ht="15.75" customHeight="1">
      <c r="A394" s="242"/>
      <c r="B394" s="240"/>
      <c r="C394" s="206"/>
      <c r="D394" s="207"/>
      <c r="E394" s="3"/>
      <c r="F394" s="3"/>
      <c r="G394" s="3"/>
      <c r="H394" s="3"/>
      <c r="J394" s="226"/>
      <c r="K394" s="3"/>
      <c r="L394" s="3"/>
      <c r="O394" s="227"/>
      <c r="Q394" s="94"/>
      <c r="R394" s="94"/>
      <c r="S394" s="94"/>
      <c r="T394" s="94"/>
    </row>
    <row r="395" ht="15.75" customHeight="1">
      <c r="A395" s="242"/>
      <c r="B395" s="240"/>
      <c r="C395" s="206"/>
      <c r="D395" s="207"/>
      <c r="E395" s="3"/>
      <c r="F395" s="3"/>
      <c r="G395" s="3"/>
      <c r="H395" s="3"/>
      <c r="J395" s="226"/>
      <c r="K395" s="3"/>
      <c r="L395" s="3"/>
      <c r="O395" s="227"/>
      <c r="Q395" s="94"/>
      <c r="R395" s="94"/>
      <c r="S395" s="94"/>
      <c r="T395" s="94"/>
    </row>
    <row r="396" ht="15.75" customHeight="1">
      <c r="A396" s="242"/>
      <c r="B396" s="240"/>
      <c r="C396" s="206"/>
      <c r="D396" s="207"/>
      <c r="E396" s="3"/>
      <c r="F396" s="3"/>
      <c r="G396" s="3"/>
      <c r="H396" s="3"/>
      <c r="J396" s="226"/>
      <c r="K396" s="3"/>
      <c r="L396" s="3"/>
      <c r="O396" s="227"/>
      <c r="Q396" s="94"/>
      <c r="R396" s="94"/>
      <c r="S396" s="94"/>
      <c r="T396" s="94"/>
    </row>
    <row r="397" ht="15.75" customHeight="1">
      <c r="A397" s="242"/>
      <c r="B397" s="240"/>
      <c r="C397" s="206"/>
      <c r="D397" s="207"/>
      <c r="E397" s="3"/>
      <c r="F397" s="3"/>
      <c r="G397" s="3"/>
      <c r="H397" s="3"/>
      <c r="J397" s="226"/>
      <c r="K397" s="3"/>
      <c r="L397" s="3"/>
      <c r="O397" s="227"/>
      <c r="Q397" s="94"/>
      <c r="R397" s="94"/>
      <c r="S397" s="94"/>
      <c r="T397" s="94"/>
    </row>
    <row r="398" ht="15.75" customHeight="1">
      <c r="A398" s="242"/>
      <c r="B398" s="240"/>
      <c r="C398" s="206"/>
      <c r="D398" s="207"/>
      <c r="E398" s="3"/>
      <c r="F398" s="3"/>
      <c r="G398" s="3"/>
      <c r="H398" s="3"/>
      <c r="J398" s="226"/>
      <c r="K398" s="3"/>
      <c r="L398" s="3"/>
      <c r="O398" s="227"/>
      <c r="Q398" s="94"/>
      <c r="R398" s="94"/>
      <c r="S398" s="94"/>
      <c r="T398" s="94"/>
    </row>
    <row r="399" ht="15.75" customHeight="1">
      <c r="A399" s="242"/>
      <c r="B399" s="240"/>
      <c r="C399" s="206"/>
      <c r="D399" s="207"/>
      <c r="E399" s="3"/>
      <c r="F399" s="3"/>
      <c r="G399" s="3"/>
      <c r="H399" s="3"/>
      <c r="J399" s="226"/>
      <c r="K399" s="3"/>
      <c r="L399" s="3"/>
      <c r="O399" s="227"/>
      <c r="Q399" s="94"/>
      <c r="R399" s="94"/>
      <c r="S399" s="94"/>
      <c r="T399" s="94"/>
    </row>
    <row r="400" ht="15.75" customHeight="1">
      <c r="A400" s="242"/>
      <c r="B400" s="240"/>
      <c r="C400" s="206"/>
      <c r="D400" s="207"/>
      <c r="E400" s="3"/>
      <c r="F400" s="3"/>
      <c r="G400" s="3"/>
      <c r="H400" s="3"/>
      <c r="J400" s="226"/>
      <c r="K400" s="3"/>
      <c r="L400" s="3"/>
      <c r="O400" s="227"/>
      <c r="Q400" s="94"/>
      <c r="R400" s="94"/>
      <c r="S400" s="94"/>
      <c r="T400" s="94"/>
    </row>
    <row r="401" ht="15.75" customHeight="1">
      <c r="A401" s="242"/>
      <c r="B401" s="240"/>
      <c r="C401" s="206"/>
      <c r="D401" s="207"/>
      <c r="E401" s="3"/>
      <c r="F401" s="3"/>
      <c r="G401" s="3"/>
      <c r="H401" s="3"/>
      <c r="J401" s="226"/>
      <c r="K401" s="3"/>
      <c r="L401" s="3"/>
      <c r="O401" s="227"/>
      <c r="Q401" s="94"/>
      <c r="R401" s="94"/>
      <c r="S401" s="94"/>
      <c r="T401" s="94"/>
    </row>
    <row r="402" ht="15.75" customHeight="1">
      <c r="A402" s="242"/>
      <c r="B402" s="240"/>
      <c r="C402" s="206"/>
      <c r="D402" s="207"/>
      <c r="E402" s="3"/>
      <c r="F402" s="3"/>
      <c r="G402" s="3"/>
      <c r="H402" s="3"/>
      <c r="J402" s="226"/>
      <c r="K402" s="3"/>
      <c r="L402" s="3"/>
      <c r="O402" s="227"/>
      <c r="Q402" s="94"/>
      <c r="R402" s="94"/>
      <c r="S402" s="94"/>
      <c r="T402" s="94"/>
    </row>
    <row r="403" ht="15.75" customHeight="1">
      <c r="A403" s="242"/>
      <c r="B403" s="240"/>
      <c r="C403" s="206"/>
      <c r="D403" s="207"/>
      <c r="E403" s="3"/>
      <c r="F403" s="3"/>
      <c r="G403" s="3"/>
      <c r="H403" s="3"/>
      <c r="J403" s="226"/>
      <c r="K403" s="3"/>
      <c r="L403" s="3"/>
      <c r="O403" s="227"/>
      <c r="Q403" s="94"/>
      <c r="R403" s="94"/>
      <c r="S403" s="94"/>
      <c r="T403" s="94"/>
    </row>
    <row r="404" ht="15.75" customHeight="1">
      <c r="A404" s="242"/>
      <c r="B404" s="240"/>
      <c r="C404" s="206"/>
      <c r="D404" s="207"/>
      <c r="E404" s="3"/>
      <c r="F404" s="3"/>
      <c r="G404" s="3"/>
      <c r="H404" s="3"/>
      <c r="J404" s="226"/>
      <c r="K404" s="3"/>
      <c r="L404" s="3"/>
      <c r="O404" s="227"/>
      <c r="Q404" s="94"/>
      <c r="R404" s="94"/>
      <c r="S404" s="94"/>
      <c r="T404" s="94"/>
    </row>
    <row r="405" ht="15.75" customHeight="1">
      <c r="A405" s="242"/>
      <c r="B405" s="240"/>
      <c r="C405" s="206"/>
      <c r="D405" s="207"/>
      <c r="E405" s="3"/>
      <c r="F405" s="3"/>
      <c r="G405" s="3"/>
      <c r="H405" s="3"/>
      <c r="J405" s="226"/>
      <c r="K405" s="3"/>
      <c r="L405" s="3"/>
      <c r="O405" s="227"/>
      <c r="Q405" s="94"/>
      <c r="R405" s="94"/>
      <c r="S405" s="94"/>
      <c r="T405" s="94"/>
    </row>
    <row r="406" ht="15.75" customHeight="1">
      <c r="A406" s="242"/>
      <c r="B406" s="240"/>
      <c r="C406" s="206"/>
      <c r="D406" s="207"/>
      <c r="E406" s="3"/>
      <c r="F406" s="3"/>
      <c r="G406" s="3"/>
      <c r="H406" s="3"/>
      <c r="J406" s="226"/>
      <c r="K406" s="3"/>
      <c r="L406" s="3"/>
      <c r="O406" s="227"/>
      <c r="Q406" s="94"/>
      <c r="R406" s="94"/>
      <c r="S406" s="94"/>
      <c r="T406" s="94"/>
    </row>
    <row r="407" ht="15.75" customHeight="1">
      <c r="A407" s="242"/>
      <c r="B407" s="240"/>
      <c r="C407" s="206"/>
      <c r="D407" s="207"/>
      <c r="E407" s="3"/>
      <c r="F407" s="3"/>
      <c r="G407" s="3"/>
      <c r="H407" s="3"/>
      <c r="J407" s="226"/>
      <c r="K407" s="3"/>
      <c r="L407" s="3"/>
      <c r="O407" s="227"/>
      <c r="Q407" s="94"/>
      <c r="R407" s="94"/>
      <c r="S407" s="94"/>
      <c r="T407" s="94"/>
    </row>
    <row r="408" ht="15.75" customHeight="1">
      <c r="A408" s="242"/>
      <c r="B408" s="240"/>
      <c r="C408" s="206"/>
      <c r="D408" s="207"/>
      <c r="E408" s="3"/>
      <c r="F408" s="3"/>
      <c r="G408" s="3"/>
      <c r="H408" s="3"/>
      <c r="J408" s="226"/>
      <c r="K408" s="3"/>
      <c r="L408" s="3"/>
      <c r="O408" s="227"/>
      <c r="Q408" s="94"/>
      <c r="R408" s="94"/>
      <c r="S408" s="94"/>
      <c r="T408" s="94"/>
    </row>
    <row r="409" ht="15.75" customHeight="1">
      <c r="A409" s="242"/>
      <c r="B409" s="240"/>
      <c r="C409" s="206"/>
      <c r="D409" s="207"/>
      <c r="E409" s="3"/>
      <c r="F409" s="3"/>
      <c r="G409" s="3"/>
      <c r="H409" s="3"/>
      <c r="J409" s="226"/>
      <c r="K409" s="3"/>
      <c r="L409" s="3"/>
      <c r="O409" s="227"/>
      <c r="Q409" s="94"/>
      <c r="R409" s="94"/>
      <c r="S409" s="94"/>
      <c r="T409" s="94"/>
    </row>
    <row r="410" ht="15.75" customHeight="1">
      <c r="A410" s="242"/>
      <c r="B410" s="240"/>
      <c r="C410" s="206"/>
      <c r="D410" s="207"/>
      <c r="E410" s="3"/>
      <c r="F410" s="3"/>
      <c r="G410" s="3"/>
      <c r="H410" s="3"/>
      <c r="J410" s="226"/>
      <c r="K410" s="3"/>
      <c r="L410" s="3"/>
      <c r="O410" s="227"/>
      <c r="Q410" s="94"/>
      <c r="R410" s="94"/>
      <c r="S410" s="94"/>
      <c r="T410" s="94"/>
    </row>
    <row r="411" ht="15.75" customHeight="1">
      <c r="A411" s="242"/>
      <c r="B411" s="240"/>
      <c r="C411" s="206"/>
      <c r="D411" s="207"/>
      <c r="E411" s="3"/>
      <c r="F411" s="3"/>
      <c r="G411" s="3"/>
      <c r="H411" s="3"/>
      <c r="J411" s="226"/>
      <c r="K411" s="3"/>
      <c r="L411" s="3"/>
      <c r="O411" s="227"/>
      <c r="Q411" s="94"/>
      <c r="R411" s="94"/>
      <c r="S411" s="94"/>
      <c r="T411" s="94"/>
    </row>
    <row r="412" ht="15.75" customHeight="1">
      <c r="A412" s="242"/>
      <c r="B412" s="240"/>
      <c r="C412" s="206"/>
      <c r="D412" s="207"/>
      <c r="E412" s="3"/>
      <c r="F412" s="3"/>
      <c r="G412" s="3"/>
      <c r="H412" s="3"/>
      <c r="J412" s="226"/>
      <c r="K412" s="3"/>
      <c r="L412" s="3"/>
      <c r="O412" s="227"/>
      <c r="Q412" s="94"/>
      <c r="R412" s="94"/>
      <c r="S412" s="94"/>
      <c r="T412" s="94"/>
    </row>
    <row r="413" ht="15.75" customHeight="1">
      <c r="A413" s="242"/>
      <c r="B413" s="240"/>
      <c r="C413" s="206"/>
      <c r="D413" s="207"/>
      <c r="E413" s="3"/>
      <c r="F413" s="3"/>
      <c r="G413" s="3"/>
      <c r="H413" s="3"/>
      <c r="J413" s="226"/>
      <c r="K413" s="3"/>
      <c r="L413" s="3"/>
      <c r="O413" s="227"/>
      <c r="Q413" s="94"/>
      <c r="R413" s="94"/>
      <c r="S413" s="94"/>
      <c r="T413" s="94"/>
    </row>
    <row r="414" ht="15.75" customHeight="1">
      <c r="A414" s="242"/>
      <c r="B414" s="240"/>
      <c r="C414" s="206"/>
      <c r="D414" s="207"/>
      <c r="E414" s="3"/>
      <c r="F414" s="3"/>
      <c r="G414" s="3"/>
      <c r="H414" s="3"/>
      <c r="J414" s="226"/>
      <c r="K414" s="3"/>
      <c r="L414" s="3"/>
      <c r="O414" s="227"/>
      <c r="Q414" s="94"/>
      <c r="R414" s="94"/>
      <c r="S414" s="94"/>
      <c r="T414" s="94"/>
    </row>
    <row r="415" ht="15.75" customHeight="1">
      <c r="A415" s="242"/>
      <c r="B415" s="240"/>
      <c r="C415" s="206"/>
      <c r="D415" s="207"/>
      <c r="E415" s="3"/>
      <c r="F415" s="3"/>
      <c r="G415" s="3"/>
      <c r="H415" s="3"/>
      <c r="J415" s="226"/>
      <c r="K415" s="3"/>
      <c r="L415" s="3"/>
      <c r="O415" s="227"/>
      <c r="Q415" s="94"/>
      <c r="R415" s="94"/>
      <c r="S415" s="94"/>
      <c r="T415" s="94"/>
    </row>
    <row r="416" ht="15.75" customHeight="1">
      <c r="A416" s="242"/>
      <c r="B416" s="240"/>
      <c r="C416" s="206"/>
      <c r="D416" s="207"/>
      <c r="E416" s="3"/>
      <c r="F416" s="3"/>
      <c r="G416" s="3"/>
      <c r="H416" s="3"/>
      <c r="J416" s="226"/>
      <c r="K416" s="3"/>
      <c r="L416" s="3"/>
      <c r="O416" s="227"/>
      <c r="Q416" s="94"/>
      <c r="R416" s="94"/>
      <c r="S416" s="94"/>
      <c r="T416" s="94"/>
    </row>
    <row r="417" ht="15.75" customHeight="1">
      <c r="A417" s="242"/>
      <c r="B417" s="240"/>
      <c r="C417" s="206"/>
      <c r="D417" s="207"/>
      <c r="E417" s="3"/>
      <c r="F417" s="3"/>
      <c r="G417" s="3"/>
      <c r="H417" s="3"/>
      <c r="J417" s="226"/>
      <c r="K417" s="3"/>
      <c r="L417" s="3"/>
      <c r="O417" s="227"/>
      <c r="Q417" s="94"/>
      <c r="R417" s="94"/>
      <c r="S417" s="94"/>
      <c r="T417" s="94"/>
    </row>
    <row r="418" ht="15.75" customHeight="1">
      <c r="A418" s="242"/>
      <c r="B418" s="240"/>
      <c r="C418" s="206"/>
      <c r="D418" s="207"/>
      <c r="E418" s="3"/>
      <c r="F418" s="3"/>
      <c r="G418" s="3"/>
      <c r="H418" s="3"/>
      <c r="J418" s="226"/>
      <c r="K418" s="3"/>
      <c r="L418" s="3"/>
      <c r="O418" s="227"/>
      <c r="Q418" s="94"/>
      <c r="R418" s="94"/>
      <c r="S418" s="94"/>
      <c r="T418" s="94"/>
    </row>
    <row r="419" ht="15.75" customHeight="1">
      <c r="A419" s="242"/>
      <c r="B419" s="240"/>
      <c r="C419" s="206"/>
      <c r="D419" s="207"/>
      <c r="E419" s="3"/>
      <c r="F419" s="3"/>
      <c r="G419" s="3"/>
      <c r="H419" s="3"/>
      <c r="J419" s="226"/>
      <c r="K419" s="3"/>
      <c r="L419" s="3"/>
      <c r="O419" s="227"/>
      <c r="Q419" s="94"/>
      <c r="R419" s="94"/>
      <c r="S419" s="94"/>
      <c r="T419" s="94"/>
    </row>
    <row r="420" ht="15.75" customHeight="1">
      <c r="A420" s="242"/>
      <c r="B420" s="240"/>
      <c r="C420" s="206"/>
      <c r="D420" s="207"/>
      <c r="E420" s="3"/>
      <c r="F420" s="3"/>
      <c r="G420" s="3"/>
      <c r="H420" s="3"/>
      <c r="J420" s="226"/>
      <c r="K420" s="3"/>
      <c r="L420" s="3"/>
      <c r="O420" s="227"/>
      <c r="Q420" s="94"/>
      <c r="R420" s="94"/>
      <c r="S420" s="94"/>
      <c r="T420" s="94"/>
    </row>
    <row r="421" ht="15.75" customHeight="1">
      <c r="A421" s="242"/>
      <c r="B421" s="240"/>
      <c r="C421" s="206"/>
      <c r="D421" s="207"/>
      <c r="E421" s="3"/>
      <c r="F421" s="3"/>
      <c r="G421" s="3"/>
      <c r="H421" s="3"/>
      <c r="J421" s="226"/>
      <c r="K421" s="3"/>
      <c r="L421" s="3"/>
      <c r="O421" s="227"/>
      <c r="Q421" s="94"/>
      <c r="R421" s="94"/>
      <c r="S421" s="94"/>
      <c r="T421" s="94"/>
    </row>
    <row r="422" ht="15.75" customHeight="1">
      <c r="A422" s="242"/>
      <c r="B422" s="240"/>
      <c r="C422" s="206"/>
      <c r="D422" s="207"/>
      <c r="E422" s="3"/>
      <c r="F422" s="3"/>
      <c r="G422" s="3"/>
      <c r="H422" s="3"/>
      <c r="J422" s="226"/>
      <c r="K422" s="3"/>
      <c r="L422" s="3"/>
      <c r="O422" s="227"/>
      <c r="Q422" s="94"/>
      <c r="R422" s="94"/>
      <c r="S422" s="94"/>
      <c r="T422" s="94"/>
    </row>
    <row r="423" ht="15.75" customHeight="1">
      <c r="A423" s="242"/>
      <c r="B423" s="240"/>
      <c r="C423" s="206"/>
      <c r="D423" s="207"/>
      <c r="E423" s="3"/>
      <c r="F423" s="3"/>
      <c r="G423" s="3"/>
      <c r="H423" s="3"/>
      <c r="J423" s="226"/>
      <c r="K423" s="3"/>
      <c r="L423" s="3"/>
      <c r="O423" s="227"/>
      <c r="Q423" s="94"/>
      <c r="R423" s="94"/>
      <c r="S423" s="94"/>
      <c r="T423" s="94"/>
    </row>
    <row r="424" ht="15.75" customHeight="1">
      <c r="A424" s="242"/>
      <c r="B424" s="240"/>
      <c r="C424" s="206"/>
      <c r="D424" s="207"/>
      <c r="E424" s="3"/>
      <c r="F424" s="3"/>
      <c r="G424" s="3"/>
      <c r="H424" s="3"/>
      <c r="J424" s="226"/>
      <c r="K424" s="3"/>
      <c r="L424" s="3"/>
      <c r="O424" s="227"/>
      <c r="Q424" s="94"/>
      <c r="R424" s="94"/>
      <c r="S424" s="94"/>
      <c r="T424" s="94"/>
    </row>
    <row r="425" ht="15.75" customHeight="1">
      <c r="A425" s="242"/>
      <c r="B425" s="240"/>
      <c r="C425" s="206"/>
      <c r="D425" s="207"/>
      <c r="E425" s="3"/>
      <c r="F425" s="3"/>
      <c r="G425" s="3"/>
      <c r="H425" s="3"/>
      <c r="J425" s="226"/>
      <c r="K425" s="3"/>
      <c r="L425" s="3"/>
      <c r="O425" s="227"/>
      <c r="Q425" s="94"/>
      <c r="R425" s="94"/>
      <c r="S425" s="94"/>
      <c r="T425" s="94"/>
    </row>
    <row r="426" ht="15.75" customHeight="1">
      <c r="A426" s="242"/>
      <c r="B426" s="240"/>
      <c r="C426" s="206"/>
      <c r="D426" s="207"/>
      <c r="E426" s="3"/>
      <c r="F426" s="3"/>
      <c r="G426" s="3"/>
      <c r="H426" s="3"/>
      <c r="J426" s="226"/>
      <c r="K426" s="3"/>
      <c r="L426" s="3"/>
      <c r="O426" s="227"/>
      <c r="Q426" s="94"/>
      <c r="R426" s="94"/>
      <c r="S426" s="94"/>
      <c r="T426" s="94"/>
    </row>
    <row r="427" ht="15.75" customHeight="1">
      <c r="A427" s="242"/>
      <c r="B427" s="240"/>
      <c r="C427" s="206"/>
      <c r="D427" s="207"/>
      <c r="E427" s="3"/>
      <c r="F427" s="3"/>
      <c r="G427" s="3"/>
      <c r="H427" s="3"/>
      <c r="J427" s="226"/>
      <c r="K427" s="3"/>
      <c r="L427" s="3"/>
      <c r="O427" s="227"/>
      <c r="Q427" s="94"/>
      <c r="R427" s="94"/>
      <c r="S427" s="94"/>
      <c r="T427" s="94"/>
    </row>
    <row r="428" ht="15.75" customHeight="1">
      <c r="A428" s="242"/>
      <c r="B428" s="240"/>
      <c r="C428" s="206"/>
      <c r="D428" s="207"/>
      <c r="E428" s="3"/>
      <c r="F428" s="3"/>
      <c r="G428" s="3"/>
      <c r="H428" s="3"/>
      <c r="J428" s="226"/>
      <c r="K428" s="3"/>
      <c r="L428" s="3"/>
      <c r="O428" s="227"/>
      <c r="Q428" s="94"/>
      <c r="R428" s="94"/>
      <c r="S428" s="94"/>
      <c r="T428" s="94"/>
    </row>
    <row r="429" ht="15.75" customHeight="1">
      <c r="A429" s="242"/>
      <c r="B429" s="240"/>
      <c r="C429" s="206"/>
      <c r="D429" s="207"/>
      <c r="E429" s="3"/>
      <c r="F429" s="3"/>
      <c r="G429" s="3"/>
      <c r="H429" s="3"/>
      <c r="J429" s="226"/>
      <c r="K429" s="3"/>
      <c r="L429" s="3"/>
      <c r="O429" s="227"/>
      <c r="Q429" s="94"/>
      <c r="R429" s="94"/>
      <c r="S429" s="94"/>
      <c r="T429" s="94"/>
    </row>
    <row r="430" ht="15.75" customHeight="1">
      <c r="A430" s="242"/>
      <c r="B430" s="240"/>
      <c r="C430" s="206"/>
      <c r="D430" s="207"/>
      <c r="E430" s="3"/>
      <c r="F430" s="3"/>
      <c r="G430" s="3"/>
      <c r="H430" s="3"/>
      <c r="J430" s="226"/>
      <c r="K430" s="3"/>
      <c r="L430" s="3"/>
      <c r="O430" s="227"/>
      <c r="Q430" s="94"/>
      <c r="R430" s="94"/>
      <c r="S430" s="94"/>
      <c r="T430" s="94"/>
    </row>
    <row r="431" ht="15.75" customHeight="1">
      <c r="A431" s="242"/>
      <c r="B431" s="240"/>
      <c r="C431" s="206"/>
      <c r="D431" s="207"/>
      <c r="E431" s="3"/>
      <c r="F431" s="3"/>
      <c r="G431" s="3"/>
      <c r="H431" s="3"/>
      <c r="J431" s="226"/>
      <c r="K431" s="3"/>
      <c r="L431" s="3"/>
      <c r="O431" s="227"/>
      <c r="Q431" s="94"/>
      <c r="R431" s="94"/>
      <c r="S431" s="94"/>
      <c r="T431" s="94"/>
    </row>
    <row r="432" ht="15.75" customHeight="1">
      <c r="A432" s="242"/>
      <c r="B432" s="240"/>
      <c r="C432" s="206"/>
      <c r="D432" s="207"/>
      <c r="E432" s="3"/>
      <c r="F432" s="3"/>
      <c r="G432" s="3"/>
      <c r="H432" s="3"/>
      <c r="J432" s="226"/>
      <c r="K432" s="3"/>
      <c r="L432" s="3"/>
      <c r="O432" s="227"/>
      <c r="Q432" s="94"/>
      <c r="R432" s="94"/>
      <c r="S432" s="94"/>
      <c r="T432" s="94"/>
    </row>
    <row r="433" ht="15.75" customHeight="1">
      <c r="A433" s="242"/>
      <c r="B433" s="240"/>
      <c r="C433" s="206"/>
      <c r="D433" s="207"/>
      <c r="E433" s="3"/>
      <c r="F433" s="3"/>
      <c r="G433" s="3"/>
      <c r="H433" s="3"/>
      <c r="J433" s="226"/>
      <c r="K433" s="3"/>
      <c r="L433" s="3"/>
      <c r="O433" s="227"/>
      <c r="Q433" s="94"/>
      <c r="R433" s="94"/>
      <c r="S433" s="94"/>
      <c r="T433" s="94"/>
    </row>
    <row r="434" ht="15.75" customHeight="1">
      <c r="A434" s="242"/>
      <c r="B434" s="240"/>
      <c r="C434" s="206"/>
      <c r="D434" s="207"/>
      <c r="E434" s="3"/>
      <c r="F434" s="3"/>
      <c r="G434" s="3"/>
      <c r="H434" s="3"/>
      <c r="J434" s="226"/>
      <c r="K434" s="3"/>
      <c r="L434" s="3"/>
      <c r="O434" s="227"/>
      <c r="Q434" s="94"/>
      <c r="R434" s="94"/>
      <c r="S434" s="94"/>
      <c r="T434" s="94"/>
    </row>
    <row r="435" ht="15.75" customHeight="1">
      <c r="A435" s="242"/>
      <c r="B435" s="240"/>
      <c r="C435" s="206"/>
      <c r="D435" s="207"/>
      <c r="E435" s="3"/>
      <c r="F435" s="3"/>
      <c r="G435" s="3"/>
      <c r="H435" s="3"/>
      <c r="J435" s="226"/>
      <c r="K435" s="3"/>
      <c r="L435" s="3"/>
      <c r="O435" s="227"/>
      <c r="Q435" s="94"/>
      <c r="R435" s="94"/>
      <c r="S435" s="94"/>
      <c r="T435" s="94"/>
    </row>
    <row r="436" ht="15.75" customHeight="1">
      <c r="A436" s="242"/>
      <c r="B436" s="240"/>
      <c r="C436" s="206"/>
      <c r="D436" s="207"/>
      <c r="E436" s="3"/>
      <c r="F436" s="3"/>
      <c r="G436" s="3"/>
      <c r="H436" s="3"/>
      <c r="J436" s="226"/>
      <c r="K436" s="3"/>
      <c r="L436" s="3"/>
      <c r="O436" s="227"/>
      <c r="Q436" s="94"/>
      <c r="R436" s="94"/>
      <c r="S436" s="94"/>
      <c r="T436" s="94"/>
    </row>
    <row r="437" ht="15.75" customHeight="1">
      <c r="A437" s="242"/>
      <c r="B437" s="240"/>
      <c r="C437" s="206"/>
      <c r="D437" s="207"/>
      <c r="E437" s="3"/>
      <c r="F437" s="3"/>
      <c r="G437" s="3"/>
      <c r="H437" s="3"/>
      <c r="J437" s="226"/>
      <c r="K437" s="3"/>
      <c r="L437" s="3"/>
      <c r="O437" s="227"/>
      <c r="Q437" s="94"/>
      <c r="R437" s="94"/>
      <c r="S437" s="94"/>
      <c r="T437" s="94"/>
    </row>
    <row r="438" ht="15.75" customHeight="1">
      <c r="A438" s="242"/>
      <c r="B438" s="240"/>
      <c r="C438" s="206"/>
      <c r="D438" s="207"/>
      <c r="E438" s="3"/>
      <c r="F438" s="3"/>
      <c r="G438" s="3"/>
      <c r="H438" s="3"/>
      <c r="J438" s="226"/>
      <c r="K438" s="3"/>
      <c r="L438" s="3"/>
      <c r="O438" s="227"/>
      <c r="Q438" s="94"/>
      <c r="R438" s="94"/>
      <c r="S438" s="94"/>
      <c r="T438" s="94"/>
    </row>
    <row r="439" ht="15.75" customHeight="1">
      <c r="A439" s="242"/>
      <c r="B439" s="240"/>
      <c r="C439" s="206"/>
      <c r="D439" s="207"/>
      <c r="E439" s="3"/>
      <c r="F439" s="3"/>
      <c r="G439" s="3"/>
      <c r="H439" s="3"/>
      <c r="J439" s="226"/>
      <c r="K439" s="3"/>
      <c r="L439" s="3"/>
      <c r="O439" s="227"/>
      <c r="Q439" s="94"/>
      <c r="R439" s="94"/>
      <c r="S439" s="94"/>
      <c r="T439" s="94"/>
    </row>
    <row r="440" ht="15.75" customHeight="1">
      <c r="A440" s="242"/>
      <c r="B440" s="240"/>
      <c r="C440" s="206"/>
      <c r="D440" s="207"/>
      <c r="E440" s="3"/>
      <c r="F440" s="3"/>
      <c r="G440" s="3"/>
      <c r="H440" s="3"/>
      <c r="J440" s="226"/>
      <c r="K440" s="3"/>
      <c r="L440" s="3"/>
      <c r="O440" s="227"/>
      <c r="Q440" s="94"/>
      <c r="R440" s="94"/>
      <c r="S440" s="94"/>
      <c r="T440" s="94"/>
    </row>
    <row r="441" ht="15.75" customHeight="1">
      <c r="A441" s="242"/>
      <c r="B441" s="240"/>
      <c r="C441" s="206"/>
      <c r="D441" s="207"/>
      <c r="E441" s="3"/>
      <c r="F441" s="3"/>
      <c r="G441" s="3"/>
      <c r="H441" s="3"/>
      <c r="J441" s="226"/>
      <c r="K441" s="3"/>
      <c r="L441" s="3"/>
      <c r="O441" s="227"/>
      <c r="Q441" s="94"/>
      <c r="R441" s="94"/>
      <c r="S441" s="94"/>
      <c r="T441" s="94"/>
    </row>
    <row r="442" ht="15.75" customHeight="1">
      <c r="A442" s="242"/>
      <c r="B442" s="240"/>
      <c r="C442" s="206"/>
      <c r="D442" s="207"/>
      <c r="E442" s="3"/>
      <c r="F442" s="3"/>
      <c r="G442" s="3"/>
      <c r="H442" s="3"/>
      <c r="J442" s="226"/>
      <c r="K442" s="3"/>
      <c r="L442" s="3"/>
      <c r="O442" s="227"/>
      <c r="Q442" s="94"/>
      <c r="R442" s="94"/>
      <c r="S442" s="94"/>
      <c r="T442" s="94"/>
    </row>
    <row r="443" ht="15.75" customHeight="1">
      <c r="A443" s="242"/>
      <c r="B443" s="240"/>
      <c r="C443" s="206"/>
      <c r="D443" s="207"/>
      <c r="E443" s="3"/>
      <c r="F443" s="3"/>
      <c r="G443" s="3"/>
      <c r="H443" s="3"/>
      <c r="J443" s="226"/>
      <c r="K443" s="3"/>
      <c r="L443" s="3"/>
      <c r="O443" s="227"/>
      <c r="Q443" s="94"/>
      <c r="R443" s="94"/>
      <c r="S443" s="94"/>
      <c r="T443" s="94"/>
    </row>
    <row r="444" ht="15.75" customHeight="1">
      <c r="A444" s="242"/>
      <c r="B444" s="240"/>
      <c r="C444" s="206"/>
      <c r="D444" s="207"/>
      <c r="E444" s="3"/>
      <c r="F444" s="3"/>
      <c r="G444" s="3"/>
      <c r="H444" s="3"/>
      <c r="J444" s="226"/>
      <c r="K444" s="3"/>
      <c r="L444" s="3"/>
      <c r="O444" s="227"/>
      <c r="Q444" s="94"/>
      <c r="R444" s="94"/>
      <c r="S444" s="94"/>
      <c r="T444" s="94"/>
    </row>
    <row r="445" ht="15.75" customHeight="1">
      <c r="A445" s="242"/>
      <c r="B445" s="240"/>
      <c r="C445" s="206"/>
      <c r="D445" s="207"/>
      <c r="E445" s="3"/>
      <c r="F445" s="3"/>
      <c r="G445" s="3"/>
      <c r="H445" s="3"/>
      <c r="J445" s="226"/>
      <c r="K445" s="3"/>
      <c r="L445" s="3"/>
      <c r="O445" s="227"/>
      <c r="Q445" s="94"/>
      <c r="R445" s="94"/>
      <c r="S445" s="94"/>
      <c r="T445" s="94"/>
    </row>
    <row r="446" ht="15.75" customHeight="1">
      <c r="A446" s="242"/>
      <c r="B446" s="240"/>
      <c r="C446" s="206"/>
      <c r="D446" s="207"/>
      <c r="E446" s="3"/>
      <c r="F446" s="3"/>
      <c r="G446" s="3"/>
      <c r="H446" s="3"/>
      <c r="J446" s="226"/>
      <c r="K446" s="3"/>
      <c r="L446" s="3"/>
      <c r="O446" s="227"/>
      <c r="Q446" s="94"/>
      <c r="R446" s="94"/>
      <c r="S446" s="94"/>
      <c r="T446" s="94"/>
    </row>
    <row r="447" ht="15.75" customHeight="1">
      <c r="A447" s="242"/>
      <c r="B447" s="240"/>
      <c r="C447" s="206"/>
      <c r="D447" s="207"/>
      <c r="E447" s="3"/>
      <c r="F447" s="3"/>
      <c r="G447" s="3"/>
      <c r="H447" s="3"/>
      <c r="J447" s="226"/>
      <c r="K447" s="3"/>
      <c r="L447" s="3"/>
      <c r="O447" s="227"/>
      <c r="Q447" s="94"/>
      <c r="R447" s="94"/>
      <c r="S447" s="94"/>
      <c r="T447" s="94"/>
    </row>
    <row r="448" ht="15.75" customHeight="1">
      <c r="A448" s="242"/>
      <c r="B448" s="240"/>
      <c r="C448" s="206"/>
      <c r="D448" s="207"/>
      <c r="E448" s="3"/>
      <c r="F448" s="3"/>
      <c r="G448" s="3"/>
      <c r="H448" s="3"/>
      <c r="J448" s="226"/>
      <c r="K448" s="3"/>
      <c r="L448" s="3"/>
      <c r="O448" s="227"/>
      <c r="Q448" s="94"/>
      <c r="R448" s="94"/>
      <c r="S448" s="94"/>
      <c r="T448" s="94"/>
    </row>
    <row r="449" ht="15.75" customHeight="1">
      <c r="A449" s="242"/>
      <c r="B449" s="240"/>
      <c r="C449" s="206"/>
      <c r="D449" s="207"/>
      <c r="E449" s="3"/>
      <c r="F449" s="3"/>
      <c r="G449" s="3"/>
      <c r="H449" s="3"/>
      <c r="J449" s="226"/>
      <c r="K449" s="3"/>
      <c r="L449" s="3"/>
      <c r="O449" s="227"/>
      <c r="Q449" s="94"/>
      <c r="R449" s="94"/>
      <c r="S449" s="94"/>
      <c r="T449" s="94"/>
    </row>
    <row r="450" ht="15.75" customHeight="1">
      <c r="A450" s="242"/>
      <c r="B450" s="240"/>
      <c r="C450" s="206"/>
      <c r="D450" s="207"/>
      <c r="E450" s="3"/>
      <c r="F450" s="3"/>
      <c r="G450" s="3"/>
      <c r="H450" s="3"/>
      <c r="J450" s="226"/>
      <c r="K450" s="3"/>
      <c r="L450" s="3"/>
      <c r="O450" s="227"/>
      <c r="Q450" s="94"/>
      <c r="R450" s="94"/>
      <c r="S450" s="94"/>
      <c r="T450" s="94"/>
    </row>
    <row r="451" ht="15.75" customHeight="1">
      <c r="A451" s="242"/>
      <c r="B451" s="240"/>
      <c r="C451" s="206"/>
      <c r="D451" s="207"/>
      <c r="E451" s="3"/>
      <c r="F451" s="3"/>
      <c r="G451" s="3"/>
      <c r="H451" s="3"/>
      <c r="J451" s="226"/>
      <c r="K451" s="3"/>
      <c r="L451" s="3"/>
      <c r="O451" s="227"/>
      <c r="Q451" s="94"/>
      <c r="R451" s="94"/>
      <c r="S451" s="94"/>
      <c r="T451" s="94"/>
    </row>
    <row r="452" ht="15.75" customHeight="1">
      <c r="A452" s="242"/>
      <c r="B452" s="240"/>
      <c r="C452" s="206"/>
      <c r="D452" s="207"/>
      <c r="E452" s="3"/>
      <c r="F452" s="3"/>
      <c r="G452" s="3"/>
      <c r="H452" s="3"/>
      <c r="J452" s="226"/>
      <c r="K452" s="3"/>
      <c r="L452" s="3"/>
      <c r="O452" s="227"/>
      <c r="Q452" s="94"/>
      <c r="R452" s="94"/>
      <c r="S452" s="94"/>
      <c r="T452" s="94"/>
    </row>
    <row r="453" ht="15.75" customHeight="1">
      <c r="A453" s="242"/>
      <c r="B453" s="240"/>
      <c r="C453" s="206"/>
      <c r="D453" s="207"/>
      <c r="E453" s="3"/>
      <c r="F453" s="3"/>
      <c r="G453" s="3"/>
      <c r="H453" s="3"/>
      <c r="J453" s="226"/>
      <c r="K453" s="3"/>
      <c r="L453" s="3"/>
      <c r="O453" s="227"/>
      <c r="Q453" s="94"/>
      <c r="R453" s="94"/>
      <c r="S453" s="94"/>
      <c r="T453" s="94"/>
    </row>
    <row r="454" ht="15.75" customHeight="1">
      <c r="A454" s="242"/>
      <c r="B454" s="240"/>
      <c r="C454" s="206"/>
      <c r="D454" s="207"/>
      <c r="E454" s="3"/>
      <c r="F454" s="3"/>
      <c r="G454" s="3"/>
      <c r="H454" s="3"/>
      <c r="J454" s="226"/>
      <c r="K454" s="3"/>
      <c r="L454" s="3"/>
      <c r="O454" s="227"/>
      <c r="Q454" s="94"/>
      <c r="R454" s="94"/>
      <c r="S454" s="94"/>
      <c r="T454" s="94"/>
    </row>
    <row r="455" ht="15.75" customHeight="1">
      <c r="A455" s="242"/>
      <c r="B455" s="240"/>
      <c r="C455" s="206"/>
      <c r="D455" s="207"/>
      <c r="E455" s="3"/>
      <c r="F455" s="3"/>
      <c r="G455" s="3"/>
      <c r="H455" s="3"/>
      <c r="J455" s="226"/>
      <c r="K455" s="3"/>
      <c r="L455" s="3"/>
      <c r="O455" s="227"/>
      <c r="Q455" s="94"/>
      <c r="R455" s="94"/>
      <c r="S455" s="94"/>
      <c r="T455" s="94"/>
    </row>
    <row r="456" ht="15.75" customHeight="1">
      <c r="A456" s="242"/>
      <c r="B456" s="240"/>
      <c r="C456" s="206"/>
      <c r="D456" s="207"/>
      <c r="E456" s="3"/>
      <c r="F456" s="3"/>
      <c r="G456" s="3"/>
      <c r="H456" s="3"/>
      <c r="J456" s="226"/>
      <c r="K456" s="3"/>
      <c r="L456" s="3"/>
      <c r="O456" s="227"/>
      <c r="Q456" s="94"/>
      <c r="R456" s="94"/>
      <c r="S456" s="94"/>
      <c r="T456" s="94"/>
    </row>
    <row r="457" ht="15.75" customHeight="1">
      <c r="A457" s="242"/>
      <c r="B457" s="240"/>
      <c r="C457" s="206"/>
      <c r="D457" s="207"/>
      <c r="E457" s="3"/>
      <c r="F457" s="3"/>
      <c r="G457" s="3"/>
      <c r="H457" s="3"/>
      <c r="J457" s="226"/>
      <c r="K457" s="3"/>
      <c r="L457" s="3"/>
      <c r="O457" s="227"/>
      <c r="Q457" s="94"/>
      <c r="R457" s="94"/>
      <c r="S457" s="94"/>
      <c r="T457" s="94"/>
    </row>
    <row r="458" ht="15.75" customHeight="1">
      <c r="A458" s="242"/>
      <c r="B458" s="240"/>
      <c r="C458" s="206"/>
      <c r="D458" s="207"/>
      <c r="E458" s="3"/>
      <c r="F458" s="3"/>
      <c r="G458" s="3"/>
      <c r="H458" s="3"/>
      <c r="J458" s="226"/>
      <c r="K458" s="3"/>
      <c r="L458" s="3"/>
      <c r="O458" s="227"/>
      <c r="Q458" s="94"/>
      <c r="R458" s="94"/>
      <c r="S458" s="94"/>
      <c r="T458" s="94"/>
    </row>
    <row r="459" ht="15.75" customHeight="1">
      <c r="A459" s="242"/>
      <c r="B459" s="240"/>
      <c r="C459" s="206"/>
      <c r="D459" s="207"/>
      <c r="E459" s="3"/>
      <c r="F459" s="3"/>
      <c r="G459" s="3"/>
      <c r="H459" s="3"/>
      <c r="J459" s="226"/>
      <c r="K459" s="3"/>
      <c r="L459" s="3"/>
      <c r="O459" s="227"/>
      <c r="Q459" s="94"/>
      <c r="R459" s="94"/>
      <c r="S459" s="94"/>
      <c r="T459" s="94"/>
    </row>
    <row r="460" ht="15.75" customHeight="1">
      <c r="A460" s="242"/>
      <c r="B460" s="240"/>
      <c r="C460" s="206"/>
      <c r="D460" s="207"/>
      <c r="E460" s="3"/>
      <c r="F460" s="3"/>
      <c r="G460" s="3"/>
      <c r="H460" s="3"/>
      <c r="J460" s="226"/>
      <c r="K460" s="3"/>
      <c r="L460" s="3"/>
      <c r="O460" s="227"/>
      <c r="Q460" s="94"/>
      <c r="R460" s="94"/>
      <c r="S460" s="94"/>
      <c r="T460" s="94"/>
    </row>
    <row r="461" ht="15.75" customHeight="1">
      <c r="A461" s="242"/>
      <c r="B461" s="240"/>
      <c r="C461" s="206"/>
      <c r="D461" s="207"/>
      <c r="E461" s="3"/>
      <c r="F461" s="3"/>
      <c r="G461" s="3"/>
      <c r="H461" s="3"/>
      <c r="J461" s="226"/>
      <c r="K461" s="3"/>
      <c r="L461" s="3"/>
      <c r="O461" s="227"/>
      <c r="Q461" s="94"/>
      <c r="R461" s="94"/>
      <c r="S461" s="94"/>
      <c r="T461" s="94"/>
    </row>
    <row r="462" ht="15.75" customHeight="1">
      <c r="A462" s="242"/>
      <c r="B462" s="240"/>
      <c r="C462" s="206"/>
      <c r="D462" s="207"/>
      <c r="E462" s="3"/>
      <c r="F462" s="3"/>
      <c r="G462" s="3"/>
      <c r="H462" s="3"/>
      <c r="J462" s="226"/>
      <c r="K462" s="3"/>
      <c r="L462" s="3"/>
      <c r="O462" s="227"/>
      <c r="Q462" s="94"/>
      <c r="R462" s="94"/>
      <c r="S462" s="94"/>
      <c r="T462" s="94"/>
    </row>
    <row r="463" ht="15.75" customHeight="1">
      <c r="A463" s="242"/>
      <c r="B463" s="240"/>
      <c r="C463" s="206"/>
      <c r="D463" s="207"/>
      <c r="E463" s="3"/>
      <c r="F463" s="3"/>
      <c r="G463" s="3"/>
      <c r="H463" s="3"/>
      <c r="J463" s="226"/>
      <c r="K463" s="3"/>
      <c r="L463" s="3"/>
      <c r="O463" s="227"/>
      <c r="Q463" s="94"/>
      <c r="R463" s="94"/>
      <c r="S463" s="94"/>
      <c r="T463" s="94"/>
    </row>
    <row r="464" ht="15.75" customHeight="1">
      <c r="A464" s="242"/>
      <c r="B464" s="240"/>
      <c r="C464" s="206"/>
      <c r="D464" s="207"/>
      <c r="E464" s="3"/>
      <c r="F464" s="3"/>
      <c r="G464" s="3"/>
      <c r="H464" s="3"/>
      <c r="J464" s="226"/>
      <c r="K464" s="3"/>
      <c r="L464" s="3"/>
      <c r="O464" s="227"/>
      <c r="Q464" s="94"/>
      <c r="R464" s="94"/>
      <c r="S464" s="94"/>
      <c r="T464" s="94"/>
    </row>
    <row r="465" ht="15.75" customHeight="1">
      <c r="A465" s="242"/>
      <c r="B465" s="240"/>
      <c r="C465" s="206"/>
      <c r="D465" s="207"/>
      <c r="E465" s="3"/>
      <c r="F465" s="3"/>
      <c r="G465" s="3"/>
      <c r="H465" s="3"/>
      <c r="J465" s="226"/>
      <c r="K465" s="3"/>
      <c r="L465" s="3"/>
      <c r="O465" s="227"/>
      <c r="Q465" s="94"/>
      <c r="R465" s="94"/>
      <c r="S465" s="94"/>
      <c r="T465" s="94"/>
    </row>
    <row r="466" ht="15.75" customHeight="1">
      <c r="A466" s="242"/>
      <c r="B466" s="240"/>
      <c r="C466" s="206"/>
      <c r="D466" s="207"/>
      <c r="E466" s="3"/>
      <c r="F466" s="3"/>
      <c r="G466" s="3"/>
      <c r="H466" s="3"/>
      <c r="J466" s="226"/>
      <c r="K466" s="3"/>
      <c r="L466" s="3"/>
      <c r="O466" s="227"/>
      <c r="Q466" s="94"/>
      <c r="R466" s="94"/>
      <c r="S466" s="94"/>
      <c r="T466" s="94"/>
    </row>
    <row r="467" ht="15.75" customHeight="1">
      <c r="A467" s="242"/>
      <c r="B467" s="240"/>
      <c r="C467" s="206"/>
      <c r="D467" s="207"/>
      <c r="E467" s="3"/>
      <c r="F467" s="3"/>
      <c r="G467" s="3"/>
      <c r="H467" s="3"/>
      <c r="J467" s="226"/>
      <c r="K467" s="3"/>
      <c r="L467" s="3"/>
      <c r="O467" s="227"/>
      <c r="Q467" s="94"/>
      <c r="R467" s="94"/>
      <c r="S467" s="94"/>
      <c r="T467" s="94"/>
    </row>
    <row r="468" ht="15.75" customHeight="1">
      <c r="A468" s="242"/>
      <c r="B468" s="240"/>
      <c r="C468" s="206"/>
      <c r="D468" s="207"/>
      <c r="E468" s="3"/>
      <c r="F468" s="3"/>
      <c r="G468" s="3"/>
      <c r="H468" s="3"/>
      <c r="J468" s="226"/>
      <c r="K468" s="3"/>
      <c r="L468" s="3"/>
      <c r="O468" s="227"/>
      <c r="Q468" s="94"/>
      <c r="R468" s="94"/>
      <c r="S468" s="94"/>
      <c r="T468" s="94"/>
    </row>
    <row r="469" ht="15.75" customHeight="1">
      <c r="A469" s="242"/>
      <c r="B469" s="240"/>
      <c r="C469" s="206"/>
      <c r="D469" s="207"/>
      <c r="E469" s="3"/>
      <c r="F469" s="3"/>
      <c r="G469" s="3"/>
      <c r="H469" s="3"/>
      <c r="J469" s="226"/>
      <c r="K469" s="3"/>
      <c r="L469" s="3"/>
      <c r="O469" s="227"/>
      <c r="Q469" s="94"/>
      <c r="R469" s="94"/>
      <c r="S469" s="94"/>
      <c r="T469" s="94"/>
    </row>
    <row r="470" ht="15.75" customHeight="1">
      <c r="A470" s="242"/>
      <c r="B470" s="240"/>
      <c r="C470" s="206"/>
      <c r="D470" s="207"/>
      <c r="E470" s="3"/>
      <c r="F470" s="3"/>
      <c r="G470" s="3"/>
      <c r="H470" s="3"/>
      <c r="J470" s="226"/>
      <c r="K470" s="3"/>
      <c r="L470" s="3"/>
      <c r="O470" s="227"/>
      <c r="Q470" s="94"/>
      <c r="R470" s="94"/>
      <c r="S470" s="94"/>
      <c r="T470" s="94"/>
    </row>
    <row r="471" ht="15.75" customHeight="1">
      <c r="A471" s="242"/>
      <c r="B471" s="240"/>
      <c r="C471" s="206"/>
      <c r="D471" s="207"/>
      <c r="E471" s="3"/>
      <c r="F471" s="3"/>
      <c r="G471" s="3"/>
      <c r="H471" s="3"/>
      <c r="J471" s="226"/>
      <c r="K471" s="3"/>
      <c r="L471" s="3"/>
      <c r="O471" s="227"/>
      <c r="Q471" s="94"/>
      <c r="R471" s="94"/>
      <c r="S471" s="94"/>
      <c r="T471" s="94"/>
    </row>
    <row r="472" ht="15.75" customHeight="1">
      <c r="A472" s="242"/>
      <c r="B472" s="240"/>
      <c r="C472" s="206"/>
      <c r="D472" s="207"/>
      <c r="E472" s="3"/>
      <c r="F472" s="3"/>
      <c r="G472" s="3"/>
      <c r="H472" s="3"/>
      <c r="J472" s="226"/>
      <c r="K472" s="3"/>
      <c r="L472" s="3"/>
      <c r="O472" s="227"/>
      <c r="Q472" s="94"/>
      <c r="R472" s="94"/>
      <c r="S472" s="94"/>
      <c r="T472" s="94"/>
    </row>
    <row r="473" ht="15.75" customHeight="1">
      <c r="A473" s="242"/>
      <c r="B473" s="240"/>
      <c r="C473" s="206"/>
      <c r="D473" s="207"/>
      <c r="E473" s="3"/>
      <c r="F473" s="3"/>
      <c r="G473" s="3"/>
      <c r="H473" s="3"/>
      <c r="J473" s="226"/>
      <c r="K473" s="3"/>
      <c r="L473" s="3"/>
      <c r="O473" s="227"/>
      <c r="Q473" s="94"/>
      <c r="R473" s="94"/>
      <c r="S473" s="94"/>
      <c r="T473" s="94"/>
    </row>
    <row r="474" ht="15.75" customHeight="1">
      <c r="A474" s="242"/>
      <c r="B474" s="240"/>
      <c r="C474" s="206"/>
      <c r="D474" s="207"/>
      <c r="E474" s="3"/>
      <c r="F474" s="3"/>
      <c r="G474" s="3"/>
      <c r="H474" s="3"/>
      <c r="J474" s="226"/>
      <c r="K474" s="3"/>
      <c r="L474" s="3"/>
      <c r="O474" s="227"/>
      <c r="Q474" s="94"/>
      <c r="R474" s="94"/>
      <c r="S474" s="94"/>
      <c r="T474" s="94"/>
    </row>
    <row r="475" ht="15.75" customHeight="1">
      <c r="A475" s="242"/>
      <c r="B475" s="240"/>
      <c r="C475" s="206"/>
      <c r="D475" s="207"/>
      <c r="E475" s="3"/>
      <c r="F475" s="3"/>
      <c r="G475" s="3"/>
      <c r="H475" s="3"/>
      <c r="J475" s="226"/>
      <c r="K475" s="3"/>
      <c r="L475" s="3"/>
      <c r="O475" s="227"/>
      <c r="Q475" s="94"/>
      <c r="R475" s="94"/>
      <c r="S475" s="94"/>
      <c r="T475" s="94"/>
    </row>
    <row r="476" ht="15.75" customHeight="1">
      <c r="A476" s="242"/>
      <c r="B476" s="240"/>
      <c r="C476" s="206"/>
      <c r="D476" s="207"/>
      <c r="E476" s="3"/>
      <c r="F476" s="3"/>
      <c r="G476" s="3"/>
      <c r="H476" s="3"/>
      <c r="J476" s="226"/>
      <c r="K476" s="3"/>
      <c r="L476" s="3"/>
      <c r="O476" s="227"/>
      <c r="Q476" s="94"/>
      <c r="R476" s="94"/>
      <c r="S476" s="94"/>
      <c r="T476" s="94"/>
    </row>
    <row r="477" ht="15.75" customHeight="1">
      <c r="A477" s="242"/>
      <c r="B477" s="240"/>
      <c r="C477" s="206"/>
      <c r="D477" s="207"/>
      <c r="E477" s="3"/>
      <c r="F477" s="3"/>
      <c r="G477" s="3"/>
      <c r="H477" s="3"/>
      <c r="J477" s="226"/>
      <c r="K477" s="3"/>
      <c r="L477" s="3"/>
      <c r="O477" s="227"/>
      <c r="Q477" s="94"/>
      <c r="R477" s="94"/>
      <c r="S477" s="94"/>
      <c r="T477" s="94"/>
    </row>
    <row r="478" ht="15.75" customHeight="1">
      <c r="A478" s="242"/>
      <c r="B478" s="240"/>
      <c r="C478" s="206"/>
      <c r="D478" s="207"/>
      <c r="E478" s="3"/>
      <c r="F478" s="3"/>
      <c r="G478" s="3"/>
      <c r="H478" s="3"/>
      <c r="J478" s="226"/>
      <c r="K478" s="3"/>
      <c r="L478" s="3"/>
      <c r="O478" s="227"/>
      <c r="Q478" s="94"/>
      <c r="R478" s="94"/>
      <c r="S478" s="94"/>
      <c r="T478" s="94"/>
    </row>
    <row r="479" ht="15.75" customHeight="1">
      <c r="A479" s="242"/>
      <c r="B479" s="240"/>
      <c r="C479" s="206"/>
      <c r="D479" s="207"/>
      <c r="E479" s="3"/>
      <c r="F479" s="3"/>
      <c r="G479" s="3"/>
      <c r="H479" s="3"/>
      <c r="J479" s="226"/>
      <c r="K479" s="3"/>
      <c r="L479" s="3"/>
      <c r="O479" s="227"/>
      <c r="Q479" s="94"/>
      <c r="R479" s="94"/>
      <c r="S479" s="94"/>
      <c r="T479" s="94"/>
    </row>
    <row r="480" ht="15.75" customHeight="1">
      <c r="A480" s="242"/>
      <c r="B480" s="240"/>
      <c r="C480" s="206"/>
      <c r="D480" s="207"/>
      <c r="E480" s="3"/>
      <c r="F480" s="3"/>
      <c r="G480" s="3"/>
      <c r="H480" s="3"/>
      <c r="J480" s="226"/>
      <c r="K480" s="3"/>
      <c r="L480" s="3"/>
      <c r="O480" s="227"/>
      <c r="Q480" s="94"/>
      <c r="R480" s="94"/>
      <c r="S480" s="94"/>
      <c r="T480" s="94"/>
    </row>
    <row r="481" ht="15.75" customHeight="1">
      <c r="A481" s="242"/>
      <c r="B481" s="240"/>
      <c r="C481" s="206"/>
      <c r="D481" s="207"/>
      <c r="E481" s="3"/>
      <c r="F481" s="3"/>
      <c r="G481" s="3"/>
      <c r="H481" s="3"/>
      <c r="J481" s="226"/>
      <c r="K481" s="3"/>
      <c r="L481" s="3"/>
      <c r="O481" s="227"/>
      <c r="Q481" s="94"/>
      <c r="R481" s="94"/>
      <c r="S481" s="94"/>
      <c r="T481" s="94"/>
    </row>
    <row r="482" ht="15.75" customHeight="1">
      <c r="A482" s="242"/>
      <c r="B482" s="240"/>
      <c r="C482" s="206"/>
      <c r="D482" s="207"/>
      <c r="E482" s="3"/>
      <c r="F482" s="3"/>
      <c r="G482" s="3"/>
      <c r="H482" s="3"/>
      <c r="J482" s="226"/>
      <c r="K482" s="3"/>
      <c r="L482" s="3"/>
      <c r="O482" s="227"/>
      <c r="Q482" s="94"/>
      <c r="R482" s="94"/>
      <c r="S482" s="94"/>
      <c r="T482" s="94"/>
    </row>
    <row r="483" ht="15.75" customHeight="1">
      <c r="A483" s="242"/>
      <c r="B483" s="240"/>
      <c r="C483" s="206"/>
      <c r="D483" s="207"/>
      <c r="E483" s="3"/>
      <c r="F483" s="3"/>
      <c r="G483" s="3"/>
      <c r="H483" s="3"/>
      <c r="J483" s="226"/>
      <c r="K483" s="3"/>
      <c r="L483" s="3"/>
      <c r="O483" s="227"/>
      <c r="Q483" s="94"/>
      <c r="R483" s="94"/>
      <c r="S483" s="94"/>
      <c r="T483" s="94"/>
    </row>
    <row r="484" ht="15.75" customHeight="1">
      <c r="A484" s="242"/>
      <c r="B484" s="240"/>
      <c r="C484" s="206"/>
      <c r="D484" s="207"/>
      <c r="E484" s="3"/>
      <c r="F484" s="3"/>
      <c r="G484" s="3"/>
      <c r="H484" s="3"/>
      <c r="J484" s="226"/>
      <c r="K484" s="3"/>
      <c r="L484" s="3"/>
      <c r="O484" s="227"/>
      <c r="Q484" s="94"/>
      <c r="R484" s="94"/>
      <c r="S484" s="94"/>
      <c r="T484" s="94"/>
    </row>
    <row r="485" ht="15.75" customHeight="1">
      <c r="A485" s="242"/>
      <c r="B485" s="240"/>
      <c r="C485" s="206"/>
      <c r="D485" s="207"/>
      <c r="E485" s="3"/>
      <c r="F485" s="3"/>
      <c r="G485" s="3"/>
      <c r="H485" s="3"/>
      <c r="J485" s="226"/>
      <c r="K485" s="3"/>
      <c r="L485" s="3"/>
      <c r="O485" s="227"/>
      <c r="Q485" s="94"/>
      <c r="R485" s="94"/>
      <c r="S485" s="94"/>
      <c r="T485" s="94"/>
    </row>
    <row r="486" ht="15.75" customHeight="1">
      <c r="A486" s="242"/>
      <c r="B486" s="240"/>
      <c r="C486" s="206"/>
      <c r="D486" s="207"/>
      <c r="E486" s="3"/>
      <c r="F486" s="3"/>
      <c r="G486" s="3"/>
      <c r="H486" s="3"/>
      <c r="J486" s="226"/>
      <c r="K486" s="3"/>
      <c r="L486" s="3"/>
      <c r="O486" s="227"/>
      <c r="Q486" s="94"/>
      <c r="R486" s="94"/>
      <c r="S486" s="94"/>
      <c r="T486" s="94"/>
    </row>
    <row r="487" ht="15.75" customHeight="1">
      <c r="A487" s="242"/>
      <c r="B487" s="240"/>
      <c r="C487" s="206"/>
      <c r="D487" s="207"/>
      <c r="E487" s="3"/>
      <c r="F487" s="3"/>
      <c r="G487" s="3"/>
      <c r="H487" s="3"/>
      <c r="J487" s="226"/>
      <c r="K487" s="3"/>
      <c r="L487" s="3"/>
      <c r="O487" s="227"/>
      <c r="Q487" s="94"/>
      <c r="R487" s="94"/>
      <c r="S487" s="94"/>
      <c r="T487" s="94"/>
    </row>
    <row r="488" ht="15.75" customHeight="1">
      <c r="A488" s="242"/>
      <c r="B488" s="240"/>
      <c r="C488" s="206"/>
      <c r="D488" s="207"/>
      <c r="E488" s="3"/>
      <c r="F488" s="3"/>
      <c r="G488" s="3"/>
      <c r="H488" s="3"/>
      <c r="J488" s="226"/>
      <c r="K488" s="3"/>
      <c r="L488" s="3"/>
      <c r="O488" s="227"/>
      <c r="Q488" s="94"/>
      <c r="R488" s="94"/>
      <c r="S488" s="94"/>
      <c r="T488" s="94"/>
    </row>
    <row r="489" ht="15.75" customHeight="1">
      <c r="A489" s="242"/>
      <c r="B489" s="240"/>
      <c r="C489" s="206"/>
      <c r="D489" s="207"/>
      <c r="E489" s="3"/>
      <c r="F489" s="3"/>
      <c r="G489" s="3"/>
      <c r="H489" s="3"/>
      <c r="J489" s="226"/>
      <c r="K489" s="3"/>
      <c r="L489" s="3"/>
      <c r="O489" s="227"/>
      <c r="Q489" s="94"/>
      <c r="R489" s="94"/>
      <c r="S489" s="94"/>
      <c r="T489" s="94"/>
    </row>
    <row r="490" ht="15.75" customHeight="1">
      <c r="A490" s="242"/>
      <c r="B490" s="240"/>
      <c r="C490" s="206"/>
      <c r="D490" s="207"/>
      <c r="E490" s="3"/>
      <c r="F490" s="3"/>
      <c r="G490" s="3"/>
      <c r="H490" s="3"/>
      <c r="J490" s="226"/>
      <c r="K490" s="3"/>
      <c r="L490" s="3"/>
      <c r="O490" s="227"/>
      <c r="Q490" s="94"/>
      <c r="R490" s="94"/>
      <c r="S490" s="94"/>
      <c r="T490" s="94"/>
    </row>
    <row r="491" ht="15.75" customHeight="1">
      <c r="A491" s="242"/>
      <c r="B491" s="240"/>
      <c r="C491" s="206"/>
      <c r="D491" s="207"/>
      <c r="E491" s="3"/>
      <c r="F491" s="3"/>
      <c r="G491" s="3"/>
      <c r="H491" s="3"/>
      <c r="J491" s="226"/>
      <c r="K491" s="3"/>
      <c r="L491" s="3"/>
      <c r="O491" s="227"/>
      <c r="Q491" s="94"/>
      <c r="R491" s="94"/>
      <c r="S491" s="94"/>
      <c r="T491" s="94"/>
    </row>
    <row r="492" ht="15.75" customHeight="1">
      <c r="A492" s="242"/>
      <c r="B492" s="240"/>
      <c r="C492" s="206"/>
      <c r="D492" s="207"/>
      <c r="E492" s="3"/>
      <c r="F492" s="3"/>
      <c r="G492" s="3"/>
      <c r="H492" s="3"/>
      <c r="J492" s="226"/>
      <c r="K492" s="3"/>
      <c r="L492" s="3"/>
      <c r="O492" s="227"/>
      <c r="Q492" s="94"/>
      <c r="R492" s="94"/>
      <c r="S492" s="94"/>
      <c r="T492" s="94"/>
    </row>
    <row r="493" ht="15.75" customHeight="1">
      <c r="A493" s="242"/>
      <c r="B493" s="240"/>
      <c r="C493" s="206"/>
      <c r="D493" s="207"/>
      <c r="E493" s="3"/>
      <c r="F493" s="3"/>
      <c r="G493" s="3"/>
      <c r="H493" s="3"/>
      <c r="J493" s="226"/>
      <c r="K493" s="3"/>
      <c r="L493" s="3"/>
      <c r="O493" s="227"/>
      <c r="Q493" s="94"/>
      <c r="R493" s="94"/>
      <c r="S493" s="94"/>
      <c r="T493" s="94"/>
    </row>
    <row r="494" ht="15.75" customHeight="1">
      <c r="A494" s="242"/>
      <c r="B494" s="240"/>
      <c r="C494" s="206"/>
      <c r="D494" s="207"/>
      <c r="E494" s="3"/>
      <c r="F494" s="3"/>
      <c r="G494" s="3"/>
      <c r="H494" s="3"/>
      <c r="J494" s="226"/>
      <c r="K494" s="3"/>
      <c r="L494" s="3"/>
      <c r="O494" s="227"/>
      <c r="Q494" s="94"/>
      <c r="R494" s="94"/>
      <c r="S494" s="94"/>
      <c r="T494" s="94"/>
    </row>
    <row r="495" ht="15.75" customHeight="1">
      <c r="A495" s="242"/>
      <c r="B495" s="240"/>
      <c r="C495" s="206"/>
      <c r="D495" s="207"/>
      <c r="E495" s="3"/>
      <c r="F495" s="3"/>
      <c r="G495" s="3"/>
      <c r="H495" s="3"/>
      <c r="J495" s="226"/>
      <c r="K495" s="3"/>
      <c r="L495" s="3"/>
      <c r="O495" s="227"/>
      <c r="Q495" s="94"/>
      <c r="R495" s="94"/>
      <c r="S495" s="94"/>
      <c r="T495" s="94"/>
    </row>
    <row r="496" ht="15.75" customHeight="1">
      <c r="A496" s="242"/>
      <c r="B496" s="240"/>
      <c r="C496" s="206"/>
      <c r="D496" s="207"/>
      <c r="E496" s="3"/>
      <c r="F496" s="3"/>
      <c r="G496" s="3"/>
      <c r="H496" s="3"/>
      <c r="J496" s="226"/>
      <c r="K496" s="3"/>
      <c r="L496" s="3"/>
      <c r="O496" s="227"/>
      <c r="Q496" s="94"/>
      <c r="R496" s="94"/>
      <c r="S496" s="94"/>
      <c r="T496" s="94"/>
    </row>
    <row r="497" ht="15.75" customHeight="1">
      <c r="A497" s="242"/>
      <c r="B497" s="240"/>
      <c r="C497" s="206"/>
      <c r="D497" s="207"/>
      <c r="E497" s="3"/>
      <c r="F497" s="3"/>
      <c r="G497" s="3"/>
      <c r="H497" s="3"/>
      <c r="J497" s="226"/>
      <c r="K497" s="3"/>
      <c r="L497" s="3"/>
      <c r="O497" s="227"/>
      <c r="Q497" s="94"/>
      <c r="R497" s="94"/>
      <c r="S497" s="94"/>
      <c r="T497" s="94"/>
    </row>
    <row r="498" ht="15.75" customHeight="1">
      <c r="A498" s="242"/>
      <c r="B498" s="240"/>
      <c r="C498" s="206"/>
      <c r="D498" s="207"/>
      <c r="E498" s="3"/>
      <c r="F498" s="3"/>
      <c r="G498" s="3"/>
      <c r="H498" s="3"/>
      <c r="J498" s="226"/>
      <c r="K498" s="3"/>
      <c r="L498" s="3"/>
      <c r="O498" s="227"/>
      <c r="Q498" s="94"/>
      <c r="R498" s="94"/>
      <c r="S498" s="94"/>
      <c r="T498" s="94"/>
    </row>
    <row r="499" ht="15.75" customHeight="1">
      <c r="A499" s="242"/>
      <c r="B499" s="240"/>
      <c r="C499" s="206"/>
      <c r="D499" s="207"/>
      <c r="E499" s="3"/>
      <c r="F499" s="3"/>
      <c r="G499" s="3"/>
      <c r="H499" s="3"/>
      <c r="J499" s="226"/>
      <c r="K499" s="3"/>
      <c r="L499" s="3"/>
      <c r="O499" s="227"/>
      <c r="Q499" s="94"/>
      <c r="R499" s="94"/>
      <c r="S499" s="94"/>
      <c r="T499" s="94"/>
    </row>
    <row r="500" ht="15.75" customHeight="1">
      <c r="A500" s="242"/>
      <c r="B500" s="240"/>
      <c r="C500" s="206"/>
      <c r="D500" s="207"/>
      <c r="E500" s="3"/>
      <c r="F500" s="3"/>
      <c r="G500" s="3"/>
      <c r="H500" s="3"/>
      <c r="J500" s="226"/>
      <c r="K500" s="3"/>
      <c r="L500" s="3"/>
      <c r="O500" s="227"/>
      <c r="Q500" s="94"/>
      <c r="R500" s="94"/>
      <c r="S500" s="94"/>
      <c r="T500" s="94"/>
    </row>
    <row r="501" ht="15.75" customHeight="1">
      <c r="A501" s="242"/>
      <c r="B501" s="240"/>
      <c r="C501" s="206"/>
      <c r="D501" s="207"/>
      <c r="E501" s="3"/>
      <c r="F501" s="3"/>
      <c r="G501" s="3"/>
      <c r="H501" s="3"/>
      <c r="J501" s="226"/>
      <c r="K501" s="3"/>
      <c r="L501" s="3"/>
      <c r="O501" s="227"/>
      <c r="Q501" s="94"/>
      <c r="R501" s="94"/>
      <c r="S501" s="94"/>
      <c r="T501" s="94"/>
    </row>
    <row r="502" ht="15.75" customHeight="1">
      <c r="A502" s="242"/>
      <c r="B502" s="240"/>
      <c r="C502" s="206"/>
      <c r="D502" s="207"/>
      <c r="E502" s="3"/>
      <c r="F502" s="3"/>
      <c r="G502" s="3"/>
      <c r="H502" s="3"/>
      <c r="J502" s="226"/>
      <c r="K502" s="3"/>
      <c r="L502" s="3"/>
      <c r="O502" s="227"/>
      <c r="Q502" s="94"/>
      <c r="R502" s="94"/>
      <c r="S502" s="94"/>
      <c r="T502" s="94"/>
    </row>
    <row r="503" ht="15.75" customHeight="1">
      <c r="A503" s="242"/>
      <c r="B503" s="240"/>
      <c r="C503" s="206"/>
      <c r="D503" s="207"/>
      <c r="E503" s="3"/>
      <c r="F503" s="3"/>
      <c r="G503" s="3"/>
      <c r="H503" s="3"/>
      <c r="J503" s="226"/>
      <c r="K503" s="3"/>
      <c r="L503" s="3"/>
      <c r="O503" s="227"/>
      <c r="Q503" s="94"/>
      <c r="R503" s="94"/>
      <c r="S503" s="94"/>
      <c r="T503" s="94"/>
    </row>
    <row r="504" ht="15.75" customHeight="1">
      <c r="A504" s="242"/>
      <c r="B504" s="240"/>
      <c r="C504" s="206"/>
      <c r="D504" s="207"/>
      <c r="E504" s="3"/>
      <c r="F504" s="3"/>
      <c r="G504" s="3"/>
      <c r="H504" s="3"/>
      <c r="J504" s="226"/>
      <c r="K504" s="3"/>
      <c r="L504" s="3"/>
      <c r="O504" s="227"/>
      <c r="Q504" s="94"/>
      <c r="R504" s="94"/>
      <c r="S504" s="94"/>
      <c r="T504" s="94"/>
    </row>
    <row r="505" ht="15.75" customHeight="1">
      <c r="A505" s="242"/>
      <c r="B505" s="240"/>
      <c r="C505" s="206"/>
      <c r="D505" s="207"/>
      <c r="E505" s="3"/>
      <c r="F505" s="3"/>
      <c r="G505" s="3"/>
      <c r="H505" s="3"/>
      <c r="J505" s="226"/>
      <c r="K505" s="3"/>
      <c r="L505" s="3"/>
      <c r="O505" s="227"/>
      <c r="Q505" s="94"/>
      <c r="R505" s="94"/>
      <c r="S505" s="94"/>
      <c r="T505" s="94"/>
    </row>
    <row r="506" ht="15.75" customHeight="1">
      <c r="A506" s="242"/>
      <c r="B506" s="240"/>
      <c r="C506" s="206"/>
      <c r="D506" s="207"/>
      <c r="E506" s="3"/>
      <c r="F506" s="3"/>
      <c r="G506" s="3"/>
      <c r="H506" s="3"/>
      <c r="J506" s="226"/>
      <c r="K506" s="3"/>
      <c r="L506" s="3"/>
      <c r="O506" s="227"/>
      <c r="Q506" s="94"/>
      <c r="R506" s="94"/>
      <c r="S506" s="94"/>
      <c r="T506" s="94"/>
    </row>
    <row r="507" ht="15.75" customHeight="1">
      <c r="A507" s="242"/>
      <c r="B507" s="240"/>
      <c r="C507" s="206"/>
      <c r="D507" s="207"/>
      <c r="E507" s="3"/>
      <c r="F507" s="3"/>
      <c r="G507" s="3"/>
      <c r="H507" s="3"/>
      <c r="J507" s="226"/>
      <c r="K507" s="3"/>
      <c r="L507" s="3"/>
      <c r="O507" s="227"/>
      <c r="Q507" s="94"/>
      <c r="R507" s="94"/>
      <c r="S507" s="94"/>
      <c r="T507" s="94"/>
    </row>
    <row r="508" ht="15.75" customHeight="1">
      <c r="A508" s="242"/>
      <c r="B508" s="240"/>
      <c r="C508" s="206"/>
      <c r="D508" s="207"/>
      <c r="E508" s="3"/>
      <c r="F508" s="3"/>
      <c r="G508" s="3"/>
      <c r="H508" s="3"/>
      <c r="J508" s="226"/>
      <c r="K508" s="3"/>
      <c r="L508" s="3"/>
      <c r="O508" s="227"/>
      <c r="Q508" s="94"/>
      <c r="R508" s="94"/>
      <c r="S508" s="94"/>
      <c r="T508" s="94"/>
    </row>
    <row r="509" ht="15.75" customHeight="1">
      <c r="A509" s="242"/>
      <c r="B509" s="240"/>
      <c r="C509" s="206"/>
      <c r="D509" s="207"/>
      <c r="E509" s="3"/>
      <c r="F509" s="3"/>
      <c r="G509" s="3"/>
      <c r="H509" s="3"/>
      <c r="J509" s="226"/>
      <c r="K509" s="3"/>
      <c r="L509" s="3"/>
      <c r="O509" s="227"/>
      <c r="Q509" s="94"/>
      <c r="R509" s="94"/>
      <c r="S509" s="94"/>
      <c r="T509" s="94"/>
    </row>
    <row r="510" ht="15.75" customHeight="1">
      <c r="A510" s="242"/>
      <c r="B510" s="240"/>
      <c r="C510" s="206"/>
      <c r="D510" s="207"/>
      <c r="E510" s="3"/>
      <c r="F510" s="3"/>
      <c r="G510" s="3"/>
      <c r="H510" s="3"/>
      <c r="J510" s="226"/>
      <c r="K510" s="3"/>
      <c r="L510" s="3"/>
      <c r="O510" s="227"/>
      <c r="Q510" s="94"/>
      <c r="R510" s="94"/>
      <c r="S510" s="94"/>
      <c r="T510" s="94"/>
    </row>
    <row r="511" ht="15.75" customHeight="1">
      <c r="A511" s="242"/>
      <c r="B511" s="240"/>
      <c r="C511" s="206"/>
      <c r="D511" s="207"/>
      <c r="E511" s="3"/>
      <c r="F511" s="3"/>
      <c r="G511" s="3"/>
      <c r="H511" s="3"/>
      <c r="J511" s="226"/>
      <c r="K511" s="3"/>
      <c r="L511" s="3"/>
      <c r="O511" s="227"/>
      <c r="Q511" s="94"/>
      <c r="R511" s="94"/>
      <c r="S511" s="94"/>
      <c r="T511" s="94"/>
    </row>
    <row r="512" ht="15.75" customHeight="1">
      <c r="A512" s="242"/>
      <c r="B512" s="240"/>
      <c r="C512" s="206"/>
      <c r="D512" s="207"/>
      <c r="E512" s="3"/>
      <c r="F512" s="3"/>
      <c r="G512" s="3"/>
      <c r="H512" s="3"/>
      <c r="J512" s="226"/>
      <c r="K512" s="3"/>
      <c r="L512" s="3"/>
      <c r="O512" s="227"/>
      <c r="Q512" s="94"/>
      <c r="R512" s="94"/>
      <c r="S512" s="94"/>
      <c r="T512" s="94"/>
    </row>
    <row r="513" ht="15.75" customHeight="1">
      <c r="A513" s="242"/>
      <c r="B513" s="240"/>
      <c r="C513" s="206"/>
      <c r="D513" s="207"/>
      <c r="E513" s="3"/>
      <c r="F513" s="3"/>
      <c r="G513" s="3"/>
      <c r="H513" s="3"/>
      <c r="J513" s="226"/>
      <c r="K513" s="3"/>
      <c r="L513" s="3"/>
      <c r="O513" s="227"/>
      <c r="Q513" s="94"/>
      <c r="R513" s="94"/>
      <c r="S513" s="94"/>
      <c r="T513" s="94"/>
    </row>
    <row r="514" ht="15.75" customHeight="1">
      <c r="A514" s="242"/>
      <c r="B514" s="240"/>
      <c r="C514" s="206"/>
      <c r="D514" s="207"/>
      <c r="E514" s="3"/>
      <c r="F514" s="3"/>
      <c r="G514" s="3"/>
      <c r="H514" s="3"/>
      <c r="J514" s="226"/>
      <c r="K514" s="3"/>
      <c r="L514" s="3"/>
      <c r="O514" s="227"/>
      <c r="Q514" s="94"/>
      <c r="R514" s="94"/>
      <c r="S514" s="94"/>
      <c r="T514" s="94"/>
    </row>
    <row r="515" ht="15.75" customHeight="1">
      <c r="A515" s="242"/>
      <c r="B515" s="240"/>
      <c r="C515" s="206"/>
      <c r="D515" s="207"/>
      <c r="E515" s="3"/>
      <c r="F515" s="3"/>
      <c r="G515" s="3"/>
      <c r="H515" s="3"/>
      <c r="J515" s="226"/>
      <c r="K515" s="3"/>
      <c r="L515" s="3"/>
      <c r="O515" s="227"/>
      <c r="Q515" s="94"/>
      <c r="R515" s="94"/>
      <c r="S515" s="94"/>
      <c r="T515" s="94"/>
    </row>
    <row r="516" ht="15.75" customHeight="1">
      <c r="A516" s="242"/>
      <c r="B516" s="240"/>
      <c r="C516" s="206"/>
      <c r="D516" s="207"/>
      <c r="E516" s="3"/>
      <c r="F516" s="3"/>
      <c r="G516" s="3"/>
      <c r="H516" s="3"/>
      <c r="J516" s="226"/>
      <c r="K516" s="3"/>
      <c r="L516" s="3"/>
      <c r="O516" s="227"/>
      <c r="Q516" s="94"/>
      <c r="R516" s="94"/>
      <c r="S516" s="94"/>
      <c r="T516" s="94"/>
    </row>
    <row r="517" ht="15.75" customHeight="1">
      <c r="A517" s="242"/>
      <c r="B517" s="240"/>
      <c r="C517" s="206"/>
      <c r="D517" s="235"/>
      <c r="E517" s="3"/>
      <c r="F517" s="3"/>
      <c r="G517" s="3"/>
      <c r="H517" s="3"/>
      <c r="J517" s="226"/>
      <c r="K517" s="3"/>
      <c r="L517" s="3"/>
      <c r="O517" s="227"/>
      <c r="Q517" s="94"/>
      <c r="R517" s="94"/>
      <c r="S517" s="94"/>
      <c r="T517" s="94"/>
    </row>
    <row r="518" ht="15.75" customHeight="1">
      <c r="A518" s="242"/>
      <c r="B518" s="240"/>
      <c r="C518" s="206"/>
      <c r="D518" s="235"/>
      <c r="E518" s="3"/>
      <c r="F518" s="3"/>
      <c r="G518" s="3"/>
      <c r="H518" s="3"/>
      <c r="J518" s="226"/>
      <c r="K518" s="3"/>
      <c r="L518" s="3"/>
      <c r="O518" s="227"/>
      <c r="Q518" s="94"/>
      <c r="R518" s="94"/>
      <c r="S518" s="94"/>
      <c r="T518" s="94"/>
    </row>
    <row r="519" ht="15.75" customHeight="1">
      <c r="A519" s="242"/>
      <c r="B519" s="240"/>
      <c r="C519" s="206"/>
      <c r="D519" s="235"/>
      <c r="E519" s="3"/>
      <c r="F519" s="3"/>
      <c r="G519" s="3"/>
      <c r="H519" s="3"/>
      <c r="J519" s="226"/>
      <c r="K519" s="3"/>
      <c r="L519" s="3"/>
      <c r="O519" s="227"/>
      <c r="Q519" s="94"/>
      <c r="R519" s="94"/>
      <c r="S519" s="94"/>
      <c r="T519" s="94"/>
    </row>
    <row r="520" ht="15.75" customHeight="1">
      <c r="A520" s="242"/>
      <c r="B520" s="240"/>
      <c r="C520" s="206"/>
      <c r="D520" s="235"/>
      <c r="E520" s="3"/>
      <c r="F520" s="3"/>
      <c r="G520" s="3"/>
      <c r="H520" s="3"/>
      <c r="J520" s="226"/>
      <c r="K520" s="3"/>
      <c r="L520" s="3"/>
      <c r="O520" s="227"/>
      <c r="Q520" s="94"/>
      <c r="R520" s="94"/>
      <c r="S520" s="94"/>
      <c r="T520" s="94"/>
    </row>
    <row r="521" ht="15.75" customHeight="1">
      <c r="A521" s="242"/>
      <c r="B521" s="240"/>
      <c r="C521" s="206"/>
      <c r="D521" s="235"/>
      <c r="E521" s="3"/>
      <c r="F521" s="3"/>
      <c r="G521" s="3"/>
      <c r="H521" s="3"/>
      <c r="J521" s="226"/>
      <c r="K521" s="3"/>
      <c r="L521" s="3"/>
      <c r="O521" s="227"/>
      <c r="Q521" s="94"/>
      <c r="R521" s="94"/>
      <c r="S521" s="94"/>
      <c r="T521" s="94"/>
    </row>
    <row r="522" ht="15.75" customHeight="1">
      <c r="A522" s="242"/>
      <c r="B522" s="240"/>
      <c r="C522" s="206"/>
      <c r="D522" s="235"/>
      <c r="E522" s="3"/>
      <c r="F522" s="3"/>
      <c r="G522" s="3"/>
      <c r="H522" s="3"/>
      <c r="J522" s="226"/>
      <c r="K522" s="3"/>
      <c r="L522" s="3"/>
      <c r="O522" s="227"/>
      <c r="Q522" s="94"/>
      <c r="R522" s="94"/>
      <c r="S522" s="94"/>
      <c r="T522" s="94"/>
    </row>
    <row r="523" ht="15.75" customHeight="1">
      <c r="A523" s="242"/>
      <c r="B523" s="240"/>
      <c r="C523" s="206"/>
      <c r="D523" s="235"/>
      <c r="E523" s="3"/>
      <c r="F523" s="3"/>
      <c r="G523" s="3"/>
      <c r="H523" s="3"/>
      <c r="J523" s="226"/>
      <c r="K523" s="3"/>
      <c r="L523" s="3"/>
      <c r="O523" s="227"/>
      <c r="Q523" s="94"/>
      <c r="R523" s="94"/>
      <c r="S523" s="94"/>
      <c r="T523" s="94"/>
    </row>
    <row r="524" ht="15.75" customHeight="1">
      <c r="A524" s="242"/>
      <c r="B524" s="240"/>
      <c r="C524" s="206"/>
      <c r="D524" s="235"/>
      <c r="E524" s="3"/>
      <c r="F524" s="3"/>
      <c r="G524" s="3"/>
      <c r="H524" s="3"/>
      <c r="J524" s="226"/>
      <c r="K524" s="3"/>
      <c r="L524" s="3"/>
      <c r="O524" s="227"/>
      <c r="Q524" s="94"/>
      <c r="R524" s="94"/>
      <c r="S524" s="94"/>
      <c r="T524" s="94"/>
    </row>
    <row r="525" ht="15.75" customHeight="1">
      <c r="A525" s="242"/>
      <c r="B525" s="240"/>
      <c r="C525" s="206"/>
      <c r="D525" s="235"/>
      <c r="E525" s="3"/>
      <c r="F525" s="3"/>
      <c r="G525" s="3"/>
      <c r="H525" s="3"/>
      <c r="J525" s="226"/>
      <c r="K525" s="3"/>
      <c r="L525" s="3"/>
      <c r="O525" s="227"/>
      <c r="Q525" s="94"/>
      <c r="R525" s="94"/>
      <c r="S525" s="94"/>
      <c r="T525" s="94"/>
    </row>
    <row r="526" ht="15.75" customHeight="1">
      <c r="A526" s="242"/>
      <c r="B526" s="240"/>
      <c r="C526" s="206"/>
      <c r="D526" s="235"/>
      <c r="E526" s="3"/>
      <c r="F526" s="3"/>
      <c r="G526" s="3"/>
      <c r="H526" s="3"/>
      <c r="J526" s="226"/>
      <c r="K526" s="3"/>
      <c r="L526" s="3"/>
      <c r="O526" s="227"/>
      <c r="Q526" s="94"/>
      <c r="R526" s="94"/>
      <c r="S526" s="94"/>
      <c r="T526" s="94"/>
    </row>
    <row r="527" ht="15.75" customHeight="1">
      <c r="A527" s="242"/>
      <c r="B527" s="240"/>
      <c r="C527" s="206"/>
      <c r="D527" s="235"/>
      <c r="E527" s="3"/>
      <c r="F527" s="3"/>
      <c r="G527" s="3"/>
      <c r="H527" s="3"/>
      <c r="J527" s="226"/>
      <c r="K527" s="3"/>
      <c r="L527" s="3"/>
      <c r="O527" s="227"/>
      <c r="Q527" s="94"/>
      <c r="R527" s="94"/>
      <c r="S527" s="94"/>
      <c r="T527" s="94"/>
    </row>
    <row r="528" ht="15.75" customHeight="1">
      <c r="A528" s="242"/>
      <c r="B528" s="240"/>
      <c r="C528" s="206"/>
      <c r="D528" s="235"/>
      <c r="E528" s="3"/>
      <c r="F528" s="3"/>
      <c r="G528" s="3"/>
      <c r="H528" s="3"/>
      <c r="J528" s="226"/>
      <c r="K528" s="3"/>
      <c r="L528" s="3"/>
      <c r="O528" s="227"/>
      <c r="Q528" s="94"/>
      <c r="R528" s="94"/>
      <c r="S528" s="94"/>
      <c r="T528" s="94"/>
    </row>
    <row r="529" ht="15.75" customHeight="1">
      <c r="A529" s="242"/>
      <c r="B529" s="240"/>
      <c r="C529" s="206"/>
      <c r="D529" s="235"/>
      <c r="E529" s="3"/>
      <c r="F529" s="3"/>
      <c r="G529" s="3"/>
      <c r="H529" s="3"/>
      <c r="J529" s="226"/>
      <c r="K529" s="3"/>
      <c r="L529" s="3"/>
      <c r="O529" s="227"/>
      <c r="Q529" s="94"/>
      <c r="R529" s="94"/>
      <c r="S529" s="94"/>
      <c r="T529" s="94"/>
    </row>
    <row r="530" ht="15.75" customHeight="1">
      <c r="A530" s="242"/>
      <c r="B530" s="240"/>
      <c r="C530" s="206"/>
      <c r="D530" s="235"/>
      <c r="E530" s="3"/>
      <c r="F530" s="3"/>
      <c r="G530" s="3"/>
      <c r="H530" s="3"/>
      <c r="J530" s="226"/>
      <c r="K530" s="3"/>
      <c r="L530" s="3"/>
      <c r="O530" s="227"/>
      <c r="Q530" s="94"/>
      <c r="R530" s="94"/>
      <c r="S530" s="94"/>
      <c r="T530" s="94"/>
    </row>
    <row r="531" ht="15.75" customHeight="1">
      <c r="A531" s="242"/>
      <c r="B531" s="240"/>
      <c r="C531" s="206"/>
      <c r="D531" s="235"/>
      <c r="E531" s="3"/>
      <c r="F531" s="3"/>
      <c r="G531" s="3"/>
      <c r="H531" s="3"/>
      <c r="J531" s="226"/>
      <c r="K531" s="3"/>
      <c r="L531" s="3"/>
      <c r="O531" s="227"/>
      <c r="Q531" s="94"/>
      <c r="R531" s="94"/>
      <c r="S531" s="94"/>
      <c r="T531" s="94"/>
    </row>
    <row r="532" ht="15.75" customHeight="1">
      <c r="A532" s="242"/>
      <c r="B532" s="240"/>
      <c r="C532" s="206"/>
      <c r="D532" s="235"/>
      <c r="E532" s="3"/>
      <c r="F532" s="3"/>
      <c r="G532" s="3"/>
      <c r="H532" s="3"/>
      <c r="J532" s="226"/>
      <c r="K532" s="3"/>
      <c r="L532" s="3"/>
      <c r="O532" s="227"/>
      <c r="Q532" s="94"/>
      <c r="R532" s="94"/>
      <c r="S532" s="94"/>
      <c r="T532" s="94"/>
    </row>
    <row r="533" ht="15.75" customHeight="1">
      <c r="A533" s="242"/>
      <c r="B533" s="240"/>
      <c r="C533" s="206"/>
      <c r="D533" s="235"/>
      <c r="E533" s="3"/>
      <c r="F533" s="3"/>
      <c r="G533" s="3"/>
      <c r="H533" s="3"/>
      <c r="J533" s="226"/>
      <c r="K533" s="3"/>
      <c r="L533" s="3"/>
      <c r="O533" s="227"/>
      <c r="Q533" s="94"/>
      <c r="R533" s="94"/>
      <c r="S533" s="94"/>
      <c r="T533" s="94"/>
    </row>
    <row r="534" ht="15.75" customHeight="1">
      <c r="A534" s="242"/>
      <c r="B534" s="240"/>
      <c r="C534" s="206"/>
      <c r="D534" s="235"/>
      <c r="E534" s="3"/>
      <c r="F534" s="3"/>
      <c r="G534" s="3"/>
      <c r="H534" s="3"/>
      <c r="J534" s="226"/>
      <c r="K534" s="3"/>
      <c r="L534" s="3"/>
      <c r="O534" s="227"/>
      <c r="Q534" s="94"/>
      <c r="R534" s="94"/>
      <c r="S534" s="94"/>
      <c r="T534" s="94"/>
    </row>
    <row r="535" ht="15.75" customHeight="1">
      <c r="A535" s="242"/>
      <c r="B535" s="240"/>
      <c r="C535" s="206"/>
      <c r="D535" s="235"/>
      <c r="E535" s="3"/>
      <c r="F535" s="3"/>
      <c r="G535" s="3"/>
      <c r="H535" s="3"/>
      <c r="J535" s="226"/>
      <c r="K535" s="3"/>
      <c r="L535" s="3"/>
      <c r="O535" s="227"/>
      <c r="Q535" s="94"/>
      <c r="R535" s="94"/>
      <c r="S535" s="94"/>
      <c r="T535" s="94"/>
    </row>
    <row r="536" ht="15.75" customHeight="1">
      <c r="A536" s="242"/>
      <c r="B536" s="240"/>
      <c r="C536" s="206"/>
      <c r="D536" s="235"/>
      <c r="E536" s="3"/>
      <c r="F536" s="3"/>
      <c r="G536" s="3"/>
      <c r="H536" s="3"/>
      <c r="J536" s="226"/>
      <c r="K536" s="3"/>
      <c r="L536" s="3"/>
      <c r="O536" s="227"/>
      <c r="Q536" s="94"/>
      <c r="R536" s="94"/>
      <c r="S536" s="94"/>
      <c r="T536" s="94"/>
    </row>
    <row r="537" ht="15.75" customHeight="1">
      <c r="A537" s="242"/>
      <c r="B537" s="240"/>
      <c r="C537" s="206"/>
      <c r="D537" s="235"/>
      <c r="E537" s="3"/>
      <c r="F537" s="3"/>
      <c r="G537" s="3"/>
      <c r="H537" s="3"/>
      <c r="J537" s="226"/>
      <c r="K537" s="3"/>
      <c r="L537" s="3"/>
      <c r="O537" s="227"/>
      <c r="Q537" s="94"/>
      <c r="R537" s="94"/>
      <c r="S537" s="94"/>
      <c r="T537" s="94"/>
    </row>
    <row r="538" ht="15.75" customHeight="1">
      <c r="A538" s="242"/>
      <c r="B538" s="240"/>
      <c r="C538" s="206"/>
      <c r="D538" s="207"/>
      <c r="E538" s="3"/>
      <c r="F538" s="3"/>
      <c r="G538" s="3"/>
      <c r="H538" s="3"/>
      <c r="J538" s="226"/>
      <c r="K538" s="3"/>
      <c r="L538" s="3"/>
      <c r="O538" s="227"/>
      <c r="Q538" s="94"/>
      <c r="R538" s="94"/>
      <c r="S538" s="94"/>
      <c r="T538" s="94"/>
    </row>
    <row r="539" ht="15.75" customHeight="1">
      <c r="A539" s="242"/>
      <c r="B539" s="240"/>
      <c r="C539" s="206"/>
      <c r="D539" s="207"/>
      <c r="E539" s="3"/>
      <c r="F539" s="3"/>
      <c r="G539" s="3"/>
      <c r="H539" s="3"/>
      <c r="J539" s="226"/>
      <c r="K539" s="3"/>
      <c r="L539" s="3"/>
      <c r="O539" s="227"/>
      <c r="Q539" s="94"/>
      <c r="R539" s="94"/>
      <c r="S539" s="94"/>
      <c r="T539" s="94"/>
    </row>
    <row r="540" ht="15.75" customHeight="1">
      <c r="A540" s="242"/>
      <c r="B540" s="240"/>
      <c r="C540" s="206"/>
      <c r="D540" s="207"/>
      <c r="E540" s="3"/>
      <c r="F540" s="3"/>
      <c r="G540" s="3"/>
      <c r="H540" s="3"/>
      <c r="J540" s="226"/>
      <c r="K540" s="3"/>
      <c r="L540" s="3"/>
      <c r="O540" s="227"/>
      <c r="Q540" s="94"/>
      <c r="R540" s="94"/>
      <c r="S540" s="94"/>
      <c r="T540" s="94"/>
    </row>
    <row r="541" ht="15.75" customHeight="1">
      <c r="A541" s="242"/>
      <c r="B541" s="240"/>
      <c r="C541" s="206"/>
      <c r="D541" s="207"/>
      <c r="E541" s="3"/>
      <c r="F541" s="3"/>
      <c r="G541" s="3"/>
      <c r="H541" s="3"/>
      <c r="J541" s="226"/>
      <c r="K541" s="3"/>
      <c r="L541" s="3"/>
      <c r="O541" s="227"/>
      <c r="Q541" s="94"/>
      <c r="R541" s="94"/>
      <c r="S541" s="94"/>
      <c r="T541" s="94"/>
    </row>
    <row r="542" ht="15.75" customHeight="1">
      <c r="A542" s="242"/>
      <c r="B542" s="240"/>
      <c r="C542" s="206"/>
      <c r="D542" s="207"/>
      <c r="E542" s="3"/>
      <c r="F542" s="3"/>
      <c r="G542" s="3"/>
      <c r="H542" s="3"/>
      <c r="J542" s="226"/>
      <c r="K542" s="3"/>
      <c r="L542" s="3"/>
      <c r="O542" s="227"/>
      <c r="Q542" s="94"/>
      <c r="R542" s="94"/>
      <c r="S542" s="94"/>
      <c r="T542" s="94"/>
    </row>
    <row r="543" ht="15.75" customHeight="1">
      <c r="A543" s="242"/>
      <c r="B543" s="240"/>
      <c r="C543" s="206"/>
      <c r="D543" s="207"/>
      <c r="E543" s="3"/>
      <c r="F543" s="3"/>
      <c r="G543" s="3"/>
      <c r="H543" s="3"/>
      <c r="J543" s="226"/>
      <c r="K543" s="3"/>
      <c r="L543" s="3"/>
      <c r="O543" s="227"/>
      <c r="Q543" s="94"/>
      <c r="R543" s="94"/>
      <c r="S543" s="94"/>
      <c r="T543" s="94"/>
    </row>
    <row r="544" ht="15.75" customHeight="1">
      <c r="A544" s="242"/>
      <c r="B544" s="240"/>
      <c r="C544" s="206"/>
      <c r="D544" s="207"/>
      <c r="E544" s="3"/>
      <c r="F544" s="3"/>
      <c r="G544" s="3"/>
      <c r="H544" s="3"/>
      <c r="J544" s="226"/>
      <c r="K544" s="3"/>
      <c r="L544" s="3"/>
      <c r="O544" s="227"/>
      <c r="Q544" s="94"/>
      <c r="R544" s="94"/>
      <c r="S544" s="94"/>
      <c r="T544" s="94"/>
    </row>
    <row r="545" ht="15.75" customHeight="1">
      <c r="A545" s="242"/>
      <c r="B545" s="240"/>
      <c r="C545" s="206"/>
      <c r="D545" s="207"/>
      <c r="E545" s="3"/>
      <c r="F545" s="3"/>
      <c r="G545" s="3"/>
      <c r="H545" s="3"/>
      <c r="J545" s="226"/>
      <c r="K545" s="3"/>
      <c r="L545" s="3"/>
      <c r="O545" s="227"/>
      <c r="Q545" s="94"/>
      <c r="R545" s="94"/>
      <c r="S545" s="94"/>
      <c r="T545" s="94"/>
    </row>
    <row r="546" ht="15.75" customHeight="1">
      <c r="A546" s="242"/>
      <c r="B546" s="240"/>
      <c r="C546" s="206"/>
      <c r="D546" s="207"/>
      <c r="E546" s="3"/>
      <c r="F546" s="3"/>
      <c r="G546" s="3"/>
      <c r="H546" s="3"/>
      <c r="J546" s="226"/>
      <c r="K546" s="3"/>
      <c r="L546" s="3"/>
      <c r="O546" s="227"/>
      <c r="Q546" s="94"/>
      <c r="R546" s="94"/>
      <c r="S546" s="94"/>
      <c r="T546" s="94"/>
    </row>
    <row r="547" ht="15.75" customHeight="1">
      <c r="A547" s="242"/>
      <c r="B547" s="240"/>
      <c r="C547" s="206"/>
      <c r="D547" s="235"/>
      <c r="E547" s="3"/>
      <c r="F547" s="3"/>
      <c r="G547" s="3"/>
      <c r="H547" s="3"/>
      <c r="J547" s="226"/>
      <c r="K547" s="3"/>
      <c r="L547" s="3"/>
      <c r="O547" s="227"/>
      <c r="Q547" s="94"/>
      <c r="R547" s="94"/>
      <c r="S547" s="94"/>
      <c r="T547" s="94"/>
    </row>
    <row r="548" ht="15.75" customHeight="1">
      <c r="A548" s="242"/>
      <c r="B548" s="240"/>
      <c r="C548" s="206"/>
      <c r="D548" s="235"/>
      <c r="E548" s="3"/>
      <c r="F548" s="3"/>
      <c r="G548" s="3"/>
      <c r="H548" s="3"/>
      <c r="J548" s="226"/>
      <c r="K548" s="3"/>
      <c r="L548" s="3"/>
      <c r="O548" s="227"/>
      <c r="Q548" s="94"/>
      <c r="R548" s="94"/>
      <c r="S548" s="94"/>
      <c r="T548" s="94"/>
    </row>
    <row r="549" ht="15.75" customHeight="1">
      <c r="A549" s="242"/>
      <c r="B549" s="240"/>
      <c r="C549" s="206"/>
      <c r="D549" s="235"/>
      <c r="E549" s="3"/>
      <c r="F549" s="3"/>
      <c r="G549" s="3"/>
      <c r="H549" s="3"/>
      <c r="J549" s="226"/>
      <c r="K549" s="3"/>
      <c r="L549" s="3"/>
      <c r="O549" s="227"/>
      <c r="Q549" s="94"/>
      <c r="R549" s="94"/>
      <c r="S549" s="94"/>
      <c r="T549" s="94"/>
    </row>
    <row r="550" ht="15.75" customHeight="1">
      <c r="A550" s="242"/>
      <c r="B550" s="240"/>
      <c r="C550" s="206"/>
      <c r="D550" s="235"/>
      <c r="E550" s="3"/>
      <c r="F550" s="3"/>
      <c r="G550" s="3"/>
      <c r="H550" s="3"/>
      <c r="J550" s="226"/>
      <c r="K550" s="3"/>
      <c r="L550" s="3"/>
      <c r="O550" s="227"/>
      <c r="Q550" s="94"/>
      <c r="R550" s="94"/>
      <c r="S550" s="94"/>
      <c r="T550" s="94"/>
    </row>
    <row r="551" ht="15.75" customHeight="1">
      <c r="A551" s="242"/>
      <c r="B551" s="240"/>
      <c r="C551" s="206"/>
      <c r="D551" s="235"/>
      <c r="E551" s="3"/>
      <c r="F551" s="3"/>
      <c r="G551" s="3"/>
      <c r="H551" s="3"/>
      <c r="J551" s="226"/>
      <c r="K551" s="3"/>
      <c r="L551" s="3"/>
      <c r="O551" s="227"/>
      <c r="Q551" s="94"/>
      <c r="R551" s="94"/>
      <c r="S551" s="94"/>
      <c r="T551" s="94"/>
    </row>
    <row r="552" ht="15.75" customHeight="1">
      <c r="A552" s="242"/>
      <c r="B552" s="240"/>
      <c r="C552" s="206"/>
      <c r="D552" s="235"/>
      <c r="E552" s="3"/>
      <c r="F552" s="3"/>
      <c r="G552" s="3"/>
      <c r="H552" s="3"/>
      <c r="J552" s="226"/>
      <c r="K552" s="3"/>
      <c r="L552" s="3"/>
      <c r="O552" s="227"/>
      <c r="Q552" s="94"/>
      <c r="R552" s="94"/>
      <c r="S552" s="94"/>
      <c r="T552" s="94"/>
    </row>
    <row r="553" ht="15.75" customHeight="1">
      <c r="A553" s="242"/>
      <c r="B553" s="240"/>
      <c r="C553" s="206"/>
      <c r="D553" s="235"/>
      <c r="E553" s="3"/>
      <c r="F553" s="3"/>
      <c r="G553" s="3"/>
      <c r="H553" s="3"/>
      <c r="J553" s="226"/>
      <c r="K553" s="3"/>
      <c r="L553" s="3"/>
      <c r="O553" s="227"/>
      <c r="Q553" s="94"/>
      <c r="R553" s="94"/>
      <c r="S553" s="94"/>
      <c r="T553" s="94"/>
    </row>
    <row r="554" ht="15.75" customHeight="1">
      <c r="A554" s="242"/>
      <c r="B554" s="240"/>
      <c r="C554" s="206"/>
      <c r="D554" s="235"/>
      <c r="E554" s="3"/>
      <c r="F554" s="3"/>
      <c r="G554" s="3"/>
      <c r="H554" s="3"/>
      <c r="J554" s="226"/>
      <c r="K554" s="3"/>
      <c r="L554" s="3"/>
      <c r="O554" s="227"/>
      <c r="Q554" s="94"/>
      <c r="R554" s="94"/>
      <c r="S554" s="94"/>
      <c r="T554" s="94"/>
    </row>
    <row r="555" ht="15.75" customHeight="1">
      <c r="A555" s="242"/>
      <c r="B555" s="240"/>
      <c r="C555" s="206"/>
      <c r="D555" s="235"/>
      <c r="E555" s="3"/>
      <c r="F555" s="3"/>
      <c r="G555" s="3"/>
      <c r="H555" s="3"/>
      <c r="J555" s="226"/>
      <c r="K555" s="3"/>
      <c r="L555" s="3"/>
      <c r="O555" s="227"/>
      <c r="Q555" s="94"/>
      <c r="R555" s="94"/>
      <c r="S555" s="94"/>
      <c r="T555" s="94"/>
    </row>
    <row r="556" ht="15.75" customHeight="1">
      <c r="A556" s="242"/>
      <c r="B556" s="240"/>
      <c r="C556" s="206"/>
      <c r="D556" s="235"/>
      <c r="E556" s="3"/>
      <c r="F556" s="3"/>
      <c r="G556" s="3"/>
      <c r="H556" s="3"/>
      <c r="J556" s="226"/>
      <c r="K556" s="3"/>
      <c r="L556" s="3"/>
      <c r="O556" s="227"/>
      <c r="Q556" s="94"/>
      <c r="R556" s="94"/>
      <c r="S556" s="94"/>
      <c r="T556" s="94"/>
    </row>
    <row r="557" ht="15.75" customHeight="1">
      <c r="A557" s="242"/>
      <c r="B557" s="240"/>
      <c r="C557" s="206"/>
      <c r="D557" s="235"/>
      <c r="E557" s="3"/>
      <c r="F557" s="3"/>
      <c r="G557" s="3"/>
      <c r="H557" s="3"/>
      <c r="J557" s="226"/>
      <c r="K557" s="3"/>
      <c r="L557" s="3"/>
      <c r="O557" s="227"/>
      <c r="Q557" s="94"/>
      <c r="R557" s="94"/>
      <c r="S557" s="94"/>
      <c r="T557" s="94"/>
    </row>
    <row r="558" ht="15.75" customHeight="1">
      <c r="A558" s="242"/>
      <c r="B558" s="240"/>
      <c r="C558" s="206"/>
      <c r="D558" s="235"/>
      <c r="E558" s="3"/>
      <c r="F558" s="3"/>
      <c r="G558" s="3"/>
      <c r="H558" s="3"/>
      <c r="J558" s="226"/>
      <c r="K558" s="3"/>
      <c r="L558" s="3"/>
      <c r="O558" s="227"/>
      <c r="Q558" s="94"/>
      <c r="R558" s="94"/>
      <c r="S558" s="94"/>
      <c r="T558" s="94"/>
    </row>
    <row r="559" ht="15.75" customHeight="1">
      <c r="A559" s="242"/>
      <c r="B559" s="240"/>
      <c r="C559" s="206"/>
      <c r="D559" s="235"/>
      <c r="E559" s="3"/>
      <c r="F559" s="3"/>
      <c r="G559" s="3"/>
      <c r="H559" s="3"/>
      <c r="J559" s="226"/>
      <c r="K559" s="3"/>
      <c r="L559" s="3"/>
      <c r="O559" s="227"/>
      <c r="Q559" s="94"/>
      <c r="R559" s="94"/>
      <c r="S559" s="94"/>
      <c r="T559" s="94"/>
    </row>
    <row r="560" ht="15.75" customHeight="1">
      <c r="A560" s="242"/>
      <c r="B560" s="240"/>
      <c r="C560" s="206"/>
      <c r="D560" s="235"/>
      <c r="E560" s="3"/>
      <c r="F560" s="3"/>
      <c r="G560" s="3"/>
      <c r="H560" s="3"/>
      <c r="J560" s="226"/>
      <c r="K560" s="3"/>
      <c r="L560" s="3"/>
      <c r="O560" s="227"/>
      <c r="Q560" s="94"/>
      <c r="R560" s="94"/>
      <c r="S560" s="94"/>
      <c r="T560" s="94"/>
    </row>
    <row r="561" ht="15.75" customHeight="1">
      <c r="A561" s="242"/>
      <c r="B561" s="240"/>
      <c r="C561" s="206"/>
      <c r="D561" s="235"/>
      <c r="E561" s="3"/>
      <c r="F561" s="3"/>
      <c r="G561" s="3"/>
      <c r="H561" s="3"/>
      <c r="J561" s="226"/>
      <c r="K561" s="3"/>
      <c r="L561" s="3"/>
      <c r="O561" s="227"/>
      <c r="Q561" s="94"/>
      <c r="R561" s="94"/>
      <c r="S561" s="94"/>
      <c r="T561" s="94"/>
    </row>
    <row r="562" ht="15.75" customHeight="1">
      <c r="A562" s="242"/>
      <c r="B562" s="240"/>
      <c r="C562" s="206"/>
      <c r="D562" s="235"/>
      <c r="E562" s="3"/>
      <c r="F562" s="3"/>
      <c r="G562" s="3"/>
      <c r="H562" s="3"/>
      <c r="J562" s="226"/>
      <c r="K562" s="3"/>
      <c r="L562" s="3"/>
      <c r="O562" s="227"/>
      <c r="Q562" s="94"/>
      <c r="R562" s="94"/>
      <c r="S562" s="94"/>
      <c r="T562" s="94"/>
    </row>
    <row r="563" ht="15.75" customHeight="1">
      <c r="A563" s="242"/>
      <c r="B563" s="240"/>
      <c r="C563" s="206"/>
      <c r="D563" s="235"/>
      <c r="E563" s="3"/>
      <c r="F563" s="3"/>
      <c r="G563" s="3"/>
      <c r="H563" s="3"/>
      <c r="J563" s="226"/>
      <c r="K563" s="3"/>
      <c r="L563" s="3"/>
      <c r="O563" s="227"/>
      <c r="Q563" s="94"/>
      <c r="R563" s="94"/>
      <c r="S563" s="94"/>
      <c r="T563" s="94"/>
    </row>
    <row r="564" ht="15.75" customHeight="1">
      <c r="A564" s="242"/>
      <c r="B564" s="240"/>
      <c r="C564" s="206"/>
      <c r="D564" s="235"/>
      <c r="E564" s="3"/>
      <c r="F564" s="3"/>
      <c r="G564" s="3"/>
      <c r="H564" s="3"/>
      <c r="J564" s="226"/>
      <c r="K564" s="3"/>
      <c r="L564" s="3"/>
      <c r="O564" s="227"/>
      <c r="Q564" s="94"/>
      <c r="R564" s="94"/>
      <c r="S564" s="94"/>
      <c r="T564" s="94"/>
    </row>
    <row r="565" ht="15.75" customHeight="1">
      <c r="A565" s="242"/>
      <c r="B565" s="240"/>
      <c r="C565" s="206"/>
      <c r="D565" s="235"/>
      <c r="E565" s="3"/>
      <c r="F565" s="3"/>
      <c r="G565" s="3"/>
      <c r="H565" s="3"/>
      <c r="J565" s="226"/>
      <c r="K565" s="3"/>
      <c r="L565" s="3"/>
      <c r="O565" s="227"/>
      <c r="Q565" s="94"/>
      <c r="R565" s="94"/>
      <c r="S565" s="94"/>
      <c r="T565" s="94"/>
    </row>
    <row r="566" ht="15.75" customHeight="1">
      <c r="A566" s="242"/>
      <c r="B566" s="240"/>
      <c r="C566" s="206"/>
      <c r="D566" s="235"/>
      <c r="E566" s="3"/>
      <c r="F566" s="3"/>
      <c r="G566" s="3"/>
      <c r="H566" s="3"/>
      <c r="J566" s="226"/>
      <c r="K566" s="3"/>
      <c r="L566" s="3"/>
      <c r="O566" s="227"/>
      <c r="Q566" s="94"/>
      <c r="R566" s="94"/>
      <c r="S566" s="94"/>
      <c r="T566" s="94"/>
    </row>
    <row r="567" ht="15.75" customHeight="1">
      <c r="A567" s="242"/>
      <c r="B567" s="240"/>
      <c r="C567" s="206"/>
      <c r="D567" s="235"/>
      <c r="E567" s="3"/>
      <c r="F567" s="3"/>
      <c r="G567" s="3"/>
      <c r="H567" s="3"/>
      <c r="J567" s="226"/>
      <c r="K567" s="3"/>
      <c r="L567" s="3"/>
      <c r="O567" s="227"/>
      <c r="Q567" s="94"/>
      <c r="R567" s="94"/>
      <c r="S567" s="94"/>
      <c r="T567" s="94"/>
    </row>
    <row r="568" ht="15.75" customHeight="1">
      <c r="A568" s="242"/>
      <c r="B568" s="240"/>
      <c r="C568" s="206"/>
      <c r="D568" s="207"/>
      <c r="E568" s="3"/>
      <c r="F568" s="3"/>
      <c r="G568" s="3"/>
      <c r="H568" s="3"/>
      <c r="J568" s="226"/>
      <c r="K568" s="3"/>
      <c r="L568" s="3"/>
      <c r="O568" s="227"/>
      <c r="Q568" s="94"/>
      <c r="R568" s="94"/>
      <c r="S568" s="94"/>
      <c r="T568" s="94"/>
    </row>
    <row r="569" ht="15.75" customHeight="1">
      <c r="A569" s="242"/>
      <c r="B569" s="240"/>
      <c r="C569" s="206"/>
      <c r="D569" s="207"/>
      <c r="E569" s="3"/>
      <c r="F569" s="3"/>
      <c r="G569" s="3"/>
      <c r="H569" s="3"/>
      <c r="J569" s="226"/>
      <c r="K569" s="3"/>
      <c r="L569" s="3"/>
      <c r="O569" s="227"/>
      <c r="Q569" s="94"/>
      <c r="R569" s="94"/>
      <c r="S569" s="94"/>
      <c r="T569" s="94"/>
    </row>
    <row r="570" ht="15.75" customHeight="1">
      <c r="A570" s="242"/>
      <c r="B570" s="240"/>
      <c r="C570" s="206"/>
      <c r="D570" s="207"/>
      <c r="E570" s="3"/>
      <c r="F570" s="3"/>
      <c r="G570" s="3"/>
      <c r="H570" s="3"/>
      <c r="J570" s="226"/>
      <c r="K570" s="3"/>
      <c r="L570" s="3"/>
      <c r="O570" s="227"/>
      <c r="Q570" s="94"/>
      <c r="R570" s="94"/>
      <c r="S570" s="94"/>
      <c r="T570" s="94"/>
    </row>
    <row r="571" ht="15.75" customHeight="1">
      <c r="A571" s="242"/>
      <c r="B571" s="240"/>
      <c r="C571" s="206"/>
      <c r="D571" s="207"/>
      <c r="E571" s="3"/>
      <c r="F571" s="3"/>
      <c r="G571" s="3"/>
      <c r="H571" s="3"/>
      <c r="J571" s="226"/>
      <c r="K571" s="3"/>
      <c r="L571" s="3"/>
      <c r="O571" s="227"/>
      <c r="Q571" s="94"/>
      <c r="R571" s="94"/>
      <c r="S571" s="94"/>
      <c r="T571" s="94"/>
    </row>
    <row r="572" ht="15.75" customHeight="1">
      <c r="A572" s="242"/>
      <c r="B572" s="240"/>
      <c r="C572" s="206"/>
      <c r="D572" s="207"/>
      <c r="E572" s="3"/>
      <c r="F572" s="3"/>
      <c r="G572" s="3"/>
      <c r="H572" s="3"/>
      <c r="J572" s="226"/>
      <c r="K572" s="3"/>
      <c r="L572" s="3"/>
      <c r="O572" s="227"/>
      <c r="Q572" s="94"/>
      <c r="R572" s="94"/>
      <c r="S572" s="94"/>
      <c r="T572" s="94"/>
    </row>
    <row r="573" ht="15.75" customHeight="1">
      <c r="A573" s="242"/>
      <c r="B573" s="240"/>
      <c r="C573" s="206"/>
      <c r="D573" s="207"/>
      <c r="E573" s="3"/>
      <c r="F573" s="3"/>
      <c r="G573" s="3"/>
      <c r="H573" s="3"/>
      <c r="J573" s="226"/>
      <c r="K573" s="3"/>
      <c r="L573" s="3"/>
      <c r="O573" s="227"/>
      <c r="Q573" s="94"/>
      <c r="R573" s="94"/>
      <c r="S573" s="94"/>
      <c r="T573" s="94"/>
    </row>
    <row r="574" ht="15.75" customHeight="1">
      <c r="A574" s="242"/>
      <c r="B574" s="240"/>
      <c r="C574" s="206"/>
      <c r="D574" s="207"/>
      <c r="E574" s="3"/>
      <c r="F574" s="3"/>
      <c r="G574" s="3"/>
      <c r="H574" s="3"/>
      <c r="J574" s="226"/>
      <c r="K574" s="3"/>
      <c r="L574" s="3"/>
      <c r="O574" s="227"/>
      <c r="Q574" s="94"/>
      <c r="R574" s="94"/>
      <c r="S574" s="94"/>
      <c r="T574" s="94"/>
    </row>
    <row r="575" ht="15.75" customHeight="1">
      <c r="A575" s="242"/>
      <c r="B575" s="240"/>
      <c r="C575" s="206"/>
      <c r="D575" s="207"/>
      <c r="E575" s="3"/>
      <c r="F575" s="3"/>
      <c r="G575" s="3"/>
      <c r="H575" s="3"/>
      <c r="J575" s="226"/>
      <c r="K575" s="3"/>
      <c r="L575" s="3"/>
      <c r="O575" s="227"/>
      <c r="Q575" s="94"/>
      <c r="R575" s="94"/>
      <c r="S575" s="94"/>
      <c r="T575" s="94"/>
    </row>
    <row r="576" ht="15.75" customHeight="1">
      <c r="A576" s="242"/>
      <c r="B576" s="240"/>
      <c r="C576" s="206"/>
      <c r="D576" s="207"/>
      <c r="E576" s="3"/>
      <c r="F576" s="3"/>
      <c r="G576" s="3"/>
      <c r="H576" s="3"/>
      <c r="J576" s="226"/>
      <c r="K576" s="3"/>
      <c r="L576" s="3"/>
      <c r="O576" s="227"/>
      <c r="Q576" s="94"/>
      <c r="R576" s="94"/>
      <c r="S576" s="94"/>
      <c r="T576" s="94"/>
    </row>
    <row r="577" ht="15.75" customHeight="1">
      <c r="A577" s="242"/>
      <c r="B577" s="240"/>
      <c r="C577" s="206"/>
      <c r="D577" s="235"/>
      <c r="E577" s="3"/>
      <c r="F577" s="3"/>
      <c r="G577" s="3"/>
      <c r="H577" s="3"/>
      <c r="J577" s="226"/>
      <c r="K577" s="3"/>
      <c r="L577" s="3"/>
      <c r="O577" s="227"/>
      <c r="Q577" s="94"/>
      <c r="R577" s="94"/>
      <c r="S577" s="94"/>
      <c r="T577" s="94"/>
    </row>
    <row r="578" ht="15.75" customHeight="1">
      <c r="A578" s="242"/>
      <c r="B578" s="240"/>
      <c r="C578" s="206"/>
      <c r="D578" s="235"/>
      <c r="E578" s="3"/>
      <c r="F578" s="3"/>
      <c r="G578" s="3"/>
      <c r="H578" s="3"/>
      <c r="J578" s="226"/>
      <c r="K578" s="3"/>
      <c r="L578" s="3"/>
      <c r="O578" s="227"/>
      <c r="Q578" s="94"/>
      <c r="R578" s="94"/>
      <c r="S578" s="94"/>
      <c r="T578" s="94"/>
    </row>
    <row r="579" ht="15.75" customHeight="1">
      <c r="A579" s="242"/>
      <c r="B579" s="240"/>
      <c r="C579" s="206"/>
      <c r="D579" s="235"/>
      <c r="E579" s="3"/>
      <c r="F579" s="3"/>
      <c r="G579" s="3"/>
      <c r="H579" s="3"/>
      <c r="J579" s="226"/>
      <c r="K579" s="3"/>
      <c r="L579" s="3"/>
      <c r="O579" s="227"/>
      <c r="Q579" s="94"/>
      <c r="R579" s="94"/>
      <c r="S579" s="94"/>
      <c r="T579" s="94"/>
    </row>
    <row r="580" ht="15.75" customHeight="1">
      <c r="A580" s="242"/>
      <c r="B580" s="240"/>
      <c r="C580" s="206"/>
      <c r="D580" s="235"/>
      <c r="E580" s="3"/>
      <c r="F580" s="3"/>
      <c r="G580" s="3"/>
      <c r="H580" s="3"/>
      <c r="J580" s="226"/>
      <c r="K580" s="3"/>
      <c r="L580" s="3"/>
      <c r="O580" s="227"/>
      <c r="Q580" s="94"/>
      <c r="R580" s="94"/>
      <c r="S580" s="94"/>
      <c r="T580" s="94"/>
    </row>
    <row r="581" ht="15.75" customHeight="1">
      <c r="A581" s="242"/>
      <c r="B581" s="240"/>
      <c r="C581" s="206"/>
      <c r="D581" s="235"/>
      <c r="E581" s="3"/>
      <c r="F581" s="3"/>
      <c r="G581" s="3"/>
      <c r="H581" s="3"/>
      <c r="J581" s="226"/>
      <c r="K581" s="3"/>
      <c r="L581" s="3"/>
      <c r="O581" s="227"/>
      <c r="Q581" s="94"/>
      <c r="R581" s="94"/>
      <c r="S581" s="94"/>
      <c r="T581" s="94"/>
    </row>
    <row r="582" ht="15.75" customHeight="1">
      <c r="A582" s="242"/>
      <c r="B582" s="240"/>
      <c r="C582" s="206"/>
      <c r="D582" s="235"/>
      <c r="E582" s="3"/>
      <c r="F582" s="3"/>
      <c r="G582" s="3"/>
      <c r="H582" s="3"/>
      <c r="J582" s="226"/>
      <c r="K582" s="3"/>
      <c r="L582" s="3"/>
      <c r="O582" s="227"/>
      <c r="Q582" s="94"/>
      <c r="R582" s="94"/>
      <c r="S582" s="94"/>
      <c r="T582" s="94"/>
    </row>
    <row r="583" ht="15.75" customHeight="1">
      <c r="A583" s="242"/>
      <c r="B583" s="240"/>
      <c r="C583" s="206"/>
      <c r="D583" s="235"/>
      <c r="E583" s="3"/>
      <c r="F583" s="3"/>
      <c r="G583" s="3"/>
      <c r="H583" s="3"/>
      <c r="J583" s="226"/>
      <c r="K583" s="3"/>
      <c r="L583" s="3"/>
      <c r="O583" s="227"/>
      <c r="Q583" s="94"/>
      <c r="R583" s="94"/>
      <c r="S583" s="94"/>
      <c r="T583" s="94"/>
    </row>
    <row r="584" ht="15.75" customHeight="1">
      <c r="A584" s="242"/>
      <c r="B584" s="240"/>
      <c r="C584" s="206"/>
      <c r="D584" s="235"/>
      <c r="E584" s="3"/>
      <c r="F584" s="3"/>
      <c r="G584" s="3"/>
      <c r="H584" s="3"/>
      <c r="J584" s="226"/>
      <c r="K584" s="3"/>
      <c r="L584" s="3"/>
      <c r="O584" s="227"/>
      <c r="Q584" s="94"/>
      <c r="R584" s="94"/>
      <c r="S584" s="94"/>
      <c r="T584" s="94"/>
    </row>
    <row r="585" ht="15.75" customHeight="1">
      <c r="A585" s="242"/>
      <c r="B585" s="240"/>
      <c r="C585" s="206"/>
      <c r="D585" s="235"/>
      <c r="E585" s="3"/>
      <c r="F585" s="3"/>
      <c r="G585" s="3"/>
      <c r="H585" s="3"/>
      <c r="J585" s="226"/>
      <c r="K585" s="3"/>
      <c r="L585" s="3"/>
      <c r="O585" s="227"/>
      <c r="Q585" s="94"/>
      <c r="R585" s="94"/>
      <c r="S585" s="94"/>
      <c r="T585" s="94"/>
    </row>
    <row r="586" ht="15.75" customHeight="1">
      <c r="A586" s="242"/>
      <c r="B586" s="240"/>
      <c r="C586" s="206"/>
      <c r="D586" s="235"/>
      <c r="E586" s="3"/>
      <c r="F586" s="3"/>
      <c r="G586" s="3"/>
      <c r="H586" s="3"/>
      <c r="J586" s="226"/>
      <c r="K586" s="3"/>
      <c r="L586" s="3"/>
      <c r="O586" s="227"/>
      <c r="Q586" s="94"/>
      <c r="R586" s="94"/>
      <c r="S586" s="94"/>
      <c r="T586" s="94"/>
    </row>
    <row r="587" ht="15.75" customHeight="1">
      <c r="A587" s="242"/>
      <c r="B587" s="240"/>
      <c r="C587" s="206"/>
      <c r="D587" s="235"/>
      <c r="E587" s="3"/>
      <c r="F587" s="3"/>
      <c r="G587" s="3"/>
      <c r="H587" s="3"/>
      <c r="J587" s="226"/>
      <c r="K587" s="3"/>
      <c r="L587" s="3"/>
      <c r="O587" s="227"/>
      <c r="Q587" s="94"/>
      <c r="R587" s="94"/>
      <c r="S587" s="94"/>
      <c r="T587" s="94"/>
    </row>
    <row r="588" ht="15.75" customHeight="1">
      <c r="A588" s="242"/>
      <c r="B588" s="240"/>
      <c r="C588" s="206"/>
      <c r="D588" s="235"/>
      <c r="E588" s="3"/>
      <c r="F588" s="3"/>
      <c r="G588" s="3"/>
      <c r="H588" s="3"/>
      <c r="J588" s="226"/>
      <c r="K588" s="3"/>
      <c r="L588" s="3"/>
      <c r="O588" s="227"/>
      <c r="Q588" s="94"/>
      <c r="R588" s="94"/>
      <c r="S588" s="94"/>
      <c r="T588" s="94"/>
    </row>
    <row r="589" ht="15.75" customHeight="1">
      <c r="A589" s="242"/>
      <c r="B589" s="240"/>
      <c r="C589" s="206"/>
      <c r="D589" s="235"/>
      <c r="E589" s="3"/>
      <c r="F589" s="3"/>
      <c r="G589" s="3"/>
      <c r="H589" s="3"/>
      <c r="J589" s="226"/>
      <c r="K589" s="3"/>
      <c r="L589" s="3"/>
      <c r="O589" s="227"/>
      <c r="Q589" s="94"/>
      <c r="R589" s="94"/>
      <c r="S589" s="94"/>
      <c r="T589" s="94"/>
    </row>
    <row r="590" ht="15.75" customHeight="1">
      <c r="A590" s="242"/>
      <c r="B590" s="240"/>
      <c r="C590" s="206"/>
      <c r="D590" s="235"/>
      <c r="E590" s="3"/>
      <c r="F590" s="3"/>
      <c r="G590" s="3"/>
      <c r="H590" s="3"/>
      <c r="J590" s="226"/>
      <c r="K590" s="3"/>
      <c r="L590" s="3"/>
      <c r="O590" s="227"/>
      <c r="Q590" s="94"/>
      <c r="R590" s="94"/>
      <c r="S590" s="94"/>
      <c r="T590" s="94"/>
    </row>
    <row r="591" ht="15.75" customHeight="1">
      <c r="A591" s="242"/>
      <c r="B591" s="240"/>
      <c r="C591" s="206"/>
      <c r="D591" s="235"/>
      <c r="E591" s="3"/>
      <c r="F591" s="3"/>
      <c r="G591" s="3"/>
      <c r="H591" s="3"/>
      <c r="J591" s="226"/>
      <c r="K591" s="3"/>
      <c r="L591" s="3"/>
      <c r="O591" s="227"/>
      <c r="Q591" s="94"/>
      <c r="R591" s="94"/>
      <c r="S591" s="94"/>
      <c r="T591" s="94"/>
    </row>
    <row r="592" ht="15.75" customHeight="1">
      <c r="A592" s="242"/>
      <c r="B592" s="240"/>
      <c r="C592" s="206"/>
      <c r="D592" s="235"/>
      <c r="E592" s="3"/>
      <c r="F592" s="3"/>
      <c r="G592" s="3"/>
      <c r="H592" s="3"/>
      <c r="J592" s="226"/>
      <c r="K592" s="3"/>
      <c r="L592" s="3"/>
      <c r="O592" s="227"/>
      <c r="Q592" s="94"/>
      <c r="R592" s="94"/>
      <c r="S592" s="94"/>
      <c r="T592" s="94"/>
    </row>
    <row r="593" ht="15.75" customHeight="1">
      <c r="A593" s="242"/>
      <c r="B593" s="240"/>
      <c r="C593" s="206"/>
      <c r="D593" s="235"/>
      <c r="E593" s="3"/>
      <c r="F593" s="3"/>
      <c r="G593" s="3"/>
      <c r="H593" s="3"/>
      <c r="J593" s="226"/>
      <c r="K593" s="3"/>
      <c r="L593" s="3"/>
      <c r="O593" s="227"/>
      <c r="Q593" s="94"/>
      <c r="R593" s="94"/>
      <c r="S593" s="94"/>
      <c r="T593" s="94"/>
    </row>
    <row r="594" ht="15.75" customHeight="1">
      <c r="A594" s="242"/>
      <c r="B594" s="240"/>
      <c r="C594" s="206"/>
      <c r="D594" s="235"/>
      <c r="E594" s="3"/>
      <c r="F594" s="3"/>
      <c r="G594" s="3"/>
      <c r="H594" s="3"/>
      <c r="J594" s="226"/>
      <c r="K594" s="3"/>
      <c r="L594" s="3"/>
      <c r="O594" s="227"/>
      <c r="Q594" s="94"/>
      <c r="R594" s="94"/>
      <c r="S594" s="94"/>
      <c r="T594" s="94"/>
    </row>
    <row r="595" ht="15.75" customHeight="1">
      <c r="A595" s="242"/>
      <c r="B595" s="240"/>
      <c r="C595" s="206"/>
      <c r="D595" s="235"/>
      <c r="E595" s="3"/>
      <c r="F595" s="3"/>
      <c r="G595" s="3"/>
      <c r="H595" s="3"/>
      <c r="J595" s="226"/>
      <c r="K595" s="3"/>
      <c r="L595" s="3"/>
      <c r="O595" s="227"/>
      <c r="Q595" s="94"/>
      <c r="R595" s="94"/>
      <c r="S595" s="94"/>
      <c r="T595" s="94"/>
    </row>
    <row r="596" ht="15.75" customHeight="1">
      <c r="A596" s="242"/>
      <c r="B596" s="240"/>
      <c r="C596" s="206"/>
      <c r="D596" s="235"/>
      <c r="E596" s="3"/>
      <c r="F596" s="3"/>
      <c r="G596" s="3"/>
      <c r="H596" s="3"/>
      <c r="J596" s="226"/>
      <c r="K596" s="3"/>
      <c r="L596" s="3"/>
      <c r="O596" s="227"/>
      <c r="Q596" s="94"/>
      <c r="R596" s="94"/>
      <c r="S596" s="94"/>
      <c r="T596" s="94"/>
    </row>
    <row r="597" ht="15.75" customHeight="1">
      <c r="A597" s="242"/>
      <c r="B597" s="240"/>
      <c r="C597" s="206"/>
      <c r="D597" s="235"/>
      <c r="E597" s="3"/>
      <c r="F597" s="3"/>
      <c r="G597" s="3"/>
      <c r="H597" s="3"/>
      <c r="J597" s="226"/>
      <c r="K597" s="3"/>
      <c r="L597" s="3"/>
      <c r="O597" s="227"/>
      <c r="Q597" s="94"/>
      <c r="R597" s="94"/>
      <c r="S597" s="94"/>
      <c r="T597" s="94"/>
    </row>
    <row r="598" ht="15.75" customHeight="1">
      <c r="A598" s="242"/>
      <c r="B598" s="240"/>
      <c r="C598" s="206"/>
      <c r="D598" s="235"/>
      <c r="E598" s="3"/>
      <c r="F598" s="3"/>
      <c r="G598" s="3"/>
      <c r="H598" s="3"/>
      <c r="J598" s="226"/>
      <c r="K598" s="3"/>
      <c r="L598" s="3"/>
      <c r="O598" s="227"/>
      <c r="Q598" s="94"/>
      <c r="R598" s="94"/>
      <c r="S598" s="94"/>
      <c r="T598" s="94"/>
    </row>
    <row r="599" ht="15.75" customHeight="1">
      <c r="A599" s="242"/>
      <c r="B599" s="240"/>
      <c r="C599" s="206"/>
      <c r="D599" s="207"/>
      <c r="E599" s="3"/>
      <c r="F599" s="3"/>
      <c r="G599" s="3"/>
      <c r="H599" s="3"/>
      <c r="J599" s="226"/>
      <c r="K599" s="3"/>
      <c r="L599" s="3"/>
      <c r="O599" s="227"/>
      <c r="Q599" s="94"/>
      <c r="R599" s="94"/>
      <c r="S599" s="94"/>
      <c r="T599" s="94"/>
    </row>
    <row r="600" ht="15.75" customHeight="1">
      <c r="A600" s="242"/>
      <c r="B600" s="240"/>
      <c r="C600" s="206"/>
      <c r="D600" s="207"/>
      <c r="E600" s="3"/>
      <c r="F600" s="3"/>
      <c r="G600" s="3"/>
      <c r="H600" s="3"/>
      <c r="J600" s="226"/>
      <c r="K600" s="3"/>
      <c r="L600" s="3"/>
      <c r="O600" s="227"/>
      <c r="Q600" s="94"/>
      <c r="R600" s="94"/>
      <c r="S600" s="94"/>
      <c r="T600" s="94"/>
    </row>
    <row r="601" ht="15.75" customHeight="1">
      <c r="A601" s="242"/>
      <c r="B601" s="240"/>
      <c r="C601" s="206"/>
      <c r="D601" s="207"/>
      <c r="E601" s="3"/>
      <c r="F601" s="3"/>
      <c r="G601" s="3"/>
      <c r="H601" s="3"/>
      <c r="J601" s="226"/>
      <c r="K601" s="3"/>
      <c r="L601" s="3"/>
      <c r="O601" s="227"/>
      <c r="Q601" s="94"/>
      <c r="R601" s="94"/>
      <c r="S601" s="94"/>
      <c r="T601" s="94"/>
    </row>
    <row r="602" ht="15.75" customHeight="1">
      <c r="A602" s="242"/>
      <c r="B602" s="240"/>
      <c r="C602" s="206"/>
      <c r="D602" s="207"/>
      <c r="E602" s="3"/>
      <c r="F602" s="3"/>
      <c r="G602" s="3"/>
      <c r="H602" s="3"/>
      <c r="J602" s="226"/>
      <c r="K602" s="3"/>
      <c r="L602" s="3"/>
      <c r="O602" s="227"/>
      <c r="Q602" s="94"/>
      <c r="R602" s="94"/>
      <c r="S602" s="94"/>
      <c r="T602" s="94"/>
    </row>
    <row r="603" ht="15.75" customHeight="1">
      <c r="A603" s="242"/>
      <c r="B603" s="240"/>
      <c r="C603" s="206"/>
      <c r="D603" s="207"/>
      <c r="E603" s="3"/>
      <c r="F603" s="3"/>
      <c r="G603" s="3"/>
      <c r="H603" s="3"/>
      <c r="J603" s="226"/>
      <c r="K603" s="3"/>
      <c r="L603" s="3"/>
      <c r="O603" s="227"/>
      <c r="Q603" s="94"/>
      <c r="R603" s="94"/>
      <c r="S603" s="94"/>
      <c r="T603" s="94"/>
    </row>
    <row r="604" ht="15.75" customHeight="1">
      <c r="A604" s="242"/>
      <c r="B604" s="240"/>
      <c r="C604" s="206"/>
      <c r="D604" s="207"/>
      <c r="E604" s="3"/>
      <c r="F604" s="3"/>
      <c r="G604" s="3"/>
      <c r="H604" s="3"/>
      <c r="J604" s="226"/>
      <c r="K604" s="3"/>
      <c r="L604" s="3"/>
      <c r="O604" s="227"/>
      <c r="Q604" s="94"/>
      <c r="R604" s="94"/>
      <c r="S604" s="94"/>
      <c r="T604" s="94"/>
    </row>
    <row r="605" ht="15.75" customHeight="1">
      <c r="A605" s="242"/>
      <c r="B605" s="240"/>
      <c r="C605" s="206"/>
      <c r="D605" s="207"/>
      <c r="E605" s="3"/>
      <c r="F605" s="3"/>
      <c r="G605" s="3"/>
      <c r="H605" s="3"/>
      <c r="J605" s="226"/>
      <c r="K605" s="3"/>
      <c r="L605" s="3"/>
      <c r="O605" s="227"/>
      <c r="Q605" s="94"/>
      <c r="R605" s="94"/>
      <c r="S605" s="94"/>
      <c r="T605" s="94"/>
    </row>
    <row r="606" ht="15.75" customHeight="1">
      <c r="A606" s="242"/>
      <c r="B606" s="240"/>
      <c r="C606" s="206"/>
      <c r="D606" s="207"/>
      <c r="E606" s="3"/>
      <c r="F606" s="3"/>
      <c r="G606" s="3"/>
      <c r="H606" s="3"/>
      <c r="J606" s="226"/>
      <c r="K606" s="3"/>
      <c r="L606" s="3"/>
      <c r="O606" s="227"/>
      <c r="Q606" s="94"/>
      <c r="R606" s="94"/>
      <c r="S606" s="94"/>
      <c r="T606" s="94"/>
    </row>
    <row r="607" ht="15.75" customHeight="1">
      <c r="A607" s="242"/>
      <c r="B607" s="240"/>
      <c r="C607" s="206"/>
      <c r="D607" s="207"/>
      <c r="E607" s="3"/>
      <c r="F607" s="3"/>
      <c r="G607" s="3"/>
      <c r="H607" s="3"/>
      <c r="J607" s="226"/>
      <c r="K607" s="3"/>
      <c r="L607" s="3"/>
      <c r="O607" s="227"/>
      <c r="Q607" s="94"/>
      <c r="R607" s="94"/>
      <c r="S607" s="94"/>
      <c r="T607" s="94"/>
    </row>
    <row r="608" ht="15.75" customHeight="1">
      <c r="A608" s="242"/>
      <c r="B608" s="240"/>
      <c r="C608" s="206"/>
      <c r="D608" s="207"/>
      <c r="E608" s="3"/>
      <c r="F608" s="3"/>
      <c r="G608" s="3"/>
      <c r="H608" s="3"/>
      <c r="J608" s="226"/>
      <c r="K608" s="3"/>
      <c r="L608" s="3"/>
      <c r="O608" s="227"/>
      <c r="Q608" s="94"/>
      <c r="R608" s="94"/>
      <c r="S608" s="94"/>
      <c r="T608" s="94"/>
    </row>
    <row r="609" ht="15.75" customHeight="1">
      <c r="A609" s="242"/>
      <c r="B609" s="240"/>
      <c r="C609" s="206"/>
      <c r="D609" s="207"/>
      <c r="E609" s="3"/>
      <c r="F609" s="3"/>
      <c r="G609" s="3"/>
      <c r="H609" s="3"/>
      <c r="J609" s="226"/>
      <c r="K609" s="3"/>
      <c r="L609" s="3"/>
      <c r="O609" s="227"/>
      <c r="Q609" s="94"/>
      <c r="R609" s="94"/>
      <c r="S609" s="94"/>
      <c r="T609" s="94"/>
    </row>
    <row r="610" ht="15.75" customHeight="1">
      <c r="A610" s="242"/>
      <c r="B610" s="240"/>
      <c r="C610" s="206"/>
      <c r="D610" s="207"/>
      <c r="E610" s="3"/>
      <c r="F610" s="3"/>
      <c r="G610" s="3"/>
      <c r="H610" s="3"/>
      <c r="J610" s="226"/>
      <c r="K610" s="3"/>
      <c r="L610" s="3"/>
      <c r="O610" s="227"/>
      <c r="Q610" s="94"/>
      <c r="R610" s="94"/>
      <c r="S610" s="94"/>
      <c r="T610" s="94"/>
    </row>
    <row r="611" ht="15.75" customHeight="1">
      <c r="A611" s="242"/>
      <c r="B611" s="240"/>
      <c r="C611" s="206"/>
      <c r="D611" s="207"/>
      <c r="E611" s="3"/>
      <c r="F611" s="3"/>
      <c r="G611" s="3"/>
      <c r="H611" s="3"/>
      <c r="J611" s="226"/>
      <c r="K611" s="3"/>
      <c r="L611" s="3"/>
      <c r="O611" s="227"/>
      <c r="Q611" s="94"/>
      <c r="R611" s="94"/>
      <c r="S611" s="94"/>
      <c r="T611" s="94"/>
    </row>
    <row r="612" ht="15.75" customHeight="1">
      <c r="A612" s="242"/>
      <c r="B612" s="240"/>
      <c r="C612" s="206"/>
      <c r="D612" s="207"/>
      <c r="E612" s="3"/>
      <c r="F612" s="3"/>
      <c r="G612" s="3"/>
      <c r="H612" s="3"/>
      <c r="J612" s="226"/>
      <c r="K612" s="3"/>
      <c r="L612" s="3"/>
      <c r="O612" s="227"/>
      <c r="Q612" s="94"/>
      <c r="R612" s="94"/>
      <c r="S612" s="94"/>
      <c r="T612" s="94"/>
    </row>
    <row r="613" ht="15.75" customHeight="1">
      <c r="A613" s="242"/>
      <c r="B613" s="240"/>
      <c r="C613" s="206"/>
      <c r="D613" s="207"/>
      <c r="E613" s="3"/>
      <c r="F613" s="3"/>
      <c r="G613" s="3"/>
      <c r="H613" s="3"/>
      <c r="J613" s="226"/>
      <c r="K613" s="3"/>
      <c r="L613" s="3"/>
      <c r="O613" s="227"/>
      <c r="Q613" s="94"/>
      <c r="R613" s="94"/>
      <c r="S613" s="94"/>
      <c r="T613" s="94"/>
    </row>
    <row r="614" ht="15.75" customHeight="1">
      <c r="A614" s="242"/>
      <c r="B614" s="240"/>
      <c r="C614" s="206"/>
      <c r="D614" s="207"/>
      <c r="E614" s="3"/>
      <c r="F614" s="3"/>
      <c r="G614" s="3"/>
      <c r="H614" s="3"/>
      <c r="J614" s="226"/>
      <c r="K614" s="3"/>
      <c r="L614" s="3"/>
      <c r="O614" s="227"/>
      <c r="Q614" s="94"/>
      <c r="R614" s="94"/>
      <c r="S614" s="94"/>
      <c r="T614" s="94"/>
    </row>
    <row r="615" ht="15.75" customHeight="1">
      <c r="A615" s="242"/>
      <c r="B615" s="240"/>
      <c r="C615" s="206"/>
      <c r="D615" s="207"/>
      <c r="E615" s="3"/>
      <c r="F615" s="3"/>
      <c r="G615" s="3"/>
      <c r="H615" s="3"/>
      <c r="J615" s="226"/>
      <c r="K615" s="3"/>
      <c r="L615" s="3"/>
      <c r="O615" s="227"/>
      <c r="Q615" s="94"/>
      <c r="R615" s="94"/>
      <c r="S615" s="94"/>
      <c r="T615" s="94"/>
    </row>
    <row r="616" ht="15.75" customHeight="1">
      <c r="A616" s="242"/>
      <c r="B616" s="240"/>
      <c r="C616" s="206"/>
      <c r="D616" s="207"/>
      <c r="E616" s="3"/>
      <c r="F616" s="3"/>
      <c r="G616" s="3"/>
      <c r="H616" s="3"/>
      <c r="J616" s="226"/>
      <c r="K616" s="3"/>
      <c r="L616" s="3"/>
      <c r="O616" s="227"/>
      <c r="Q616" s="94"/>
      <c r="R616" s="94"/>
      <c r="S616" s="94"/>
      <c r="T616" s="94"/>
    </row>
    <row r="617" ht="15.75" customHeight="1">
      <c r="A617" s="242"/>
      <c r="B617" s="240"/>
      <c r="C617" s="206"/>
      <c r="D617" s="207"/>
      <c r="E617" s="3"/>
      <c r="F617" s="3"/>
      <c r="G617" s="3"/>
      <c r="H617" s="3"/>
      <c r="J617" s="226"/>
      <c r="K617" s="3"/>
      <c r="L617" s="3"/>
      <c r="O617" s="227"/>
      <c r="Q617" s="94"/>
      <c r="R617" s="94"/>
      <c r="S617" s="94"/>
      <c r="T617" s="94"/>
    </row>
    <row r="618" ht="15.75" customHeight="1">
      <c r="A618" s="242"/>
      <c r="B618" s="240"/>
      <c r="C618" s="206"/>
      <c r="D618" s="207"/>
      <c r="E618" s="3"/>
      <c r="F618" s="3"/>
      <c r="G618" s="3"/>
      <c r="H618" s="3"/>
      <c r="J618" s="226"/>
      <c r="K618" s="3"/>
      <c r="L618" s="3"/>
      <c r="O618" s="227"/>
      <c r="Q618" s="94"/>
      <c r="R618" s="94"/>
      <c r="S618" s="94"/>
      <c r="T618" s="94"/>
    </row>
    <row r="619" ht="15.75" customHeight="1">
      <c r="A619" s="242"/>
      <c r="B619" s="240"/>
      <c r="C619" s="206"/>
      <c r="D619" s="207"/>
      <c r="E619" s="3"/>
      <c r="F619" s="3"/>
      <c r="G619" s="3"/>
      <c r="H619" s="3"/>
      <c r="J619" s="226"/>
      <c r="K619" s="3"/>
      <c r="L619" s="3"/>
      <c r="O619" s="227"/>
      <c r="Q619" s="94"/>
      <c r="R619" s="94"/>
      <c r="S619" s="94"/>
      <c r="T619" s="94"/>
    </row>
    <row r="620" ht="15.75" customHeight="1">
      <c r="A620" s="242"/>
      <c r="B620" s="240"/>
      <c r="C620" s="206"/>
      <c r="D620" s="207"/>
      <c r="E620" s="3"/>
      <c r="F620" s="3"/>
      <c r="G620" s="3"/>
      <c r="H620" s="3"/>
      <c r="J620" s="226"/>
      <c r="K620" s="3"/>
      <c r="L620" s="3"/>
      <c r="O620" s="227"/>
      <c r="Q620" s="94"/>
      <c r="R620" s="94"/>
      <c r="S620" s="94"/>
      <c r="T620" s="94"/>
    </row>
    <row r="621" ht="15.75" customHeight="1">
      <c r="A621" s="242"/>
      <c r="B621" s="240"/>
      <c r="C621" s="206"/>
      <c r="D621" s="207"/>
      <c r="E621" s="3"/>
      <c r="F621" s="3"/>
      <c r="G621" s="3"/>
      <c r="H621" s="3"/>
      <c r="J621" s="226"/>
      <c r="K621" s="3"/>
      <c r="L621" s="3"/>
      <c r="O621" s="227"/>
      <c r="Q621" s="94"/>
      <c r="R621" s="94"/>
      <c r="S621" s="94"/>
      <c r="T621" s="94"/>
    </row>
    <row r="622" ht="15.75" customHeight="1">
      <c r="A622" s="242"/>
      <c r="B622" s="240"/>
      <c r="C622" s="206"/>
      <c r="D622" s="207"/>
      <c r="E622" s="3"/>
      <c r="F622" s="3"/>
      <c r="G622" s="3"/>
      <c r="H622" s="3"/>
      <c r="J622" s="226"/>
      <c r="K622" s="3"/>
      <c r="L622" s="3"/>
      <c r="O622" s="227"/>
      <c r="Q622" s="94"/>
      <c r="R622" s="94"/>
      <c r="S622" s="94"/>
      <c r="T622" s="94"/>
    </row>
    <row r="623" ht="15.75" customHeight="1">
      <c r="A623" s="242"/>
      <c r="B623" s="240"/>
      <c r="C623" s="206"/>
      <c r="D623" s="207"/>
      <c r="E623" s="3"/>
      <c r="F623" s="3"/>
      <c r="G623" s="3"/>
      <c r="H623" s="3"/>
      <c r="J623" s="226"/>
      <c r="K623" s="3"/>
      <c r="L623" s="3"/>
      <c r="O623" s="227"/>
      <c r="Q623" s="94"/>
      <c r="R623" s="94"/>
      <c r="S623" s="94"/>
      <c r="T623" s="94"/>
    </row>
    <row r="624" ht="15.75" customHeight="1">
      <c r="A624" s="242"/>
      <c r="B624" s="240"/>
      <c r="C624" s="206"/>
      <c r="D624" s="207"/>
      <c r="E624" s="3"/>
      <c r="F624" s="3"/>
      <c r="G624" s="3"/>
      <c r="H624" s="3"/>
      <c r="J624" s="226"/>
      <c r="K624" s="3"/>
      <c r="L624" s="3"/>
      <c r="O624" s="227"/>
      <c r="Q624" s="94"/>
      <c r="R624" s="94"/>
      <c r="S624" s="94"/>
      <c r="T624" s="94"/>
    </row>
    <row r="625" ht="15.75" customHeight="1">
      <c r="A625" s="242"/>
      <c r="B625" s="240"/>
      <c r="C625" s="206"/>
      <c r="D625" s="207"/>
      <c r="E625" s="3"/>
      <c r="F625" s="3"/>
      <c r="G625" s="3"/>
      <c r="H625" s="3"/>
      <c r="J625" s="226"/>
      <c r="K625" s="3"/>
      <c r="L625" s="3"/>
      <c r="O625" s="227"/>
      <c r="Q625" s="94"/>
      <c r="R625" s="94"/>
      <c r="S625" s="94"/>
      <c r="T625" s="94"/>
    </row>
    <row r="626" ht="15.75" customHeight="1">
      <c r="A626" s="242"/>
      <c r="B626" s="240"/>
      <c r="C626" s="206"/>
      <c r="D626" s="207"/>
      <c r="E626" s="3"/>
      <c r="F626" s="3"/>
      <c r="G626" s="3"/>
      <c r="H626" s="3"/>
      <c r="J626" s="226"/>
      <c r="K626" s="3"/>
      <c r="L626" s="3"/>
      <c r="O626" s="227"/>
      <c r="Q626" s="94"/>
      <c r="R626" s="94"/>
      <c r="S626" s="94"/>
      <c r="T626" s="94"/>
    </row>
    <row r="627" ht="15.75" customHeight="1">
      <c r="A627" s="242"/>
      <c r="B627" s="240"/>
      <c r="C627" s="206"/>
      <c r="D627" s="207"/>
      <c r="E627" s="3"/>
      <c r="F627" s="3"/>
      <c r="G627" s="3"/>
      <c r="H627" s="3"/>
      <c r="J627" s="226"/>
      <c r="K627" s="3"/>
      <c r="L627" s="3"/>
      <c r="O627" s="227"/>
      <c r="Q627" s="94"/>
      <c r="R627" s="94"/>
      <c r="S627" s="94"/>
      <c r="T627" s="94"/>
    </row>
    <row r="628" ht="15.75" customHeight="1">
      <c r="A628" s="242"/>
      <c r="B628" s="240"/>
      <c r="C628" s="206"/>
      <c r="D628" s="207"/>
      <c r="E628" s="3"/>
      <c r="F628" s="3"/>
      <c r="G628" s="3"/>
      <c r="H628" s="3"/>
      <c r="J628" s="226"/>
      <c r="K628" s="3"/>
      <c r="L628" s="3"/>
      <c r="O628" s="227"/>
      <c r="Q628" s="94"/>
      <c r="R628" s="94"/>
      <c r="S628" s="94"/>
      <c r="T628" s="94"/>
    </row>
    <row r="629" ht="15.75" customHeight="1">
      <c r="A629" s="242"/>
      <c r="B629" s="240"/>
      <c r="C629" s="206"/>
      <c r="D629" s="207"/>
      <c r="E629" s="3"/>
      <c r="F629" s="3"/>
      <c r="G629" s="3"/>
      <c r="H629" s="3"/>
      <c r="J629" s="226"/>
      <c r="K629" s="3"/>
      <c r="L629" s="3"/>
      <c r="O629" s="227"/>
      <c r="Q629" s="94"/>
      <c r="R629" s="94"/>
      <c r="S629" s="94"/>
      <c r="T629" s="94"/>
    </row>
    <row r="630" ht="15.75" customHeight="1">
      <c r="A630" s="242"/>
      <c r="B630" s="240"/>
      <c r="C630" s="206"/>
      <c r="D630" s="207"/>
      <c r="E630" s="3"/>
      <c r="F630" s="3"/>
      <c r="G630" s="3"/>
      <c r="H630" s="3"/>
      <c r="J630" s="226"/>
      <c r="K630" s="3"/>
      <c r="L630" s="3"/>
      <c r="O630" s="227"/>
      <c r="Q630" s="94"/>
      <c r="R630" s="94"/>
      <c r="S630" s="94"/>
      <c r="T630" s="94"/>
    </row>
    <row r="631" ht="15.75" customHeight="1">
      <c r="A631" s="242"/>
      <c r="B631" s="240"/>
      <c r="C631" s="206"/>
      <c r="D631" s="207"/>
      <c r="E631" s="3"/>
      <c r="F631" s="3"/>
      <c r="G631" s="3"/>
      <c r="H631" s="3"/>
      <c r="J631" s="226"/>
      <c r="K631" s="3"/>
      <c r="L631" s="3"/>
      <c r="O631" s="227"/>
      <c r="Q631" s="94"/>
      <c r="R631" s="94"/>
      <c r="S631" s="94"/>
      <c r="T631" s="94"/>
    </row>
    <row r="632" ht="15.75" customHeight="1">
      <c r="A632" s="242"/>
      <c r="B632" s="240"/>
      <c r="C632" s="206"/>
      <c r="D632" s="207"/>
      <c r="E632" s="3"/>
      <c r="F632" s="3"/>
      <c r="G632" s="3"/>
      <c r="H632" s="3"/>
      <c r="J632" s="226"/>
      <c r="K632" s="3"/>
      <c r="L632" s="3"/>
      <c r="O632" s="227"/>
      <c r="Q632" s="94"/>
      <c r="R632" s="94"/>
      <c r="S632" s="94"/>
      <c r="T632" s="94"/>
    </row>
    <row r="633" ht="15.75" customHeight="1">
      <c r="A633" s="242"/>
      <c r="B633" s="240"/>
      <c r="C633" s="206"/>
      <c r="D633" s="207"/>
      <c r="E633" s="3"/>
      <c r="F633" s="3"/>
      <c r="G633" s="3"/>
      <c r="H633" s="3"/>
      <c r="J633" s="226"/>
      <c r="K633" s="3"/>
      <c r="L633" s="3"/>
      <c r="O633" s="227"/>
      <c r="Q633" s="94"/>
      <c r="R633" s="94"/>
      <c r="S633" s="94"/>
      <c r="T633" s="94"/>
    </row>
    <row r="634" ht="15.75" customHeight="1">
      <c r="A634" s="242"/>
      <c r="B634" s="240"/>
      <c r="C634" s="206"/>
      <c r="D634" s="207"/>
      <c r="E634" s="3"/>
      <c r="F634" s="3"/>
      <c r="G634" s="3"/>
      <c r="H634" s="3"/>
      <c r="J634" s="226"/>
      <c r="K634" s="3"/>
      <c r="L634" s="3"/>
      <c r="O634" s="227"/>
      <c r="Q634" s="94"/>
      <c r="R634" s="94"/>
      <c r="S634" s="94"/>
      <c r="T634" s="94"/>
    </row>
    <row r="635" ht="15.75" customHeight="1">
      <c r="A635" s="242"/>
      <c r="B635" s="240"/>
      <c r="C635" s="206"/>
      <c r="D635" s="207"/>
      <c r="E635" s="3"/>
      <c r="F635" s="3"/>
      <c r="G635" s="3"/>
      <c r="H635" s="3"/>
      <c r="J635" s="226"/>
      <c r="K635" s="3"/>
      <c r="L635" s="3"/>
      <c r="O635" s="227"/>
      <c r="Q635" s="94"/>
      <c r="R635" s="94"/>
      <c r="S635" s="94"/>
      <c r="T635" s="94"/>
    </row>
    <row r="636" ht="15.75" customHeight="1">
      <c r="A636" s="242"/>
      <c r="B636" s="240"/>
      <c r="C636" s="206"/>
      <c r="D636" s="207"/>
      <c r="E636" s="3"/>
      <c r="F636" s="3"/>
      <c r="G636" s="3"/>
      <c r="H636" s="3"/>
      <c r="J636" s="226"/>
      <c r="K636" s="3"/>
      <c r="L636" s="3"/>
      <c r="O636" s="227"/>
      <c r="Q636" s="94"/>
      <c r="R636" s="94"/>
      <c r="S636" s="94"/>
      <c r="T636" s="94"/>
    </row>
    <row r="637" ht="15.75" customHeight="1">
      <c r="A637" s="242"/>
      <c r="B637" s="240"/>
      <c r="C637" s="206"/>
      <c r="D637" s="207"/>
      <c r="E637" s="3"/>
      <c r="F637" s="3"/>
      <c r="G637" s="3"/>
      <c r="H637" s="3"/>
      <c r="J637" s="226"/>
      <c r="K637" s="3"/>
      <c r="L637" s="3"/>
      <c r="O637" s="227"/>
      <c r="Q637" s="94"/>
      <c r="R637" s="94"/>
      <c r="S637" s="94"/>
      <c r="T637" s="94"/>
    </row>
    <row r="638" ht="15.75" customHeight="1">
      <c r="A638" s="242"/>
      <c r="B638" s="240"/>
      <c r="C638" s="206"/>
      <c r="D638" s="207"/>
      <c r="E638" s="3"/>
      <c r="F638" s="3"/>
      <c r="G638" s="3"/>
      <c r="H638" s="3"/>
      <c r="J638" s="226"/>
      <c r="K638" s="3"/>
      <c r="L638" s="3"/>
      <c r="O638" s="227"/>
      <c r="Q638" s="94"/>
      <c r="R638" s="94"/>
      <c r="S638" s="94"/>
      <c r="T638" s="94"/>
    </row>
    <row r="639" ht="15.75" customHeight="1">
      <c r="A639" s="242"/>
      <c r="B639" s="240"/>
      <c r="C639" s="206"/>
      <c r="D639" s="207"/>
      <c r="E639" s="3"/>
      <c r="F639" s="3"/>
      <c r="G639" s="3"/>
      <c r="H639" s="3"/>
      <c r="J639" s="226"/>
      <c r="K639" s="3"/>
      <c r="L639" s="3"/>
      <c r="O639" s="227"/>
      <c r="Q639" s="94"/>
      <c r="R639" s="94"/>
      <c r="S639" s="94"/>
      <c r="T639" s="94"/>
    </row>
    <row r="640" ht="15.75" customHeight="1">
      <c r="A640" s="242"/>
      <c r="B640" s="240"/>
      <c r="C640" s="206"/>
      <c r="D640" s="207"/>
      <c r="E640" s="3"/>
      <c r="F640" s="3"/>
      <c r="G640" s="3"/>
      <c r="H640" s="3"/>
      <c r="J640" s="226"/>
      <c r="K640" s="3"/>
      <c r="L640" s="3"/>
      <c r="O640" s="227"/>
      <c r="Q640" s="94"/>
      <c r="R640" s="94"/>
      <c r="S640" s="94"/>
      <c r="T640" s="94"/>
    </row>
    <row r="641" ht="15.75" customHeight="1">
      <c r="A641" s="242"/>
      <c r="B641" s="240"/>
      <c r="C641" s="206"/>
      <c r="D641" s="207"/>
      <c r="E641" s="3"/>
      <c r="F641" s="3"/>
      <c r="G641" s="3"/>
      <c r="H641" s="3"/>
      <c r="J641" s="226"/>
      <c r="K641" s="3"/>
      <c r="L641" s="3"/>
      <c r="O641" s="227"/>
      <c r="Q641" s="94"/>
      <c r="R641" s="94"/>
      <c r="S641" s="94"/>
      <c r="T641" s="94"/>
    </row>
    <row r="642" ht="15.75" customHeight="1">
      <c r="A642" s="242"/>
      <c r="B642" s="240"/>
      <c r="C642" s="206"/>
      <c r="D642" s="207"/>
      <c r="E642" s="3"/>
      <c r="F642" s="3"/>
      <c r="G642" s="3"/>
      <c r="H642" s="3"/>
      <c r="J642" s="226"/>
      <c r="K642" s="3"/>
      <c r="L642" s="3"/>
      <c r="O642" s="227"/>
      <c r="Q642" s="94"/>
      <c r="R642" s="94"/>
      <c r="S642" s="94"/>
      <c r="T642" s="94"/>
    </row>
    <row r="643" ht="15.75" customHeight="1">
      <c r="A643" s="242"/>
      <c r="B643" s="240"/>
      <c r="C643" s="206"/>
      <c r="D643" s="207"/>
      <c r="E643" s="3"/>
      <c r="F643" s="3"/>
      <c r="G643" s="3"/>
      <c r="H643" s="3"/>
      <c r="J643" s="226"/>
      <c r="K643" s="3"/>
      <c r="L643" s="3"/>
      <c r="O643" s="227"/>
      <c r="Q643" s="94"/>
      <c r="R643" s="94"/>
      <c r="S643" s="94"/>
      <c r="T643" s="94"/>
    </row>
    <row r="644" ht="15.75" customHeight="1">
      <c r="A644" s="242"/>
      <c r="B644" s="240"/>
      <c r="C644" s="206"/>
      <c r="D644" s="207"/>
      <c r="E644" s="3"/>
      <c r="F644" s="3"/>
      <c r="G644" s="3"/>
      <c r="H644" s="3"/>
      <c r="J644" s="226"/>
      <c r="K644" s="3"/>
      <c r="L644" s="3"/>
      <c r="O644" s="227"/>
      <c r="Q644" s="94"/>
      <c r="R644" s="94"/>
      <c r="S644" s="94"/>
      <c r="T644" s="94"/>
    </row>
    <row r="645" ht="15.75" customHeight="1">
      <c r="A645" s="242"/>
      <c r="B645" s="240"/>
      <c r="C645" s="206"/>
      <c r="D645" s="207"/>
      <c r="E645" s="3"/>
      <c r="F645" s="3"/>
      <c r="G645" s="3"/>
      <c r="H645" s="3"/>
      <c r="J645" s="226"/>
      <c r="K645" s="3"/>
      <c r="L645" s="3"/>
      <c r="O645" s="227"/>
      <c r="Q645" s="94"/>
      <c r="R645" s="94"/>
      <c r="S645" s="94"/>
      <c r="T645" s="94"/>
    </row>
    <row r="646" ht="15.75" customHeight="1">
      <c r="A646" s="242"/>
      <c r="B646" s="240"/>
      <c r="C646" s="206"/>
      <c r="D646" s="207"/>
      <c r="E646" s="3"/>
      <c r="F646" s="3"/>
      <c r="G646" s="3"/>
      <c r="H646" s="3"/>
      <c r="J646" s="226"/>
      <c r="K646" s="3"/>
      <c r="L646" s="3"/>
      <c r="O646" s="227"/>
      <c r="Q646" s="94"/>
      <c r="R646" s="94"/>
      <c r="S646" s="94"/>
      <c r="T646" s="94"/>
    </row>
    <row r="647" ht="15.75" customHeight="1">
      <c r="A647" s="242"/>
      <c r="B647" s="240"/>
      <c r="C647" s="206"/>
      <c r="D647" s="207"/>
      <c r="E647" s="3"/>
      <c r="F647" s="3"/>
      <c r="G647" s="3"/>
      <c r="H647" s="3"/>
      <c r="J647" s="226"/>
      <c r="K647" s="3"/>
      <c r="L647" s="3"/>
      <c r="O647" s="227"/>
      <c r="Q647" s="94"/>
      <c r="R647" s="94"/>
      <c r="S647" s="94"/>
      <c r="T647" s="94"/>
    </row>
    <row r="648" ht="15.75" customHeight="1">
      <c r="A648" s="242"/>
      <c r="B648" s="240"/>
      <c r="C648" s="206"/>
      <c r="D648" s="207"/>
      <c r="E648" s="3"/>
      <c r="F648" s="3"/>
      <c r="G648" s="3"/>
      <c r="H648" s="3"/>
      <c r="J648" s="226"/>
      <c r="K648" s="3"/>
      <c r="L648" s="3"/>
      <c r="O648" s="227"/>
      <c r="Q648" s="94"/>
      <c r="R648" s="94"/>
      <c r="S648" s="94"/>
      <c r="T648" s="94"/>
    </row>
    <row r="649" ht="15.75" customHeight="1">
      <c r="A649" s="242"/>
      <c r="B649" s="240"/>
      <c r="C649" s="206"/>
      <c r="D649" s="207"/>
      <c r="E649" s="3"/>
      <c r="F649" s="3"/>
      <c r="G649" s="3"/>
      <c r="H649" s="3"/>
      <c r="J649" s="226"/>
      <c r="K649" s="3"/>
      <c r="L649" s="3"/>
      <c r="O649" s="227"/>
      <c r="Q649" s="94"/>
      <c r="R649" s="94"/>
      <c r="S649" s="94"/>
      <c r="T649" s="94"/>
    </row>
    <row r="650" ht="15.75" customHeight="1">
      <c r="A650" s="242"/>
      <c r="B650" s="240"/>
      <c r="C650" s="206"/>
      <c r="D650" s="207"/>
      <c r="E650" s="3"/>
      <c r="F650" s="3"/>
      <c r="G650" s="3"/>
      <c r="H650" s="3"/>
      <c r="J650" s="226"/>
      <c r="K650" s="3"/>
      <c r="L650" s="3"/>
      <c r="O650" s="227"/>
      <c r="Q650" s="94"/>
      <c r="R650" s="94"/>
      <c r="S650" s="94"/>
      <c r="T650" s="94"/>
    </row>
    <row r="651" ht="15.75" customHeight="1">
      <c r="A651" s="242"/>
      <c r="B651" s="240"/>
      <c r="C651" s="206"/>
      <c r="D651" s="207"/>
      <c r="E651" s="3"/>
      <c r="F651" s="3"/>
      <c r="G651" s="3"/>
      <c r="H651" s="3"/>
      <c r="J651" s="226"/>
      <c r="K651" s="3"/>
      <c r="L651" s="3"/>
      <c r="O651" s="227"/>
      <c r="Q651" s="94"/>
      <c r="R651" s="94"/>
      <c r="S651" s="94"/>
      <c r="T651" s="94"/>
    </row>
    <row r="652" ht="15.75" customHeight="1">
      <c r="A652" s="242"/>
      <c r="B652" s="240"/>
      <c r="C652" s="206"/>
      <c r="D652" s="207"/>
      <c r="E652" s="3"/>
      <c r="F652" s="3"/>
      <c r="G652" s="3"/>
      <c r="H652" s="3"/>
      <c r="J652" s="226"/>
      <c r="K652" s="3"/>
      <c r="L652" s="3"/>
      <c r="O652" s="227"/>
      <c r="Q652" s="94"/>
      <c r="R652" s="94"/>
      <c r="S652" s="94"/>
      <c r="T652" s="94"/>
    </row>
    <row r="653" ht="15.75" customHeight="1">
      <c r="A653" s="242"/>
      <c r="B653" s="240"/>
      <c r="C653" s="206"/>
      <c r="D653" s="207"/>
      <c r="E653" s="3"/>
      <c r="F653" s="3"/>
      <c r="G653" s="3"/>
      <c r="H653" s="3"/>
      <c r="J653" s="226"/>
      <c r="K653" s="3"/>
      <c r="L653" s="3"/>
      <c r="O653" s="227"/>
      <c r="Q653" s="94"/>
      <c r="R653" s="94"/>
      <c r="S653" s="94"/>
      <c r="T653" s="94"/>
    </row>
    <row r="654" ht="15.75" customHeight="1">
      <c r="A654" s="242"/>
      <c r="B654" s="240"/>
      <c r="C654" s="206"/>
      <c r="D654" s="207"/>
      <c r="E654" s="3"/>
      <c r="F654" s="3"/>
      <c r="G654" s="3"/>
      <c r="H654" s="3"/>
      <c r="J654" s="226"/>
      <c r="K654" s="3"/>
      <c r="L654" s="3"/>
      <c r="O654" s="227"/>
      <c r="Q654" s="94"/>
      <c r="R654" s="94"/>
      <c r="S654" s="94"/>
      <c r="T654" s="94"/>
    </row>
    <row r="655" ht="15.75" customHeight="1">
      <c r="A655" s="242"/>
      <c r="B655" s="240"/>
      <c r="C655" s="206"/>
      <c r="D655" s="207"/>
      <c r="E655" s="3"/>
      <c r="F655" s="3"/>
      <c r="G655" s="3"/>
      <c r="H655" s="3"/>
      <c r="J655" s="226"/>
      <c r="K655" s="3"/>
      <c r="L655" s="3"/>
      <c r="O655" s="227"/>
      <c r="Q655" s="94"/>
      <c r="R655" s="94"/>
      <c r="S655" s="94"/>
      <c r="T655" s="94"/>
    </row>
    <row r="656" ht="15.75" customHeight="1">
      <c r="A656" s="242"/>
      <c r="B656" s="240"/>
      <c r="C656" s="223"/>
      <c r="D656" s="231"/>
      <c r="E656" s="3"/>
      <c r="F656" s="3"/>
      <c r="G656" s="3"/>
      <c r="H656" s="3"/>
      <c r="J656" s="226"/>
      <c r="K656" s="3"/>
      <c r="L656" s="3"/>
      <c r="O656" s="227"/>
      <c r="Q656" s="94"/>
      <c r="R656" s="94"/>
      <c r="S656" s="94"/>
      <c r="T656" s="94"/>
    </row>
    <row r="657" ht="15.75" customHeight="1">
      <c r="A657" s="242"/>
      <c r="B657" s="240"/>
      <c r="C657" s="223"/>
      <c r="D657" s="231"/>
      <c r="E657" s="3"/>
      <c r="F657" s="3"/>
      <c r="G657" s="3"/>
      <c r="H657" s="3"/>
      <c r="J657" s="226"/>
      <c r="K657" s="3"/>
      <c r="L657" s="3"/>
      <c r="O657" s="227"/>
      <c r="Q657" s="94"/>
      <c r="R657" s="94"/>
      <c r="S657" s="94"/>
      <c r="T657" s="94"/>
    </row>
    <row r="658" ht="15.75" customHeight="1">
      <c r="A658" s="242"/>
      <c r="B658" s="240"/>
      <c r="C658" s="223"/>
      <c r="D658" s="231"/>
      <c r="E658" s="3"/>
      <c r="F658" s="3"/>
      <c r="G658" s="3"/>
      <c r="H658" s="3"/>
      <c r="J658" s="226"/>
      <c r="K658" s="3"/>
      <c r="L658" s="3"/>
      <c r="O658" s="227"/>
      <c r="Q658" s="94"/>
      <c r="R658" s="94"/>
      <c r="S658" s="94"/>
      <c r="T658" s="94"/>
    </row>
    <row r="659" ht="15.75" customHeight="1">
      <c r="A659" s="242"/>
      <c r="B659" s="240"/>
      <c r="C659" s="223"/>
      <c r="D659" s="231"/>
      <c r="E659" s="3"/>
      <c r="F659" s="3"/>
      <c r="G659" s="3"/>
      <c r="H659" s="3"/>
      <c r="J659" s="226"/>
      <c r="K659" s="3"/>
      <c r="L659" s="3"/>
      <c r="O659" s="227"/>
      <c r="Q659" s="94"/>
      <c r="R659" s="94"/>
      <c r="S659" s="94"/>
      <c r="T659" s="94"/>
    </row>
    <row r="660" ht="15.75" customHeight="1">
      <c r="A660" s="242"/>
      <c r="B660" s="240"/>
      <c r="C660" s="223"/>
      <c r="D660" s="231"/>
      <c r="E660" s="3"/>
      <c r="F660" s="3"/>
      <c r="G660" s="3"/>
      <c r="H660" s="3"/>
      <c r="J660" s="226"/>
      <c r="K660" s="3"/>
      <c r="L660" s="3"/>
      <c r="O660" s="227"/>
      <c r="Q660" s="94"/>
      <c r="R660" s="94"/>
      <c r="S660" s="94"/>
      <c r="T660" s="94"/>
    </row>
    <row r="661" ht="15.75" customHeight="1">
      <c r="A661" s="242"/>
      <c r="B661" s="240"/>
      <c r="C661" s="223"/>
      <c r="D661" s="231"/>
      <c r="E661" s="3"/>
      <c r="F661" s="3"/>
      <c r="G661" s="3"/>
      <c r="H661" s="3"/>
      <c r="J661" s="226"/>
      <c r="K661" s="3"/>
      <c r="L661" s="3"/>
      <c r="O661" s="227"/>
      <c r="Q661" s="94"/>
      <c r="R661" s="94"/>
      <c r="S661" s="94"/>
      <c r="T661" s="94"/>
    </row>
    <row r="662" ht="15.75" customHeight="1">
      <c r="A662" s="242"/>
      <c r="B662" s="240"/>
      <c r="C662" s="223"/>
      <c r="D662" s="231"/>
      <c r="E662" s="3"/>
      <c r="F662" s="3"/>
      <c r="G662" s="3"/>
      <c r="H662" s="3"/>
      <c r="J662" s="226"/>
      <c r="K662" s="3"/>
      <c r="L662" s="3"/>
      <c r="O662" s="227"/>
      <c r="Q662" s="94"/>
      <c r="R662" s="94"/>
      <c r="S662" s="94"/>
      <c r="T662" s="94"/>
    </row>
    <row r="663" ht="15.75" customHeight="1">
      <c r="A663" s="242"/>
      <c r="B663" s="240"/>
      <c r="C663" s="223"/>
      <c r="D663" s="231"/>
      <c r="E663" s="3"/>
      <c r="F663" s="3"/>
      <c r="G663" s="3"/>
      <c r="H663" s="3"/>
      <c r="J663" s="226"/>
      <c r="K663" s="3"/>
      <c r="L663" s="3"/>
      <c r="O663" s="227"/>
      <c r="Q663" s="94"/>
      <c r="R663" s="94"/>
      <c r="S663" s="94"/>
      <c r="T663" s="94"/>
    </row>
    <row r="664" ht="15.75" customHeight="1">
      <c r="A664" s="242"/>
      <c r="B664" s="240"/>
      <c r="C664" s="223"/>
      <c r="D664" s="231"/>
      <c r="E664" s="3"/>
      <c r="F664" s="3"/>
      <c r="G664" s="3"/>
      <c r="H664" s="3"/>
      <c r="J664" s="226"/>
      <c r="K664" s="3"/>
      <c r="L664" s="3"/>
      <c r="O664" s="227"/>
      <c r="Q664" s="94"/>
      <c r="R664" s="94"/>
      <c r="S664" s="94"/>
      <c r="T664" s="94"/>
    </row>
    <row r="665" ht="15.75" customHeight="1">
      <c r="A665" s="242"/>
      <c r="B665" s="240"/>
      <c r="C665" s="223"/>
      <c r="D665" s="231"/>
      <c r="E665" s="3"/>
      <c r="F665" s="3"/>
      <c r="G665" s="3"/>
      <c r="H665" s="3"/>
      <c r="J665" s="226"/>
      <c r="K665" s="3"/>
      <c r="L665" s="3"/>
      <c r="O665" s="227"/>
      <c r="Q665" s="94"/>
      <c r="R665" s="94"/>
      <c r="S665" s="94"/>
      <c r="T665" s="94"/>
    </row>
    <row r="666" ht="15.75" customHeight="1">
      <c r="A666" s="242"/>
      <c r="B666" s="240"/>
      <c r="C666" s="223"/>
      <c r="D666" s="231"/>
      <c r="E666" s="3"/>
      <c r="F666" s="3"/>
      <c r="G666" s="3"/>
      <c r="H666" s="3"/>
      <c r="J666" s="226"/>
      <c r="K666" s="3"/>
      <c r="L666" s="3"/>
      <c r="O666" s="227"/>
      <c r="Q666" s="94"/>
      <c r="R666" s="94"/>
      <c r="S666" s="94"/>
      <c r="T666" s="94"/>
    </row>
    <row r="667" ht="15.75" customHeight="1">
      <c r="A667" s="242"/>
      <c r="B667" s="240"/>
      <c r="C667" s="223"/>
      <c r="D667" s="231"/>
      <c r="E667" s="3"/>
      <c r="F667" s="3"/>
      <c r="G667" s="3"/>
      <c r="H667" s="3"/>
      <c r="J667" s="226"/>
      <c r="K667" s="3"/>
      <c r="L667" s="3"/>
      <c r="O667" s="227"/>
      <c r="Q667" s="94"/>
      <c r="R667" s="94"/>
      <c r="S667" s="94"/>
      <c r="T667" s="94"/>
    </row>
    <row r="668" ht="15.75" customHeight="1">
      <c r="A668" s="242"/>
      <c r="B668" s="240"/>
      <c r="C668" s="223"/>
      <c r="D668" s="231"/>
      <c r="E668" s="3"/>
      <c r="F668" s="3"/>
      <c r="G668" s="3"/>
      <c r="H668" s="3"/>
      <c r="J668" s="226"/>
      <c r="K668" s="3"/>
      <c r="L668" s="3"/>
      <c r="O668" s="227"/>
      <c r="Q668" s="94"/>
      <c r="R668" s="94"/>
      <c r="S668" s="94"/>
      <c r="T668" s="94"/>
    </row>
    <row r="669" ht="15.75" customHeight="1">
      <c r="A669" s="242"/>
      <c r="B669" s="240"/>
      <c r="C669" s="223"/>
      <c r="D669" s="231"/>
      <c r="E669" s="3"/>
      <c r="F669" s="3"/>
      <c r="G669" s="3"/>
      <c r="H669" s="3"/>
      <c r="J669" s="226"/>
      <c r="K669" s="3"/>
      <c r="L669" s="3"/>
      <c r="O669" s="227"/>
      <c r="Q669" s="94"/>
      <c r="R669" s="94"/>
      <c r="S669" s="94"/>
      <c r="T669" s="94"/>
    </row>
    <row r="670" ht="15.75" customHeight="1">
      <c r="A670" s="242"/>
      <c r="B670" s="240"/>
      <c r="C670" s="223"/>
      <c r="D670" s="231"/>
      <c r="E670" s="3"/>
      <c r="F670" s="3"/>
      <c r="G670" s="3"/>
      <c r="H670" s="3"/>
      <c r="J670" s="226"/>
      <c r="K670" s="3"/>
      <c r="L670" s="3"/>
      <c r="O670" s="227"/>
      <c r="Q670" s="94"/>
      <c r="R670" s="94"/>
      <c r="S670" s="94"/>
      <c r="T670" s="94"/>
    </row>
    <row r="671" ht="15.75" customHeight="1">
      <c r="A671" s="242"/>
      <c r="B671" s="240"/>
      <c r="C671" s="223"/>
      <c r="D671" s="231"/>
      <c r="E671" s="3"/>
      <c r="F671" s="3"/>
      <c r="G671" s="3"/>
      <c r="H671" s="3"/>
      <c r="J671" s="226"/>
      <c r="K671" s="3"/>
      <c r="L671" s="3"/>
      <c r="O671" s="227"/>
      <c r="Q671" s="94"/>
      <c r="R671" s="94"/>
      <c r="S671" s="94"/>
      <c r="T671" s="94"/>
    </row>
    <row r="672" ht="15.75" customHeight="1">
      <c r="A672" s="242"/>
      <c r="B672" s="240"/>
      <c r="C672" s="223"/>
      <c r="D672" s="231"/>
      <c r="E672" s="3"/>
      <c r="F672" s="3"/>
      <c r="G672" s="3"/>
      <c r="H672" s="3"/>
      <c r="J672" s="226"/>
      <c r="K672" s="3"/>
      <c r="L672" s="3"/>
      <c r="O672" s="227"/>
      <c r="Q672" s="94"/>
      <c r="R672" s="94"/>
      <c r="S672" s="94"/>
      <c r="T672" s="94"/>
    </row>
    <row r="673" ht="15.75" customHeight="1">
      <c r="A673" s="242"/>
      <c r="B673" s="240"/>
      <c r="C673" s="223"/>
      <c r="D673" s="231"/>
      <c r="E673" s="3"/>
      <c r="F673" s="3"/>
      <c r="G673" s="3"/>
      <c r="H673" s="3"/>
      <c r="J673" s="226"/>
      <c r="K673" s="3"/>
      <c r="L673" s="3"/>
      <c r="O673" s="227"/>
      <c r="Q673" s="94"/>
      <c r="R673" s="94"/>
      <c r="S673" s="94"/>
      <c r="T673" s="94"/>
    </row>
    <row r="674" ht="15.75" customHeight="1">
      <c r="A674" s="242"/>
      <c r="B674" s="240"/>
      <c r="C674" s="223"/>
      <c r="D674" s="231"/>
      <c r="E674" s="3"/>
      <c r="F674" s="3"/>
      <c r="G674" s="3"/>
      <c r="H674" s="3"/>
      <c r="J674" s="226"/>
      <c r="K674" s="3"/>
      <c r="L674" s="3"/>
      <c r="O674" s="227"/>
      <c r="Q674" s="94"/>
      <c r="R674" s="94"/>
      <c r="S674" s="94"/>
      <c r="T674" s="94"/>
    </row>
    <row r="675" ht="15.75" customHeight="1">
      <c r="A675" s="242"/>
      <c r="B675" s="240"/>
      <c r="C675" s="223"/>
      <c r="D675" s="231"/>
      <c r="E675" s="3"/>
      <c r="F675" s="3"/>
      <c r="G675" s="3"/>
      <c r="H675" s="3"/>
      <c r="J675" s="226"/>
      <c r="K675" s="3"/>
      <c r="L675" s="3"/>
      <c r="O675" s="227"/>
      <c r="Q675" s="94"/>
      <c r="R675" s="94"/>
      <c r="S675" s="94"/>
      <c r="T675" s="94"/>
    </row>
    <row r="676" ht="15.75" customHeight="1">
      <c r="A676" s="242"/>
      <c r="B676" s="240"/>
      <c r="C676" s="223"/>
      <c r="D676" s="231"/>
      <c r="E676" s="3"/>
      <c r="F676" s="3"/>
      <c r="G676" s="3"/>
      <c r="H676" s="3"/>
      <c r="J676" s="226"/>
      <c r="K676" s="3"/>
      <c r="L676" s="3"/>
      <c r="O676" s="227"/>
      <c r="Q676" s="94"/>
      <c r="R676" s="94"/>
      <c r="S676" s="94"/>
      <c r="T676" s="94"/>
    </row>
    <row r="677" ht="15.75" customHeight="1">
      <c r="A677" s="242"/>
      <c r="B677" s="240"/>
      <c r="C677" s="223"/>
      <c r="D677" s="231"/>
      <c r="E677" s="3"/>
      <c r="F677" s="3"/>
      <c r="G677" s="3"/>
      <c r="H677" s="3"/>
      <c r="J677" s="226"/>
      <c r="K677" s="3"/>
      <c r="L677" s="3"/>
      <c r="O677" s="227"/>
      <c r="Q677" s="94"/>
      <c r="R677" s="94"/>
      <c r="S677" s="94"/>
      <c r="T677" s="94"/>
    </row>
    <row r="678" ht="15.75" customHeight="1">
      <c r="A678" s="242"/>
      <c r="B678" s="240"/>
      <c r="C678" s="223"/>
      <c r="D678" s="231"/>
      <c r="E678" s="3"/>
      <c r="F678" s="3"/>
      <c r="G678" s="3"/>
      <c r="H678" s="3"/>
      <c r="J678" s="226"/>
      <c r="K678" s="3"/>
      <c r="L678" s="3"/>
      <c r="O678" s="227"/>
      <c r="Q678" s="94"/>
      <c r="R678" s="94"/>
      <c r="S678" s="94"/>
      <c r="T678" s="94"/>
    </row>
    <row r="679" ht="15.75" customHeight="1">
      <c r="A679" s="242"/>
      <c r="B679" s="240"/>
      <c r="C679" s="223"/>
      <c r="D679" s="231"/>
      <c r="E679" s="3"/>
      <c r="F679" s="3"/>
      <c r="G679" s="3"/>
      <c r="H679" s="3"/>
      <c r="J679" s="226"/>
      <c r="K679" s="3"/>
      <c r="L679" s="3"/>
      <c r="O679" s="227"/>
      <c r="Q679" s="94"/>
      <c r="R679" s="94"/>
      <c r="S679" s="94"/>
      <c r="T679" s="94"/>
    </row>
    <row r="680" ht="15.75" customHeight="1">
      <c r="A680" s="242"/>
      <c r="B680" s="240"/>
      <c r="C680" s="223"/>
      <c r="D680" s="231"/>
      <c r="E680" s="3"/>
      <c r="F680" s="3"/>
      <c r="G680" s="3"/>
      <c r="H680" s="3"/>
      <c r="J680" s="226"/>
      <c r="K680" s="3"/>
      <c r="L680" s="3"/>
      <c r="O680" s="227"/>
      <c r="Q680" s="94"/>
      <c r="R680" s="94"/>
      <c r="S680" s="94"/>
      <c r="T680" s="94"/>
    </row>
    <row r="681" ht="15.75" customHeight="1">
      <c r="A681" s="242"/>
      <c r="B681" s="240"/>
      <c r="C681" s="223"/>
      <c r="D681" s="231"/>
      <c r="E681" s="3"/>
      <c r="F681" s="3"/>
      <c r="G681" s="3"/>
      <c r="H681" s="3"/>
      <c r="J681" s="226"/>
      <c r="K681" s="3"/>
      <c r="L681" s="3"/>
      <c r="O681" s="227"/>
      <c r="Q681" s="94"/>
      <c r="R681" s="94"/>
      <c r="S681" s="94"/>
      <c r="T681" s="94"/>
    </row>
    <row r="682" ht="15.75" customHeight="1">
      <c r="A682" s="242"/>
      <c r="B682" s="240"/>
      <c r="C682" s="223"/>
      <c r="D682" s="231"/>
      <c r="E682" s="3"/>
      <c r="F682" s="3"/>
      <c r="G682" s="3"/>
      <c r="H682" s="3"/>
      <c r="J682" s="226"/>
      <c r="K682" s="3"/>
      <c r="L682" s="3"/>
      <c r="O682" s="227"/>
      <c r="Q682" s="94"/>
      <c r="R682" s="94"/>
      <c r="S682" s="94"/>
      <c r="T682" s="94"/>
    </row>
    <row r="683" ht="15.75" customHeight="1">
      <c r="A683" s="242"/>
      <c r="B683" s="240"/>
      <c r="C683" s="223"/>
      <c r="D683" s="231"/>
      <c r="E683" s="3"/>
      <c r="F683" s="3"/>
      <c r="G683" s="3"/>
      <c r="H683" s="3"/>
      <c r="J683" s="226"/>
      <c r="K683" s="3"/>
      <c r="L683" s="3"/>
      <c r="O683" s="227"/>
      <c r="Q683" s="94"/>
      <c r="R683" s="94"/>
      <c r="S683" s="94"/>
      <c r="T683" s="94"/>
    </row>
    <row r="684" ht="15.75" customHeight="1">
      <c r="A684" s="242"/>
      <c r="B684" s="240"/>
      <c r="C684" s="223"/>
      <c r="D684" s="231"/>
      <c r="E684" s="3"/>
      <c r="F684" s="3"/>
      <c r="G684" s="3"/>
      <c r="H684" s="3"/>
      <c r="J684" s="226"/>
      <c r="K684" s="3"/>
      <c r="L684" s="3"/>
      <c r="O684" s="227"/>
      <c r="Q684" s="94"/>
      <c r="R684" s="94"/>
      <c r="S684" s="94"/>
      <c r="T684" s="94"/>
    </row>
    <row r="685" ht="15.75" customHeight="1">
      <c r="A685" s="242"/>
      <c r="B685" s="240"/>
      <c r="C685" s="223"/>
      <c r="D685" s="231"/>
      <c r="E685" s="3"/>
      <c r="F685" s="3"/>
      <c r="G685" s="3"/>
      <c r="H685" s="3"/>
      <c r="J685" s="226"/>
      <c r="K685" s="3"/>
      <c r="L685" s="3"/>
      <c r="O685" s="227"/>
      <c r="Q685" s="94"/>
      <c r="R685" s="94"/>
      <c r="S685" s="94"/>
      <c r="T685" s="94"/>
    </row>
    <row r="686" ht="15.75" customHeight="1">
      <c r="A686" s="242"/>
      <c r="B686" s="240"/>
      <c r="C686" s="223"/>
      <c r="D686" s="231"/>
      <c r="E686" s="3"/>
      <c r="F686" s="3"/>
      <c r="G686" s="3"/>
      <c r="H686" s="3"/>
      <c r="J686" s="226"/>
      <c r="K686" s="3"/>
      <c r="L686" s="3"/>
      <c r="O686" s="227"/>
      <c r="Q686" s="94"/>
      <c r="R686" s="94"/>
      <c r="S686" s="94"/>
      <c r="T686" s="94"/>
    </row>
    <row r="687" ht="15.75" customHeight="1">
      <c r="A687" s="242"/>
      <c r="B687" s="240"/>
      <c r="C687" s="223"/>
      <c r="D687" s="231"/>
      <c r="E687" s="3"/>
      <c r="F687" s="3"/>
      <c r="G687" s="3"/>
      <c r="H687" s="3"/>
      <c r="J687" s="226"/>
      <c r="K687" s="3"/>
      <c r="L687" s="3"/>
      <c r="O687" s="227"/>
      <c r="Q687" s="94"/>
      <c r="R687" s="94"/>
      <c r="S687" s="94"/>
      <c r="T687" s="94"/>
    </row>
    <row r="688" ht="15.75" customHeight="1">
      <c r="A688" s="242"/>
      <c r="B688" s="240"/>
      <c r="C688" s="223"/>
      <c r="D688" s="231"/>
      <c r="E688" s="3"/>
      <c r="F688" s="3"/>
      <c r="G688" s="3"/>
      <c r="H688" s="3"/>
      <c r="J688" s="226"/>
      <c r="K688" s="3"/>
      <c r="L688" s="3"/>
      <c r="O688" s="227"/>
      <c r="Q688" s="94"/>
      <c r="R688" s="94"/>
      <c r="S688" s="94"/>
      <c r="T688" s="94"/>
    </row>
    <row r="689" ht="15.75" customHeight="1">
      <c r="A689" s="242"/>
      <c r="B689" s="240"/>
      <c r="C689" s="223"/>
      <c r="D689" s="231"/>
      <c r="E689" s="3"/>
      <c r="F689" s="3"/>
      <c r="G689" s="3"/>
      <c r="H689" s="3"/>
      <c r="J689" s="226"/>
      <c r="K689" s="3"/>
      <c r="L689" s="3"/>
      <c r="O689" s="227"/>
      <c r="Q689" s="94"/>
      <c r="R689" s="94"/>
      <c r="S689" s="94"/>
      <c r="T689" s="94"/>
    </row>
    <row r="690" ht="15.75" customHeight="1">
      <c r="A690" s="242"/>
      <c r="B690" s="240"/>
      <c r="C690" s="223"/>
      <c r="D690" s="231"/>
      <c r="E690" s="3"/>
      <c r="F690" s="3"/>
      <c r="G690" s="3"/>
      <c r="H690" s="3"/>
      <c r="J690" s="226"/>
      <c r="K690" s="3"/>
      <c r="L690" s="3"/>
      <c r="O690" s="227"/>
      <c r="Q690" s="94"/>
      <c r="R690" s="94"/>
      <c r="S690" s="94"/>
      <c r="T690" s="94"/>
    </row>
    <row r="691" ht="15.75" customHeight="1">
      <c r="A691" s="242"/>
      <c r="B691" s="240"/>
      <c r="C691" s="223"/>
      <c r="D691" s="231"/>
      <c r="E691" s="3"/>
      <c r="F691" s="3"/>
      <c r="G691" s="3"/>
      <c r="H691" s="3"/>
      <c r="J691" s="226"/>
      <c r="K691" s="3"/>
      <c r="L691" s="3"/>
      <c r="O691" s="227"/>
      <c r="Q691" s="94"/>
      <c r="R691" s="94"/>
      <c r="S691" s="94"/>
      <c r="T691" s="94"/>
    </row>
    <row r="692" ht="15.75" customHeight="1">
      <c r="A692" s="242"/>
      <c r="B692" s="240"/>
      <c r="C692" s="223"/>
      <c r="D692" s="231"/>
      <c r="E692" s="3"/>
      <c r="F692" s="3"/>
      <c r="G692" s="3"/>
      <c r="H692" s="3"/>
      <c r="J692" s="226"/>
      <c r="K692" s="3"/>
      <c r="L692" s="3"/>
      <c r="O692" s="227"/>
      <c r="Q692" s="94"/>
      <c r="R692" s="94"/>
      <c r="S692" s="94"/>
      <c r="T692" s="94"/>
    </row>
    <row r="693" ht="15.75" customHeight="1">
      <c r="A693" s="242"/>
      <c r="B693" s="240"/>
      <c r="C693" s="223"/>
      <c r="D693" s="231"/>
      <c r="E693" s="3"/>
      <c r="F693" s="3"/>
      <c r="G693" s="3"/>
      <c r="H693" s="3"/>
      <c r="J693" s="226"/>
      <c r="K693" s="3"/>
      <c r="L693" s="3"/>
      <c r="O693" s="227"/>
      <c r="Q693" s="94"/>
      <c r="R693" s="94"/>
      <c r="S693" s="94"/>
      <c r="T693" s="94"/>
    </row>
    <row r="694" ht="15.75" customHeight="1">
      <c r="A694" s="242"/>
      <c r="B694" s="240"/>
      <c r="C694" s="223"/>
      <c r="D694" s="231"/>
      <c r="E694" s="3"/>
      <c r="F694" s="3"/>
      <c r="G694" s="3"/>
      <c r="H694" s="3"/>
      <c r="J694" s="226"/>
      <c r="K694" s="3"/>
      <c r="L694" s="3"/>
      <c r="O694" s="227"/>
      <c r="Q694" s="94"/>
      <c r="R694" s="94"/>
      <c r="S694" s="94"/>
      <c r="T694" s="94"/>
    </row>
    <row r="695" ht="15.75" customHeight="1">
      <c r="A695" s="242"/>
      <c r="B695" s="240"/>
      <c r="C695" s="223"/>
      <c r="D695" s="231"/>
      <c r="E695" s="3"/>
      <c r="F695" s="3"/>
      <c r="G695" s="3"/>
      <c r="H695" s="3"/>
      <c r="J695" s="226"/>
      <c r="K695" s="3"/>
      <c r="L695" s="3"/>
      <c r="O695" s="227"/>
      <c r="Q695" s="94"/>
      <c r="R695" s="94"/>
      <c r="S695" s="94"/>
      <c r="T695" s="94"/>
    </row>
    <row r="696" ht="15.75" customHeight="1">
      <c r="A696" s="242"/>
      <c r="B696" s="240"/>
      <c r="C696" s="223"/>
      <c r="D696" s="231"/>
      <c r="E696" s="3"/>
      <c r="F696" s="3"/>
      <c r="G696" s="3"/>
      <c r="H696" s="3"/>
      <c r="J696" s="226"/>
      <c r="K696" s="3"/>
      <c r="L696" s="3"/>
      <c r="O696" s="227"/>
      <c r="Q696" s="94"/>
      <c r="R696" s="94"/>
      <c r="S696" s="94"/>
      <c r="T696" s="94"/>
    </row>
    <row r="697" ht="15.75" customHeight="1">
      <c r="A697" s="242"/>
      <c r="B697" s="240"/>
      <c r="C697" s="223"/>
      <c r="D697" s="231"/>
      <c r="E697" s="3"/>
      <c r="F697" s="3"/>
      <c r="G697" s="3"/>
      <c r="H697" s="3"/>
      <c r="J697" s="226"/>
      <c r="K697" s="3"/>
      <c r="L697" s="3"/>
      <c r="O697" s="227"/>
      <c r="Q697" s="94"/>
      <c r="R697" s="94"/>
      <c r="S697" s="94"/>
      <c r="T697" s="94"/>
    </row>
    <row r="698" ht="15.75" customHeight="1">
      <c r="A698" s="242"/>
      <c r="B698" s="240"/>
      <c r="C698" s="223"/>
      <c r="D698" s="231"/>
      <c r="E698" s="3"/>
      <c r="F698" s="3"/>
      <c r="G698" s="3"/>
      <c r="H698" s="3"/>
      <c r="J698" s="226"/>
      <c r="K698" s="3"/>
      <c r="L698" s="3"/>
      <c r="O698" s="227"/>
      <c r="Q698" s="94"/>
      <c r="R698" s="94"/>
      <c r="S698" s="94"/>
      <c r="T698" s="94"/>
    </row>
    <row r="699" ht="15.75" customHeight="1">
      <c r="A699" s="242"/>
      <c r="B699" s="240"/>
      <c r="C699" s="223"/>
      <c r="D699" s="231"/>
      <c r="E699" s="3"/>
      <c r="F699" s="3"/>
      <c r="G699" s="3"/>
      <c r="H699" s="3"/>
      <c r="J699" s="226"/>
      <c r="K699" s="3"/>
      <c r="L699" s="3"/>
      <c r="O699" s="227"/>
      <c r="Q699" s="94"/>
      <c r="R699" s="94"/>
      <c r="S699" s="94"/>
      <c r="T699" s="94"/>
    </row>
    <row r="700" ht="15.75" customHeight="1">
      <c r="A700" s="242"/>
      <c r="B700" s="240"/>
      <c r="C700" s="223"/>
      <c r="D700" s="231"/>
      <c r="E700" s="3"/>
      <c r="F700" s="3"/>
      <c r="G700" s="3"/>
      <c r="H700" s="3"/>
      <c r="J700" s="226"/>
      <c r="K700" s="3"/>
      <c r="L700" s="3"/>
      <c r="O700" s="227"/>
      <c r="Q700" s="94"/>
      <c r="R700" s="94"/>
      <c r="S700" s="94"/>
      <c r="T700" s="94"/>
    </row>
    <row r="701" ht="15.75" customHeight="1">
      <c r="A701" s="242"/>
      <c r="B701" s="240"/>
      <c r="C701" s="223"/>
      <c r="D701" s="231"/>
      <c r="E701" s="3"/>
      <c r="F701" s="3"/>
      <c r="G701" s="3"/>
      <c r="H701" s="3"/>
      <c r="J701" s="226"/>
      <c r="K701" s="3"/>
      <c r="L701" s="3"/>
      <c r="O701" s="227"/>
      <c r="Q701" s="94"/>
      <c r="R701" s="94"/>
      <c r="S701" s="94"/>
      <c r="T701" s="94"/>
    </row>
    <row r="702" ht="15.75" customHeight="1">
      <c r="A702" s="242"/>
      <c r="B702" s="240"/>
      <c r="C702" s="223"/>
      <c r="D702" s="231"/>
      <c r="E702" s="3"/>
      <c r="F702" s="3"/>
      <c r="G702" s="3"/>
      <c r="H702" s="3"/>
      <c r="J702" s="226"/>
      <c r="K702" s="3"/>
      <c r="L702" s="3"/>
      <c r="O702" s="227"/>
      <c r="Q702" s="94"/>
      <c r="R702" s="94"/>
      <c r="S702" s="94"/>
      <c r="T702" s="94"/>
    </row>
    <row r="703" ht="15.75" customHeight="1">
      <c r="A703" s="242"/>
      <c r="B703" s="240"/>
      <c r="C703" s="223"/>
      <c r="D703" s="231"/>
      <c r="E703" s="3"/>
      <c r="F703" s="3"/>
      <c r="G703" s="3"/>
      <c r="H703" s="3"/>
      <c r="J703" s="226"/>
      <c r="K703" s="3"/>
      <c r="L703" s="3"/>
      <c r="O703" s="227"/>
      <c r="Q703" s="94"/>
      <c r="R703" s="94"/>
      <c r="S703" s="94"/>
      <c r="T703" s="94"/>
    </row>
    <row r="704" ht="15.75" customHeight="1">
      <c r="A704" s="242"/>
      <c r="B704" s="240"/>
      <c r="C704" s="223"/>
      <c r="D704" s="231"/>
      <c r="E704" s="3"/>
      <c r="F704" s="3"/>
      <c r="G704" s="3"/>
      <c r="H704" s="3"/>
      <c r="J704" s="226"/>
      <c r="K704" s="3"/>
      <c r="L704" s="3"/>
      <c r="O704" s="227"/>
      <c r="Q704" s="94"/>
      <c r="R704" s="94"/>
      <c r="S704" s="94"/>
      <c r="T704" s="94"/>
    </row>
    <row r="705" ht="15.75" customHeight="1">
      <c r="A705" s="242"/>
      <c r="B705" s="240"/>
      <c r="C705" s="223"/>
      <c r="D705" s="231"/>
      <c r="E705" s="3"/>
      <c r="F705" s="3"/>
      <c r="G705" s="3"/>
      <c r="H705" s="3"/>
      <c r="J705" s="226"/>
      <c r="K705" s="3"/>
      <c r="L705" s="3"/>
      <c r="O705" s="227"/>
      <c r="Q705" s="94"/>
      <c r="R705" s="94"/>
      <c r="S705" s="94"/>
      <c r="T705" s="94"/>
    </row>
    <row r="706" ht="15.75" customHeight="1">
      <c r="A706" s="242"/>
      <c r="B706" s="240"/>
      <c r="C706" s="223"/>
      <c r="D706" s="231"/>
      <c r="E706" s="3"/>
      <c r="F706" s="3"/>
      <c r="G706" s="3"/>
      <c r="H706" s="3"/>
      <c r="J706" s="226"/>
      <c r="K706" s="3"/>
      <c r="L706" s="3"/>
      <c r="O706" s="227"/>
      <c r="Q706" s="94"/>
      <c r="R706" s="94"/>
      <c r="S706" s="94"/>
      <c r="T706" s="94"/>
    </row>
    <row r="707" ht="15.75" customHeight="1">
      <c r="A707" s="242"/>
      <c r="B707" s="240"/>
      <c r="C707" s="223"/>
      <c r="D707" s="231"/>
      <c r="E707" s="3"/>
      <c r="F707" s="3"/>
      <c r="G707" s="3"/>
      <c r="H707" s="3"/>
      <c r="J707" s="226"/>
      <c r="K707" s="3"/>
      <c r="L707" s="3"/>
      <c r="O707" s="227"/>
      <c r="Q707" s="94"/>
      <c r="R707" s="94"/>
      <c r="S707" s="94"/>
      <c r="T707" s="94"/>
    </row>
    <row r="708" ht="15.75" customHeight="1">
      <c r="A708" s="242"/>
      <c r="B708" s="240"/>
      <c r="C708" s="223"/>
      <c r="D708" s="231"/>
      <c r="E708" s="3"/>
      <c r="F708" s="3"/>
      <c r="G708" s="3"/>
      <c r="H708" s="3"/>
      <c r="J708" s="226"/>
      <c r="K708" s="3"/>
      <c r="L708" s="3"/>
      <c r="O708" s="227"/>
      <c r="Q708" s="94"/>
      <c r="R708" s="94"/>
      <c r="S708" s="94"/>
      <c r="T708" s="94"/>
    </row>
    <row r="709" ht="15.75" customHeight="1">
      <c r="A709" s="242"/>
      <c r="B709" s="240"/>
      <c r="C709" s="223"/>
      <c r="D709" s="231"/>
      <c r="E709" s="3"/>
      <c r="F709" s="3"/>
      <c r="G709" s="3"/>
      <c r="H709" s="3"/>
      <c r="J709" s="226"/>
      <c r="K709" s="3"/>
      <c r="L709" s="3"/>
      <c r="O709" s="227"/>
      <c r="Q709" s="94"/>
      <c r="R709" s="94"/>
      <c r="S709" s="94"/>
      <c r="T709" s="94"/>
    </row>
    <row r="710" ht="15.75" customHeight="1">
      <c r="A710" s="242"/>
      <c r="B710" s="240"/>
      <c r="C710" s="223"/>
      <c r="D710" s="231"/>
      <c r="E710" s="3"/>
      <c r="F710" s="3"/>
      <c r="G710" s="3"/>
      <c r="H710" s="3"/>
      <c r="J710" s="226"/>
      <c r="K710" s="3"/>
      <c r="L710" s="3"/>
      <c r="O710" s="227"/>
      <c r="Q710" s="94"/>
      <c r="R710" s="94"/>
      <c r="S710" s="94"/>
      <c r="T710" s="94"/>
    </row>
    <row r="711" ht="15.75" customHeight="1">
      <c r="A711" s="242"/>
      <c r="B711" s="240"/>
      <c r="C711" s="223"/>
      <c r="D711" s="231"/>
      <c r="E711" s="3"/>
      <c r="F711" s="3"/>
      <c r="G711" s="3"/>
      <c r="H711" s="3"/>
      <c r="J711" s="226"/>
      <c r="K711" s="3"/>
      <c r="L711" s="3"/>
      <c r="O711" s="227"/>
      <c r="Q711" s="94"/>
      <c r="R711" s="94"/>
      <c r="S711" s="94"/>
      <c r="T711" s="94"/>
    </row>
    <row r="712" ht="15.75" customHeight="1">
      <c r="A712" s="242"/>
      <c r="B712" s="240"/>
      <c r="C712" s="223"/>
      <c r="D712" s="231"/>
      <c r="E712" s="3"/>
      <c r="F712" s="3"/>
      <c r="G712" s="3"/>
      <c r="H712" s="3"/>
      <c r="J712" s="226"/>
      <c r="K712" s="3"/>
      <c r="L712" s="3"/>
      <c r="O712" s="227"/>
      <c r="Q712" s="94"/>
      <c r="R712" s="94"/>
      <c r="S712" s="94"/>
      <c r="T712" s="94"/>
    </row>
    <row r="713" ht="15.75" customHeight="1">
      <c r="A713" s="242"/>
      <c r="B713" s="240"/>
      <c r="C713" s="223"/>
      <c r="D713" s="231"/>
      <c r="E713" s="3"/>
      <c r="F713" s="3"/>
      <c r="G713" s="3"/>
      <c r="H713" s="3"/>
      <c r="J713" s="226"/>
      <c r="K713" s="3"/>
      <c r="L713" s="3"/>
      <c r="O713" s="227"/>
      <c r="Q713" s="94"/>
      <c r="R713" s="94"/>
      <c r="S713" s="94"/>
      <c r="T713" s="94"/>
    </row>
    <row r="714" ht="15.75" customHeight="1">
      <c r="A714" s="242"/>
      <c r="B714" s="240"/>
      <c r="C714" s="223"/>
      <c r="D714" s="231"/>
      <c r="E714" s="3"/>
      <c r="F714" s="3"/>
      <c r="G714" s="3"/>
      <c r="H714" s="3"/>
      <c r="J714" s="226"/>
      <c r="K714" s="3"/>
      <c r="L714" s="3"/>
      <c r="O714" s="227"/>
      <c r="Q714" s="94"/>
      <c r="R714" s="94"/>
      <c r="S714" s="94"/>
      <c r="T714" s="94"/>
    </row>
    <row r="715" ht="15.75" customHeight="1">
      <c r="A715" s="242"/>
      <c r="B715" s="240"/>
      <c r="C715" s="223"/>
      <c r="D715" s="231"/>
      <c r="E715" s="3"/>
      <c r="F715" s="3"/>
      <c r="G715" s="3"/>
      <c r="H715" s="3"/>
      <c r="J715" s="226"/>
      <c r="K715" s="3"/>
      <c r="L715" s="3"/>
      <c r="O715" s="227"/>
      <c r="Q715" s="94"/>
      <c r="R715" s="94"/>
      <c r="S715" s="94"/>
      <c r="T715" s="94"/>
    </row>
    <row r="716" ht="15.75" customHeight="1">
      <c r="A716" s="242"/>
      <c r="B716" s="240"/>
      <c r="C716" s="223"/>
      <c r="D716" s="231"/>
      <c r="E716" s="3"/>
      <c r="F716" s="3"/>
      <c r="G716" s="3"/>
      <c r="H716" s="3"/>
      <c r="J716" s="226"/>
      <c r="K716" s="3"/>
      <c r="L716" s="3"/>
      <c r="O716" s="227"/>
      <c r="Q716" s="94"/>
      <c r="R716" s="94"/>
      <c r="S716" s="94"/>
      <c r="T716" s="94"/>
    </row>
    <row r="717" ht="15.75" customHeight="1">
      <c r="A717" s="242"/>
      <c r="B717" s="240"/>
      <c r="C717" s="223"/>
      <c r="D717" s="231"/>
      <c r="E717" s="3"/>
      <c r="F717" s="3"/>
      <c r="G717" s="3"/>
      <c r="H717" s="3"/>
      <c r="J717" s="226"/>
      <c r="K717" s="3"/>
      <c r="L717" s="3"/>
      <c r="O717" s="227"/>
      <c r="Q717" s="94"/>
      <c r="R717" s="94"/>
      <c r="S717" s="94"/>
      <c r="T717" s="94"/>
    </row>
    <row r="718" ht="15.75" customHeight="1">
      <c r="A718" s="242"/>
      <c r="B718" s="240"/>
      <c r="C718" s="223"/>
      <c r="D718" s="231"/>
      <c r="E718" s="3"/>
      <c r="F718" s="3"/>
      <c r="G718" s="3"/>
      <c r="H718" s="3"/>
      <c r="J718" s="226"/>
      <c r="K718" s="3"/>
      <c r="L718" s="3"/>
      <c r="O718" s="227"/>
      <c r="Q718" s="94"/>
      <c r="R718" s="94"/>
      <c r="S718" s="94"/>
      <c r="T718" s="94"/>
    </row>
    <row r="719" ht="15.75" customHeight="1">
      <c r="A719" s="242"/>
      <c r="B719" s="240"/>
      <c r="C719" s="223"/>
      <c r="D719" s="231"/>
      <c r="E719" s="3"/>
      <c r="F719" s="3"/>
      <c r="G719" s="3"/>
      <c r="H719" s="3"/>
      <c r="J719" s="226"/>
      <c r="K719" s="3"/>
      <c r="L719" s="3"/>
      <c r="O719" s="227"/>
      <c r="Q719" s="94"/>
      <c r="R719" s="94"/>
      <c r="S719" s="94"/>
      <c r="T719" s="94"/>
    </row>
    <row r="720" ht="15.75" customHeight="1">
      <c r="A720" s="242"/>
      <c r="B720" s="240"/>
      <c r="C720" s="223"/>
      <c r="D720" s="231"/>
      <c r="E720" s="3"/>
      <c r="F720" s="3"/>
      <c r="G720" s="3"/>
      <c r="H720" s="3"/>
      <c r="J720" s="226"/>
      <c r="K720" s="3"/>
      <c r="L720" s="3"/>
      <c r="O720" s="227"/>
      <c r="Q720" s="94"/>
      <c r="R720" s="94"/>
      <c r="S720" s="94"/>
      <c r="T720" s="94"/>
    </row>
    <row r="721" ht="15.75" customHeight="1">
      <c r="A721" s="242"/>
      <c r="B721" s="240"/>
      <c r="C721" s="223"/>
      <c r="D721" s="231"/>
      <c r="E721" s="3"/>
      <c r="F721" s="3"/>
      <c r="G721" s="3"/>
      <c r="H721" s="3"/>
      <c r="J721" s="226"/>
      <c r="K721" s="3"/>
      <c r="L721" s="3"/>
      <c r="O721" s="227"/>
      <c r="Q721" s="94"/>
      <c r="R721" s="94"/>
      <c r="S721" s="94"/>
      <c r="T721" s="94"/>
    </row>
    <row r="722" ht="15.75" customHeight="1">
      <c r="A722" s="242"/>
      <c r="B722" s="240"/>
      <c r="C722" s="223"/>
      <c r="D722" s="231"/>
      <c r="E722" s="3"/>
      <c r="F722" s="3"/>
      <c r="G722" s="3"/>
      <c r="H722" s="3"/>
      <c r="J722" s="226"/>
      <c r="K722" s="3"/>
      <c r="L722" s="3"/>
      <c r="O722" s="227"/>
      <c r="Q722" s="94"/>
      <c r="R722" s="94"/>
      <c r="S722" s="94"/>
      <c r="T722" s="94"/>
    </row>
    <row r="723" ht="15.75" customHeight="1">
      <c r="A723" s="242"/>
      <c r="B723" s="240"/>
      <c r="C723" s="223"/>
      <c r="D723" s="231"/>
      <c r="E723" s="3"/>
      <c r="F723" s="3"/>
      <c r="G723" s="3"/>
      <c r="H723" s="3"/>
      <c r="J723" s="226"/>
      <c r="K723" s="3"/>
      <c r="L723" s="3"/>
      <c r="O723" s="227"/>
      <c r="Q723" s="94"/>
      <c r="R723" s="94"/>
      <c r="S723" s="94"/>
      <c r="T723" s="94"/>
    </row>
    <row r="724" ht="15.75" customHeight="1">
      <c r="A724" s="242"/>
      <c r="B724" s="240"/>
      <c r="C724" s="223"/>
      <c r="D724" s="231"/>
      <c r="E724" s="3"/>
      <c r="F724" s="3"/>
      <c r="G724" s="3"/>
      <c r="H724" s="3"/>
      <c r="J724" s="226"/>
      <c r="K724" s="3"/>
      <c r="L724" s="3"/>
      <c r="O724" s="227"/>
      <c r="Q724" s="94"/>
      <c r="R724" s="94"/>
      <c r="S724" s="94"/>
      <c r="T724" s="94"/>
    </row>
    <row r="725" ht="15.75" customHeight="1">
      <c r="A725" s="242"/>
      <c r="B725" s="240"/>
      <c r="C725" s="223"/>
      <c r="D725" s="231"/>
      <c r="E725" s="3"/>
      <c r="F725" s="3"/>
      <c r="G725" s="3"/>
      <c r="H725" s="3"/>
      <c r="J725" s="226"/>
      <c r="K725" s="3"/>
      <c r="L725" s="3"/>
      <c r="O725" s="227"/>
      <c r="Q725" s="94"/>
      <c r="R725" s="94"/>
      <c r="S725" s="94"/>
      <c r="T725" s="94"/>
    </row>
    <row r="726" ht="15.75" customHeight="1">
      <c r="A726" s="242"/>
      <c r="B726" s="240"/>
      <c r="C726" s="223"/>
      <c r="D726" s="231"/>
      <c r="E726" s="3"/>
      <c r="F726" s="3"/>
      <c r="G726" s="3"/>
      <c r="H726" s="3"/>
      <c r="J726" s="226"/>
      <c r="K726" s="3"/>
      <c r="L726" s="3"/>
      <c r="O726" s="227"/>
      <c r="Q726" s="94"/>
      <c r="R726" s="94"/>
      <c r="S726" s="94"/>
      <c r="T726" s="94"/>
    </row>
    <row r="727" ht="15.75" customHeight="1">
      <c r="A727" s="242"/>
      <c r="B727" s="240"/>
      <c r="C727" s="223"/>
      <c r="D727" s="231"/>
      <c r="E727" s="3"/>
      <c r="F727" s="3"/>
      <c r="G727" s="3"/>
      <c r="H727" s="3"/>
      <c r="J727" s="226"/>
      <c r="K727" s="3"/>
      <c r="L727" s="3"/>
      <c r="O727" s="227"/>
      <c r="Q727" s="94"/>
      <c r="R727" s="94"/>
      <c r="S727" s="94"/>
      <c r="T727" s="94"/>
    </row>
    <row r="728" ht="15.75" customHeight="1">
      <c r="A728" s="242"/>
      <c r="B728" s="240"/>
      <c r="C728" s="223"/>
      <c r="D728" s="231"/>
      <c r="E728" s="3"/>
      <c r="F728" s="3"/>
      <c r="G728" s="3"/>
      <c r="H728" s="3"/>
      <c r="J728" s="226"/>
      <c r="K728" s="3"/>
      <c r="L728" s="3"/>
      <c r="O728" s="227"/>
      <c r="Q728" s="94"/>
      <c r="R728" s="94"/>
      <c r="S728" s="94"/>
      <c r="T728" s="94"/>
    </row>
    <row r="729" ht="15.75" customHeight="1">
      <c r="A729" s="242"/>
      <c r="B729" s="240"/>
      <c r="C729" s="223"/>
      <c r="D729" s="231"/>
      <c r="E729" s="3"/>
      <c r="F729" s="3"/>
      <c r="G729" s="3"/>
      <c r="H729" s="3"/>
      <c r="J729" s="226"/>
      <c r="K729" s="3"/>
      <c r="L729" s="3"/>
      <c r="O729" s="227"/>
      <c r="Q729" s="94"/>
      <c r="R729" s="94"/>
      <c r="S729" s="94"/>
      <c r="T729" s="94"/>
    </row>
    <row r="730" ht="15.75" customHeight="1">
      <c r="A730" s="242"/>
      <c r="B730" s="240"/>
      <c r="C730" s="223"/>
      <c r="D730" s="231"/>
      <c r="E730" s="3"/>
      <c r="F730" s="3"/>
      <c r="G730" s="3"/>
      <c r="H730" s="3"/>
      <c r="J730" s="226"/>
      <c r="K730" s="3"/>
      <c r="L730" s="3"/>
      <c r="O730" s="227"/>
      <c r="Q730" s="94"/>
      <c r="R730" s="94"/>
      <c r="S730" s="94"/>
      <c r="T730" s="94"/>
    </row>
    <row r="731" ht="15.75" customHeight="1">
      <c r="A731" s="242"/>
      <c r="B731" s="240"/>
      <c r="C731" s="223"/>
      <c r="D731" s="231"/>
      <c r="E731" s="3"/>
      <c r="F731" s="3"/>
      <c r="G731" s="3"/>
      <c r="H731" s="3"/>
      <c r="J731" s="226"/>
      <c r="K731" s="3"/>
      <c r="L731" s="3"/>
      <c r="O731" s="227"/>
      <c r="Q731" s="94"/>
      <c r="R731" s="94"/>
      <c r="S731" s="94"/>
      <c r="T731" s="94"/>
    </row>
    <row r="732" ht="15.75" customHeight="1">
      <c r="A732" s="242"/>
      <c r="B732" s="240"/>
      <c r="C732" s="223"/>
      <c r="D732" s="231"/>
      <c r="E732" s="3"/>
      <c r="F732" s="3"/>
      <c r="G732" s="3"/>
      <c r="H732" s="3"/>
      <c r="J732" s="226"/>
      <c r="K732" s="3"/>
      <c r="L732" s="3"/>
      <c r="O732" s="227"/>
      <c r="Q732" s="94"/>
      <c r="R732" s="94"/>
      <c r="S732" s="94"/>
      <c r="T732" s="94"/>
    </row>
    <row r="733" ht="15.75" customHeight="1">
      <c r="A733" s="242"/>
      <c r="B733" s="240"/>
      <c r="C733" s="223"/>
      <c r="D733" s="231"/>
      <c r="E733" s="3"/>
      <c r="F733" s="3"/>
      <c r="G733" s="3"/>
      <c r="H733" s="3"/>
      <c r="J733" s="226"/>
      <c r="K733" s="3"/>
      <c r="L733" s="3"/>
      <c r="O733" s="227"/>
      <c r="Q733" s="94"/>
      <c r="R733" s="94"/>
      <c r="S733" s="94"/>
      <c r="T733" s="94"/>
    </row>
    <row r="734" ht="15.75" customHeight="1">
      <c r="A734" s="242"/>
      <c r="B734" s="240"/>
      <c r="C734" s="223"/>
      <c r="D734" s="231"/>
      <c r="E734" s="3"/>
      <c r="F734" s="3"/>
      <c r="G734" s="3"/>
      <c r="H734" s="3"/>
      <c r="J734" s="226"/>
      <c r="K734" s="3"/>
      <c r="L734" s="3"/>
      <c r="O734" s="227"/>
      <c r="Q734" s="94"/>
      <c r="R734" s="94"/>
      <c r="S734" s="94"/>
      <c r="T734" s="94"/>
    </row>
    <row r="735" ht="15.75" customHeight="1">
      <c r="A735" s="242"/>
      <c r="B735" s="240"/>
      <c r="C735" s="223"/>
      <c r="D735" s="231"/>
      <c r="E735" s="3"/>
      <c r="F735" s="3"/>
      <c r="G735" s="3"/>
      <c r="H735" s="3"/>
      <c r="J735" s="226"/>
      <c r="K735" s="3"/>
      <c r="L735" s="3"/>
      <c r="O735" s="227"/>
      <c r="Q735" s="94"/>
      <c r="R735" s="94"/>
      <c r="S735" s="94"/>
      <c r="T735" s="94"/>
    </row>
    <row r="736" ht="15.75" customHeight="1">
      <c r="A736" s="242"/>
      <c r="B736" s="240"/>
      <c r="C736" s="223"/>
      <c r="D736" s="231"/>
      <c r="E736" s="3"/>
      <c r="F736" s="3"/>
      <c r="G736" s="3"/>
      <c r="H736" s="3"/>
      <c r="J736" s="226"/>
      <c r="K736" s="3"/>
      <c r="L736" s="3"/>
      <c r="O736" s="227"/>
      <c r="Q736" s="94"/>
      <c r="R736" s="94"/>
      <c r="S736" s="94"/>
      <c r="T736" s="94"/>
    </row>
    <row r="737" ht="15.75" customHeight="1">
      <c r="A737" s="242"/>
      <c r="B737" s="240"/>
      <c r="C737" s="223"/>
      <c r="D737" s="231"/>
      <c r="E737" s="3"/>
      <c r="F737" s="3"/>
      <c r="G737" s="3"/>
      <c r="H737" s="3"/>
      <c r="J737" s="226"/>
      <c r="K737" s="3"/>
      <c r="L737" s="3"/>
      <c r="O737" s="227"/>
      <c r="Q737" s="94"/>
      <c r="R737" s="94"/>
      <c r="S737" s="94"/>
      <c r="T737" s="94"/>
    </row>
    <row r="738" ht="15.75" customHeight="1">
      <c r="A738" s="242"/>
      <c r="B738" s="240"/>
      <c r="C738" s="223"/>
      <c r="D738" s="231"/>
      <c r="E738" s="3"/>
      <c r="F738" s="3"/>
      <c r="G738" s="3"/>
      <c r="H738" s="3"/>
      <c r="J738" s="226"/>
      <c r="K738" s="3"/>
      <c r="L738" s="3"/>
      <c r="O738" s="227"/>
      <c r="Q738" s="94"/>
      <c r="R738" s="94"/>
      <c r="S738" s="94"/>
      <c r="T738" s="94"/>
    </row>
    <row r="739" ht="15.75" customHeight="1">
      <c r="A739" s="242"/>
      <c r="B739" s="240"/>
      <c r="C739" s="223"/>
      <c r="D739" s="231"/>
      <c r="E739" s="3"/>
      <c r="F739" s="3"/>
      <c r="G739" s="3"/>
      <c r="H739" s="3"/>
      <c r="J739" s="226"/>
      <c r="K739" s="3"/>
      <c r="L739" s="3"/>
      <c r="O739" s="227"/>
      <c r="Q739" s="94"/>
      <c r="R739" s="94"/>
      <c r="S739" s="94"/>
      <c r="T739" s="94"/>
    </row>
    <row r="740" ht="15.75" customHeight="1">
      <c r="A740" s="242"/>
      <c r="B740" s="240"/>
      <c r="C740" s="223"/>
      <c r="D740" s="231"/>
      <c r="E740" s="3"/>
      <c r="F740" s="3"/>
      <c r="G740" s="3"/>
      <c r="H740" s="3"/>
      <c r="J740" s="226"/>
      <c r="K740" s="3"/>
      <c r="L740" s="3"/>
      <c r="O740" s="227"/>
      <c r="Q740" s="94"/>
      <c r="R740" s="94"/>
      <c r="S740" s="94"/>
      <c r="T740" s="94"/>
    </row>
    <row r="741" ht="15.75" customHeight="1">
      <c r="A741" s="242"/>
      <c r="B741" s="240"/>
      <c r="C741" s="223"/>
      <c r="D741" s="231"/>
      <c r="E741" s="3"/>
      <c r="F741" s="3"/>
      <c r="G741" s="3"/>
      <c r="H741" s="3"/>
      <c r="J741" s="226"/>
      <c r="K741" s="3"/>
      <c r="L741" s="3"/>
      <c r="O741" s="227"/>
      <c r="Q741" s="94"/>
      <c r="R741" s="94"/>
      <c r="S741" s="94"/>
      <c r="T741" s="94"/>
    </row>
    <row r="742" ht="15.75" customHeight="1">
      <c r="A742" s="242"/>
      <c r="B742" s="240"/>
      <c r="C742" s="223"/>
      <c r="D742" s="231"/>
      <c r="E742" s="3"/>
      <c r="F742" s="3"/>
      <c r="G742" s="3"/>
      <c r="H742" s="3"/>
      <c r="J742" s="226"/>
      <c r="K742" s="3"/>
      <c r="L742" s="3"/>
      <c r="O742" s="227"/>
      <c r="Q742" s="94"/>
      <c r="R742" s="94"/>
      <c r="S742" s="94"/>
      <c r="T742" s="94"/>
    </row>
    <row r="743" ht="15.75" customHeight="1">
      <c r="A743" s="242"/>
      <c r="B743" s="240"/>
      <c r="C743" s="223"/>
      <c r="D743" s="231"/>
      <c r="E743" s="3"/>
      <c r="F743" s="3"/>
      <c r="G743" s="3"/>
      <c r="H743" s="3"/>
      <c r="J743" s="226"/>
      <c r="K743" s="3"/>
      <c r="L743" s="3"/>
      <c r="O743" s="227"/>
      <c r="Q743" s="94"/>
      <c r="R743" s="94"/>
      <c r="S743" s="94"/>
      <c r="T743" s="94"/>
    </row>
    <row r="744" ht="15.75" customHeight="1">
      <c r="A744" s="242"/>
      <c r="B744" s="240"/>
      <c r="C744" s="223"/>
      <c r="D744" s="231"/>
      <c r="E744" s="3"/>
      <c r="F744" s="3"/>
      <c r="G744" s="3"/>
      <c r="H744" s="3"/>
      <c r="J744" s="226"/>
      <c r="K744" s="3"/>
      <c r="L744" s="3"/>
      <c r="O744" s="227"/>
      <c r="Q744" s="94"/>
      <c r="R744" s="94"/>
      <c r="S744" s="94"/>
      <c r="T744" s="94"/>
    </row>
    <row r="745" ht="15.75" customHeight="1">
      <c r="A745" s="242"/>
      <c r="B745" s="240"/>
      <c r="C745" s="223"/>
      <c r="D745" s="231"/>
      <c r="E745" s="3"/>
      <c r="F745" s="3"/>
      <c r="G745" s="3"/>
      <c r="H745" s="3"/>
      <c r="J745" s="226"/>
      <c r="K745" s="3"/>
      <c r="L745" s="3"/>
      <c r="O745" s="227"/>
      <c r="Q745" s="94"/>
      <c r="R745" s="94"/>
      <c r="S745" s="94"/>
      <c r="T745" s="94"/>
    </row>
    <row r="746" ht="15.75" customHeight="1">
      <c r="A746" s="242"/>
      <c r="B746" s="240"/>
      <c r="C746" s="223"/>
      <c r="D746" s="231"/>
      <c r="E746" s="3"/>
      <c r="F746" s="3"/>
      <c r="G746" s="3"/>
      <c r="H746" s="3"/>
      <c r="J746" s="226"/>
      <c r="K746" s="3"/>
      <c r="L746" s="3"/>
      <c r="O746" s="227"/>
      <c r="Q746" s="94"/>
      <c r="R746" s="94"/>
      <c r="S746" s="94"/>
      <c r="T746" s="94"/>
    </row>
    <row r="747" ht="15.75" customHeight="1">
      <c r="A747" s="242"/>
      <c r="B747" s="240"/>
      <c r="C747" s="223"/>
      <c r="D747" s="231"/>
      <c r="E747" s="3"/>
      <c r="F747" s="3"/>
      <c r="G747" s="3"/>
      <c r="H747" s="3"/>
      <c r="J747" s="226"/>
      <c r="K747" s="3"/>
      <c r="L747" s="3"/>
      <c r="O747" s="227"/>
      <c r="Q747" s="94"/>
      <c r="R747" s="94"/>
      <c r="S747" s="94"/>
      <c r="T747" s="94"/>
    </row>
    <row r="748" ht="15.75" customHeight="1">
      <c r="A748" s="242"/>
      <c r="B748" s="240"/>
      <c r="C748" s="223"/>
      <c r="D748" s="231"/>
      <c r="E748" s="3"/>
      <c r="F748" s="3"/>
      <c r="G748" s="3"/>
      <c r="H748" s="3"/>
      <c r="J748" s="226"/>
      <c r="K748" s="3"/>
      <c r="L748" s="3"/>
      <c r="O748" s="227"/>
      <c r="Q748" s="94"/>
      <c r="R748" s="94"/>
      <c r="S748" s="94"/>
      <c r="T748" s="94"/>
    </row>
    <row r="749" ht="15.75" customHeight="1">
      <c r="A749" s="242"/>
      <c r="B749" s="240"/>
      <c r="C749" s="223"/>
      <c r="D749" s="231"/>
      <c r="E749" s="3"/>
      <c r="F749" s="3"/>
      <c r="G749" s="3"/>
      <c r="H749" s="3"/>
      <c r="J749" s="226"/>
      <c r="K749" s="3"/>
      <c r="L749" s="3"/>
      <c r="O749" s="227"/>
      <c r="Q749" s="94"/>
      <c r="R749" s="94"/>
      <c r="S749" s="94"/>
      <c r="T749" s="94"/>
    </row>
    <row r="750" ht="15.75" customHeight="1">
      <c r="A750" s="242"/>
      <c r="B750" s="240"/>
      <c r="C750" s="223"/>
      <c r="D750" s="231"/>
      <c r="E750" s="3"/>
      <c r="F750" s="3"/>
      <c r="G750" s="3"/>
      <c r="H750" s="3"/>
      <c r="J750" s="226"/>
      <c r="K750" s="3"/>
      <c r="L750" s="3"/>
      <c r="O750" s="227"/>
      <c r="Q750" s="94"/>
      <c r="R750" s="94"/>
      <c r="S750" s="94"/>
      <c r="T750" s="94"/>
    </row>
    <row r="751" ht="15.75" customHeight="1">
      <c r="A751" s="242"/>
      <c r="B751" s="240"/>
      <c r="C751" s="223"/>
      <c r="D751" s="231"/>
      <c r="E751" s="3"/>
      <c r="F751" s="3"/>
      <c r="G751" s="3"/>
      <c r="H751" s="3"/>
      <c r="J751" s="226"/>
      <c r="K751" s="3"/>
      <c r="L751" s="3"/>
      <c r="O751" s="227"/>
      <c r="Q751" s="94"/>
      <c r="R751" s="94"/>
      <c r="S751" s="94"/>
      <c r="T751" s="94"/>
    </row>
    <row r="752" ht="15.75" customHeight="1">
      <c r="A752" s="242"/>
      <c r="B752" s="240"/>
      <c r="C752" s="223"/>
      <c r="D752" s="231"/>
      <c r="E752" s="3"/>
      <c r="F752" s="3"/>
      <c r="G752" s="3"/>
      <c r="H752" s="3"/>
      <c r="J752" s="226"/>
      <c r="K752" s="3"/>
      <c r="L752" s="3"/>
      <c r="O752" s="227"/>
      <c r="Q752" s="94"/>
      <c r="R752" s="94"/>
      <c r="S752" s="94"/>
      <c r="T752" s="94"/>
    </row>
    <row r="753" ht="15.75" customHeight="1">
      <c r="A753" s="242"/>
      <c r="B753" s="240"/>
      <c r="C753" s="223"/>
      <c r="D753" s="231"/>
      <c r="E753" s="3"/>
      <c r="F753" s="3"/>
      <c r="G753" s="3"/>
      <c r="H753" s="3"/>
      <c r="J753" s="226"/>
      <c r="K753" s="3"/>
      <c r="L753" s="3"/>
      <c r="O753" s="227"/>
      <c r="Q753" s="94"/>
      <c r="R753" s="94"/>
      <c r="S753" s="94"/>
      <c r="T753" s="94"/>
    </row>
    <row r="754" ht="15.75" customHeight="1">
      <c r="A754" s="242"/>
      <c r="B754" s="240"/>
      <c r="C754" s="223"/>
      <c r="D754" s="231"/>
      <c r="E754" s="3"/>
      <c r="F754" s="3"/>
      <c r="G754" s="3"/>
      <c r="H754" s="3"/>
      <c r="J754" s="226"/>
      <c r="K754" s="3"/>
      <c r="L754" s="3"/>
      <c r="O754" s="227"/>
      <c r="Q754" s="94"/>
      <c r="R754" s="94"/>
      <c r="S754" s="94"/>
      <c r="T754" s="94"/>
    </row>
    <row r="755" ht="15.75" customHeight="1">
      <c r="A755" s="242"/>
      <c r="B755" s="240"/>
      <c r="C755" s="223"/>
      <c r="D755" s="231"/>
      <c r="E755" s="3"/>
      <c r="F755" s="3"/>
      <c r="G755" s="3"/>
      <c r="H755" s="3"/>
      <c r="J755" s="226"/>
      <c r="K755" s="3"/>
      <c r="L755" s="3"/>
      <c r="O755" s="227"/>
      <c r="Q755" s="94"/>
      <c r="R755" s="94"/>
      <c r="S755" s="94"/>
      <c r="T755" s="94"/>
    </row>
    <row r="756" ht="15.75" customHeight="1">
      <c r="A756" s="242"/>
      <c r="B756" s="240"/>
      <c r="C756" s="223"/>
      <c r="D756" s="231"/>
      <c r="E756" s="3"/>
      <c r="F756" s="3"/>
      <c r="G756" s="3"/>
      <c r="H756" s="3"/>
      <c r="J756" s="226"/>
      <c r="K756" s="3"/>
      <c r="L756" s="3"/>
      <c r="O756" s="227"/>
      <c r="Q756" s="94"/>
      <c r="R756" s="94"/>
      <c r="S756" s="94"/>
      <c r="T756" s="94"/>
    </row>
    <row r="757" ht="15.75" customHeight="1">
      <c r="A757" s="242"/>
      <c r="B757" s="240"/>
      <c r="C757" s="223"/>
      <c r="D757" s="231"/>
      <c r="E757" s="3"/>
      <c r="F757" s="3"/>
      <c r="G757" s="3"/>
      <c r="H757" s="3"/>
      <c r="J757" s="226"/>
      <c r="K757" s="3"/>
      <c r="L757" s="3"/>
      <c r="O757" s="227"/>
      <c r="Q757" s="94"/>
      <c r="R757" s="94"/>
      <c r="S757" s="94"/>
      <c r="T757" s="94"/>
    </row>
    <row r="758" ht="15.75" customHeight="1">
      <c r="A758" s="242"/>
      <c r="B758" s="240"/>
      <c r="C758" s="223"/>
      <c r="D758" s="231"/>
      <c r="E758" s="3"/>
      <c r="F758" s="3"/>
      <c r="G758" s="3"/>
      <c r="H758" s="3"/>
      <c r="J758" s="226"/>
      <c r="K758" s="3"/>
      <c r="L758" s="3"/>
      <c r="O758" s="227"/>
      <c r="Q758" s="94"/>
      <c r="R758" s="94"/>
      <c r="S758" s="94"/>
      <c r="T758" s="94"/>
    </row>
    <row r="759" ht="15.75" customHeight="1">
      <c r="A759" s="242"/>
      <c r="B759" s="240"/>
      <c r="C759" s="223"/>
      <c r="D759" s="231"/>
      <c r="E759" s="3"/>
      <c r="F759" s="3"/>
      <c r="G759" s="3"/>
      <c r="H759" s="3"/>
      <c r="J759" s="226"/>
      <c r="K759" s="3"/>
      <c r="L759" s="3"/>
      <c r="O759" s="227"/>
      <c r="Q759" s="94"/>
      <c r="R759" s="94"/>
      <c r="S759" s="94"/>
      <c r="T759" s="94"/>
    </row>
    <row r="760" ht="15.75" customHeight="1">
      <c r="A760" s="242"/>
      <c r="B760" s="240"/>
      <c r="C760" s="223"/>
      <c r="D760" s="231"/>
      <c r="E760" s="3"/>
      <c r="F760" s="3"/>
      <c r="G760" s="3"/>
      <c r="H760" s="3"/>
      <c r="J760" s="226"/>
      <c r="K760" s="3"/>
      <c r="L760" s="3"/>
      <c r="O760" s="227"/>
      <c r="Q760" s="94"/>
      <c r="R760" s="94"/>
      <c r="S760" s="94"/>
      <c r="T760" s="94"/>
    </row>
    <row r="761" ht="15.75" customHeight="1">
      <c r="A761" s="242"/>
      <c r="B761" s="240"/>
      <c r="C761" s="223"/>
      <c r="D761" s="231"/>
      <c r="E761" s="3"/>
      <c r="F761" s="3"/>
      <c r="G761" s="3"/>
      <c r="H761" s="3"/>
      <c r="J761" s="226"/>
      <c r="K761" s="3"/>
      <c r="L761" s="3"/>
      <c r="O761" s="227"/>
      <c r="Q761" s="94"/>
      <c r="R761" s="94"/>
      <c r="S761" s="94"/>
      <c r="T761" s="94"/>
    </row>
    <row r="762" ht="15.75" customHeight="1">
      <c r="A762" s="242"/>
      <c r="B762" s="240"/>
      <c r="C762" s="223"/>
      <c r="D762" s="231"/>
      <c r="E762" s="3"/>
      <c r="F762" s="3"/>
      <c r="G762" s="3"/>
      <c r="H762" s="3"/>
      <c r="J762" s="226"/>
      <c r="K762" s="3"/>
      <c r="L762" s="3"/>
      <c r="O762" s="227"/>
      <c r="Q762" s="94"/>
      <c r="R762" s="94"/>
      <c r="S762" s="94"/>
      <c r="T762" s="94"/>
    </row>
    <row r="763" ht="15.75" customHeight="1">
      <c r="A763" s="242"/>
      <c r="B763" s="240"/>
      <c r="C763" s="223"/>
      <c r="D763" s="231"/>
      <c r="E763" s="3"/>
      <c r="F763" s="3"/>
      <c r="G763" s="3"/>
      <c r="H763" s="3"/>
      <c r="J763" s="226"/>
      <c r="K763" s="3"/>
      <c r="L763" s="3"/>
      <c r="O763" s="227"/>
      <c r="Q763" s="94"/>
      <c r="R763" s="94"/>
      <c r="S763" s="94"/>
      <c r="T763" s="94"/>
    </row>
    <row r="764" ht="15.75" customHeight="1">
      <c r="A764" s="242"/>
      <c r="B764" s="240"/>
      <c r="C764" s="223"/>
      <c r="D764" s="231"/>
      <c r="E764" s="3"/>
      <c r="F764" s="3"/>
      <c r="G764" s="3"/>
      <c r="H764" s="3"/>
      <c r="J764" s="226"/>
      <c r="K764" s="3"/>
      <c r="L764" s="3"/>
      <c r="O764" s="227"/>
      <c r="Q764" s="94"/>
      <c r="R764" s="94"/>
      <c r="S764" s="94"/>
      <c r="T764" s="94"/>
    </row>
    <row r="765" ht="15.75" customHeight="1">
      <c r="A765" s="242"/>
      <c r="B765" s="240"/>
      <c r="C765" s="223"/>
      <c r="D765" s="231"/>
      <c r="E765" s="3"/>
      <c r="F765" s="3"/>
      <c r="G765" s="3"/>
      <c r="H765" s="3"/>
      <c r="J765" s="226"/>
      <c r="K765" s="3"/>
      <c r="L765" s="3"/>
      <c r="O765" s="227"/>
      <c r="Q765" s="94"/>
      <c r="R765" s="94"/>
      <c r="S765" s="94"/>
      <c r="T765" s="94"/>
    </row>
    <row r="766" ht="15.75" customHeight="1">
      <c r="A766" s="242"/>
      <c r="B766" s="240"/>
      <c r="C766" s="223"/>
      <c r="D766" s="231"/>
      <c r="E766" s="3"/>
      <c r="F766" s="3"/>
      <c r="G766" s="3"/>
      <c r="H766" s="3"/>
      <c r="J766" s="226"/>
      <c r="K766" s="3"/>
      <c r="L766" s="3"/>
      <c r="O766" s="227"/>
      <c r="Q766" s="94"/>
      <c r="R766" s="94"/>
      <c r="S766" s="94"/>
      <c r="T766" s="94"/>
    </row>
    <row r="767" ht="15.75" customHeight="1">
      <c r="A767" s="242"/>
      <c r="B767" s="240"/>
      <c r="C767" s="223"/>
      <c r="D767" s="231"/>
      <c r="E767" s="3"/>
      <c r="F767" s="3"/>
      <c r="G767" s="3"/>
      <c r="H767" s="3"/>
      <c r="J767" s="226"/>
      <c r="K767" s="3"/>
      <c r="L767" s="3"/>
      <c r="O767" s="227"/>
      <c r="Q767" s="94"/>
      <c r="R767" s="94"/>
      <c r="S767" s="94"/>
      <c r="T767" s="94"/>
    </row>
    <row r="768" ht="15.75" customHeight="1">
      <c r="A768" s="242"/>
      <c r="B768" s="240"/>
      <c r="C768" s="223"/>
      <c r="D768" s="231"/>
      <c r="E768" s="3"/>
      <c r="F768" s="3"/>
      <c r="G768" s="3"/>
      <c r="H768" s="3"/>
      <c r="J768" s="226"/>
      <c r="K768" s="3"/>
      <c r="L768" s="3"/>
      <c r="O768" s="227"/>
      <c r="Q768" s="94"/>
      <c r="R768" s="94"/>
      <c r="S768" s="94"/>
      <c r="T768" s="94"/>
    </row>
    <row r="769" ht="15.75" customHeight="1">
      <c r="A769" s="242"/>
      <c r="B769" s="240"/>
      <c r="C769" s="223"/>
      <c r="D769" s="231"/>
      <c r="E769" s="3"/>
      <c r="F769" s="3"/>
      <c r="G769" s="3"/>
      <c r="H769" s="3"/>
      <c r="J769" s="226"/>
      <c r="K769" s="3"/>
      <c r="L769" s="3"/>
      <c r="O769" s="227"/>
      <c r="Q769" s="94"/>
      <c r="R769" s="94"/>
      <c r="S769" s="94"/>
      <c r="T769" s="94"/>
    </row>
    <row r="770" ht="15.75" customHeight="1">
      <c r="A770" s="242"/>
      <c r="B770" s="240"/>
      <c r="C770" s="223"/>
      <c r="D770" s="231"/>
      <c r="E770" s="3"/>
      <c r="F770" s="3"/>
      <c r="G770" s="3"/>
      <c r="H770" s="3"/>
      <c r="J770" s="226"/>
      <c r="K770" s="3"/>
      <c r="L770" s="3"/>
      <c r="O770" s="227"/>
      <c r="Q770" s="94"/>
      <c r="R770" s="94"/>
      <c r="S770" s="94"/>
      <c r="T770" s="94"/>
    </row>
    <row r="771" ht="15.75" customHeight="1">
      <c r="A771" s="242"/>
      <c r="B771" s="240"/>
      <c r="C771" s="223"/>
      <c r="D771" s="231"/>
      <c r="E771" s="3"/>
      <c r="F771" s="3"/>
      <c r="G771" s="3"/>
      <c r="H771" s="3"/>
      <c r="J771" s="226"/>
      <c r="K771" s="3"/>
      <c r="L771" s="3"/>
      <c r="O771" s="227"/>
      <c r="Q771" s="94"/>
      <c r="R771" s="94"/>
      <c r="S771" s="94"/>
      <c r="T771" s="94"/>
    </row>
    <row r="772" ht="15.75" customHeight="1">
      <c r="A772" s="242"/>
      <c r="B772" s="240"/>
      <c r="C772" s="223"/>
      <c r="D772" s="231"/>
      <c r="E772" s="3"/>
      <c r="F772" s="3"/>
      <c r="G772" s="3"/>
      <c r="H772" s="3"/>
      <c r="J772" s="226"/>
      <c r="K772" s="3"/>
      <c r="L772" s="3"/>
      <c r="O772" s="227"/>
      <c r="Q772" s="94"/>
      <c r="R772" s="94"/>
      <c r="S772" s="94"/>
      <c r="T772" s="94"/>
    </row>
    <row r="773" ht="15.75" customHeight="1">
      <c r="A773" s="242"/>
      <c r="B773" s="240"/>
      <c r="C773" s="223"/>
      <c r="D773" s="231"/>
      <c r="E773" s="3"/>
      <c r="F773" s="3"/>
      <c r="G773" s="3"/>
      <c r="H773" s="3"/>
      <c r="J773" s="226"/>
      <c r="K773" s="3"/>
      <c r="L773" s="3"/>
      <c r="O773" s="227"/>
      <c r="Q773" s="94"/>
      <c r="R773" s="94"/>
      <c r="S773" s="94"/>
      <c r="T773" s="94"/>
    </row>
    <row r="774" ht="15.75" customHeight="1">
      <c r="A774" s="242"/>
      <c r="B774" s="240"/>
      <c r="C774" s="223"/>
      <c r="D774" s="231"/>
      <c r="E774" s="3"/>
      <c r="F774" s="3"/>
      <c r="G774" s="3"/>
      <c r="H774" s="3"/>
      <c r="J774" s="226"/>
      <c r="K774" s="3"/>
      <c r="L774" s="3"/>
      <c r="O774" s="227"/>
      <c r="Q774" s="94"/>
      <c r="R774" s="94"/>
      <c r="S774" s="94"/>
      <c r="T774" s="94"/>
    </row>
    <row r="775" ht="15.75" customHeight="1">
      <c r="A775" s="242"/>
      <c r="B775" s="240"/>
      <c r="C775" s="223"/>
      <c r="D775" s="231"/>
      <c r="E775" s="3"/>
      <c r="F775" s="3"/>
      <c r="G775" s="3"/>
      <c r="H775" s="3"/>
      <c r="J775" s="226"/>
      <c r="K775" s="3"/>
      <c r="L775" s="3"/>
      <c r="O775" s="227"/>
      <c r="Q775" s="94"/>
      <c r="R775" s="94"/>
      <c r="S775" s="94"/>
      <c r="T775" s="94"/>
    </row>
    <row r="776" ht="15.75" customHeight="1">
      <c r="A776" s="242"/>
      <c r="B776" s="240"/>
      <c r="C776" s="223"/>
      <c r="D776" s="231"/>
      <c r="E776" s="3"/>
      <c r="F776" s="3"/>
      <c r="G776" s="3"/>
      <c r="H776" s="3"/>
      <c r="J776" s="226"/>
      <c r="K776" s="3"/>
      <c r="L776" s="3"/>
      <c r="O776" s="227"/>
      <c r="Q776" s="94"/>
      <c r="R776" s="94"/>
      <c r="S776" s="94"/>
      <c r="T776" s="94"/>
    </row>
    <row r="777" ht="15.75" customHeight="1">
      <c r="A777" s="242"/>
      <c r="B777" s="240"/>
      <c r="C777" s="223"/>
      <c r="D777" s="231"/>
      <c r="E777" s="3"/>
      <c r="F777" s="3"/>
      <c r="G777" s="3"/>
      <c r="H777" s="3"/>
      <c r="J777" s="226"/>
      <c r="K777" s="3"/>
      <c r="L777" s="3"/>
      <c r="O777" s="227"/>
      <c r="Q777" s="94"/>
      <c r="R777" s="94"/>
      <c r="S777" s="94"/>
      <c r="T777" s="94"/>
    </row>
    <row r="778" ht="15.75" customHeight="1">
      <c r="A778" s="242"/>
      <c r="B778" s="240"/>
      <c r="C778" s="223"/>
      <c r="D778" s="231"/>
      <c r="E778" s="3"/>
      <c r="F778" s="3"/>
      <c r="G778" s="3"/>
      <c r="H778" s="3"/>
      <c r="J778" s="226"/>
      <c r="K778" s="3"/>
      <c r="L778" s="3"/>
      <c r="O778" s="227"/>
      <c r="Q778" s="94"/>
      <c r="R778" s="94"/>
      <c r="S778" s="94"/>
      <c r="T778" s="94"/>
    </row>
    <row r="779" ht="15.75" customHeight="1">
      <c r="A779" s="242"/>
      <c r="B779" s="240"/>
      <c r="C779" s="223"/>
      <c r="D779" s="231"/>
      <c r="E779" s="3"/>
      <c r="F779" s="3"/>
      <c r="G779" s="3"/>
      <c r="H779" s="3"/>
      <c r="J779" s="226"/>
      <c r="K779" s="3"/>
      <c r="L779" s="3"/>
      <c r="O779" s="227"/>
      <c r="Q779" s="94"/>
      <c r="R779" s="94"/>
      <c r="S779" s="94"/>
      <c r="T779" s="94"/>
    </row>
    <row r="780" ht="15.75" customHeight="1">
      <c r="A780" s="242"/>
      <c r="B780" s="240"/>
      <c r="C780" s="223"/>
      <c r="D780" s="231"/>
      <c r="E780" s="3"/>
      <c r="F780" s="3"/>
      <c r="G780" s="3"/>
      <c r="H780" s="3"/>
      <c r="J780" s="226"/>
      <c r="K780" s="3"/>
      <c r="L780" s="3"/>
      <c r="O780" s="227"/>
      <c r="Q780" s="94"/>
      <c r="R780" s="94"/>
      <c r="S780" s="94"/>
      <c r="T780" s="94"/>
    </row>
    <row r="781" ht="15.75" customHeight="1">
      <c r="A781" s="242"/>
      <c r="B781" s="240"/>
      <c r="C781" s="223"/>
      <c r="D781" s="231"/>
      <c r="E781" s="3"/>
      <c r="F781" s="3"/>
      <c r="G781" s="3"/>
      <c r="H781" s="3"/>
      <c r="J781" s="226"/>
      <c r="K781" s="3"/>
      <c r="L781" s="3"/>
      <c r="O781" s="227"/>
      <c r="Q781" s="94"/>
      <c r="R781" s="94"/>
      <c r="S781" s="94"/>
      <c r="T781" s="94"/>
    </row>
    <row r="782" ht="15.75" customHeight="1">
      <c r="A782" s="242"/>
      <c r="B782" s="240"/>
      <c r="C782" s="223"/>
      <c r="D782" s="231"/>
      <c r="E782" s="3"/>
      <c r="F782" s="3"/>
      <c r="G782" s="3"/>
      <c r="H782" s="3"/>
      <c r="J782" s="226"/>
      <c r="K782" s="3"/>
      <c r="L782" s="3"/>
      <c r="O782" s="227"/>
      <c r="Q782" s="94"/>
      <c r="R782" s="94"/>
      <c r="S782" s="94"/>
      <c r="T782" s="94"/>
    </row>
    <row r="783" ht="15.75" customHeight="1">
      <c r="A783" s="242"/>
      <c r="B783" s="240"/>
      <c r="C783" s="223"/>
      <c r="D783" s="231"/>
      <c r="E783" s="3"/>
      <c r="F783" s="3"/>
      <c r="G783" s="3"/>
      <c r="H783" s="3"/>
      <c r="J783" s="226"/>
      <c r="K783" s="3"/>
      <c r="L783" s="3"/>
      <c r="O783" s="227"/>
      <c r="Q783" s="94"/>
      <c r="R783" s="94"/>
      <c r="S783" s="94"/>
      <c r="T783" s="94"/>
    </row>
    <row r="784" ht="15.75" customHeight="1">
      <c r="A784" s="242"/>
      <c r="B784" s="240"/>
      <c r="C784" s="223"/>
      <c r="D784" s="231"/>
      <c r="E784" s="3"/>
      <c r="F784" s="3"/>
      <c r="G784" s="3"/>
      <c r="H784" s="3"/>
      <c r="J784" s="226"/>
      <c r="K784" s="3"/>
      <c r="L784" s="3"/>
      <c r="O784" s="227"/>
      <c r="Q784" s="94"/>
      <c r="R784" s="94"/>
      <c r="S784" s="94"/>
      <c r="T784" s="94"/>
    </row>
    <row r="785" ht="15.75" customHeight="1">
      <c r="A785" s="242"/>
      <c r="B785" s="240"/>
      <c r="C785" s="223"/>
      <c r="D785" s="231"/>
      <c r="E785" s="3"/>
      <c r="F785" s="3"/>
      <c r="G785" s="3"/>
      <c r="H785" s="3"/>
      <c r="J785" s="226"/>
      <c r="K785" s="3"/>
      <c r="L785" s="3"/>
      <c r="O785" s="227"/>
      <c r="Q785" s="94"/>
      <c r="R785" s="94"/>
      <c r="S785" s="94"/>
      <c r="T785" s="94"/>
    </row>
    <row r="786" ht="15.75" customHeight="1">
      <c r="A786" s="242"/>
      <c r="B786" s="240"/>
      <c r="C786" s="223"/>
      <c r="D786" s="231"/>
      <c r="E786" s="3"/>
      <c r="F786" s="3"/>
      <c r="G786" s="3"/>
      <c r="H786" s="3"/>
      <c r="J786" s="226"/>
      <c r="K786" s="3"/>
      <c r="L786" s="3"/>
      <c r="O786" s="227"/>
      <c r="Q786" s="94"/>
      <c r="R786" s="94"/>
      <c r="S786" s="94"/>
      <c r="T786" s="94"/>
    </row>
    <row r="787" ht="15.75" customHeight="1">
      <c r="A787" s="242"/>
      <c r="B787" s="240"/>
      <c r="C787" s="223"/>
      <c r="D787" s="231"/>
      <c r="E787" s="3"/>
      <c r="F787" s="3"/>
      <c r="G787" s="3"/>
      <c r="H787" s="3"/>
      <c r="J787" s="226"/>
      <c r="K787" s="3"/>
      <c r="L787" s="3"/>
      <c r="O787" s="227"/>
      <c r="Q787" s="94"/>
      <c r="R787" s="94"/>
      <c r="S787" s="94"/>
      <c r="T787" s="94"/>
    </row>
    <row r="788" ht="15.75" customHeight="1">
      <c r="A788" s="242"/>
      <c r="B788" s="240"/>
      <c r="C788" s="223"/>
      <c r="D788" s="231"/>
      <c r="E788" s="3"/>
      <c r="F788" s="3"/>
      <c r="G788" s="3"/>
      <c r="H788" s="3"/>
      <c r="J788" s="226"/>
      <c r="K788" s="3"/>
      <c r="L788" s="3"/>
      <c r="O788" s="227"/>
      <c r="Q788" s="94"/>
      <c r="R788" s="94"/>
      <c r="S788" s="94"/>
      <c r="T788" s="94"/>
    </row>
    <row r="789" ht="15.75" customHeight="1">
      <c r="A789" s="242"/>
      <c r="B789" s="240"/>
      <c r="C789" s="223"/>
      <c r="D789" s="231"/>
      <c r="E789" s="3"/>
      <c r="F789" s="3"/>
      <c r="G789" s="3"/>
      <c r="H789" s="3"/>
      <c r="J789" s="226"/>
      <c r="K789" s="3"/>
      <c r="L789" s="3"/>
      <c r="O789" s="227"/>
      <c r="Q789" s="94"/>
      <c r="R789" s="94"/>
      <c r="S789" s="94"/>
      <c r="T789" s="94"/>
    </row>
    <row r="790" ht="15.75" customHeight="1">
      <c r="A790" s="242"/>
      <c r="B790" s="240"/>
      <c r="C790" s="223"/>
      <c r="D790" s="231"/>
      <c r="E790" s="3"/>
      <c r="F790" s="3"/>
      <c r="G790" s="3"/>
      <c r="H790" s="3"/>
      <c r="J790" s="226"/>
      <c r="K790" s="3"/>
      <c r="L790" s="3"/>
      <c r="O790" s="227"/>
      <c r="Q790" s="94"/>
      <c r="R790" s="94"/>
      <c r="S790" s="94"/>
      <c r="T790" s="94"/>
    </row>
    <row r="791" ht="15.75" customHeight="1">
      <c r="A791" s="242"/>
      <c r="B791" s="240"/>
      <c r="C791" s="223"/>
      <c r="D791" s="231"/>
      <c r="E791" s="3"/>
      <c r="F791" s="3"/>
      <c r="G791" s="3"/>
      <c r="H791" s="3"/>
      <c r="J791" s="226"/>
      <c r="K791" s="3"/>
      <c r="L791" s="3"/>
      <c r="O791" s="227"/>
      <c r="Q791" s="94"/>
      <c r="R791" s="94"/>
      <c r="S791" s="94"/>
      <c r="T791" s="94"/>
    </row>
    <row r="792" ht="15.75" customHeight="1">
      <c r="A792" s="242"/>
      <c r="B792" s="240"/>
      <c r="C792" s="223"/>
      <c r="D792" s="231"/>
      <c r="E792" s="3"/>
      <c r="F792" s="3"/>
      <c r="G792" s="3"/>
      <c r="H792" s="3"/>
      <c r="J792" s="226"/>
      <c r="K792" s="3"/>
      <c r="L792" s="3"/>
      <c r="O792" s="227"/>
      <c r="Q792" s="94"/>
      <c r="R792" s="94"/>
      <c r="S792" s="94"/>
      <c r="T792" s="94"/>
    </row>
    <row r="793" ht="15.75" customHeight="1">
      <c r="A793" s="242"/>
      <c r="B793" s="240"/>
      <c r="C793" s="223"/>
      <c r="D793" s="231"/>
      <c r="E793" s="3"/>
      <c r="F793" s="3"/>
      <c r="G793" s="3"/>
      <c r="H793" s="3"/>
      <c r="J793" s="226"/>
      <c r="K793" s="3"/>
      <c r="L793" s="3"/>
      <c r="O793" s="227"/>
      <c r="Q793" s="94"/>
      <c r="R793" s="94"/>
      <c r="S793" s="94"/>
      <c r="T793" s="94"/>
    </row>
    <row r="794" ht="15.75" customHeight="1">
      <c r="A794" s="242"/>
      <c r="B794" s="240"/>
      <c r="C794" s="223"/>
      <c r="D794" s="231"/>
      <c r="E794" s="3"/>
      <c r="F794" s="3"/>
      <c r="G794" s="3"/>
      <c r="H794" s="3"/>
      <c r="J794" s="226"/>
      <c r="K794" s="3"/>
      <c r="L794" s="3"/>
      <c r="O794" s="227"/>
      <c r="Q794" s="94"/>
      <c r="R794" s="94"/>
      <c r="S794" s="94"/>
      <c r="T794" s="94"/>
    </row>
    <row r="795" ht="15.75" customHeight="1">
      <c r="A795" s="242"/>
      <c r="B795" s="240"/>
      <c r="C795" s="223"/>
      <c r="D795" s="231"/>
      <c r="E795" s="3"/>
      <c r="F795" s="3"/>
      <c r="G795" s="3"/>
      <c r="H795" s="3"/>
      <c r="J795" s="226"/>
      <c r="K795" s="3"/>
      <c r="L795" s="3"/>
      <c r="O795" s="227"/>
      <c r="Q795" s="94"/>
      <c r="R795" s="94"/>
      <c r="S795" s="94"/>
      <c r="T795" s="94"/>
    </row>
    <row r="796" ht="15.75" customHeight="1">
      <c r="A796" s="242"/>
      <c r="B796" s="240"/>
      <c r="C796" s="223"/>
      <c r="D796" s="231"/>
      <c r="E796" s="3"/>
      <c r="F796" s="3"/>
      <c r="G796" s="3"/>
      <c r="H796" s="3"/>
      <c r="J796" s="226"/>
      <c r="K796" s="3"/>
      <c r="L796" s="3"/>
      <c r="O796" s="227"/>
      <c r="Q796" s="94"/>
      <c r="R796" s="94"/>
      <c r="S796" s="94"/>
      <c r="T796" s="94"/>
    </row>
    <row r="797" ht="15.75" customHeight="1">
      <c r="A797" s="242"/>
      <c r="B797" s="240"/>
      <c r="C797" s="223"/>
      <c r="D797" s="231"/>
      <c r="E797" s="3"/>
      <c r="F797" s="3"/>
      <c r="G797" s="3"/>
      <c r="H797" s="3"/>
      <c r="J797" s="226"/>
      <c r="K797" s="3"/>
      <c r="L797" s="3"/>
      <c r="O797" s="227"/>
      <c r="Q797" s="94"/>
      <c r="R797" s="94"/>
      <c r="S797" s="94"/>
      <c r="T797" s="94"/>
    </row>
    <row r="798" ht="15.75" customHeight="1">
      <c r="A798" s="242"/>
      <c r="B798" s="240"/>
      <c r="C798" s="223"/>
      <c r="D798" s="231"/>
      <c r="E798" s="3"/>
      <c r="F798" s="3"/>
      <c r="G798" s="3"/>
      <c r="H798" s="3"/>
      <c r="J798" s="226"/>
      <c r="K798" s="3"/>
      <c r="L798" s="3"/>
      <c r="O798" s="227"/>
      <c r="Q798" s="94"/>
      <c r="R798" s="94"/>
      <c r="S798" s="94"/>
      <c r="T798" s="94"/>
    </row>
    <row r="799" ht="15.75" customHeight="1">
      <c r="A799" s="242"/>
      <c r="B799" s="240"/>
      <c r="C799" s="223"/>
      <c r="D799" s="231"/>
      <c r="E799" s="3"/>
      <c r="F799" s="3"/>
      <c r="G799" s="3"/>
      <c r="H799" s="3"/>
      <c r="J799" s="226"/>
      <c r="K799" s="3"/>
      <c r="L799" s="3"/>
      <c r="O799" s="227"/>
      <c r="Q799" s="94"/>
      <c r="R799" s="94"/>
      <c r="S799" s="94"/>
      <c r="T799" s="94"/>
    </row>
    <row r="800" ht="15.75" customHeight="1">
      <c r="A800" s="242"/>
      <c r="B800" s="240"/>
      <c r="C800" s="223"/>
      <c r="D800" s="231"/>
      <c r="E800" s="3"/>
      <c r="F800" s="3"/>
      <c r="G800" s="3"/>
      <c r="H800" s="3"/>
      <c r="J800" s="226"/>
      <c r="K800" s="3"/>
      <c r="L800" s="3"/>
      <c r="O800" s="227"/>
      <c r="Q800" s="94"/>
      <c r="R800" s="94"/>
      <c r="S800" s="94"/>
      <c r="T800" s="94"/>
    </row>
    <row r="801" ht="15.75" customHeight="1">
      <c r="A801" s="242"/>
      <c r="B801" s="240"/>
      <c r="C801" s="223"/>
      <c r="D801" s="231"/>
      <c r="E801" s="3"/>
      <c r="F801" s="3"/>
      <c r="G801" s="3"/>
      <c r="H801" s="3"/>
      <c r="J801" s="226"/>
      <c r="K801" s="3"/>
      <c r="L801" s="3"/>
      <c r="O801" s="227"/>
      <c r="Q801" s="94"/>
      <c r="R801" s="94"/>
      <c r="S801" s="94"/>
      <c r="T801" s="94"/>
    </row>
    <row r="802" ht="15.75" customHeight="1">
      <c r="A802" s="242"/>
      <c r="B802" s="240"/>
      <c r="C802" s="223"/>
      <c r="D802" s="231"/>
      <c r="E802" s="3"/>
      <c r="F802" s="3"/>
      <c r="G802" s="3"/>
      <c r="H802" s="3"/>
      <c r="J802" s="226"/>
      <c r="K802" s="3"/>
      <c r="L802" s="3"/>
      <c r="O802" s="227"/>
      <c r="Q802" s="94"/>
      <c r="R802" s="94"/>
      <c r="S802" s="94"/>
      <c r="T802" s="94"/>
    </row>
    <row r="803" ht="15.75" customHeight="1">
      <c r="A803" s="242"/>
      <c r="B803" s="240"/>
      <c r="C803" s="223"/>
      <c r="D803" s="231"/>
      <c r="E803" s="3"/>
      <c r="F803" s="3"/>
      <c r="G803" s="3"/>
      <c r="H803" s="3"/>
      <c r="J803" s="226"/>
      <c r="K803" s="3"/>
      <c r="L803" s="3"/>
      <c r="O803" s="227"/>
      <c r="Q803" s="94"/>
      <c r="R803" s="94"/>
      <c r="S803" s="94"/>
      <c r="T803" s="94"/>
    </row>
    <row r="804" ht="15.75" customHeight="1">
      <c r="A804" s="242"/>
      <c r="B804" s="240"/>
      <c r="C804" s="223"/>
      <c r="D804" s="231"/>
      <c r="E804" s="3"/>
      <c r="F804" s="3"/>
      <c r="G804" s="3"/>
      <c r="H804" s="3"/>
      <c r="J804" s="226"/>
      <c r="K804" s="3"/>
      <c r="L804" s="3"/>
      <c r="O804" s="227"/>
      <c r="Q804" s="94"/>
      <c r="R804" s="94"/>
      <c r="S804" s="94"/>
      <c r="T804" s="94"/>
    </row>
    <row r="805" ht="15.75" customHeight="1">
      <c r="A805" s="242"/>
      <c r="B805" s="240"/>
      <c r="C805" s="223"/>
      <c r="D805" s="231"/>
      <c r="E805" s="3"/>
      <c r="F805" s="3"/>
      <c r="G805" s="3"/>
      <c r="H805" s="3"/>
      <c r="J805" s="226"/>
      <c r="K805" s="3"/>
      <c r="L805" s="3"/>
      <c r="O805" s="227"/>
      <c r="Q805" s="94"/>
      <c r="R805" s="94"/>
      <c r="S805" s="94"/>
      <c r="T805" s="94"/>
    </row>
    <row r="806" ht="15.75" customHeight="1">
      <c r="A806" s="242"/>
      <c r="B806" s="240"/>
      <c r="C806" s="223"/>
      <c r="D806" s="231"/>
      <c r="E806" s="3"/>
      <c r="F806" s="3"/>
      <c r="G806" s="3"/>
      <c r="H806" s="3"/>
      <c r="J806" s="226"/>
      <c r="K806" s="3"/>
      <c r="L806" s="3"/>
      <c r="O806" s="227"/>
      <c r="Q806" s="94"/>
      <c r="R806" s="94"/>
      <c r="S806" s="94"/>
      <c r="T806" s="94"/>
    </row>
    <row r="807" ht="15.75" customHeight="1">
      <c r="A807" s="242"/>
      <c r="B807" s="240"/>
      <c r="C807" s="223"/>
      <c r="D807" s="231"/>
      <c r="E807" s="3"/>
      <c r="F807" s="3"/>
      <c r="G807" s="3"/>
      <c r="H807" s="3"/>
      <c r="J807" s="226"/>
      <c r="K807" s="3"/>
      <c r="L807" s="3"/>
      <c r="O807" s="227"/>
      <c r="Q807" s="94"/>
      <c r="R807" s="94"/>
      <c r="S807" s="94"/>
      <c r="T807" s="94"/>
    </row>
    <row r="808" ht="15.75" customHeight="1">
      <c r="A808" s="242"/>
      <c r="B808" s="240"/>
      <c r="C808" s="223"/>
      <c r="D808" s="231"/>
      <c r="E808" s="3"/>
      <c r="F808" s="3"/>
      <c r="G808" s="3"/>
      <c r="H808" s="3"/>
      <c r="J808" s="226"/>
      <c r="K808" s="3"/>
      <c r="L808" s="3"/>
      <c r="O808" s="227"/>
      <c r="Q808" s="94"/>
      <c r="R808" s="94"/>
      <c r="S808" s="94"/>
      <c r="T808" s="94"/>
    </row>
    <row r="809" ht="15.75" customHeight="1">
      <c r="A809" s="242"/>
      <c r="B809" s="240"/>
      <c r="C809" s="223"/>
      <c r="D809" s="231"/>
      <c r="E809" s="3"/>
      <c r="F809" s="3"/>
      <c r="G809" s="3"/>
      <c r="H809" s="3"/>
      <c r="J809" s="226"/>
      <c r="K809" s="3"/>
      <c r="L809" s="3"/>
      <c r="O809" s="227"/>
      <c r="Q809" s="94"/>
      <c r="R809" s="94"/>
      <c r="S809" s="94"/>
      <c r="T809" s="94"/>
    </row>
    <row r="810" ht="15.75" customHeight="1">
      <c r="A810" s="242"/>
      <c r="B810" s="240"/>
      <c r="C810" s="223"/>
      <c r="D810" s="231"/>
      <c r="E810" s="3"/>
      <c r="F810" s="3"/>
      <c r="G810" s="3"/>
      <c r="H810" s="3"/>
      <c r="J810" s="226"/>
      <c r="K810" s="3"/>
      <c r="L810" s="3"/>
      <c r="O810" s="227"/>
      <c r="Q810" s="94"/>
      <c r="R810" s="94"/>
      <c r="S810" s="94"/>
      <c r="T810" s="94"/>
    </row>
    <row r="811" ht="15.75" customHeight="1">
      <c r="A811" s="242"/>
      <c r="B811" s="240"/>
      <c r="C811" s="223"/>
      <c r="D811" s="231"/>
      <c r="E811" s="3"/>
      <c r="F811" s="3"/>
      <c r="G811" s="3"/>
      <c r="H811" s="3"/>
      <c r="J811" s="226"/>
      <c r="K811" s="3"/>
      <c r="L811" s="3"/>
      <c r="O811" s="227"/>
      <c r="Q811" s="94"/>
      <c r="R811" s="94"/>
      <c r="S811" s="94"/>
      <c r="T811" s="94"/>
    </row>
    <row r="812" ht="15.75" customHeight="1">
      <c r="A812" s="242"/>
      <c r="B812" s="240"/>
      <c r="C812" s="223"/>
      <c r="D812" s="231"/>
      <c r="E812" s="3"/>
      <c r="F812" s="3"/>
      <c r="G812" s="3"/>
      <c r="H812" s="3"/>
      <c r="J812" s="226"/>
      <c r="K812" s="3"/>
      <c r="L812" s="3"/>
      <c r="O812" s="227"/>
      <c r="Q812" s="94"/>
      <c r="R812" s="94"/>
      <c r="S812" s="94"/>
      <c r="T812" s="94"/>
    </row>
    <row r="813" ht="15.75" customHeight="1">
      <c r="A813" s="242"/>
      <c r="B813" s="240"/>
      <c r="C813" s="223"/>
      <c r="D813" s="231"/>
      <c r="E813" s="3"/>
      <c r="F813" s="3"/>
      <c r="G813" s="3"/>
      <c r="H813" s="3"/>
      <c r="J813" s="226"/>
      <c r="K813" s="3"/>
      <c r="L813" s="3"/>
      <c r="O813" s="227"/>
      <c r="Q813" s="94"/>
      <c r="R813" s="94"/>
      <c r="S813" s="94"/>
      <c r="T813" s="94"/>
    </row>
    <row r="814" ht="15.75" customHeight="1">
      <c r="A814" s="242"/>
      <c r="B814" s="240"/>
      <c r="C814" s="223"/>
      <c r="D814" s="231"/>
      <c r="E814" s="3"/>
      <c r="F814" s="3"/>
      <c r="G814" s="3"/>
      <c r="H814" s="3"/>
      <c r="J814" s="226"/>
      <c r="K814" s="3"/>
      <c r="L814" s="3"/>
      <c r="O814" s="227"/>
      <c r="Q814" s="94"/>
      <c r="R814" s="94"/>
      <c r="S814" s="94"/>
      <c r="T814" s="94"/>
    </row>
    <row r="815" ht="15.75" customHeight="1">
      <c r="A815" s="242"/>
      <c r="B815" s="240"/>
      <c r="C815" s="223"/>
      <c r="D815" s="231"/>
      <c r="E815" s="3"/>
      <c r="F815" s="3"/>
      <c r="G815" s="3"/>
      <c r="H815" s="3"/>
      <c r="J815" s="226"/>
      <c r="K815" s="3"/>
      <c r="L815" s="3"/>
      <c r="O815" s="227"/>
      <c r="Q815" s="94"/>
      <c r="R815" s="94"/>
      <c r="S815" s="94"/>
      <c r="T815" s="94"/>
    </row>
    <row r="816" ht="15.75" customHeight="1">
      <c r="A816" s="242"/>
      <c r="B816" s="240"/>
      <c r="C816" s="223"/>
      <c r="D816" s="231"/>
      <c r="E816" s="3"/>
      <c r="F816" s="3"/>
      <c r="G816" s="3"/>
      <c r="H816" s="3"/>
      <c r="J816" s="226"/>
      <c r="K816" s="3"/>
      <c r="L816" s="3"/>
      <c r="O816" s="227"/>
      <c r="Q816" s="94"/>
      <c r="R816" s="94"/>
      <c r="S816" s="94"/>
      <c r="T816" s="94"/>
    </row>
    <row r="817" ht="15.75" customHeight="1">
      <c r="A817" s="242"/>
      <c r="B817" s="240"/>
      <c r="C817" s="223"/>
      <c r="D817" s="231"/>
      <c r="E817" s="3"/>
      <c r="F817" s="3"/>
      <c r="G817" s="3"/>
      <c r="H817" s="3"/>
      <c r="J817" s="226"/>
      <c r="K817" s="3"/>
      <c r="L817" s="3"/>
      <c r="O817" s="227"/>
      <c r="Q817" s="94"/>
      <c r="R817" s="94"/>
      <c r="S817" s="94"/>
      <c r="T817" s="94"/>
    </row>
    <row r="818" ht="15.75" customHeight="1">
      <c r="A818" s="242"/>
      <c r="B818" s="240"/>
      <c r="C818" s="223"/>
      <c r="D818" s="231"/>
      <c r="E818" s="3"/>
      <c r="F818" s="3"/>
      <c r="G818" s="3"/>
      <c r="H818" s="3"/>
      <c r="J818" s="226"/>
      <c r="K818" s="3"/>
      <c r="L818" s="3"/>
      <c r="O818" s="227"/>
      <c r="Q818" s="94"/>
      <c r="R818" s="94"/>
      <c r="S818" s="94"/>
      <c r="T818" s="94"/>
    </row>
    <row r="819" ht="15.75" customHeight="1">
      <c r="A819" s="242"/>
      <c r="B819" s="240"/>
      <c r="C819" s="223"/>
      <c r="D819" s="231"/>
      <c r="E819" s="3"/>
      <c r="F819" s="3"/>
      <c r="G819" s="3"/>
      <c r="H819" s="3"/>
      <c r="J819" s="226"/>
      <c r="K819" s="3"/>
      <c r="L819" s="3"/>
      <c r="O819" s="227"/>
      <c r="Q819" s="94"/>
      <c r="R819" s="94"/>
      <c r="S819" s="94"/>
      <c r="T819" s="94"/>
    </row>
    <row r="820" ht="15.75" customHeight="1">
      <c r="A820" s="242"/>
      <c r="B820" s="240"/>
      <c r="C820" s="223"/>
      <c r="D820" s="231"/>
      <c r="E820" s="3"/>
      <c r="F820" s="3"/>
      <c r="G820" s="3"/>
      <c r="H820" s="3"/>
      <c r="J820" s="226"/>
      <c r="K820" s="3"/>
      <c r="L820" s="3"/>
      <c r="O820" s="227"/>
      <c r="Q820" s="94"/>
      <c r="R820" s="94"/>
      <c r="S820" s="94"/>
      <c r="T820" s="94"/>
    </row>
    <row r="821" ht="15.75" customHeight="1">
      <c r="A821" s="242"/>
      <c r="B821" s="240"/>
      <c r="C821" s="223"/>
      <c r="D821" s="231"/>
      <c r="E821" s="3"/>
      <c r="F821" s="3"/>
      <c r="G821" s="3"/>
      <c r="H821" s="3"/>
      <c r="J821" s="226"/>
      <c r="K821" s="3"/>
      <c r="L821" s="3"/>
      <c r="O821" s="227"/>
      <c r="Q821" s="94"/>
      <c r="R821" s="94"/>
      <c r="S821" s="94"/>
      <c r="T821" s="94"/>
    </row>
    <row r="822" ht="15.75" customHeight="1">
      <c r="A822" s="242"/>
      <c r="B822" s="240"/>
      <c r="C822" s="223"/>
      <c r="D822" s="231"/>
      <c r="E822" s="3"/>
      <c r="F822" s="3"/>
      <c r="G822" s="3"/>
      <c r="H822" s="3"/>
      <c r="J822" s="226"/>
      <c r="K822" s="3"/>
      <c r="L822" s="3"/>
      <c r="O822" s="227"/>
      <c r="Q822" s="94"/>
      <c r="R822" s="94"/>
      <c r="S822" s="94"/>
      <c r="T822" s="94"/>
    </row>
    <row r="823" ht="15.75" customHeight="1">
      <c r="A823" s="242"/>
      <c r="B823" s="240"/>
      <c r="C823" s="223"/>
      <c r="D823" s="231"/>
      <c r="E823" s="3"/>
      <c r="F823" s="3"/>
      <c r="G823" s="3"/>
      <c r="H823" s="3"/>
      <c r="J823" s="226"/>
      <c r="K823" s="3"/>
      <c r="L823" s="3"/>
      <c r="O823" s="227"/>
      <c r="Q823" s="94"/>
      <c r="R823" s="94"/>
      <c r="S823" s="94"/>
      <c r="T823" s="94"/>
    </row>
    <row r="824" ht="15.75" customHeight="1">
      <c r="A824" s="242"/>
      <c r="B824" s="240"/>
      <c r="C824" s="223"/>
      <c r="D824" s="231"/>
      <c r="E824" s="3"/>
      <c r="F824" s="3"/>
      <c r="G824" s="3"/>
      <c r="H824" s="3"/>
      <c r="J824" s="226"/>
      <c r="K824" s="3"/>
      <c r="L824" s="3"/>
      <c r="O824" s="227"/>
      <c r="Q824" s="94"/>
      <c r="R824" s="94"/>
      <c r="S824" s="94"/>
      <c r="T824" s="94"/>
    </row>
    <row r="825" ht="15.75" customHeight="1">
      <c r="A825" s="242"/>
      <c r="B825" s="240"/>
      <c r="C825" s="223"/>
      <c r="D825" s="231"/>
      <c r="E825" s="3"/>
      <c r="F825" s="3"/>
      <c r="G825" s="3"/>
      <c r="H825" s="3"/>
      <c r="J825" s="226"/>
      <c r="K825" s="3"/>
      <c r="L825" s="3"/>
      <c r="O825" s="227"/>
      <c r="Q825" s="94"/>
      <c r="R825" s="94"/>
      <c r="S825" s="94"/>
      <c r="T825" s="94"/>
    </row>
    <row r="826" ht="15.75" customHeight="1">
      <c r="A826" s="242"/>
      <c r="B826" s="240"/>
      <c r="C826" s="223"/>
      <c r="D826" s="231"/>
      <c r="E826" s="3"/>
      <c r="F826" s="3"/>
      <c r="G826" s="3"/>
      <c r="H826" s="3"/>
      <c r="J826" s="226"/>
      <c r="K826" s="3"/>
      <c r="L826" s="3"/>
      <c r="O826" s="227"/>
      <c r="Q826" s="94"/>
      <c r="R826" s="94"/>
      <c r="S826" s="94"/>
      <c r="T826" s="94"/>
    </row>
    <row r="827" ht="15.75" customHeight="1">
      <c r="A827" s="242"/>
      <c r="B827" s="240"/>
      <c r="C827" s="223"/>
      <c r="D827" s="231"/>
      <c r="E827" s="3"/>
      <c r="F827" s="3"/>
      <c r="G827" s="3"/>
      <c r="H827" s="3"/>
      <c r="J827" s="226"/>
      <c r="K827" s="3"/>
      <c r="L827" s="3"/>
      <c r="O827" s="227"/>
      <c r="Q827" s="94"/>
      <c r="R827" s="94"/>
      <c r="S827" s="94"/>
      <c r="T827" s="94"/>
    </row>
    <row r="828" ht="15.75" customHeight="1">
      <c r="A828" s="242"/>
      <c r="B828" s="240"/>
      <c r="C828" s="223"/>
      <c r="D828" s="231"/>
      <c r="E828" s="3"/>
      <c r="F828" s="3"/>
      <c r="G828" s="3"/>
      <c r="H828" s="3"/>
      <c r="J828" s="226"/>
      <c r="K828" s="3"/>
      <c r="L828" s="3"/>
      <c r="O828" s="227"/>
      <c r="Q828" s="94"/>
      <c r="R828" s="94"/>
      <c r="S828" s="94"/>
      <c r="T828" s="94"/>
    </row>
    <row r="829" ht="15.75" customHeight="1">
      <c r="A829" s="242"/>
      <c r="B829" s="240"/>
      <c r="C829" s="223"/>
      <c r="D829" s="231"/>
      <c r="E829" s="3"/>
      <c r="F829" s="3"/>
      <c r="G829" s="3"/>
      <c r="H829" s="3"/>
      <c r="J829" s="226"/>
      <c r="K829" s="3"/>
      <c r="L829" s="3"/>
      <c r="O829" s="227"/>
      <c r="Q829" s="94"/>
      <c r="R829" s="94"/>
      <c r="S829" s="94"/>
      <c r="T829" s="94"/>
    </row>
    <row r="830" ht="15.75" customHeight="1">
      <c r="A830" s="242"/>
      <c r="B830" s="240"/>
      <c r="C830" s="223"/>
      <c r="D830" s="231"/>
      <c r="E830" s="3"/>
      <c r="F830" s="3"/>
      <c r="G830" s="3"/>
      <c r="H830" s="3"/>
      <c r="J830" s="226"/>
      <c r="K830" s="3"/>
      <c r="L830" s="3"/>
      <c r="O830" s="227"/>
      <c r="Q830" s="94"/>
      <c r="R830" s="94"/>
      <c r="S830" s="94"/>
      <c r="T830" s="94"/>
    </row>
    <row r="831" ht="15.75" customHeight="1">
      <c r="A831" s="242"/>
      <c r="B831" s="240"/>
      <c r="C831" s="223"/>
      <c r="D831" s="231"/>
      <c r="E831" s="3"/>
      <c r="F831" s="3"/>
      <c r="G831" s="3"/>
      <c r="H831" s="3"/>
      <c r="J831" s="226"/>
      <c r="K831" s="3"/>
      <c r="L831" s="3"/>
      <c r="O831" s="227"/>
      <c r="Q831" s="94"/>
      <c r="R831" s="94"/>
      <c r="S831" s="94"/>
      <c r="T831" s="94"/>
    </row>
    <row r="832" ht="15.75" customHeight="1">
      <c r="A832" s="242"/>
      <c r="B832" s="240"/>
      <c r="C832" s="223"/>
      <c r="D832" s="231"/>
      <c r="E832" s="3"/>
      <c r="F832" s="3"/>
      <c r="G832" s="3"/>
      <c r="H832" s="3"/>
      <c r="J832" s="226"/>
      <c r="K832" s="3"/>
      <c r="L832" s="3"/>
      <c r="O832" s="227"/>
      <c r="Q832" s="94"/>
      <c r="R832" s="94"/>
      <c r="S832" s="94"/>
      <c r="T832" s="94"/>
    </row>
    <row r="833" ht="15.75" customHeight="1">
      <c r="A833" s="242"/>
      <c r="B833" s="240"/>
      <c r="C833" s="223"/>
      <c r="D833" s="231"/>
      <c r="E833" s="3"/>
      <c r="F833" s="3"/>
      <c r="G833" s="3"/>
      <c r="H833" s="3"/>
      <c r="J833" s="226"/>
      <c r="K833" s="3"/>
      <c r="L833" s="3"/>
      <c r="O833" s="227"/>
      <c r="Q833" s="94"/>
      <c r="R833" s="94"/>
      <c r="S833" s="94"/>
      <c r="T833" s="94"/>
    </row>
    <row r="834" ht="15.75" customHeight="1">
      <c r="A834" s="242"/>
      <c r="B834" s="240"/>
      <c r="C834" s="223"/>
      <c r="D834" s="231"/>
      <c r="E834" s="3"/>
      <c r="F834" s="3"/>
      <c r="G834" s="3"/>
      <c r="H834" s="3"/>
      <c r="J834" s="226"/>
      <c r="K834" s="3"/>
      <c r="L834" s="3"/>
      <c r="O834" s="227"/>
      <c r="Q834" s="94"/>
      <c r="R834" s="94"/>
      <c r="S834" s="94"/>
      <c r="T834" s="94"/>
    </row>
    <row r="835" ht="15.75" customHeight="1">
      <c r="A835" s="242"/>
      <c r="B835" s="240"/>
      <c r="C835" s="223"/>
      <c r="D835" s="231"/>
      <c r="E835" s="3"/>
      <c r="F835" s="3"/>
      <c r="G835" s="3"/>
      <c r="H835" s="3"/>
      <c r="J835" s="226"/>
      <c r="K835" s="3"/>
      <c r="L835" s="3"/>
      <c r="O835" s="227"/>
      <c r="Q835" s="94"/>
      <c r="R835" s="94"/>
      <c r="S835" s="94"/>
      <c r="T835" s="94"/>
    </row>
    <row r="836" ht="15.75" customHeight="1">
      <c r="A836" s="242"/>
      <c r="B836" s="240"/>
      <c r="C836" s="223"/>
      <c r="D836" s="231"/>
      <c r="E836" s="3"/>
      <c r="F836" s="3"/>
      <c r="G836" s="3"/>
      <c r="H836" s="3"/>
      <c r="J836" s="226"/>
      <c r="K836" s="3"/>
      <c r="L836" s="3"/>
      <c r="O836" s="227"/>
      <c r="Q836" s="94"/>
      <c r="R836" s="94"/>
      <c r="S836" s="94"/>
      <c r="T836" s="94"/>
    </row>
    <row r="837" ht="15.75" customHeight="1">
      <c r="A837" s="242"/>
      <c r="B837" s="240"/>
      <c r="C837" s="223"/>
      <c r="D837" s="231"/>
      <c r="E837" s="3"/>
      <c r="F837" s="3"/>
      <c r="G837" s="3"/>
      <c r="H837" s="3"/>
      <c r="J837" s="226"/>
      <c r="K837" s="3"/>
      <c r="L837" s="3"/>
      <c r="O837" s="227"/>
      <c r="Q837" s="94"/>
      <c r="R837" s="94"/>
      <c r="S837" s="94"/>
      <c r="T837" s="94"/>
    </row>
    <row r="838" ht="15.75" customHeight="1">
      <c r="A838" s="242"/>
      <c r="B838" s="240"/>
      <c r="C838" s="223"/>
      <c r="D838" s="231"/>
      <c r="E838" s="3"/>
      <c r="F838" s="3"/>
      <c r="G838" s="3"/>
      <c r="H838" s="3"/>
      <c r="J838" s="226"/>
      <c r="K838" s="3"/>
      <c r="L838" s="3"/>
      <c r="O838" s="227"/>
      <c r="Q838" s="94"/>
      <c r="R838" s="94"/>
      <c r="S838" s="94"/>
      <c r="T838" s="94"/>
    </row>
    <row r="839" ht="15.75" customHeight="1">
      <c r="A839" s="242"/>
      <c r="B839" s="240"/>
      <c r="C839" s="223"/>
      <c r="D839" s="231"/>
      <c r="E839" s="3"/>
      <c r="F839" s="3"/>
      <c r="G839" s="3"/>
      <c r="H839" s="3"/>
      <c r="J839" s="226"/>
      <c r="K839" s="3"/>
      <c r="L839" s="3"/>
      <c r="O839" s="227"/>
      <c r="Q839" s="94"/>
      <c r="R839" s="94"/>
      <c r="S839" s="94"/>
      <c r="T839" s="94"/>
    </row>
    <row r="840" ht="15.75" customHeight="1">
      <c r="A840" s="242"/>
      <c r="B840" s="240"/>
      <c r="C840" s="223"/>
      <c r="D840" s="231"/>
      <c r="E840" s="3"/>
      <c r="F840" s="3"/>
      <c r="G840" s="3"/>
      <c r="H840" s="3"/>
      <c r="J840" s="226"/>
      <c r="K840" s="3"/>
      <c r="L840" s="3"/>
      <c r="O840" s="227"/>
      <c r="Q840" s="94"/>
      <c r="R840" s="94"/>
      <c r="S840" s="94"/>
      <c r="T840" s="94"/>
    </row>
    <row r="841" ht="15.75" customHeight="1">
      <c r="A841" s="242"/>
      <c r="B841" s="240"/>
      <c r="C841" s="223"/>
      <c r="D841" s="231"/>
      <c r="E841" s="3"/>
      <c r="F841" s="3"/>
      <c r="G841" s="3"/>
      <c r="H841" s="3"/>
      <c r="J841" s="226"/>
      <c r="K841" s="3"/>
      <c r="L841" s="3"/>
      <c r="O841" s="227"/>
      <c r="Q841" s="94"/>
      <c r="R841" s="94"/>
      <c r="S841" s="94"/>
      <c r="T841" s="94"/>
    </row>
    <row r="842" ht="15.75" customHeight="1">
      <c r="A842" s="242"/>
      <c r="B842" s="240"/>
      <c r="C842" s="223"/>
      <c r="D842" s="231"/>
      <c r="E842" s="3"/>
      <c r="F842" s="3"/>
      <c r="G842" s="3"/>
      <c r="H842" s="3"/>
      <c r="J842" s="226"/>
      <c r="K842" s="3"/>
      <c r="L842" s="3"/>
      <c r="O842" s="227"/>
      <c r="Q842" s="94"/>
      <c r="R842" s="94"/>
      <c r="S842" s="94"/>
      <c r="T842" s="94"/>
    </row>
    <row r="843" ht="15.75" customHeight="1">
      <c r="A843" s="242"/>
      <c r="B843" s="240"/>
      <c r="C843" s="223"/>
      <c r="D843" s="231"/>
      <c r="E843" s="3"/>
      <c r="F843" s="3"/>
      <c r="G843" s="3"/>
      <c r="H843" s="3"/>
      <c r="J843" s="226"/>
      <c r="K843" s="3"/>
      <c r="L843" s="3"/>
      <c r="O843" s="227"/>
      <c r="Q843" s="94"/>
      <c r="R843" s="94"/>
      <c r="S843" s="94"/>
      <c r="T843" s="94"/>
    </row>
    <row r="844" ht="15.75" customHeight="1">
      <c r="A844" s="242"/>
      <c r="B844" s="240"/>
      <c r="C844" s="223"/>
      <c r="D844" s="231"/>
      <c r="E844" s="3"/>
      <c r="F844" s="3"/>
      <c r="G844" s="3"/>
      <c r="H844" s="3"/>
      <c r="J844" s="226"/>
      <c r="K844" s="3"/>
      <c r="L844" s="3"/>
      <c r="O844" s="227"/>
      <c r="Q844" s="94"/>
      <c r="R844" s="94"/>
      <c r="S844" s="94"/>
      <c r="T844" s="94"/>
    </row>
    <row r="845" ht="15.75" customHeight="1">
      <c r="A845" s="242"/>
      <c r="B845" s="240"/>
      <c r="C845" s="223"/>
      <c r="D845" s="231"/>
      <c r="E845" s="3"/>
      <c r="F845" s="3"/>
      <c r="G845" s="3"/>
      <c r="H845" s="3"/>
      <c r="J845" s="226"/>
      <c r="K845" s="3"/>
      <c r="L845" s="3"/>
      <c r="O845" s="227"/>
      <c r="Q845" s="94"/>
      <c r="R845" s="94"/>
      <c r="S845" s="94"/>
      <c r="T845" s="94"/>
    </row>
    <row r="846" ht="15.75" customHeight="1">
      <c r="A846" s="242"/>
      <c r="B846" s="240"/>
      <c r="C846" s="223"/>
      <c r="D846" s="231"/>
      <c r="E846" s="3"/>
      <c r="F846" s="3"/>
      <c r="G846" s="3"/>
      <c r="H846" s="3"/>
      <c r="J846" s="226"/>
      <c r="K846" s="3"/>
      <c r="L846" s="3"/>
      <c r="O846" s="227"/>
      <c r="Q846" s="94"/>
      <c r="R846" s="94"/>
      <c r="S846" s="94"/>
      <c r="T846" s="94"/>
    </row>
    <row r="847" ht="15.75" customHeight="1">
      <c r="A847" s="242"/>
      <c r="B847" s="240"/>
      <c r="C847" s="223"/>
      <c r="D847" s="231"/>
      <c r="E847" s="3"/>
      <c r="F847" s="3"/>
      <c r="G847" s="3"/>
      <c r="H847" s="3"/>
      <c r="J847" s="226"/>
      <c r="K847" s="3"/>
      <c r="L847" s="3"/>
      <c r="O847" s="227"/>
      <c r="Q847" s="94"/>
      <c r="R847" s="94"/>
      <c r="S847" s="94"/>
      <c r="T847" s="94"/>
    </row>
    <row r="848" ht="15.75" customHeight="1">
      <c r="A848" s="242"/>
      <c r="B848" s="240"/>
      <c r="C848" s="223"/>
      <c r="D848" s="231"/>
      <c r="E848" s="3"/>
      <c r="F848" s="3"/>
      <c r="G848" s="3"/>
      <c r="H848" s="3"/>
      <c r="J848" s="226"/>
      <c r="K848" s="3"/>
      <c r="L848" s="3"/>
      <c r="O848" s="227"/>
      <c r="Q848" s="94"/>
      <c r="R848" s="94"/>
      <c r="S848" s="94"/>
      <c r="T848" s="94"/>
    </row>
    <row r="849" ht="15.75" customHeight="1">
      <c r="A849" s="242"/>
      <c r="B849" s="240"/>
      <c r="C849" s="223"/>
      <c r="D849" s="231"/>
      <c r="E849" s="3"/>
      <c r="F849" s="3"/>
      <c r="G849" s="3"/>
      <c r="H849" s="3"/>
      <c r="J849" s="226"/>
      <c r="K849" s="3"/>
      <c r="L849" s="3"/>
      <c r="O849" s="227"/>
      <c r="Q849" s="94"/>
      <c r="R849" s="94"/>
      <c r="S849" s="94"/>
      <c r="T849" s="94"/>
    </row>
    <row r="850" ht="15.75" customHeight="1">
      <c r="A850" s="242"/>
      <c r="B850" s="240"/>
      <c r="C850" s="223"/>
      <c r="D850" s="231"/>
      <c r="E850" s="3"/>
      <c r="F850" s="3"/>
      <c r="G850" s="3"/>
      <c r="H850" s="3"/>
      <c r="J850" s="226"/>
      <c r="K850" s="3"/>
      <c r="L850" s="3"/>
      <c r="O850" s="227"/>
      <c r="Q850" s="94"/>
      <c r="R850" s="94"/>
      <c r="S850" s="94"/>
      <c r="T850" s="94"/>
    </row>
    <row r="851" ht="15.75" customHeight="1">
      <c r="A851" s="242"/>
      <c r="B851" s="240"/>
      <c r="C851" s="223"/>
      <c r="D851" s="231"/>
      <c r="E851" s="3"/>
      <c r="F851" s="3"/>
      <c r="G851" s="3"/>
      <c r="H851" s="3"/>
      <c r="J851" s="226"/>
      <c r="K851" s="3"/>
      <c r="L851" s="3"/>
      <c r="O851" s="227"/>
      <c r="Q851" s="94"/>
      <c r="R851" s="94"/>
      <c r="S851" s="94"/>
      <c r="T851" s="94"/>
    </row>
    <row r="852" ht="15.75" customHeight="1">
      <c r="A852" s="242"/>
      <c r="B852" s="240"/>
      <c r="C852" s="223"/>
      <c r="D852" s="231"/>
      <c r="E852" s="3"/>
      <c r="F852" s="3"/>
      <c r="G852" s="3"/>
      <c r="H852" s="3"/>
      <c r="J852" s="226"/>
      <c r="K852" s="3"/>
      <c r="L852" s="3"/>
      <c r="O852" s="227"/>
      <c r="Q852" s="94"/>
      <c r="R852" s="94"/>
      <c r="S852" s="94"/>
      <c r="T852" s="94"/>
    </row>
    <row r="853" ht="15.75" customHeight="1">
      <c r="A853" s="242"/>
      <c r="B853" s="240"/>
      <c r="C853" s="223"/>
      <c r="D853" s="231"/>
      <c r="E853" s="3"/>
      <c r="F853" s="3"/>
      <c r="G853" s="3"/>
      <c r="H853" s="3"/>
      <c r="J853" s="226"/>
      <c r="K853" s="3"/>
      <c r="L853" s="3"/>
      <c r="O853" s="227"/>
      <c r="Q853" s="94"/>
      <c r="R853" s="94"/>
      <c r="S853" s="94"/>
      <c r="T853" s="94"/>
    </row>
    <row r="854" ht="15.75" customHeight="1">
      <c r="A854" s="242"/>
      <c r="B854" s="240"/>
      <c r="C854" s="223"/>
      <c r="D854" s="231"/>
      <c r="E854" s="3"/>
      <c r="F854" s="3"/>
      <c r="G854" s="3"/>
      <c r="H854" s="3"/>
      <c r="J854" s="226"/>
      <c r="K854" s="3"/>
      <c r="L854" s="3"/>
      <c r="O854" s="227"/>
      <c r="Q854" s="94"/>
      <c r="R854" s="94"/>
      <c r="S854" s="94"/>
      <c r="T854" s="94"/>
    </row>
    <row r="855" ht="15.75" customHeight="1">
      <c r="A855" s="242"/>
      <c r="B855" s="240"/>
      <c r="C855" s="223"/>
      <c r="D855" s="231"/>
      <c r="E855" s="3"/>
      <c r="F855" s="3"/>
      <c r="G855" s="3"/>
      <c r="H855" s="3"/>
      <c r="J855" s="226"/>
      <c r="K855" s="3"/>
      <c r="L855" s="3"/>
      <c r="O855" s="227"/>
      <c r="Q855" s="94"/>
      <c r="R855" s="94"/>
      <c r="S855" s="94"/>
      <c r="T855" s="94"/>
    </row>
    <row r="856" ht="15.75" customHeight="1">
      <c r="A856" s="242"/>
      <c r="B856" s="240"/>
      <c r="C856" s="223"/>
      <c r="D856" s="231"/>
      <c r="E856" s="3"/>
      <c r="F856" s="3"/>
      <c r="G856" s="3"/>
      <c r="H856" s="3"/>
      <c r="J856" s="226"/>
      <c r="K856" s="3"/>
      <c r="L856" s="3"/>
      <c r="O856" s="227"/>
      <c r="Q856" s="94"/>
      <c r="R856" s="94"/>
      <c r="S856" s="94"/>
      <c r="T856" s="94"/>
    </row>
    <row r="857" ht="15.75" customHeight="1">
      <c r="A857" s="242"/>
      <c r="B857" s="240"/>
      <c r="C857" s="223"/>
      <c r="D857" s="231"/>
      <c r="E857" s="3"/>
      <c r="F857" s="3"/>
      <c r="G857" s="3"/>
      <c r="H857" s="3"/>
      <c r="J857" s="226"/>
      <c r="K857" s="3"/>
      <c r="L857" s="3"/>
      <c r="O857" s="227"/>
      <c r="Q857" s="94"/>
      <c r="R857" s="94"/>
      <c r="S857" s="94"/>
      <c r="T857" s="94"/>
    </row>
    <row r="858" ht="15.75" customHeight="1">
      <c r="A858" s="242"/>
      <c r="B858" s="240"/>
      <c r="C858" s="223"/>
      <c r="D858" s="231"/>
      <c r="E858" s="3"/>
      <c r="F858" s="3"/>
      <c r="G858" s="3"/>
      <c r="H858" s="3"/>
      <c r="J858" s="226"/>
      <c r="K858" s="3"/>
      <c r="L858" s="3"/>
      <c r="O858" s="227"/>
      <c r="Q858" s="94"/>
      <c r="R858" s="94"/>
      <c r="S858" s="94"/>
      <c r="T858" s="94"/>
    </row>
    <row r="859" ht="15.75" customHeight="1">
      <c r="A859" s="242"/>
      <c r="B859" s="240"/>
      <c r="C859" s="223"/>
      <c r="D859" s="231"/>
      <c r="E859" s="3"/>
      <c r="F859" s="3"/>
      <c r="G859" s="3"/>
      <c r="H859" s="3"/>
      <c r="J859" s="226"/>
      <c r="K859" s="3"/>
      <c r="L859" s="3"/>
      <c r="O859" s="227"/>
      <c r="Q859" s="94"/>
      <c r="R859" s="94"/>
      <c r="S859" s="94"/>
      <c r="T859" s="94"/>
    </row>
    <row r="860" ht="15.75" customHeight="1">
      <c r="A860" s="242"/>
      <c r="B860" s="240"/>
      <c r="C860" s="223"/>
      <c r="D860" s="231"/>
      <c r="E860" s="3"/>
      <c r="F860" s="3"/>
      <c r="G860" s="3"/>
      <c r="H860" s="3"/>
      <c r="J860" s="226"/>
      <c r="K860" s="3"/>
      <c r="L860" s="3"/>
      <c r="O860" s="227"/>
      <c r="Q860" s="94"/>
      <c r="R860" s="94"/>
      <c r="S860" s="94"/>
      <c r="T860" s="94"/>
    </row>
    <row r="861" ht="15.75" customHeight="1">
      <c r="A861" s="242"/>
      <c r="B861" s="240"/>
      <c r="C861" s="223"/>
      <c r="D861" s="231"/>
      <c r="E861" s="3"/>
      <c r="F861" s="3"/>
      <c r="G861" s="3"/>
      <c r="H861" s="3"/>
      <c r="J861" s="226"/>
      <c r="K861" s="3"/>
      <c r="L861" s="3"/>
      <c r="O861" s="227"/>
      <c r="Q861" s="94"/>
      <c r="R861" s="94"/>
      <c r="S861" s="94"/>
      <c r="T861" s="94"/>
    </row>
    <row r="862" ht="15.75" customHeight="1">
      <c r="A862" s="242"/>
      <c r="B862" s="240"/>
      <c r="C862" s="223"/>
      <c r="D862" s="231"/>
      <c r="E862" s="3"/>
      <c r="F862" s="3"/>
      <c r="G862" s="3"/>
      <c r="H862" s="3"/>
      <c r="J862" s="226"/>
      <c r="K862" s="3"/>
      <c r="L862" s="3"/>
      <c r="O862" s="227"/>
      <c r="Q862" s="94"/>
      <c r="R862" s="94"/>
      <c r="S862" s="94"/>
      <c r="T862" s="94"/>
    </row>
    <row r="863" ht="15.75" customHeight="1">
      <c r="A863" s="242"/>
      <c r="B863" s="240"/>
      <c r="C863" s="223"/>
      <c r="D863" s="231"/>
      <c r="E863" s="3"/>
      <c r="F863" s="3"/>
      <c r="G863" s="3"/>
      <c r="H863" s="3"/>
      <c r="J863" s="226"/>
      <c r="K863" s="3"/>
      <c r="L863" s="3"/>
      <c r="O863" s="227"/>
      <c r="Q863" s="94"/>
      <c r="R863" s="94"/>
      <c r="S863" s="94"/>
      <c r="T863" s="94"/>
    </row>
    <row r="864" ht="15.75" customHeight="1">
      <c r="A864" s="242"/>
      <c r="B864" s="240"/>
      <c r="C864" s="223"/>
      <c r="D864" s="231"/>
      <c r="E864" s="3"/>
      <c r="F864" s="3"/>
      <c r="G864" s="3"/>
      <c r="H864" s="3"/>
      <c r="J864" s="226"/>
      <c r="K864" s="3"/>
      <c r="L864" s="3"/>
      <c r="O864" s="227"/>
      <c r="Q864" s="94"/>
      <c r="R864" s="94"/>
      <c r="S864" s="94"/>
      <c r="T864" s="94"/>
    </row>
    <row r="865" ht="15.75" customHeight="1">
      <c r="A865" s="242"/>
      <c r="B865" s="240"/>
      <c r="C865" s="223"/>
      <c r="D865" s="231"/>
      <c r="E865" s="3"/>
      <c r="F865" s="3"/>
      <c r="G865" s="3"/>
      <c r="H865" s="3"/>
      <c r="J865" s="226"/>
      <c r="K865" s="3"/>
      <c r="L865" s="3"/>
      <c r="O865" s="227"/>
      <c r="Q865" s="94"/>
      <c r="R865" s="94"/>
      <c r="S865" s="94"/>
      <c r="T865" s="94"/>
    </row>
    <row r="866" ht="15.75" customHeight="1">
      <c r="A866" s="242"/>
      <c r="B866" s="240"/>
      <c r="C866" s="223"/>
      <c r="D866" s="231"/>
      <c r="E866" s="3"/>
      <c r="F866" s="3"/>
      <c r="G866" s="3"/>
      <c r="H866" s="3"/>
      <c r="J866" s="226"/>
      <c r="K866" s="3"/>
      <c r="L866" s="3"/>
      <c r="O866" s="227"/>
      <c r="Q866" s="94"/>
      <c r="R866" s="94"/>
      <c r="S866" s="94"/>
      <c r="T866" s="94"/>
    </row>
    <row r="867" ht="15.75" customHeight="1">
      <c r="A867" s="242"/>
      <c r="B867" s="240"/>
      <c r="C867" s="223"/>
      <c r="D867" s="231"/>
      <c r="E867" s="3"/>
      <c r="F867" s="3"/>
      <c r="G867" s="3"/>
      <c r="H867" s="3"/>
      <c r="J867" s="226"/>
      <c r="K867" s="3"/>
      <c r="L867" s="3"/>
      <c r="O867" s="227"/>
      <c r="Q867" s="94"/>
      <c r="R867" s="94"/>
      <c r="S867" s="94"/>
      <c r="T867" s="94"/>
    </row>
    <row r="868" ht="15.75" customHeight="1">
      <c r="A868" s="242"/>
      <c r="B868" s="240"/>
      <c r="C868" s="223"/>
      <c r="D868" s="231"/>
      <c r="E868" s="3"/>
      <c r="F868" s="3"/>
      <c r="G868" s="3"/>
      <c r="H868" s="3"/>
      <c r="J868" s="226"/>
      <c r="K868" s="3"/>
      <c r="L868" s="3"/>
      <c r="O868" s="227"/>
      <c r="Q868" s="94"/>
      <c r="R868" s="94"/>
      <c r="S868" s="94"/>
      <c r="T868" s="94"/>
    </row>
    <row r="869" ht="15.75" customHeight="1">
      <c r="A869" s="242"/>
      <c r="B869" s="240"/>
      <c r="C869" s="223"/>
      <c r="D869" s="231"/>
      <c r="E869" s="3"/>
      <c r="F869" s="3"/>
      <c r="G869" s="3"/>
      <c r="H869" s="3"/>
      <c r="J869" s="226"/>
      <c r="K869" s="3"/>
      <c r="L869" s="3"/>
      <c r="O869" s="227"/>
      <c r="Q869" s="94"/>
      <c r="R869" s="94"/>
      <c r="S869" s="94"/>
      <c r="T869" s="94"/>
    </row>
    <row r="870" ht="15.75" customHeight="1">
      <c r="A870" s="242"/>
      <c r="B870" s="240"/>
      <c r="C870" s="223"/>
      <c r="D870" s="231"/>
      <c r="E870" s="3"/>
      <c r="F870" s="3"/>
      <c r="G870" s="3"/>
      <c r="H870" s="3"/>
      <c r="J870" s="226"/>
      <c r="K870" s="3"/>
      <c r="L870" s="3"/>
      <c r="O870" s="227"/>
      <c r="Q870" s="94"/>
      <c r="R870" s="94"/>
      <c r="S870" s="94"/>
      <c r="T870" s="94"/>
    </row>
    <row r="871" ht="15.75" customHeight="1">
      <c r="A871" s="242"/>
      <c r="B871" s="240"/>
      <c r="C871" s="223"/>
      <c r="D871" s="231"/>
      <c r="E871" s="3"/>
      <c r="F871" s="3"/>
      <c r="G871" s="3"/>
      <c r="H871" s="3"/>
      <c r="J871" s="226"/>
      <c r="K871" s="3"/>
      <c r="L871" s="3"/>
      <c r="O871" s="227"/>
      <c r="Q871" s="94"/>
      <c r="R871" s="94"/>
      <c r="S871" s="94"/>
      <c r="T871" s="94"/>
    </row>
    <row r="872" ht="15.75" customHeight="1">
      <c r="A872" s="242"/>
      <c r="B872" s="240"/>
      <c r="C872" s="223"/>
      <c r="D872" s="231"/>
      <c r="E872" s="3"/>
      <c r="F872" s="3"/>
      <c r="G872" s="3"/>
      <c r="H872" s="3"/>
      <c r="J872" s="226"/>
      <c r="K872" s="3"/>
      <c r="L872" s="3"/>
      <c r="O872" s="227"/>
      <c r="Q872" s="94"/>
      <c r="R872" s="94"/>
      <c r="S872" s="94"/>
      <c r="T872" s="94"/>
    </row>
    <row r="873" ht="15.75" customHeight="1">
      <c r="A873" s="242"/>
      <c r="B873" s="240"/>
      <c r="C873" s="223"/>
      <c r="D873" s="231"/>
      <c r="E873" s="3"/>
      <c r="F873" s="3"/>
      <c r="G873" s="3"/>
      <c r="H873" s="3"/>
      <c r="J873" s="226"/>
      <c r="K873" s="3"/>
      <c r="L873" s="3"/>
      <c r="O873" s="227"/>
      <c r="Q873" s="94"/>
      <c r="R873" s="94"/>
      <c r="S873" s="94"/>
      <c r="T873" s="94"/>
    </row>
    <row r="874" ht="15.75" customHeight="1">
      <c r="A874" s="242"/>
      <c r="B874" s="240"/>
      <c r="C874" s="223"/>
      <c r="D874" s="231"/>
      <c r="E874" s="3"/>
      <c r="F874" s="3"/>
      <c r="G874" s="3"/>
      <c r="H874" s="3"/>
      <c r="J874" s="226"/>
      <c r="K874" s="3"/>
      <c r="L874" s="3"/>
      <c r="O874" s="227"/>
      <c r="Q874" s="94"/>
      <c r="R874" s="94"/>
      <c r="S874" s="94"/>
      <c r="T874" s="94"/>
    </row>
    <row r="875" ht="15.75" customHeight="1">
      <c r="A875" s="242"/>
      <c r="B875" s="240"/>
      <c r="C875" s="223"/>
      <c r="D875" s="231"/>
      <c r="E875" s="3"/>
      <c r="F875" s="3"/>
      <c r="G875" s="3"/>
      <c r="H875" s="3"/>
      <c r="J875" s="226"/>
      <c r="K875" s="3"/>
      <c r="L875" s="3"/>
      <c r="O875" s="227"/>
      <c r="Q875" s="94"/>
      <c r="R875" s="94"/>
      <c r="S875" s="94"/>
      <c r="T875" s="94"/>
    </row>
    <row r="876" ht="15.75" customHeight="1">
      <c r="A876" s="242"/>
      <c r="B876" s="240"/>
      <c r="C876" s="223"/>
      <c r="D876" s="231"/>
      <c r="E876" s="3"/>
      <c r="F876" s="3"/>
      <c r="G876" s="3"/>
      <c r="H876" s="3"/>
      <c r="J876" s="226"/>
      <c r="K876" s="3"/>
      <c r="L876" s="3"/>
      <c r="O876" s="227"/>
      <c r="Q876" s="94"/>
      <c r="R876" s="94"/>
      <c r="S876" s="94"/>
      <c r="T876" s="94"/>
    </row>
    <row r="877" ht="15.75" customHeight="1">
      <c r="A877" s="242"/>
      <c r="B877" s="240"/>
      <c r="C877" s="223"/>
      <c r="D877" s="231"/>
      <c r="E877" s="3"/>
      <c r="F877" s="3"/>
      <c r="G877" s="3"/>
      <c r="H877" s="3"/>
      <c r="J877" s="226"/>
      <c r="K877" s="3"/>
      <c r="L877" s="3"/>
      <c r="O877" s="227"/>
      <c r="Q877" s="94"/>
      <c r="R877" s="94"/>
      <c r="S877" s="94"/>
      <c r="T877" s="94"/>
    </row>
    <row r="878" ht="15.75" customHeight="1">
      <c r="A878" s="242"/>
      <c r="B878" s="240"/>
      <c r="C878" s="223"/>
      <c r="D878" s="231"/>
      <c r="E878" s="3"/>
      <c r="F878" s="3"/>
      <c r="G878" s="3"/>
      <c r="H878" s="3"/>
      <c r="J878" s="226"/>
      <c r="K878" s="3"/>
      <c r="L878" s="3"/>
      <c r="O878" s="227"/>
      <c r="Q878" s="94"/>
      <c r="R878" s="94"/>
      <c r="S878" s="94"/>
      <c r="T878" s="94"/>
    </row>
    <row r="879" ht="15.75" customHeight="1">
      <c r="A879" s="242"/>
      <c r="B879" s="240"/>
      <c r="C879" s="223"/>
      <c r="D879" s="231"/>
      <c r="E879" s="3"/>
      <c r="F879" s="3"/>
      <c r="G879" s="3"/>
      <c r="H879" s="3"/>
      <c r="J879" s="226"/>
      <c r="K879" s="3"/>
      <c r="L879" s="3"/>
      <c r="O879" s="227"/>
      <c r="Q879" s="94"/>
      <c r="R879" s="94"/>
      <c r="S879" s="94"/>
      <c r="T879" s="94"/>
    </row>
    <row r="880" ht="15.75" customHeight="1">
      <c r="A880" s="242"/>
      <c r="B880" s="240"/>
      <c r="C880" s="223"/>
      <c r="D880" s="231"/>
      <c r="E880" s="3"/>
      <c r="F880" s="3"/>
      <c r="G880" s="3"/>
      <c r="H880" s="3"/>
      <c r="J880" s="226"/>
      <c r="K880" s="3"/>
      <c r="L880" s="3"/>
      <c r="O880" s="227"/>
      <c r="Q880" s="94"/>
      <c r="R880" s="94"/>
      <c r="S880" s="94"/>
      <c r="T880" s="94"/>
    </row>
    <row r="881" ht="15.75" customHeight="1">
      <c r="A881" s="242"/>
      <c r="B881" s="240"/>
      <c r="C881" s="223"/>
      <c r="D881" s="231"/>
      <c r="E881" s="3"/>
      <c r="F881" s="3"/>
      <c r="G881" s="3"/>
      <c r="H881" s="3"/>
      <c r="J881" s="226"/>
      <c r="K881" s="3"/>
      <c r="L881" s="3"/>
      <c r="O881" s="227"/>
      <c r="Q881" s="94"/>
      <c r="R881" s="94"/>
      <c r="S881" s="94"/>
      <c r="T881" s="94"/>
    </row>
    <row r="882" ht="15.75" customHeight="1">
      <c r="A882" s="242"/>
      <c r="B882" s="240"/>
      <c r="C882" s="223"/>
      <c r="D882" s="231"/>
      <c r="E882" s="3"/>
      <c r="F882" s="3"/>
      <c r="G882" s="3"/>
      <c r="H882" s="3"/>
      <c r="J882" s="226"/>
      <c r="K882" s="3"/>
      <c r="L882" s="3"/>
      <c r="O882" s="227"/>
      <c r="Q882" s="94"/>
      <c r="R882" s="94"/>
      <c r="S882" s="94"/>
      <c r="T882" s="94"/>
    </row>
    <row r="883" ht="15.75" customHeight="1">
      <c r="A883" s="242"/>
      <c r="B883" s="240"/>
      <c r="C883" s="223"/>
      <c r="D883" s="231"/>
      <c r="E883" s="3"/>
      <c r="F883" s="3"/>
      <c r="G883" s="3"/>
      <c r="H883" s="3"/>
      <c r="J883" s="226"/>
      <c r="K883" s="3"/>
      <c r="L883" s="3"/>
      <c r="O883" s="227"/>
      <c r="Q883" s="94"/>
      <c r="R883" s="94"/>
      <c r="S883" s="94"/>
      <c r="T883" s="94"/>
    </row>
    <row r="884" ht="15.75" customHeight="1">
      <c r="A884" s="242"/>
      <c r="B884" s="240"/>
      <c r="C884" s="223"/>
      <c r="D884" s="231"/>
      <c r="E884" s="3"/>
      <c r="F884" s="3"/>
      <c r="G884" s="3"/>
      <c r="H884" s="3"/>
      <c r="J884" s="226"/>
      <c r="K884" s="3"/>
      <c r="L884" s="3"/>
      <c r="O884" s="227"/>
      <c r="Q884" s="94"/>
      <c r="R884" s="94"/>
      <c r="S884" s="94"/>
      <c r="T884" s="94"/>
    </row>
    <row r="885" ht="15.75" customHeight="1">
      <c r="A885" s="242"/>
      <c r="B885" s="240"/>
      <c r="C885" s="223"/>
      <c r="D885" s="231"/>
      <c r="E885" s="3"/>
      <c r="F885" s="3"/>
      <c r="G885" s="3"/>
      <c r="H885" s="3"/>
      <c r="J885" s="226"/>
      <c r="K885" s="3"/>
      <c r="L885" s="3"/>
      <c r="O885" s="227"/>
      <c r="Q885" s="94"/>
      <c r="R885" s="94"/>
      <c r="S885" s="94"/>
      <c r="T885" s="94"/>
    </row>
    <row r="886" ht="15.75" customHeight="1">
      <c r="A886" s="242"/>
      <c r="B886" s="240"/>
      <c r="C886" s="223"/>
      <c r="D886" s="231"/>
      <c r="E886" s="3"/>
      <c r="F886" s="3"/>
      <c r="G886" s="3"/>
      <c r="H886" s="3"/>
      <c r="J886" s="226"/>
      <c r="K886" s="3"/>
      <c r="L886" s="3"/>
      <c r="O886" s="227"/>
      <c r="Q886" s="94"/>
      <c r="R886" s="94"/>
      <c r="S886" s="94"/>
      <c r="T886" s="94"/>
    </row>
    <row r="887" ht="15.75" customHeight="1">
      <c r="A887" s="242"/>
      <c r="B887" s="240"/>
      <c r="C887" s="223"/>
      <c r="D887" s="231"/>
      <c r="E887" s="3"/>
      <c r="F887" s="3"/>
      <c r="G887" s="3"/>
      <c r="H887" s="3"/>
      <c r="J887" s="226"/>
      <c r="K887" s="3"/>
      <c r="L887" s="3"/>
      <c r="O887" s="227"/>
      <c r="Q887" s="94"/>
      <c r="R887" s="94"/>
      <c r="S887" s="94"/>
      <c r="T887" s="94"/>
    </row>
    <row r="888" ht="15.75" customHeight="1">
      <c r="A888" s="242"/>
      <c r="B888" s="240"/>
      <c r="C888" s="223"/>
      <c r="D888" s="231"/>
      <c r="E888" s="3"/>
      <c r="F888" s="3"/>
      <c r="G888" s="3"/>
      <c r="H888" s="3"/>
      <c r="J888" s="226"/>
      <c r="K888" s="3"/>
      <c r="L888" s="3"/>
      <c r="O888" s="227"/>
      <c r="Q888" s="94"/>
      <c r="R888" s="94"/>
      <c r="S888" s="94"/>
      <c r="T888" s="94"/>
    </row>
    <row r="889" ht="15.75" customHeight="1">
      <c r="A889" s="242"/>
      <c r="B889" s="240"/>
      <c r="C889" s="223"/>
      <c r="D889" s="231"/>
      <c r="E889" s="3"/>
      <c r="F889" s="3"/>
      <c r="G889" s="3"/>
      <c r="H889" s="3"/>
      <c r="J889" s="226"/>
      <c r="K889" s="3"/>
      <c r="L889" s="3"/>
      <c r="O889" s="227"/>
      <c r="Q889" s="94"/>
      <c r="R889" s="94"/>
      <c r="S889" s="94"/>
      <c r="T889" s="94"/>
    </row>
    <row r="890" ht="15.75" customHeight="1">
      <c r="A890" s="242"/>
      <c r="B890" s="240"/>
      <c r="C890" s="223"/>
      <c r="D890" s="231"/>
      <c r="E890" s="3"/>
      <c r="F890" s="3"/>
      <c r="G890" s="3"/>
      <c r="H890" s="3"/>
      <c r="J890" s="226"/>
      <c r="K890" s="3"/>
      <c r="L890" s="3"/>
      <c r="O890" s="227"/>
      <c r="Q890" s="94"/>
      <c r="R890" s="94"/>
      <c r="S890" s="94"/>
      <c r="T890" s="94"/>
    </row>
    <row r="891" ht="15.75" customHeight="1">
      <c r="A891" s="242"/>
      <c r="B891" s="240"/>
      <c r="C891" s="223"/>
      <c r="D891" s="231"/>
      <c r="E891" s="3"/>
      <c r="F891" s="3"/>
      <c r="G891" s="3"/>
      <c r="H891" s="3"/>
      <c r="J891" s="226"/>
      <c r="K891" s="3"/>
      <c r="L891" s="3"/>
      <c r="O891" s="227"/>
      <c r="Q891" s="94"/>
      <c r="R891" s="94"/>
      <c r="S891" s="94"/>
      <c r="T891" s="94"/>
    </row>
    <row r="892" ht="15.75" customHeight="1">
      <c r="A892" s="242"/>
      <c r="B892" s="240"/>
      <c r="C892" s="223"/>
      <c r="D892" s="231"/>
      <c r="E892" s="3"/>
      <c r="F892" s="3"/>
      <c r="G892" s="3"/>
      <c r="H892" s="3"/>
      <c r="J892" s="226"/>
      <c r="K892" s="3"/>
      <c r="L892" s="3"/>
      <c r="O892" s="227"/>
      <c r="Q892" s="94"/>
      <c r="R892" s="94"/>
      <c r="S892" s="94"/>
      <c r="T892" s="94"/>
    </row>
    <row r="893" ht="15.75" customHeight="1">
      <c r="A893" s="242"/>
      <c r="B893" s="240"/>
      <c r="C893" s="223"/>
      <c r="D893" s="231"/>
      <c r="E893" s="3"/>
      <c r="F893" s="3"/>
      <c r="G893" s="3"/>
      <c r="H893" s="3"/>
      <c r="J893" s="226"/>
      <c r="K893" s="3"/>
      <c r="L893" s="3"/>
      <c r="O893" s="227"/>
      <c r="Q893" s="94"/>
      <c r="R893" s="94"/>
      <c r="S893" s="94"/>
      <c r="T893" s="94"/>
    </row>
    <row r="894" ht="15.75" customHeight="1">
      <c r="A894" s="242"/>
      <c r="B894" s="240"/>
      <c r="C894" s="223"/>
      <c r="D894" s="231"/>
      <c r="E894" s="3"/>
      <c r="F894" s="3"/>
      <c r="G894" s="3"/>
      <c r="H894" s="3"/>
      <c r="J894" s="226"/>
      <c r="K894" s="3"/>
      <c r="L894" s="3"/>
      <c r="O894" s="227"/>
      <c r="Q894" s="94"/>
      <c r="R894" s="94"/>
      <c r="S894" s="94"/>
      <c r="T894" s="94"/>
    </row>
    <row r="895" ht="15.75" customHeight="1">
      <c r="A895" s="242"/>
      <c r="B895" s="240"/>
      <c r="C895" s="223"/>
      <c r="D895" s="231"/>
      <c r="E895" s="3"/>
      <c r="F895" s="3"/>
      <c r="G895" s="3"/>
      <c r="H895" s="3"/>
      <c r="J895" s="226"/>
      <c r="K895" s="3"/>
      <c r="L895" s="3"/>
      <c r="O895" s="227"/>
      <c r="Q895" s="94"/>
      <c r="R895" s="94"/>
      <c r="S895" s="94"/>
      <c r="T895" s="94"/>
    </row>
    <row r="896" ht="15.75" customHeight="1">
      <c r="A896" s="242"/>
      <c r="B896" s="240"/>
      <c r="C896" s="223"/>
      <c r="D896" s="231"/>
      <c r="E896" s="3"/>
      <c r="F896" s="3"/>
      <c r="G896" s="3"/>
      <c r="H896" s="3"/>
      <c r="J896" s="226"/>
      <c r="K896" s="3"/>
      <c r="L896" s="3"/>
      <c r="O896" s="227"/>
      <c r="Q896" s="94"/>
      <c r="R896" s="94"/>
      <c r="S896" s="94"/>
      <c r="T896" s="94"/>
    </row>
    <row r="897" ht="15.75" customHeight="1">
      <c r="A897" s="242"/>
      <c r="B897" s="240"/>
      <c r="C897" s="223"/>
      <c r="D897" s="231"/>
      <c r="E897" s="3"/>
      <c r="F897" s="3"/>
      <c r="G897" s="3"/>
      <c r="H897" s="3"/>
      <c r="J897" s="226"/>
      <c r="K897" s="3"/>
      <c r="L897" s="3"/>
      <c r="O897" s="227"/>
      <c r="Q897" s="94"/>
      <c r="R897" s="94"/>
      <c r="S897" s="94"/>
      <c r="T897" s="94"/>
    </row>
    <row r="898" ht="15.75" customHeight="1">
      <c r="A898" s="242"/>
      <c r="B898" s="240"/>
      <c r="C898" s="223"/>
      <c r="D898" s="231"/>
      <c r="E898" s="3"/>
      <c r="F898" s="3"/>
      <c r="G898" s="3"/>
      <c r="H898" s="3"/>
      <c r="J898" s="226"/>
      <c r="K898" s="3"/>
      <c r="L898" s="3"/>
      <c r="O898" s="227"/>
      <c r="Q898" s="94"/>
      <c r="R898" s="94"/>
      <c r="S898" s="94"/>
      <c r="T898" s="94"/>
    </row>
    <row r="899" ht="15.75" customHeight="1">
      <c r="A899" s="242"/>
      <c r="B899" s="240"/>
      <c r="C899" s="223"/>
      <c r="D899" s="231"/>
      <c r="E899" s="3"/>
      <c r="F899" s="3"/>
      <c r="G899" s="3"/>
      <c r="H899" s="3"/>
      <c r="J899" s="226"/>
      <c r="K899" s="3"/>
      <c r="L899" s="3"/>
      <c r="O899" s="227"/>
      <c r="Q899" s="94"/>
      <c r="R899" s="94"/>
      <c r="S899" s="94"/>
      <c r="T899" s="94"/>
    </row>
    <row r="900" ht="15.75" customHeight="1">
      <c r="A900" s="242"/>
      <c r="B900" s="240"/>
      <c r="C900" s="223"/>
      <c r="D900" s="231"/>
      <c r="E900" s="3"/>
      <c r="F900" s="3"/>
      <c r="G900" s="3"/>
      <c r="H900" s="3"/>
      <c r="J900" s="226"/>
      <c r="K900" s="3"/>
      <c r="L900" s="3"/>
      <c r="O900" s="227"/>
      <c r="Q900" s="94"/>
      <c r="R900" s="94"/>
      <c r="S900" s="94"/>
      <c r="T900" s="94"/>
    </row>
    <row r="901" ht="15.75" customHeight="1">
      <c r="A901" s="242"/>
      <c r="B901" s="240"/>
      <c r="C901" s="223"/>
      <c r="D901" s="231"/>
      <c r="E901" s="3"/>
      <c r="F901" s="3"/>
      <c r="G901" s="3"/>
      <c r="H901" s="3"/>
      <c r="J901" s="226"/>
      <c r="K901" s="3"/>
      <c r="L901" s="3"/>
      <c r="O901" s="227"/>
      <c r="Q901" s="94"/>
      <c r="R901" s="94"/>
      <c r="S901" s="94"/>
      <c r="T901" s="94"/>
    </row>
    <row r="902" ht="15.75" customHeight="1">
      <c r="A902" s="242"/>
      <c r="B902" s="240"/>
      <c r="C902" s="223"/>
      <c r="D902" s="231"/>
      <c r="E902" s="3"/>
      <c r="F902" s="3"/>
      <c r="G902" s="3"/>
      <c r="H902" s="3"/>
      <c r="J902" s="226"/>
      <c r="K902" s="3"/>
      <c r="L902" s="3"/>
      <c r="O902" s="227"/>
      <c r="Q902" s="94"/>
      <c r="R902" s="94"/>
      <c r="S902" s="94"/>
      <c r="T902" s="94"/>
    </row>
    <row r="903" ht="15.75" customHeight="1">
      <c r="A903" s="242"/>
      <c r="B903" s="240"/>
      <c r="C903" s="223"/>
      <c r="D903" s="231"/>
      <c r="E903" s="3"/>
      <c r="F903" s="3"/>
      <c r="G903" s="3"/>
      <c r="H903" s="3"/>
      <c r="J903" s="226"/>
      <c r="K903" s="3"/>
      <c r="L903" s="3"/>
      <c r="O903" s="227"/>
      <c r="Q903" s="94"/>
      <c r="R903" s="94"/>
      <c r="S903" s="94"/>
      <c r="T903" s="94"/>
    </row>
    <row r="904" ht="15.75" customHeight="1">
      <c r="A904" s="242"/>
      <c r="B904" s="240"/>
      <c r="C904" s="223"/>
      <c r="D904" s="231"/>
      <c r="E904" s="3"/>
      <c r="F904" s="3"/>
      <c r="G904" s="3"/>
      <c r="H904" s="3"/>
      <c r="J904" s="226"/>
      <c r="K904" s="3"/>
      <c r="L904" s="3"/>
      <c r="O904" s="227"/>
      <c r="Q904" s="94"/>
      <c r="R904" s="94"/>
      <c r="S904" s="94"/>
      <c r="T904" s="94"/>
    </row>
    <row r="905" ht="15.75" customHeight="1">
      <c r="A905" s="242"/>
      <c r="B905" s="240"/>
      <c r="C905" s="223"/>
      <c r="D905" s="231"/>
      <c r="E905" s="3"/>
      <c r="F905" s="3"/>
      <c r="G905" s="3"/>
      <c r="H905" s="3"/>
      <c r="J905" s="226"/>
      <c r="K905" s="3"/>
      <c r="L905" s="3"/>
      <c r="O905" s="227"/>
      <c r="Q905" s="94"/>
      <c r="R905" s="94"/>
      <c r="S905" s="94"/>
      <c r="T905" s="94"/>
    </row>
    <row r="906" ht="15.75" customHeight="1">
      <c r="A906" s="242"/>
      <c r="B906" s="240"/>
      <c r="C906" s="223"/>
      <c r="D906" s="231"/>
      <c r="E906" s="3"/>
      <c r="F906" s="3"/>
      <c r="G906" s="3"/>
      <c r="H906" s="3"/>
      <c r="J906" s="226"/>
      <c r="K906" s="3"/>
      <c r="L906" s="3"/>
      <c r="O906" s="227"/>
      <c r="Q906" s="94"/>
      <c r="R906" s="94"/>
      <c r="S906" s="94"/>
      <c r="T906" s="94"/>
    </row>
    <row r="907" ht="15.75" customHeight="1">
      <c r="A907" s="242"/>
      <c r="B907" s="240"/>
      <c r="C907" s="223"/>
      <c r="D907" s="231"/>
      <c r="E907" s="3"/>
      <c r="F907" s="3"/>
      <c r="G907" s="3"/>
      <c r="H907" s="3"/>
      <c r="J907" s="226"/>
      <c r="K907" s="3"/>
      <c r="L907" s="3"/>
      <c r="O907" s="227"/>
      <c r="Q907" s="94"/>
      <c r="R907" s="94"/>
      <c r="S907" s="94"/>
      <c r="T907" s="94"/>
    </row>
    <row r="908" ht="15.75" customHeight="1">
      <c r="A908" s="242"/>
      <c r="B908" s="240"/>
      <c r="C908" s="223"/>
      <c r="D908" s="231"/>
      <c r="E908" s="3"/>
      <c r="F908" s="3"/>
      <c r="G908" s="3"/>
      <c r="H908" s="3"/>
      <c r="J908" s="226"/>
      <c r="K908" s="3"/>
      <c r="L908" s="3"/>
      <c r="O908" s="227"/>
      <c r="Q908" s="94"/>
      <c r="R908" s="94"/>
      <c r="S908" s="94"/>
      <c r="T908" s="94"/>
    </row>
    <row r="909" ht="15.75" customHeight="1">
      <c r="A909" s="242"/>
      <c r="B909" s="240"/>
      <c r="C909" s="223"/>
      <c r="D909" s="231"/>
      <c r="E909" s="3"/>
      <c r="F909" s="3"/>
      <c r="G909" s="3"/>
      <c r="H909" s="3"/>
      <c r="J909" s="226"/>
      <c r="K909" s="3"/>
      <c r="L909" s="3"/>
      <c r="O909" s="227"/>
      <c r="Q909" s="94"/>
      <c r="R909" s="94"/>
      <c r="S909" s="94"/>
      <c r="T909" s="94"/>
    </row>
    <row r="910" ht="15.75" customHeight="1">
      <c r="A910" s="242"/>
      <c r="B910" s="240"/>
      <c r="C910" s="223"/>
      <c r="D910" s="231"/>
      <c r="E910" s="3"/>
      <c r="F910" s="3"/>
      <c r="G910" s="3"/>
      <c r="H910" s="3"/>
      <c r="J910" s="226"/>
      <c r="K910" s="3"/>
      <c r="L910" s="3"/>
      <c r="O910" s="227"/>
      <c r="Q910" s="94"/>
      <c r="R910" s="94"/>
      <c r="S910" s="94"/>
      <c r="T910" s="94"/>
    </row>
    <row r="911" ht="15.75" customHeight="1">
      <c r="A911" s="242"/>
      <c r="B911" s="240"/>
      <c r="C911" s="223"/>
      <c r="D911" s="231"/>
      <c r="E911" s="3"/>
      <c r="F911" s="3"/>
      <c r="G911" s="3"/>
      <c r="H911" s="3"/>
      <c r="J911" s="226"/>
      <c r="K911" s="3"/>
      <c r="L911" s="3"/>
      <c r="O911" s="227"/>
      <c r="Q911" s="94"/>
      <c r="R911" s="94"/>
      <c r="S911" s="94"/>
      <c r="T911" s="94"/>
    </row>
    <row r="912" ht="15.75" customHeight="1">
      <c r="A912" s="242"/>
      <c r="B912" s="240"/>
      <c r="C912" s="223"/>
      <c r="D912" s="231"/>
      <c r="E912" s="3"/>
      <c r="F912" s="3"/>
      <c r="G912" s="3"/>
      <c r="H912" s="3"/>
      <c r="J912" s="226"/>
      <c r="K912" s="3"/>
      <c r="L912" s="3"/>
      <c r="O912" s="227"/>
      <c r="Q912" s="94"/>
      <c r="R912" s="94"/>
      <c r="S912" s="94"/>
      <c r="T912" s="94"/>
    </row>
    <row r="913" ht="15.75" customHeight="1">
      <c r="A913" s="242"/>
      <c r="B913" s="240"/>
      <c r="C913" s="223"/>
      <c r="D913" s="231"/>
      <c r="E913" s="3"/>
      <c r="F913" s="3"/>
      <c r="G913" s="3"/>
      <c r="H913" s="3"/>
      <c r="J913" s="226"/>
      <c r="K913" s="3"/>
      <c r="L913" s="3"/>
      <c r="O913" s="227"/>
      <c r="Q913" s="94"/>
      <c r="R913" s="94"/>
      <c r="S913" s="94"/>
      <c r="T913" s="94"/>
    </row>
    <row r="914" ht="15.75" customHeight="1">
      <c r="A914" s="242"/>
      <c r="B914" s="240"/>
      <c r="C914" s="223"/>
      <c r="D914" s="231"/>
      <c r="E914" s="3"/>
      <c r="F914" s="3"/>
      <c r="G914" s="3"/>
      <c r="H914" s="3"/>
      <c r="J914" s="226"/>
      <c r="K914" s="3"/>
      <c r="L914" s="3"/>
      <c r="O914" s="227"/>
      <c r="Q914" s="94"/>
      <c r="R914" s="94"/>
      <c r="S914" s="94"/>
      <c r="T914" s="94"/>
    </row>
    <row r="915" ht="15.75" customHeight="1">
      <c r="A915" s="242"/>
      <c r="B915" s="240"/>
      <c r="C915" s="223"/>
      <c r="D915" s="231"/>
      <c r="E915" s="3"/>
      <c r="F915" s="3"/>
      <c r="G915" s="3"/>
      <c r="H915" s="3"/>
      <c r="J915" s="226"/>
      <c r="K915" s="3"/>
      <c r="L915" s="3"/>
      <c r="O915" s="227"/>
      <c r="Q915" s="94"/>
      <c r="R915" s="94"/>
      <c r="S915" s="94"/>
      <c r="T915" s="94"/>
    </row>
    <row r="916" ht="15.75" customHeight="1">
      <c r="A916" s="242"/>
      <c r="B916" s="240"/>
      <c r="C916" s="223"/>
      <c r="D916" s="231"/>
      <c r="E916" s="3"/>
      <c r="F916" s="3"/>
      <c r="G916" s="3"/>
      <c r="H916" s="3"/>
      <c r="J916" s="226"/>
      <c r="K916" s="3"/>
      <c r="L916" s="3"/>
      <c r="O916" s="227"/>
      <c r="Q916" s="94"/>
      <c r="R916" s="94"/>
      <c r="S916" s="94"/>
      <c r="T916" s="94"/>
    </row>
    <row r="917" ht="15.75" customHeight="1">
      <c r="A917" s="242"/>
      <c r="B917" s="240"/>
      <c r="C917" s="223"/>
      <c r="D917" s="231"/>
      <c r="E917" s="3"/>
      <c r="F917" s="3"/>
      <c r="G917" s="3"/>
      <c r="H917" s="3"/>
      <c r="J917" s="226"/>
      <c r="K917" s="3"/>
      <c r="L917" s="3"/>
      <c r="O917" s="227"/>
      <c r="Q917" s="94"/>
      <c r="R917" s="94"/>
      <c r="S917" s="94"/>
      <c r="T917" s="94"/>
    </row>
    <row r="918" ht="15.75" customHeight="1">
      <c r="A918" s="242"/>
      <c r="B918" s="240"/>
      <c r="C918" s="223"/>
      <c r="D918" s="231"/>
      <c r="E918" s="3"/>
      <c r="F918" s="3"/>
      <c r="G918" s="3"/>
      <c r="H918" s="3"/>
      <c r="J918" s="226"/>
      <c r="K918" s="3"/>
      <c r="L918" s="3"/>
      <c r="O918" s="227"/>
      <c r="Q918" s="94"/>
      <c r="R918" s="94"/>
      <c r="S918" s="94"/>
      <c r="T918" s="94"/>
    </row>
    <row r="919" ht="15.75" customHeight="1">
      <c r="A919" s="242"/>
      <c r="B919" s="240"/>
      <c r="C919" s="223"/>
      <c r="D919" s="231"/>
      <c r="E919" s="3"/>
      <c r="F919" s="3"/>
      <c r="G919" s="3"/>
      <c r="H919" s="3"/>
      <c r="J919" s="226"/>
      <c r="K919" s="3"/>
      <c r="L919" s="3"/>
      <c r="O919" s="227"/>
      <c r="Q919" s="94"/>
      <c r="R919" s="94"/>
      <c r="S919" s="94"/>
      <c r="T919" s="94"/>
    </row>
    <row r="920" ht="15.75" customHeight="1">
      <c r="A920" s="242"/>
      <c r="B920" s="240"/>
      <c r="C920" s="223"/>
      <c r="D920" s="231"/>
      <c r="E920" s="3"/>
      <c r="F920" s="3"/>
      <c r="G920" s="3"/>
      <c r="H920" s="3"/>
      <c r="J920" s="226"/>
      <c r="K920" s="3"/>
      <c r="L920" s="3"/>
      <c r="O920" s="227"/>
      <c r="Q920" s="94"/>
      <c r="R920" s="94"/>
      <c r="S920" s="94"/>
      <c r="T920" s="94"/>
    </row>
    <row r="921" ht="15.75" customHeight="1">
      <c r="A921" s="242"/>
      <c r="B921" s="240"/>
      <c r="C921" s="223"/>
      <c r="D921" s="231"/>
      <c r="E921" s="3"/>
      <c r="F921" s="3"/>
      <c r="G921" s="3"/>
      <c r="H921" s="3"/>
      <c r="J921" s="226"/>
      <c r="K921" s="3"/>
      <c r="L921" s="3"/>
      <c r="O921" s="227"/>
      <c r="Q921" s="94"/>
      <c r="R921" s="94"/>
      <c r="S921" s="94"/>
      <c r="T921" s="94"/>
    </row>
    <row r="922" ht="15.75" customHeight="1">
      <c r="A922" s="242"/>
      <c r="B922" s="240"/>
      <c r="C922" s="223"/>
      <c r="D922" s="231"/>
      <c r="E922" s="3"/>
      <c r="F922" s="3"/>
      <c r="G922" s="3"/>
      <c r="H922" s="3"/>
      <c r="J922" s="226"/>
      <c r="K922" s="3"/>
      <c r="L922" s="3"/>
      <c r="O922" s="227"/>
      <c r="Q922" s="94"/>
      <c r="R922" s="94"/>
      <c r="S922" s="94"/>
      <c r="T922" s="94"/>
    </row>
    <row r="923" ht="15.75" customHeight="1">
      <c r="A923" s="242"/>
      <c r="B923" s="240"/>
      <c r="C923" s="223"/>
      <c r="D923" s="231"/>
      <c r="E923" s="3"/>
      <c r="F923" s="3"/>
      <c r="G923" s="3"/>
      <c r="H923" s="3"/>
      <c r="J923" s="226"/>
      <c r="K923" s="3"/>
      <c r="L923" s="3"/>
      <c r="O923" s="227"/>
      <c r="Q923" s="94"/>
      <c r="R923" s="94"/>
      <c r="S923" s="94"/>
      <c r="T923" s="94"/>
    </row>
    <row r="924" ht="15.75" customHeight="1">
      <c r="A924" s="242"/>
      <c r="B924" s="240"/>
      <c r="C924" s="223"/>
      <c r="D924" s="231"/>
      <c r="E924" s="3"/>
      <c r="F924" s="3"/>
      <c r="G924" s="3"/>
      <c r="H924" s="3"/>
      <c r="J924" s="226"/>
      <c r="K924" s="3"/>
      <c r="L924" s="3"/>
      <c r="O924" s="227"/>
      <c r="Q924" s="94"/>
      <c r="R924" s="94"/>
      <c r="S924" s="94"/>
      <c r="T924" s="94"/>
    </row>
    <row r="925" ht="15.75" customHeight="1">
      <c r="A925" s="242"/>
      <c r="B925" s="240"/>
      <c r="C925" s="223"/>
      <c r="D925" s="231"/>
      <c r="E925" s="3"/>
      <c r="F925" s="3"/>
      <c r="G925" s="3"/>
      <c r="H925" s="3"/>
      <c r="J925" s="226"/>
      <c r="K925" s="3"/>
      <c r="L925" s="3"/>
      <c r="O925" s="227"/>
      <c r="Q925" s="94"/>
      <c r="R925" s="94"/>
      <c r="S925" s="94"/>
      <c r="T925" s="94"/>
    </row>
    <row r="926" ht="15.75" customHeight="1">
      <c r="A926" s="242"/>
      <c r="B926" s="240"/>
      <c r="C926" s="223"/>
      <c r="D926" s="231"/>
      <c r="E926" s="3"/>
      <c r="F926" s="3"/>
      <c r="G926" s="3"/>
      <c r="H926" s="3"/>
      <c r="J926" s="226"/>
      <c r="K926" s="3"/>
      <c r="L926" s="3"/>
      <c r="O926" s="227"/>
      <c r="Q926" s="94"/>
      <c r="R926" s="94"/>
      <c r="S926" s="94"/>
      <c r="T926" s="94"/>
    </row>
    <row r="927" ht="15.75" customHeight="1">
      <c r="A927" s="242"/>
      <c r="B927" s="240"/>
      <c r="C927" s="223"/>
      <c r="D927" s="231"/>
      <c r="E927" s="3"/>
      <c r="F927" s="3"/>
      <c r="G927" s="3"/>
      <c r="H927" s="3"/>
      <c r="J927" s="226"/>
      <c r="K927" s="3"/>
      <c r="L927" s="3"/>
      <c r="O927" s="227"/>
      <c r="Q927" s="94"/>
      <c r="R927" s="94"/>
      <c r="S927" s="94"/>
      <c r="T927" s="94"/>
    </row>
    <row r="928" ht="15.75" customHeight="1">
      <c r="A928" s="242"/>
      <c r="B928" s="240"/>
      <c r="C928" s="223"/>
      <c r="D928" s="231"/>
      <c r="E928" s="3"/>
      <c r="F928" s="3"/>
      <c r="G928" s="3"/>
      <c r="H928" s="3"/>
      <c r="J928" s="226"/>
      <c r="K928" s="3"/>
      <c r="L928" s="3"/>
      <c r="O928" s="227"/>
      <c r="Q928" s="94"/>
      <c r="R928" s="94"/>
      <c r="S928" s="94"/>
      <c r="T928" s="94"/>
    </row>
    <row r="929" ht="15.75" customHeight="1">
      <c r="A929" s="242"/>
      <c r="B929" s="240"/>
      <c r="C929" s="223"/>
      <c r="D929" s="231"/>
      <c r="E929" s="3"/>
      <c r="F929" s="3"/>
      <c r="G929" s="3"/>
      <c r="H929" s="3"/>
      <c r="J929" s="226"/>
      <c r="K929" s="3"/>
      <c r="L929" s="3"/>
      <c r="O929" s="227"/>
      <c r="Q929" s="94"/>
      <c r="R929" s="94"/>
      <c r="S929" s="94"/>
      <c r="T929" s="94"/>
    </row>
    <row r="930" ht="15.75" customHeight="1">
      <c r="A930" s="242"/>
      <c r="B930" s="240"/>
      <c r="C930" s="223"/>
      <c r="D930" s="231"/>
      <c r="E930" s="3"/>
      <c r="F930" s="3"/>
      <c r="G930" s="3"/>
      <c r="H930" s="3"/>
      <c r="J930" s="226"/>
      <c r="K930" s="3"/>
      <c r="L930" s="3"/>
      <c r="O930" s="227"/>
      <c r="Q930" s="94"/>
      <c r="R930" s="94"/>
      <c r="S930" s="94"/>
      <c r="T930" s="94"/>
    </row>
    <row r="931" ht="15.75" customHeight="1">
      <c r="A931" s="242"/>
      <c r="B931" s="240"/>
      <c r="C931" s="223"/>
      <c r="D931" s="231"/>
      <c r="E931" s="3"/>
      <c r="F931" s="3"/>
      <c r="G931" s="3"/>
      <c r="H931" s="3"/>
      <c r="J931" s="226"/>
      <c r="K931" s="3"/>
      <c r="L931" s="3"/>
      <c r="O931" s="227"/>
      <c r="Q931" s="94"/>
      <c r="R931" s="94"/>
      <c r="S931" s="94"/>
      <c r="T931" s="94"/>
    </row>
    <row r="932" ht="15.75" customHeight="1">
      <c r="A932" s="242"/>
      <c r="B932" s="240"/>
      <c r="C932" s="223"/>
      <c r="D932" s="231"/>
      <c r="E932" s="3"/>
      <c r="F932" s="3"/>
      <c r="G932" s="3"/>
      <c r="H932" s="3"/>
      <c r="J932" s="226"/>
      <c r="K932" s="3"/>
      <c r="L932" s="3"/>
      <c r="O932" s="227"/>
      <c r="Q932" s="94"/>
      <c r="R932" s="94"/>
      <c r="S932" s="94"/>
      <c r="T932" s="94"/>
    </row>
    <row r="933" ht="15.75" customHeight="1">
      <c r="A933" s="242"/>
      <c r="B933" s="240"/>
      <c r="C933" s="223"/>
      <c r="D933" s="231"/>
      <c r="E933" s="3"/>
      <c r="F933" s="3"/>
      <c r="G933" s="3"/>
      <c r="H933" s="3"/>
      <c r="J933" s="226"/>
      <c r="K933" s="3"/>
      <c r="L933" s="3"/>
      <c r="O933" s="227"/>
      <c r="Q933" s="94"/>
      <c r="R933" s="94"/>
      <c r="S933" s="94"/>
      <c r="T933" s="94"/>
    </row>
    <row r="934" ht="15.75" customHeight="1">
      <c r="A934" s="242"/>
      <c r="B934" s="240"/>
      <c r="C934" s="223"/>
      <c r="D934" s="231"/>
      <c r="E934" s="3"/>
      <c r="F934" s="3"/>
      <c r="G934" s="3"/>
      <c r="H934" s="3"/>
      <c r="J934" s="226"/>
      <c r="K934" s="3"/>
      <c r="L934" s="3"/>
      <c r="O934" s="227"/>
      <c r="Q934" s="94"/>
      <c r="R934" s="94"/>
      <c r="S934" s="94"/>
      <c r="T934" s="94"/>
    </row>
    <row r="935" ht="15.75" customHeight="1">
      <c r="A935" s="242"/>
      <c r="B935" s="240"/>
      <c r="C935" s="223"/>
      <c r="D935" s="231"/>
      <c r="E935" s="3"/>
      <c r="F935" s="3"/>
      <c r="G935" s="3"/>
      <c r="H935" s="3"/>
      <c r="J935" s="226"/>
      <c r="K935" s="3"/>
      <c r="L935" s="3"/>
      <c r="O935" s="227"/>
      <c r="Q935" s="94"/>
      <c r="R935" s="94"/>
      <c r="S935" s="94"/>
      <c r="T935" s="94"/>
    </row>
    <row r="936" ht="15.75" customHeight="1">
      <c r="A936" s="242"/>
      <c r="B936" s="240"/>
      <c r="C936" s="223"/>
      <c r="D936" s="231"/>
      <c r="E936" s="3"/>
      <c r="F936" s="3"/>
      <c r="G936" s="3"/>
      <c r="H936" s="3"/>
      <c r="J936" s="226"/>
      <c r="K936" s="3"/>
      <c r="L936" s="3"/>
      <c r="O936" s="227"/>
      <c r="Q936" s="94"/>
      <c r="R936" s="94"/>
      <c r="S936" s="94"/>
      <c r="T936" s="94"/>
    </row>
    <row r="937" ht="15.75" customHeight="1">
      <c r="A937" s="242"/>
      <c r="B937" s="240"/>
      <c r="C937" s="223"/>
      <c r="D937" s="231"/>
      <c r="E937" s="3"/>
      <c r="F937" s="3"/>
      <c r="G937" s="3"/>
      <c r="H937" s="3"/>
      <c r="J937" s="226"/>
      <c r="K937" s="3"/>
      <c r="L937" s="3"/>
      <c r="O937" s="227"/>
      <c r="Q937" s="94"/>
      <c r="R937" s="94"/>
      <c r="S937" s="94"/>
      <c r="T937" s="94"/>
    </row>
    <row r="938" ht="15.75" customHeight="1">
      <c r="A938" s="242"/>
      <c r="B938" s="240"/>
      <c r="C938" s="223"/>
      <c r="D938" s="231"/>
      <c r="E938" s="3"/>
      <c r="F938" s="3"/>
      <c r="G938" s="3"/>
      <c r="H938" s="3"/>
      <c r="J938" s="226"/>
      <c r="K938" s="3"/>
      <c r="L938" s="3"/>
      <c r="O938" s="227"/>
      <c r="Q938" s="94"/>
      <c r="R938" s="94"/>
      <c r="S938" s="94"/>
      <c r="T938" s="94"/>
    </row>
    <row r="939" ht="15.75" customHeight="1">
      <c r="A939" s="242"/>
      <c r="B939" s="240"/>
      <c r="C939" s="223"/>
      <c r="D939" s="231"/>
      <c r="E939" s="3"/>
      <c r="F939" s="3"/>
      <c r="G939" s="3"/>
      <c r="H939" s="3"/>
      <c r="J939" s="226"/>
      <c r="K939" s="3"/>
      <c r="L939" s="3"/>
      <c r="O939" s="227"/>
      <c r="Q939" s="94"/>
      <c r="R939" s="94"/>
      <c r="S939" s="94"/>
      <c r="T939" s="94"/>
    </row>
    <row r="940" ht="15.75" customHeight="1">
      <c r="A940" s="242"/>
      <c r="B940" s="240"/>
      <c r="C940" s="223"/>
      <c r="D940" s="231"/>
      <c r="E940" s="3"/>
      <c r="F940" s="3"/>
      <c r="G940" s="3"/>
      <c r="H940" s="3"/>
      <c r="J940" s="226"/>
      <c r="K940" s="3"/>
      <c r="L940" s="3"/>
      <c r="O940" s="227"/>
      <c r="Q940" s="94"/>
      <c r="R940" s="94"/>
      <c r="S940" s="94"/>
      <c r="T940" s="94"/>
    </row>
    <row r="941" ht="15.75" customHeight="1">
      <c r="A941" s="242"/>
      <c r="B941" s="240"/>
      <c r="C941" s="223"/>
      <c r="D941" s="231"/>
      <c r="E941" s="3"/>
      <c r="F941" s="3"/>
      <c r="G941" s="3"/>
      <c r="H941" s="3"/>
      <c r="J941" s="226"/>
      <c r="K941" s="3"/>
      <c r="L941" s="3"/>
      <c r="O941" s="227"/>
      <c r="Q941" s="94"/>
      <c r="R941" s="94"/>
      <c r="S941" s="94"/>
      <c r="T941" s="94"/>
    </row>
    <row r="942" ht="15.75" customHeight="1">
      <c r="A942" s="242"/>
      <c r="B942" s="240"/>
      <c r="C942" s="223"/>
      <c r="D942" s="231"/>
      <c r="E942" s="3"/>
      <c r="F942" s="3"/>
      <c r="G942" s="3"/>
      <c r="H942" s="3"/>
      <c r="J942" s="226"/>
      <c r="K942" s="3"/>
      <c r="L942" s="3"/>
      <c r="O942" s="227"/>
      <c r="Q942" s="94"/>
      <c r="R942" s="94"/>
      <c r="S942" s="94"/>
      <c r="T942" s="94"/>
    </row>
    <row r="943" ht="15.75" customHeight="1">
      <c r="A943" s="242"/>
      <c r="B943" s="240"/>
      <c r="C943" s="223"/>
      <c r="D943" s="231"/>
      <c r="E943" s="3"/>
      <c r="F943" s="3"/>
      <c r="G943" s="3"/>
      <c r="H943" s="3"/>
      <c r="J943" s="226"/>
      <c r="K943" s="3"/>
      <c r="L943" s="3"/>
      <c r="O943" s="227"/>
      <c r="Q943" s="94"/>
      <c r="R943" s="94"/>
      <c r="S943" s="94"/>
      <c r="T943" s="94"/>
    </row>
    <row r="944" ht="15.75" customHeight="1">
      <c r="A944" s="242"/>
      <c r="B944" s="240"/>
      <c r="C944" s="223"/>
      <c r="D944" s="231"/>
      <c r="E944" s="3"/>
      <c r="F944" s="3"/>
      <c r="G944" s="3"/>
      <c r="H944" s="3"/>
      <c r="J944" s="226"/>
      <c r="K944" s="3"/>
      <c r="L944" s="3"/>
      <c r="O944" s="227"/>
      <c r="Q944" s="94"/>
      <c r="R944" s="94"/>
      <c r="S944" s="94"/>
      <c r="T944" s="94"/>
    </row>
    <row r="945" ht="15.75" customHeight="1">
      <c r="A945" s="242"/>
      <c r="B945" s="240"/>
      <c r="C945" s="223"/>
      <c r="D945" s="231"/>
      <c r="E945" s="3"/>
      <c r="F945" s="3"/>
      <c r="G945" s="3"/>
      <c r="H945" s="3"/>
      <c r="J945" s="226"/>
      <c r="K945" s="3"/>
      <c r="L945" s="3"/>
      <c r="O945" s="227"/>
      <c r="Q945" s="94"/>
      <c r="R945" s="94"/>
      <c r="S945" s="94"/>
      <c r="T945" s="94"/>
    </row>
    <row r="946" ht="15.75" customHeight="1">
      <c r="A946" s="242"/>
      <c r="B946" s="240"/>
      <c r="C946" s="223"/>
      <c r="D946" s="231"/>
      <c r="E946" s="3"/>
      <c r="F946" s="3"/>
      <c r="G946" s="3"/>
      <c r="H946" s="3"/>
      <c r="J946" s="226"/>
      <c r="K946" s="3"/>
      <c r="L946" s="3"/>
      <c r="O946" s="227"/>
      <c r="Q946" s="94"/>
      <c r="R946" s="94"/>
      <c r="S946" s="94"/>
      <c r="T946" s="94"/>
    </row>
    <row r="947" ht="15.75" customHeight="1">
      <c r="A947" s="242"/>
      <c r="B947" s="240"/>
      <c r="C947" s="223"/>
      <c r="D947" s="231"/>
      <c r="E947" s="3"/>
      <c r="F947" s="3"/>
      <c r="G947" s="3"/>
      <c r="H947" s="3"/>
      <c r="J947" s="226"/>
      <c r="K947" s="3"/>
      <c r="L947" s="3"/>
      <c r="O947" s="227"/>
      <c r="Q947" s="94"/>
      <c r="R947" s="94"/>
      <c r="S947" s="94"/>
      <c r="T947" s="94"/>
    </row>
    <row r="948" ht="15.75" customHeight="1">
      <c r="A948" s="242"/>
      <c r="B948" s="240"/>
      <c r="C948" s="223"/>
      <c r="D948" s="231"/>
      <c r="E948" s="3"/>
      <c r="F948" s="3"/>
      <c r="G948" s="3"/>
      <c r="H948" s="3"/>
      <c r="J948" s="226"/>
      <c r="K948" s="3"/>
      <c r="L948" s="3"/>
      <c r="O948" s="227"/>
      <c r="Q948" s="94"/>
      <c r="R948" s="94"/>
      <c r="S948" s="94"/>
      <c r="T948" s="94"/>
    </row>
    <row r="949" ht="15.75" customHeight="1">
      <c r="A949" s="242"/>
      <c r="B949" s="240"/>
      <c r="C949" s="223"/>
      <c r="D949" s="231"/>
      <c r="E949" s="3"/>
      <c r="F949" s="3"/>
      <c r="G949" s="3"/>
      <c r="H949" s="3"/>
      <c r="J949" s="226"/>
      <c r="K949" s="3"/>
      <c r="L949" s="3"/>
      <c r="O949" s="227"/>
      <c r="Q949" s="94"/>
      <c r="R949" s="94"/>
      <c r="S949" s="94"/>
      <c r="T949" s="94"/>
    </row>
    <row r="950" ht="15.75" customHeight="1">
      <c r="A950" s="242"/>
      <c r="B950" s="240"/>
      <c r="C950" s="223"/>
      <c r="D950" s="231"/>
      <c r="E950" s="3"/>
      <c r="F950" s="3"/>
      <c r="G950" s="3"/>
      <c r="H950" s="3"/>
      <c r="J950" s="226"/>
      <c r="K950" s="3"/>
      <c r="L950" s="3"/>
      <c r="O950" s="227"/>
      <c r="Q950" s="94"/>
      <c r="R950" s="94"/>
      <c r="S950" s="94"/>
      <c r="T950" s="94"/>
    </row>
    <row r="951" ht="15.75" customHeight="1">
      <c r="A951" s="242"/>
      <c r="B951" s="240"/>
      <c r="C951" s="223"/>
      <c r="D951" s="231"/>
      <c r="E951" s="3"/>
      <c r="F951" s="3"/>
      <c r="G951" s="3"/>
      <c r="H951" s="3"/>
      <c r="J951" s="226"/>
      <c r="K951" s="3"/>
      <c r="L951" s="3"/>
      <c r="O951" s="227"/>
      <c r="Q951" s="94"/>
      <c r="R951" s="94"/>
      <c r="S951" s="94"/>
      <c r="T951" s="94"/>
    </row>
    <row r="952" ht="15.75" customHeight="1">
      <c r="A952" s="242"/>
      <c r="B952" s="240"/>
      <c r="C952" s="223"/>
      <c r="D952" s="231"/>
      <c r="E952" s="3"/>
      <c r="F952" s="3"/>
      <c r="G952" s="3"/>
      <c r="H952" s="3"/>
      <c r="J952" s="226"/>
      <c r="K952" s="3"/>
      <c r="L952" s="3"/>
      <c r="O952" s="227"/>
      <c r="Q952" s="94"/>
      <c r="R952" s="94"/>
      <c r="S952" s="94"/>
      <c r="T952" s="94"/>
    </row>
    <row r="953" ht="15.75" customHeight="1">
      <c r="A953" s="242"/>
      <c r="B953" s="240"/>
      <c r="C953" s="223"/>
      <c r="D953" s="231"/>
      <c r="E953" s="3"/>
      <c r="F953" s="3"/>
      <c r="G953" s="3"/>
      <c r="H953" s="3"/>
      <c r="J953" s="226"/>
      <c r="K953" s="3"/>
      <c r="L953" s="3"/>
      <c r="O953" s="227"/>
      <c r="Q953" s="94"/>
      <c r="R953" s="94"/>
      <c r="S953" s="94"/>
      <c r="T953" s="94"/>
    </row>
    <row r="954" ht="15.75" customHeight="1">
      <c r="A954" s="242"/>
      <c r="B954" s="240"/>
      <c r="C954" s="223"/>
      <c r="D954" s="231"/>
      <c r="E954" s="3"/>
      <c r="F954" s="3"/>
      <c r="G954" s="3"/>
      <c r="H954" s="3"/>
      <c r="J954" s="226"/>
      <c r="K954" s="3"/>
      <c r="L954" s="3"/>
      <c r="O954" s="227"/>
      <c r="Q954" s="94"/>
      <c r="R954" s="94"/>
      <c r="S954" s="94"/>
      <c r="T954" s="94"/>
    </row>
    <row r="955" ht="15.75" customHeight="1">
      <c r="A955" s="242"/>
      <c r="B955" s="240"/>
      <c r="C955" s="223"/>
      <c r="D955" s="231"/>
      <c r="E955" s="3"/>
      <c r="F955" s="3"/>
      <c r="G955" s="3"/>
      <c r="H955" s="3"/>
      <c r="J955" s="226"/>
      <c r="K955" s="3"/>
      <c r="L955" s="3"/>
      <c r="O955" s="227"/>
      <c r="Q955" s="94"/>
      <c r="R955" s="94"/>
      <c r="S955" s="94"/>
      <c r="T955" s="94"/>
    </row>
    <row r="956" ht="15.75" customHeight="1">
      <c r="A956" s="242"/>
      <c r="B956" s="240"/>
      <c r="C956" s="223"/>
      <c r="D956" s="231"/>
      <c r="E956" s="3"/>
      <c r="F956" s="3"/>
      <c r="G956" s="3"/>
      <c r="H956" s="3"/>
      <c r="J956" s="226"/>
      <c r="K956" s="3"/>
      <c r="L956" s="3"/>
      <c r="O956" s="227"/>
      <c r="Q956" s="94"/>
      <c r="R956" s="94"/>
      <c r="S956" s="94"/>
      <c r="T956" s="94"/>
    </row>
    <row r="957" ht="15.75" customHeight="1">
      <c r="A957" s="242"/>
      <c r="B957" s="240"/>
      <c r="C957" s="223"/>
      <c r="D957" s="231"/>
      <c r="E957" s="3"/>
      <c r="F957" s="3"/>
      <c r="G957" s="3"/>
      <c r="H957" s="3"/>
      <c r="J957" s="226"/>
      <c r="K957" s="3"/>
      <c r="L957" s="3"/>
      <c r="O957" s="227"/>
      <c r="Q957" s="94"/>
      <c r="R957" s="94"/>
      <c r="S957" s="94"/>
      <c r="T957" s="94"/>
    </row>
    <row r="958" ht="15.75" customHeight="1">
      <c r="A958" s="242"/>
      <c r="B958" s="240"/>
      <c r="C958" s="223"/>
      <c r="D958" s="231"/>
      <c r="E958" s="3"/>
      <c r="F958" s="3"/>
      <c r="G958" s="3"/>
      <c r="H958" s="3"/>
      <c r="J958" s="226"/>
      <c r="K958" s="3"/>
      <c r="L958" s="3"/>
      <c r="O958" s="227"/>
      <c r="Q958" s="94"/>
      <c r="R958" s="94"/>
      <c r="S958" s="94"/>
      <c r="T958" s="94"/>
    </row>
    <row r="959" ht="15.75" customHeight="1">
      <c r="A959" s="242"/>
      <c r="B959" s="240"/>
      <c r="C959" s="223"/>
      <c r="D959" s="231"/>
      <c r="E959" s="3"/>
      <c r="F959" s="3"/>
      <c r="G959" s="3"/>
      <c r="H959" s="3"/>
      <c r="J959" s="226"/>
      <c r="K959" s="3"/>
      <c r="L959" s="3"/>
      <c r="O959" s="227"/>
      <c r="Q959" s="94"/>
      <c r="R959" s="94"/>
      <c r="S959" s="94"/>
      <c r="T959" s="94"/>
    </row>
    <row r="960" ht="15.75" customHeight="1">
      <c r="A960" s="242"/>
      <c r="B960" s="240"/>
      <c r="C960" s="223"/>
      <c r="D960" s="231"/>
      <c r="E960" s="3"/>
      <c r="F960" s="3"/>
      <c r="G960" s="3"/>
      <c r="H960" s="3"/>
      <c r="J960" s="226"/>
      <c r="K960" s="3"/>
      <c r="L960" s="3"/>
      <c r="O960" s="227"/>
      <c r="Q960" s="94"/>
      <c r="R960" s="94"/>
      <c r="S960" s="94"/>
      <c r="T960" s="94"/>
    </row>
    <row r="961" ht="15.75" customHeight="1">
      <c r="A961" s="242"/>
      <c r="B961" s="240"/>
      <c r="C961" s="223"/>
      <c r="D961" s="231"/>
      <c r="E961" s="3"/>
      <c r="F961" s="3"/>
      <c r="G961" s="3"/>
      <c r="H961" s="3"/>
      <c r="J961" s="226"/>
      <c r="K961" s="3"/>
      <c r="L961" s="3"/>
      <c r="O961" s="227"/>
      <c r="Q961" s="94"/>
      <c r="R961" s="94"/>
      <c r="S961" s="94"/>
      <c r="T961" s="94"/>
    </row>
    <row r="962" ht="15.75" customHeight="1">
      <c r="A962" s="242"/>
      <c r="B962" s="240"/>
      <c r="C962" s="223"/>
      <c r="D962" s="231"/>
      <c r="E962" s="3"/>
      <c r="F962" s="3"/>
      <c r="G962" s="3"/>
      <c r="H962" s="3"/>
      <c r="J962" s="226"/>
      <c r="K962" s="3"/>
      <c r="L962" s="3"/>
      <c r="O962" s="227"/>
      <c r="Q962" s="94"/>
      <c r="R962" s="94"/>
      <c r="S962" s="94"/>
      <c r="T962" s="94"/>
    </row>
    <row r="963" ht="15.75" customHeight="1">
      <c r="A963" s="242"/>
      <c r="B963" s="240"/>
      <c r="C963" s="223"/>
      <c r="D963" s="231"/>
      <c r="E963" s="3"/>
      <c r="F963" s="3"/>
      <c r="G963" s="3"/>
      <c r="H963" s="3"/>
      <c r="J963" s="226"/>
      <c r="K963" s="3"/>
      <c r="L963" s="3"/>
      <c r="O963" s="227"/>
      <c r="Q963" s="94"/>
      <c r="R963" s="94"/>
      <c r="S963" s="94"/>
      <c r="T963" s="94"/>
    </row>
    <row r="964" ht="15.75" customHeight="1">
      <c r="A964" s="242"/>
      <c r="B964" s="240"/>
      <c r="C964" s="223"/>
      <c r="D964" s="231"/>
      <c r="E964" s="3"/>
      <c r="F964" s="3"/>
      <c r="G964" s="3"/>
      <c r="H964" s="3"/>
      <c r="J964" s="226"/>
      <c r="K964" s="3"/>
      <c r="L964" s="3"/>
      <c r="O964" s="227"/>
      <c r="Q964" s="94"/>
      <c r="R964" s="94"/>
      <c r="S964" s="94"/>
      <c r="T964" s="94"/>
    </row>
    <row r="965" ht="15.75" customHeight="1">
      <c r="A965" s="242"/>
      <c r="B965" s="240"/>
      <c r="C965" s="223"/>
      <c r="D965" s="231"/>
      <c r="E965" s="3"/>
      <c r="F965" s="3"/>
      <c r="G965" s="3"/>
      <c r="H965" s="3"/>
      <c r="J965" s="226"/>
      <c r="K965" s="3"/>
      <c r="L965" s="3"/>
      <c r="O965" s="227"/>
      <c r="Q965" s="94"/>
      <c r="R965" s="94"/>
      <c r="S965" s="94"/>
      <c r="T965" s="94"/>
    </row>
    <row r="966" ht="15.75" customHeight="1">
      <c r="A966" s="242"/>
      <c r="B966" s="240"/>
      <c r="C966" s="223"/>
      <c r="D966" s="231"/>
      <c r="E966" s="3"/>
      <c r="F966" s="3"/>
      <c r="G966" s="3"/>
      <c r="H966" s="3"/>
      <c r="J966" s="226"/>
      <c r="K966" s="3"/>
      <c r="L966" s="3"/>
      <c r="O966" s="227"/>
      <c r="Q966" s="94"/>
      <c r="R966" s="94"/>
      <c r="S966" s="94"/>
      <c r="T966" s="94"/>
    </row>
    <row r="967" ht="15.75" customHeight="1">
      <c r="A967" s="242"/>
      <c r="B967" s="240"/>
      <c r="C967" s="223"/>
      <c r="D967" s="231"/>
      <c r="E967" s="3"/>
      <c r="F967" s="3"/>
      <c r="G967" s="3"/>
      <c r="H967" s="3"/>
      <c r="J967" s="226"/>
      <c r="K967" s="3"/>
      <c r="L967" s="3"/>
      <c r="O967" s="227"/>
      <c r="Q967" s="94"/>
      <c r="R967" s="94"/>
      <c r="S967" s="94"/>
      <c r="T967" s="94"/>
    </row>
    <row r="968" ht="15.75" customHeight="1">
      <c r="A968" s="242"/>
      <c r="B968" s="240"/>
      <c r="C968" s="223"/>
      <c r="D968" s="231"/>
      <c r="E968" s="3"/>
      <c r="F968" s="3"/>
      <c r="G968" s="3"/>
      <c r="H968" s="3"/>
      <c r="J968" s="226"/>
      <c r="K968" s="3"/>
      <c r="L968" s="3"/>
      <c r="O968" s="227"/>
      <c r="Q968" s="94"/>
      <c r="R968" s="94"/>
      <c r="S968" s="94"/>
      <c r="T968" s="94"/>
    </row>
    <row r="969" ht="15.75" customHeight="1">
      <c r="A969" s="242"/>
      <c r="B969" s="240"/>
      <c r="C969" s="223"/>
      <c r="D969" s="231"/>
      <c r="E969" s="3"/>
      <c r="F969" s="3"/>
      <c r="G969" s="3"/>
      <c r="H969" s="3"/>
      <c r="J969" s="226"/>
      <c r="K969" s="3"/>
      <c r="L969" s="3"/>
      <c r="O969" s="227"/>
      <c r="Q969" s="94"/>
      <c r="R969" s="94"/>
      <c r="S969" s="94"/>
      <c r="T969" s="94"/>
    </row>
    <row r="970" ht="15.75" customHeight="1">
      <c r="A970" s="242"/>
      <c r="B970" s="240"/>
      <c r="C970" s="223"/>
      <c r="D970" s="231"/>
      <c r="E970" s="3"/>
      <c r="F970" s="3"/>
      <c r="G970" s="3"/>
      <c r="H970" s="3"/>
      <c r="J970" s="226"/>
      <c r="K970" s="3"/>
      <c r="L970" s="3"/>
      <c r="O970" s="227"/>
      <c r="Q970" s="94"/>
      <c r="R970" s="94"/>
      <c r="S970" s="94"/>
      <c r="T970" s="94"/>
    </row>
    <row r="971" ht="15.75" customHeight="1">
      <c r="A971" s="242"/>
      <c r="B971" s="240"/>
      <c r="C971" s="223"/>
      <c r="D971" s="231"/>
      <c r="E971" s="3"/>
      <c r="F971" s="3"/>
      <c r="G971" s="3"/>
      <c r="H971" s="3"/>
      <c r="J971" s="226"/>
      <c r="K971" s="3"/>
      <c r="L971" s="3"/>
      <c r="O971" s="227"/>
      <c r="Q971" s="94"/>
      <c r="R971" s="94"/>
      <c r="S971" s="94"/>
      <c r="T971" s="94"/>
    </row>
    <row r="972" ht="15.75" customHeight="1">
      <c r="A972" s="242"/>
      <c r="B972" s="240"/>
      <c r="C972" s="223"/>
      <c r="D972" s="231"/>
      <c r="E972" s="3"/>
      <c r="F972" s="3"/>
      <c r="G972" s="3"/>
      <c r="H972" s="3"/>
      <c r="J972" s="226"/>
      <c r="K972" s="3"/>
      <c r="L972" s="3"/>
      <c r="O972" s="227"/>
      <c r="Q972" s="94"/>
      <c r="R972" s="94"/>
      <c r="S972" s="94"/>
      <c r="T972" s="94"/>
    </row>
    <row r="973" ht="15.75" customHeight="1">
      <c r="A973" s="242"/>
      <c r="B973" s="240"/>
      <c r="C973" s="223"/>
      <c r="D973" s="231"/>
      <c r="E973" s="3"/>
      <c r="F973" s="3"/>
      <c r="G973" s="3"/>
      <c r="H973" s="3"/>
      <c r="J973" s="226"/>
      <c r="K973" s="3"/>
      <c r="L973" s="3"/>
      <c r="O973" s="227"/>
      <c r="Q973" s="94"/>
      <c r="R973" s="94"/>
      <c r="S973" s="94"/>
      <c r="T973" s="94"/>
    </row>
    <row r="974" ht="15.75" customHeight="1">
      <c r="A974" s="242"/>
      <c r="B974" s="240"/>
      <c r="C974" s="223"/>
      <c r="D974" s="231"/>
      <c r="E974" s="3"/>
      <c r="F974" s="3"/>
      <c r="G974" s="3"/>
      <c r="H974" s="3"/>
      <c r="J974" s="226"/>
      <c r="K974" s="3"/>
      <c r="L974" s="3"/>
      <c r="O974" s="227"/>
      <c r="Q974" s="94"/>
      <c r="R974" s="94"/>
      <c r="S974" s="94"/>
      <c r="T974" s="94"/>
    </row>
    <row r="975" ht="15.75" customHeight="1">
      <c r="A975" s="242"/>
      <c r="B975" s="240"/>
      <c r="C975" s="223"/>
      <c r="D975" s="231"/>
      <c r="E975" s="3"/>
      <c r="F975" s="3"/>
      <c r="G975" s="3"/>
      <c r="H975" s="3"/>
      <c r="J975" s="226"/>
      <c r="K975" s="3"/>
      <c r="L975" s="3"/>
      <c r="O975" s="227"/>
      <c r="Q975" s="94"/>
      <c r="R975" s="94"/>
      <c r="S975" s="94"/>
      <c r="T975" s="94"/>
    </row>
    <row r="976" ht="15.75" customHeight="1">
      <c r="A976" s="242"/>
      <c r="B976" s="240"/>
      <c r="C976" s="223"/>
      <c r="D976" s="231"/>
      <c r="E976" s="3"/>
      <c r="F976" s="3"/>
      <c r="G976" s="3"/>
      <c r="H976" s="3"/>
      <c r="J976" s="226"/>
      <c r="K976" s="3"/>
      <c r="L976" s="3"/>
      <c r="O976" s="227"/>
      <c r="Q976" s="94"/>
      <c r="R976" s="94"/>
      <c r="S976" s="94"/>
      <c r="T976" s="94"/>
    </row>
    <row r="977" ht="15.75" customHeight="1">
      <c r="A977" s="242"/>
      <c r="B977" s="240"/>
      <c r="C977" s="223"/>
      <c r="D977" s="231"/>
      <c r="E977" s="3"/>
      <c r="F977" s="3"/>
      <c r="G977" s="3"/>
      <c r="H977" s="3"/>
      <c r="J977" s="226"/>
      <c r="K977" s="3"/>
      <c r="L977" s="3"/>
      <c r="O977" s="227"/>
      <c r="Q977" s="94"/>
      <c r="R977" s="94"/>
      <c r="S977" s="94"/>
      <c r="T977" s="94"/>
    </row>
    <row r="978" ht="15.75" customHeight="1">
      <c r="A978" s="242"/>
      <c r="B978" s="240"/>
      <c r="C978" s="223"/>
      <c r="D978" s="231"/>
      <c r="E978" s="3"/>
      <c r="F978" s="3"/>
      <c r="G978" s="3"/>
      <c r="H978" s="3"/>
      <c r="J978" s="226"/>
      <c r="K978" s="3"/>
      <c r="L978" s="3"/>
      <c r="O978" s="227"/>
      <c r="Q978" s="94"/>
      <c r="R978" s="94"/>
      <c r="S978" s="94"/>
      <c r="T978" s="94"/>
    </row>
    <row r="979" ht="15.75" customHeight="1">
      <c r="A979" s="242"/>
      <c r="B979" s="240"/>
      <c r="C979" s="223"/>
      <c r="D979" s="231"/>
      <c r="E979" s="3"/>
      <c r="F979" s="3"/>
      <c r="G979" s="3"/>
      <c r="H979" s="3"/>
      <c r="J979" s="226"/>
      <c r="K979" s="3"/>
      <c r="L979" s="3"/>
      <c r="O979" s="227"/>
      <c r="Q979" s="94"/>
      <c r="R979" s="94"/>
      <c r="S979" s="94"/>
      <c r="T979" s="94"/>
    </row>
    <row r="980" ht="15.75" customHeight="1">
      <c r="A980" s="242"/>
      <c r="B980" s="240"/>
      <c r="C980" s="223"/>
      <c r="D980" s="231"/>
      <c r="E980" s="3"/>
      <c r="F980" s="3"/>
      <c r="G980" s="3"/>
      <c r="H980" s="3"/>
      <c r="J980" s="226"/>
      <c r="K980" s="3"/>
      <c r="L980" s="3"/>
      <c r="O980" s="227"/>
      <c r="Q980" s="94"/>
      <c r="R980" s="94"/>
      <c r="S980" s="94"/>
      <c r="T980" s="94"/>
    </row>
    <row r="981" ht="15.75" customHeight="1">
      <c r="A981" s="242"/>
      <c r="B981" s="240"/>
      <c r="C981" s="223"/>
      <c r="D981" s="231"/>
      <c r="E981" s="3"/>
      <c r="F981" s="3"/>
      <c r="G981" s="3"/>
      <c r="H981" s="3"/>
      <c r="J981" s="226"/>
      <c r="K981" s="3"/>
      <c r="L981" s="3"/>
      <c r="O981" s="227"/>
      <c r="Q981" s="94"/>
      <c r="R981" s="94"/>
      <c r="S981" s="94"/>
      <c r="T981" s="94"/>
    </row>
    <row r="982" ht="15.75" customHeight="1">
      <c r="A982" s="242"/>
      <c r="B982" s="240"/>
      <c r="C982" s="223"/>
      <c r="D982" s="231"/>
      <c r="E982" s="3"/>
      <c r="F982" s="3"/>
      <c r="G982" s="3"/>
      <c r="H982" s="3"/>
      <c r="J982" s="226"/>
      <c r="K982" s="3"/>
      <c r="L982" s="3"/>
      <c r="O982" s="227"/>
      <c r="Q982" s="94"/>
      <c r="R982" s="94"/>
      <c r="S982" s="94"/>
      <c r="T982" s="94"/>
    </row>
    <row r="983" ht="15.75" customHeight="1">
      <c r="A983" s="242"/>
      <c r="B983" s="240"/>
      <c r="C983" s="223"/>
      <c r="D983" s="231"/>
      <c r="E983" s="3"/>
      <c r="F983" s="3"/>
      <c r="G983" s="3"/>
      <c r="H983" s="3"/>
      <c r="J983" s="226"/>
      <c r="K983" s="3"/>
      <c r="L983" s="3"/>
      <c r="O983" s="227"/>
      <c r="Q983" s="94"/>
      <c r="R983" s="94"/>
      <c r="S983" s="94"/>
      <c r="T983" s="94"/>
    </row>
    <row r="984" ht="15.75" customHeight="1">
      <c r="A984" s="242"/>
      <c r="B984" s="240"/>
      <c r="C984" s="223"/>
      <c r="D984" s="231"/>
      <c r="E984" s="3"/>
      <c r="F984" s="3"/>
      <c r="G984" s="3"/>
      <c r="H984" s="3"/>
      <c r="J984" s="226"/>
      <c r="K984" s="3"/>
      <c r="L984" s="3"/>
      <c r="O984" s="227"/>
      <c r="Q984" s="94"/>
      <c r="R984" s="94"/>
      <c r="S984" s="94"/>
      <c r="T984" s="94"/>
    </row>
    <row r="985" ht="15.75" customHeight="1">
      <c r="A985" s="242"/>
      <c r="B985" s="240"/>
      <c r="C985" s="223"/>
      <c r="D985" s="231"/>
      <c r="E985" s="3"/>
      <c r="F985" s="3"/>
      <c r="G985" s="3"/>
      <c r="H985" s="3"/>
      <c r="J985" s="226"/>
      <c r="K985" s="3"/>
      <c r="L985" s="3"/>
      <c r="O985" s="227"/>
      <c r="Q985" s="94"/>
      <c r="R985" s="94"/>
      <c r="S985" s="94"/>
      <c r="T985" s="94"/>
    </row>
    <row r="986" ht="15.75" customHeight="1">
      <c r="A986" s="242"/>
      <c r="B986" s="240"/>
      <c r="C986" s="223"/>
      <c r="D986" s="231"/>
      <c r="E986" s="3"/>
      <c r="F986" s="3"/>
      <c r="G986" s="3"/>
      <c r="H986" s="3"/>
      <c r="J986" s="226"/>
      <c r="K986" s="3"/>
      <c r="L986" s="3"/>
      <c r="O986" s="227"/>
      <c r="Q986" s="94"/>
      <c r="R986" s="94"/>
      <c r="S986" s="94"/>
      <c r="T986" s="94"/>
    </row>
    <row r="987" ht="15.75" customHeight="1">
      <c r="A987" s="242"/>
      <c r="B987" s="240"/>
      <c r="C987" s="223"/>
      <c r="D987" s="231"/>
      <c r="E987" s="3"/>
      <c r="F987" s="3"/>
      <c r="G987" s="3"/>
      <c r="H987" s="3"/>
      <c r="J987" s="226"/>
      <c r="K987" s="3"/>
      <c r="L987" s="3"/>
      <c r="O987" s="227"/>
      <c r="Q987" s="94"/>
      <c r="R987" s="94"/>
      <c r="S987" s="94"/>
      <c r="T987" s="94"/>
    </row>
    <row r="988" ht="15.75" customHeight="1">
      <c r="A988" s="242"/>
      <c r="B988" s="240"/>
      <c r="C988" s="223"/>
      <c r="D988" s="231"/>
      <c r="E988" s="3"/>
      <c r="F988" s="3"/>
      <c r="G988" s="3"/>
      <c r="H988" s="3"/>
      <c r="J988" s="226"/>
      <c r="K988" s="3"/>
      <c r="L988" s="3"/>
      <c r="O988" s="227"/>
      <c r="Q988" s="94"/>
      <c r="R988" s="94"/>
      <c r="S988" s="94"/>
      <c r="T988" s="94"/>
    </row>
    <row r="989" ht="15.75" customHeight="1">
      <c r="A989" s="242"/>
      <c r="B989" s="240"/>
      <c r="C989" s="223"/>
      <c r="D989" s="231"/>
      <c r="E989" s="3"/>
      <c r="F989" s="3"/>
      <c r="G989" s="3"/>
      <c r="H989" s="3"/>
      <c r="J989" s="226"/>
      <c r="K989" s="3"/>
      <c r="L989" s="3"/>
      <c r="O989" s="227"/>
      <c r="Q989" s="94"/>
      <c r="R989" s="94"/>
      <c r="S989" s="94"/>
      <c r="T989" s="94"/>
    </row>
    <row r="990" ht="15.75" customHeight="1">
      <c r="A990" s="242"/>
      <c r="B990" s="240"/>
      <c r="C990" s="223"/>
      <c r="D990" s="231"/>
      <c r="E990" s="3"/>
      <c r="F990" s="3"/>
      <c r="G990" s="3"/>
      <c r="H990" s="3"/>
      <c r="J990" s="226"/>
      <c r="K990" s="3"/>
      <c r="L990" s="3"/>
      <c r="O990" s="227"/>
      <c r="Q990" s="94"/>
      <c r="R990" s="94"/>
      <c r="S990" s="94"/>
      <c r="T990" s="94"/>
    </row>
    <row r="991" ht="15.75" customHeight="1">
      <c r="A991" s="242"/>
      <c r="B991" s="240"/>
      <c r="C991" s="223"/>
      <c r="D991" s="223"/>
      <c r="E991" s="3"/>
      <c r="F991" s="3"/>
      <c r="G991" s="3"/>
      <c r="H991" s="3"/>
      <c r="J991" s="226"/>
      <c r="K991" s="3"/>
      <c r="L991" s="3"/>
      <c r="O991" s="227"/>
      <c r="Q991" s="94"/>
      <c r="R991" s="94"/>
      <c r="S991" s="94"/>
      <c r="T991" s="94"/>
    </row>
    <row r="992" ht="15.75" customHeight="1">
      <c r="A992" s="242"/>
      <c r="B992" s="240"/>
      <c r="C992" s="223"/>
      <c r="D992" s="223"/>
      <c r="E992" s="3"/>
      <c r="F992" s="3"/>
      <c r="G992" s="3"/>
      <c r="H992" s="3"/>
      <c r="J992" s="226"/>
      <c r="K992" s="3"/>
      <c r="L992" s="3"/>
      <c r="O992" s="227"/>
      <c r="Q992" s="94"/>
      <c r="R992" s="94"/>
      <c r="S992" s="94"/>
      <c r="T992" s="94"/>
    </row>
    <row r="993" ht="15.75" customHeight="1">
      <c r="A993" s="242"/>
      <c r="B993" s="240"/>
      <c r="C993" s="223"/>
      <c r="D993" s="223"/>
      <c r="E993" s="3"/>
      <c r="F993" s="3"/>
      <c r="G993" s="3"/>
      <c r="H993" s="3"/>
      <c r="J993" s="226"/>
      <c r="K993" s="3"/>
      <c r="L993" s="3"/>
      <c r="O993" s="227"/>
      <c r="Q993" s="94"/>
      <c r="R993" s="94"/>
      <c r="S993" s="94"/>
      <c r="T993" s="94"/>
    </row>
    <row r="994" ht="15.75" customHeight="1">
      <c r="A994" s="242"/>
      <c r="B994" s="240"/>
      <c r="C994" s="223"/>
      <c r="D994" s="223"/>
      <c r="E994" s="3"/>
      <c r="F994" s="3"/>
      <c r="G994" s="3"/>
      <c r="H994" s="3"/>
      <c r="J994" s="226"/>
      <c r="K994" s="3"/>
      <c r="L994" s="3"/>
      <c r="O994" s="227"/>
      <c r="Q994" s="94"/>
      <c r="R994" s="94"/>
      <c r="S994" s="94"/>
      <c r="T994" s="94"/>
    </row>
    <row r="995" ht="15.75" customHeight="1">
      <c r="A995" s="242"/>
      <c r="B995" s="240"/>
      <c r="C995" s="223"/>
      <c r="D995" s="223"/>
      <c r="E995" s="3"/>
      <c r="F995" s="3"/>
      <c r="G995" s="3"/>
      <c r="H995" s="3"/>
      <c r="J995" s="226"/>
      <c r="K995" s="3"/>
      <c r="L995" s="3"/>
      <c r="O995" s="227"/>
      <c r="Q995" s="94"/>
      <c r="R995" s="94"/>
      <c r="S995" s="94"/>
      <c r="T995" s="94"/>
    </row>
    <row r="996" ht="15.75" customHeight="1">
      <c r="A996" s="242"/>
      <c r="B996" s="240"/>
      <c r="C996" s="223"/>
      <c r="D996" s="223"/>
      <c r="E996" s="3"/>
      <c r="F996" s="3"/>
      <c r="G996" s="3"/>
      <c r="H996" s="3"/>
      <c r="J996" s="226"/>
      <c r="K996" s="3"/>
      <c r="L996" s="3"/>
      <c r="O996" s="227"/>
      <c r="Q996" s="94"/>
      <c r="R996" s="94"/>
      <c r="S996" s="94"/>
      <c r="T996" s="94"/>
    </row>
    <row r="997" ht="15.75" customHeight="1">
      <c r="A997" s="242"/>
      <c r="B997" s="240"/>
      <c r="C997" s="223"/>
      <c r="D997" s="223"/>
      <c r="E997" s="3"/>
      <c r="F997" s="3"/>
      <c r="G997" s="3"/>
      <c r="H997" s="3"/>
      <c r="J997" s="226"/>
      <c r="K997" s="3"/>
      <c r="L997" s="3"/>
      <c r="O997" s="227"/>
      <c r="Q997" s="94"/>
      <c r="R997" s="94"/>
      <c r="S997" s="94"/>
      <c r="T997" s="94"/>
    </row>
    <row r="998" ht="15.75" customHeight="1">
      <c r="A998" s="242"/>
      <c r="B998" s="240"/>
      <c r="C998" s="223"/>
      <c r="D998" s="223"/>
      <c r="E998" s="3"/>
      <c r="F998" s="3"/>
      <c r="G998" s="3"/>
      <c r="H998" s="3"/>
      <c r="J998" s="226"/>
      <c r="K998" s="3"/>
      <c r="L998" s="3"/>
      <c r="O998" s="227"/>
      <c r="Q998" s="94"/>
      <c r="R998" s="94"/>
      <c r="S998" s="94"/>
      <c r="T998" s="94"/>
    </row>
    <row r="999" ht="15.75" customHeight="1">
      <c r="A999" s="242"/>
      <c r="B999" s="240"/>
      <c r="C999" s="223"/>
      <c r="D999" s="223"/>
      <c r="E999" s="3"/>
      <c r="F999" s="3"/>
      <c r="G999" s="3"/>
      <c r="H999" s="3"/>
      <c r="J999" s="226"/>
      <c r="K999" s="3"/>
      <c r="L999" s="3"/>
      <c r="O999" s="227"/>
      <c r="Q999" s="94"/>
      <c r="R999" s="94"/>
      <c r="S999" s="94"/>
      <c r="T999" s="94"/>
    </row>
    <row r="1000" ht="15.75" customHeight="1">
      <c r="A1000" s="242"/>
      <c r="B1000" s="240"/>
      <c r="C1000" s="223"/>
      <c r="D1000" s="223"/>
      <c r="J1000" s="226"/>
      <c r="K1000" s="3"/>
      <c r="L1000" s="3"/>
      <c r="O1000" s="227"/>
      <c r="Q1000" s="94"/>
      <c r="R1000" s="94"/>
      <c r="S1000" s="94"/>
      <c r="T1000" s="94"/>
    </row>
  </sheetData>
  <autoFilter ref="$A$2:$D$1000">
    <sortState ref="A2:D1000">
      <sortCondition ref="A2:A1000"/>
      <sortCondition ref="B2:B1000"/>
    </sortState>
  </autoFilter>
  <mergeCells count="1">
    <mergeCell ref="A1:W1"/>
  </mergeCells>
  <conditionalFormatting sqref="AB2:AF27">
    <cfRule type="notContainsBlanks" dxfId="6" priority="1">
      <formula>LEN(TRIM(AB2))&gt;0</formula>
    </cfRule>
  </conditionalFormatting>
  <conditionalFormatting sqref="Y2:Z37">
    <cfRule type="expression" dxfId="7" priority="2">
      <formula>Z2:Z21&lt;&gt;0</formula>
    </cfRule>
  </conditionalFormatting>
  <conditionalFormatting sqref="Z2:Z37">
    <cfRule type="cellIs" dxfId="7" priority="3" operator="greaterThan">
      <formula>0</formula>
    </cfRule>
  </conditionalFormatting>
  <conditionalFormatting sqref="Y2:Z37">
    <cfRule type="expression" dxfId="3" priority="4">
      <formula>Z2:Z21=0</formula>
    </cfRule>
  </conditionalFormatting>
  <conditionalFormatting sqref="M2:M31">
    <cfRule type="cellIs" dxfId="8" priority="5" operator="equal">
      <formula>#REF!</formula>
    </cfRule>
  </conditionalFormatting>
  <dataValidations>
    <dataValidation type="custom" allowBlank="1" showDropDown="1" showErrorMessage="1" sqref="A1 A3:A1000">
      <formula1>OR(NOT(ISERROR(DATEVALUE(A1))), AND(ISNUMBER(A1), LEFT(CELL("format", A1))="D"))</formula1>
    </dataValidation>
    <dataValidation type="list" allowBlank="1" showErrorMessage="1" sqref="B3:B1000">
      <formula1>STAFFS!$Q:$Q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1.88"/>
    <col customWidth="1" min="2" max="2" width="16.88"/>
    <col customWidth="1" min="3" max="3" width="14.25"/>
    <col customWidth="1" min="4" max="4" width="17.88"/>
    <col customWidth="1" min="5" max="5" width="3.25"/>
    <col customWidth="1" hidden="1" min="6" max="7" width="8.5" outlineLevel="1"/>
    <col customWidth="1" hidden="1" min="8" max="8" width="12.25" outlineLevel="1"/>
    <col customWidth="1" hidden="1" min="9" max="9" width="2.75" outlineLevel="1"/>
    <col customWidth="1" hidden="1" min="10" max="10" width="9.25" outlineLevel="1"/>
    <col customWidth="1" hidden="1" min="11" max="11" width="3.25" outlineLevel="1"/>
    <col customWidth="1" hidden="1" min="12" max="12" width="11.75" outlineLevel="1"/>
    <col customWidth="1" hidden="1" min="13" max="13" width="2.75" outlineLevel="1"/>
    <col customWidth="1" hidden="1" min="14" max="15" width="9.25" outlineLevel="1"/>
    <col customWidth="1" hidden="1" min="16" max="16" width="3.25" outlineLevel="1"/>
    <col customWidth="1" hidden="1" min="17" max="17" width="11.75" outlineLevel="1"/>
    <col customWidth="1" hidden="1" min="18" max="18" width="2.75" outlineLevel="1"/>
    <col customWidth="1" hidden="1" min="19" max="20" width="9.25" outlineLevel="1"/>
    <col collapsed="1" customWidth="1" min="21" max="21" width="3.25"/>
    <col customWidth="1" min="22" max="22" width="15.75"/>
    <col customWidth="1" min="23" max="23" width="2.38"/>
    <col customWidth="1" hidden="1" min="24" max="24" width="15.75" outlineLevel="1"/>
    <col customWidth="1" hidden="1" min="25" max="25" width="20.5" outlineLevel="1"/>
    <col customWidth="1" hidden="1" min="26" max="26" width="6.13" outlineLevel="1"/>
    <col customWidth="1" hidden="1" min="27" max="27" width="3.13" outlineLevel="1"/>
    <col customWidth="1" hidden="1" min="28" max="32" width="17.63" outlineLevel="1"/>
  </cols>
  <sheetData>
    <row r="1">
      <c r="A1" s="237" t="s">
        <v>96</v>
      </c>
      <c r="X1" s="237"/>
      <c r="Y1" s="237"/>
      <c r="Z1" s="237"/>
      <c r="AA1" s="237"/>
      <c r="AB1" s="237"/>
      <c r="AC1" s="237"/>
      <c r="AD1" s="237"/>
      <c r="AE1" s="237"/>
      <c r="AF1" s="237"/>
    </row>
    <row r="2">
      <c r="A2" s="187" t="s">
        <v>88</v>
      </c>
      <c r="B2" s="187" t="s">
        <v>89</v>
      </c>
      <c r="C2" s="187" t="s">
        <v>90</v>
      </c>
      <c r="D2" s="187" t="s">
        <v>91</v>
      </c>
      <c r="E2" s="188"/>
      <c r="F2" s="239" t="str">
        <f>IF(COUNTIF(LEAVE!A:A,H:H)&gt;0,TODAY(),"")</f>
        <v/>
      </c>
      <c r="G2" s="208" t="str">
        <f>IF(countif(TODAY!$C$2:$C$3,$H$2:$H1300),today(),"")</f>
        <v/>
      </c>
      <c r="H2" s="191" t="str">
        <f t="array" ref="H2:H31">STAFFS!Y2:Y1300</f>
        <v>BHARATHI</v>
      </c>
      <c r="I2" s="192">
        <f t="array" ref="I2">COUNTIF($B$3:$B1300,$H$2:$H1300)</f>
        <v>7</v>
      </c>
      <c r="J2" s="193">
        <f>IFERROR(__xludf.DUMMYFUNCTION("arrayformula(iferror(vlookup($H$2:$H1300, query($A$3:$B1300,""select B, max(A) group by B"",0),2,false)))"),46166.0)</f>
        <v>46166</v>
      </c>
      <c r="K2" s="194"/>
      <c r="L2" s="195" t="str">
        <f t="shared" ref="L2:M2" si="1">H2</f>
        <v>BHARATHI</v>
      </c>
      <c r="M2" s="196">
        <f t="shared" si="1"/>
        <v>7</v>
      </c>
      <c r="N2" s="197">
        <f t="shared" ref="N2:N31" si="3">J2+G2+F2</f>
        <v>46166</v>
      </c>
      <c r="O2" s="197">
        <f t="shared" ref="O2:O31" si="4">IF(L2=0,today()+1,N2)</f>
        <v>46166</v>
      </c>
      <c r="P2" s="198"/>
      <c r="Q2" s="199" t="str">
        <f t="array" ref="Q2:T1300">SORT(L2:O1300,4,TRUE)</f>
        <v>JEYANTHI</v>
      </c>
      <c r="R2" s="199">
        <v>7.0</v>
      </c>
      <c r="S2" s="197">
        <v>46165.0</v>
      </c>
      <c r="T2" s="197">
        <v>46165.0</v>
      </c>
      <c r="U2" s="8"/>
      <c r="V2" s="200" t="str">
        <f t="array" ref="V2:V16">SORT(Q2:T1300,4,true)</f>
        <v>JEYANTHI</v>
      </c>
      <c r="X2" s="200" t="str">
        <f t="array" ref="X2:X8">SORT(Q2:T8,2,true)</f>
        <v>SANTHIYA</v>
      </c>
      <c r="Y2" s="201" t="str">
        <f t="array" ref="Y2:Z28">SORT(H2:I28,2,FALSE)</f>
        <v>VIJI-2</v>
      </c>
      <c r="Z2" s="201">
        <v>10.0</v>
      </c>
      <c r="AA2" s="202"/>
      <c r="AB2" s="203" t="str">
        <f t="shared" ref="AB2:AB26" si="5">IF($M$2:$M$30=0,$L$2:$L$30,"")</f>
        <v/>
      </c>
      <c r="AC2" s="203"/>
      <c r="AD2" s="203"/>
      <c r="AE2" s="203"/>
      <c r="AF2" s="203"/>
    </row>
    <row r="3">
      <c r="A3" s="242">
        <v>46082.0</v>
      </c>
      <c r="B3" s="240" t="s">
        <v>80</v>
      </c>
      <c r="C3" s="206" t="s">
        <v>5</v>
      </c>
      <c r="D3" s="248">
        <v>46082.81421296296</v>
      </c>
      <c r="E3" s="188"/>
      <c r="F3" s="239" t="str">
        <f>IF(COUNTIF(LEAVE!A:A,H:H)&gt;0,TODAY(),"")</f>
        <v/>
      </c>
      <c r="G3" s="190">
        <f>IF(countif(TODAY!$C$2:$C$3,$H$2:$H1300),today(),"")</f>
        <v>46177</v>
      </c>
      <c r="H3" s="191" t="s">
        <v>9</v>
      </c>
      <c r="I3" s="192">
        <f t="shared" ref="I3:I31" si="6">COUNTIF($B$3:$B1300,$H$2:$H1300)</f>
        <v>8</v>
      </c>
      <c r="J3" s="193">
        <f>IFERROR(__xludf.DUMMYFUNCTION("""COMPUTED_VALUE"""),46167.0)</f>
        <v>46167</v>
      </c>
      <c r="K3" s="194"/>
      <c r="L3" s="195" t="str">
        <f t="shared" ref="L3:M3" si="2">H3</f>
        <v>CHINNAMMAL</v>
      </c>
      <c r="M3" s="196">
        <f t="shared" si="2"/>
        <v>8</v>
      </c>
      <c r="N3" s="197">
        <f t="shared" si="3"/>
        <v>92344</v>
      </c>
      <c r="O3" s="197">
        <f t="shared" si="4"/>
        <v>92344</v>
      </c>
      <c r="P3" s="209"/>
      <c r="Q3" s="210" t="s">
        <v>67</v>
      </c>
      <c r="R3" s="199">
        <v>2.0</v>
      </c>
      <c r="S3" s="197">
        <v>46165.0</v>
      </c>
      <c r="T3" s="197">
        <v>46165.0</v>
      </c>
      <c r="U3" s="8"/>
      <c r="V3" s="211" t="s">
        <v>67</v>
      </c>
      <c r="X3" s="212" t="s">
        <v>50</v>
      </c>
      <c r="Y3" s="201" t="s">
        <v>57</v>
      </c>
      <c r="Z3" s="201">
        <v>9.0</v>
      </c>
      <c r="AA3" s="202"/>
      <c r="AB3" s="203" t="str">
        <f t="shared" si="5"/>
        <v/>
      </c>
      <c r="AC3" s="203"/>
      <c r="AD3" s="203"/>
      <c r="AE3" s="203"/>
      <c r="AF3" s="203"/>
    </row>
    <row r="4">
      <c r="A4" s="242">
        <v>46082.0</v>
      </c>
      <c r="B4" s="240" t="s">
        <v>80</v>
      </c>
      <c r="C4" s="206" t="s">
        <v>7</v>
      </c>
      <c r="D4" s="248">
        <v>46082.81549768519</v>
      </c>
      <c r="E4" s="188"/>
      <c r="F4" s="239" t="str">
        <f>IF(COUNTIF(LEAVE!A:A,H:H)&gt;0,TODAY(),"")</f>
        <v/>
      </c>
      <c r="G4" s="208" t="str">
        <f>IF(countif(TODAY!$C$2:$C$3,$H$2:$H1300),today(),"")</f>
        <v/>
      </c>
      <c r="H4" s="191" t="s">
        <v>49</v>
      </c>
      <c r="I4" s="192">
        <f t="shared" si="6"/>
        <v>8</v>
      </c>
      <c r="J4" s="213">
        <f>IFERROR(__xludf.DUMMYFUNCTION("""COMPUTED_VALUE"""),46174.0)</f>
        <v>46174</v>
      </c>
      <c r="K4" s="194"/>
      <c r="L4" s="195" t="str">
        <f t="shared" ref="L4:M4" si="7">H4</f>
        <v>DEEPA</v>
      </c>
      <c r="M4" s="196">
        <f t="shared" si="7"/>
        <v>8</v>
      </c>
      <c r="N4" s="197">
        <f t="shared" si="3"/>
        <v>46174</v>
      </c>
      <c r="O4" s="197">
        <f t="shared" si="4"/>
        <v>46174</v>
      </c>
      <c r="P4" s="209"/>
      <c r="Q4" s="199" t="s">
        <v>47</v>
      </c>
      <c r="R4" s="199">
        <v>7.0</v>
      </c>
      <c r="S4" s="197">
        <v>46166.0</v>
      </c>
      <c r="T4" s="197">
        <v>46166.0</v>
      </c>
      <c r="U4" s="8"/>
      <c r="V4" s="214" t="s">
        <v>47</v>
      </c>
      <c r="X4" s="200" t="s">
        <v>47</v>
      </c>
      <c r="Y4" s="201" t="s">
        <v>80</v>
      </c>
      <c r="Z4" s="201">
        <v>9.0</v>
      </c>
      <c r="AA4" s="202"/>
      <c r="AB4" s="203" t="str">
        <f t="shared" si="5"/>
        <v/>
      </c>
      <c r="AC4" s="203"/>
      <c r="AD4" s="203"/>
      <c r="AE4" s="203"/>
      <c r="AF4" s="203"/>
    </row>
    <row r="5">
      <c r="A5" s="242">
        <v>46082.0</v>
      </c>
      <c r="B5" s="240" t="s">
        <v>66</v>
      </c>
      <c r="C5" s="206" t="s">
        <v>5</v>
      </c>
      <c r="D5" s="248">
        <v>46082.81421296296</v>
      </c>
      <c r="E5" s="188"/>
      <c r="F5" s="239" t="str">
        <f>IF(COUNTIF(LEAVE!A:A,H:H)&gt;0,TODAY(),"")</f>
        <v/>
      </c>
      <c r="G5" s="208" t="str">
        <f>IF(countif(TODAY!$C$2:$C$3,$H$2:$H1300),today(),"")</f>
        <v/>
      </c>
      <c r="H5" s="191" t="s">
        <v>52</v>
      </c>
      <c r="I5" s="192">
        <f t="shared" si="6"/>
        <v>8</v>
      </c>
      <c r="J5" s="213">
        <f>IFERROR(__xludf.DUMMYFUNCTION("""COMPUTED_VALUE"""),46170.0)</f>
        <v>46170</v>
      </c>
      <c r="K5" s="194"/>
      <c r="L5" s="195" t="str">
        <f t="shared" ref="L5:M5" si="8">H5</f>
        <v>DHANALAKSHMI</v>
      </c>
      <c r="M5" s="196">
        <f t="shared" si="8"/>
        <v>8</v>
      </c>
      <c r="N5" s="197">
        <f t="shared" si="3"/>
        <v>46170</v>
      </c>
      <c r="O5" s="197">
        <f t="shared" si="4"/>
        <v>46170</v>
      </c>
      <c r="P5" s="209"/>
      <c r="Q5" s="199" t="s">
        <v>62</v>
      </c>
      <c r="R5" s="199">
        <v>7.0</v>
      </c>
      <c r="S5" s="197">
        <v>46166.0</v>
      </c>
      <c r="T5" s="197">
        <v>46166.0</v>
      </c>
      <c r="U5" s="8"/>
      <c r="V5" s="214" t="s">
        <v>62</v>
      </c>
      <c r="X5" s="200" t="s">
        <v>62</v>
      </c>
      <c r="Y5" s="201" t="s">
        <v>5</v>
      </c>
      <c r="Z5" s="201">
        <v>9.0</v>
      </c>
      <c r="AA5" s="202"/>
      <c r="AB5" s="203" t="str">
        <f t="shared" si="5"/>
        <v/>
      </c>
      <c r="AC5" s="203"/>
      <c r="AD5" s="203"/>
      <c r="AE5" s="203"/>
      <c r="AF5" s="203"/>
    </row>
    <row r="6">
      <c r="A6" s="242">
        <v>46082.0</v>
      </c>
      <c r="B6" s="240" t="s">
        <v>66</v>
      </c>
      <c r="C6" s="206" t="s">
        <v>7</v>
      </c>
      <c r="D6" s="248">
        <v>46082.81549768519</v>
      </c>
      <c r="E6" s="188"/>
      <c r="F6" s="239" t="str">
        <f>IF(COUNTIF(LEAVE!A:A,H:H)&gt;0,TODAY(),"")</f>
        <v/>
      </c>
      <c r="G6" s="208" t="str">
        <f>IF(countif(TODAY!$C$2:$C$3,$H$2:$H1300),today(),"")</f>
        <v/>
      </c>
      <c r="H6" s="191" t="s">
        <v>50</v>
      </c>
      <c r="I6" s="192">
        <f t="shared" si="6"/>
        <v>7</v>
      </c>
      <c r="J6" s="213">
        <f>IFERROR(__xludf.DUMMYFUNCTION("""COMPUTED_VALUE"""),46165.0)</f>
        <v>46165</v>
      </c>
      <c r="K6" s="194"/>
      <c r="L6" s="195" t="str">
        <f t="shared" ref="L6:M6" si="9">H6</f>
        <v>JEYANTHI</v>
      </c>
      <c r="M6" s="196">
        <f t="shared" si="9"/>
        <v>7</v>
      </c>
      <c r="N6" s="197">
        <f t="shared" si="3"/>
        <v>46165</v>
      </c>
      <c r="O6" s="197">
        <f t="shared" si="4"/>
        <v>46165</v>
      </c>
      <c r="P6" s="209"/>
      <c r="Q6" s="199" t="s">
        <v>80</v>
      </c>
      <c r="R6" s="199">
        <v>9.0</v>
      </c>
      <c r="S6" s="197">
        <v>46167.0</v>
      </c>
      <c r="T6" s="197">
        <v>46167.0</v>
      </c>
      <c r="U6" s="8"/>
      <c r="V6" s="214" t="s">
        <v>80</v>
      </c>
      <c r="X6" s="200" t="s">
        <v>65</v>
      </c>
      <c r="Y6" s="201" t="s">
        <v>9</v>
      </c>
      <c r="Z6" s="201">
        <v>8.0</v>
      </c>
      <c r="AA6" s="202"/>
      <c r="AB6" s="203" t="str">
        <f t="shared" si="5"/>
        <v/>
      </c>
      <c r="AC6" s="203"/>
      <c r="AD6" s="203"/>
      <c r="AE6" s="203"/>
      <c r="AF6" s="203"/>
    </row>
    <row r="7">
      <c r="A7" s="242">
        <v>46083.0</v>
      </c>
      <c r="B7" s="240" t="s">
        <v>7</v>
      </c>
      <c r="C7" s="206" t="s">
        <v>5</v>
      </c>
      <c r="D7" s="248">
        <v>46083.83914351852</v>
      </c>
      <c r="E7" s="188"/>
      <c r="F7" s="239" t="str">
        <f>IF(COUNTIF(LEAVE!A:A,H:H)&gt;0,TODAY(),"")</f>
        <v/>
      </c>
      <c r="G7" s="208" t="str">
        <f>IF(countif(TODAY!$C$2:$C$3,$H$2:$H1300),today(),"")</f>
        <v/>
      </c>
      <c r="H7" s="191" t="s">
        <v>53</v>
      </c>
      <c r="I7" s="192">
        <f t="shared" si="6"/>
        <v>6</v>
      </c>
      <c r="J7" s="213">
        <f>IFERROR(__xludf.DUMMYFUNCTION("""COMPUTED_VALUE"""),46176.0)</f>
        <v>46176</v>
      </c>
      <c r="K7" s="194"/>
      <c r="L7" s="195" t="str">
        <f t="shared" ref="L7:M7" si="10">H7</f>
        <v>KAVIYA</v>
      </c>
      <c r="M7" s="196">
        <f t="shared" si="10"/>
        <v>6</v>
      </c>
      <c r="N7" s="197">
        <f t="shared" si="3"/>
        <v>46176</v>
      </c>
      <c r="O7" s="197">
        <f t="shared" si="4"/>
        <v>46176</v>
      </c>
      <c r="P7" s="215"/>
      <c r="Q7" s="199" t="s">
        <v>66</v>
      </c>
      <c r="R7" s="199">
        <v>10.0</v>
      </c>
      <c r="S7" s="197">
        <v>46168.0</v>
      </c>
      <c r="T7" s="197">
        <v>46168.0</v>
      </c>
      <c r="U7" s="8"/>
      <c r="V7" s="214" t="s">
        <v>66</v>
      </c>
      <c r="X7" s="200" t="s">
        <v>80</v>
      </c>
      <c r="Y7" s="201" t="s">
        <v>49</v>
      </c>
      <c r="Z7" s="201">
        <v>8.0</v>
      </c>
      <c r="AA7" s="202"/>
      <c r="AB7" s="203" t="str">
        <f t="shared" si="5"/>
        <v/>
      </c>
      <c r="AC7" s="203"/>
      <c r="AD7" s="203"/>
      <c r="AE7" s="203"/>
      <c r="AF7" s="203"/>
    </row>
    <row r="8">
      <c r="A8" s="242">
        <v>46083.0</v>
      </c>
      <c r="B8" s="240" t="s">
        <v>59</v>
      </c>
      <c r="C8" s="206" t="s">
        <v>5</v>
      </c>
      <c r="D8" s="248">
        <v>46083.83914351852</v>
      </c>
      <c r="E8" s="188"/>
      <c r="F8" s="239" t="str">
        <f>IF(COUNTIF(LEAVE!A:A,H:H)&gt;0,TODAY(),"")</f>
        <v/>
      </c>
      <c r="G8" s="208" t="str">
        <f>IF(countif(TODAY!$C$2:$C$3,$H$2:$H1300),today(),"")</f>
        <v/>
      </c>
      <c r="H8" s="191" t="s">
        <v>58</v>
      </c>
      <c r="I8" s="192">
        <f t="shared" si="6"/>
        <v>3</v>
      </c>
      <c r="J8" s="213">
        <f>IFERROR(__xludf.DUMMYFUNCTION("""COMPUTED_VALUE"""),46171.0)</f>
        <v>46171</v>
      </c>
      <c r="K8" s="194"/>
      <c r="L8" s="195" t="str">
        <f t="shared" ref="L8:M8" si="11">H8</f>
        <v>MUTHUPRIYA</v>
      </c>
      <c r="M8" s="196">
        <f t="shared" si="11"/>
        <v>3</v>
      </c>
      <c r="N8" s="197">
        <f t="shared" si="3"/>
        <v>46171</v>
      </c>
      <c r="O8" s="197">
        <f t="shared" si="4"/>
        <v>46171</v>
      </c>
      <c r="P8" s="215"/>
      <c r="Q8" s="199" t="s">
        <v>65</v>
      </c>
      <c r="R8" s="199">
        <v>7.0</v>
      </c>
      <c r="S8" s="197">
        <v>46169.0</v>
      </c>
      <c r="T8" s="197">
        <v>46169.0</v>
      </c>
      <c r="U8" s="8"/>
      <c r="V8" s="214" t="s">
        <v>65</v>
      </c>
      <c r="X8" s="200" t="s">
        <v>66</v>
      </c>
      <c r="Y8" s="201" t="s">
        <v>52</v>
      </c>
      <c r="Z8" s="201">
        <v>8.0</v>
      </c>
      <c r="AA8" s="202"/>
      <c r="AB8" s="203" t="str">
        <f t="shared" si="5"/>
        <v/>
      </c>
      <c r="AC8" s="203"/>
      <c r="AD8" s="203"/>
      <c r="AE8" s="203"/>
      <c r="AF8" s="203"/>
    </row>
    <row r="9">
      <c r="A9" s="242">
        <v>46084.0</v>
      </c>
      <c r="B9" s="240" t="s">
        <v>65</v>
      </c>
      <c r="C9" s="206" t="s">
        <v>7</v>
      </c>
      <c r="D9" s="248">
        <v>46084.823125</v>
      </c>
      <c r="E9" s="188"/>
      <c r="F9" s="239" t="str">
        <f>IF(COUNTIF(LEAVE!A:A,H:H)&gt;0,TODAY(),"")</f>
        <v/>
      </c>
      <c r="G9" s="208" t="str">
        <f>IF(countif(TODAY!$C$2:$C$3,$H$2:$H1300),today(),"")</f>
        <v/>
      </c>
      <c r="H9" s="191" t="s">
        <v>7</v>
      </c>
      <c r="I9" s="192">
        <f t="shared" si="6"/>
        <v>8</v>
      </c>
      <c r="J9" s="213">
        <f>IFERROR(__xludf.DUMMYFUNCTION("""COMPUTED_VALUE"""),46170.0)</f>
        <v>46170</v>
      </c>
      <c r="K9" s="194"/>
      <c r="L9" s="195" t="str">
        <f t="shared" ref="L9:M9" si="12">H9</f>
        <v>NIVETHA</v>
      </c>
      <c r="M9" s="196">
        <f t="shared" si="12"/>
        <v>8</v>
      </c>
      <c r="N9" s="197">
        <f t="shared" si="3"/>
        <v>46170</v>
      </c>
      <c r="O9" s="197">
        <f t="shared" si="4"/>
        <v>46170</v>
      </c>
      <c r="P9" s="8"/>
      <c r="Q9" s="199" t="s">
        <v>52</v>
      </c>
      <c r="R9" s="199">
        <v>8.0</v>
      </c>
      <c r="S9" s="197">
        <v>46170.0</v>
      </c>
      <c r="T9" s="197">
        <v>46170.0</v>
      </c>
      <c r="U9" s="8"/>
      <c r="V9" s="216" t="s">
        <v>52</v>
      </c>
      <c r="Y9" s="201" t="s">
        <v>7</v>
      </c>
      <c r="Z9" s="201">
        <v>8.0</v>
      </c>
      <c r="AA9" s="202"/>
      <c r="AB9" s="203" t="str">
        <f t="shared" si="5"/>
        <v/>
      </c>
      <c r="AC9" s="203"/>
      <c r="AD9" s="203"/>
      <c r="AE9" s="203"/>
      <c r="AF9" s="203"/>
    </row>
    <row r="10">
      <c r="A10" s="242">
        <v>46085.0</v>
      </c>
      <c r="B10" s="240" t="s">
        <v>78</v>
      </c>
      <c r="C10" s="206"/>
      <c r="D10" s="248"/>
      <c r="E10" s="188"/>
      <c r="F10" s="239" t="str">
        <f>IF(COUNTIF(LEAVE!A:A,H:H)&gt;0,TODAY(),"")</f>
        <v/>
      </c>
      <c r="G10" s="208" t="str">
        <f>IF(countif(TODAY!$C$2:$C$3,$H$2:$H1300),today(),"")</f>
        <v/>
      </c>
      <c r="H10" s="191" t="s">
        <v>73</v>
      </c>
      <c r="I10" s="192">
        <f t="shared" si="6"/>
        <v>8</v>
      </c>
      <c r="J10" s="213">
        <f>IFERROR(__xludf.DUMMYFUNCTION("""COMPUTED_VALUE"""),46171.0)</f>
        <v>46171</v>
      </c>
      <c r="K10" s="194"/>
      <c r="L10" s="195" t="str">
        <f t="shared" ref="L10:M10" si="13">H10</f>
        <v>PANJU</v>
      </c>
      <c r="M10" s="196">
        <f t="shared" si="13"/>
        <v>8</v>
      </c>
      <c r="N10" s="197">
        <f t="shared" si="3"/>
        <v>46171</v>
      </c>
      <c r="O10" s="197">
        <f t="shared" si="4"/>
        <v>46171</v>
      </c>
      <c r="P10" s="8"/>
      <c r="Q10" s="199" t="s">
        <v>7</v>
      </c>
      <c r="R10" s="199">
        <v>8.0</v>
      </c>
      <c r="S10" s="197">
        <v>46170.0</v>
      </c>
      <c r="T10" s="197">
        <v>46170.0</v>
      </c>
      <c r="U10" s="8"/>
      <c r="V10" s="216" t="s">
        <v>7</v>
      </c>
      <c r="Y10" s="201" t="s">
        <v>73</v>
      </c>
      <c r="Z10" s="201">
        <v>8.0</v>
      </c>
      <c r="AA10" s="202"/>
      <c r="AB10" s="203" t="str">
        <f t="shared" si="5"/>
        <v/>
      </c>
      <c r="AC10" s="203"/>
      <c r="AD10" s="203"/>
      <c r="AE10" s="203"/>
      <c r="AF10" s="203"/>
    </row>
    <row r="11">
      <c r="A11" s="242">
        <v>46085.0</v>
      </c>
      <c r="B11" s="240" t="s">
        <v>5</v>
      </c>
      <c r="C11" s="206" t="s">
        <v>7</v>
      </c>
      <c r="D11" s="248">
        <v>46085.83547453704</v>
      </c>
      <c r="E11" s="188"/>
      <c r="F11" s="239" t="str">
        <f>IF(COUNTIF(LEAVE!A:A,H:H)&gt;0,TODAY(),"")</f>
        <v/>
      </c>
      <c r="G11" s="208" t="str">
        <f>IF(countif(TODAY!$C$2:$C$3,$H$2:$H1300),today(),"")</f>
        <v/>
      </c>
      <c r="H11" s="191" t="s">
        <v>62</v>
      </c>
      <c r="I11" s="192">
        <f t="shared" si="6"/>
        <v>7</v>
      </c>
      <c r="J11" s="213">
        <f>IFERROR(__xludf.DUMMYFUNCTION("""COMPUTED_VALUE"""),46166.0)</f>
        <v>46166</v>
      </c>
      <c r="K11" s="194"/>
      <c r="L11" s="195" t="str">
        <f t="shared" ref="L11:M11" si="14">H11</f>
        <v>PRIYANKA</v>
      </c>
      <c r="M11" s="196">
        <f t="shared" si="14"/>
        <v>7</v>
      </c>
      <c r="N11" s="197">
        <f t="shared" si="3"/>
        <v>46166</v>
      </c>
      <c r="O11" s="197">
        <f t="shared" si="4"/>
        <v>46166</v>
      </c>
      <c r="P11" s="8"/>
      <c r="Q11" s="199" t="s">
        <v>58</v>
      </c>
      <c r="R11" s="199">
        <v>3.0</v>
      </c>
      <c r="S11" s="197">
        <v>46171.0</v>
      </c>
      <c r="T11" s="197">
        <v>46171.0</v>
      </c>
      <c r="U11" s="8"/>
      <c r="V11" s="216" t="s">
        <v>58</v>
      </c>
      <c r="Y11" s="201" t="s">
        <v>54</v>
      </c>
      <c r="Z11" s="201">
        <v>8.0</v>
      </c>
      <c r="AA11" s="202"/>
      <c r="AB11" s="203" t="str">
        <f t="shared" si="5"/>
        <v/>
      </c>
      <c r="AC11" s="203"/>
      <c r="AD11" s="203"/>
      <c r="AE11" s="203"/>
      <c r="AF11" s="203"/>
    </row>
    <row r="12">
      <c r="A12" s="242">
        <v>46086.0</v>
      </c>
      <c r="B12" s="240" t="s">
        <v>49</v>
      </c>
      <c r="C12" s="206" t="s">
        <v>7</v>
      </c>
      <c r="D12" s="248">
        <v>46086.82744212963</v>
      </c>
      <c r="E12" s="188"/>
      <c r="F12" s="239" t="str">
        <f>IF(COUNTIF(LEAVE!A:A,H:H)&gt;0,TODAY(),"")</f>
        <v/>
      </c>
      <c r="G12" s="208" t="str">
        <f>IF(countif(TODAY!$C$2:$C$3,$H$2:$H1300),today(),"")</f>
        <v/>
      </c>
      <c r="H12" s="191" t="s">
        <v>57</v>
      </c>
      <c r="I12" s="192">
        <f t="shared" si="6"/>
        <v>9</v>
      </c>
      <c r="J12" s="213">
        <f>IFERROR(__xludf.DUMMYFUNCTION("""COMPUTED_VALUE"""),46175.0)</f>
        <v>46175</v>
      </c>
      <c r="K12" s="194"/>
      <c r="L12" s="195" t="str">
        <f t="shared" ref="L12:M12" si="15">H12</f>
        <v>RAJI-1</v>
      </c>
      <c r="M12" s="196">
        <f t="shared" si="15"/>
        <v>9</v>
      </c>
      <c r="N12" s="197">
        <f t="shared" si="3"/>
        <v>46175</v>
      </c>
      <c r="O12" s="197">
        <f t="shared" si="4"/>
        <v>46175</v>
      </c>
      <c r="P12" s="8"/>
      <c r="Q12" s="199" t="s">
        <v>73</v>
      </c>
      <c r="R12" s="199">
        <v>8.0</v>
      </c>
      <c r="S12" s="197">
        <v>46171.0</v>
      </c>
      <c r="T12" s="197">
        <v>46171.0</v>
      </c>
      <c r="U12" s="8"/>
      <c r="V12" s="216" t="s">
        <v>73</v>
      </c>
      <c r="Y12" s="201" t="s">
        <v>78</v>
      </c>
      <c r="Z12" s="201">
        <v>8.0</v>
      </c>
      <c r="AA12" s="202"/>
      <c r="AB12" s="203" t="str">
        <f t="shared" si="5"/>
        <v/>
      </c>
      <c r="AC12" s="203"/>
      <c r="AD12" s="203"/>
      <c r="AE12" s="203"/>
      <c r="AF12" s="203"/>
    </row>
    <row r="13">
      <c r="A13" s="242">
        <v>46086.0</v>
      </c>
      <c r="B13" s="240" t="s">
        <v>57</v>
      </c>
      <c r="C13" s="206" t="s">
        <v>7</v>
      </c>
      <c r="D13" s="248">
        <v>46086.82744212963</v>
      </c>
      <c r="E13" s="188"/>
      <c r="F13" s="239" t="str">
        <f>IF(COUNTIF(LEAVE!A:A,H:H)&gt;0,TODAY(),"")</f>
        <v/>
      </c>
      <c r="G13" s="208" t="str">
        <f>IF(countif(TODAY!$C$2:$C$3,$H$2:$H1300),today(),"")</f>
        <v/>
      </c>
      <c r="H13" s="191" t="s">
        <v>61</v>
      </c>
      <c r="I13" s="192">
        <f t="shared" si="6"/>
        <v>7</v>
      </c>
      <c r="J13" s="213">
        <f>IFERROR(__xludf.DUMMYFUNCTION("""COMPUTED_VALUE"""),46176.0)</f>
        <v>46176</v>
      </c>
      <c r="K13" s="194"/>
      <c r="L13" s="195" t="str">
        <f t="shared" ref="L13:M13" si="16">H13</f>
        <v>RAJI-2</v>
      </c>
      <c r="M13" s="196">
        <f t="shared" si="16"/>
        <v>7</v>
      </c>
      <c r="N13" s="197">
        <f t="shared" si="3"/>
        <v>46176</v>
      </c>
      <c r="O13" s="197">
        <f t="shared" si="4"/>
        <v>46176</v>
      </c>
      <c r="P13" s="217"/>
      <c r="Q13" s="199" t="s">
        <v>70</v>
      </c>
      <c r="R13" s="199">
        <v>5.0</v>
      </c>
      <c r="S13" s="197">
        <v>46172.0</v>
      </c>
      <c r="T13" s="197">
        <v>46172.0</v>
      </c>
      <c r="U13" s="8"/>
      <c r="V13" s="216" t="s">
        <v>70</v>
      </c>
      <c r="Y13" s="201" t="s">
        <v>63</v>
      </c>
      <c r="Z13" s="201">
        <v>8.0</v>
      </c>
      <c r="AA13" s="202"/>
      <c r="AB13" s="203" t="str">
        <f t="shared" si="5"/>
        <v/>
      </c>
      <c r="AC13" s="203"/>
      <c r="AD13" s="203"/>
      <c r="AE13" s="203"/>
      <c r="AF13" s="203"/>
    </row>
    <row r="14">
      <c r="A14" s="242">
        <v>46086.0</v>
      </c>
      <c r="B14" s="240" t="s">
        <v>78</v>
      </c>
      <c r="C14" s="206" t="s">
        <v>5</v>
      </c>
      <c r="D14" s="248">
        <v>46086.83173611111</v>
      </c>
      <c r="E14" s="188"/>
      <c r="F14" s="239" t="str">
        <f>IF(COUNTIF(LEAVE!A:A,H:H)&gt;0,TODAY(),"")</f>
        <v/>
      </c>
      <c r="G14" s="208" t="str">
        <f>IF(countif(TODAY!$C$2:$C$3,$H$2:$H1300),today(),"")</f>
        <v/>
      </c>
      <c r="H14" s="191" t="s">
        <v>80</v>
      </c>
      <c r="I14" s="192">
        <f t="shared" si="6"/>
        <v>9</v>
      </c>
      <c r="J14" s="213">
        <f>IFERROR(__xludf.DUMMYFUNCTION("""COMPUTED_VALUE"""),46167.0)</f>
        <v>46167</v>
      </c>
      <c r="K14" s="194"/>
      <c r="L14" s="195" t="str">
        <f t="shared" ref="L14:M14" si="17">H14</f>
        <v>RANI</v>
      </c>
      <c r="M14" s="196">
        <f t="shared" si="17"/>
        <v>9</v>
      </c>
      <c r="N14" s="197">
        <f t="shared" si="3"/>
        <v>46167</v>
      </c>
      <c r="O14" s="197">
        <f t="shared" si="4"/>
        <v>46167</v>
      </c>
      <c r="P14" s="8"/>
      <c r="Q14" s="199" t="s">
        <v>78</v>
      </c>
      <c r="R14" s="199">
        <v>8.0</v>
      </c>
      <c r="S14" s="197">
        <v>46172.0</v>
      </c>
      <c r="T14" s="197">
        <v>46172.0</v>
      </c>
      <c r="U14" s="8"/>
      <c r="V14" s="216" t="s">
        <v>78</v>
      </c>
      <c r="Y14" s="201" t="s">
        <v>47</v>
      </c>
      <c r="Z14" s="201">
        <v>7.0</v>
      </c>
      <c r="AA14" s="202"/>
      <c r="AB14" s="203" t="str">
        <f t="shared" si="5"/>
        <v/>
      </c>
      <c r="AC14" s="203"/>
      <c r="AD14" s="203"/>
      <c r="AE14" s="203"/>
      <c r="AF14" s="203"/>
    </row>
    <row r="15">
      <c r="A15" s="242">
        <v>46087.0</v>
      </c>
      <c r="B15" s="240" t="s">
        <v>52</v>
      </c>
      <c r="C15" s="206" t="s">
        <v>7</v>
      </c>
      <c r="D15" s="248">
        <v>46087.78021990741</v>
      </c>
      <c r="E15" s="188"/>
      <c r="F15" s="239" t="str">
        <f>IF(COUNTIF(LEAVE!A:A,H:H)&gt;0,TODAY(),"")</f>
        <v/>
      </c>
      <c r="G15" s="208" t="str">
        <f>IF(countif(TODAY!$C$2:$C$3,$H$2:$H1300),today(),"")</f>
        <v/>
      </c>
      <c r="H15" s="191" t="s">
        <v>54</v>
      </c>
      <c r="I15" s="192">
        <f t="shared" si="6"/>
        <v>8</v>
      </c>
      <c r="J15" s="213">
        <f>IFERROR(__xludf.DUMMYFUNCTION("""COMPUTED_VALUE"""),46173.0)</f>
        <v>46173</v>
      </c>
      <c r="K15" s="194"/>
      <c r="L15" s="195" t="str">
        <f t="shared" ref="L15:M15" si="18">H15</f>
        <v>SAHANA</v>
      </c>
      <c r="M15" s="196">
        <f t="shared" si="18"/>
        <v>8</v>
      </c>
      <c r="N15" s="197">
        <f t="shared" si="3"/>
        <v>46173</v>
      </c>
      <c r="O15" s="197">
        <f t="shared" si="4"/>
        <v>46173</v>
      </c>
      <c r="P15" s="8"/>
      <c r="Q15" s="199" t="s">
        <v>54</v>
      </c>
      <c r="R15" s="199">
        <v>8.0</v>
      </c>
      <c r="S15" s="197">
        <v>46173.0</v>
      </c>
      <c r="T15" s="197">
        <v>46173.0</v>
      </c>
      <c r="U15" s="8"/>
      <c r="V15" s="216" t="s">
        <v>54</v>
      </c>
      <c r="Y15" s="201" t="s">
        <v>50</v>
      </c>
      <c r="Z15" s="201">
        <v>7.0</v>
      </c>
      <c r="AA15" s="202"/>
      <c r="AB15" s="218" t="str">
        <f t="shared" si="5"/>
        <v/>
      </c>
      <c r="AC15" s="218"/>
      <c r="AD15" s="218"/>
      <c r="AE15" s="218"/>
      <c r="AF15" s="218"/>
    </row>
    <row r="16">
      <c r="A16" s="242">
        <v>46087.0</v>
      </c>
      <c r="B16" s="240" t="s">
        <v>54</v>
      </c>
      <c r="C16" s="206" t="s">
        <v>7</v>
      </c>
      <c r="D16" s="248">
        <v>46087.78021990741</v>
      </c>
      <c r="E16" s="188"/>
      <c r="F16" s="239" t="str">
        <f>IF(COUNTIF(LEAVE!A:A,H:H)&gt;0,TODAY(),"")</f>
        <v/>
      </c>
      <c r="G16" s="208" t="str">
        <f>IF(countif(TODAY!$C$2:$C$3,$H$2:$H1300),today(),"")</f>
        <v/>
      </c>
      <c r="H16" s="191" t="s">
        <v>67</v>
      </c>
      <c r="I16" s="192">
        <f t="shared" si="6"/>
        <v>2</v>
      </c>
      <c r="J16" s="213">
        <f>IFERROR(__xludf.DUMMYFUNCTION("""COMPUTED_VALUE"""),46165.0)</f>
        <v>46165</v>
      </c>
      <c r="K16" s="194"/>
      <c r="L16" s="195" t="str">
        <f t="shared" ref="L16:M16" si="19">H16</f>
        <v>SANTHIYA</v>
      </c>
      <c r="M16" s="196">
        <f t="shared" si="19"/>
        <v>2</v>
      </c>
      <c r="N16" s="197">
        <f t="shared" si="3"/>
        <v>46165</v>
      </c>
      <c r="O16" s="197">
        <f t="shared" si="4"/>
        <v>46165</v>
      </c>
      <c r="P16" s="8"/>
      <c r="Q16" s="199" t="s">
        <v>5</v>
      </c>
      <c r="R16" s="199">
        <v>9.0</v>
      </c>
      <c r="S16" s="197">
        <v>46173.0</v>
      </c>
      <c r="T16" s="197">
        <v>46173.0</v>
      </c>
      <c r="U16" s="8"/>
      <c r="V16" s="216" t="s">
        <v>5</v>
      </c>
      <c r="Y16" s="201" t="s">
        <v>62</v>
      </c>
      <c r="Z16" s="201">
        <v>7.0</v>
      </c>
      <c r="AA16" s="202"/>
      <c r="AB16" s="203" t="str">
        <f t="shared" si="5"/>
        <v/>
      </c>
      <c r="AC16" s="203"/>
      <c r="AD16" s="203"/>
      <c r="AE16" s="203"/>
      <c r="AF16" s="203"/>
    </row>
    <row r="17">
      <c r="A17" s="242">
        <v>46088.0</v>
      </c>
      <c r="B17" s="240" t="s">
        <v>47</v>
      </c>
      <c r="C17" s="206" t="s">
        <v>7</v>
      </c>
      <c r="D17" s="248">
        <v>46088.829039351855</v>
      </c>
      <c r="E17" s="188"/>
      <c r="F17" s="239" t="str">
        <f>IF(COUNTIF(LEAVE!A:A,H:H)&gt;0,TODAY(),"")</f>
        <v/>
      </c>
      <c r="G17" s="208" t="str">
        <f>IF(countif(TODAY!$C$2:$C$3,$H$2:$H1300),today(),"")</f>
        <v/>
      </c>
      <c r="H17" s="191" t="s">
        <v>70</v>
      </c>
      <c r="I17" s="192">
        <f t="shared" si="6"/>
        <v>5</v>
      </c>
      <c r="J17" s="213">
        <f>IFERROR(__xludf.DUMMYFUNCTION("""COMPUTED_VALUE"""),46172.0)</f>
        <v>46172</v>
      </c>
      <c r="K17" s="194"/>
      <c r="L17" s="195" t="str">
        <f t="shared" ref="L17:M17" si="20">H17</f>
        <v>SHANTHI</v>
      </c>
      <c r="M17" s="196">
        <f t="shared" si="20"/>
        <v>5</v>
      </c>
      <c r="N17" s="197">
        <f t="shared" si="3"/>
        <v>46172</v>
      </c>
      <c r="O17" s="197">
        <f t="shared" si="4"/>
        <v>46172</v>
      </c>
      <c r="P17" s="8"/>
      <c r="Q17" s="199" t="s">
        <v>49</v>
      </c>
      <c r="R17" s="199">
        <v>8.0</v>
      </c>
      <c r="S17" s="197">
        <v>46174.0</v>
      </c>
      <c r="T17" s="197">
        <v>46174.0</v>
      </c>
      <c r="U17" s="8"/>
      <c r="V17" s="216"/>
      <c r="Y17" s="201" t="s">
        <v>61</v>
      </c>
      <c r="Z17" s="201">
        <v>7.0</v>
      </c>
      <c r="AA17" s="202"/>
      <c r="AB17" s="203" t="str">
        <f t="shared" si="5"/>
        <v/>
      </c>
      <c r="AC17" s="203"/>
      <c r="AD17" s="203"/>
      <c r="AE17" s="203"/>
      <c r="AF17" s="203"/>
    </row>
    <row r="18">
      <c r="A18" s="242">
        <v>46089.0</v>
      </c>
      <c r="B18" s="240" t="s">
        <v>9</v>
      </c>
      <c r="C18" s="206" t="s">
        <v>7</v>
      </c>
      <c r="D18" s="248">
        <v>46089.83697916667</v>
      </c>
      <c r="E18" s="188"/>
      <c r="F18" s="239" t="str">
        <f>IF(COUNTIF(LEAVE!A:A,H:H)&gt;0,TODAY(),"")</f>
        <v/>
      </c>
      <c r="G18" s="190">
        <f>IF(countif(TODAY!$C$2:$C$3,$H$2:$H1300),today(),"")</f>
        <v>46177</v>
      </c>
      <c r="H18" s="191" t="s">
        <v>59</v>
      </c>
      <c r="I18" s="192">
        <f t="shared" si="6"/>
        <v>7</v>
      </c>
      <c r="J18" s="213">
        <f>IFERROR(__xludf.DUMMYFUNCTION("""COMPUTED_VALUE"""),46164.0)</f>
        <v>46164</v>
      </c>
      <c r="K18" s="194"/>
      <c r="L18" s="195" t="str">
        <f t="shared" ref="L18:M18" si="21">H18</f>
        <v>SUDHARSHINI</v>
      </c>
      <c r="M18" s="196">
        <f t="shared" si="21"/>
        <v>7</v>
      </c>
      <c r="N18" s="197">
        <f t="shared" si="3"/>
        <v>92341</v>
      </c>
      <c r="O18" s="197">
        <f t="shared" si="4"/>
        <v>92341</v>
      </c>
      <c r="P18" s="8"/>
      <c r="Q18" s="199" t="s">
        <v>57</v>
      </c>
      <c r="R18" s="199">
        <v>9.0</v>
      </c>
      <c r="S18" s="197">
        <v>46175.0</v>
      </c>
      <c r="T18" s="197">
        <v>46175.0</v>
      </c>
      <c r="U18" s="8"/>
      <c r="V18" s="216"/>
      <c r="Y18" s="201" t="s">
        <v>59</v>
      </c>
      <c r="Z18" s="201">
        <v>7.0</v>
      </c>
      <c r="AA18" s="202"/>
      <c r="AB18" s="203" t="str">
        <f t="shared" si="5"/>
        <v/>
      </c>
      <c r="AC18" s="203"/>
      <c r="AD18" s="203"/>
      <c r="AE18" s="203"/>
      <c r="AF18" s="203"/>
    </row>
    <row r="19" ht="15.75" customHeight="1">
      <c r="A19" s="242">
        <v>46089.0</v>
      </c>
      <c r="B19" s="240" t="s">
        <v>50</v>
      </c>
      <c r="C19" s="206" t="s">
        <v>7</v>
      </c>
      <c r="D19" s="248">
        <v>46089.83697916667</v>
      </c>
      <c r="E19" s="188"/>
      <c r="F19" s="239" t="str">
        <f>IF(COUNTIF(LEAVE!A:A,H:H)&gt;0,TODAY(),"")</f>
        <v/>
      </c>
      <c r="G19" s="208" t="str">
        <f>IF(countif(TODAY!$C$2:$C$3,$H$2:$H1300),today(),"")</f>
        <v/>
      </c>
      <c r="H19" s="191" t="s">
        <v>78</v>
      </c>
      <c r="I19" s="192">
        <f t="shared" si="6"/>
        <v>8</v>
      </c>
      <c r="J19" s="213">
        <f>IFERROR(__xludf.DUMMYFUNCTION("""COMPUTED_VALUE"""),46172.0)</f>
        <v>46172</v>
      </c>
      <c r="K19" s="194"/>
      <c r="L19" s="195" t="str">
        <f t="shared" ref="L19:M19" si="22">H19</f>
        <v>VIDHYA</v>
      </c>
      <c r="M19" s="196">
        <f t="shared" si="22"/>
        <v>8</v>
      </c>
      <c r="N19" s="197">
        <f t="shared" si="3"/>
        <v>46172</v>
      </c>
      <c r="O19" s="197">
        <f t="shared" si="4"/>
        <v>46172</v>
      </c>
      <c r="P19" s="8"/>
      <c r="Q19" s="199" t="s">
        <v>63</v>
      </c>
      <c r="R19" s="199">
        <v>8.0</v>
      </c>
      <c r="S19" s="197">
        <v>46175.0</v>
      </c>
      <c r="T19" s="197">
        <v>46175.0</v>
      </c>
      <c r="U19" s="8"/>
      <c r="V19" s="216"/>
      <c r="Y19" s="201" t="s">
        <v>65</v>
      </c>
      <c r="Z19" s="201">
        <v>7.0</v>
      </c>
      <c r="AA19" s="202"/>
      <c r="AB19" s="203" t="str">
        <f t="shared" si="5"/>
        <v/>
      </c>
      <c r="AC19" s="203"/>
      <c r="AD19" s="203"/>
      <c r="AE19" s="203"/>
      <c r="AF19" s="203"/>
    </row>
    <row r="20" ht="15.75" customHeight="1">
      <c r="A20" s="242">
        <v>46090.0</v>
      </c>
      <c r="B20" s="240" t="s">
        <v>73</v>
      </c>
      <c r="C20" s="206" t="s">
        <v>7</v>
      </c>
      <c r="D20" s="248">
        <v>46090.83541666667</v>
      </c>
      <c r="E20" s="188"/>
      <c r="F20" s="239" t="str">
        <f>IF(COUNTIF(LEAVE!A:A,H:H)&gt;0,TODAY(),"")</f>
        <v/>
      </c>
      <c r="G20" s="208" t="str">
        <f>IF(countif(TODAY!$C$2:$C$3,$H$2:$H1300),today(),"")</f>
        <v/>
      </c>
      <c r="H20" s="191" t="s">
        <v>65</v>
      </c>
      <c r="I20" s="192">
        <f t="shared" si="6"/>
        <v>7</v>
      </c>
      <c r="J20" s="213">
        <f>IFERROR(__xludf.DUMMYFUNCTION("""COMPUTED_VALUE"""),46169.0)</f>
        <v>46169</v>
      </c>
      <c r="K20" s="194"/>
      <c r="L20" s="195" t="str">
        <f t="shared" ref="L20:M20" si="23">H20</f>
        <v>VIJI-1</v>
      </c>
      <c r="M20" s="196">
        <f t="shared" si="23"/>
        <v>7</v>
      </c>
      <c r="N20" s="197">
        <f t="shared" si="3"/>
        <v>46169</v>
      </c>
      <c r="O20" s="197">
        <f t="shared" si="4"/>
        <v>46169</v>
      </c>
      <c r="P20" s="8"/>
      <c r="Q20" s="199" t="s">
        <v>53</v>
      </c>
      <c r="R20" s="199">
        <v>6.0</v>
      </c>
      <c r="S20" s="197">
        <v>46176.0</v>
      </c>
      <c r="T20" s="197">
        <v>46176.0</v>
      </c>
      <c r="U20" s="8"/>
      <c r="V20" s="216"/>
      <c r="Y20" s="201" t="s">
        <v>69</v>
      </c>
      <c r="Z20" s="201">
        <v>7.0</v>
      </c>
      <c r="AA20" s="202"/>
      <c r="AB20" s="203" t="str">
        <f t="shared" si="5"/>
        <v/>
      </c>
      <c r="AC20" s="203"/>
      <c r="AD20" s="203"/>
      <c r="AE20" s="203"/>
      <c r="AF20" s="203"/>
    </row>
    <row r="21" ht="15.75" customHeight="1">
      <c r="A21" s="242">
        <v>46090.0</v>
      </c>
      <c r="B21" s="240" t="s">
        <v>61</v>
      </c>
      <c r="C21" s="206" t="s">
        <v>7</v>
      </c>
      <c r="D21" s="248">
        <v>46090.83541666667</v>
      </c>
      <c r="E21" s="104"/>
      <c r="F21" s="239" t="str">
        <f>IF(COUNTIF(LEAVE!A:A,H:H)&gt;0,TODAY(),"")</f>
        <v/>
      </c>
      <c r="G21" s="208" t="str">
        <f>IF(countif(TODAY!$C$2:$C$3,$H$2:$H1300),today(),"")</f>
        <v/>
      </c>
      <c r="H21" s="191" t="s">
        <v>66</v>
      </c>
      <c r="I21" s="192">
        <f t="shared" si="6"/>
        <v>10</v>
      </c>
      <c r="J21" s="213">
        <f>IFERROR(__xludf.DUMMYFUNCTION("""COMPUTED_VALUE"""),46168.0)</f>
        <v>46168</v>
      </c>
      <c r="K21" s="194"/>
      <c r="L21" s="195" t="str">
        <f t="shared" ref="L21:M21" si="24">H21</f>
        <v>VIJI-2</v>
      </c>
      <c r="M21" s="196">
        <f t="shared" si="24"/>
        <v>10</v>
      </c>
      <c r="N21" s="197">
        <f t="shared" si="3"/>
        <v>46168</v>
      </c>
      <c r="O21" s="197">
        <f t="shared" si="4"/>
        <v>46168</v>
      </c>
      <c r="P21" s="8"/>
      <c r="Q21" s="199" t="s">
        <v>61</v>
      </c>
      <c r="R21" s="199">
        <v>7.0</v>
      </c>
      <c r="S21" s="197">
        <v>46176.0</v>
      </c>
      <c r="T21" s="197">
        <v>46176.0</v>
      </c>
      <c r="U21" s="8"/>
      <c r="V21" s="216"/>
      <c r="Y21" s="201" t="s">
        <v>53</v>
      </c>
      <c r="Z21" s="201">
        <v>6.0</v>
      </c>
      <c r="AA21" s="202"/>
      <c r="AB21" s="203" t="str">
        <f t="shared" si="5"/>
        <v/>
      </c>
      <c r="AC21" s="203"/>
      <c r="AD21" s="203"/>
      <c r="AE21" s="203"/>
      <c r="AF21" s="203"/>
    </row>
    <row r="22" ht="15.75" customHeight="1">
      <c r="A22" s="242">
        <v>46091.0</v>
      </c>
      <c r="B22" s="240" t="s">
        <v>80</v>
      </c>
      <c r="C22" s="206" t="s">
        <v>5</v>
      </c>
      <c r="D22" s="248">
        <v>46091.839212962965</v>
      </c>
      <c r="E22" s="104"/>
      <c r="F22" s="239" t="str">
        <f>IF(COUNTIF(LEAVE!A:A,H:H)&gt;0,TODAY(),"")</f>
        <v/>
      </c>
      <c r="G22" s="208" t="str">
        <f>IF(countif(TODAY!$C$2:$C$3,$H$2:$H1300),today(),"")</f>
        <v/>
      </c>
      <c r="H22" s="191" t="s">
        <v>5</v>
      </c>
      <c r="I22" s="192">
        <f t="shared" si="6"/>
        <v>9</v>
      </c>
      <c r="J22" s="213">
        <f>IFERROR(__xludf.DUMMYFUNCTION("""COMPUTED_VALUE"""),46173.0)</f>
        <v>46173</v>
      </c>
      <c r="K22" s="194"/>
      <c r="L22" s="195" t="str">
        <f t="shared" ref="L22:M22" si="25">H22</f>
        <v>VISHNUPRIYA</v>
      </c>
      <c r="M22" s="196">
        <f t="shared" si="25"/>
        <v>9</v>
      </c>
      <c r="N22" s="197">
        <f t="shared" si="3"/>
        <v>46173</v>
      </c>
      <c r="O22" s="197">
        <f t="shared" si="4"/>
        <v>46173</v>
      </c>
      <c r="P22" s="8"/>
      <c r="Q22" s="199"/>
      <c r="R22" s="199">
        <v>0.0</v>
      </c>
      <c r="S22" s="197">
        <v>0.0</v>
      </c>
      <c r="T22" s="197">
        <v>46178.0</v>
      </c>
      <c r="U22" s="8"/>
      <c r="V22" s="216"/>
      <c r="Y22" s="219" t="s">
        <v>70</v>
      </c>
      <c r="Z22" s="201">
        <v>5.0</v>
      </c>
      <c r="AA22" s="202"/>
      <c r="AB22" s="203" t="str">
        <f t="shared" si="5"/>
        <v/>
      </c>
      <c r="AC22" s="203"/>
      <c r="AD22" s="203"/>
      <c r="AE22" s="203"/>
      <c r="AF22" s="203"/>
    </row>
    <row r="23" ht="15.75" customHeight="1">
      <c r="A23" s="242">
        <v>46091.0</v>
      </c>
      <c r="B23" s="240" t="s">
        <v>63</v>
      </c>
      <c r="C23" s="206" t="s">
        <v>5</v>
      </c>
      <c r="D23" s="248">
        <v>46091.839212962965</v>
      </c>
      <c r="E23" s="104"/>
      <c r="F23" s="239" t="str">
        <f>IF(COUNTIF(LEAVE!A:A,H:H)&gt;0,TODAY(),"")</f>
        <v/>
      </c>
      <c r="G23" s="208" t="str">
        <f>IF(countif(TODAY!$C$2:$C$3,$H$2:$H1300),today(),"")</f>
        <v/>
      </c>
      <c r="H23" s="191" t="s">
        <v>63</v>
      </c>
      <c r="I23" s="192">
        <f t="shared" si="6"/>
        <v>8</v>
      </c>
      <c r="J23" s="213">
        <f>IFERROR(__xludf.DUMMYFUNCTION("""COMPUTED_VALUE"""),46175.0)</f>
        <v>46175</v>
      </c>
      <c r="K23" s="194"/>
      <c r="L23" s="195" t="str">
        <f t="shared" ref="L23:M23" si="26">H23</f>
        <v>YAMUNA</v>
      </c>
      <c r="M23" s="196">
        <f t="shared" si="26"/>
        <v>8</v>
      </c>
      <c r="N23" s="197">
        <f t="shared" si="3"/>
        <v>46175</v>
      </c>
      <c r="O23" s="197">
        <f t="shared" si="4"/>
        <v>46175</v>
      </c>
      <c r="P23" s="8"/>
      <c r="Q23" s="199"/>
      <c r="R23" s="199">
        <v>0.0</v>
      </c>
      <c r="S23" s="197">
        <v>0.0</v>
      </c>
      <c r="T23" s="197">
        <v>46178.0</v>
      </c>
      <c r="U23" s="8"/>
      <c r="V23" s="216"/>
      <c r="Y23" s="201" t="s">
        <v>58</v>
      </c>
      <c r="Z23" s="201">
        <v>3.0</v>
      </c>
      <c r="AA23" s="202"/>
      <c r="AB23" s="203" t="str">
        <f t="shared" si="5"/>
        <v/>
      </c>
      <c r="AC23" s="203"/>
      <c r="AD23" s="203"/>
      <c r="AE23" s="203"/>
      <c r="AF23" s="203"/>
    </row>
    <row r="24" ht="15.75" customHeight="1">
      <c r="A24" s="242">
        <v>46092.0</v>
      </c>
      <c r="B24" s="240"/>
      <c r="C24" s="206" t="s">
        <v>7</v>
      </c>
      <c r="D24" s="248">
        <v>46092.829930555556</v>
      </c>
      <c r="E24" s="104"/>
      <c r="F24" s="189">
        <f>IF(COUNTIF(LEAVE!A:A,H:H)&gt;0,TODAY(),"")</f>
        <v>46177</v>
      </c>
      <c r="G24" s="208" t="str">
        <f>IF(countif(TODAY!$C$2:$C$3,$H$2:$H1300),today(),"")</f>
        <v/>
      </c>
      <c r="H24" s="191" t="s">
        <v>69</v>
      </c>
      <c r="I24" s="192">
        <f t="shared" si="6"/>
        <v>7</v>
      </c>
      <c r="J24" s="213">
        <f>IFERROR(__xludf.DUMMYFUNCTION("""COMPUTED_VALUE"""),46174.0)</f>
        <v>46174</v>
      </c>
      <c r="K24" s="194"/>
      <c r="L24" s="195" t="str">
        <f t="shared" ref="L24:M24" si="27">H24</f>
        <v>YOGAPRIYA</v>
      </c>
      <c r="M24" s="196">
        <f t="shared" si="27"/>
        <v>7</v>
      </c>
      <c r="N24" s="197">
        <f t="shared" si="3"/>
        <v>92351</v>
      </c>
      <c r="O24" s="197">
        <f t="shared" si="4"/>
        <v>92351</v>
      </c>
      <c r="P24" s="8"/>
      <c r="Q24" s="199"/>
      <c r="R24" s="199">
        <v>0.0</v>
      </c>
      <c r="S24" s="197">
        <v>0.0</v>
      </c>
      <c r="T24" s="197">
        <v>46178.0</v>
      </c>
      <c r="U24" s="8"/>
      <c r="V24" s="216"/>
      <c r="Y24" s="201" t="s">
        <v>67</v>
      </c>
      <c r="Z24" s="201">
        <v>2.0</v>
      </c>
      <c r="AA24" s="202"/>
      <c r="AB24" s="203" t="str">
        <f t="shared" si="5"/>
        <v/>
      </c>
      <c r="AC24" s="203"/>
      <c r="AD24" s="203"/>
      <c r="AE24" s="203"/>
      <c r="AF24" s="203"/>
    </row>
    <row r="25" ht="15.75" customHeight="1">
      <c r="A25" s="242">
        <v>46092.0</v>
      </c>
      <c r="B25" s="240" t="s">
        <v>69</v>
      </c>
      <c r="C25" s="206" t="s">
        <v>7</v>
      </c>
      <c r="D25" s="248">
        <v>46092.829930555556</v>
      </c>
      <c r="E25" s="220"/>
      <c r="F25" s="239" t="str">
        <f>IF(COUNTIF(LEAVE!A:A,H:H)&gt;0,TODAY(),"")</f>
        <v/>
      </c>
      <c r="G25" s="208" t="str">
        <f>IF(countif(TODAY!$C$2:$C$3,$H$2:$H1300),today(),"")</f>
        <v/>
      </c>
      <c r="H25" s="191"/>
      <c r="I25" s="192">
        <f t="shared" si="6"/>
        <v>0</v>
      </c>
      <c r="J25" s="213"/>
      <c r="K25" s="194"/>
      <c r="L25" s="195" t="str">
        <f t="shared" ref="L25:M25" si="28">H25</f>
        <v/>
      </c>
      <c r="M25" s="196">
        <f t="shared" si="28"/>
        <v>0</v>
      </c>
      <c r="N25" s="197">
        <f t="shared" si="3"/>
        <v>0</v>
      </c>
      <c r="O25" s="197">
        <f t="shared" si="4"/>
        <v>46178</v>
      </c>
      <c r="P25" s="8"/>
      <c r="Q25" s="199"/>
      <c r="R25" s="199">
        <v>0.0</v>
      </c>
      <c r="S25" s="197">
        <v>0.0</v>
      </c>
      <c r="T25" s="197">
        <v>46178.0</v>
      </c>
      <c r="U25" s="8"/>
      <c r="V25" s="216"/>
      <c r="Y25" s="201"/>
      <c r="Z25" s="201">
        <v>0.0</v>
      </c>
      <c r="AA25" s="202"/>
      <c r="AB25" s="203" t="str">
        <f t="shared" si="5"/>
        <v/>
      </c>
      <c r="AC25" s="203"/>
      <c r="AD25" s="203"/>
      <c r="AE25" s="203"/>
      <c r="AF25" s="203"/>
    </row>
    <row r="26" ht="15.75" customHeight="1">
      <c r="A26" s="242">
        <v>46093.0</v>
      </c>
      <c r="B26" s="240" t="s">
        <v>7</v>
      </c>
      <c r="C26" s="206" t="s">
        <v>5</v>
      </c>
      <c r="D26" s="248">
        <v>46093.838229166664</v>
      </c>
      <c r="E26" s="220"/>
      <c r="F26" s="239" t="str">
        <f>IF(COUNTIF(LEAVE!A:A,H:H)&gt;0,TODAY(),"")</f>
        <v/>
      </c>
      <c r="G26" s="208" t="str">
        <f>IF(countif(TODAY!$C$2:$C$3,$H$2:$H1300),today(),"")</f>
        <v/>
      </c>
      <c r="H26" s="191"/>
      <c r="I26" s="192">
        <f t="shared" si="6"/>
        <v>0</v>
      </c>
      <c r="J26" s="213"/>
      <c r="K26" s="194"/>
      <c r="L26" s="195" t="str">
        <f t="shared" ref="L26:M26" si="29">H26</f>
        <v/>
      </c>
      <c r="M26" s="196">
        <f t="shared" si="29"/>
        <v>0</v>
      </c>
      <c r="N26" s="197">
        <f t="shared" si="3"/>
        <v>0</v>
      </c>
      <c r="O26" s="197">
        <f t="shared" si="4"/>
        <v>46178</v>
      </c>
      <c r="P26" s="8"/>
      <c r="Q26" s="199"/>
      <c r="R26" s="199">
        <v>0.0</v>
      </c>
      <c r="S26" s="197">
        <v>0.0</v>
      </c>
      <c r="T26" s="197">
        <v>46178.0</v>
      </c>
      <c r="U26" s="8"/>
      <c r="V26" s="216"/>
      <c r="Y26" s="201"/>
      <c r="Z26" s="201">
        <v>0.0</v>
      </c>
      <c r="AA26" s="202"/>
      <c r="AB26" s="203" t="str">
        <f t="shared" si="5"/>
        <v/>
      </c>
      <c r="AC26" s="203"/>
      <c r="AD26" s="203"/>
      <c r="AE26" s="203"/>
      <c r="AF26" s="203"/>
    </row>
    <row r="27" ht="15.75" customHeight="1">
      <c r="A27" s="242">
        <v>46093.0</v>
      </c>
      <c r="B27" s="240" t="s">
        <v>66</v>
      </c>
      <c r="C27" s="206" t="s">
        <v>5</v>
      </c>
      <c r="D27" s="248">
        <v>46093.838229166664</v>
      </c>
      <c r="E27" s="220"/>
      <c r="F27" s="239" t="str">
        <f>IF(COUNTIF(LEAVE!A:A,H:H)&gt;0,TODAY(),"")</f>
        <v/>
      </c>
      <c r="G27" s="208" t="str">
        <f>IF(countif(TODAY!$C$2:$C$3,$H$2:$H1300),today(),"")</f>
        <v/>
      </c>
      <c r="H27" s="191"/>
      <c r="I27" s="192">
        <f t="shared" si="6"/>
        <v>0</v>
      </c>
      <c r="J27" s="213"/>
      <c r="K27" s="194"/>
      <c r="L27" s="195" t="str">
        <f t="shared" ref="L27:M27" si="30">H27</f>
        <v/>
      </c>
      <c r="M27" s="196">
        <f t="shared" si="30"/>
        <v>0</v>
      </c>
      <c r="N27" s="197">
        <f t="shared" si="3"/>
        <v>0</v>
      </c>
      <c r="O27" s="197">
        <f t="shared" si="4"/>
        <v>46178</v>
      </c>
      <c r="P27" s="8"/>
      <c r="Q27" s="199"/>
      <c r="R27" s="199">
        <v>0.0</v>
      </c>
      <c r="S27" s="197">
        <v>0.0</v>
      </c>
      <c r="T27" s="197">
        <v>46178.0</v>
      </c>
      <c r="U27" s="8"/>
      <c r="V27" s="216"/>
      <c r="Y27" s="201"/>
      <c r="Z27" s="201">
        <v>0.0</v>
      </c>
      <c r="AA27" s="202"/>
      <c r="AB27" s="203"/>
      <c r="AC27" s="203"/>
      <c r="AD27" s="203"/>
      <c r="AE27" s="203"/>
      <c r="AF27" s="203"/>
    </row>
    <row r="28" ht="15.75" customHeight="1">
      <c r="A28" s="242">
        <v>46094.0</v>
      </c>
      <c r="B28" s="240" t="s">
        <v>57</v>
      </c>
      <c r="C28" s="206" t="s">
        <v>5</v>
      </c>
      <c r="D28" s="248">
        <v>46094.84150462963</v>
      </c>
      <c r="E28" s="3"/>
      <c r="F28" s="239" t="str">
        <f>IF(COUNTIF(LEAVE!A:A,H:H)&gt;0,TODAY(),"")</f>
        <v/>
      </c>
      <c r="G28" s="208" t="str">
        <f>IF(countif(TODAY!$C$2:$C$3,$H$2:$H1300),today(),"")</f>
        <v/>
      </c>
      <c r="H28" s="191"/>
      <c r="I28" s="192">
        <f t="shared" si="6"/>
        <v>0</v>
      </c>
      <c r="J28" s="213"/>
      <c r="K28" s="194"/>
      <c r="L28" s="195" t="str">
        <f t="shared" ref="L28:M28" si="31">H28</f>
        <v/>
      </c>
      <c r="M28" s="196">
        <f t="shared" si="31"/>
        <v>0</v>
      </c>
      <c r="N28" s="197">
        <f t="shared" si="3"/>
        <v>0</v>
      </c>
      <c r="O28" s="197">
        <f t="shared" si="4"/>
        <v>46178</v>
      </c>
      <c r="P28" s="8"/>
      <c r="Q28" s="199"/>
      <c r="R28" s="199">
        <v>0.0</v>
      </c>
      <c r="S28" s="197">
        <v>0.0</v>
      </c>
      <c r="T28" s="197">
        <v>46178.0</v>
      </c>
      <c r="U28" s="8"/>
      <c r="V28" s="8"/>
      <c r="W28" s="221"/>
      <c r="X28" s="221"/>
      <c r="Y28" s="201"/>
      <c r="Z28" s="201">
        <v>0.0</v>
      </c>
    </row>
    <row r="29" ht="15.75" customHeight="1">
      <c r="A29" s="242">
        <v>46094.0</v>
      </c>
      <c r="B29" s="240" t="s">
        <v>5</v>
      </c>
      <c r="C29" s="206" t="s">
        <v>5</v>
      </c>
      <c r="D29" s="248">
        <v>46094.84150462963</v>
      </c>
      <c r="E29" s="3"/>
      <c r="F29" s="239" t="str">
        <f>IF(COUNTIF(LEAVE!A:A,H:H)&gt;0,TODAY(),"")</f>
        <v/>
      </c>
      <c r="G29" s="208" t="str">
        <f>IF(countif(TODAY!$C$2:$C$3,$H$2:$H1300),today(),"")</f>
        <v/>
      </c>
      <c r="H29" s="191"/>
      <c r="I29" s="192">
        <f t="shared" si="6"/>
        <v>0</v>
      </c>
      <c r="J29" s="213"/>
      <c r="K29" s="194"/>
      <c r="L29" s="195" t="str">
        <f t="shared" ref="L29:M29" si="32">H29</f>
        <v/>
      </c>
      <c r="M29" s="196">
        <f t="shared" si="32"/>
        <v>0</v>
      </c>
      <c r="N29" s="197">
        <f t="shared" si="3"/>
        <v>0</v>
      </c>
      <c r="O29" s="197">
        <f t="shared" si="4"/>
        <v>46178</v>
      </c>
      <c r="P29" s="8"/>
      <c r="Q29" s="199" t="s">
        <v>59</v>
      </c>
      <c r="R29" s="199">
        <v>7.0</v>
      </c>
      <c r="S29" s="197">
        <v>92341.0</v>
      </c>
      <c r="T29" s="197">
        <v>92341.0</v>
      </c>
      <c r="U29" s="8"/>
      <c r="V29" s="8"/>
      <c r="W29" s="221"/>
      <c r="X29" s="221"/>
      <c r="Y29" s="201"/>
      <c r="Z29" s="201"/>
    </row>
    <row r="30" ht="15.75" customHeight="1">
      <c r="A30" s="242">
        <v>46095.0</v>
      </c>
      <c r="B30" s="240" t="s">
        <v>9</v>
      </c>
      <c r="C30" s="206" t="s">
        <v>7</v>
      </c>
      <c r="D30" s="248">
        <v>46095.79696759259</v>
      </c>
      <c r="E30" s="3"/>
      <c r="F30" s="239" t="str">
        <f>IF(COUNTIF(LEAVE!A:A,H:H)&gt;0,TODAY(),"")</f>
        <v/>
      </c>
      <c r="G30" s="208" t="str">
        <f>IF(countif(TODAY!$C$2:$C$3,$H$2:$H1300),today(),"")</f>
        <v/>
      </c>
      <c r="H30" s="191"/>
      <c r="I30" s="192">
        <f t="shared" si="6"/>
        <v>0</v>
      </c>
      <c r="J30" s="213"/>
      <c r="K30" s="194"/>
      <c r="L30" s="195" t="str">
        <f t="shared" ref="L30:M30" si="33">H30</f>
        <v/>
      </c>
      <c r="M30" s="196">
        <f t="shared" si="33"/>
        <v>0</v>
      </c>
      <c r="N30" s="197">
        <f t="shared" si="3"/>
        <v>0</v>
      </c>
      <c r="O30" s="197">
        <f t="shared" si="4"/>
        <v>46178</v>
      </c>
      <c r="P30" s="8"/>
      <c r="Q30" s="199" t="s">
        <v>9</v>
      </c>
      <c r="R30" s="199">
        <v>8.0</v>
      </c>
      <c r="S30" s="197">
        <v>92344.0</v>
      </c>
      <c r="T30" s="197">
        <v>92344.0</v>
      </c>
      <c r="U30" s="8"/>
      <c r="V30" s="8"/>
      <c r="W30" s="221"/>
      <c r="X30" s="221"/>
      <c r="Y30" s="201"/>
      <c r="Z30" s="201"/>
    </row>
    <row r="31" ht="15.75" customHeight="1">
      <c r="A31" s="242">
        <v>46095.0</v>
      </c>
      <c r="B31" s="240" t="s">
        <v>54</v>
      </c>
      <c r="C31" s="206" t="s">
        <v>7</v>
      </c>
      <c r="D31" s="248">
        <v>46095.79696759259</v>
      </c>
      <c r="E31" s="3"/>
      <c r="F31" s="239" t="str">
        <f>IF(COUNTIF(LEAVE!A:A,H:H)&gt;0,TODAY(),"")</f>
        <v/>
      </c>
      <c r="G31" s="208" t="str">
        <f>IF(countif(TODAY!$C$2:$C$3,$H$2:$H1300),today(),"")</f>
        <v/>
      </c>
      <c r="H31" s="191"/>
      <c r="I31" s="192">
        <f t="shared" si="6"/>
        <v>0</v>
      </c>
      <c r="J31" s="213"/>
      <c r="K31" s="194"/>
      <c r="L31" s="195" t="str">
        <f t="shared" ref="L31:M31" si="34">H31</f>
        <v/>
      </c>
      <c r="M31" s="196">
        <f t="shared" si="34"/>
        <v>0</v>
      </c>
      <c r="N31" s="197">
        <f t="shared" si="3"/>
        <v>0</v>
      </c>
      <c r="O31" s="197">
        <f t="shared" si="4"/>
        <v>46178</v>
      </c>
      <c r="P31" s="8"/>
      <c r="Q31" s="199" t="s">
        <v>69</v>
      </c>
      <c r="R31" s="199">
        <v>7.0</v>
      </c>
      <c r="S31" s="197">
        <v>92351.0</v>
      </c>
      <c r="T31" s="197">
        <v>92351.0</v>
      </c>
      <c r="U31" s="8"/>
      <c r="V31" s="8"/>
      <c r="Y31" s="201"/>
      <c r="Z31" s="201"/>
    </row>
    <row r="32" ht="15.75" customHeight="1">
      <c r="A32" s="242">
        <v>46096.0</v>
      </c>
      <c r="B32" s="240" t="s">
        <v>49</v>
      </c>
      <c r="C32" s="206" t="s">
        <v>5</v>
      </c>
      <c r="D32" s="248">
        <v>46096.81690972222</v>
      </c>
      <c r="E32" s="3"/>
      <c r="F32" s="3"/>
      <c r="G32" s="3"/>
      <c r="H32" s="3"/>
      <c r="J32" s="226"/>
      <c r="K32" s="3"/>
      <c r="L32" s="3"/>
      <c r="O32" s="227"/>
      <c r="Q32" s="94"/>
      <c r="R32" s="94"/>
      <c r="S32" s="94"/>
      <c r="T32" s="94"/>
      <c r="Y32" s="201"/>
      <c r="Z32" s="201"/>
    </row>
    <row r="33" ht="15.75" customHeight="1">
      <c r="A33" s="242">
        <v>46096.0</v>
      </c>
      <c r="B33" s="240" t="s">
        <v>65</v>
      </c>
      <c r="C33" s="206" t="s">
        <v>5</v>
      </c>
      <c r="D33" s="248">
        <v>46096.81690972222</v>
      </c>
      <c r="E33" s="3"/>
      <c r="F33" s="3"/>
      <c r="G33" s="3"/>
      <c r="H33" s="3"/>
      <c r="J33" s="226"/>
      <c r="K33" s="3"/>
      <c r="L33" s="3"/>
      <c r="O33" s="227"/>
      <c r="Q33" s="94"/>
      <c r="R33" s="94"/>
      <c r="S33" s="94"/>
      <c r="T33" s="94"/>
      <c r="Y33" s="201"/>
      <c r="Z33" s="201"/>
    </row>
    <row r="34" ht="15.75" customHeight="1">
      <c r="A34" s="242">
        <v>46097.0</v>
      </c>
      <c r="B34" s="240" t="s">
        <v>52</v>
      </c>
      <c r="C34" s="206" t="s">
        <v>7</v>
      </c>
      <c r="D34" s="248">
        <v>46097.822800925926</v>
      </c>
      <c r="E34" s="3"/>
      <c r="F34" s="3"/>
      <c r="G34" s="3"/>
      <c r="H34" s="3"/>
      <c r="J34" s="226"/>
      <c r="K34" s="3"/>
      <c r="L34" s="3"/>
      <c r="O34" s="227"/>
      <c r="Q34" s="94"/>
      <c r="R34" s="94"/>
      <c r="S34" s="94"/>
      <c r="T34" s="94"/>
      <c r="Y34" s="201"/>
      <c r="Z34" s="201"/>
    </row>
    <row r="35" ht="15.75" customHeight="1">
      <c r="A35" s="242">
        <v>46097.0</v>
      </c>
      <c r="B35" s="240" t="s">
        <v>59</v>
      </c>
      <c r="C35" s="206" t="s">
        <v>7</v>
      </c>
      <c r="D35" s="248">
        <v>46097.822800925926</v>
      </c>
      <c r="E35" s="3"/>
      <c r="F35" s="3"/>
      <c r="G35" s="3"/>
      <c r="H35" s="3"/>
      <c r="J35" s="226"/>
      <c r="K35" s="3"/>
      <c r="L35" s="3"/>
      <c r="O35" s="227"/>
      <c r="Q35" s="94"/>
      <c r="R35" s="94"/>
      <c r="S35" s="94"/>
      <c r="T35" s="94"/>
      <c r="Y35" s="201" t="s">
        <v>92</v>
      </c>
      <c r="Z35" s="201"/>
    </row>
    <row r="36" ht="15.75" customHeight="1">
      <c r="A36" s="242">
        <v>46098.0</v>
      </c>
      <c r="B36" s="240" t="s">
        <v>47</v>
      </c>
      <c r="C36" s="206" t="s">
        <v>9</v>
      </c>
      <c r="D36" s="248">
        <v>46098.808645833335</v>
      </c>
      <c r="E36" s="3"/>
      <c r="F36" s="3"/>
      <c r="G36" s="3"/>
      <c r="H36" s="3"/>
      <c r="J36" s="226"/>
      <c r="K36" s="3"/>
      <c r="L36" s="3"/>
      <c r="O36" s="227"/>
      <c r="Q36" s="94"/>
      <c r="R36" s="94"/>
      <c r="S36" s="94"/>
      <c r="T36" s="94"/>
      <c r="Y36" s="201" t="s">
        <v>92</v>
      </c>
      <c r="Z36" s="201"/>
    </row>
    <row r="37" ht="15.75" customHeight="1">
      <c r="A37" s="242">
        <v>46098.0</v>
      </c>
      <c r="B37" s="240" t="s">
        <v>73</v>
      </c>
      <c r="C37" s="206" t="s">
        <v>9</v>
      </c>
      <c r="D37" s="248">
        <v>46098.808645833335</v>
      </c>
      <c r="E37" s="3"/>
      <c r="F37" s="3"/>
      <c r="G37" s="3"/>
      <c r="H37" s="3"/>
      <c r="J37" s="226"/>
      <c r="K37" s="3"/>
      <c r="L37" s="3"/>
      <c r="O37" s="227"/>
      <c r="Q37" s="94"/>
      <c r="R37" s="94"/>
      <c r="S37" s="94"/>
      <c r="T37" s="94"/>
      <c r="Y37" s="201" t="s">
        <v>92</v>
      </c>
      <c r="Z37" s="201"/>
    </row>
    <row r="38" ht="15.75" customHeight="1">
      <c r="A38" s="242">
        <v>46099.0</v>
      </c>
      <c r="B38" s="240" t="s">
        <v>50</v>
      </c>
      <c r="C38" s="206" t="s">
        <v>7</v>
      </c>
      <c r="D38" s="248">
        <v>46099.80079861111</v>
      </c>
      <c r="E38" s="3"/>
      <c r="F38" s="3"/>
      <c r="G38" s="3"/>
      <c r="H38" s="3"/>
      <c r="J38" s="226"/>
      <c r="K38" s="3"/>
      <c r="L38" s="3"/>
      <c r="O38" s="227"/>
      <c r="Q38" s="94"/>
      <c r="R38" s="94"/>
      <c r="S38" s="94"/>
      <c r="T38" s="94"/>
      <c r="Y38" s="94" t="s">
        <v>92</v>
      </c>
    </row>
    <row r="39" ht="15.75" customHeight="1">
      <c r="A39" s="242">
        <v>46100.0</v>
      </c>
      <c r="B39" s="240" t="s">
        <v>80</v>
      </c>
      <c r="C39" s="206" t="s">
        <v>7</v>
      </c>
      <c r="D39" s="248">
        <v>46100.83115740741</v>
      </c>
      <c r="E39" s="3"/>
      <c r="F39" s="3"/>
      <c r="G39" s="3"/>
      <c r="H39" s="3"/>
      <c r="J39" s="226"/>
      <c r="K39" s="3"/>
      <c r="L39" s="3"/>
      <c r="O39" s="227"/>
      <c r="Q39" s="94"/>
      <c r="R39" s="94"/>
      <c r="S39" s="94"/>
      <c r="T39" s="94"/>
      <c r="Y39" s="94" t="s">
        <v>92</v>
      </c>
    </row>
    <row r="40" ht="15.75" customHeight="1">
      <c r="A40" s="242">
        <v>46100.0</v>
      </c>
      <c r="B40" s="240"/>
      <c r="C40" s="206" t="s">
        <v>7</v>
      </c>
      <c r="D40" s="248">
        <v>46100.83115740741</v>
      </c>
      <c r="E40" s="3"/>
      <c r="F40" s="3"/>
      <c r="G40" s="3"/>
      <c r="H40" s="3"/>
      <c r="J40" s="226"/>
      <c r="K40" s="3"/>
      <c r="L40" s="3"/>
      <c r="O40" s="227"/>
      <c r="Q40" s="94"/>
      <c r="R40" s="94"/>
      <c r="S40" s="94"/>
      <c r="T40" s="94"/>
      <c r="Y40" s="94" t="s">
        <v>92</v>
      </c>
    </row>
    <row r="41" ht="15.75" customHeight="1">
      <c r="A41" s="242">
        <v>46101.0</v>
      </c>
      <c r="B41" s="240" t="s">
        <v>7</v>
      </c>
      <c r="C41" s="206" t="s">
        <v>7</v>
      </c>
      <c r="D41" s="248">
        <v>46101.82895833333</v>
      </c>
      <c r="E41" s="3"/>
      <c r="F41" s="3"/>
      <c r="G41" s="3"/>
      <c r="H41" s="3"/>
      <c r="J41" s="226"/>
      <c r="K41" s="3"/>
      <c r="L41" s="3"/>
      <c r="O41" s="227"/>
      <c r="Q41" s="94"/>
      <c r="R41" s="94"/>
      <c r="S41" s="94"/>
      <c r="T41" s="94"/>
      <c r="Y41" s="94" t="s">
        <v>92</v>
      </c>
    </row>
    <row r="42" ht="15.75" customHeight="1">
      <c r="A42" s="242">
        <v>46101.0</v>
      </c>
      <c r="B42" s="240" t="s">
        <v>66</v>
      </c>
      <c r="C42" s="206" t="s">
        <v>7</v>
      </c>
      <c r="D42" s="248">
        <v>46101.82895833333</v>
      </c>
      <c r="E42" s="3"/>
      <c r="F42" s="3"/>
      <c r="G42" s="3"/>
      <c r="H42" s="3"/>
      <c r="J42" s="226"/>
      <c r="K42" s="3"/>
      <c r="L42" s="3"/>
      <c r="O42" s="227"/>
      <c r="Q42" s="94"/>
      <c r="R42" s="94"/>
      <c r="S42" s="94"/>
      <c r="T42" s="94"/>
      <c r="Y42" s="94" t="s">
        <v>92</v>
      </c>
    </row>
    <row r="43" ht="15.75" customHeight="1">
      <c r="A43" s="242">
        <v>46102.0</v>
      </c>
      <c r="B43" s="240" t="s">
        <v>62</v>
      </c>
      <c r="C43" s="206" t="s">
        <v>7</v>
      </c>
      <c r="D43" s="248">
        <v>46102.8416087963</v>
      </c>
      <c r="E43" s="3"/>
      <c r="F43" s="3"/>
      <c r="G43" s="3"/>
      <c r="H43" s="3"/>
      <c r="J43" s="226"/>
      <c r="K43" s="3"/>
      <c r="L43" s="3"/>
      <c r="O43" s="227"/>
      <c r="Q43" s="94"/>
      <c r="R43" s="94"/>
      <c r="S43" s="94"/>
      <c r="T43" s="94"/>
      <c r="Y43" s="94" t="s">
        <v>92</v>
      </c>
    </row>
    <row r="44" ht="15.75" customHeight="1">
      <c r="A44" s="242">
        <v>46102.0</v>
      </c>
      <c r="B44" s="240" t="s">
        <v>78</v>
      </c>
      <c r="C44" s="206" t="s">
        <v>7</v>
      </c>
      <c r="D44" s="248">
        <v>46102.8416087963</v>
      </c>
      <c r="E44" s="3"/>
      <c r="F44" s="3"/>
      <c r="G44" s="3"/>
      <c r="H44" s="3"/>
      <c r="J44" s="226"/>
      <c r="K44" s="3"/>
      <c r="L44" s="3"/>
      <c r="O44" s="227"/>
      <c r="Q44" s="94"/>
      <c r="R44" s="94"/>
      <c r="S44" s="94"/>
      <c r="T44" s="94"/>
      <c r="Y44" s="94" t="s">
        <v>92</v>
      </c>
    </row>
    <row r="45" ht="15.75" customHeight="1">
      <c r="A45" s="242">
        <v>46103.0</v>
      </c>
      <c r="B45" s="240" t="s">
        <v>5</v>
      </c>
      <c r="C45" s="206" t="s">
        <v>5</v>
      </c>
      <c r="D45" s="248">
        <v>46103.80979166667</v>
      </c>
      <c r="E45" s="3"/>
      <c r="F45" s="3"/>
      <c r="G45" s="3"/>
      <c r="H45" s="3"/>
      <c r="J45" s="226"/>
      <c r="K45" s="3"/>
      <c r="L45" s="3"/>
      <c r="O45" s="227"/>
      <c r="Q45" s="94"/>
      <c r="R45" s="94"/>
      <c r="S45" s="94"/>
      <c r="T45" s="94"/>
      <c r="Y45" s="94" t="s">
        <v>92</v>
      </c>
    </row>
    <row r="46" ht="15.75" customHeight="1">
      <c r="A46" s="242">
        <v>46103.0</v>
      </c>
      <c r="B46" s="240" t="s">
        <v>63</v>
      </c>
      <c r="C46" s="206" t="s">
        <v>5</v>
      </c>
      <c r="D46" s="248">
        <v>46103.80979166667</v>
      </c>
      <c r="E46" s="3"/>
      <c r="F46" s="3"/>
      <c r="G46" s="3"/>
      <c r="H46" s="3"/>
      <c r="J46" s="226"/>
      <c r="K46" s="3"/>
      <c r="L46" s="3"/>
      <c r="O46" s="227"/>
      <c r="Q46" s="94"/>
      <c r="R46" s="94"/>
      <c r="S46" s="94"/>
      <c r="T46" s="94"/>
    </row>
    <row r="47" ht="15.75" customHeight="1">
      <c r="A47" s="242">
        <v>46104.0</v>
      </c>
      <c r="B47" s="240" t="s">
        <v>57</v>
      </c>
      <c r="C47" s="206" t="s">
        <v>7</v>
      </c>
      <c r="D47" s="248">
        <v>46104.83320601852</v>
      </c>
      <c r="E47" s="3"/>
      <c r="F47" s="3"/>
      <c r="G47" s="3"/>
      <c r="H47" s="3"/>
      <c r="J47" s="226"/>
      <c r="K47" s="3"/>
      <c r="L47" s="3"/>
      <c r="O47" s="227"/>
      <c r="Q47" s="94"/>
      <c r="R47" s="94"/>
      <c r="S47" s="94"/>
      <c r="T47" s="94"/>
    </row>
    <row r="48" ht="15.75" customHeight="1">
      <c r="A48" s="242">
        <v>46104.0</v>
      </c>
      <c r="B48" s="240" t="s">
        <v>5</v>
      </c>
      <c r="C48" s="206" t="s">
        <v>7</v>
      </c>
      <c r="D48" s="248">
        <v>46104.83320601852</v>
      </c>
      <c r="E48" s="3"/>
      <c r="F48" s="3"/>
      <c r="G48" s="3"/>
      <c r="H48" s="3"/>
      <c r="J48" s="226"/>
      <c r="K48" s="3"/>
      <c r="L48" s="3"/>
      <c r="O48" s="227"/>
      <c r="Q48" s="94"/>
      <c r="R48" s="94"/>
      <c r="S48" s="94"/>
      <c r="T48" s="94"/>
    </row>
    <row r="49" ht="15.75" customHeight="1">
      <c r="A49" s="242">
        <v>46105.0</v>
      </c>
      <c r="B49" s="240" t="s">
        <v>49</v>
      </c>
      <c r="C49" s="206" t="s">
        <v>5</v>
      </c>
      <c r="D49" s="248">
        <v>46105.84644675926</v>
      </c>
      <c r="E49" s="3"/>
      <c r="F49" s="3"/>
      <c r="G49" s="3"/>
      <c r="H49" s="3"/>
      <c r="J49" s="226"/>
      <c r="K49" s="3"/>
      <c r="L49" s="3"/>
      <c r="O49" s="227"/>
      <c r="Q49" s="94"/>
      <c r="R49" s="94"/>
      <c r="S49" s="94"/>
      <c r="T49" s="94"/>
    </row>
    <row r="50" ht="15.75" customHeight="1">
      <c r="A50" s="242">
        <v>46105.0</v>
      </c>
      <c r="B50" s="240" t="s">
        <v>52</v>
      </c>
      <c r="C50" s="206" t="s">
        <v>5</v>
      </c>
      <c r="D50" s="248">
        <v>46105.84644675926</v>
      </c>
      <c r="E50" s="3"/>
      <c r="F50" s="3"/>
      <c r="G50" s="3"/>
      <c r="H50" s="3"/>
      <c r="J50" s="226"/>
      <c r="K50" s="3"/>
      <c r="L50" s="3"/>
      <c r="O50" s="227"/>
      <c r="Q50" s="94"/>
      <c r="R50" s="94"/>
      <c r="S50" s="94"/>
      <c r="T50" s="94"/>
    </row>
    <row r="51" ht="15.75" customHeight="1">
      <c r="A51" s="242">
        <v>46106.0</v>
      </c>
      <c r="B51" s="240" t="s">
        <v>61</v>
      </c>
      <c r="C51" s="206" t="s">
        <v>9</v>
      </c>
      <c r="D51" s="248">
        <v>46106.81037037037</v>
      </c>
      <c r="E51" s="3"/>
      <c r="F51" s="3"/>
      <c r="G51" s="3"/>
      <c r="H51" s="3"/>
      <c r="J51" s="226"/>
      <c r="K51" s="3"/>
      <c r="L51" s="3"/>
      <c r="O51" s="227"/>
      <c r="Q51" s="94"/>
      <c r="R51" s="94"/>
      <c r="S51" s="94"/>
      <c r="T51" s="94"/>
    </row>
    <row r="52" ht="15.75" customHeight="1">
      <c r="A52" s="242">
        <v>46106.0</v>
      </c>
      <c r="B52" s="240" t="s">
        <v>69</v>
      </c>
      <c r="C52" s="206" t="s">
        <v>9</v>
      </c>
      <c r="D52" s="248">
        <v>46106.81037037037</v>
      </c>
      <c r="E52" s="3"/>
      <c r="F52" s="3"/>
      <c r="G52" s="3"/>
      <c r="H52" s="3"/>
      <c r="J52" s="226"/>
      <c r="K52" s="3"/>
      <c r="L52" s="3"/>
      <c r="O52" s="227"/>
      <c r="Q52" s="94"/>
      <c r="R52" s="94"/>
      <c r="S52" s="94"/>
      <c r="T52" s="94"/>
    </row>
    <row r="53" ht="15.75" customHeight="1">
      <c r="A53" s="242">
        <v>46107.0</v>
      </c>
      <c r="B53" s="240" t="s">
        <v>9</v>
      </c>
      <c r="C53" s="206" t="s">
        <v>7</v>
      </c>
      <c r="D53" s="248">
        <v>46107.828738425924</v>
      </c>
      <c r="E53" s="3"/>
      <c r="F53" s="3"/>
      <c r="G53" s="3"/>
      <c r="H53" s="3"/>
      <c r="J53" s="226"/>
      <c r="K53" s="3"/>
      <c r="L53" s="3"/>
      <c r="O53" s="227"/>
      <c r="Q53" s="94"/>
      <c r="R53" s="94"/>
      <c r="S53" s="94"/>
      <c r="T53" s="94"/>
    </row>
    <row r="54" ht="15.75" customHeight="1">
      <c r="A54" s="242">
        <v>46113.0</v>
      </c>
      <c r="B54" s="240" t="s">
        <v>66</v>
      </c>
      <c r="C54" s="206" t="s">
        <v>9</v>
      </c>
      <c r="D54" s="248">
        <v>46113.811423611114</v>
      </c>
      <c r="E54" s="3"/>
      <c r="F54" s="3"/>
      <c r="G54" s="3"/>
      <c r="H54" s="3"/>
      <c r="J54" s="226"/>
      <c r="K54" s="3"/>
      <c r="L54" s="3"/>
      <c r="O54" s="227"/>
      <c r="Q54" s="94"/>
      <c r="R54" s="94"/>
      <c r="S54" s="94"/>
      <c r="T54" s="94"/>
    </row>
    <row r="55" ht="15.75" customHeight="1">
      <c r="A55" s="242">
        <v>46113.0</v>
      </c>
      <c r="B55" s="240" t="s">
        <v>62</v>
      </c>
      <c r="C55" s="206" t="s">
        <v>9</v>
      </c>
      <c r="D55" s="248">
        <v>46113.811423611114</v>
      </c>
      <c r="E55" s="3"/>
      <c r="F55" s="3"/>
      <c r="G55" s="3"/>
      <c r="H55" s="3"/>
      <c r="J55" s="226"/>
      <c r="K55" s="3"/>
      <c r="L55" s="3"/>
      <c r="O55" s="227"/>
      <c r="Q55" s="94"/>
      <c r="R55" s="94"/>
      <c r="S55" s="94"/>
      <c r="T55" s="94"/>
    </row>
    <row r="56" ht="15.75" customHeight="1">
      <c r="A56" s="242">
        <v>46114.0</v>
      </c>
      <c r="B56" s="240" t="s">
        <v>63</v>
      </c>
      <c r="C56" s="206"/>
      <c r="D56" s="248"/>
      <c r="E56" s="3"/>
      <c r="F56" s="3"/>
      <c r="G56" s="3"/>
      <c r="H56" s="3"/>
      <c r="J56" s="226"/>
      <c r="K56" s="3"/>
      <c r="L56" s="3"/>
      <c r="O56" s="227"/>
      <c r="Q56" s="94"/>
      <c r="R56" s="94"/>
      <c r="S56" s="94"/>
      <c r="T56" s="94"/>
    </row>
    <row r="57" ht="15.75" customHeight="1">
      <c r="A57" s="242">
        <v>46114.0</v>
      </c>
      <c r="B57" s="240" t="s">
        <v>57</v>
      </c>
      <c r="C57" s="206"/>
      <c r="D57" s="248"/>
      <c r="E57" s="3"/>
      <c r="F57" s="3"/>
      <c r="G57" s="3"/>
      <c r="H57" s="3"/>
      <c r="J57" s="226"/>
      <c r="K57" s="3"/>
      <c r="L57" s="3"/>
      <c r="O57" s="227"/>
      <c r="Q57" s="94"/>
      <c r="R57" s="94"/>
      <c r="S57" s="94"/>
      <c r="T57" s="94"/>
    </row>
    <row r="58" ht="15.75" customHeight="1">
      <c r="A58" s="242">
        <v>46115.0</v>
      </c>
      <c r="B58" s="240" t="s">
        <v>54</v>
      </c>
      <c r="C58" s="206" t="s">
        <v>7</v>
      </c>
      <c r="D58" s="248">
        <v>46115.827685185184</v>
      </c>
      <c r="E58" s="3"/>
      <c r="F58" s="3"/>
      <c r="G58" s="3"/>
      <c r="H58" s="3"/>
      <c r="J58" s="226"/>
      <c r="K58" s="3"/>
      <c r="L58" s="3"/>
      <c r="O58" s="227"/>
      <c r="Q58" s="94"/>
      <c r="R58" s="94"/>
      <c r="S58" s="94"/>
      <c r="T58" s="94"/>
    </row>
    <row r="59" ht="15.75" customHeight="1">
      <c r="A59" s="242">
        <v>46115.0</v>
      </c>
      <c r="B59" s="240" t="s">
        <v>65</v>
      </c>
      <c r="C59" s="206" t="s">
        <v>7</v>
      </c>
      <c r="D59" s="248">
        <v>46115.827685185184</v>
      </c>
      <c r="E59" s="3"/>
      <c r="F59" s="3"/>
      <c r="G59" s="3"/>
      <c r="H59" s="3"/>
      <c r="J59" s="226"/>
      <c r="K59" s="3"/>
      <c r="L59" s="3"/>
      <c r="O59" s="227"/>
      <c r="Q59" s="94"/>
      <c r="R59" s="94"/>
      <c r="S59" s="94"/>
      <c r="T59" s="94"/>
    </row>
    <row r="60" ht="15.75" customHeight="1">
      <c r="A60" s="242">
        <v>46116.0</v>
      </c>
      <c r="B60" s="240" t="s">
        <v>59</v>
      </c>
      <c r="C60" s="206" t="s">
        <v>7</v>
      </c>
      <c r="D60" s="248">
        <v>46116.82844907408</v>
      </c>
      <c r="E60" s="3"/>
      <c r="F60" s="3"/>
      <c r="G60" s="3"/>
      <c r="H60" s="3"/>
      <c r="J60" s="226"/>
      <c r="K60" s="3"/>
      <c r="L60" s="3"/>
      <c r="O60" s="227"/>
      <c r="Q60" s="94"/>
      <c r="R60" s="94"/>
      <c r="S60" s="94"/>
      <c r="T60" s="94"/>
    </row>
    <row r="61" ht="15.75" customHeight="1">
      <c r="A61" s="242">
        <v>46116.0</v>
      </c>
      <c r="B61" s="240" t="s">
        <v>47</v>
      </c>
      <c r="C61" s="206" t="s">
        <v>7</v>
      </c>
      <c r="D61" s="248">
        <v>46116.82844907408</v>
      </c>
      <c r="E61" s="3"/>
      <c r="F61" s="3"/>
      <c r="G61" s="3"/>
      <c r="H61" s="3"/>
      <c r="J61" s="226"/>
      <c r="K61" s="3"/>
      <c r="L61" s="3"/>
      <c r="O61" s="227"/>
      <c r="Q61" s="94"/>
      <c r="R61" s="94"/>
      <c r="S61" s="94"/>
      <c r="T61" s="94"/>
    </row>
    <row r="62" ht="15.75" customHeight="1">
      <c r="A62" s="242">
        <v>46117.0</v>
      </c>
      <c r="B62" s="240" t="s">
        <v>73</v>
      </c>
      <c r="C62" s="206" t="s">
        <v>5</v>
      </c>
      <c r="D62" s="248">
        <v>46117.83688657408</v>
      </c>
      <c r="E62" s="3"/>
      <c r="F62" s="3"/>
      <c r="G62" s="3"/>
      <c r="H62" s="3"/>
      <c r="J62" s="226"/>
      <c r="K62" s="3"/>
      <c r="L62" s="3"/>
      <c r="O62" s="227"/>
      <c r="Q62" s="94"/>
      <c r="R62" s="94"/>
      <c r="S62" s="94"/>
      <c r="T62" s="94"/>
    </row>
    <row r="63" ht="15.75" customHeight="1">
      <c r="A63" s="242">
        <v>46117.0</v>
      </c>
      <c r="B63" s="240" t="s">
        <v>50</v>
      </c>
      <c r="C63" s="206" t="s">
        <v>5</v>
      </c>
      <c r="D63" s="248">
        <v>46117.83688657408</v>
      </c>
      <c r="E63" s="3"/>
      <c r="F63" s="3"/>
      <c r="G63" s="3"/>
      <c r="H63" s="3"/>
      <c r="J63" s="226"/>
      <c r="K63" s="3"/>
      <c r="L63" s="3"/>
      <c r="O63" s="227"/>
      <c r="Q63" s="94"/>
      <c r="R63" s="94"/>
      <c r="S63" s="94"/>
      <c r="T63" s="94"/>
    </row>
    <row r="64" ht="15.75" customHeight="1">
      <c r="A64" s="242">
        <v>46118.0</v>
      </c>
      <c r="B64" s="240" t="s">
        <v>53</v>
      </c>
      <c r="C64" s="206" t="s">
        <v>7</v>
      </c>
      <c r="D64" s="248">
        <v>46118.80915509259</v>
      </c>
      <c r="E64" s="3"/>
      <c r="F64" s="3"/>
      <c r="G64" s="3"/>
      <c r="H64" s="3"/>
      <c r="J64" s="226"/>
      <c r="K64" s="3"/>
      <c r="L64" s="3"/>
      <c r="O64" s="227"/>
      <c r="Q64" s="94"/>
      <c r="R64" s="94"/>
      <c r="S64" s="94"/>
      <c r="T64" s="94"/>
    </row>
    <row r="65" ht="15.75" customHeight="1">
      <c r="A65" s="242">
        <v>46118.0</v>
      </c>
      <c r="B65" s="240"/>
      <c r="C65" s="206" t="s">
        <v>7</v>
      </c>
      <c r="D65" s="248">
        <v>46118.80915509259</v>
      </c>
      <c r="E65" s="3"/>
      <c r="F65" s="3"/>
      <c r="G65" s="3"/>
      <c r="H65" s="3"/>
      <c r="J65" s="226"/>
      <c r="K65" s="3"/>
      <c r="L65" s="3"/>
      <c r="O65" s="227"/>
      <c r="Q65" s="94"/>
      <c r="R65" s="94"/>
      <c r="S65" s="94"/>
      <c r="T65" s="94"/>
    </row>
    <row r="66" ht="15.75" customHeight="1">
      <c r="A66" s="242">
        <v>46119.0</v>
      </c>
      <c r="B66" s="240" t="s">
        <v>80</v>
      </c>
      <c r="C66" s="206" t="s">
        <v>5</v>
      </c>
      <c r="D66" s="248">
        <v>46119.80679398148</v>
      </c>
      <c r="E66" s="3"/>
      <c r="F66" s="3"/>
      <c r="G66" s="3"/>
      <c r="H66" s="3"/>
      <c r="J66" s="226"/>
      <c r="K66" s="3"/>
      <c r="L66" s="3"/>
      <c r="O66" s="227"/>
      <c r="Q66" s="94"/>
      <c r="R66" s="94"/>
      <c r="S66" s="94"/>
      <c r="T66" s="94"/>
    </row>
    <row r="67" ht="15.75" customHeight="1">
      <c r="A67" s="242">
        <v>46119.0</v>
      </c>
      <c r="B67" s="240" t="s">
        <v>7</v>
      </c>
      <c r="C67" s="206" t="s">
        <v>5</v>
      </c>
      <c r="D67" s="248">
        <v>46119.80679398148</v>
      </c>
      <c r="E67" s="3"/>
      <c r="F67" s="3"/>
      <c r="G67" s="3"/>
      <c r="H67" s="3"/>
      <c r="J67" s="226"/>
      <c r="K67" s="3"/>
      <c r="L67" s="3"/>
      <c r="O67" s="227"/>
      <c r="Q67" s="94"/>
      <c r="R67" s="94"/>
      <c r="S67" s="94"/>
      <c r="T67" s="94"/>
    </row>
    <row r="68" ht="15.75" customHeight="1">
      <c r="A68" s="242">
        <v>46120.0</v>
      </c>
      <c r="B68" s="240" t="s">
        <v>70</v>
      </c>
      <c r="C68" s="206" t="s">
        <v>9</v>
      </c>
      <c r="D68" s="248">
        <v>46120.8134375</v>
      </c>
      <c r="E68" s="3"/>
      <c r="F68" s="3"/>
      <c r="G68" s="3"/>
      <c r="H68" s="3"/>
      <c r="J68" s="226"/>
      <c r="K68" s="3"/>
      <c r="L68" s="3"/>
      <c r="O68" s="227"/>
      <c r="Q68" s="94"/>
      <c r="R68" s="94"/>
      <c r="S68" s="94"/>
      <c r="T68" s="94"/>
    </row>
    <row r="69" ht="15.75" customHeight="1">
      <c r="A69" s="242">
        <v>46120.0</v>
      </c>
      <c r="B69" s="240" t="s">
        <v>78</v>
      </c>
      <c r="C69" s="206" t="s">
        <v>9</v>
      </c>
      <c r="D69" s="248">
        <v>46120.8134375</v>
      </c>
      <c r="E69" s="3"/>
      <c r="F69" s="3"/>
      <c r="G69" s="3"/>
      <c r="H69" s="3"/>
      <c r="J69" s="226"/>
      <c r="K69" s="3"/>
      <c r="L69" s="3"/>
      <c r="O69" s="227"/>
      <c r="Q69" s="94"/>
      <c r="R69" s="94"/>
      <c r="S69" s="94"/>
      <c r="T69" s="94"/>
    </row>
    <row r="70" ht="15.75" customHeight="1">
      <c r="A70" s="242">
        <v>46121.0</v>
      </c>
      <c r="B70" s="240" t="s">
        <v>9</v>
      </c>
      <c r="C70" s="206" t="s">
        <v>3</v>
      </c>
      <c r="D70" s="248">
        <v>46121.836875</v>
      </c>
      <c r="E70" s="3"/>
      <c r="F70" s="3"/>
      <c r="G70" s="3"/>
      <c r="H70" s="3"/>
      <c r="J70" s="226"/>
      <c r="K70" s="3"/>
      <c r="L70" s="3"/>
      <c r="O70" s="227"/>
      <c r="Q70" s="94"/>
      <c r="R70" s="94"/>
      <c r="S70" s="94"/>
      <c r="T70" s="94"/>
    </row>
    <row r="71" ht="15.75" customHeight="1">
      <c r="A71" s="242">
        <v>46121.0</v>
      </c>
      <c r="B71" s="240" t="s">
        <v>49</v>
      </c>
      <c r="C71" s="206" t="s">
        <v>3</v>
      </c>
      <c r="D71" s="248">
        <v>46121.836875</v>
      </c>
      <c r="E71" s="3"/>
      <c r="F71" s="3"/>
      <c r="G71" s="3"/>
      <c r="H71" s="3"/>
      <c r="J71" s="226"/>
      <c r="K71" s="3"/>
      <c r="L71" s="3"/>
      <c r="O71" s="227"/>
      <c r="Q71" s="94"/>
      <c r="R71" s="94"/>
      <c r="S71" s="94"/>
      <c r="T71" s="94"/>
    </row>
    <row r="72" ht="15.75" customHeight="1">
      <c r="A72" s="242">
        <v>46122.0</v>
      </c>
      <c r="B72" s="240" t="s">
        <v>5</v>
      </c>
      <c r="C72" s="206" t="s">
        <v>9</v>
      </c>
      <c r="D72" s="248">
        <v>46122.82071759259</v>
      </c>
      <c r="E72" s="3"/>
      <c r="F72" s="3"/>
      <c r="G72" s="3"/>
      <c r="H72" s="3"/>
      <c r="J72" s="226"/>
      <c r="K72" s="3"/>
      <c r="L72" s="3"/>
      <c r="O72" s="227"/>
      <c r="Q72" s="94"/>
      <c r="R72" s="94"/>
      <c r="S72" s="94"/>
      <c r="T72" s="94"/>
    </row>
    <row r="73" ht="15.75" customHeight="1">
      <c r="A73" s="242">
        <v>46122.0</v>
      </c>
      <c r="B73" s="240" t="s">
        <v>61</v>
      </c>
      <c r="C73" s="206" t="s">
        <v>9</v>
      </c>
      <c r="D73" s="248">
        <v>46122.82071759259</v>
      </c>
      <c r="E73" s="3"/>
      <c r="F73" s="3"/>
      <c r="G73" s="3"/>
      <c r="H73" s="3"/>
      <c r="J73" s="226"/>
      <c r="K73" s="3"/>
      <c r="L73" s="3"/>
      <c r="O73" s="227"/>
      <c r="Q73" s="94"/>
      <c r="R73" s="94"/>
      <c r="S73" s="94"/>
      <c r="T73" s="94"/>
    </row>
    <row r="74" ht="15.75" customHeight="1">
      <c r="A74" s="242">
        <v>46123.0</v>
      </c>
      <c r="B74" s="240" t="s">
        <v>52</v>
      </c>
      <c r="C74" s="206" t="s">
        <v>9</v>
      </c>
      <c r="D74" s="248">
        <v>46123.828043981484</v>
      </c>
      <c r="E74" s="3"/>
      <c r="F74" s="3"/>
      <c r="G74" s="3"/>
      <c r="H74" s="3"/>
      <c r="J74" s="226"/>
      <c r="K74" s="3"/>
      <c r="L74" s="3"/>
      <c r="O74" s="227"/>
      <c r="Q74" s="94"/>
      <c r="R74" s="94"/>
      <c r="S74" s="94"/>
      <c r="T74" s="94"/>
    </row>
    <row r="75" ht="15.75" customHeight="1">
      <c r="A75" s="242">
        <v>46123.0</v>
      </c>
      <c r="B75" s="240" t="s">
        <v>69</v>
      </c>
      <c r="C75" s="206" t="s">
        <v>9</v>
      </c>
      <c r="D75" s="248">
        <v>46123.828043981484</v>
      </c>
      <c r="E75" s="3"/>
      <c r="F75" s="3"/>
      <c r="G75" s="3"/>
      <c r="H75" s="3"/>
      <c r="J75" s="226"/>
      <c r="K75" s="3"/>
      <c r="L75" s="3"/>
      <c r="O75" s="227"/>
      <c r="Q75" s="94"/>
      <c r="R75" s="94"/>
      <c r="S75" s="94"/>
      <c r="T75" s="94"/>
    </row>
    <row r="76" ht="15.75" customHeight="1">
      <c r="A76" s="242">
        <v>46124.0</v>
      </c>
      <c r="B76" s="240" t="s">
        <v>62</v>
      </c>
      <c r="C76" s="206" t="s">
        <v>5</v>
      </c>
      <c r="D76" s="248">
        <v>46124.84290509259</v>
      </c>
      <c r="E76" s="3"/>
      <c r="F76" s="3"/>
      <c r="G76" s="3"/>
      <c r="H76" s="3"/>
      <c r="J76" s="226"/>
      <c r="K76" s="3"/>
      <c r="L76" s="3"/>
      <c r="O76" s="227"/>
      <c r="Q76" s="94"/>
      <c r="R76" s="94"/>
      <c r="S76" s="94"/>
      <c r="T76" s="94"/>
    </row>
    <row r="77" ht="15.75" customHeight="1">
      <c r="A77" s="242">
        <v>46124.0</v>
      </c>
      <c r="B77" s="240" t="s">
        <v>66</v>
      </c>
      <c r="C77" s="206" t="s">
        <v>5</v>
      </c>
      <c r="D77" s="248">
        <v>46124.84290509259</v>
      </c>
      <c r="E77" s="3"/>
      <c r="F77" s="3"/>
      <c r="G77" s="3"/>
      <c r="H77" s="3"/>
      <c r="J77" s="226"/>
      <c r="K77" s="3"/>
      <c r="L77" s="3"/>
      <c r="O77" s="227"/>
      <c r="Q77" s="94"/>
      <c r="R77" s="94"/>
      <c r="S77" s="94"/>
      <c r="T77" s="94"/>
    </row>
    <row r="78" ht="15.75" customHeight="1">
      <c r="A78" s="242">
        <v>46125.0</v>
      </c>
      <c r="B78" s="240" t="s">
        <v>57</v>
      </c>
      <c r="C78" s="206" t="s">
        <v>7</v>
      </c>
      <c r="D78" s="248">
        <v>46125.84012731481</v>
      </c>
      <c r="E78" s="3"/>
      <c r="F78" s="3"/>
      <c r="G78" s="3"/>
      <c r="H78" s="3"/>
      <c r="J78" s="226"/>
      <c r="K78" s="3"/>
      <c r="L78" s="3"/>
      <c r="O78" s="227"/>
      <c r="Q78" s="94"/>
      <c r="R78" s="94"/>
      <c r="S78" s="94"/>
      <c r="T78" s="94"/>
    </row>
    <row r="79" ht="15.75" customHeight="1">
      <c r="A79" s="242">
        <v>46125.0</v>
      </c>
      <c r="B79" s="240" t="s">
        <v>63</v>
      </c>
      <c r="C79" s="206" t="s">
        <v>7</v>
      </c>
      <c r="D79" s="248">
        <v>46125.84012731481</v>
      </c>
      <c r="E79" s="3"/>
      <c r="F79" s="3"/>
      <c r="G79" s="3"/>
      <c r="H79" s="3"/>
      <c r="J79" s="226"/>
      <c r="K79" s="3"/>
      <c r="L79" s="3"/>
      <c r="O79" s="227"/>
      <c r="Q79" s="94"/>
      <c r="R79" s="94"/>
      <c r="S79" s="94"/>
      <c r="T79" s="94"/>
    </row>
    <row r="80" ht="15.75" customHeight="1">
      <c r="A80" s="242">
        <v>46126.0</v>
      </c>
      <c r="B80" s="240" t="s">
        <v>59</v>
      </c>
      <c r="C80" s="206" t="s">
        <v>5</v>
      </c>
      <c r="D80" s="248">
        <v>46126.82599537037</v>
      </c>
      <c r="E80" s="3"/>
      <c r="F80" s="3"/>
      <c r="G80" s="3"/>
      <c r="H80" s="3"/>
      <c r="J80" s="226"/>
      <c r="K80" s="3"/>
      <c r="L80" s="3"/>
      <c r="O80" s="227"/>
      <c r="Q80" s="94"/>
      <c r="R80" s="94"/>
      <c r="S80" s="94"/>
      <c r="T80" s="94"/>
    </row>
    <row r="81" ht="15.75" customHeight="1">
      <c r="A81" s="242">
        <v>46126.0</v>
      </c>
      <c r="B81" s="240" t="s">
        <v>54</v>
      </c>
      <c r="C81" s="206" t="s">
        <v>5</v>
      </c>
      <c r="D81" s="248">
        <v>46126.82599537037</v>
      </c>
      <c r="E81" s="3"/>
      <c r="F81" s="3"/>
      <c r="G81" s="3"/>
      <c r="H81" s="3"/>
      <c r="J81" s="226"/>
      <c r="K81" s="3"/>
      <c r="L81" s="3"/>
      <c r="O81" s="227"/>
      <c r="Q81" s="94"/>
      <c r="R81" s="94"/>
      <c r="S81" s="94"/>
      <c r="T81" s="94"/>
    </row>
    <row r="82" ht="15.75" customHeight="1">
      <c r="A82" s="242">
        <v>46127.0</v>
      </c>
      <c r="B82" s="240" t="s">
        <v>47</v>
      </c>
      <c r="C82" s="206" t="s">
        <v>7</v>
      </c>
      <c r="D82" s="248">
        <v>46127.8409837963</v>
      </c>
      <c r="E82" s="3"/>
      <c r="F82" s="3"/>
      <c r="G82" s="3"/>
      <c r="H82" s="3"/>
      <c r="J82" s="226"/>
      <c r="K82" s="3"/>
      <c r="L82" s="3"/>
      <c r="O82" s="227"/>
      <c r="Q82" s="94"/>
      <c r="R82" s="94"/>
      <c r="S82" s="94"/>
      <c r="T82" s="94"/>
    </row>
    <row r="83" ht="15.75" customHeight="1">
      <c r="A83" s="242">
        <v>46127.0</v>
      </c>
      <c r="B83" s="240" t="s">
        <v>50</v>
      </c>
      <c r="C83" s="206" t="s">
        <v>7</v>
      </c>
      <c r="D83" s="248">
        <v>46127.8409837963</v>
      </c>
      <c r="E83" s="3"/>
      <c r="F83" s="3"/>
      <c r="G83" s="3"/>
      <c r="H83" s="3"/>
      <c r="J83" s="226"/>
      <c r="K83" s="3"/>
      <c r="L83" s="3"/>
      <c r="O83" s="227"/>
      <c r="Q83" s="94"/>
      <c r="R83" s="94"/>
      <c r="S83" s="94"/>
      <c r="T83" s="94"/>
    </row>
    <row r="84" ht="15.75" customHeight="1">
      <c r="A84" s="242">
        <v>46128.0</v>
      </c>
      <c r="B84" s="240" t="s">
        <v>73</v>
      </c>
      <c r="C84" s="206" t="s">
        <v>9</v>
      </c>
      <c r="D84" s="248">
        <v>46128.809386574074</v>
      </c>
      <c r="E84" s="3"/>
      <c r="F84" s="3"/>
      <c r="G84" s="3"/>
      <c r="H84" s="3"/>
      <c r="J84" s="226"/>
      <c r="K84" s="3"/>
      <c r="L84" s="3"/>
      <c r="O84" s="227"/>
      <c r="Q84" s="94"/>
      <c r="R84" s="94"/>
      <c r="S84" s="94"/>
      <c r="T84" s="94"/>
    </row>
    <row r="85" ht="15.75" customHeight="1">
      <c r="A85" s="242">
        <v>46128.0</v>
      </c>
      <c r="B85" s="240" t="s">
        <v>65</v>
      </c>
      <c r="C85" s="206" t="s">
        <v>9</v>
      </c>
      <c r="D85" s="248">
        <v>46128.809386574074</v>
      </c>
      <c r="E85" s="3"/>
      <c r="F85" s="3"/>
      <c r="G85" s="3"/>
      <c r="H85" s="3"/>
      <c r="J85" s="226"/>
      <c r="K85" s="3"/>
      <c r="L85" s="3"/>
      <c r="O85" s="227"/>
      <c r="Q85" s="94"/>
      <c r="R85" s="94"/>
      <c r="S85" s="94"/>
      <c r="T85" s="94"/>
    </row>
    <row r="86" ht="15.75" customHeight="1">
      <c r="A86" s="242">
        <v>46129.0</v>
      </c>
      <c r="B86" s="240" t="s">
        <v>53</v>
      </c>
      <c r="C86" s="206" t="s">
        <v>9</v>
      </c>
      <c r="D86" s="248">
        <v>46129.839421296296</v>
      </c>
      <c r="E86" s="3"/>
      <c r="F86" s="3"/>
      <c r="G86" s="3"/>
      <c r="H86" s="3"/>
      <c r="J86" s="226"/>
      <c r="K86" s="3"/>
      <c r="L86" s="3"/>
      <c r="O86" s="232"/>
      <c r="P86" s="233"/>
      <c r="Q86" s="233"/>
      <c r="R86" s="233"/>
      <c r="S86" s="233"/>
      <c r="T86" s="233"/>
      <c r="U86" s="233"/>
      <c r="V86" s="233"/>
      <c r="W86" s="233"/>
      <c r="X86" s="233"/>
    </row>
    <row r="87" ht="15.75" customHeight="1">
      <c r="A87" s="242">
        <v>46129.0</v>
      </c>
      <c r="B87" s="240"/>
      <c r="C87" s="206" t="s">
        <v>9</v>
      </c>
      <c r="D87" s="248">
        <v>46129.839421296296</v>
      </c>
      <c r="E87" s="3"/>
      <c r="F87" s="3"/>
      <c r="G87" s="3"/>
      <c r="H87" s="3"/>
      <c r="J87" s="226"/>
      <c r="K87" s="3"/>
      <c r="L87" s="3"/>
      <c r="O87" s="232"/>
      <c r="P87" s="233"/>
      <c r="Q87" s="233"/>
      <c r="R87" s="233"/>
      <c r="S87" s="233"/>
      <c r="T87" s="233"/>
      <c r="U87" s="233"/>
      <c r="V87" s="233"/>
      <c r="W87" s="233"/>
      <c r="X87" s="233"/>
    </row>
    <row r="88" ht="15.75" customHeight="1">
      <c r="A88" s="242">
        <v>46130.0</v>
      </c>
      <c r="B88" s="240" t="s">
        <v>7</v>
      </c>
      <c r="C88" s="206" t="s">
        <v>9</v>
      </c>
      <c r="D88" s="248">
        <v>46130.835497685184</v>
      </c>
      <c r="E88" s="3"/>
      <c r="F88" s="3"/>
      <c r="G88" s="3"/>
      <c r="H88" s="3"/>
      <c r="J88" s="226"/>
      <c r="K88" s="3"/>
      <c r="L88" s="3"/>
      <c r="O88" s="232"/>
      <c r="P88" s="233"/>
      <c r="Q88" s="233"/>
      <c r="R88" s="233"/>
      <c r="S88" s="233"/>
      <c r="T88" s="233"/>
      <c r="U88" s="233"/>
      <c r="V88" s="233"/>
      <c r="W88" s="233"/>
      <c r="X88" s="233"/>
    </row>
    <row r="89" ht="15.75" customHeight="1">
      <c r="A89" s="242">
        <v>46130.0</v>
      </c>
      <c r="B89" s="240" t="s">
        <v>80</v>
      </c>
      <c r="C89" s="206" t="s">
        <v>9</v>
      </c>
      <c r="D89" s="248">
        <v>46130.835497685184</v>
      </c>
      <c r="E89" s="3"/>
      <c r="F89" s="3"/>
      <c r="G89" s="3"/>
      <c r="H89" s="3"/>
      <c r="J89" s="226"/>
      <c r="K89" s="3"/>
      <c r="L89" s="3"/>
      <c r="O89" s="232"/>
      <c r="P89" s="233"/>
      <c r="Q89" s="233"/>
      <c r="R89" s="233"/>
      <c r="S89" s="233"/>
      <c r="T89" s="233"/>
      <c r="U89" s="233"/>
      <c r="V89" s="233"/>
      <c r="W89" s="233"/>
      <c r="X89" s="233"/>
    </row>
    <row r="90" ht="15.75" customHeight="1">
      <c r="A90" s="204">
        <v>46131.0</v>
      </c>
      <c r="B90" s="240" t="s">
        <v>70</v>
      </c>
      <c r="C90" s="206" t="s">
        <v>5</v>
      </c>
      <c r="D90" s="248">
        <v>46132.34768518519</v>
      </c>
      <c r="E90" s="3"/>
      <c r="F90" s="3"/>
      <c r="G90" s="3"/>
      <c r="H90" s="3"/>
      <c r="J90" s="226"/>
      <c r="K90" s="3"/>
      <c r="L90" s="3"/>
      <c r="O90" s="232"/>
      <c r="P90" s="233"/>
      <c r="Q90" s="233"/>
      <c r="R90" s="233"/>
      <c r="S90" s="233"/>
      <c r="T90" s="233"/>
      <c r="U90" s="233"/>
      <c r="V90" s="233"/>
      <c r="W90" s="233"/>
      <c r="X90" s="233"/>
    </row>
    <row r="91" ht="15.75" customHeight="1">
      <c r="A91" s="204">
        <v>46131.0</v>
      </c>
      <c r="B91" s="240" t="s">
        <v>78</v>
      </c>
      <c r="C91" s="206" t="s">
        <v>5</v>
      </c>
      <c r="D91" s="248">
        <v>46132.34768518519</v>
      </c>
      <c r="E91" s="3"/>
      <c r="F91" s="3"/>
      <c r="G91" s="3"/>
      <c r="H91" s="3"/>
      <c r="J91" s="226"/>
      <c r="K91" s="3"/>
      <c r="L91" s="3"/>
      <c r="O91" s="232"/>
      <c r="P91" s="233"/>
      <c r="Q91" s="233"/>
      <c r="R91" s="233"/>
      <c r="S91" s="233"/>
      <c r="T91" s="233"/>
      <c r="U91" s="233"/>
      <c r="V91" s="233"/>
      <c r="W91" s="233"/>
      <c r="X91" s="233"/>
    </row>
    <row r="92" ht="15.75" customHeight="1">
      <c r="A92" s="242">
        <v>46133.0</v>
      </c>
      <c r="B92" s="240" t="s">
        <v>62</v>
      </c>
      <c r="C92" s="206" t="s">
        <v>9</v>
      </c>
      <c r="D92" s="248">
        <v>46133.807962962965</v>
      </c>
      <c r="E92" s="3"/>
      <c r="F92" s="3"/>
      <c r="G92" s="3"/>
      <c r="H92" s="3"/>
      <c r="J92" s="226"/>
      <c r="K92" s="3"/>
      <c r="L92" s="3"/>
      <c r="O92" s="227"/>
      <c r="Q92" s="94"/>
      <c r="R92" s="94"/>
      <c r="S92" s="94"/>
      <c r="T92" s="94"/>
    </row>
    <row r="93" ht="15.75" customHeight="1">
      <c r="A93" s="242">
        <v>46133.0</v>
      </c>
      <c r="B93" s="240" t="s">
        <v>5</v>
      </c>
      <c r="C93" s="206" t="s">
        <v>9</v>
      </c>
      <c r="D93" s="248">
        <v>46133.807962962965</v>
      </c>
      <c r="E93" s="3"/>
      <c r="F93" s="3"/>
      <c r="G93" s="3"/>
      <c r="H93" s="3"/>
      <c r="J93" s="226"/>
      <c r="K93" s="3"/>
      <c r="L93" s="3"/>
      <c r="O93" s="227"/>
      <c r="Q93" s="94"/>
      <c r="R93" s="94"/>
      <c r="S93" s="94"/>
      <c r="T93" s="94"/>
    </row>
    <row r="94" ht="15.75" customHeight="1">
      <c r="A94" s="242">
        <v>46134.0</v>
      </c>
      <c r="B94" s="240" t="s">
        <v>49</v>
      </c>
      <c r="C94" s="206" t="s">
        <v>5</v>
      </c>
      <c r="D94" s="248">
        <v>46134.838738425926</v>
      </c>
      <c r="E94" s="3"/>
      <c r="F94" s="3"/>
      <c r="G94" s="3"/>
      <c r="H94" s="3"/>
      <c r="J94" s="226"/>
      <c r="K94" s="3"/>
      <c r="L94" s="3"/>
      <c r="O94" s="227"/>
      <c r="Q94" s="94"/>
      <c r="R94" s="94"/>
      <c r="S94" s="94"/>
      <c r="T94" s="94"/>
    </row>
    <row r="95" ht="15.75" customHeight="1">
      <c r="A95" s="242">
        <v>46134.0</v>
      </c>
      <c r="B95" s="240" t="s">
        <v>9</v>
      </c>
      <c r="C95" s="206" t="s">
        <v>5</v>
      </c>
      <c r="D95" s="248">
        <v>46134.838738425926</v>
      </c>
      <c r="E95" s="3"/>
      <c r="F95" s="3"/>
      <c r="G95" s="3"/>
      <c r="H95" s="3"/>
      <c r="J95" s="226"/>
      <c r="K95" s="3"/>
      <c r="L95" s="3"/>
      <c r="O95" s="227"/>
      <c r="Q95" s="94"/>
      <c r="R95" s="94"/>
      <c r="S95" s="94"/>
      <c r="T95" s="94"/>
    </row>
    <row r="96" ht="15.75" customHeight="1">
      <c r="A96" s="242">
        <v>46136.0</v>
      </c>
      <c r="B96" s="240" t="s">
        <v>61</v>
      </c>
      <c r="C96" s="206" t="s">
        <v>9</v>
      </c>
      <c r="D96" s="248">
        <v>46136.83349537037</v>
      </c>
      <c r="E96" s="3"/>
      <c r="F96" s="3"/>
      <c r="G96" s="3"/>
      <c r="H96" s="3"/>
      <c r="J96" s="226"/>
      <c r="K96" s="3"/>
      <c r="L96" s="3"/>
      <c r="O96" s="227"/>
      <c r="Q96" s="94"/>
      <c r="R96" s="94"/>
      <c r="S96" s="94"/>
      <c r="T96" s="94"/>
    </row>
    <row r="97" ht="15.75" customHeight="1">
      <c r="A97" s="242">
        <v>46136.0</v>
      </c>
      <c r="B97" s="240" t="s">
        <v>69</v>
      </c>
      <c r="C97" s="206" t="s">
        <v>9</v>
      </c>
      <c r="D97" s="248">
        <v>46136.83349537037</v>
      </c>
      <c r="E97" s="3"/>
      <c r="F97" s="3"/>
      <c r="G97" s="3"/>
      <c r="H97" s="3"/>
      <c r="J97" s="226"/>
      <c r="K97" s="3"/>
      <c r="L97" s="3"/>
      <c r="O97" s="227"/>
      <c r="Q97" s="94"/>
      <c r="R97" s="94"/>
      <c r="S97" s="94"/>
      <c r="T97" s="94"/>
    </row>
    <row r="98" ht="15.75" customHeight="1">
      <c r="A98" s="242">
        <v>46137.0</v>
      </c>
      <c r="B98" s="240" t="s">
        <v>52</v>
      </c>
      <c r="C98" s="206" t="s">
        <v>5</v>
      </c>
      <c r="D98" s="248">
        <v>46137.840104166666</v>
      </c>
      <c r="E98" s="3"/>
      <c r="F98" s="3"/>
      <c r="G98" s="3"/>
      <c r="H98" s="3"/>
      <c r="J98" s="226"/>
      <c r="K98" s="3"/>
      <c r="L98" s="3"/>
      <c r="O98" s="227"/>
      <c r="Q98" s="94"/>
      <c r="R98" s="94"/>
      <c r="S98" s="94"/>
      <c r="T98" s="94"/>
    </row>
    <row r="99" ht="15.75" customHeight="1">
      <c r="A99" s="242">
        <v>46137.0</v>
      </c>
      <c r="B99" s="240" t="s">
        <v>66</v>
      </c>
      <c r="C99" s="206" t="s">
        <v>5</v>
      </c>
      <c r="D99" s="248">
        <v>46137.840104166666</v>
      </c>
      <c r="E99" s="3"/>
      <c r="F99" s="3"/>
      <c r="G99" s="3"/>
      <c r="H99" s="3"/>
      <c r="J99" s="226"/>
      <c r="K99" s="3"/>
      <c r="L99" s="3"/>
      <c r="O99" s="227"/>
      <c r="Q99" s="94"/>
      <c r="R99" s="94"/>
      <c r="S99" s="94"/>
      <c r="T99" s="94"/>
    </row>
    <row r="100" ht="15.75" customHeight="1">
      <c r="A100" s="242">
        <v>46138.0</v>
      </c>
      <c r="B100" s="240" t="s">
        <v>57</v>
      </c>
      <c r="C100" s="206" t="s">
        <v>9</v>
      </c>
      <c r="D100" s="248">
        <v>46138.834965277776</v>
      </c>
      <c r="E100" s="3"/>
      <c r="F100" s="3"/>
      <c r="G100" s="3"/>
      <c r="H100" s="3"/>
      <c r="J100" s="226"/>
      <c r="K100" s="3"/>
      <c r="L100" s="3"/>
      <c r="O100" s="227"/>
      <c r="Q100" s="94"/>
      <c r="R100" s="94"/>
      <c r="S100" s="94"/>
      <c r="T100" s="94"/>
    </row>
    <row r="101" ht="15.75" customHeight="1">
      <c r="A101" s="242">
        <v>46138.0</v>
      </c>
      <c r="B101" s="240" t="s">
        <v>63</v>
      </c>
      <c r="C101" s="206" t="s">
        <v>9</v>
      </c>
      <c r="D101" s="248">
        <v>46138.834965277776</v>
      </c>
      <c r="E101" s="3"/>
      <c r="F101" s="3"/>
      <c r="G101" s="3"/>
      <c r="H101" s="3"/>
      <c r="J101" s="226"/>
      <c r="K101" s="3"/>
      <c r="L101" s="3"/>
      <c r="O101" s="227"/>
      <c r="Q101" s="94"/>
      <c r="R101" s="94"/>
      <c r="S101" s="94"/>
      <c r="T101" s="94"/>
    </row>
    <row r="102" ht="15.75" customHeight="1">
      <c r="A102" s="242">
        <v>46139.0</v>
      </c>
      <c r="B102" s="240" t="s">
        <v>54</v>
      </c>
      <c r="C102" s="206" t="s">
        <v>9</v>
      </c>
      <c r="D102" s="248">
        <v>46139.82493055556</v>
      </c>
      <c r="E102" s="3"/>
      <c r="F102" s="3"/>
      <c r="G102" s="3"/>
      <c r="H102" s="3"/>
      <c r="J102" s="226"/>
      <c r="K102" s="3"/>
      <c r="L102" s="3"/>
      <c r="O102" s="227"/>
      <c r="Q102" s="94"/>
      <c r="R102" s="94"/>
      <c r="S102" s="94"/>
      <c r="T102" s="94"/>
    </row>
    <row r="103" ht="15.75" customHeight="1">
      <c r="A103" s="242">
        <v>46139.0</v>
      </c>
      <c r="B103" s="240" t="s">
        <v>47</v>
      </c>
      <c r="C103" s="206" t="s">
        <v>9</v>
      </c>
      <c r="D103" s="248">
        <v>46139.82493055556</v>
      </c>
      <c r="E103" s="3"/>
      <c r="F103" s="3"/>
      <c r="G103" s="3"/>
      <c r="H103" s="3"/>
      <c r="J103" s="226"/>
      <c r="K103" s="3"/>
      <c r="L103" s="3"/>
      <c r="O103" s="227"/>
      <c r="Q103" s="94"/>
      <c r="R103" s="94"/>
      <c r="S103" s="94"/>
      <c r="T103" s="94"/>
    </row>
    <row r="104" ht="15.75" customHeight="1">
      <c r="A104" s="242">
        <v>46140.0</v>
      </c>
      <c r="B104" s="240" t="s">
        <v>73</v>
      </c>
      <c r="C104" s="206" t="s">
        <v>9</v>
      </c>
      <c r="D104" s="248">
        <v>46140.83493055555</v>
      </c>
      <c r="E104" s="3"/>
      <c r="F104" s="3"/>
      <c r="G104" s="3"/>
      <c r="H104" s="3"/>
      <c r="J104" s="226"/>
      <c r="K104" s="3"/>
      <c r="L104" s="3"/>
      <c r="O104" s="227"/>
      <c r="Q104" s="94"/>
      <c r="R104" s="94"/>
      <c r="S104" s="94"/>
      <c r="T104" s="94"/>
    </row>
    <row r="105" ht="15.75" customHeight="1">
      <c r="A105" s="242">
        <v>46140.0</v>
      </c>
      <c r="B105" s="240" t="s">
        <v>59</v>
      </c>
      <c r="C105" s="206" t="s">
        <v>9</v>
      </c>
      <c r="D105" s="248">
        <v>46140.83493055555</v>
      </c>
      <c r="E105" s="3"/>
      <c r="F105" s="3"/>
      <c r="G105" s="3"/>
      <c r="H105" s="3"/>
      <c r="J105" s="226"/>
      <c r="K105" s="3"/>
      <c r="L105" s="3"/>
      <c r="O105" s="227"/>
      <c r="Q105" s="94"/>
      <c r="R105" s="94"/>
      <c r="S105" s="94"/>
      <c r="T105" s="94"/>
    </row>
    <row r="106" ht="15.75" customHeight="1">
      <c r="A106" s="242">
        <v>46141.0</v>
      </c>
      <c r="B106" s="240" t="s">
        <v>53</v>
      </c>
      <c r="C106" s="206" t="s">
        <v>7</v>
      </c>
      <c r="D106" s="248">
        <v>46141.837685185186</v>
      </c>
      <c r="E106" s="3"/>
      <c r="F106" s="3"/>
      <c r="G106" s="3"/>
      <c r="H106" s="3"/>
      <c r="J106" s="226"/>
      <c r="K106" s="3"/>
      <c r="L106" s="3"/>
      <c r="O106" s="227"/>
      <c r="Q106" s="94"/>
      <c r="R106" s="94"/>
      <c r="S106" s="94"/>
      <c r="T106" s="94"/>
    </row>
    <row r="107" ht="15.75" customHeight="1">
      <c r="A107" s="242">
        <v>46141.0</v>
      </c>
      <c r="B107" s="240" t="s">
        <v>65</v>
      </c>
      <c r="C107" s="206" t="s">
        <v>7</v>
      </c>
      <c r="D107" s="248">
        <v>46141.837685185186</v>
      </c>
      <c r="E107" s="3"/>
      <c r="F107" s="3"/>
      <c r="G107" s="3"/>
      <c r="H107" s="3"/>
      <c r="J107" s="226"/>
      <c r="K107" s="3"/>
      <c r="L107" s="3"/>
      <c r="O107" s="227"/>
      <c r="Q107" s="94"/>
      <c r="R107" s="94"/>
      <c r="S107" s="94"/>
      <c r="T107" s="94"/>
    </row>
    <row r="108" ht="15.75" customHeight="1">
      <c r="A108" s="242">
        <v>46142.0</v>
      </c>
      <c r="B108" s="240" t="s">
        <v>50</v>
      </c>
      <c r="C108" s="206" t="s">
        <v>9</v>
      </c>
      <c r="D108" s="248">
        <v>46142.8287037037</v>
      </c>
      <c r="E108" s="3"/>
      <c r="F108" s="3"/>
      <c r="G108" s="3"/>
      <c r="H108" s="3"/>
      <c r="J108" s="226"/>
      <c r="K108" s="3"/>
      <c r="L108" s="3"/>
      <c r="O108" s="227"/>
      <c r="Q108" s="94"/>
      <c r="R108" s="94"/>
      <c r="S108" s="94"/>
      <c r="T108" s="94"/>
    </row>
    <row r="109" ht="15.75" customHeight="1">
      <c r="A109" s="242">
        <v>46142.0</v>
      </c>
      <c r="B109" s="240"/>
      <c r="C109" s="206" t="s">
        <v>9</v>
      </c>
      <c r="D109" s="248">
        <v>46142.8287037037</v>
      </c>
      <c r="E109" s="3"/>
      <c r="F109" s="3"/>
      <c r="G109" s="3"/>
      <c r="H109" s="3"/>
      <c r="J109" s="226"/>
      <c r="K109" s="3"/>
      <c r="L109" s="3"/>
      <c r="O109" s="227"/>
      <c r="Q109" s="94"/>
      <c r="R109" s="94"/>
      <c r="S109" s="94"/>
      <c r="T109" s="94"/>
    </row>
    <row r="110" ht="15.75" customHeight="1">
      <c r="A110" s="242">
        <v>46143.0</v>
      </c>
      <c r="B110" s="240" t="s">
        <v>62</v>
      </c>
      <c r="C110" s="206" t="s">
        <v>5</v>
      </c>
      <c r="D110" s="248">
        <v>46143.83353009259</v>
      </c>
      <c r="E110" s="3"/>
      <c r="F110" s="3"/>
      <c r="G110" s="3"/>
      <c r="H110" s="3"/>
      <c r="J110" s="226"/>
      <c r="K110" s="3"/>
      <c r="L110" s="3"/>
      <c r="O110" s="227"/>
      <c r="Q110" s="94"/>
      <c r="R110" s="94"/>
      <c r="S110" s="94"/>
      <c r="T110" s="94"/>
    </row>
    <row r="111" ht="15.75" customHeight="1">
      <c r="A111" s="242">
        <v>46143.0</v>
      </c>
      <c r="B111" s="240" t="s">
        <v>80</v>
      </c>
      <c r="C111" s="206" t="s">
        <v>5</v>
      </c>
      <c r="D111" s="248">
        <v>46143.83353009259</v>
      </c>
      <c r="E111" s="3"/>
      <c r="F111" s="3"/>
      <c r="G111" s="3"/>
      <c r="H111" s="3"/>
      <c r="J111" s="226"/>
      <c r="K111" s="3"/>
      <c r="L111" s="3"/>
      <c r="O111" s="227"/>
      <c r="Q111" s="94"/>
      <c r="R111" s="94"/>
      <c r="S111" s="94"/>
      <c r="T111" s="94"/>
    </row>
    <row r="112" ht="15.75" customHeight="1">
      <c r="A112" s="242">
        <v>46144.0</v>
      </c>
      <c r="B112" s="240" t="s">
        <v>7</v>
      </c>
      <c r="C112" s="206" t="s">
        <v>7</v>
      </c>
      <c r="D112" s="248">
        <v>46144.828680555554</v>
      </c>
      <c r="E112" s="3"/>
      <c r="F112" s="3"/>
      <c r="G112" s="3"/>
      <c r="H112" s="3"/>
      <c r="J112" s="226"/>
      <c r="K112" s="3"/>
      <c r="L112" s="3"/>
      <c r="O112" s="227"/>
      <c r="Q112" s="94"/>
      <c r="R112" s="94"/>
      <c r="S112" s="94"/>
      <c r="T112" s="94"/>
    </row>
    <row r="113" ht="15.75" customHeight="1">
      <c r="A113" s="242">
        <v>46144.0</v>
      </c>
      <c r="B113" s="240" t="s">
        <v>70</v>
      </c>
      <c r="C113" s="206" t="s">
        <v>7</v>
      </c>
      <c r="D113" s="248">
        <v>46144.828680555554</v>
      </c>
      <c r="E113" s="3"/>
      <c r="F113" s="3"/>
      <c r="G113" s="3"/>
      <c r="H113" s="3"/>
      <c r="J113" s="226"/>
      <c r="K113" s="3"/>
      <c r="L113" s="3"/>
      <c r="O113" s="227"/>
      <c r="Q113" s="94"/>
      <c r="R113" s="94"/>
      <c r="S113" s="94"/>
      <c r="T113" s="94"/>
    </row>
    <row r="114" ht="15.75" customHeight="1">
      <c r="A114" s="242">
        <v>46145.0</v>
      </c>
      <c r="B114" s="240" t="s">
        <v>78</v>
      </c>
      <c r="C114" s="206" t="s">
        <v>5</v>
      </c>
      <c r="D114" s="248">
        <v>46145.834548611114</v>
      </c>
      <c r="E114" s="3"/>
      <c r="F114" s="3"/>
      <c r="G114" s="3"/>
      <c r="H114" s="3"/>
      <c r="J114" s="226"/>
      <c r="K114" s="3"/>
      <c r="L114" s="3"/>
      <c r="O114" s="227"/>
      <c r="Q114" s="94"/>
      <c r="R114" s="94"/>
      <c r="S114" s="94"/>
      <c r="T114" s="94"/>
    </row>
    <row r="115" ht="15.75" customHeight="1">
      <c r="A115" s="242">
        <v>46145.0</v>
      </c>
      <c r="B115" s="240" t="s">
        <v>5</v>
      </c>
      <c r="C115" s="206" t="s">
        <v>5</v>
      </c>
      <c r="D115" s="248">
        <v>46145.834548611114</v>
      </c>
      <c r="E115" s="3"/>
      <c r="F115" s="3"/>
      <c r="G115" s="3"/>
      <c r="H115" s="3"/>
      <c r="J115" s="226"/>
      <c r="K115" s="3"/>
      <c r="L115" s="3"/>
      <c r="O115" s="227"/>
      <c r="Q115" s="94"/>
      <c r="R115" s="94"/>
      <c r="S115" s="94"/>
      <c r="T115" s="94"/>
      <c r="Y115" s="8"/>
    </row>
    <row r="116" ht="15.75" customHeight="1">
      <c r="A116" s="242">
        <v>46146.0</v>
      </c>
      <c r="B116" s="240" t="s">
        <v>9</v>
      </c>
      <c r="C116" s="206" t="s">
        <v>9</v>
      </c>
      <c r="D116" s="248">
        <v>46146.82739583333</v>
      </c>
      <c r="E116" s="3"/>
      <c r="F116" s="3"/>
      <c r="G116" s="3"/>
      <c r="H116" s="3"/>
      <c r="J116" s="226"/>
      <c r="K116" s="3"/>
      <c r="L116" s="3"/>
      <c r="O116" s="227"/>
      <c r="Q116" s="94"/>
      <c r="R116" s="94"/>
      <c r="S116" s="94"/>
      <c r="T116" s="94"/>
    </row>
    <row r="117" ht="15.75" customHeight="1">
      <c r="A117" s="242">
        <v>46146.0</v>
      </c>
      <c r="B117" s="240" t="s">
        <v>49</v>
      </c>
      <c r="C117" s="206" t="s">
        <v>9</v>
      </c>
      <c r="D117" s="248">
        <v>46146.82739583333</v>
      </c>
      <c r="E117" s="3"/>
      <c r="F117" s="3"/>
      <c r="G117" s="3"/>
      <c r="H117" s="3"/>
      <c r="J117" s="226"/>
      <c r="K117" s="3"/>
      <c r="L117" s="3"/>
      <c r="O117" s="227"/>
      <c r="Q117" s="94"/>
      <c r="R117" s="94"/>
      <c r="S117" s="94"/>
      <c r="T117" s="94"/>
    </row>
    <row r="118" ht="15.75" customHeight="1">
      <c r="A118" s="242">
        <v>46147.0</v>
      </c>
      <c r="B118" s="240" t="s">
        <v>69</v>
      </c>
      <c r="C118" s="206" t="s">
        <v>7</v>
      </c>
      <c r="D118" s="248">
        <v>46147.84855324074</v>
      </c>
      <c r="E118" s="3"/>
      <c r="F118" s="3"/>
      <c r="G118" s="3"/>
      <c r="H118" s="3"/>
      <c r="J118" s="226"/>
      <c r="K118" s="3"/>
      <c r="L118" s="3"/>
      <c r="O118" s="227"/>
      <c r="Q118" s="94"/>
      <c r="R118" s="94"/>
      <c r="S118" s="94"/>
      <c r="T118" s="94"/>
    </row>
    <row r="119" ht="15.75" customHeight="1">
      <c r="A119" s="242">
        <v>46147.0</v>
      </c>
      <c r="B119" s="240" t="s">
        <v>66</v>
      </c>
      <c r="C119" s="206" t="s">
        <v>7</v>
      </c>
      <c r="D119" s="248">
        <v>46147.84855324074</v>
      </c>
      <c r="E119" s="3"/>
      <c r="F119" s="3"/>
      <c r="G119" s="3"/>
      <c r="H119" s="3"/>
      <c r="J119" s="226"/>
      <c r="K119" s="3"/>
      <c r="L119" s="3"/>
      <c r="O119" s="227"/>
      <c r="Q119" s="94"/>
      <c r="R119" s="94"/>
      <c r="S119" s="94"/>
      <c r="T119" s="94"/>
    </row>
    <row r="120" ht="15.75" customHeight="1">
      <c r="A120" s="242">
        <v>46148.0</v>
      </c>
      <c r="B120" s="240" t="s">
        <v>61</v>
      </c>
      <c r="C120" s="206" t="s">
        <v>7</v>
      </c>
      <c r="D120" s="248">
        <v>46148.83146990741</v>
      </c>
      <c r="E120" s="3"/>
      <c r="F120" s="3"/>
      <c r="G120" s="3"/>
      <c r="H120" s="3"/>
      <c r="J120" s="226"/>
      <c r="K120" s="3"/>
      <c r="L120" s="3"/>
      <c r="O120" s="227"/>
      <c r="Q120" s="94"/>
      <c r="R120" s="94"/>
      <c r="S120" s="94"/>
      <c r="T120" s="94"/>
    </row>
    <row r="121" ht="15.75" customHeight="1">
      <c r="A121" s="242">
        <v>46148.0</v>
      </c>
      <c r="B121" s="240" t="s">
        <v>52</v>
      </c>
      <c r="C121" s="206" t="s">
        <v>7</v>
      </c>
      <c r="D121" s="248">
        <v>46148.83146990741</v>
      </c>
      <c r="E121" s="3"/>
      <c r="F121" s="3"/>
      <c r="G121" s="3"/>
      <c r="H121" s="3"/>
      <c r="J121" s="226"/>
      <c r="K121" s="3"/>
      <c r="L121" s="3"/>
      <c r="O121" s="227"/>
      <c r="Q121" s="94"/>
      <c r="R121" s="94"/>
      <c r="S121" s="94"/>
      <c r="T121" s="94"/>
    </row>
    <row r="122" ht="15.75" customHeight="1">
      <c r="A122" s="242">
        <v>46149.0</v>
      </c>
      <c r="B122" s="240" t="s">
        <v>57</v>
      </c>
      <c r="C122" s="206" t="s">
        <v>7</v>
      </c>
      <c r="D122" s="248">
        <v>46149.828206018516</v>
      </c>
      <c r="E122" s="3"/>
      <c r="F122" s="3"/>
      <c r="G122" s="3"/>
      <c r="H122" s="3"/>
      <c r="J122" s="226"/>
      <c r="K122" s="3"/>
      <c r="L122" s="3"/>
      <c r="O122" s="227"/>
      <c r="Q122" s="94"/>
      <c r="R122" s="94"/>
      <c r="S122" s="94"/>
      <c r="T122" s="94"/>
    </row>
    <row r="123" ht="15.75" customHeight="1">
      <c r="A123" s="242">
        <v>46149.0</v>
      </c>
      <c r="B123" s="240" t="s">
        <v>63</v>
      </c>
      <c r="C123" s="206" t="s">
        <v>7</v>
      </c>
      <c r="D123" s="248">
        <v>46149.828206018516</v>
      </c>
      <c r="E123" s="3"/>
      <c r="F123" s="3"/>
      <c r="G123" s="3"/>
      <c r="H123" s="3"/>
      <c r="J123" s="226"/>
      <c r="K123" s="3"/>
      <c r="L123" s="3"/>
      <c r="O123" s="227"/>
      <c r="Q123" s="94"/>
      <c r="R123" s="94"/>
      <c r="S123" s="94"/>
      <c r="T123" s="94"/>
    </row>
    <row r="124" ht="15.75" customHeight="1">
      <c r="A124" s="242">
        <v>46150.0</v>
      </c>
      <c r="B124" s="240" t="s">
        <v>54</v>
      </c>
      <c r="C124" s="206" t="s">
        <v>7</v>
      </c>
      <c r="D124" s="248">
        <v>46150.84935185185</v>
      </c>
      <c r="E124" s="3"/>
      <c r="F124" s="3"/>
      <c r="G124" s="3"/>
      <c r="H124" s="3"/>
      <c r="J124" s="226"/>
      <c r="K124" s="3"/>
      <c r="L124" s="3"/>
      <c r="O124" s="227"/>
      <c r="Q124" s="94"/>
      <c r="R124" s="94"/>
      <c r="S124" s="94"/>
      <c r="T124" s="94"/>
    </row>
    <row r="125" ht="15.75" customHeight="1">
      <c r="A125" s="242">
        <v>46150.0</v>
      </c>
      <c r="B125" s="240" t="s">
        <v>73</v>
      </c>
      <c r="C125" s="206" t="s">
        <v>7</v>
      </c>
      <c r="D125" s="248">
        <v>46150.84935185185</v>
      </c>
      <c r="E125" s="3"/>
      <c r="F125" s="3"/>
      <c r="G125" s="3"/>
      <c r="H125" s="3"/>
      <c r="J125" s="226"/>
      <c r="K125" s="3"/>
      <c r="L125" s="3"/>
      <c r="O125" s="227"/>
      <c r="Q125" s="94"/>
      <c r="R125" s="94"/>
      <c r="S125" s="94"/>
      <c r="T125" s="94"/>
    </row>
    <row r="126" ht="15.75" customHeight="1">
      <c r="A126" s="242">
        <v>46151.0</v>
      </c>
      <c r="B126" s="240" t="s">
        <v>58</v>
      </c>
      <c r="C126" s="206" t="s">
        <v>9</v>
      </c>
      <c r="D126" s="248">
        <v>46151.83898148148</v>
      </c>
      <c r="E126" s="3"/>
      <c r="F126" s="3"/>
      <c r="G126" s="3"/>
      <c r="H126" s="3"/>
      <c r="J126" s="226"/>
      <c r="K126" s="3"/>
      <c r="L126" s="3"/>
      <c r="O126" s="227"/>
      <c r="Q126" s="94"/>
      <c r="R126" s="94"/>
      <c r="S126" s="94"/>
      <c r="T126" s="94"/>
    </row>
    <row r="127" ht="15.75" customHeight="1">
      <c r="A127" s="242">
        <v>46151.0</v>
      </c>
      <c r="B127" s="240" t="s">
        <v>67</v>
      </c>
      <c r="C127" s="206" t="s">
        <v>9</v>
      </c>
      <c r="D127" s="248">
        <v>46151.83898148148</v>
      </c>
      <c r="E127" s="3"/>
      <c r="F127" s="3"/>
      <c r="G127" s="3"/>
      <c r="H127" s="3"/>
      <c r="J127" s="226"/>
      <c r="K127" s="3"/>
      <c r="L127" s="3"/>
      <c r="O127" s="227"/>
      <c r="Q127" s="94"/>
      <c r="R127" s="94"/>
      <c r="S127" s="94"/>
      <c r="T127" s="94"/>
    </row>
    <row r="128" ht="15.75" customHeight="1">
      <c r="A128" s="242">
        <v>46152.0</v>
      </c>
      <c r="B128" s="240" t="s">
        <v>53</v>
      </c>
      <c r="C128" s="206" t="s">
        <v>7</v>
      </c>
      <c r="D128" s="248">
        <v>46152.82297453703</v>
      </c>
      <c r="E128" s="3"/>
      <c r="F128" s="3"/>
      <c r="G128" s="3"/>
      <c r="H128" s="3"/>
      <c r="J128" s="226"/>
      <c r="K128" s="3"/>
      <c r="L128" s="3"/>
      <c r="O128" s="227"/>
      <c r="Q128" s="94"/>
      <c r="R128" s="94"/>
      <c r="S128" s="94"/>
      <c r="T128" s="94"/>
    </row>
    <row r="129" ht="15.75" customHeight="1">
      <c r="A129" s="242">
        <v>46152.0</v>
      </c>
      <c r="B129" s="240" t="s">
        <v>59</v>
      </c>
      <c r="C129" s="206" t="s">
        <v>7</v>
      </c>
      <c r="D129" s="248">
        <v>46152.82297453703</v>
      </c>
      <c r="E129" s="3"/>
      <c r="F129" s="3"/>
      <c r="G129" s="3"/>
      <c r="H129" s="3"/>
      <c r="J129" s="226"/>
      <c r="K129" s="3"/>
      <c r="L129" s="3"/>
      <c r="O129" s="227"/>
      <c r="Q129" s="94"/>
      <c r="R129" s="94"/>
      <c r="S129" s="94"/>
      <c r="T129" s="94"/>
    </row>
    <row r="130" ht="15.75" customHeight="1">
      <c r="A130" s="242">
        <v>46153.0</v>
      </c>
      <c r="B130" s="240" t="s">
        <v>65</v>
      </c>
      <c r="C130" s="206" t="s">
        <v>9</v>
      </c>
      <c r="D130" s="248">
        <v>46153.81285879629</v>
      </c>
      <c r="E130" s="3"/>
      <c r="F130" s="3"/>
      <c r="G130" s="3"/>
      <c r="H130" s="3"/>
      <c r="J130" s="226"/>
      <c r="K130" s="3"/>
      <c r="L130" s="3"/>
      <c r="O130" s="227"/>
      <c r="Q130" s="94"/>
      <c r="R130" s="94"/>
      <c r="S130" s="94"/>
      <c r="T130" s="94"/>
    </row>
    <row r="131" ht="15.75" customHeight="1">
      <c r="A131" s="242">
        <v>46153.0</v>
      </c>
      <c r="B131" s="240" t="s">
        <v>50</v>
      </c>
      <c r="C131" s="206" t="s">
        <v>9</v>
      </c>
      <c r="D131" s="248">
        <v>46153.81285879629</v>
      </c>
      <c r="E131" s="3"/>
      <c r="F131" s="3"/>
      <c r="G131" s="3"/>
      <c r="H131" s="3"/>
      <c r="J131" s="226"/>
      <c r="K131" s="3"/>
      <c r="L131" s="3"/>
      <c r="O131" s="227"/>
      <c r="Q131" s="94"/>
      <c r="R131" s="94"/>
      <c r="S131" s="94"/>
      <c r="T131" s="94"/>
    </row>
    <row r="132" ht="15.75" customHeight="1">
      <c r="A132" s="242">
        <v>46154.0</v>
      </c>
      <c r="B132" s="240"/>
      <c r="C132" s="206" t="s">
        <v>9</v>
      </c>
      <c r="D132" s="248">
        <v>46154.81704861111</v>
      </c>
      <c r="E132" s="3"/>
      <c r="F132" s="3"/>
      <c r="G132" s="3"/>
      <c r="H132" s="3"/>
      <c r="J132" s="226"/>
      <c r="K132" s="3"/>
      <c r="L132" s="3"/>
      <c r="O132" s="227"/>
      <c r="Q132" s="94"/>
      <c r="R132" s="94"/>
      <c r="S132" s="94"/>
      <c r="T132" s="94"/>
    </row>
    <row r="133" ht="15.75" customHeight="1">
      <c r="A133" s="242">
        <v>46154.0</v>
      </c>
      <c r="B133" s="240" t="s">
        <v>62</v>
      </c>
      <c r="C133" s="206" t="s">
        <v>9</v>
      </c>
      <c r="D133" s="248">
        <v>46154.81704861111</v>
      </c>
      <c r="E133" s="3"/>
      <c r="F133" s="3"/>
      <c r="G133" s="3"/>
      <c r="H133" s="3"/>
      <c r="J133" s="226"/>
      <c r="K133" s="3"/>
      <c r="L133" s="3"/>
      <c r="O133" s="227"/>
      <c r="Q133" s="94"/>
      <c r="R133" s="94"/>
      <c r="S133" s="94"/>
      <c r="T133" s="94"/>
    </row>
    <row r="134" ht="15.75" customHeight="1">
      <c r="A134" s="242">
        <v>46155.0</v>
      </c>
      <c r="B134" s="240" t="s">
        <v>47</v>
      </c>
      <c r="C134" s="206" t="s">
        <v>5</v>
      </c>
      <c r="D134" s="248">
        <v>46155.834502314814</v>
      </c>
      <c r="E134" s="3"/>
      <c r="F134" s="3"/>
      <c r="G134" s="3"/>
      <c r="H134" s="3"/>
      <c r="J134" s="226"/>
      <c r="K134" s="3"/>
      <c r="L134" s="3"/>
      <c r="O134" s="227"/>
      <c r="Q134" s="94"/>
      <c r="R134" s="94"/>
      <c r="S134" s="94"/>
      <c r="T134" s="94"/>
    </row>
    <row r="135" ht="15.75" customHeight="1">
      <c r="A135" s="242">
        <v>46155.0</v>
      </c>
      <c r="B135" s="240" t="s">
        <v>80</v>
      </c>
      <c r="C135" s="206" t="s">
        <v>5</v>
      </c>
      <c r="D135" s="248">
        <v>46155.834502314814</v>
      </c>
      <c r="E135" s="3"/>
      <c r="F135" s="3"/>
      <c r="G135" s="3"/>
      <c r="H135" s="3"/>
      <c r="J135" s="226"/>
      <c r="K135" s="3"/>
      <c r="L135" s="3"/>
      <c r="O135" s="227"/>
      <c r="Q135" s="94"/>
      <c r="R135" s="94"/>
      <c r="S135" s="94"/>
      <c r="T135" s="94"/>
    </row>
    <row r="136" ht="15.75" customHeight="1">
      <c r="A136" s="242">
        <v>46156.0</v>
      </c>
      <c r="B136" s="240" t="s">
        <v>9</v>
      </c>
      <c r="C136" s="206" t="s">
        <v>9</v>
      </c>
      <c r="D136" s="248">
        <v>46156.82969907407</v>
      </c>
      <c r="E136" s="3"/>
      <c r="F136" s="3"/>
      <c r="G136" s="3"/>
      <c r="H136" s="3"/>
      <c r="J136" s="226"/>
      <c r="K136" s="3"/>
      <c r="L136" s="3"/>
      <c r="O136" s="227"/>
      <c r="Q136" s="94"/>
      <c r="R136" s="94"/>
      <c r="S136" s="94"/>
      <c r="T136" s="94"/>
    </row>
    <row r="137" ht="15.75" customHeight="1">
      <c r="A137" s="242">
        <v>46156.0</v>
      </c>
      <c r="B137" s="240"/>
      <c r="C137" s="206" t="s">
        <v>9</v>
      </c>
      <c r="D137" s="248">
        <v>46156.82969907407</v>
      </c>
      <c r="E137" s="3"/>
      <c r="F137" s="3"/>
      <c r="G137" s="3"/>
      <c r="H137" s="3"/>
      <c r="J137" s="226"/>
      <c r="K137" s="3"/>
      <c r="L137" s="3"/>
      <c r="O137" s="227"/>
      <c r="Q137" s="94"/>
      <c r="R137" s="94"/>
      <c r="S137" s="94"/>
      <c r="T137" s="94"/>
    </row>
    <row r="138" ht="15.75" customHeight="1">
      <c r="A138" s="242">
        <v>46157.0</v>
      </c>
      <c r="B138" s="240" t="s">
        <v>66</v>
      </c>
      <c r="C138" s="206" t="s">
        <v>9</v>
      </c>
      <c r="D138" s="248">
        <v>46157.80997685185</v>
      </c>
      <c r="E138" s="3"/>
      <c r="F138" s="3"/>
      <c r="G138" s="3"/>
      <c r="H138" s="3"/>
      <c r="J138" s="226"/>
      <c r="K138" s="3"/>
      <c r="L138" s="3"/>
      <c r="O138" s="227"/>
      <c r="Q138" s="94"/>
      <c r="R138" s="94"/>
      <c r="S138" s="94"/>
      <c r="T138" s="94"/>
    </row>
    <row r="139" ht="15.75" customHeight="1">
      <c r="A139" s="242">
        <v>46157.0</v>
      </c>
      <c r="B139" s="240" t="s">
        <v>52</v>
      </c>
      <c r="C139" s="206" t="s">
        <v>9</v>
      </c>
      <c r="D139" s="248">
        <v>46157.80997685185</v>
      </c>
      <c r="E139" s="3"/>
      <c r="F139" s="3"/>
      <c r="G139" s="3"/>
      <c r="H139" s="3"/>
      <c r="J139" s="226"/>
      <c r="K139" s="3"/>
      <c r="L139" s="3"/>
      <c r="O139" s="227"/>
      <c r="Q139" s="94"/>
      <c r="R139" s="94"/>
      <c r="S139" s="94"/>
      <c r="T139" s="94"/>
    </row>
    <row r="140" ht="15.75" customHeight="1">
      <c r="A140" s="242">
        <v>46158.0</v>
      </c>
      <c r="B140" s="240" t="s">
        <v>70</v>
      </c>
      <c r="C140" s="206" t="s">
        <v>7</v>
      </c>
      <c r="D140" s="248">
        <v>46158.83755787037</v>
      </c>
      <c r="E140" s="3"/>
      <c r="F140" s="3"/>
      <c r="G140" s="3"/>
      <c r="H140" s="3"/>
      <c r="J140" s="226"/>
      <c r="K140" s="3"/>
      <c r="L140" s="3"/>
      <c r="O140" s="227"/>
      <c r="Q140" s="94"/>
      <c r="R140" s="94"/>
      <c r="S140" s="94"/>
      <c r="T140" s="94"/>
    </row>
    <row r="141" ht="15.75" customHeight="1">
      <c r="A141" s="242">
        <v>46158.0</v>
      </c>
      <c r="B141" s="240" t="s">
        <v>7</v>
      </c>
      <c r="C141" s="206" t="s">
        <v>7</v>
      </c>
      <c r="D141" s="248">
        <v>46158.83755787037</v>
      </c>
      <c r="E141" s="3"/>
      <c r="F141" s="3"/>
      <c r="G141" s="3"/>
      <c r="H141" s="3"/>
      <c r="J141" s="226"/>
      <c r="K141" s="3"/>
      <c r="L141" s="3"/>
      <c r="O141" s="227"/>
      <c r="Q141" s="94"/>
      <c r="R141" s="94"/>
      <c r="S141" s="94"/>
      <c r="T141" s="94"/>
    </row>
    <row r="142" ht="15.75" customHeight="1">
      <c r="A142" s="242">
        <v>46159.0</v>
      </c>
      <c r="B142" s="240" t="s">
        <v>78</v>
      </c>
      <c r="C142" s="206" t="s">
        <v>7</v>
      </c>
      <c r="D142" s="248">
        <v>46159.84261574074</v>
      </c>
      <c r="E142" s="3"/>
      <c r="F142" s="3"/>
      <c r="G142" s="3"/>
      <c r="H142" s="3"/>
      <c r="J142" s="226"/>
      <c r="K142" s="3"/>
      <c r="L142" s="3"/>
      <c r="O142" s="227"/>
      <c r="Q142" s="94"/>
      <c r="R142" s="94"/>
      <c r="S142" s="94"/>
      <c r="T142" s="94"/>
    </row>
    <row r="143" ht="15.75" customHeight="1">
      <c r="A143" s="242">
        <v>46159.0</v>
      </c>
      <c r="B143" s="240" t="s">
        <v>5</v>
      </c>
      <c r="C143" s="206" t="s">
        <v>7</v>
      </c>
      <c r="D143" s="248">
        <v>46159.84261574074</v>
      </c>
      <c r="E143" s="3"/>
      <c r="F143" s="3"/>
      <c r="G143" s="3"/>
      <c r="H143" s="3"/>
      <c r="J143" s="226"/>
      <c r="K143" s="3"/>
      <c r="L143" s="3"/>
      <c r="O143" s="227"/>
      <c r="Q143" s="94"/>
      <c r="R143" s="94"/>
      <c r="S143" s="94"/>
      <c r="T143" s="94"/>
    </row>
    <row r="144" ht="15.75" customHeight="1">
      <c r="A144" s="242">
        <v>46160.0</v>
      </c>
      <c r="B144" s="240" t="s">
        <v>49</v>
      </c>
      <c r="C144" s="206" t="s">
        <v>7</v>
      </c>
      <c r="D144" s="248">
        <v>46160.831712962965</v>
      </c>
      <c r="E144" s="3"/>
      <c r="F144" s="3"/>
      <c r="G144" s="3"/>
      <c r="H144" s="3"/>
      <c r="J144" s="226"/>
      <c r="K144" s="3"/>
      <c r="L144" s="3"/>
      <c r="O144" s="227"/>
      <c r="Q144" s="94"/>
      <c r="R144" s="94"/>
      <c r="S144" s="94"/>
      <c r="T144" s="94"/>
    </row>
    <row r="145" ht="15.75" customHeight="1">
      <c r="A145" s="242">
        <v>46160.0</v>
      </c>
      <c r="B145" s="240" t="s">
        <v>69</v>
      </c>
      <c r="C145" s="206" t="s">
        <v>7</v>
      </c>
      <c r="D145" s="248">
        <v>46160.831712962965</v>
      </c>
      <c r="E145" s="3"/>
      <c r="F145" s="3"/>
      <c r="G145" s="3"/>
      <c r="H145" s="3"/>
      <c r="J145" s="226"/>
      <c r="K145" s="3"/>
      <c r="L145" s="3"/>
      <c r="O145" s="227"/>
      <c r="Q145" s="94"/>
      <c r="R145" s="94"/>
      <c r="S145" s="94"/>
      <c r="T145" s="94"/>
    </row>
    <row r="146" ht="15.75" customHeight="1">
      <c r="A146" s="242">
        <v>46161.0</v>
      </c>
      <c r="B146" s="240" t="s">
        <v>54</v>
      </c>
      <c r="C146" s="206" t="s">
        <v>7</v>
      </c>
      <c r="D146" s="248">
        <v>46161.82745370371</v>
      </c>
      <c r="E146" s="3"/>
      <c r="F146" s="3"/>
      <c r="G146" s="3"/>
      <c r="H146" s="3"/>
      <c r="J146" s="226"/>
      <c r="K146" s="3"/>
      <c r="L146" s="3"/>
      <c r="O146" s="227"/>
      <c r="Q146" s="94"/>
      <c r="R146" s="94"/>
      <c r="S146" s="94"/>
      <c r="T146" s="94"/>
    </row>
    <row r="147" ht="15.75" customHeight="1">
      <c r="A147" s="242">
        <v>46161.0</v>
      </c>
      <c r="B147" s="240" t="s">
        <v>73</v>
      </c>
      <c r="C147" s="206" t="s">
        <v>7</v>
      </c>
      <c r="D147" s="248">
        <v>46161.82745370371</v>
      </c>
      <c r="E147" s="3"/>
      <c r="F147" s="3"/>
      <c r="G147" s="3"/>
      <c r="H147" s="3"/>
      <c r="J147" s="226"/>
      <c r="K147" s="3"/>
      <c r="L147" s="3"/>
      <c r="O147" s="227"/>
      <c r="Q147" s="94"/>
      <c r="R147" s="94"/>
      <c r="S147" s="94"/>
      <c r="T147" s="94"/>
    </row>
    <row r="148" ht="15.75" customHeight="1">
      <c r="A148" s="242">
        <v>46162.0</v>
      </c>
      <c r="B148" s="240" t="s">
        <v>61</v>
      </c>
      <c r="C148" s="206" t="s">
        <v>9</v>
      </c>
      <c r="D148" s="248">
        <v>46162.81019675926</v>
      </c>
      <c r="E148" s="3"/>
      <c r="F148" s="3"/>
      <c r="G148" s="3"/>
      <c r="H148" s="3"/>
      <c r="J148" s="226"/>
      <c r="K148" s="3"/>
      <c r="L148" s="3"/>
      <c r="O148" s="227"/>
      <c r="Q148" s="94"/>
      <c r="R148" s="94"/>
      <c r="S148" s="94"/>
      <c r="T148" s="94"/>
    </row>
    <row r="149" ht="15.75" customHeight="1">
      <c r="A149" s="242">
        <v>46162.0</v>
      </c>
      <c r="B149" s="240" t="s">
        <v>63</v>
      </c>
      <c r="C149" s="206" t="s">
        <v>9</v>
      </c>
      <c r="D149" s="248">
        <v>46162.81019675926</v>
      </c>
      <c r="E149" s="3"/>
      <c r="F149" s="3"/>
      <c r="G149" s="3"/>
      <c r="H149" s="3"/>
      <c r="J149" s="226"/>
      <c r="K149" s="3"/>
      <c r="L149" s="3"/>
      <c r="O149" s="227"/>
      <c r="Q149" s="94"/>
      <c r="R149" s="94"/>
      <c r="S149" s="94"/>
      <c r="T149" s="94"/>
    </row>
    <row r="150" ht="15.75" customHeight="1">
      <c r="A150" s="242">
        <v>46163.0</v>
      </c>
      <c r="B150" s="240" t="s">
        <v>57</v>
      </c>
      <c r="C150" s="206" t="s">
        <v>7</v>
      </c>
      <c r="D150" s="248">
        <v>46163.82917824074</v>
      </c>
      <c r="E150" s="3"/>
      <c r="F150" s="3"/>
      <c r="G150" s="3"/>
      <c r="H150" s="3"/>
      <c r="J150" s="226"/>
      <c r="K150" s="3"/>
      <c r="L150" s="3"/>
      <c r="O150" s="227"/>
      <c r="Q150" s="94"/>
      <c r="R150" s="94"/>
      <c r="S150" s="94"/>
      <c r="T150" s="94"/>
    </row>
    <row r="151" ht="15.75" customHeight="1">
      <c r="A151" s="242">
        <v>46163.0</v>
      </c>
      <c r="B151" s="240" t="s">
        <v>58</v>
      </c>
      <c r="C151" s="206" t="s">
        <v>7</v>
      </c>
      <c r="D151" s="248">
        <v>46163.82917824074</v>
      </c>
      <c r="E151" s="3"/>
      <c r="F151" s="3"/>
      <c r="G151" s="3"/>
      <c r="H151" s="3"/>
      <c r="J151" s="226"/>
      <c r="K151" s="3"/>
      <c r="L151" s="3"/>
      <c r="O151" s="227"/>
      <c r="Q151" s="94"/>
      <c r="R151" s="94"/>
      <c r="S151" s="94"/>
      <c r="T151" s="94"/>
    </row>
    <row r="152" ht="15.75" customHeight="1">
      <c r="A152" s="242">
        <v>46164.0</v>
      </c>
      <c r="B152" s="240" t="s">
        <v>53</v>
      </c>
      <c r="C152" s="206" t="s">
        <v>7</v>
      </c>
      <c r="D152" s="248">
        <v>46164.820868055554</v>
      </c>
      <c r="E152" s="3"/>
      <c r="F152" s="3"/>
      <c r="G152" s="3"/>
      <c r="H152" s="3"/>
      <c r="J152" s="226"/>
      <c r="K152" s="3"/>
      <c r="L152" s="3"/>
      <c r="O152" s="227"/>
      <c r="Q152" s="94"/>
      <c r="R152" s="94"/>
      <c r="S152" s="94"/>
      <c r="T152" s="94"/>
    </row>
    <row r="153" ht="15.75" customHeight="1">
      <c r="A153" s="242">
        <v>46164.0</v>
      </c>
      <c r="B153" s="240" t="s">
        <v>59</v>
      </c>
      <c r="C153" s="206" t="s">
        <v>7</v>
      </c>
      <c r="D153" s="248">
        <v>46164.820868055554</v>
      </c>
      <c r="E153" s="3"/>
      <c r="F153" s="3"/>
      <c r="G153" s="3"/>
      <c r="H153" s="3"/>
      <c r="J153" s="226"/>
      <c r="K153" s="3"/>
      <c r="L153" s="3"/>
      <c r="O153" s="227"/>
      <c r="Q153" s="94"/>
      <c r="R153" s="94"/>
      <c r="S153" s="94"/>
      <c r="T153" s="94"/>
    </row>
    <row r="154" ht="15.75" customHeight="1">
      <c r="A154" s="242">
        <v>46165.0</v>
      </c>
      <c r="B154" s="240" t="s">
        <v>67</v>
      </c>
      <c r="C154" s="206" t="s">
        <v>7</v>
      </c>
      <c r="D154" s="248">
        <v>46165.82811342592</v>
      </c>
      <c r="E154" s="3"/>
      <c r="F154" s="3"/>
      <c r="G154" s="3"/>
      <c r="H154" s="3"/>
      <c r="J154" s="226"/>
      <c r="K154" s="3"/>
      <c r="L154" s="3"/>
      <c r="O154" s="227"/>
      <c r="Q154" s="94"/>
      <c r="R154" s="94"/>
      <c r="S154" s="94"/>
      <c r="T154" s="94"/>
    </row>
    <row r="155" ht="15.75" customHeight="1">
      <c r="A155" s="242">
        <v>46165.0</v>
      </c>
      <c r="B155" s="240" t="s">
        <v>50</v>
      </c>
      <c r="C155" s="206" t="s">
        <v>7</v>
      </c>
      <c r="D155" s="248">
        <v>46165.82811342592</v>
      </c>
      <c r="E155" s="3"/>
      <c r="F155" s="3"/>
      <c r="G155" s="3"/>
      <c r="H155" s="3"/>
      <c r="J155" s="226"/>
      <c r="K155" s="3"/>
      <c r="L155" s="3"/>
      <c r="O155" s="227"/>
      <c r="Q155" s="94"/>
      <c r="R155" s="94"/>
      <c r="S155" s="94"/>
      <c r="T155" s="94"/>
    </row>
    <row r="156" ht="15.75" customHeight="1">
      <c r="A156" s="242">
        <v>46166.0</v>
      </c>
      <c r="B156" s="240" t="s">
        <v>47</v>
      </c>
      <c r="C156" s="206" t="s">
        <v>7</v>
      </c>
      <c r="D156" s="248">
        <v>46166.809907407405</v>
      </c>
      <c r="E156" s="3"/>
      <c r="F156" s="3"/>
      <c r="G156" s="3"/>
      <c r="H156" s="3"/>
      <c r="J156" s="226"/>
      <c r="K156" s="3"/>
      <c r="L156" s="3"/>
      <c r="O156" s="227"/>
      <c r="Q156" s="94"/>
      <c r="R156" s="94"/>
      <c r="S156" s="94"/>
      <c r="T156" s="94"/>
    </row>
    <row r="157" ht="15.75" customHeight="1">
      <c r="A157" s="242">
        <v>46166.0</v>
      </c>
      <c r="B157" s="240" t="s">
        <v>62</v>
      </c>
      <c r="C157" s="206" t="s">
        <v>7</v>
      </c>
      <c r="D157" s="248">
        <v>46166.809907407405</v>
      </c>
      <c r="E157" s="3"/>
      <c r="F157" s="3"/>
      <c r="G157" s="3"/>
      <c r="H157" s="3"/>
      <c r="J157" s="226"/>
      <c r="K157" s="3"/>
      <c r="L157" s="3"/>
      <c r="O157" s="227"/>
      <c r="Q157" s="94"/>
      <c r="R157" s="94"/>
      <c r="S157" s="94"/>
      <c r="T157" s="94"/>
    </row>
    <row r="158" ht="15.75" customHeight="1">
      <c r="A158" s="242">
        <v>46167.0</v>
      </c>
      <c r="B158" s="240" t="s">
        <v>80</v>
      </c>
      <c r="C158" s="206" t="s">
        <v>5</v>
      </c>
      <c r="D158" s="248">
        <v>46167.84601851852</v>
      </c>
      <c r="E158" s="3"/>
      <c r="F158" s="3"/>
      <c r="G158" s="3"/>
      <c r="H158" s="3"/>
      <c r="J158" s="226"/>
      <c r="K158" s="3"/>
      <c r="L158" s="3"/>
      <c r="O158" s="227"/>
      <c r="Q158" s="94"/>
      <c r="R158" s="94"/>
      <c r="S158" s="94"/>
      <c r="T158" s="94"/>
    </row>
    <row r="159" ht="15.75" customHeight="1">
      <c r="A159" s="242">
        <v>46167.0</v>
      </c>
      <c r="B159" s="240" t="s">
        <v>9</v>
      </c>
      <c r="C159" s="206" t="s">
        <v>5</v>
      </c>
      <c r="D159" s="248">
        <v>46167.84601851852</v>
      </c>
      <c r="E159" s="3"/>
      <c r="F159" s="3"/>
      <c r="G159" s="3"/>
      <c r="H159" s="3"/>
      <c r="J159" s="226"/>
      <c r="K159" s="3"/>
      <c r="L159" s="3"/>
      <c r="O159" s="227"/>
      <c r="Q159" s="94"/>
      <c r="R159" s="94"/>
      <c r="S159" s="94"/>
      <c r="T159" s="94"/>
    </row>
    <row r="160" ht="15.75" customHeight="1">
      <c r="A160" s="242">
        <v>46168.0</v>
      </c>
      <c r="B160" s="240"/>
      <c r="C160" s="206" t="s">
        <v>7</v>
      </c>
      <c r="D160" s="248">
        <v>46168.81140046296</v>
      </c>
      <c r="E160" s="3"/>
      <c r="F160" s="3"/>
      <c r="G160" s="3"/>
      <c r="H160" s="3"/>
      <c r="J160" s="226"/>
      <c r="K160" s="3"/>
      <c r="L160" s="3"/>
      <c r="O160" s="227"/>
      <c r="Q160" s="94"/>
      <c r="R160" s="94"/>
      <c r="S160" s="94"/>
      <c r="T160" s="94"/>
    </row>
    <row r="161" ht="15.75" customHeight="1">
      <c r="A161" s="242">
        <v>46168.0</v>
      </c>
      <c r="B161" s="240" t="s">
        <v>66</v>
      </c>
      <c r="C161" s="206" t="s">
        <v>7</v>
      </c>
      <c r="D161" s="248">
        <v>46168.81140046296</v>
      </c>
      <c r="E161" s="3"/>
      <c r="F161" s="3"/>
      <c r="G161" s="3"/>
      <c r="H161" s="3"/>
      <c r="J161" s="226"/>
      <c r="K161" s="3"/>
      <c r="L161" s="3"/>
      <c r="O161" s="227"/>
      <c r="Q161" s="94"/>
      <c r="R161" s="94"/>
      <c r="S161" s="94"/>
      <c r="T161" s="94"/>
    </row>
    <row r="162" ht="15.75" customHeight="1">
      <c r="A162" s="242">
        <v>46169.0</v>
      </c>
      <c r="B162" s="240" t="s">
        <v>65</v>
      </c>
      <c r="C162" s="206" t="s">
        <v>5</v>
      </c>
      <c r="D162" s="248">
        <v>46169.83116898148</v>
      </c>
      <c r="E162" s="3"/>
      <c r="F162" s="3"/>
      <c r="G162" s="3"/>
      <c r="H162" s="3"/>
      <c r="J162" s="226"/>
      <c r="K162" s="3"/>
      <c r="L162" s="3"/>
      <c r="O162" s="227"/>
      <c r="Q162" s="94"/>
      <c r="R162" s="94"/>
      <c r="S162" s="94"/>
      <c r="T162" s="94"/>
    </row>
    <row r="163" ht="15.75" customHeight="1">
      <c r="A163" s="242">
        <v>46169.0</v>
      </c>
      <c r="B163" s="240"/>
      <c r="C163" s="206" t="s">
        <v>5</v>
      </c>
      <c r="D163" s="248">
        <v>46169.83116898148</v>
      </c>
      <c r="E163" s="3"/>
      <c r="F163" s="3"/>
      <c r="G163" s="3"/>
      <c r="H163" s="3"/>
      <c r="J163" s="226"/>
      <c r="K163" s="3"/>
      <c r="L163" s="3"/>
      <c r="O163" s="227"/>
      <c r="Q163" s="94"/>
      <c r="R163" s="94"/>
      <c r="S163" s="94"/>
      <c r="T163" s="94"/>
    </row>
    <row r="164" ht="15.75" customHeight="1">
      <c r="A164" s="242">
        <v>46170.0</v>
      </c>
      <c r="B164" s="240" t="s">
        <v>52</v>
      </c>
      <c r="C164" s="206" t="s">
        <v>7</v>
      </c>
      <c r="D164" s="248">
        <v>46170.82030092592</v>
      </c>
      <c r="E164" s="3"/>
      <c r="F164" s="3"/>
      <c r="G164" s="3"/>
      <c r="H164" s="3"/>
      <c r="J164" s="226"/>
      <c r="K164" s="3"/>
      <c r="L164" s="3"/>
      <c r="O164" s="227"/>
      <c r="Q164" s="94"/>
      <c r="R164" s="94"/>
      <c r="S164" s="94"/>
      <c r="T164" s="94"/>
    </row>
    <row r="165" ht="15.75" customHeight="1">
      <c r="A165" s="242">
        <v>46170.0</v>
      </c>
      <c r="B165" s="240" t="s">
        <v>7</v>
      </c>
      <c r="C165" s="206" t="s">
        <v>7</v>
      </c>
      <c r="D165" s="248">
        <v>46170.82030092592</v>
      </c>
      <c r="E165" s="3"/>
      <c r="F165" s="3"/>
      <c r="G165" s="3"/>
      <c r="H165" s="3"/>
      <c r="J165" s="226"/>
      <c r="K165" s="3"/>
      <c r="L165" s="3"/>
      <c r="O165" s="227"/>
      <c r="Q165" s="94"/>
      <c r="R165" s="94"/>
      <c r="S165" s="94"/>
      <c r="T165" s="94"/>
    </row>
    <row r="166" ht="15.75" customHeight="1">
      <c r="A166" s="242">
        <v>46171.0</v>
      </c>
      <c r="B166" s="240" t="s">
        <v>58</v>
      </c>
      <c r="C166" s="206" t="s">
        <v>9</v>
      </c>
      <c r="D166" s="248">
        <v>46171.823333333334</v>
      </c>
      <c r="E166" s="3"/>
      <c r="F166" s="3"/>
      <c r="G166" s="3"/>
      <c r="H166" s="3"/>
      <c r="J166" s="226"/>
      <c r="K166" s="3"/>
      <c r="L166" s="3"/>
      <c r="O166" s="227"/>
      <c r="Q166" s="94"/>
      <c r="R166" s="94"/>
      <c r="S166" s="94"/>
      <c r="T166" s="94"/>
    </row>
    <row r="167" ht="15.75" customHeight="1">
      <c r="A167" s="242">
        <v>46171.0</v>
      </c>
      <c r="B167" s="240" t="s">
        <v>73</v>
      </c>
      <c r="C167" s="206" t="s">
        <v>9</v>
      </c>
      <c r="D167" s="248">
        <v>46171.823333333334</v>
      </c>
      <c r="E167" s="3"/>
      <c r="F167" s="3"/>
      <c r="G167" s="3"/>
      <c r="H167" s="3"/>
      <c r="J167" s="226"/>
      <c r="K167" s="3"/>
      <c r="L167" s="3"/>
      <c r="O167" s="227"/>
      <c r="Q167" s="94"/>
      <c r="R167" s="94"/>
      <c r="S167" s="94"/>
      <c r="T167" s="94"/>
    </row>
    <row r="168" ht="15.75" customHeight="1">
      <c r="A168" s="242">
        <v>46172.0</v>
      </c>
      <c r="B168" s="240" t="s">
        <v>70</v>
      </c>
      <c r="C168" s="206" t="s">
        <v>9</v>
      </c>
      <c r="D168" s="248">
        <v>46172.840219907404</v>
      </c>
      <c r="E168" s="3"/>
      <c r="F168" s="3"/>
      <c r="G168" s="3"/>
      <c r="H168" s="3"/>
      <c r="J168" s="226"/>
      <c r="K168" s="3"/>
      <c r="L168" s="3"/>
      <c r="O168" s="227"/>
      <c r="Q168" s="94"/>
      <c r="R168" s="94"/>
      <c r="S168" s="94"/>
      <c r="T168" s="94"/>
    </row>
    <row r="169" ht="15.75" customHeight="1">
      <c r="A169" s="242">
        <v>46172.0</v>
      </c>
      <c r="B169" s="240" t="s">
        <v>78</v>
      </c>
      <c r="C169" s="206" t="s">
        <v>9</v>
      </c>
      <c r="D169" s="248">
        <v>46172.840219907404</v>
      </c>
      <c r="E169" s="3"/>
      <c r="F169" s="3"/>
      <c r="G169" s="3"/>
      <c r="H169" s="3"/>
      <c r="J169" s="226"/>
      <c r="K169" s="3"/>
      <c r="L169" s="3"/>
      <c r="O169" s="227"/>
      <c r="Q169" s="94"/>
      <c r="R169" s="94"/>
      <c r="S169" s="94"/>
      <c r="T169" s="94"/>
    </row>
    <row r="170" ht="15.75" customHeight="1">
      <c r="A170" s="242">
        <v>46173.0</v>
      </c>
      <c r="B170" s="240" t="s">
        <v>5</v>
      </c>
      <c r="C170" s="206" t="s">
        <v>9</v>
      </c>
      <c r="D170" s="248">
        <v>46173.83369212963</v>
      </c>
      <c r="E170" s="3"/>
      <c r="F170" s="3"/>
      <c r="G170" s="3"/>
      <c r="H170" s="3"/>
      <c r="J170" s="226"/>
      <c r="K170" s="3"/>
      <c r="L170" s="3"/>
      <c r="O170" s="227"/>
      <c r="Q170" s="94"/>
      <c r="R170" s="94"/>
      <c r="S170" s="94"/>
      <c r="T170" s="94"/>
    </row>
    <row r="171" ht="15.75" customHeight="1">
      <c r="A171" s="242">
        <v>46173.0</v>
      </c>
      <c r="B171" s="240" t="s">
        <v>54</v>
      </c>
      <c r="C171" s="206" t="s">
        <v>9</v>
      </c>
      <c r="D171" s="248">
        <v>46173.83369212963</v>
      </c>
      <c r="E171" s="3"/>
      <c r="F171" s="3"/>
      <c r="G171" s="3"/>
      <c r="H171" s="3"/>
      <c r="J171" s="226"/>
      <c r="K171" s="3"/>
      <c r="L171" s="3"/>
      <c r="O171" s="227"/>
      <c r="Q171" s="94"/>
      <c r="R171" s="94"/>
      <c r="S171" s="94"/>
      <c r="T171" s="94"/>
    </row>
    <row r="172" ht="15.75" customHeight="1">
      <c r="A172" s="242">
        <v>46174.0</v>
      </c>
      <c r="B172" s="240" t="s">
        <v>49</v>
      </c>
      <c r="C172" s="206" t="s">
        <v>9</v>
      </c>
      <c r="D172" s="248">
        <v>46174.83721064815</v>
      </c>
      <c r="E172" s="3"/>
      <c r="F172" s="3"/>
      <c r="G172" s="3"/>
      <c r="H172" s="3"/>
      <c r="J172" s="226"/>
      <c r="K172" s="3"/>
      <c r="L172" s="3"/>
      <c r="O172" s="227"/>
      <c r="Q172" s="94"/>
      <c r="R172" s="94"/>
      <c r="S172" s="94"/>
      <c r="T172" s="94"/>
    </row>
    <row r="173" ht="15.75" customHeight="1">
      <c r="A173" s="242">
        <v>46174.0</v>
      </c>
      <c r="B173" s="240" t="s">
        <v>69</v>
      </c>
      <c r="C173" s="206" t="s">
        <v>9</v>
      </c>
      <c r="D173" s="248">
        <v>46174.83721064815</v>
      </c>
      <c r="E173" s="3"/>
      <c r="F173" s="3"/>
      <c r="G173" s="3"/>
      <c r="H173" s="3"/>
      <c r="J173" s="226"/>
      <c r="K173" s="3"/>
      <c r="L173" s="3"/>
      <c r="O173" s="227"/>
      <c r="Q173" s="94"/>
      <c r="R173" s="94"/>
      <c r="S173" s="94"/>
      <c r="T173" s="94"/>
    </row>
    <row r="174" ht="15.75" customHeight="1">
      <c r="A174" s="242">
        <v>46175.0</v>
      </c>
      <c r="B174" s="240" t="s">
        <v>63</v>
      </c>
      <c r="C174" s="206" t="s">
        <v>9</v>
      </c>
      <c r="D174" s="248">
        <v>46175.81261574074</v>
      </c>
      <c r="E174" s="3"/>
      <c r="F174" s="3"/>
      <c r="G174" s="3"/>
      <c r="H174" s="3"/>
      <c r="J174" s="226"/>
      <c r="K174" s="3"/>
      <c r="L174" s="3"/>
      <c r="O174" s="227"/>
      <c r="Q174" s="94"/>
      <c r="R174" s="94"/>
      <c r="S174" s="94"/>
      <c r="T174" s="94"/>
    </row>
    <row r="175" ht="15.75" customHeight="1">
      <c r="A175" s="242">
        <v>46175.0</v>
      </c>
      <c r="B175" s="240" t="s">
        <v>57</v>
      </c>
      <c r="C175" s="206" t="s">
        <v>9</v>
      </c>
      <c r="D175" s="248">
        <v>46175.81261574074</v>
      </c>
      <c r="E175" s="3"/>
      <c r="F175" s="3"/>
      <c r="G175" s="3"/>
      <c r="H175" s="3"/>
      <c r="J175" s="226"/>
      <c r="K175" s="3"/>
      <c r="L175" s="3"/>
      <c r="O175" s="227"/>
      <c r="Q175" s="94"/>
      <c r="R175" s="94"/>
      <c r="S175" s="94"/>
      <c r="T175" s="94"/>
    </row>
    <row r="176" ht="15.75" customHeight="1">
      <c r="A176" s="242">
        <v>46176.0</v>
      </c>
      <c r="B176" s="240" t="s">
        <v>61</v>
      </c>
      <c r="C176" s="206" t="s">
        <v>7</v>
      </c>
      <c r="D176" s="248">
        <v>46176.848125</v>
      </c>
      <c r="E176" s="3"/>
      <c r="F176" s="3"/>
      <c r="G176" s="3"/>
      <c r="H176" s="3"/>
      <c r="J176" s="226"/>
      <c r="K176" s="3"/>
      <c r="L176" s="3"/>
      <c r="O176" s="227"/>
      <c r="Q176" s="94"/>
      <c r="R176" s="94"/>
      <c r="S176" s="94"/>
      <c r="T176" s="94"/>
    </row>
    <row r="177" ht="15.75" customHeight="1">
      <c r="A177" s="242">
        <v>46176.0</v>
      </c>
      <c r="B177" s="240" t="s">
        <v>53</v>
      </c>
      <c r="C177" s="206" t="s">
        <v>7</v>
      </c>
      <c r="D177" s="248">
        <v>46176.848125</v>
      </c>
      <c r="E177" s="3"/>
      <c r="F177" s="3"/>
      <c r="G177" s="3"/>
      <c r="H177" s="3"/>
      <c r="J177" s="226"/>
      <c r="K177" s="3"/>
      <c r="L177" s="3"/>
      <c r="O177" s="227"/>
      <c r="Q177" s="94"/>
      <c r="R177" s="94"/>
      <c r="S177" s="94"/>
      <c r="T177" s="94"/>
    </row>
    <row r="178" ht="15.75" customHeight="1">
      <c r="A178" s="242"/>
      <c r="B178" s="240"/>
      <c r="C178" s="206"/>
      <c r="D178" s="248"/>
      <c r="E178" s="3"/>
      <c r="F178" s="3"/>
      <c r="G178" s="3"/>
      <c r="H178" s="3"/>
      <c r="J178" s="226"/>
      <c r="K178" s="3"/>
      <c r="L178" s="3"/>
      <c r="O178" s="227"/>
      <c r="Q178" s="94"/>
      <c r="R178" s="94"/>
      <c r="S178" s="94"/>
      <c r="T178" s="94"/>
    </row>
    <row r="179" ht="15.75" customHeight="1">
      <c r="A179" s="242"/>
      <c r="B179" s="240"/>
      <c r="C179" s="206"/>
      <c r="D179" s="248"/>
      <c r="E179" s="3"/>
      <c r="F179" s="3"/>
      <c r="G179" s="3"/>
      <c r="H179" s="3"/>
      <c r="J179" s="226"/>
      <c r="K179" s="3"/>
      <c r="L179" s="3"/>
      <c r="O179" s="227"/>
      <c r="Q179" s="94"/>
      <c r="R179" s="94"/>
      <c r="S179" s="94"/>
      <c r="T179" s="94"/>
    </row>
    <row r="180" ht="15.75" customHeight="1">
      <c r="A180" s="242"/>
      <c r="B180" s="240"/>
      <c r="C180" s="206"/>
      <c r="D180" s="248"/>
      <c r="E180" s="3"/>
      <c r="F180" s="3"/>
      <c r="G180" s="3"/>
      <c r="H180" s="3"/>
      <c r="J180" s="226"/>
      <c r="K180" s="3"/>
      <c r="L180" s="3"/>
      <c r="O180" s="227"/>
      <c r="Q180" s="94"/>
      <c r="R180" s="94"/>
      <c r="S180" s="94"/>
      <c r="T180" s="94"/>
    </row>
    <row r="181" ht="15.75" customHeight="1">
      <c r="A181" s="242"/>
      <c r="B181" s="240"/>
      <c r="C181" s="206"/>
      <c r="D181" s="248"/>
      <c r="E181" s="3"/>
      <c r="F181" s="3"/>
      <c r="G181" s="3"/>
      <c r="H181" s="3"/>
      <c r="J181" s="226"/>
      <c r="K181" s="3"/>
      <c r="L181" s="3"/>
      <c r="O181" s="227"/>
      <c r="Q181" s="94"/>
      <c r="R181" s="94"/>
      <c r="S181" s="94"/>
      <c r="T181" s="94"/>
    </row>
    <row r="182" ht="15.75" customHeight="1">
      <c r="A182" s="242"/>
      <c r="B182" s="240"/>
      <c r="C182" s="206"/>
      <c r="D182" s="248"/>
      <c r="E182" s="3"/>
      <c r="F182" s="3"/>
      <c r="G182" s="3"/>
      <c r="H182" s="3"/>
      <c r="J182" s="226"/>
      <c r="K182" s="3"/>
      <c r="L182" s="3"/>
      <c r="O182" s="227"/>
      <c r="Q182" s="94"/>
      <c r="R182" s="94"/>
      <c r="S182" s="94"/>
      <c r="T182" s="94"/>
    </row>
    <row r="183" ht="15.75" customHeight="1">
      <c r="A183" s="242"/>
      <c r="B183" s="240"/>
      <c r="C183" s="206"/>
      <c r="D183" s="248"/>
      <c r="E183" s="3"/>
      <c r="F183" s="3"/>
      <c r="G183" s="3"/>
      <c r="H183" s="3"/>
      <c r="J183" s="226"/>
      <c r="K183" s="3"/>
      <c r="L183" s="3"/>
      <c r="O183" s="227"/>
      <c r="Q183" s="94"/>
      <c r="R183" s="94"/>
      <c r="S183" s="94"/>
      <c r="T183" s="94"/>
    </row>
    <row r="184" ht="15.75" customHeight="1">
      <c r="A184" s="242"/>
      <c r="B184" s="240"/>
      <c r="C184" s="206"/>
      <c r="D184" s="248"/>
      <c r="E184" s="3"/>
      <c r="F184" s="3"/>
      <c r="G184" s="3"/>
      <c r="H184" s="3"/>
      <c r="J184" s="226"/>
      <c r="K184" s="3"/>
      <c r="L184" s="3"/>
      <c r="O184" s="227"/>
      <c r="Q184" s="94"/>
      <c r="R184" s="94"/>
      <c r="S184" s="94"/>
      <c r="T184" s="94"/>
    </row>
    <row r="185" ht="15.75" customHeight="1">
      <c r="A185" s="242"/>
      <c r="B185" s="240"/>
      <c r="C185" s="206"/>
      <c r="D185" s="248"/>
      <c r="E185" s="3"/>
      <c r="F185" s="3"/>
      <c r="G185" s="3"/>
      <c r="H185" s="3"/>
      <c r="J185" s="226"/>
      <c r="K185" s="3"/>
      <c r="L185" s="3"/>
      <c r="O185" s="227"/>
      <c r="Q185" s="94"/>
      <c r="R185" s="94"/>
      <c r="S185" s="94"/>
      <c r="T185" s="94"/>
    </row>
    <row r="186" ht="15.75" customHeight="1">
      <c r="A186" s="242"/>
      <c r="B186" s="240"/>
      <c r="C186" s="206"/>
      <c r="D186" s="248"/>
      <c r="E186" s="3"/>
      <c r="F186" s="3"/>
      <c r="G186" s="3"/>
      <c r="H186" s="3"/>
      <c r="J186" s="226"/>
      <c r="K186" s="3"/>
      <c r="L186" s="3"/>
      <c r="O186" s="227"/>
      <c r="Q186" s="94"/>
      <c r="R186" s="94"/>
      <c r="S186" s="94"/>
      <c r="T186" s="94"/>
    </row>
    <row r="187" ht="15.75" customHeight="1">
      <c r="A187" s="242"/>
      <c r="B187" s="240"/>
      <c r="C187" s="206"/>
      <c r="D187" s="248"/>
      <c r="E187" s="3"/>
      <c r="F187" s="3"/>
      <c r="G187" s="3"/>
      <c r="H187" s="3"/>
      <c r="J187" s="226"/>
      <c r="K187" s="3"/>
      <c r="L187" s="3"/>
      <c r="O187" s="227"/>
      <c r="Q187" s="94"/>
      <c r="R187" s="94"/>
      <c r="S187" s="94"/>
      <c r="T187" s="94"/>
    </row>
    <row r="188" ht="15.75" customHeight="1">
      <c r="A188" s="242"/>
      <c r="B188" s="240"/>
      <c r="C188" s="206"/>
      <c r="D188" s="248"/>
      <c r="E188" s="3"/>
      <c r="F188" s="3"/>
      <c r="G188" s="3"/>
      <c r="H188" s="3"/>
      <c r="J188" s="226"/>
      <c r="K188" s="3"/>
      <c r="L188" s="3"/>
      <c r="O188" s="227"/>
      <c r="Q188" s="94"/>
      <c r="R188" s="94"/>
      <c r="S188" s="94"/>
      <c r="T188" s="94"/>
    </row>
    <row r="189" ht="15.75" customHeight="1">
      <c r="A189" s="242"/>
      <c r="B189" s="240"/>
      <c r="C189" s="206"/>
      <c r="D189" s="248"/>
      <c r="E189" s="3"/>
      <c r="F189" s="3"/>
      <c r="G189" s="3"/>
      <c r="H189" s="3"/>
      <c r="J189" s="226"/>
      <c r="K189" s="3"/>
      <c r="L189" s="3"/>
      <c r="O189" s="227"/>
      <c r="Q189" s="94"/>
      <c r="R189" s="94"/>
      <c r="S189" s="94"/>
      <c r="T189" s="94"/>
    </row>
    <row r="190" ht="15.75" customHeight="1">
      <c r="A190" s="242"/>
      <c r="B190" s="240"/>
      <c r="C190" s="206"/>
      <c r="D190" s="248"/>
      <c r="E190" s="3"/>
      <c r="F190" s="3"/>
      <c r="G190" s="3"/>
      <c r="H190" s="3"/>
      <c r="J190" s="226"/>
      <c r="K190" s="3"/>
      <c r="L190" s="3"/>
      <c r="O190" s="227"/>
      <c r="Q190" s="94"/>
      <c r="R190" s="94"/>
      <c r="S190" s="94"/>
      <c r="T190" s="94"/>
    </row>
    <row r="191" ht="15.75" customHeight="1">
      <c r="A191" s="242"/>
      <c r="B191" s="240"/>
      <c r="C191" s="206"/>
      <c r="D191" s="248"/>
      <c r="E191" s="3"/>
      <c r="F191" s="3"/>
      <c r="G191" s="3"/>
      <c r="H191" s="3"/>
      <c r="J191" s="226"/>
      <c r="K191" s="3"/>
      <c r="L191" s="3"/>
      <c r="O191" s="227"/>
      <c r="Q191" s="94"/>
      <c r="R191" s="94"/>
      <c r="S191" s="94"/>
      <c r="T191" s="94"/>
    </row>
    <row r="192" ht="15.75" customHeight="1">
      <c r="A192" s="242"/>
      <c r="B192" s="240"/>
      <c r="C192" s="206"/>
      <c r="D192" s="248"/>
      <c r="E192" s="3"/>
      <c r="F192" s="3"/>
      <c r="G192" s="3"/>
      <c r="H192" s="3"/>
      <c r="J192" s="226"/>
      <c r="K192" s="3"/>
      <c r="L192" s="3"/>
      <c r="O192" s="227"/>
      <c r="Q192" s="94"/>
      <c r="R192" s="94"/>
      <c r="S192" s="94"/>
      <c r="T192" s="94"/>
    </row>
    <row r="193" ht="15.75" customHeight="1">
      <c r="A193" s="242"/>
      <c r="B193" s="240"/>
      <c r="C193" s="206"/>
      <c r="D193" s="248"/>
      <c r="E193" s="3"/>
      <c r="F193" s="3"/>
      <c r="G193" s="3"/>
      <c r="H193" s="3"/>
      <c r="J193" s="226"/>
      <c r="K193" s="3"/>
      <c r="L193" s="3"/>
      <c r="O193" s="227"/>
      <c r="Q193" s="94"/>
      <c r="R193" s="94"/>
      <c r="S193" s="94"/>
      <c r="T193" s="94"/>
    </row>
    <row r="194" ht="15.75" customHeight="1">
      <c r="A194" s="242"/>
      <c r="B194" s="240"/>
      <c r="C194" s="206"/>
      <c r="D194" s="248"/>
      <c r="E194" s="3"/>
      <c r="F194" s="3"/>
      <c r="G194" s="3"/>
      <c r="H194" s="3"/>
      <c r="J194" s="226"/>
      <c r="K194" s="3"/>
      <c r="L194" s="3"/>
      <c r="O194" s="227"/>
      <c r="Q194" s="94"/>
      <c r="R194" s="94"/>
      <c r="S194" s="94"/>
      <c r="T194" s="94"/>
    </row>
    <row r="195" ht="15.75" customHeight="1">
      <c r="A195" s="242"/>
      <c r="B195" s="240"/>
      <c r="C195" s="206"/>
      <c r="D195" s="248"/>
      <c r="E195" s="3"/>
      <c r="F195" s="3"/>
      <c r="G195" s="3"/>
      <c r="H195" s="3"/>
      <c r="J195" s="226"/>
      <c r="K195" s="3"/>
      <c r="L195" s="3"/>
      <c r="O195" s="227"/>
      <c r="Q195" s="94"/>
      <c r="R195" s="94"/>
      <c r="S195" s="94"/>
      <c r="T195" s="94"/>
    </row>
    <row r="196" ht="15.75" customHeight="1">
      <c r="A196" s="242"/>
      <c r="B196" s="240"/>
      <c r="C196" s="206"/>
      <c r="D196" s="248"/>
      <c r="E196" s="3"/>
      <c r="F196" s="3"/>
      <c r="G196" s="3"/>
      <c r="H196" s="3"/>
      <c r="J196" s="226"/>
      <c r="K196" s="3"/>
      <c r="L196" s="3"/>
      <c r="O196" s="227"/>
      <c r="Q196" s="94"/>
      <c r="R196" s="94"/>
      <c r="S196" s="94"/>
      <c r="T196" s="94"/>
    </row>
    <row r="197" ht="15.75" customHeight="1">
      <c r="A197" s="242"/>
      <c r="B197" s="240"/>
      <c r="C197" s="206"/>
      <c r="D197" s="248"/>
      <c r="E197" s="3"/>
      <c r="F197" s="3"/>
      <c r="G197" s="3"/>
      <c r="H197" s="3"/>
      <c r="J197" s="226"/>
      <c r="K197" s="3"/>
      <c r="L197" s="3"/>
      <c r="O197" s="227"/>
      <c r="Q197" s="94"/>
      <c r="R197" s="94"/>
      <c r="S197" s="94"/>
      <c r="T197" s="94"/>
    </row>
    <row r="198" ht="15.75" customHeight="1">
      <c r="A198" s="242"/>
      <c r="B198" s="240"/>
      <c r="C198" s="206"/>
      <c r="D198" s="248"/>
      <c r="E198" s="3"/>
      <c r="F198" s="3"/>
      <c r="G198" s="3"/>
      <c r="H198" s="3"/>
      <c r="J198" s="226"/>
      <c r="K198" s="3"/>
      <c r="L198" s="3"/>
      <c r="O198" s="227"/>
      <c r="Q198" s="94"/>
      <c r="R198" s="94"/>
      <c r="S198" s="94"/>
      <c r="T198" s="94"/>
    </row>
    <row r="199" ht="15.75" customHeight="1">
      <c r="A199" s="242"/>
      <c r="B199" s="240"/>
      <c r="C199" s="206"/>
      <c r="D199" s="248"/>
      <c r="E199" s="3"/>
      <c r="F199" s="3"/>
      <c r="G199" s="3"/>
      <c r="H199" s="3"/>
      <c r="J199" s="226"/>
      <c r="K199" s="3"/>
      <c r="L199" s="3"/>
      <c r="O199" s="227"/>
      <c r="Q199" s="94"/>
      <c r="R199" s="94"/>
      <c r="S199" s="94"/>
      <c r="T199" s="94"/>
    </row>
    <row r="200" ht="15.75" customHeight="1">
      <c r="A200" s="242"/>
      <c r="B200" s="240"/>
      <c r="C200" s="206"/>
      <c r="D200" s="248"/>
      <c r="E200" s="3"/>
      <c r="F200" s="3"/>
      <c r="G200" s="3"/>
      <c r="H200" s="3"/>
      <c r="J200" s="226"/>
      <c r="K200" s="3"/>
      <c r="L200" s="3"/>
      <c r="O200" s="227"/>
      <c r="Q200" s="94"/>
      <c r="R200" s="94"/>
      <c r="S200" s="94"/>
      <c r="T200" s="94"/>
    </row>
    <row r="201" ht="15.75" customHeight="1">
      <c r="A201" s="242"/>
      <c r="B201" s="240"/>
      <c r="C201" s="206"/>
      <c r="D201" s="248"/>
      <c r="E201" s="3"/>
      <c r="F201" s="3"/>
      <c r="G201" s="3"/>
      <c r="H201" s="3"/>
      <c r="J201" s="226"/>
      <c r="K201" s="3"/>
      <c r="L201" s="3"/>
      <c r="O201" s="227"/>
      <c r="Q201" s="94"/>
      <c r="R201" s="94"/>
      <c r="S201" s="94"/>
      <c r="T201" s="94"/>
    </row>
    <row r="202" ht="15.75" customHeight="1">
      <c r="A202" s="242"/>
      <c r="B202" s="240"/>
      <c r="C202" s="206"/>
      <c r="D202" s="248"/>
      <c r="E202" s="3"/>
      <c r="F202" s="3"/>
      <c r="G202" s="3"/>
      <c r="H202" s="3"/>
      <c r="J202" s="226"/>
      <c r="K202" s="3"/>
      <c r="L202" s="3"/>
      <c r="O202" s="227"/>
      <c r="Q202" s="94"/>
      <c r="R202" s="94"/>
      <c r="S202" s="94"/>
      <c r="T202" s="94"/>
    </row>
    <row r="203" ht="15.75" customHeight="1">
      <c r="A203" s="242"/>
      <c r="B203" s="240"/>
      <c r="C203" s="206"/>
      <c r="D203" s="248"/>
      <c r="E203" s="3"/>
      <c r="F203" s="3"/>
      <c r="G203" s="3"/>
      <c r="H203" s="3"/>
      <c r="J203" s="226"/>
      <c r="K203" s="3"/>
      <c r="L203" s="3"/>
      <c r="O203" s="227"/>
      <c r="Q203" s="94"/>
      <c r="R203" s="94"/>
      <c r="S203" s="94"/>
      <c r="T203" s="94"/>
    </row>
    <row r="204" ht="15.75" customHeight="1">
      <c r="A204" s="242"/>
      <c r="B204" s="240"/>
      <c r="C204" s="206"/>
      <c r="D204" s="248"/>
      <c r="E204" s="3"/>
      <c r="F204" s="3"/>
      <c r="G204" s="3"/>
      <c r="H204" s="3"/>
      <c r="J204" s="226"/>
      <c r="K204" s="3"/>
      <c r="L204" s="3"/>
      <c r="O204" s="227"/>
      <c r="Q204" s="94"/>
      <c r="R204" s="94"/>
      <c r="S204" s="94"/>
      <c r="T204" s="94"/>
    </row>
    <row r="205" ht="15.75" customHeight="1">
      <c r="A205" s="242"/>
      <c r="B205" s="240"/>
      <c r="C205" s="206"/>
      <c r="D205" s="248"/>
      <c r="E205" s="3"/>
      <c r="F205" s="3"/>
      <c r="G205" s="3"/>
      <c r="H205" s="3"/>
      <c r="J205" s="226"/>
      <c r="K205" s="3"/>
      <c r="L205" s="3"/>
      <c r="O205" s="227"/>
      <c r="Q205" s="94"/>
      <c r="R205" s="94"/>
      <c r="S205" s="94"/>
      <c r="T205" s="94"/>
    </row>
    <row r="206" ht="15.75" customHeight="1">
      <c r="A206" s="242"/>
      <c r="B206" s="240"/>
      <c r="C206" s="206"/>
      <c r="D206" s="248"/>
      <c r="E206" s="3"/>
      <c r="F206" s="3"/>
      <c r="G206" s="3"/>
      <c r="H206" s="3"/>
      <c r="J206" s="226"/>
      <c r="K206" s="3"/>
      <c r="L206" s="3"/>
      <c r="O206" s="227"/>
      <c r="Q206" s="94"/>
      <c r="R206" s="94"/>
      <c r="S206" s="94"/>
      <c r="T206" s="94"/>
    </row>
    <row r="207" ht="15.75" customHeight="1">
      <c r="A207" s="242"/>
      <c r="B207" s="240"/>
      <c r="C207" s="206"/>
      <c r="D207" s="248"/>
      <c r="E207" s="3"/>
      <c r="F207" s="3"/>
      <c r="G207" s="3"/>
      <c r="H207" s="3"/>
      <c r="J207" s="226"/>
      <c r="K207" s="3"/>
      <c r="L207" s="3"/>
      <c r="O207" s="227"/>
      <c r="Q207" s="94"/>
      <c r="R207" s="94"/>
      <c r="S207" s="94"/>
      <c r="T207" s="94"/>
    </row>
    <row r="208" ht="15.75" customHeight="1">
      <c r="A208" s="242"/>
      <c r="B208" s="240"/>
      <c r="C208" s="206"/>
      <c r="D208" s="248"/>
      <c r="E208" s="3"/>
      <c r="F208" s="3"/>
      <c r="G208" s="3"/>
      <c r="H208" s="3"/>
      <c r="J208" s="226"/>
      <c r="K208" s="3"/>
      <c r="L208" s="3"/>
      <c r="O208" s="227"/>
      <c r="Q208" s="94"/>
      <c r="R208" s="94"/>
      <c r="S208" s="94"/>
      <c r="T208" s="94"/>
    </row>
    <row r="209" ht="15.75" customHeight="1">
      <c r="A209" s="242"/>
      <c r="B209" s="240"/>
      <c r="C209" s="206"/>
      <c r="D209" s="248"/>
      <c r="E209" s="3"/>
      <c r="F209" s="3"/>
      <c r="G209" s="3"/>
      <c r="H209" s="3"/>
      <c r="J209" s="226"/>
      <c r="K209" s="3"/>
      <c r="L209" s="3"/>
      <c r="O209" s="227"/>
      <c r="Q209" s="94"/>
      <c r="R209" s="94"/>
      <c r="S209" s="94"/>
      <c r="T209" s="94"/>
    </row>
    <row r="210" ht="15.75" customHeight="1">
      <c r="A210" s="242"/>
      <c r="B210" s="240"/>
      <c r="C210" s="206"/>
      <c r="D210" s="248"/>
      <c r="E210" s="3"/>
      <c r="F210" s="3"/>
      <c r="G210" s="3"/>
      <c r="H210" s="3"/>
      <c r="J210" s="226"/>
      <c r="K210" s="3"/>
      <c r="L210" s="3"/>
      <c r="O210" s="227"/>
      <c r="Q210" s="94"/>
      <c r="R210" s="94"/>
      <c r="S210" s="94"/>
      <c r="T210" s="94"/>
    </row>
    <row r="211" ht="15.75" customHeight="1">
      <c r="A211" s="242"/>
      <c r="B211" s="240"/>
      <c r="C211" s="206"/>
      <c r="D211" s="248"/>
      <c r="E211" s="3"/>
      <c r="F211" s="3"/>
      <c r="G211" s="3"/>
      <c r="H211" s="3"/>
      <c r="J211" s="226"/>
      <c r="K211" s="3"/>
      <c r="L211" s="3"/>
      <c r="O211" s="227"/>
      <c r="Q211" s="94"/>
      <c r="R211" s="94"/>
      <c r="S211" s="94"/>
      <c r="T211" s="94"/>
    </row>
    <row r="212" ht="15.75" customHeight="1">
      <c r="A212" s="242"/>
      <c r="B212" s="240"/>
      <c r="C212" s="206"/>
      <c r="D212" s="248"/>
      <c r="E212" s="3"/>
      <c r="F212" s="3"/>
      <c r="G212" s="3"/>
      <c r="H212" s="3"/>
      <c r="J212" s="226"/>
      <c r="K212" s="3"/>
      <c r="L212" s="3"/>
      <c r="O212" s="227"/>
      <c r="Q212" s="94"/>
      <c r="R212" s="94"/>
      <c r="S212" s="94"/>
      <c r="T212" s="94"/>
    </row>
    <row r="213" ht="15.75" customHeight="1">
      <c r="A213" s="242"/>
      <c r="B213" s="240"/>
      <c r="C213" s="206"/>
      <c r="D213" s="248"/>
      <c r="E213" s="3"/>
      <c r="F213" s="3"/>
      <c r="G213" s="3"/>
      <c r="H213" s="3"/>
      <c r="J213" s="226"/>
      <c r="K213" s="3"/>
      <c r="L213" s="3"/>
      <c r="O213" s="227"/>
      <c r="Q213" s="94"/>
      <c r="R213" s="94"/>
      <c r="S213" s="94"/>
      <c r="T213" s="94"/>
    </row>
    <row r="214" ht="15.75" customHeight="1">
      <c r="A214" s="242"/>
      <c r="B214" s="240"/>
      <c r="C214" s="206"/>
      <c r="D214" s="248"/>
      <c r="E214" s="3"/>
      <c r="F214" s="3"/>
      <c r="G214" s="3"/>
      <c r="H214" s="3"/>
      <c r="J214" s="226"/>
      <c r="K214" s="3"/>
      <c r="L214" s="3"/>
      <c r="O214" s="227"/>
      <c r="Q214" s="94"/>
      <c r="R214" s="94"/>
      <c r="S214" s="94"/>
      <c r="T214" s="94"/>
    </row>
    <row r="215" ht="15.75" customHeight="1">
      <c r="A215" s="242"/>
      <c r="B215" s="240"/>
      <c r="C215" s="206"/>
      <c r="D215" s="248"/>
      <c r="E215" s="3"/>
      <c r="F215" s="3"/>
      <c r="G215" s="3"/>
      <c r="H215" s="3"/>
      <c r="J215" s="226"/>
      <c r="K215" s="3"/>
      <c r="L215" s="3"/>
      <c r="O215" s="227"/>
      <c r="Q215" s="94"/>
      <c r="R215" s="94"/>
      <c r="S215" s="94"/>
      <c r="T215" s="94"/>
    </row>
    <row r="216" ht="15.75" customHeight="1">
      <c r="A216" s="242"/>
      <c r="B216" s="240"/>
      <c r="C216" s="206"/>
      <c r="D216" s="248"/>
      <c r="E216" s="3"/>
      <c r="F216" s="3"/>
      <c r="G216" s="3"/>
      <c r="H216" s="3"/>
      <c r="J216" s="226"/>
      <c r="K216" s="3"/>
      <c r="L216" s="3"/>
      <c r="O216" s="227"/>
      <c r="Q216" s="94"/>
      <c r="R216" s="94"/>
      <c r="S216" s="94"/>
      <c r="T216" s="94"/>
    </row>
    <row r="217" ht="15.75" customHeight="1">
      <c r="A217" s="242"/>
      <c r="B217" s="240"/>
      <c r="C217" s="206"/>
      <c r="D217" s="248"/>
      <c r="E217" s="3"/>
      <c r="F217" s="3"/>
      <c r="G217" s="3"/>
      <c r="H217" s="3"/>
      <c r="J217" s="226"/>
      <c r="K217" s="3"/>
      <c r="L217" s="3"/>
      <c r="O217" s="227"/>
      <c r="Q217" s="94"/>
      <c r="R217" s="94"/>
      <c r="S217" s="94"/>
      <c r="T217" s="94"/>
    </row>
    <row r="218" ht="15.75" customHeight="1">
      <c r="A218" s="242"/>
      <c r="B218" s="240"/>
      <c r="C218" s="206"/>
      <c r="D218" s="248"/>
      <c r="E218" s="3"/>
      <c r="F218" s="3"/>
      <c r="G218" s="3"/>
      <c r="H218" s="3"/>
      <c r="J218" s="226"/>
      <c r="K218" s="3"/>
      <c r="L218" s="3"/>
      <c r="O218" s="227"/>
      <c r="Q218" s="94"/>
      <c r="R218" s="94"/>
      <c r="S218" s="94"/>
      <c r="T218" s="94"/>
    </row>
    <row r="219" ht="15.75" customHeight="1">
      <c r="A219" s="242"/>
      <c r="B219" s="240"/>
      <c r="C219" s="206"/>
      <c r="D219" s="248"/>
      <c r="E219" s="3"/>
      <c r="F219" s="3"/>
      <c r="G219" s="3"/>
      <c r="H219" s="3"/>
      <c r="J219" s="226"/>
      <c r="K219" s="3"/>
      <c r="L219" s="3"/>
      <c r="O219" s="227"/>
      <c r="Q219" s="94"/>
      <c r="R219" s="94"/>
      <c r="S219" s="94"/>
      <c r="T219" s="94"/>
    </row>
    <row r="220" ht="15.75" customHeight="1">
      <c r="A220" s="242"/>
      <c r="B220" s="240"/>
      <c r="C220" s="206"/>
      <c r="D220" s="248"/>
      <c r="E220" s="3"/>
      <c r="F220" s="3"/>
      <c r="G220" s="3"/>
      <c r="H220" s="3"/>
      <c r="J220" s="226"/>
      <c r="K220" s="3"/>
      <c r="L220" s="3"/>
      <c r="O220" s="227"/>
      <c r="Q220" s="94"/>
      <c r="R220" s="94"/>
      <c r="S220" s="94"/>
      <c r="T220" s="94"/>
    </row>
    <row r="221" ht="15.75" customHeight="1">
      <c r="A221" s="242"/>
      <c r="B221" s="240"/>
      <c r="C221" s="206"/>
      <c r="D221" s="248"/>
      <c r="E221" s="3"/>
      <c r="F221" s="3"/>
      <c r="G221" s="3"/>
      <c r="H221" s="3"/>
      <c r="J221" s="226"/>
      <c r="K221" s="3"/>
      <c r="L221" s="3"/>
      <c r="O221" s="227"/>
      <c r="Q221" s="94"/>
      <c r="R221" s="94"/>
      <c r="S221" s="94"/>
      <c r="T221" s="94"/>
    </row>
    <row r="222" ht="15.75" customHeight="1">
      <c r="A222" s="242"/>
      <c r="B222" s="240"/>
      <c r="C222" s="206"/>
      <c r="D222" s="248"/>
      <c r="E222" s="3"/>
      <c r="F222" s="3"/>
      <c r="G222" s="3"/>
      <c r="H222" s="3"/>
      <c r="J222" s="226"/>
      <c r="K222" s="3"/>
      <c r="L222" s="3"/>
      <c r="O222" s="227"/>
      <c r="Q222" s="94"/>
      <c r="R222" s="94"/>
      <c r="S222" s="94"/>
      <c r="T222" s="94"/>
    </row>
    <row r="223" ht="15.75" customHeight="1">
      <c r="A223" s="242"/>
      <c r="B223" s="240"/>
      <c r="C223" s="206"/>
      <c r="D223" s="248"/>
      <c r="E223" s="3"/>
      <c r="F223" s="3"/>
      <c r="G223" s="3"/>
      <c r="H223" s="3"/>
      <c r="J223" s="226"/>
      <c r="K223" s="3"/>
      <c r="L223" s="3"/>
      <c r="O223" s="227"/>
      <c r="Q223" s="94"/>
      <c r="R223" s="94"/>
      <c r="S223" s="94"/>
      <c r="T223" s="94"/>
    </row>
    <row r="224" ht="15.75" customHeight="1">
      <c r="A224" s="242"/>
      <c r="B224" s="240"/>
      <c r="C224" s="206"/>
      <c r="D224" s="248"/>
      <c r="E224" s="3"/>
      <c r="F224" s="3"/>
      <c r="G224" s="3"/>
      <c r="H224" s="3"/>
      <c r="J224" s="226"/>
      <c r="K224" s="3"/>
      <c r="L224" s="3"/>
      <c r="O224" s="227"/>
      <c r="Q224" s="94"/>
      <c r="R224" s="94"/>
      <c r="S224" s="94"/>
      <c r="T224" s="94"/>
    </row>
    <row r="225" ht="15.75" customHeight="1">
      <c r="A225" s="242"/>
      <c r="B225" s="240"/>
      <c r="C225" s="206"/>
      <c r="D225" s="248"/>
      <c r="E225" s="3"/>
      <c r="F225" s="3"/>
      <c r="G225" s="3"/>
      <c r="H225" s="3"/>
      <c r="J225" s="226"/>
      <c r="K225" s="3"/>
      <c r="L225" s="3"/>
      <c r="O225" s="227"/>
      <c r="Q225" s="94"/>
      <c r="R225" s="94"/>
      <c r="S225" s="94"/>
      <c r="T225" s="94"/>
    </row>
    <row r="226" ht="15.75" customHeight="1">
      <c r="A226" s="242"/>
      <c r="B226" s="240"/>
      <c r="C226" s="206"/>
      <c r="D226" s="248"/>
      <c r="E226" s="3"/>
      <c r="F226" s="3"/>
      <c r="G226" s="3"/>
      <c r="H226" s="3"/>
      <c r="J226" s="226"/>
      <c r="K226" s="3"/>
      <c r="L226" s="3"/>
      <c r="O226" s="227"/>
      <c r="Q226" s="94"/>
      <c r="R226" s="94"/>
      <c r="S226" s="94"/>
      <c r="T226" s="94"/>
    </row>
    <row r="227" ht="15.75" customHeight="1">
      <c r="A227" s="242"/>
      <c r="B227" s="240"/>
      <c r="C227" s="206"/>
      <c r="D227" s="248"/>
      <c r="E227" s="3"/>
      <c r="F227" s="3"/>
      <c r="G227" s="3"/>
      <c r="H227" s="3"/>
      <c r="J227" s="226"/>
      <c r="K227" s="3"/>
      <c r="L227" s="3"/>
      <c r="O227" s="227"/>
      <c r="Q227" s="94"/>
      <c r="R227" s="94"/>
      <c r="S227" s="94"/>
      <c r="T227" s="94"/>
    </row>
    <row r="228" ht="15.75" customHeight="1">
      <c r="A228" s="242"/>
      <c r="B228" s="240"/>
      <c r="C228" s="206"/>
      <c r="D228" s="248"/>
      <c r="E228" s="3"/>
      <c r="F228" s="3"/>
      <c r="G228" s="3"/>
      <c r="H228" s="3"/>
      <c r="J228" s="226"/>
      <c r="K228" s="3"/>
      <c r="L228" s="3"/>
      <c r="O228" s="227"/>
      <c r="Q228" s="94"/>
      <c r="R228" s="94"/>
      <c r="S228" s="94"/>
      <c r="T228" s="94"/>
    </row>
    <row r="229" ht="15.75" customHeight="1">
      <c r="A229" s="242"/>
      <c r="B229" s="240"/>
      <c r="C229" s="206"/>
      <c r="D229" s="248"/>
      <c r="E229" s="3"/>
      <c r="F229" s="3"/>
      <c r="G229" s="3"/>
      <c r="H229" s="3"/>
      <c r="J229" s="226"/>
      <c r="K229" s="3"/>
      <c r="L229" s="3"/>
      <c r="O229" s="227"/>
      <c r="Q229" s="94"/>
      <c r="R229" s="94"/>
      <c r="S229" s="94"/>
      <c r="T229" s="94"/>
    </row>
    <row r="230" ht="15.75" customHeight="1">
      <c r="A230" s="242"/>
      <c r="B230" s="240"/>
      <c r="C230" s="206"/>
      <c r="D230" s="248"/>
      <c r="E230" s="3"/>
      <c r="F230" s="3"/>
      <c r="G230" s="3"/>
      <c r="H230" s="3"/>
      <c r="J230" s="226"/>
      <c r="K230" s="3"/>
      <c r="L230" s="3"/>
      <c r="O230" s="227"/>
      <c r="Q230" s="94"/>
      <c r="R230" s="94"/>
      <c r="S230" s="94"/>
      <c r="T230" s="94"/>
    </row>
    <row r="231" ht="15.75" customHeight="1">
      <c r="A231" s="242"/>
      <c r="B231" s="240"/>
      <c r="C231" s="206"/>
      <c r="D231" s="248"/>
      <c r="E231" s="3"/>
      <c r="F231" s="3"/>
      <c r="G231" s="3"/>
      <c r="H231" s="3"/>
      <c r="J231" s="226"/>
      <c r="K231" s="3"/>
      <c r="L231" s="3"/>
      <c r="O231" s="227"/>
      <c r="Q231" s="94"/>
      <c r="R231" s="94"/>
      <c r="S231" s="94"/>
      <c r="T231" s="94"/>
    </row>
    <row r="232" ht="15.75" customHeight="1">
      <c r="A232" s="242"/>
      <c r="B232" s="240"/>
      <c r="C232" s="206"/>
      <c r="D232" s="248"/>
      <c r="E232" s="3"/>
      <c r="F232" s="3"/>
      <c r="G232" s="3"/>
      <c r="H232" s="3"/>
      <c r="J232" s="226"/>
      <c r="K232" s="3"/>
      <c r="L232" s="3"/>
      <c r="O232" s="227"/>
      <c r="Q232" s="94"/>
      <c r="R232" s="94"/>
      <c r="S232" s="94"/>
      <c r="T232" s="94"/>
    </row>
    <row r="233" ht="15.75" customHeight="1">
      <c r="A233" s="242"/>
      <c r="B233" s="240"/>
      <c r="C233" s="206"/>
      <c r="D233" s="248"/>
      <c r="E233" s="3"/>
      <c r="F233" s="3"/>
      <c r="G233" s="3"/>
      <c r="H233" s="3"/>
      <c r="J233" s="226"/>
      <c r="K233" s="3"/>
      <c r="L233" s="3"/>
      <c r="O233" s="227"/>
      <c r="Q233" s="94"/>
      <c r="R233" s="94"/>
      <c r="S233" s="94"/>
      <c r="T233" s="94"/>
    </row>
    <row r="234" ht="15.75" customHeight="1">
      <c r="A234" s="242"/>
      <c r="B234" s="240"/>
      <c r="C234" s="206"/>
      <c r="D234" s="248"/>
      <c r="E234" s="3"/>
      <c r="F234" s="3"/>
      <c r="G234" s="3"/>
      <c r="H234" s="3"/>
      <c r="J234" s="226"/>
      <c r="K234" s="3"/>
      <c r="L234" s="3"/>
      <c r="O234" s="227"/>
      <c r="Q234" s="94"/>
      <c r="R234" s="94"/>
      <c r="S234" s="94"/>
      <c r="T234" s="94"/>
    </row>
    <row r="235" ht="15.75" customHeight="1">
      <c r="A235" s="242"/>
      <c r="B235" s="240"/>
      <c r="C235" s="206"/>
      <c r="D235" s="248"/>
      <c r="E235" s="3"/>
      <c r="F235" s="3"/>
      <c r="G235" s="3"/>
      <c r="H235" s="3"/>
      <c r="J235" s="226"/>
      <c r="K235" s="3"/>
      <c r="L235" s="3"/>
      <c r="O235" s="227"/>
      <c r="Q235" s="94"/>
      <c r="R235" s="94"/>
      <c r="S235" s="94"/>
      <c r="T235" s="94"/>
    </row>
    <row r="236" ht="15.75" customHeight="1">
      <c r="A236" s="242"/>
      <c r="B236" s="240"/>
      <c r="C236" s="206"/>
      <c r="D236" s="248"/>
      <c r="E236" s="3"/>
      <c r="F236" s="3"/>
      <c r="G236" s="3"/>
      <c r="H236" s="3"/>
      <c r="J236" s="226"/>
      <c r="K236" s="3"/>
      <c r="L236" s="3"/>
      <c r="O236" s="227"/>
      <c r="Q236" s="94"/>
      <c r="R236" s="94"/>
      <c r="S236" s="94"/>
      <c r="T236" s="94"/>
    </row>
    <row r="237" ht="15.75" customHeight="1">
      <c r="A237" s="242"/>
      <c r="B237" s="240"/>
      <c r="C237" s="206"/>
      <c r="D237" s="248"/>
      <c r="E237" s="3"/>
      <c r="F237" s="3"/>
      <c r="G237" s="3"/>
      <c r="H237" s="3"/>
      <c r="J237" s="226"/>
      <c r="K237" s="3"/>
      <c r="L237" s="3"/>
      <c r="O237" s="227"/>
      <c r="Q237" s="94"/>
      <c r="R237" s="94"/>
      <c r="S237" s="94"/>
      <c r="T237" s="94"/>
    </row>
    <row r="238" ht="15.75" customHeight="1">
      <c r="A238" s="242"/>
      <c r="B238" s="240"/>
      <c r="C238" s="206"/>
      <c r="D238" s="248"/>
      <c r="E238" s="3"/>
      <c r="F238" s="3"/>
      <c r="G238" s="3"/>
      <c r="H238" s="3"/>
      <c r="J238" s="226"/>
      <c r="K238" s="3"/>
      <c r="L238" s="3"/>
      <c r="O238" s="227"/>
      <c r="Q238" s="94"/>
      <c r="R238" s="94"/>
      <c r="S238" s="94"/>
      <c r="T238" s="94"/>
    </row>
    <row r="239" ht="15.75" customHeight="1">
      <c r="A239" s="242"/>
      <c r="B239" s="240"/>
      <c r="C239" s="206"/>
      <c r="D239" s="248"/>
      <c r="E239" s="3"/>
      <c r="F239" s="3"/>
      <c r="G239" s="3"/>
      <c r="H239" s="3"/>
      <c r="J239" s="226"/>
      <c r="K239" s="3"/>
      <c r="L239" s="3"/>
      <c r="O239" s="227"/>
      <c r="Q239" s="94"/>
      <c r="R239" s="94"/>
      <c r="S239" s="94"/>
      <c r="T239" s="94"/>
    </row>
    <row r="240" ht="15.75" customHeight="1">
      <c r="A240" s="242"/>
      <c r="B240" s="240"/>
      <c r="C240" s="206"/>
      <c r="D240" s="248"/>
      <c r="E240" s="3"/>
      <c r="F240" s="3"/>
      <c r="G240" s="3"/>
      <c r="H240" s="3"/>
      <c r="J240" s="226"/>
      <c r="K240" s="3"/>
      <c r="L240" s="3"/>
      <c r="O240" s="227"/>
      <c r="Q240" s="94"/>
      <c r="R240" s="94"/>
      <c r="S240" s="94"/>
      <c r="T240" s="94"/>
    </row>
    <row r="241" ht="15.75" customHeight="1">
      <c r="A241" s="242"/>
      <c r="B241" s="240"/>
      <c r="C241" s="206"/>
      <c r="D241" s="248"/>
      <c r="E241" s="3"/>
      <c r="F241" s="3"/>
      <c r="G241" s="3"/>
      <c r="H241" s="3"/>
      <c r="J241" s="226"/>
      <c r="K241" s="3"/>
      <c r="L241" s="3"/>
      <c r="O241" s="227"/>
      <c r="Q241" s="94"/>
      <c r="R241" s="94"/>
      <c r="S241" s="94"/>
      <c r="T241" s="94"/>
    </row>
    <row r="242" ht="15.75" customHeight="1">
      <c r="A242" s="242"/>
      <c r="B242" s="240"/>
      <c r="C242" s="206"/>
      <c r="D242" s="248"/>
      <c r="E242" s="3"/>
      <c r="F242" s="3"/>
      <c r="G242" s="3"/>
      <c r="H242" s="3"/>
      <c r="J242" s="226"/>
      <c r="K242" s="3"/>
      <c r="L242" s="3"/>
      <c r="O242" s="227"/>
      <c r="Q242" s="94"/>
      <c r="R242" s="94"/>
      <c r="S242" s="94"/>
      <c r="T242" s="94"/>
    </row>
    <row r="243" ht="15.75" customHeight="1">
      <c r="A243" s="242"/>
      <c r="B243" s="240"/>
      <c r="C243" s="206"/>
      <c r="D243" s="248"/>
      <c r="E243" s="3"/>
      <c r="F243" s="3"/>
      <c r="G243" s="3"/>
      <c r="H243" s="3"/>
      <c r="J243" s="226"/>
      <c r="K243" s="3"/>
      <c r="L243" s="3"/>
      <c r="O243" s="227"/>
      <c r="Q243" s="94"/>
      <c r="R243" s="94"/>
      <c r="S243" s="94"/>
      <c r="T243" s="94"/>
    </row>
    <row r="244" ht="15.75" customHeight="1">
      <c r="A244" s="242"/>
      <c r="B244" s="240"/>
      <c r="C244" s="206"/>
      <c r="D244" s="248"/>
      <c r="E244" s="3"/>
      <c r="F244" s="3"/>
      <c r="G244" s="3"/>
      <c r="H244" s="3"/>
      <c r="J244" s="226"/>
      <c r="K244" s="3"/>
      <c r="L244" s="3"/>
      <c r="O244" s="227"/>
      <c r="Q244" s="94"/>
      <c r="R244" s="94"/>
      <c r="S244" s="94"/>
      <c r="T244" s="94"/>
    </row>
    <row r="245" ht="15.75" customHeight="1">
      <c r="A245" s="242"/>
      <c r="B245" s="240"/>
      <c r="C245" s="206"/>
      <c r="D245" s="248"/>
      <c r="E245" s="3"/>
      <c r="F245" s="3"/>
      <c r="G245" s="3"/>
      <c r="H245" s="3"/>
      <c r="J245" s="226"/>
      <c r="K245" s="3"/>
      <c r="L245" s="3"/>
      <c r="O245" s="227"/>
      <c r="Q245" s="94"/>
      <c r="R245" s="94"/>
      <c r="S245" s="94"/>
      <c r="T245" s="94"/>
    </row>
    <row r="246" ht="15.75" customHeight="1">
      <c r="A246" s="242"/>
      <c r="B246" s="240"/>
      <c r="C246" s="206"/>
      <c r="D246" s="248"/>
      <c r="E246" s="3"/>
      <c r="F246" s="3"/>
      <c r="G246" s="3"/>
      <c r="H246" s="3"/>
      <c r="J246" s="226"/>
      <c r="K246" s="3"/>
      <c r="L246" s="3"/>
      <c r="O246" s="227"/>
      <c r="Q246" s="94"/>
      <c r="R246" s="94"/>
      <c r="S246" s="94"/>
      <c r="T246" s="94"/>
    </row>
    <row r="247" ht="15.75" customHeight="1">
      <c r="A247" s="242"/>
      <c r="B247" s="240"/>
      <c r="C247" s="206"/>
      <c r="D247" s="248"/>
      <c r="E247" s="3"/>
      <c r="F247" s="3"/>
      <c r="G247" s="3"/>
      <c r="H247" s="3"/>
      <c r="J247" s="226"/>
      <c r="K247" s="3"/>
      <c r="L247" s="3"/>
      <c r="O247" s="227"/>
      <c r="Q247" s="94"/>
      <c r="R247" s="94"/>
      <c r="S247" s="94"/>
      <c r="T247" s="94"/>
    </row>
    <row r="248" ht="15.75" customHeight="1">
      <c r="A248" s="242"/>
      <c r="B248" s="240"/>
      <c r="C248" s="206"/>
      <c r="D248" s="248"/>
      <c r="E248" s="3"/>
      <c r="F248" s="3"/>
      <c r="G248" s="3"/>
      <c r="H248" s="3"/>
      <c r="J248" s="226"/>
      <c r="K248" s="3"/>
      <c r="L248" s="3"/>
      <c r="O248" s="227"/>
      <c r="Q248" s="94"/>
      <c r="R248" s="94"/>
      <c r="S248" s="94"/>
      <c r="T248" s="94"/>
    </row>
    <row r="249" ht="15.75" customHeight="1">
      <c r="A249" s="242"/>
      <c r="B249" s="240"/>
      <c r="C249" s="206"/>
      <c r="D249" s="248"/>
      <c r="E249" s="3"/>
      <c r="F249" s="3"/>
      <c r="G249" s="3"/>
      <c r="H249" s="3"/>
      <c r="J249" s="226"/>
      <c r="K249" s="3"/>
      <c r="L249" s="3"/>
      <c r="O249" s="227"/>
      <c r="Q249" s="94"/>
      <c r="R249" s="94"/>
      <c r="S249" s="94"/>
      <c r="T249" s="94"/>
    </row>
    <row r="250" ht="15.75" customHeight="1">
      <c r="A250" s="242"/>
      <c r="B250" s="240"/>
      <c r="C250" s="206"/>
      <c r="D250" s="248"/>
      <c r="E250" s="3"/>
      <c r="F250" s="3"/>
      <c r="G250" s="3"/>
      <c r="H250" s="3"/>
      <c r="J250" s="226"/>
      <c r="K250" s="3"/>
      <c r="L250" s="3"/>
      <c r="O250" s="227"/>
      <c r="Q250" s="94"/>
      <c r="R250" s="94"/>
      <c r="S250" s="94"/>
      <c r="T250" s="94"/>
    </row>
    <row r="251" ht="15.75" customHeight="1">
      <c r="A251" s="242"/>
      <c r="B251" s="240"/>
      <c r="C251" s="206"/>
      <c r="D251" s="248"/>
      <c r="E251" s="3"/>
      <c r="F251" s="3"/>
      <c r="G251" s="3"/>
      <c r="H251" s="3"/>
      <c r="J251" s="226"/>
      <c r="K251" s="3"/>
      <c r="L251" s="3"/>
      <c r="O251" s="227"/>
      <c r="Q251" s="94"/>
      <c r="R251" s="94"/>
      <c r="S251" s="94"/>
      <c r="T251" s="94"/>
    </row>
    <row r="252" ht="15.75" customHeight="1">
      <c r="A252" s="242"/>
      <c r="B252" s="240"/>
      <c r="C252" s="206"/>
      <c r="D252" s="248"/>
      <c r="E252" s="3"/>
      <c r="F252" s="3"/>
      <c r="G252" s="3"/>
      <c r="H252" s="3"/>
      <c r="J252" s="226"/>
      <c r="K252" s="3"/>
      <c r="L252" s="3"/>
      <c r="O252" s="227"/>
      <c r="Q252" s="94"/>
      <c r="R252" s="94"/>
      <c r="S252" s="94"/>
      <c r="T252" s="94"/>
    </row>
    <row r="253" ht="15.75" customHeight="1">
      <c r="A253" s="242"/>
      <c r="B253" s="240"/>
      <c r="C253" s="206"/>
      <c r="D253" s="248"/>
      <c r="E253" s="3"/>
      <c r="F253" s="3"/>
      <c r="G253" s="3"/>
      <c r="H253" s="3"/>
      <c r="J253" s="226"/>
      <c r="K253" s="3"/>
      <c r="L253" s="3"/>
      <c r="O253" s="227"/>
      <c r="Q253" s="94"/>
      <c r="R253" s="94"/>
      <c r="S253" s="94"/>
      <c r="T253" s="94"/>
    </row>
    <row r="254" ht="15.75" customHeight="1">
      <c r="A254" s="242"/>
      <c r="B254" s="240"/>
      <c r="C254" s="206"/>
      <c r="D254" s="248"/>
      <c r="E254" s="3"/>
      <c r="F254" s="3"/>
      <c r="G254" s="3"/>
      <c r="H254" s="3"/>
      <c r="J254" s="226"/>
      <c r="K254" s="3"/>
      <c r="L254" s="3"/>
      <c r="O254" s="227"/>
      <c r="Q254" s="94"/>
      <c r="R254" s="94"/>
      <c r="S254" s="94"/>
      <c r="T254" s="94"/>
    </row>
    <row r="255" ht="15.75" customHeight="1">
      <c r="A255" s="242"/>
      <c r="B255" s="240"/>
      <c r="C255" s="206"/>
      <c r="D255" s="248"/>
      <c r="E255" s="3"/>
      <c r="F255" s="3"/>
      <c r="G255" s="3"/>
      <c r="H255" s="3"/>
      <c r="J255" s="226"/>
      <c r="K255" s="3"/>
      <c r="L255" s="3"/>
      <c r="O255" s="227"/>
      <c r="Q255" s="94"/>
      <c r="R255" s="94"/>
      <c r="S255" s="94"/>
      <c r="T255" s="94"/>
    </row>
    <row r="256" ht="15.75" customHeight="1">
      <c r="A256" s="242"/>
      <c r="B256" s="240"/>
      <c r="C256" s="206"/>
      <c r="D256" s="248"/>
      <c r="E256" s="3"/>
      <c r="F256" s="3"/>
      <c r="G256" s="3"/>
      <c r="H256" s="3"/>
      <c r="J256" s="226"/>
      <c r="K256" s="3"/>
      <c r="L256" s="3"/>
      <c r="O256" s="227"/>
      <c r="Q256" s="94"/>
      <c r="R256" s="94"/>
      <c r="S256" s="94"/>
      <c r="T256" s="94"/>
    </row>
    <row r="257" ht="15.75" customHeight="1">
      <c r="A257" s="242"/>
      <c r="B257" s="240"/>
      <c r="C257" s="206"/>
      <c r="D257" s="248"/>
      <c r="E257" s="3"/>
      <c r="F257" s="3"/>
      <c r="G257" s="3"/>
      <c r="H257" s="3"/>
      <c r="J257" s="226"/>
      <c r="K257" s="3"/>
      <c r="L257" s="3"/>
      <c r="O257" s="227"/>
      <c r="Q257" s="94"/>
      <c r="R257" s="94"/>
      <c r="S257" s="94"/>
      <c r="T257" s="94"/>
    </row>
    <row r="258" ht="15.75" customHeight="1">
      <c r="A258" s="242"/>
      <c r="B258" s="240"/>
      <c r="C258" s="206"/>
      <c r="D258" s="248"/>
      <c r="E258" s="3"/>
      <c r="F258" s="3"/>
      <c r="G258" s="3"/>
      <c r="H258" s="3"/>
      <c r="J258" s="226"/>
      <c r="K258" s="3"/>
      <c r="L258" s="3"/>
      <c r="O258" s="227"/>
      <c r="Q258" s="94"/>
      <c r="R258" s="94"/>
      <c r="S258" s="94"/>
      <c r="T258" s="94"/>
    </row>
    <row r="259" ht="15.75" customHeight="1">
      <c r="A259" s="242"/>
      <c r="B259" s="240"/>
      <c r="C259" s="206"/>
      <c r="D259" s="248"/>
      <c r="E259" s="3"/>
      <c r="F259" s="3"/>
      <c r="G259" s="3"/>
      <c r="H259" s="3"/>
      <c r="J259" s="226"/>
      <c r="K259" s="3"/>
      <c r="L259" s="3"/>
      <c r="O259" s="227"/>
      <c r="Q259" s="94"/>
      <c r="R259" s="94"/>
      <c r="S259" s="94"/>
      <c r="T259" s="94"/>
    </row>
    <row r="260" ht="15.75" customHeight="1">
      <c r="A260" s="242"/>
      <c r="B260" s="240"/>
      <c r="C260" s="206"/>
      <c r="D260" s="248"/>
      <c r="E260" s="3"/>
      <c r="F260" s="3"/>
      <c r="G260" s="3"/>
      <c r="H260" s="3"/>
      <c r="J260" s="226"/>
      <c r="K260" s="3"/>
      <c r="L260" s="3"/>
      <c r="O260" s="227"/>
      <c r="Q260" s="94"/>
      <c r="R260" s="94"/>
      <c r="S260" s="94"/>
      <c r="T260" s="94"/>
    </row>
    <row r="261" ht="15.75" customHeight="1">
      <c r="A261" s="242"/>
      <c r="B261" s="240"/>
      <c r="C261" s="206"/>
      <c r="D261" s="248"/>
      <c r="E261" s="3"/>
      <c r="F261" s="3"/>
      <c r="G261" s="3"/>
      <c r="H261" s="3"/>
      <c r="J261" s="226"/>
      <c r="K261" s="3"/>
      <c r="L261" s="3"/>
      <c r="O261" s="227"/>
      <c r="Q261" s="94"/>
      <c r="R261" s="94"/>
      <c r="S261" s="94"/>
      <c r="T261" s="94"/>
    </row>
    <row r="262" ht="15.75" customHeight="1">
      <c r="A262" s="242"/>
      <c r="B262" s="240"/>
      <c r="C262" s="206"/>
      <c r="D262" s="248"/>
      <c r="E262" s="3"/>
      <c r="F262" s="3"/>
      <c r="G262" s="3"/>
      <c r="H262" s="3"/>
      <c r="J262" s="226"/>
      <c r="K262" s="3"/>
      <c r="L262" s="3"/>
      <c r="O262" s="227"/>
      <c r="Q262" s="94"/>
      <c r="R262" s="94"/>
      <c r="S262" s="94"/>
      <c r="T262" s="94"/>
    </row>
    <row r="263" ht="15.75" customHeight="1">
      <c r="A263" s="242"/>
      <c r="B263" s="240"/>
      <c r="C263" s="206"/>
      <c r="D263" s="248"/>
      <c r="E263" s="3"/>
      <c r="F263" s="3"/>
      <c r="G263" s="3"/>
      <c r="H263" s="3"/>
      <c r="J263" s="226"/>
      <c r="K263" s="3"/>
      <c r="L263" s="3"/>
      <c r="O263" s="227"/>
      <c r="Q263" s="94"/>
      <c r="R263" s="94"/>
      <c r="S263" s="94"/>
      <c r="T263" s="94"/>
    </row>
    <row r="264" ht="15.75" customHeight="1">
      <c r="A264" s="242"/>
      <c r="B264" s="240"/>
      <c r="C264" s="206"/>
      <c r="D264" s="248"/>
      <c r="E264" s="3"/>
      <c r="F264" s="3"/>
      <c r="G264" s="3"/>
      <c r="H264" s="3"/>
      <c r="J264" s="226"/>
      <c r="K264" s="3"/>
      <c r="L264" s="3"/>
      <c r="O264" s="227"/>
      <c r="Q264" s="94"/>
      <c r="R264" s="94"/>
      <c r="S264" s="94"/>
      <c r="T264" s="94"/>
    </row>
    <row r="265" ht="15.75" customHeight="1">
      <c r="A265" s="242"/>
      <c r="B265" s="240"/>
      <c r="C265" s="206"/>
      <c r="D265" s="248"/>
      <c r="E265" s="3"/>
      <c r="F265" s="3"/>
      <c r="G265" s="3"/>
      <c r="H265" s="3"/>
      <c r="J265" s="226"/>
      <c r="K265" s="3"/>
      <c r="L265" s="3"/>
      <c r="O265" s="227"/>
      <c r="Q265" s="94"/>
      <c r="R265" s="94"/>
      <c r="S265" s="94"/>
      <c r="T265" s="94"/>
    </row>
    <row r="266" ht="15.75" customHeight="1">
      <c r="A266" s="242"/>
      <c r="B266" s="240"/>
      <c r="C266" s="206"/>
      <c r="D266" s="248"/>
      <c r="E266" s="3"/>
      <c r="F266" s="3"/>
      <c r="G266" s="3"/>
      <c r="H266" s="3"/>
      <c r="J266" s="226"/>
      <c r="K266" s="3"/>
      <c r="L266" s="3"/>
      <c r="O266" s="227"/>
      <c r="Q266" s="94"/>
      <c r="R266" s="94"/>
      <c r="S266" s="94"/>
      <c r="T266" s="94"/>
    </row>
    <row r="267" ht="15.75" customHeight="1">
      <c r="A267" s="242"/>
      <c r="B267" s="240"/>
      <c r="C267" s="206"/>
      <c r="D267" s="248"/>
      <c r="E267" s="3"/>
      <c r="F267" s="3"/>
      <c r="G267" s="3"/>
      <c r="H267" s="3"/>
      <c r="J267" s="226"/>
      <c r="K267" s="3"/>
      <c r="L267" s="3"/>
      <c r="O267" s="227"/>
      <c r="Q267" s="94"/>
      <c r="R267" s="94"/>
      <c r="S267" s="94"/>
      <c r="T267" s="94"/>
    </row>
    <row r="268" ht="15.75" customHeight="1">
      <c r="A268" s="242"/>
      <c r="B268" s="240"/>
      <c r="C268" s="206"/>
      <c r="D268" s="248"/>
      <c r="E268" s="3"/>
      <c r="F268" s="3"/>
      <c r="G268" s="3"/>
      <c r="H268" s="3"/>
      <c r="J268" s="226"/>
      <c r="K268" s="3"/>
      <c r="L268" s="3"/>
      <c r="O268" s="227"/>
      <c r="Q268" s="94"/>
      <c r="R268" s="94"/>
      <c r="S268" s="94"/>
      <c r="T268" s="94"/>
    </row>
    <row r="269" ht="15.75" customHeight="1">
      <c r="A269" s="242"/>
      <c r="B269" s="240"/>
      <c r="C269" s="206"/>
      <c r="D269" s="248"/>
      <c r="E269" s="3"/>
      <c r="F269" s="3"/>
      <c r="G269" s="3"/>
      <c r="H269" s="3"/>
      <c r="J269" s="226"/>
      <c r="K269" s="3"/>
      <c r="L269" s="3"/>
      <c r="O269" s="227"/>
      <c r="Q269" s="94"/>
      <c r="R269" s="94"/>
      <c r="S269" s="94"/>
      <c r="T269" s="94"/>
    </row>
    <row r="270" ht="15.75" customHeight="1">
      <c r="A270" s="242"/>
      <c r="B270" s="240"/>
      <c r="C270" s="206"/>
      <c r="D270" s="248"/>
      <c r="E270" s="3"/>
      <c r="F270" s="3"/>
      <c r="G270" s="3"/>
      <c r="H270" s="3"/>
      <c r="J270" s="226"/>
      <c r="K270" s="3"/>
      <c r="L270" s="3"/>
      <c r="O270" s="227"/>
      <c r="Q270" s="94"/>
      <c r="R270" s="94"/>
      <c r="S270" s="94"/>
      <c r="T270" s="94"/>
    </row>
    <row r="271" ht="15.75" customHeight="1">
      <c r="A271" s="242"/>
      <c r="B271" s="240"/>
      <c r="C271" s="206"/>
      <c r="D271" s="248"/>
      <c r="E271" s="3"/>
      <c r="F271" s="3"/>
      <c r="G271" s="3"/>
      <c r="H271" s="3"/>
      <c r="J271" s="226"/>
      <c r="K271" s="3"/>
      <c r="L271" s="3"/>
      <c r="O271" s="227"/>
      <c r="Q271" s="94"/>
      <c r="R271" s="94"/>
      <c r="S271" s="94"/>
      <c r="T271" s="94"/>
    </row>
    <row r="272" ht="15.75" customHeight="1">
      <c r="A272" s="242"/>
      <c r="B272" s="240"/>
      <c r="C272" s="206"/>
      <c r="D272" s="248"/>
      <c r="E272" s="3"/>
      <c r="F272" s="3"/>
      <c r="G272" s="3"/>
      <c r="H272" s="3"/>
      <c r="J272" s="226"/>
      <c r="K272" s="3"/>
      <c r="L272" s="3"/>
      <c r="O272" s="227"/>
      <c r="Q272" s="94"/>
      <c r="R272" s="94"/>
      <c r="S272" s="94"/>
      <c r="T272" s="94"/>
    </row>
    <row r="273" ht="15.75" customHeight="1">
      <c r="A273" s="242"/>
      <c r="B273" s="240"/>
      <c r="C273" s="206"/>
      <c r="D273" s="248"/>
      <c r="E273" s="3"/>
      <c r="F273" s="3"/>
      <c r="G273" s="3"/>
      <c r="H273" s="3"/>
      <c r="J273" s="226"/>
      <c r="K273" s="3"/>
      <c r="L273" s="3"/>
      <c r="O273" s="227"/>
      <c r="Q273" s="94"/>
      <c r="R273" s="94"/>
      <c r="S273" s="94"/>
      <c r="T273" s="94"/>
    </row>
    <row r="274" ht="15.75" customHeight="1">
      <c r="A274" s="242"/>
      <c r="B274" s="240"/>
      <c r="C274" s="206"/>
      <c r="D274" s="248"/>
      <c r="E274" s="3"/>
      <c r="F274" s="3"/>
      <c r="G274" s="3"/>
      <c r="H274" s="3"/>
      <c r="J274" s="226"/>
      <c r="K274" s="3"/>
      <c r="L274" s="3"/>
      <c r="O274" s="227"/>
      <c r="Q274" s="94"/>
      <c r="R274" s="94"/>
      <c r="S274" s="94"/>
      <c r="T274" s="94"/>
    </row>
    <row r="275" ht="15.75" customHeight="1">
      <c r="A275" s="242"/>
      <c r="B275" s="240"/>
      <c r="C275" s="206"/>
      <c r="D275" s="248"/>
      <c r="E275" s="3"/>
      <c r="F275" s="3"/>
      <c r="G275" s="3"/>
      <c r="H275" s="3"/>
      <c r="J275" s="226"/>
      <c r="K275" s="3"/>
      <c r="L275" s="3"/>
      <c r="O275" s="227"/>
      <c r="Q275" s="94"/>
      <c r="R275" s="94"/>
      <c r="S275" s="94"/>
      <c r="T275" s="94"/>
    </row>
    <row r="276" ht="15.75" customHeight="1">
      <c r="A276" s="242"/>
      <c r="B276" s="240"/>
      <c r="C276" s="206"/>
      <c r="D276" s="248"/>
      <c r="E276" s="3"/>
      <c r="F276" s="3"/>
      <c r="G276" s="3"/>
      <c r="H276" s="3"/>
      <c r="J276" s="226"/>
      <c r="K276" s="3"/>
      <c r="L276" s="3"/>
      <c r="O276" s="227"/>
      <c r="Q276" s="94"/>
      <c r="R276" s="94"/>
      <c r="S276" s="94"/>
      <c r="T276" s="94"/>
    </row>
    <row r="277" ht="15.75" customHeight="1">
      <c r="A277" s="242"/>
      <c r="B277" s="240"/>
      <c r="C277" s="206"/>
      <c r="D277" s="248"/>
      <c r="E277" s="3"/>
      <c r="F277" s="3"/>
      <c r="G277" s="3"/>
      <c r="H277" s="3"/>
      <c r="J277" s="226"/>
      <c r="K277" s="3"/>
      <c r="L277" s="3"/>
      <c r="O277" s="227"/>
      <c r="Q277" s="94"/>
      <c r="R277" s="94"/>
      <c r="S277" s="94"/>
      <c r="T277" s="94"/>
    </row>
    <row r="278" ht="15.75" customHeight="1">
      <c r="A278" s="242"/>
      <c r="B278" s="240"/>
      <c r="C278" s="206"/>
      <c r="D278" s="248"/>
      <c r="E278" s="3"/>
      <c r="F278" s="3"/>
      <c r="G278" s="3"/>
      <c r="H278" s="3"/>
      <c r="J278" s="226"/>
      <c r="K278" s="3"/>
      <c r="L278" s="3"/>
      <c r="O278" s="227"/>
      <c r="Q278" s="94"/>
      <c r="R278" s="94"/>
      <c r="S278" s="94"/>
      <c r="T278" s="94"/>
    </row>
    <row r="279" ht="15.75" customHeight="1">
      <c r="A279" s="242"/>
      <c r="B279" s="240"/>
      <c r="C279" s="206"/>
      <c r="D279" s="248"/>
      <c r="E279" s="3"/>
      <c r="F279" s="3"/>
      <c r="G279" s="3"/>
      <c r="H279" s="3"/>
      <c r="J279" s="226"/>
      <c r="K279" s="3"/>
      <c r="L279" s="3"/>
      <c r="O279" s="227"/>
      <c r="Q279" s="94"/>
      <c r="R279" s="94"/>
      <c r="S279" s="94"/>
      <c r="T279" s="94"/>
    </row>
    <row r="280" ht="15.75" customHeight="1">
      <c r="A280" s="242"/>
      <c r="B280" s="240"/>
      <c r="C280" s="206"/>
      <c r="D280" s="248"/>
      <c r="E280" s="3"/>
      <c r="F280" s="3"/>
      <c r="G280" s="3"/>
      <c r="H280" s="3"/>
      <c r="J280" s="226"/>
      <c r="K280" s="3"/>
      <c r="L280" s="3"/>
      <c r="O280" s="227"/>
      <c r="Q280" s="94"/>
      <c r="R280" s="94"/>
      <c r="S280" s="94"/>
      <c r="T280" s="94"/>
    </row>
    <row r="281" ht="15.75" customHeight="1">
      <c r="A281" s="242"/>
      <c r="B281" s="240"/>
      <c r="C281" s="206"/>
      <c r="D281" s="248"/>
      <c r="E281" s="3"/>
      <c r="F281" s="3"/>
      <c r="G281" s="3"/>
      <c r="H281" s="3"/>
      <c r="J281" s="226"/>
      <c r="K281" s="3"/>
      <c r="L281" s="3"/>
      <c r="O281" s="227"/>
      <c r="Q281" s="94"/>
      <c r="R281" s="94"/>
      <c r="S281" s="94"/>
      <c r="T281" s="94"/>
    </row>
    <row r="282" ht="15.75" customHeight="1">
      <c r="A282" s="242"/>
      <c r="B282" s="240"/>
      <c r="C282" s="206"/>
      <c r="D282" s="248"/>
      <c r="E282" s="3"/>
      <c r="F282" s="3"/>
      <c r="G282" s="3"/>
      <c r="H282" s="3"/>
      <c r="J282" s="226"/>
      <c r="K282" s="3"/>
      <c r="L282" s="3"/>
      <c r="O282" s="227"/>
      <c r="Q282" s="94"/>
      <c r="R282" s="94"/>
      <c r="S282" s="94"/>
      <c r="T282" s="94"/>
    </row>
    <row r="283" ht="15.75" customHeight="1">
      <c r="A283" s="242"/>
      <c r="B283" s="240"/>
      <c r="C283" s="206"/>
      <c r="D283" s="248"/>
      <c r="E283" s="3"/>
      <c r="F283" s="3"/>
      <c r="G283" s="3"/>
      <c r="H283" s="3"/>
      <c r="J283" s="226"/>
      <c r="K283" s="3"/>
      <c r="L283" s="3"/>
      <c r="O283" s="227"/>
      <c r="Q283" s="94"/>
      <c r="R283" s="94"/>
      <c r="S283" s="94"/>
      <c r="T283" s="94"/>
    </row>
    <row r="284" ht="15.75" customHeight="1">
      <c r="A284" s="242"/>
      <c r="B284" s="240"/>
      <c r="C284" s="206"/>
      <c r="D284" s="248"/>
      <c r="E284" s="3"/>
      <c r="F284" s="3"/>
      <c r="G284" s="3"/>
      <c r="H284" s="3"/>
      <c r="J284" s="226"/>
      <c r="K284" s="3"/>
      <c r="L284" s="3"/>
      <c r="O284" s="227"/>
      <c r="Q284" s="94"/>
      <c r="R284" s="94"/>
      <c r="S284" s="94"/>
      <c r="T284" s="94"/>
    </row>
    <row r="285" ht="15.75" customHeight="1">
      <c r="A285" s="242"/>
      <c r="B285" s="240"/>
      <c r="C285" s="206"/>
      <c r="D285" s="248"/>
      <c r="E285" s="3"/>
      <c r="F285" s="3"/>
      <c r="G285" s="3"/>
      <c r="H285" s="3"/>
      <c r="J285" s="226"/>
      <c r="K285" s="3"/>
      <c r="L285" s="3"/>
      <c r="O285" s="227"/>
      <c r="Q285" s="94"/>
      <c r="R285" s="94"/>
      <c r="S285" s="94"/>
      <c r="T285" s="94"/>
    </row>
    <row r="286" ht="15.75" customHeight="1">
      <c r="A286" s="242"/>
      <c r="B286" s="240"/>
      <c r="C286" s="206"/>
      <c r="D286" s="248"/>
      <c r="E286" s="3"/>
      <c r="F286" s="3"/>
      <c r="G286" s="3"/>
      <c r="H286" s="3"/>
      <c r="J286" s="226"/>
      <c r="K286" s="3"/>
      <c r="L286" s="3"/>
      <c r="O286" s="227"/>
      <c r="Q286" s="94"/>
      <c r="R286" s="94"/>
      <c r="S286" s="94"/>
      <c r="T286" s="94"/>
    </row>
    <row r="287" ht="15.75" customHeight="1">
      <c r="A287" s="242"/>
      <c r="B287" s="240"/>
      <c r="C287" s="206"/>
      <c r="D287" s="248"/>
      <c r="E287" s="3"/>
      <c r="F287" s="3"/>
      <c r="G287" s="3"/>
      <c r="H287" s="3"/>
      <c r="J287" s="226"/>
      <c r="K287" s="3"/>
      <c r="L287" s="3"/>
      <c r="O287" s="227"/>
      <c r="Q287" s="94"/>
      <c r="R287" s="94"/>
      <c r="S287" s="94"/>
      <c r="T287" s="94"/>
    </row>
    <row r="288" ht="15.75" customHeight="1">
      <c r="A288" s="242"/>
      <c r="B288" s="240"/>
      <c r="C288" s="206"/>
      <c r="D288" s="248"/>
      <c r="E288" s="3"/>
      <c r="F288" s="3"/>
      <c r="G288" s="3"/>
      <c r="H288" s="3"/>
      <c r="J288" s="226"/>
      <c r="K288" s="3"/>
      <c r="L288" s="3"/>
      <c r="O288" s="227"/>
      <c r="Q288" s="94"/>
      <c r="R288" s="94"/>
      <c r="S288" s="94"/>
      <c r="T288" s="94"/>
    </row>
    <row r="289" ht="15.75" customHeight="1">
      <c r="A289" s="242"/>
      <c r="B289" s="240"/>
      <c r="C289" s="206"/>
      <c r="D289" s="248"/>
      <c r="E289" s="3"/>
      <c r="F289" s="3"/>
      <c r="G289" s="3"/>
      <c r="H289" s="3"/>
      <c r="J289" s="226"/>
      <c r="K289" s="3"/>
      <c r="L289" s="3"/>
      <c r="O289" s="227"/>
      <c r="Q289" s="94"/>
      <c r="R289" s="94"/>
      <c r="S289" s="94"/>
      <c r="T289" s="94"/>
    </row>
    <row r="290" ht="15.75" customHeight="1">
      <c r="A290" s="242"/>
      <c r="B290" s="240"/>
      <c r="C290" s="206"/>
      <c r="D290" s="248"/>
      <c r="E290" s="3"/>
      <c r="F290" s="3"/>
      <c r="G290" s="3"/>
      <c r="H290" s="3"/>
      <c r="J290" s="226"/>
      <c r="K290" s="3"/>
      <c r="L290" s="3"/>
      <c r="O290" s="227"/>
      <c r="Q290" s="94"/>
      <c r="R290" s="94"/>
      <c r="S290" s="94"/>
      <c r="T290" s="94"/>
    </row>
    <row r="291" ht="15.75" customHeight="1">
      <c r="A291" s="242"/>
      <c r="B291" s="240"/>
      <c r="C291" s="206"/>
      <c r="D291" s="248"/>
      <c r="E291" s="3"/>
      <c r="F291" s="3"/>
      <c r="G291" s="3"/>
      <c r="H291" s="3"/>
      <c r="J291" s="226"/>
      <c r="K291" s="3"/>
      <c r="L291" s="3"/>
      <c r="O291" s="227"/>
      <c r="Q291" s="94"/>
      <c r="R291" s="94"/>
      <c r="S291" s="94"/>
      <c r="T291" s="94"/>
    </row>
    <row r="292" ht="15.75" customHeight="1">
      <c r="A292" s="242"/>
      <c r="B292" s="240"/>
      <c r="C292" s="206"/>
      <c r="D292" s="248"/>
      <c r="E292" s="3"/>
      <c r="F292" s="3"/>
      <c r="G292" s="3"/>
      <c r="H292" s="3"/>
      <c r="J292" s="226"/>
      <c r="K292" s="3"/>
      <c r="L292" s="3"/>
      <c r="O292" s="227"/>
      <c r="Q292" s="94"/>
      <c r="R292" s="94"/>
      <c r="S292" s="94"/>
      <c r="T292" s="94"/>
    </row>
    <row r="293" ht="15.75" customHeight="1">
      <c r="A293" s="242"/>
      <c r="B293" s="240"/>
      <c r="C293" s="206"/>
      <c r="D293" s="248"/>
      <c r="E293" s="3"/>
      <c r="F293" s="3"/>
      <c r="G293" s="3"/>
      <c r="H293" s="3"/>
      <c r="J293" s="226"/>
      <c r="K293" s="3"/>
      <c r="L293" s="3"/>
      <c r="O293" s="227"/>
      <c r="Q293" s="94"/>
      <c r="R293" s="94"/>
      <c r="S293" s="94"/>
      <c r="T293" s="94"/>
    </row>
    <row r="294" ht="15.75" customHeight="1">
      <c r="A294" s="242"/>
      <c r="B294" s="240"/>
      <c r="C294" s="206"/>
      <c r="D294" s="248"/>
      <c r="E294" s="3"/>
      <c r="F294" s="3"/>
      <c r="G294" s="3"/>
      <c r="H294" s="3"/>
      <c r="J294" s="226"/>
      <c r="K294" s="3"/>
      <c r="L294" s="3"/>
      <c r="O294" s="227"/>
      <c r="Q294" s="94"/>
      <c r="R294" s="94"/>
      <c r="S294" s="94"/>
      <c r="T294" s="94"/>
    </row>
    <row r="295" ht="15.75" customHeight="1">
      <c r="A295" s="242"/>
      <c r="B295" s="240"/>
      <c r="C295" s="206"/>
      <c r="D295" s="248"/>
      <c r="E295" s="3"/>
      <c r="F295" s="3"/>
      <c r="G295" s="3"/>
      <c r="H295" s="3"/>
      <c r="J295" s="226"/>
      <c r="K295" s="3"/>
      <c r="L295" s="3"/>
      <c r="O295" s="227"/>
      <c r="Q295" s="94"/>
      <c r="R295" s="94"/>
      <c r="S295" s="94"/>
      <c r="T295" s="94"/>
    </row>
    <row r="296" ht="15.75" customHeight="1">
      <c r="A296" s="242"/>
      <c r="B296" s="240"/>
      <c r="C296" s="206"/>
      <c r="D296" s="248"/>
      <c r="E296" s="3"/>
      <c r="F296" s="3"/>
      <c r="G296" s="3"/>
      <c r="H296" s="3"/>
      <c r="J296" s="226"/>
      <c r="K296" s="3"/>
      <c r="L296" s="3"/>
      <c r="O296" s="227"/>
      <c r="Q296" s="94"/>
      <c r="R296" s="94"/>
      <c r="S296" s="94"/>
      <c r="T296" s="94"/>
    </row>
    <row r="297" ht="15.75" customHeight="1">
      <c r="A297" s="242"/>
      <c r="B297" s="240"/>
      <c r="C297" s="206"/>
      <c r="D297" s="248"/>
      <c r="E297" s="3"/>
      <c r="F297" s="3"/>
      <c r="G297" s="3"/>
      <c r="H297" s="3"/>
      <c r="J297" s="226"/>
      <c r="K297" s="3"/>
      <c r="L297" s="3"/>
      <c r="O297" s="227"/>
      <c r="Q297" s="94"/>
      <c r="R297" s="94"/>
      <c r="S297" s="94"/>
      <c r="T297" s="94"/>
    </row>
    <row r="298" ht="15.75" customHeight="1">
      <c r="A298" s="242"/>
      <c r="B298" s="240"/>
      <c r="C298" s="206"/>
      <c r="D298" s="248"/>
      <c r="E298" s="3"/>
      <c r="F298" s="3"/>
      <c r="G298" s="3"/>
      <c r="H298" s="3"/>
      <c r="J298" s="226"/>
      <c r="K298" s="3"/>
      <c r="L298" s="3"/>
      <c r="O298" s="227"/>
      <c r="Q298" s="94"/>
      <c r="R298" s="94"/>
      <c r="S298" s="94"/>
      <c r="T298" s="94"/>
    </row>
    <row r="299" ht="15.75" customHeight="1">
      <c r="A299" s="242"/>
      <c r="B299" s="240"/>
      <c r="C299" s="206"/>
      <c r="D299" s="248"/>
      <c r="E299" s="3"/>
      <c r="F299" s="3"/>
      <c r="G299" s="3"/>
      <c r="H299" s="3"/>
      <c r="J299" s="226"/>
      <c r="K299" s="3"/>
      <c r="L299" s="3"/>
      <c r="O299" s="227"/>
      <c r="Q299" s="94"/>
      <c r="R299" s="94"/>
      <c r="S299" s="94"/>
      <c r="T299" s="94"/>
    </row>
    <row r="300" ht="15.75" customHeight="1">
      <c r="A300" s="242"/>
      <c r="B300" s="240"/>
      <c r="C300" s="206"/>
      <c r="D300" s="248"/>
      <c r="E300" s="3"/>
      <c r="F300" s="3"/>
      <c r="G300" s="3"/>
      <c r="H300" s="3"/>
      <c r="J300" s="226"/>
      <c r="K300" s="3"/>
      <c r="L300" s="3"/>
      <c r="O300" s="227"/>
      <c r="Q300" s="94"/>
      <c r="R300" s="94"/>
      <c r="S300" s="94"/>
      <c r="T300" s="94"/>
    </row>
    <row r="301" ht="15.75" customHeight="1">
      <c r="A301" s="242"/>
      <c r="B301" s="240"/>
      <c r="C301" s="206"/>
      <c r="D301" s="248"/>
      <c r="E301" s="3"/>
      <c r="F301" s="3"/>
      <c r="G301" s="3"/>
      <c r="H301" s="3"/>
      <c r="J301" s="226"/>
      <c r="K301" s="3"/>
      <c r="L301" s="3"/>
      <c r="O301" s="227"/>
      <c r="Q301" s="94"/>
      <c r="R301" s="94"/>
      <c r="S301" s="94"/>
      <c r="T301" s="94"/>
    </row>
    <row r="302" ht="15.75" customHeight="1">
      <c r="A302" s="242"/>
      <c r="B302" s="240"/>
      <c r="C302" s="206"/>
      <c r="D302" s="248"/>
      <c r="E302" s="3"/>
      <c r="F302" s="3"/>
      <c r="G302" s="3"/>
      <c r="H302" s="3"/>
      <c r="J302" s="226"/>
      <c r="K302" s="3"/>
      <c r="L302" s="3"/>
      <c r="O302" s="227"/>
      <c r="Q302" s="94"/>
      <c r="R302" s="94"/>
      <c r="S302" s="94"/>
      <c r="T302" s="94"/>
    </row>
    <row r="303" ht="15.75" customHeight="1">
      <c r="A303" s="242"/>
      <c r="B303" s="240"/>
      <c r="C303" s="206"/>
      <c r="D303" s="248"/>
      <c r="E303" s="3"/>
      <c r="F303" s="3"/>
      <c r="G303" s="3"/>
      <c r="H303" s="3"/>
      <c r="J303" s="226"/>
      <c r="K303" s="3"/>
      <c r="L303" s="3"/>
      <c r="O303" s="227"/>
      <c r="Q303" s="94"/>
      <c r="R303" s="94"/>
      <c r="S303" s="94"/>
      <c r="T303" s="94"/>
    </row>
    <row r="304" ht="15.75" customHeight="1">
      <c r="A304" s="242"/>
      <c r="B304" s="240"/>
      <c r="C304" s="206"/>
      <c r="D304" s="248"/>
      <c r="E304" s="3"/>
      <c r="F304" s="3"/>
      <c r="G304" s="3"/>
      <c r="H304" s="3"/>
      <c r="J304" s="226"/>
      <c r="K304" s="3"/>
      <c r="L304" s="3"/>
      <c r="O304" s="227"/>
      <c r="Q304" s="94"/>
      <c r="R304" s="94"/>
      <c r="S304" s="94"/>
      <c r="T304" s="94"/>
    </row>
    <row r="305" ht="15.75" customHeight="1">
      <c r="A305" s="242"/>
      <c r="B305" s="240"/>
      <c r="C305" s="206"/>
      <c r="D305" s="248"/>
      <c r="E305" s="3"/>
      <c r="F305" s="3"/>
      <c r="G305" s="3"/>
      <c r="H305" s="3"/>
      <c r="J305" s="226"/>
      <c r="K305" s="3"/>
      <c r="L305" s="3"/>
      <c r="O305" s="227"/>
      <c r="Q305" s="94"/>
      <c r="R305" s="94"/>
      <c r="S305" s="94"/>
      <c r="T305" s="94"/>
    </row>
    <row r="306" ht="15.75" customHeight="1">
      <c r="A306" s="242"/>
      <c r="B306" s="240"/>
      <c r="C306" s="206"/>
      <c r="D306" s="248"/>
      <c r="E306" s="3"/>
      <c r="F306" s="3"/>
      <c r="G306" s="3"/>
      <c r="H306" s="3"/>
      <c r="J306" s="226"/>
      <c r="K306" s="3"/>
      <c r="L306" s="3"/>
      <c r="O306" s="227"/>
      <c r="Q306" s="94"/>
      <c r="R306" s="94"/>
      <c r="S306" s="94"/>
      <c r="T306" s="94"/>
    </row>
    <row r="307" ht="15.75" customHeight="1">
      <c r="A307" s="242"/>
      <c r="B307" s="240"/>
      <c r="C307" s="206"/>
      <c r="D307" s="248"/>
      <c r="E307" s="3"/>
      <c r="F307" s="3"/>
      <c r="G307" s="3"/>
      <c r="H307" s="3"/>
      <c r="J307" s="226"/>
      <c r="K307" s="3"/>
      <c r="L307" s="3"/>
      <c r="O307" s="227"/>
      <c r="Q307" s="94"/>
      <c r="R307" s="94"/>
      <c r="S307" s="94"/>
      <c r="T307" s="94"/>
    </row>
    <row r="308" ht="15.75" customHeight="1">
      <c r="A308" s="242"/>
      <c r="B308" s="240"/>
      <c r="C308" s="206"/>
      <c r="D308" s="248"/>
      <c r="E308" s="3"/>
      <c r="F308" s="3"/>
      <c r="G308" s="3"/>
      <c r="H308" s="3"/>
      <c r="J308" s="226"/>
      <c r="K308" s="3"/>
      <c r="L308" s="3"/>
      <c r="O308" s="227"/>
      <c r="Q308" s="94"/>
      <c r="R308" s="94"/>
      <c r="S308" s="94"/>
      <c r="T308" s="94"/>
    </row>
    <row r="309" ht="15.75" customHeight="1">
      <c r="A309" s="242"/>
      <c r="B309" s="240"/>
      <c r="C309" s="206"/>
      <c r="D309" s="248"/>
      <c r="E309" s="3"/>
      <c r="F309" s="3"/>
      <c r="G309" s="3"/>
      <c r="H309" s="3"/>
      <c r="J309" s="226"/>
      <c r="K309" s="3"/>
      <c r="L309" s="3"/>
      <c r="O309" s="227"/>
      <c r="Q309" s="94"/>
      <c r="R309" s="94"/>
      <c r="S309" s="94"/>
      <c r="T309" s="94"/>
    </row>
    <row r="310" ht="15.75" customHeight="1">
      <c r="A310" s="242"/>
      <c r="B310" s="240"/>
      <c r="C310" s="206"/>
      <c r="D310" s="248"/>
      <c r="E310" s="3"/>
      <c r="F310" s="3"/>
      <c r="G310" s="3"/>
      <c r="H310" s="3"/>
      <c r="J310" s="226"/>
      <c r="K310" s="3"/>
      <c r="L310" s="3"/>
      <c r="O310" s="227"/>
      <c r="Q310" s="94"/>
      <c r="R310" s="94"/>
      <c r="S310" s="94"/>
      <c r="T310" s="94"/>
    </row>
    <row r="311" ht="15.75" customHeight="1">
      <c r="A311" s="242"/>
      <c r="B311" s="240"/>
      <c r="C311" s="206"/>
      <c r="D311" s="248"/>
      <c r="E311" s="3"/>
      <c r="F311" s="3"/>
      <c r="G311" s="3"/>
      <c r="H311" s="3"/>
      <c r="J311" s="226"/>
      <c r="K311" s="3"/>
      <c r="L311" s="3"/>
      <c r="O311" s="227"/>
      <c r="Q311" s="94"/>
      <c r="R311" s="94"/>
      <c r="S311" s="94"/>
      <c r="T311" s="94"/>
    </row>
    <row r="312" ht="15.75" customHeight="1">
      <c r="A312" s="242"/>
      <c r="B312" s="240"/>
      <c r="C312" s="206"/>
      <c r="D312" s="248"/>
      <c r="E312" s="3"/>
      <c r="F312" s="3"/>
      <c r="G312" s="3"/>
      <c r="H312" s="3"/>
      <c r="J312" s="226"/>
      <c r="K312" s="3"/>
      <c r="L312" s="3"/>
      <c r="O312" s="227"/>
      <c r="Q312" s="94"/>
      <c r="R312" s="94"/>
      <c r="S312" s="94"/>
      <c r="T312" s="94"/>
    </row>
    <row r="313" ht="15.75" customHeight="1">
      <c r="A313" s="242"/>
      <c r="B313" s="240"/>
      <c r="C313" s="206"/>
      <c r="D313" s="248"/>
      <c r="E313" s="3"/>
      <c r="F313" s="3"/>
      <c r="G313" s="3"/>
      <c r="H313" s="3"/>
      <c r="J313" s="226"/>
      <c r="K313" s="3"/>
      <c r="L313" s="3"/>
      <c r="O313" s="227"/>
      <c r="Q313" s="94"/>
      <c r="R313" s="94"/>
      <c r="S313" s="94"/>
      <c r="T313" s="94"/>
    </row>
    <row r="314" ht="15.75" customHeight="1">
      <c r="A314" s="242"/>
      <c r="B314" s="240"/>
      <c r="C314" s="206"/>
      <c r="D314" s="248"/>
      <c r="E314" s="3"/>
      <c r="F314" s="3"/>
      <c r="G314" s="3"/>
      <c r="H314" s="3"/>
      <c r="J314" s="226"/>
      <c r="K314" s="3"/>
      <c r="L314" s="3"/>
      <c r="O314" s="227"/>
      <c r="Q314" s="94"/>
      <c r="R314" s="94"/>
      <c r="S314" s="94"/>
      <c r="T314" s="94"/>
    </row>
    <row r="315" ht="15.75" customHeight="1">
      <c r="A315" s="242"/>
      <c r="B315" s="240"/>
      <c r="C315" s="206"/>
      <c r="D315" s="248"/>
      <c r="E315" s="3"/>
      <c r="F315" s="3"/>
      <c r="G315" s="3"/>
      <c r="H315" s="3"/>
      <c r="J315" s="226"/>
      <c r="K315" s="3"/>
      <c r="L315" s="3"/>
      <c r="O315" s="227"/>
      <c r="Q315" s="94"/>
      <c r="R315" s="94"/>
      <c r="S315" s="94"/>
      <c r="T315" s="94"/>
    </row>
    <row r="316" ht="15.75" customHeight="1">
      <c r="A316" s="242"/>
      <c r="B316" s="240"/>
      <c r="C316" s="206"/>
      <c r="D316" s="248"/>
      <c r="E316" s="3"/>
      <c r="F316" s="3"/>
      <c r="G316" s="3"/>
      <c r="H316" s="3"/>
      <c r="J316" s="226"/>
      <c r="K316" s="3"/>
      <c r="L316" s="3"/>
      <c r="O316" s="227"/>
      <c r="Q316" s="94"/>
      <c r="R316" s="94"/>
      <c r="S316" s="94"/>
      <c r="T316" s="94"/>
    </row>
    <row r="317" ht="15.75" customHeight="1">
      <c r="A317" s="242"/>
      <c r="B317" s="240"/>
      <c r="C317" s="206"/>
      <c r="D317" s="248"/>
      <c r="E317" s="3"/>
      <c r="F317" s="3"/>
      <c r="G317" s="3"/>
      <c r="H317" s="3"/>
      <c r="J317" s="226"/>
      <c r="K317" s="3"/>
      <c r="L317" s="3"/>
      <c r="O317" s="227"/>
      <c r="Q317" s="94"/>
      <c r="R317" s="94"/>
      <c r="S317" s="94"/>
      <c r="T317" s="94"/>
    </row>
    <row r="318" ht="15.75" customHeight="1">
      <c r="A318" s="242"/>
      <c r="B318" s="240"/>
      <c r="C318" s="206"/>
      <c r="D318" s="248"/>
      <c r="E318" s="3"/>
      <c r="F318" s="3"/>
      <c r="G318" s="3"/>
      <c r="H318" s="3"/>
      <c r="J318" s="226"/>
      <c r="K318" s="3"/>
      <c r="L318" s="3"/>
      <c r="O318" s="227"/>
      <c r="Q318" s="94"/>
      <c r="R318" s="94"/>
      <c r="S318" s="94"/>
      <c r="T318" s="94"/>
    </row>
    <row r="319" ht="15.75" customHeight="1">
      <c r="A319" s="242"/>
      <c r="B319" s="240"/>
      <c r="C319" s="206"/>
      <c r="D319" s="248"/>
      <c r="E319" s="3"/>
      <c r="F319" s="3"/>
      <c r="G319" s="3"/>
      <c r="H319" s="3"/>
      <c r="J319" s="226"/>
      <c r="K319" s="3"/>
      <c r="L319" s="3"/>
      <c r="O319" s="227"/>
      <c r="Q319" s="94"/>
      <c r="R319" s="94"/>
      <c r="S319" s="94"/>
      <c r="T319" s="94"/>
    </row>
    <row r="320" ht="15.75" customHeight="1">
      <c r="A320" s="242"/>
      <c r="B320" s="240"/>
      <c r="C320" s="206"/>
      <c r="D320" s="248"/>
      <c r="E320" s="3"/>
      <c r="F320" s="3"/>
      <c r="G320" s="3"/>
      <c r="H320" s="3"/>
      <c r="J320" s="226"/>
      <c r="K320" s="3"/>
      <c r="L320" s="3"/>
      <c r="O320" s="227"/>
      <c r="Q320" s="94"/>
      <c r="R320" s="94"/>
      <c r="S320" s="94"/>
      <c r="T320" s="94"/>
    </row>
    <row r="321" ht="15.75" customHeight="1">
      <c r="A321" s="242"/>
      <c r="B321" s="240"/>
      <c r="C321" s="206"/>
      <c r="D321" s="248"/>
      <c r="E321" s="3"/>
      <c r="F321" s="3"/>
      <c r="G321" s="3"/>
      <c r="H321" s="3"/>
      <c r="J321" s="226"/>
      <c r="K321" s="3"/>
      <c r="L321" s="3"/>
      <c r="O321" s="227"/>
      <c r="Q321" s="94"/>
      <c r="R321" s="94"/>
      <c r="S321" s="94"/>
      <c r="T321" s="94"/>
    </row>
    <row r="322" ht="15.75" customHeight="1">
      <c r="A322" s="242"/>
      <c r="B322" s="240"/>
      <c r="C322" s="206"/>
      <c r="D322" s="248"/>
      <c r="E322" s="3"/>
      <c r="F322" s="3"/>
      <c r="G322" s="3"/>
      <c r="H322" s="3"/>
      <c r="J322" s="226"/>
      <c r="K322" s="3"/>
      <c r="L322" s="3"/>
      <c r="O322" s="227"/>
      <c r="Q322" s="94"/>
      <c r="R322" s="94"/>
      <c r="S322" s="94"/>
      <c r="T322" s="94"/>
    </row>
    <row r="323" ht="15.75" customHeight="1">
      <c r="A323" s="242"/>
      <c r="B323" s="240"/>
      <c r="C323" s="206"/>
      <c r="D323" s="248"/>
      <c r="E323" s="3"/>
      <c r="F323" s="3"/>
      <c r="G323" s="3"/>
      <c r="H323" s="3"/>
      <c r="J323" s="226"/>
      <c r="K323" s="3"/>
      <c r="L323" s="3"/>
      <c r="O323" s="227"/>
      <c r="Q323" s="94"/>
      <c r="R323" s="94"/>
      <c r="S323" s="94"/>
      <c r="T323" s="94"/>
    </row>
    <row r="324" ht="15.75" customHeight="1">
      <c r="A324" s="242"/>
      <c r="B324" s="240"/>
      <c r="C324" s="206"/>
      <c r="D324" s="248"/>
      <c r="E324" s="3"/>
      <c r="F324" s="3"/>
      <c r="G324" s="3"/>
      <c r="H324" s="3"/>
      <c r="J324" s="226"/>
      <c r="K324" s="3"/>
      <c r="L324" s="3"/>
      <c r="O324" s="227"/>
      <c r="Q324" s="94"/>
      <c r="R324" s="94"/>
      <c r="S324" s="94"/>
      <c r="T324" s="94"/>
    </row>
    <row r="325" ht="15.75" customHeight="1">
      <c r="A325" s="242"/>
      <c r="B325" s="240"/>
      <c r="C325" s="206"/>
      <c r="D325" s="248"/>
      <c r="E325" s="3"/>
      <c r="F325" s="3"/>
      <c r="G325" s="3"/>
      <c r="H325" s="3"/>
      <c r="J325" s="226"/>
      <c r="K325" s="3"/>
      <c r="L325" s="3"/>
      <c r="O325" s="227"/>
      <c r="Q325" s="94"/>
      <c r="R325" s="94"/>
      <c r="S325" s="94"/>
      <c r="T325" s="94"/>
    </row>
    <row r="326" ht="15.75" customHeight="1">
      <c r="A326" s="242"/>
      <c r="B326" s="240"/>
      <c r="C326" s="206"/>
      <c r="D326" s="248"/>
      <c r="E326" s="3"/>
      <c r="F326" s="3"/>
      <c r="G326" s="3"/>
      <c r="H326" s="3"/>
      <c r="J326" s="226"/>
      <c r="K326" s="3"/>
      <c r="L326" s="3"/>
      <c r="O326" s="227"/>
      <c r="Q326" s="94"/>
      <c r="R326" s="94"/>
      <c r="S326" s="94"/>
      <c r="T326" s="94"/>
    </row>
    <row r="327" ht="15.75" customHeight="1">
      <c r="A327" s="242"/>
      <c r="B327" s="240"/>
      <c r="C327" s="206"/>
      <c r="D327" s="248"/>
      <c r="E327" s="3"/>
      <c r="F327" s="3"/>
      <c r="G327" s="3"/>
      <c r="H327" s="3"/>
      <c r="J327" s="226"/>
      <c r="K327" s="3"/>
      <c r="L327" s="3"/>
      <c r="O327" s="227"/>
      <c r="Q327" s="94"/>
      <c r="R327" s="94"/>
      <c r="S327" s="94"/>
      <c r="T327" s="94"/>
    </row>
    <row r="328" ht="15.75" customHeight="1">
      <c r="A328" s="242"/>
      <c r="B328" s="240"/>
      <c r="C328" s="206"/>
      <c r="D328" s="248"/>
      <c r="E328" s="3"/>
      <c r="F328" s="3"/>
      <c r="G328" s="3"/>
      <c r="H328" s="3"/>
      <c r="J328" s="226"/>
      <c r="K328" s="3"/>
      <c r="L328" s="3"/>
      <c r="O328" s="227"/>
      <c r="Q328" s="94"/>
      <c r="R328" s="94"/>
      <c r="S328" s="94"/>
      <c r="T328" s="94"/>
    </row>
    <row r="329" ht="15.75" customHeight="1">
      <c r="A329" s="242"/>
      <c r="B329" s="240"/>
      <c r="C329" s="206"/>
      <c r="D329" s="248"/>
      <c r="E329" s="3"/>
      <c r="F329" s="3"/>
      <c r="G329" s="3"/>
      <c r="H329" s="3"/>
      <c r="J329" s="226"/>
      <c r="K329" s="3"/>
      <c r="L329" s="3"/>
      <c r="O329" s="227"/>
      <c r="Q329" s="94"/>
      <c r="R329" s="94"/>
      <c r="S329" s="94"/>
      <c r="T329" s="94"/>
    </row>
    <row r="330" ht="15.75" customHeight="1">
      <c r="A330" s="242"/>
      <c r="B330" s="240"/>
      <c r="C330" s="206"/>
      <c r="D330" s="248"/>
      <c r="E330" s="3"/>
      <c r="F330" s="3"/>
      <c r="G330" s="3"/>
      <c r="H330" s="3"/>
      <c r="J330" s="226"/>
      <c r="K330" s="3"/>
      <c r="L330" s="3"/>
      <c r="O330" s="227"/>
      <c r="Q330" s="94"/>
      <c r="R330" s="94"/>
      <c r="S330" s="94"/>
      <c r="T330" s="94"/>
    </row>
    <row r="331" ht="15.75" customHeight="1">
      <c r="A331" s="242"/>
      <c r="B331" s="240"/>
      <c r="C331" s="206"/>
      <c r="D331" s="248"/>
      <c r="E331" s="3"/>
      <c r="F331" s="3"/>
      <c r="G331" s="3"/>
      <c r="H331" s="3"/>
      <c r="J331" s="226"/>
      <c r="K331" s="3"/>
      <c r="L331" s="3"/>
      <c r="O331" s="227"/>
      <c r="Q331" s="94"/>
      <c r="R331" s="94"/>
      <c r="S331" s="94"/>
      <c r="T331" s="94"/>
    </row>
    <row r="332" ht="15.75" customHeight="1">
      <c r="A332" s="242"/>
      <c r="B332" s="240"/>
      <c r="C332" s="206"/>
      <c r="D332" s="248"/>
      <c r="E332" s="3"/>
      <c r="F332" s="3"/>
      <c r="G332" s="3"/>
      <c r="H332" s="3"/>
      <c r="J332" s="226"/>
      <c r="K332" s="3"/>
      <c r="L332" s="3"/>
      <c r="O332" s="227"/>
      <c r="Q332" s="94"/>
      <c r="R332" s="94"/>
      <c r="S332" s="94"/>
      <c r="T332" s="94"/>
    </row>
    <row r="333" ht="15.75" customHeight="1">
      <c r="A333" s="242"/>
      <c r="B333" s="240"/>
      <c r="C333" s="206"/>
      <c r="D333" s="248"/>
      <c r="E333" s="3"/>
      <c r="F333" s="3"/>
      <c r="G333" s="3"/>
      <c r="H333" s="3"/>
      <c r="J333" s="226"/>
      <c r="K333" s="3"/>
      <c r="L333" s="3"/>
      <c r="O333" s="227"/>
      <c r="Q333" s="94"/>
      <c r="R333" s="94"/>
      <c r="S333" s="94"/>
      <c r="T333" s="94"/>
    </row>
    <row r="334" ht="15.75" customHeight="1">
      <c r="A334" s="242"/>
      <c r="B334" s="240"/>
      <c r="C334" s="206"/>
      <c r="D334" s="248"/>
      <c r="E334" s="3"/>
      <c r="F334" s="3"/>
      <c r="G334" s="3"/>
      <c r="H334" s="3"/>
      <c r="J334" s="226"/>
      <c r="K334" s="3"/>
      <c r="L334" s="3"/>
      <c r="O334" s="227"/>
      <c r="Q334" s="94"/>
      <c r="R334" s="94"/>
      <c r="S334" s="94"/>
      <c r="T334" s="94"/>
    </row>
    <row r="335" ht="15.75" customHeight="1">
      <c r="A335" s="242"/>
      <c r="B335" s="240"/>
      <c r="C335" s="206"/>
      <c r="D335" s="248"/>
      <c r="E335" s="3"/>
      <c r="F335" s="3"/>
      <c r="G335" s="3"/>
      <c r="H335" s="3"/>
      <c r="J335" s="226"/>
      <c r="K335" s="3"/>
      <c r="L335" s="3"/>
      <c r="O335" s="227"/>
      <c r="Q335" s="94"/>
      <c r="R335" s="94"/>
      <c r="S335" s="94"/>
      <c r="T335" s="94"/>
    </row>
    <row r="336" ht="15.75" customHeight="1">
      <c r="A336" s="242"/>
      <c r="B336" s="240"/>
      <c r="C336" s="206"/>
      <c r="D336" s="248"/>
      <c r="E336" s="3"/>
      <c r="F336" s="3"/>
      <c r="G336" s="3"/>
      <c r="H336" s="3"/>
      <c r="J336" s="226"/>
      <c r="K336" s="3"/>
      <c r="L336" s="3"/>
      <c r="O336" s="227"/>
      <c r="Q336" s="94"/>
      <c r="R336" s="94"/>
      <c r="S336" s="94"/>
      <c r="T336" s="94"/>
    </row>
    <row r="337" ht="15.75" customHeight="1">
      <c r="A337" s="242"/>
      <c r="B337" s="240"/>
      <c r="C337" s="206"/>
      <c r="D337" s="248"/>
      <c r="E337" s="3"/>
      <c r="F337" s="3"/>
      <c r="G337" s="3"/>
      <c r="H337" s="3"/>
      <c r="J337" s="226"/>
      <c r="K337" s="3"/>
      <c r="L337" s="3"/>
      <c r="O337" s="227"/>
      <c r="Q337" s="94"/>
      <c r="R337" s="94"/>
      <c r="S337" s="94"/>
      <c r="T337" s="94"/>
    </row>
    <row r="338" ht="15.75" customHeight="1">
      <c r="A338" s="242"/>
      <c r="B338" s="240"/>
      <c r="C338" s="206"/>
      <c r="D338" s="248"/>
      <c r="E338" s="3"/>
      <c r="F338" s="3"/>
      <c r="G338" s="3"/>
      <c r="H338" s="3"/>
      <c r="J338" s="226"/>
      <c r="K338" s="3"/>
      <c r="L338" s="3"/>
      <c r="O338" s="227"/>
      <c r="Q338" s="94"/>
      <c r="R338" s="94"/>
      <c r="S338" s="94"/>
      <c r="T338" s="94"/>
    </row>
    <row r="339" ht="15.75" customHeight="1">
      <c r="A339" s="242"/>
      <c r="B339" s="240"/>
      <c r="C339" s="206"/>
      <c r="D339" s="248"/>
      <c r="E339" s="3"/>
      <c r="F339" s="3"/>
      <c r="G339" s="3"/>
      <c r="H339" s="3"/>
      <c r="J339" s="226"/>
      <c r="K339" s="3"/>
      <c r="L339" s="3"/>
      <c r="O339" s="227"/>
      <c r="Q339" s="94"/>
      <c r="R339" s="94"/>
      <c r="S339" s="94"/>
      <c r="T339" s="94"/>
    </row>
    <row r="340" ht="15.75" customHeight="1">
      <c r="A340" s="242"/>
      <c r="B340" s="240"/>
      <c r="C340" s="206"/>
      <c r="D340" s="248"/>
      <c r="E340" s="3"/>
      <c r="F340" s="3"/>
      <c r="G340" s="3"/>
      <c r="H340" s="3"/>
      <c r="J340" s="226"/>
      <c r="K340" s="3"/>
      <c r="L340" s="3"/>
      <c r="O340" s="227"/>
      <c r="Q340" s="94"/>
      <c r="R340" s="94"/>
      <c r="S340" s="94"/>
      <c r="T340" s="94"/>
    </row>
    <row r="341" ht="15.75" customHeight="1">
      <c r="A341" s="242"/>
      <c r="B341" s="240"/>
      <c r="C341" s="206"/>
      <c r="D341" s="248"/>
      <c r="E341" s="3"/>
      <c r="F341" s="3"/>
      <c r="G341" s="3"/>
      <c r="H341" s="3"/>
      <c r="J341" s="226"/>
      <c r="K341" s="3"/>
      <c r="L341" s="3"/>
      <c r="O341" s="227"/>
      <c r="Q341" s="94"/>
      <c r="R341" s="94"/>
      <c r="S341" s="94"/>
      <c r="T341" s="94"/>
    </row>
    <row r="342" ht="15.75" customHeight="1">
      <c r="A342" s="242"/>
      <c r="B342" s="240"/>
      <c r="C342" s="206"/>
      <c r="D342" s="248"/>
      <c r="E342" s="3"/>
      <c r="F342" s="3"/>
      <c r="G342" s="3"/>
      <c r="H342" s="3"/>
      <c r="J342" s="226"/>
      <c r="K342" s="3"/>
      <c r="L342" s="3"/>
      <c r="O342" s="227"/>
      <c r="Q342" s="94"/>
      <c r="R342" s="94"/>
      <c r="S342" s="94"/>
      <c r="T342" s="94"/>
    </row>
    <row r="343" ht="15.75" customHeight="1">
      <c r="A343" s="242"/>
      <c r="B343" s="240"/>
      <c r="C343" s="206"/>
      <c r="D343" s="248"/>
      <c r="E343" s="3"/>
      <c r="F343" s="3"/>
      <c r="G343" s="3"/>
      <c r="H343" s="3"/>
      <c r="J343" s="226"/>
      <c r="K343" s="3"/>
      <c r="L343" s="3"/>
      <c r="O343" s="227"/>
      <c r="Q343" s="94"/>
      <c r="R343" s="94"/>
      <c r="S343" s="94"/>
      <c r="T343" s="94"/>
    </row>
    <row r="344" ht="15.75" customHeight="1">
      <c r="A344" s="242"/>
      <c r="B344" s="240"/>
      <c r="C344" s="206"/>
      <c r="D344" s="248"/>
      <c r="E344" s="3"/>
      <c r="F344" s="3"/>
      <c r="G344" s="3"/>
      <c r="H344" s="3"/>
      <c r="J344" s="226"/>
      <c r="K344" s="3"/>
      <c r="L344" s="3"/>
      <c r="O344" s="227"/>
      <c r="Q344" s="94"/>
      <c r="R344" s="94"/>
      <c r="S344" s="94"/>
      <c r="T344" s="94"/>
    </row>
    <row r="345" ht="15.75" customHeight="1">
      <c r="A345" s="242"/>
      <c r="B345" s="240"/>
      <c r="C345" s="206"/>
      <c r="D345" s="248"/>
      <c r="E345" s="3"/>
      <c r="F345" s="3"/>
      <c r="G345" s="3"/>
      <c r="H345" s="3"/>
      <c r="J345" s="226"/>
      <c r="K345" s="3"/>
      <c r="L345" s="3"/>
      <c r="O345" s="227"/>
      <c r="Q345" s="94"/>
      <c r="R345" s="94"/>
      <c r="S345" s="94"/>
      <c r="T345" s="94"/>
    </row>
    <row r="346" ht="15.75" customHeight="1">
      <c r="A346" s="242"/>
      <c r="B346" s="240"/>
      <c r="C346" s="206"/>
      <c r="D346" s="248"/>
      <c r="E346" s="3"/>
      <c r="F346" s="3"/>
      <c r="G346" s="3"/>
      <c r="H346" s="3"/>
      <c r="J346" s="226"/>
      <c r="K346" s="3"/>
      <c r="L346" s="3"/>
      <c r="O346" s="227"/>
      <c r="Q346" s="94"/>
      <c r="R346" s="94"/>
      <c r="S346" s="94"/>
      <c r="T346" s="94"/>
    </row>
    <row r="347" ht="15.75" customHeight="1">
      <c r="A347" s="242"/>
      <c r="B347" s="240"/>
      <c r="C347" s="206"/>
      <c r="D347" s="248"/>
      <c r="E347" s="3"/>
      <c r="F347" s="3"/>
      <c r="G347" s="3"/>
      <c r="H347" s="3"/>
      <c r="J347" s="226"/>
      <c r="K347" s="3"/>
      <c r="L347" s="3"/>
      <c r="O347" s="227"/>
      <c r="Q347" s="94"/>
      <c r="R347" s="94"/>
      <c r="S347" s="94"/>
      <c r="T347" s="94"/>
    </row>
    <row r="348" ht="15.75" customHeight="1">
      <c r="A348" s="242"/>
      <c r="B348" s="240"/>
      <c r="C348" s="206"/>
      <c r="D348" s="248"/>
      <c r="E348" s="3"/>
      <c r="F348" s="3"/>
      <c r="G348" s="3"/>
      <c r="H348" s="3"/>
      <c r="J348" s="226"/>
      <c r="K348" s="3"/>
      <c r="L348" s="3"/>
      <c r="O348" s="227"/>
      <c r="Q348" s="94"/>
      <c r="R348" s="94"/>
      <c r="S348" s="94"/>
      <c r="T348" s="94"/>
    </row>
    <row r="349" ht="15.75" customHeight="1">
      <c r="A349" s="242"/>
      <c r="B349" s="240"/>
      <c r="C349" s="206"/>
      <c r="D349" s="248"/>
      <c r="E349" s="3"/>
      <c r="F349" s="3"/>
      <c r="G349" s="3"/>
      <c r="H349" s="3"/>
      <c r="J349" s="226"/>
      <c r="K349" s="3"/>
      <c r="L349" s="3"/>
      <c r="O349" s="227"/>
      <c r="Q349" s="94"/>
      <c r="R349" s="94"/>
      <c r="S349" s="94"/>
      <c r="T349" s="94"/>
    </row>
    <row r="350" ht="15.75" customHeight="1">
      <c r="A350" s="242"/>
      <c r="B350" s="240"/>
      <c r="C350" s="206"/>
      <c r="D350" s="248"/>
      <c r="E350" s="3"/>
      <c r="F350" s="3"/>
      <c r="G350" s="3"/>
      <c r="H350" s="3"/>
      <c r="J350" s="226"/>
      <c r="K350" s="3"/>
      <c r="L350" s="3"/>
      <c r="O350" s="227"/>
      <c r="Q350" s="94"/>
      <c r="R350" s="94"/>
      <c r="S350" s="94"/>
      <c r="T350" s="94"/>
    </row>
    <row r="351" ht="15.75" customHeight="1">
      <c r="A351" s="242"/>
      <c r="B351" s="240"/>
      <c r="C351" s="206"/>
      <c r="D351" s="248"/>
      <c r="E351" s="3"/>
      <c r="F351" s="3"/>
      <c r="G351" s="3"/>
      <c r="H351" s="3"/>
      <c r="J351" s="226"/>
      <c r="K351" s="3"/>
      <c r="L351" s="3"/>
      <c r="O351" s="227"/>
      <c r="Q351" s="94"/>
      <c r="R351" s="94"/>
      <c r="S351" s="94"/>
      <c r="T351" s="94"/>
    </row>
    <row r="352" ht="15.75" customHeight="1">
      <c r="A352" s="242"/>
      <c r="B352" s="240"/>
      <c r="C352" s="206"/>
      <c r="D352" s="248"/>
      <c r="E352" s="3"/>
      <c r="F352" s="3"/>
      <c r="G352" s="3"/>
      <c r="H352" s="3"/>
      <c r="J352" s="226"/>
      <c r="K352" s="3"/>
      <c r="L352" s="3"/>
      <c r="O352" s="227"/>
      <c r="Q352" s="94"/>
      <c r="R352" s="94"/>
      <c r="S352" s="94"/>
      <c r="T352" s="94"/>
    </row>
    <row r="353" ht="15.75" customHeight="1">
      <c r="A353" s="242"/>
      <c r="B353" s="240"/>
      <c r="C353" s="206"/>
      <c r="D353" s="248"/>
      <c r="E353" s="3"/>
      <c r="F353" s="3"/>
      <c r="G353" s="3"/>
      <c r="H353" s="3"/>
      <c r="J353" s="226"/>
      <c r="K353" s="3"/>
      <c r="L353" s="3"/>
      <c r="O353" s="227"/>
      <c r="Q353" s="94"/>
      <c r="R353" s="94"/>
      <c r="S353" s="94"/>
      <c r="T353" s="94"/>
    </row>
    <row r="354" ht="15.75" customHeight="1">
      <c r="A354" s="242"/>
      <c r="B354" s="240"/>
      <c r="C354" s="206"/>
      <c r="D354" s="248"/>
      <c r="E354" s="3"/>
      <c r="F354" s="3"/>
      <c r="G354" s="3"/>
      <c r="H354" s="3"/>
      <c r="J354" s="226"/>
      <c r="K354" s="3"/>
      <c r="L354" s="3"/>
      <c r="O354" s="227"/>
      <c r="Q354" s="94"/>
      <c r="R354" s="94"/>
      <c r="S354" s="94"/>
      <c r="T354" s="94"/>
    </row>
    <row r="355" ht="15.75" customHeight="1">
      <c r="A355" s="242"/>
      <c r="B355" s="240"/>
      <c r="C355" s="206"/>
      <c r="D355" s="248"/>
      <c r="E355" s="3"/>
      <c r="F355" s="3"/>
      <c r="G355" s="3"/>
      <c r="H355" s="3"/>
      <c r="J355" s="226"/>
      <c r="K355" s="3"/>
      <c r="L355" s="3"/>
      <c r="O355" s="227"/>
      <c r="Q355" s="94"/>
      <c r="R355" s="94"/>
      <c r="S355" s="94"/>
      <c r="T355" s="94"/>
    </row>
    <row r="356" ht="15.75" customHeight="1">
      <c r="A356" s="242"/>
      <c r="B356" s="240"/>
      <c r="C356" s="206"/>
      <c r="D356" s="248"/>
      <c r="E356" s="3"/>
      <c r="F356" s="3"/>
      <c r="G356" s="3"/>
      <c r="H356" s="3"/>
      <c r="J356" s="226"/>
      <c r="K356" s="3"/>
      <c r="L356" s="3"/>
      <c r="O356" s="227"/>
      <c r="Q356" s="94"/>
      <c r="R356" s="94"/>
      <c r="S356" s="94"/>
      <c r="T356" s="94"/>
    </row>
    <row r="357" ht="15.75" customHeight="1">
      <c r="A357" s="242"/>
      <c r="B357" s="240"/>
      <c r="C357" s="206"/>
      <c r="D357" s="248"/>
      <c r="E357" s="3"/>
      <c r="F357" s="3"/>
      <c r="G357" s="3"/>
      <c r="H357" s="3"/>
      <c r="J357" s="226"/>
      <c r="K357" s="3"/>
      <c r="L357" s="3"/>
      <c r="O357" s="227"/>
      <c r="Q357" s="94"/>
      <c r="R357" s="94"/>
      <c r="S357" s="94"/>
      <c r="T357" s="94"/>
    </row>
    <row r="358" ht="15.75" customHeight="1">
      <c r="A358" s="242"/>
      <c r="B358" s="240"/>
      <c r="C358" s="206"/>
      <c r="D358" s="248"/>
      <c r="E358" s="3"/>
      <c r="F358" s="3"/>
      <c r="G358" s="3"/>
      <c r="H358" s="3"/>
      <c r="J358" s="226"/>
      <c r="K358" s="3"/>
      <c r="L358" s="3"/>
      <c r="O358" s="227"/>
      <c r="Q358" s="94"/>
      <c r="R358" s="94"/>
      <c r="S358" s="94"/>
      <c r="T358" s="94"/>
    </row>
    <row r="359" ht="15.75" customHeight="1">
      <c r="A359" s="242"/>
      <c r="B359" s="240"/>
      <c r="C359" s="206"/>
      <c r="D359" s="248"/>
      <c r="E359" s="3"/>
      <c r="F359" s="3"/>
      <c r="G359" s="3"/>
      <c r="H359" s="3"/>
      <c r="J359" s="226"/>
      <c r="K359" s="3"/>
      <c r="L359" s="3"/>
      <c r="O359" s="227"/>
      <c r="Q359" s="94"/>
      <c r="R359" s="94"/>
      <c r="S359" s="94"/>
      <c r="T359" s="94"/>
    </row>
    <row r="360" ht="15.75" customHeight="1">
      <c r="A360" s="242"/>
      <c r="B360" s="240"/>
      <c r="C360" s="206"/>
      <c r="D360" s="248"/>
      <c r="E360" s="3"/>
      <c r="F360" s="3"/>
      <c r="G360" s="3"/>
      <c r="H360" s="3"/>
      <c r="J360" s="226"/>
      <c r="K360" s="3"/>
      <c r="L360" s="3"/>
      <c r="O360" s="227"/>
      <c r="Q360" s="94"/>
      <c r="R360" s="94"/>
      <c r="S360" s="94"/>
      <c r="T360" s="94"/>
    </row>
    <row r="361" ht="15.75" customHeight="1">
      <c r="A361" s="242"/>
      <c r="B361" s="240"/>
      <c r="C361" s="206"/>
      <c r="D361" s="248"/>
      <c r="E361" s="3"/>
      <c r="F361" s="3"/>
      <c r="G361" s="3"/>
      <c r="H361" s="3"/>
      <c r="J361" s="226"/>
      <c r="K361" s="3"/>
      <c r="L361" s="3"/>
      <c r="O361" s="227"/>
      <c r="Q361" s="94"/>
      <c r="R361" s="94"/>
      <c r="S361" s="94"/>
      <c r="T361" s="94"/>
    </row>
    <row r="362" ht="15.75" customHeight="1">
      <c r="A362" s="242"/>
      <c r="B362" s="240"/>
      <c r="C362" s="206"/>
      <c r="D362" s="248"/>
      <c r="E362" s="3"/>
      <c r="F362" s="3"/>
      <c r="G362" s="3"/>
      <c r="H362" s="3"/>
      <c r="J362" s="226"/>
      <c r="K362" s="3"/>
      <c r="L362" s="3"/>
      <c r="O362" s="227"/>
      <c r="Q362" s="94"/>
      <c r="R362" s="94"/>
      <c r="S362" s="94"/>
      <c r="T362" s="94"/>
    </row>
    <row r="363" ht="15.75" customHeight="1">
      <c r="A363" s="242"/>
      <c r="B363" s="240"/>
      <c r="C363" s="206"/>
      <c r="D363" s="248"/>
      <c r="E363" s="3"/>
      <c r="F363" s="3"/>
      <c r="G363" s="3"/>
      <c r="H363" s="3"/>
      <c r="J363" s="226"/>
      <c r="K363" s="3"/>
      <c r="L363" s="3"/>
      <c r="O363" s="227"/>
      <c r="Q363" s="94"/>
      <c r="R363" s="94"/>
      <c r="S363" s="94"/>
      <c r="T363" s="94"/>
    </row>
    <row r="364" ht="15.75" customHeight="1">
      <c r="A364" s="242"/>
      <c r="B364" s="240"/>
      <c r="C364" s="206"/>
      <c r="D364" s="248"/>
      <c r="E364" s="3"/>
      <c r="F364" s="3"/>
      <c r="G364" s="3"/>
      <c r="H364" s="3"/>
      <c r="J364" s="226"/>
      <c r="K364" s="3"/>
      <c r="L364" s="3"/>
      <c r="O364" s="227"/>
      <c r="Q364" s="94"/>
      <c r="R364" s="94"/>
      <c r="S364" s="94"/>
      <c r="T364" s="94"/>
    </row>
    <row r="365" ht="15.75" customHeight="1">
      <c r="A365" s="242"/>
      <c r="B365" s="240"/>
      <c r="C365" s="206"/>
      <c r="D365" s="248"/>
      <c r="E365" s="3"/>
      <c r="F365" s="3"/>
      <c r="G365" s="3"/>
      <c r="H365" s="3"/>
      <c r="J365" s="226"/>
      <c r="K365" s="3"/>
      <c r="L365" s="3"/>
      <c r="O365" s="227"/>
      <c r="Q365" s="94"/>
      <c r="R365" s="94"/>
      <c r="S365" s="94"/>
      <c r="T365" s="94"/>
    </row>
    <row r="366" ht="15.75" customHeight="1">
      <c r="A366" s="242"/>
      <c r="B366" s="240"/>
      <c r="C366" s="206"/>
      <c r="D366" s="248"/>
      <c r="E366" s="3"/>
      <c r="F366" s="3"/>
      <c r="G366" s="3"/>
      <c r="H366" s="3"/>
      <c r="J366" s="226"/>
      <c r="K366" s="3"/>
      <c r="L366" s="3"/>
      <c r="O366" s="227"/>
      <c r="Q366" s="94"/>
      <c r="R366" s="94"/>
      <c r="S366" s="94"/>
      <c r="T366" s="94"/>
    </row>
    <row r="367" ht="15.75" customHeight="1">
      <c r="A367" s="242"/>
      <c r="B367" s="240"/>
      <c r="C367" s="206"/>
      <c r="D367" s="248"/>
      <c r="E367" s="3"/>
      <c r="F367" s="3"/>
      <c r="G367" s="3"/>
      <c r="H367" s="3"/>
      <c r="J367" s="226"/>
      <c r="K367" s="3"/>
      <c r="L367" s="3"/>
      <c r="O367" s="227"/>
      <c r="Q367" s="94"/>
      <c r="R367" s="94"/>
      <c r="S367" s="94"/>
      <c r="T367" s="94"/>
    </row>
    <row r="368" ht="15.75" customHeight="1">
      <c r="A368" s="242"/>
      <c r="B368" s="240"/>
      <c r="C368" s="206"/>
      <c r="D368" s="248"/>
      <c r="E368" s="3"/>
      <c r="F368" s="3"/>
      <c r="G368" s="3"/>
      <c r="H368" s="3"/>
      <c r="J368" s="226"/>
      <c r="K368" s="3"/>
      <c r="L368" s="3"/>
      <c r="O368" s="227"/>
      <c r="Q368" s="94"/>
      <c r="R368" s="94"/>
      <c r="S368" s="94"/>
      <c r="T368" s="94"/>
    </row>
    <row r="369" ht="15.75" customHeight="1">
      <c r="A369" s="242"/>
      <c r="B369" s="240"/>
      <c r="C369" s="206"/>
      <c r="D369" s="248"/>
      <c r="E369" s="3"/>
      <c r="F369" s="3"/>
      <c r="G369" s="3"/>
      <c r="H369" s="3"/>
      <c r="J369" s="226"/>
      <c r="K369" s="3"/>
      <c r="L369" s="3"/>
      <c r="O369" s="227"/>
      <c r="Q369" s="94"/>
      <c r="R369" s="94"/>
      <c r="S369" s="94"/>
      <c r="T369" s="94"/>
    </row>
    <row r="370" ht="15.75" customHeight="1">
      <c r="A370" s="242"/>
      <c r="B370" s="240"/>
      <c r="C370" s="206"/>
      <c r="D370" s="248"/>
      <c r="E370" s="3"/>
      <c r="F370" s="3"/>
      <c r="G370" s="3"/>
      <c r="H370" s="3"/>
      <c r="J370" s="226"/>
      <c r="K370" s="3"/>
      <c r="L370" s="3"/>
      <c r="O370" s="227"/>
      <c r="Q370" s="94"/>
      <c r="R370" s="94"/>
      <c r="S370" s="94"/>
      <c r="T370" s="94"/>
    </row>
    <row r="371" ht="15.75" customHeight="1">
      <c r="A371" s="242"/>
      <c r="B371" s="240"/>
      <c r="C371" s="206"/>
      <c r="D371" s="248"/>
      <c r="E371" s="3"/>
      <c r="F371" s="3"/>
      <c r="G371" s="3"/>
      <c r="H371" s="3"/>
      <c r="J371" s="226"/>
      <c r="K371" s="3"/>
      <c r="L371" s="3"/>
      <c r="O371" s="227"/>
      <c r="Q371" s="94"/>
      <c r="R371" s="94"/>
      <c r="S371" s="94"/>
      <c r="T371" s="94"/>
    </row>
    <row r="372" ht="15.75" customHeight="1">
      <c r="A372" s="242"/>
      <c r="B372" s="240"/>
      <c r="C372" s="206"/>
      <c r="D372" s="248"/>
      <c r="E372" s="3"/>
      <c r="F372" s="3"/>
      <c r="G372" s="3"/>
      <c r="H372" s="3"/>
      <c r="J372" s="226"/>
      <c r="K372" s="3"/>
      <c r="L372" s="3"/>
      <c r="O372" s="227"/>
      <c r="Q372" s="94"/>
      <c r="R372" s="94"/>
      <c r="S372" s="94"/>
      <c r="T372" s="94"/>
    </row>
    <row r="373" ht="15.75" customHeight="1">
      <c r="A373" s="242"/>
      <c r="B373" s="240"/>
      <c r="C373" s="206"/>
      <c r="D373" s="248"/>
      <c r="E373" s="3"/>
      <c r="F373" s="3"/>
      <c r="G373" s="3"/>
      <c r="H373" s="3"/>
      <c r="J373" s="226"/>
      <c r="K373" s="3"/>
      <c r="L373" s="3"/>
      <c r="O373" s="227"/>
      <c r="Q373" s="94"/>
      <c r="R373" s="94"/>
      <c r="S373" s="94"/>
      <c r="T373" s="94"/>
    </row>
    <row r="374" ht="15.75" customHeight="1">
      <c r="A374" s="242"/>
      <c r="B374" s="240"/>
      <c r="C374" s="206"/>
      <c r="D374" s="248"/>
      <c r="E374" s="3"/>
      <c r="F374" s="3"/>
      <c r="G374" s="3"/>
      <c r="H374" s="3"/>
      <c r="J374" s="226"/>
      <c r="K374" s="3"/>
      <c r="L374" s="3"/>
      <c r="O374" s="227"/>
      <c r="Q374" s="94"/>
      <c r="R374" s="94"/>
      <c r="S374" s="94"/>
      <c r="T374" s="94"/>
    </row>
    <row r="375" ht="15.75" customHeight="1">
      <c r="A375" s="242"/>
      <c r="B375" s="240"/>
      <c r="C375" s="206"/>
      <c r="D375" s="248"/>
      <c r="E375" s="3"/>
      <c r="F375" s="3"/>
      <c r="G375" s="3"/>
      <c r="H375" s="3"/>
      <c r="J375" s="226"/>
      <c r="K375" s="3"/>
      <c r="L375" s="3"/>
      <c r="O375" s="227"/>
      <c r="Q375" s="94"/>
      <c r="R375" s="94"/>
      <c r="S375" s="94"/>
      <c r="T375" s="94"/>
    </row>
    <row r="376" ht="15.75" customHeight="1">
      <c r="A376" s="242"/>
      <c r="B376" s="240"/>
      <c r="C376" s="206"/>
      <c r="D376" s="248"/>
      <c r="E376" s="3"/>
      <c r="F376" s="3"/>
      <c r="G376" s="3"/>
      <c r="H376" s="3"/>
      <c r="J376" s="226"/>
      <c r="K376" s="3"/>
      <c r="L376" s="3"/>
      <c r="O376" s="227"/>
      <c r="Q376" s="94"/>
      <c r="R376" s="94"/>
      <c r="S376" s="94"/>
      <c r="T376" s="94"/>
    </row>
    <row r="377" ht="15.75" customHeight="1">
      <c r="A377" s="242"/>
      <c r="B377" s="240"/>
      <c r="C377" s="206"/>
      <c r="D377" s="248"/>
      <c r="E377" s="3"/>
      <c r="F377" s="3"/>
      <c r="G377" s="3"/>
      <c r="H377" s="3"/>
      <c r="J377" s="226"/>
      <c r="K377" s="3"/>
      <c r="L377" s="3"/>
      <c r="O377" s="227"/>
      <c r="Q377" s="94"/>
      <c r="R377" s="94"/>
      <c r="S377" s="94"/>
      <c r="T377" s="94"/>
    </row>
    <row r="378" ht="15.75" customHeight="1">
      <c r="A378" s="242"/>
      <c r="B378" s="240"/>
      <c r="C378" s="206"/>
      <c r="D378" s="248"/>
      <c r="E378" s="3"/>
      <c r="F378" s="3"/>
      <c r="G378" s="3"/>
      <c r="H378" s="3"/>
      <c r="J378" s="226"/>
      <c r="K378" s="3"/>
      <c r="L378" s="3"/>
      <c r="O378" s="227"/>
      <c r="Q378" s="94"/>
      <c r="R378" s="94"/>
      <c r="S378" s="94"/>
      <c r="T378" s="94"/>
    </row>
    <row r="379" ht="15.75" customHeight="1">
      <c r="A379" s="242"/>
      <c r="B379" s="240"/>
      <c r="C379" s="206"/>
      <c r="D379" s="248"/>
      <c r="E379" s="3"/>
      <c r="F379" s="3"/>
      <c r="G379" s="3"/>
      <c r="H379" s="3"/>
      <c r="J379" s="226"/>
      <c r="K379" s="3"/>
      <c r="L379" s="3"/>
      <c r="O379" s="227"/>
      <c r="Q379" s="94"/>
      <c r="R379" s="94"/>
      <c r="S379" s="94"/>
      <c r="T379" s="94"/>
    </row>
    <row r="380" ht="15.75" customHeight="1">
      <c r="A380" s="242"/>
      <c r="B380" s="240"/>
      <c r="C380" s="206"/>
      <c r="D380" s="248"/>
      <c r="E380" s="3"/>
      <c r="F380" s="3"/>
      <c r="G380" s="3"/>
      <c r="H380" s="3"/>
      <c r="J380" s="226"/>
      <c r="K380" s="3"/>
      <c r="L380" s="3"/>
      <c r="O380" s="227"/>
      <c r="Q380" s="94"/>
      <c r="R380" s="94"/>
      <c r="S380" s="94"/>
      <c r="T380" s="94"/>
    </row>
    <row r="381" ht="15.75" customHeight="1">
      <c r="A381" s="242"/>
      <c r="B381" s="240"/>
      <c r="C381" s="206"/>
      <c r="D381" s="248"/>
      <c r="E381" s="3"/>
      <c r="F381" s="3"/>
      <c r="G381" s="3"/>
      <c r="H381" s="3"/>
      <c r="J381" s="226"/>
      <c r="K381" s="3"/>
      <c r="L381" s="3"/>
      <c r="O381" s="227"/>
      <c r="Q381" s="94"/>
      <c r="R381" s="94"/>
      <c r="S381" s="94"/>
      <c r="T381" s="94"/>
    </row>
    <row r="382" ht="15.75" customHeight="1">
      <c r="A382" s="242"/>
      <c r="B382" s="240"/>
      <c r="C382" s="206"/>
      <c r="D382" s="248"/>
      <c r="E382" s="3"/>
      <c r="F382" s="3"/>
      <c r="G382" s="3"/>
      <c r="H382" s="3"/>
      <c r="J382" s="226"/>
      <c r="K382" s="3"/>
      <c r="L382" s="3"/>
      <c r="O382" s="227"/>
      <c r="Q382" s="94"/>
      <c r="R382" s="94"/>
      <c r="S382" s="94"/>
      <c r="T382" s="94"/>
    </row>
    <row r="383" ht="15.75" customHeight="1">
      <c r="A383" s="242"/>
      <c r="B383" s="240"/>
      <c r="C383" s="206"/>
      <c r="D383" s="248"/>
      <c r="E383" s="3"/>
      <c r="F383" s="3"/>
      <c r="G383" s="3"/>
      <c r="H383" s="3"/>
      <c r="J383" s="226"/>
      <c r="K383" s="3"/>
      <c r="L383" s="3"/>
      <c r="O383" s="227"/>
      <c r="Q383" s="94"/>
      <c r="R383" s="94"/>
      <c r="S383" s="94"/>
      <c r="T383" s="94"/>
    </row>
    <row r="384" ht="15.75" customHeight="1">
      <c r="A384" s="242"/>
      <c r="B384" s="240"/>
      <c r="C384" s="206"/>
      <c r="D384" s="248"/>
      <c r="E384" s="3"/>
      <c r="F384" s="3"/>
      <c r="G384" s="3"/>
      <c r="H384" s="3"/>
      <c r="J384" s="226"/>
      <c r="K384" s="3"/>
      <c r="L384" s="3"/>
      <c r="O384" s="227"/>
      <c r="Q384" s="94"/>
      <c r="R384" s="94"/>
      <c r="S384" s="94"/>
      <c r="T384" s="94"/>
    </row>
    <row r="385" ht="15.75" customHeight="1">
      <c r="A385" s="242"/>
      <c r="B385" s="240"/>
      <c r="C385" s="206"/>
      <c r="D385" s="248"/>
      <c r="E385" s="3"/>
      <c r="F385" s="3"/>
      <c r="G385" s="3"/>
      <c r="H385" s="3"/>
      <c r="J385" s="226"/>
      <c r="K385" s="3"/>
      <c r="L385" s="3"/>
      <c r="O385" s="227"/>
      <c r="Q385" s="94"/>
      <c r="R385" s="94"/>
      <c r="S385" s="94"/>
      <c r="T385" s="94"/>
    </row>
    <row r="386" ht="15.75" customHeight="1">
      <c r="A386" s="242"/>
      <c r="B386" s="240"/>
      <c r="C386" s="206"/>
      <c r="D386" s="248"/>
      <c r="E386" s="3"/>
      <c r="F386" s="3"/>
      <c r="G386" s="3"/>
      <c r="H386" s="3"/>
      <c r="J386" s="226"/>
      <c r="K386" s="3"/>
      <c r="L386" s="3"/>
      <c r="O386" s="227"/>
      <c r="Q386" s="94"/>
      <c r="R386" s="94"/>
      <c r="S386" s="94"/>
      <c r="T386" s="94"/>
    </row>
    <row r="387" ht="15.75" customHeight="1">
      <c r="A387" s="242"/>
      <c r="B387" s="240"/>
      <c r="C387" s="206"/>
      <c r="D387" s="248"/>
      <c r="E387" s="3"/>
      <c r="F387" s="3"/>
      <c r="G387" s="3"/>
      <c r="H387" s="3"/>
      <c r="J387" s="226"/>
      <c r="K387" s="3"/>
      <c r="L387" s="3"/>
      <c r="O387" s="227"/>
      <c r="Q387" s="94"/>
      <c r="R387" s="94"/>
      <c r="S387" s="94"/>
      <c r="T387" s="94"/>
    </row>
    <row r="388" ht="15.75" customHeight="1">
      <c r="A388" s="242"/>
      <c r="B388" s="240"/>
      <c r="C388" s="206"/>
      <c r="D388" s="248"/>
      <c r="E388" s="3"/>
      <c r="F388" s="3"/>
      <c r="G388" s="3"/>
      <c r="H388" s="3"/>
      <c r="J388" s="226"/>
      <c r="K388" s="3"/>
      <c r="L388" s="3"/>
      <c r="O388" s="227"/>
      <c r="Q388" s="94"/>
      <c r="R388" s="94"/>
      <c r="S388" s="94"/>
      <c r="T388" s="94"/>
    </row>
    <row r="389" ht="15.75" customHeight="1">
      <c r="A389" s="242"/>
      <c r="B389" s="240"/>
      <c r="C389" s="206"/>
      <c r="D389" s="248"/>
      <c r="E389" s="3"/>
      <c r="F389" s="3"/>
      <c r="G389" s="3"/>
      <c r="H389" s="3"/>
      <c r="J389" s="226"/>
      <c r="K389" s="3"/>
      <c r="L389" s="3"/>
      <c r="O389" s="227"/>
      <c r="Q389" s="94"/>
      <c r="R389" s="94"/>
      <c r="S389" s="94"/>
      <c r="T389" s="94"/>
    </row>
    <row r="390" ht="15.75" customHeight="1">
      <c r="A390" s="242"/>
      <c r="B390" s="240"/>
      <c r="C390" s="206"/>
      <c r="D390" s="248"/>
      <c r="E390" s="3"/>
      <c r="F390" s="3"/>
      <c r="G390" s="3"/>
      <c r="H390" s="3"/>
      <c r="J390" s="226"/>
      <c r="K390" s="3"/>
      <c r="L390" s="3"/>
      <c r="O390" s="227"/>
      <c r="Q390" s="94"/>
      <c r="R390" s="94"/>
      <c r="S390" s="94"/>
      <c r="T390" s="94"/>
    </row>
    <row r="391" ht="15.75" customHeight="1">
      <c r="A391" s="242"/>
      <c r="B391" s="240"/>
      <c r="C391" s="206"/>
      <c r="D391" s="248"/>
      <c r="E391" s="3"/>
      <c r="F391" s="3"/>
      <c r="G391" s="3"/>
      <c r="H391" s="3"/>
      <c r="J391" s="226"/>
      <c r="K391" s="3"/>
      <c r="L391" s="3"/>
      <c r="O391" s="227"/>
      <c r="Q391" s="94"/>
      <c r="R391" s="94"/>
      <c r="S391" s="94"/>
      <c r="T391" s="94"/>
    </row>
    <row r="392" ht="15.75" customHeight="1">
      <c r="A392" s="242"/>
      <c r="B392" s="240"/>
      <c r="C392" s="206"/>
      <c r="D392" s="248"/>
      <c r="E392" s="3"/>
      <c r="F392" s="3"/>
      <c r="G392" s="3"/>
      <c r="H392" s="3"/>
      <c r="J392" s="226"/>
      <c r="K392" s="3"/>
      <c r="L392" s="3"/>
      <c r="O392" s="227"/>
      <c r="Q392" s="94"/>
      <c r="R392" s="94"/>
      <c r="S392" s="94"/>
      <c r="T392" s="94"/>
    </row>
    <row r="393" ht="15.75" customHeight="1">
      <c r="A393" s="242"/>
      <c r="B393" s="240"/>
      <c r="C393" s="206"/>
      <c r="D393" s="248"/>
      <c r="E393" s="3"/>
      <c r="F393" s="3"/>
      <c r="G393" s="3"/>
      <c r="H393" s="3"/>
      <c r="J393" s="226"/>
      <c r="K393" s="3"/>
      <c r="L393" s="3"/>
      <c r="O393" s="227"/>
      <c r="Q393" s="94"/>
      <c r="R393" s="94"/>
      <c r="S393" s="94"/>
      <c r="T393" s="94"/>
    </row>
    <row r="394" ht="15.75" customHeight="1">
      <c r="A394" s="242"/>
      <c r="B394" s="240"/>
      <c r="C394" s="206"/>
      <c r="D394" s="248"/>
      <c r="E394" s="3"/>
      <c r="F394" s="3"/>
      <c r="G394" s="3"/>
      <c r="H394" s="3"/>
      <c r="J394" s="226"/>
      <c r="K394" s="3"/>
      <c r="L394" s="3"/>
      <c r="O394" s="227"/>
      <c r="Q394" s="94"/>
      <c r="R394" s="94"/>
      <c r="S394" s="94"/>
      <c r="T394" s="94"/>
    </row>
    <row r="395" ht="15.75" customHeight="1">
      <c r="A395" s="242"/>
      <c r="B395" s="240"/>
      <c r="C395" s="206"/>
      <c r="D395" s="248"/>
      <c r="E395" s="3"/>
      <c r="F395" s="3"/>
      <c r="G395" s="3"/>
      <c r="H395" s="3"/>
      <c r="J395" s="226"/>
      <c r="K395" s="3"/>
      <c r="L395" s="3"/>
      <c r="O395" s="227"/>
      <c r="Q395" s="94"/>
      <c r="R395" s="94"/>
      <c r="S395" s="94"/>
      <c r="T395" s="94"/>
    </row>
    <row r="396" ht="15.75" customHeight="1">
      <c r="A396" s="242"/>
      <c r="B396" s="240"/>
      <c r="C396" s="206"/>
      <c r="D396" s="248"/>
      <c r="E396" s="3"/>
      <c r="F396" s="3"/>
      <c r="G396" s="3"/>
      <c r="H396" s="3"/>
      <c r="J396" s="226"/>
      <c r="K396" s="3"/>
      <c r="L396" s="3"/>
      <c r="O396" s="227"/>
      <c r="Q396" s="94"/>
      <c r="R396" s="94"/>
      <c r="S396" s="94"/>
      <c r="T396" s="94"/>
    </row>
    <row r="397" ht="15.75" customHeight="1">
      <c r="A397" s="242"/>
      <c r="B397" s="240"/>
      <c r="C397" s="206"/>
      <c r="D397" s="248"/>
      <c r="E397" s="3"/>
      <c r="F397" s="3"/>
      <c r="G397" s="3"/>
      <c r="H397" s="3"/>
      <c r="J397" s="226"/>
      <c r="K397" s="3"/>
      <c r="L397" s="3"/>
      <c r="O397" s="227"/>
      <c r="Q397" s="94"/>
      <c r="R397" s="94"/>
      <c r="S397" s="94"/>
      <c r="T397" s="94"/>
    </row>
    <row r="398" ht="15.75" customHeight="1">
      <c r="A398" s="242"/>
      <c r="B398" s="240"/>
      <c r="C398" s="206"/>
      <c r="D398" s="248"/>
      <c r="E398" s="3"/>
      <c r="F398" s="3"/>
      <c r="G398" s="3"/>
      <c r="H398" s="3"/>
      <c r="J398" s="226"/>
      <c r="K398" s="3"/>
      <c r="L398" s="3"/>
      <c r="O398" s="227"/>
      <c r="Q398" s="94"/>
      <c r="R398" s="94"/>
      <c r="S398" s="94"/>
      <c r="T398" s="94"/>
    </row>
    <row r="399" ht="15.75" customHeight="1">
      <c r="A399" s="242"/>
      <c r="B399" s="240"/>
      <c r="C399" s="206"/>
      <c r="D399" s="248"/>
      <c r="E399" s="3"/>
      <c r="F399" s="3"/>
      <c r="G399" s="3"/>
      <c r="H399" s="3"/>
      <c r="J399" s="226"/>
      <c r="K399" s="3"/>
      <c r="L399" s="3"/>
      <c r="O399" s="227"/>
      <c r="Q399" s="94"/>
      <c r="R399" s="94"/>
      <c r="S399" s="94"/>
      <c r="T399" s="94"/>
    </row>
    <row r="400" ht="15.75" customHeight="1">
      <c r="A400" s="242"/>
      <c r="B400" s="240"/>
      <c r="C400" s="206"/>
      <c r="D400" s="248"/>
      <c r="E400" s="3"/>
      <c r="F400" s="3"/>
      <c r="G400" s="3"/>
      <c r="H400" s="3"/>
      <c r="J400" s="226"/>
      <c r="K400" s="3"/>
      <c r="L400" s="3"/>
      <c r="O400" s="227"/>
      <c r="Q400" s="94"/>
      <c r="R400" s="94"/>
      <c r="S400" s="94"/>
      <c r="T400" s="94"/>
    </row>
    <row r="401" ht="15.75" customHeight="1">
      <c r="A401" s="242"/>
      <c r="B401" s="240"/>
      <c r="C401" s="206"/>
      <c r="D401" s="248"/>
      <c r="E401" s="3"/>
      <c r="F401" s="3"/>
      <c r="G401" s="3"/>
      <c r="H401" s="3"/>
      <c r="J401" s="226"/>
      <c r="K401" s="3"/>
      <c r="L401" s="3"/>
      <c r="O401" s="227"/>
      <c r="Q401" s="94"/>
      <c r="R401" s="94"/>
      <c r="S401" s="94"/>
      <c r="T401" s="94"/>
    </row>
    <row r="402" ht="15.75" customHeight="1">
      <c r="A402" s="242"/>
      <c r="B402" s="240"/>
      <c r="C402" s="206"/>
      <c r="D402" s="248"/>
      <c r="E402" s="3"/>
      <c r="F402" s="3"/>
      <c r="G402" s="3"/>
      <c r="H402" s="3"/>
      <c r="J402" s="226"/>
      <c r="K402" s="3"/>
      <c r="L402" s="3"/>
      <c r="O402" s="227"/>
      <c r="Q402" s="94"/>
      <c r="R402" s="94"/>
      <c r="S402" s="94"/>
      <c r="T402" s="94"/>
    </row>
    <row r="403" ht="15.75" customHeight="1">
      <c r="A403" s="242"/>
      <c r="B403" s="240"/>
      <c r="C403" s="206"/>
      <c r="D403" s="248"/>
      <c r="E403" s="3"/>
      <c r="F403" s="3"/>
      <c r="G403" s="3"/>
      <c r="H403" s="3"/>
      <c r="J403" s="226"/>
      <c r="K403" s="3"/>
      <c r="L403" s="3"/>
      <c r="O403" s="227"/>
      <c r="Q403" s="94"/>
      <c r="R403" s="94"/>
      <c r="S403" s="94"/>
      <c r="T403" s="94"/>
    </row>
    <row r="404" ht="15.75" customHeight="1">
      <c r="A404" s="242"/>
      <c r="B404" s="240"/>
      <c r="C404" s="206"/>
      <c r="D404" s="248"/>
      <c r="E404" s="3"/>
      <c r="F404" s="3"/>
      <c r="G404" s="3"/>
      <c r="H404" s="3"/>
      <c r="J404" s="226"/>
      <c r="K404" s="3"/>
      <c r="L404" s="3"/>
      <c r="O404" s="227"/>
      <c r="Q404" s="94"/>
      <c r="R404" s="94"/>
      <c r="S404" s="94"/>
      <c r="T404" s="94"/>
    </row>
    <row r="405" ht="15.75" customHeight="1">
      <c r="A405" s="242"/>
      <c r="B405" s="240"/>
      <c r="C405" s="206"/>
      <c r="D405" s="248"/>
      <c r="E405" s="3"/>
      <c r="F405" s="3"/>
      <c r="G405" s="3"/>
      <c r="H405" s="3"/>
      <c r="J405" s="226"/>
      <c r="K405" s="3"/>
      <c r="L405" s="3"/>
      <c r="O405" s="227"/>
      <c r="Q405" s="94"/>
      <c r="R405" s="94"/>
      <c r="S405" s="94"/>
      <c r="T405" s="94"/>
    </row>
    <row r="406" ht="15.75" customHeight="1">
      <c r="A406" s="242"/>
      <c r="B406" s="240"/>
      <c r="C406" s="206"/>
      <c r="D406" s="248"/>
      <c r="E406" s="3"/>
      <c r="F406" s="3"/>
      <c r="G406" s="3"/>
      <c r="H406" s="3"/>
      <c r="J406" s="226"/>
      <c r="K406" s="3"/>
      <c r="L406" s="3"/>
      <c r="O406" s="227"/>
      <c r="Q406" s="94"/>
      <c r="R406" s="94"/>
      <c r="S406" s="94"/>
      <c r="T406" s="94"/>
    </row>
    <row r="407" ht="15.75" customHeight="1">
      <c r="A407" s="242"/>
      <c r="B407" s="240"/>
      <c r="C407" s="206"/>
      <c r="D407" s="248"/>
      <c r="E407" s="3"/>
      <c r="F407" s="3"/>
      <c r="G407" s="3"/>
      <c r="H407" s="3"/>
      <c r="J407" s="226"/>
      <c r="K407" s="3"/>
      <c r="L407" s="3"/>
      <c r="O407" s="227"/>
      <c r="Q407" s="94"/>
      <c r="R407" s="94"/>
      <c r="S407" s="94"/>
      <c r="T407" s="94"/>
    </row>
    <row r="408" ht="15.75" customHeight="1">
      <c r="A408" s="242"/>
      <c r="B408" s="240"/>
      <c r="C408" s="206"/>
      <c r="D408" s="248"/>
      <c r="E408" s="3"/>
      <c r="F408" s="3"/>
      <c r="G408" s="3"/>
      <c r="H408" s="3"/>
      <c r="J408" s="226"/>
      <c r="K408" s="3"/>
      <c r="L408" s="3"/>
      <c r="O408" s="227"/>
      <c r="Q408" s="94"/>
      <c r="R408" s="94"/>
      <c r="S408" s="94"/>
      <c r="T408" s="94"/>
    </row>
    <row r="409" ht="15.75" customHeight="1">
      <c r="A409" s="242"/>
      <c r="B409" s="240"/>
      <c r="C409" s="206"/>
      <c r="D409" s="248"/>
      <c r="E409" s="3"/>
      <c r="F409" s="3"/>
      <c r="G409" s="3"/>
      <c r="H409" s="3"/>
      <c r="J409" s="226"/>
      <c r="K409" s="3"/>
      <c r="L409" s="3"/>
      <c r="O409" s="227"/>
      <c r="Q409" s="94"/>
      <c r="R409" s="94"/>
      <c r="S409" s="94"/>
      <c r="T409" s="94"/>
    </row>
    <row r="410" ht="15.75" customHeight="1">
      <c r="A410" s="242"/>
      <c r="B410" s="240"/>
      <c r="C410" s="206"/>
      <c r="D410" s="248"/>
      <c r="E410" s="3"/>
      <c r="F410" s="3"/>
      <c r="G410" s="3"/>
      <c r="H410" s="3"/>
      <c r="J410" s="226"/>
      <c r="K410" s="3"/>
      <c r="L410" s="3"/>
      <c r="O410" s="227"/>
      <c r="Q410" s="94"/>
      <c r="R410" s="94"/>
      <c r="S410" s="94"/>
      <c r="T410" s="94"/>
    </row>
    <row r="411" ht="15.75" customHeight="1">
      <c r="A411" s="242"/>
      <c r="B411" s="240"/>
      <c r="C411" s="206"/>
      <c r="D411" s="248"/>
      <c r="E411" s="3"/>
      <c r="F411" s="3"/>
      <c r="G411" s="3"/>
      <c r="H411" s="3"/>
      <c r="J411" s="226"/>
      <c r="K411" s="3"/>
      <c r="L411" s="3"/>
      <c r="O411" s="227"/>
      <c r="Q411" s="94"/>
      <c r="R411" s="94"/>
      <c r="S411" s="94"/>
      <c r="T411" s="94"/>
    </row>
    <row r="412" ht="15.75" customHeight="1">
      <c r="A412" s="242"/>
      <c r="B412" s="240"/>
      <c r="C412" s="206"/>
      <c r="D412" s="248"/>
      <c r="E412" s="3"/>
      <c r="F412" s="3"/>
      <c r="G412" s="3"/>
      <c r="H412" s="3"/>
      <c r="J412" s="226"/>
      <c r="K412" s="3"/>
      <c r="L412" s="3"/>
      <c r="O412" s="227"/>
      <c r="Q412" s="94"/>
      <c r="R412" s="94"/>
      <c r="S412" s="94"/>
      <c r="T412" s="94"/>
    </row>
    <row r="413" ht="15.75" customHeight="1">
      <c r="A413" s="242"/>
      <c r="B413" s="240"/>
      <c r="C413" s="206"/>
      <c r="D413" s="248"/>
      <c r="E413" s="3"/>
      <c r="F413" s="3"/>
      <c r="G413" s="3"/>
      <c r="H413" s="3"/>
      <c r="J413" s="226"/>
      <c r="K413" s="3"/>
      <c r="L413" s="3"/>
      <c r="O413" s="227"/>
      <c r="Q413" s="94"/>
      <c r="R413" s="94"/>
      <c r="S413" s="94"/>
      <c r="T413" s="94"/>
    </row>
    <row r="414" ht="15.75" customHeight="1">
      <c r="A414" s="242"/>
      <c r="B414" s="240"/>
      <c r="C414" s="206"/>
      <c r="D414" s="248"/>
      <c r="E414" s="3"/>
      <c r="F414" s="3"/>
      <c r="G414" s="3"/>
      <c r="H414" s="3"/>
      <c r="J414" s="226"/>
      <c r="K414" s="3"/>
      <c r="L414" s="3"/>
      <c r="O414" s="227"/>
      <c r="Q414" s="94"/>
      <c r="R414" s="94"/>
      <c r="S414" s="94"/>
      <c r="T414" s="94"/>
    </row>
    <row r="415" ht="15.75" customHeight="1">
      <c r="A415" s="242"/>
      <c r="B415" s="240"/>
      <c r="C415" s="206"/>
      <c r="D415" s="248"/>
      <c r="E415" s="3"/>
      <c r="F415" s="3"/>
      <c r="G415" s="3"/>
      <c r="H415" s="3"/>
      <c r="J415" s="226"/>
      <c r="K415" s="3"/>
      <c r="L415" s="3"/>
      <c r="O415" s="227"/>
      <c r="Q415" s="94"/>
      <c r="R415" s="94"/>
      <c r="S415" s="94"/>
      <c r="T415" s="94"/>
    </row>
    <row r="416" ht="15.75" customHeight="1">
      <c r="A416" s="242"/>
      <c r="B416" s="240"/>
      <c r="C416" s="206"/>
      <c r="D416" s="248"/>
      <c r="E416" s="3"/>
      <c r="F416" s="3"/>
      <c r="G416" s="3"/>
      <c r="H416" s="3"/>
      <c r="J416" s="226"/>
      <c r="K416" s="3"/>
      <c r="L416" s="3"/>
      <c r="O416" s="227"/>
      <c r="Q416" s="94"/>
      <c r="R416" s="94"/>
      <c r="S416" s="94"/>
      <c r="T416" s="94"/>
    </row>
    <row r="417" ht="15.75" customHeight="1">
      <c r="A417" s="242"/>
      <c r="B417" s="240"/>
      <c r="C417" s="206"/>
      <c r="D417" s="248"/>
      <c r="E417" s="3"/>
      <c r="F417" s="3"/>
      <c r="G417" s="3"/>
      <c r="H417" s="3"/>
      <c r="J417" s="226"/>
      <c r="K417" s="3"/>
      <c r="L417" s="3"/>
      <c r="O417" s="227"/>
      <c r="Q417" s="94"/>
      <c r="R417" s="94"/>
      <c r="S417" s="94"/>
      <c r="T417" s="94"/>
    </row>
    <row r="418" ht="15.75" customHeight="1">
      <c r="A418" s="242"/>
      <c r="B418" s="240"/>
      <c r="C418" s="206"/>
      <c r="D418" s="248"/>
      <c r="E418" s="3"/>
      <c r="F418" s="3"/>
      <c r="G418" s="3"/>
      <c r="H418" s="3"/>
      <c r="J418" s="226"/>
      <c r="K418" s="3"/>
      <c r="L418" s="3"/>
      <c r="O418" s="227"/>
      <c r="Q418" s="94"/>
      <c r="R418" s="94"/>
      <c r="S418" s="94"/>
      <c r="T418" s="94"/>
    </row>
    <row r="419" ht="15.75" customHeight="1">
      <c r="A419" s="242"/>
      <c r="B419" s="240"/>
      <c r="C419" s="206"/>
      <c r="D419" s="248"/>
      <c r="E419" s="3"/>
      <c r="F419" s="3"/>
      <c r="G419" s="3"/>
      <c r="H419" s="3"/>
      <c r="J419" s="226"/>
      <c r="K419" s="3"/>
      <c r="L419" s="3"/>
      <c r="O419" s="227"/>
      <c r="Q419" s="94"/>
      <c r="R419" s="94"/>
      <c r="S419" s="94"/>
      <c r="T419" s="94"/>
    </row>
    <row r="420" ht="15.75" customHeight="1">
      <c r="A420" s="242"/>
      <c r="B420" s="240"/>
      <c r="C420" s="206"/>
      <c r="D420" s="248"/>
      <c r="E420" s="3"/>
      <c r="F420" s="3"/>
      <c r="G420" s="3"/>
      <c r="H420" s="3"/>
      <c r="J420" s="226"/>
      <c r="K420" s="3"/>
      <c r="L420" s="3"/>
      <c r="O420" s="227"/>
      <c r="Q420" s="94"/>
      <c r="R420" s="94"/>
      <c r="S420" s="94"/>
      <c r="T420" s="94"/>
    </row>
    <row r="421" ht="15.75" customHeight="1">
      <c r="A421" s="242"/>
      <c r="B421" s="240"/>
      <c r="C421" s="206"/>
      <c r="D421" s="248"/>
      <c r="E421" s="3"/>
      <c r="F421" s="3"/>
      <c r="G421" s="3"/>
      <c r="H421" s="3"/>
      <c r="J421" s="226"/>
      <c r="K421" s="3"/>
      <c r="L421" s="3"/>
      <c r="O421" s="227"/>
      <c r="Q421" s="94"/>
      <c r="R421" s="94"/>
      <c r="S421" s="94"/>
      <c r="T421" s="94"/>
    </row>
    <row r="422" ht="15.75" customHeight="1">
      <c r="A422" s="242"/>
      <c r="B422" s="240"/>
      <c r="C422" s="206"/>
      <c r="D422" s="248"/>
      <c r="E422" s="3"/>
      <c r="F422" s="3"/>
      <c r="G422" s="3"/>
      <c r="H422" s="3"/>
      <c r="J422" s="226"/>
      <c r="K422" s="3"/>
      <c r="L422" s="3"/>
      <c r="O422" s="227"/>
      <c r="Q422" s="94"/>
      <c r="R422" s="94"/>
      <c r="S422" s="94"/>
      <c r="T422" s="94"/>
    </row>
    <row r="423" ht="15.75" customHeight="1">
      <c r="A423" s="242"/>
      <c r="B423" s="240"/>
      <c r="C423" s="206"/>
      <c r="D423" s="248"/>
      <c r="E423" s="3"/>
      <c r="F423" s="3"/>
      <c r="G423" s="3"/>
      <c r="H423" s="3"/>
      <c r="J423" s="226"/>
      <c r="K423" s="3"/>
      <c r="L423" s="3"/>
      <c r="O423" s="227"/>
      <c r="Q423" s="94"/>
      <c r="R423" s="94"/>
      <c r="S423" s="94"/>
      <c r="T423" s="94"/>
    </row>
    <row r="424" ht="15.75" customHeight="1">
      <c r="A424" s="242"/>
      <c r="B424" s="240"/>
      <c r="C424" s="206"/>
      <c r="D424" s="248"/>
      <c r="E424" s="3"/>
      <c r="F424" s="3"/>
      <c r="G424" s="3"/>
      <c r="H424" s="3"/>
      <c r="J424" s="226"/>
      <c r="K424" s="3"/>
      <c r="L424" s="3"/>
      <c r="O424" s="227"/>
      <c r="Q424" s="94"/>
      <c r="R424" s="94"/>
      <c r="S424" s="94"/>
      <c r="T424" s="94"/>
    </row>
    <row r="425" ht="15.75" customHeight="1">
      <c r="A425" s="242"/>
      <c r="B425" s="240"/>
      <c r="C425" s="206"/>
      <c r="D425" s="248"/>
      <c r="E425" s="3"/>
      <c r="F425" s="3"/>
      <c r="G425" s="3"/>
      <c r="H425" s="3"/>
      <c r="J425" s="226"/>
      <c r="K425" s="3"/>
      <c r="L425" s="3"/>
      <c r="O425" s="227"/>
      <c r="Q425" s="94"/>
      <c r="R425" s="94"/>
      <c r="S425" s="94"/>
      <c r="T425" s="94"/>
    </row>
    <row r="426" ht="15.75" customHeight="1">
      <c r="A426" s="242"/>
      <c r="B426" s="240"/>
      <c r="C426" s="206"/>
      <c r="D426" s="248"/>
      <c r="E426" s="3"/>
      <c r="F426" s="3"/>
      <c r="G426" s="3"/>
      <c r="H426" s="3"/>
      <c r="J426" s="226"/>
      <c r="K426" s="3"/>
      <c r="L426" s="3"/>
      <c r="O426" s="227"/>
      <c r="Q426" s="94"/>
      <c r="R426" s="94"/>
      <c r="S426" s="94"/>
      <c r="T426" s="94"/>
    </row>
    <row r="427" ht="15.75" customHeight="1">
      <c r="A427" s="242"/>
      <c r="B427" s="240"/>
      <c r="C427" s="206"/>
      <c r="D427" s="248"/>
      <c r="E427" s="3"/>
      <c r="F427" s="3"/>
      <c r="G427" s="3"/>
      <c r="H427" s="3"/>
      <c r="J427" s="226"/>
      <c r="K427" s="3"/>
      <c r="L427" s="3"/>
      <c r="O427" s="227"/>
      <c r="Q427" s="94"/>
      <c r="R427" s="94"/>
      <c r="S427" s="94"/>
      <c r="T427" s="94"/>
    </row>
    <row r="428" ht="15.75" customHeight="1">
      <c r="A428" s="242"/>
      <c r="B428" s="240"/>
      <c r="C428" s="206"/>
      <c r="D428" s="248"/>
      <c r="E428" s="3"/>
      <c r="F428" s="3"/>
      <c r="G428" s="3"/>
      <c r="H428" s="3"/>
      <c r="J428" s="226"/>
      <c r="K428" s="3"/>
      <c r="L428" s="3"/>
      <c r="O428" s="227"/>
      <c r="Q428" s="94"/>
      <c r="R428" s="94"/>
      <c r="S428" s="94"/>
      <c r="T428" s="94"/>
    </row>
    <row r="429" ht="15.75" customHeight="1">
      <c r="A429" s="242"/>
      <c r="B429" s="240"/>
      <c r="C429" s="206"/>
      <c r="D429" s="248"/>
      <c r="E429" s="3"/>
      <c r="F429" s="3"/>
      <c r="G429" s="3"/>
      <c r="H429" s="3"/>
      <c r="J429" s="226"/>
      <c r="K429" s="3"/>
      <c r="L429" s="3"/>
      <c r="O429" s="227"/>
      <c r="Q429" s="94"/>
      <c r="R429" s="94"/>
      <c r="S429" s="94"/>
      <c r="T429" s="94"/>
    </row>
    <row r="430" ht="15.75" customHeight="1">
      <c r="A430" s="242"/>
      <c r="B430" s="240"/>
      <c r="C430" s="206"/>
      <c r="D430" s="248"/>
      <c r="E430" s="3"/>
      <c r="F430" s="3"/>
      <c r="G430" s="3"/>
      <c r="H430" s="3"/>
      <c r="J430" s="226"/>
      <c r="K430" s="3"/>
      <c r="L430" s="3"/>
      <c r="O430" s="227"/>
      <c r="Q430" s="94"/>
      <c r="R430" s="94"/>
      <c r="S430" s="94"/>
      <c r="T430" s="94"/>
    </row>
    <row r="431" ht="15.75" customHeight="1">
      <c r="A431" s="242"/>
      <c r="B431" s="240"/>
      <c r="C431" s="206"/>
      <c r="D431" s="248"/>
      <c r="E431" s="3"/>
      <c r="F431" s="3"/>
      <c r="G431" s="3"/>
      <c r="H431" s="3"/>
      <c r="J431" s="226"/>
      <c r="K431" s="3"/>
      <c r="L431" s="3"/>
      <c r="O431" s="227"/>
      <c r="Q431" s="94"/>
      <c r="R431" s="94"/>
      <c r="S431" s="94"/>
      <c r="T431" s="94"/>
    </row>
    <row r="432" ht="15.75" customHeight="1">
      <c r="A432" s="242"/>
      <c r="B432" s="240"/>
      <c r="C432" s="206"/>
      <c r="D432" s="248"/>
      <c r="E432" s="3"/>
      <c r="F432" s="3"/>
      <c r="G432" s="3"/>
      <c r="H432" s="3"/>
      <c r="J432" s="226"/>
      <c r="K432" s="3"/>
      <c r="L432" s="3"/>
      <c r="O432" s="227"/>
      <c r="Q432" s="94"/>
      <c r="R432" s="94"/>
      <c r="S432" s="94"/>
      <c r="T432" s="94"/>
    </row>
    <row r="433" ht="15.75" customHeight="1">
      <c r="A433" s="242"/>
      <c r="B433" s="240"/>
      <c r="C433" s="206"/>
      <c r="D433" s="248"/>
      <c r="E433" s="3"/>
      <c r="F433" s="3"/>
      <c r="G433" s="3"/>
      <c r="H433" s="3"/>
      <c r="J433" s="226"/>
      <c r="K433" s="3"/>
      <c r="L433" s="3"/>
      <c r="O433" s="227"/>
      <c r="Q433" s="94"/>
      <c r="R433" s="94"/>
      <c r="S433" s="94"/>
      <c r="T433" s="94"/>
    </row>
    <row r="434" ht="15.75" customHeight="1">
      <c r="A434" s="242"/>
      <c r="B434" s="240"/>
      <c r="C434" s="206"/>
      <c r="D434" s="248"/>
      <c r="E434" s="3"/>
      <c r="F434" s="3"/>
      <c r="G434" s="3"/>
      <c r="H434" s="3"/>
      <c r="J434" s="226"/>
      <c r="K434" s="3"/>
      <c r="L434" s="3"/>
      <c r="O434" s="227"/>
      <c r="Q434" s="94"/>
      <c r="R434" s="94"/>
      <c r="S434" s="94"/>
      <c r="T434" s="94"/>
    </row>
    <row r="435" ht="15.75" customHeight="1">
      <c r="A435" s="242"/>
      <c r="B435" s="240"/>
      <c r="C435" s="206"/>
      <c r="D435" s="248"/>
      <c r="E435" s="3"/>
      <c r="F435" s="3"/>
      <c r="G435" s="3"/>
      <c r="H435" s="3"/>
      <c r="J435" s="226"/>
      <c r="K435" s="3"/>
      <c r="L435" s="3"/>
      <c r="O435" s="227"/>
      <c r="Q435" s="94"/>
      <c r="R435" s="94"/>
      <c r="S435" s="94"/>
      <c r="T435" s="94"/>
    </row>
    <row r="436" ht="15.75" customHeight="1">
      <c r="A436" s="242"/>
      <c r="B436" s="240"/>
      <c r="C436" s="206"/>
      <c r="D436" s="248"/>
      <c r="E436" s="3"/>
      <c r="F436" s="3"/>
      <c r="G436" s="3"/>
      <c r="H436" s="3"/>
      <c r="J436" s="226"/>
      <c r="K436" s="3"/>
      <c r="L436" s="3"/>
      <c r="O436" s="227"/>
      <c r="Q436" s="94"/>
      <c r="R436" s="94"/>
      <c r="S436" s="94"/>
      <c r="T436" s="94"/>
    </row>
    <row r="437" ht="15.75" customHeight="1">
      <c r="A437" s="242"/>
      <c r="B437" s="240"/>
      <c r="C437" s="206"/>
      <c r="D437" s="248"/>
      <c r="E437" s="3"/>
      <c r="F437" s="3"/>
      <c r="G437" s="3"/>
      <c r="H437" s="3"/>
      <c r="J437" s="226"/>
      <c r="K437" s="3"/>
      <c r="L437" s="3"/>
      <c r="O437" s="227"/>
      <c r="Q437" s="94"/>
      <c r="R437" s="94"/>
      <c r="S437" s="94"/>
      <c r="T437" s="94"/>
    </row>
    <row r="438" ht="15.75" customHeight="1">
      <c r="A438" s="242"/>
      <c r="B438" s="240"/>
      <c r="C438" s="206"/>
      <c r="D438" s="248"/>
      <c r="E438" s="3"/>
      <c r="F438" s="3"/>
      <c r="G438" s="3"/>
      <c r="H438" s="3"/>
      <c r="J438" s="226"/>
      <c r="K438" s="3"/>
      <c r="L438" s="3"/>
      <c r="O438" s="227"/>
      <c r="Q438" s="94"/>
      <c r="R438" s="94"/>
      <c r="S438" s="94"/>
      <c r="T438" s="94"/>
    </row>
    <row r="439" ht="15.75" customHeight="1">
      <c r="A439" s="242"/>
      <c r="B439" s="240"/>
      <c r="C439" s="206"/>
      <c r="D439" s="248"/>
      <c r="E439" s="3"/>
      <c r="F439" s="3"/>
      <c r="G439" s="3"/>
      <c r="H439" s="3"/>
      <c r="J439" s="226"/>
      <c r="K439" s="3"/>
      <c r="L439" s="3"/>
      <c r="O439" s="227"/>
      <c r="Q439" s="94"/>
      <c r="R439" s="94"/>
      <c r="S439" s="94"/>
      <c r="T439" s="94"/>
    </row>
    <row r="440" ht="15.75" customHeight="1">
      <c r="A440" s="242"/>
      <c r="B440" s="240"/>
      <c r="C440" s="206"/>
      <c r="D440" s="248"/>
      <c r="E440" s="3"/>
      <c r="F440" s="3"/>
      <c r="G440" s="3"/>
      <c r="H440" s="3"/>
      <c r="J440" s="226"/>
      <c r="K440" s="3"/>
      <c r="L440" s="3"/>
      <c r="O440" s="227"/>
      <c r="Q440" s="94"/>
      <c r="R440" s="94"/>
      <c r="S440" s="94"/>
      <c r="T440" s="94"/>
    </row>
    <row r="441" ht="15.75" customHeight="1">
      <c r="A441" s="242"/>
      <c r="B441" s="240"/>
      <c r="C441" s="206"/>
      <c r="D441" s="248"/>
      <c r="E441" s="3"/>
      <c r="F441" s="3"/>
      <c r="G441" s="3"/>
      <c r="H441" s="3"/>
      <c r="J441" s="226"/>
      <c r="K441" s="3"/>
      <c r="L441" s="3"/>
      <c r="O441" s="227"/>
      <c r="Q441" s="94"/>
      <c r="R441" s="94"/>
      <c r="S441" s="94"/>
      <c r="T441" s="94"/>
    </row>
    <row r="442" ht="15.75" customHeight="1">
      <c r="A442" s="242"/>
      <c r="B442" s="240"/>
      <c r="C442" s="206"/>
      <c r="D442" s="248"/>
      <c r="E442" s="3"/>
      <c r="F442" s="3"/>
      <c r="G442" s="3"/>
      <c r="H442" s="3"/>
      <c r="J442" s="226"/>
      <c r="K442" s="3"/>
      <c r="L442" s="3"/>
      <c r="O442" s="227"/>
      <c r="Q442" s="94"/>
      <c r="R442" s="94"/>
      <c r="S442" s="94"/>
      <c r="T442" s="94"/>
    </row>
    <row r="443" ht="15.75" customHeight="1">
      <c r="A443" s="242"/>
      <c r="B443" s="240"/>
      <c r="C443" s="206"/>
      <c r="D443" s="248"/>
      <c r="E443" s="3"/>
      <c r="F443" s="3"/>
      <c r="G443" s="3"/>
      <c r="H443" s="3"/>
      <c r="J443" s="226"/>
      <c r="K443" s="3"/>
      <c r="L443" s="3"/>
      <c r="O443" s="227"/>
      <c r="Q443" s="94"/>
      <c r="R443" s="94"/>
      <c r="S443" s="94"/>
      <c r="T443" s="94"/>
    </row>
    <row r="444" ht="15.75" customHeight="1">
      <c r="A444" s="242"/>
      <c r="B444" s="240"/>
      <c r="C444" s="206"/>
      <c r="D444" s="248"/>
      <c r="E444" s="3"/>
      <c r="F444" s="3"/>
      <c r="G444" s="3"/>
      <c r="H444" s="3"/>
      <c r="J444" s="226"/>
      <c r="K444" s="3"/>
      <c r="L444" s="3"/>
      <c r="O444" s="227"/>
      <c r="Q444" s="94"/>
      <c r="R444" s="94"/>
      <c r="S444" s="94"/>
      <c r="T444" s="94"/>
    </row>
    <row r="445" ht="15.75" customHeight="1">
      <c r="A445" s="242"/>
      <c r="B445" s="240"/>
      <c r="C445" s="206"/>
      <c r="D445" s="248"/>
      <c r="E445" s="3"/>
      <c r="F445" s="3"/>
      <c r="G445" s="3"/>
      <c r="H445" s="3"/>
      <c r="J445" s="226"/>
      <c r="K445" s="3"/>
      <c r="L445" s="3"/>
      <c r="O445" s="227"/>
      <c r="Q445" s="94"/>
      <c r="R445" s="94"/>
      <c r="S445" s="94"/>
      <c r="T445" s="94"/>
    </row>
    <row r="446" ht="15.75" customHeight="1">
      <c r="A446" s="242"/>
      <c r="B446" s="240"/>
      <c r="C446" s="206"/>
      <c r="D446" s="248"/>
      <c r="E446" s="3"/>
      <c r="F446" s="3"/>
      <c r="G446" s="3"/>
      <c r="H446" s="3"/>
      <c r="J446" s="226"/>
      <c r="K446" s="3"/>
      <c r="L446" s="3"/>
      <c r="O446" s="227"/>
      <c r="Q446" s="94"/>
      <c r="R446" s="94"/>
      <c r="S446" s="94"/>
      <c r="T446" s="94"/>
    </row>
    <row r="447" ht="15.75" customHeight="1">
      <c r="A447" s="242"/>
      <c r="B447" s="240"/>
      <c r="C447" s="206"/>
      <c r="D447" s="248"/>
      <c r="E447" s="3"/>
      <c r="F447" s="3"/>
      <c r="G447" s="3"/>
      <c r="H447" s="3"/>
      <c r="J447" s="226"/>
      <c r="K447" s="3"/>
      <c r="L447" s="3"/>
      <c r="O447" s="227"/>
      <c r="Q447" s="94"/>
      <c r="R447" s="94"/>
      <c r="S447" s="94"/>
      <c r="T447" s="94"/>
    </row>
    <row r="448" ht="15.75" customHeight="1">
      <c r="A448" s="242"/>
      <c r="B448" s="240"/>
      <c r="C448" s="206"/>
      <c r="D448" s="248"/>
      <c r="E448" s="3"/>
      <c r="F448" s="3"/>
      <c r="G448" s="3"/>
      <c r="H448" s="3"/>
      <c r="J448" s="226"/>
      <c r="K448" s="3"/>
      <c r="L448" s="3"/>
      <c r="O448" s="227"/>
      <c r="Q448" s="94"/>
      <c r="R448" s="94"/>
      <c r="S448" s="94"/>
      <c r="T448" s="94"/>
    </row>
    <row r="449" ht="15.75" customHeight="1">
      <c r="A449" s="242"/>
      <c r="B449" s="240"/>
      <c r="C449" s="206"/>
      <c r="D449" s="248"/>
      <c r="E449" s="3"/>
      <c r="F449" s="3"/>
      <c r="G449" s="3"/>
      <c r="H449" s="3"/>
      <c r="J449" s="226"/>
      <c r="K449" s="3"/>
      <c r="L449" s="3"/>
      <c r="O449" s="227"/>
      <c r="Q449" s="94"/>
      <c r="R449" s="94"/>
      <c r="S449" s="94"/>
      <c r="T449" s="94"/>
    </row>
    <row r="450" ht="15.75" customHeight="1">
      <c r="A450" s="242"/>
      <c r="B450" s="240"/>
      <c r="C450" s="206"/>
      <c r="D450" s="248"/>
      <c r="E450" s="3"/>
      <c r="F450" s="3"/>
      <c r="G450" s="3"/>
      <c r="H450" s="3"/>
      <c r="J450" s="226"/>
      <c r="K450" s="3"/>
      <c r="L450" s="3"/>
      <c r="O450" s="227"/>
      <c r="Q450" s="94"/>
      <c r="R450" s="94"/>
      <c r="S450" s="94"/>
      <c r="T450" s="94"/>
    </row>
    <row r="451" ht="15.75" customHeight="1">
      <c r="A451" s="242"/>
      <c r="B451" s="240"/>
      <c r="C451" s="206"/>
      <c r="D451" s="248"/>
      <c r="E451" s="3"/>
      <c r="F451" s="3"/>
      <c r="G451" s="3"/>
      <c r="H451" s="3"/>
      <c r="J451" s="226"/>
      <c r="K451" s="3"/>
      <c r="L451" s="3"/>
      <c r="O451" s="227"/>
      <c r="Q451" s="94"/>
      <c r="R451" s="94"/>
      <c r="S451" s="94"/>
      <c r="T451" s="94"/>
    </row>
    <row r="452" ht="15.75" customHeight="1">
      <c r="A452" s="242"/>
      <c r="B452" s="240"/>
      <c r="C452" s="206"/>
      <c r="D452" s="248"/>
      <c r="E452" s="3"/>
      <c r="F452" s="3"/>
      <c r="G452" s="3"/>
      <c r="H452" s="3"/>
      <c r="J452" s="226"/>
      <c r="K452" s="3"/>
      <c r="L452" s="3"/>
      <c r="O452" s="227"/>
      <c r="Q452" s="94"/>
      <c r="R452" s="94"/>
      <c r="S452" s="94"/>
      <c r="T452" s="94"/>
    </row>
    <row r="453" ht="15.75" customHeight="1">
      <c r="A453" s="242"/>
      <c r="B453" s="240"/>
      <c r="C453" s="206"/>
      <c r="D453" s="248"/>
      <c r="E453" s="3"/>
      <c r="F453" s="3"/>
      <c r="G453" s="3"/>
      <c r="H453" s="3"/>
      <c r="J453" s="226"/>
      <c r="K453" s="3"/>
      <c r="L453" s="3"/>
      <c r="O453" s="227"/>
      <c r="Q453" s="94"/>
      <c r="R453" s="94"/>
      <c r="S453" s="94"/>
      <c r="T453" s="94"/>
    </row>
    <row r="454" ht="15.75" customHeight="1">
      <c r="A454" s="242"/>
      <c r="B454" s="240"/>
      <c r="C454" s="206"/>
      <c r="D454" s="248"/>
      <c r="E454" s="3"/>
      <c r="F454" s="3"/>
      <c r="G454" s="3"/>
      <c r="H454" s="3"/>
      <c r="J454" s="226"/>
      <c r="K454" s="3"/>
      <c r="L454" s="3"/>
      <c r="O454" s="227"/>
      <c r="Q454" s="94"/>
      <c r="R454" s="94"/>
      <c r="S454" s="94"/>
      <c r="T454" s="94"/>
    </row>
    <row r="455" ht="15.75" customHeight="1">
      <c r="A455" s="242"/>
      <c r="B455" s="240"/>
      <c r="C455" s="206"/>
      <c r="D455" s="248"/>
      <c r="E455" s="3"/>
      <c r="F455" s="3"/>
      <c r="G455" s="3"/>
      <c r="H455" s="3"/>
      <c r="J455" s="226"/>
      <c r="K455" s="3"/>
      <c r="L455" s="3"/>
      <c r="O455" s="227"/>
      <c r="Q455" s="94"/>
      <c r="R455" s="94"/>
      <c r="S455" s="94"/>
      <c r="T455" s="94"/>
    </row>
    <row r="456" ht="15.75" customHeight="1">
      <c r="A456" s="242"/>
      <c r="B456" s="240"/>
      <c r="C456" s="206"/>
      <c r="D456" s="248"/>
      <c r="E456" s="3"/>
      <c r="F456" s="3"/>
      <c r="G456" s="3"/>
      <c r="H456" s="3"/>
      <c r="J456" s="226"/>
      <c r="K456" s="3"/>
      <c r="L456" s="3"/>
      <c r="O456" s="227"/>
      <c r="Q456" s="94"/>
      <c r="R456" s="94"/>
      <c r="S456" s="94"/>
      <c r="T456" s="94"/>
    </row>
    <row r="457" ht="15.75" customHeight="1">
      <c r="A457" s="242"/>
      <c r="B457" s="240"/>
      <c r="C457" s="206"/>
      <c r="D457" s="248"/>
      <c r="E457" s="3"/>
      <c r="F457" s="3"/>
      <c r="G457" s="3"/>
      <c r="H457" s="3"/>
      <c r="J457" s="226"/>
      <c r="K457" s="3"/>
      <c r="L457" s="3"/>
      <c r="O457" s="227"/>
      <c r="Q457" s="94"/>
      <c r="R457" s="94"/>
      <c r="S457" s="94"/>
      <c r="T457" s="94"/>
    </row>
    <row r="458" ht="15.75" customHeight="1">
      <c r="A458" s="242"/>
      <c r="B458" s="240"/>
      <c r="C458" s="206"/>
      <c r="D458" s="248"/>
      <c r="E458" s="3"/>
      <c r="F458" s="3"/>
      <c r="G458" s="3"/>
      <c r="H458" s="3"/>
      <c r="J458" s="226"/>
      <c r="K458" s="3"/>
      <c r="L458" s="3"/>
      <c r="O458" s="227"/>
      <c r="Q458" s="94"/>
      <c r="R458" s="94"/>
      <c r="S458" s="94"/>
      <c r="T458" s="94"/>
    </row>
    <row r="459" ht="15.75" customHeight="1">
      <c r="A459" s="242"/>
      <c r="B459" s="240"/>
      <c r="C459" s="206"/>
      <c r="D459" s="248"/>
      <c r="E459" s="3"/>
      <c r="F459" s="3"/>
      <c r="G459" s="3"/>
      <c r="H459" s="3"/>
      <c r="J459" s="226"/>
      <c r="K459" s="3"/>
      <c r="L459" s="3"/>
      <c r="O459" s="227"/>
      <c r="Q459" s="94"/>
      <c r="R459" s="94"/>
      <c r="S459" s="94"/>
      <c r="T459" s="94"/>
    </row>
    <row r="460" ht="15.75" customHeight="1">
      <c r="A460" s="242"/>
      <c r="B460" s="240"/>
      <c r="C460" s="206"/>
      <c r="D460" s="248"/>
      <c r="E460" s="3"/>
      <c r="F460" s="3"/>
      <c r="G460" s="3"/>
      <c r="H460" s="3"/>
      <c r="J460" s="226"/>
      <c r="K460" s="3"/>
      <c r="L460" s="3"/>
      <c r="O460" s="227"/>
      <c r="Q460" s="94"/>
      <c r="R460" s="94"/>
      <c r="S460" s="94"/>
      <c r="T460" s="94"/>
    </row>
    <row r="461" ht="15.75" customHeight="1">
      <c r="A461" s="242"/>
      <c r="B461" s="240"/>
      <c r="C461" s="206"/>
      <c r="D461" s="248"/>
      <c r="E461" s="3"/>
      <c r="F461" s="3"/>
      <c r="G461" s="3"/>
      <c r="H461" s="3"/>
      <c r="J461" s="226"/>
      <c r="K461" s="3"/>
      <c r="L461" s="3"/>
      <c r="O461" s="227"/>
      <c r="Q461" s="94"/>
      <c r="R461" s="94"/>
      <c r="S461" s="94"/>
      <c r="T461" s="94"/>
    </row>
    <row r="462" ht="15.75" customHeight="1">
      <c r="A462" s="242"/>
      <c r="B462" s="240"/>
      <c r="C462" s="206"/>
      <c r="D462" s="248"/>
      <c r="E462" s="3"/>
      <c r="F462" s="3"/>
      <c r="G462" s="3"/>
      <c r="H462" s="3"/>
      <c r="J462" s="226"/>
      <c r="K462" s="3"/>
      <c r="L462" s="3"/>
      <c r="O462" s="227"/>
      <c r="Q462" s="94"/>
      <c r="R462" s="94"/>
      <c r="S462" s="94"/>
      <c r="T462" s="94"/>
    </row>
    <row r="463" ht="15.75" customHeight="1">
      <c r="A463" s="242"/>
      <c r="B463" s="240"/>
      <c r="C463" s="206"/>
      <c r="D463" s="248"/>
      <c r="E463" s="3"/>
      <c r="F463" s="3"/>
      <c r="G463" s="3"/>
      <c r="H463" s="3"/>
      <c r="J463" s="226"/>
      <c r="K463" s="3"/>
      <c r="L463" s="3"/>
      <c r="O463" s="227"/>
      <c r="Q463" s="94"/>
      <c r="R463" s="94"/>
      <c r="S463" s="94"/>
      <c r="T463" s="94"/>
    </row>
    <row r="464" ht="15.75" customHeight="1">
      <c r="A464" s="242"/>
      <c r="B464" s="240"/>
      <c r="C464" s="206"/>
      <c r="D464" s="248"/>
      <c r="E464" s="3"/>
      <c r="F464" s="3"/>
      <c r="G464" s="3"/>
      <c r="H464" s="3"/>
      <c r="J464" s="226"/>
      <c r="K464" s="3"/>
      <c r="L464" s="3"/>
      <c r="O464" s="227"/>
      <c r="Q464" s="94"/>
      <c r="R464" s="94"/>
      <c r="S464" s="94"/>
      <c r="T464" s="94"/>
    </row>
    <row r="465" ht="15.75" customHeight="1">
      <c r="A465" s="242"/>
      <c r="B465" s="240"/>
      <c r="C465" s="206"/>
      <c r="D465" s="248"/>
      <c r="E465" s="3"/>
      <c r="F465" s="3"/>
      <c r="G465" s="3"/>
      <c r="H465" s="3"/>
      <c r="J465" s="226"/>
      <c r="K465" s="3"/>
      <c r="L465" s="3"/>
      <c r="O465" s="227"/>
      <c r="Q465" s="94"/>
      <c r="R465" s="94"/>
      <c r="S465" s="94"/>
      <c r="T465" s="94"/>
    </row>
    <row r="466" ht="15.75" customHeight="1">
      <c r="A466" s="242"/>
      <c r="B466" s="240"/>
      <c r="C466" s="206"/>
      <c r="D466" s="248"/>
      <c r="E466" s="3"/>
      <c r="F466" s="3"/>
      <c r="G466" s="3"/>
      <c r="H466" s="3"/>
      <c r="J466" s="226"/>
      <c r="K466" s="3"/>
      <c r="L466" s="3"/>
      <c r="O466" s="227"/>
      <c r="Q466" s="94"/>
      <c r="R466" s="94"/>
      <c r="S466" s="94"/>
      <c r="T466" s="94"/>
    </row>
    <row r="467" ht="15.75" customHeight="1">
      <c r="A467" s="242"/>
      <c r="B467" s="240"/>
      <c r="C467" s="206"/>
      <c r="D467" s="248"/>
      <c r="E467" s="3"/>
      <c r="F467" s="3"/>
      <c r="G467" s="3"/>
      <c r="H467" s="3"/>
      <c r="J467" s="226"/>
      <c r="K467" s="3"/>
      <c r="L467" s="3"/>
      <c r="O467" s="227"/>
      <c r="Q467" s="94"/>
      <c r="R467" s="94"/>
      <c r="S467" s="94"/>
      <c r="T467" s="94"/>
    </row>
    <row r="468" ht="15.75" customHeight="1">
      <c r="A468" s="242"/>
      <c r="B468" s="240"/>
      <c r="C468" s="206"/>
      <c r="D468" s="248"/>
      <c r="E468" s="3"/>
      <c r="F468" s="3"/>
      <c r="G468" s="3"/>
      <c r="H468" s="3"/>
      <c r="J468" s="226"/>
      <c r="K468" s="3"/>
      <c r="L468" s="3"/>
      <c r="O468" s="227"/>
      <c r="Q468" s="94"/>
      <c r="R468" s="94"/>
      <c r="S468" s="94"/>
      <c r="T468" s="94"/>
    </row>
    <row r="469" ht="15.75" customHeight="1">
      <c r="A469" s="242"/>
      <c r="B469" s="240"/>
      <c r="C469" s="206"/>
      <c r="D469" s="248"/>
      <c r="E469" s="3"/>
      <c r="F469" s="3"/>
      <c r="G469" s="3"/>
      <c r="H469" s="3"/>
      <c r="J469" s="226"/>
      <c r="K469" s="3"/>
      <c r="L469" s="3"/>
      <c r="O469" s="227"/>
      <c r="Q469" s="94"/>
      <c r="R469" s="94"/>
      <c r="S469" s="94"/>
      <c r="T469" s="94"/>
    </row>
    <row r="470" ht="15.75" customHeight="1">
      <c r="A470" s="242"/>
      <c r="B470" s="240"/>
      <c r="C470" s="206"/>
      <c r="D470" s="248"/>
      <c r="E470" s="3"/>
      <c r="F470" s="3"/>
      <c r="G470" s="3"/>
      <c r="H470" s="3"/>
      <c r="J470" s="226"/>
      <c r="K470" s="3"/>
      <c r="L470" s="3"/>
      <c r="O470" s="227"/>
      <c r="Q470" s="94"/>
      <c r="R470" s="94"/>
      <c r="S470" s="94"/>
      <c r="T470" s="94"/>
    </row>
    <row r="471" ht="15.75" customHeight="1">
      <c r="A471" s="242"/>
      <c r="B471" s="240"/>
      <c r="C471" s="206"/>
      <c r="D471" s="248"/>
      <c r="E471" s="3"/>
      <c r="F471" s="3"/>
      <c r="G471" s="3"/>
      <c r="H471" s="3"/>
      <c r="J471" s="226"/>
      <c r="K471" s="3"/>
      <c r="L471" s="3"/>
      <c r="O471" s="227"/>
      <c r="Q471" s="94"/>
      <c r="R471" s="94"/>
      <c r="S471" s="94"/>
      <c r="T471" s="94"/>
    </row>
    <row r="472" ht="15.75" customHeight="1">
      <c r="A472" s="242"/>
      <c r="B472" s="240"/>
      <c r="C472" s="206"/>
      <c r="D472" s="248"/>
      <c r="E472" s="3"/>
      <c r="F472" s="3"/>
      <c r="G472" s="3"/>
      <c r="H472" s="3"/>
      <c r="J472" s="226"/>
      <c r="K472" s="3"/>
      <c r="L472" s="3"/>
      <c r="O472" s="227"/>
      <c r="Q472" s="94"/>
      <c r="R472" s="94"/>
      <c r="S472" s="94"/>
      <c r="T472" s="94"/>
    </row>
    <row r="473" ht="15.75" customHeight="1">
      <c r="A473" s="242"/>
      <c r="B473" s="240"/>
      <c r="C473" s="206"/>
      <c r="D473" s="248"/>
      <c r="E473" s="3"/>
      <c r="F473" s="3"/>
      <c r="G473" s="3"/>
      <c r="H473" s="3"/>
      <c r="J473" s="226"/>
      <c r="K473" s="3"/>
      <c r="L473" s="3"/>
      <c r="O473" s="227"/>
      <c r="Q473" s="94"/>
      <c r="R473" s="94"/>
      <c r="S473" s="94"/>
      <c r="T473" s="94"/>
    </row>
    <row r="474" ht="15.75" customHeight="1">
      <c r="A474" s="242"/>
      <c r="B474" s="240"/>
      <c r="C474" s="206"/>
      <c r="D474" s="248"/>
      <c r="E474" s="3"/>
      <c r="F474" s="3"/>
      <c r="G474" s="3"/>
      <c r="H474" s="3"/>
      <c r="J474" s="226"/>
      <c r="K474" s="3"/>
      <c r="L474" s="3"/>
      <c r="O474" s="227"/>
      <c r="Q474" s="94"/>
      <c r="R474" s="94"/>
      <c r="S474" s="94"/>
      <c r="T474" s="94"/>
    </row>
    <row r="475" ht="15.75" customHeight="1">
      <c r="A475" s="242"/>
      <c r="B475" s="240"/>
      <c r="C475" s="206"/>
      <c r="D475" s="248"/>
      <c r="E475" s="3"/>
      <c r="F475" s="3"/>
      <c r="G475" s="3"/>
      <c r="H475" s="3"/>
      <c r="J475" s="226"/>
      <c r="K475" s="3"/>
      <c r="L475" s="3"/>
      <c r="O475" s="227"/>
      <c r="Q475" s="94"/>
      <c r="R475" s="94"/>
      <c r="S475" s="94"/>
      <c r="T475" s="94"/>
    </row>
    <row r="476" ht="15.75" customHeight="1">
      <c r="A476" s="242"/>
      <c r="B476" s="240"/>
      <c r="C476" s="206"/>
      <c r="D476" s="248"/>
      <c r="E476" s="3"/>
      <c r="F476" s="3"/>
      <c r="G476" s="3"/>
      <c r="H476" s="3"/>
      <c r="J476" s="226"/>
      <c r="K476" s="3"/>
      <c r="L476" s="3"/>
      <c r="O476" s="227"/>
      <c r="Q476" s="94"/>
      <c r="R476" s="94"/>
      <c r="S476" s="94"/>
      <c r="T476" s="94"/>
    </row>
    <row r="477" ht="15.75" customHeight="1">
      <c r="A477" s="242"/>
      <c r="B477" s="240"/>
      <c r="C477" s="206"/>
      <c r="D477" s="248"/>
      <c r="E477" s="3"/>
      <c r="F477" s="3"/>
      <c r="G477" s="3"/>
      <c r="H477" s="3"/>
      <c r="J477" s="226"/>
      <c r="K477" s="3"/>
      <c r="L477" s="3"/>
      <c r="O477" s="227"/>
      <c r="Q477" s="94"/>
      <c r="R477" s="94"/>
      <c r="S477" s="94"/>
      <c r="T477" s="94"/>
    </row>
    <row r="478" ht="15.75" customHeight="1">
      <c r="A478" s="242"/>
      <c r="B478" s="240"/>
      <c r="C478" s="206"/>
      <c r="D478" s="248"/>
      <c r="E478" s="3"/>
      <c r="F478" s="3"/>
      <c r="G478" s="3"/>
      <c r="H478" s="3"/>
      <c r="J478" s="226"/>
      <c r="K478" s="3"/>
      <c r="L478" s="3"/>
      <c r="O478" s="227"/>
      <c r="Q478" s="94"/>
      <c r="R478" s="94"/>
      <c r="S478" s="94"/>
      <c r="T478" s="94"/>
    </row>
    <row r="479" ht="15.75" customHeight="1">
      <c r="A479" s="242"/>
      <c r="B479" s="240"/>
      <c r="C479" s="206"/>
      <c r="D479" s="248"/>
      <c r="E479" s="3"/>
      <c r="F479" s="3"/>
      <c r="G479" s="3"/>
      <c r="H479" s="3"/>
      <c r="J479" s="226"/>
      <c r="K479" s="3"/>
      <c r="L479" s="3"/>
      <c r="O479" s="227"/>
      <c r="Q479" s="94"/>
      <c r="R479" s="94"/>
      <c r="S479" s="94"/>
      <c r="T479" s="94"/>
    </row>
    <row r="480" ht="15.75" customHeight="1">
      <c r="A480" s="242"/>
      <c r="B480" s="240"/>
      <c r="C480" s="206"/>
      <c r="D480" s="248"/>
      <c r="E480" s="3"/>
      <c r="F480" s="3"/>
      <c r="G480" s="3"/>
      <c r="H480" s="3"/>
      <c r="J480" s="226"/>
      <c r="K480" s="3"/>
      <c r="L480" s="3"/>
      <c r="O480" s="227"/>
      <c r="Q480" s="94"/>
      <c r="R480" s="94"/>
      <c r="S480" s="94"/>
      <c r="T480" s="94"/>
    </row>
    <row r="481" ht="15.75" customHeight="1">
      <c r="A481" s="242"/>
      <c r="B481" s="240"/>
      <c r="C481" s="206"/>
      <c r="D481" s="248"/>
      <c r="E481" s="3"/>
      <c r="F481" s="3"/>
      <c r="G481" s="3"/>
      <c r="H481" s="3"/>
      <c r="J481" s="226"/>
      <c r="K481" s="3"/>
      <c r="L481" s="3"/>
      <c r="O481" s="227"/>
      <c r="Q481" s="94"/>
      <c r="R481" s="94"/>
      <c r="S481" s="94"/>
      <c r="T481" s="94"/>
    </row>
    <row r="482" ht="15.75" customHeight="1">
      <c r="A482" s="242"/>
      <c r="B482" s="240"/>
      <c r="C482" s="206"/>
      <c r="D482" s="248"/>
      <c r="E482" s="3"/>
      <c r="F482" s="3"/>
      <c r="G482" s="3"/>
      <c r="H482" s="3"/>
      <c r="J482" s="226"/>
      <c r="K482" s="3"/>
      <c r="L482" s="3"/>
      <c r="O482" s="227"/>
      <c r="Q482" s="94"/>
      <c r="R482" s="94"/>
      <c r="S482" s="94"/>
      <c r="T482" s="94"/>
    </row>
    <row r="483" ht="15.75" customHeight="1">
      <c r="A483" s="242"/>
      <c r="B483" s="240"/>
      <c r="C483" s="206"/>
      <c r="D483" s="248"/>
      <c r="E483" s="3"/>
      <c r="F483" s="3"/>
      <c r="G483" s="3"/>
      <c r="H483" s="3"/>
      <c r="J483" s="226"/>
      <c r="K483" s="3"/>
      <c r="L483" s="3"/>
      <c r="O483" s="227"/>
      <c r="Q483" s="94"/>
      <c r="R483" s="94"/>
      <c r="S483" s="94"/>
      <c r="T483" s="94"/>
    </row>
    <row r="484" ht="15.75" customHeight="1">
      <c r="A484" s="242"/>
      <c r="B484" s="240"/>
      <c r="C484" s="206"/>
      <c r="D484" s="248"/>
      <c r="E484" s="3"/>
      <c r="F484" s="3"/>
      <c r="G484" s="3"/>
      <c r="H484" s="3"/>
      <c r="J484" s="226"/>
      <c r="K484" s="3"/>
      <c r="L484" s="3"/>
      <c r="O484" s="227"/>
      <c r="Q484" s="94"/>
      <c r="R484" s="94"/>
      <c r="S484" s="94"/>
      <c r="T484" s="94"/>
    </row>
    <row r="485" ht="15.75" customHeight="1">
      <c r="A485" s="242"/>
      <c r="B485" s="240"/>
      <c r="C485" s="206"/>
      <c r="D485" s="248"/>
      <c r="E485" s="3"/>
      <c r="F485" s="3"/>
      <c r="G485" s="3"/>
      <c r="H485" s="3"/>
      <c r="J485" s="226"/>
      <c r="K485" s="3"/>
      <c r="L485" s="3"/>
      <c r="O485" s="227"/>
      <c r="Q485" s="94"/>
      <c r="R485" s="94"/>
      <c r="S485" s="94"/>
      <c r="T485" s="94"/>
    </row>
    <row r="486" ht="15.75" customHeight="1">
      <c r="A486" s="242"/>
      <c r="B486" s="240"/>
      <c r="C486" s="206"/>
      <c r="D486" s="248"/>
      <c r="E486" s="3"/>
      <c r="F486" s="3"/>
      <c r="G486" s="3"/>
      <c r="H486" s="3"/>
      <c r="J486" s="226"/>
      <c r="K486" s="3"/>
      <c r="L486" s="3"/>
      <c r="O486" s="227"/>
      <c r="Q486" s="94"/>
      <c r="R486" s="94"/>
      <c r="S486" s="94"/>
      <c r="T486" s="94"/>
    </row>
    <row r="487" ht="15.75" customHeight="1">
      <c r="A487" s="242"/>
      <c r="B487" s="240"/>
      <c r="C487" s="206"/>
      <c r="D487" s="248"/>
      <c r="E487" s="3"/>
      <c r="F487" s="3"/>
      <c r="G487" s="3"/>
      <c r="H487" s="3"/>
      <c r="J487" s="226"/>
      <c r="K487" s="3"/>
      <c r="L487" s="3"/>
      <c r="O487" s="227"/>
      <c r="Q487" s="94"/>
      <c r="R487" s="94"/>
      <c r="S487" s="94"/>
      <c r="T487" s="94"/>
    </row>
    <row r="488" ht="15.75" customHeight="1">
      <c r="A488" s="242"/>
      <c r="B488" s="240"/>
      <c r="C488" s="206"/>
      <c r="D488" s="248"/>
      <c r="E488" s="3"/>
      <c r="F488" s="3"/>
      <c r="G488" s="3"/>
      <c r="H488" s="3"/>
      <c r="J488" s="226"/>
      <c r="K488" s="3"/>
      <c r="L488" s="3"/>
      <c r="O488" s="227"/>
      <c r="Q488" s="94"/>
      <c r="R488" s="94"/>
      <c r="S488" s="94"/>
      <c r="T488" s="94"/>
    </row>
    <row r="489" ht="15.75" customHeight="1">
      <c r="A489" s="242"/>
      <c r="B489" s="240"/>
      <c r="C489" s="206"/>
      <c r="D489" s="248"/>
      <c r="E489" s="3"/>
      <c r="F489" s="3"/>
      <c r="G489" s="3"/>
      <c r="H489" s="3"/>
      <c r="J489" s="226"/>
      <c r="K489" s="3"/>
      <c r="L489" s="3"/>
      <c r="O489" s="227"/>
      <c r="Q489" s="94"/>
      <c r="R489" s="94"/>
      <c r="S489" s="94"/>
      <c r="T489" s="94"/>
    </row>
    <row r="490" ht="15.75" customHeight="1">
      <c r="A490" s="242"/>
      <c r="B490" s="240"/>
      <c r="C490" s="206"/>
      <c r="D490" s="248"/>
      <c r="E490" s="3"/>
      <c r="F490" s="3"/>
      <c r="G490" s="3"/>
      <c r="H490" s="3"/>
      <c r="J490" s="226"/>
      <c r="K490" s="3"/>
      <c r="L490" s="3"/>
      <c r="O490" s="227"/>
      <c r="Q490" s="94"/>
      <c r="R490" s="94"/>
      <c r="S490" s="94"/>
      <c r="T490" s="94"/>
    </row>
    <row r="491" ht="15.75" customHeight="1">
      <c r="A491" s="242"/>
      <c r="B491" s="240"/>
      <c r="C491" s="206"/>
      <c r="D491" s="248"/>
      <c r="E491" s="3"/>
      <c r="F491" s="3"/>
      <c r="G491" s="3"/>
      <c r="H491" s="3"/>
      <c r="J491" s="226"/>
      <c r="K491" s="3"/>
      <c r="L491" s="3"/>
      <c r="O491" s="227"/>
      <c r="Q491" s="94"/>
      <c r="R491" s="94"/>
      <c r="S491" s="94"/>
      <c r="T491" s="94"/>
    </row>
    <row r="492" ht="15.75" customHeight="1">
      <c r="A492" s="242"/>
      <c r="B492" s="240"/>
      <c r="C492" s="206"/>
      <c r="D492" s="248"/>
      <c r="E492" s="3"/>
      <c r="F492" s="3"/>
      <c r="G492" s="3"/>
      <c r="H492" s="3"/>
      <c r="J492" s="226"/>
      <c r="K492" s="3"/>
      <c r="L492" s="3"/>
      <c r="O492" s="227"/>
      <c r="Q492" s="94"/>
      <c r="R492" s="94"/>
      <c r="S492" s="94"/>
      <c r="T492" s="94"/>
    </row>
    <row r="493" ht="15.75" customHeight="1">
      <c r="A493" s="242"/>
      <c r="B493" s="240"/>
      <c r="C493" s="206"/>
      <c r="D493" s="248"/>
      <c r="E493" s="3"/>
      <c r="F493" s="3"/>
      <c r="G493" s="3"/>
      <c r="H493" s="3"/>
      <c r="J493" s="226"/>
      <c r="K493" s="3"/>
      <c r="L493" s="3"/>
      <c r="O493" s="227"/>
      <c r="Q493" s="94"/>
      <c r="R493" s="94"/>
      <c r="S493" s="94"/>
      <c r="T493" s="94"/>
    </row>
    <row r="494" ht="15.75" customHeight="1">
      <c r="A494" s="242"/>
      <c r="B494" s="240"/>
      <c r="C494" s="206"/>
      <c r="D494" s="248"/>
      <c r="E494" s="3"/>
      <c r="F494" s="3"/>
      <c r="G494" s="3"/>
      <c r="H494" s="3"/>
      <c r="J494" s="226"/>
      <c r="K494" s="3"/>
      <c r="L494" s="3"/>
      <c r="O494" s="227"/>
      <c r="Q494" s="94"/>
      <c r="R494" s="94"/>
      <c r="S494" s="94"/>
      <c r="T494" s="94"/>
    </row>
    <row r="495" ht="15.75" customHeight="1">
      <c r="A495" s="242"/>
      <c r="B495" s="240"/>
      <c r="C495" s="206"/>
      <c r="D495" s="248"/>
      <c r="E495" s="3"/>
      <c r="F495" s="3"/>
      <c r="G495" s="3"/>
      <c r="H495" s="3"/>
      <c r="J495" s="226"/>
      <c r="K495" s="3"/>
      <c r="L495" s="3"/>
      <c r="O495" s="227"/>
      <c r="Q495" s="94"/>
      <c r="R495" s="94"/>
      <c r="S495" s="94"/>
      <c r="T495" s="94"/>
    </row>
    <row r="496" ht="15.75" customHeight="1">
      <c r="A496" s="242"/>
      <c r="B496" s="240"/>
      <c r="C496" s="206"/>
      <c r="D496" s="248"/>
      <c r="E496" s="3"/>
      <c r="F496" s="3"/>
      <c r="G496" s="3"/>
      <c r="H496" s="3"/>
      <c r="J496" s="226"/>
      <c r="K496" s="3"/>
      <c r="L496" s="3"/>
      <c r="O496" s="227"/>
      <c r="Q496" s="94"/>
      <c r="R496" s="94"/>
      <c r="S496" s="94"/>
      <c r="T496" s="94"/>
    </row>
    <row r="497" ht="15.75" customHeight="1">
      <c r="A497" s="242"/>
      <c r="B497" s="240"/>
      <c r="C497" s="206"/>
      <c r="D497" s="248"/>
      <c r="E497" s="3"/>
      <c r="F497" s="3"/>
      <c r="G497" s="3"/>
      <c r="H497" s="3"/>
      <c r="J497" s="226"/>
      <c r="K497" s="3"/>
      <c r="L497" s="3"/>
      <c r="O497" s="227"/>
      <c r="Q497" s="94"/>
      <c r="R497" s="94"/>
      <c r="S497" s="94"/>
      <c r="T497" s="94"/>
    </row>
    <row r="498" ht="15.75" customHeight="1">
      <c r="A498" s="242"/>
      <c r="B498" s="240"/>
      <c r="C498" s="206"/>
      <c r="D498" s="248"/>
      <c r="E498" s="3"/>
      <c r="F498" s="3"/>
      <c r="G498" s="3"/>
      <c r="H498" s="3"/>
      <c r="J498" s="226"/>
      <c r="K498" s="3"/>
      <c r="L498" s="3"/>
      <c r="O498" s="227"/>
      <c r="Q498" s="94"/>
      <c r="R498" s="94"/>
      <c r="S498" s="94"/>
      <c r="T498" s="94"/>
    </row>
    <row r="499" ht="15.75" customHeight="1">
      <c r="A499" s="242"/>
      <c r="B499" s="240"/>
      <c r="C499" s="206"/>
      <c r="D499" s="248"/>
      <c r="E499" s="3"/>
      <c r="F499" s="3"/>
      <c r="G499" s="3"/>
      <c r="H499" s="3"/>
      <c r="J499" s="226"/>
      <c r="K499" s="3"/>
      <c r="L499" s="3"/>
      <c r="O499" s="227"/>
      <c r="Q499" s="94"/>
      <c r="R499" s="94"/>
      <c r="S499" s="94"/>
      <c r="T499" s="94"/>
    </row>
    <row r="500" ht="15.75" customHeight="1">
      <c r="A500" s="242"/>
      <c r="B500" s="240"/>
      <c r="C500" s="206"/>
      <c r="D500" s="248"/>
      <c r="E500" s="3"/>
      <c r="F500" s="3"/>
      <c r="G500" s="3"/>
      <c r="H500" s="3"/>
      <c r="J500" s="226"/>
      <c r="K500" s="3"/>
      <c r="L500" s="3"/>
      <c r="O500" s="227"/>
      <c r="Q500" s="94"/>
      <c r="R500" s="94"/>
      <c r="S500" s="94"/>
      <c r="T500" s="94"/>
    </row>
    <row r="501" ht="15.75" customHeight="1">
      <c r="A501" s="242"/>
      <c r="B501" s="240"/>
      <c r="C501" s="206"/>
      <c r="D501" s="248"/>
      <c r="E501" s="3"/>
      <c r="F501" s="3"/>
      <c r="G501" s="3"/>
      <c r="H501" s="3"/>
      <c r="J501" s="226"/>
      <c r="K501" s="3"/>
      <c r="L501" s="3"/>
      <c r="O501" s="227"/>
      <c r="Q501" s="94"/>
      <c r="R501" s="94"/>
      <c r="S501" s="94"/>
      <c r="T501" s="94"/>
    </row>
    <row r="502" ht="15.75" customHeight="1">
      <c r="A502" s="242"/>
      <c r="B502" s="240"/>
      <c r="C502" s="206"/>
      <c r="D502" s="248"/>
      <c r="E502" s="3"/>
      <c r="F502" s="3"/>
      <c r="G502" s="3"/>
      <c r="H502" s="3"/>
      <c r="J502" s="226"/>
      <c r="K502" s="3"/>
      <c r="L502" s="3"/>
      <c r="O502" s="227"/>
      <c r="Q502" s="94"/>
      <c r="R502" s="94"/>
      <c r="S502" s="94"/>
      <c r="T502" s="94"/>
    </row>
    <row r="503" ht="15.75" customHeight="1">
      <c r="A503" s="242"/>
      <c r="B503" s="240"/>
      <c r="C503" s="206"/>
      <c r="D503" s="248"/>
      <c r="E503" s="3"/>
      <c r="F503" s="3"/>
      <c r="G503" s="3"/>
      <c r="H503" s="3"/>
      <c r="J503" s="226"/>
      <c r="K503" s="3"/>
      <c r="L503" s="3"/>
      <c r="O503" s="227"/>
      <c r="Q503" s="94"/>
      <c r="R503" s="94"/>
      <c r="S503" s="94"/>
      <c r="T503" s="94"/>
    </row>
    <row r="504" ht="15.75" customHeight="1">
      <c r="A504" s="242"/>
      <c r="B504" s="240"/>
      <c r="C504" s="206"/>
      <c r="D504" s="248"/>
      <c r="E504" s="3"/>
      <c r="F504" s="3"/>
      <c r="G504" s="3"/>
      <c r="H504" s="3"/>
      <c r="J504" s="226"/>
      <c r="K504" s="3"/>
      <c r="L504" s="3"/>
      <c r="O504" s="227"/>
      <c r="Q504" s="94"/>
      <c r="R504" s="94"/>
      <c r="S504" s="94"/>
      <c r="T504" s="94"/>
    </row>
    <row r="505" ht="15.75" customHeight="1">
      <c r="A505" s="242"/>
      <c r="B505" s="240"/>
      <c r="C505" s="206"/>
      <c r="D505" s="248"/>
      <c r="E505" s="3"/>
      <c r="F505" s="3"/>
      <c r="G505" s="3"/>
      <c r="H505" s="3"/>
      <c r="J505" s="226"/>
      <c r="K505" s="3"/>
      <c r="L505" s="3"/>
      <c r="O505" s="227"/>
      <c r="Q505" s="94"/>
      <c r="R505" s="94"/>
      <c r="S505" s="94"/>
      <c r="T505" s="94"/>
    </row>
    <row r="506" ht="15.75" customHeight="1">
      <c r="A506" s="242"/>
      <c r="B506" s="240"/>
      <c r="C506" s="206"/>
      <c r="D506" s="248"/>
      <c r="E506" s="3"/>
      <c r="F506" s="3"/>
      <c r="G506" s="3"/>
      <c r="H506" s="3"/>
      <c r="J506" s="226"/>
      <c r="K506" s="3"/>
      <c r="L506" s="3"/>
      <c r="O506" s="227"/>
      <c r="Q506" s="94"/>
      <c r="R506" s="94"/>
      <c r="S506" s="94"/>
      <c r="T506" s="94"/>
    </row>
    <row r="507" ht="15.75" customHeight="1">
      <c r="A507" s="242"/>
      <c r="B507" s="240"/>
      <c r="C507" s="206"/>
      <c r="D507" s="248"/>
      <c r="E507" s="3"/>
      <c r="F507" s="3"/>
      <c r="G507" s="3"/>
      <c r="H507" s="3"/>
      <c r="J507" s="226"/>
      <c r="K507" s="3"/>
      <c r="L507" s="3"/>
      <c r="O507" s="227"/>
      <c r="Q507" s="94"/>
      <c r="R507" s="94"/>
      <c r="S507" s="94"/>
      <c r="T507" s="94"/>
    </row>
    <row r="508" ht="15.75" customHeight="1">
      <c r="A508" s="242"/>
      <c r="B508" s="240"/>
      <c r="C508" s="206"/>
      <c r="D508" s="248"/>
      <c r="E508" s="3"/>
      <c r="F508" s="3"/>
      <c r="G508" s="3"/>
      <c r="H508" s="3"/>
      <c r="J508" s="226"/>
      <c r="K508" s="3"/>
      <c r="L508" s="3"/>
      <c r="O508" s="227"/>
      <c r="Q508" s="94"/>
      <c r="R508" s="94"/>
      <c r="S508" s="94"/>
      <c r="T508" s="94"/>
    </row>
    <row r="509" ht="15.75" customHeight="1">
      <c r="A509" s="242"/>
      <c r="B509" s="240"/>
      <c r="C509" s="206"/>
      <c r="D509" s="248"/>
      <c r="E509" s="3"/>
      <c r="F509" s="3"/>
      <c r="G509" s="3"/>
      <c r="H509" s="3"/>
      <c r="J509" s="226"/>
      <c r="K509" s="3"/>
      <c r="L509" s="3"/>
      <c r="O509" s="227"/>
      <c r="Q509" s="94"/>
      <c r="R509" s="94"/>
      <c r="S509" s="94"/>
      <c r="T509" s="94"/>
    </row>
    <row r="510" ht="15.75" customHeight="1">
      <c r="A510" s="242"/>
      <c r="B510" s="240"/>
      <c r="C510" s="206"/>
      <c r="D510" s="248"/>
      <c r="E510" s="3"/>
      <c r="F510" s="3"/>
      <c r="G510" s="3"/>
      <c r="H510" s="3"/>
      <c r="J510" s="226"/>
      <c r="K510" s="3"/>
      <c r="L510" s="3"/>
      <c r="O510" s="227"/>
      <c r="Q510" s="94"/>
      <c r="R510" s="94"/>
      <c r="S510" s="94"/>
      <c r="T510" s="94"/>
    </row>
    <row r="511" ht="15.75" customHeight="1">
      <c r="A511" s="242"/>
      <c r="B511" s="240"/>
      <c r="C511" s="206"/>
      <c r="D511" s="248"/>
      <c r="E511" s="3"/>
      <c r="F511" s="3"/>
      <c r="G511" s="3"/>
      <c r="H511" s="3"/>
      <c r="J511" s="226"/>
      <c r="K511" s="3"/>
      <c r="L511" s="3"/>
      <c r="O511" s="227"/>
      <c r="Q511" s="94"/>
      <c r="R511" s="94"/>
      <c r="S511" s="94"/>
      <c r="T511" s="94"/>
    </row>
    <row r="512" ht="15.75" customHeight="1">
      <c r="A512" s="242"/>
      <c r="B512" s="240"/>
      <c r="C512" s="206"/>
      <c r="D512" s="248"/>
      <c r="E512" s="3"/>
      <c r="F512" s="3"/>
      <c r="G512" s="3"/>
      <c r="H512" s="3"/>
      <c r="J512" s="226"/>
      <c r="K512" s="3"/>
      <c r="L512" s="3"/>
      <c r="O512" s="227"/>
      <c r="Q512" s="94"/>
      <c r="R512" s="94"/>
      <c r="S512" s="94"/>
      <c r="T512" s="94"/>
    </row>
    <row r="513" ht="15.75" customHeight="1">
      <c r="A513" s="242"/>
      <c r="B513" s="240"/>
      <c r="C513" s="206"/>
      <c r="D513" s="248"/>
      <c r="E513" s="3"/>
      <c r="F513" s="3"/>
      <c r="G513" s="3"/>
      <c r="H513" s="3"/>
      <c r="J513" s="226"/>
      <c r="K513" s="3"/>
      <c r="L513" s="3"/>
      <c r="O513" s="227"/>
      <c r="Q513" s="94"/>
      <c r="R513" s="94"/>
      <c r="S513" s="94"/>
      <c r="T513" s="94"/>
    </row>
    <row r="514" ht="15.75" customHeight="1">
      <c r="A514" s="242"/>
      <c r="B514" s="240"/>
      <c r="C514" s="206"/>
      <c r="D514" s="248"/>
      <c r="E514" s="3"/>
      <c r="F514" s="3"/>
      <c r="G514" s="3"/>
      <c r="H514" s="3"/>
      <c r="J514" s="226"/>
      <c r="K514" s="3"/>
      <c r="L514" s="3"/>
      <c r="O514" s="227"/>
      <c r="Q514" s="94"/>
      <c r="R514" s="94"/>
      <c r="S514" s="94"/>
      <c r="T514" s="94"/>
    </row>
    <row r="515" ht="15.75" customHeight="1">
      <c r="A515" s="242"/>
      <c r="B515" s="240"/>
      <c r="C515" s="206"/>
      <c r="D515" s="248"/>
      <c r="E515" s="3"/>
      <c r="F515" s="3"/>
      <c r="G515" s="3"/>
      <c r="H515" s="3"/>
      <c r="J515" s="226"/>
      <c r="K515" s="3"/>
      <c r="L515" s="3"/>
      <c r="O515" s="227"/>
      <c r="Q515" s="94"/>
      <c r="R515" s="94"/>
      <c r="S515" s="94"/>
      <c r="T515" s="94"/>
    </row>
    <row r="516" ht="15.75" customHeight="1">
      <c r="A516" s="242"/>
      <c r="B516" s="240"/>
      <c r="C516" s="206"/>
      <c r="D516" s="248"/>
      <c r="E516" s="3"/>
      <c r="F516" s="3"/>
      <c r="G516" s="3"/>
      <c r="H516" s="3"/>
      <c r="J516" s="226"/>
      <c r="K516" s="3"/>
      <c r="L516" s="3"/>
      <c r="O516" s="227"/>
      <c r="Q516" s="94"/>
      <c r="R516" s="94"/>
      <c r="S516" s="94"/>
      <c r="T516" s="94"/>
    </row>
    <row r="517" ht="15.75" customHeight="1">
      <c r="A517" s="242"/>
      <c r="B517" s="240"/>
      <c r="C517" s="206"/>
      <c r="D517" s="248"/>
      <c r="E517" s="3"/>
      <c r="F517" s="3"/>
      <c r="G517" s="3"/>
      <c r="H517" s="3"/>
      <c r="J517" s="226"/>
      <c r="K517" s="3"/>
      <c r="L517" s="3"/>
      <c r="O517" s="227"/>
      <c r="Q517" s="94"/>
      <c r="R517" s="94"/>
      <c r="S517" s="94"/>
      <c r="T517" s="94"/>
    </row>
    <row r="518" ht="15.75" customHeight="1">
      <c r="A518" s="242"/>
      <c r="B518" s="240"/>
      <c r="C518" s="206"/>
      <c r="D518" s="248"/>
      <c r="E518" s="3"/>
      <c r="F518" s="3"/>
      <c r="G518" s="3"/>
      <c r="H518" s="3"/>
      <c r="J518" s="226"/>
      <c r="K518" s="3"/>
      <c r="L518" s="3"/>
      <c r="O518" s="227"/>
      <c r="Q518" s="94"/>
      <c r="R518" s="94"/>
      <c r="S518" s="94"/>
      <c r="T518" s="94"/>
    </row>
    <row r="519" ht="15.75" customHeight="1">
      <c r="A519" s="242"/>
      <c r="B519" s="240"/>
      <c r="C519" s="206"/>
      <c r="D519" s="248"/>
      <c r="E519" s="3"/>
      <c r="F519" s="3"/>
      <c r="G519" s="3"/>
      <c r="H519" s="3"/>
      <c r="J519" s="226"/>
      <c r="K519" s="3"/>
      <c r="L519" s="3"/>
      <c r="O519" s="227"/>
      <c r="Q519" s="94"/>
      <c r="R519" s="94"/>
      <c r="S519" s="94"/>
      <c r="T519" s="94"/>
    </row>
    <row r="520" ht="15.75" customHeight="1">
      <c r="A520" s="242"/>
      <c r="B520" s="240"/>
      <c r="C520" s="206"/>
      <c r="D520" s="248"/>
      <c r="E520" s="3"/>
      <c r="F520" s="3"/>
      <c r="G520" s="3"/>
      <c r="H520" s="3"/>
      <c r="J520" s="226"/>
      <c r="K520" s="3"/>
      <c r="L520" s="3"/>
      <c r="O520" s="227"/>
      <c r="Q520" s="94"/>
      <c r="R520" s="94"/>
      <c r="S520" s="94"/>
      <c r="T520" s="94"/>
    </row>
    <row r="521" ht="15.75" customHeight="1">
      <c r="A521" s="242"/>
      <c r="B521" s="240"/>
      <c r="C521" s="206"/>
      <c r="D521" s="248"/>
      <c r="E521" s="3"/>
      <c r="F521" s="3"/>
      <c r="G521" s="3"/>
      <c r="H521" s="3"/>
      <c r="J521" s="226"/>
      <c r="K521" s="3"/>
      <c r="L521" s="3"/>
      <c r="O521" s="227"/>
      <c r="Q521" s="94"/>
      <c r="R521" s="94"/>
      <c r="S521" s="94"/>
      <c r="T521" s="94"/>
    </row>
    <row r="522" ht="15.75" customHeight="1">
      <c r="A522" s="242"/>
      <c r="B522" s="240"/>
      <c r="C522" s="206"/>
      <c r="D522" s="248"/>
      <c r="E522" s="3"/>
      <c r="F522" s="3"/>
      <c r="G522" s="3"/>
      <c r="H522" s="3"/>
      <c r="J522" s="226"/>
      <c r="K522" s="3"/>
      <c r="L522" s="3"/>
      <c r="O522" s="227"/>
      <c r="Q522" s="94"/>
      <c r="R522" s="94"/>
      <c r="S522" s="94"/>
      <c r="T522" s="94"/>
    </row>
    <row r="523" ht="15.75" customHeight="1">
      <c r="A523" s="242"/>
      <c r="B523" s="240"/>
      <c r="C523" s="206"/>
      <c r="D523" s="248"/>
      <c r="E523" s="3"/>
      <c r="F523" s="3"/>
      <c r="G523" s="3"/>
      <c r="H523" s="3"/>
      <c r="J523" s="226"/>
      <c r="K523" s="3"/>
      <c r="L523" s="3"/>
      <c r="O523" s="227"/>
      <c r="Q523" s="94"/>
      <c r="R523" s="94"/>
      <c r="S523" s="94"/>
      <c r="T523" s="94"/>
    </row>
    <row r="524" ht="15.75" customHeight="1">
      <c r="A524" s="242"/>
      <c r="B524" s="240"/>
      <c r="C524" s="206"/>
      <c r="D524" s="248"/>
      <c r="E524" s="3"/>
      <c r="F524" s="3"/>
      <c r="G524" s="3"/>
      <c r="H524" s="3"/>
      <c r="J524" s="226"/>
      <c r="K524" s="3"/>
      <c r="L524" s="3"/>
      <c r="O524" s="227"/>
      <c r="Q524" s="94"/>
      <c r="R524" s="94"/>
      <c r="S524" s="94"/>
      <c r="T524" s="94"/>
    </row>
    <row r="525" ht="15.75" customHeight="1">
      <c r="A525" s="242"/>
      <c r="B525" s="240"/>
      <c r="C525" s="206"/>
      <c r="D525" s="248"/>
      <c r="E525" s="3"/>
      <c r="F525" s="3"/>
      <c r="G525" s="3"/>
      <c r="H525" s="3"/>
      <c r="J525" s="226"/>
      <c r="K525" s="3"/>
      <c r="L525" s="3"/>
      <c r="O525" s="227"/>
      <c r="Q525" s="94"/>
      <c r="R525" s="94"/>
      <c r="S525" s="94"/>
      <c r="T525" s="94"/>
    </row>
    <row r="526" ht="15.75" customHeight="1">
      <c r="A526" s="242"/>
      <c r="B526" s="240"/>
      <c r="C526" s="206"/>
      <c r="D526" s="248"/>
      <c r="E526" s="3"/>
      <c r="F526" s="3"/>
      <c r="G526" s="3"/>
      <c r="H526" s="3"/>
      <c r="J526" s="226"/>
      <c r="K526" s="3"/>
      <c r="L526" s="3"/>
      <c r="O526" s="227"/>
      <c r="Q526" s="94"/>
      <c r="R526" s="94"/>
      <c r="S526" s="94"/>
      <c r="T526" s="94"/>
    </row>
    <row r="527" ht="15.75" customHeight="1">
      <c r="A527" s="242"/>
      <c r="B527" s="240"/>
      <c r="C527" s="206"/>
      <c r="D527" s="248"/>
      <c r="E527" s="3"/>
      <c r="F527" s="3"/>
      <c r="G527" s="3"/>
      <c r="H527" s="3"/>
      <c r="J527" s="226"/>
      <c r="K527" s="3"/>
      <c r="L527" s="3"/>
      <c r="O527" s="227"/>
      <c r="Q527" s="94"/>
      <c r="R527" s="94"/>
      <c r="S527" s="94"/>
      <c r="T527" s="94"/>
    </row>
    <row r="528" ht="15.75" customHeight="1">
      <c r="A528" s="242"/>
      <c r="B528" s="240"/>
      <c r="C528" s="206"/>
      <c r="D528" s="248"/>
      <c r="E528" s="3"/>
      <c r="F528" s="3"/>
      <c r="G528" s="3"/>
      <c r="H528" s="3"/>
      <c r="J528" s="226"/>
      <c r="K528" s="3"/>
      <c r="L528" s="3"/>
      <c r="O528" s="227"/>
      <c r="Q528" s="94"/>
      <c r="R528" s="94"/>
      <c r="S528" s="94"/>
      <c r="T528" s="94"/>
    </row>
    <row r="529" ht="15.75" customHeight="1">
      <c r="A529" s="242"/>
      <c r="B529" s="240"/>
      <c r="C529" s="206"/>
      <c r="D529" s="248"/>
      <c r="E529" s="3"/>
      <c r="F529" s="3"/>
      <c r="G529" s="3"/>
      <c r="H529" s="3"/>
      <c r="J529" s="226"/>
      <c r="K529" s="3"/>
      <c r="L529" s="3"/>
      <c r="O529" s="227"/>
      <c r="Q529" s="94"/>
      <c r="R529" s="94"/>
      <c r="S529" s="94"/>
      <c r="T529" s="94"/>
    </row>
    <row r="530" ht="15.75" customHeight="1">
      <c r="A530" s="242"/>
      <c r="B530" s="240"/>
      <c r="C530" s="206"/>
      <c r="D530" s="248"/>
      <c r="E530" s="3"/>
      <c r="F530" s="3"/>
      <c r="G530" s="3"/>
      <c r="H530" s="3"/>
      <c r="J530" s="226"/>
      <c r="K530" s="3"/>
      <c r="L530" s="3"/>
      <c r="O530" s="227"/>
      <c r="Q530" s="94"/>
      <c r="R530" s="94"/>
      <c r="S530" s="94"/>
      <c r="T530" s="94"/>
    </row>
    <row r="531" ht="15.75" customHeight="1">
      <c r="A531" s="242"/>
      <c r="B531" s="240"/>
      <c r="C531" s="206"/>
      <c r="D531" s="248"/>
      <c r="E531" s="3"/>
      <c r="F531" s="3"/>
      <c r="G531" s="3"/>
      <c r="H531" s="3"/>
      <c r="J531" s="226"/>
      <c r="K531" s="3"/>
      <c r="L531" s="3"/>
      <c r="O531" s="227"/>
      <c r="Q531" s="94"/>
      <c r="R531" s="94"/>
      <c r="S531" s="94"/>
      <c r="T531" s="94"/>
    </row>
    <row r="532" ht="15.75" customHeight="1">
      <c r="A532" s="242"/>
      <c r="B532" s="240"/>
      <c r="C532" s="206"/>
      <c r="D532" s="248"/>
      <c r="E532" s="3"/>
      <c r="F532" s="3"/>
      <c r="G532" s="3"/>
      <c r="H532" s="3"/>
      <c r="J532" s="226"/>
      <c r="K532" s="3"/>
      <c r="L532" s="3"/>
      <c r="O532" s="227"/>
      <c r="Q532" s="94"/>
      <c r="R532" s="94"/>
      <c r="S532" s="94"/>
      <c r="T532" s="94"/>
    </row>
    <row r="533" ht="15.75" customHeight="1">
      <c r="A533" s="242"/>
      <c r="B533" s="240"/>
      <c r="C533" s="206"/>
      <c r="D533" s="248"/>
      <c r="E533" s="3"/>
      <c r="F533" s="3"/>
      <c r="G533" s="3"/>
      <c r="H533" s="3"/>
      <c r="J533" s="226"/>
      <c r="K533" s="3"/>
      <c r="L533" s="3"/>
      <c r="O533" s="227"/>
      <c r="Q533" s="94"/>
      <c r="R533" s="94"/>
      <c r="S533" s="94"/>
      <c r="T533" s="94"/>
    </row>
    <row r="534" ht="15.75" customHeight="1">
      <c r="A534" s="242"/>
      <c r="B534" s="240"/>
      <c r="C534" s="206"/>
      <c r="D534" s="248"/>
      <c r="E534" s="3"/>
      <c r="F534" s="3"/>
      <c r="G534" s="3"/>
      <c r="H534" s="3"/>
      <c r="J534" s="226"/>
      <c r="K534" s="3"/>
      <c r="L534" s="3"/>
      <c r="O534" s="227"/>
      <c r="Q534" s="94"/>
      <c r="R534" s="94"/>
      <c r="S534" s="94"/>
      <c r="T534" s="94"/>
    </row>
    <row r="535" ht="15.75" customHeight="1">
      <c r="A535" s="242"/>
      <c r="B535" s="240"/>
      <c r="C535" s="206"/>
      <c r="D535" s="248"/>
      <c r="E535" s="3"/>
      <c r="F535" s="3"/>
      <c r="G535" s="3"/>
      <c r="H535" s="3"/>
      <c r="J535" s="226"/>
      <c r="K535" s="3"/>
      <c r="L535" s="3"/>
      <c r="O535" s="227"/>
      <c r="Q535" s="94"/>
      <c r="R535" s="94"/>
      <c r="S535" s="94"/>
      <c r="T535" s="94"/>
    </row>
    <row r="536" ht="15.75" customHeight="1">
      <c r="A536" s="242"/>
      <c r="B536" s="240"/>
      <c r="C536" s="206"/>
      <c r="D536" s="248"/>
      <c r="E536" s="3"/>
      <c r="F536" s="3"/>
      <c r="G536" s="3"/>
      <c r="H536" s="3"/>
      <c r="J536" s="226"/>
      <c r="K536" s="3"/>
      <c r="L536" s="3"/>
      <c r="O536" s="227"/>
      <c r="Q536" s="94"/>
      <c r="R536" s="94"/>
      <c r="S536" s="94"/>
      <c r="T536" s="94"/>
    </row>
    <row r="537" ht="15.75" customHeight="1">
      <c r="A537" s="242"/>
      <c r="B537" s="240"/>
      <c r="C537" s="206"/>
      <c r="D537" s="248"/>
      <c r="E537" s="3"/>
      <c r="F537" s="3"/>
      <c r="G537" s="3"/>
      <c r="H537" s="3"/>
      <c r="J537" s="226"/>
      <c r="K537" s="3"/>
      <c r="L537" s="3"/>
      <c r="O537" s="227"/>
      <c r="Q537" s="94"/>
      <c r="R537" s="94"/>
      <c r="S537" s="94"/>
      <c r="T537" s="94"/>
    </row>
    <row r="538" ht="15.75" customHeight="1">
      <c r="A538" s="242"/>
      <c r="B538" s="240"/>
      <c r="C538" s="206"/>
      <c r="D538" s="248"/>
      <c r="E538" s="3"/>
      <c r="F538" s="3"/>
      <c r="G538" s="3"/>
      <c r="H538" s="3"/>
      <c r="J538" s="226"/>
      <c r="K538" s="3"/>
      <c r="L538" s="3"/>
      <c r="O538" s="227"/>
      <c r="Q538" s="94"/>
      <c r="R538" s="94"/>
      <c r="S538" s="94"/>
      <c r="T538" s="94"/>
    </row>
    <row r="539" ht="15.75" customHeight="1">
      <c r="A539" s="242"/>
      <c r="B539" s="240"/>
      <c r="C539" s="206"/>
      <c r="D539" s="248"/>
      <c r="E539" s="3"/>
      <c r="F539" s="3"/>
      <c r="G539" s="3"/>
      <c r="H539" s="3"/>
      <c r="J539" s="226"/>
      <c r="K539" s="3"/>
      <c r="L539" s="3"/>
      <c r="O539" s="227"/>
      <c r="Q539" s="94"/>
      <c r="R539" s="94"/>
      <c r="S539" s="94"/>
      <c r="T539" s="94"/>
    </row>
    <row r="540" ht="15.75" customHeight="1">
      <c r="A540" s="242"/>
      <c r="B540" s="240"/>
      <c r="C540" s="206"/>
      <c r="D540" s="248"/>
      <c r="E540" s="3"/>
      <c r="F540" s="3"/>
      <c r="G540" s="3"/>
      <c r="H540" s="3"/>
      <c r="J540" s="226"/>
      <c r="K540" s="3"/>
      <c r="L540" s="3"/>
      <c r="O540" s="227"/>
      <c r="Q540" s="94"/>
      <c r="R540" s="94"/>
      <c r="S540" s="94"/>
      <c r="T540" s="94"/>
    </row>
    <row r="541" ht="15.75" customHeight="1">
      <c r="A541" s="242"/>
      <c r="B541" s="240"/>
      <c r="C541" s="206"/>
      <c r="D541" s="248"/>
      <c r="E541" s="3"/>
      <c r="F541" s="3"/>
      <c r="G541" s="3"/>
      <c r="H541" s="3"/>
      <c r="J541" s="226"/>
      <c r="K541" s="3"/>
      <c r="L541" s="3"/>
      <c r="O541" s="227"/>
      <c r="Q541" s="94"/>
      <c r="R541" s="94"/>
      <c r="S541" s="94"/>
      <c r="T541" s="94"/>
    </row>
    <row r="542" ht="15.75" customHeight="1">
      <c r="A542" s="242"/>
      <c r="B542" s="240"/>
      <c r="C542" s="206"/>
      <c r="D542" s="248"/>
      <c r="E542" s="3"/>
      <c r="F542" s="3"/>
      <c r="G542" s="3"/>
      <c r="H542" s="3"/>
      <c r="J542" s="226"/>
      <c r="K542" s="3"/>
      <c r="L542" s="3"/>
      <c r="O542" s="227"/>
      <c r="Q542" s="94"/>
      <c r="R542" s="94"/>
      <c r="S542" s="94"/>
      <c r="T542" s="94"/>
    </row>
    <row r="543" ht="15.75" customHeight="1">
      <c r="A543" s="242"/>
      <c r="B543" s="240"/>
      <c r="C543" s="206"/>
      <c r="D543" s="248"/>
      <c r="E543" s="3"/>
      <c r="F543" s="3"/>
      <c r="G543" s="3"/>
      <c r="H543" s="3"/>
      <c r="J543" s="226"/>
      <c r="K543" s="3"/>
      <c r="L543" s="3"/>
      <c r="O543" s="227"/>
      <c r="Q543" s="94"/>
      <c r="R543" s="94"/>
      <c r="S543" s="94"/>
      <c r="T543" s="94"/>
    </row>
    <row r="544" ht="15.75" customHeight="1">
      <c r="A544" s="242"/>
      <c r="B544" s="240"/>
      <c r="C544" s="206"/>
      <c r="D544" s="248"/>
      <c r="E544" s="3"/>
      <c r="F544" s="3"/>
      <c r="G544" s="3"/>
      <c r="H544" s="3"/>
      <c r="J544" s="226"/>
      <c r="K544" s="3"/>
      <c r="L544" s="3"/>
      <c r="O544" s="227"/>
      <c r="Q544" s="94"/>
      <c r="R544" s="94"/>
      <c r="S544" s="94"/>
      <c r="T544" s="94"/>
    </row>
    <row r="545" ht="15.75" customHeight="1">
      <c r="A545" s="242"/>
      <c r="B545" s="240"/>
      <c r="C545" s="206"/>
      <c r="D545" s="248"/>
      <c r="E545" s="3"/>
      <c r="F545" s="3"/>
      <c r="G545" s="3"/>
      <c r="H545" s="3"/>
      <c r="J545" s="226"/>
      <c r="K545" s="3"/>
      <c r="L545" s="3"/>
      <c r="O545" s="227"/>
      <c r="Q545" s="94"/>
      <c r="R545" s="94"/>
      <c r="S545" s="94"/>
      <c r="T545" s="94"/>
    </row>
    <row r="546" ht="15.75" customHeight="1">
      <c r="A546" s="242"/>
      <c r="B546" s="240"/>
      <c r="C546" s="206"/>
      <c r="D546" s="248"/>
      <c r="E546" s="3"/>
      <c r="F546" s="3"/>
      <c r="G546" s="3"/>
      <c r="H546" s="3"/>
      <c r="J546" s="226"/>
      <c r="K546" s="3"/>
      <c r="L546" s="3"/>
      <c r="O546" s="227"/>
      <c r="Q546" s="94"/>
      <c r="R546" s="94"/>
      <c r="S546" s="94"/>
      <c r="T546" s="94"/>
    </row>
    <row r="547" ht="15.75" customHeight="1">
      <c r="A547" s="242"/>
      <c r="B547" s="240"/>
      <c r="C547" s="206"/>
      <c r="D547" s="248"/>
      <c r="E547" s="3"/>
      <c r="F547" s="3"/>
      <c r="G547" s="3"/>
      <c r="H547" s="3"/>
      <c r="J547" s="226"/>
      <c r="K547" s="3"/>
      <c r="L547" s="3"/>
      <c r="O547" s="227"/>
      <c r="Q547" s="94"/>
      <c r="R547" s="94"/>
      <c r="S547" s="94"/>
      <c r="T547" s="94"/>
    </row>
    <row r="548" ht="15.75" customHeight="1">
      <c r="A548" s="242"/>
      <c r="B548" s="240"/>
      <c r="C548" s="206"/>
      <c r="D548" s="248"/>
      <c r="E548" s="3"/>
      <c r="F548" s="3"/>
      <c r="G548" s="3"/>
      <c r="H548" s="3"/>
      <c r="J548" s="226"/>
      <c r="K548" s="3"/>
      <c r="L548" s="3"/>
      <c r="O548" s="227"/>
      <c r="Q548" s="94"/>
      <c r="R548" s="94"/>
      <c r="S548" s="94"/>
      <c r="T548" s="94"/>
    </row>
    <row r="549" ht="15.75" customHeight="1">
      <c r="A549" s="242"/>
      <c r="B549" s="240"/>
      <c r="C549" s="206"/>
      <c r="D549" s="248"/>
      <c r="E549" s="3"/>
      <c r="F549" s="3"/>
      <c r="G549" s="3"/>
      <c r="H549" s="3"/>
      <c r="J549" s="226"/>
      <c r="K549" s="3"/>
      <c r="L549" s="3"/>
      <c r="O549" s="227"/>
      <c r="Q549" s="94"/>
      <c r="R549" s="94"/>
      <c r="S549" s="94"/>
      <c r="T549" s="94"/>
    </row>
    <row r="550" ht="15.75" customHeight="1">
      <c r="A550" s="242"/>
      <c r="B550" s="240"/>
      <c r="C550" s="206"/>
      <c r="D550" s="248"/>
      <c r="E550" s="3"/>
      <c r="F550" s="3"/>
      <c r="G550" s="3"/>
      <c r="H550" s="3"/>
      <c r="J550" s="226"/>
      <c r="K550" s="3"/>
      <c r="L550" s="3"/>
      <c r="O550" s="227"/>
      <c r="Q550" s="94"/>
      <c r="R550" s="94"/>
      <c r="S550" s="94"/>
      <c r="T550" s="94"/>
    </row>
    <row r="551" ht="15.75" customHeight="1">
      <c r="A551" s="242"/>
      <c r="B551" s="240"/>
      <c r="C551" s="206"/>
      <c r="D551" s="248"/>
      <c r="E551" s="3"/>
      <c r="F551" s="3"/>
      <c r="G551" s="3"/>
      <c r="H551" s="3"/>
      <c r="J551" s="226"/>
      <c r="K551" s="3"/>
      <c r="L551" s="3"/>
      <c r="O551" s="227"/>
      <c r="Q551" s="94"/>
      <c r="R551" s="94"/>
      <c r="S551" s="94"/>
      <c r="T551" s="94"/>
    </row>
    <row r="552" ht="15.75" customHeight="1">
      <c r="A552" s="242"/>
      <c r="B552" s="240"/>
      <c r="C552" s="206"/>
      <c r="D552" s="248"/>
      <c r="E552" s="3"/>
      <c r="F552" s="3"/>
      <c r="G552" s="3"/>
      <c r="H552" s="3"/>
      <c r="J552" s="226"/>
      <c r="K552" s="3"/>
      <c r="L552" s="3"/>
      <c r="O552" s="227"/>
      <c r="Q552" s="94"/>
      <c r="R552" s="94"/>
      <c r="S552" s="94"/>
      <c r="T552" s="94"/>
    </row>
    <row r="553" ht="15.75" customHeight="1">
      <c r="A553" s="242"/>
      <c r="B553" s="240"/>
      <c r="C553" s="206"/>
      <c r="D553" s="248"/>
      <c r="E553" s="3"/>
      <c r="F553" s="3"/>
      <c r="G553" s="3"/>
      <c r="H553" s="3"/>
      <c r="J553" s="226"/>
      <c r="K553" s="3"/>
      <c r="L553" s="3"/>
      <c r="O553" s="227"/>
      <c r="Q553" s="94"/>
      <c r="R553" s="94"/>
      <c r="S553" s="94"/>
      <c r="T553" s="94"/>
    </row>
    <row r="554" ht="15.75" customHeight="1">
      <c r="A554" s="242"/>
      <c r="B554" s="240"/>
      <c r="C554" s="206"/>
      <c r="D554" s="248"/>
      <c r="E554" s="3"/>
      <c r="F554" s="3"/>
      <c r="G554" s="3"/>
      <c r="H554" s="3"/>
      <c r="J554" s="226"/>
      <c r="K554" s="3"/>
      <c r="L554" s="3"/>
      <c r="O554" s="227"/>
      <c r="Q554" s="94"/>
      <c r="R554" s="94"/>
      <c r="S554" s="94"/>
      <c r="T554" s="94"/>
    </row>
    <row r="555" ht="15.75" customHeight="1">
      <c r="A555" s="242"/>
      <c r="B555" s="240"/>
      <c r="C555" s="206"/>
      <c r="D555" s="248"/>
      <c r="E555" s="3"/>
      <c r="F555" s="3"/>
      <c r="G555" s="3"/>
      <c r="H555" s="3"/>
      <c r="J555" s="226"/>
      <c r="K555" s="3"/>
      <c r="L555" s="3"/>
      <c r="O555" s="227"/>
      <c r="Q555" s="94"/>
      <c r="R555" s="94"/>
      <c r="S555" s="94"/>
      <c r="T555" s="94"/>
    </row>
    <row r="556" ht="15.75" customHeight="1">
      <c r="A556" s="242"/>
      <c r="B556" s="240"/>
      <c r="C556" s="206"/>
      <c r="D556" s="248"/>
      <c r="E556" s="3"/>
      <c r="F556" s="3"/>
      <c r="G556" s="3"/>
      <c r="H556" s="3"/>
      <c r="J556" s="226"/>
      <c r="K556" s="3"/>
      <c r="L556" s="3"/>
      <c r="O556" s="227"/>
      <c r="Q556" s="94"/>
      <c r="R556" s="94"/>
      <c r="S556" s="94"/>
      <c r="T556" s="94"/>
    </row>
    <row r="557" ht="15.75" customHeight="1">
      <c r="A557" s="242"/>
      <c r="B557" s="240"/>
      <c r="C557" s="206"/>
      <c r="D557" s="248"/>
      <c r="E557" s="3"/>
      <c r="F557" s="3"/>
      <c r="G557" s="3"/>
      <c r="H557" s="3"/>
      <c r="J557" s="226"/>
      <c r="K557" s="3"/>
      <c r="L557" s="3"/>
      <c r="O557" s="227"/>
      <c r="Q557" s="94"/>
      <c r="R557" s="94"/>
      <c r="S557" s="94"/>
      <c r="T557" s="94"/>
    </row>
    <row r="558" ht="15.75" customHeight="1">
      <c r="A558" s="242"/>
      <c r="B558" s="240"/>
      <c r="C558" s="206"/>
      <c r="D558" s="248"/>
      <c r="E558" s="3"/>
      <c r="F558" s="3"/>
      <c r="G558" s="3"/>
      <c r="H558" s="3"/>
      <c r="J558" s="226"/>
      <c r="K558" s="3"/>
      <c r="L558" s="3"/>
      <c r="O558" s="227"/>
      <c r="Q558" s="94"/>
      <c r="R558" s="94"/>
      <c r="S558" s="94"/>
      <c r="T558" s="94"/>
    </row>
    <row r="559" ht="15.75" customHeight="1">
      <c r="A559" s="242"/>
      <c r="B559" s="240"/>
      <c r="C559" s="206"/>
      <c r="D559" s="248"/>
      <c r="E559" s="3"/>
      <c r="F559" s="3"/>
      <c r="G559" s="3"/>
      <c r="H559" s="3"/>
      <c r="J559" s="226"/>
      <c r="K559" s="3"/>
      <c r="L559" s="3"/>
      <c r="O559" s="227"/>
      <c r="Q559" s="94"/>
      <c r="R559" s="94"/>
      <c r="S559" s="94"/>
      <c r="T559" s="94"/>
    </row>
    <row r="560" ht="15.75" customHeight="1">
      <c r="A560" s="242"/>
      <c r="B560" s="240"/>
      <c r="C560" s="206"/>
      <c r="D560" s="248"/>
      <c r="E560" s="3"/>
      <c r="F560" s="3"/>
      <c r="G560" s="3"/>
      <c r="H560" s="3"/>
      <c r="J560" s="226"/>
      <c r="K560" s="3"/>
      <c r="L560" s="3"/>
      <c r="O560" s="227"/>
      <c r="Q560" s="94"/>
      <c r="R560" s="94"/>
      <c r="S560" s="94"/>
      <c r="T560" s="94"/>
    </row>
    <row r="561" ht="15.75" customHeight="1">
      <c r="A561" s="242"/>
      <c r="B561" s="240"/>
      <c r="C561" s="206"/>
      <c r="D561" s="248"/>
      <c r="E561" s="3"/>
      <c r="F561" s="3"/>
      <c r="G561" s="3"/>
      <c r="H561" s="3"/>
      <c r="J561" s="226"/>
      <c r="K561" s="3"/>
      <c r="L561" s="3"/>
      <c r="O561" s="227"/>
      <c r="Q561" s="94"/>
      <c r="R561" s="94"/>
      <c r="S561" s="94"/>
      <c r="T561" s="94"/>
    </row>
    <row r="562" ht="15.75" customHeight="1">
      <c r="A562" s="242"/>
      <c r="B562" s="240"/>
      <c r="C562" s="206"/>
      <c r="D562" s="248"/>
      <c r="E562" s="3"/>
      <c r="F562" s="3"/>
      <c r="G562" s="3"/>
      <c r="H562" s="3"/>
      <c r="J562" s="226"/>
      <c r="K562" s="3"/>
      <c r="L562" s="3"/>
      <c r="O562" s="227"/>
      <c r="Q562" s="94"/>
      <c r="R562" s="94"/>
      <c r="S562" s="94"/>
      <c r="T562" s="94"/>
    </row>
    <row r="563" ht="15.75" customHeight="1">
      <c r="A563" s="242"/>
      <c r="B563" s="240"/>
      <c r="C563" s="206"/>
      <c r="D563" s="248"/>
      <c r="E563" s="3"/>
      <c r="F563" s="3"/>
      <c r="G563" s="3"/>
      <c r="H563" s="3"/>
      <c r="J563" s="226"/>
      <c r="K563" s="3"/>
      <c r="L563" s="3"/>
      <c r="O563" s="227"/>
      <c r="Q563" s="94"/>
      <c r="R563" s="94"/>
      <c r="S563" s="94"/>
      <c r="T563" s="94"/>
    </row>
    <row r="564" ht="15.75" customHeight="1">
      <c r="A564" s="242"/>
      <c r="B564" s="240"/>
      <c r="C564" s="206"/>
      <c r="D564" s="248"/>
      <c r="E564" s="3"/>
      <c r="F564" s="3"/>
      <c r="G564" s="3"/>
      <c r="H564" s="3"/>
      <c r="J564" s="226"/>
      <c r="K564" s="3"/>
      <c r="L564" s="3"/>
      <c r="O564" s="227"/>
      <c r="Q564" s="94"/>
      <c r="R564" s="94"/>
      <c r="S564" s="94"/>
      <c r="T564" s="94"/>
    </row>
    <row r="565" ht="15.75" customHeight="1">
      <c r="A565" s="242"/>
      <c r="B565" s="240"/>
      <c r="C565" s="206"/>
      <c r="D565" s="248"/>
      <c r="E565" s="3"/>
      <c r="F565" s="3"/>
      <c r="G565" s="3"/>
      <c r="H565" s="3"/>
      <c r="J565" s="226"/>
      <c r="K565" s="3"/>
      <c r="L565" s="3"/>
      <c r="O565" s="227"/>
      <c r="Q565" s="94"/>
      <c r="R565" s="94"/>
      <c r="S565" s="94"/>
      <c r="T565" s="94"/>
    </row>
    <row r="566" ht="15.75" customHeight="1">
      <c r="A566" s="242"/>
      <c r="B566" s="240"/>
      <c r="C566" s="206"/>
      <c r="D566" s="248"/>
      <c r="E566" s="3"/>
      <c r="F566" s="3"/>
      <c r="G566" s="3"/>
      <c r="H566" s="3"/>
      <c r="J566" s="226"/>
      <c r="K566" s="3"/>
      <c r="L566" s="3"/>
      <c r="O566" s="227"/>
      <c r="Q566" s="94"/>
      <c r="R566" s="94"/>
      <c r="S566" s="94"/>
      <c r="T566" s="94"/>
    </row>
    <row r="567" ht="15.75" customHeight="1">
      <c r="A567" s="242"/>
      <c r="B567" s="240"/>
      <c r="C567" s="206"/>
      <c r="D567" s="248"/>
      <c r="E567" s="3"/>
      <c r="F567" s="3"/>
      <c r="G567" s="3"/>
      <c r="H567" s="3"/>
      <c r="J567" s="226"/>
      <c r="K567" s="3"/>
      <c r="L567" s="3"/>
      <c r="O567" s="227"/>
      <c r="Q567" s="94"/>
      <c r="R567" s="94"/>
      <c r="S567" s="94"/>
      <c r="T567" s="94"/>
    </row>
    <row r="568" ht="15.75" customHeight="1">
      <c r="A568" s="242"/>
      <c r="B568" s="240"/>
      <c r="C568" s="206"/>
      <c r="D568" s="248"/>
      <c r="E568" s="3"/>
      <c r="F568" s="3"/>
      <c r="G568" s="3"/>
      <c r="H568" s="3"/>
      <c r="J568" s="226"/>
      <c r="K568" s="3"/>
      <c r="L568" s="3"/>
      <c r="O568" s="227"/>
      <c r="Q568" s="94"/>
      <c r="R568" s="94"/>
      <c r="S568" s="94"/>
      <c r="T568" s="94"/>
    </row>
    <row r="569" ht="15.75" customHeight="1">
      <c r="A569" s="242"/>
      <c r="B569" s="240"/>
      <c r="C569" s="206"/>
      <c r="D569" s="248"/>
      <c r="E569" s="3"/>
      <c r="F569" s="3"/>
      <c r="G569" s="3"/>
      <c r="H569" s="3"/>
      <c r="J569" s="226"/>
      <c r="K569" s="3"/>
      <c r="L569" s="3"/>
      <c r="O569" s="227"/>
      <c r="Q569" s="94"/>
      <c r="R569" s="94"/>
      <c r="S569" s="94"/>
      <c r="T569" s="94"/>
    </row>
    <row r="570" ht="15.75" customHeight="1">
      <c r="A570" s="242"/>
      <c r="B570" s="240"/>
      <c r="C570" s="206"/>
      <c r="D570" s="248"/>
      <c r="E570" s="3"/>
      <c r="F570" s="3"/>
      <c r="G570" s="3"/>
      <c r="H570" s="3"/>
      <c r="J570" s="226"/>
      <c r="K570" s="3"/>
      <c r="L570" s="3"/>
      <c r="O570" s="227"/>
      <c r="Q570" s="94"/>
      <c r="R570" s="94"/>
      <c r="S570" s="94"/>
      <c r="T570" s="94"/>
    </row>
    <row r="571" ht="15.75" customHeight="1">
      <c r="A571" s="242"/>
      <c r="B571" s="240"/>
      <c r="C571" s="206"/>
      <c r="D571" s="248"/>
      <c r="E571" s="3"/>
      <c r="F571" s="3"/>
      <c r="G571" s="3"/>
      <c r="H571" s="3"/>
      <c r="J571" s="226"/>
      <c r="K571" s="3"/>
      <c r="L571" s="3"/>
      <c r="O571" s="227"/>
      <c r="Q571" s="94"/>
      <c r="R571" s="94"/>
      <c r="S571" s="94"/>
      <c r="T571" s="94"/>
    </row>
    <row r="572" ht="15.75" customHeight="1">
      <c r="A572" s="242"/>
      <c r="B572" s="240"/>
      <c r="C572" s="206"/>
      <c r="D572" s="248"/>
      <c r="E572" s="3"/>
      <c r="F572" s="3"/>
      <c r="G572" s="3"/>
      <c r="H572" s="3"/>
      <c r="J572" s="226"/>
      <c r="K572" s="3"/>
      <c r="L572" s="3"/>
      <c r="O572" s="227"/>
      <c r="Q572" s="94"/>
      <c r="R572" s="94"/>
      <c r="S572" s="94"/>
      <c r="T572" s="94"/>
    </row>
    <row r="573" ht="15.75" customHeight="1">
      <c r="A573" s="242"/>
      <c r="B573" s="240"/>
      <c r="C573" s="206"/>
      <c r="D573" s="248"/>
      <c r="E573" s="3"/>
      <c r="F573" s="3"/>
      <c r="G573" s="3"/>
      <c r="H573" s="3"/>
      <c r="J573" s="226"/>
      <c r="K573" s="3"/>
      <c r="L573" s="3"/>
      <c r="O573" s="227"/>
      <c r="Q573" s="94"/>
      <c r="R573" s="94"/>
      <c r="S573" s="94"/>
      <c r="T573" s="94"/>
    </row>
    <row r="574" ht="15.75" customHeight="1">
      <c r="A574" s="242"/>
      <c r="B574" s="240"/>
      <c r="C574" s="206"/>
      <c r="D574" s="248"/>
      <c r="E574" s="3"/>
      <c r="F574" s="3"/>
      <c r="G574" s="3"/>
      <c r="H574" s="3"/>
      <c r="J574" s="226"/>
      <c r="K574" s="3"/>
      <c r="L574" s="3"/>
      <c r="O574" s="227"/>
      <c r="Q574" s="94"/>
      <c r="R574" s="94"/>
      <c r="S574" s="94"/>
      <c r="T574" s="94"/>
    </row>
    <row r="575" ht="15.75" customHeight="1">
      <c r="A575" s="242"/>
      <c r="B575" s="240"/>
      <c r="C575" s="206"/>
      <c r="D575" s="248"/>
      <c r="E575" s="3"/>
      <c r="F575" s="3"/>
      <c r="G575" s="3"/>
      <c r="H575" s="3"/>
      <c r="J575" s="226"/>
      <c r="K575" s="3"/>
      <c r="L575" s="3"/>
      <c r="O575" s="227"/>
      <c r="Q575" s="94"/>
      <c r="R575" s="94"/>
      <c r="S575" s="94"/>
      <c r="T575" s="94"/>
    </row>
    <row r="576" ht="15.75" customHeight="1">
      <c r="A576" s="242"/>
      <c r="B576" s="240"/>
      <c r="C576" s="206"/>
      <c r="D576" s="248"/>
      <c r="E576" s="3"/>
      <c r="F576" s="3"/>
      <c r="G576" s="3"/>
      <c r="H576" s="3"/>
      <c r="J576" s="226"/>
      <c r="K576" s="3"/>
      <c r="L576" s="3"/>
      <c r="O576" s="227"/>
      <c r="Q576" s="94"/>
      <c r="R576" s="94"/>
      <c r="S576" s="94"/>
      <c r="T576" s="94"/>
    </row>
    <row r="577" ht="15.75" customHeight="1">
      <c r="A577" s="242"/>
      <c r="B577" s="240"/>
      <c r="C577" s="206"/>
      <c r="D577" s="248"/>
      <c r="E577" s="3"/>
      <c r="F577" s="3"/>
      <c r="G577" s="3"/>
      <c r="H577" s="3"/>
      <c r="J577" s="226"/>
      <c r="K577" s="3"/>
      <c r="L577" s="3"/>
      <c r="O577" s="227"/>
      <c r="Q577" s="94"/>
      <c r="R577" s="94"/>
      <c r="S577" s="94"/>
      <c r="T577" s="94"/>
    </row>
    <row r="578" ht="15.75" customHeight="1">
      <c r="A578" s="242"/>
      <c r="B578" s="240"/>
      <c r="C578" s="206"/>
      <c r="D578" s="248"/>
      <c r="E578" s="3"/>
      <c r="F578" s="3"/>
      <c r="G578" s="3"/>
      <c r="H578" s="3"/>
      <c r="J578" s="226"/>
      <c r="K578" s="3"/>
      <c r="L578" s="3"/>
      <c r="O578" s="227"/>
      <c r="Q578" s="94"/>
      <c r="R578" s="94"/>
      <c r="S578" s="94"/>
      <c r="T578" s="94"/>
    </row>
    <row r="579" ht="15.75" customHeight="1">
      <c r="A579" s="242"/>
      <c r="B579" s="240"/>
      <c r="C579" s="206"/>
      <c r="D579" s="248"/>
      <c r="E579" s="3"/>
      <c r="F579" s="3"/>
      <c r="G579" s="3"/>
      <c r="H579" s="3"/>
      <c r="J579" s="226"/>
      <c r="K579" s="3"/>
      <c r="L579" s="3"/>
      <c r="O579" s="227"/>
      <c r="Q579" s="94"/>
      <c r="R579" s="94"/>
      <c r="S579" s="94"/>
      <c r="T579" s="94"/>
    </row>
    <row r="580" ht="15.75" customHeight="1">
      <c r="A580" s="242"/>
      <c r="B580" s="240"/>
      <c r="C580" s="206"/>
      <c r="D580" s="248"/>
      <c r="E580" s="3"/>
      <c r="F580" s="3"/>
      <c r="G580" s="3"/>
      <c r="H580" s="3"/>
      <c r="J580" s="226"/>
      <c r="K580" s="3"/>
      <c r="L580" s="3"/>
      <c r="O580" s="227"/>
      <c r="Q580" s="94"/>
      <c r="R580" s="94"/>
      <c r="S580" s="94"/>
      <c r="T580" s="94"/>
    </row>
    <row r="581" ht="15.75" customHeight="1">
      <c r="A581" s="242"/>
      <c r="B581" s="240"/>
      <c r="C581" s="206"/>
      <c r="D581" s="248"/>
      <c r="E581" s="3"/>
      <c r="F581" s="3"/>
      <c r="G581" s="3"/>
      <c r="H581" s="3"/>
      <c r="J581" s="226"/>
      <c r="K581" s="3"/>
      <c r="L581" s="3"/>
      <c r="O581" s="227"/>
      <c r="Q581" s="94"/>
      <c r="R581" s="94"/>
      <c r="S581" s="94"/>
      <c r="T581" s="94"/>
    </row>
    <row r="582" ht="15.75" customHeight="1">
      <c r="A582" s="242"/>
      <c r="B582" s="240"/>
      <c r="C582" s="206"/>
      <c r="D582" s="248"/>
      <c r="E582" s="3"/>
      <c r="F582" s="3"/>
      <c r="G582" s="3"/>
      <c r="H582" s="3"/>
      <c r="J582" s="226"/>
      <c r="K582" s="3"/>
      <c r="L582" s="3"/>
      <c r="O582" s="227"/>
      <c r="Q582" s="94"/>
      <c r="R582" s="94"/>
      <c r="S582" s="94"/>
      <c r="T582" s="94"/>
    </row>
    <row r="583" ht="15.75" customHeight="1">
      <c r="A583" s="242"/>
      <c r="B583" s="240"/>
      <c r="C583" s="206"/>
      <c r="D583" s="248"/>
      <c r="E583" s="3"/>
      <c r="F583" s="3"/>
      <c r="G583" s="3"/>
      <c r="H583" s="3"/>
      <c r="J583" s="226"/>
      <c r="K583" s="3"/>
      <c r="L583" s="3"/>
      <c r="O583" s="227"/>
      <c r="Q583" s="94"/>
      <c r="R583" s="94"/>
      <c r="S583" s="94"/>
      <c r="T583" s="94"/>
    </row>
    <row r="584" ht="15.75" customHeight="1">
      <c r="A584" s="242"/>
      <c r="B584" s="240"/>
      <c r="C584" s="206"/>
      <c r="D584" s="248"/>
      <c r="E584" s="3"/>
      <c r="F584" s="3"/>
      <c r="G584" s="3"/>
      <c r="H584" s="3"/>
      <c r="J584" s="226"/>
      <c r="K584" s="3"/>
      <c r="L584" s="3"/>
      <c r="O584" s="227"/>
      <c r="Q584" s="94"/>
      <c r="R584" s="94"/>
      <c r="S584" s="94"/>
      <c r="T584" s="94"/>
    </row>
    <row r="585" ht="15.75" customHeight="1">
      <c r="A585" s="242"/>
      <c r="B585" s="240"/>
      <c r="C585" s="206"/>
      <c r="D585" s="248"/>
      <c r="E585" s="3"/>
      <c r="F585" s="3"/>
      <c r="G585" s="3"/>
      <c r="H585" s="3"/>
      <c r="J585" s="226"/>
      <c r="K585" s="3"/>
      <c r="L585" s="3"/>
      <c r="O585" s="227"/>
      <c r="Q585" s="94"/>
      <c r="R585" s="94"/>
      <c r="S585" s="94"/>
      <c r="T585" s="94"/>
    </row>
    <row r="586" ht="15.75" customHeight="1">
      <c r="A586" s="242"/>
      <c r="B586" s="240"/>
      <c r="C586" s="206"/>
      <c r="D586" s="248"/>
      <c r="E586" s="3"/>
      <c r="F586" s="3"/>
      <c r="G586" s="3"/>
      <c r="H586" s="3"/>
      <c r="J586" s="226"/>
      <c r="K586" s="3"/>
      <c r="L586" s="3"/>
      <c r="O586" s="227"/>
      <c r="Q586" s="94"/>
      <c r="R586" s="94"/>
      <c r="S586" s="94"/>
      <c r="T586" s="94"/>
    </row>
    <row r="587" ht="15.75" customHeight="1">
      <c r="A587" s="242"/>
      <c r="B587" s="240"/>
      <c r="C587" s="206"/>
      <c r="D587" s="248"/>
      <c r="E587" s="3"/>
      <c r="F587" s="3"/>
      <c r="G587" s="3"/>
      <c r="H587" s="3"/>
      <c r="J587" s="226"/>
      <c r="K587" s="3"/>
      <c r="L587" s="3"/>
      <c r="O587" s="227"/>
      <c r="Q587" s="94"/>
      <c r="R587" s="94"/>
      <c r="S587" s="94"/>
      <c r="T587" s="94"/>
    </row>
    <row r="588" ht="15.75" customHeight="1">
      <c r="A588" s="242"/>
      <c r="B588" s="240"/>
      <c r="C588" s="206"/>
      <c r="D588" s="248"/>
      <c r="E588" s="3"/>
      <c r="F588" s="3"/>
      <c r="G588" s="3"/>
      <c r="H588" s="3"/>
      <c r="J588" s="226"/>
      <c r="K588" s="3"/>
      <c r="L588" s="3"/>
      <c r="O588" s="227"/>
      <c r="Q588" s="94"/>
      <c r="R588" s="94"/>
      <c r="S588" s="94"/>
      <c r="T588" s="94"/>
    </row>
    <row r="589" ht="15.75" customHeight="1">
      <c r="A589" s="242"/>
      <c r="B589" s="240"/>
      <c r="C589" s="206"/>
      <c r="D589" s="248"/>
      <c r="E589" s="3"/>
      <c r="F589" s="3"/>
      <c r="G589" s="3"/>
      <c r="H589" s="3"/>
      <c r="J589" s="226"/>
      <c r="K589" s="3"/>
      <c r="L589" s="3"/>
      <c r="O589" s="227"/>
      <c r="Q589" s="94"/>
      <c r="R589" s="94"/>
      <c r="S589" s="94"/>
      <c r="T589" s="94"/>
    </row>
    <row r="590" ht="15.75" customHeight="1">
      <c r="A590" s="242"/>
      <c r="B590" s="240"/>
      <c r="C590" s="206"/>
      <c r="D590" s="248"/>
      <c r="E590" s="3"/>
      <c r="F590" s="3"/>
      <c r="G590" s="3"/>
      <c r="H590" s="3"/>
      <c r="J590" s="226"/>
      <c r="K590" s="3"/>
      <c r="L590" s="3"/>
      <c r="O590" s="227"/>
      <c r="Q590" s="94"/>
      <c r="R590" s="94"/>
      <c r="S590" s="94"/>
      <c r="T590" s="94"/>
    </row>
    <row r="591" ht="15.75" customHeight="1">
      <c r="A591" s="242"/>
      <c r="B591" s="240"/>
      <c r="C591" s="206"/>
      <c r="D591" s="248"/>
      <c r="E591" s="3"/>
      <c r="F591" s="3"/>
      <c r="G591" s="3"/>
      <c r="H591" s="3"/>
      <c r="J591" s="226"/>
      <c r="K591" s="3"/>
      <c r="L591" s="3"/>
      <c r="O591" s="227"/>
      <c r="Q591" s="94"/>
      <c r="R591" s="94"/>
      <c r="S591" s="94"/>
      <c r="T591" s="94"/>
    </row>
    <row r="592" ht="15.75" customHeight="1">
      <c r="A592" s="242"/>
      <c r="B592" s="240"/>
      <c r="C592" s="206"/>
      <c r="D592" s="248"/>
      <c r="E592" s="3"/>
      <c r="F592" s="3"/>
      <c r="G592" s="3"/>
      <c r="H592" s="3"/>
      <c r="J592" s="226"/>
      <c r="K592" s="3"/>
      <c r="L592" s="3"/>
      <c r="O592" s="227"/>
      <c r="Q592" s="94"/>
      <c r="R592" s="94"/>
      <c r="S592" s="94"/>
      <c r="T592" s="94"/>
    </row>
    <row r="593" ht="15.75" customHeight="1">
      <c r="A593" s="242"/>
      <c r="B593" s="240"/>
      <c r="C593" s="206"/>
      <c r="D593" s="248"/>
      <c r="E593" s="3"/>
      <c r="F593" s="3"/>
      <c r="G593" s="3"/>
      <c r="H593" s="3"/>
      <c r="J593" s="226"/>
      <c r="K593" s="3"/>
      <c r="L593" s="3"/>
      <c r="O593" s="227"/>
      <c r="Q593" s="94"/>
      <c r="R593" s="94"/>
      <c r="S593" s="94"/>
      <c r="T593" s="94"/>
    </row>
    <row r="594" ht="15.75" customHeight="1">
      <c r="A594" s="242"/>
      <c r="B594" s="240"/>
      <c r="C594" s="206"/>
      <c r="D594" s="248"/>
      <c r="E594" s="3"/>
      <c r="F594" s="3"/>
      <c r="G594" s="3"/>
      <c r="H594" s="3"/>
      <c r="J594" s="226"/>
      <c r="K594" s="3"/>
      <c r="L594" s="3"/>
      <c r="O594" s="227"/>
      <c r="Q594" s="94"/>
      <c r="R594" s="94"/>
      <c r="S594" s="94"/>
      <c r="T594" s="94"/>
    </row>
    <row r="595" ht="15.75" customHeight="1">
      <c r="A595" s="242"/>
      <c r="B595" s="240"/>
      <c r="C595" s="206"/>
      <c r="D595" s="248"/>
      <c r="E595" s="3"/>
      <c r="F595" s="3"/>
      <c r="G595" s="3"/>
      <c r="H595" s="3"/>
      <c r="J595" s="226"/>
      <c r="K595" s="3"/>
      <c r="L595" s="3"/>
      <c r="O595" s="227"/>
      <c r="Q595" s="94"/>
      <c r="R595" s="94"/>
      <c r="S595" s="94"/>
      <c r="T595" s="94"/>
    </row>
    <row r="596" ht="15.75" customHeight="1">
      <c r="A596" s="242"/>
      <c r="B596" s="240"/>
      <c r="C596" s="206"/>
      <c r="D596" s="248"/>
      <c r="E596" s="3"/>
      <c r="F596" s="3"/>
      <c r="G596" s="3"/>
      <c r="H596" s="3"/>
      <c r="J596" s="226"/>
      <c r="K596" s="3"/>
      <c r="L596" s="3"/>
      <c r="O596" s="227"/>
      <c r="Q596" s="94"/>
      <c r="R596" s="94"/>
      <c r="S596" s="94"/>
      <c r="T596" s="94"/>
    </row>
    <row r="597" ht="15.75" customHeight="1">
      <c r="A597" s="242"/>
      <c r="B597" s="240"/>
      <c r="C597" s="206"/>
      <c r="D597" s="248"/>
      <c r="E597" s="3"/>
      <c r="F597" s="3"/>
      <c r="G597" s="3"/>
      <c r="H597" s="3"/>
      <c r="J597" s="226"/>
      <c r="K597" s="3"/>
      <c r="L597" s="3"/>
      <c r="O597" s="227"/>
      <c r="Q597" s="94"/>
      <c r="R597" s="94"/>
      <c r="S597" s="94"/>
      <c r="T597" s="94"/>
    </row>
    <row r="598" ht="15.75" customHeight="1">
      <c r="A598" s="242"/>
      <c r="B598" s="240"/>
      <c r="C598" s="206"/>
      <c r="D598" s="248"/>
      <c r="E598" s="3"/>
      <c r="F598" s="3"/>
      <c r="G598" s="3"/>
      <c r="H598" s="3"/>
      <c r="J598" s="226"/>
      <c r="K598" s="3"/>
      <c r="L598" s="3"/>
      <c r="O598" s="227"/>
      <c r="Q598" s="94"/>
      <c r="R598" s="94"/>
      <c r="S598" s="94"/>
      <c r="T598" s="94"/>
    </row>
    <row r="599" ht="15.75" customHeight="1">
      <c r="A599" s="242"/>
      <c r="B599" s="240"/>
      <c r="C599" s="206"/>
      <c r="D599" s="248"/>
      <c r="E599" s="3"/>
      <c r="F599" s="3"/>
      <c r="G599" s="3"/>
      <c r="H599" s="3"/>
      <c r="J599" s="226"/>
      <c r="K599" s="3"/>
      <c r="L599" s="3"/>
      <c r="O599" s="227"/>
      <c r="Q599" s="94"/>
      <c r="R599" s="94"/>
      <c r="S599" s="94"/>
      <c r="T599" s="94"/>
    </row>
    <row r="600" ht="15.75" customHeight="1">
      <c r="A600" s="242"/>
      <c r="B600" s="240"/>
      <c r="C600" s="206"/>
      <c r="D600" s="248"/>
      <c r="E600" s="3"/>
      <c r="F600" s="3"/>
      <c r="G600" s="3"/>
      <c r="H600" s="3"/>
      <c r="J600" s="226"/>
      <c r="K600" s="3"/>
      <c r="L600" s="3"/>
      <c r="O600" s="227"/>
      <c r="Q600" s="94"/>
      <c r="R600" s="94"/>
      <c r="S600" s="94"/>
      <c r="T600" s="94"/>
    </row>
    <row r="601" ht="15.75" customHeight="1">
      <c r="A601" s="242"/>
      <c r="B601" s="240"/>
      <c r="C601" s="206"/>
      <c r="D601" s="248"/>
      <c r="E601" s="3"/>
      <c r="F601" s="3"/>
      <c r="G601" s="3"/>
      <c r="H601" s="3"/>
      <c r="J601" s="226"/>
      <c r="K601" s="3"/>
      <c r="L601" s="3"/>
      <c r="O601" s="227"/>
      <c r="Q601" s="94"/>
      <c r="R601" s="94"/>
      <c r="S601" s="94"/>
      <c r="T601" s="94"/>
    </row>
    <row r="602" ht="15.75" customHeight="1">
      <c r="A602" s="242"/>
      <c r="B602" s="240"/>
      <c r="C602" s="206"/>
      <c r="D602" s="248"/>
      <c r="E602" s="3"/>
      <c r="F602" s="3"/>
      <c r="G602" s="3"/>
      <c r="H602" s="3"/>
      <c r="J602" s="226"/>
      <c r="K602" s="3"/>
      <c r="L602" s="3"/>
      <c r="O602" s="227"/>
      <c r="Q602" s="94"/>
      <c r="R602" s="94"/>
      <c r="S602" s="94"/>
      <c r="T602" s="94"/>
    </row>
    <row r="603" ht="15.75" customHeight="1">
      <c r="A603" s="242"/>
      <c r="B603" s="240"/>
      <c r="C603" s="206"/>
      <c r="D603" s="248"/>
      <c r="E603" s="3"/>
      <c r="F603" s="3"/>
      <c r="G603" s="3"/>
      <c r="H603" s="3"/>
      <c r="J603" s="226"/>
      <c r="K603" s="3"/>
      <c r="L603" s="3"/>
      <c r="O603" s="227"/>
      <c r="Q603" s="94"/>
      <c r="R603" s="94"/>
      <c r="S603" s="94"/>
      <c r="T603" s="94"/>
    </row>
    <row r="604" ht="15.75" customHeight="1">
      <c r="A604" s="242"/>
      <c r="B604" s="240"/>
      <c r="C604" s="206"/>
      <c r="D604" s="248"/>
      <c r="E604" s="3"/>
      <c r="F604" s="3"/>
      <c r="G604" s="3"/>
      <c r="H604" s="3"/>
      <c r="J604" s="226"/>
      <c r="K604" s="3"/>
      <c r="L604" s="3"/>
      <c r="O604" s="227"/>
      <c r="Q604" s="94"/>
      <c r="R604" s="94"/>
      <c r="S604" s="94"/>
      <c r="T604" s="94"/>
    </row>
    <row r="605" ht="15.75" customHeight="1">
      <c r="A605" s="242"/>
      <c r="B605" s="240"/>
      <c r="C605" s="206"/>
      <c r="D605" s="248"/>
      <c r="E605" s="3"/>
      <c r="F605" s="3"/>
      <c r="G605" s="3"/>
      <c r="H605" s="3"/>
      <c r="J605" s="226"/>
      <c r="K605" s="3"/>
      <c r="L605" s="3"/>
      <c r="O605" s="227"/>
      <c r="Q605" s="94"/>
      <c r="R605" s="94"/>
      <c r="S605" s="94"/>
      <c r="T605" s="94"/>
    </row>
    <row r="606" ht="15.75" customHeight="1">
      <c r="A606" s="242"/>
      <c r="B606" s="240"/>
      <c r="C606" s="206"/>
      <c r="D606" s="248"/>
      <c r="E606" s="3"/>
      <c r="F606" s="3"/>
      <c r="G606" s="3"/>
      <c r="H606" s="3"/>
      <c r="J606" s="226"/>
      <c r="K606" s="3"/>
      <c r="L606" s="3"/>
      <c r="O606" s="227"/>
      <c r="Q606" s="94"/>
      <c r="R606" s="94"/>
      <c r="S606" s="94"/>
      <c r="T606" s="94"/>
    </row>
    <row r="607" ht="15.75" customHeight="1">
      <c r="A607" s="242"/>
      <c r="B607" s="240"/>
      <c r="C607" s="206"/>
      <c r="D607" s="248"/>
      <c r="E607" s="3"/>
      <c r="F607" s="3"/>
      <c r="G607" s="3"/>
      <c r="H607" s="3"/>
      <c r="J607" s="226"/>
      <c r="K607" s="3"/>
      <c r="L607" s="3"/>
      <c r="O607" s="227"/>
      <c r="Q607" s="94"/>
      <c r="R607" s="94"/>
      <c r="S607" s="94"/>
      <c r="T607" s="94"/>
    </row>
    <row r="608" ht="15.75" customHeight="1">
      <c r="A608" s="242"/>
      <c r="B608" s="240"/>
      <c r="C608" s="206"/>
      <c r="D608" s="248"/>
      <c r="E608" s="3"/>
      <c r="F608" s="3"/>
      <c r="G608" s="3"/>
      <c r="H608" s="3"/>
      <c r="J608" s="226"/>
      <c r="K608" s="3"/>
      <c r="L608" s="3"/>
      <c r="O608" s="227"/>
      <c r="Q608" s="94"/>
      <c r="R608" s="94"/>
      <c r="S608" s="94"/>
      <c r="T608" s="94"/>
    </row>
    <row r="609" ht="15.75" customHeight="1">
      <c r="A609" s="242"/>
      <c r="B609" s="240"/>
      <c r="C609" s="206"/>
      <c r="D609" s="248"/>
      <c r="E609" s="3"/>
      <c r="F609" s="3"/>
      <c r="G609" s="3"/>
      <c r="H609" s="3"/>
      <c r="J609" s="226"/>
      <c r="K609" s="3"/>
      <c r="L609" s="3"/>
      <c r="O609" s="227"/>
      <c r="Q609" s="94"/>
      <c r="R609" s="94"/>
      <c r="S609" s="94"/>
      <c r="T609" s="94"/>
    </row>
    <row r="610" ht="15.75" customHeight="1">
      <c r="A610" s="242"/>
      <c r="B610" s="240"/>
      <c r="C610" s="206"/>
      <c r="D610" s="248"/>
      <c r="E610" s="3"/>
      <c r="F610" s="3"/>
      <c r="G610" s="3"/>
      <c r="H610" s="3"/>
      <c r="J610" s="226"/>
      <c r="K610" s="3"/>
      <c r="L610" s="3"/>
      <c r="O610" s="227"/>
      <c r="Q610" s="94"/>
      <c r="R610" s="94"/>
      <c r="S610" s="94"/>
      <c r="T610" s="94"/>
    </row>
    <row r="611" ht="15.75" customHeight="1">
      <c r="A611" s="242"/>
      <c r="B611" s="240"/>
      <c r="C611" s="206"/>
      <c r="D611" s="248"/>
      <c r="E611" s="3"/>
      <c r="F611" s="3"/>
      <c r="G611" s="3"/>
      <c r="H611" s="3"/>
      <c r="J611" s="226"/>
      <c r="K611" s="3"/>
      <c r="L611" s="3"/>
      <c r="O611" s="227"/>
      <c r="Q611" s="94"/>
      <c r="R611" s="94"/>
      <c r="S611" s="94"/>
      <c r="T611" s="94"/>
    </row>
    <row r="612" ht="15.75" customHeight="1">
      <c r="A612" s="242"/>
      <c r="B612" s="240"/>
      <c r="C612" s="206"/>
      <c r="D612" s="248"/>
      <c r="E612" s="3"/>
      <c r="F612" s="3"/>
      <c r="G612" s="3"/>
      <c r="H612" s="3"/>
      <c r="J612" s="226"/>
      <c r="K612" s="3"/>
      <c r="L612" s="3"/>
      <c r="O612" s="227"/>
      <c r="Q612" s="94"/>
      <c r="R612" s="94"/>
      <c r="S612" s="94"/>
      <c r="T612" s="94"/>
    </row>
    <row r="613" ht="15.75" customHeight="1">
      <c r="A613" s="242"/>
      <c r="B613" s="240"/>
      <c r="C613" s="206"/>
      <c r="D613" s="248"/>
      <c r="E613" s="3"/>
      <c r="F613" s="3"/>
      <c r="G613" s="3"/>
      <c r="H613" s="3"/>
      <c r="J613" s="226"/>
      <c r="K613" s="3"/>
      <c r="L613" s="3"/>
      <c r="O613" s="227"/>
      <c r="Q613" s="94"/>
      <c r="R613" s="94"/>
      <c r="S613" s="94"/>
      <c r="T613" s="94"/>
    </row>
    <row r="614" ht="15.75" customHeight="1">
      <c r="A614" s="242"/>
      <c r="B614" s="240"/>
      <c r="C614" s="206"/>
      <c r="D614" s="248"/>
      <c r="E614" s="3"/>
      <c r="F614" s="3"/>
      <c r="G614" s="3"/>
      <c r="H614" s="3"/>
      <c r="J614" s="226"/>
      <c r="K614" s="3"/>
      <c r="L614" s="3"/>
      <c r="O614" s="227"/>
      <c r="Q614" s="94"/>
      <c r="R614" s="94"/>
      <c r="S614" s="94"/>
      <c r="T614" s="94"/>
    </row>
    <row r="615" ht="15.75" customHeight="1">
      <c r="A615" s="242"/>
      <c r="B615" s="240"/>
      <c r="C615" s="206"/>
      <c r="D615" s="248"/>
      <c r="E615" s="3"/>
      <c r="F615" s="3"/>
      <c r="G615" s="3"/>
      <c r="H615" s="3"/>
      <c r="J615" s="226"/>
      <c r="K615" s="3"/>
      <c r="L615" s="3"/>
      <c r="O615" s="227"/>
      <c r="Q615" s="94"/>
      <c r="R615" s="94"/>
      <c r="S615" s="94"/>
      <c r="T615" s="94"/>
    </row>
    <row r="616" ht="15.75" customHeight="1">
      <c r="A616" s="242"/>
      <c r="B616" s="240"/>
      <c r="C616" s="206"/>
      <c r="D616" s="248"/>
      <c r="E616" s="3"/>
      <c r="F616" s="3"/>
      <c r="G616" s="3"/>
      <c r="H616" s="3"/>
      <c r="J616" s="226"/>
      <c r="K616" s="3"/>
      <c r="L616" s="3"/>
      <c r="O616" s="227"/>
      <c r="Q616" s="94"/>
      <c r="R616" s="94"/>
      <c r="S616" s="94"/>
      <c r="T616" s="94"/>
    </row>
    <row r="617" ht="15.75" customHeight="1">
      <c r="A617" s="242"/>
      <c r="B617" s="240"/>
      <c r="C617" s="206"/>
      <c r="D617" s="248"/>
      <c r="E617" s="3"/>
      <c r="F617" s="3"/>
      <c r="G617" s="3"/>
      <c r="H617" s="3"/>
      <c r="J617" s="226"/>
      <c r="K617" s="3"/>
      <c r="L617" s="3"/>
      <c r="O617" s="227"/>
      <c r="Q617" s="94"/>
      <c r="R617" s="94"/>
      <c r="S617" s="94"/>
      <c r="T617" s="94"/>
    </row>
    <row r="618" ht="15.75" customHeight="1">
      <c r="A618" s="242"/>
      <c r="B618" s="240"/>
      <c r="C618" s="206"/>
      <c r="D618" s="248"/>
      <c r="E618" s="3"/>
      <c r="F618" s="3"/>
      <c r="G618" s="3"/>
      <c r="H618" s="3"/>
      <c r="J618" s="226"/>
      <c r="K618" s="3"/>
      <c r="L618" s="3"/>
      <c r="O618" s="227"/>
      <c r="Q618" s="94"/>
      <c r="R618" s="94"/>
      <c r="S618" s="94"/>
      <c r="T618" s="94"/>
    </row>
    <row r="619" ht="15.75" customHeight="1">
      <c r="A619" s="242"/>
      <c r="B619" s="240"/>
      <c r="C619" s="206"/>
      <c r="D619" s="248"/>
      <c r="E619" s="3"/>
      <c r="F619" s="3"/>
      <c r="G619" s="3"/>
      <c r="H619" s="3"/>
      <c r="J619" s="226"/>
      <c r="K619" s="3"/>
      <c r="L619" s="3"/>
      <c r="O619" s="227"/>
      <c r="Q619" s="94"/>
      <c r="R619" s="94"/>
      <c r="S619" s="94"/>
      <c r="T619" s="94"/>
    </row>
    <row r="620" ht="15.75" customHeight="1">
      <c r="A620" s="242"/>
      <c r="B620" s="240"/>
      <c r="C620" s="206"/>
      <c r="D620" s="248"/>
      <c r="E620" s="3"/>
      <c r="F620" s="3"/>
      <c r="G620" s="3"/>
      <c r="H620" s="3"/>
      <c r="J620" s="226"/>
      <c r="K620" s="3"/>
      <c r="L620" s="3"/>
      <c r="O620" s="227"/>
      <c r="Q620" s="94"/>
      <c r="R620" s="94"/>
      <c r="S620" s="94"/>
      <c r="T620" s="94"/>
    </row>
    <row r="621" ht="15.75" customHeight="1">
      <c r="A621" s="242"/>
      <c r="B621" s="240"/>
      <c r="C621" s="206"/>
      <c r="D621" s="248"/>
      <c r="E621" s="3"/>
      <c r="F621" s="3"/>
      <c r="G621" s="3"/>
      <c r="H621" s="3"/>
      <c r="J621" s="226"/>
      <c r="K621" s="3"/>
      <c r="L621" s="3"/>
      <c r="O621" s="227"/>
      <c r="Q621" s="94"/>
      <c r="R621" s="94"/>
      <c r="S621" s="94"/>
      <c r="T621" s="94"/>
    </row>
    <row r="622" ht="15.75" customHeight="1">
      <c r="A622" s="242"/>
      <c r="B622" s="240"/>
      <c r="C622" s="206"/>
      <c r="D622" s="248"/>
      <c r="E622" s="3"/>
      <c r="F622" s="3"/>
      <c r="G622" s="3"/>
      <c r="H622" s="3"/>
      <c r="J622" s="226"/>
      <c r="K622" s="3"/>
      <c r="L622" s="3"/>
      <c r="O622" s="227"/>
      <c r="Q622" s="94"/>
      <c r="R622" s="94"/>
      <c r="S622" s="94"/>
      <c r="T622" s="94"/>
    </row>
    <row r="623" ht="15.75" customHeight="1">
      <c r="A623" s="242"/>
      <c r="B623" s="240"/>
      <c r="C623" s="206"/>
      <c r="D623" s="248"/>
      <c r="E623" s="3"/>
      <c r="F623" s="3"/>
      <c r="G623" s="3"/>
      <c r="H623" s="3"/>
      <c r="J623" s="226"/>
      <c r="K623" s="3"/>
      <c r="L623" s="3"/>
      <c r="O623" s="227"/>
      <c r="Q623" s="94"/>
      <c r="R623" s="94"/>
      <c r="S623" s="94"/>
      <c r="T623" s="94"/>
    </row>
    <row r="624" ht="15.75" customHeight="1">
      <c r="A624" s="242"/>
      <c r="B624" s="240"/>
      <c r="C624" s="206"/>
      <c r="D624" s="248"/>
      <c r="E624" s="3"/>
      <c r="F624" s="3"/>
      <c r="G624" s="3"/>
      <c r="H624" s="3"/>
      <c r="J624" s="226"/>
      <c r="K624" s="3"/>
      <c r="L624" s="3"/>
      <c r="O624" s="227"/>
      <c r="Q624" s="94"/>
      <c r="R624" s="94"/>
      <c r="S624" s="94"/>
      <c r="T624" s="94"/>
    </row>
    <row r="625" ht="15.75" customHeight="1">
      <c r="A625" s="242"/>
      <c r="B625" s="240"/>
      <c r="C625" s="206"/>
      <c r="D625" s="248"/>
      <c r="E625" s="3"/>
      <c r="F625" s="3"/>
      <c r="G625" s="3"/>
      <c r="H625" s="3"/>
      <c r="J625" s="226"/>
      <c r="K625" s="3"/>
      <c r="L625" s="3"/>
      <c r="O625" s="227"/>
      <c r="Q625" s="94"/>
      <c r="R625" s="94"/>
      <c r="S625" s="94"/>
      <c r="T625" s="94"/>
    </row>
    <row r="626" ht="15.75" customHeight="1">
      <c r="A626" s="242"/>
      <c r="B626" s="240"/>
      <c r="C626" s="206"/>
      <c r="D626" s="248"/>
      <c r="E626" s="3"/>
      <c r="F626" s="3"/>
      <c r="G626" s="3"/>
      <c r="H626" s="3"/>
      <c r="J626" s="226"/>
      <c r="K626" s="3"/>
      <c r="L626" s="3"/>
      <c r="O626" s="227"/>
      <c r="Q626" s="94"/>
      <c r="R626" s="94"/>
      <c r="S626" s="94"/>
      <c r="T626" s="94"/>
    </row>
    <row r="627" ht="15.75" customHeight="1">
      <c r="A627" s="242"/>
      <c r="B627" s="240"/>
      <c r="C627" s="206"/>
      <c r="D627" s="248"/>
      <c r="E627" s="3"/>
      <c r="F627" s="3"/>
      <c r="G627" s="3"/>
      <c r="H627" s="3"/>
      <c r="J627" s="226"/>
      <c r="K627" s="3"/>
      <c r="L627" s="3"/>
      <c r="O627" s="227"/>
      <c r="Q627" s="94"/>
      <c r="R627" s="94"/>
      <c r="S627" s="94"/>
      <c r="T627" s="94"/>
    </row>
    <row r="628" ht="15.75" customHeight="1">
      <c r="A628" s="242"/>
      <c r="B628" s="240"/>
      <c r="C628" s="206"/>
      <c r="D628" s="248"/>
      <c r="E628" s="3"/>
      <c r="F628" s="3"/>
      <c r="G628" s="3"/>
      <c r="H628" s="3"/>
      <c r="J628" s="226"/>
      <c r="K628" s="3"/>
      <c r="L628" s="3"/>
      <c r="O628" s="227"/>
      <c r="Q628" s="94"/>
      <c r="R628" s="94"/>
      <c r="S628" s="94"/>
      <c r="T628" s="94"/>
    </row>
    <row r="629" ht="15.75" customHeight="1">
      <c r="A629" s="242"/>
      <c r="B629" s="240"/>
      <c r="C629" s="206"/>
      <c r="D629" s="248"/>
      <c r="E629" s="3"/>
      <c r="F629" s="3"/>
      <c r="G629" s="3"/>
      <c r="H629" s="3"/>
      <c r="J629" s="226"/>
      <c r="K629" s="3"/>
      <c r="L629" s="3"/>
      <c r="O629" s="227"/>
      <c r="Q629" s="94"/>
      <c r="R629" s="94"/>
      <c r="S629" s="94"/>
      <c r="T629" s="94"/>
    </row>
    <row r="630" ht="15.75" customHeight="1">
      <c r="A630" s="242"/>
      <c r="B630" s="240"/>
      <c r="C630" s="206"/>
      <c r="D630" s="248"/>
      <c r="E630" s="3"/>
      <c r="F630" s="3"/>
      <c r="G630" s="3"/>
      <c r="H630" s="3"/>
      <c r="J630" s="226"/>
      <c r="K630" s="3"/>
      <c r="L630" s="3"/>
      <c r="O630" s="227"/>
      <c r="Q630" s="94"/>
      <c r="R630" s="94"/>
      <c r="S630" s="94"/>
      <c r="T630" s="94"/>
    </row>
    <row r="631" ht="15.75" customHeight="1">
      <c r="A631" s="242"/>
      <c r="B631" s="240"/>
      <c r="C631" s="206"/>
      <c r="D631" s="248"/>
      <c r="E631" s="3"/>
      <c r="F631" s="3"/>
      <c r="G631" s="3"/>
      <c r="H631" s="3"/>
      <c r="J631" s="226"/>
      <c r="K631" s="3"/>
      <c r="L631" s="3"/>
      <c r="O631" s="227"/>
      <c r="Q631" s="94"/>
      <c r="R631" s="94"/>
      <c r="S631" s="94"/>
      <c r="T631" s="94"/>
    </row>
    <row r="632" ht="15.75" customHeight="1">
      <c r="A632" s="242"/>
      <c r="B632" s="240"/>
      <c r="C632" s="206"/>
      <c r="D632" s="248"/>
      <c r="E632" s="3"/>
      <c r="F632" s="3"/>
      <c r="G632" s="3"/>
      <c r="H632" s="3"/>
      <c r="J632" s="226"/>
      <c r="K632" s="3"/>
      <c r="L632" s="3"/>
      <c r="O632" s="227"/>
      <c r="Q632" s="94"/>
      <c r="R632" s="94"/>
      <c r="S632" s="94"/>
      <c r="T632" s="94"/>
    </row>
    <row r="633" ht="15.75" customHeight="1">
      <c r="A633" s="242"/>
      <c r="B633" s="240"/>
      <c r="C633" s="206"/>
      <c r="D633" s="248"/>
      <c r="E633" s="3"/>
      <c r="F633" s="3"/>
      <c r="G633" s="3"/>
      <c r="H633" s="3"/>
      <c r="J633" s="226"/>
      <c r="K633" s="3"/>
      <c r="L633" s="3"/>
      <c r="O633" s="227"/>
      <c r="Q633" s="94"/>
      <c r="R633" s="94"/>
      <c r="S633" s="94"/>
      <c r="T633" s="94"/>
    </row>
    <row r="634" ht="15.75" customHeight="1">
      <c r="A634" s="242"/>
      <c r="B634" s="240"/>
      <c r="C634" s="206"/>
      <c r="D634" s="248"/>
      <c r="E634" s="3"/>
      <c r="F634" s="3"/>
      <c r="G634" s="3"/>
      <c r="H634" s="3"/>
      <c r="J634" s="226"/>
      <c r="K634" s="3"/>
      <c r="L634" s="3"/>
      <c r="O634" s="227"/>
      <c r="Q634" s="94"/>
      <c r="R634" s="94"/>
      <c r="S634" s="94"/>
      <c r="T634" s="94"/>
    </row>
    <row r="635" ht="15.75" customHeight="1">
      <c r="A635" s="242"/>
      <c r="B635" s="240"/>
      <c r="C635" s="206"/>
      <c r="D635" s="248"/>
      <c r="E635" s="3"/>
      <c r="F635" s="3"/>
      <c r="G635" s="3"/>
      <c r="H635" s="3"/>
      <c r="J635" s="226"/>
      <c r="K635" s="3"/>
      <c r="L635" s="3"/>
      <c r="O635" s="227"/>
      <c r="Q635" s="94"/>
      <c r="R635" s="94"/>
      <c r="S635" s="94"/>
      <c r="T635" s="94"/>
    </row>
    <row r="636" ht="15.75" customHeight="1">
      <c r="A636" s="242"/>
      <c r="B636" s="240"/>
      <c r="C636" s="206"/>
      <c r="D636" s="248"/>
      <c r="E636" s="3"/>
      <c r="F636" s="3"/>
      <c r="G636" s="3"/>
      <c r="H636" s="3"/>
      <c r="J636" s="226"/>
      <c r="K636" s="3"/>
      <c r="L636" s="3"/>
      <c r="O636" s="227"/>
      <c r="Q636" s="94"/>
      <c r="R636" s="94"/>
      <c r="S636" s="94"/>
      <c r="T636" s="94"/>
    </row>
    <row r="637" ht="15.75" customHeight="1">
      <c r="A637" s="242"/>
      <c r="B637" s="240"/>
      <c r="C637" s="206"/>
      <c r="D637" s="248"/>
      <c r="E637" s="3"/>
      <c r="F637" s="3"/>
      <c r="G637" s="3"/>
      <c r="H637" s="3"/>
      <c r="J637" s="226"/>
      <c r="K637" s="3"/>
      <c r="L637" s="3"/>
      <c r="O637" s="227"/>
      <c r="Q637" s="94"/>
      <c r="R637" s="94"/>
      <c r="S637" s="94"/>
      <c r="T637" s="94"/>
    </row>
    <row r="638" ht="15.75" customHeight="1">
      <c r="A638" s="242"/>
      <c r="B638" s="240"/>
      <c r="C638" s="206"/>
      <c r="D638" s="248"/>
      <c r="E638" s="3"/>
      <c r="F638" s="3"/>
      <c r="G638" s="3"/>
      <c r="H638" s="3"/>
      <c r="J638" s="226"/>
      <c r="K638" s="3"/>
      <c r="L638" s="3"/>
      <c r="O638" s="227"/>
      <c r="Q638" s="94"/>
      <c r="R638" s="94"/>
      <c r="S638" s="94"/>
      <c r="T638" s="94"/>
    </row>
    <row r="639" ht="15.75" customHeight="1">
      <c r="A639" s="242"/>
      <c r="B639" s="240"/>
      <c r="C639" s="206"/>
      <c r="D639" s="248"/>
      <c r="E639" s="3"/>
      <c r="F639" s="3"/>
      <c r="G639" s="3"/>
      <c r="H639" s="3"/>
      <c r="J639" s="226"/>
      <c r="K639" s="3"/>
      <c r="L639" s="3"/>
      <c r="O639" s="227"/>
      <c r="Q639" s="94"/>
      <c r="R639" s="94"/>
      <c r="S639" s="94"/>
      <c r="T639" s="94"/>
    </row>
    <row r="640" ht="15.75" customHeight="1">
      <c r="A640" s="242"/>
      <c r="B640" s="240"/>
      <c r="C640" s="206"/>
      <c r="D640" s="248"/>
      <c r="E640" s="3"/>
      <c r="F640" s="3"/>
      <c r="G640" s="3"/>
      <c r="H640" s="3"/>
      <c r="J640" s="226"/>
      <c r="K640" s="3"/>
      <c r="L640" s="3"/>
      <c r="O640" s="227"/>
      <c r="Q640" s="94"/>
      <c r="R640" s="94"/>
      <c r="S640" s="94"/>
      <c r="T640" s="94"/>
    </row>
    <row r="641" ht="15.75" customHeight="1">
      <c r="A641" s="242"/>
      <c r="B641" s="240"/>
      <c r="C641" s="206"/>
      <c r="D641" s="248"/>
      <c r="E641" s="3"/>
      <c r="F641" s="3"/>
      <c r="G641" s="3"/>
      <c r="H641" s="3"/>
      <c r="J641" s="226"/>
      <c r="K641" s="3"/>
      <c r="L641" s="3"/>
      <c r="O641" s="227"/>
      <c r="Q641" s="94"/>
      <c r="R641" s="94"/>
      <c r="S641" s="94"/>
      <c r="T641" s="94"/>
    </row>
    <row r="642" ht="15.75" customHeight="1">
      <c r="A642" s="242"/>
      <c r="B642" s="240"/>
      <c r="C642" s="206"/>
      <c r="D642" s="248"/>
      <c r="E642" s="3"/>
      <c r="F642" s="3"/>
      <c r="G642" s="3"/>
      <c r="H642" s="3"/>
      <c r="J642" s="226"/>
      <c r="K642" s="3"/>
      <c r="L642" s="3"/>
      <c r="O642" s="227"/>
      <c r="Q642" s="94"/>
      <c r="R642" s="94"/>
      <c r="S642" s="94"/>
      <c r="T642" s="94"/>
    </row>
    <row r="643" ht="15.75" customHeight="1">
      <c r="A643" s="242"/>
      <c r="B643" s="240"/>
      <c r="C643" s="206"/>
      <c r="D643" s="248"/>
      <c r="E643" s="3"/>
      <c r="F643" s="3"/>
      <c r="G643" s="3"/>
      <c r="H643" s="3"/>
      <c r="J643" s="226"/>
      <c r="K643" s="3"/>
      <c r="L643" s="3"/>
      <c r="O643" s="227"/>
      <c r="Q643" s="94"/>
      <c r="R643" s="94"/>
      <c r="S643" s="94"/>
      <c r="T643" s="94"/>
    </row>
    <row r="644" ht="15.75" customHeight="1">
      <c r="A644" s="242"/>
      <c r="B644" s="240"/>
      <c r="C644" s="206"/>
      <c r="D644" s="248"/>
      <c r="E644" s="3"/>
      <c r="F644" s="3"/>
      <c r="G644" s="3"/>
      <c r="H644" s="3"/>
      <c r="J644" s="226"/>
      <c r="K644" s="3"/>
      <c r="L644" s="3"/>
      <c r="O644" s="227"/>
      <c r="Q644" s="94"/>
      <c r="R644" s="94"/>
      <c r="S644" s="94"/>
      <c r="T644" s="94"/>
    </row>
    <row r="645" ht="15.75" customHeight="1">
      <c r="A645" s="242"/>
      <c r="B645" s="240"/>
      <c r="C645" s="206"/>
      <c r="D645" s="248"/>
      <c r="E645" s="3"/>
      <c r="F645" s="3"/>
      <c r="G645" s="3"/>
      <c r="H645" s="3"/>
      <c r="J645" s="226"/>
      <c r="K645" s="3"/>
      <c r="L645" s="3"/>
      <c r="O645" s="227"/>
      <c r="Q645" s="94"/>
      <c r="R645" s="94"/>
      <c r="S645" s="94"/>
      <c r="T645" s="94"/>
    </row>
    <row r="646" ht="15.75" customHeight="1">
      <c r="A646" s="242"/>
      <c r="B646" s="240"/>
      <c r="C646" s="206"/>
      <c r="D646" s="248"/>
      <c r="E646" s="3"/>
      <c r="F646" s="3"/>
      <c r="G646" s="3"/>
      <c r="H646" s="3"/>
      <c r="J646" s="226"/>
      <c r="K646" s="3"/>
      <c r="L646" s="3"/>
      <c r="O646" s="227"/>
      <c r="Q646" s="94"/>
      <c r="R646" s="94"/>
      <c r="S646" s="94"/>
      <c r="T646" s="94"/>
    </row>
    <row r="647" ht="15.75" customHeight="1">
      <c r="A647" s="242"/>
      <c r="B647" s="240"/>
      <c r="C647" s="206"/>
      <c r="D647" s="248"/>
      <c r="E647" s="3"/>
      <c r="F647" s="3"/>
      <c r="G647" s="3"/>
      <c r="H647" s="3"/>
      <c r="J647" s="226"/>
      <c r="K647" s="3"/>
      <c r="L647" s="3"/>
      <c r="O647" s="227"/>
      <c r="Q647" s="94"/>
      <c r="R647" s="94"/>
      <c r="S647" s="94"/>
      <c r="T647" s="94"/>
    </row>
    <row r="648" ht="15.75" customHeight="1">
      <c r="A648" s="242"/>
      <c r="B648" s="240"/>
      <c r="C648" s="206"/>
      <c r="D648" s="248"/>
      <c r="E648" s="3"/>
      <c r="F648" s="3"/>
      <c r="G648" s="3"/>
      <c r="H648" s="3"/>
      <c r="J648" s="226"/>
      <c r="K648" s="3"/>
      <c r="L648" s="3"/>
      <c r="O648" s="227"/>
      <c r="Q648" s="94"/>
      <c r="R648" s="94"/>
      <c r="S648" s="94"/>
      <c r="T648" s="94"/>
    </row>
    <row r="649" ht="15.75" customHeight="1">
      <c r="A649" s="242"/>
      <c r="B649" s="240"/>
      <c r="C649" s="206"/>
      <c r="D649" s="248"/>
      <c r="E649" s="3"/>
      <c r="F649" s="3"/>
      <c r="G649" s="3"/>
      <c r="H649" s="3"/>
      <c r="J649" s="226"/>
      <c r="K649" s="3"/>
      <c r="L649" s="3"/>
      <c r="O649" s="227"/>
      <c r="Q649" s="94"/>
      <c r="R649" s="94"/>
      <c r="S649" s="94"/>
      <c r="T649" s="94"/>
    </row>
    <row r="650" ht="15.75" customHeight="1">
      <c r="A650" s="242"/>
      <c r="B650" s="240"/>
      <c r="C650" s="206"/>
      <c r="D650" s="248"/>
      <c r="E650" s="3"/>
      <c r="F650" s="3"/>
      <c r="G650" s="3"/>
      <c r="H650" s="3"/>
      <c r="J650" s="226"/>
      <c r="K650" s="3"/>
      <c r="L650" s="3"/>
      <c r="O650" s="227"/>
      <c r="Q650" s="94"/>
      <c r="R650" s="94"/>
      <c r="S650" s="94"/>
      <c r="T650" s="94"/>
    </row>
    <row r="651" ht="15.75" customHeight="1">
      <c r="A651" s="242"/>
      <c r="B651" s="240"/>
      <c r="C651" s="206"/>
      <c r="D651" s="248"/>
      <c r="E651" s="3"/>
      <c r="F651" s="3"/>
      <c r="G651" s="3"/>
      <c r="H651" s="3"/>
      <c r="J651" s="226"/>
      <c r="K651" s="3"/>
      <c r="L651" s="3"/>
      <c r="O651" s="227"/>
      <c r="Q651" s="94"/>
      <c r="R651" s="94"/>
      <c r="S651" s="94"/>
      <c r="T651" s="94"/>
    </row>
    <row r="652" ht="15.75" customHeight="1">
      <c r="A652" s="242"/>
      <c r="B652" s="240"/>
      <c r="C652" s="206"/>
      <c r="D652" s="248"/>
      <c r="E652" s="3"/>
      <c r="F652" s="3"/>
      <c r="G652" s="3"/>
      <c r="H652" s="3"/>
      <c r="J652" s="226"/>
      <c r="K652" s="3"/>
      <c r="L652" s="3"/>
      <c r="O652" s="227"/>
      <c r="Q652" s="94"/>
      <c r="R652" s="94"/>
      <c r="S652" s="94"/>
      <c r="T652" s="94"/>
    </row>
    <row r="653" ht="15.75" customHeight="1">
      <c r="A653" s="242"/>
      <c r="B653" s="240"/>
      <c r="C653" s="206"/>
      <c r="D653" s="248"/>
      <c r="E653" s="3"/>
      <c r="F653" s="3"/>
      <c r="G653" s="3"/>
      <c r="H653" s="3"/>
      <c r="J653" s="226"/>
      <c r="K653" s="3"/>
      <c r="L653" s="3"/>
      <c r="O653" s="227"/>
      <c r="Q653" s="94"/>
      <c r="R653" s="94"/>
      <c r="S653" s="94"/>
      <c r="T653" s="94"/>
    </row>
    <row r="654" ht="15.75" customHeight="1">
      <c r="A654" s="242"/>
      <c r="B654" s="240"/>
      <c r="C654" s="206"/>
      <c r="D654" s="248"/>
      <c r="E654" s="3"/>
      <c r="F654" s="3"/>
      <c r="G654" s="3"/>
      <c r="H654" s="3"/>
      <c r="J654" s="226"/>
      <c r="K654" s="3"/>
      <c r="L654" s="3"/>
      <c r="O654" s="227"/>
      <c r="Q654" s="94"/>
      <c r="R654" s="94"/>
      <c r="S654" s="94"/>
      <c r="T654" s="94"/>
    </row>
    <row r="655" ht="15.75" customHeight="1">
      <c r="A655" s="242"/>
      <c r="B655" s="240"/>
      <c r="C655" s="206"/>
      <c r="D655" s="248"/>
      <c r="E655" s="3"/>
      <c r="F655" s="3"/>
      <c r="G655" s="3"/>
      <c r="H655" s="3"/>
      <c r="J655" s="226"/>
      <c r="K655" s="3"/>
      <c r="L655" s="3"/>
      <c r="O655" s="227"/>
      <c r="Q655" s="94"/>
      <c r="R655" s="94"/>
      <c r="S655" s="94"/>
      <c r="T655" s="94"/>
    </row>
    <row r="656" ht="15.75" customHeight="1">
      <c r="A656" s="242"/>
      <c r="B656" s="240"/>
      <c r="C656" s="206"/>
      <c r="D656" s="248"/>
      <c r="E656" s="3"/>
      <c r="F656" s="3"/>
      <c r="G656" s="3"/>
      <c r="H656" s="3"/>
      <c r="J656" s="226"/>
      <c r="K656" s="3"/>
      <c r="L656" s="3"/>
      <c r="O656" s="227"/>
      <c r="Q656" s="94"/>
      <c r="R656" s="94"/>
      <c r="S656" s="94"/>
      <c r="T656" s="94"/>
    </row>
    <row r="657" ht="15.75" customHeight="1">
      <c r="A657" s="242"/>
      <c r="B657" s="240"/>
      <c r="C657" s="206"/>
      <c r="D657" s="248"/>
      <c r="E657" s="3"/>
      <c r="F657" s="3"/>
      <c r="G657" s="3"/>
      <c r="H657" s="3"/>
      <c r="J657" s="226"/>
      <c r="K657" s="3"/>
      <c r="L657" s="3"/>
      <c r="O657" s="227"/>
      <c r="Q657" s="94"/>
      <c r="R657" s="94"/>
      <c r="S657" s="94"/>
      <c r="T657" s="94"/>
    </row>
    <row r="658" ht="15.75" customHeight="1">
      <c r="A658" s="242"/>
      <c r="B658" s="240"/>
      <c r="C658" s="206"/>
      <c r="D658" s="248"/>
      <c r="E658" s="3"/>
      <c r="F658" s="3"/>
      <c r="G658" s="3"/>
      <c r="H658" s="3"/>
      <c r="J658" s="226"/>
      <c r="K658" s="3"/>
      <c r="L658" s="3"/>
      <c r="O658" s="227"/>
      <c r="Q658" s="94"/>
      <c r="R658" s="94"/>
      <c r="S658" s="94"/>
      <c r="T658" s="94"/>
    </row>
    <row r="659" ht="15.75" customHeight="1">
      <c r="A659" s="242"/>
      <c r="B659" s="240"/>
      <c r="C659" s="206"/>
      <c r="D659" s="248"/>
      <c r="E659" s="3"/>
      <c r="F659" s="3"/>
      <c r="G659" s="3"/>
      <c r="H659" s="3"/>
      <c r="J659" s="226"/>
      <c r="K659" s="3"/>
      <c r="L659" s="3"/>
      <c r="O659" s="227"/>
      <c r="Q659" s="94"/>
      <c r="R659" s="94"/>
      <c r="S659" s="94"/>
      <c r="T659" s="94"/>
    </row>
    <row r="660" ht="15.75" customHeight="1">
      <c r="A660" s="242"/>
      <c r="B660" s="240"/>
      <c r="C660" s="206"/>
      <c r="D660" s="248"/>
      <c r="E660" s="3"/>
      <c r="F660" s="3"/>
      <c r="G660" s="3"/>
      <c r="H660" s="3"/>
      <c r="J660" s="226"/>
      <c r="K660" s="3"/>
      <c r="L660" s="3"/>
      <c r="O660" s="227"/>
      <c r="Q660" s="94"/>
      <c r="R660" s="94"/>
      <c r="S660" s="94"/>
      <c r="T660" s="94"/>
    </row>
    <row r="661" ht="15.75" customHeight="1">
      <c r="A661" s="242"/>
      <c r="B661" s="240"/>
      <c r="C661" s="206"/>
      <c r="D661" s="248"/>
      <c r="E661" s="3"/>
      <c r="F661" s="3"/>
      <c r="G661" s="3"/>
      <c r="H661" s="3"/>
      <c r="J661" s="226"/>
      <c r="K661" s="3"/>
      <c r="L661" s="3"/>
      <c r="O661" s="227"/>
      <c r="Q661" s="94"/>
      <c r="R661" s="94"/>
      <c r="S661" s="94"/>
      <c r="T661" s="94"/>
    </row>
    <row r="662" ht="15.75" customHeight="1">
      <c r="A662" s="242"/>
      <c r="B662" s="240"/>
      <c r="C662" s="206"/>
      <c r="D662" s="248"/>
      <c r="E662" s="3"/>
      <c r="F662" s="3"/>
      <c r="G662" s="3"/>
      <c r="H662" s="3"/>
      <c r="J662" s="226"/>
      <c r="K662" s="3"/>
      <c r="L662" s="3"/>
      <c r="O662" s="227"/>
      <c r="Q662" s="94"/>
      <c r="R662" s="94"/>
      <c r="S662" s="94"/>
      <c r="T662" s="94"/>
    </row>
    <row r="663" ht="15.75" customHeight="1">
      <c r="A663" s="242"/>
      <c r="B663" s="240"/>
      <c r="C663" s="206"/>
      <c r="D663" s="248"/>
      <c r="E663" s="3"/>
      <c r="F663" s="3"/>
      <c r="G663" s="3"/>
      <c r="H663" s="3"/>
      <c r="J663" s="226"/>
      <c r="K663" s="3"/>
      <c r="L663" s="3"/>
      <c r="O663" s="227"/>
      <c r="Q663" s="94"/>
      <c r="R663" s="94"/>
      <c r="S663" s="94"/>
      <c r="T663" s="94"/>
    </row>
    <row r="664" ht="15.75" customHeight="1">
      <c r="A664" s="242"/>
      <c r="B664" s="240"/>
      <c r="C664" s="206"/>
      <c r="D664" s="248"/>
      <c r="E664" s="3"/>
      <c r="F664" s="3"/>
      <c r="G664" s="3"/>
      <c r="H664" s="3"/>
      <c r="J664" s="226"/>
      <c r="K664" s="3"/>
      <c r="L664" s="3"/>
      <c r="O664" s="227"/>
      <c r="Q664" s="94"/>
      <c r="R664" s="94"/>
      <c r="S664" s="94"/>
      <c r="T664" s="94"/>
    </row>
    <row r="665" ht="15.75" customHeight="1">
      <c r="A665" s="242"/>
      <c r="B665" s="240"/>
      <c r="C665" s="206"/>
      <c r="D665" s="248"/>
      <c r="E665" s="3"/>
      <c r="F665" s="3"/>
      <c r="G665" s="3"/>
      <c r="H665" s="3"/>
      <c r="J665" s="226"/>
      <c r="K665" s="3"/>
      <c r="L665" s="3"/>
      <c r="O665" s="227"/>
      <c r="Q665" s="94"/>
      <c r="R665" s="94"/>
      <c r="S665" s="94"/>
      <c r="T665" s="94"/>
    </row>
    <row r="666" ht="15.75" customHeight="1">
      <c r="A666" s="242"/>
      <c r="B666" s="240"/>
      <c r="C666" s="206"/>
      <c r="D666" s="248"/>
      <c r="E666" s="3"/>
      <c r="F666" s="3"/>
      <c r="G666" s="3"/>
      <c r="H666" s="3"/>
      <c r="J666" s="226"/>
      <c r="K666" s="3"/>
      <c r="L666" s="3"/>
      <c r="O666" s="227"/>
      <c r="Q666" s="94"/>
      <c r="R666" s="94"/>
      <c r="S666" s="94"/>
      <c r="T666" s="94"/>
    </row>
    <row r="667" ht="15.75" customHeight="1">
      <c r="A667" s="242"/>
      <c r="B667" s="240"/>
      <c r="C667" s="206"/>
      <c r="D667" s="248"/>
      <c r="E667" s="3"/>
      <c r="F667" s="3"/>
      <c r="G667" s="3"/>
      <c r="H667" s="3"/>
      <c r="J667" s="226"/>
      <c r="K667" s="3"/>
      <c r="L667" s="3"/>
      <c r="O667" s="227"/>
      <c r="Q667" s="94"/>
      <c r="R667" s="94"/>
      <c r="S667" s="94"/>
      <c r="T667" s="94"/>
    </row>
    <row r="668" ht="15.75" customHeight="1">
      <c r="A668" s="242"/>
      <c r="B668" s="240"/>
      <c r="C668" s="206"/>
      <c r="D668" s="248"/>
      <c r="E668" s="3"/>
      <c r="F668" s="3"/>
      <c r="G668" s="3"/>
      <c r="H668" s="3"/>
      <c r="J668" s="226"/>
      <c r="K668" s="3"/>
      <c r="L668" s="3"/>
      <c r="O668" s="227"/>
      <c r="Q668" s="94"/>
      <c r="R668" s="94"/>
      <c r="S668" s="94"/>
      <c r="T668" s="94"/>
    </row>
    <row r="669" ht="15.75" customHeight="1">
      <c r="A669" s="242"/>
      <c r="B669" s="240"/>
      <c r="C669" s="206"/>
      <c r="D669" s="248"/>
      <c r="E669" s="3"/>
      <c r="F669" s="3"/>
      <c r="G669" s="3"/>
      <c r="H669" s="3"/>
      <c r="J669" s="226"/>
      <c r="K669" s="3"/>
      <c r="L669" s="3"/>
      <c r="O669" s="227"/>
      <c r="Q669" s="94"/>
      <c r="R669" s="94"/>
      <c r="S669" s="94"/>
      <c r="T669" s="94"/>
    </row>
    <row r="670" ht="15.75" customHeight="1">
      <c r="A670" s="242"/>
      <c r="B670" s="240"/>
      <c r="C670" s="206"/>
      <c r="D670" s="248"/>
      <c r="E670" s="3"/>
      <c r="F670" s="3"/>
      <c r="G670" s="3"/>
      <c r="H670" s="3"/>
      <c r="J670" s="226"/>
      <c r="K670" s="3"/>
      <c r="L670" s="3"/>
      <c r="O670" s="227"/>
      <c r="Q670" s="94"/>
      <c r="R670" s="94"/>
      <c r="S670" s="94"/>
      <c r="T670" s="94"/>
    </row>
    <row r="671" ht="15.75" customHeight="1">
      <c r="A671" s="242"/>
      <c r="B671" s="240"/>
      <c r="C671" s="206"/>
      <c r="D671" s="248"/>
      <c r="E671" s="3"/>
      <c r="F671" s="3"/>
      <c r="G671" s="3"/>
      <c r="H671" s="3"/>
      <c r="J671" s="226"/>
      <c r="K671" s="3"/>
      <c r="L671" s="3"/>
      <c r="O671" s="227"/>
      <c r="Q671" s="94"/>
      <c r="R671" s="94"/>
      <c r="S671" s="94"/>
      <c r="T671" s="94"/>
    </row>
    <row r="672" ht="15.75" customHeight="1">
      <c r="A672" s="242"/>
      <c r="B672" s="240"/>
      <c r="C672" s="206"/>
      <c r="D672" s="248"/>
      <c r="E672" s="3"/>
      <c r="F672" s="3"/>
      <c r="G672" s="3"/>
      <c r="H672" s="3"/>
      <c r="J672" s="226"/>
      <c r="K672" s="3"/>
      <c r="L672" s="3"/>
      <c r="O672" s="227"/>
      <c r="Q672" s="94"/>
      <c r="R672" s="94"/>
      <c r="S672" s="94"/>
      <c r="T672" s="94"/>
    </row>
    <row r="673" ht="15.75" customHeight="1">
      <c r="A673" s="242"/>
      <c r="B673" s="240"/>
      <c r="C673" s="206"/>
      <c r="D673" s="248"/>
      <c r="E673" s="3"/>
      <c r="F673" s="3"/>
      <c r="G673" s="3"/>
      <c r="H673" s="3"/>
      <c r="J673" s="226"/>
      <c r="K673" s="3"/>
      <c r="L673" s="3"/>
      <c r="O673" s="227"/>
      <c r="Q673" s="94"/>
      <c r="R673" s="94"/>
      <c r="S673" s="94"/>
      <c r="T673" s="94"/>
    </row>
    <row r="674" ht="15.75" customHeight="1">
      <c r="A674" s="242"/>
      <c r="B674" s="240"/>
      <c r="C674" s="206"/>
      <c r="D674" s="248"/>
      <c r="E674" s="3"/>
      <c r="F674" s="3"/>
      <c r="G674" s="3"/>
      <c r="H674" s="3"/>
      <c r="J674" s="226"/>
      <c r="K674" s="3"/>
      <c r="L674" s="3"/>
      <c r="O674" s="227"/>
      <c r="Q674" s="94"/>
      <c r="R674" s="94"/>
      <c r="S674" s="94"/>
      <c r="T674" s="94"/>
    </row>
    <row r="675" ht="15.75" customHeight="1">
      <c r="A675" s="242"/>
      <c r="B675" s="240"/>
      <c r="C675" s="206"/>
      <c r="D675" s="248"/>
      <c r="E675" s="3"/>
      <c r="F675" s="3"/>
      <c r="G675" s="3"/>
      <c r="H675" s="3"/>
      <c r="J675" s="226"/>
      <c r="K675" s="3"/>
      <c r="L675" s="3"/>
      <c r="O675" s="227"/>
      <c r="Q675" s="94"/>
      <c r="R675" s="94"/>
      <c r="S675" s="94"/>
      <c r="T675" s="94"/>
    </row>
    <row r="676" ht="15.75" customHeight="1">
      <c r="A676" s="242"/>
      <c r="B676" s="240"/>
      <c r="C676" s="206"/>
      <c r="D676" s="248"/>
      <c r="E676" s="3"/>
      <c r="F676" s="3"/>
      <c r="G676" s="3"/>
      <c r="H676" s="3"/>
      <c r="J676" s="226"/>
      <c r="K676" s="3"/>
      <c r="L676" s="3"/>
      <c r="O676" s="227"/>
      <c r="Q676" s="94"/>
      <c r="R676" s="94"/>
      <c r="S676" s="94"/>
      <c r="T676" s="94"/>
    </row>
    <row r="677" ht="15.75" customHeight="1">
      <c r="A677" s="242"/>
      <c r="B677" s="240"/>
      <c r="C677" s="206"/>
      <c r="D677" s="248"/>
      <c r="E677" s="3"/>
      <c r="F677" s="3"/>
      <c r="G677" s="3"/>
      <c r="H677" s="3"/>
      <c r="J677" s="226"/>
      <c r="K677" s="3"/>
      <c r="L677" s="3"/>
      <c r="O677" s="227"/>
      <c r="Q677" s="94"/>
      <c r="R677" s="94"/>
      <c r="S677" s="94"/>
      <c r="T677" s="94"/>
    </row>
    <row r="678" ht="15.75" customHeight="1">
      <c r="A678" s="242"/>
      <c r="B678" s="240"/>
      <c r="C678" s="206"/>
      <c r="D678" s="248"/>
      <c r="E678" s="3"/>
      <c r="F678" s="3"/>
      <c r="G678" s="3"/>
      <c r="H678" s="3"/>
      <c r="J678" s="226"/>
      <c r="K678" s="3"/>
      <c r="L678" s="3"/>
      <c r="O678" s="227"/>
      <c r="Q678" s="94"/>
      <c r="R678" s="94"/>
      <c r="S678" s="94"/>
      <c r="T678" s="94"/>
    </row>
    <row r="679" ht="15.75" customHeight="1">
      <c r="A679" s="242"/>
      <c r="B679" s="240"/>
      <c r="C679" s="206"/>
      <c r="D679" s="248"/>
      <c r="E679" s="3"/>
      <c r="F679" s="3"/>
      <c r="G679" s="3"/>
      <c r="H679" s="3"/>
      <c r="J679" s="226"/>
      <c r="K679" s="3"/>
      <c r="L679" s="3"/>
      <c r="O679" s="227"/>
      <c r="Q679" s="94"/>
      <c r="R679" s="94"/>
      <c r="S679" s="94"/>
      <c r="T679" s="94"/>
    </row>
    <row r="680" ht="15.75" customHeight="1">
      <c r="A680" s="242"/>
      <c r="B680" s="240"/>
      <c r="C680" s="206"/>
      <c r="D680" s="248"/>
      <c r="E680" s="3"/>
      <c r="F680" s="3"/>
      <c r="G680" s="3"/>
      <c r="H680" s="3"/>
      <c r="J680" s="226"/>
      <c r="K680" s="3"/>
      <c r="L680" s="3"/>
      <c r="O680" s="227"/>
      <c r="Q680" s="94"/>
      <c r="R680" s="94"/>
      <c r="S680" s="94"/>
      <c r="T680" s="94"/>
    </row>
    <row r="681" ht="15.75" customHeight="1">
      <c r="A681" s="242"/>
      <c r="B681" s="240"/>
      <c r="C681" s="206"/>
      <c r="D681" s="248"/>
      <c r="E681" s="3"/>
      <c r="F681" s="3"/>
      <c r="G681" s="3"/>
      <c r="H681" s="3"/>
      <c r="J681" s="226"/>
      <c r="K681" s="3"/>
      <c r="L681" s="3"/>
      <c r="O681" s="227"/>
      <c r="Q681" s="94"/>
      <c r="R681" s="94"/>
      <c r="S681" s="94"/>
      <c r="T681" s="94"/>
    </row>
    <row r="682" ht="15.75" customHeight="1">
      <c r="A682" s="242"/>
      <c r="B682" s="240"/>
      <c r="C682" s="206"/>
      <c r="D682" s="248"/>
      <c r="E682" s="3"/>
      <c r="F682" s="3"/>
      <c r="G682" s="3"/>
      <c r="H682" s="3"/>
      <c r="J682" s="226"/>
      <c r="K682" s="3"/>
      <c r="L682" s="3"/>
      <c r="O682" s="227"/>
      <c r="Q682" s="94"/>
      <c r="R682" s="94"/>
      <c r="S682" s="94"/>
      <c r="T682" s="94"/>
    </row>
    <row r="683" ht="15.75" customHeight="1">
      <c r="A683" s="242"/>
      <c r="B683" s="240"/>
      <c r="C683" s="206"/>
      <c r="D683" s="248"/>
      <c r="E683" s="3"/>
      <c r="F683" s="3"/>
      <c r="G683" s="3"/>
      <c r="H683" s="3"/>
      <c r="J683" s="226"/>
      <c r="K683" s="3"/>
      <c r="L683" s="3"/>
      <c r="O683" s="227"/>
      <c r="Q683" s="94"/>
      <c r="R683" s="94"/>
      <c r="S683" s="94"/>
      <c r="T683" s="94"/>
    </row>
    <row r="684" ht="15.75" customHeight="1">
      <c r="A684" s="242"/>
      <c r="B684" s="240"/>
      <c r="C684" s="206"/>
      <c r="D684" s="248"/>
      <c r="E684" s="3"/>
      <c r="F684" s="3"/>
      <c r="G684" s="3"/>
      <c r="H684" s="3"/>
      <c r="J684" s="226"/>
      <c r="K684" s="3"/>
      <c r="L684" s="3"/>
      <c r="O684" s="227"/>
      <c r="Q684" s="94"/>
      <c r="R684" s="94"/>
      <c r="S684" s="94"/>
      <c r="T684" s="94"/>
    </row>
    <row r="685" ht="15.75" customHeight="1">
      <c r="A685" s="242"/>
      <c r="B685" s="240"/>
      <c r="C685" s="206"/>
      <c r="D685" s="248"/>
      <c r="E685" s="3"/>
      <c r="F685" s="3"/>
      <c r="G685" s="3"/>
      <c r="H685" s="3"/>
      <c r="J685" s="226"/>
      <c r="K685" s="3"/>
      <c r="L685" s="3"/>
      <c r="O685" s="227"/>
      <c r="Q685" s="94"/>
      <c r="R685" s="94"/>
      <c r="S685" s="94"/>
      <c r="T685" s="94"/>
    </row>
    <row r="686" ht="15.75" customHeight="1">
      <c r="A686" s="242"/>
      <c r="B686" s="240"/>
      <c r="C686" s="206"/>
      <c r="D686" s="248"/>
      <c r="E686" s="3"/>
      <c r="F686" s="3"/>
      <c r="G686" s="3"/>
      <c r="H686" s="3"/>
      <c r="J686" s="226"/>
      <c r="K686" s="3"/>
      <c r="L686" s="3"/>
      <c r="O686" s="227"/>
      <c r="Q686" s="94"/>
      <c r="R686" s="94"/>
      <c r="S686" s="94"/>
      <c r="T686" s="94"/>
    </row>
    <row r="687" ht="15.75" customHeight="1">
      <c r="A687" s="242"/>
      <c r="B687" s="240"/>
      <c r="C687" s="206"/>
      <c r="D687" s="248"/>
      <c r="E687" s="3"/>
      <c r="F687" s="3"/>
      <c r="G687" s="3"/>
      <c r="H687" s="3"/>
      <c r="J687" s="226"/>
      <c r="K687" s="3"/>
      <c r="L687" s="3"/>
      <c r="O687" s="227"/>
      <c r="Q687" s="94"/>
      <c r="R687" s="94"/>
      <c r="S687" s="94"/>
      <c r="T687" s="94"/>
    </row>
    <row r="688" ht="15.75" customHeight="1">
      <c r="A688" s="242"/>
      <c r="B688" s="240"/>
      <c r="C688" s="206"/>
      <c r="D688" s="248"/>
      <c r="E688" s="3"/>
      <c r="F688" s="3"/>
      <c r="G688" s="3"/>
      <c r="H688" s="3"/>
      <c r="J688" s="226"/>
      <c r="K688" s="3"/>
      <c r="L688" s="3"/>
      <c r="O688" s="227"/>
      <c r="Q688" s="94"/>
      <c r="R688" s="94"/>
      <c r="S688" s="94"/>
      <c r="T688" s="94"/>
    </row>
    <row r="689" ht="15.75" customHeight="1">
      <c r="A689" s="242"/>
      <c r="B689" s="240"/>
      <c r="C689" s="206"/>
      <c r="D689" s="248"/>
      <c r="E689" s="3"/>
      <c r="F689" s="3"/>
      <c r="G689" s="3"/>
      <c r="H689" s="3"/>
      <c r="J689" s="226"/>
      <c r="K689" s="3"/>
      <c r="L689" s="3"/>
      <c r="O689" s="227"/>
      <c r="Q689" s="94"/>
      <c r="R689" s="94"/>
      <c r="S689" s="94"/>
      <c r="T689" s="94"/>
    </row>
    <row r="690" ht="15.75" customHeight="1">
      <c r="A690" s="242"/>
      <c r="B690" s="240"/>
      <c r="C690" s="206"/>
      <c r="D690" s="248"/>
      <c r="E690" s="3"/>
      <c r="F690" s="3"/>
      <c r="G690" s="3"/>
      <c r="H690" s="3"/>
      <c r="J690" s="226"/>
      <c r="K690" s="3"/>
      <c r="L690" s="3"/>
      <c r="O690" s="227"/>
      <c r="Q690" s="94"/>
      <c r="R690" s="94"/>
      <c r="S690" s="94"/>
      <c r="T690" s="94"/>
    </row>
    <row r="691" ht="15.75" customHeight="1">
      <c r="A691" s="242"/>
      <c r="B691" s="240"/>
      <c r="C691" s="206"/>
      <c r="D691" s="248"/>
      <c r="E691" s="3"/>
      <c r="F691" s="3"/>
      <c r="G691" s="3"/>
      <c r="H691" s="3"/>
      <c r="J691" s="226"/>
      <c r="K691" s="3"/>
      <c r="L691" s="3"/>
      <c r="O691" s="227"/>
      <c r="Q691" s="94"/>
      <c r="R691" s="94"/>
      <c r="S691" s="94"/>
      <c r="T691" s="94"/>
    </row>
    <row r="692" ht="15.75" customHeight="1">
      <c r="A692" s="242"/>
      <c r="B692" s="240"/>
      <c r="C692" s="206"/>
      <c r="D692" s="248"/>
      <c r="E692" s="3"/>
      <c r="F692" s="3"/>
      <c r="G692" s="3"/>
      <c r="H692" s="3"/>
      <c r="J692" s="226"/>
      <c r="K692" s="3"/>
      <c r="L692" s="3"/>
      <c r="O692" s="227"/>
      <c r="Q692" s="94"/>
      <c r="R692" s="94"/>
      <c r="S692" s="94"/>
      <c r="T692" s="94"/>
    </row>
    <row r="693" ht="15.75" customHeight="1">
      <c r="A693" s="242"/>
      <c r="B693" s="240"/>
      <c r="C693" s="206"/>
      <c r="D693" s="248"/>
      <c r="E693" s="3"/>
      <c r="F693" s="3"/>
      <c r="G693" s="3"/>
      <c r="H693" s="3"/>
      <c r="J693" s="226"/>
      <c r="K693" s="3"/>
      <c r="L693" s="3"/>
      <c r="O693" s="227"/>
      <c r="Q693" s="94"/>
      <c r="R693" s="94"/>
      <c r="S693" s="94"/>
      <c r="T693" s="94"/>
    </row>
    <row r="694" ht="15.75" customHeight="1">
      <c r="A694" s="242"/>
      <c r="B694" s="240"/>
      <c r="C694" s="206"/>
      <c r="D694" s="248"/>
      <c r="E694" s="3"/>
      <c r="F694" s="3"/>
      <c r="G694" s="3"/>
      <c r="H694" s="3"/>
      <c r="J694" s="226"/>
      <c r="K694" s="3"/>
      <c r="L694" s="3"/>
      <c r="O694" s="227"/>
      <c r="Q694" s="94"/>
      <c r="R694" s="94"/>
      <c r="S694" s="94"/>
      <c r="T694" s="94"/>
    </row>
    <row r="695" ht="15.75" customHeight="1">
      <c r="A695" s="242"/>
      <c r="B695" s="240"/>
      <c r="C695" s="206"/>
      <c r="D695" s="248"/>
      <c r="E695" s="3"/>
      <c r="F695" s="3"/>
      <c r="G695" s="3"/>
      <c r="H695" s="3"/>
      <c r="J695" s="226"/>
      <c r="K695" s="3"/>
      <c r="L695" s="3"/>
      <c r="O695" s="227"/>
      <c r="Q695" s="94"/>
      <c r="R695" s="94"/>
      <c r="S695" s="94"/>
      <c r="T695" s="94"/>
    </row>
    <row r="696" ht="15.75" customHeight="1">
      <c r="A696" s="242"/>
      <c r="B696" s="240"/>
      <c r="C696" s="206"/>
      <c r="D696" s="248"/>
      <c r="E696" s="3"/>
      <c r="F696" s="3"/>
      <c r="G696" s="3"/>
      <c r="H696" s="3"/>
      <c r="J696" s="226"/>
      <c r="K696" s="3"/>
      <c r="L696" s="3"/>
      <c r="O696" s="227"/>
      <c r="Q696" s="94"/>
      <c r="R696" s="94"/>
      <c r="S696" s="94"/>
      <c r="T696" s="94"/>
    </row>
    <row r="697" ht="15.75" customHeight="1">
      <c r="A697" s="242"/>
      <c r="B697" s="240"/>
      <c r="C697" s="206"/>
      <c r="D697" s="248"/>
      <c r="E697" s="3"/>
      <c r="F697" s="3"/>
      <c r="G697" s="3"/>
      <c r="H697" s="3"/>
      <c r="J697" s="226"/>
      <c r="K697" s="3"/>
      <c r="L697" s="3"/>
      <c r="O697" s="227"/>
      <c r="Q697" s="94"/>
      <c r="R697" s="94"/>
      <c r="S697" s="94"/>
      <c r="T697" s="94"/>
    </row>
    <row r="698" ht="15.75" customHeight="1">
      <c r="A698" s="242"/>
      <c r="B698" s="240"/>
      <c r="C698" s="206"/>
      <c r="D698" s="248"/>
      <c r="E698" s="3"/>
      <c r="F698" s="3"/>
      <c r="G698" s="3"/>
      <c r="H698" s="3"/>
      <c r="J698" s="226"/>
      <c r="K698" s="3"/>
      <c r="L698" s="3"/>
      <c r="O698" s="227"/>
      <c r="Q698" s="94"/>
      <c r="R698" s="94"/>
      <c r="S698" s="94"/>
      <c r="T698" s="94"/>
    </row>
    <row r="699" ht="15.75" customHeight="1">
      <c r="A699" s="242"/>
      <c r="B699" s="240"/>
      <c r="C699" s="206"/>
      <c r="D699" s="248"/>
      <c r="E699" s="3"/>
      <c r="F699" s="3"/>
      <c r="G699" s="3"/>
      <c r="H699" s="3"/>
      <c r="J699" s="226"/>
      <c r="K699" s="3"/>
      <c r="L699" s="3"/>
      <c r="O699" s="227"/>
      <c r="Q699" s="94"/>
      <c r="R699" s="94"/>
      <c r="S699" s="94"/>
      <c r="T699" s="94"/>
    </row>
    <row r="700" ht="15.75" customHeight="1">
      <c r="A700" s="242"/>
      <c r="B700" s="240"/>
      <c r="C700" s="206"/>
      <c r="D700" s="248"/>
      <c r="E700" s="3"/>
      <c r="F700" s="3"/>
      <c r="G700" s="3"/>
      <c r="H700" s="3"/>
      <c r="J700" s="226"/>
      <c r="K700" s="3"/>
      <c r="L700" s="3"/>
      <c r="O700" s="227"/>
      <c r="Q700" s="94"/>
      <c r="R700" s="94"/>
      <c r="S700" s="94"/>
      <c r="T700" s="94"/>
    </row>
    <row r="701" ht="15.75" customHeight="1">
      <c r="A701" s="242"/>
      <c r="B701" s="240"/>
      <c r="C701" s="206"/>
      <c r="D701" s="248"/>
      <c r="E701" s="3"/>
      <c r="F701" s="3"/>
      <c r="G701" s="3"/>
      <c r="H701" s="3"/>
      <c r="J701" s="226"/>
      <c r="K701" s="3"/>
      <c r="L701" s="3"/>
      <c r="O701" s="227"/>
      <c r="Q701" s="94"/>
      <c r="R701" s="94"/>
      <c r="S701" s="94"/>
      <c r="T701" s="94"/>
    </row>
    <row r="702" ht="15.75" customHeight="1">
      <c r="A702" s="242"/>
      <c r="B702" s="240"/>
      <c r="C702" s="206"/>
      <c r="D702" s="248"/>
      <c r="E702" s="3"/>
      <c r="F702" s="3"/>
      <c r="G702" s="3"/>
      <c r="H702" s="3"/>
      <c r="J702" s="226"/>
      <c r="K702" s="3"/>
      <c r="L702" s="3"/>
      <c r="O702" s="227"/>
      <c r="Q702" s="94"/>
      <c r="R702" s="94"/>
      <c r="S702" s="94"/>
      <c r="T702" s="94"/>
    </row>
    <row r="703" ht="15.75" customHeight="1">
      <c r="A703" s="242"/>
      <c r="B703" s="240"/>
      <c r="C703" s="206"/>
      <c r="D703" s="248"/>
      <c r="E703" s="3"/>
      <c r="F703" s="3"/>
      <c r="G703" s="3"/>
      <c r="H703" s="3"/>
      <c r="J703" s="226"/>
      <c r="K703" s="3"/>
      <c r="L703" s="3"/>
      <c r="O703" s="227"/>
      <c r="Q703" s="94"/>
      <c r="R703" s="94"/>
      <c r="S703" s="94"/>
      <c r="T703" s="94"/>
    </row>
    <row r="704" ht="15.75" customHeight="1">
      <c r="A704" s="242"/>
      <c r="B704" s="240"/>
      <c r="C704" s="206"/>
      <c r="D704" s="248"/>
      <c r="E704" s="3"/>
      <c r="F704" s="3"/>
      <c r="G704" s="3"/>
      <c r="H704" s="3"/>
      <c r="J704" s="226"/>
      <c r="K704" s="3"/>
      <c r="L704" s="3"/>
      <c r="O704" s="227"/>
      <c r="Q704" s="94"/>
      <c r="R704" s="94"/>
      <c r="S704" s="94"/>
      <c r="T704" s="94"/>
    </row>
    <row r="705" ht="15.75" customHeight="1">
      <c r="A705" s="242"/>
      <c r="B705" s="240"/>
      <c r="C705" s="206"/>
      <c r="D705" s="248"/>
      <c r="E705" s="3"/>
      <c r="F705" s="3"/>
      <c r="G705" s="3"/>
      <c r="H705" s="3"/>
      <c r="J705" s="226"/>
      <c r="K705" s="3"/>
      <c r="L705" s="3"/>
      <c r="O705" s="227"/>
      <c r="Q705" s="94"/>
      <c r="R705" s="94"/>
      <c r="S705" s="94"/>
      <c r="T705" s="94"/>
    </row>
    <row r="706" ht="15.75" customHeight="1">
      <c r="A706" s="242"/>
      <c r="B706" s="240"/>
      <c r="C706" s="206"/>
      <c r="D706" s="248"/>
      <c r="E706" s="3"/>
      <c r="F706" s="3"/>
      <c r="G706" s="3"/>
      <c r="H706" s="3"/>
      <c r="J706" s="226"/>
      <c r="K706" s="3"/>
      <c r="L706" s="3"/>
      <c r="O706" s="227"/>
      <c r="Q706" s="94"/>
      <c r="R706" s="94"/>
      <c r="S706" s="94"/>
      <c r="T706" s="94"/>
    </row>
    <row r="707" ht="15.75" customHeight="1">
      <c r="A707" s="242"/>
      <c r="B707" s="240"/>
      <c r="C707" s="206"/>
      <c r="D707" s="248"/>
      <c r="E707" s="3"/>
      <c r="F707" s="3"/>
      <c r="G707" s="3"/>
      <c r="H707" s="3"/>
      <c r="J707" s="226"/>
      <c r="K707" s="3"/>
      <c r="L707" s="3"/>
      <c r="O707" s="227"/>
      <c r="Q707" s="94"/>
      <c r="R707" s="94"/>
      <c r="S707" s="94"/>
      <c r="T707" s="94"/>
    </row>
    <row r="708" ht="15.75" customHeight="1">
      <c r="A708" s="242"/>
      <c r="B708" s="240"/>
      <c r="C708" s="206"/>
      <c r="D708" s="248"/>
      <c r="E708" s="3"/>
      <c r="F708" s="3"/>
      <c r="G708" s="3"/>
      <c r="H708" s="3"/>
      <c r="J708" s="226"/>
      <c r="K708" s="3"/>
      <c r="L708" s="3"/>
      <c r="O708" s="227"/>
      <c r="Q708" s="94"/>
      <c r="R708" s="94"/>
      <c r="S708" s="94"/>
      <c r="T708" s="94"/>
    </row>
    <row r="709" ht="15.75" customHeight="1">
      <c r="A709" s="242"/>
      <c r="B709" s="240"/>
      <c r="C709" s="206"/>
      <c r="D709" s="248"/>
      <c r="E709" s="3"/>
      <c r="F709" s="3"/>
      <c r="G709" s="3"/>
      <c r="H709" s="3"/>
      <c r="J709" s="226"/>
      <c r="K709" s="3"/>
      <c r="L709" s="3"/>
      <c r="O709" s="227"/>
      <c r="Q709" s="94"/>
      <c r="R709" s="94"/>
      <c r="S709" s="94"/>
      <c r="T709" s="94"/>
    </row>
    <row r="710" ht="15.75" customHeight="1">
      <c r="A710" s="242"/>
      <c r="B710" s="240"/>
      <c r="C710" s="206"/>
      <c r="D710" s="248"/>
      <c r="E710" s="3"/>
      <c r="F710" s="3"/>
      <c r="G710" s="3"/>
      <c r="H710" s="3"/>
      <c r="J710" s="226"/>
      <c r="K710" s="3"/>
      <c r="L710" s="3"/>
      <c r="O710" s="227"/>
      <c r="Q710" s="94"/>
      <c r="R710" s="94"/>
      <c r="S710" s="94"/>
      <c r="T710" s="94"/>
    </row>
    <row r="711" ht="15.75" customHeight="1">
      <c r="A711" s="242"/>
      <c r="B711" s="240"/>
      <c r="C711" s="206"/>
      <c r="D711" s="248"/>
      <c r="E711" s="3"/>
      <c r="F711" s="3"/>
      <c r="G711" s="3"/>
      <c r="H711" s="3"/>
      <c r="J711" s="226"/>
      <c r="K711" s="3"/>
      <c r="L711" s="3"/>
      <c r="O711" s="227"/>
      <c r="Q711" s="94"/>
      <c r="R711" s="94"/>
      <c r="S711" s="94"/>
      <c r="T711" s="94"/>
    </row>
    <row r="712" ht="15.75" customHeight="1">
      <c r="A712" s="242"/>
      <c r="B712" s="240"/>
      <c r="C712" s="206"/>
      <c r="D712" s="248"/>
      <c r="E712" s="3"/>
      <c r="F712" s="3"/>
      <c r="G712" s="3"/>
      <c r="H712" s="3"/>
      <c r="J712" s="226"/>
      <c r="K712" s="3"/>
      <c r="L712" s="3"/>
      <c r="O712" s="227"/>
      <c r="Q712" s="94"/>
      <c r="R712" s="94"/>
      <c r="S712" s="94"/>
      <c r="T712" s="94"/>
    </row>
    <row r="713" ht="15.75" customHeight="1">
      <c r="A713" s="242"/>
      <c r="B713" s="240"/>
      <c r="C713" s="206"/>
      <c r="D713" s="248"/>
      <c r="E713" s="3"/>
      <c r="F713" s="3"/>
      <c r="G713" s="3"/>
      <c r="H713" s="3"/>
      <c r="J713" s="226"/>
      <c r="K713" s="3"/>
      <c r="L713" s="3"/>
      <c r="O713" s="227"/>
      <c r="Q713" s="94"/>
      <c r="R713" s="94"/>
      <c r="S713" s="94"/>
      <c r="T713" s="94"/>
    </row>
    <row r="714" ht="15.75" customHeight="1">
      <c r="A714" s="242"/>
      <c r="B714" s="240"/>
      <c r="C714" s="206"/>
      <c r="D714" s="248"/>
      <c r="E714" s="3"/>
      <c r="F714" s="3"/>
      <c r="G714" s="3"/>
      <c r="H714" s="3"/>
      <c r="J714" s="226"/>
      <c r="K714" s="3"/>
      <c r="L714" s="3"/>
      <c r="O714" s="227"/>
      <c r="Q714" s="94"/>
      <c r="R714" s="94"/>
      <c r="S714" s="94"/>
      <c r="T714" s="94"/>
    </row>
    <row r="715" ht="15.75" customHeight="1">
      <c r="A715" s="242"/>
      <c r="B715" s="240"/>
      <c r="C715" s="206"/>
      <c r="D715" s="248"/>
      <c r="E715" s="3"/>
      <c r="F715" s="3"/>
      <c r="G715" s="3"/>
      <c r="H715" s="3"/>
      <c r="J715" s="226"/>
      <c r="K715" s="3"/>
      <c r="L715" s="3"/>
      <c r="O715" s="227"/>
      <c r="Q715" s="94"/>
      <c r="R715" s="94"/>
      <c r="S715" s="94"/>
      <c r="T715" s="94"/>
    </row>
    <row r="716" ht="15.75" customHeight="1">
      <c r="A716" s="242"/>
      <c r="B716" s="240"/>
      <c r="C716" s="206"/>
      <c r="D716" s="248"/>
      <c r="E716" s="3"/>
      <c r="F716" s="3"/>
      <c r="G716" s="3"/>
      <c r="H716" s="3"/>
      <c r="J716" s="226"/>
      <c r="K716" s="3"/>
      <c r="L716" s="3"/>
      <c r="O716" s="227"/>
      <c r="Q716" s="94"/>
      <c r="R716" s="94"/>
      <c r="S716" s="94"/>
      <c r="T716" s="94"/>
    </row>
    <row r="717" ht="15.75" customHeight="1">
      <c r="A717" s="242"/>
      <c r="B717" s="240"/>
      <c r="C717" s="206"/>
      <c r="D717" s="248"/>
      <c r="E717" s="3"/>
      <c r="F717" s="3"/>
      <c r="G717" s="3"/>
      <c r="H717" s="3"/>
      <c r="J717" s="226"/>
      <c r="K717" s="3"/>
      <c r="L717" s="3"/>
      <c r="O717" s="227"/>
      <c r="Q717" s="94"/>
      <c r="R717" s="94"/>
      <c r="S717" s="94"/>
      <c r="T717" s="94"/>
    </row>
    <row r="718" ht="15.75" customHeight="1">
      <c r="A718" s="242"/>
      <c r="B718" s="240"/>
      <c r="C718" s="206"/>
      <c r="D718" s="248"/>
      <c r="E718" s="3"/>
      <c r="F718" s="3"/>
      <c r="G718" s="3"/>
      <c r="H718" s="3"/>
      <c r="J718" s="226"/>
      <c r="K718" s="3"/>
      <c r="L718" s="3"/>
      <c r="O718" s="227"/>
      <c r="Q718" s="94"/>
      <c r="R718" s="94"/>
      <c r="S718" s="94"/>
      <c r="T718" s="94"/>
    </row>
    <row r="719" ht="15.75" customHeight="1">
      <c r="A719" s="242"/>
      <c r="B719" s="240"/>
      <c r="C719" s="206"/>
      <c r="D719" s="248"/>
      <c r="E719" s="3"/>
      <c r="F719" s="3"/>
      <c r="G719" s="3"/>
      <c r="H719" s="3"/>
      <c r="J719" s="226"/>
      <c r="K719" s="3"/>
      <c r="L719" s="3"/>
      <c r="O719" s="227"/>
      <c r="Q719" s="94"/>
      <c r="R719" s="94"/>
      <c r="S719" s="94"/>
      <c r="T719" s="94"/>
    </row>
    <row r="720" ht="15.75" customHeight="1">
      <c r="A720" s="242"/>
      <c r="B720" s="240"/>
      <c r="C720" s="206"/>
      <c r="D720" s="248"/>
      <c r="E720" s="3"/>
      <c r="F720" s="3"/>
      <c r="G720" s="3"/>
      <c r="H720" s="3"/>
      <c r="J720" s="226"/>
      <c r="K720" s="3"/>
      <c r="L720" s="3"/>
      <c r="O720" s="227"/>
      <c r="Q720" s="94"/>
      <c r="R720" s="94"/>
      <c r="S720" s="94"/>
      <c r="T720" s="94"/>
    </row>
    <row r="721" ht="15.75" customHeight="1">
      <c r="A721" s="242"/>
      <c r="B721" s="240"/>
      <c r="C721" s="206"/>
      <c r="D721" s="248"/>
      <c r="E721" s="3"/>
      <c r="F721" s="3"/>
      <c r="G721" s="3"/>
      <c r="H721" s="3"/>
      <c r="J721" s="226"/>
      <c r="K721" s="3"/>
      <c r="L721" s="3"/>
      <c r="O721" s="227"/>
      <c r="Q721" s="94"/>
      <c r="R721" s="94"/>
      <c r="S721" s="94"/>
      <c r="T721" s="94"/>
    </row>
    <row r="722" ht="15.75" customHeight="1">
      <c r="A722" s="242"/>
      <c r="B722" s="240"/>
      <c r="C722" s="206"/>
      <c r="D722" s="248"/>
      <c r="E722" s="3"/>
      <c r="F722" s="3"/>
      <c r="G722" s="3"/>
      <c r="H722" s="3"/>
      <c r="J722" s="226"/>
      <c r="K722" s="3"/>
      <c r="L722" s="3"/>
      <c r="O722" s="227"/>
      <c r="Q722" s="94"/>
      <c r="R722" s="94"/>
      <c r="S722" s="94"/>
      <c r="T722" s="94"/>
    </row>
    <row r="723" ht="15.75" customHeight="1">
      <c r="A723" s="242"/>
      <c r="B723" s="240"/>
      <c r="C723" s="206"/>
      <c r="D723" s="248"/>
      <c r="E723" s="3"/>
      <c r="F723" s="3"/>
      <c r="G723" s="3"/>
      <c r="H723" s="3"/>
      <c r="J723" s="226"/>
      <c r="K723" s="3"/>
      <c r="L723" s="3"/>
      <c r="O723" s="227"/>
      <c r="Q723" s="94"/>
      <c r="R723" s="94"/>
      <c r="S723" s="94"/>
      <c r="T723" s="94"/>
    </row>
    <row r="724" ht="15.75" customHeight="1">
      <c r="A724" s="242"/>
      <c r="B724" s="240"/>
      <c r="C724" s="206"/>
      <c r="D724" s="248"/>
      <c r="E724" s="3"/>
      <c r="F724" s="3"/>
      <c r="G724" s="3"/>
      <c r="H724" s="3"/>
      <c r="J724" s="226"/>
      <c r="K724" s="3"/>
      <c r="L724" s="3"/>
      <c r="O724" s="227"/>
      <c r="Q724" s="94"/>
      <c r="R724" s="94"/>
      <c r="S724" s="94"/>
      <c r="T724" s="94"/>
    </row>
    <row r="725" ht="15.75" customHeight="1">
      <c r="A725" s="242"/>
      <c r="B725" s="240"/>
      <c r="C725" s="206"/>
      <c r="D725" s="248"/>
      <c r="E725" s="3"/>
      <c r="F725" s="3"/>
      <c r="G725" s="3"/>
      <c r="H725" s="3"/>
      <c r="J725" s="226"/>
      <c r="K725" s="3"/>
      <c r="L725" s="3"/>
      <c r="O725" s="227"/>
      <c r="Q725" s="94"/>
      <c r="R725" s="94"/>
      <c r="S725" s="94"/>
      <c r="T725" s="94"/>
    </row>
    <row r="726" ht="15.75" customHeight="1">
      <c r="A726" s="242"/>
      <c r="B726" s="240"/>
      <c r="C726" s="206"/>
      <c r="D726" s="248"/>
      <c r="E726" s="3"/>
      <c r="F726" s="3"/>
      <c r="G726" s="3"/>
      <c r="H726" s="3"/>
      <c r="J726" s="226"/>
      <c r="K726" s="3"/>
      <c r="L726" s="3"/>
      <c r="O726" s="227"/>
      <c r="Q726" s="94"/>
      <c r="R726" s="94"/>
      <c r="S726" s="94"/>
      <c r="T726" s="94"/>
    </row>
    <row r="727" ht="15.75" customHeight="1">
      <c r="A727" s="242"/>
      <c r="B727" s="240"/>
      <c r="C727" s="206"/>
      <c r="D727" s="248"/>
      <c r="E727" s="3"/>
      <c r="F727" s="3"/>
      <c r="G727" s="3"/>
      <c r="H727" s="3"/>
      <c r="J727" s="226"/>
      <c r="K727" s="3"/>
      <c r="L727" s="3"/>
      <c r="O727" s="227"/>
      <c r="Q727" s="94"/>
      <c r="R727" s="94"/>
      <c r="S727" s="94"/>
      <c r="T727" s="94"/>
    </row>
    <row r="728" ht="15.75" customHeight="1">
      <c r="A728" s="242"/>
      <c r="B728" s="240"/>
      <c r="C728" s="206"/>
      <c r="D728" s="248"/>
      <c r="E728" s="3"/>
      <c r="F728" s="3"/>
      <c r="G728" s="3"/>
      <c r="H728" s="3"/>
      <c r="J728" s="226"/>
      <c r="K728" s="3"/>
      <c r="L728" s="3"/>
      <c r="O728" s="227"/>
      <c r="Q728" s="94"/>
      <c r="R728" s="94"/>
      <c r="S728" s="94"/>
      <c r="T728" s="94"/>
    </row>
    <row r="729" ht="15.75" customHeight="1">
      <c r="A729" s="242"/>
      <c r="B729" s="240"/>
      <c r="C729" s="206"/>
      <c r="D729" s="248"/>
      <c r="E729" s="3"/>
      <c r="F729" s="3"/>
      <c r="G729" s="3"/>
      <c r="H729" s="3"/>
      <c r="J729" s="226"/>
      <c r="K729" s="3"/>
      <c r="L729" s="3"/>
      <c r="O729" s="227"/>
      <c r="Q729" s="94"/>
      <c r="R729" s="94"/>
      <c r="S729" s="94"/>
      <c r="T729" s="94"/>
    </row>
    <row r="730" ht="15.75" customHeight="1">
      <c r="A730" s="242"/>
      <c r="B730" s="240"/>
      <c r="C730" s="206"/>
      <c r="D730" s="248"/>
      <c r="E730" s="3"/>
      <c r="F730" s="3"/>
      <c r="G730" s="3"/>
      <c r="H730" s="3"/>
      <c r="J730" s="226"/>
      <c r="K730" s="3"/>
      <c r="L730" s="3"/>
      <c r="O730" s="227"/>
      <c r="Q730" s="94"/>
      <c r="R730" s="94"/>
      <c r="S730" s="94"/>
      <c r="T730" s="94"/>
    </row>
    <row r="731" ht="15.75" customHeight="1">
      <c r="A731" s="242"/>
      <c r="B731" s="240"/>
      <c r="C731" s="206"/>
      <c r="D731" s="248"/>
      <c r="E731" s="3"/>
      <c r="F731" s="3"/>
      <c r="G731" s="3"/>
      <c r="H731" s="3"/>
      <c r="J731" s="226"/>
      <c r="K731" s="3"/>
      <c r="L731" s="3"/>
      <c r="O731" s="227"/>
      <c r="Q731" s="94"/>
      <c r="R731" s="94"/>
      <c r="S731" s="94"/>
      <c r="T731" s="94"/>
    </row>
    <row r="732" ht="15.75" customHeight="1">
      <c r="A732" s="242"/>
      <c r="B732" s="240"/>
      <c r="C732" s="206"/>
      <c r="D732" s="248"/>
      <c r="E732" s="3"/>
      <c r="F732" s="3"/>
      <c r="G732" s="3"/>
      <c r="H732" s="3"/>
      <c r="J732" s="226"/>
      <c r="K732" s="3"/>
      <c r="L732" s="3"/>
      <c r="O732" s="227"/>
      <c r="Q732" s="94"/>
      <c r="R732" s="94"/>
      <c r="S732" s="94"/>
      <c r="T732" s="94"/>
    </row>
    <row r="733" ht="15.75" customHeight="1">
      <c r="A733" s="242"/>
      <c r="B733" s="240"/>
      <c r="C733" s="206"/>
      <c r="D733" s="248"/>
      <c r="E733" s="3"/>
      <c r="F733" s="3"/>
      <c r="G733" s="3"/>
      <c r="H733" s="3"/>
      <c r="J733" s="226"/>
      <c r="K733" s="3"/>
      <c r="L733" s="3"/>
      <c r="O733" s="227"/>
      <c r="Q733" s="94"/>
      <c r="R733" s="94"/>
      <c r="S733" s="94"/>
      <c r="T733" s="94"/>
    </row>
    <row r="734" ht="15.75" customHeight="1">
      <c r="A734" s="242"/>
      <c r="B734" s="240"/>
      <c r="C734" s="206"/>
      <c r="D734" s="248"/>
      <c r="E734" s="3"/>
      <c r="F734" s="3"/>
      <c r="G734" s="3"/>
      <c r="H734" s="3"/>
      <c r="J734" s="226"/>
      <c r="K734" s="3"/>
      <c r="L734" s="3"/>
      <c r="O734" s="227"/>
      <c r="Q734" s="94"/>
      <c r="R734" s="94"/>
      <c r="S734" s="94"/>
      <c r="T734" s="94"/>
    </row>
    <row r="735" ht="15.75" customHeight="1">
      <c r="A735" s="242"/>
      <c r="B735" s="240"/>
      <c r="C735" s="206"/>
      <c r="D735" s="248"/>
      <c r="E735" s="3"/>
      <c r="F735" s="3"/>
      <c r="G735" s="3"/>
      <c r="H735" s="3"/>
      <c r="J735" s="226"/>
      <c r="K735" s="3"/>
      <c r="L735" s="3"/>
      <c r="O735" s="227"/>
      <c r="Q735" s="94"/>
      <c r="R735" s="94"/>
      <c r="S735" s="94"/>
      <c r="T735" s="94"/>
    </row>
    <row r="736" ht="15.75" customHeight="1">
      <c r="A736" s="242"/>
      <c r="B736" s="240"/>
      <c r="C736" s="206"/>
      <c r="D736" s="248"/>
      <c r="E736" s="3"/>
      <c r="F736" s="3"/>
      <c r="G736" s="3"/>
      <c r="H736" s="3"/>
      <c r="J736" s="226"/>
      <c r="K736" s="3"/>
      <c r="L736" s="3"/>
      <c r="O736" s="227"/>
      <c r="Q736" s="94"/>
      <c r="R736" s="94"/>
      <c r="S736" s="94"/>
      <c r="T736" s="94"/>
    </row>
    <row r="737" ht="15.75" customHeight="1">
      <c r="A737" s="242"/>
      <c r="B737" s="240"/>
      <c r="C737" s="206"/>
      <c r="D737" s="248"/>
      <c r="E737" s="3"/>
      <c r="F737" s="3"/>
      <c r="G737" s="3"/>
      <c r="H737" s="3"/>
      <c r="J737" s="226"/>
      <c r="K737" s="3"/>
      <c r="L737" s="3"/>
      <c r="O737" s="227"/>
      <c r="Q737" s="94"/>
      <c r="R737" s="94"/>
      <c r="S737" s="94"/>
      <c r="T737" s="94"/>
    </row>
    <row r="738" ht="15.75" customHeight="1">
      <c r="A738" s="242"/>
      <c r="B738" s="240"/>
      <c r="C738" s="206"/>
      <c r="D738" s="248"/>
      <c r="E738" s="3"/>
      <c r="F738" s="3"/>
      <c r="G738" s="3"/>
      <c r="H738" s="3"/>
      <c r="J738" s="226"/>
      <c r="K738" s="3"/>
      <c r="L738" s="3"/>
      <c r="O738" s="227"/>
      <c r="Q738" s="94"/>
      <c r="R738" s="94"/>
      <c r="S738" s="94"/>
      <c r="T738" s="94"/>
    </row>
    <row r="739" ht="15.75" customHeight="1">
      <c r="A739" s="242"/>
      <c r="B739" s="240"/>
      <c r="C739" s="206"/>
      <c r="D739" s="248"/>
      <c r="E739" s="3"/>
      <c r="F739" s="3"/>
      <c r="G739" s="3"/>
      <c r="H739" s="3"/>
      <c r="J739" s="226"/>
      <c r="K739" s="3"/>
      <c r="L739" s="3"/>
      <c r="O739" s="227"/>
      <c r="Q739" s="94"/>
      <c r="R739" s="94"/>
      <c r="S739" s="94"/>
      <c r="T739" s="94"/>
    </row>
    <row r="740" ht="15.75" customHeight="1">
      <c r="A740" s="242"/>
      <c r="B740" s="240"/>
      <c r="C740" s="206"/>
      <c r="D740" s="248"/>
      <c r="E740" s="3"/>
      <c r="F740" s="3"/>
      <c r="G740" s="3"/>
      <c r="H740" s="3"/>
      <c r="J740" s="226"/>
      <c r="K740" s="3"/>
      <c r="L740" s="3"/>
      <c r="O740" s="227"/>
      <c r="Q740" s="94"/>
      <c r="R740" s="94"/>
      <c r="S740" s="94"/>
      <c r="T740" s="94"/>
    </row>
    <row r="741" ht="15.75" customHeight="1">
      <c r="A741" s="242"/>
      <c r="B741" s="240"/>
      <c r="C741" s="206"/>
      <c r="D741" s="248"/>
      <c r="E741" s="3"/>
      <c r="F741" s="3"/>
      <c r="G741" s="3"/>
      <c r="H741" s="3"/>
      <c r="J741" s="226"/>
      <c r="K741" s="3"/>
      <c r="L741" s="3"/>
      <c r="O741" s="227"/>
      <c r="Q741" s="94"/>
      <c r="R741" s="94"/>
      <c r="S741" s="94"/>
      <c r="T741" s="94"/>
    </row>
    <row r="742" ht="15.75" customHeight="1">
      <c r="A742" s="242"/>
      <c r="B742" s="240"/>
      <c r="C742" s="206"/>
      <c r="D742" s="248"/>
      <c r="E742" s="3"/>
      <c r="F742" s="3"/>
      <c r="G742" s="3"/>
      <c r="H742" s="3"/>
      <c r="J742" s="226"/>
      <c r="K742" s="3"/>
      <c r="L742" s="3"/>
      <c r="O742" s="227"/>
      <c r="Q742" s="94"/>
      <c r="R742" s="94"/>
      <c r="S742" s="94"/>
      <c r="T742" s="94"/>
    </row>
    <row r="743" ht="15.75" customHeight="1">
      <c r="A743" s="242"/>
      <c r="B743" s="240"/>
      <c r="C743" s="206"/>
      <c r="D743" s="248"/>
      <c r="E743" s="3"/>
      <c r="F743" s="3"/>
      <c r="G743" s="3"/>
      <c r="H743" s="3"/>
      <c r="J743" s="226"/>
      <c r="K743" s="3"/>
      <c r="L743" s="3"/>
      <c r="O743" s="227"/>
      <c r="Q743" s="94"/>
      <c r="R743" s="94"/>
      <c r="S743" s="94"/>
      <c r="T743" s="94"/>
    </row>
    <row r="744" ht="15.75" customHeight="1">
      <c r="A744" s="242"/>
      <c r="B744" s="240"/>
      <c r="C744" s="206"/>
      <c r="D744" s="248"/>
      <c r="E744" s="3"/>
      <c r="F744" s="3"/>
      <c r="G744" s="3"/>
      <c r="H744" s="3"/>
      <c r="J744" s="226"/>
      <c r="K744" s="3"/>
      <c r="L744" s="3"/>
      <c r="O744" s="227"/>
      <c r="Q744" s="94"/>
      <c r="R744" s="94"/>
      <c r="S744" s="94"/>
      <c r="T744" s="94"/>
    </row>
    <row r="745" ht="15.75" customHeight="1">
      <c r="A745" s="242"/>
      <c r="B745" s="240"/>
      <c r="C745" s="206"/>
      <c r="D745" s="248"/>
      <c r="E745" s="3"/>
      <c r="F745" s="3"/>
      <c r="G745" s="3"/>
      <c r="H745" s="3"/>
      <c r="J745" s="226"/>
      <c r="K745" s="3"/>
      <c r="L745" s="3"/>
      <c r="O745" s="227"/>
      <c r="Q745" s="94"/>
      <c r="R745" s="94"/>
      <c r="S745" s="94"/>
      <c r="T745" s="94"/>
    </row>
    <row r="746" ht="15.75" customHeight="1">
      <c r="A746" s="242"/>
      <c r="B746" s="240"/>
      <c r="C746" s="206"/>
      <c r="D746" s="248"/>
      <c r="E746" s="3"/>
      <c r="F746" s="3"/>
      <c r="G746" s="3"/>
      <c r="H746" s="3"/>
      <c r="J746" s="226"/>
      <c r="K746" s="3"/>
      <c r="L746" s="3"/>
      <c r="O746" s="227"/>
      <c r="Q746" s="94"/>
      <c r="R746" s="94"/>
      <c r="S746" s="94"/>
      <c r="T746" s="94"/>
    </row>
    <row r="747" ht="15.75" customHeight="1">
      <c r="A747" s="242"/>
      <c r="B747" s="240"/>
      <c r="C747" s="206"/>
      <c r="D747" s="248"/>
      <c r="E747" s="3"/>
      <c r="F747" s="3"/>
      <c r="G747" s="3"/>
      <c r="H747" s="3"/>
      <c r="J747" s="226"/>
      <c r="K747" s="3"/>
      <c r="L747" s="3"/>
      <c r="O747" s="227"/>
      <c r="Q747" s="94"/>
      <c r="R747" s="94"/>
      <c r="S747" s="94"/>
      <c r="T747" s="94"/>
    </row>
    <row r="748" ht="15.75" customHeight="1">
      <c r="A748" s="242"/>
      <c r="B748" s="240"/>
      <c r="C748" s="206"/>
      <c r="D748" s="248"/>
      <c r="E748" s="3"/>
      <c r="F748" s="3"/>
      <c r="G748" s="3"/>
      <c r="H748" s="3"/>
      <c r="J748" s="226"/>
      <c r="K748" s="3"/>
      <c r="L748" s="3"/>
      <c r="O748" s="227"/>
      <c r="Q748" s="94"/>
      <c r="R748" s="94"/>
      <c r="S748" s="94"/>
      <c r="T748" s="94"/>
    </row>
    <row r="749" ht="15.75" customHeight="1">
      <c r="A749" s="242"/>
      <c r="B749" s="240"/>
      <c r="C749" s="206"/>
      <c r="D749" s="248"/>
      <c r="E749" s="3"/>
      <c r="F749" s="3"/>
      <c r="G749" s="3"/>
      <c r="H749" s="3"/>
      <c r="J749" s="226"/>
      <c r="K749" s="3"/>
      <c r="L749" s="3"/>
      <c r="O749" s="227"/>
      <c r="Q749" s="94"/>
      <c r="R749" s="94"/>
      <c r="S749" s="94"/>
      <c r="T749" s="94"/>
    </row>
    <row r="750" ht="15.75" customHeight="1">
      <c r="A750" s="242"/>
      <c r="B750" s="240"/>
      <c r="C750" s="206"/>
      <c r="D750" s="248"/>
      <c r="E750" s="3"/>
      <c r="F750" s="3"/>
      <c r="G750" s="3"/>
      <c r="H750" s="3"/>
      <c r="J750" s="226"/>
      <c r="K750" s="3"/>
      <c r="L750" s="3"/>
      <c r="O750" s="227"/>
      <c r="Q750" s="94"/>
      <c r="R750" s="94"/>
      <c r="S750" s="94"/>
      <c r="T750" s="94"/>
    </row>
    <row r="751" ht="15.75" customHeight="1">
      <c r="A751" s="242"/>
      <c r="B751" s="240"/>
      <c r="C751" s="206"/>
      <c r="D751" s="248"/>
      <c r="E751" s="3"/>
      <c r="F751" s="3"/>
      <c r="G751" s="3"/>
      <c r="H751" s="3"/>
      <c r="J751" s="226"/>
      <c r="K751" s="3"/>
      <c r="L751" s="3"/>
      <c r="O751" s="227"/>
      <c r="Q751" s="94"/>
      <c r="R751" s="94"/>
      <c r="S751" s="94"/>
      <c r="T751" s="94"/>
    </row>
    <row r="752" ht="15.75" customHeight="1">
      <c r="A752" s="242"/>
      <c r="B752" s="240"/>
      <c r="C752" s="206"/>
      <c r="D752" s="248"/>
      <c r="E752" s="3"/>
      <c r="F752" s="3"/>
      <c r="G752" s="3"/>
      <c r="H752" s="3"/>
      <c r="J752" s="226"/>
      <c r="K752" s="3"/>
      <c r="L752" s="3"/>
      <c r="O752" s="227"/>
      <c r="Q752" s="94"/>
      <c r="R752" s="94"/>
      <c r="S752" s="94"/>
      <c r="T752" s="94"/>
    </row>
    <row r="753" ht="15.75" customHeight="1">
      <c r="A753" s="242"/>
      <c r="B753" s="240"/>
      <c r="C753" s="206"/>
      <c r="D753" s="248"/>
      <c r="E753" s="3"/>
      <c r="F753" s="3"/>
      <c r="G753" s="3"/>
      <c r="H753" s="3"/>
      <c r="J753" s="226"/>
      <c r="K753" s="3"/>
      <c r="L753" s="3"/>
      <c r="O753" s="227"/>
      <c r="Q753" s="94"/>
      <c r="R753" s="94"/>
      <c r="S753" s="94"/>
      <c r="T753" s="94"/>
    </row>
    <row r="754" ht="15.75" customHeight="1">
      <c r="A754" s="242"/>
      <c r="B754" s="240"/>
      <c r="C754" s="206"/>
      <c r="D754" s="248"/>
      <c r="E754" s="3"/>
      <c r="F754" s="3"/>
      <c r="G754" s="3"/>
      <c r="H754" s="3"/>
      <c r="J754" s="226"/>
      <c r="K754" s="3"/>
      <c r="L754" s="3"/>
      <c r="O754" s="227"/>
      <c r="Q754" s="94"/>
      <c r="R754" s="94"/>
      <c r="S754" s="94"/>
      <c r="T754" s="94"/>
    </row>
    <row r="755" ht="15.75" customHeight="1">
      <c r="A755" s="242"/>
      <c r="B755" s="240"/>
      <c r="C755" s="206"/>
      <c r="D755" s="248"/>
      <c r="E755" s="3"/>
      <c r="F755" s="3"/>
      <c r="G755" s="3"/>
      <c r="H755" s="3"/>
      <c r="J755" s="226"/>
      <c r="K755" s="3"/>
      <c r="L755" s="3"/>
      <c r="O755" s="227"/>
      <c r="Q755" s="94"/>
      <c r="R755" s="94"/>
      <c r="S755" s="94"/>
      <c r="T755" s="94"/>
    </row>
    <row r="756" ht="15.75" customHeight="1">
      <c r="A756" s="242"/>
      <c r="B756" s="240"/>
      <c r="C756" s="206"/>
      <c r="D756" s="248"/>
      <c r="E756" s="3"/>
      <c r="F756" s="3"/>
      <c r="G756" s="3"/>
      <c r="H756" s="3"/>
      <c r="J756" s="226"/>
      <c r="K756" s="3"/>
      <c r="L756" s="3"/>
      <c r="O756" s="227"/>
      <c r="Q756" s="94"/>
      <c r="R756" s="94"/>
      <c r="S756" s="94"/>
      <c r="T756" s="94"/>
    </row>
    <row r="757" ht="15.75" customHeight="1">
      <c r="A757" s="242"/>
      <c r="B757" s="240"/>
      <c r="C757" s="206"/>
      <c r="D757" s="248"/>
      <c r="E757" s="3"/>
      <c r="F757" s="3"/>
      <c r="G757" s="3"/>
      <c r="H757" s="3"/>
      <c r="J757" s="226"/>
      <c r="K757" s="3"/>
      <c r="L757" s="3"/>
      <c r="O757" s="227"/>
      <c r="Q757" s="94"/>
      <c r="R757" s="94"/>
      <c r="S757" s="94"/>
      <c r="T757" s="94"/>
    </row>
    <row r="758" ht="15.75" customHeight="1">
      <c r="A758" s="242"/>
      <c r="B758" s="240"/>
      <c r="C758" s="206"/>
      <c r="D758" s="248"/>
      <c r="E758" s="3"/>
      <c r="F758" s="3"/>
      <c r="G758" s="3"/>
      <c r="H758" s="3"/>
      <c r="J758" s="226"/>
      <c r="K758" s="3"/>
      <c r="L758" s="3"/>
      <c r="O758" s="227"/>
      <c r="Q758" s="94"/>
      <c r="R758" s="94"/>
      <c r="S758" s="94"/>
      <c r="T758" s="94"/>
    </row>
    <row r="759" ht="15.75" customHeight="1">
      <c r="A759" s="242"/>
      <c r="B759" s="240"/>
      <c r="C759" s="206"/>
      <c r="D759" s="248"/>
      <c r="E759" s="3"/>
      <c r="F759" s="3"/>
      <c r="G759" s="3"/>
      <c r="H759" s="3"/>
      <c r="J759" s="226"/>
      <c r="K759" s="3"/>
      <c r="L759" s="3"/>
      <c r="O759" s="227"/>
      <c r="Q759" s="94"/>
      <c r="R759" s="94"/>
      <c r="S759" s="94"/>
      <c r="T759" s="94"/>
    </row>
    <row r="760" ht="15.75" customHeight="1">
      <c r="A760" s="242"/>
      <c r="B760" s="240"/>
      <c r="C760" s="206"/>
      <c r="D760" s="248"/>
      <c r="E760" s="3"/>
      <c r="F760" s="3"/>
      <c r="G760" s="3"/>
      <c r="H760" s="3"/>
      <c r="J760" s="226"/>
      <c r="K760" s="3"/>
      <c r="L760" s="3"/>
      <c r="O760" s="227"/>
      <c r="Q760" s="94"/>
      <c r="R760" s="94"/>
      <c r="S760" s="94"/>
      <c r="T760" s="94"/>
    </row>
    <row r="761" ht="15.75" customHeight="1">
      <c r="A761" s="242"/>
      <c r="B761" s="240"/>
      <c r="C761" s="206"/>
      <c r="D761" s="248"/>
      <c r="E761" s="3"/>
      <c r="F761" s="3"/>
      <c r="G761" s="3"/>
      <c r="H761" s="3"/>
      <c r="J761" s="226"/>
      <c r="K761" s="3"/>
      <c r="L761" s="3"/>
      <c r="O761" s="227"/>
      <c r="Q761" s="94"/>
      <c r="R761" s="94"/>
      <c r="S761" s="94"/>
      <c r="T761" s="94"/>
    </row>
    <row r="762" ht="15.75" customHeight="1">
      <c r="A762" s="242"/>
      <c r="B762" s="240"/>
      <c r="C762" s="206"/>
      <c r="D762" s="248"/>
      <c r="E762" s="3"/>
      <c r="F762" s="3"/>
      <c r="G762" s="3"/>
      <c r="H762" s="3"/>
      <c r="J762" s="226"/>
      <c r="K762" s="3"/>
      <c r="L762" s="3"/>
      <c r="O762" s="227"/>
      <c r="Q762" s="94"/>
      <c r="R762" s="94"/>
      <c r="S762" s="94"/>
      <c r="T762" s="94"/>
    </row>
    <row r="763" ht="15.75" customHeight="1">
      <c r="A763" s="242"/>
      <c r="B763" s="240"/>
      <c r="C763" s="206"/>
      <c r="D763" s="248"/>
      <c r="E763" s="3"/>
      <c r="F763" s="3"/>
      <c r="G763" s="3"/>
      <c r="H763" s="3"/>
      <c r="J763" s="226"/>
      <c r="K763" s="3"/>
      <c r="L763" s="3"/>
      <c r="O763" s="227"/>
      <c r="Q763" s="94"/>
      <c r="R763" s="94"/>
      <c r="S763" s="94"/>
      <c r="T763" s="94"/>
    </row>
    <row r="764" ht="15.75" customHeight="1">
      <c r="A764" s="242"/>
      <c r="B764" s="240"/>
      <c r="C764" s="206"/>
      <c r="D764" s="248"/>
      <c r="E764" s="3"/>
      <c r="F764" s="3"/>
      <c r="G764" s="3"/>
      <c r="H764" s="3"/>
      <c r="J764" s="226"/>
      <c r="K764" s="3"/>
      <c r="L764" s="3"/>
      <c r="O764" s="227"/>
      <c r="Q764" s="94"/>
      <c r="R764" s="94"/>
      <c r="S764" s="94"/>
      <c r="T764" s="94"/>
    </row>
    <row r="765" ht="15.75" customHeight="1">
      <c r="A765" s="242"/>
      <c r="B765" s="240"/>
      <c r="C765" s="206"/>
      <c r="D765" s="248"/>
      <c r="E765" s="3"/>
      <c r="F765" s="3"/>
      <c r="G765" s="3"/>
      <c r="H765" s="3"/>
      <c r="J765" s="226"/>
      <c r="K765" s="3"/>
      <c r="L765" s="3"/>
      <c r="O765" s="227"/>
      <c r="Q765" s="94"/>
      <c r="R765" s="94"/>
      <c r="S765" s="94"/>
      <c r="T765" s="94"/>
    </row>
    <row r="766" ht="15.75" customHeight="1">
      <c r="A766" s="242"/>
      <c r="B766" s="240"/>
      <c r="C766" s="206"/>
      <c r="D766" s="248"/>
      <c r="E766" s="3"/>
      <c r="F766" s="3"/>
      <c r="G766" s="3"/>
      <c r="H766" s="3"/>
      <c r="J766" s="226"/>
      <c r="K766" s="3"/>
      <c r="L766" s="3"/>
      <c r="O766" s="227"/>
      <c r="Q766" s="94"/>
      <c r="R766" s="94"/>
      <c r="S766" s="94"/>
      <c r="T766" s="94"/>
    </row>
    <row r="767" ht="15.75" customHeight="1">
      <c r="A767" s="242"/>
      <c r="B767" s="240"/>
      <c r="C767" s="206"/>
      <c r="D767" s="248"/>
      <c r="E767" s="3"/>
      <c r="F767" s="3"/>
      <c r="G767" s="3"/>
      <c r="H767" s="3"/>
      <c r="J767" s="226"/>
      <c r="K767" s="3"/>
      <c r="L767" s="3"/>
      <c r="O767" s="227"/>
      <c r="Q767" s="94"/>
      <c r="R767" s="94"/>
      <c r="S767" s="94"/>
      <c r="T767" s="94"/>
    </row>
    <row r="768" ht="15.75" customHeight="1">
      <c r="A768" s="242"/>
      <c r="B768" s="240"/>
      <c r="C768" s="206"/>
      <c r="D768" s="248"/>
      <c r="E768" s="3"/>
      <c r="F768" s="3"/>
      <c r="G768" s="3"/>
      <c r="H768" s="3"/>
      <c r="J768" s="226"/>
      <c r="K768" s="3"/>
      <c r="L768" s="3"/>
      <c r="O768" s="227"/>
      <c r="Q768" s="94"/>
      <c r="R768" s="94"/>
      <c r="S768" s="94"/>
      <c r="T768" s="94"/>
    </row>
    <row r="769" ht="15.75" customHeight="1">
      <c r="A769" s="242"/>
      <c r="B769" s="240"/>
      <c r="C769" s="206"/>
      <c r="D769" s="248"/>
      <c r="E769" s="3"/>
      <c r="F769" s="3"/>
      <c r="G769" s="3"/>
      <c r="H769" s="3"/>
      <c r="J769" s="226"/>
      <c r="K769" s="3"/>
      <c r="L769" s="3"/>
      <c r="O769" s="227"/>
      <c r="Q769" s="94"/>
      <c r="R769" s="94"/>
      <c r="S769" s="94"/>
      <c r="T769" s="94"/>
    </row>
    <row r="770" ht="15.75" customHeight="1">
      <c r="A770" s="242"/>
      <c r="B770" s="240"/>
      <c r="C770" s="206"/>
      <c r="D770" s="248"/>
      <c r="E770" s="3"/>
      <c r="F770" s="3"/>
      <c r="G770" s="3"/>
      <c r="H770" s="3"/>
      <c r="J770" s="226"/>
      <c r="K770" s="3"/>
      <c r="L770" s="3"/>
      <c r="O770" s="227"/>
      <c r="Q770" s="94"/>
      <c r="R770" s="94"/>
      <c r="S770" s="94"/>
      <c r="T770" s="94"/>
    </row>
    <row r="771" ht="15.75" customHeight="1">
      <c r="A771" s="242"/>
      <c r="B771" s="240"/>
      <c r="C771" s="206"/>
      <c r="D771" s="248"/>
      <c r="E771" s="3"/>
      <c r="F771" s="3"/>
      <c r="G771" s="3"/>
      <c r="H771" s="3"/>
      <c r="J771" s="226"/>
      <c r="K771" s="3"/>
      <c r="L771" s="3"/>
      <c r="O771" s="227"/>
      <c r="Q771" s="94"/>
      <c r="R771" s="94"/>
      <c r="S771" s="94"/>
      <c r="T771" s="94"/>
    </row>
    <row r="772" ht="15.75" customHeight="1">
      <c r="A772" s="242"/>
      <c r="B772" s="240"/>
      <c r="C772" s="206"/>
      <c r="D772" s="248"/>
      <c r="E772" s="3"/>
      <c r="F772" s="3"/>
      <c r="G772" s="3"/>
      <c r="H772" s="3"/>
      <c r="J772" s="226"/>
      <c r="K772" s="3"/>
      <c r="L772" s="3"/>
      <c r="O772" s="227"/>
      <c r="Q772" s="94"/>
      <c r="R772" s="94"/>
      <c r="S772" s="94"/>
      <c r="T772" s="94"/>
    </row>
    <row r="773" ht="15.75" customHeight="1">
      <c r="A773" s="242"/>
      <c r="B773" s="240"/>
      <c r="C773" s="206"/>
      <c r="D773" s="248"/>
      <c r="E773" s="3"/>
      <c r="F773" s="3"/>
      <c r="G773" s="3"/>
      <c r="H773" s="3"/>
      <c r="J773" s="226"/>
      <c r="K773" s="3"/>
      <c r="L773" s="3"/>
      <c r="O773" s="227"/>
      <c r="Q773" s="94"/>
      <c r="R773" s="94"/>
      <c r="S773" s="94"/>
      <c r="T773" s="94"/>
    </row>
    <row r="774" ht="15.75" customHeight="1">
      <c r="A774" s="242"/>
      <c r="B774" s="240"/>
      <c r="C774" s="206"/>
      <c r="D774" s="248"/>
      <c r="E774" s="3"/>
      <c r="F774" s="3"/>
      <c r="G774" s="3"/>
      <c r="H774" s="3"/>
      <c r="J774" s="226"/>
      <c r="K774" s="3"/>
      <c r="L774" s="3"/>
      <c r="O774" s="227"/>
      <c r="Q774" s="94"/>
      <c r="R774" s="94"/>
      <c r="S774" s="94"/>
      <c r="T774" s="94"/>
    </row>
    <row r="775" ht="15.75" customHeight="1">
      <c r="A775" s="242"/>
      <c r="B775" s="240"/>
      <c r="C775" s="206"/>
      <c r="D775" s="248"/>
      <c r="E775" s="3"/>
      <c r="F775" s="3"/>
      <c r="G775" s="3"/>
      <c r="H775" s="3"/>
      <c r="J775" s="226"/>
      <c r="K775" s="3"/>
      <c r="L775" s="3"/>
      <c r="O775" s="227"/>
      <c r="Q775" s="94"/>
      <c r="R775" s="94"/>
      <c r="S775" s="94"/>
      <c r="T775" s="94"/>
    </row>
    <row r="776" ht="15.75" customHeight="1">
      <c r="A776" s="242"/>
      <c r="B776" s="240"/>
      <c r="C776" s="206"/>
      <c r="D776" s="248"/>
      <c r="E776" s="3"/>
      <c r="F776" s="3"/>
      <c r="G776" s="3"/>
      <c r="H776" s="3"/>
      <c r="J776" s="226"/>
      <c r="K776" s="3"/>
      <c r="L776" s="3"/>
      <c r="O776" s="227"/>
      <c r="Q776" s="94"/>
      <c r="R776" s="94"/>
      <c r="S776" s="94"/>
      <c r="T776" s="94"/>
    </row>
    <row r="777" ht="15.75" customHeight="1">
      <c r="A777" s="242"/>
      <c r="B777" s="240"/>
      <c r="C777" s="206"/>
      <c r="D777" s="248"/>
      <c r="E777" s="3"/>
      <c r="F777" s="3"/>
      <c r="G777" s="3"/>
      <c r="H777" s="3"/>
      <c r="J777" s="226"/>
      <c r="K777" s="3"/>
      <c r="L777" s="3"/>
      <c r="O777" s="227"/>
      <c r="Q777" s="94"/>
      <c r="R777" s="94"/>
      <c r="S777" s="94"/>
      <c r="T777" s="94"/>
    </row>
    <row r="778" ht="15.75" customHeight="1">
      <c r="A778" s="242"/>
      <c r="B778" s="240"/>
      <c r="C778" s="206"/>
      <c r="D778" s="248"/>
      <c r="E778" s="3"/>
      <c r="F778" s="3"/>
      <c r="G778" s="3"/>
      <c r="H778" s="3"/>
      <c r="J778" s="226"/>
      <c r="K778" s="3"/>
      <c r="L778" s="3"/>
      <c r="O778" s="227"/>
      <c r="Q778" s="94"/>
      <c r="R778" s="94"/>
      <c r="S778" s="94"/>
      <c r="T778" s="94"/>
    </row>
    <row r="779" ht="15.75" customHeight="1">
      <c r="A779" s="242"/>
      <c r="B779" s="240"/>
      <c r="C779" s="206"/>
      <c r="D779" s="248"/>
      <c r="E779" s="3"/>
      <c r="F779" s="3"/>
      <c r="G779" s="3"/>
      <c r="H779" s="3"/>
      <c r="J779" s="226"/>
      <c r="K779" s="3"/>
      <c r="L779" s="3"/>
      <c r="O779" s="227"/>
      <c r="Q779" s="94"/>
      <c r="R779" s="94"/>
      <c r="S779" s="94"/>
      <c r="T779" s="94"/>
    </row>
    <row r="780" ht="15.75" customHeight="1">
      <c r="A780" s="242"/>
      <c r="B780" s="240"/>
      <c r="C780" s="206"/>
      <c r="D780" s="248"/>
      <c r="E780" s="3"/>
      <c r="F780" s="3"/>
      <c r="G780" s="3"/>
      <c r="H780" s="3"/>
      <c r="J780" s="226"/>
      <c r="K780" s="3"/>
      <c r="L780" s="3"/>
      <c r="O780" s="227"/>
      <c r="Q780" s="94"/>
      <c r="R780" s="94"/>
      <c r="S780" s="94"/>
      <c r="T780" s="94"/>
    </row>
    <row r="781" ht="15.75" customHeight="1">
      <c r="A781" s="242"/>
      <c r="B781" s="240"/>
      <c r="C781" s="206"/>
      <c r="D781" s="248"/>
      <c r="E781" s="3"/>
      <c r="F781" s="3"/>
      <c r="G781" s="3"/>
      <c r="H781" s="3"/>
      <c r="J781" s="226"/>
      <c r="K781" s="3"/>
      <c r="L781" s="3"/>
      <c r="O781" s="227"/>
      <c r="Q781" s="94"/>
      <c r="R781" s="94"/>
      <c r="S781" s="94"/>
      <c r="T781" s="94"/>
    </row>
    <row r="782" ht="15.75" customHeight="1">
      <c r="A782" s="242"/>
      <c r="B782" s="240"/>
      <c r="C782" s="206"/>
      <c r="D782" s="248"/>
      <c r="E782" s="3"/>
      <c r="F782" s="3"/>
      <c r="G782" s="3"/>
      <c r="H782" s="3"/>
      <c r="J782" s="226"/>
      <c r="K782" s="3"/>
      <c r="L782" s="3"/>
      <c r="O782" s="227"/>
      <c r="Q782" s="94"/>
      <c r="R782" s="94"/>
      <c r="S782" s="94"/>
      <c r="T782" s="94"/>
    </row>
    <row r="783" ht="15.75" customHeight="1">
      <c r="A783" s="242"/>
      <c r="B783" s="240"/>
      <c r="C783" s="206"/>
      <c r="D783" s="248"/>
      <c r="E783" s="3"/>
      <c r="F783" s="3"/>
      <c r="G783" s="3"/>
      <c r="H783" s="3"/>
      <c r="J783" s="226"/>
      <c r="K783" s="3"/>
      <c r="L783" s="3"/>
      <c r="O783" s="227"/>
      <c r="Q783" s="94"/>
      <c r="R783" s="94"/>
      <c r="S783" s="94"/>
      <c r="T783" s="94"/>
    </row>
    <row r="784" ht="15.75" customHeight="1">
      <c r="A784" s="242"/>
      <c r="B784" s="240"/>
      <c r="C784" s="206"/>
      <c r="D784" s="248"/>
      <c r="E784" s="3"/>
      <c r="F784" s="3"/>
      <c r="G784" s="3"/>
      <c r="H784" s="3"/>
      <c r="J784" s="226"/>
      <c r="K784" s="3"/>
      <c r="L784" s="3"/>
      <c r="O784" s="227"/>
      <c r="Q784" s="94"/>
      <c r="R784" s="94"/>
      <c r="S784" s="94"/>
      <c r="T784" s="94"/>
    </row>
    <row r="785" ht="15.75" customHeight="1">
      <c r="A785" s="242"/>
      <c r="B785" s="240"/>
      <c r="C785" s="206"/>
      <c r="D785" s="248"/>
      <c r="E785" s="3"/>
      <c r="F785" s="3"/>
      <c r="G785" s="3"/>
      <c r="H785" s="3"/>
      <c r="J785" s="226"/>
      <c r="K785" s="3"/>
      <c r="L785" s="3"/>
      <c r="O785" s="227"/>
      <c r="Q785" s="94"/>
      <c r="R785" s="94"/>
      <c r="S785" s="94"/>
      <c r="T785" s="94"/>
    </row>
    <row r="786" ht="15.75" customHeight="1">
      <c r="A786" s="242"/>
      <c r="B786" s="240"/>
      <c r="C786" s="206"/>
      <c r="D786" s="248"/>
      <c r="E786" s="3"/>
      <c r="F786" s="3"/>
      <c r="G786" s="3"/>
      <c r="H786" s="3"/>
      <c r="J786" s="226"/>
      <c r="K786" s="3"/>
      <c r="L786" s="3"/>
      <c r="O786" s="227"/>
      <c r="Q786" s="94"/>
      <c r="R786" s="94"/>
      <c r="S786" s="94"/>
      <c r="T786" s="94"/>
    </row>
    <row r="787" ht="15.75" customHeight="1">
      <c r="A787" s="242"/>
      <c r="B787" s="240"/>
      <c r="C787" s="206"/>
      <c r="D787" s="248"/>
      <c r="E787" s="3"/>
      <c r="F787" s="3"/>
      <c r="G787" s="3"/>
      <c r="H787" s="3"/>
      <c r="J787" s="226"/>
      <c r="K787" s="3"/>
      <c r="L787" s="3"/>
      <c r="O787" s="227"/>
      <c r="Q787" s="94"/>
      <c r="R787" s="94"/>
      <c r="S787" s="94"/>
      <c r="T787" s="94"/>
    </row>
    <row r="788" ht="15.75" customHeight="1">
      <c r="A788" s="242"/>
      <c r="B788" s="240"/>
      <c r="C788" s="206"/>
      <c r="D788" s="248"/>
      <c r="E788" s="3"/>
      <c r="F788" s="3"/>
      <c r="G788" s="3"/>
      <c r="H788" s="3"/>
      <c r="J788" s="226"/>
      <c r="K788" s="3"/>
      <c r="L788" s="3"/>
      <c r="O788" s="227"/>
      <c r="Q788" s="94"/>
      <c r="R788" s="94"/>
      <c r="S788" s="94"/>
      <c r="T788" s="94"/>
    </row>
    <row r="789" ht="15.75" customHeight="1">
      <c r="A789" s="242"/>
      <c r="B789" s="240"/>
      <c r="C789" s="206"/>
      <c r="D789" s="248"/>
      <c r="E789" s="3"/>
      <c r="F789" s="3"/>
      <c r="G789" s="3"/>
      <c r="H789" s="3"/>
      <c r="J789" s="226"/>
      <c r="K789" s="3"/>
      <c r="L789" s="3"/>
      <c r="O789" s="227"/>
      <c r="Q789" s="94"/>
      <c r="R789" s="94"/>
      <c r="S789" s="94"/>
      <c r="T789" s="94"/>
    </row>
    <row r="790" ht="15.75" customHeight="1">
      <c r="A790" s="242"/>
      <c r="B790" s="240"/>
      <c r="C790" s="206"/>
      <c r="D790" s="248"/>
      <c r="E790" s="3"/>
      <c r="F790" s="3"/>
      <c r="G790" s="3"/>
      <c r="H790" s="3"/>
      <c r="J790" s="226"/>
      <c r="K790" s="3"/>
      <c r="L790" s="3"/>
      <c r="O790" s="227"/>
      <c r="Q790" s="94"/>
      <c r="R790" s="94"/>
      <c r="S790" s="94"/>
      <c r="T790" s="94"/>
    </row>
    <row r="791" ht="15.75" customHeight="1">
      <c r="A791" s="242"/>
      <c r="B791" s="240"/>
      <c r="C791" s="206"/>
      <c r="D791" s="248"/>
      <c r="E791" s="3"/>
      <c r="F791" s="3"/>
      <c r="G791" s="3"/>
      <c r="H791" s="3"/>
      <c r="J791" s="226"/>
      <c r="K791" s="3"/>
      <c r="L791" s="3"/>
      <c r="O791" s="227"/>
      <c r="Q791" s="94"/>
      <c r="R791" s="94"/>
      <c r="S791" s="94"/>
      <c r="T791" s="94"/>
    </row>
    <row r="792" ht="15.75" customHeight="1">
      <c r="A792" s="242"/>
      <c r="B792" s="240"/>
      <c r="C792" s="206"/>
      <c r="D792" s="248"/>
      <c r="E792" s="3"/>
      <c r="F792" s="3"/>
      <c r="G792" s="3"/>
      <c r="H792" s="3"/>
      <c r="J792" s="226"/>
      <c r="K792" s="3"/>
      <c r="L792" s="3"/>
      <c r="O792" s="227"/>
      <c r="Q792" s="94"/>
      <c r="R792" s="94"/>
      <c r="S792" s="94"/>
      <c r="T792" s="94"/>
    </row>
    <row r="793" ht="15.75" customHeight="1">
      <c r="A793" s="242"/>
      <c r="B793" s="240"/>
      <c r="C793" s="206"/>
      <c r="D793" s="248"/>
      <c r="E793" s="3"/>
      <c r="F793" s="3"/>
      <c r="G793" s="3"/>
      <c r="H793" s="3"/>
      <c r="J793" s="226"/>
      <c r="K793" s="3"/>
      <c r="L793" s="3"/>
      <c r="O793" s="227"/>
      <c r="Q793" s="94"/>
      <c r="R793" s="94"/>
      <c r="S793" s="94"/>
      <c r="T793" s="94"/>
    </row>
    <row r="794" ht="15.75" customHeight="1">
      <c r="A794" s="242"/>
      <c r="B794" s="240"/>
      <c r="C794" s="206"/>
      <c r="D794" s="248"/>
      <c r="E794" s="3"/>
      <c r="F794" s="3"/>
      <c r="G794" s="3"/>
      <c r="H794" s="3"/>
      <c r="J794" s="226"/>
      <c r="K794" s="3"/>
      <c r="L794" s="3"/>
      <c r="O794" s="227"/>
      <c r="Q794" s="94"/>
      <c r="R794" s="94"/>
      <c r="S794" s="94"/>
      <c r="T794" s="94"/>
    </row>
    <row r="795" ht="15.75" customHeight="1">
      <c r="A795" s="242"/>
      <c r="B795" s="240"/>
      <c r="C795" s="206"/>
      <c r="D795" s="248"/>
      <c r="E795" s="3"/>
      <c r="F795" s="3"/>
      <c r="G795" s="3"/>
      <c r="H795" s="3"/>
      <c r="J795" s="226"/>
      <c r="K795" s="3"/>
      <c r="L795" s="3"/>
      <c r="O795" s="227"/>
      <c r="Q795" s="94"/>
      <c r="R795" s="94"/>
      <c r="S795" s="94"/>
      <c r="T795" s="94"/>
    </row>
    <row r="796" ht="15.75" customHeight="1">
      <c r="A796" s="242"/>
      <c r="B796" s="240"/>
      <c r="C796" s="206"/>
      <c r="D796" s="248"/>
      <c r="E796" s="3"/>
      <c r="F796" s="3"/>
      <c r="G796" s="3"/>
      <c r="H796" s="3"/>
      <c r="J796" s="226"/>
      <c r="K796" s="3"/>
      <c r="L796" s="3"/>
      <c r="O796" s="227"/>
      <c r="Q796" s="94"/>
      <c r="R796" s="94"/>
      <c r="S796" s="94"/>
      <c r="T796" s="94"/>
    </row>
    <row r="797" ht="15.75" customHeight="1">
      <c r="A797" s="242"/>
      <c r="B797" s="240"/>
      <c r="C797" s="206"/>
      <c r="D797" s="248"/>
      <c r="E797" s="3"/>
      <c r="F797" s="3"/>
      <c r="G797" s="3"/>
      <c r="H797" s="3"/>
      <c r="J797" s="226"/>
      <c r="K797" s="3"/>
      <c r="L797" s="3"/>
      <c r="O797" s="227"/>
      <c r="Q797" s="94"/>
      <c r="R797" s="94"/>
      <c r="S797" s="94"/>
      <c r="T797" s="94"/>
    </row>
    <row r="798" ht="15.75" customHeight="1">
      <c r="A798" s="242"/>
      <c r="B798" s="240"/>
      <c r="C798" s="206"/>
      <c r="D798" s="248"/>
      <c r="E798" s="3"/>
      <c r="F798" s="3"/>
      <c r="G798" s="3"/>
      <c r="H798" s="3"/>
      <c r="J798" s="226"/>
      <c r="K798" s="3"/>
      <c r="L798" s="3"/>
      <c r="O798" s="227"/>
      <c r="Q798" s="94"/>
      <c r="R798" s="94"/>
      <c r="S798" s="94"/>
      <c r="T798" s="94"/>
    </row>
    <row r="799" ht="15.75" customHeight="1">
      <c r="A799" s="242"/>
      <c r="B799" s="240"/>
      <c r="C799" s="206"/>
      <c r="D799" s="248"/>
      <c r="E799" s="3"/>
      <c r="F799" s="3"/>
      <c r="G799" s="3"/>
      <c r="H799" s="3"/>
      <c r="J799" s="226"/>
      <c r="K799" s="3"/>
      <c r="L799" s="3"/>
      <c r="O799" s="227"/>
      <c r="Q799" s="94"/>
      <c r="R799" s="94"/>
      <c r="S799" s="94"/>
      <c r="T799" s="94"/>
    </row>
    <row r="800" ht="15.75" customHeight="1">
      <c r="A800" s="242"/>
      <c r="B800" s="240"/>
      <c r="C800" s="206"/>
      <c r="D800" s="248"/>
      <c r="E800" s="3"/>
      <c r="F800" s="3"/>
      <c r="G800" s="3"/>
      <c r="H800" s="3"/>
      <c r="J800" s="226"/>
      <c r="K800" s="3"/>
      <c r="L800" s="3"/>
      <c r="O800" s="227"/>
      <c r="Q800" s="94"/>
      <c r="R800" s="94"/>
      <c r="S800" s="94"/>
      <c r="T800" s="94"/>
    </row>
    <row r="801" ht="15.75" customHeight="1">
      <c r="A801" s="242"/>
      <c r="B801" s="240"/>
      <c r="C801" s="206"/>
      <c r="D801" s="248"/>
      <c r="E801" s="3"/>
      <c r="F801" s="3"/>
      <c r="G801" s="3"/>
      <c r="H801" s="3"/>
      <c r="J801" s="226"/>
      <c r="K801" s="3"/>
      <c r="L801" s="3"/>
      <c r="O801" s="227"/>
      <c r="Q801" s="94"/>
      <c r="R801" s="94"/>
      <c r="S801" s="94"/>
      <c r="T801" s="94"/>
    </row>
    <row r="802" ht="15.75" customHeight="1">
      <c r="A802" s="242"/>
      <c r="B802" s="240"/>
      <c r="C802" s="206"/>
      <c r="D802" s="248"/>
      <c r="E802" s="3"/>
      <c r="F802" s="3"/>
      <c r="G802" s="3"/>
      <c r="H802" s="3"/>
      <c r="J802" s="226"/>
      <c r="K802" s="3"/>
      <c r="L802" s="3"/>
      <c r="O802" s="227"/>
      <c r="Q802" s="94"/>
      <c r="R802" s="94"/>
      <c r="S802" s="94"/>
      <c r="T802" s="94"/>
    </row>
    <row r="803" ht="15.75" customHeight="1">
      <c r="A803" s="242"/>
      <c r="B803" s="240"/>
      <c r="C803" s="206"/>
      <c r="D803" s="248"/>
      <c r="E803" s="3"/>
      <c r="F803" s="3"/>
      <c r="G803" s="3"/>
      <c r="H803" s="3"/>
      <c r="J803" s="226"/>
      <c r="K803" s="3"/>
      <c r="L803" s="3"/>
      <c r="O803" s="227"/>
      <c r="Q803" s="94"/>
      <c r="R803" s="94"/>
      <c r="S803" s="94"/>
      <c r="T803" s="94"/>
    </row>
    <row r="804" ht="15.75" customHeight="1">
      <c r="A804" s="242"/>
      <c r="B804" s="240"/>
      <c r="C804" s="206"/>
      <c r="D804" s="248"/>
      <c r="E804" s="3"/>
      <c r="F804" s="3"/>
      <c r="G804" s="3"/>
      <c r="H804" s="3"/>
      <c r="J804" s="226"/>
      <c r="K804" s="3"/>
      <c r="L804" s="3"/>
      <c r="O804" s="227"/>
      <c r="Q804" s="94"/>
      <c r="R804" s="94"/>
      <c r="S804" s="94"/>
      <c r="T804" s="94"/>
    </row>
    <row r="805" ht="15.75" customHeight="1">
      <c r="A805" s="242"/>
      <c r="B805" s="240"/>
      <c r="C805" s="206"/>
      <c r="D805" s="248"/>
      <c r="E805" s="3"/>
      <c r="F805" s="3"/>
      <c r="G805" s="3"/>
      <c r="H805" s="3"/>
      <c r="J805" s="226"/>
      <c r="K805" s="3"/>
      <c r="L805" s="3"/>
      <c r="O805" s="227"/>
      <c r="Q805" s="94"/>
      <c r="R805" s="94"/>
      <c r="S805" s="94"/>
      <c r="T805" s="94"/>
    </row>
    <row r="806" ht="15.75" customHeight="1">
      <c r="A806" s="242"/>
      <c r="B806" s="240"/>
      <c r="C806" s="206"/>
      <c r="D806" s="248"/>
      <c r="E806" s="3"/>
      <c r="F806" s="3"/>
      <c r="G806" s="3"/>
      <c r="H806" s="3"/>
      <c r="J806" s="226"/>
      <c r="K806" s="3"/>
      <c r="L806" s="3"/>
      <c r="O806" s="227"/>
      <c r="Q806" s="94"/>
      <c r="R806" s="94"/>
      <c r="S806" s="94"/>
      <c r="T806" s="94"/>
    </row>
    <row r="807" ht="15.75" customHeight="1">
      <c r="A807" s="242"/>
      <c r="B807" s="240"/>
      <c r="C807" s="206"/>
      <c r="D807" s="248"/>
      <c r="E807" s="3"/>
      <c r="F807" s="3"/>
      <c r="G807" s="3"/>
      <c r="H807" s="3"/>
      <c r="J807" s="226"/>
      <c r="K807" s="3"/>
      <c r="L807" s="3"/>
      <c r="O807" s="227"/>
      <c r="Q807" s="94"/>
      <c r="R807" s="94"/>
      <c r="S807" s="94"/>
      <c r="T807" s="94"/>
    </row>
    <row r="808" ht="15.75" customHeight="1">
      <c r="A808" s="242"/>
      <c r="B808" s="240"/>
      <c r="C808" s="206"/>
      <c r="D808" s="248"/>
      <c r="E808" s="3"/>
      <c r="F808" s="3"/>
      <c r="G808" s="3"/>
      <c r="H808" s="3"/>
      <c r="J808" s="226"/>
      <c r="K808" s="3"/>
      <c r="L808" s="3"/>
      <c r="O808" s="227"/>
      <c r="Q808" s="94"/>
      <c r="R808" s="94"/>
      <c r="S808" s="94"/>
      <c r="T808" s="94"/>
    </row>
    <row r="809" ht="15.75" customHeight="1">
      <c r="A809" s="242"/>
      <c r="B809" s="240"/>
      <c r="C809" s="206"/>
      <c r="D809" s="248"/>
      <c r="E809" s="3"/>
      <c r="F809" s="3"/>
      <c r="G809" s="3"/>
      <c r="H809" s="3"/>
      <c r="J809" s="226"/>
      <c r="K809" s="3"/>
      <c r="L809" s="3"/>
      <c r="O809" s="227"/>
      <c r="Q809" s="94"/>
      <c r="R809" s="94"/>
      <c r="S809" s="94"/>
      <c r="T809" s="94"/>
    </row>
    <row r="810" ht="15.75" customHeight="1">
      <c r="A810" s="242"/>
      <c r="B810" s="240"/>
      <c r="C810" s="206"/>
      <c r="D810" s="248"/>
      <c r="E810" s="3"/>
      <c r="F810" s="3"/>
      <c r="G810" s="3"/>
      <c r="H810" s="3"/>
      <c r="J810" s="226"/>
      <c r="K810" s="3"/>
      <c r="L810" s="3"/>
      <c r="O810" s="227"/>
      <c r="Q810" s="94"/>
      <c r="R810" s="94"/>
      <c r="S810" s="94"/>
      <c r="T810" s="94"/>
    </row>
    <row r="811" ht="15.75" customHeight="1">
      <c r="A811" s="242"/>
      <c r="B811" s="240"/>
      <c r="C811" s="206"/>
      <c r="D811" s="248"/>
      <c r="E811" s="3"/>
      <c r="F811" s="3"/>
      <c r="G811" s="3"/>
      <c r="H811" s="3"/>
      <c r="J811" s="226"/>
      <c r="K811" s="3"/>
      <c r="L811" s="3"/>
      <c r="O811" s="227"/>
      <c r="Q811" s="94"/>
      <c r="R811" s="94"/>
      <c r="S811" s="94"/>
      <c r="T811" s="94"/>
    </row>
    <row r="812" ht="15.75" customHeight="1">
      <c r="A812" s="242"/>
      <c r="B812" s="240"/>
      <c r="C812" s="206"/>
      <c r="D812" s="248"/>
      <c r="E812" s="3"/>
      <c r="F812" s="3"/>
      <c r="G812" s="3"/>
      <c r="H812" s="3"/>
      <c r="J812" s="226"/>
      <c r="K812" s="3"/>
      <c r="L812" s="3"/>
      <c r="O812" s="227"/>
      <c r="Q812" s="94"/>
      <c r="R812" s="94"/>
      <c r="S812" s="94"/>
      <c r="T812" s="94"/>
    </row>
    <row r="813" ht="15.75" customHeight="1">
      <c r="A813" s="242"/>
      <c r="B813" s="240"/>
      <c r="C813" s="206"/>
      <c r="D813" s="248"/>
      <c r="E813" s="3"/>
      <c r="F813" s="3"/>
      <c r="G813" s="3"/>
      <c r="H813" s="3"/>
      <c r="J813" s="226"/>
      <c r="K813" s="3"/>
      <c r="L813" s="3"/>
      <c r="O813" s="227"/>
      <c r="Q813" s="94"/>
      <c r="R813" s="94"/>
      <c r="S813" s="94"/>
      <c r="T813" s="94"/>
    </row>
    <row r="814" ht="15.75" customHeight="1">
      <c r="A814" s="242"/>
      <c r="B814" s="240"/>
      <c r="C814" s="206"/>
      <c r="D814" s="248"/>
      <c r="E814" s="3"/>
      <c r="F814" s="3"/>
      <c r="G814" s="3"/>
      <c r="H814" s="3"/>
      <c r="J814" s="226"/>
      <c r="K814" s="3"/>
      <c r="L814" s="3"/>
      <c r="O814" s="227"/>
      <c r="Q814" s="94"/>
      <c r="R814" s="94"/>
      <c r="S814" s="94"/>
      <c r="T814" s="94"/>
    </row>
    <row r="815" ht="15.75" customHeight="1">
      <c r="A815" s="242"/>
      <c r="B815" s="240"/>
      <c r="C815" s="206"/>
      <c r="D815" s="248"/>
      <c r="E815" s="3"/>
      <c r="F815" s="3"/>
      <c r="G815" s="3"/>
      <c r="H815" s="3"/>
      <c r="J815" s="226"/>
      <c r="K815" s="3"/>
      <c r="L815" s="3"/>
      <c r="O815" s="227"/>
      <c r="Q815" s="94"/>
      <c r="R815" s="94"/>
      <c r="S815" s="94"/>
      <c r="T815" s="94"/>
    </row>
    <row r="816" ht="15.75" customHeight="1">
      <c r="A816" s="242"/>
      <c r="B816" s="240"/>
      <c r="C816" s="206"/>
      <c r="D816" s="248"/>
      <c r="E816" s="3"/>
      <c r="F816" s="3"/>
      <c r="G816" s="3"/>
      <c r="H816" s="3"/>
      <c r="J816" s="226"/>
      <c r="K816" s="3"/>
      <c r="L816" s="3"/>
      <c r="O816" s="227"/>
      <c r="Q816" s="94"/>
      <c r="R816" s="94"/>
      <c r="S816" s="94"/>
      <c r="T816" s="94"/>
    </row>
    <row r="817" ht="15.75" customHeight="1">
      <c r="A817" s="242"/>
      <c r="B817" s="240"/>
      <c r="C817" s="206"/>
      <c r="D817" s="248"/>
      <c r="E817" s="3"/>
      <c r="F817" s="3"/>
      <c r="G817" s="3"/>
      <c r="H817" s="3"/>
      <c r="J817" s="226"/>
      <c r="K817" s="3"/>
      <c r="L817" s="3"/>
      <c r="O817" s="227"/>
      <c r="Q817" s="94"/>
      <c r="R817" s="94"/>
      <c r="S817" s="94"/>
      <c r="T817" s="94"/>
    </row>
    <row r="818" ht="15.75" customHeight="1">
      <c r="A818" s="242"/>
      <c r="B818" s="240"/>
      <c r="C818" s="206"/>
      <c r="D818" s="248"/>
      <c r="E818" s="3"/>
      <c r="F818" s="3"/>
      <c r="G818" s="3"/>
      <c r="H818" s="3"/>
      <c r="J818" s="226"/>
      <c r="K818" s="3"/>
      <c r="L818" s="3"/>
      <c r="O818" s="227"/>
      <c r="Q818" s="94"/>
      <c r="R818" s="94"/>
      <c r="S818" s="94"/>
      <c r="T818" s="94"/>
    </row>
    <row r="819" ht="15.75" customHeight="1">
      <c r="A819" s="242"/>
      <c r="B819" s="240"/>
      <c r="C819" s="206"/>
      <c r="D819" s="248"/>
      <c r="E819" s="3"/>
      <c r="F819" s="3"/>
      <c r="G819" s="3"/>
      <c r="H819" s="3"/>
      <c r="J819" s="226"/>
      <c r="K819" s="3"/>
      <c r="L819" s="3"/>
      <c r="O819" s="227"/>
      <c r="Q819" s="94"/>
      <c r="R819" s="94"/>
      <c r="S819" s="94"/>
      <c r="T819" s="94"/>
    </row>
    <row r="820" ht="15.75" customHeight="1">
      <c r="A820" s="242"/>
      <c r="B820" s="240"/>
      <c r="C820" s="206"/>
      <c r="D820" s="248"/>
      <c r="E820" s="3"/>
      <c r="F820" s="3"/>
      <c r="G820" s="3"/>
      <c r="H820" s="3"/>
      <c r="J820" s="226"/>
      <c r="K820" s="3"/>
      <c r="L820" s="3"/>
      <c r="O820" s="227"/>
      <c r="Q820" s="94"/>
      <c r="R820" s="94"/>
      <c r="S820" s="94"/>
      <c r="T820" s="94"/>
    </row>
    <row r="821" ht="15.75" customHeight="1">
      <c r="A821" s="242"/>
      <c r="B821" s="240"/>
      <c r="C821" s="206"/>
      <c r="D821" s="248"/>
      <c r="E821" s="3"/>
      <c r="F821" s="3"/>
      <c r="G821" s="3"/>
      <c r="H821" s="3"/>
      <c r="J821" s="226"/>
      <c r="K821" s="3"/>
      <c r="L821" s="3"/>
      <c r="O821" s="227"/>
      <c r="Q821" s="94"/>
      <c r="R821" s="94"/>
      <c r="S821" s="94"/>
      <c r="T821" s="94"/>
    </row>
    <row r="822" ht="15.75" customHeight="1">
      <c r="A822" s="242"/>
      <c r="B822" s="240"/>
      <c r="C822" s="206"/>
      <c r="D822" s="248"/>
      <c r="E822" s="3"/>
      <c r="F822" s="3"/>
      <c r="G822" s="3"/>
      <c r="H822" s="3"/>
      <c r="J822" s="226"/>
      <c r="K822" s="3"/>
      <c r="L822" s="3"/>
      <c r="O822" s="227"/>
      <c r="Q822" s="94"/>
      <c r="R822" s="94"/>
      <c r="S822" s="94"/>
      <c r="T822" s="94"/>
    </row>
    <row r="823" ht="15.75" customHeight="1">
      <c r="A823" s="242"/>
      <c r="B823" s="240"/>
      <c r="C823" s="206"/>
      <c r="D823" s="248"/>
      <c r="E823" s="3"/>
      <c r="F823" s="3"/>
      <c r="G823" s="3"/>
      <c r="H823" s="3"/>
      <c r="J823" s="226"/>
      <c r="K823" s="3"/>
      <c r="L823" s="3"/>
      <c r="O823" s="227"/>
      <c r="Q823" s="94"/>
      <c r="R823" s="94"/>
      <c r="S823" s="94"/>
      <c r="T823" s="94"/>
    </row>
    <row r="824" ht="15.75" customHeight="1">
      <c r="A824" s="242"/>
      <c r="B824" s="240"/>
      <c r="C824" s="206"/>
      <c r="D824" s="248"/>
      <c r="E824" s="3"/>
      <c r="F824" s="3"/>
      <c r="G824" s="3"/>
      <c r="H824" s="3"/>
      <c r="J824" s="226"/>
      <c r="K824" s="3"/>
      <c r="L824" s="3"/>
      <c r="O824" s="227"/>
      <c r="Q824" s="94"/>
      <c r="R824" s="94"/>
      <c r="S824" s="94"/>
      <c r="T824" s="94"/>
    </row>
    <row r="825" ht="15.75" customHeight="1">
      <c r="A825" s="242"/>
      <c r="B825" s="240"/>
      <c r="C825" s="206"/>
      <c r="D825" s="248"/>
      <c r="E825" s="3"/>
      <c r="F825" s="3"/>
      <c r="G825" s="3"/>
      <c r="H825" s="3"/>
      <c r="J825" s="226"/>
      <c r="K825" s="3"/>
      <c r="L825" s="3"/>
      <c r="O825" s="227"/>
      <c r="Q825" s="94"/>
      <c r="R825" s="94"/>
      <c r="S825" s="94"/>
      <c r="T825" s="94"/>
    </row>
    <row r="826" ht="15.75" customHeight="1">
      <c r="A826" s="242"/>
      <c r="B826" s="240"/>
      <c r="C826" s="206"/>
      <c r="D826" s="248"/>
      <c r="E826" s="3"/>
      <c r="F826" s="3"/>
      <c r="G826" s="3"/>
      <c r="H826" s="3"/>
      <c r="J826" s="226"/>
      <c r="K826" s="3"/>
      <c r="L826" s="3"/>
      <c r="O826" s="227"/>
      <c r="Q826" s="94"/>
      <c r="R826" s="94"/>
      <c r="S826" s="94"/>
      <c r="T826" s="94"/>
    </row>
    <row r="827" ht="15.75" customHeight="1">
      <c r="A827" s="242"/>
      <c r="B827" s="240"/>
      <c r="C827" s="206"/>
      <c r="D827" s="248"/>
      <c r="E827" s="3"/>
      <c r="F827" s="3"/>
      <c r="G827" s="3"/>
      <c r="H827" s="3"/>
      <c r="J827" s="226"/>
      <c r="K827" s="3"/>
      <c r="L827" s="3"/>
      <c r="O827" s="227"/>
      <c r="Q827" s="94"/>
      <c r="R827" s="94"/>
      <c r="S827" s="94"/>
      <c r="T827" s="94"/>
    </row>
    <row r="828" ht="15.75" customHeight="1">
      <c r="A828" s="242"/>
      <c r="B828" s="240"/>
      <c r="C828" s="206"/>
      <c r="D828" s="248"/>
      <c r="E828" s="3"/>
      <c r="F828" s="3"/>
      <c r="G828" s="3"/>
      <c r="H828" s="3"/>
      <c r="J828" s="226"/>
      <c r="K828" s="3"/>
      <c r="L828" s="3"/>
      <c r="O828" s="227"/>
      <c r="Q828" s="94"/>
      <c r="R828" s="94"/>
      <c r="S828" s="94"/>
      <c r="T828" s="94"/>
    </row>
    <row r="829" ht="15.75" customHeight="1">
      <c r="A829" s="242"/>
      <c r="B829" s="240"/>
      <c r="C829" s="206"/>
      <c r="D829" s="248"/>
      <c r="E829" s="3"/>
      <c r="F829" s="3"/>
      <c r="G829" s="3"/>
      <c r="H829" s="3"/>
      <c r="J829" s="226"/>
      <c r="K829" s="3"/>
      <c r="L829" s="3"/>
      <c r="O829" s="227"/>
      <c r="Q829" s="94"/>
      <c r="R829" s="94"/>
      <c r="S829" s="94"/>
      <c r="T829" s="94"/>
    </row>
    <row r="830" ht="15.75" customHeight="1">
      <c r="A830" s="242"/>
      <c r="B830" s="240"/>
      <c r="C830" s="206"/>
      <c r="D830" s="248"/>
      <c r="E830" s="3"/>
      <c r="F830" s="3"/>
      <c r="G830" s="3"/>
      <c r="H830" s="3"/>
      <c r="J830" s="226"/>
      <c r="K830" s="3"/>
      <c r="L830" s="3"/>
      <c r="O830" s="227"/>
      <c r="Q830" s="94"/>
      <c r="R830" s="94"/>
      <c r="S830" s="94"/>
      <c r="T830" s="94"/>
    </row>
    <row r="831" ht="15.75" customHeight="1">
      <c r="A831" s="242"/>
      <c r="B831" s="240"/>
      <c r="C831" s="206"/>
      <c r="D831" s="248"/>
      <c r="E831" s="3"/>
      <c r="F831" s="3"/>
      <c r="G831" s="3"/>
      <c r="H831" s="3"/>
      <c r="J831" s="226"/>
      <c r="K831" s="3"/>
      <c r="L831" s="3"/>
      <c r="O831" s="227"/>
      <c r="Q831" s="94"/>
      <c r="R831" s="94"/>
      <c r="S831" s="94"/>
      <c r="T831" s="94"/>
    </row>
    <row r="832" ht="15.75" customHeight="1">
      <c r="A832" s="242"/>
      <c r="B832" s="240"/>
      <c r="C832" s="206"/>
      <c r="D832" s="248"/>
      <c r="E832" s="3"/>
      <c r="F832" s="3"/>
      <c r="G832" s="3"/>
      <c r="H832" s="3"/>
      <c r="J832" s="226"/>
      <c r="K832" s="3"/>
      <c r="L832" s="3"/>
      <c r="O832" s="227"/>
      <c r="Q832" s="94"/>
      <c r="R832" s="94"/>
      <c r="S832" s="94"/>
      <c r="T832" s="94"/>
    </row>
    <row r="833" ht="15.75" customHeight="1">
      <c r="A833" s="242"/>
      <c r="B833" s="240"/>
      <c r="C833" s="206"/>
      <c r="D833" s="248"/>
      <c r="E833" s="3"/>
      <c r="F833" s="3"/>
      <c r="G833" s="3"/>
      <c r="H833" s="3"/>
      <c r="J833" s="226"/>
      <c r="K833" s="3"/>
      <c r="L833" s="3"/>
      <c r="O833" s="227"/>
      <c r="Q833" s="94"/>
      <c r="R833" s="94"/>
      <c r="S833" s="94"/>
      <c r="T833" s="94"/>
    </row>
    <row r="834" ht="15.75" customHeight="1">
      <c r="A834" s="242"/>
      <c r="B834" s="240"/>
      <c r="C834" s="206"/>
      <c r="D834" s="248"/>
      <c r="E834" s="3"/>
      <c r="F834" s="3"/>
      <c r="G834" s="3"/>
      <c r="H834" s="3"/>
      <c r="J834" s="226"/>
      <c r="K834" s="3"/>
      <c r="L834" s="3"/>
      <c r="O834" s="227"/>
      <c r="Q834" s="94"/>
      <c r="R834" s="94"/>
      <c r="S834" s="94"/>
      <c r="T834" s="94"/>
    </row>
    <row r="835" ht="15.75" customHeight="1">
      <c r="A835" s="242"/>
      <c r="B835" s="240"/>
      <c r="C835" s="206"/>
      <c r="D835" s="248"/>
      <c r="E835" s="3"/>
      <c r="F835" s="3"/>
      <c r="G835" s="3"/>
      <c r="H835" s="3"/>
      <c r="J835" s="226"/>
      <c r="K835" s="3"/>
      <c r="L835" s="3"/>
      <c r="O835" s="227"/>
      <c r="Q835" s="94"/>
      <c r="R835" s="94"/>
      <c r="S835" s="94"/>
      <c r="T835" s="94"/>
    </row>
    <row r="836" ht="15.75" customHeight="1">
      <c r="A836" s="242"/>
      <c r="B836" s="240"/>
      <c r="C836" s="206"/>
      <c r="D836" s="248"/>
      <c r="E836" s="3"/>
      <c r="F836" s="3"/>
      <c r="G836" s="3"/>
      <c r="H836" s="3"/>
      <c r="J836" s="226"/>
      <c r="K836" s="3"/>
      <c r="L836" s="3"/>
      <c r="O836" s="227"/>
      <c r="Q836" s="94"/>
      <c r="R836" s="94"/>
      <c r="S836" s="94"/>
      <c r="T836" s="94"/>
    </row>
    <row r="837" ht="15.75" customHeight="1">
      <c r="A837" s="242"/>
      <c r="B837" s="240"/>
      <c r="C837" s="206"/>
      <c r="D837" s="248"/>
      <c r="E837" s="3"/>
      <c r="F837" s="3"/>
      <c r="G837" s="3"/>
      <c r="H837" s="3"/>
      <c r="J837" s="226"/>
      <c r="K837" s="3"/>
      <c r="L837" s="3"/>
      <c r="O837" s="227"/>
      <c r="Q837" s="94"/>
      <c r="R837" s="94"/>
      <c r="S837" s="94"/>
      <c r="T837" s="94"/>
    </row>
    <row r="838" ht="15.75" customHeight="1">
      <c r="A838" s="242"/>
      <c r="B838" s="240"/>
      <c r="C838" s="206"/>
      <c r="D838" s="248"/>
      <c r="E838" s="3"/>
      <c r="F838" s="3"/>
      <c r="G838" s="3"/>
      <c r="H838" s="3"/>
      <c r="J838" s="226"/>
      <c r="K838" s="3"/>
      <c r="L838" s="3"/>
      <c r="O838" s="227"/>
      <c r="Q838" s="94"/>
      <c r="R838" s="94"/>
      <c r="S838" s="94"/>
      <c r="T838" s="94"/>
    </row>
    <row r="839" ht="15.75" customHeight="1">
      <c r="A839" s="242"/>
      <c r="B839" s="240"/>
      <c r="C839" s="206"/>
      <c r="D839" s="248"/>
      <c r="E839" s="3"/>
      <c r="F839" s="3"/>
      <c r="G839" s="3"/>
      <c r="H839" s="3"/>
      <c r="J839" s="226"/>
      <c r="K839" s="3"/>
      <c r="L839" s="3"/>
      <c r="O839" s="227"/>
      <c r="Q839" s="94"/>
      <c r="R839" s="94"/>
      <c r="S839" s="94"/>
      <c r="T839" s="94"/>
    </row>
    <row r="840" ht="15.75" customHeight="1">
      <c r="A840" s="242"/>
      <c r="B840" s="240"/>
      <c r="C840" s="206"/>
      <c r="D840" s="248"/>
      <c r="E840" s="3"/>
      <c r="F840" s="3"/>
      <c r="G840" s="3"/>
      <c r="H840" s="3"/>
      <c r="J840" s="226"/>
      <c r="K840" s="3"/>
      <c r="L840" s="3"/>
      <c r="O840" s="227"/>
      <c r="Q840" s="94"/>
      <c r="R840" s="94"/>
      <c r="S840" s="94"/>
      <c r="T840" s="94"/>
    </row>
    <row r="841" ht="15.75" customHeight="1">
      <c r="A841" s="242"/>
      <c r="B841" s="240"/>
      <c r="C841" s="206"/>
      <c r="D841" s="248"/>
      <c r="E841" s="3"/>
      <c r="F841" s="3"/>
      <c r="G841" s="3"/>
      <c r="H841" s="3"/>
      <c r="J841" s="226"/>
      <c r="K841" s="3"/>
      <c r="L841" s="3"/>
      <c r="O841" s="227"/>
      <c r="Q841" s="94"/>
      <c r="R841" s="94"/>
      <c r="S841" s="94"/>
      <c r="T841" s="94"/>
    </row>
    <row r="842" ht="15.75" customHeight="1">
      <c r="A842" s="242"/>
      <c r="B842" s="240"/>
      <c r="C842" s="206"/>
      <c r="D842" s="248"/>
      <c r="E842" s="3"/>
      <c r="F842" s="3"/>
      <c r="G842" s="3"/>
      <c r="H842" s="3"/>
      <c r="J842" s="226"/>
      <c r="K842" s="3"/>
      <c r="L842" s="3"/>
      <c r="O842" s="227"/>
      <c r="Q842" s="94"/>
      <c r="R842" s="94"/>
      <c r="S842" s="94"/>
      <c r="T842" s="94"/>
    </row>
    <row r="843" ht="15.75" customHeight="1">
      <c r="A843" s="242"/>
      <c r="B843" s="240"/>
      <c r="C843" s="206"/>
      <c r="D843" s="248"/>
      <c r="E843" s="3"/>
      <c r="F843" s="3"/>
      <c r="G843" s="3"/>
      <c r="H843" s="3"/>
      <c r="J843" s="226"/>
      <c r="K843" s="3"/>
      <c r="L843" s="3"/>
      <c r="O843" s="227"/>
      <c r="Q843" s="94"/>
      <c r="R843" s="94"/>
      <c r="S843" s="94"/>
      <c r="T843" s="94"/>
    </row>
    <row r="844" ht="15.75" customHeight="1">
      <c r="A844" s="242"/>
      <c r="B844" s="240"/>
      <c r="C844" s="206"/>
      <c r="D844" s="248"/>
      <c r="E844" s="3"/>
      <c r="F844" s="3"/>
      <c r="G844" s="3"/>
      <c r="H844" s="3"/>
      <c r="J844" s="226"/>
      <c r="K844" s="3"/>
      <c r="L844" s="3"/>
      <c r="O844" s="227"/>
      <c r="Q844" s="94"/>
      <c r="R844" s="94"/>
      <c r="S844" s="94"/>
      <c r="T844" s="94"/>
    </row>
    <row r="845" ht="15.75" customHeight="1">
      <c r="A845" s="242"/>
      <c r="B845" s="240"/>
      <c r="C845" s="206"/>
      <c r="D845" s="248"/>
      <c r="E845" s="3"/>
      <c r="F845" s="3"/>
      <c r="G845" s="3"/>
      <c r="H845" s="3"/>
      <c r="J845" s="226"/>
      <c r="K845" s="3"/>
      <c r="L845" s="3"/>
      <c r="O845" s="227"/>
      <c r="Q845" s="94"/>
      <c r="R845" s="94"/>
      <c r="S845" s="94"/>
      <c r="T845" s="94"/>
    </row>
    <row r="846" ht="15.75" customHeight="1">
      <c r="A846" s="242"/>
      <c r="B846" s="240"/>
      <c r="C846" s="206"/>
      <c r="D846" s="248"/>
      <c r="E846" s="3"/>
      <c r="F846" s="3"/>
      <c r="G846" s="3"/>
      <c r="H846" s="3"/>
      <c r="J846" s="226"/>
      <c r="K846" s="3"/>
      <c r="L846" s="3"/>
      <c r="O846" s="227"/>
      <c r="Q846" s="94"/>
      <c r="R846" s="94"/>
      <c r="S846" s="94"/>
      <c r="T846" s="94"/>
    </row>
    <row r="847" ht="15.75" customHeight="1">
      <c r="A847" s="242"/>
      <c r="B847" s="240"/>
      <c r="C847" s="206"/>
      <c r="D847" s="248"/>
      <c r="E847" s="3"/>
      <c r="F847" s="3"/>
      <c r="G847" s="3"/>
      <c r="H847" s="3"/>
      <c r="J847" s="226"/>
      <c r="K847" s="3"/>
      <c r="L847" s="3"/>
      <c r="O847" s="227"/>
      <c r="Q847" s="94"/>
      <c r="R847" s="94"/>
      <c r="S847" s="94"/>
      <c r="T847" s="94"/>
    </row>
    <row r="848" ht="15.75" customHeight="1">
      <c r="A848" s="242"/>
      <c r="B848" s="240"/>
      <c r="C848" s="206"/>
      <c r="D848" s="248"/>
      <c r="E848" s="3"/>
      <c r="F848" s="3"/>
      <c r="G848" s="3"/>
      <c r="H848" s="3"/>
      <c r="J848" s="226"/>
      <c r="K848" s="3"/>
      <c r="L848" s="3"/>
      <c r="O848" s="227"/>
      <c r="Q848" s="94"/>
      <c r="R848" s="94"/>
      <c r="S848" s="94"/>
      <c r="T848" s="94"/>
    </row>
    <row r="849" ht="15.75" customHeight="1">
      <c r="A849" s="242"/>
      <c r="B849" s="240"/>
      <c r="C849" s="206"/>
      <c r="D849" s="248"/>
      <c r="E849" s="3"/>
      <c r="F849" s="3"/>
      <c r="G849" s="3"/>
      <c r="H849" s="3"/>
      <c r="J849" s="226"/>
      <c r="K849" s="3"/>
      <c r="L849" s="3"/>
      <c r="O849" s="227"/>
      <c r="Q849" s="94"/>
      <c r="R849" s="94"/>
      <c r="S849" s="94"/>
      <c r="T849" s="94"/>
    </row>
    <row r="850" ht="15.75" customHeight="1">
      <c r="A850" s="242"/>
      <c r="B850" s="240"/>
      <c r="C850" s="206"/>
      <c r="D850" s="248"/>
      <c r="E850" s="3"/>
      <c r="F850" s="3"/>
      <c r="G850" s="3"/>
      <c r="H850" s="3"/>
      <c r="J850" s="226"/>
      <c r="K850" s="3"/>
      <c r="L850" s="3"/>
      <c r="O850" s="227"/>
      <c r="Q850" s="94"/>
      <c r="R850" s="94"/>
      <c r="S850" s="94"/>
      <c r="T850" s="94"/>
    </row>
    <row r="851" ht="15.75" customHeight="1">
      <c r="A851" s="242"/>
      <c r="B851" s="240"/>
      <c r="C851" s="206"/>
      <c r="D851" s="248"/>
      <c r="E851" s="3"/>
      <c r="F851" s="3"/>
      <c r="G851" s="3"/>
      <c r="H851" s="3"/>
      <c r="J851" s="226"/>
      <c r="K851" s="3"/>
      <c r="L851" s="3"/>
      <c r="O851" s="227"/>
      <c r="Q851" s="94"/>
      <c r="R851" s="94"/>
      <c r="S851" s="94"/>
      <c r="T851" s="94"/>
    </row>
    <row r="852" ht="15.75" customHeight="1">
      <c r="A852" s="242"/>
      <c r="B852" s="240"/>
      <c r="C852" s="206"/>
      <c r="D852" s="248"/>
      <c r="E852" s="3"/>
      <c r="F852" s="3"/>
      <c r="G852" s="3"/>
      <c r="H852" s="3"/>
      <c r="J852" s="226"/>
      <c r="K852" s="3"/>
      <c r="L852" s="3"/>
      <c r="O852" s="227"/>
      <c r="Q852" s="94"/>
      <c r="R852" s="94"/>
      <c r="S852" s="94"/>
      <c r="T852" s="94"/>
    </row>
    <row r="853" ht="15.75" customHeight="1">
      <c r="A853" s="242"/>
      <c r="B853" s="240"/>
      <c r="C853" s="206"/>
      <c r="D853" s="248"/>
      <c r="E853" s="3"/>
      <c r="F853" s="3"/>
      <c r="G853" s="3"/>
      <c r="H853" s="3"/>
      <c r="J853" s="226"/>
      <c r="K853" s="3"/>
      <c r="L853" s="3"/>
      <c r="O853" s="227"/>
      <c r="Q853" s="94"/>
      <c r="R853" s="94"/>
      <c r="S853" s="94"/>
      <c r="T853" s="94"/>
    </row>
    <row r="854" ht="15.75" customHeight="1">
      <c r="A854" s="242"/>
      <c r="B854" s="240"/>
      <c r="C854" s="206"/>
      <c r="D854" s="248"/>
      <c r="E854" s="3"/>
      <c r="F854" s="3"/>
      <c r="G854" s="3"/>
      <c r="H854" s="3"/>
      <c r="J854" s="226"/>
      <c r="K854" s="3"/>
      <c r="L854" s="3"/>
      <c r="O854" s="227"/>
      <c r="Q854" s="94"/>
      <c r="R854" s="94"/>
      <c r="S854" s="94"/>
      <c r="T854" s="94"/>
    </row>
    <row r="855" ht="15.75" customHeight="1">
      <c r="A855" s="242"/>
      <c r="B855" s="240"/>
      <c r="C855" s="206"/>
      <c r="D855" s="248"/>
      <c r="E855" s="3"/>
      <c r="F855" s="3"/>
      <c r="G855" s="3"/>
      <c r="H855" s="3"/>
      <c r="J855" s="226"/>
      <c r="K855" s="3"/>
      <c r="L855" s="3"/>
      <c r="O855" s="227"/>
      <c r="Q855" s="94"/>
      <c r="R855" s="94"/>
      <c r="S855" s="94"/>
      <c r="T855" s="94"/>
    </row>
    <row r="856" ht="15.75" customHeight="1">
      <c r="A856" s="242"/>
      <c r="B856" s="240"/>
      <c r="C856" s="206"/>
      <c r="D856" s="248"/>
      <c r="E856" s="3"/>
      <c r="F856" s="3"/>
      <c r="G856" s="3"/>
      <c r="H856" s="3"/>
      <c r="J856" s="226"/>
      <c r="K856" s="3"/>
      <c r="L856" s="3"/>
      <c r="O856" s="227"/>
      <c r="Q856" s="94"/>
      <c r="R856" s="94"/>
      <c r="S856" s="94"/>
      <c r="T856" s="94"/>
    </row>
    <row r="857" ht="15.75" customHeight="1">
      <c r="A857" s="242"/>
      <c r="B857" s="240"/>
      <c r="C857" s="206"/>
      <c r="D857" s="248"/>
      <c r="E857" s="3"/>
      <c r="F857" s="3"/>
      <c r="G857" s="3"/>
      <c r="H857" s="3"/>
      <c r="J857" s="226"/>
      <c r="K857" s="3"/>
      <c r="L857" s="3"/>
      <c r="O857" s="227"/>
      <c r="Q857" s="94"/>
      <c r="R857" s="94"/>
      <c r="S857" s="94"/>
      <c r="T857" s="94"/>
    </row>
    <row r="858" ht="15.75" customHeight="1">
      <c r="A858" s="242"/>
      <c r="B858" s="240"/>
      <c r="C858" s="206"/>
      <c r="D858" s="248"/>
      <c r="E858" s="3"/>
      <c r="F858" s="3"/>
      <c r="G858" s="3"/>
      <c r="H858" s="3"/>
      <c r="J858" s="226"/>
      <c r="K858" s="3"/>
      <c r="L858" s="3"/>
      <c r="O858" s="227"/>
      <c r="Q858" s="94"/>
      <c r="R858" s="94"/>
      <c r="S858" s="94"/>
      <c r="T858" s="94"/>
    </row>
    <row r="859" ht="15.75" customHeight="1">
      <c r="A859" s="242"/>
      <c r="B859" s="240"/>
      <c r="C859" s="206"/>
      <c r="D859" s="248"/>
      <c r="E859" s="3"/>
      <c r="F859" s="3"/>
      <c r="G859" s="3"/>
      <c r="H859" s="3"/>
      <c r="J859" s="226"/>
      <c r="K859" s="3"/>
      <c r="L859" s="3"/>
      <c r="O859" s="227"/>
      <c r="Q859" s="94"/>
      <c r="R859" s="94"/>
      <c r="S859" s="94"/>
      <c r="T859" s="94"/>
    </row>
    <row r="860" ht="15.75" customHeight="1">
      <c r="A860" s="242"/>
      <c r="B860" s="240"/>
      <c r="C860" s="206"/>
      <c r="D860" s="248"/>
      <c r="E860" s="3"/>
      <c r="F860" s="3"/>
      <c r="G860" s="3"/>
      <c r="H860" s="3"/>
      <c r="J860" s="226"/>
      <c r="K860" s="3"/>
      <c r="L860" s="3"/>
      <c r="O860" s="227"/>
      <c r="Q860" s="94"/>
      <c r="R860" s="94"/>
      <c r="S860" s="94"/>
      <c r="T860" s="94"/>
    </row>
    <row r="861" ht="15.75" customHeight="1">
      <c r="A861" s="242"/>
      <c r="B861" s="240"/>
      <c r="C861" s="206"/>
      <c r="D861" s="248"/>
      <c r="E861" s="3"/>
      <c r="F861" s="3"/>
      <c r="G861" s="3"/>
      <c r="H861" s="3"/>
      <c r="J861" s="226"/>
      <c r="K861" s="3"/>
      <c r="L861" s="3"/>
      <c r="O861" s="227"/>
      <c r="Q861" s="94"/>
      <c r="R861" s="94"/>
      <c r="S861" s="94"/>
      <c r="T861" s="94"/>
    </row>
    <row r="862" ht="15.75" customHeight="1">
      <c r="A862" s="242"/>
      <c r="B862" s="240"/>
      <c r="C862" s="206"/>
      <c r="D862" s="248"/>
      <c r="E862" s="3"/>
      <c r="F862" s="3"/>
      <c r="G862" s="3"/>
      <c r="H862" s="3"/>
      <c r="J862" s="226"/>
      <c r="K862" s="3"/>
      <c r="L862" s="3"/>
      <c r="O862" s="227"/>
      <c r="Q862" s="94"/>
      <c r="R862" s="94"/>
      <c r="S862" s="94"/>
      <c r="T862" s="94"/>
    </row>
    <row r="863" ht="15.75" customHeight="1">
      <c r="A863" s="242"/>
      <c r="B863" s="240"/>
      <c r="C863" s="206"/>
      <c r="D863" s="248"/>
      <c r="E863" s="3"/>
      <c r="F863" s="3"/>
      <c r="G863" s="3"/>
      <c r="H863" s="3"/>
      <c r="J863" s="226"/>
      <c r="K863" s="3"/>
      <c r="L863" s="3"/>
      <c r="O863" s="227"/>
      <c r="Q863" s="94"/>
      <c r="R863" s="94"/>
      <c r="S863" s="94"/>
      <c r="T863" s="94"/>
    </row>
    <row r="864" ht="15.75" customHeight="1">
      <c r="A864" s="242"/>
      <c r="B864" s="240"/>
      <c r="C864" s="206"/>
      <c r="D864" s="248"/>
      <c r="E864" s="3"/>
      <c r="F864" s="3"/>
      <c r="G864" s="3"/>
      <c r="H864" s="3"/>
      <c r="J864" s="226"/>
      <c r="K864" s="3"/>
      <c r="L864" s="3"/>
      <c r="O864" s="227"/>
      <c r="Q864" s="94"/>
      <c r="R864" s="94"/>
      <c r="S864" s="94"/>
      <c r="T864" s="94"/>
    </row>
    <row r="865" ht="15.75" customHeight="1">
      <c r="A865" s="242"/>
      <c r="B865" s="240"/>
      <c r="C865" s="206"/>
      <c r="D865" s="248"/>
      <c r="E865" s="3"/>
      <c r="F865" s="3"/>
      <c r="G865" s="3"/>
      <c r="H865" s="3"/>
      <c r="J865" s="226"/>
      <c r="K865" s="3"/>
      <c r="L865" s="3"/>
      <c r="O865" s="227"/>
      <c r="Q865" s="94"/>
      <c r="R865" s="94"/>
      <c r="S865" s="94"/>
      <c r="T865" s="94"/>
    </row>
    <row r="866" ht="15.75" customHeight="1">
      <c r="A866" s="242"/>
      <c r="B866" s="240"/>
      <c r="C866" s="206"/>
      <c r="D866" s="248"/>
      <c r="E866" s="3"/>
      <c r="F866" s="3"/>
      <c r="G866" s="3"/>
      <c r="H866" s="3"/>
      <c r="J866" s="226"/>
      <c r="K866" s="3"/>
      <c r="L866" s="3"/>
      <c r="O866" s="227"/>
      <c r="Q866" s="94"/>
      <c r="R866" s="94"/>
      <c r="S866" s="94"/>
      <c r="T866" s="94"/>
    </row>
    <row r="867" ht="15.75" customHeight="1">
      <c r="A867" s="242"/>
      <c r="B867" s="240"/>
      <c r="C867" s="206"/>
      <c r="D867" s="248"/>
      <c r="E867" s="3"/>
      <c r="F867" s="3"/>
      <c r="G867" s="3"/>
      <c r="H867" s="3"/>
      <c r="J867" s="226"/>
      <c r="K867" s="3"/>
      <c r="L867" s="3"/>
      <c r="O867" s="227"/>
      <c r="Q867" s="94"/>
      <c r="R867" s="94"/>
      <c r="S867" s="94"/>
      <c r="T867" s="94"/>
    </row>
    <row r="868" ht="15.75" customHeight="1">
      <c r="A868" s="242"/>
      <c r="B868" s="240"/>
      <c r="C868" s="206"/>
      <c r="D868" s="248"/>
      <c r="E868" s="3"/>
      <c r="F868" s="3"/>
      <c r="G868" s="3"/>
      <c r="H868" s="3"/>
      <c r="J868" s="226"/>
      <c r="K868" s="3"/>
      <c r="L868" s="3"/>
      <c r="O868" s="227"/>
      <c r="Q868" s="94"/>
      <c r="R868" s="94"/>
      <c r="S868" s="94"/>
      <c r="T868" s="94"/>
    </row>
    <row r="869" ht="15.75" customHeight="1">
      <c r="A869" s="242"/>
      <c r="B869" s="240"/>
      <c r="C869" s="206"/>
      <c r="D869" s="248"/>
      <c r="E869" s="3"/>
      <c r="F869" s="3"/>
      <c r="G869" s="3"/>
      <c r="H869" s="3"/>
      <c r="J869" s="226"/>
      <c r="K869" s="3"/>
      <c r="L869" s="3"/>
      <c r="O869" s="227"/>
      <c r="Q869" s="94"/>
      <c r="R869" s="94"/>
      <c r="S869" s="94"/>
      <c r="T869" s="94"/>
    </row>
    <row r="870" ht="15.75" customHeight="1">
      <c r="A870" s="242"/>
      <c r="B870" s="240"/>
      <c r="C870" s="206"/>
      <c r="D870" s="248"/>
      <c r="E870" s="3"/>
      <c r="F870" s="3"/>
      <c r="G870" s="3"/>
      <c r="H870" s="3"/>
      <c r="J870" s="226"/>
      <c r="K870" s="3"/>
      <c r="L870" s="3"/>
      <c r="O870" s="227"/>
      <c r="Q870" s="94"/>
      <c r="R870" s="94"/>
      <c r="S870" s="94"/>
      <c r="T870" s="94"/>
    </row>
    <row r="871" ht="15.75" customHeight="1">
      <c r="A871" s="242"/>
      <c r="B871" s="240"/>
      <c r="C871" s="206"/>
      <c r="D871" s="248"/>
      <c r="E871" s="3"/>
      <c r="F871" s="3"/>
      <c r="G871" s="3"/>
      <c r="H871" s="3"/>
      <c r="J871" s="226"/>
      <c r="K871" s="3"/>
      <c r="L871" s="3"/>
      <c r="O871" s="227"/>
      <c r="Q871" s="94"/>
      <c r="R871" s="94"/>
      <c r="S871" s="94"/>
      <c r="T871" s="94"/>
    </row>
    <row r="872" ht="15.75" customHeight="1">
      <c r="A872" s="242"/>
      <c r="B872" s="240"/>
      <c r="C872" s="206"/>
      <c r="D872" s="248"/>
      <c r="E872" s="3"/>
      <c r="F872" s="3"/>
      <c r="G872" s="3"/>
      <c r="H872" s="3"/>
      <c r="J872" s="226"/>
      <c r="K872" s="3"/>
      <c r="L872" s="3"/>
      <c r="O872" s="227"/>
      <c r="Q872" s="94"/>
      <c r="R872" s="94"/>
      <c r="S872" s="94"/>
      <c r="T872" s="94"/>
    </row>
    <row r="873" ht="15.75" customHeight="1">
      <c r="A873" s="242"/>
      <c r="B873" s="240"/>
      <c r="C873" s="206"/>
      <c r="D873" s="248"/>
      <c r="E873" s="3"/>
      <c r="F873" s="3"/>
      <c r="G873" s="3"/>
      <c r="H873" s="3"/>
      <c r="J873" s="226"/>
      <c r="K873" s="3"/>
      <c r="L873" s="3"/>
      <c r="O873" s="227"/>
      <c r="Q873" s="94"/>
      <c r="R873" s="94"/>
      <c r="S873" s="94"/>
      <c r="T873" s="94"/>
    </row>
    <row r="874" ht="15.75" customHeight="1">
      <c r="A874" s="242"/>
      <c r="B874" s="240"/>
      <c r="C874" s="206"/>
      <c r="D874" s="248"/>
      <c r="E874" s="3"/>
      <c r="F874" s="3"/>
      <c r="G874" s="3"/>
      <c r="H874" s="3"/>
      <c r="J874" s="226"/>
      <c r="K874" s="3"/>
      <c r="L874" s="3"/>
      <c r="O874" s="227"/>
      <c r="Q874" s="94"/>
      <c r="R874" s="94"/>
      <c r="S874" s="94"/>
      <c r="T874" s="94"/>
    </row>
    <row r="875" ht="15.75" customHeight="1">
      <c r="A875" s="242"/>
      <c r="B875" s="240"/>
      <c r="C875" s="206"/>
      <c r="D875" s="248"/>
      <c r="E875" s="3"/>
      <c r="F875" s="3"/>
      <c r="G875" s="3"/>
      <c r="H875" s="3"/>
      <c r="J875" s="226"/>
      <c r="K875" s="3"/>
      <c r="L875" s="3"/>
      <c r="O875" s="227"/>
      <c r="Q875" s="94"/>
      <c r="R875" s="94"/>
      <c r="S875" s="94"/>
      <c r="T875" s="94"/>
    </row>
    <row r="876" ht="15.75" customHeight="1">
      <c r="A876" s="242"/>
      <c r="B876" s="240"/>
      <c r="C876" s="206"/>
      <c r="D876" s="248"/>
      <c r="E876" s="3"/>
      <c r="F876" s="3"/>
      <c r="G876" s="3"/>
      <c r="H876" s="3"/>
      <c r="J876" s="226"/>
      <c r="K876" s="3"/>
      <c r="L876" s="3"/>
      <c r="O876" s="227"/>
      <c r="Q876" s="94"/>
      <c r="R876" s="94"/>
      <c r="S876" s="94"/>
      <c r="T876" s="94"/>
    </row>
    <row r="877" ht="15.75" customHeight="1">
      <c r="A877" s="242"/>
      <c r="B877" s="240"/>
      <c r="C877" s="206"/>
      <c r="D877" s="248"/>
      <c r="E877" s="3"/>
      <c r="F877" s="3"/>
      <c r="G877" s="3"/>
      <c r="H877" s="3"/>
      <c r="J877" s="226"/>
      <c r="K877" s="3"/>
      <c r="L877" s="3"/>
      <c r="O877" s="227"/>
      <c r="Q877" s="94"/>
      <c r="R877" s="94"/>
      <c r="S877" s="94"/>
      <c r="T877" s="94"/>
    </row>
    <row r="878" ht="15.75" customHeight="1">
      <c r="A878" s="242"/>
      <c r="B878" s="240"/>
      <c r="C878" s="206"/>
      <c r="D878" s="248"/>
      <c r="E878" s="3"/>
      <c r="F878" s="3"/>
      <c r="G878" s="3"/>
      <c r="H878" s="3"/>
      <c r="J878" s="226"/>
      <c r="K878" s="3"/>
      <c r="L878" s="3"/>
      <c r="O878" s="227"/>
      <c r="Q878" s="94"/>
      <c r="R878" s="94"/>
      <c r="S878" s="94"/>
      <c r="T878" s="94"/>
    </row>
    <row r="879" ht="15.75" customHeight="1">
      <c r="A879" s="242"/>
      <c r="B879" s="240"/>
      <c r="C879" s="206"/>
      <c r="D879" s="248"/>
      <c r="E879" s="3"/>
      <c r="F879" s="3"/>
      <c r="G879" s="3"/>
      <c r="H879" s="3"/>
      <c r="J879" s="226"/>
      <c r="K879" s="3"/>
      <c r="L879" s="3"/>
      <c r="O879" s="227"/>
      <c r="Q879" s="94"/>
      <c r="R879" s="94"/>
      <c r="S879" s="94"/>
      <c r="T879" s="94"/>
    </row>
    <row r="880" ht="15.75" customHeight="1">
      <c r="A880" s="242"/>
      <c r="B880" s="240"/>
      <c r="C880" s="206"/>
      <c r="D880" s="248"/>
      <c r="E880" s="3"/>
      <c r="F880" s="3"/>
      <c r="G880" s="3"/>
      <c r="H880" s="3"/>
      <c r="J880" s="226"/>
      <c r="K880" s="3"/>
      <c r="L880" s="3"/>
      <c r="O880" s="227"/>
      <c r="Q880" s="94"/>
      <c r="R880" s="94"/>
      <c r="S880" s="94"/>
      <c r="T880" s="94"/>
    </row>
    <row r="881" ht="15.75" customHeight="1">
      <c r="A881" s="242"/>
      <c r="B881" s="240"/>
      <c r="C881" s="206"/>
      <c r="D881" s="248"/>
      <c r="E881" s="3"/>
      <c r="F881" s="3"/>
      <c r="G881" s="3"/>
      <c r="H881" s="3"/>
      <c r="J881" s="226"/>
      <c r="K881" s="3"/>
      <c r="L881" s="3"/>
      <c r="O881" s="227"/>
      <c r="Q881" s="94"/>
      <c r="R881" s="94"/>
      <c r="S881" s="94"/>
      <c r="T881" s="94"/>
    </row>
    <row r="882" ht="15.75" customHeight="1">
      <c r="A882" s="242"/>
      <c r="B882" s="240"/>
      <c r="C882" s="206"/>
      <c r="D882" s="248"/>
      <c r="E882" s="3"/>
      <c r="F882" s="3"/>
      <c r="G882" s="3"/>
      <c r="H882" s="3"/>
      <c r="J882" s="226"/>
      <c r="K882" s="3"/>
      <c r="L882" s="3"/>
      <c r="O882" s="227"/>
      <c r="Q882" s="94"/>
      <c r="R882" s="94"/>
      <c r="S882" s="94"/>
      <c r="T882" s="94"/>
    </row>
    <row r="883" ht="15.75" customHeight="1">
      <c r="A883" s="242"/>
      <c r="B883" s="240"/>
      <c r="C883" s="206"/>
      <c r="D883" s="248"/>
      <c r="E883" s="3"/>
      <c r="F883" s="3"/>
      <c r="G883" s="3"/>
      <c r="H883" s="3"/>
      <c r="J883" s="226"/>
      <c r="K883" s="3"/>
      <c r="L883" s="3"/>
      <c r="O883" s="227"/>
      <c r="Q883" s="94"/>
      <c r="R883" s="94"/>
      <c r="S883" s="94"/>
      <c r="T883" s="94"/>
    </row>
    <row r="884" ht="15.75" customHeight="1">
      <c r="A884" s="242"/>
      <c r="B884" s="240"/>
      <c r="C884" s="206"/>
      <c r="D884" s="248"/>
      <c r="E884" s="3"/>
      <c r="F884" s="3"/>
      <c r="G884" s="3"/>
      <c r="H884" s="3"/>
      <c r="J884" s="226"/>
      <c r="K884" s="3"/>
      <c r="L884" s="3"/>
      <c r="O884" s="227"/>
      <c r="Q884" s="94"/>
      <c r="R884" s="94"/>
      <c r="S884" s="94"/>
      <c r="T884" s="94"/>
    </row>
    <row r="885" ht="15.75" customHeight="1">
      <c r="A885" s="242"/>
      <c r="B885" s="240"/>
      <c r="C885" s="206"/>
      <c r="D885" s="248"/>
      <c r="E885" s="3"/>
      <c r="F885" s="3"/>
      <c r="G885" s="3"/>
      <c r="H885" s="3"/>
      <c r="J885" s="226"/>
      <c r="K885" s="3"/>
      <c r="L885" s="3"/>
      <c r="O885" s="227"/>
      <c r="Q885" s="94"/>
      <c r="R885" s="94"/>
      <c r="S885" s="94"/>
      <c r="T885" s="94"/>
    </row>
    <row r="886" ht="15.75" customHeight="1">
      <c r="A886" s="242"/>
      <c r="B886" s="240"/>
      <c r="C886" s="206"/>
      <c r="D886" s="248"/>
      <c r="E886" s="3"/>
      <c r="F886" s="3"/>
      <c r="G886" s="3"/>
      <c r="H886" s="3"/>
      <c r="J886" s="226"/>
      <c r="K886" s="3"/>
      <c r="L886" s="3"/>
      <c r="O886" s="227"/>
      <c r="Q886" s="94"/>
      <c r="R886" s="94"/>
      <c r="S886" s="94"/>
      <c r="T886" s="94"/>
    </row>
    <row r="887" ht="15.75" customHeight="1">
      <c r="A887" s="242"/>
      <c r="B887" s="240"/>
      <c r="C887" s="206"/>
      <c r="D887" s="248"/>
      <c r="E887" s="3"/>
      <c r="F887" s="3"/>
      <c r="G887" s="3"/>
      <c r="H887" s="3"/>
      <c r="J887" s="226"/>
      <c r="K887" s="3"/>
      <c r="L887" s="3"/>
      <c r="O887" s="227"/>
      <c r="Q887" s="94"/>
      <c r="R887" s="94"/>
      <c r="S887" s="94"/>
      <c r="T887" s="94"/>
    </row>
    <row r="888" ht="15.75" customHeight="1">
      <c r="A888" s="242"/>
      <c r="B888" s="240"/>
      <c r="C888" s="206"/>
      <c r="D888" s="248"/>
      <c r="E888" s="3"/>
      <c r="F888" s="3"/>
      <c r="G888" s="3"/>
      <c r="H888" s="3"/>
      <c r="J888" s="226"/>
      <c r="K888" s="3"/>
      <c r="L888" s="3"/>
      <c r="O888" s="227"/>
      <c r="Q888" s="94"/>
      <c r="R888" s="94"/>
      <c r="S888" s="94"/>
      <c r="T888" s="94"/>
    </row>
    <row r="889" ht="15.75" customHeight="1">
      <c r="A889" s="242"/>
      <c r="B889" s="240"/>
      <c r="C889" s="206"/>
      <c r="D889" s="248"/>
      <c r="E889" s="3"/>
      <c r="F889" s="3"/>
      <c r="G889" s="3"/>
      <c r="H889" s="3"/>
      <c r="J889" s="226"/>
      <c r="K889" s="3"/>
      <c r="L889" s="3"/>
      <c r="O889" s="227"/>
      <c r="Q889" s="94"/>
      <c r="R889" s="94"/>
      <c r="S889" s="94"/>
      <c r="T889" s="94"/>
    </row>
    <row r="890" ht="15.75" customHeight="1">
      <c r="A890" s="242"/>
      <c r="B890" s="240"/>
      <c r="C890" s="206"/>
      <c r="D890" s="248"/>
      <c r="E890" s="3"/>
      <c r="F890" s="3"/>
      <c r="G890" s="3"/>
      <c r="H890" s="3"/>
      <c r="J890" s="226"/>
      <c r="K890" s="3"/>
      <c r="L890" s="3"/>
      <c r="O890" s="227"/>
      <c r="Q890" s="94"/>
      <c r="R890" s="94"/>
      <c r="S890" s="94"/>
      <c r="T890" s="94"/>
    </row>
    <row r="891" ht="15.75" customHeight="1">
      <c r="A891" s="242"/>
      <c r="B891" s="240"/>
      <c r="C891" s="206"/>
      <c r="D891" s="248"/>
      <c r="E891" s="3"/>
      <c r="F891" s="3"/>
      <c r="G891" s="3"/>
      <c r="H891" s="3"/>
      <c r="J891" s="226"/>
      <c r="K891" s="3"/>
      <c r="L891" s="3"/>
      <c r="O891" s="227"/>
      <c r="Q891" s="94"/>
      <c r="R891" s="94"/>
      <c r="S891" s="94"/>
      <c r="T891" s="94"/>
    </row>
    <row r="892" ht="15.75" customHeight="1">
      <c r="A892" s="242"/>
      <c r="B892" s="240"/>
      <c r="C892" s="206"/>
      <c r="D892" s="248"/>
      <c r="E892" s="3"/>
      <c r="F892" s="3"/>
      <c r="G892" s="3"/>
      <c r="H892" s="3"/>
      <c r="J892" s="226"/>
      <c r="K892" s="3"/>
      <c r="L892" s="3"/>
      <c r="O892" s="227"/>
      <c r="Q892" s="94"/>
      <c r="R892" s="94"/>
      <c r="S892" s="94"/>
      <c r="T892" s="94"/>
    </row>
    <row r="893" ht="15.75" customHeight="1">
      <c r="A893" s="242"/>
      <c r="B893" s="240"/>
      <c r="C893" s="206"/>
      <c r="D893" s="248"/>
      <c r="E893" s="3"/>
      <c r="F893" s="3"/>
      <c r="G893" s="3"/>
      <c r="H893" s="3"/>
      <c r="J893" s="226"/>
      <c r="K893" s="3"/>
      <c r="L893" s="3"/>
      <c r="O893" s="227"/>
      <c r="Q893" s="94"/>
      <c r="R893" s="94"/>
      <c r="S893" s="94"/>
      <c r="T893" s="94"/>
    </row>
    <row r="894" ht="15.75" customHeight="1">
      <c r="A894" s="242"/>
      <c r="B894" s="240"/>
      <c r="C894" s="206"/>
      <c r="D894" s="248"/>
      <c r="E894" s="3"/>
      <c r="F894" s="3"/>
      <c r="G894" s="3"/>
      <c r="H894" s="3"/>
      <c r="J894" s="226"/>
      <c r="K894" s="3"/>
      <c r="L894" s="3"/>
      <c r="O894" s="227"/>
      <c r="Q894" s="94"/>
      <c r="R894" s="94"/>
      <c r="S894" s="94"/>
      <c r="T894" s="94"/>
    </row>
    <row r="895" ht="15.75" customHeight="1">
      <c r="A895" s="242"/>
      <c r="B895" s="240"/>
      <c r="C895" s="206"/>
      <c r="D895" s="248"/>
      <c r="E895" s="3"/>
      <c r="F895" s="3"/>
      <c r="G895" s="3"/>
      <c r="H895" s="3"/>
      <c r="J895" s="226"/>
      <c r="K895" s="3"/>
      <c r="L895" s="3"/>
      <c r="O895" s="227"/>
      <c r="Q895" s="94"/>
      <c r="R895" s="94"/>
      <c r="S895" s="94"/>
      <c r="T895" s="94"/>
    </row>
    <row r="896" ht="15.75" customHeight="1">
      <c r="A896" s="242"/>
      <c r="B896" s="240"/>
      <c r="C896" s="206"/>
      <c r="D896" s="248"/>
      <c r="E896" s="3"/>
      <c r="F896" s="3"/>
      <c r="G896" s="3"/>
      <c r="H896" s="3"/>
      <c r="J896" s="226"/>
      <c r="K896" s="3"/>
      <c r="L896" s="3"/>
      <c r="O896" s="227"/>
      <c r="Q896" s="94"/>
      <c r="R896" s="94"/>
      <c r="S896" s="94"/>
      <c r="T896" s="94"/>
    </row>
    <row r="897" ht="15.75" customHeight="1">
      <c r="A897" s="242"/>
      <c r="B897" s="240"/>
      <c r="C897" s="206"/>
      <c r="D897" s="248"/>
      <c r="E897" s="3"/>
      <c r="F897" s="3"/>
      <c r="G897" s="3"/>
      <c r="H897" s="3"/>
      <c r="J897" s="226"/>
      <c r="K897" s="3"/>
      <c r="L897" s="3"/>
      <c r="O897" s="227"/>
      <c r="Q897" s="94"/>
      <c r="R897" s="94"/>
      <c r="S897" s="94"/>
      <c r="T897" s="94"/>
    </row>
    <row r="898" ht="15.75" customHeight="1">
      <c r="A898" s="242"/>
      <c r="B898" s="240"/>
      <c r="C898" s="206"/>
      <c r="D898" s="248"/>
      <c r="E898" s="3"/>
      <c r="F898" s="3"/>
      <c r="G898" s="3"/>
      <c r="H898" s="3"/>
      <c r="J898" s="226"/>
      <c r="K898" s="3"/>
      <c r="L898" s="3"/>
      <c r="O898" s="227"/>
      <c r="Q898" s="94"/>
      <c r="R898" s="94"/>
      <c r="S898" s="94"/>
      <c r="T898" s="94"/>
    </row>
    <row r="899" ht="15.75" customHeight="1">
      <c r="A899" s="242"/>
      <c r="B899" s="240"/>
      <c r="C899" s="206"/>
      <c r="D899" s="248"/>
      <c r="E899" s="3"/>
      <c r="F899" s="3"/>
      <c r="G899" s="3"/>
      <c r="H899" s="3"/>
      <c r="J899" s="226"/>
      <c r="K899" s="3"/>
      <c r="L899" s="3"/>
      <c r="O899" s="227"/>
      <c r="Q899" s="94"/>
      <c r="R899" s="94"/>
      <c r="S899" s="94"/>
      <c r="T899" s="94"/>
    </row>
    <row r="900" ht="15.75" customHeight="1">
      <c r="A900" s="242"/>
      <c r="B900" s="240"/>
      <c r="C900" s="206"/>
      <c r="D900" s="248"/>
      <c r="E900" s="3"/>
      <c r="F900" s="3"/>
      <c r="G900" s="3"/>
      <c r="H900" s="3"/>
      <c r="J900" s="226"/>
      <c r="K900" s="3"/>
      <c r="L900" s="3"/>
      <c r="O900" s="227"/>
      <c r="Q900" s="94"/>
      <c r="R900" s="94"/>
      <c r="S900" s="94"/>
      <c r="T900" s="94"/>
    </row>
    <row r="901" ht="15.75" customHeight="1">
      <c r="A901" s="242"/>
      <c r="B901" s="240"/>
      <c r="C901" s="206"/>
      <c r="D901" s="248"/>
      <c r="E901" s="3"/>
      <c r="F901" s="3"/>
      <c r="G901" s="3"/>
      <c r="H901" s="3"/>
      <c r="J901" s="226"/>
      <c r="K901" s="3"/>
      <c r="L901" s="3"/>
      <c r="O901" s="227"/>
      <c r="Q901" s="94"/>
      <c r="R901" s="94"/>
      <c r="S901" s="94"/>
      <c r="T901" s="94"/>
    </row>
    <row r="902" ht="15.75" customHeight="1">
      <c r="A902" s="242"/>
      <c r="B902" s="240"/>
      <c r="C902" s="206"/>
      <c r="D902" s="248"/>
      <c r="E902" s="3"/>
      <c r="F902" s="3"/>
      <c r="G902" s="3"/>
      <c r="H902" s="3"/>
      <c r="J902" s="226"/>
      <c r="K902" s="3"/>
      <c r="L902" s="3"/>
      <c r="O902" s="227"/>
      <c r="Q902" s="94"/>
      <c r="R902" s="94"/>
      <c r="S902" s="94"/>
      <c r="T902" s="94"/>
    </row>
    <row r="903" ht="15.75" customHeight="1">
      <c r="A903" s="242"/>
      <c r="B903" s="240"/>
      <c r="C903" s="206"/>
      <c r="D903" s="248"/>
      <c r="E903" s="3"/>
      <c r="F903" s="3"/>
      <c r="G903" s="3"/>
      <c r="H903" s="3"/>
      <c r="J903" s="226"/>
      <c r="K903" s="3"/>
      <c r="L903" s="3"/>
      <c r="O903" s="227"/>
      <c r="Q903" s="94"/>
      <c r="R903" s="94"/>
      <c r="S903" s="94"/>
      <c r="T903" s="94"/>
    </row>
    <row r="904" ht="15.75" customHeight="1">
      <c r="A904" s="242"/>
      <c r="B904" s="240"/>
      <c r="C904" s="206"/>
      <c r="D904" s="248"/>
      <c r="E904" s="3"/>
      <c r="F904" s="3"/>
      <c r="G904" s="3"/>
      <c r="H904" s="3"/>
      <c r="J904" s="226"/>
      <c r="K904" s="3"/>
      <c r="L904" s="3"/>
      <c r="O904" s="227"/>
      <c r="Q904" s="94"/>
      <c r="R904" s="94"/>
      <c r="S904" s="94"/>
      <c r="T904" s="94"/>
    </row>
    <row r="905" ht="15.75" customHeight="1">
      <c r="A905" s="242"/>
      <c r="B905" s="240"/>
      <c r="C905" s="206"/>
      <c r="D905" s="248"/>
      <c r="E905" s="3"/>
      <c r="F905" s="3"/>
      <c r="G905" s="3"/>
      <c r="H905" s="3"/>
      <c r="J905" s="226"/>
      <c r="K905" s="3"/>
      <c r="L905" s="3"/>
      <c r="O905" s="227"/>
      <c r="Q905" s="94"/>
      <c r="R905" s="94"/>
      <c r="S905" s="94"/>
      <c r="T905" s="94"/>
    </row>
    <row r="906" ht="15.75" customHeight="1">
      <c r="A906" s="242"/>
      <c r="B906" s="240"/>
      <c r="C906" s="206"/>
      <c r="D906" s="248"/>
      <c r="E906" s="3"/>
      <c r="F906" s="3"/>
      <c r="G906" s="3"/>
      <c r="H906" s="3"/>
      <c r="J906" s="226"/>
      <c r="K906" s="3"/>
      <c r="L906" s="3"/>
      <c r="O906" s="227"/>
      <c r="Q906" s="94"/>
      <c r="R906" s="94"/>
      <c r="S906" s="94"/>
      <c r="T906" s="94"/>
    </row>
    <row r="907" ht="15.75" customHeight="1">
      <c r="A907" s="242"/>
      <c r="B907" s="240"/>
      <c r="C907" s="206"/>
      <c r="D907" s="248"/>
      <c r="E907" s="3"/>
      <c r="F907" s="3"/>
      <c r="G907" s="3"/>
      <c r="H907" s="3"/>
      <c r="J907" s="226"/>
      <c r="K907" s="3"/>
      <c r="L907" s="3"/>
      <c r="O907" s="227"/>
      <c r="Q907" s="94"/>
      <c r="R907" s="94"/>
      <c r="S907" s="94"/>
      <c r="T907" s="94"/>
    </row>
    <row r="908" ht="15.75" customHeight="1">
      <c r="A908" s="242"/>
      <c r="B908" s="240"/>
      <c r="C908" s="206"/>
      <c r="D908" s="248"/>
      <c r="E908" s="3"/>
      <c r="F908" s="3"/>
      <c r="G908" s="3"/>
      <c r="H908" s="3"/>
      <c r="J908" s="226"/>
      <c r="K908" s="3"/>
      <c r="L908" s="3"/>
      <c r="O908" s="227"/>
      <c r="Q908" s="94"/>
      <c r="R908" s="94"/>
      <c r="S908" s="94"/>
      <c r="T908" s="94"/>
    </row>
    <row r="909" ht="15.75" customHeight="1">
      <c r="A909" s="242"/>
      <c r="B909" s="240"/>
      <c r="C909" s="206"/>
      <c r="D909" s="248"/>
      <c r="E909" s="3"/>
      <c r="F909" s="3"/>
      <c r="G909" s="3"/>
      <c r="H909" s="3"/>
      <c r="J909" s="226"/>
      <c r="K909" s="3"/>
      <c r="L909" s="3"/>
      <c r="O909" s="227"/>
      <c r="Q909" s="94"/>
      <c r="R909" s="94"/>
      <c r="S909" s="94"/>
      <c r="T909" s="94"/>
    </row>
    <row r="910" ht="15.75" customHeight="1">
      <c r="A910" s="242"/>
      <c r="B910" s="240"/>
      <c r="C910" s="206"/>
      <c r="D910" s="248"/>
      <c r="E910" s="3"/>
      <c r="F910" s="3"/>
      <c r="G910" s="3"/>
      <c r="H910" s="3"/>
      <c r="J910" s="226"/>
      <c r="K910" s="3"/>
      <c r="L910" s="3"/>
      <c r="O910" s="227"/>
      <c r="Q910" s="94"/>
      <c r="R910" s="94"/>
      <c r="S910" s="94"/>
      <c r="T910" s="94"/>
    </row>
    <row r="911" ht="15.75" customHeight="1">
      <c r="A911" s="242"/>
      <c r="B911" s="240"/>
      <c r="C911" s="206"/>
      <c r="D911" s="248"/>
      <c r="E911" s="3"/>
      <c r="F911" s="3"/>
      <c r="G911" s="3"/>
      <c r="H911" s="3"/>
      <c r="J911" s="226"/>
      <c r="K911" s="3"/>
      <c r="L911" s="3"/>
      <c r="O911" s="227"/>
      <c r="Q911" s="94"/>
      <c r="R911" s="94"/>
      <c r="S911" s="94"/>
      <c r="T911" s="94"/>
    </row>
    <row r="912" ht="15.75" customHeight="1">
      <c r="A912" s="242"/>
      <c r="B912" s="240"/>
      <c r="C912" s="206"/>
      <c r="D912" s="248"/>
      <c r="E912" s="3"/>
      <c r="F912" s="3"/>
      <c r="G912" s="3"/>
      <c r="H912" s="3"/>
      <c r="J912" s="226"/>
      <c r="K912" s="3"/>
      <c r="L912" s="3"/>
      <c r="O912" s="227"/>
      <c r="Q912" s="94"/>
      <c r="R912" s="94"/>
      <c r="S912" s="94"/>
      <c r="T912" s="94"/>
    </row>
    <row r="913" ht="15.75" customHeight="1">
      <c r="A913" s="242"/>
      <c r="B913" s="240"/>
      <c r="C913" s="206"/>
      <c r="D913" s="248"/>
      <c r="E913" s="3"/>
      <c r="F913" s="3"/>
      <c r="G913" s="3"/>
      <c r="H913" s="3"/>
      <c r="J913" s="226"/>
      <c r="K913" s="3"/>
      <c r="L913" s="3"/>
      <c r="O913" s="227"/>
      <c r="Q913" s="94"/>
      <c r="R913" s="94"/>
      <c r="S913" s="94"/>
      <c r="T913" s="94"/>
    </row>
    <row r="914" ht="15.75" customHeight="1">
      <c r="A914" s="242"/>
      <c r="B914" s="240"/>
      <c r="C914" s="206"/>
      <c r="D914" s="248"/>
      <c r="E914" s="3"/>
      <c r="F914" s="3"/>
      <c r="G914" s="3"/>
      <c r="H914" s="3"/>
      <c r="J914" s="226"/>
      <c r="K914" s="3"/>
      <c r="L914" s="3"/>
      <c r="O914" s="227"/>
      <c r="Q914" s="94"/>
      <c r="R914" s="94"/>
      <c r="S914" s="94"/>
      <c r="T914" s="94"/>
    </row>
    <row r="915" ht="15.75" customHeight="1">
      <c r="A915" s="242"/>
      <c r="B915" s="240"/>
      <c r="C915" s="206"/>
      <c r="D915" s="248"/>
      <c r="E915" s="3"/>
      <c r="F915" s="3"/>
      <c r="G915" s="3"/>
      <c r="H915" s="3"/>
      <c r="J915" s="226"/>
      <c r="K915" s="3"/>
      <c r="L915" s="3"/>
      <c r="O915" s="227"/>
      <c r="Q915" s="94"/>
      <c r="R915" s="94"/>
      <c r="S915" s="94"/>
      <c r="T915" s="94"/>
    </row>
    <row r="916" ht="15.75" customHeight="1">
      <c r="A916" s="242"/>
      <c r="B916" s="240"/>
      <c r="C916" s="206"/>
      <c r="D916" s="248"/>
      <c r="E916" s="3"/>
      <c r="F916" s="3"/>
      <c r="G916" s="3"/>
      <c r="H916" s="3"/>
      <c r="J916" s="226"/>
      <c r="K916" s="3"/>
      <c r="L916" s="3"/>
      <c r="O916" s="227"/>
      <c r="Q916" s="94"/>
      <c r="R916" s="94"/>
      <c r="S916" s="94"/>
      <c r="T916" s="94"/>
    </row>
    <row r="917" ht="15.75" customHeight="1">
      <c r="A917" s="242"/>
      <c r="B917" s="240"/>
      <c r="C917" s="206"/>
      <c r="D917" s="248"/>
      <c r="E917" s="3"/>
      <c r="F917" s="3"/>
      <c r="G917" s="3"/>
      <c r="H917" s="3"/>
      <c r="J917" s="226"/>
      <c r="K917" s="3"/>
      <c r="L917" s="3"/>
      <c r="O917" s="227"/>
      <c r="Q917" s="94"/>
      <c r="R917" s="94"/>
      <c r="S917" s="94"/>
      <c r="T917" s="94"/>
    </row>
    <row r="918" ht="15.75" customHeight="1">
      <c r="A918" s="242"/>
      <c r="B918" s="240"/>
      <c r="C918" s="206"/>
      <c r="D918" s="248"/>
      <c r="E918" s="3"/>
      <c r="F918" s="3"/>
      <c r="G918" s="3"/>
      <c r="H918" s="3"/>
      <c r="J918" s="226"/>
      <c r="K918" s="3"/>
      <c r="L918" s="3"/>
      <c r="O918" s="227"/>
      <c r="Q918" s="94"/>
      <c r="R918" s="94"/>
      <c r="S918" s="94"/>
      <c r="T918" s="94"/>
    </row>
    <row r="919" ht="15.75" customHeight="1">
      <c r="A919" s="242"/>
      <c r="B919" s="240"/>
      <c r="C919" s="206"/>
      <c r="D919" s="248"/>
      <c r="E919" s="3"/>
      <c r="F919" s="3"/>
      <c r="G919" s="3"/>
      <c r="H919" s="3"/>
      <c r="J919" s="226"/>
      <c r="K919" s="3"/>
      <c r="L919" s="3"/>
      <c r="O919" s="227"/>
      <c r="Q919" s="94"/>
      <c r="R919" s="94"/>
      <c r="S919" s="94"/>
      <c r="T919" s="94"/>
    </row>
    <row r="920" ht="15.75" customHeight="1">
      <c r="A920" s="242"/>
      <c r="B920" s="240"/>
      <c r="C920" s="206"/>
      <c r="D920" s="248"/>
      <c r="E920" s="3"/>
      <c r="F920" s="3"/>
      <c r="G920" s="3"/>
      <c r="H920" s="3"/>
      <c r="J920" s="226"/>
      <c r="K920" s="3"/>
      <c r="L920" s="3"/>
      <c r="O920" s="227"/>
      <c r="Q920" s="94"/>
      <c r="R920" s="94"/>
      <c r="S920" s="94"/>
      <c r="T920" s="94"/>
    </row>
    <row r="921" ht="15.75" customHeight="1">
      <c r="A921" s="242"/>
      <c r="B921" s="240"/>
      <c r="C921" s="206"/>
      <c r="D921" s="248"/>
      <c r="E921" s="3"/>
      <c r="F921" s="3"/>
      <c r="G921" s="3"/>
      <c r="H921" s="3"/>
      <c r="J921" s="226"/>
      <c r="K921" s="3"/>
      <c r="L921" s="3"/>
      <c r="O921" s="227"/>
      <c r="Q921" s="94"/>
      <c r="R921" s="94"/>
      <c r="S921" s="94"/>
      <c r="T921" s="94"/>
    </row>
    <row r="922" ht="15.75" customHeight="1">
      <c r="A922" s="242"/>
      <c r="B922" s="240"/>
      <c r="C922" s="206"/>
      <c r="D922" s="248"/>
      <c r="E922" s="3"/>
      <c r="F922" s="3"/>
      <c r="G922" s="3"/>
      <c r="H922" s="3"/>
      <c r="J922" s="226"/>
      <c r="K922" s="3"/>
      <c r="L922" s="3"/>
      <c r="O922" s="227"/>
      <c r="Q922" s="94"/>
      <c r="R922" s="94"/>
      <c r="S922" s="94"/>
      <c r="T922" s="94"/>
    </row>
    <row r="923" ht="15.75" customHeight="1">
      <c r="A923" s="242"/>
      <c r="B923" s="240"/>
      <c r="C923" s="206"/>
      <c r="D923" s="248"/>
      <c r="E923" s="3"/>
      <c r="F923" s="3"/>
      <c r="G923" s="3"/>
      <c r="H923" s="3"/>
      <c r="J923" s="226"/>
      <c r="K923" s="3"/>
      <c r="L923" s="3"/>
      <c r="O923" s="227"/>
      <c r="Q923" s="94"/>
      <c r="R923" s="94"/>
      <c r="S923" s="94"/>
      <c r="T923" s="94"/>
    </row>
    <row r="924" ht="15.75" customHeight="1">
      <c r="A924" s="242"/>
      <c r="B924" s="240"/>
      <c r="C924" s="206"/>
      <c r="D924" s="248"/>
      <c r="E924" s="3"/>
      <c r="F924" s="3"/>
      <c r="G924" s="3"/>
      <c r="H924" s="3"/>
      <c r="J924" s="226"/>
      <c r="K924" s="3"/>
      <c r="L924" s="3"/>
      <c r="O924" s="227"/>
      <c r="Q924" s="94"/>
      <c r="R924" s="94"/>
      <c r="S924" s="94"/>
      <c r="T924" s="94"/>
    </row>
    <row r="925" ht="15.75" customHeight="1">
      <c r="A925" s="242"/>
      <c r="B925" s="240"/>
      <c r="C925" s="206"/>
      <c r="D925" s="248"/>
      <c r="E925" s="3"/>
      <c r="F925" s="3"/>
      <c r="G925" s="3"/>
      <c r="H925" s="3"/>
      <c r="J925" s="226"/>
      <c r="K925" s="3"/>
      <c r="L925" s="3"/>
      <c r="O925" s="227"/>
      <c r="Q925" s="94"/>
      <c r="R925" s="94"/>
      <c r="S925" s="94"/>
      <c r="T925" s="94"/>
    </row>
    <row r="926" ht="15.75" customHeight="1">
      <c r="A926" s="242"/>
      <c r="B926" s="240"/>
      <c r="C926" s="206"/>
      <c r="D926" s="248"/>
      <c r="E926" s="3"/>
      <c r="F926" s="3"/>
      <c r="G926" s="3"/>
      <c r="H926" s="3"/>
      <c r="J926" s="226"/>
      <c r="K926" s="3"/>
      <c r="L926" s="3"/>
      <c r="O926" s="227"/>
      <c r="Q926" s="94"/>
      <c r="R926" s="94"/>
      <c r="S926" s="94"/>
      <c r="T926" s="94"/>
    </row>
    <row r="927" ht="15.75" customHeight="1">
      <c r="A927" s="242"/>
      <c r="B927" s="240"/>
      <c r="C927" s="206"/>
      <c r="D927" s="248"/>
      <c r="E927" s="3"/>
      <c r="F927" s="3"/>
      <c r="G927" s="3"/>
      <c r="H927" s="3"/>
      <c r="J927" s="226"/>
      <c r="K927" s="3"/>
      <c r="L927" s="3"/>
      <c r="O927" s="227"/>
      <c r="Q927" s="94"/>
      <c r="R927" s="94"/>
      <c r="S927" s="94"/>
      <c r="T927" s="94"/>
    </row>
    <row r="928" ht="15.75" customHeight="1">
      <c r="A928" s="242"/>
      <c r="B928" s="240"/>
      <c r="C928" s="206"/>
      <c r="D928" s="248"/>
      <c r="E928" s="3"/>
      <c r="F928" s="3"/>
      <c r="G928" s="3"/>
      <c r="H928" s="3"/>
      <c r="J928" s="226"/>
      <c r="K928" s="3"/>
      <c r="L928" s="3"/>
      <c r="O928" s="227"/>
      <c r="Q928" s="94"/>
      <c r="R928" s="94"/>
      <c r="S928" s="94"/>
      <c r="T928" s="94"/>
    </row>
    <row r="929" ht="15.75" customHeight="1">
      <c r="A929" s="242"/>
      <c r="B929" s="240"/>
      <c r="C929" s="206"/>
      <c r="D929" s="248"/>
      <c r="E929" s="3"/>
      <c r="F929" s="3"/>
      <c r="G929" s="3"/>
      <c r="H929" s="3"/>
      <c r="J929" s="226"/>
      <c r="K929" s="3"/>
      <c r="L929" s="3"/>
      <c r="O929" s="227"/>
      <c r="Q929" s="94"/>
      <c r="R929" s="94"/>
      <c r="S929" s="94"/>
      <c r="T929" s="94"/>
    </row>
    <row r="930" ht="15.75" customHeight="1">
      <c r="A930" s="242"/>
      <c r="B930" s="240"/>
      <c r="C930" s="206"/>
      <c r="D930" s="248"/>
      <c r="E930" s="3"/>
      <c r="F930" s="3"/>
      <c r="G930" s="3"/>
      <c r="H930" s="3"/>
      <c r="J930" s="226"/>
      <c r="K930" s="3"/>
      <c r="L930" s="3"/>
      <c r="O930" s="227"/>
      <c r="Q930" s="94"/>
      <c r="R930" s="94"/>
      <c r="S930" s="94"/>
      <c r="T930" s="94"/>
    </row>
    <row r="931" ht="15.75" customHeight="1">
      <c r="A931" s="242"/>
      <c r="B931" s="240"/>
      <c r="C931" s="206"/>
      <c r="D931" s="248"/>
      <c r="E931" s="3"/>
      <c r="F931" s="3"/>
      <c r="G931" s="3"/>
      <c r="H931" s="3"/>
      <c r="J931" s="226"/>
      <c r="K931" s="3"/>
      <c r="L931" s="3"/>
      <c r="O931" s="227"/>
      <c r="Q931" s="94"/>
      <c r="R931" s="94"/>
      <c r="S931" s="94"/>
      <c r="T931" s="94"/>
    </row>
    <row r="932" ht="15.75" customHeight="1">
      <c r="A932" s="242"/>
      <c r="B932" s="240"/>
      <c r="C932" s="206"/>
      <c r="D932" s="248"/>
      <c r="E932" s="3"/>
      <c r="F932" s="3"/>
      <c r="G932" s="3"/>
      <c r="H932" s="3"/>
      <c r="J932" s="226"/>
      <c r="K932" s="3"/>
      <c r="L932" s="3"/>
      <c r="O932" s="227"/>
      <c r="Q932" s="94"/>
      <c r="R932" s="94"/>
      <c r="S932" s="94"/>
      <c r="T932" s="94"/>
    </row>
    <row r="933" ht="15.75" customHeight="1">
      <c r="A933" s="242"/>
      <c r="B933" s="240"/>
      <c r="C933" s="206"/>
      <c r="D933" s="248"/>
      <c r="E933" s="3"/>
      <c r="F933" s="3"/>
      <c r="G933" s="3"/>
      <c r="H933" s="3"/>
      <c r="J933" s="226"/>
      <c r="K933" s="3"/>
      <c r="L933" s="3"/>
      <c r="O933" s="227"/>
      <c r="Q933" s="94"/>
      <c r="R933" s="94"/>
      <c r="S933" s="94"/>
      <c r="T933" s="94"/>
    </row>
    <row r="934" ht="15.75" customHeight="1">
      <c r="A934" s="242"/>
      <c r="B934" s="240"/>
      <c r="C934" s="206"/>
      <c r="D934" s="248"/>
      <c r="E934" s="3"/>
      <c r="F934" s="3"/>
      <c r="G934" s="3"/>
      <c r="H934" s="3"/>
      <c r="J934" s="226"/>
      <c r="K934" s="3"/>
      <c r="L934" s="3"/>
      <c r="O934" s="227"/>
      <c r="Q934" s="94"/>
      <c r="R934" s="94"/>
      <c r="S934" s="94"/>
      <c r="T934" s="94"/>
    </row>
    <row r="935" ht="15.75" customHeight="1">
      <c r="A935" s="242"/>
      <c r="B935" s="240"/>
      <c r="C935" s="206"/>
      <c r="D935" s="248"/>
      <c r="E935" s="3"/>
      <c r="F935" s="3"/>
      <c r="G935" s="3"/>
      <c r="H935" s="3"/>
      <c r="J935" s="226"/>
      <c r="K935" s="3"/>
      <c r="L935" s="3"/>
      <c r="O935" s="227"/>
      <c r="Q935" s="94"/>
      <c r="R935" s="94"/>
      <c r="S935" s="94"/>
      <c r="T935" s="94"/>
    </row>
    <row r="936" ht="15.75" customHeight="1">
      <c r="A936" s="242"/>
      <c r="B936" s="240"/>
      <c r="C936" s="206"/>
      <c r="D936" s="248"/>
      <c r="E936" s="3"/>
      <c r="F936" s="3"/>
      <c r="G936" s="3"/>
      <c r="H936" s="3"/>
      <c r="J936" s="226"/>
      <c r="K936" s="3"/>
      <c r="L936" s="3"/>
      <c r="O936" s="227"/>
      <c r="Q936" s="94"/>
      <c r="R936" s="94"/>
      <c r="S936" s="94"/>
      <c r="T936" s="94"/>
    </row>
    <row r="937" ht="15.75" customHeight="1">
      <c r="A937" s="242"/>
      <c r="B937" s="240"/>
      <c r="C937" s="206"/>
      <c r="D937" s="248"/>
      <c r="E937" s="3"/>
      <c r="F937" s="3"/>
      <c r="G937" s="3"/>
      <c r="H937" s="3"/>
      <c r="J937" s="226"/>
      <c r="K937" s="3"/>
      <c r="L937" s="3"/>
      <c r="O937" s="227"/>
      <c r="Q937" s="94"/>
      <c r="R937" s="94"/>
      <c r="S937" s="94"/>
      <c r="T937" s="94"/>
    </row>
    <row r="938" ht="15.75" customHeight="1">
      <c r="A938" s="242"/>
      <c r="B938" s="240"/>
      <c r="C938" s="206"/>
      <c r="D938" s="248"/>
      <c r="E938" s="3"/>
      <c r="F938" s="3"/>
      <c r="G938" s="3"/>
      <c r="H938" s="3"/>
      <c r="J938" s="226"/>
      <c r="K938" s="3"/>
      <c r="L938" s="3"/>
      <c r="O938" s="227"/>
      <c r="Q938" s="94"/>
      <c r="R938" s="94"/>
      <c r="S938" s="94"/>
      <c r="T938" s="94"/>
    </row>
    <row r="939" ht="15.75" customHeight="1">
      <c r="A939" s="242"/>
      <c r="B939" s="240"/>
      <c r="C939" s="206"/>
      <c r="D939" s="248"/>
      <c r="E939" s="3"/>
      <c r="F939" s="3"/>
      <c r="G939" s="3"/>
      <c r="H939" s="3"/>
      <c r="J939" s="226"/>
      <c r="K939" s="3"/>
      <c r="L939" s="3"/>
      <c r="O939" s="227"/>
      <c r="Q939" s="94"/>
      <c r="R939" s="94"/>
      <c r="S939" s="94"/>
      <c r="T939" s="94"/>
    </row>
    <row r="940" ht="15.75" customHeight="1">
      <c r="A940" s="242"/>
      <c r="B940" s="240"/>
      <c r="C940" s="206"/>
      <c r="D940" s="248"/>
      <c r="E940" s="3"/>
      <c r="F940" s="3"/>
      <c r="G940" s="3"/>
      <c r="H940" s="3"/>
      <c r="J940" s="226"/>
      <c r="K940" s="3"/>
      <c r="L940" s="3"/>
      <c r="O940" s="227"/>
      <c r="Q940" s="94"/>
      <c r="R940" s="94"/>
      <c r="S940" s="94"/>
      <c r="T940" s="94"/>
    </row>
    <row r="941" ht="15.75" customHeight="1">
      <c r="A941" s="242"/>
      <c r="B941" s="240"/>
      <c r="C941" s="206"/>
      <c r="D941" s="248"/>
      <c r="E941" s="3"/>
      <c r="F941" s="3"/>
      <c r="G941" s="3"/>
      <c r="H941" s="3"/>
      <c r="J941" s="226"/>
      <c r="K941" s="3"/>
      <c r="L941" s="3"/>
      <c r="O941" s="227"/>
      <c r="Q941" s="94"/>
      <c r="R941" s="94"/>
      <c r="S941" s="94"/>
      <c r="T941" s="94"/>
    </row>
    <row r="942" ht="15.75" customHeight="1">
      <c r="A942" s="242"/>
      <c r="B942" s="240"/>
      <c r="C942" s="206"/>
      <c r="D942" s="248"/>
      <c r="E942" s="3"/>
      <c r="F942" s="3"/>
      <c r="G942" s="3"/>
      <c r="H942" s="3"/>
      <c r="J942" s="226"/>
      <c r="K942" s="3"/>
      <c r="L942" s="3"/>
      <c r="O942" s="227"/>
      <c r="Q942" s="94"/>
      <c r="R942" s="94"/>
      <c r="S942" s="94"/>
      <c r="T942" s="94"/>
    </row>
    <row r="943" ht="15.75" customHeight="1">
      <c r="A943" s="242"/>
      <c r="B943" s="240"/>
      <c r="C943" s="206"/>
      <c r="D943" s="248"/>
      <c r="E943" s="3"/>
      <c r="F943" s="3"/>
      <c r="G943" s="3"/>
      <c r="H943" s="3"/>
      <c r="J943" s="226"/>
      <c r="K943" s="3"/>
      <c r="L943" s="3"/>
      <c r="O943" s="227"/>
      <c r="Q943" s="94"/>
      <c r="R943" s="94"/>
      <c r="S943" s="94"/>
      <c r="T943" s="94"/>
    </row>
    <row r="944" ht="15.75" customHeight="1">
      <c r="A944" s="242"/>
      <c r="B944" s="240"/>
      <c r="C944" s="206"/>
      <c r="D944" s="248"/>
      <c r="E944" s="3"/>
      <c r="F944" s="3"/>
      <c r="G944" s="3"/>
      <c r="H944" s="3"/>
      <c r="J944" s="226"/>
      <c r="K944" s="3"/>
      <c r="L944" s="3"/>
      <c r="O944" s="227"/>
      <c r="Q944" s="94"/>
      <c r="R944" s="94"/>
      <c r="S944" s="94"/>
      <c r="T944" s="94"/>
    </row>
    <row r="945" ht="15.75" customHeight="1">
      <c r="A945" s="242"/>
      <c r="B945" s="240"/>
      <c r="C945" s="206"/>
      <c r="D945" s="248"/>
      <c r="E945" s="3"/>
      <c r="F945" s="3"/>
      <c r="G945" s="3"/>
      <c r="H945" s="3"/>
      <c r="J945" s="226"/>
      <c r="K945" s="3"/>
      <c r="L945" s="3"/>
      <c r="O945" s="227"/>
      <c r="Q945" s="94"/>
      <c r="R945" s="94"/>
      <c r="S945" s="94"/>
      <c r="T945" s="94"/>
    </row>
    <row r="946" ht="15.75" customHeight="1">
      <c r="A946" s="242"/>
      <c r="B946" s="240"/>
      <c r="C946" s="206"/>
      <c r="D946" s="248"/>
      <c r="E946" s="3"/>
      <c r="F946" s="3"/>
      <c r="G946" s="3"/>
      <c r="H946" s="3"/>
      <c r="J946" s="226"/>
      <c r="K946" s="3"/>
      <c r="L946" s="3"/>
      <c r="O946" s="227"/>
      <c r="Q946" s="94"/>
      <c r="R946" s="94"/>
      <c r="S946" s="94"/>
      <c r="T946" s="94"/>
    </row>
    <row r="947" ht="15.75" customHeight="1">
      <c r="A947" s="242"/>
      <c r="B947" s="240"/>
      <c r="C947" s="206"/>
      <c r="D947" s="248"/>
      <c r="E947" s="3"/>
      <c r="F947" s="3"/>
      <c r="G947" s="3"/>
      <c r="H947" s="3"/>
      <c r="J947" s="226"/>
      <c r="K947" s="3"/>
      <c r="L947" s="3"/>
      <c r="O947" s="227"/>
      <c r="Q947" s="94"/>
      <c r="R947" s="94"/>
      <c r="S947" s="94"/>
      <c r="T947" s="94"/>
    </row>
    <row r="948" ht="15.75" customHeight="1">
      <c r="A948" s="242"/>
      <c r="B948" s="240"/>
      <c r="C948" s="206"/>
      <c r="D948" s="248"/>
      <c r="E948" s="3"/>
      <c r="F948" s="3"/>
      <c r="G948" s="3"/>
      <c r="H948" s="3"/>
      <c r="J948" s="226"/>
      <c r="K948" s="3"/>
      <c r="L948" s="3"/>
      <c r="O948" s="227"/>
      <c r="Q948" s="94"/>
      <c r="R948" s="94"/>
      <c r="S948" s="94"/>
      <c r="T948" s="94"/>
    </row>
    <row r="949" ht="15.75" customHeight="1">
      <c r="A949" s="242"/>
      <c r="B949" s="240"/>
      <c r="C949" s="206"/>
      <c r="D949" s="248"/>
      <c r="E949" s="3"/>
      <c r="F949" s="3"/>
      <c r="G949" s="3"/>
      <c r="H949" s="3"/>
      <c r="J949" s="226"/>
      <c r="K949" s="3"/>
      <c r="L949" s="3"/>
      <c r="O949" s="227"/>
      <c r="Q949" s="94"/>
      <c r="R949" s="94"/>
      <c r="S949" s="94"/>
      <c r="T949" s="94"/>
    </row>
    <row r="950" ht="15.75" customHeight="1">
      <c r="A950" s="242"/>
      <c r="B950" s="240"/>
      <c r="C950" s="206"/>
      <c r="D950" s="248"/>
      <c r="E950" s="3"/>
      <c r="F950" s="3"/>
      <c r="G950" s="3"/>
      <c r="H950" s="3"/>
      <c r="J950" s="226"/>
      <c r="K950" s="3"/>
      <c r="L950" s="3"/>
      <c r="O950" s="227"/>
      <c r="Q950" s="94"/>
      <c r="R950" s="94"/>
      <c r="S950" s="94"/>
      <c r="T950" s="94"/>
    </row>
    <row r="951" ht="15.75" customHeight="1">
      <c r="A951" s="242"/>
      <c r="B951" s="240"/>
      <c r="C951" s="206"/>
      <c r="D951" s="248"/>
      <c r="E951" s="3"/>
      <c r="F951" s="3"/>
      <c r="G951" s="3"/>
      <c r="H951" s="3"/>
      <c r="J951" s="226"/>
      <c r="K951" s="3"/>
      <c r="L951" s="3"/>
      <c r="O951" s="227"/>
      <c r="Q951" s="94"/>
      <c r="R951" s="94"/>
      <c r="S951" s="94"/>
      <c r="T951" s="94"/>
    </row>
    <row r="952" ht="15.75" customHeight="1">
      <c r="A952" s="242"/>
      <c r="B952" s="240"/>
      <c r="C952" s="206"/>
      <c r="D952" s="248"/>
      <c r="E952" s="3"/>
      <c r="F952" s="3"/>
      <c r="G952" s="3"/>
      <c r="H952" s="3"/>
      <c r="J952" s="226"/>
      <c r="K952" s="3"/>
      <c r="L952" s="3"/>
      <c r="O952" s="227"/>
      <c r="Q952" s="94"/>
      <c r="R952" s="94"/>
      <c r="S952" s="94"/>
      <c r="T952" s="94"/>
    </row>
    <row r="953" ht="15.75" customHeight="1">
      <c r="A953" s="242"/>
      <c r="B953" s="240"/>
      <c r="C953" s="206"/>
      <c r="D953" s="248"/>
      <c r="E953" s="3"/>
      <c r="F953" s="3"/>
      <c r="G953" s="3"/>
      <c r="H953" s="3"/>
      <c r="J953" s="226"/>
      <c r="K953" s="3"/>
      <c r="L953" s="3"/>
      <c r="O953" s="227"/>
      <c r="Q953" s="94"/>
      <c r="R953" s="94"/>
      <c r="S953" s="94"/>
      <c r="T953" s="94"/>
    </row>
    <row r="954" ht="15.75" customHeight="1">
      <c r="A954" s="242"/>
      <c r="B954" s="240"/>
      <c r="C954" s="206"/>
      <c r="D954" s="248"/>
      <c r="E954" s="3"/>
      <c r="F954" s="3"/>
      <c r="G954" s="3"/>
      <c r="H954" s="3"/>
      <c r="J954" s="226"/>
      <c r="K954" s="3"/>
      <c r="L954" s="3"/>
      <c r="O954" s="227"/>
      <c r="Q954" s="94"/>
      <c r="R954" s="94"/>
      <c r="S954" s="94"/>
      <c r="T954" s="94"/>
    </row>
    <row r="955" ht="15.75" customHeight="1">
      <c r="A955" s="242"/>
      <c r="B955" s="240"/>
      <c r="C955" s="206"/>
      <c r="D955" s="248"/>
      <c r="E955" s="3"/>
      <c r="F955" s="3"/>
      <c r="G955" s="3"/>
      <c r="H955" s="3"/>
      <c r="J955" s="226"/>
      <c r="K955" s="3"/>
      <c r="L955" s="3"/>
      <c r="O955" s="227"/>
      <c r="Q955" s="94"/>
      <c r="R955" s="94"/>
      <c r="S955" s="94"/>
      <c r="T955" s="94"/>
    </row>
    <row r="956" ht="15.75" customHeight="1">
      <c r="A956" s="242"/>
      <c r="B956" s="240"/>
      <c r="C956" s="206"/>
      <c r="D956" s="248"/>
      <c r="E956" s="3"/>
      <c r="F956" s="3"/>
      <c r="G956" s="3"/>
      <c r="H956" s="3"/>
      <c r="J956" s="226"/>
      <c r="K956" s="3"/>
      <c r="L956" s="3"/>
      <c r="O956" s="227"/>
      <c r="Q956" s="94"/>
      <c r="R956" s="94"/>
      <c r="S956" s="94"/>
      <c r="T956" s="94"/>
    </row>
    <row r="957" ht="15.75" customHeight="1">
      <c r="A957" s="242"/>
      <c r="B957" s="240"/>
      <c r="C957" s="206"/>
      <c r="D957" s="248"/>
      <c r="E957" s="3"/>
      <c r="F957" s="3"/>
      <c r="G957" s="3"/>
      <c r="H957" s="3"/>
      <c r="J957" s="226"/>
      <c r="K957" s="3"/>
      <c r="L957" s="3"/>
      <c r="O957" s="227"/>
      <c r="Q957" s="94"/>
      <c r="R957" s="94"/>
      <c r="S957" s="94"/>
      <c r="T957" s="94"/>
    </row>
    <row r="958" ht="15.75" customHeight="1">
      <c r="A958" s="242"/>
      <c r="B958" s="240"/>
      <c r="C958" s="206"/>
      <c r="D958" s="248"/>
      <c r="E958" s="3"/>
      <c r="F958" s="3"/>
      <c r="G958" s="3"/>
      <c r="H958" s="3"/>
      <c r="J958" s="226"/>
      <c r="K958" s="3"/>
      <c r="L958" s="3"/>
      <c r="O958" s="227"/>
      <c r="Q958" s="94"/>
      <c r="R958" s="94"/>
      <c r="S958" s="94"/>
      <c r="T958" s="94"/>
    </row>
    <row r="959" ht="15.75" customHeight="1">
      <c r="A959" s="242"/>
      <c r="B959" s="240"/>
      <c r="C959" s="206"/>
      <c r="D959" s="248"/>
      <c r="E959" s="3"/>
      <c r="F959" s="3"/>
      <c r="G959" s="3"/>
      <c r="H959" s="3"/>
      <c r="J959" s="226"/>
      <c r="K959" s="3"/>
      <c r="L959" s="3"/>
      <c r="O959" s="227"/>
      <c r="Q959" s="94"/>
      <c r="R959" s="94"/>
      <c r="S959" s="94"/>
      <c r="T959" s="94"/>
    </row>
    <row r="960" ht="15.75" customHeight="1">
      <c r="A960" s="242"/>
      <c r="B960" s="240"/>
      <c r="C960" s="206"/>
      <c r="D960" s="248"/>
      <c r="E960" s="3"/>
      <c r="F960" s="3"/>
      <c r="G960" s="3"/>
      <c r="H960" s="3"/>
      <c r="J960" s="226"/>
      <c r="K960" s="3"/>
      <c r="L960" s="3"/>
      <c r="O960" s="227"/>
      <c r="Q960" s="94"/>
      <c r="R960" s="94"/>
      <c r="S960" s="94"/>
      <c r="T960" s="94"/>
    </row>
    <row r="961" ht="15.75" customHeight="1">
      <c r="A961" s="242"/>
      <c r="B961" s="240"/>
      <c r="C961" s="206"/>
      <c r="D961" s="248"/>
      <c r="E961" s="3"/>
      <c r="F961" s="3"/>
      <c r="G961" s="3"/>
      <c r="H961" s="3"/>
      <c r="J961" s="226"/>
      <c r="K961" s="3"/>
      <c r="L961" s="3"/>
      <c r="O961" s="227"/>
      <c r="Q961" s="94"/>
      <c r="R961" s="94"/>
      <c r="S961" s="94"/>
      <c r="T961" s="94"/>
    </row>
    <row r="962" ht="15.75" customHeight="1">
      <c r="A962" s="242"/>
      <c r="B962" s="240"/>
      <c r="C962" s="206"/>
      <c r="D962" s="248"/>
      <c r="E962" s="3"/>
      <c r="F962" s="3"/>
      <c r="G962" s="3"/>
      <c r="H962" s="3"/>
      <c r="J962" s="226"/>
      <c r="K962" s="3"/>
      <c r="L962" s="3"/>
      <c r="O962" s="227"/>
      <c r="Q962" s="94"/>
      <c r="R962" s="94"/>
      <c r="S962" s="94"/>
      <c r="T962" s="94"/>
    </row>
    <row r="963" ht="15.75" customHeight="1">
      <c r="A963" s="242"/>
      <c r="B963" s="240"/>
      <c r="C963" s="206"/>
      <c r="D963" s="248"/>
      <c r="E963" s="3"/>
      <c r="F963" s="3"/>
      <c r="G963" s="3"/>
      <c r="H963" s="3"/>
      <c r="J963" s="226"/>
      <c r="K963" s="3"/>
      <c r="L963" s="3"/>
      <c r="O963" s="227"/>
      <c r="Q963" s="94"/>
      <c r="R963" s="94"/>
      <c r="S963" s="94"/>
      <c r="T963" s="94"/>
    </row>
    <row r="964" ht="15.75" customHeight="1">
      <c r="A964" s="242"/>
      <c r="B964" s="240"/>
      <c r="C964" s="206"/>
      <c r="D964" s="248"/>
      <c r="E964" s="3"/>
      <c r="F964" s="3"/>
      <c r="G964" s="3"/>
      <c r="H964" s="3"/>
      <c r="J964" s="226"/>
      <c r="K964" s="3"/>
      <c r="L964" s="3"/>
      <c r="O964" s="227"/>
      <c r="Q964" s="94"/>
      <c r="R964" s="94"/>
      <c r="S964" s="94"/>
      <c r="T964" s="94"/>
    </row>
    <row r="965" ht="15.75" customHeight="1">
      <c r="A965" s="242"/>
      <c r="B965" s="240"/>
      <c r="C965" s="206"/>
      <c r="D965" s="248"/>
      <c r="E965" s="3"/>
      <c r="F965" s="3"/>
      <c r="G965" s="3"/>
      <c r="H965" s="3"/>
      <c r="J965" s="226"/>
      <c r="K965" s="3"/>
      <c r="L965" s="3"/>
      <c r="O965" s="227"/>
      <c r="Q965" s="94"/>
      <c r="R965" s="94"/>
      <c r="S965" s="94"/>
      <c r="T965" s="94"/>
    </row>
    <row r="966" ht="15.75" customHeight="1">
      <c r="A966" s="242"/>
      <c r="B966" s="240"/>
      <c r="C966" s="206"/>
      <c r="D966" s="248"/>
      <c r="E966" s="3"/>
      <c r="F966" s="3"/>
      <c r="G966" s="3"/>
      <c r="H966" s="3"/>
      <c r="J966" s="226"/>
      <c r="K966" s="3"/>
      <c r="L966" s="3"/>
      <c r="O966" s="227"/>
      <c r="Q966" s="94"/>
      <c r="R966" s="94"/>
      <c r="S966" s="94"/>
      <c r="T966" s="94"/>
    </row>
    <row r="967" ht="15.75" customHeight="1">
      <c r="A967" s="242"/>
      <c r="B967" s="240"/>
      <c r="C967" s="206"/>
      <c r="D967" s="248"/>
      <c r="E967" s="3"/>
      <c r="F967" s="3"/>
      <c r="G967" s="3"/>
      <c r="H967" s="3"/>
      <c r="J967" s="226"/>
      <c r="K967" s="3"/>
      <c r="L967" s="3"/>
      <c r="O967" s="227"/>
      <c r="Q967" s="94"/>
      <c r="R967" s="94"/>
      <c r="S967" s="94"/>
      <c r="T967" s="94"/>
    </row>
    <row r="968" ht="15.75" customHeight="1">
      <c r="A968" s="242"/>
      <c r="B968" s="240"/>
      <c r="C968" s="206"/>
      <c r="D968" s="248"/>
      <c r="E968" s="3"/>
      <c r="F968" s="3"/>
      <c r="G968" s="3"/>
      <c r="H968" s="3"/>
      <c r="J968" s="226"/>
      <c r="K968" s="3"/>
      <c r="L968" s="3"/>
      <c r="O968" s="227"/>
      <c r="Q968" s="94"/>
      <c r="R968" s="94"/>
      <c r="S968" s="94"/>
      <c r="T968" s="94"/>
    </row>
    <row r="969" ht="15.75" customHeight="1">
      <c r="A969" s="242"/>
      <c r="B969" s="240"/>
      <c r="C969" s="206"/>
      <c r="D969" s="248"/>
      <c r="E969" s="3"/>
      <c r="F969" s="3"/>
      <c r="G969" s="3"/>
      <c r="H969" s="3"/>
      <c r="J969" s="226"/>
      <c r="K969" s="3"/>
      <c r="L969" s="3"/>
      <c r="O969" s="227"/>
      <c r="Q969" s="94"/>
      <c r="R969" s="94"/>
      <c r="S969" s="94"/>
      <c r="T969" s="94"/>
    </row>
    <row r="970" ht="15.75" customHeight="1">
      <c r="A970" s="242"/>
      <c r="B970" s="240"/>
      <c r="C970" s="206"/>
      <c r="D970" s="248"/>
      <c r="E970" s="3"/>
      <c r="F970" s="3"/>
      <c r="G970" s="3"/>
      <c r="H970" s="3"/>
      <c r="J970" s="226"/>
      <c r="K970" s="3"/>
      <c r="L970" s="3"/>
      <c r="O970" s="227"/>
      <c r="Q970" s="94"/>
      <c r="R970" s="94"/>
      <c r="S970" s="94"/>
      <c r="T970" s="94"/>
    </row>
    <row r="971" ht="15.75" customHeight="1">
      <c r="A971" s="242"/>
      <c r="B971" s="240"/>
      <c r="C971" s="206"/>
      <c r="D971" s="248"/>
      <c r="E971" s="3"/>
      <c r="F971" s="3"/>
      <c r="G971" s="3"/>
      <c r="H971" s="3"/>
      <c r="J971" s="226"/>
      <c r="K971" s="3"/>
      <c r="L971" s="3"/>
      <c r="O971" s="227"/>
      <c r="Q971" s="94"/>
      <c r="R971" s="94"/>
      <c r="S971" s="94"/>
      <c r="T971" s="94"/>
    </row>
    <row r="972" ht="15.75" customHeight="1">
      <c r="A972" s="242"/>
      <c r="B972" s="240"/>
      <c r="C972" s="206"/>
      <c r="D972" s="248"/>
      <c r="E972" s="3"/>
      <c r="F972" s="3"/>
      <c r="G972" s="3"/>
      <c r="H972" s="3"/>
      <c r="J972" s="226"/>
      <c r="K972" s="3"/>
      <c r="L972" s="3"/>
      <c r="O972" s="227"/>
      <c r="Q972" s="94"/>
      <c r="R972" s="94"/>
      <c r="S972" s="94"/>
      <c r="T972" s="94"/>
    </row>
    <row r="973" ht="15.75" customHeight="1">
      <c r="A973" s="242"/>
      <c r="B973" s="240"/>
      <c r="C973" s="206"/>
      <c r="D973" s="248"/>
      <c r="E973" s="3"/>
      <c r="F973" s="3"/>
      <c r="G973" s="3"/>
      <c r="H973" s="3"/>
      <c r="J973" s="226"/>
      <c r="K973" s="3"/>
      <c r="L973" s="3"/>
      <c r="O973" s="227"/>
      <c r="Q973" s="94"/>
      <c r="R973" s="94"/>
      <c r="S973" s="94"/>
      <c r="T973" s="94"/>
    </row>
    <row r="974" ht="15.75" customHeight="1">
      <c r="A974" s="242"/>
      <c r="B974" s="240"/>
      <c r="C974" s="206"/>
      <c r="D974" s="248"/>
      <c r="E974" s="3"/>
      <c r="F974" s="3"/>
      <c r="G974" s="3"/>
      <c r="H974" s="3"/>
      <c r="J974" s="226"/>
      <c r="K974" s="3"/>
      <c r="L974" s="3"/>
      <c r="O974" s="227"/>
      <c r="Q974" s="94"/>
      <c r="R974" s="94"/>
      <c r="S974" s="94"/>
      <c r="T974" s="94"/>
    </row>
    <row r="975" ht="15.75" customHeight="1">
      <c r="A975" s="242"/>
      <c r="B975" s="240"/>
      <c r="C975" s="206"/>
      <c r="D975" s="248"/>
      <c r="E975" s="3"/>
      <c r="F975" s="3"/>
      <c r="G975" s="3"/>
      <c r="H975" s="3"/>
      <c r="J975" s="226"/>
      <c r="K975" s="3"/>
      <c r="L975" s="3"/>
      <c r="O975" s="227"/>
      <c r="Q975" s="94"/>
      <c r="R975" s="94"/>
      <c r="S975" s="94"/>
      <c r="T975" s="94"/>
    </row>
    <row r="976" ht="15.75" customHeight="1">
      <c r="A976" s="242"/>
      <c r="B976" s="240"/>
      <c r="C976" s="206"/>
      <c r="D976" s="248"/>
      <c r="E976" s="3"/>
      <c r="F976" s="3"/>
      <c r="G976" s="3"/>
      <c r="H976" s="3"/>
      <c r="J976" s="226"/>
      <c r="K976" s="3"/>
      <c r="L976" s="3"/>
      <c r="O976" s="227"/>
      <c r="Q976" s="94"/>
      <c r="R976" s="94"/>
      <c r="S976" s="94"/>
      <c r="T976" s="94"/>
    </row>
    <row r="977" ht="15.75" customHeight="1">
      <c r="A977" s="242"/>
      <c r="B977" s="240"/>
      <c r="C977" s="206"/>
      <c r="D977" s="248"/>
      <c r="E977" s="3"/>
      <c r="F977" s="3"/>
      <c r="G977" s="3"/>
      <c r="H977" s="3"/>
      <c r="J977" s="226"/>
      <c r="K977" s="3"/>
      <c r="L977" s="3"/>
      <c r="O977" s="227"/>
      <c r="Q977" s="94"/>
      <c r="R977" s="94"/>
      <c r="S977" s="94"/>
      <c r="T977" s="94"/>
    </row>
    <row r="978" ht="15.75" customHeight="1">
      <c r="A978" s="242"/>
      <c r="B978" s="240"/>
      <c r="C978" s="206"/>
      <c r="D978" s="248"/>
      <c r="E978" s="3"/>
      <c r="F978" s="3"/>
      <c r="G978" s="3"/>
      <c r="H978" s="3"/>
      <c r="J978" s="226"/>
      <c r="K978" s="3"/>
      <c r="L978" s="3"/>
      <c r="O978" s="227"/>
      <c r="Q978" s="94"/>
      <c r="R978" s="94"/>
      <c r="S978" s="94"/>
      <c r="T978" s="94"/>
    </row>
    <row r="979" ht="15.75" customHeight="1">
      <c r="A979" s="242"/>
      <c r="B979" s="240"/>
      <c r="C979" s="206"/>
      <c r="D979" s="248"/>
      <c r="E979" s="3"/>
      <c r="F979" s="3"/>
      <c r="G979" s="3"/>
      <c r="H979" s="3"/>
      <c r="J979" s="226"/>
      <c r="K979" s="3"/>
      <c r="L979" s="3"/>
      <c r="O979" s="227"/>
      <c r="Q979" s="94"/>
      <c r="R979" s="94"/>
      <c r="S979" s="94"/>
      <c r="T979" s="94"/>
    </row>
    <row r="980" ht="15.75" customHeight="1">
      <c r="A980" s="242"/>
      <c r="B980" s="240"/>
      <c r="C980" s="206"/>
      <c r="D980" s="248"/>
      <c r="E980" s="3"/>
      <c r="F980" s="3"/>
      <c r="G980" s="3"/>
      <c r="H980" s="3"/>
      <c r="J980" s="226"/>
      <c r="K980" s="3"/>
      <c r="L980" s="3"/>
      <c r="O980" s="227"/>
      <c r="Q980" s="94"/>
      <c r="R980" s="94"/>
      <c r="S980" s="94"/>
      <c r="T980" s="94"/>
    </row>
    <row r="981" ht="15.75" customHeight="1">
      <c r="A981" s="242"/>
      <c r="B981" s="240"/>
      <c r="C981" s="206"/>
      <c r="D981" s="248"/>
      <c r="E981" s="3"/>
      <c r="F981" s="3"/>
      <c r="G981" s="3"/>
      <c r="H981" s="3"/>
      <c r="J981" s="226"/>
      <c r="K981" s="3"/>
      <c r="L981" s="3"/>
      <c r="O981" s="227"/>
      <c r="Q981" s="94"/>
      <c r="R981" s="94"/>
      <c r="S981" s="94"/>
      <c r="T981" s="94"/>
    </row>
    <row r="982" ht="15.75" customHeight="1">
      <c r="A982" s="242"/>
      <c r="B982" s="240"/>
      <c r="C982" s="206"/>
      <c r="D982" s="248"/>
      <c r="E982" s="3"/>
      <c r="F982" s="3"/>
      <c r="G982" s="3"/>
      <c r="H982" s="3"/>
      <c r="J982" s="226"/>
      <c r="K982" s="3"/>
      <c r="L982" s="3"/>
      <c r="O982" s="227"/>
      <c r="Q982" s="94"/>
      <c r="R982" s="94"/>
      <c r="S982" s="94"/>
      <c r="T982" s="94"/>
    </row>
    <row r="983" ht="15.75" customHeight="1">
      <c r="A983" s="242"/>
      <c r="B983" s="240"/>
      <c r="C983" s="206"/>
      <c r="D983" s="248"/>
      <c r="E983" s="3"/>
      <c r="F983" s="3"/>
      <c r="G983" s="3"/>
      <c r="H983" s="3"/>
      <c r="J983" s="226"/>
      <c r="K983" s="3"/>
      <c r="L983" s="3"/>
      <c r="O983" s="227"/>
      <c r="Q983" s="94"/>
      <c r="R983" s="94"/>
      <c r="S983" s="94"/>
      <c r="T983" s="94"/>
    </row>
    <row r="984" ht="15.75" customHeight="1">
      <c r="A984" s="242"/>
      <c r="B984" s="240"/>
      <c r="C984" s="206"/>
      <c r="D984" s="248"/>
      <c r="E984" s="3"/>
      <c r="F984" s="3"/>
      <c r="G984" s="3"/>
      <c r="H984" s="3"/>
      <c r="J984" s="226"/>
      <c r="K984" s="3"/>
      <c r="L984" s="3"/>
      <c r="O984" s="227"/>
      <c r="Q984" s="94"/>
      <c r="R984" s="94"/>
      <c r="S984" s="94"/>
      <c r="T984" s="94"/>
    </row>
    <row r="985" ht="15.75" customHeight="1">
      <c r="A985" s="242"/>
      <c r="B985" s="240"/>
      <c r="C985" s="206"/>
      <c r="D985" s="248"/>
      <c r="E985" s="3"/>
      <c r="F985" s="3"/>
      <c r="G985" s="3"/>
      <c r="H985" s="3"/>
      <c r="J985" s="226"/>
      <c r="K985" s="3"/>
      <c r="L985" s="3"/>
      <c r="O985" s="227"/>
      <c r="Q985" s="94"/>
      <c r="R985" s="94"/>
      <c r="S985" s="94"/>
      <c r="T985" s="94"/>
    </row>
    <row r="986" ht="15.75" customHeight="1">
      <c r="A986" s="242"/>
      <c r="B986" s="240"/>
      <c r="C986" s="206"/>
      <c r="D986" s="248"/>
      <c r="E986" s="3"/>
      <c r="F986" s="3"/>
      <c r="G986" s="3"/>
      <c r="H986" s="3"/>
      <c r="J986" s="226"/>
      <c r="K986" s="3"/>
      <c r="L986" s="3"/>
      <c r="O986" s="227"/>
      <c r="Q986" s="94"/>
      <c r="R986" s="94"/>
      <c r="S986" s="94"/>
      <c r="T986" s="94"/>
    </row>
    <row r="987" ht="15.75" customHeight="1">
      <c r="A987" s="242"/>
      <c r="B987" s="240"/>
      <c r="C987" s="206"/>
      <c r="D987" s="248"/>
      <c r="E987" s="3"/>
      <c r="F987" s="3"/>
      <c r="G987" s="3"/>
      <c r="H987" s="3"/>
      <c r="J987" s="226"/>
      <c r="K987" s="3"/>
      <c r="L987" s="3"/>
      <c r="O987" s="227"/>
      <c r="Q987" s="94"/>
      <c r="R987" s="94"/>
      <c r="S987" s="94"/>
      <c r="T987" s="94"/>
    </row>
    <row r="988" ht="15.75" customHeight="1">
      <c r="A988" s="242"/>
      <c r="B988" s="240"/>
      <c r="C988" s="206"/>
      <c r="D988" s="248"/>
      <c r="E988" s="3"/>
      <c r="F988" s="3"/>
      <c r="G988" s="3"/>
      <c r="H988" s="3"/>
      <c r="J988" s="226"/>
      <c r="K988" s="3"/>
      <c r="L988" s="3"/>
      <c r="O988" s="227"/>
      <c r="Q988" s="94"/>
      <c r="R988" s="94"/>
      <c r="S988" s="94"/>
      <c r="T988" s="94"/>
    </row>
    <row r="989" ht="15.75" customHeight="1">
      <c r="A989" s="242"/>
      <c r="B989" s="240"/>
      <c r="C989" s="206"/>
      <c r="D989" s="248"/>
      <c r="E989" s="3"/>
      <c r="F989" s="3"/>
      <c r="G989" s="3"/>
      <c r="H989" s="3"/>
      <c r="J989" s="226"/>
      <c r="K989" s="3"/>
      <c r="L989" s="3"/>
      <c r="O989" s="227"/>
      <c r="Q989" s="94"/>
      <c r="R989" s="94"/>
      <c r="S989" s="94"/>
      <c r="T989" s="94"/>
    </row>
    <row r="990" ht="15.75" customHeight="1">
      <c r="A990" s="242"/>
      <c r="B990" s="240"/>
      <c r="C990" s="206"/>
      <c r="D990" s="248"/>
      <c r="E990" s="3"/>
      <c r="F990" s="3"/>
      <c r="G990" s="3"/>
      <c r="H990" s="3"/>
      <c r="J990" s="226"/>
      <c r="K990" s="3"/>
      <c r="L990" s="3"/>
      <c r="O990" s="227"/>
      <c r="Q990" s="94"/>
      <c r="R990" s="94"/>
      <c r="S990" s="94"/>
      <c r="T990" s="94"/>
    </row>
    <row r="991" ht="15.75" customHeight="1">
      <c r="A991" s="242"/>
      <c r="B991" s="240"/>
      <c r="C991" s="206"/>
      <c r="D991" s="248"/>
      <c r="E991" s="3"/>
      <c r="F991" s="3"/>
      <c r="G991" s="3"/>
      <c r="H991" s="3"/>
      <c r="J991" s="226"/>
      <c r="K991" s="3"/>
      <c r="L991" s="3"/>
      <c r="O991" s="227"/>
      <c r="Q991" s="94"/>
      <c r="R991" s="94"/>
      <c r="S991" s="94"/>
      <c r="T991" s="94"/>
    </row>
    <row r="992" ht="15.75" customHeight="1">
      <c r="A992" s="242"/>
      <c r="B992" s="240"/>
      <c r="C992" s="206"/>
      <c r="D992" s="248"/>
      <c r="E992" s="3"/>
      <c r="F992" s="3"/>
      <c r="G992" s="3"/>
      <c r="H992" s="3"/>
      <c r="J992" s="226"/>
      <c r="K992" s="3"/>
      <c r="L992" s="3"/>
      <c r="O992" s="227"/>
      <c r="Q992" s="94"/>
      <c r="R992" s="94"/>
      <c r="S992" s="94"/>
      <c r="T992" s="94"/>
    </row>
    <row r="993" ht="15.75" customHeight="1">
      <c r="A993" s="242"/>
      <c r="B993" s="240"/>
      <c r="C993" s="206"/>
      <c r="D993" s="248"/>
      <c r="E993" s="3"/>
      <c r="F993" s="3"/>
      <c r="G993" s="3"/>
      <c r="H993" s="3"/>
      <c r="J993" s="226"/>
      <c r="K993" s="3"/>
      <c r="L993" s="3"/>
      <c r="O993" s="227"/>
      <c r="Q993" s="94"/>
      <c r="R993" s="94"/>
      <c r="S993" s="94"/>
      <c r="T993" s="94"/>
    </row>
    <row r="994" ht="15.75" customHeight="1">
      <c r="A994" s="242"/>
      <c r="B994" s="240"/>
      <c r="C994" s="206"/>
      <c r="D994" s="248"/>
      <c r="E994" s="3"/>
      <c r="F994" s="3"/>
      <c r="G994" s="3"/>
      <c r="H994" s="3"/>
      <c r="J994" s="226"/>
      <c r="K994" s="3"/>
      <c r="L994" s="3"/>
      <c r="O994" s="227"/>
      <c r="Q994" s="94"/>
      <c r="R994" s="94"/>
      <c r="S994" s="94"/>
      <c r="T994" s="94"/>
    </row>
    <row r="995" ht="15.75" customHeight="1">
      <c r="A995" s="242"/>
      <c r="B995" s="240"/>
      <c r="C995" s="206"/>
      <c r="D995" s="248"/>
      <c r="E995" s="3"/>
      <c r="F995" s="3"/>
      <c r="G995" s="3"/>
      <c r="H995" s="3"/>
      <c r="J995" s="226"/>
      <c r="K995" s="3"/>
      <c r="L995" s="3"/>
      <c r="O995" s="227"/>
      <c r="Q995" s="94"/>
      <c r="R995" s="94"/>
      <c r="S995" s="94"/>
      <c r="T995" s="94"/>
    </row>
    <row r="996" ht="15.75" customHeight="1">
      <c r="A996" s="242"/>
      <c r="B996" s="240"/>
      <c r="C996" s="206"/>
      <c r="D996" s="248"/>
      <c r="E996" s="3"/>
      <c r="F996" s="3"/>
      <c r="G996" s="3"/>
      <c r="H996" s="3"/>
      <c r="J996" s="226"/>
      <c r="K996" s="3"/>
      <c r="L996" s="3"/>
      <c r="O996" s="227"/>
      <c r="Q996" s="94"/>
      <c r="R996" s="94"/>
      <c r="S996" s="94"/>
      <c r="T996" s="94"/>
    </row>
    <row r="997" ht="15.75" customHeight="1">
      <c r="A997" s="242"/>
      <c r="B997" s="240"/>
      <c r="C997" s="206"/>
      <c r="D997" s="248"/>
      <c r="E997" s="3"/>
      <c r="F997" s="3"/>
      <c r="G997" s="3"/>
      <c r="H997" s="3"/>
      <c r="J997" s="226"/>
      <c r="K997" s="3"/>
      <c r="L997" s="3"/>
      <c r="O997" s="227"/>
      <c r="Q997" s="94"/>
      <c r="R997" s="94"/>
      <c r="S997" s="94"/>
      <c r="T997" s="94"/>
    </row>
    <row r="998" ht="15.75" customHeight="1">
      <c r="A998" s="242"/>
      <c r="B998" s="240"/>
      <c r="C998" s="206"/>
      <c r="D998" s="248"/>
      <c r="E998" s="3"/>
      <c r="F998" s="3"/>
      <c r="G998" s="3"/>
      <c r="H998" s="3"/>
      <c r="J998" s="226"/>
      <c r="K998" s="3"/>
      <c r="L998" s="3"/>
      <c r="O998" s="227"/>
      <c r="Q998" s="94"/>
      <c r="R998" s="94"/>
      <c r="S998" s="94"/>
      <c r="T998" s="94"/>
    </row>
    <row r="999" ht="15.75" customHeight="1">
      <c r="A999" s="242"/>
      <c r="B999" s="240"/>
      <c r="C999" s="206"/>
      <c r="D999" s="248"/>
      <c r="E999" s="3"/>
      <c r="F999" s="3"/>
      <c r="G999" s="3"/>
      <c r="H999" s="3"/>
      <c r="J999" s="226"/>
      <c r="K999" s="3"/>
      <c r="L999" s="3"/>
      <c r="O999" s="227"/>
      <c r="Q999" s="94"/>
      <c r="R999" s="94"/>
      <c r="S999" s="94"/>
      <c r="T999" s="94"/>
    </row>
    <row r="1000" ht="15.75" customHeight="1">
      <c r="A1000" s="242"/>
      <c r="B1000" s="240"/>
      <c r="C1000" s="206"/>
      <c r="D1000" s="248"/>
      <c r="J1000" s="226"/>
      <c r="K1000" s="3"/>
      <c r="L1000" s="3"/>
      <c r="O1000" s="227"/>
      <c r="Q1000" s="94"/>
      <c r="R1000" s="94"/>
      <c r="S1000" s="94"/>
      <c r="T1000" s="94"/>
    </row>
    <row r="1001" ht="15.75" customHeight="1">
      <c r="A1001" s="242"/>
      <c r="B1001" s="240"/>
      <c r="C1001" s="206"/>
      <c r="D1001" s="248"/>
      <c r="J1001" s="226"/>
      <c r="K1001" s="3"/>
      <c r="L1001" s="3"/>
      <c r="O1001" s="227"/>
      <c r="Q1001" s="94"/>
      <c r="R1001" s="94"/>
      <c r="S1001" s="94"/>
      <c r="T1001" s="94"/>
    </row>
    <row r="1002" ht="15.75" customHeight="1">
      <c r="A1002" s="242"/>
      <c r="B1002" s="240"/>
      <c r="C1002" s="206"/>
      <c r="D1002" s="248"/>
      <c r="J1002" s="226"/>
      <c r="K1002" s="3"/>
      <c r="L1002" s="3"/>
      <c r="O1002" s="227"/>
      <c r="Q1002" s="94"/>
      <c r="R1002" s="94"/>
      <c r="S1002" s="94"/>
      <c r="T1002" s="94"/>
    </row>
    <row r="1003" ht="15.75" customHeight="1">
      <c r="A1003" s="242"/>
      <c r="B1003" s="240"/>
      <c r="C1003" s="206"/>
      <c r="D1003" s="248"/>
      <c r="J1003" s="226"/>
      <c r="K1003" s="3"/>
      <c r="L1003" s="3"/>
      <c r="O1003" s="227"/>
      <c r="Q1003" s="94"/>
      <c r="R1003" s="94"/>
      <c r="S1003" s="94"/>
      <c r="T1003" s="94"/>
    </row>
    <row r="1004" ht="15.75" customHeight="1">
      <c r="A1004" s="242"/>
      <c r="B1004" s="240"/>
      <c r="C1004" s="206"/>
      <c r="D1004" s="248"/>
      <c r="J1004" s="226"/>
      <c r="K1004" s="3"/>
      <c r="L1004" s="3"/>
      <c r="O1004" s="227"/>
      <c r="Q1004" s="94"/>
      <c r="R1004" s="94"/>
      <c r="S1004" s="94"/>
      <c r="T1004" s="94"/>
    </row>
    <row r="1005" ht="15.75" customHeight="1">
      <c r="A1005" s="242"/>
      <c r="B1005" s="240"/>
      <c r="C1005" s="206"/>
      <c r="D1005" s="248"/>
      <c r="J1005" s="226"/>
      <c r="K1005" s="3"/>
      <c r="L1005" s="3"/>
      <c r="O1005" s="227"/>
      <c r="Q1005" s="94"/>
      <c r="R1005" s="94"/>
      <c r="S1005" s="94"/>
      <c r="T1005" s="94"/>
    </row>
    <row r="1006" ht="15.75" customHeight="1">
      <c r="A1006" s="242"/>
      <c r="B1006" s="240"/>
      <c r="C1006" s="206"/>
      <c r="D1006" s="248"/>
      <c r="J1006" s="226"/>
      <c r="K1006" s="3"/>
      <c r="L1006" s="3"/>
      <c r="O1006" s="227"/>
      <c r="Q1006" s="94"/>
      <c r="R1006" s="94"/>
      <c r="S1006" s="94"/>
      <c r="T1006" s="94"/>
    </row>
    <row r="1007" ht="15.75" customHeight="1">
      <c r="A1007" s="242"/>
      <c r="B1007" s="240"/>
      <c r="C1007" s="206"/>
      <c r="D1007" s="248"/>
      <c r="J1007" s="226"/>
      <c r="K1007" s="3"/>
      <c r="L1007" s="3"/>
      <c r="O1007" s="227"/>
      <c r="Q1007" s="94"/>
      <c r="R1007" s="94"/>
      <c r="S1007" s="94"/>
      <c r="T1007" s="94"/>
    </row>
    <row r="1008" ht="15.75" customHeight="1">
      <c r="A1008" s="242"/>
      <c r="B1008" s="240"/>
      <c r="C1008" s="206"/>
      <c r="D1008" s="248"/>
      <c r="J1008" s="226"/>
      <c r="K1008" s="3"/>
      <c r="L1008" s="3"/>
      <c r="O1008" s="227"/>
      <c r="Q1008" s="94"/>
      <c r="R1008" s="94"/>
      <c r="S1008" s="94"/>
      <c r="T1008" s="94"/>
    </row>
    <row r="1009" ht="15.75" customHeight="1">
      <c r="A1009" s="242"/>
      <c r="B1009" s="240"/>
      <c r="C1009" s="206"/>
      <c r="D1009" s="248"/>
      <c r="J1009" s="226"/>
      <c r="K1009" s="3"/>
      <c r="L1009" s="3"/>
      <c r="O1009" s="227"/>
      <c r="Q1009" s="94"/>
      <c r="R1009" s="94"/>
      <c r="S1009" s="94"/>
      <c r="T1009" s="94"/>
    </row>
    <row r="1010" ht="15.75" customHeight="1">
      <c r="A1010" s="242"/>
      <c r="B1010" s="240"/>
      <c r="C1010" s="206"/>
      <c r="D1010" s="248"/>
      <c r="J1010" s="226"/>
      <c r="K1010" s="3"/>
      <c r="L1010" s="3"/>
      <c r="O1010" s="227"/>
      <c r="Q1010" s="94"/>
      <c r="R1010" s="94"/>
      <c r="S1010" s="94"/>
      <c r="T1010" s="94"/>
    </row>
    <row r="1011" ht="15.75" customHeight="1">
      <c r="A1011" s="242"/>
      <c r="B1011" s="240"/>
      <c r="C1011" s="206"/>
      <c r="D1011" s="248"/>
      <c r="J1011" s="226"/>
      <c r="K1011" s="3"/>
      <c r="L1011" s="3"/>
      <c r="O1011" s="227"/>
      <c r="Q1011" s="94"/>
      <c r="R1011" s="94"/>
      <c r="S1011" s="94"/>
      <c r="T1011" s="94"/>
    </row>
    <row r="1012" ht="15.75" customHeight="1">
      <c r="A1012" s="242"/>
      <c r="B1012" s="240"/>
      <c r="C1012" s="206"/>
      <c r="D1012" s="248"/>
      <c r="J1012" s="226"/>
      <c r="K1012" s="3"/>
      <c r="L1012" s="3"/>
      <c r="O1012" s="227"/>
      <c r="Q1012" s="94"/>
      <c r="R1012" s="94"/>
      <c r="S1012" s="94"/>
      <c r="T1012" s="94"/>
    </row>
    <row r="1013" ht="15.75" customHeight="1">
      <c r="A1013" s="242"/>
      <c r="B1013" s="240"/>
      <c r="C1013" s="206"/>
      <c r="D1013" s="248"/>
      <c r="J1013" s="226"/>
      <c r="K1013" s="3"/>
      <c r="L1013" s="3"/>
      <c r="O1013" s="227"/>
      <c r="Q1013" s="94"/>
      <c r="R1013" s="94"/>
      <c r="S1013" s="94"/>
      <c r="T1013" s="94"/>
    </row>
    <row r="1014" ht="15.75" customHeight="1">
      <c r="A1014" s="242"/>
      <c r="B1014" s="240"/>
      <c r="C1014" s="206"/>
      <c r="D1014" s="248"/>
      <c r="J1014" s="226"/>
      <c r="K1014" s="3"/>
      <c r="L1014" s="3"/>
      <c r="O1014" s="227"/>
      <c r="Q1014" s="94"/>
      <c r="R1014" s="94"/>
      <c r="S1014" s="94"/>
      <c r="T1014" s="94"/>
    </row>
    <row r="1015" ht="15.75" customHeight="1">
      <c r="A1015" s="242"/>
      <c r="B1015" s="240"/>
      <c r="C1015" s="206"/>
      <c r="D1015" s="248"/>
      <c r="J1015" s="226"/>
      <c r="K1015" s="3"/>
      <c r="L1015" s="3"/>
      <c r="O1015" s="227"/>
      <c r="Q1015" s="94"/>
      <c r="R1015" s="94"/>
      <c r="S1015" s="94"/>
      <c r="T1015" s="94"/>
    </row>
    <row r="1016" ht="15.75" customHeight="1">
      <c r="A1016" s="242"/>
      <c r="B1016" s="240"/>
      <c r="C1016" s="206"/>
      <c r="D1016" s="248"/>
      <c r="J1016" s="226"/>
      <c r="K1016" s="3"/>
      <c r="L1016" s="3"/>
      <c r="O1016" s="227"/>
      <c r="Q1016" s="94"/>
      <c r="R1016" s="94"/>
      <c r="S1016" s="94"/>
      <c r="T1016" s="94"/>
    </row>
    <row r="1017" ht="15.75" customHeight="1">
      <c r="A1017" s="242"/>
      <c r="B1017" s="240"/>
      <c r="C1017" s="206"/>
      <c r="D1017" s="248"/>
      <c r="J1017" s="226"/>
      <c r="K1017" s="3"/>
      <c r="L1017" s="3"/>
      <c r="O1017" s="227"/>
      <c r="Q1017" s="94"/>
      <c r="R1017" s="94"/>
      <c r="S1017" s="94"/>
      <c r="T1017" s="94"/>
    </row>
    <row r="1018" ht="15.75" customHeight="1">
      <c r="A1018" s="242"/>
      <c r="B1018" s="240"/>
      <c r="C1018" s="206"/>
      <c r="D1018" s="248"/>
      <c r="J1018" s="226"/>
      <c r="K1018" s="3"/>
      <c r="L1018" s="3"/>
      <c r="O1018" s="227"/>
      <c r="Q1018" s="94"/>
      <c r="R1018" s="94"/>
      <c r="S1018" s="94"/>
      <c r="T1018" s="94"/>
    </row>
    <row r="1019" ht="15.75" customHeight="1">
      <c r="A1019" s="242"/>
      <c r="B1019" s="240"/>
      <c r="C1019" s="206"/>
      <c r="D1019" s="248"/>
      <c r="J1019" s="226"/>
      <c r="K1019" s="3"/>
      <c r="L1019" s="3"/>
      <c r="O1019" s="227"/>
      <c r="Q1019" s="94"/>
      <c r="R1019" s="94"/>
      <c r="S1019" s="94"/>
      <c r="T1019" s="94"/>
    </row>
    <row r="1020" ht="15.75" customHeight="1">
      <c r="A1020" s="242"/>
      <c r="B1020" s="240"/>
      <c r="C1020" s="206"/>
      <c r="D1020" s="248"/>
      <c r="J1020" s="226"/>
      <c r="K1020" s="3"/>
      <c r="L1020" s="3"/>
      <c r="O1020" s="227"/>
      <c r="Q1020" s="94"/>
      <c r="R1020" s="94"/>
      <c r="S1020" s="94"/>
      <c r="T1020" s="94"/>
    </row>
    <row r="1021" ht="15.75" customHeight="1">
      <c r="A1021" s="242"/>
      <c r="B1021" s="240"/>
      <c r="C1021" s="206"/>
      <c r="D1021" s="248"/>
      <c r="J1021" s="226"/>
      <c r="K1021" s="3"/>
      <c r="L1021" s="3"/>
      <c r="O1021" s="227"/>
      <c r="Q1021" s="94"/>
      <c r="R1021" s="94"/>
      <c r="S1021" s="94"/>
      <c r="T1021" s="94"/>
    </row>
    <row r="1022" ht="15.75" customHeight="1">
      <c r="A1022" s="242"/>
      <c r="B1022" s="240"/>
      <c r="C1022" s="206"/>
      <c r="D1022" s="248"/>
      <c r="J1022" s="226"/>
      <c r="K1022" s="3"/>
      <c r="L1022" s="3"/>
      <c r="O1022" s="227"/>
      <c r="Q1022" s="94"/>
      <c r="R1022" s="94"/>
      <c r="S1022" s="94"/>
      <c r="T1022" s="94"/>
    </row>
    <row r="1023" ht="15.75" customHeight="1">
      <c r="A1023" s="242"/>
      <c r="B1023" s="240"/>
      <c r="C1023" s="206"/>
      <c r="D1023" s="248"/>
      <c r="J1023" s="226"/>
      <c r="K1023" s="3"/>
      <c r="L1023" s="3"/>
      <c r="O1023" s="227"/>
      <c r="Q1023" s="94"/>
      <c r="R1023" s="94"/>
      <c r="S1023" s="94"/>
      <c r="T1023" s="94"/>
    </row>
    <row r="1024" ht="15.75" customHeight="1">
      <c r="A1024" s="242"/>
      <c r="B1024" s="240"/>
      <c r="C1024" s="206"/>
      <c r="D1024" s="248"/>
      <c r="J1024" s="226"/>
      <c r="K1024" s="3"/>
      <c r="L1024" s="3"/>
      <c r="O1024" s="227"/>
      <c r="Q1024" s="94"/>
      <c r="R1024" s="94"/>
      <c r="S1024" s="94"/>
      <c r="T1024" s="94"/>
    </row>
    <row r="1025" ht="15.75" customHeight="1">
      <c r="A1025" s="242"/>
      <c r="B1025" s="240"/>
      <c r="C1025" s="206"/>
      <c r="D1025" s="248"/>
      <c r="J1025" s="226"/>
      <c r="K1025" s="3"/>
      <c r="L1025" s="3"/>
      <c r="O1025" s="227"/>
      <c r="Q1025" s="94"/>
      <c r="R1025" s="94"/>
      <c r="S1025" s="94"/>
      <c r="T1025" s="94"/>
    </row>
    <row r="1026" ht="15.75" customHeight="1">
      <c r="A1026" s="242"/>
      <c r="B1026" s="240"/>
      <c r="C1026" s="206"/>
      <c r="D1026" s="248"/>
      <c r="J1026" s="226"/>
      <c r="K1026" s="3"/>
      <c r="L1026" s="3"/>
      <c r="O1026" s="227"/>
      <c r="Q1026" s="94"/>
      <c r="R1026" s="94"/>
      <c r="S1026" s="94"/>
      <c r="T1026" s="94"/>
    </row>
    <row r="1027" ht="15.75" customHeight="1">
      <c r="A1027" s="242"/>
      <c r="B1027" s="240"/>
      <c r="C1027" s="206"/>
      <c r="D1027" s="248"/>
      <c r="J1027" s="226"/>
      <c r="K1027" s="3"/>
      <c r="L1027" s="3"/>
      <c r="O1027" s="227"/>
      <c r="Q1027" s="94"/>
      <c r="R1027" s="94"/>
      <c r="S1027" s="94"/>
      <c r="T1027" s="94"/>
    </row>
    <row r="1028" ht="15.75" customHeight="1">
      <c r="A1028" s="242"/>
      <c r="B1028" s="240"/>
      <c r="C1028" s="206"/>
      <c r="D1028" s="248"/>
      <c r="J1028" s="226"/>
      <c r="K1028" s="3"/>
      <c r="L1028" s="3"/>
      <c r="O1028" s="227"/>
      <c r="Q1028" s="94"/>
      <c r="R1028" s="94"/>
      <c r="S1028" s="94"/>
      <c r="T1028" s="94"/>
    </row>
    <row r="1029" ht="15.75" customHeight="1">
      <c r="A1029" s="242"/>
      <c r="B1029" s="240"/>
      <c r="C1029" s="206"/>
      <c r="D1029" s="248"/>
      <c r="J1029" s="226"/>
      <c r="K1029" s="3"/>
      <c r="L1029" s="3"/>
      <c r="O1029" s="227"/>
      <c r="Q1029" s="94"/>
      <c r="R1029" s="94"/>
      <c r="S1029" s="94"/>
      <c r="T1029" s="94"/>
    </row>
    <row r="1030" ht="15.75" customHeight="1">
      <c r="A1030" s="242"/>
      <c r="B1030" s="240"/>
      <c r="C1030" s="206"/>
      <c r="D1030" s="248"/>
      <c r="J1030" s="226"/>
      <c r="K1030" s="3"/>
      <c r="L1030" s="3"/>
      <c r="O1030" s="227"/>
      <c r="Q1030" s="94"/>
      <c r="R1030" s="94"/>
      <c r="S1030" s="94"/>
      <c r="T1030" s="94"/>
    </row>
    <row r="1031" ht="15.75" customHeight="1">
      <c r="A1031" s="242"/>
      <c r="B1031" s="240"/>
      <c r="C1031" s="206"/>
      <c r="D1031" s="248"/>
      <c r="J1031" s="226"/>
      <c r="K1031" s="3"/>
      <c r="L1031" s="3"/>
      <c r="O1031" s="227"/>
      <c r="Q1031" s="94"/>
      <c r="R1031" s="94"/>
      <c r="S1031" s="94"/>
      <c r="T1031" s="94"/>
    </row>
    <row r="1032" ht="15.75" customHeight="1">
      <c r="A1032" s="242"/>
      <c r="B1032" s="240"/>
      <c r="C1032" s="206"/>
      <c r="D1032" s="248"/>
      <c r="J1032" s="226"/>
      <c r="K1032" s="3"/>
      <c r="L1032" s="3"/>
      <c r="O1032" s="227"/>
      <c r="Q1032" s="94"/>
      <c r="R1032" s="94"/>
      <c r="S1032" s="94"/>
      <c r="T1032" s="94"/>
    </row>
    <row r="1033" ht="15.75" customHeight="1">
      <c r="A1033" s="242"/>
      <c r="B1033" s="240"/>
      <c r="C1033" s="206"/>
      <c r="D1033" s="248"/>
      <c r="J1033" s="226"/>
      <c r="K1033" s="3"/>
      <c r="L1033" s="3"/>
      <c r="O1033" s="227"/>
      <c r="Q1033" s="94"/>
      <c r="R1033" s="94"/>
      <c r="S1033" s="94"/>
      <c r="T1033" s="94"/>
    </row>
    <row r="1034" ht="15.75" customHeight="1">
      <c r="A1034" s="242"/>
      <c r="B1034" s="240"/>
      <c r="C1034" s="206"/>
      <c r="D1034" s="248"/>
      <c r="J1034" s="226"/>
      <c r="K1034" s="3"/>
      <c r="L1034" s="3"/>
      <c r="O1034" s="227"/>
      <c r="Q1034" s="94"/>
      <c r="R1034" s="94"/>
      <c r="S1034" s="94"/>
      <c r="T1034" s="94"/>
    </row>
    <row r="1035" ht="15.75" customHeight="1">
      <c r="A1035" s="242"/>
      <c r="B1035" s="240"/>
      <c r="C1035" s="206"/>
      <c r="D1035" s="248"/>
      <c r="J1035" s="226"/>
      <c r="K1035" s="3"/>
      <c r="L1035" s="3"/>
      <c r="O1035" s="227"/>
      <c r="Q1035" s="94"/>
      <c r="R1035" s="94"/>
      <c r="S1035" s="94"/>
      <c r="T1035" s="94"/>
    </row>
    <row r="1036" ht="15.75" customHeight="1">
      <c r="A1036" s="242"/>
      <c r="B1036" s="240"/>
      <c r="C1036" s="206"/>
      <c r="D1036" s="248"/>
      <c r="J1036" s="226"/>
      <c r="K1036" s="3"/>
      <c r="L1036" s="3"/>
      <c r="O1036" s="227"/>
      <c r="Q1036" s="94"/>
      <c r="R1036" s="94"/>
      <c r="S1036" s="94"/>
      <c r="T1036" s="94"/>
    </row>
    <row r="1037" ht="15.75" customHeight="1">
      <c r="A1037" s="242"/>
      <c r="B1037" s="240"/>
      <c r="C1037" s="206"/>
      <c r="D1037" s="248"/>
      <c r="J1037" s="226"/>
      <c r="K1037" s="3"/>
      <c r="L1037" s="3"/>
      <c r="O1037" s="227"/>
      <c r="Q1037" s="94"/>
      <c r="R1037" s="94"/>
      <c r="S1037" s="94"/>
      <c r="T1037" s="94"/>
    </row>
    <row r="1038" ht="15.75" customHeight="1">
      <c r="A1038" s="242"/>
      <c r="B1038" s="240"/>
      <c r="C1038" s="206"/>
      <c r="D1038" s="248"/>
      <c r="J1038" s="226"/>
      <c r="K1038" s="3"/>
      <c r="L1038" s="3"/>
      <c r="O1038" s="227"/>
      <c r="Q1038" s="94"/>
      <c r="R1038" s="94"/>
      <c r="S1038" s="94"/>
      <c r="T1038" s="94"/>
    </row>
    <row r="1039" ht="15.75" customHeight="1">
      <c r="A1039" s="242"/>
      <c r="B1039" s="240"/>
      <c r="C1039" s="206"/>
      <c r="D1039" s="248"/>
      <c r="J1039" s="226"/>
      <c r="K1039" s="3"/>
      <c r="L1039" s="3"/>
      <c r="O1039" s="227"/>
      <c r="Q1039" s="94"/>
      <c r="R1039" s="94"/>
      <c r="S1039" s="94"/>
      <c r="T1039" s="94"/>
    </row>
    <row r="1040" ht="15.75" customHeight="1">
      <c r="A1040" s="242"/>
      <c r="B1040" s="240"/>
      <c r="C1040" s="206"/>
      <c r="D1040" s="248"/>
      <c r="J1040" s="226"/>
      <c r="K1040" s="3"/>
      <c r="L1040" s="3"/>
      <c r="O1040" s="227"/>
      <c r="Q1040" s="94"/>
      <c r="R1040" s="94"/>
      <c r="S1040" s="94"/>
      <c r="T1040" s="94"/>
    </row>
    <row r="1041" ht="15.75" customHeight="1">
      <c r="A1041" s="242"/>
      <c r="B1041" s="240"/>
      <c r="C1041" s="206"/>
      <c r="D1041" s="248"/>
      <c r="J1041" s="226"/>
      <c r="K1041" s="3"/>
      <c r="L1041" s="3"/>
      <c r="O1041" s="227"/>
      <c r="Q1041" s="94"/>
      <c r="R1041" s="94"/>
      <c r="S1041" s="94"/>
      <c r="T1041" s="94"/>
    </row>
    <row r="1042" ht="15.75" customHeight="1">
      <c r="A1042" s="242"/>
      <c r="B1042" s="240"/>
      <c r="C1042" s="206"/>
      <c r="D1042" s="248"/>
      <c r="J1042" s="226"/>
      <c r="K1042" s="3"/>
      <c r="L1042" s="3"/>
      <c r="O1042" s="227"/>
      <c r="Q1042" s="94"/>
      <c r="R1042" s="94"/>
      <c r="S1042" s="94"/>
      <c r="T1042" s="94"/>
    </row>
    <row r="1043" ht="15.75" customHeight="1">
      <c r="A1043" s="242"/>
      <c r="B1043" s="240"/>
      <c r="C1043" s="206"/>
      <c r="D1043" s="248"/>
      <c r="J1043" s="226"/>
      <c r="K1043" s="3"/>
      <c r="L1043" s="3"/>
      <c r="O1043" s="227"/>
      <c r="Q1043" s="94"/>
      <c r="R1043" s="94"/>
      <c r="S1043" s="94"/>
      <c r="T1043" s="94"/>
    </row>
    <row r="1044" ht="15.75" customHeight="1">
      <c r="A1044" s="242"/>
      <c r="B1044" s="240"/>
      <c r="C1044" s="206"/>
      <c r="D1044" s="248"/>
      <c r="J1044" s="226"/>
      <c r="K1044" s="3"/>
      <c r="L1044" s="3"/>
      <c r="O1044" s="227"/>
      <c r="Q1044" s="94"/>
      <c r="R1044" s="94"/>
      <c r="S1044" s="94"/>
      <c r="T1044" s="94"/>
    </row>
    <row r="1045" ht="15.75" customHeight="1">
      <c r="A1045" s="242"/>
      <c r="B1045" s="240"/>
      <c r="C1045" s="206"/>
      <c r="D1045" s="248"/>
      <c r="J1045" s="226"/>
      <c r="K1045" s="3"/>
      <c r="L1045" s="3"/>
      <c r="O1045" s="227"/>
      <c r="Q1045" s="94"/>
      <c r="R1045" s="94"/>
      <c r="S1045" s="94"/>
      <c r="T1045" s="94"/>
    </row>
    <row r="1046" ht="15.75" customHeight="1">
      <c r="A1046" s="242"/>
      <c r="B1046" s="240"/>
      <c r="C1046" s="206"/>
      <c r="D1046" s="248"/>
      <c r="J1046" s="226"/>
      <c r="K1046" s="3"/>
      <c r="L1046" s="3"/>
      <c r="O1046" s="227"/>
      <c r="Q1046" s="94"/>
      <c r="R1046" s="94"/>
      <c r="S1046" s="94"/>
      <c r="T1046" s="94"/>
    </row>
    <row r="1047" ht="15.75" customHeight="1">
      <c r="A1047" s="242"/>
      <c r="B1047" s="240"/>
      <c r="C1047" s="206"/>
      <c r="D1047" s="248"/>
      <c r="J1047" s="226"/>
      <c r="K1047" s="3"/>
      <c r="L1047" s="3"/>
      <c r="O1047" s="227"/>
      <c r="Q1047" s="94"/>
      <c r="R1047" s="94"/>
      <c r="S1047" s="94"/>
      <c r="T1047" s="94"/>
    </row>
    <row r="1048" ht="15.75" customHeight="1">
      <c r="A1048" s="242"/>
      <c r="B1048" s="240"/>
      <c r="C1048" s="206"/>
      <c r="D1048" s="248"/>
      <c r="J1048" s="226"/>
      <c r="K1048" s="3"/>
      <c r="L1048" s="3"/>
      <c r="O1048" s="227"/>
      <c r="Q1048" s="94"/>
      <c r="R1048" s="94"/>
      <c r="S1048" s="94"/>
      <c r="T1048" s="94"/>
    </row>
    <row r="1049" ht="15.75" customHeight="1">
      <c r="A1049" s="242"/>
      <c r="B1049" s="240"/>
      <c r="C1049" s="206"/>
      <c r="D1049" s="248"/>
      <c r="J1049" s="226"/>
      <c r="K1049" s="3"/>
      <c r="L1049" s="3"/>
      <c r="O1049" s="227"/>
      <c r="Q1049" s="94"/>
      <c r="R1049" s="94"/>
      <c r="S1049" s="94"/>
      <c r="T1049" s="94"/>
    </row>
    <row r="1050" ht="15.75" customHeight="1">
      <c r="A1050" s="242"/>
      <c r="B1050" s="240"/>
      <c r="C1050" s="206"/>
      <c r="D1050" s="248"/>
      <c r="J1050" s="226"/>
      <c r="K1050" s="3"/>
      <c r="L1050" s="3"/>
      <c r="O1050" s="227"/>
      <c r="Q1050" s="94"/>
      <c r="R1050" s="94"/>
      <c r="S1050" s="94"/>
      <c r="T1050" s="94"/>
    </row>
    <row r="1051" ht="15.75" customHeight="1">
      <c r="A1051" s="242"/>
      <c r="B1051" s="240"/>
      <c r="C1051" s="206"/>
      <c r="D1051" s="248"/>
      <c r="J1051" s="226"/>
      <c r="K1051" s="3"/>
      <c r="L1051" s="3"/>
      <c r="O1051" s="227"/>
      <c r="Q1051" s="94"/>
      <c r="R1051" s="94"/>
      <c r="S1051" s="94"/>
      <c r="T1051" s="94"/>
    </row>
    <row r="1052" ht="15.75" customHeight="1">
      <c r="A1052" s="242"/>
      <c r="B1052" s="240"/>
      <c r="C1052" s="206"/>
      <c r="D1052" s="248"/>
      <c r="J1052" s="226"/>
      <c r="K1052" s="3"/>
      <c r="L1052" s="3"/>
      <c r="O1052" s="227"/>
      <c r="Q1052" s="94"/>
      <c r="R1052" s="94"/>
      <c r="S1052" s="94"/>
      <c r="T1052" s="94"/>
    </row>
    <row r="1053" ht="15.75" customHeight="1">
      <c r="A1053" s="242"/>
      <c r="B1053" s="240"/>
      <c r="C1053" s="206"/>
      <c r="D1053" s="248"/>
      <c r="J1053" s="226"/>
      <c r="K1053" s="3"/>
      <c r="L1053" s="3"/>
      <c r="O1053" s="227"/>
      <c r="Q1053" s="94"/>
      <c r="R1053" s="94"/>
      <c r="S1053" s="94"/>
      <c r="T1053" s="94"/>
    </row>
    <row r="1054" ht="15.75" customHeight="1">
      <c r="A1054" s="242"/>
      <c r="B1054" s="240"/>
      <c r="C1054" s="206"/>
      <c r="D1054" s="248"/>
      <c r="J1054" s="226"/>
      <c r="K1054" s="3"/>
      <c r="L1054" s="3"/>
      <c r="O1054" s="227"/>
      <c r="Q1054" s="94"/>
      <c r="R1054" s="94"/>
      <c r="S1054" s="94"/>
      <c r="T1054" s="94"/>
    </row>
    <row r="1055" ht="15.75" customHeight="1">
      <c r="A1055" s="242"/>
      <c r="B1055" s="240"/>
      <c r="C1055" s="206"/>
      <c r="D1055" s="248"/>
      <c r="J1055" s="226"/>
      <c r="K1055" s="3"/>
      <c r="L1055" s="3"/>
      <c r="O1055" s="227"/>
      <c r="Q1055" s="94"/>
      <c r="R1055" s="94"/>
      <c r="S1055" s="94"/>
      <c r="T1055" s="94"/>
    </row>
    <row r="1056" ht="15.75" customHeight="1">
      <c r="A1056" s="242"/>
      <c r="B1056" s="240"/>
      <c r="C1056" s="206"/>
      <c r="D1056" s="248"/>
      <c r="J1056" s="226"/>
      <c r="K1056" s="3"/>
      <c r="L1056" s="3"/>
      <c r="O1056" s="227"/>
      <c r="Q1056" s="94"/>
      <c r="R1056" s="94"/>
      <c r="S1056" s="94"/>
      <c r="T1056" s="94"/>
    </row>
    <row r="1057" ht="15.75" customHeight="1">
      <c r="A1057" s="242"/>
      <c r="B1057" s="240"/>
      <c r="C1057" s="206"/>
      <c r="D1057" s="248"/>
      <c r="J1057" s="226"/>
      <c r="K1057" s="3"/>
      <c r="L1057" s="3"/>
      <c r="O1057" s="227"/>
      <c r="Q1057" s="94"/>
      <c r="R1057" s="94"/>
      <c r="S1057" s="94"/>
      <c r="T1057" s="94"/>
    </row>
    <row r="1058" ht="15.75" customHeight="1">
      <c r="A1058" s="242"/>
      <c r="B1058" s="240"/>
      <c r="C1058" s="206"/>
      <c r="D1058" s="248"/>
      <c r="J1058" s="226"/>
      <c r="K1058" s="3"/>
      <c r="L1058" s="3"/>
      <c r="O1058" s="227"/>
      <c r="Q1058" s="94"/>
      <c r="R1058" s="94"/>
      <c r="S1058" s="94"/>
      <c r="T1058" s="94"/>
    </row>
    <row r="1059" ht="15.75" customHeight="1">
      <c r="A1059" s="242"/>
      <c r="B1059" s="240"/>
      <c r="C1059" s="206"/>
      <c r="D1059" s="248"/>
      <c r="J1059" s="226"/>
      <c r="K1059" s="3"/>
      <c r="L1059" s="3"/>
      <c r="O1059" s="227"/>
      <c r="Q1059" s="94"/>
      <c r="R1059" s="94"/>
      <c r="S1059" s="94"/>
      <c r="T1059" s="94"/>
    </row>
    <row r="1060" ht="15.75" customHeight="1">
      <c r="A1060" s="242"/>
      <c r="B1060" s="240"/>
      <c r="C1060" s="206"/>
      <c r="D1060" s="248"/>
      <c r="J1060" s="226"/>
      <c r="K1060" s="3"/>
      <c r="L1060" s="3"/>
      <c r="O1060" s="227"/>
      <c r="Q1060" s="94"/>
      <c r="R1060" s="94"/>
      <c r="S1060" s="94"/>
      <c r="T1060" s="94"/>
    </row>
    <row r="1061" ht="15.75" customHeight="1">
      <c r="A1061" s="242"/>
      <c r="B1061" s="240"/>
      <c r="C1061" s="206"/>
      <c r="D1061" s="248"/>
      <c r="J1061" s="226"/>
      <c r="K1061" s="3"/>
      <c r="L1061" s="3"/>
      <c r="O1061" s="227"/>
      <c r="Q1061" s="94"/>
      <c r="R1061" s="94"/>
      <c r="S1061" s="94"/>
      <c r="T1061" s="94"/>
    </row>
    <row r="1062" ht="15.75" customHeight="1">
      <c r="A1062" s="242"/>
      <c r="B1062" s="240"/>
      <c r="C1062" s="206"/>
      <c r="D1062" s="248"/>
      <c r="J1062" s="226"/>
      <c r="K1062" s="3"/>
      <c r="L1062" s="3"/>
      <c r="O1062" s="227"/>
      <c r="Q1062" s="94"/>
      <c r="R1062" s="94"/>
      <c r="S1062" s="94"/>
      <c r="T1062" s="94"/>
    </row>
    <row r="1063" ht="15.75" customHeight="1">
      <c r="A1063" s="242"/>
      <c r="B1063" s="240"/>
      <c r="C1063" s="206"/>
      <c r="D1063" s="248"/>
      <c r="J1063" s="226"/>
      <c r="K1063" s="3"/>
      <c r="L1063" s="3"/>
      <c r="O1063" s="227"/>
      <c r="Q1063" s="94"/>
      <c r="R1063" s="94"/>
      <c r="S1063" s="94"/>
      <c r="T1063" s="94"/>
    </row>
    <row r="1064" ht="15.75" customHeight="1">
      <c r="A1064" s="242"/>
      <c r="B1064" s="240"/>
      <c r="C1064" s="206"/>
      <c r="D1064" s="248"/>
      <c r="J1064" s="226"/>
      <c r="K1064" s="3"/>
      <c r="L1064" s="3"/>
      <c r="O1064" s="227"/>
      <c r="Q1064" s="94"/>
      <c r="R1064" s="94"/>
      <c r="S1064" s="94"/>
      <c r="T1064" s="94"/>
    </row>
    <row r="1065" ht="15.75" customHeight="1">
      <c r="A1065" s="242"/>
      <c r="B1065" s="240"/>
      <c r="C1065" s="206"/>
      <c r="D1065" s="248"/>
      <c r="J1065" s="226"/>
      <c r="K1065" s="3"/>
      <c r="L1065" s="3"/>
      <c r="O1065" s="227"/>
      <c r="Q1065" s="94"/>
      <c r="R1065" s="94"/>
      <c r="S1065" s="94"/>
      <c r="T1065" s="94"/>
    </row>
    <row r="1066" ht="15.75" customHeight="1">
      <c r="A1066" s="242"/>
      <c r="B1066" s="240"/>
      <c r="C1066" s="206"/>
      <c r="D1066" s="248"/>
      <c r="J1066" s="226"/>
      <c r="K1066" s="3"/>
      <c r="L1066" s="3"/>
      <c r="O1066" s="227"/>
      <c r="Q1066" s="94"/>
      <c r="R1066" s="94"/>
      <c r="S1066" s="94"/>
      <c r="T1066" s="94"/>
    </row>
    <row r="1067" ht="15.75" customHeight="1">
      <c r="A1067" s="242"/>
      <c r="B1067" s="240"/>
      <c r="C1067" s="206"/>
      <c r="D1067" s="248"/>
      <c r="J1067" s="226"/>
      <c r="K1067" s="3"/>
      <c r="L1067" s="3"/>
      <c r="O1067" s="227"/>
      <c r="Q1067" s="94"/>
      <c r="R1067" s="94"/>
      <c r="S1067" s="94"/>
      <c r="T1067" s="94"/>
    </row>
    <row r="1068" ht="15.75" customHeight="1">
      <c r="A1068" s="242"/>
      <c r="B1068" s="240"/>
      <c r="C1068" s="206"/>
      <c r="D1068" s="248"/>
      <c r="J1068" s="226"/>
      <c r="K1068" s="3"/>
      <c r="L1068" s="3"/>
      <c r="O1068" s="227"/>
      <c r="Q1068" s="94"/>
      <c r="R1068" s="94"/>
      <c r="S1068" s="94"/>
      <c r="T1068" s="94"/>
    </row>
    <row r="1069" ht="15.75" customHeight="1">
      <c r="A1069" s="242"/>
      <c r="B1069" s="240"/>
      <c r="C1069" s="206"/>
      <c r="D1069" s="248"/>
      <c r="J1069" s="226"/>
      <c r="K1069" s="3"/>
      <c r="L1069" s="3"/>
      <c r="O1069" s="227"/>
      <c r="Q1069" s="94"/>
      <c r="R1069" s="94"/>
      <c r="S1069" s="94"/>
      <c r="T1069" s="94"/>
    </row>
    <row r="1070" ht="15.75" customHeight="1">
      <c r="A1070" s="242"/>
      <c r="B1070" s="240"/>
      <c r="C1070" s="206"/>
      <c r="D1070" s="248"/>
      <c r="J1070" s="226"/>
      <c r="K1070" s="3"/>
      <c r="L1070" s="3"/>
      <c r="O1070" s="227"/>
      <c r="Q1070" s="94"/>
      <c r="R1070" s="94"/>
      <c r="S1070" s="94"/>
      <c r="T1070" s="94"/>
    </row>
    <row r="1071" ht="15.75" customHeight="1">
      <c r="A1071" s="242"/>
      <c r="B1071" s="240"/>
      <c r="C1071" s="206"/>
      <c r="D1071" s="248"/>
      <c r="J1071" s="226"/>
      <c r="K1071" s="3"/>
      <c r="L1071" s="3"/>
      <c r="O1071" s="227"/>
      <c r="Q1071" s="94"/>
      <c r="R1071" s="94"/>
      <c r="S1071" s="94"/>
      <c r="T1071" s="94"/>
    </row>
    <row r="1072" ht="15.75" customHeight="1">
      <c r="A1072" s="242"/>
      <c r="B1072" s="240"/>
      <c r="C1072" s="206"/>
      <c r="D1072" s="248"/>
      <c r="J1072" s="226"/>
      <c r="K1072" s="3"/>
      <c r="L1072" s="3"/>
      <c r="O1072" s="227"/>
      <c r="Q1072" s="94"/>
      <c r="R1072" s="94"/>
      <c r="S1072" s="94"/>
      <c r="T1072" s="94"/>
    </row>
    <row r="1073" ht="15.75" customHeight="1">
      <c r="A1073" s="242"/>
      <c r="B1073" s="240"/>
      <c r="C1073" s="206"/>
      <c r="D1073" s="248"/>
      <c r="J1073" s="226"/>
      <c r="K1073" s="3"/>
      <c r="L1073" s="3"/>
      <c r="O1073" s="227"/>
      <c r="Q1073" s="94"/>
      <c r="R1073" s="94"/>
      <c r="S1073" s="94"/>
      <c r="T1073" s="94"/>
    </row>
    <row r="1074" ht="15.75" customHeight="1">
      <c r="A1074" s="242"/>
      <c r="B1074" s="240"/>
      <c r="C1074" s="206"/>
      <c r="D1074" s="248"/>
      <c r="J1074" s="226"/>
      <c r="K1074" s="3"/>
      <c r="L1074" s="3"/>
      <c r="O1074" s="227"/>
      <c r="Q1074" s="94"/>
      <c r="R1074" s="94"/>
      <c r="S1074" s="94"/>
      <c r="T1074" s="94"/>
    </row>
    <row r="1075" ht="15.75" customHeight="1">
      <c r="A1075" s="242"/>
      <c r="B1075" s="240"/>
      <c r="C1075" s="206"/>
      <c r="D1075" s="248"/>
      <c r="J1075" s="226"/>
      <c r="K1075" s="3"/>
      <c r="L1075" s="3"/>
      <c r="O1075" s="227"/>
      <c r="Q1075" s="94"/>
      <c r="R1075" s="94"/>
      <c r="S1075" s="94"/>
      <c r="T1075" s="94"/>
    </row>
    <row r="1076" ht="15.75" customHeight="1">
      <c r="A1076" s="242"/>
      <c r="B1076" s="240"/>
      <c r="C1076" s="206"/>
      <c r="D1076" s="248"/>
      <c r="J1076" s="226"/>
      <c r="K1076" s="3"/>
      <c r="L1076" s="3"/>
      <c r="O1076" s="227"/>
      <c r="Q1076" s="94"/>
      <c r="R1076" s="94"/>
      <c r="S1076" s="94"/>
      <c r="T1076" s="94"/>
    </row>
    <row r="1077" ht="15.75" customHeight="1">
      <c r="A1077" s="242"/>
      <c r="B1077" s="240"/>
      <c r="C1077" s="206"/>
      <c r="D1077" s="248"/>
      <c r="J1077" s="226"/>
      <c r="K1077" s="3"/>
      <c r="L1077" s="3"/>
      <c r="O1077" s="227"/>
      <c r="Q1077" s="94"/>
      <c r="R1077" s="94"/>
      <c r="S1077" s="94"/>
      <c r="T1077" s="94"/>
    </row>
    <row r="1078" ht="15.75" customHeight="1">
      <c r="A1078" s="242"/>
      <c r="B1078" s="240"/>
      <c r="C1078" s="206"/>
      <c r="D1078" s="248"/>
      <c r="J1078" s="226"/>
      <c r="K1078" s="3"/>
      <c r="L1078" s="3"/>
      <c r="O1078" s="227"/>
      <c r="Q1078" s="94"/>
      <c r="R1078" s="94"/>
      <c r="S1078" s="94"/>
      <c r="T1078" s="94"/>
    </row>
    <row r="1079" ht="15.75" customHeight="1">
      <c r="A1079" s="242"/>
      <c r="B1079" s="240"/>
      <c r="C1079" s="206"/>
      <c r="D1079" s="248"/>
      <c r="J1079" s="226"/>
      <c r="K1079" s="3"/>
      <c r="L1079" s="3"/>
      <c r="O1079" s="227"/>
      <c r="Q1079" s="94"/>
      <c r="R1079" s="94"/>
      <c r="S1079" s="94"/>
      <c r="T1079" s="94"/>
    </row>
    <row r="1080" ht="15.75" customHeight="1">
      <c r="A1080" s="242"/>
      <c r="B1080" s="240"/>
      <c r="C1080" s="206"/>
      <c r="D1080" s="248"/>
      <c r="J1080" s="226"/>
      <c r="K1080" s="3"/>
      <c r="L1080" s="3"/>
      <c r="O1080" s="227"/>
      <c r="Q1080" s="94"/>
      <c r="R1080" s="94"/>
      <c r="S1080" s="94"/>
      <c r="T1080" s="94"/>
    </row>
    <row r="1081" ht="15.75" customHeight="1">
      <c r="A1081" s="242"/>
      <c r="B1081" s="240"/>
      <c r="C1081" s="206"/>
      <c r="D1081" s="248"/>
      <c r="J1081" s="226"/>
      <c r="K1081" s="3"/>
      <c r="L1081" s="3"/>
      <c r="O1081" s="227"/>
      <c r="Q1081" s="94"/>
      <c r="R1081" s="94"/>
      <c r="S1081" s="94"/>
      <c r="T1081" s="94"/>
    </row>
    <row r="1082" ht="15.75" customHeight="1">
      <c r="A1082" s="242"/>
      <c r="B1082" s="240"/>
      <c r="C1082" s="206"/>
      <c r="D1082" s="248"/>
      <c r="J1082" s="226"/>
      <c r="K1082" s="3"/>
      <c r="L1082" s="3"/>
      <c r="O1082" s="227"/>
      <c r="Q1082" s="94"/>
      <c r="R1082" s="94"/>
      <c r="S1082" s="94"/>
      <c r="T1082" s="94"/>
    </row>
    <row r="1083" ht="15.75" customHeight="1">
      <c r="A1083" s="242"/>
      <c r="B1083" s="240"/>
      <c r="C1083" s="206"/>
      <c r="D1083" s="248"/>
      <c r="J1083" s="226"/>
      <c r="K1083" s="3"/>
      <c r="L1083" s="3"/>
      <c r="O1083" s="227"/>
      <c r="Q1083" s="94"/>
      <c r="R1083" s="94"/>
      <c r="S1083" s="94"/>
      <c r="T1083" s="94"/>
    </row>
    <row r="1084" ht="15.75" customHeight="1">
      <c r="A1084" s="242"/>
      <c r="B1084" s="240"/>
      <c r="C1084" s="206"/>
      <c r="D1084" s="248"/>
      <c r="J1084" s="226"/>
      <c r="K1084" s="3"/>
      <c r="L1084" s="3"/>
      <c r="O1084" s="227"/>
      <c r="Q1084" s="94"/>
      <c r="R1084" s="94"/>
      <c r="S1084" s="94"/>
      <c r="T1084" s="94"/>
    </row>
    <row r="1085" ht="15.75" customHeight="1">
      <c r="A1085" s="242"/>
      <c r="B1085" s="240"/>
      <c r="C1085" s="206"/>
      <c r="D1085" s="248"/>
      <c r="J1085" s="226"/>
      <c r="K1085" s="3"/>
      <c r="L1085" s="3"/>
      <c r="O1085" s="227"/>
      <c r="Q1085" s="94"/>
      <c r="R1085" s="94"/>
      <c r="S1085" s="94"/>
      <c r="T1085" s="94"/>
    </row>
    <row r="1086" ht="15.75" customHeight="1">
      <c r="A1086" s="242"/>
      <c r="B1086" s="240"/>
      <c r="C1086" s="206"/>
      <c r="D1086" s="248"/>
      <c r="J1086" s="226"/>
      <c r="K1086" s="3"/>
      <c r="L1086" s="3"/>
      <c r="O1086" s="227"/>
      <c r="Q1086" s="94"/>
      <c r="R1086" s="94"/>
      <c r="S1086" s="94"/>
      <c r="T1086" s="94"/>
    </row>
    <row r="1087" ht="15.75" customHeight="1">
      <c r="A1087" s="242"/>
      <c r="B1087" s="240"/>
      <c r="C1087" s="206"/>
      <c r="D1087" s="248"/>
      <c r="J1087" s="226"/>
      <c r="K1087" s="3"/>
      <c r="L1087" s="3"/>
      <c r="O1087" s="227"/>
      <c r="Q1087" s="94"/>
      <c r="R1087" s="94"/>
      <c r="S1087" s="94"/>
      <c r="T1087" s="94"/>
    </row>
    <row r="1088" ht="15.75" customHeight="1">
      <c r="A1088" s="242"/>
      <c r="B1088" s="240"/>
      <c r="C1088" s="206"/>
      <c r="D1088" s="248"/>
      <c r="J1088" s="226"/>
      <c r="K1088" s="3"/>
      <c r="L1088" s="3"/>
      <c r="O1088" s="227"/>
      <c r="Q1088" s="94"/>
      <c r="R1088" s="94"/>
      <c r="S1088" s="94"/>
      <c r="T1088" s="94"/>
    </row>
    <row r="1089" ht="15.75" customHeight="1">
      <c r="A1089" s="242"/>
      <c r="B1089" s="240"/>
      <c r="C1089" s="206"/>
      <c r="D1089" s="248"/>
      <c r="J1089" s="226"/>
      <c r="K1089" s="3"/>
      <c r="L1089" s="3"/>
      <c r="O1089" s="227"/>
      <c r="Q1089" s="94"/>
      <c r="R1089" s="94"/>
      <c r="S1089" s="94"/>
      <c r="T1089" s="94"/>
    </row>
    <row r="1090" ht="15.75" customHeight="1">
      <c r="A1090" s="242"/>
      <c r="B1090" s="240"/>
      <c r="C1090" s="206"/>
      <c r="D1090" s="248"/>
      <c r="J1090" s="226"/>
      <c r="K1090" s="3"/>
      <c r="L1090" s="3"/>
      <c r="O1090" s="227"/>
      <c r="Q1090" s="94"/>
      <c r="R1090" s="94"/>
      <c r="S1090" s="94"/>
      <c r="T1090" s="94"/>
    </row>
    <row r="1091" ht="15.75" customHeight="1">
      <c r="A1091" s="242"/>
      <c r="B1091" s="240"/>
      <c r="C1091" s="206"/>
      <c r="D1091" s="248"/>
      <c r="J1091" s="226"/>
      <c r="K1091" s="3"/>
      <c r="L1091" s="3"/>
      <c r="O1091" s="227"/>
      <c r="Q1091" s="94"/>
      <c r="R1091" s="94"/>
      <c r="S1091" s="94"/>
      <c r="T1091" s="94"/>
    </row>
    <row r="1092" ht="15.75" customHeight="1">
      <c r="A1092" s="242"/>
      <c r="B1092" s="240"/>
      <c r="C1092" s="206"/>
      <c r="D1092" s="248"/>
      <c r="J1092" s="226"/>
      <c r="K1092" s="3"/>
      <c r="L1092" s="3"/>
      <c r="O1092" s="227"/>
      <c r="Q1092" s="94"/>
      <c r="R1092" s="94"/>
      <c r="S1092" s="94"/>
      <c r="T1092" s="94"/>
    </row>
    <row r="1093" ht="15.75" customHeight="1">
      <c r="A1093" s="242"/>
      <c r="B1093" s="240"/>
      <c r="C1093" s="206"/>
      <c r="D1093" s="248"/>
      <c r="J1093" s="226"/>
      <c r="K1093" s="3"/>
      <c r="L1093" s="3"/>
      <c r="O1093" s="227"/>
      <c r="Q1093" s="94"/>
      <c r="R1093" s="94"/>
      <c r="S1093" s="94"/>
      <c r="T1093" s="94"/>
    </row>
    <row r="1094" ht="15.75" customHeight="1">
      <c r="A1094" s="242"/>
      <c r="B1094" s="240"/>
      <c r="C1094" s="206"/>
      <c r="D1094" s="248"/>
      <c r="J1094" s="226"/>
      <c r="K1094" s="3"/>
      <c r="L1094" s="3"/>
      <c r="O1094" s="227"/>
      <c r="Q1094" s="94"/>
      <c r="R1094" s="94"/>
      <c r="S1094" s="94"/>
      <c r="T1094" s="94"/>
    </row>
    <row r="1095" ht="15.75" customHeight="1">
      <c r="A1095" s="242"/>
      <c r="B1095" s="240"/>
      <c r="C1095" s="206"/>
      <c r="D1095" s="248"/>
      <c r="J1095" s="226"/>
      <c r="K1095" s="3"/>
      <c r="L1095" s="3"/>
      <c r="O1095" s="227"/>
      <c r="Q1095" s="94"/>
      <c r="R1095" s="94"/>
      <c r="S1095" s="94"/>
      <c r="T1095" s="94"/>
    </row>
    <row r="1096" ht="15.75" customHeight="1">
      <c r="A1096" s="242"/>
      <c r="B1096" s="240"/>
      <c r="C1096" s="206"/>
      <c r="D1096" s="248"/>
      <c r="J1096" s="226"/>
      <c r="K1096" s="3"/>
      <c r="L1096" s="3"/>
      <c r="O1096" s="227"/>
      <c r="Q1096" s="94"/>
      <c r="R1096" s="94"/>
      <c r="S1096" s="94"/>
      <c r="T1096" s="94"/>
    </row>
    <row r="1097" ht="15.75" customHeight="1">
      <c r="A1097" s="242"/>
      <c r="B1097" s="240"/>
      <c r="C1097" s="206"/>
      <c r="D1097" s="248"/>
      <c r="J1097" s="226"/>
      <c r="K1097" s="3"/>
      <c r="L1097" s="3"/>
      <c r="O1097" s="227"/>
      <c r="Q1097" s="94"/>
      <c r="R1097" s="94"/>
      <c r="S1097" s="94"/>
      <c r="T1097" s="94"/>
    </row>
    <row r="1098" ht="15.75" customHeight="1">
      <c r="A1098" s="242"/>
      <c r="B1098" s="240"/>
      <c r="C1098" s="206"/>
      <c r="D1098" s="248"/>
      <c r="J1098" s="226"/>
      <c r="K1098" s="3"/>
      <c r="L1098" s="3"/>
      <c r="O1098" s="227"/>
      <c r="Q1098" s="94"/>
      <c r="R1098" s="94"/>
      <c r="S1098" s="94"/>
      <c r="T1098" s="94"/>
    </row>
    <row r="1099" ht="15.75" customHeight="1">
      <c r="A1099" s="242"/>
      <c r="B1099" s="240"/>
      <c r="C1099" s="206"/>
      <c r="D1099" s="248"/>
      <c r="J1099" s="226"/>
      <c r="K1099" s="3"/>
      <c r="L1099" s="3"/>
      <c r="O1099" s="227"/>
      <c r="Q1099" s="94"/>
      <c r="R1099" s="94"/>
      <c r="S1099" s="94"/>
      <c r="T1099" s="94"/>
    </row>
    <row r="1100" ht="15.75" customHeight="1">
      <c r="A1100" s="242"/>
      <c r="B1100" s="240"/>
      <c r="C1100" s="206"/>
      <c r="D1100" s="248"/>
      <c r="J1100" s="226"/>
      <c r="K1100" s="3"/>
      <c r="L1100" s="3"/>
      <c r="O1100" s="227"/>
      <c r="Q1100" s="94"/>
      <c r="R1100" s="94"/>
      <c r="S1100" s="94"/>
      <c r="T1100" s="94"/>
    </row>
    <row r="1101" ht="15.75" customHeight="1">
      <c r="A1101" s="242"/>
      <c r="B1101" s="240"/>
      <c r="C1101" s="206"/>
      <c r="D1101" s="248"/>
      <c r="J1101" s="226"/>
      <c r="K1101" s="3"/>
      <c r="L1101" s="3"/>
      <c r="O1101" s="227"/>
      <c r="Q1101" s="94"/>
      <c r="R1101" s="94"/>
      <c r="S1101" s="94"/>
      <c r="T1101" s="94"/>
    </row>
    <row r="1102" ht="15.75" customHeight="1">
      <c r="A1102" s="242"/>
      <c r="B1102" s="240"/>
      <c r="C1102" s="206"/>
      <c r="D1102" s="248"/>
      <c r="J1102" s="226"/>
      <c r="K1102" s="3"/>
      <c r="L1102" s="3"/>
      <c r="O1102" s="227"/>
      <c r="Q1102" s="94"/>
      <c r="R1102" s="94"/>
      <c r="S1102" s="94"/>
      <c r="T1102" s="94"/>
    </row>
    <row r="1103" ht="15.75" customHeight="1">
      <c r="A1103" s="242"/>
      <c r="B1103" s="240"/>
      <c r="C1103" s="206"/>
      <c r="D1103" s="248"/>
      <c r="J1103" s="226"/>
      <c r="K1103" s="3"/>
      <c r="L1103" s="3"/>
      <c r="O1103" s="227"/>
      <c r="Q1103" s="94"/>
      <c r="R1103" s="94"/>
      <c r="S1103" s="94"/>
      <c r="T1103" s="94"/>
    </row>
    <row r="1104" ht="15.75" customHeight="1">
      <c r="A1104" s="242"/>
      <c r="B1104" s="240"/>
      <c r="C1104" s="206"/>
      <c r="D1104" s="248"/>
      <c r="J1104" s="226"/>
      <c r="K1104" s="3"/>
      <c r="L1104" s="3"/>
      <c r="O1104" s="227"/>
      <c r="Q1104" s="94"/>
      <c r="R1104" s="94"/>
      <c r="S1104" s="94"/>
      <c r="T1104" s="94"/>
    </row>
    <row r="1105" ht="15.75" customHeight="1">
      <c r="A1105" s="242"/>
      <c r="B1105" s="240"/>
      <c r="C1105" s="206"/>
      <c r="D1105" s="248"/>
      <c r="J1105" s="226"/>
      <c r="K1105" s="3"/>
      <c r="L1105" s="3"/>
      <c r="O1105" s="227"/>
      <c r="Q1105" s="94"/>
      <c r="R1105" s="94"/>
      <c r="S1105" s="94"/>
      <c r="T1105" s="94"/>
    </row>
    <row r="1106" ht="15.75" customHeight="1">
      <c r="A1106" s="242"/>
      <c r="B1106" s="240"/>
      <c r="C1106" s="206"/>
      <c r="D1106" s="248"/>
      <c r="J1106" s="226"/>
      <c r="K1106" s="3"/>
      <c r="L1106" s="3"/>
      <c r="O1106" s="227"/>
      <c r="Q1106" s="94"/>
      <c r="R1106" s="94"/>
      <c r="S1106" s="94"/>
      <c r="T1106" s="94"/>
    </row>
    <row r="1107" ht="15.75" customHeight="1">
      <c r="A1107" s="242"/>
      <c r="B1107" s="240"/>
      <c r="C1107" s="206"/>
      <c r="D1107" s="248"/>
      <c r="J1107" s="226"/>
      <c r="K1107" s="3"/>
      <c r="L1107" s="3"/>
      <c r="O1107" s="227"/>
      <c r="Q1107" s="94"/>
      <c r="R1107" s="94"/>
      <c r="S1107" s="94"/>
      <c r="T1107" s="94"/>
    </row>
    <row r="1108" ht="15.75" customHeight="1">
      <c r="A1108" s="242"/>
      <c r="B1108" s="240"/>
      <c r="C1108" s="206"/>
      <c r="D1108" s="248"/>
      <c r="J1108" s="226"/>
      <c r="K1108" s="3"/>
      <c r="L1108" s="3"/>
      <c r="O1108" s="227"/>
      <c r="Q1108" s="94"/>
      <c r="R1108" s="94"/>
      <c r="S1108" s="94"/>
      <c r="T1108" s="94"/>
    </row>
    <row r="1109" ht="15.75" customHeight="1">
      <c r="A1109" s="242"/>
      <c r="B1109" s="240"/>
      <c r="C1109" s="206"/>
      <c r="D1109" s="248"/>
      <c r="J1109" s="226"/>
      <c r="K1109" s="3"/>
      <c r="L1109" s="3"/>
      <c r="O1109" s="227"/>
      <c r="Q1109" s="94"/>
      <c r="R1109" s="94"/>
      <c r="S1109" s="94"/>
      <c r="T1109" s="94"/>
    </row>
    <row r="1110" ht="15.75" customHeight="1">
      <c r="A1110" s="242"/>
      <c r="B1110" s="240"/>
      <c r="C1110" s="206"/>
      <c r="D1110" s="248"/>
      <c r="J1110" s="226"/>
      <c r="K1110" s="3"/>
      <c r="L1110" s="3"/>
      <c r="O1110" s="227"/>
      <c r="Q1110" s="94"/>
      <c r="R1110" s="94"/>
      <c r="S1110" s="94"/>
      <c r="T1110" s="94"/>
    </row>
    <row r="1111" ht="15.75" customHeight="1">
      <c r="A1111" s="242"/>
      <c r="B1111" s="240"/>
      <c r="C1111" s="206"/>
      <c r="D1111" s="248"/>
      <c r="J1111" s="226"/>
      <c r="K1111" s="3"/>
      <c r="L1111" s="3"/>
      <c r="O1111" s="227"/>
      <c r="Q1111" s="94"/>
      <c r="R1111" s="94"/>
      <c r="S1111" s="94"/>
      <c r="T1111" s="94"/>
    </row>
    <row r="1112" ht="15.75" customHeight="1">
      <c r="A1112" s="242"/>
      <c r="B1112" s="240"/>
      <c r="C1112" s="206"/>
      <c r="D1112" s="248"/>
      <c r="J1112" s="226"/>
      <c r="K1112" s="3"/>
      <c r="L1112" s="3"/>
      <c r="O1112" s="227"/>
      <c r="Q1112" s="94"/>
      <c r="R1112" s="94"/>
      <c r="S1112" s="94"/>
      <c r="T1112" s="94"/>
    </row>
    <row r="1113" ht="15.75" customHeight="1">
      <c r="A1113" s="242"/>
      <c r="B1113" s="240"/>
      <c r="C1113" s="206"/>
      <c r="D1113" s="248"/>
      <c r="J1113" s="226"/>
      <c r="K1113" s="3"/>
      <c r="L1113" s="3"/>
      <c r="O1113" s="227"/>
      <c r="Q1113" s="94"/>
      <c r="R1113" s="94"/>
      <c r="S1113" s="94"/>
      <c r="T1113" s="94"/>
    </row>
    <row r="1114" ht="15.75" customHeight="1">
      <c r="A1114" s="242"/>
      <c r="B1114" s="240"/>
      <c r="C1114" s="206"/>
      <c r="D1114" s="248"/>
      <c r="J1114" s="226"/>
      <c r="K1114" s="3"/>
      <c r="L1114" s="3"/>
      <c r="O1114" s="227"/>
      <c r="Q1114" s="94"/>
      <c r="R1114" s="94"/>
      <c r="S1114" s="94"/>
      <c r="T1114" s="94"/>
    </row>
    <row r="1115" ht="15.75" customHeight="1">
      <c r="A1115" s="242"/>
      <c r="B1115" s="240"/>
      <c r="C1115" s="206"/>
      <c r="D1115" s="248"/>
      <c r="J1115" s="226"/>
      <c r="K1115" s="3"/>
      <c r="L1115" s="3"/>
      <c r="O1115" s="227"/>
      <c r="Q1115" s="94"/>
      <c r="R1115" s="94"/>
      <c r="S1115" s="94"/>
      <c r="T1115" s="94"/>
    </row>
    <row r="1116" ht="15.75" customHeight="1">
      <c r="A1116" s="242"/>
      <c r="B1116" s="240"/>
      <c r="C1116" s="206"/>
      <c r="D1116" s="248"/>
      <c r="J1116" s="226"/>
      <c r="K1116" s="3"/>
      <c r="L1116" s="3"/>
      <c r="O1116" s="227"/>
      <c r="Q1116" s="94"/>
      <c r="R1116" s="94"/>
      <c r="S1116" s="94"/>
      <c r="T1116" s="94"/>
    </row>
    <row r="1117" ht="15.75" customHeight="1">
      <c r="A1117" s="242"/>
      <c r="B1117" s="240"/>
      <c r="C1117" s="206"/>
      <c r="D1117" s="248"/>
      <c r="J1117" s="226"/>
      <c r="K1117" s="3"/>
      <c r="L1117" s="3"/>
      <c r="O1117" s="227"/>
      <c r="Q1117" s="94"/>
      <c r="R1117" s="94"/>
      <c r="S1117" s="94"/>
      <c r="T1117" s="94"/>
    </row>
    <row r="1118" ht="15.75" customHeight="1">
      <c r="A1118" s="242"/>
      <c r="B1118" s="240"/>
      <c r="C1118" s="206"/>
      <c r="D1118" s="248"/>
      <c r="J1118" s="226"/>
      <c r="K1118" s="3"/>
      <c r="L1118" s="3"/>
      <c r="O1118" s="227"/>
      <c r="Q1118" s="94"/>
      <c r="R1118" s="94"/>
      <c r="S1118" s="94"/>
      <c r="T1118" s="94"/>
    </row>
    <row r="1119" ht="15.75" customHeight="1">
      <c r="A1119" s="242"/>
      <c r="B1119" s="240"/>
      <c r="C1119" s="206"/>
      <c r="D1119" s="248"/>
      <c r="J1119" s="226"/>
      <c r="K1119" s="3"/>
      <c r="L1119" s="3"/>
      <c r="O1119" s="227"/>
      <c r="Q1119" s="94"/>
      <c r="R1119" s="94"/>
      <c r="S1119" s="94"/>
      <c r="T1119" s="94"/>
    </row>
    <row r="1120" ht="15.75" customHeight="1">
      <c r="A1120" s="242"/>
      <c r="B1120" s="240"/>
      <c r="C1120" s="206"/>
      <c r="D1120" s="248"/>
      <c r="J1120" s="226"/>
      <c r="K1120" s="3"/>
      <c r="L1120" s="3"/>
      <c r="O1120" s="227"/>
      <c r="Q1120" s="94"/>
      <c r="R1120" s="94"/>
      <c r="S1120" s="94"/>
      <c r="T1120" s="94"/>
    </row>
    <row r="1121" ht="15.75" customHeight="1">
      <c r="A1121" s="242"/>
      <c r="B1121" s="240"/>
      <c r="C1121" s="206"/>
      <c r="D1121" s="248"/>
      <c r="J1121" s="226"/>
      <c r="K1121" s="3"/>
      <c r="L1121" s="3"/>
      <c r="O1121" s="227"/>
      <c r="Q1121" s="94"/>
      <c r="R1121" s="94"/>
      <c r="S1121" s="94"/>
      <c r="T1121" s="94"/>
    </row>
    <row r="1122" ht="15.75" customHeight="1">
      <c r="A1122" s="242"/>
      <c r="B1122" s="240"/>
      <c r="C1122" s="206"/>
      <c r="D1122" s="248"/>
      <c r="J1122" s="226"/>
      <c r="K1122" s="3"/>
      <c r="L1122" s="3"/>
      <c r="O1122" s="227"/>
      <c r="Q1122" s="94"/>
      <c r="R1122" s="94"/>
      <c r="S1122" s="94"/>
      <c r="T1122" s="94"/>
    </row>
    <row r="1123" ht="15.75" customHeight="1">
      <c r="A1123" s="242"/>
      <c r="B1123" s="240"/>
      <c r="C1123" s="206"/>
      <c r="D1123" s="248"/>
      <c r="J1123" s="226"/>
      <c r="K1123" s="3"/>
      <c r="L1123" s="3"/>
      <c r="O1123" s="227"/>
      <c r="Q1123" s="94"/>
      <c r="R1123" s="94"/>
      <c r="S1123" s="94"/>
      <c r="T1123" s="94"/>
    </row>
    <row r="1124" ht="15.75" customHeight="1">
      <c r="A1124" s="242"/>
      <c r="B1124" s="240"/>
      <c r="C1124" s="206"/>
      <c r="D1124" s="248"/>
      <c r="J1124" s="226"/>
      <c r="K1124" s="3"/>
      <c r="L1124" s="3"/>
      <c r="O1124" s="227"/>
      <c r="Q1124" s="94"/>
      <c r="R1124" s="94"/>
      <c r="S1124" s="94"/>
      <c r="T1124" s="94"/>
    </row>
    <row r="1125" ht="15.75" customHeight="1">
      <c r="A1125" s="242"/>
      <c r="B1125" s="240"/>
      <c r="C1125" s="206"/>
      <c r="D1125" s="248"/>
      <c r="J1125" s="226"/>
      <c r="K1125" s="3"/>
      <c r="L1125" s="3"/>
      <c r="O1125" s="227"/>
      <c r="Q1125" s="94"/>
      <c r="R1125" s="94"/>
      <c r="S1125" s="94"/>
      <c r="T1125" s="94"/>
    </row>
    <row r="1126" ht="15.75" customHeight="1">
      <c r="A1126" s="242"/>
      <c r="B1126" s="240"/>
      <c r="C1126" s="206"/>
      <c r="D1126" s="248"/>
      <c r="J1126" s="226"/>
      <c r="K1126" s="3"/>
      <c r="L1126" s="3"/>
      <c r="O1126" s="227"/>
      <c r="Q1126" s="94"/>
      <c r="R1126" s="94"/>
      <c r="S1126" s="94"/>
      <c r="T1126" s="94"/>
    </row>
    <row r="1127" ht="15.75" customHeight="1">
      <c r="A1127" s="242"/>
      <c r="B1127" s="240"/>
      <c r="C1127" s="206"/>
      <c r="D1127" s="248"/>
      <c r="J1127" s="226"/>
      <c r="K1127" s="3"/>
      <c r="L1127" s="3"/>
      <c r="O1127" s="227"/>
      <c r="Q1127" s="94"/>
      <c r="R1127" s="94"/>
      <c r="S1127" s="94"/>
      <c r="T1127" s="94"/>
    </row>
    <row r="1128" ht="15.75" customHeight="1">
      <c r="A1128" s="242"/>
      <c r="B1128" s="240"/>
      <c r="C1128" s="206"/>
      <c r="D1128" s="248"/>
      <c r="J1128" s="226"/>
      <c r="K1128" s="3"/>
      <c r="L1128" s="3"/>
      <c r="O1128" s="227"/>
      <c r="Q1128" s="94"/>
      <c r="R1128" s="94"/>
      <c r="S1128" s="94"/>
      <c r="T1128" s="94"/>
    </row>
    <row r="1129" ht="15.75" customHeight="1">
      <c r="A1129" s="242"/>
      <c r="B1129" s="240"/>
      <c r="C1129" s="206"/>
      <c r="D1129" s="248"/>
      <c r="J1129" s="226"/>
      <c r="K1129" s="3"/>
      <c r="L1129" s="3"/>
      <c r="O1129" s="227"/>
      <c r="Q1129" s="94"/>
      <c r="R1129" s="94"/>
      <c r="S1129" s="94"/>
      <c r="T1129" s="94"/>
    </row>
    <row r="1130" ht="15.75" customHeight="1">
      <c r="A1130" s="242"/>
      <c r="B1130" s="240"/>
      <c r="C1130" s="206"/>
      <c r="D1130" s="248"/>
      <c r="J1130" s="226"/>
      <c r="K1130" s="3"/>
      <c r="L1130" s="3"/>
      <c r="O1130" s="227"/>
      <c r="Q1130" s="94"/>
      <c r="R1130" s="94"/>
      <c r="S1130" s="94"/>
      <c r="T1130" s="94"/>
    </row>
    <row r="1131" ht="15.75" customHeight="1">
      <c r="A1131" s="242"/>
      <c r="B1131" s="240"/>
      <c r="C1131" s="206"/>
      <c r="D1131" s="248"/>
      <c r="J1131" s="226"/>
      <c r="K1131" s="3"/>
      <c r="L1131" s="3"/>
      <c r="O1131" s="227"/>
      <c r="Q1131" s="94"/>
      <c r="R1131" s="94"/>
      <c r="S1131" s="94"/>
      <c r="T1131" s="94"/>
    </row>
    <row r="1132" ht="15.75" customHeight="1">
      <c r="A1132" s="242"/>
      <c r="B1132" s="240"/>
      <c r="C1132" s="206"/>
      <c r="D1132" s="248"/>
      <c r="J1132" s="226"/>
      <c r="K1132" s="3"/>
      <c r="L1132" s="3"/>
      <c r="O1132" s="227"/>
      <c r="Q1132" s="94"/>
      <c r="R1132" s="94"/>
      <c r="S1132" s="94"/>
      <c r="T1132" s="94"/>
    </row>
    <row r="1133" ht="15.75" customHeight="1">
      <c r="A1133" s="242"/>
      <c r="B1133" s="240"/>
      <c r="C1133" s="206"/>
      <c r="D1133" s="248"/>
      <c r="J1133" s="226"/>
      <c r="K1133" s="3"/>
      <c r="L1133" s="3"/>
      <c r="O1133" s="227"/>
      <c r="Q1133" s="94"/>
      <c r="R1133" s="94"/>
      <c r="S1133" s="94"/>
      <c r="T1133" s="94"/>
    </row>
    <row r="1134" ht="15.75" customHeight="1">
      <c r="A1134" s="242"/>
      <c r="B1134" s="240"/>
      <c r="C1134" s="206"/>
      <c r="D1134" s="248"/>
      <c r="J1134" s="226"/>
      <c r="K1134" s="3"/>
      <c r="L1134" s="3"/>
      <c r="O1134" s="227"/>
      <c r="Q1134" s="94"/>
      <c r="R1134" s="94"/>
      <c r="S1134" s="94"/>
      <c r="T1134" s="94"/>
    </row>
    <row r="1135" ht="15.75" customHeight="1">
      <c r="A1135" s="242"/>
      <c r="B1135" s="240"/>
      <c r="C1135" s="206"/>
      <c r="D1135" s="248"/>
      <c r="J1135" s="226"/>
      <c r="K1135" s="3"/>
      <c r="L1135" s="3"/>
      <c r="O1135" s="227"/>
      <c r="Q1135" s="94"/>
      <c r="R1135" s="94"/>
      <c r="S1135" s="94"/>
      <c r="T1135" s="94"/>
    </row>
    <row r="1136" ht="15.75" customHeight="1">
      <c r="A1136" s="242"/>
      <c r="B1136" s="240"/>
      <c r="C1136" s="206"/>
      <c r="D1136" s="248"/>
      <c r="J1136" s="226"/>
      <c r="K1136" s="3"/>
      <c r="L1136" s="3"/>
      <c r="O1136" s="227"/>
      <c r="Q1136" s="94"/>
      <c r="R1136" s="94"/>
      <c r="S1136" s="94"/>
      <c r="T1136" s="94"/>
    </row>
    <row r="1137" ht="15.75" customHeight="1">
      <c r="A1137" s="242"/>
      <c r="B1137" s="240"/>
      <c r="C1137" s="206"/>
      <c r="D1137" s="248"/>
      <c r="J1137" s="226"/>
      <c r="K1137" s="3"/>
      <c r="L1137" s="3"/>
      <c r="O1137" s="227"/>
      <c r="Q1137" s="94"/>
      <c r="R1137" s="94"/>
      <c r="S1137" s="94"/>
      <c r="T1137" s="94"/>
    </row>
    <row r="1138" ht="15.75" customHeight="1">
      <c r="A1138" s="242"/>
      <c r="B1138" s="240"/>
      <c r="C1138" s="206"/>
      <c r="D1138" s="248"/>
      <c r="J1138" s="226"/>
      <c r="K1138" s="3"/>
      <c r="L1138" s="3"/>
      <c r="O1138" s="227"/>
      <c r="Q1138" s="94"/>
      <c r="R1138" s="94"/>
      <c r="S1138" s="94"/>
      <c r="T1138" s="94"/>
    </row>
    <row r="1139" ht="15.75" customHeight="1">
      <c r="A1139" s="242"/>
      <c r="B1139" s="240"/>
      <c r="C1139" s="206"/>
      <c r="D1139" s="248"/>
      <c r="J1139" s="226"/>
      <c r="K1139" s="3"/>
      <c r="L1139" s="3"/>
      <c r="O1139" s="227"/>
      <c r="Q1139" s="94"/>
      <c r="R1139" s="94"/>
      <c r="S1139" s="94"/>
      <c r="T1139" s="94"/>
    </row>
    <row r="1140" ht="15.75" customHeight="1">
      <c r="A1140" s="242"/>
      <c r="B1140" s="240"/>
      <c r="C1140" s="206"/>
      <c r="D1140" s="248"/>
      <c r="J1140" s="226"/>
      <c r="K1140" s="3"/>
      <c r="L1140" s="3"/>
      <c r="O1140" s="227"/>
      <c r="Q1140" s="94"/>
      <c r="R1140" s="94"/>
      <c r="S1140" s="94"/>
      <c r="T1140" s="94"/>
    </row>
    <row r="1141" ht="15.75" customHeight="1">
      <c r="A1141" s="242"/>
      <c r="B1141" s="240"/>
      <c r="C1141" s="206"/>
      <c r="D1141" s="248"/>
      <c r="J1141" s="226"/>
      <c r="K1141" s="3"/>
      <c r="L1141" s="3"/>
      <c r="O1141" s="227"/>
      <c r="Q1141" s="94"/>
      <c r="R1141" s="94"/>
      <c r="S1141" s="94"/>
      <c r="T1141" s="94"/>
    </row>
    <row r="1142" ht="15.75" customHeight="1">
      <c r="A1142" s="242"/>
      <c r="B1142" s="240"/>
      <c r="C1142" s="206"/>
      <c r="D1142" s="248"/>
      <c r="J1142" s="226"/>
      <c r="K1142" s="3"/>
      <c r="L1142" s="3"/>
      <c r="O1142" s="227"/>
      <c r="Q1142" s="94"/>
      <c r="R1142" s="94"/>
      <c r="S1142" s="94"/>
      <c r="T1142" s="94"/>
    </row>
    <row r="1143" ht="15.75" customHeight="1">
      <c r="A1143" s="242"/>
      <c r="B1143" s="240"/>
      <c r="C1143" s="206"/>
      <c r="D1143" s="248"/>
      <c r="J1143" s="226"/>
      <c r="K1143" s="3"/>
      <c r="L1143" s="3"/>
      <c r="O1143" s="227"/>
      <c r="Q1143" s="94"/>
      <c r="R1143" s="94"/>
      <c r="S1143" s="94"/>
      <c r="T1143" s="94"/>
    </row>
    <row r="1144" ht="15.75" customHeight="1">
      <c r="A1144" s="242"/>
      <c r="B1144" s="240"/>
      <c r="C1144" s="206"/>
      <c r="D1144" s="248"/>
      <c r="J1144" s="226"/>
      <c r="K1144" s="3"/>
      <c r="L1144" s="3"/>
      <c r="O1144" s="227"/>
      <c r="Q1144" s="94"/>
      <c r="R1144" s="94"/>
      <c r="S1144" s="94"/>
      <c r="T1144" s="94"/>
    </row>
    <row r="1145" ht="15.75" customHeight="1">
      <c r="A1145" s="242"/>
      <c r="B1145" s="240"/>
      <c r="C1145" s="206"/>
      <c r="D1145" s="248"/>
      <c r="J1145" s="226"/>
      <c r="K1145" s="3"/>
      <c r="L1145" s="3"/>
      <c r="O1145" s="227"/>
      <c r="Q1145" s="94"/>
      <c r="R1145" s="94"/>
      <c r="S1145" s="94"/>
      <c r="T1145" s="94"/>
    </row>
    <row r="1146" ht="15.75" customHeight="1">
      <c r="A1146" s="242"/>
      <c r="B1146" s="240"/>
      <c r="C1146" s="206"/>
      <c r="D1146" s="248"/>
      <c r="J1146" s="226"/>
      <c r="K1146" s="3"/>
      <c r="L1146" s="3"/>
      <c r="O1146" s="227"/>
      <c r="Q1146" s="94"/>
      <c r="R1146" s="94"/>
      <c r="S1146" s="94"/>
      <c r="T1146" s="94"/>
    </row>
    <row r="1147" ht="15.75" customHeight="1">
      <c r="A1147" s="242"/>
      <c r="B1147" s="240"/>
      <c r="C1147" s="206"/>
      <c r="D1147" s="248"/>
      <c r="J1147" s="226"/>
      <c r="K1147" s="3"/>
      <c r="L1147" s="3"/>
      <c r="O1147" s="227"/>
      <c r="Q1147" s="94"/>
      <c r="R1147" s="94"/>
      <c r="S1147" s="94"/>
      <c r="T1147" s="94"/>
    </row>
    <row r="1148" ht="15.75" customHeight="1">
      <c r="A1148" s="242"/>
      <c r="B1148" s="240"/>
      <c r="C1148" s="206"/>
      <c r="D1148" s="248"/>
      <c r="J1148" s="226"/>
      <c r="K1148" s="3"/>
      <c r="L1148" s="3"/>
      <c r="O1148" s="227"/>
      <c r="Q1148" s="94"/>
      <c r="R1148" s="94"/>
      <c r="S1148" s="94"/>
      <c r="T1148" s="94"/>
    </row>
    <row r="1149" ht="15.75" customHeight="1">
      <c r="A1149" s="242"/>
      <c r="B1149" s="240"/>
      <c r="C1149" s="206"/>
      <c r="D1149" s="248"/>
      <c r="J1149" s="226"/>
      <c r="K1149" s="3"/>
      <c r="L1149" s="3"/>
      <c r="O1149" s="227"/>
      <c r="Q1149" s="94"/>
      <c r="R1149" s="94"/>
      <c r="S1149" s="94"/>
      <c r="T1149" s="94"/>
    </row>
    <row r="1150" ht="15.75" customHeight="1">
      <c r="A1150" s="242"/>
      <c r="B1150" s="240"/>
      <c r="C1150" s="206"/>
      <c r="D1150" s="248"/>
      <c r="J1150" s="226"/>
      <c r="K1150" s="3"/>
      <c r="L1150" s="3"/>
      <c r="O1150" s="227"/>
      <c r="Q1150" s="94"/>
      <c r="R1150" s="94"/>
      <c r="S1150" s="94"/>
      <c r="T1150" s="94"/>
    </row>
    <row r="1151" ht="15.75" customHeight="1">
      <c r="A1151" s="242"/>
      <c r="B1151" s="240"/>
      <c r="C1151" s="206"/>
      <c r="D1151" s="248"/>
      <c r="J1151" s="226"/>
      <c r="K1151" s="3"/>
      <c r="L1151" s="3"/>
      <c r="O1151" s="227"/>
      <c r="Q1151" s="94"/>
      <c r="R1151" s="94"/>
      <c r="S1151" s="94"/>
      <c r="T1151" s="94"/>
    </row>
    <row r="1152" ht="15.75" customHeight="1">
      <c r="A1152" s="242"/>
      <c r="B1152" s="240"/>
      <c r="C1152" s="206"/>
      <c r="D1152" s="248"/>
      <c r="J1152" s="226"/>
      <c r="K1152" s="3"/>
      <c r="L1152" s="3"/>
      <c r="O1152" s="227"/>
      <c r="Q1152" s="94"/>
      <c r="R1152" s="94"/>
      <c r="S1152" s="94"/>
      <c r="T1152" s="94"/>
    </row>
    <row r="1153" ht="15.75" customHeight="1">
      <c r="A1153" s="242"/>
      <c r="B1153" s="240"/>
      <c r="C1153" s="206"/>
      <c r="D1153" s="248"/>
      <c r="J1153" s="226"/>
      <c r="K1153" s="3"/>
      <c r="L1153" s="3"/>
      <c r="O1153" s="227"/>
      <c r="Q1153" s="94"/>
      <c r="R1153" s="94"/>
      <c r="S1153" s="94"/>
      <c r="T1153" s="94"/>
    </row>
    <row r="1154" ht="15.75" customHeight="1">
      <c r="A1154" s="242"/>
      <c r="B1154" s="240"/>
      <c r="C1154" s="206"/>
      <c r="D1154" s="248"/>
      <c r="J1154" s="226"/>
      <c r="K1154" s="3"/>
      <c r="L1154" s="3"/>
      <c r="O1154" s="227"/>
      <c r="Q1154" s="94"/>
      <c r="R1154" s="94"/>
      <c r="S1154" s="94"/>
      <c r="T1154" s="94"/>
    </row>
    <row r="1155" ht="15.75" customHeight="1">
      <c r="A1155" s="242"/>
      <c r="B1155" s="240"/>
      <c r="C1155" s="206"/>
      <c r="D1155" s="248"/>
      <c r="J1155" s="226"/>
      <c r="K1155" s="3"/>
      <c r="L1155" s="3"/>
      <c r="O1155" s="227"/>
      <c r="Q1155" s="94"/>
      <c r="R1155" s="94"/>
      <c r="S1155" s="94"/>
      <c r="T1155" s="94"/>
    </row>
    <row r="1156" ht="15.75" customHeight="1">
      <c r="A1156" s="242"/>
      <c r="B1156" s="240"/>
      <c r="C1156" s="206"/>
      <c r="D1156" s="248"/>
      <c r="J1156" s="226"/>
      <c r="K1156" s="3"/>
      <c r="L1156" s="3"/>
      <c r="O1156" s="227"/>
      <c r="Q1156" s="94"/>
      <c r="R1156" s="94"/>
      <c r="S1156" s="94"/>
      <c r="T1156" s="94"/>
    </row>
    <row r="1157" ht="15.75" customHeight="1">
      <c r="A1157" s="242"/>
      <c r="B1157" s="240"/>
      <c r="C1157" s="206"/>
      <c r="D1157" s="248"/>
      <c r="J1157" s="226"/>
      <c r="K1157" s="3"/>
      <c r="L1157" s="3"/>
      <c r="O1157" s="227"/>
      <c r="Q1157" s="94"/>
      <c r="R1157" s="94"/>
      <c r="S1157" s="94"/>
      <c r="T1157" s="94"/>
    </row>
    <row r="1158" ht="15.75" customHeight="1">
      <c r="A1158" s="242"/>
      <c r="B1158" s="240"/>
      <c r="C1158" s="206"/>
      <c r="D1158" s="248"/>
      <c r="J1158" s="226"/>
      <c r="K1158" s="3"/>
      <c r="L1158" s="3"/>
      <c r="O1158" s="227"/>
      <c r="Q1158" s="94"/>
      <c r="R1158" s="94"/>
      <c r="S1158" s="94"/>
      <c r="T1158" s="94"/>
    </row>
    <row r="1159" ht="15.75" customHeight="1">
      <c r="A1159" s="242"/>
      <c r="B1159" s="240"/>
      <c r="C1159" s="206"/>
      <c r="D1159" s="248"/>
      <c r="J1159" s="226"/>
      <c r="K1159" s="3"/>
      <c r="L1159" s="3"/>
      <c r="O1159" s="227"/>
      <c r="Q1159" s="94"/>
      <c r="R1159" s="94"/>
      <c r="S1159" s="94"/>
      <c r="T1159" s="94"/>
    </row>
    <row r="1160" ht="15.75" customHeight="1">
      <c r="A1160" s="242"/>
      <c r="B1160" s="240"/>
      <c r="C1160" s="206"/>
      <c r="D1160" s="248"/>
      <c r="J1160" s="226"/>
      <c r="K1160" s="3"/>
      <c r="L1160" s="3"/>
      <c r="O1160" s="227"/>
      <c r="Q1160" s="94"/>
      <c r="R1160" s="94"/>
      <c r="S1160" s="94"/>
      <c r="T1160" s="94"/>
    </row>
    <row r="1161" ht="15.75" customHeight="1">
      <c r="A1161" s="242"/>
      <c r="B1161" s="240"/>
      <c r="C1161" s="206"/>
      <c r="D1161" s="248"/>
      <c r="J1161" s="226"/>
      <c r="K1161" s="3"/>
      <c r="L1161" s="3"/>
      <c r="O1161" s="227"/>
      <c r="Q1161" s="94"/>
      <c r="R1161" s="94"/>
      <c r="S1161" s="94"/>
      <c r="T1161" s="94"/>
    </row>
    <row r="1162" ht="15.75" customHeight="1">
      <c r="A1162" s="242"/>
      <c r="B1162" s="240"/>
      <c r="C1162" s="206"/>
      <c r="D1162" s="248"/>
      <c r="J1162" s="226"/>
      <c r="K1162" s="3"/>
      <c r="L1162" s="3"/>
      <c r="O1162" s="227"/>
      <c r="Q1162" s="94"/>
      <c r="R1162" s="94"/>
      <c r="S1162" s="94"/>
      <c r="T1162" s="94"/>
    </row>
    <row r="1163" ht="15.75" customHeight="1">
      <c r="A1163" s="242"/>
      <c r="B1163" s="240"/>
      <c r="C1163" s="206"/>
      <c r="D1163" s="248"/>
      <c r="J1163" s="226"/>
      <c r="K1163" s="3"/>
      <c r="L1163" s="3"/>
      <c r="O1163" s="227"/>
      <c r="Q1163" s="94"/>
      <c r="R1163" s="94"/>
      <c r="S1163" s="94"/>
      <c r="T1163" s="94"/>
    </row>
    <row r="1164" ht="15.75" customHeight="1">
      <c r="A1164" s="242"/>
      <c r="B1164" s="240"/>
      <c r="C1164" s="206"/>
      <c r="D1164" s="248"/>
      <c r="J1164" s="226"/>
      <c r="K1164" s="3"/>
      <c r="L1164" s="3"/>
      <c r="O1164" s="227"/>
      <c r="Q1164" s="94"/>
      <c r="R1164" s="94"/>
      <c r="S1164" s="94"/>
      <c r="T1164" s="94"/>
    </row>
    <row r="1165" ht="15.75" customHeight="1">
      <c r="A1165" s="242"/>
      <c r="B1165" s="240"/>
      <c r="C1165" s="206"/>
      <c r="D1165" s="248"/>
      <c r="J1165" s="226"/>
      <c r="K1165" s="3"/>
      <c r="L1165" s="3"/>
      <c r="O1165" s="227"/>
      <c r="Q1165" s="94"/>
      <c r="R1165" s="94"/>
      <c r="S1165" s="94"/>
      <c r="T1165" s="94"/>
    </row>
    <row r="1166" ht="15.75" customHeight="1">
      <c r="A1166" s="242"/>
      <c r="B1166" s="240"/>
      <c r="C1166" s="206"/>
      <c r="D1166" s="248"/>
      <c r="J1166" s="226"/>
      <c r="K1166" s="3"/>
      <c r="L1166" s="3"/>
      <c r="O1166" s="227"/>
      <c r="Q1166" s="94"/>
      <c r="R1166" s="94"/>
      <c r="S1166" s="94"/>
      <c r="T1166" s="94"/>
    </row>
    <row r="1167" ht="15.75" customHeight="1">
      <c r="A1167" s="242"/>
      <c r="B1167" s="240"/>
      <c r="C1167" s="206"/>
      <c r="D1167" s="248"/>
      <c r="J1167" s="226"/>
      <c r="K1167" s="3"/>
      <c r="L1167" s="3"/>
      <c r="O1167" s="227"/>
      <c r="Q1167" s="94"/>
      <c r="R1167" s="94"/>
      <c r="S1167" s="94"/>
      <c r="T1167" s="94"/>
    </row>
    <row r="1168" ht="15.75" customHeight="1">
      <c r="A1168" s="242"/>
      <c r="B1168" s="240"/>
      <c r="C1168" s="206"/>
      <c r="D1168" s="248"/>
      <c r="J1168" s="226"/>
      <c r="K1168" s="3"/>
      <c r="L1168" s="3"/>
      <c r="O1168" s="227"/>
      <c r="Q1168" s="94"/>
      <c r="R1168" s="94"/>
      <c r="S1168" s="94"/>
      <c r="T1168" s="94"/>
    </row>
    <row r="1169" ht="15.75" customHeight="1">
      <c r="A1169" s="242"/>
      <c r="B1169" s="240"/>
      <c r="C1169" s="206"/>
      <c r="D1169" s="248"/>
      <c r="J1169" s="226"/>
      <c r="K1169" s="3"/>
      <c r="L1169" s="3"/>
      <c r="O1169" s="227"/>
      <c r="Q1169" s="94"/>
      <c r="R1169" s="94"/>
      <c r="S1169" s="94"/>
      <c r="T1169" s="94"/>
    </row>
    <row r="1170" ht="15.75" customHeight="1">
      <c r="A1170" s="242"/>
      <c r="B1170" s="240"/>
      <c r="C1170" s="206"/>
      <c r="D1170" s="248"/>
      <c r="J1170" s="226"/>
      <c r="K1170" s="3"/>
      <c r="L1170" s="3"/>
      <c r="O1170" s="227"/>
      <c r="Q1170" s="94"/>
      <c r="R1170" s="94"/>
      <c r="S1170" s="94"/>
      <c r="T1170" s="94"/>
    </row>
    <row r="1171" ht="15.75" customHeight="1">
      <c r="A1171" s="242"/>
      <c r="B1171" s="240"/>
      <c r="C1171" s="206"/>
      <c r="D1171" s="248"/>
      <c r="J1171" s="226"/>
      <c r="K1171" s="3"/>
      <c r="L1171" s="3"/>
      <c r="O1171" s="227"/>
      <c r="Q1171" s="94"/>
      <c r="R1171" s="94"/>
      <c r="S1171" s="94"/>
      <c r="T1171" s="94"/>
    </row>
    <row r="1172" ht="15.75" customHeight="1">
      <c r="A1172" s="242"/>
      <c r="B1172" s="240"/>
      <c r="C1172" s="206"/>
      <c r="D1172" s="248"/>
      <c r="J1172" s="226"/>
      <c r="K1172" s="3"/>
      <c r="L1172" s="3"/>
      <c r="O1172" s="227"/>
      <c r="Q1172" s="94"/>
      <c r="R1172" s="94"/>
      <c r="S1172" s="94"/>
      <c r="T1172" s="94"/>
    </row>
    <row r="1173" ht="15.75" customHeight="1">
      <c r="A1173" s="242"/>
      <c r="B1173" s="240"/>
      <c r="C1173" s="206"/>
      <c r="D1173" s="248"/>
      <c r="J1173" s="226"/>
      <c r="K1173" s="3"/>
      <c r="L1173" s="3"/>
      <c r="O1173" s="227"/>
      <c r="Q1173" s="94"/>
      <c r="R1173" s="94"/>
      <c r="S1173" s="94"/>
      <c r="T1173" s="94"/>
    </row>
    <row r="1174" ht="15.75" customHeight="1">
      <c r="A1174" s="242"/>
      <c r="B1174" s="240"/>
      <c r="C1174" s="206"/>
      <c r="D1174" s="248"/>
      <c r="J1174" s="226"/>
      <c r="K1174" s="3"/>
      <c r="L1174" s="3"/>
      <c r="O1174" s="227"/>
      <c r="Q1174" s="94"/>
      <c r="R1174" s="94"/>
      <c r="S1174" s="94"/>
      <c r="T1174" s="94"/>
    </row>
    <row r="1175" ht="15.75" customHeight="1">
      <c r="A1175" s="242"/>
      <c r="B1175" s="240"/>
      <c r="C1175" s="206"/>
      <c r="D1175" s="248"/>
      <c r="J1175" s="226"/>
      <c r="K1175" s="3"/>
      <c r="L1175" s="3"/>
      <c r="O1175" s="227"/>
      <c r="Q1175" s="94"/>
      <c r="R1175" s="94"/>
      <c r="S1175" s="94"/>
      <c r="T1175" s="94"/>
    </row>
    <row r="1176" ht="15.75" customHeight="1">
      <c r="A1176" s="242"/>
      <c r="B1176" s="240"/>
      <c r="C1176" s="206"/>
      <c r="D1176" s="248"/>
      <c r="J1176" s="226"/>
      <c r="K1176" s="3"/>
      <c r="L1176" s="3"/>
      <c r="O1176" s="227"/>
      <c r="Q1176" s="94"/>
      <c r="R1176" s="94"/>
      <c r="S1176" s="94"/>
      <c r="T1176" s="94"/>
    </row>
    <row r="1177" ht="15.75" customHeight="1">
      <c r="A1177" s="242"/>
      <c r="B1177" s="240"/>
      <c r="C1177" s="206"/>
      <c r="D1177" s="248"/>
      <c r="J1177" s="226"/>
      <c r="K1177" s="3"/>
      <c r="L1177" s="3"/>
      <c r="O1177" s="227"/>
      <c r="Q1177" s="94"/>
      <c r="R1177" s="94"/>
      <c r="S1177" s="94"/>
      <c r="T1177" s="94"/>
    </row>
    <row r="1178" ht="15.75" customHeight="1">
      <c r="A1178" s="242"/>
      <c r="B1178" s="240"/>
      <c r="C1178" s="206"/>
      <c r="D1178" s="248"/>
      <c r="J1178" s="226"/>
      <c r="K1178" s="3"/>
      <c r="L1178" s="3"/>
      <c r="O1178" s="227"/>
      <c r="Q1178" s="94"/>
      <c r="R1178" s="94"/>
      <c r="S1178" s="94"/>
      <c r="T1178" s="94"/>
    </row>
    <row r="1179" ht="15.75" customHeight="1">
      <c r="A1179" s="242"/>
      <c r="B1179" s="240"/>
      <c r="C1179" s="206"/>
      <c r="D1179" s="248"/>
      <c r="J1179" s="226"/>
      <c r="K1179" s="3"/>
      <c r="L1179" s="3"/>
      <c r="O1179" s="227"/>
      <c r="Q1179" s="94"/>
      <c r="R1179" s="94"/>
      <c r="S1179" s="94"/>
      <c r="T1179" s="94"/>
    </row>
    <row r="1180" ht="15.75" customHeight="1">
      <c r="A1180" s="242"/>
      <c r="B1180" s="240"/>
      <c r="C1180" s="206"/>
      <c r="D1180" s="248"/>
      <c r="J1180" s="226"/>
      <c r="K1180" s="3"/>
      <c r="L1180" s="3"/>
      <c r="O1180" s="227"/>
      <c r="Q1180" s="94"/>
      <c r="R1180" s="94"/>
      <c r="S1180" s="94"/>
      <c r="T1180" s="94"/>
    </row>
    <row r="1181" ht="15.75" customHeight="1">
      <c r="A1181" s="242"/>
      <c r="B1181" s="240"/>
      <c r="C1181" s="206"/>
      <c r="D1181" s="248"/>
      <c r="J1181" s="226"/>
      <c r="K1181" s="3"/>
      <c r="L1181" s="3"/>
      <c r="O1181" s="227"/>
      <c r="Q1181" s="94"/>
      <c r="R1181" s="94"/>
      <c r="S1181" s="94"/>
      <c r="T1181" s="94"/>
    </row>
    <row r="1182" ht="15.75" customHeight="1">
      <c r="A1182" s="242"/>
      <c r="B1182" s="240"/>
      <c r="C1182" s="206"/>
      <c r="D1182" s="248"/>
      <c r="J1182" s="226"/>
      <c r="K1182" s="3"/>
      <c r="L1182" s="3"/>
      <c r="O1182" s="227"/>
      <c r="Q1182" s="94"/>
      <c r="R1182" s="94"/>
      <c r="S1182" s="94"/>
      <c r="T1182" s="94"/>
    </row>
    <row r="1183" ht="15.75" customHeight="1">
      <c r="A1183" s="242"/>
      <c r="B1183" s="240"/>
      <c r="C1183" s="206"/>
      <c r="D1183" s="248"/>
      <c r="J1183" s="226"/>
      <c r="K1183" s="3"/>
      <c r="L1183" s="3"/>
      <c r="O1183" s="227"/>
      <c r="Q1183" s="94"/>
      <c r="R1183" s="94"/>
      <c r="S1183" s="94"/>
      <c r="T1183" s="94"/>
    </row>
    <row r="1184" ht="15.75" customHeight="1">
      <c r="A1184" s="242"/>
      <c r="B1184" s="240"/>
      <c r="C1184" s="206"/>
      <c r="D1184" s="248"/>
      <c r="J1184" s="226"/>
      <c r="K1184" s="3"/>
      <c r="L1184" s="3"/>
      <c r="O1184" s="227"/>
      <c r="Q1184" s="94"/>
      <c r="R1184" s="94"/>
      <c r="S1184" s="94"/>
      <c r="T1184" s="94"/>
    </row>
    <row r="1185" ht="15.75" customHeight="1">
      <c r="A1185" s="242"/>
      <c r="B1185" s="240"/>
      <c r="C1185" s="206"/>
      <c r="D1185" s="248"/>
      <c r="J1185" s="226"/>
      <c r="K1185" s="3"/>
      <c r="L1185" s="3"/>
      <c r="O1185" s="227"/>
      <c r="Q1185" s="94"/>
      <c r="R1185" s="94"/>
      <c r="S1185" s="94"/>
      <c r="T1185" s="94"/>
    </row>
    <row r="1186" ht="15.75" customHeight="1">
      <c r="A1186" s="242"/>
      <c r="B1186" s="240"/>
      <c r="C1186" s="206"/>
      <c r="D1186" s="248"/>
      <c r="J1186" s="226"/>
      <c r="K1186" s="3"/>
      <c r="L1186" s="3"/>
      <c r="O1186" s="227"/>
      <c r="Q1186" s="94"/>
      <c r="R1186" s="94"/>
      <c r="S1186" s="94"/>
      <c r="T1186" s="94"/>
    </row>
    <row r="1187" ht="15.75" customHeight="1">
      <c r="A1187" s="242"/>
      <c r="B1187" s="240"/>
      <c r="C1187" s="206"/>
      <c r="D1187" s="248"/>
      <c r="J1187" s="226"/>
      <c r="K1187" s="3"/>
      <c r="L1187" s="3"/>
      <c r="O1187" s="227"/>
      <c r="Q1187" s="94"/>
      <c r="R1187" s="94"/>
      <c r="S1187" s="94"/>
      <c r="T1187" s="94"/>
    </row>
    <row r="1188" ht="15.75" customHeight="1">
      <c r="A1188" s="242"/>
      <c r="B1188" s="240"/>
      <c r="C1188" s="206"/>
      <c r="D1188" s="248"/>
      <c r="J1188" s="226"/>
      <c r="K1188" s="3"/>
      <c r="L1188" s="3"/>
      <c r="O1188" s="227"/>
      <c r="Q1188" s="94"/>
      <c r="R1188" s="94"/>
      <c r="S1188" s="94"/>
      <c r="T1188" s="94"/>
    </row>
    <row r="1189" ht="15.75" customHeight="1">
      <c r="A1189" s="242"/>
      <c r="B1189" s="240"/>
      <c r="C1189" s="206"/>
      <c r="D1189" s="248"/>
      <c r="J1189" s="226"/>
      <c r="K1189" s="3"/>
      <c r="L1189" s="3"/>
      <c r="O1189" s="227"/>
      <c r="Q1189" s="94"/>
      <c r="R1189" s="94"/>
      <c r="S1189" s="94"/>
      <c r="T1189" s="94"/>
    </row>
    <row r="1190" ht="15.75" customHeight="1">
      <c r="A1190" s="242"/>
      <c r="B1190" s="240"/>
      <c r="C1190" s="206"/>
      <c r="D1190" s="248"/>
      <c r="J1190" s="226"/>
      <c r="K1190" s="3"/>
      <c r="L1190" s="3"/>
      <c r="O1190" s="227"/>
      <c r="Q1190" s="94"/>
      <c r="R1190" s="94"/>
      <c r="S1190" s="94"/>
      <c r="T1190" s="94"/>
    </row>
    <row r="1191" ht="15.75" customHeight="1">
      <c r="A1191" s="242"/>
      <c r="B1191" s="240"/>
      <c r="C1191" s="206"/>
      <c r="D1191" s="248"/>
      <c r="J1191" s="226"/>
      <c r="K1191" s="3"/>
      <c r="L1191" s="3"/>
      <c r="O1191" s="227"/>
      <c r="Q1191" s="94"/>
      <c r="R1191" s="94"/>
      <c r="S1191" s="94"/>
      <c r="T1191" s="94"/>
    </row>
    <row r="1192" ht="15.75" customHeight="1">
      <c r="A1192" s="242"/>
      <c r="B1192" s="240"/>
      <c r="C1192" s="206"/>
      <c r="D1192" s="248"/>
      <c r="J1192" s="226"/>
      <c r="K1192" s="3"/>
      <c r="L1192" s="3"/>
      <c r="O1192" s="227"/>
      <c r="Q1192" s="94"/>
      <c r="R1192" s="94"/>
      <c r="S1192" s="94"/>
      <c r="T1192" s="94"/>
    </row>
    <row r="1193" ht="15.75" customHeight="1">
      <c r="A1193" s="242"/>
      <c r="B1193" s="240"/>
      <c r="C1193" s="206"/>
      <c r="D1193" s="248"/>
      <c r="J1193" s="226"/>
      <c r="K1193" s="3"/>
      <c r="L1193" s="3"/>
      <c r="O1193" s="227"/>
      <c r="Q1193" s="94"/>
      <c r="R1193" s="94"/>
      <c r="S1193" s="94"/>
      <c r="T1193" s="94"/>
    </row>
    <row r="1194" ht="15.75" customHeight="1">
      <c r="A1194" s="242"/>
      <c r="B1194" s="240"/>
      <c r="C1194" s="206"/>
      <c r="D1194" s="248"/>
      <c r="J1194" s="226"/>
      <c r="K1194" s="3"/>
      <c r="L1194" s="3"/>
      <c r="O1194" s="227"/>
      <c r="Q1194" s="94"/>
      <c r="R1194" s="94"/>
      <c r="S1194" s="94"/>
      <c r="T1194" s="94"/>
    </row>
    <row r="1195" ht="15.75" customHeight="1">
      <c r="A1195" s="242"/>
      <c r="B1195" s="240"/>
      <c r="C1195" s="206"/>
      <c r="D1195" s="248"/>
      <c r="J1195" s="226"/>
      <c r="K1195" s="3"/>
      <c r="L1195" s="3"/>
      <c r="O1195" s="227"/>
      <c r="Q1195" s="94"/>
      <c r="R1195" s="94"/>
      <c r="S1195" s="94"/>
      <c r="T1195" s="94"/>
    </row>
    <row r="1196" ht="15.75" customHeight="1">
      <c r="A1196" s="242"/>
      <c r="B1196" s="240"/>
      <c r="C1196" s="206"/>
      <c r="D1196" s="248"/>
      <c r="J1196" s="226"/>
      <c r="K1196" s="3"/>
      <c r="L1196" s="3"/>
      <c r="O1196" s="227"/>
      <c r="Q1196" s="94"/>
      <c r="R1196" s="94"/>
      <c r="S1196" s="94"/>
      <c r="T1196" s="94"/>
    </row>
    <row r="1197" ht="15.75" customHeight="1">
      <c r="A1197" s="242"/>
      <c r="B1197" s="240"/>
      <c r="C1197" s="206"/>
      <c r="D1197" s="248"/>
      <c r="J1197" s="226"/>
      <c r="K1197" s="3"/>
      <c r="L1197" s="3"/>
      <c r="O1197" s="227"/>
      <c r="Q1197" s="94"/>
      <c r="R1197" s="94"/>
      <c r="S1197" s="94"/>
      <c r="T1197" s="94"/>
    </row>
    <row r="1198" ht="15.75" customHeight="1">
      <c r="A1198" s="242"/>
      <c r="B1198" s="240"/>
      <c r="C1198" s="206"/>
      <c r="D1198" s="248"/>
      <c r="J1198" s="226"/>
      <c r="K1198" s="3"/>
      <c r="L1198" s="3"/>
      <c r="O1198" s="227"/>
      <c r="Q1198" s="94"/>
      <c r="R1198" s="94"/>
      <c r="S1198" s="94"/>
      <c r="T1198" s="94"/>
    </row>
    <row r="1199" ht="15.75" customHeight="1">
      <c r="A1199" s="242"/>
      <c r="B1199" s="240"/>
      <c r="C1199" s="206"/>
      <c r="D1199" s="248"/>
      <c r="J1199" s="226"/>
      <c r="K1199" s="3"/>
      <c r="L1199" s="3"/>
      <c r="O1199" s="227"/>
      <c r="Q1199" s="94"/>
      <c r="R1199" s="94"/>
      <c r="S1199" s="94"/>
      <c r="T1199" s="94"/>
    </row>
    <row r="1200" ht="15.75" customHeight="1">
      <c r="A1200" s="242"/>
      <c r="B1200" s="240"/>
      <c r="C1200" s="206"/>
      <c r="D1200" s="248"/>
      <c r="J1200" s="226"/>
      <c r="K1200" s="3"/>
      <c r="L1200" s="3"/>
      <c r="O1200" s="227"/>
      <c r="Q1200" s="94"/>
      <c r="R1200" s="94"/>
      <c r="S1200" s="94"/>
      <c r="T1200" s="94"/>
    </row>
    <row r="1201" ht="15.75" customHeight="1">
      <c r="A1201" s="242"/>
      <c r="B1201" s="240"/>
      <c r="C1201" s="206"/>
      <c r="D1201" s="248"/>
      <c r="J1201" s="226"/>
      <c r="K1201" s="3"/>
      <c r="L1201" s="3"/>
      <c r="O1201" s="227"/>
      <c r="Q1201" s="94"/>
      <c r="R1201" s="94"/>
      <c r="S1201" s="94"/>
      <c r="T1201" s="94"/>
    </row>
    <row r="1202" ht="15.75" customHeight="1">
      <c r="A1202" s="242"/>
      <c r="B1202" s="240"/>
      <c r="C1202" s="206"/>
      <c r="D1202" s="248"/>
      <c r="J1202" s="226"/>
      <c r="K1202" s="3"/>
      <c r="L1202" s="3"/>
      <c r="O1202" s="227"/>
      <c r="Q1202" s="94"/>
      <c r="R1202" s="94"/>
      <c r="S1202" s="94"/>
      <c r="T1202" s="94"/>
    </row>
    <row r="1203" ht="15.75" customHeight="1">
      <c r="A1203" s="242"/>
      <c r="B1203" s="240"/>
      <c r="C1203" s="206"/>
      <c r="D1203" s="248"/>
      <c r="J1203" s="226"/>
      <c r="K1203" s="3"/>
      <c r="L1203" s="3"/>
      <c r="O1203" s="227"/>
      <c r="Q1203" s="94"/>
      <c r="R1203" s="94"/>
      <c r="S1203" s="94"/>
      <c r="T1203" s="94"/>
    </row>
    <row r="1204" ht="15.75" customHeight="1">
      <c r="A1204" s="242"/>
      <c r="B1204" s="240"/>
      <c r="C1204" s="206"/>
      <c r="D1204" s="248"/>
      <c r="J1204" s="226"/>
      <c r="K1204" s="3"/>
      <c r="L1204" s="3"/>
      <c r="O1204" s="227"/>
      <c r="Q1204" s="94"/>
      <c r="R1204" s="94"/>
      <c r="S1204" s="94"/>
      <c r="T1204" s="94"/>
    </row>
    <row r="1205" ht="15.75" customHeight="1">
      <c r="A1205" s="242"/>
      <c r="B1205" s="240"/>
      <c r="C1205" s="206"/>
      <c r="D1205" s="248"/>
      <c r="J1205" s="226"/>
      <c r="K1205" s="3"/>
      <c r="L1205" s="3"/>
      <c r="O1205" s="227"/>
      <c r="Q1205" s="94"/>
      <c r="R1205" s="94"/>
      <c r="S1205" s="94"/>
      <c r="T1205" s="94"/>
    </row>
    <row r="1206" ht="15.75" customHeight="1">
      <c r="A1206" s="242"/>
      <c r="B1206" s="240"/>
      <c r="C1206" s="206"/>
      <c r="D1206" s="248"/>
      <c r="J1206" s="226"/>
      <c r="K1206" s="3"/>
      <c r="L1206" s="3"/>
      <c r="O1206" s="227"/>
      <c r="Q1206" s="94"/>
      <c r="R1206" s="94"/>
      <c r="S1206" s="94"/>
      <c r="T1206" s="94"/>
    </row>
    <row r="1207" ht="15.75" customHeight="1">
      <c r="A1207" s="242"/>
      <c r="B1207" s="240"/>
      <c r="C1207" s="206"/>
      <c r="D1207" s="248"/>
      <c r="J1207" s="226"/>
      <c r="K1207" s="3"/>
      <c r="L1207" s="3"/>
      <c r="O1207" s="227"/>
      <c r="Q1207" s="94"/>
      <c r="R1207" s="94"/>
      <c r="S1207" s="94"/>
      <c r="T1207" s="94"/>
    </row>
    <row r="1208" ht="15.75" customHeight="1">
      <c r="A1208" s="242"/>
      <c r="B1208" s="240"/>
      <c r="C1208" s="206"/>
      <c r="D1208" s="248"/>
      <c r="J1208" s="226"/>
      <c r="K1208" s="3"/>
      <c r="L1208" s="3"/>
      <c r="O1208" s="227"/>
      <c r="Q1208" s="94"/>
      <c r="R1208" s="94"/>
      <c r="S1208" s="94"/>
      <c r="T1208" s="94"/>
    </row>
    <row r="1209" ht="15.75" customHeight="1">
      <c r="A1209" s="242"/>
      <c r="B1209" s="240"/>
      <c r="C1209" s="206"/>
      <c r="D1209" s="248"/>
      <c r="J1209" s="226"/>
      <c r="K1209" s="3"/>
      <c r="L1209" s="3"/>
      <c r="O1209" s="227"/>
      <c r="Q1209" s="94"/>
      <c r="R1209" s="94"/>
      <c r="S1209" s="94"/>
      <c r="T1209" s="94"/>
    </row>
    <row r="1210" ht="15.75" customHeight="1">
      <c r="A1210" s="242"/>
      <c r="B1210" s="240"/>
      <c r="C1210" s="206"/>
      <c r="D1210" s="248"/>
      <c r="J1210" s="226"/>
      <c r="K1210" s="3"/>
      <c r="L1210" s="3"/>
      <c r="O1210" s="227"/>
      <c r="Q1210" s="94"/>
      <c r="R1210" s="94"/>
      <c r="S1210" s="94"/>
      <c r="T1210" s="94"/>
    </row>
    <row r="1211" ht="15.75" customHeight="1">
      <c r="A1211" s="242"/>
      <c r="B1211" s="240"/>
      <c r="C1211" s="206"/>
      <c r="D1211" s="248"/>
      <c r="J1211" s="226"/>
      <c r="K1211" s="3"/>
      <c r="L1211" s="3"/>
      <c r="O1211" s="227"/>
      <c r="Q1211" s="94"/>
      <c r="R1211" s="94"/>
      <c r="S1211" s="94"/>
      <c r="T1211" s="94"/>
    </row>
    <row r="1212" ht="15.75" customHeight="1">
      <c r="A1212" s="242"/>
      <c r="B1212" s="240"/>
      <c r="C1212" s="206"/>
      <c r="D1212" s="248"/>
      <c r="J1212" s="226"/>
      <c r="K1212" s="3"/>
      <c r="L1212" s="3"/>
      <c r="O1212" s="227"/>
      <c r="Q1212" s="94"/>
      <c r="R1212" s="94"/>
      <c r="S1212" s="94"/>
      <c r="T1212" s="94"/>
    </row>
    <row r="1213" ht="15.75" customHeight="1">
      <c r="A1213" s="242"/>
      <c r="B1213" s="240"/>
      <c r="C1213" s="206"/>
      <c r="D1213" s="248"/>
      <c r="J1213" s="226"/>
      <c r="K1213" s="3"/>
      <c r="L1213" s="3"/>
      <c r="O1213" s="227"/>
      <c r="Q1213" s="94"/>
      <c r="R1213" s="94"/>
      <c r="S1213" s="94"/>
      <c r="T1213" s="94"/>
    </row>
    <row r="1214" ht="15.75" customHeight="1">
      <c r="A1214" s="242"/>
      <c r="B1214" s="240"/>
      <c r="C1214" s="206"/>
      <c r="D1214" s="248"/>
      <c r="J1214" s="226"/>
      <c r="K1214" s="3"/>
      <c r="L1214" s="3"/>
      <c r="O1214" s="227"/>
      <c r="Q1214" s="94"/>
      <c r="R1214" s="94"/>
      <c r="S1214" s="94"/>
      <c r="T1214" s="94"/>
    </row>
    <row r="1215" ht="15.75" customHeight="1">
      <c r="A1215" s="242"/>
      <c r="B1215" s="240"/>
      <c r="C1215" s="206"/>
      <c r="D1215" s="248"/>
      <c r="J1215" s="226"/>
      <c r="K1215" s="3"/>
      <c r="L1215" s="3"/>
      <c r="O1215" s="227"/>
      <c r="Q1215" s="94"/>
      <c r="R1215" s="94"/>
      <c r="S1215" s="94"/>
      <c r="T1215" s="94"/>
    </row>
    <row r="1216" ht="15.75" customHeight="1">
      <c r="A1216" s="242"/>
      <c r="B1216" s="240"/>
      <c r="C1216" s="206"/>
      <c r="D1216" s="248"/>
      <c r="J1216" s="226"/>
      <c r="K1216" s="3"/>
      <c r="L1216" s="3"/>
      <c r="O1216" s="227"/>
      <c r="Q1216" s="94"/>
      <c r="R1216" s="94"/>
      <c r="S1216" s="94"/>
      <c r="T1216" s="94"/>
    </row>
    <row r="1217" ht="15.75" customHeight="1">
      <c r="A1217" s="242"/>
      <c r="B1217" s="240"/>
      <c r="C1217" s="206"/>
      <c r="D1217" s="248"/>
      <c r="J1217" s="226"/>
      <c r="K1217" s="3"/>
      <c r="L1217" s="3"/>
      <c r="O1217" s="227"/>
      <c r="Q1217" s="94"/>
      <c r="R1217" s="94"/>
      <c r="S1217" s="94"/>
      <c r="T1217" s="94"/>
    </row>
    <row r="1218" ht="15.75" customHeight="1">
      <c r="A1218" s="242"/>
      <c r="B1218" s="240"/>
      <c r="C1218" s="206"/>
      <c r="D1218" s="248"/>
      <c r="J1218" s="226"/>
      <c r="K1218" s="3"/>
      <c r="L1218" s="3"/>
      <c r="O1218" s="227"/>
      <c r="Q1218" s="94"/>
      <c r="R1218" s="94"/>
      <c r="S1218" s="94"/>
      <c r="T1218" s="94"/>
    </row>
    <row r="1219" ht="15.75" customHeight="1">
      <c r="A1219" s="242"/>
      <c r="B1219" s="240"/>
      <c r="C1219" s="206"/>
      <c r="D1219" s="248"/>
      <c r="J1219" s="226"/>
      <c r="K1219" s="3"/>
      <c r="L1219" s="3"/>
      <c r="O1219" s="227"/>
      <c r="Q1219" s="94"/>
      <c r="R1219" s="94"/>
      <c r="S1219" s="94"/>
      <c r="T1219" s="94"/>
    </row>
    <row r="1220" ht="15.75" customHeight="1">
      <c r="A1220" s="242"/>
      <c r="B1220" s="240"/>
      <c r="C1220" s="206"/>
      <c r="D1220" s="248"/>
      <c r="J1220" s="226"/>
      <c r="K1220" s="3"/>
      <c r="L1220" s="3"/>
      <c r="O1220" s="227"/>
      <c r="Q1220" s="94"/>
      <c r="R1220" s="94"/>
      <c r="S1220" s="94"/>
      <c r="T1220" s="94"/>
    </row>
    <row r="1221" ht="15.75" customHeight="1">
      <c r="A1221" s="242"/>
      <c r="B1221" s="240"/>
      <c r="C1221" s="206"/>
      <c r="D1221" s="248"/>
      <c r="J1221" s="226"/>
      <c r="K1221" s="3"/>
      <c r="L1221" s="3"/>
      <c r="O1221" s="227"/>
      <c r="Q1221" s="94"/>
      <c r="R1221" s="94"/>
      <c r="S1221" s="94"/>
      <c r="T1221" s="94"/>
    </row>
    <row r="1222" ht="15.75" customHeight="1">
      <c r="A1222" s="242"/>
      <c r="B1222" s="240"/>
      <c r="C1222" s="206"/>
      <c r="D1222" s="248"/>
      <c r="J1222" s="226"/>
      <c r="K1222" s="3"/>
      <c r="L1222" s="3"/>
      <c r="O1222" s="227"/>
      <c r="Q1222" s="94"/>
      <c r="R1222" s="94"/>
      <c r="S1222" s="94"/>
      <c r="T1222" s="94"/>
    </row>
    <row r="1223" ht="15.75" customHeight="1">
      <c r="A1223" s="242"/>
      <c r="B1223" s="240"/>
      <c r="C1223" s="206"/>
      <c r="D1223" s="248"/>
      <c r="J1223" s="226"/>
      <c r="K1223" s="3"/>
      <c r="L1223" s="3"/>
      <c r="O1223" s="227"/>
      <c r="Q1223" s="94"/>
      <c r="R1223" s="94"/>
      <c r="S1223" s="94"/>
      <c r="T1223" s="94"/>
    </row>
    <row r="1224" ht="15.75" customHeight="1">
      <c r="A1224" s="242"/>
      <c r="B1224" s="240"/>
      <c r="C1224" s="206"/>
      <c r="D1224" s="248"/>
      <c r="J1224" s="226"/>
      <c r="K1224" s="3"/>
      <c r="L1224" s="3"/>
      <c r="O1224" s="227"/>
      <c r="Q1224" s="94"/>
      <c r="R1224" s="94"/>
      <c r="S1224" s="94"/>
      <c r="T1224" s="94"/>
    </row>
    <row r="1225" ht="15.75" customHeight="1">
      <c r="A1225" s="242"/>
      <c r="B1225" s="240"/>
      <c r="C1225" s="206"/>
      <c r="D1225" s="248"/>
      <c r="J1225" s="226"/>
      <c r="K1225" s="3"/>
      <c r="L1225" s="3"/>
      <c r="O1225" s="227"/>
      <c r="Q1225" s="94"/>
      <c r="R1225" s="94"/>
      <c r="S1225" s="94"/>
      <c r="T1225" s="94"/>
    </row>
    <row r="1226" ht="15.75" customHeight="1">
      <c r="A1226" s="242"/>
      <c r="B1226" s="240"/>
      <c r="C1226" s="206"/>
      <c r="D1226" s="248"/>
      <c r="J1226" s="226"/>
      <c r="K1226" s="3"/>
      <c r="L1226" s="3"/>
      <c r="O1226" s="227"/>
      <c r="Q1226" s="94"/>
      <c r="R1226" s="94"/>
      <c r="S1226" s="94"/>
      <c r="T1226" s="94"/>
    </row>
    <row r="1227" ht="15.75" customHeight="1">
      <c r="A1227" s="242"/>
      <c r="B1227" s="240"/>
      <c r="C1227" s="206"/>
      <c r="D1227" s="248"/>
      <c r="J1227" s="226"/>
      <c r="K1227" s="3"/>
      <c r="L1227" s="3"/>
      <c r="O1227" s="227"/>
      <c r="Q1227" s="94"/>
      <c r="R1227" s="94"/>
      <c r="S1227" s="94"/>
      <c r="T1227" s="94"/>
    </row>
    <row r="1228" ht="15.75" customHeight="1">
      <c r="A1228" s="242"/>
      <c r="B1228" s="240"/>
      <c r="C1228" s="206"/>
      <c r="D1228" s="248"/>
      <c r="J1228" s="226"/>
      <c r="K1228" s="3"/>
      <c r="L1228" s="3"/>
      <c r="O1228" s="227"/>
      <c r="Q1228" s="94"/>
      <c r="R1228" s="94"/>
      <c r="S1228" s="94"/>
      <c r="T1228" s="94"/>
    </row>
    <row r="1229" ht="15.75" customHeight="1">
      <c r="A1229" s="242"/>
      <c r="B1229" s="240"/>
      <c r="C1229" s="206"/>
      <c r="D1229" s="248"/>
      <c r="J1229" s="226"/>
      <c r="K1229" s="3"/>
      <c r="L1229" s="3"/>
      <c r="O1229" s="227"/>
      <c r="Q1229" s="94"/>
      <c r="R1229" s="94"/>
      <c r="S1229" s="94"/>
      <c r="T1229" s="94"/>
    </row>
    <row r="1230" ht="15.75" customHeight="1">
      <c r="A1230" s="242"/>
      <c r="B1230" s="240"/>
      <c r="C1230" s="206"/>
      <c r="D1230" s="248"/>
      <c r="J1230" s="226"/>
      <c r="K1230" s="3"/>
      <c r="L1230" s="3"/>
      <c r="O1230" s="227"/>
      <c r="Q1230" s="94"/>
      <c r="R1230" s="94"/>
      <c r="S1230" s="94"/>
      <c r="T1230" s="94"/>
    </row>
    <row r="1231" ht="15.75" customHeight="1">
      <c r="A1231" s="242"/>
      <c r="B1231" s="240"/>
      <c r="C1231" s="206"/>
      <c r="D1231" s="248"/>
      <c r="J1231" s="226"/>
      <c r="K1231" s="3"/>
      <c r="L1231" s="3"/>
      <c r="O1231" s="227"/>
      <c r="Q1231" s="94"/>
      <c r="R1231" s="94"/>
      <c r="S1231" s="94"/>
      <c r="T1231" s="94"/>
    </row>
    <row r="1232" ht="15.75" customHeight="1">
      <c r="A1232" s="242"/>
      <c r="B1232" s="240"/>
      <c r="C1232" s="206"/>
      <c r="D1232" s="248"/>
      <c r="J1232" s="226"/>
      <c r="K1232" s="3"/>
      <c r="L1232" s="3"/>
      <c r="O1232" s="227"/>
      <c r="Q1232" s="94"/>
      <c r="R1232" s="94"/>
      <c r="S1232" s="94"/>
      <c r="T1232" s="94"/>
    </row>
    <row r="1233" ht="15.75" customHeight="1">
      <c r="A1233" s="242"/>
      <c r="B1233" s="240"/>
      <c r="C1233" s="206"/>
      <c r="D1233" s="248"/>
      <c r="J1233" s="226"/>
      <c r="K1233" s="3"/>
      <c r="L1233" s="3"/>
      <c r="O1233" s="227"/>
      <c r="Q1233" s="94"/>
      <c r="R1233" s="94"/>
      <c r="S1233" s="94"/>
      <c r="T1233" s="94"/>
    </row>
    <row r="1234" ht="15.75" customHeight="1">
      <c r="A1234" s="242"/>
      <c r="B1234" s="240"/>
      <c r="C1234" s="206"/>
      <c r="D1234" s="248"/>
      <c r="J1234" s="226"/>
      <c r="K1234" s="3"/>
      <c r="L1234" s="3"/>
      <c r="O1234" s="227"/>
      <c r="Q1234" s="94"/>
      <c r="R1234" s="94"/>
      <c r="S1234" s="94"/>
      <c r="T1234" s="94"/>
    </row>
    <row r="1235" ht="15.75" customHeight="1">
      <c r="A1235" s="242"/>
      <c r="B1235" s="240"/>
      <c r="C1235" s="206"/>
      <c r="D1235" s="248"/>
      <c r="J1235" s="226"/>
      <c r="K1235" s="3"/>
      <c r="L1235" s="3"/>
      <c r="O1235" s="227"/>
      <c r="Q1235" s="94"/>
      <c r="R1235" s="94"/>
      <c r="S1235" s="94"/>
      <c r="T1235" s="94"/>
    </row>
    <row r="1236" ht="15.75" customHeight="1">
      <c r="A1236" s="242"/>
      <c r="B1236" s="240"/>
      <c r="C1236" s="206"/>
      <c r="D1236" s="248"/>
      <c r="J1236" s="226"/>
      <c r="K1236" s="3"/>
      <c r="L1236" s="3"/>
      <c r="O1236" s="227"/>
      <c r="Q1236" s="94"/>
      <c r="R1236" s="94"/>
      <c r="S1236" s="94"/>
      <c r="T1236" s="94"/>
    </row>
    <row r="1237" ht="15.75" customHeight="1">
      <c r="A1237" s="242"/>
      <c r="B1237" s="240"/>
      <c r="C1237" s="206"/>
      <c r="D1237" s="248"/>
      <c r="J1237" s="226"/>
      <c r="K1237" s="3"/>
      <c r="L1237" s="3"/>
      <c r="O1237" s="227"/>
      <c r="Q1237" s="94"/>
      <c r="R1237" s="94"/>
      <c r="S1237" s="94"/>
      <c r="T1237" s="94"/>
    </row>
    <row r="1238" ht="15.75" customHeight="1">
      <c r="A1238" s="242"/>
      <c r="B1238" s="240"/>
      <c r="C1238" s="206"/>
      <c r="D1238" s="248"/>
      <c r="J1238" s="226"/>
      <c r="K1238" s="3"/>
      <c r="L1238" s="3"/>
      <c r="O1238" s="227"/>
      <c r="Q1238" s="94"/>
      <c r="R1238" s="94"/>
      <c r="S1238" s="94"/>
      <c r="T1238" s="94"/>
    </row>
    <row r="1239" ht="15.75" customHeight="1">
      <c r="A1239" s="242"/>
      <c r="B1239" s="240"/>
      <c r="C1239" s="206"/>
      <c r="D1239" s="248"/>
      <c r="J1239" s="226"/>
      <c r="K1239" s="3"/>
      <c r="L1239" s="3"/>
      <c r="O1239" s="227"/>
      <c r="Q1239" s="94"/>
      <c r="R1239" s="94"/>
      <c r="S1239" s="94"/>
      <c r="T1239" s="94"/>
    </row>
    <row r="1240" ht="15.75" customHeight="1">
      <c r="A1240" s="242"/>
      <c r="B1240" s="240"/>
      <c r="C1240" s="206"/>
      <c r="D1240" s="248"/>
      <c r="J1240" s="226"/>
      <c r="K1240" s="3"/>
      <c r="L1240" s="3"/>
      <c r="O1240" s="227"/>
      <c r="Q1240" s="94"/>
      <c r="R1240" s="94"/>
      <c r="S1240" s="94"/>
      <c r="T1240" s="94"/>
    </row>
    <row r="1241" ht="15.75" customHeight="1">
      <c r="A1241" s="242"/>
      <c r="B1241" s="240"/>
      <c r="C1241" s="206"/>
      <c r="D1241" s="248"/>
      <c r="J1241" s="226"/>
      <c r="K1241" s="3"/>
      <c r="L1241" s="3"/>
      <c r="O1241" s="227"/>
      <c r="Q1241" s="94"/>
      <c r="R1241" s="94"/>
      <c r="S1241" s="94"/>
      <c r="T1241" s="94"/>
    </row>
    <row r="1242" ht="15.75" customHeight="1">
      <c r="A1242" s="242"/>
      <c r="B1242" s="240"/>
      <c r="C1242" s="206"/>
      <c r="D1242" s="248"/>
      <c r="J1242" s="226"/>
      <c r="K1242" s="3"/>
      <c r="L1242" s="3"/>
      <c r="O1242" s="227"/>
      <c r="Q1242" s="94"/>
      <c r="R1242" s="94"/>
      <c r="S1242" s="94"/>
      <c r="T1242" s="94"/>
    </row>
    <row r="1243" ht="15.75" customHeight="1">
      <c r="A1243" s="242"/>
      <c r="B1243" s="240"/>
      <c r="C1243" s="206"/>
      <c r="D1243" s="248"/>
      <c r="J1243" s="226"/>
      <c r="K1243" s="3"/>
      <c r="L1243" s="3"/>
      <c r="O1243" s="227"/>
      <c r="Q1243" s="94"/>
      <c r="R1243" s="94"/>
      <c r="S1243" s="94"/>
      <c r="T1243" s="94"/>
    </row>
    <row r="1244" ht="15.75" customHeight="1">
      <c r="A1244" s="242"/>
      <c r="B1244" s="240"/>
      <c r="C1244" s="206"/>
      <c r="D1244" s="248"/>
      <c r="J1244" s="226"/>
      <c r="K1244" s="3"/>
      <c r="L1244" s="3"/>
      <c r="O1244" s="227"/>
      <c r="Q1244" s="94"/>
      <c r="R1244" s="94"/>
      <c r="S1244" s="94"/>
      <c r="T1244" s="94"/>
    </row>
    <row r="1245" ht="15.75" customHeight="1">
      <c r="A1245" s="242"/>
      <c r="B1245" s="240"/>
      <c r="C1245" s="206"/>
      <c r="D1245" s="248"/>
      <c r="J1245" s="226"/>
      <c r="K1245" s="3"/>
      <c r="L1245" s="3"/>
      <c r="O1245" s="227"/>
      <c r="Q1245" s="94"/>
      <c r="R1245" s="94"/>
      <c r="S1245" s="94"/>
      <c r="T1245" s="94"/>
    </row>
    <row r="1246" ht="15.75" customHeight="1">
      <c r="A1246" s="242"/>
      <c r="B1246" s="240"/>
      <c r="C1246" s="206"/>
      <c r="D1246" s="248"/>
      <c r="J1246" s="226"/>
      <c r="K1246" s="3"/>
      <c r="L1246" s="3"/>
      <c r="O1246" s="227"/>
      <c r="Q1246" s="94"/>
      <c r="R1246" s="94"/>
      <c r="S1246" s="94"/>
      <c r="T1246" s="94"/>
    </row>
    <row r="1247" ht="15.75" customHeight="1">
      <c r="A1247" s="242"/>
      <c r="B1247" s="240"/>
      <c r="C1247" s="206"/>
      <c r="D1247" s="248"/>
      <c r="J1247" s="226"/>
      <c r="K1247" s="3"/>
      <c r="L1247" s="3"/>
      <c r="O1247" s="227"/>
      <c r="Q1247" s="94"/>
      <c r="R1247" s="94"/>
      <c r="S1247" s="94"/>
      <c r="T1247" s="94"/>
    </row>
    <row r="1248" ht="15.75" customHeight="1">
      <c r="A1248" s="242"/>
      <c r="B1248" s="240"/>
      <c r="C1248" s="206"/>
      <c r="D1248" s="248"/>
      <c r="J1248" s="226"/>
      <c r="K1248" s="3"/>
      <c r="L1248" s="3"/>
      <c r="O1248" s="227"/>
      <c r="Q1248" s="94"/>
      <c r="R1248" s="94"/>
      <c r="S1248" s="94"/>
      <c r="T1248" s="94"/>
    </row>
    <row r="1249" ht="15.75" customHeight="1">
      <c r="A1249" s="242"/>
      <c r="B1249" s="240"/>
      <c r="C1249" s="206"/>
      <c r="D1249" s="248"/>
      <c r="J1249" s="226"/>
      <c r="K1249" s="3"/>
      <c r="L1249" s="3"/>
      <c r="O1249" s="227"/>
      <c r="Q1249" s="94"/>
      <c r="R1249" s="94"/>
      <c r="S1249" s="94"/>
      <c r="T1249" s="94"/>
    </row>
    <row r="1250" ht="15.75" customHeight="1">
      <c r="A1250" s="242"/>
      <c r="B1250" s="240"/>
      <c r="C1250" s="206"/>
      <c r="D1250" s="248"/>
      <c r="J1250" s="226"/>
      <c r="K1250" s="3"/>
      <c r="L1250" s="3"/>
      <c r="O1250" s="227"/>
      <c r="Q1250" s="94"/>
      <c r="R1250" s="94"/>
      <c r="S1250" s="94"/>
      <c r="T1250" s="94"/>
    </row>
    <row r="1251" ht="15.75" customHeight="1">
      <c r="A1251" s="242"/>
      <c r="B1251" s="240"/>
      <c r="C1251" s="206"/>
      <c r="D1251" s="248"/>
      <c r="J1251" s="226"/>
      <c r="K1251" s="3"/>
      <c r="L1251" s="3"/>
      <c r="O1251" s="227"/>
      <c r="Q1251" s="94"/>
      <c r="R1251" s="94"/>
      <c r="S1251" s="94"/>
      <c r="T1251" s="94"/>
    </row>
    <row r="1252" ht="15.75" customHeight="1">
      <c r="A1252" s="242"/>
      <c r="B1252" s="240"/>
      <c r="C1252" s="206"/>
      <c r="D1252" s="248"/>
      <c r="J1252" s="226"/>
      <c r="K1252" s="3"/>
      <c r="L1252" s="3"/>
      <c r="O1252" s="227"/>
      <c r="Q1252" s="94"/>
      <c r="R1252" s="94"/>
      <c r="S1252" s="94"/>
      <c r="T1252" s="94"/>
    </row>
    <row r="1253" ht="15.75" customHeight="1">
      <c r="A1253" s="242"/>
      <c r="B1253" s="240"/>
      <c r="C1253" s="206"/>
      <c r="D1253" s="248"/>
      <c r="J1253" s="226"/>
      <c r="K1253" s="3"/>
      <c r="L1253" s="3"/>
      <c r="O1253" s="227"/>
      <c r="Q1253" s="94"/>
      <c r="R1253" s="94"/>
      <c r="S1253" s="94"/>
      <c r="T1253" s="94"/>
    </row>
    <row r="1254" ht="15.75" customHeight="1">
      <c r="A1254" s="242"/>
      <c r="B1254" s="240"/>
      <c r="C1254" s="206"/>
      <c r="D1254" s="248"/>
      <c r="J1254" s="226"/>
      <c r="K1254" s="3"/>
      <c r="L1254" s="3"/>
      <c r="O1254" s="227"/>
      <c r="Q1254" s="94"/>
      <c r="R1254" s="94"/>
      <c r="S1254" s="94"/>
      <c r="T1254" s="94"/>
    </row>
    <row r="1255" ht="15.75" customHeight="1">
      <c r="A1255" s="242"/>
      <c r="B1255" s="240"/>
      <c r="C1255" s="206"/>
      <c r="D1255" s="248"/>
      <c r="J1255" s="226"/>
      <c r="K1255" s="3"/>
      <c r="L1255" s="3"/>
      <c r="O1255" s="227"/>
      <c r="Q1255" s="94"/>
      <c r="R1255" s="94"/>
      <c r="S1255" s="94"/>
      <c r="T1255" s="94"/>
    </row>
    <row r="1256" ht="15.75" customHeight="1">
      <c r="A1256" s="242"/>
      <c r="B1256" s="240"/>
      <c r="C1256" s="206"/>
      <c r="D1256" s="248"/>
      <c r="J1256" s="226"/>
      <c r="K1256" s="3"/>
      <c r="L1256" s="3"/>
      <c r="O1256" s="227"/>
      <c r="Q1256" s="94"/>
      <c r="R1256" s="94"/>
      <c r="S1256" s="94"/>
      <c r="T1256" s="94"/>
    </row>
    <row r="1257" ht="15.75" customHeight="1">
      <c r="A1257" s="242"/>
      <c r="B1257" s="240"/>
      <c r="C1257" s="206"/>
      <c r="D1257" s="248"/>
      <c r="J1257" s="226"/>
      <c r="K1257" s="3"/>
      <c r="L1257" s="3"/>
      <c r="O1257" s="227"/>
      <c r="Q1257" s="94"/>
      <c r="R1257" s="94"/>
      <c r="S1257" s="94"/>
      <c r="T1257" s="94"/>
    </row>
    <row r="1258" ht="15.75" customHeight="1">
      <c r="A1258" s="242"/>
      <c r="B1258" s="240"/>
      <c r="C1258" s="206"/>
      <c r="D1258" s="248"/>
      <c r="J1258" s="226"/>
      <c r="K1258" s="3"/>
      <c r="L1258" s="3"/>
      <c r="O1258" s="227"/>
      <c r="Q1258" s="94"/>
      <c r="R1258" s="94"/>
      <c r="S1258" s="94"/>
      <c r="T1258" s="94"/>
    </row>
    <row r="1259" ht="15.75" customHeight="1">
      <c r="A1259" s="242"/>
      <c r="B1259" s="240"/>
      <c r="C1259" s="206"/>
      <c r="D1259" s="248"/>
      <c r="J1259" s="226"/>
      <c r="K1259" s="3"/>
      <c r="L1259" s="3"/>
      <c r="O1259" s="227"/>
      <c r="Q1259" s="94"/>
      <c r="R1259" s="94"/>
      <c r="S1259" s="94"/>
      <c r="T1259" s="94"/>
    </row>
    <row r="1260" ht="15.75" customHeight="1">
      <c r="A1260" s="242"/>
      <c r="B1260" s="240"/>
      <c r="C1260" s="206"/>
      <c r="D1260" s="248"/>
      <c r="J1260" s="226"/>
      <c r="K1260" s="3"/>
      <c r="L1260" s="3"/>
      <c r="O1260" s="227"/>
      <c r="Q1260" s="94"/>
      <c r="R1260" s="94"/>
      <c r="S1260" s="94"/>
      <c r="T1260" s="94"/>
    </row>
    <row r="1261" ht="15.75" customHeight="1">
      <c r="A1261" s="242"/>
      <c r="B1261" s="240"/>
      <c r="C1261" s="206"/>
      <c r="D1261" s="248"/>
      <c r="J1261" s="226"/>
      <c r="K1261" s="3"/>
      <c r="L1261" s="3"/>
      <c r="O1261" s="227"/>
      <c r="Q1261" s="94"/>
      <c r="R1261" s="94"/>
      <c r="S1261" s="94"/>
      <c r="T1261" s="94"/>
    </row>
    <row r="1262" ht="15.75" customHeight="1">
      <c r="A1262" s="242"/>
      <c r="B1262" s="240"/>
      <c r="C1262" s="206"/>
      <c r="D1262" s="248"/>
      <c r="J1262" s="226"/>
      <c r="K1262" s="3"/>
      <c r="L1262" s="3"/>
      <c r="O1262" s="227"/>
      <c r="Q1262" s="94"/>
      <c r="R1262" s="94"/>
      <c r="S1262" s="94"/>
      <c r="T1262" s="94"/>
    </row>
    <row r="1263" ht="15.75" customHeight="1">
      <c r="A1263" s="242"/>
      <c r="B1263" s="240"/>
      <c r="C1263" s="206"/>
      <c r="D1263" s="248"/>
      <c r="J1263" s="226"/>
      <c r="K1263" s="3"/>
      <c r="L1263" s="3"/>
      <c r="O1263" s="227"/>
      <c r="Q1263" s="94"/>
      <c r="R1263" s="94"/>
      <c r="S1263" s="94"/>
      <c r="T1263" s="94"/>
    </row>
    <row r="1264" ht="15.75" customHeight="1">
      <c r="A1264" s="242"/>
      <c r="B1264" s="240"/>
      <c r="C1264" s="206"/>
      <c r="D1264" s="248"/>
      <c r="J1264" s="226"/>
      <c r="K1264" s="3"/>
      <c r="L1264" s="3"/>
      <c r="O1264" s="227"/>
      <c r="Q1264" s="94"/>
      <c r="R1264" s="94"/>
      <c r="S1264" s="94"/>
      <c r="T1264" s="94"/>
    </row>
    <row r="1265" ht="15.75" customHeight="1">
      <c r="A1265" s="242"/>
      <c r="B1265" s="240"/>
      <c r="C1265" s="206"/>
      <c r="D1265" s="248"/>
      <c r="J1265" s="226"/>
      <c r="K1265" s="3"/>
      <c r="L1265" s="3"/>
      <c r="O1265" s="227"/>
      <c r="Q1265" s="94"/>
      <c r="R1265" s="94"/>
      <c r="S1265" s="94"/>
      <c r="T1265" s="94"/>
    </row>
    <row r="1266" ht="15.75" customHeight="1">
      <c r="A1266" s="242"/>
      <c r="B1266" s="240"/>
      <c r="C1266" s="206"/>
      <c r="D1266" s="248"/>
      <c r="J1266" s="226"/>
      <c r="K1266" s="3"/>
      <c r="L1266" s="3"/>
      <c r="O1266" s="227"/>
      <c r="Q1266" s="94"/>
      <c r="R1266" s="94"/>
      <c r="S1266" s="94"/>
      <c r="T1266" s="94"/>
    </row>
    <row r="1267" ht="15.75" customHeight="1">
      <c r="A1267" s="242"/>
      <c r="B1267" s="240"/>
      <c r="C1267" s="206"/>
      <c r="D1267" s="248"/>
      <c r="J1267" s="226"/>
      <c r="K1267" s="3"/>
      <c r="L1267" s="3"/>
      <c r="O1267" s="227"/>
      <c r="Q1267" s="94"/>
      <c r="R1267" s="94"/>
      <c r="S1267" s="94"/>
      <c r="T1267" s="94"/>
    </row>
    <row r="1268" ht="15.75" customHeight="1">
      <c r="A1268" s="242"/>
      <c r="B1268" s="240"/>
      <c r="C1268" s="206"/>
      <c r="D1268" s="248"/>
      <c r="J1268" s="226"/>
      <c r="K1268" s="3"/>
      <c r="L1268" s="3"/>
      <c r="O1268" s="227"/>
      <c r="Q1268" s="94"/>
      <c r="R1268" s="94"/>
      <c r="S1268" s="94"/>
      <c r="T1268" s="94"/>
    </row>
    <row r="1269" ht="15.75" customHeight="1">
      <c r="A1269" s="242"/>
      <c r="B1269" s="240"/>
      <c r="C1269" s="206"/>
      <c r="D1269" s="248"/>
      <c r="J1269" s="226"/>
      <c r="K1269" s="3"/>
      <c r="L1269" s="3"/>
      <c r="O1269" s="227"/>
      <c r="Q1269" s="94"/>
      <c r="R1269" s="94"/>
      <c r="S1269" s="94"/>
      <c r="T1269" s="94"/>
    </row>
    <row r="1270" ht="15.75" customHeight="1">
      <c r="A1270" s="242"/>
      <c r="B1270" s="240"/>
      <c r="C1270" s="206"/>
      <c r="D1270" s="248"/>
      <c r="J1270" s="226"/>
      <c r="K1270" s="3"/>
      <c r="L1270" s="3"/>
      <c r="O1270" s="227"/>
      <c r="Q1270" s="94"/>
      <c r="R1270" s="94"/>
      <c r="S1270" s="94"/>
      <c r="T1270" s="94"/>
    </row>
    <row r="1271" ht="15.75" customHeight="1">
      <c r="A1271" s="242"/>
      <c r="B1271" s="240"/>
      <c r="C1271" s="206"/>
      <c r="D1271" s="248"/>
      <c r="J1271" s="226"/>
      <c r="K1271" s="3"/>
      <c r="L1271" s="3"/>
      <c r="O1271" s="227"/>
      <c r="Q1271" s="94"/>
      <c r="R1271" s="94"/>
      <c r="S1271" s="94"/>
      <c r="T1271" s="94"/>
    </row>
    <row r="1272" ht="15.75" customHeight="1">
      <c r="A1272" s="242"/>
      <c r="B1272" s="240"/>
      <c r="C1272" s="206"/>
      <c r="D1272" s="248"/>
      <c r="J1272" s="226"/>
      <c r="K1272" s="3"/>
      <c r="L1272" s="3"/>
      <c r="O1272" s="227"/>
      <c r="Q1272" s="94"/>
      <c r="R1272" s="94"/>
      <c r="S1272" s="94"/>
      <c r="T1272" s="94"/>
    </row>
    <row r="1273" ht="15.75" customHeight="1">
      <c r="A1273" s="242"/>
      <c r="B1273" s="240"/>
      <c r="C1273" s="206"/>
      <c r="D1273" s="248"/>
      <c r="J1273" s="226"/>
      <c r="K1273" s="3"/>
      <c r="L1273" s="3"/>
      <c r="O1273" s="227"/>
      <c r="Q1273" s="94"/>
      <c r="R1273" s="94"/>
      <c r="S1273" s="94"/>
      <c r="T1273" s="94"/>
    </row>
    <row r="1274" ht="15.75" customHeight="1">
      <c r="A1274" s="242"/>
      <c r="B1274" s="240"/>
      <c r="C1274" s="206"/>
      <c r="D1274" s="248"/>
      <c r="J1274" s="226"/>
      <c r="K1274" s="3"/>
      <c r="L1274" s="3"/>
      <c r="O1274" s="227"/>
      <c r="Q1274" s="94"/>
      <c r="R1274" s="94"/>
      <c r="S1274" s="94"/>
      <c r="T1274" s="94"/>
    </row>
    <row r="1275" ht="15.75" customHeight="1">
      <c r="A1275" s="242"/>
      <c r="B1275" s="240"/>
      <c r="C1275" s="206"/>
      <c r="D1275" s="248"/>
      <c r="J1275" s="226"/>
      <c r="K1275" s="3"/>
      <c r="L1275" s="3"/>
      <c r="O1275" s="227"/>
      <c r="Q1275" s="94"/>
      <c r="R1275" s="94"/>
      <c r="S1275" s="94"/>
      <c r="T1275" s="94"/>
    </row>
    <row r="1276" ht="15.75" customHeight="1">
      <c r="A1276" s="242"/>
      <c r="B1276" s="240"/>
      <c r="C1276" s="206"/>
      <c r="D1276" s="248"/>
      <c r="J1276" s="226"/>
      <c r="K1276" s="3"/>
      <c r="L1276" s="3"/>
      <c r="O1276" s="227"/>
      <c r="Q1276" s="94"/>
      <c r="R1276" s="94"/>
      <c r="S1276" s="94"/>
      <c r="T1276" s="94"/>
    </row>
    <row r="1277" ht="15.75" customHeight="1">
      <c r="A1277" s="242"/>
      <c r="B1277" s="240"/>
      <c r="C1277" s="206"/>
      <c r="D1277" s="248"/>
      <c r="J1277" s="226"/>
      <c r="K1277" s="3"/>
      <c r="L1277" s="3"/>
      <c r="O1277" s="227"/>
      <c r="Q1277" s="94"/>
      <c r="R1277" s="94"/>
      <c r="S1277" s="94"/>
      <c r="T1277" s="94"/>
    </row>
    <row r="1278" ht="15.75" customHeight="1">
      <c r="A1278" s="242"/>
      <c r="B1278" s="240"/>
      <c r="C1278" s="206"/>
      <c r="D1278" s="248"/>
      <c r="J1278" s="226"/>
      <c r="K1278" s="3"/>
      <c r="L1278" s="3"/>
      <c r="O1278" s="227"/>
      <c r="Q1278" s="94"/>
      <c r="R1278" s="94"/>
      <c r="S1278" s="94"/>
      <c r="T1278" s="94"/>
    </row>
    <row r="1279" ht="15.75" customHeight="1">
      <c r="A1279" s="242"/>
      <c r="B1279" s="240"/>
      <c r="C1279" s="206"/>
      <c r="D1279" s="248"/>
      <c r="J1279" s="226"/>
      <c r="K1279" s="3"/>
      <c r="L1279" s="3"/>
      <c r="O1279" s="227"/>
      <c r="Q1279" s="94"/>
      <c r="R1279" s="94"/>
      <c r="S1279" s="94"/>
      <c r="T1279" s="94"/>
    </row>
    <row r="1280" ht="15.75" customHeight="1">
      <c r="A1280" s="242"/>
      <c r="B1280" s="240"/>
      <c r="C1280" s="206"/>
      <c r="D1280" s="248"/>
      <c r="J1280" s="226"/>
      <c r="K1280" s="3"/>
      <c r="L1280" s="3"/>
      <c r="O1280" s="227"/>
      <c r="Q1280" s="94"/>
      <c r="R1280" s="94"/>
      <c r="S1280" s="94"/>
      <c r="T1280" s="94"/>
    </row>
    <row r="1281" ht="15.75" customHeight="1">
      <c r="A1281" s="242"/>
      <c r="B1281" s="240"/>
      <c r="C1281" s="206"/>
      <c r="D1281" s="248"/>
      <c r="J1281" s="226"/>
      <c r="K1281" s="3"/>
      <c r="L1281" s="3"/>
      <c r="O1281" s="227"/>
      <c r="Q1281" s="94"/>
      <c r="R1281" s="94"/>
      <c r="S1281" s="94"/>
      <c r="T1281" s="94"/>
    </row>
    <row r="1282" ht="15.75" customHeight="1">
      <c r="A1282" s="242"/>
      <c r="B1282" s="240"/>
      <c r="C1282" s="206"/>
      <c r="D1282" s="248"/>
      <c r="J1282" s="226"/>
      <c r="K1282" s="3"/>
      <c r="L1282" s="3"/>
      <c r="O1282" s="227"/>
      <c r="Q1282" s="94"/>
      <c r="R1282" s="94"/>
      <c r="S1282" s="94"/>
      <c r="T1282" s="94"/>
    </row>
    <row r="1283" ht="15.75" customHeight="1">
      <c r="A1283" s="242"/>
      <c r="B1283" s="240"/>
      <c r="C1283" s="206"/>
      <c r="D1283" s="248"/>
      <c r="J1283" s="226"/>
      <c r="K1283" s="3"/>
      <c r="L1283" s="3"/>
      <c r="O1283" s="227"/>
      <c r="Q1283" s="94"/>
      <c r="R1283" s="94"/>
      <c r="S1283" s="94"/>
      <c r="T1283" s="94"/>
    </row>
    <row r="1284" ht="15.75" customHeight="1">
      <c r="A1284" s="242"/>
      <c r="B1284" s="240"/>
      <c r="C1284" s="206"/>
      <c r="D1284" s="248"/>
      <c r="J1284" s="226"/>
      <c r="K1284" s="3"/>
      <c r="L1284" s="3"/>
      <c r="O1284" s="227"/>
      <c r="Q1284" s="94"/>
      <c r="R1284" s="94"/>
      <c r="S1284" s="94"/>
      <c r="T1284" s="94"/>
    </row>
    <row r="1285" ht="15.75" customHeight="1">
      <c r="A1285" s="242"/>
      <c r="B1285" s="240"/>
      <c r="C1285" s="206"/>
      <c r="D1285" s="248"/>
      <c r="J1285" s="226"/>
      <c r="K1285" s="3"/>
      <c r="L1285" s="3"/>
      <c r="O1285" s="227"/>
      <c r="Q1285" s="94"/>
      <c r="R1285" s="94"/>
      <c r="S1285" s="94"/>
      <c r="T1285" s="94"/>
    </row>
    <row r="1286" ht="15.75" customHeight="1">
      <c r="A1286" s="242"/>
      <c r="B1286" s="240"/>
      <c r="C1286" s="206"/>
      <c r="D1286" s="248"/>
      <c r="J1286" s="226"/>
      <c r="K1286" s="3"/>
      <c r="L1286" s="3"/>
      <c r="O1286" s="227"/>
      <c r="Q1286" s="94"/>
      <c r="R1286" s="94"/>
      <c r="S1286" s="94"/>
      <c r="T1286" s="94"/>
    </row>
    <row r="1287" ht="15.75" customHeight="1">
      <c r="A1287" s="242"/>
      <c r="B1287" s="240"/>
      <c r="C1287" s="206"/>
      <c r="D1287" s="248"/>
      <c r="J1287" s="226"/>
      <c r="K1287" s="3"/>
      <c r="L1287" s="3"/>
      <c r="O1287" s="227"/>
      <c r="Q1287" s="94"/>
      <c r="R1287" s="94"/>
      <c r="S1287" s="94"/>
      <c r="T1287" s="94"/>
    </row>
    <row r="1288" ht="15.75" customHeight="1">
      <c r="A1288" s="242"/>
      <c r="B1288" s="240"/>
      <c r="C1288" s="206"/>
      <c r="D1288" s="248"/>
      <c r="J1288" s="226"/>
      <c r="K1288" s="3"/>
      <c r="L1288" s="3"/>
      <c r="O1288" s="227"/>
      <c r="Q1288" s="94"/>
      <c r="R1288" s="94"/>
      <c r="S1288" s="94"/>
      <c r="T1288" s="94"/>
    </row>
    <row r="1289" ht="15.75" customHeight="1">
      <c r="A1289" s="242"/>
      <c r="B1289" s="240"/>
      <c r="C1289" s="206"/>
      <c r="D1289" s="248"/>
      <c r="J1289" s="226"/>
      <c r="K1289" s="3"/>
      <c r="L1289" s="3"/>
      <c r="O1289" s="227"/>
      <c r="Q1289" s="94"/>
      <c r="R1289" s="94"/>
      <c r="S1289" s="94"/>
      <c r="T1289" s="94"/>
    </row>
    <row r="1290" ht="15.75" customHeight="1">
      <c r="A1290" s="242"/>
      <c r="B1290" s="240"/>
      <c r="C1290" s="206"/>
      <c r="D1290" s="248"/>
      <c r="J1290" s="226"/>
      <c r="K1290" s="3"/>
      <c r="L1290" s="3"/>
      <c r="O1290" s="227"/>
      <c r="Q1290" s="94"/>
      <c r="R1290" s="94"/>
      <c r="S1290" s="94"/>
      <c r="T1290" s="94"/>
    </row>
    <row r="1291" ht="15.75" customHeight="1">
      <c r="A1291" s="242"/>
      <c r="B1291" s="240"/>
      <c r="C1291" s="206"/>
      <c r="D1291" s="248"/>
      <c r="J1291" s="226"/>
      <c r="K1291" s="3"/>
      <c r="L1291" s="3"/>
      <c r="O1291" s="227"/>
      <c r="Q1291" s="94"/>
      <c r="R1291" s="94"/>
      <c r="S1291" s="94"/>
      <c r="T1291" s="94"/>
    </row>
    <row r="1292" ht="15.75" customHeight="1">
      <c r="A1292" s="242"/>
      <c r="B1292" s="240"/>
      <c r="C1292" s="206"/>
      <c r="D1292" s="248"/>
      <c r="J1292" s="226"/>
      <c r="K1292" s="3"/>
      <c r="L1292" s="3"/>
      <c r="O1292" s="227"/>
      <c r="Q1292" s="94"/>
      <c r="R1292" s="94"/>
      <c r="S1292" s="94"/>
      <c r="T1292" s="94"/>
    </row>
    <row r="1293" ht="15.75" customHeight="1">
      <c r="A1293" s="242"/>
      <c r="B1293" s="240"/>
      <c r="C1293" s="206"/>
      <c r="D1293" s="248"/>
      <c r="J1293" s="226"/>
      <c r="K1293" s="3"/>
      <c r="L1293" s="3"/>
      <c r="O1293" s="227"/>
      <c r="Q1293" s="94"/>
      <c r="R1293" s="94"/>
      <c r="S1293" s="94"/>
      <c r="T1293" s="94"/>
    </row>
    <row r="1294" ht="15.75" customHeight="1">
      <c r="A1294" s="242"/>
      <c r="B1294" s="240"/>
      <c r="C1294" s="206"/>
      <c r="D1294" s="248"/>
      <c r="J1294" s="226"/>
      <c r="K1294" s="3"/>
      <c r="L1294" s="3"/>
      <c r="O1294" s="227"/>
      <c r="Q1294" s="94"/>
      <c r="R1294" s="94"/>
      <c r="S1294" s="94"/>
      <c r="T1294" s="94"/>
    </row>
    <row r="1295" ht="15.75" customHeight="1">
      <c r="A1295" s="242"/>
      <c r="B1295" s="240"/>
      <c r="C1295" s="206"/>
      <c r="D1295" s="248"/>
      <c r="J1295" s="226"/>
      <c r="K1295" s="3"/>
      <c r="L1295" s="3"/>
      <c r="O1295" s="227"/>
      <c r="Q1295" s="94"/>
      <c r="R1295" s="94"/>
      <c r="S1295" s="94"/>
      <c r="T1295" s="94"/>
    </row>
    <row r="1296" ht="15.75" customHeight="1">
      <c r="A1296" s="242"/>
      <c r="B1296" s="240"/>
      <c r="C1296" s="206"/>
      <c r="D1296" s="248"/>
      <c r="J1296" s="226"/>
      <c r="K1296" s="3"/>
      <c r="L1296" s="3"/>
      <c r="O1296" s="227"/>
      <c r="Q1296" s="94"/>
      <c r="R1296" s="94"/>
      <c r="S1296" s="94"/>
      <c r="T1296" s="94"/>
    </row>
    <row r="1297" ht="15.75" customHeight="1">
      <c r="A1297" s="242"/>
      <c r="B1297" s="240"/>
      <c r="C1297" s="206"/>
      <c r="D1297" s="248"/>
      <c r="J1297" s="226"/>
      <c r="K1297" s="3"/>
      <c r="L1297" s="3"/>
      <c r="O1297" s="227"/>
      <c r="Q1297" s="94"/>
      <c r="R1297" s="94"/>
      <c r="S1297" s="94"/>
      <c r="T1297" s="94"/>
    </row>
    <row r="1298" ht="15.75" customHeight="1">
      <c r="A1298" s="242"/>
      <c r="B1298" s="240"/>
      <c r="C1298" s="206"/>
      <c r="D1298" s="248"/>
      <c r="J1298" s="226"/>
      <c r="K1298" s="3"/>
      <c r="L1298" s="3"/>
      <c r="O1298" s="227"/>
      <c r="Q1298" s="94"/>
      <c r="R1298" s="94"/>
      <c r="S1298" s="94"/>
      <c r="T1298" s="94"/>
    </row>
    <row r="1299" ht="15.75" customHeight="1">
      <c r="A1299" s="242"/>
      <c r="B1299" s="240"/>
      <c r="C1299" s="206"/>
      <c r="D1299" s="248"/>
      <c r="J1299" s="226"/>
      <c r="K1299" s="3"/>
      <c r="L1299" s="3"/>
      <c r="O1299" s="227"/>
      <c r="Q1299" s="94"/>
      <c r="R1299" s="94"/>
      <c r="S1299" s="94"/>
      <c r="T1299" s="94"/>
    </row>
    <row r="1300" ht="15.75" customHeight="1">
      <c r="A1300" s="242"/>
      <c r="B1300" s="240"/>
      <c r="C1300" s="206"/>
      <c r="D1300" s="248"/>
      <c r="J1300" s="226"/>
      <c r="K1300" s="3"/>
      <c r="L1300" s="3"/>
      <c r="O1300" s="227"/>
      <c r="Q1300" s="94"/>
      <c r="R1300" s="94"/>
      <c r="S1300" s="94"/>
      <c r="T1300" s="94"/>
    </row>
  </sheetData>
  <autoFilter ref="$A$2:$D$1300">
    <sortState ref="A2:D1300">
      <sortCondition ref="A2:A1300"/>
      <sortCondition ref="B2:B1300"/>
    </sortState>
  </autoFilter>
  <mergeCells count="1">
    <mergeCell ref="A1:W1"/>
  </mergeCells>
  <conditionalFormatting sqref="AB2:AF27">
    <cfRule type="notContainsBlanks" dxfId="6" priority="1">
      <formula>LEN(TRIM(AB2))&gt;0</formula>
    </cfRule>
  </conditionalFormatting>
  <conditionalFormatting sqref="Y2:Z37">
    <cfRule type="expression" dxfId="7" priority="2">
      <formula>Z2:Z21&lt;&gt;0</formula>
    </cfRule>
  </conditionalFormatting>
  <conditionalFormatting sqref="Z2:Z37">
    <cfRule type="cellIs" dxfId="7" priority="3" operator="greaterThan">
      <formula>0</formula>
    </cfRule>
  </conditionalFormatting>
  <conditionalFormatting sqref="Y2:Z37">
    <cfRule type="expression" dxfId="3" priority="4">
      <formula>Z2:Z21=0</formula>
    </cfRule>
  </conditionalFormatting>
  <conditionalFormatting sqref="M2:M31">
    <cfRule type="cellIs" dxfId="8" priority="5" operator="equal">
      <formula>#REF!</formula>
    </cfRule>
  </conditionalFormatting>
  <dataValidations>
    <dataValidation type="custom" allowBlank="1" showDropDown="1" showErrorMessage="1" sqref="A3:A1300">
      <formula1>OR(NOT(ISERROR(DATEVALUE(A3))), AND(ISNUMBER(A3), LEFT(CELL("format", A3))="D"))</formula1>
    </dataValidation>
    <dataValidation type="list" allowBlank="1" showErrorMessage="1" sqref="B57:B1300">
      <formula1>STAFFS!$Y:$Y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1.88"/>
    <col customWidth="1" min="2" max="2" width="16.88"/>
    <col customWidth="1" min="3" max="3" width="14.25"/>
    <col customWidth="1" min="4" max="4" width="17.88"/>
    <col customWidth="1" min="5" max="5" width="2.88"/>
    <col customWidth="1" hidden="1" min="6" max="7" width="8.5" outlineLevel="1"/>
    <col customWidth="1" hidden="1" min="8" max="8" width="12.25" outlineLevel="1"/>
    <col customWidth="1" hidden="1" min="9" max="9" width="2.75" outlineLevel="1"/>
    <col customWidth="1" hidden="1" min="10" max="10" width="9.25" outlineLevel="1"/>
    <col customWidth="1" hidden="1" min="11" max="11" width="2.88" outlineLevel="1"/>
    <col customWidth="1" hidden="1" min="12" max="12" width="11.75" outlineLevel="1"/>
    <col customWidth="1" hidden="1" min="13" max="13" width="2.75" outlineLevel="1"/>
    <col customWidth="1" hidden="1" min="14" max="15" width="9.25" outlineLevel="1"/>
    <col customWidth="1" hidden="1" min="16" max="16" width="2.88" outlineLevel="1"/>
    <col customWidth="1" hidden="1" min="17" max="17" width="11.75" outlineLevel="1"/>
    <col customWidth="1" hidden="1" min="18" max="18" width="2.75" outlineLevel="1"/>
    <col customWidth="1" hidden="1" min="19" max="20" width="9.25" outlineLevel="1"/>
    <col collapsed="1" customWidth="1" min="21" max="21" width="2.88"/>
    <col customWidth="1" min="22" max="22" width="15.75"/>
    <col customWidth="1" min="23" max="23" width="2.38"/>
    <col customWidth="1" hidden="1" min="24" max="24" width="15.75" outlineLevel="1"/>
    <col customWidth="1" hidden="1" min="25" max="25" width="20.5" outlineLevel="1"/>
    <col customWidth="1" hidden="1" min="26" max="26" width="6.13" outlineLevel="1"/>
    <col customWidth="1" hidden="1" min="27" max="27" width="3.13" outlineLevel="1"/>
    <col customWidth="1" hidden="1" min="28" max="32" width="17.63" outlineLevel="1"/>
  </cols>
  <sheetData>
    <row r="1">
      <c r="A1" s="237" t="s">
        <v>97</v>
      </c>
      <c r="X1" s="237"/>
      <c r="Y1" s="237"/>
      <c r="Z1" s="237"/>
      <c r="AA1" s="237"/>
      <c r="AB1" s="237"/>
      <c r="AC1" s="237"/>
      <c r="AD1" s="237"/>
      <c r="AE1" s="237"/>
      <c r="AF1" s="237"/>
    </row>
    <row r="2">
      <c r="A2" s="187" t="s">
        <v>88</v>
      </c>
      <c r="B2" s="187" t="s">
        <v>89</v>
      </c>
      <c r="C2" s="187" t="s">
        <v>90</v>
      </c>
      <c r="D2" s="187" t="s">
        <v>91</v>
      </c>
      <c r="E2" s="188"/>
      <c r="F2" s="239" t="str">
        <f>IF(COUNTIF(LEAVE!A:A,H:H)&gt;0,TODAY(),"")</f>
        <v/>
      </c>
      <c r="G2" s="208" t="str">
        <f>IF(countif(TODAY!$E$11,$H$2:$H1000),today(),"")</f>
        <v/>
      </c>
      <c r="H2" s="191" t="str">
        <f t="array" ref="H2:H31">STAFFS!AG2:AG1000</f>
        <v>BHARATHI</v>
      </c>
      <c r="I2" s="192">
        <f t="array" ref="I2">COUNTIF($B$3:$B1000,$H$2:$H1000)</f>
        <v>5</v>
      </c>
      <c r="J2" s="193">
        <f>IFERROR(__xludf.DUMMYFUNCTION("arrayformula(iferror(vlookup($H$2:$H1000, query($A$3:$B1000,""select B, max(A) group by B"",0),2,false)))"),46163.0)</f>
        <v>46163</v>
      </c>
      <c r="K2" s="194"/>
      <c r="L2" s="195" t="str">
        <f t="shared" ref="L2:M2" si="1">H2</f>
        <v>BHARATHI</v>
      </c>
      <c r="M2" s="196">
        <f t="shared" si="1"/>
        <v>5</v>
      </c>
      <c r="N2" s="197">
        <f t="shared" ref="N2:N31" si="3">J2+G2+F2</f>
        <v>46163</v>
      </c>
      <c r="O2" s="197">
        <f t="shared" ref="O2:O31" si="4">IF(L2=0,today()+1,N2)</f>
        <v>46163</v>
      </c>
      <c r="P2" s="198"/>
      <c r="Q2" s="199" t="str">
        <f t="array" ref="Q2:T1000">SORT(L2:O1000,4,TRUE)</f>
        <v>CHINNAMMAL</v>
      </c>
      <c r="R2" s="199">
        <v>5.0</v>
      </c>
      <c r="S2" s="197">
        <v>46160.0</v>
      </c>
      <c r="T2" s="197">
        <v>46160.0</v>
      </c>
      <c r="U2" s="8"/>
      <c r="V2" s="200" t="str">
        <f t="array" ref="V2:V16">SORT(Q2:T1000,4,true)</f>
        <v>CHINNAMMAL</v>
      </c>
      <c r="X2" s="200" t="str">
        <f t="array" ref="X2:X8">SORT(Q2:T8,2,true)</f>
        <v>VIDHYA</v>
      </c>
      <c r="Y2" s="201" t="str">
        <f t="array" ref="Y2:Z28">SORT(H2:I28,2,FALSE)</f>
        <v>YOGAPRIYA</v>
      </c>
      <c r="Z2" s="201">
        <v>7.0</v>
      </c>
      <c r="AA2" s="202"/>
      <c r="AB2" s="203" t="str">
        <f t="shared" ref="AB2:AB26" si="5">IF($M$2:$M$30=0,$L$2:$L$30,"")</f>
        <v/>
      </c>
      <c r="AC2" s="203"/>
      <c r="AD2" s="203"/>
      <c r="AE2" s="203"/>
      <c r="AF2" s="203"/>
    </row>
    <row r="3">
      <c r="A3" s="242">
        <v>46082.0</v>
      </c>
      <c r="B3" s="222" t="s">
        <v>69</v>
      </c>
      <c r="C3" s="206" t="s">
        <v>5</v>
      </c>
      <c r="D3" s="207">
        <v>46082.81420138889</v>
      </c>
      <c r="E3" s="188"/>
      <c r="F3" s="239" t="str">
        <f>IF(COUNTIF(LEAVE!A:A,H:H)&gt;0,TODAY(),"")</f>
        <v/>
      </c>
      <c r="G3" s="208" t="str">
        <f>IF(countif(TODAY!$E$11,$H$2:$H1000),today(),"")</f>
        <v/>
      </c>
      <c r="H3" s="191" t="s">
        <v>9</v>
      </c>
      <c r="I3" s="192">
        <f t="shared" ref="I3:I31" si="6">COUNTIF($B$3:$B1000,$H$2:$H1000)</f>
        <v>5</v>
      </c>
      <c r="J3" s="193">
        <f>IFERROR(__xludf.DUMMYFUNCTION("""COMPUTED_VALUE"""),46160.0)</f>
        <v>46160</v>
      </c>
      <c r="K3" s="194"/>
      <c r="L3" s="195" t="str">
        <f t="shared" ref="L3:M3" si="2">H3</f>
        <v>CHINNAMMAL</v>
      </c>
      <c r="M3" s="196">
        <f t="shared" si="2"/>
        <v>5</v>
      </c>
      <c r="N3" s="197">
        <f t="shared" si="3"/>
        <v>46160</v>
      </c>
      <c r="O3" s="197">
        <f t="shared" si="4"/>
        <v>46160</v>
      </c>
      <c r="P3" s="209"/>
      <c r="Q3" s="210" t="s">
        <v>78</v>
      </c>
      <c r="R3" s="199">
        <v>3.0</v>
      </c>
      <c r="S3" s="197">
        <v>46161.0</v>
      </c>
      <c r="T3" s="197">
        <v>46161.0</v>
      </c>
      <c r="U3" s="8"/>
      <c r="V3" s="211" t="s">
        <v>78</v>
      </c>
      <c r="X3" s="212" t="s">
        <v>9</v>
      </c>
      <c r="Y3" s="201" t="s">
        <v>49</v>
      </c>
      <c r="Z3" s="201">
        <v>6.0</v>
      </c>
      <c r="AA3" s="202"/>
      <c r="AB3" s="203" t="str">
        <f t="shared" si="5"/>
        <v/>
      </c>
      <c r="AC3" s="203"/>
      <c r="AD3" s="203"/>
      <c r="AE3" s="203"/>
      <c r="AF3" s="203"/>
    </row>
    <row r="4">
      <c r="A4" s="242">
        <v>46082.0</v>
      </c>
      <c r="B4" s="222" t="s">
        <v>69</v>
      </c>
      <c r="C4" s="206" t="s">
        <v>7</v>
      </c>
      <c r="D4" s="207">
        <v>46082.815462962964</v>
      </c>
      <c r="E4" s="188"/>
      <c r="F4" s="239" t="str">
        <f>IF(COUNTIF(LEAVE!A:A,H:H)&gt;0,TODAY(),"")</f>
        <v/>
      </c>
      <c r="G4" s="208" t="str">
        <f>IF(countif(TODAY!$E$11,$H$2:$H1000),today(),"")</f>
        <v/>
      </c>
      <c r="H4" s="191" t="s">
        <v>49</v>
      </c>
      <c r="I4" s="192">
        <f t="shared" si="6"/>
        <v>6</v>
      </c>
      <c r="J4" s="213">
        <f>IFERROR(__xludf.DUMMYFUNCTION("""COMPUTED_VALUE"""),46169.0)</f>
        <v>46169</v>
      </c>
      <c r="K4" s="194"/>
      <c r="L4" s="195" t="str">
        <f t="shared" ref="L4:M4" si="7">H4</f>
        <v>DEEPA</v>
      </c>
      <c r="M4" s="196">
        <f t="shared" si="7"/>
        <v>6</v>
      </c>
      <c r="N4" s="197">
        <f t="shared" si="3"/>
        <v>46169</v>
      </c>
      <c r="O4" s="197">
        <f t="shared" si="4"/>
        <v>46169</v>
      </c>
      <c r="P4" s="209"/>
      <c r="Q4" s="199" t="s">
        <v>59</v>
      </c>
      <c r="R4" s="199">
        <v>5.0</v>
      </c>
      <c r="S4" s="197">
        <v>46162.0</v>
      </c>
      <c r="T4" s="197">
        <v>46162.0</v>
      </c>
      <c r="U4" s="8"/>
      <c r="V4" s="214" t="s">
        <v>59</v>
      </c>
      <c r="X4" s="200" t="s">
        <v>59</v>
      </c>
      <c r="Y4" s="201" t="s">
        <v>50</v>
      </c>
      <c r="Z4" s="201">
        <v>6.0</v>
      </c>
      <c r="AA4" s="202"/>
      <c r="AB4" s="203" t="str">
        <f t="shared" si="5"/>
        <v/>
      </c>
      <c r="AC4" s="203"/>
      <c r="AD4" s="203"/>
      <c r="AE4" s="203"/>
      <c r="AF4" s="203"/>
    </row>
    <row r="5">
      <c r="A5" s="242">
        <v>46083.0</v>
      </c>
      <c r="B5" s="222" t="s">
        <v>49</v>
      </c>
      <c r="C5" s="206" t="s">
        <v>5</v>
      </c>
      <c r="D5" s="207">
        <v>46083.83924768519</v>
      </c>
      <c r="E5" s="188"/>
      <c r="F5" s="239" t="str">
        <f>IF(COUNTIF(LEAVE!A:A,H:H)&gt;0,TODAY(),"")</f>
        <v/>
      </c>
      <c r="G5" s="208" t="str">
        <f>IF(countif(TODAY!$E$11,$H$2:$H1000),today(),"")</f>
        <v/>
      </c>
      <c r="H5" s="191" t="s">
        <v>52</v>
      </c>
      <c r="I5" s="192">
        <f t="shared" si="6"/>
        <v>5</v>
      </c>
      <c r="J5" s="213">
        <f>IFERROR(__xludf.DUMMYFUNCTION("""COMPUTED_VALUE"""),46164.0)</f>
        <v>46164</v>
      </c>
      <c r="K5" s="194"/>
      <c r="L5" s="195" t="str">
        <f t="shared" ref="L5:M5" si="8">H5</f>
        <v>DHANALAKSHMI</v>
      </c>
      <c r="M5" s="196">
        <f t="shared" si="8"/>
        <v>5</v>
      </c>
      <c r="N5" s="197">
        <f t="shared" si="3"/>
        <v>46164</v>
      </c>
      <c r="O5" s="197">
        <f t="shared" si="4"/>
        <v>46164</v>
      </c>
      <c r="P5" s="209"/>
      <c r="Q5" s="199" t="s">
        <v>47</v>
      </c>
      <c r="R5" s="199">
        <v>5.0</v>
      </c>
      <c r="S5" s="197">
        <v>46163.0</v>
      </c>
      <c r="T5" s="197">
        <v>46163.0</v>
      </c>
      <c r="U5" s="8"/>
      <c r="V5" s="214" t="s">
        <v>47</v>
      </c>
      <c r="X5" s="200" t="s">
        <v>47</v>
      </c>
      <c r="Y5" s="201" t="s">
        <v>7</v>
      </c>
      <c r="Z5" s="201">
        <v>6.0</v>
      </c>
      <c r="AA5" s="202"/>
      <c r="AB5" s="203" t="str">
        <f t="shared" si="5"/>
        <v/>
      </c>
      <c r="AC5" s="203"/>
      <c r="AD5" s="203"/>
      <c r="AE5" s="203"/>
      <c r="AF5" s="203"/>
    </row>
    <row r="6">
      <c r="A6" s="242">
        <v>46084.0</v>
      </c>
      <c r="B6" s="222" t="s">
        <v>5</v>
      </c>
      <c r="C6" s="206" t="s">
        <v>7</v>
      </c>
      <c r="D6" s="207">
        <v>46084.82302083333</v>
      </c>
      <c r="E6" s="188"/>
      <c r="F6" s="239" t="str">
        <f>IF(COUNTIF(LEAVE!A:A,H:H)&gt;0,TODAY(),"")</f>
        <v/>
      </c>
      <c r="G6" s="208" t="str">
        <f>IF(countif(TODAY!$E$11,$H$2:$H1000),today(),"")</f>
        <v/>
      </c>
      <c r="H6" s="191" t="s">
        <v>50</v>
      </c>
      <c r="I6" s="192">
        <f t="shared" si="6"/>
        <v>6</v>
      </c>
      <c r="J6" s="213">
        <f>IFERROR(__xludf.DUMMYFUNCTION("""COMPUTED_VALUE"""),46173.0)</f>
        <v>46173</v>
      </c>
      <c r="K6" s="194"/>
      <c r="L6" s="195" t="str">
        <f t="shared" ref="L6:M6" si="9">H6</f>
        <v>JEYANTHI</v>
      </c>
      <c r="M6" s="196">
        <f t="shared" si="9"/>
        <v>6</v>
      </c>
      <c r="N6" s="197">
        <f t="shared" si="3"/>
        <v>46173</v>
      </c>
      <c r="O6" s="197">
        <f t="shared" si="4"/>
        <v>46173</v>
      </c>
      <c r="P6" s="209"/>
      <c r="Q6" s="199" t="s">
        <v>52</v>
      </c>
      <c r="R6" s="199">
        <v>5.0</v>
      </c>
      <c r="S6" s="197">
        <v>46164.0</v>
      </c>
      <c r="T6" s="197">
        <v>46164.0</v>
      </c>
      <c r="U6" s="8"/>
      <c r="V6" s="214" t="s">
        <v>52</v>
      </c>
      <c r="X6" s="200" t="s">
        <v>52</v>
      </c>
      <c r="Y6" s="201" t="s">
        <v>57</v>
      </c>
      <c r="Z6" s="201">
        <v>6.0</v>
      </c>
      <c r="AA6" s="202"/>
      <c r="AB6" s="203" t="str">
        <f t="shared" si="5"/>
        <v/>
      </c>
      <c r="AC6" s="203"/>
      <c r="AD6" s="203"/>
      <c r="AE6" s="203"/>
      <c r="AF6" s="203"/>
    </row>
    <row r="7">
      <c r="A7" s="242">
        <v>46085.0</v>
      </c>
      <c r="B7" s="222" t="s">
        <v>61</v>
      </c>
      <c r="C7" s="206" t="s">
        <v>7</v>
      </c>
      <c r="D7" s="207">
        <v>46085.83552083333</v>
      </c>
      <c r="E7" s="188"/>
      <c r="F7" s="239" t="str">
        <f>IF(COUNTIF(LEAVE!A:A,H:H)&gt;0,TODAY(),"")</f>
        <v/>
      </c>
      <c r="G7" s="208" t="str">
        <f>IF(countif(TODAY!$E$11,$H$2:$H1000),today(),"")</f>
        <v/>
      </c>
      <c r="H7" s="191" t="s">
        <v>58</v>
      </c>
      <c r="I7" s="192">
        <f t="shared" si="6"/>
        <v>2</v>
      </c>
      <c r="J7" s="213">
        <f>IFERROR(__xludf.DUMMYFUNCTION("""COMPUTED_VALUE"""),46172.0)</f>
        <v>46172</v>
      </c>
      <c r="K7" s="194"/>
      <c r="L7" s="195" t="str">
        <f t="shared" ref="L7:M7" si="10">H7</f>
        <v>MUTHUPRIYA</v>
      </c>
      <c r="M7" s="196">
        <f t="shared" si="10"/>
        <v>2</v>
      </c>
      <c r="N7" s="197">
        <f t="shared" si="3"/>
        <v>46172</v>
      </c>
      <c r="O7" s="197">
        <f t="shared" si="4"/>
        <v>46172</v>
      </c>
      <c r="P7" s="215"/>
      <c r="Q7" s="199" t="s">
        <v>63</v>
      </c>
      <c r="R7" s="199">
        <v>5.0</v>
      </c>
      <c r="S7" s="197">
        <v>46165.0</v>
      </c>
      <c r="T7" s="197">
        <v>46165.0</v>
      </c>
      <c r="U7" s="8"/>
      <c r="V7" s="214" t="s">
        <v>63</v>
      </c>
      <c r="X7" s="200" t="s">
        <v>63</v>
      </c>
      <c r="Y7" s="201" t="s">
        <v>54</v>
      </c>
      <c r="Z7" s="201">
        <v>6.0</v>
      </c>
      <c r="AA7" s="202"/>
      <c r="AB7" s="203" t="str">
        <f t="shared" si="5"/>
        <v/>
      </c>
      <c r="AC7" s="203"/>
      <c r="AD7" s="203"/>
      <c r="AE7" s="203"/>
      <c r="AF7" s="203"/>
    </row>
    <row r="8">
      <c r="A8" s="242">
        <v>46086.0</v>
      </c>
      <c r="B8" s="222" t="s">
        <v>7</v>
      </c>
      <c r="C8" s="206" t="s">
        <v>7</v>
      </c>
      <c r="D8" s="207">
        <v>46086.827418981484</v>
      </c>
      <c r="E8" s="188"/>
      <c r="F8" s="239" t="str">
        <f>IF(COUNTIF(LEAVE!A:A,H:H)&gt;0,TODAY(),"")</f>
        <v/>
      </c>
      <c r="G8" s="208" t="str">
        <f>IF(countif(TODAY!$E$11,$H$2:$H1000),today(),"")</f>
        <v/>
      </c>
      <c r="H8" s="191" t="s">
        <v>7</v>
      </c>
      <c r="I8" s="192">
        <f t="shared" si="6"/>
        <v>6</v>
      </c>
      <c r="J8" s="213">
        <f>IFERROR(__xludf.DUMMYFUNCTION("""COMPUTED_VALUE"""),46171.0)</f>
        <v>46171</v>
      </c>
      <c r="K8" s="194"/>
      <c r="L8" s="195" t="str">
        <f t="shared" ref="L8:M8" si="11">H8</f>
        <v>NIVETHA</v>
      </c>
      <c r="M8" s="196">
        <f t="shared" si="11"/>
        <v>6</v>
      </c>
      <c r="N8" s="197">
        <f t="shared" si="3"/>
        <v>46171</v>
      </c>
      <c r="O8" s="197">
        <f t="shared" si="4"/>
        <v>46171</v>
      </c>
      <c r="P8" s="215"/>
      <c r="Q8" s="199" t="s">
        <v>5</v>
      </c>
      <c r="R8" s="199">
        <v>6.0</v>
      </c>
      <c r="S8" s="197">
        <v>46166.0</v>
      </c>
      <c r="T8" s="197">
        <v>46166.0</v>
      </c>
      <c r="U8" s="8"/>
      <c r="V8" s="214" t="s">
        <v>5</v>
      </c>
      <c r="X8" s="200" t="s">
        <v>5</v>
      </c>
      <c r="Y8" s="201" t="s">
        <v>66</v>
      </c>
      <c r="Z8" s="201">
        <v>6.0</v>
      </c>
      <c r="AA8" s="202"/>
      <c r="AB8" s="203" t="str">
        <f t="shared" si="5"/>
        <v/>
      </c>
      <c r="AC8" s="203"/>
      <c r="AD8" s="203"/>
      <c r="AE8" s="203"/>
      <c r="AF8" s="203"/>
    </row>
    <row r="9">
      <c r="A9" s="242">
        <v>46087.0</v>
      </c>
      <c r="B9" s="222" t="s">
        <v>57</v>
      </c>
      <c r="C9" s="206" t="s">
        <v>7</v>
      </c>
      <c r="D9" s="207">
        <v>46087.780173611114</v>
      </c>
      <c r="E9" s="188"/>
      <c r="F9" s="239" t="str">
        <f>IF(COUNTIF(LEAVE!A:A,H:H)&gt;0,TODAY(),"")</f>
        <v/>
      </c>
      <c r="G9" s="208" t="str">
        <f>IF(countif(TODAY!$E$11,$H$2:$H1000),today(),"")</f>
        <v/>
      </c>
      <c r="H9" s="191" t="s">
        <v>57</v>
      </c>
      <c r="I9" s="192">
        <f t="shared" si="6"/>
        <v>6</v>
      </c>
      <c r="J9" s="213">
        <f>IFERROR(__xludf.DUMMYFUNCTION("""COMPUTED_VALUE"""),46174.0)</f>
        <v>46174</v>
      </c>
      <c r="K9" s="194"/>
      <c r="L9" s="195" t="str">
        <f t="shared" ref="L9:M9" si="12">H9</f>
        <v>RAJI-1</v>
      </c>
      <c r="M9" s="196">
        <f t="shared" si="12"/>
        <v>6</v>
      </c>
      <c r="N9" s="197">
        <f t="shared" si="3"/>
        <v>46174</v>
      </c>
      <c r="O9" s="197">
        <f t="shared" si="4"/>
        <v>46174</v>
      </c>
      <c r="P9" s="8"/>
      <c r="Q9" s="199" t="s">
        <v>65</v>
      </c>
      <c r="R9" s="199">
        <v>5.0</v>
      </c>
      <c r="S9" s="197">
        <v>46168.0</v>
      </c>
      <c r="T9" s="197">
        <v>46168.0</v>
      </c>
      <c r="U9" s="8"/>
      <c r="V9" s="216" t="s">
        <v>65</v>
      </c>
      <c r="Y9" s="201" t="s">
        <v>5</v>
      </c>
      <c r="Z9" s="201">
        <v>6.0</v>
      </c>
      <c r="AA9" s="202"/>
      <c r="AB9" s="203" t="str">
        <f t="shared" si="5"/>
        <v/>
      </c>
      <c r="AC9" s="203"/>
      <c r="AD9" s="203"/>
      <c r="AE9" s="203"/>
      <c r="AF9" s="203"/>
    </row>
    <row r="10">
      <c r="A10" s="242">
        <v>46088.0</v>
      </c>
      <c r="B10" s="222" t="s">
        <v>66</v>
      </c>
      <c r="C10" s="206" t="s">
        <v>7</v>
      </c>
      <c r="D10" s="207">
        <v>46088.82902777778</v>
      </c>
      <c r="E10" s="188"/>
      <c r="F10" s="239" t="str">
        <f>IF(COUNTIF(LEAVE!A:A,H:H)&gt;0,TODAY(),"")</f>
        <v/>
      </c>
      <c r="G10" s="190">
        <f>IF(countif(TODAY!$E$11,$H$2:$H1000),today(),"")</f>
        <v>46177</v>
      </c>
      <c r="H10" s="191" t="s">
        <v>61</v>
      </c>
      <c r="I10" s="192">
        <f t="shared" si="6"/>
        <v>5</v>
      </c>
      <c r="J10" s="213">
        <f>IFERROR(__xludf.DUMMYFUNCTION("""COMPUTED_VALUE"""),46158.0)</f>
        <v>46158</v>
      </c>
      <c r="K10" s="194"/>
      <c r="L10" s="195" t="str">
        <f t="shared" ref="L10:M10" si="13">H10</f>
        <v>RAJI-2</v>
      </c>
      <c r="M10" s="196">
        <f t="shared" si="13"/>
        <v>5</v>
      </c>
      <c r="N10" s="197">
        <f t="shared" si="3"/>
        <v>92335</v>
      </c>
      <c r="O10" s="197">
        <f t="shared" si="4"/>
        <v>92335</v>
      </c>
      <c r="P10" s="8"/>
      <c r="Q10" s="199" t="s">
        <v>49</v>
      </c>
      <c r="R10" s="199">
        <v>6.0</v>
      </c>
      <c r="S10" s="197">
        <v>46169.0</v>
      </c>
      <c r="T10" s="197">
        <v>46169.0</v>
      </c>
      <c r="U10" s="8"/>
      <c r="V10" s="216" t="s">
        <v>49</v>
      </c>
      <c r="Y10" s="201" t="s">
        <v>47</v>
      </c>
      <c r="Z10" s="201">
        <v>5.0</v>
      </c>
      <c r="AA10" s="202"/>
      <c r="AB10" s="203" t="str">
        <f t="shared" si="5"/>
        <v/>
      </c>
      <c r="AC10" s="203"/>
      <c r="AD10" s="203"/>
      <c r="AE10" s="203"/>
      <c r="AF10" s="203"/>
    </row>
    <row r="11">
      <c r="A11" s="242">
        <v>46089.0</v>
      </c>
      <c r="B11" s="222" t="s">
        <v>54</v>
      </c>
      <c r="C11" s="206" t="s">
        <v>7</v>
      </c>
      <c r="D11" s="207">
        <v>46089.837013888886</v>
      </c>
      <c r="E11" s="188"/>
      <c r="F11" s="239" t="str">
        <f>IF(COUNTIF(LEAVE!A:A,H:H)&gt;0,TODAY(),"")</f>
        <v/>
      </c>
      <c r="G11" s="208" t="str">
        <f>IF(countif(TODAY!$E$11,$H$2:$H1000),today(),"")</f>
        <v/>
      </c>
      <c r="H11" s="191" t="s">
        <v>54</v>
      </c>
      <c r="I11" s="192">
        <f t="shared" si="6"/>
        <v>6</v>
      </c>
      <c r="J11" s="213">
        <f>IFERROR(__xludf.DUMMYFUNCTION("""COMPUTED_VALUE"""),46175.0)</f>
        <v>46175</v>
      </c>
      <c r="K11" s="194"/>
      <c r="L11" s="195" t="str">
        <f t="shared" ref="L11:M11" si="14">H11</f>
        <v>SAHANA</v>
      </c>
      <c r="M11" s="196">
        <f t="shared" si="14"/>
        <v>6</v>
      </c>
      <c r="N11" s="197">
        <f t="shared" si="3"/>
        <v>46175</v>
      </c>
      <c r="O11" s="197">
        <f t="shared" si="4"/>
        <v>46175</v>
      </c>
      <c r="P11" s="8"/>
      <c r="Q11" s="199" t="s">
        <v>7</v>
      </c>
      <c r="R11" s="199">
        <v>6.0</v>
      </c>
      <c r="S11" s="197">
        <v>46171.0</v>
      </c>
      <c r="T11" s="197">
        <v>46171.0</v>
      </c>
      <c r="U11" s="8"/>
      <c r="V11" s="216" t="s">
        <v>7</v>
      </c>
      <c r="Y11" s="201" t="s">
        <v>9</v>
      </c>
      <c r="Z11" s="201">
        <v>5.0</v>
      </c>
      <c r="AA11" s="202"/>
      <c r="AB11" s="203" t="str">
        <f t="shared" si="5"/>
        <v/>
      </c>
      <c r="AC11" s="203"/>
      <c r="AD11" s="203"/>
      <c r="AE11" s="203"/>
      <c r="AF11" s="203"/>
    </row>
    <row r="12">
      <c r="A12" s="242">
        <v>46090.0</v>
      </c>
      <c r="B12" s="222" t="s">
        <v>50</v>
      </c>
      <c r="C12" s="206" t="s">
        <v>7</v>
      </c>
      <c r="D12" s="207">
        <v>46090.83545138889</v>
      </c>
      <c r="E12" s="188"/>
      <c r="F12" s="239" t="str">
        <f>IF(COUNTIF(LEAVE!A:A,H:H)&gt;0,TODAY(),"")</f>
        <v/>
      </c>
      <c r="G12" s="208" t="str">
        <f>IF(countif(TODAY!$E$11,$H$2:$H1000),today(),"")</f>
        <v/>
      </c>
      <c r="H12" s="191" t="s">
        <v>59</v>
      </c>
      <c r="I12" s="192">
        <f t="shared" si="6"/>
        <v>5</v>
      </c>
      <c r="J12" s="213">
        <f>IFERROR(__xludf.DUMMYFUNCTION("""COMPUTED_VALUE"""),46162.0)</f>
        <v>46162</v>
      </c>
      <c r="K12" s="194"/>
      <c r="L12" s="195" t="str">
        <f t="shared" ref="L12:M12" si="15">H12</f>
        <v>SUDHARSHINI</v>
      </c>
      <c r="M12" s="196">
        <f t="shared" si="15"/>
        <v>5</v>
      </c>
      <c r="N12" s="197">
        <f t="shared" si="3"/>
        <v>46162</v>
      </c>
      <c r="O12" s="197">
        <f t="shared" si="4"/>
        <v>46162</v>
      </c>
      <c r="P12" s="8"/>
      <c r="Q12" s="199" t="s">
        <v>58</v>
      </c>
      <c r="R12" s="199">
        <v>2.0</v>
      </c>
      <c r="S12" s="197">
        <v>46172.0</v>
      </c>
      <c r="T12" s="197">
        <v>46172.0</v>
      </c>
      <c r="U12" s="8"/>
      <c r="V12" s="216" t="s">
        <v>58</v>
      </c>
      <c r="Y12" s="201" t="s">
        <v>52</v>
      </c>
      <c r="Z12" s="201">
        <v>5.0</v>
      </c>
      <c r="AA12" s="202"/>
      <c r="AB12" s="203" t="str">
        <f t="shared" si="5"/>
        <v/>
      </c>
      <c r="AC12" s="203"/>
      <c r="AD12" s="203"/>
      <c r="AE12" s="203"/>
      <c r="AF12" s="203"/>
    </row>
    <row r="13">
      <c r="A13" s="242">
        <v>46091.0</v>
      </c>
      <c r="B13" s="222" t="s">
        <v>47</v>
      </c>
      <c r="C13" s="206" t="s">
        <v>5</v>
      </c>
      <c r="D13" s="207">
        <v>46091.83925925926</v>
      </c>
      <c r="E13" s="188"/>
      <c r="F13" s="239" t="str">
        <f>IF(COUNTIF(LEAVE!A:A,H:H)&gt;0,TODAY(),"")</f>
        <v/>
      </c>
      <c r="G13" s="208" t="str">
        <f>IF(countif(TODAY!$E$11,$H$2:$H1000),today(),"")</f>
        <v/>
      </c>
      <c r="H13" s="191" t="s">
        <v>78</v>
      </c>
      <c r="I13" s="192">
        <f t="shared" si="6"/>
        <v>3</v>
      </c>
      <c r="J13" s="213">
        <f>IFERROR(__xludf.DUMMYFUNCTION("""COMPUTED_VALUE"""),46161.0)</f>
        <v>46161</v>
      </c>
      <c r="K13" s="194"/>
      <c r="L13" s="195" t="str">
        <f t="shared" ref="L13:M13" si="16">H13</f>
        <v>VIDHYA</v>
      </c>
      <c r="M13" s="196">
        <f t="shared" si="16"/>
        <v>3</v>
      </c>
      <c r="N13" s="197">
        <f t="shared" si="3"/>
        <v>46161</v>
      </c>
      <c r="O13" s="197">
        <f t="shared" si="4"/>
        <v>46161</v>
      </c>
      <c r="P13" s="217"/>
      <c r="Q13" s="199" t="s">
        <v>50</v>
      </c>
      <c r="R13" s="199">
        <v>6.0</v>
      </c>
      <c r="S13" s="197">
        <v>46173.0</v>
      </c>
      <c r="T13" s="197">
        <v>46173.0</v>
      </c>
      <c r="U13" s="8"/>
      <c r="V13" s="216" t="s">
        <v>50</v>
      </c>
      <c r="Y13" s="201" t="s">
        <v>61</v>
      </c>
      <c r="Z13" s="201">
        <v>5.0</v>
      </c>
      <c r="AA13" s="202"/>
      <c r="AB13" s="203" t="str">
        <f t="shared" si="5"/>
        <v/>
      </c>
      <c r="AC13" s="203"/>
      <c r="AD13" s="203"/>
      <c r="AE13" s="203"/>
      <c r="AF13" s="203"/>
    </row>
    <row r="14">
      <c r="A14" s="242">
        <v>46092.0</v>
      </c>
      <c r="B14" s="222" t="s">
        <v>9</v>
      </c>
      <c r="C14" s="206" t="s">
        <v>7</v>
      </c>
      <c r="D14" s="207">
        <v>46092.82996527778</v>
      </c>
      <c r="E14" s="188"/>
      <c r="F14" s="239" t="str">
        <f>IF(COUNTIF(LEAVE!A:A,H:H)&gt;0,TODAY(),"")</f>
        <v/>
      </c>
      <c r="G14" s="208" t="str">
        <f>IF(countif(TODAY!$E$11,$H$2:$H1000),today(),"")</f>
        <v/>
      </c>
      <c r="H14" s="191" t="s">
        <v>65</v>
      </c>
      <c r="I14" s="192">
        <f t="shared" si="6"/>
        <v>5</v>
      </c>
      <c r="J14" s="213">
        <f>IFERROR(__xludf.DUMMYFUNCTION("""COMPUTED_VALUE"""),46168.0)</f>
        <v>46168</v>
      </c>
      <c r="K14" s="194"/>
      <c r="L14" s="195" t="str">
        <f t="shared" ref="L14:M14" si="17">H14</f>
        <v>VIJI-1</v>
      </c>
      <c r="M14" s="196">
        <f t="shared" si="17"/>
        <v>5</v>
      </c>
      <c r="N14" s="197">
        <f t="shared" si="3"/>
        <v>46168</v>
      </c>
      <c r="O14" s="197">
        <f t="shared" si="4"/>
        <v>46168</v>
      </c>
      <c r="P14" s="8"/>
      <c r="Q14" s="199" t="s">
        <v>57</v>
      </c>
      <c r="R14" s="199">
        <v>6.0</v>
      </c>
      <c r="S14" s="197">
        <v>46174.0</v>
      </c>
      <c r="T14" s="197">
        <v>46174.0</v>
      </c>
      <c r="U14" s="8"/>
      <c r="V14" s="216" t="s">
        <v>57</v>
      </c>
      <c r="Y14" s="201" t="s">
        <v>59</v>
      </c>
      <c r="Z14" s="201">
        <v>5.0</v>
      </c>
      <c r="AA14" s="202"/>
      <c r="AB14" s="203" t="str">
        <f t="shared" si="5"/>
        <v/>
      </c>
      <c r="AC14" s="203"/>
      <c r="AD14" s="203"/>
      <c r="AE14" s="203"/>
      <c r="AF14" s="203"/>
    </row>
    <row r="15">
      <c r="A15" s="242">
        <v>46093.0</v>
      </c>
      <c r="B15" s="222" t="s">
        <v>59</v>
      </c>
      <c r="C15" s="206" t="s">
        <v>5</v>
      </c>
      <c r="D15" s="207">
        <v>46093.838159722225</v>
      </c>
      <c r="E15" s="188"/>
      <c r="F15" s="239" t="str">
        <f>IF(COUNTIF(LEAVE!A:A,H:H)&gt;0,TODAY(),"")</f>
        <v/>
      </c>
      <c r="G15" s="208" t="str">
        <f>IF(countif(TODAY!$E$11,$H$2:$H1000),today(),"")</f>
        <v/>
      </c>
      <c r="H15" s="191" t="s">
        <v>66</v>
      </c>
      <c r="I15" s="192">
        <f t="shared" si="6"/>
        <v>6</v>
      </c>
      <c r="J15" s="213">
        <f>IFERROR(__xludf.DUMMYFUNCTION("""COMPUTED_VALUE"""),46176.0)</f>
        <v>46176</v>
      </c>
      <c r="K15" s="194"/>
      <c r="L15" s="195" t="str">
        <f t="shared" ref="L15:M15" si="18">H15</f>
        <v>VIJI-2</v>
      </c>
      <c r="M15" s="196">
        <f t="shared" si="18"/>
        <v>6</v>
      </c>
      <c r="N15" s="197">
        <f t="shared" si="3"/>
        <v>46176</v>
      </c>
      <c r="O15" s="197">
        <f t="shared" si="4"/>
        <v>46176</v>
      </c>
      <c r="P15" s="8"/>
      <c r="Q15" s="199" t="s">
        <v>54</v>
      </c>
      <c r="R15" s="199">
        <v>6.0</v>
      </c>
      <c r="S15" s="197">
        <v>46175.0</v>
      </c>
      <c r="T15" s="197">
        <v>46175.0</v>
      </c>
      <c r="U15" s="8"/>
      <c r="V15" s="216" t="s">
        <v>54</v>
      </c>
      <c r="Y15" s="201" t="s">
        <v>65</v>
      </c>
      <c r="Z15" s="201">
        <v>5.0</v>
      </c>
      <c r="AA15" s="202"/>
      <c r="AB15" s="218" t="str">
        <f t="shared" si="5"/>
        <v/>
      </c>
      <c r="AC15" s="218"/>
      <c r="AD15" s="218"/>
      <c r="AE15" s="218"/>
      <c r="AF15" s="218"/>
    </row>
    <row r="16">
      <c r="A16" s="242">
        <v>46094.0</v>
      </c>
      <c r="B16" s="222" t="s">
        <v>65</v>
      </c>
      <c r="C16" s="206" t="s">
        <v>5</v>
      </c>
      <c r="D16" s="207">
        <v>46094.84159722222</v>
      </c>
      <c r="E16" s="188"/>
      <c r="F16" s="239" t="str">
        <f>IF(COUNTIF(LEAVE!A:A,H:H)&gt;0,TODAY(),"")</f>
        <v/>
      </c>
      <c r="G16" s="208" t="str">
        <f>IF(countif(TODAY!$E$11,$H$2:$H1000),today(),"")</f>
        <v/>
      </c>
      <c r="H16" s="191" t="s">
        <v>5</v>
      </c>
      <c r="I16" s="192">
        <f t="shared" si="6"/>
        <v>6</v>
      </c>
      <c r="J16" s="213">
        <f>IFERROR(__xludf.DUMMYFUNCTION("""COMPUTED_VALUE"""),46166.0)</f>
        <v>46166</v>
      </c>
      <c r="K16" s="194"/>
      <c r="L16" s="195" t="str">
        <f t="shared" ref="L16:M16" si="19">H16</f>
        <v>VISHNUPRIYA</v>
      </c>
      <c r="M16" s="196">
        <f t="shared" si="19"/>
        <v>6</v>
      </c>
      <c r="N16" s="197">
        <f t="shared" si="3"/>
        <v>46166</v>
      </c>
      <c r="O16" s="197">
        <f t="shared" si="4"/>
        <v>46166</v>
      </c>
      <c r="P16" s="8"/>
      <c r="Q16" s="199" t="s">
        <v>66</v>
      </c>
      <c r="R16" s="199">
        <v>6.0</v>
      </c>
      <c r="S16" s="197">
        <v>46176.0</v>
      </c>
      <c r="T16" s="197">
        <v>46176.0</v>
      </c>
      <c r="U16" s="8"/>
      <c r="V16" s="216" t="s">
        <v>66</v>
      </c>
      <c r="Y16" s="201" t="s">
        <v>63</v>
      </c>
      <c r="Z16" s="201">
        <v>5.0</v>
      </c>
      <c r="AA16" s="202"/>
      <c r="AB16" s="203" t="str">
        <f t="shared" si="5"/>
        <v/>
      </c>
      <c r="AC16" s="203"/>
      <c r="AD16" s="203"/>
      <c r="AE16" s="203"/>
      <c r="AF16" s="203"/>
    </row>
    <row r="17">
      <c r="A17" s="242">
        <v>46095.0</v>
      </c>
      <c r="B17" s="222" t="s">
        <v>63</v>
      </c>
      <c r="C17" s="206" t="s">
        <v>7</v>
      </c>
      <c r="D17" s="207">
        <v>46095.79702546296</v>
      </c>
      <c r="E17" s="188"/>
      <c r="F17" s="239" t="str">
        <f>IF(COUNTIF(LEAVE!A:A,H:H)&gt;0,TODAY(),"")</f>
        <v/>
      </c>
      <c r="G17" s="208" t="str">
        <f>IF(countif(TODAY!$E$11,$H$2:$H1000),today(),"")</f>
        <v/>
      </c>
      <c r="H17" s="191" t="s">
        <v>63</v>
      </c>
      <c r="I17" s="192">
        <f t="shared" si="6"/>
        <v>5</v>
      </c>
      <c r="J17" s="213">
        <f>IFERROR(__xludf.DUMMYFUNCTION("""COMPUTED_VALUE"""),46165.0)</f>
        <v>46165</v>
      </c>
      <c r="K17" s="194"/>
      <c r="L17" s="195" t="str">
        <f t="shared" ref="L17:M17" si="20">H17</f>
        <v>YAMUNA</v>
      </c>
      <c r="M17" s="196">
        <f t="shared" si="20"/>
        <v>5</v>
      </c>
      <c r="N17" s="197">
        <f t="shared" si="3"/>
        <v>46165</v>
      </c>
      <c r="O17" s="197">
        <f t="shared" si="4"/>
        <v>46165</v>
      </c>
      <c r="P17" s="8"/>
      <c r="Q17" s="199"/>
      <c r="R17" s="199">
        <v>0.0</v>
      </c>
      <c r="S17" s="197">
        <v>0.0</v>
      </c>
      <c r="T17" s="197">
        <v>46178.0</v>
      </c>
      <c r="U17" s="8"/>
      <c r="V17" s="216"/>
      <c r="Y17" s="201" t="s">
        <v>78</v>
      </c>
      <c r="Z17" s="201">
        <v>3.0</v>
      </c>
      <c r="AA17" s="202"/>
      <c r="AB17" s="203" t="str">
        <f t="shared" si="5"/>
        <v/>
      </c>
      <c r="AC17" s="203"/>
      <c r="AD17" s="203"/>
      <c r="AE17" s="203"/>
      <c r="AF17" s="203"/>
    </row>
    <row r="18">
      <c r="A18" s="242">
        <v>46096.0</v>
      </c>
      <c r="B18" s="222"/>
      <c r="C18" s="206" t="s">
        <v>5</v>
      </c>
      <c r="D18" s="207">
        <v>46096.81686342593</v>
      </c>
      <c r="E18" s="188"/>
      <c r="F18" s="189">
        <f>IF(COUNTIF(LEAVE!A:A,H:H)&gt;0,TODAY(),"")</f>
        <v>46177</v>
      </c>
      <c r="G18" s="208" t="str">
        <f>IF(countif(TODAY!$E$11,$H$2:$H1000),today(),"")</f>
        <v/>
      </c>
      <c r="H18" s="191" t="s">
        <v>69</v>
      </c>
      <c r="I18" s="192">
        <f t="shared" si="6"/>
        <v>7</v>
      </c>
      <c r="J18" s="213">
        <f>IFERROR(__xludf.DUMMYFUNCTION("""COMPUTED_VALUE"""),46167.0)</f>
        <v>46167</v>
      </c>
      <c r="K18" s="194"/>
      <c r="L18" s="195" t="str">
        <f t="shared" ref="L18:M18" si="21">H18</f>
        <v>YOGAPRIYA</v>
      </c>
      <c r="M18" s="196">
        <f t="shared" si="21"/>
        <v>7</v>
      </c>
      <c r="N18" s="197">
        <f t="shared" si="3"/>
        <v>92344</v>
      </c>
      <c r="O18" s="197">
        <f t="shared" si="4"/>
        <v>92344</v>
      </c>
      <c r="P18" s="8"/>
      <c r="Q18" s="199"/>
      <c r="R18" s="199">
        <v>0.0</v>
      </c>
      <c r="S18" s="197">
        <v>0.0</v>
      </c>
      <c r="T18" s="197">
        <v>46178.0</v>
      </c>
      <c r="U18" s="8"/>
      <c r="V18" s="216"/>
      <c r="Y18" s="201" t="s">
        <v>58</v>
      </c>
      <c r="Z18" s="201">
        <v>2.0</v>
      </c>
      <c r="AA18" s="202"/>
      <c r="AB18" s="203" t="str">
        <f t="shared" si="5"/>
        <v/>
      </c>
      <c r="AC18" s="203"/>
      <c r="AD18" s="203"/>
      <c r="AE18" s="203"/>
      <c r="AF18" s="203"/>
    </row>
    <row r="19" ht="15.75" customHeight="1">
      <c r="A19" s="242">
        <v>46097.0</v>
      </c>
      <c r="B19" s="222" t="s">
        <v>69</v>
      </c>
      <c r="C19" s="206" t="s">
        <v>7</v>
      </c>
      <c r="D19" s="207">
        <v>46097.822847222225</v>
      </c>
      <c r="E19" s="188"/>
      <c r="F19" s="239" t="str">
        <f>IF(COUNTIF(LEAVE!A:A,H:H)&gt;0,TODAY(),"")</f>
        <v/>
      </c>
      <c r="G19" s="208" t="str">
        <f>IF(countif(TODAY!$E$11,$H$2:$H1000),today(),"")</f>
        <v/>
      </c>
      <c r="H19" s="191"/>
      <c r="I19" s="192">
        <f t="shared" si="6"/>
        <v>0</v>
      </c>
      <c r="J19" s="213"/>
      <c r="K19" s="194"/>
      <c r="L19" s="195" t="str">
        <f t="shared" ref="L19:M19" si="22">H19</f>
        <v/>
      </c>
      <c r="M19" s="196">
        <f t="shared" si="22"/>
        <v>0</v>
      </c>
      <c r="N19" s="197">
        <f t="shared" si="3"/>
        <v>0</v>
      </c>
      <c r="O19" s="197">
        <f t="shared" si="4"/>
        <v>46178</v>
      </c>
      <c r="P19" s="8"/>
      <c r="Q19" s="199"/>
      <c r="R19" s="199">
        <v>0.0</v>
      </c>
      <c r="S19" s="197">
        <v>0.0</v>
      </c>
      <c r="T19" s="197">
        <v>46178.0</v>
      </c>
      <c r="U19" s="8"/>
      <c r="V19" s="216"/>
      <c r="Y19" s="201"/>
      <c r="Z19" s="201">
        <v>0.0</v>
      </c>
      <c r="AA19" s="202"/>
      <c r="AB19" s="203" t="str">
        <f t="shared" si="5"/>
        <v/>
      </c>
      <c r="AC19" s="203"/>
      <c r="AD19" s="203"/>
      <c r="AE19" s="203"/>
      <c r="AF19" s="203"/>
    </row>
    <row r="20" ht="15.75" customHeight="1">
      <c r="A20" s="242">
        <v>46098.0</v>
      </c>
      <c r="B20" s="222" t="s">
        <v>52</v>
      </c>
      <c r="C20" s="206" t="s">
        <v>9</v>
      </c>
      <c r="D20" s="207">
        <v>46098.80862268519</v>
      </c>
      <c r="E20" s="188"/>
      <c r="F20" s="239" t="str">
        <f>IF(COUNTIF(LEAVE!A:A,H:H)&gt;0,TODAY(),"")</f>
        <v/>
      </c>
      <c r="G20" s="208" t="str">
        <f>IF(countif(TODAY!$E$11,$H$2:$H1000),today(),"")</f>
        <v/>
      </c>
      <c r="H20" s="191"/>
      <c r="I20" s="192">
        <f t="shared" si="6"/>
        <v>0</v>
      </c>
      <c r="J20" s="213"/>
      <c r="K20" s="194"/>
      <c r="L20" s="195" t="str">
        <f t="shared" ref="L20:M20" si="23">H20</f>
        <v/>
      </c>
      <c r="M20" s="196">
        <f t="shared" si="23"/>
        <v>0</v>
      </c>
      <c r="N20" s="197">
        <f t="shared" si="3"/>
        <v>0</v>
      </c>
      <c r="O20" s="197">
        <f t="shared" si="4"/>
        <v>46178</v>
      </c>
      <c r="P20" s="8"/>
      <c r="Q20" s="199"/>
      <c r="R20" s="199">
        <v>0.0</v>
      </c>
      <c r="S20" s="197">
        <v>0.0</v>
      </c>
      <c r="T20" s="197">
        <v>46178.0</v>
      </c>
      <c r="U20" s="8"/>
      <c r="V20" s="216"/>
      <c r="Y20" s="201"/>
      <c r="Z20" s="201">
        <v>0.0</v>
      </c>
      <c r="AA20" s="202"/>
      <c r="AB20" s="203" t="str">
        <f t="shared" si="5"/>
        <v/>
      </c>
      <c r="AC20" s="203"/>
      <c r="AD20" s="203"/>
      <c r="AE20" s="203"/>
      <c r="AF20" s="203"/>
    </row>
    <row r="21" ht="15.75" customHeight="1">
      <c r="A21" s="242">
        <v>46099.0</v>
      </c>
      <c r="B21" s="222" t="s">
        <v>49</v>
      </c>
      <c r="C21" s="206" t="s">
        <v>7</v>
      </c>
      <c r="D21" s="207">
        <v>46099.800787037035</v>
      </c>
      <c r="E21" s="104"/>
      <c r="F21" s="239" t="str">
        <f>IF(COUNTIF(LEAVE!A:A,H:H)&gt;0,TODAY(),"")</f>
        <v/>
      </c>
      <c r="G21" s="208" t="str">
        <f>IF(countif(TODAY!$E$11,$H$2:$H1000),today(),"")</f>
        <v/>
      </c>
      <c r="H21" s="191"/>
      <c r="I21" s="192">
        <f t="shared" si="6"/>
        <v>0</v>
      </c>
      <c r="J21" s="213"/>
      <c r="K21" s="194"/>
      <c r="L21" s="195" t="str">
        <f t="shared" ref="L21:M21" si="24">H21</f>
        <v/>
      </c>
      <c r="M21" s="196">
        <f t="shared" si="24"/>
        <v>0</v>
      </c>
      <c r="N21" s="197">
        <f t="shared" si="3"/>
        <v>0</v>
      </c>
      <c r="O21" s="197">
        <f t="shared" si="4"/>
        <v>46178</v>
      </c>
      <c r="P21" s="8"/>
      <c r="Q21" s="199"/>
      <c r="R21" s="199">
        <v>0.0</v>
      </c>
      <c r="S21" s="197">
        <v>0.0</v>
      </c>
      <c r="T21" s="197">
        <v>46178.0</v>
      </c>
      <c r="U21" s="8"/>
      <c r="V21" s="216"/>
      <c r="Y21" s="201"/>
      <c r="Z21" s="201">
        <v>0.0</v>
      </c>
      <c r="AA21" s="202"/>
      <c r="AB21" s="203" t="str">
        <f t="shared" si="5"/>
        <v/>
      </c>
      <c r="AC21" s="203"/>
      <c r="AD21" s="203"/>
      <c r="AE21" s="203"/>
      <c r="AF21" s="203"/>
    </row>
    <row r="22" ht="15.75" customHeight="1">
      <c r="A22" s="242">
        <v>46101.0</v>
      </c>
      <c r="B22" s="222" t="s">
        <v>5</v>
      </c>
      <c r="C22" s="206" t="s">
        <v>7</v>
      </c>
      <c r="D22" s="207">
        <v>46101.82890046296</v>
      </c>
      <c r="E22" s="104"/>
      <c r="F22" s="239" t="str">
        <f>IF(COUNTIF(LEAVE!A:A,H:H)&gt;0,TODAY(),"")</f>
        <v/>
      </c>
      <c r="G22" s="208" t="str">
        <f>IF(countif(TODAY!$E$11,$H$2:$H1000),today(),"")</f>
        <v/>
      </c>
      <c r="H22" s="191"/>
      <c r="I22" s="192">
        <f t="shared" si="6"/>
        <v>0</v>
      </c>
      <c r="J22" s="213"/>
      <c r="K22" s="194"/>
      <c r="L22" s="195" t="str">
        <f t="shared" ref="L22:M22" si="25">H22</f>
        <v/>
      </c>
      <c r="M22" s="196">
        <f t="shared" si="25"/>
        <v>0</v>
      </c>
      <c r="N22" s="197">
        <f t="shared" si="3"/>
        <v>0</v>
      </c>
      <c r="O22" s="197">
        <f t="shared" si="4"/>
        <v>46178</v>
      </c>
      <c r="P22" s="8"/>
      <c r="Q22" s="199"/>
      <c r="R22" s="199">
        <v>0.0</v>
      </c>
      <c r="S22" s="197">
        <v>0.0</v>
      </c>
      <c r="T22" s="197">
        <v>46178.0</v>
      </c>
      <c r="U22" s="8"/>
      <c r="V22" s="216"/>
      <c r="Y22" s="219"/>
      <c r="Z22" s="201">
        <v>0.0</v>
      </c>
      <c r="AA22" s="202"/>
      <c r="AB22" s="203" t="str">
        <f t="shared" si="5"/>
        <v/>
      </c>
      <c r="AC22" s="203"/>
      <c r="AD22" s="203"/>
      <c r="AE22" s="203"/>
      <c r="AF22" s="203"/>
    </row>
    <row r="23" ht="15.75" customHeight="1">
      <c r="A23" s="242">
        <v>46102.0</v>
      </c>
      <c r="B23" s="222" t="s">
        <v>7</v>
      </c>
      <c r="C23" s="206" t="s">
        <v>7</v>
      </c>
      <c r="D23" s="207">
        <v>46102.84159722222</v>
      </c>
      <c r="E23" s="104"/>
      <c r="F23" s="239" t="str">
        <f>IF(COUNTIF(LEAVE!A:A,H:H)&gt;0,TODAY(),"")</f>
        <v/>
      </c>
      <c r="G23" s="208" t="str">
        <f>IF(countif(TODAY!$E$11,$H$2:$H1000),today(),"")</f>
        <v/>
      </c>
      <c r="H23" s="191"/>
      <c r="I23" s="192">
        <f t="shared" si="6"/>
        <v>0</v>
      </c>
      <c r="J23" s="213"/>
      <c r="K23" s="194"/>
      <c r="L23" s="195" t="str">
        <f t="shared" ref="L23:M23" si="26">H23</f>
        <v/>
      </c>
      <c r="M23" s="196">
        <f t="shared" si="26"/>
        <v>0</v>
      </c>
      <c r="N23" s="197">
        <f t="shared" si="3"/>
        <v>0</v>
      </c>
      <c r="O23" s="197">
        <f t="shared" si="4"/>
        <v>46178</v>
      </c>
      <c r="P23" s="8"/>
      <c r="Q23" s="199"/>
      <c r="R23" s="199">
        <v>0.0</v>
      </c>
      <c r="S23" s="197">
        <v>0.0</v>
      </c>
      <c r="T23" s="197">
        <v>46178.0</v>
      </c>
      <c r="U23" s="8"/>
      <c r="V23" s="216"/>
      <c r="Y23" s="201"/>
      <c r="Z23" s="201">
        <v>0.0</v>
      </c>
      <c r="AA23" s="202"/>
      <c r="AB23" s="203" t="str">
        <f t="shared" si="5"/>
        <v/>
      </c>
      <c r="AC23" s="203"/>
      <c r="AD23" s="203"/>
      <c r="AE23" s="203"/>
      <c r="AF23" s="203"/>
    </row>
    <row r="24" ht="15.75" customHeight="1">
      <c r="A24" s="242">
        <v>46103.0</v>
      </c>
      <c r="B24" s="222" t="s">
        <v>57</v>
      </c>
      <c r="C24" s="206" t="s">
        <v>5</v>
      </c>
      <c r="D24" s="207">
        <v>46103.80976851852</v>
      </c>
      <c r="E24" s="104"/>
      <c r="F24" s="239" t="str">
        <f>IF(COUNTIF(LEAVE!A:A,H:H)&gt;0,TODAY(),"")</f>
        <v/>
      </c>
      <c r="G24" s="208" t="str">
        <f>IF(countif(TODAY!$E$11,$H$2:$H1000),today(),"")</f>
        <v/>
      </c>
      <c r="H24" s="191"/>
      <c r="I24" s="192">
        <f t="shared" si="6"/>
        <v>0</v>
      </c>
      <c r="J24" s="213"/>
      <c r="K24" s="194"/>
      <c r="L24" s="195" t="str">
        <f t="shared" ref="L24:M24" si="27">H24</f>
        <v/>
      </c>
      <c r="M24" s="196">
        <f t="shared" si="27"/>
        <v>0</v>
      </c>
      <c r="N24" s="197">
        <f t="shared" si="3"/>
        <v>0</v>
      </c>
      <c r="O24" s="197">
        <f t="shared" si="4"/>
        <v>46178</v>
      </c>
      <c r="P24" s="8"/>
      <c r="Q24" s="199"/>
      <c r="R24" s="199">
        <v>0.0</v>
      </c>
      <c r="S24" s="197">
        <v>0.0</v>
      </c>
      <c r="T24" s="197">
        <v>46178.0</v>
      </c>
      <c r="U24" s="8"/>
      <c r="V24" s="216"/>
      <c r="Y24" s="201"/>
      <c r="Z24" s="201">
        <v>0.0</v>
      </c>
      <c r="AA24" s="202"/>
      <c r="AB24" s="203" t="str">
        <f t="shared" si="5"/>
        <v/>
      </c>
      <c r="AC24" s="203"/>
      <c r="AD24" s="203"/>
      <c r="AE24" s="203"/>
      <c r="AF24" s="203"/>
    </row>
    <row r="25" ht="15.75" customHeight="1">
      <c r="A25" s="242">
        <v>46104.0</v>
      </c>
      <c r="B25" s="222" t="s">
        <v>61</v>
      </c>
      <c r="C25" s="206" t="s">
        <v>7</v>
      </c>
      <c r="D25" s="207">
        <v>46104.833182870374</v>
      </c>
      <c r="E25" s="220"/>
      <c r="F25" s="239" t="str">
        <f>IF(COUNTIF(LEAVE!A:A,H:H)&gt;0,TODAY(),"")</f>
        <v/>
      </c>
      <c r="G25" s="208" t="str">
        <f>IF(countif(TODAY!$E$11,$H$2:$H1000),today(),"")</f>
        <v/>
      </c>
      <c r="H25" s="191"/>
      <c r="I25" s="192">
        <f t="shared" si="6"/>
        <v>0</v>
      </c>
      <c r="J25" s="213"/>
      <c r="K25" s="194"/>
      <c r="L25" s="195" t="str">
        <f t="shared" ref="L25:M25" si="28">H25</f>
        <v/>
      </c>
      <c r="M25" s="196">
        <f t="shared" si="28"/>
        <v>0</v>
      </c>
      <c r="N25" s="197">
        <f t="shared" si="3"/>
        <v>0</v>
      </c>
      <c r="O25" s="197">
        <f t="shared" si="4"/>
        <v>46178</v>
      </c>
      <c r="P25" s="8"/>
      <c r="Q25" s="199"/>
      <c r="R25" s="199">
        <v>0.0</v>
      </c>
      <c r="S25" s="197">
        <v>0.0</v>
      </c>
      <c r="T25" s="197">
        <v>46178.0</v>
      </c>
      <c r="U25" s="8"/>
      <c r="V25" s="216"/>
      <c r="Y25" s="201"/>
      <c r="Z25" s="201">
        <v>0.0</v>
      </c>
      <c r="AA25" s="202"/>
      <c r="AB25" s="203" t="str">
        <f t="shared" si="5"/>
        <v/>
      </c>
      <c r="AC25" s="203"/>
      <c r="AD25" s="203"/>
      <c r="AE25" s="203"/>
      <c r="AF25" s="203"/>
    </row>
    <row r="26" ht="15.75" customHeight="1">
      <c r="A26" s="242">
        <v>46105.0</v>
      </c>
      <c r="B26" s="222" t="s">
        <v>66</v>
      </c>
      <c r="C26" s="206" t="s">
        <v>5</v>
      </c>
      <c r="D26" s="207">
        <v>46105.84630787037</v>
      </c>
      <c r="E26" s="220"/>
      <c r="F26" s="239" t="str">
        <f>IF(COUNTIF(LEAVE!A:A,H:H)&gt;0,TODAY(),"")</f>
        <v/>
      </c>
      <c r="G26" s="208" t="str">
        <f>IF(countif(TODAY!$E$11,$H$2:$H1000),today(),"")</f>
        <v/>
      </c>
      <c r="H26" s="191"/>
      <c r="I26" s="192">
        <f t="shared" si="6"/>
        <v>0</v>
      </c>
      <c r="J26" s="213"/>
      <c r="K26" s="194"/>
      <c r="L26" s="195" t="str">
        <f t="shared" ref="L26:M26" si="29">H26</f>
        <v/>
      </c>
      <c r="M26" s="196">
        <f t="shared" si="29"/>
        <v>0</v>
      </c>
      <c r="N26" s="197">
        <f t="shared" si="3"/>
        <v>0</v>
      </c>
      <c r="O26" s="197">
        <f t="shared" si="4"/>
        <v>46178</v>
      </c>
      <c r="P26" s="8"/>
      <c r="Q26" s="199"/>
      <c r="R26" s="199">
        <v>0.0</v>
      </c>
      <c r="S26" s="197">
        <v>0.0</v>
      </c>
      <c r="T26" s="197">
        <v>46178.0</v>
      </c>
      <c r="U26" s="8"/>
      <c r="V26" s="216"/>
      <c r="Y26" s="201"/>
      <c r="Z26" s="201">
        <v>0.0</v>
      </c>
      <c r="AA26" s="202"/>
      <c r="AB26" s="203" t="str">
        <f t="shared" si="5"/>
        <v/>
      </c>
      <c r="AC26" s="203"/>
      <c r="AD26" s="203"/>
      <c r="AE26" s="203"/>
      <c r="AF26" s="203"/>
    </row>
    <row r="27" ht="15.75" customHeight="1">
      <c r="A27" s="242">
        <v>46106.0</v>
      </c>
      <c r="B27" s="222" t="s">
        <v>54</v>
      </c>
      <c r="C27" s="206" t="s">
        <v>9</v>
      </c>
      <c r="D27" s="207">
        <v>46106.810277777775</v>
      </c>
      <c r="E27" s="220"/>
      <c r="F27" s="239" t="str">
        <f>IF(COUNTIF(LEAVE!A:A,H:H)&gt;0,TODAY(),"")</f>
        <v/>
      </c>
      <c r="G27" s="208" t="str">
        <f>IF(countif(TODAY!$E$11,$H$2:$H1000),today(),"")</f>
        <v/>
      </c>
      <c r="H27" s="191"/>
      <c r="I27" s="192">
        <f t="shared" si="6"/>
        <v>0</v>
      </c>
      <c r="J27" s="213"/>
      <c r="K27" s="194"/>
      <c r="L27" s="195" t="str">
        <f t="shared" ref="L27:M27" si="30">H27</f>
        <v/>
      </c>
      <c r="M27" s="196">
        <f t="shared" si="30"/>
        <v>0</v>
      </c>
      <c r="N27" s="197">
        <f t="shared" si="3"/>
        <v>0</v>
      </c>
      <c r="O27" s="197">
        <f t="shared" si="4"/>
        <v>46178</v>
      </c>
      <c r="P27" s="8"/>
      <c r="Q27" s="199"/>
      <c r="R27" s="199">
        <v>0.0</v>
      </c>
      <c r="S27" s="197">
        <v>0.0</v>
      </c>
      <c r="T27" s="197">
        <v>46178.0</v>
      </c>
      <c r="U27" s="8"/>
      <c r="V27" s="216"/>
      <c r="Y27" s="201"/>
      <c r="Z27" s="201">
        <v>0.0</v>
      </c>
      <c r="AA27" s="202"/>
      <c r="AB27" s="203"/>
      <c r="AC27" s="203"/>
      <c r="AD27" s="203"/>
      <c r="AE27" s="203"/>
      <c r="AF27" s="203"/>
    </row>
    <row r="28" ht="15.75" customHeight="1">
      <c r="A28" s="242">
        <v>46107.0</v>
      </c>
      <c r="B28" s="222" t="s">
        <v>50</v>
      </c>
      <c r="C28" s="206" t="s">
        <v>7</v>
      </c>
      <c r="D28" s="207">
        <v>46107.828668981485</v>
      </c>
      <c r="E28" s="3"/>
      <c r="F28" s="239" t="str">
        <f>IF(COUNTIF(LEAVE!A:A,H:H)&gt;0,TODAY(),"")</f>
        <v/>
      </c>
      <c r="G28" s="208" t="str">
        <f>IF(countif(TODAY!$E$11,$H$2:$H1000),today(),"")</f>
        <v/>
      </c>
      <c r="H28" s="191"/>
      <c r="I28" s="192">
        <f t="shared" si="6"/>
        <v>0</v>
      </c>
      <c r="J28" s="213"/>
      <c r="K28" s="194"/>
      <c r="L28" s="195" t="str">
        <f t="shared" ref="L28:M28" si="31">H28</f>
        <v/>
      </c>
      <c r="M28" s="196">
        <f t="shared" si="31"/>
        <v>0</v>
      </c>
      <c r="N28" s="197">
        <f t="shared" si="3"/>
        <v>0</v>
      </c>
      <c r="O28" s="197">
        <f t="shared" si="4"/>
        <v>46178</v>
      </c>
      <c r="P28" s="8"/>
      <c r="Q28" s="199"/>
      <c r="R28" s="199">
        <v>0.0</v>
      </c>
      <c r="S28" s="197">
        <v>0.0</v>
      </c>
      <c r="T28" s="197">
        <v>46178.0</v>
      </c>
      <c r="U28" s="8"/>
      <c r="V28" s="8"/>
      <c r="W28" s="221"/>
      <c r="X28" s="221"/>
      <c r="Y28" s="201"/>
      <c r="Z28" s="201">
        <v>0.0</v>
      </c>
    </row>
    <row r="29" ht="15.75" customHeight="1">
      <c r="A29" s="242">
        <v>46108.0</v>
      </c>
      <c r="B29" s="222" t="s">
        <v>47</v>
      </c>
      <c r="C29" s="206" t="s">
        <v>7</v>
      </c>
      <c r="D29" s="207">
        <v>46108.81365740741</v>
      </c>
      <c r="E29" s="3"/>
      <c r="F29" s="239" t="str">
        <f>IF(COUNTIF(LEAVE!A:A,H:H)&gt;0,TODAY(),"")</f>
        <v/>
      </c>
      <c r="G29" s="208" t="str">
        <f>IF(countif(TODAY!$E$11,$H$2:$H1000),today(),"")</f>
        <v/>
      </c>
      <c r="H29" s="191"/>
      <c r="I29" s="192">
        <f t="shared" si="6"/>
        <v>0</v>
      </c>
      <c r="J29" s="213"/>
      <c r="K29" s="194"/>
      <c r="L29" s="195" t="str">
        <f t="shared" ref="L29:M29" si="32">H29</f>
        <v/>
      </c>
      <c r="M29" s="196">
        <f t="shared" si="32"/>
        <v>0</v>
      </c>
      <c r="N29" s="197">
        <f t="shared" si="3"/>
        <v>0</v>
      </c>
      <c r="O29" s="197">
        <f t="shared" si="4"/>
        <v>46178</v>
      </c>
      <c r="P29" s="8"/>
      <c r="Q29" s="199"/>
      <c r="R29" s="199">
        <v>0.0</v>
      </c>
      <c r="S29" s="197">
        <v>0.0</v>
      </c>
      <c r="T29" s="197">
        <v>46178.0</v>
      </c>
      <c r="U29" s="8"/>
      <c r="V29" s="8"/>
      <c r="W29" s="221"/>
      <c r="X29" s="221"/>
      <c r="Y29" s="201"/>
      <c r="Z29" s="201"/>
    </row>
    <row r="30" ht="15.75" customHeight="1">
      <c r="A30" s="242">
        <v>46109.0</v>
      </c>
      <c r="B30" s="222" t="s">
        <v>9</v>
      </c>
      <c r="C30" s="206" t="s">
        <v>9</v>
      </c>
      <c r="D30" s="207">
        <v>46109.80452546296</v>
      </c>
      <c r="E30" s="3"/>
      <c r="F30" s="239" t="str">
        <f>IF(COUNTIF(LEAVE!A:A,H:H)&gt;0,TODAY(),"")</f>
        <v/>
      </c>
      <c r="G30" s="208" t="str">
        <f>IF(countif(TODAY!$E$11,$H$2:$H1000),today(),"")</f>
        <v/>
      </c>
      <c r="H30" s="191"/>
      <c r="I30" s="192">
        <f t="shared" si="6"/>
        <v>0</v>
      </c>
      <c r="J30" s="213"/>
      <c r="K30" s="194"/>
      <c r="L30" s="195" t="str">
        <f t="shared" ref="L30:M30" si="33">H30</f>
        <v/>
      </c>
      <c r="M30" s="196">
        <f t="shared" si="33"/>
        <v>0</v>
      </c>
      <c r="N30" s="197">
        <f t="shared" si="3"/>
        <v>0</v>
      </c>
      <c r="O30" s="197">
        <f t="shared" si="4"/>
        <v>46178</v>
      </c>
      <c r="P30" s="8"/>
      <c r="Q30" s="199" t="s">
        <v>61</v>
      </c>
      <c r="R30" s="199">
        <v>5.0</v>
      </c>
      <c r="S30" s="197">
        <v>92335.0</v>
      </c>
      <c r="T30" s="197">
        <v>92335.0</v>
      </c>
      <c r="U30" s="8"/>
      <c r="V30" s="8"/>
      <c r="W30" s="221"/>
      <c r="X30" s="221"/>
      <c r="Y30" s="201"/>
      <c r="Z30" s="201"/>
    </row>
    <row r="31" ht="15.75" customHeight="1">
      <c r="A31" s="242">
        <v>46110.0</v>
      </c>
      <c r="B31" s="222" t="s">
        <v>59</v>
      </c>
      <c r="C31" s="206" t="s">
        <v>7</v>
      </c>
      <c r="D31" s="207">
        <v>46110.845138888886</v>
      </c>
      <c r="E31" s="3"/>
      <c r="F31" s="239" t="str">
        <f>IF(COUNTIF(LEAVE!A:A,H:H)&gt;0,TODAY(),"")</f>
        <v/>
      </c>
      <c r="G31" s="208" t="str">
        <f>IF(countif(TODAY!$E$11,$H$2:$H1000),today(),"")</f>
        <v/>
      </c>
      <c r="H31" s="191"/>
      <c r="I31" s="192">
        <f t="shared" si="6"/>
        <v>0</v>
      </c>
      <c r="J31" s="213"/>
      <c r="K31" s="194"/>
      <c r="L31" s="195" t="str">
        <f t="shared" ref="L31:M31" si="34">H31</f>
        <v/>
      </c>
      <c r="M31" s="196">
        <f t="shared" si="34"/>
        <v>0</v>
      </c>
      <c r="N31" s="197">
        <f t="shared" si="3"/>
        <v>0</v>
      </c>
      <c r="O31" s="197">
        <f t="shared" si="4"/>
        <v>46178</v>
      </c>
      <c r="P31" s="8"/>
      <c r="Q31" s="199" t="s">
        <v>69</v>
      </c>
      <c r="R31" s="199">
        <v>7.0</v>
      </c>
      <c r="S31" s="197">
        <v>92344.0</v>
      </c>
      <c r="T31" s="197">
        <v>92344.0</v>
      </c>
      <c r="U31" s="8"/>
      <c r="V31" s="8"/>
      <c r="Y31" s="201"/>
      <c r="Z31" s="201"/>
    </row>
    <row r="32" ht="15.75" customHeight="1">
      <c r="A32" s="242">
        <v>46111.0</v>
      </c>
      <c r="B32" s="222" t="s">
        <v>65</v>
      </c>
      <c r="C32" s="206" t="s">
        <v>9</v>
      </c>
      <c r="D32" s="207">
        <v>46111.847280092596</v>
      </c>
      <c r="E32" s="3"/>
      <c r="F32" s="3"/>
      <c r="G32" s="3"/>
      <c r="H32" s="3"/>
      <c r="J32" s="226"/>
      <c r="K32" s="3"/>
      <c r="L32" s="3"/>
      <c r="O32" s="227"/>
      <c r="Q32" s="94"/>
      <c r="R32" s="94"/>
      <c r="S32" s="94"/>
      <c r="T32" s="94"/>
      <c r="Y32" s="201"/>
      <c r="Z32" s="201"/>
    </row>
    <row r="33" ht="15.75" customHeight="1">
      <c r="A33" s="242">
        <v>46112.0</v>
      </c>
      <c r="B33" s="222" t="s">
        <v>63</v>
      </c>
      <c r="C33" s="206" t="s">
        <v>9</v>
      </c>
      <c r="D33" s="207">
        <v>46112.820439814815</v>
      </c>
      <c r="E33" s="3"/>
      <c r="F33" s="3"/>
      <c r="G33" s="3"/>
      <c r="H33" s="3"/>
      <c r="J33" s="226"/>
      <c r="K33" s="3"/>
      <c r="L33" s="3"/>
      <c r="O33" s="227"/>
      <c r="Q33" s="94"/>
      <c r="R33" s="94"/>
      <c r="S33" s="94"/>
      <c r="T33" s="94"/>
      <c r="Y33" s="201"/>
      <c r="Z33" s="201"/>
    </row>
    <row r="34" ht="15.75" customHeight="1">
      <c r="A34" s="204">
        <v>46113.0</v>
      </c>
      <c r="B34" s="241"/>
      <c r="C34" s="206" t="s">
        <v>7</v>
      </c>
      <c r="D34" s="229">
        <v>46113.82368055556</v>
      </c>
      <c r="E34" s="3"/>
      <c r="F34" s="3"/>
      <c r="G34" s="3"/>
      <c r="H34" s="3"/>
      <c r="J34" s="226"/>
      <c r="K34" s="3"/>
      <c r="L34" s="3"/>
      <c r="O34" s="227"/>
      <c r="Q34" s="94"/>
      <c r="R34" s="94"/>
      <c r="S34" s="94"/>
      <c r="T34" s="94"/>
      <c r="Y34" s="201"/>
      <c r="Z34" s="201"/>
    </row>
    <row r="35" ht="15.75" customHeight="1">
      <c r="A35" s="204">
        <v>46114.0</v>
      </c>
      <c r="B35" s="241" t="s">
        <v>52</v>
      </c>
      <c r="C35" s="206" t="s">
        <v>3</v>
      </c>
      <c r="D35" s="229">
        <v>46113.75898148148</v>
      </c>
      <c r="E35" s="3"/>
      <c r="F35" s="3"/>
      <c r="G35" s="3"/>
      <c r="H35" s="3"/>
      <c r="J35" s="226"/>
      <c r="K35" s="3"/>
      <c r="L35" s="3"/>
      <c r="O35" s="227"/>
      <c r="Q35" s="94"/>
      <c r="R35" s="94"/>
      <c r="S35" s="94"/>
      <c r="T35" s="94"/>
      <c r="Y35" s="201" t="s">
        <v>92</v>
      </c>
      <c r="Z35" s="201"/>
    </row>
    <row r="36" ht="15.75" customHeight="1">
      <c r="A36" s="242">
        <v>46115.0</v>
      </c>
      <c r="B36" s="222" t="s">
        <v>49</v>
      </c>
      <c r="C36" s="206" t="s">
        <v>7</v>
      </c>
      <c r="D36" s="207">
        <v>46115.82771990741</v>
      </c>
      <c r="E36" s="3"/>
      <c r="F36" s="3"/>
      <c r="G36" s="3"/>
      <c r="H36" s="3"/>
      <c r="J36" s="226"/>
      <c r="K36" s="3"/>
      <c r="L36" s="3"/>
      <c r="O36" s="227"/>
      <c r="Q36" s="94"/>
      <c r="R36" s="94"/>
      <c r="S36" s="94"/>
      <c r="T36" s="94"/>
      <c r="Y36" s="201" t="s">
        <v>92</v>
      </c>
      <c r="Z36" s="201"/>
    </row>
    <row r="37" ht="15.75" customHeight="1">
      <c r="A37" s="204">
        <v>46116.0</v>
      </c>
      <c r="B37" s="222" t="s">
        <v>69</v>
      </c>
      <c r="C37" s="206" t="s">
        <v>7</v>
      </c>
      <c r="D37" s="225">
        <v>46116.82842592592</v>
      </c>
      <c r="E37" s="3"/>
      <c r="F37" s="3"/>
      <c r="G37" s="3"/>
      <c r="H37" s="3"/>
      <c r="J37" s="226"/>
      <c r="K37" s="3"/>
      <c r="L37" s="3"/>
      <c r="O37" s="227"/>
      <c r="Q37" s="94"/>
      <c r="R37" s="94"/>
      <c r="S37" s="94"/>
      <c r="T37" s="94"/>
      <c r="Y37" s="201" t="s">
        <v>92</v>
      </c>
      <c r="Z37" s="201"/>
    </row>
    <row r="38" ht="15.75" customHeight="1">
      <c r="A38" s="204">
        <v>46117.0</v>
      </c>
      <c r="B38" s="222" t="s">
        <v>7</v>
      </c>
      <c r="C38" s="206" t="s">
        <v>5</v>
      </c>
      <c r="D38" s="225">
        <v>46117.83692129629</v>
      </c>
      <c r="E38" s="3"/>
      <c r="F38" s="3"/>
      <c r="G38" s="3"/>
      <c r="H38" s="3"/>
      <c r="J38" s="226"/>
      <c r="K38" s="3"/>
      <c r="L38" s="3"/>
      <c r="O38" s="227"/>
      <c r="Q38" s="94"/>
      <c r="R38" s="94"/>
      <c r="S38" s="94"/>
      <c r="T38" s="94"/>
      <c r="Y38" s="94" t="s">
        <v>92</v>
      </c>
    </row>
    <row r="39" ht="15.75" customHeight="1">
      <c r="A39" s="204">
        <v>46118.0</v>
      </c>
      <c r="B39" s="222" t="s">
        <v>5</v>
      </c>
      <c r="C39" s="206" t="s">
        <v>7</v>
      </c>
      <c r="D39" s="225">
        <v>46118.809212962966</v>
      </c>
      <c r="E39" s="3"/>
      <c r="F39" s="3"/>
      <c r="G39" s="3"/>
      <c r="H39" s="3"/>
      <c r="J39" s="226"/>
      <c r="K39" s="3"/>
      <c r="L39" s="3"/>
      <c r="O39" s="227"/>
      <c r="Q39" s="94"/>
      <c r="R39" s="94"/>
      <c r="S39" s="94"/>
      <c r="T39" s="94"/>
      <c r="Y39" s="94" t="s">
        <v>92</v>
      </c>
    </row>
    <row r="40" ht="15.75" customHeight="1">
      <c r="A40" s="204">
        <v>46119.0</v>
      </c>
      <c r="B40" s="222" t="s">
        <v>57</v>
      </c>
      <c r="C40" s="206" t="s">
        <v>5</v>
      </c>
      <c r="D40" s="225">
        <v>46119.80672453704</v>
      </c>
      <c r="E40" s="3"/>
      <c r="F40" s="3"/>
      <c r="G40" s="3"/>
      <c r="H40" s="3"/>
      <c r="J40" s="226"/>
      <c r="K40" s="3"/>
      <c r="L40" s="3"/>
      <c r="O40" s="227"/>
      <c r="Q40" s="94"/>
      <c r="R40" s="94"/>
      <c r="S40" s="94"/>
      <c r="T40" s="94"/>
      <c r="Y40" s="94" t="s">
        <v>92</v>
      </c>
    </row>
    <row r="41" ht="15.75" customHeight="1">
      <c r="A41" s="204">
        <v>46120.0</v>
      </c>
      <c r="B41" s="222" t="s">
        <v>61</v>
      </c>
      <c r="C41" s="206" t="s">
        <v>9</v>
      </c>
      <c r="D41" s="225">
        <v>46120.81346064815</v>
      </c>
      <c r="E41" s="3"/>
      <c r="F41" s="3"/>
      <c r="G41" s="3"/>
      <c r="H41" s="3"/>
      <c r="J41" s="226"/>
      <c r="K41" s="3"/>
      <c r="L41" s="3"/>
      <c r="O41" s="227"/>
      <c r="Q41" s="94"/>
      <c r="R41" s="94"/>
      <c r="S41" s="94"/>
      <c r="T41" s="94"/>
      <c r="Y41" s="94" t="s">
        <v>92</v>
      </c>
    </row>
    <row r="42" ht="15.75" customHeight="1">
      <c r="A42" s="204">
        <v>46121.0</v>
      </c>
      <c r="B42" s="222" t="s">
        <v>50</v>
      </c>
      <c r="C42" s="206" t="s">
        <v>3</v>
      </c>
      <c r="D42" s="225">
        <v>46121.83673611111</v>
      </c>
      <c r="E42" s="3"/>
      <c r="F42" s="3"/>
      <c r="G42" s="3"/>
      <c r="H42" s="3"/>
      <c r="J42" s="226"/>
      <c r="K42" s="3"/>
      <c r="L42" s="3"/>
      <c r="O42" s="227"/>
      <c r="Q42" s="94"/>
      <c r="R42" s="94"/>
      <c r="S42" s="94"/>
      <c r="T42" s="94"/>
      <c r="Y42" s="94" t="s">
        <v>92</v>
      </c>
    </row>
    <row r="43" ht="15.75" customHeight="1">
      <c r="A43" s="204">
        <v>46122.0</v>
      </c>
      <c r="B43" s="222" t="s">
        <v>78</v>
      </c>
      <c r="C43" s="206" t="s">
        <v>9</v>
      </c>
      <c r="D43" s="225">
        <v>46122.820752314816</v>
      </c>
      <c r="E43" s="3"/>
      <c r="F43" s="3"/>
      <c r="G43" s="3"/>
      <c r="H43" s="3"/>
      <c r="J43" s="226"/>
      <c r="K43" s="3"/>
      <c r="L43" s="3"/>
      <c r="O43" s="227"/>
      <c r="Q43" s="94"/>
      <c r="R43" s="94"/>
      <c r="S43" s="94"/>
      <c r="T43" s="94"/>
      <c r="Y43" s="94" t="s">
        <v>92</v>
      </c>
    </row>
    <row r="44" ht="15.75" customHeight="1">
      <c r="A44" s="204">
        <v>46123.0</v>
      </c>
      <c r="B44" s="222" t="s">
        <v>66</v>
      </c>
      <c r="C44" s="206" t="s">
        <v>9</v>
      </c>
      <c r="D44" s="225">
        <v>46123.82798611111</v>
      </c>
      <c r="E44" s="3"/>
      <c r="F44" s="3"/>
      <c r="G44" s="3"/>
      <c r="H44" s="3"/>
      <c r="J44" s="226"/>
      <c r="K44" s="3"/>
      <c r="L44" s="3"/>
      <c r="O44" s="227"/>
      <c r="Q44" s="94"/>
      <c r="R44" s="94"/>
      <c r="S44" s="94"/>
      <c r="T44" s="94"/>
      <c r="Y44" s="94" t="s">
        <v>92</v>
      </c>
    </row>
    <row r="45" ht="15.75" customHeight="1">
      <c r="A45" s="204">
        <v>46124.0</v>
      </c>
      <c r="B45" s="222" t="s">
        <v>9</v>
      </c>
      <c r="C45" s="206" t="s">
        <v>5</v>
      </c>
      <c r="D45" s="225">
        <v>46124.8428587963</v>
      </c>
      <c r="E45" s="3"/>
      <c r="F45" s="3"/>
      <c r="G45" s="3"/>
      <c r="H45" s="3"/>
      <c r="J45" s="226"/>
      <c r="K45" s="3"/>
      <c r="L45" s="3"/>
      <c r="O45" s="227"/>
      <c r="Q45" s="94"/>
      <c r="R45" s="94"/>
      <c r="S45" s="94"/>
      <c r="T45" s="94"/>
      <c r="Y45" s="94" t="s">
        <v>92</v>
      </c>
    </row>
    <row r="46" ht="15.75" customHeight="1">
      <c r="A46" s="204">
        <v>46125.0</v>
      </c>
      <c r="B46" s="222" t="s">
        <v>54</v>
      </c>
      <c r="C46" s="206" t="s">
        <v>7</v>
      </c>
      <c r="D46" s="225">
        <v>46125.840092592596</v>
      </c>
      <c r="E46" s="3"/>
      <c r="F46" s="3"/>
      <c r="G46" s="3"/>
      <c r="H46" s="3"/>
      <c r="J46" s="226"/>
      <c r="K46" s="3"/>
      <c r="L46" s="3"/>
      <c r="O46" s="227"/>
      <c r="Q46" s="94"/>
      <c r="R46" s="94"/>
      <c r="S46" s="94"/>
      <c r="T46" s="94"/>
    </row>
    <row r="47" ht="15.75" customHeight="1">
      <c r="A47" s="204">
        <v>46126.0</v>
      </c>
      <c r="B47" s="222" t="s">
        <v>47</v>
      </c>
      <c r="C47" s="206" t="s">
        <v>5</v>
      </c>
      <c r="D47" s="229">
        <v>46126.82601851852</v>
      </c>
      <c r="E47" s="3"/>
      <c r="F47" s="3"/>
      <c r="G47" s="3"/>
      <c r="H47" s="3"/>
      <c r="J47" s="226"/>
      <c r="K47" s="3"/>
      <c r="L47" s="3"/>
      <c r="O47" s="227"/>
      <c r="Q47" s="94"/>
      <c r="R47" s="94"/>
      <c r="S47" s="94"/>
      <c r="T47" s="94"/>
    </row>
    <row r="48" ht="15.75" customHeight="1">
      <c r="A48" s="204">
        <v>46127.0</v>
      </c>
      <c r="B48" s="222" t="s">
        <v>63</v>
      </c>
      <c r="C48" s="206" t="s">
        <v>7</v>
      </c>
      <c r="D48" s="229">
        <v>46127.84108796297</v>
      </c>
      <c r="E48" s="3"/>
      <c r="F48" s="3"/>
      <c r="G48" s="3"/>
      <c r="H48" s="3"/>
      <c r="J48" s="226"/>
      <c r="K48" s="3"/>
      <c r="L48" s="3"/>
      <c r="O48" s="227"/>
      <c r="Q48" s="94"/>
      <c r="R48" s="94"/>
      <c r="S48" s="94"/>
      <c r="T48" s="94"/>
    </row>
    <row r="49" ht="15.75" customHeight="1">
      <c r="A49" s="204">
        <v>46128.0</v>
      </c>
      <c r="B49" s="222" t="s">
        <v>59</v>
      </c>
      <c r="C49" s="206" t="s">
        <v>9</v>
      </c>
      <c r="D49" s="207">
        <v>46128.809328703705</v>
      </c>
      <c r="E49" s="3"/>
      <c r="F49" s="3"/>
      <c r="G49" s="3"/>
      <c r="H49" s="3"/>
      <c r="J49" s="226"/>
      <c r="K49" s="3"/>
      <c r="L49" s="3"/>
      <c r="O49" s="227"/>
      <c r="Q49" s="94"/>
      <c r="R49" s="94"/>
      <c r="S49" s="94"/>
      <c r="T49" s="94"/>
    </row>
    <row r="50" ht="15.75" customHeight="1">
      <c r="A50" s="204">
        <v>46129.0</v>
      </c>
      <c r="B50" s="222" t="s">
        <v>65</v>
      </c>
      <c r="C50" s="206" t="s">
        <v>9</v>
      </c>
      <c r="D50" s="207">
        <v>46129.839375</v>
      </c>
      <c r="E50" s="3"/>
      <c r="F50" s="3"/>
      <c r="G50" s="3"/>
      <c r="H50" s="3"/>
      <c r="J50" s="226"/>
      <c r="K50" s="3"/>
      <c r="L50" s="3"/>
      <c r="O50" s="227"/>
      <c r="Q50" s="94"/>
      <c r="R50" s="94"/>
      <c r="S50" s="94"/>
      <c r="T50" s="94"/>
    </row>
    <row r="51" ht="15.75" customHeight="1">
      <c r="A51" s="204">
        <v>46130.0</v>
      </c>
      <c r="B51" s="222"/>
      <c r="C51" s="206" t="s">
        <v>9</v>
      </c>
      <c r="D51" s="207">
        <v>46130.835497685184</v>
      </c>
      <c r="E51" s="3"/>
      <c r="F51" s="3"/>
      <c r="G51" s="3"/>
      <c r="H51" s="3"/>
      <c r="J51" s="226"/>
      <c r="K51" s="3"/>
      <c r="L51" s="3"/>
      <c r="O51" s="227"/>
      <c r="Q51" s="94"/>
      <c r="R51" s="94"/>
      <c r="S51" s="94"/>
      <c r="T51" s="94"/>
    </row>
    <row r="52" ht="15.75" customHeight="1">
      <c r="A52" s="204">
        <v>46131.0</v>
      </c>
      <c r="B52" s="222" t="s">
        <v>52</v>
      </c>
      <c r="C52" s="206" t="s">
        <v>5</v>
      </c>
      <c r="D52" s="207">
        <v>46132.34773148148</v>
      </c>
      <c r="E52" s="3"/>
      <c r="F52" s="3"/>
      <c r="G52" s="3"/>
      <c r="H52" s="3"/>
      <c r="J52" s="226"/>
      <c r="K52" s="3"/>
      <c r="L52" s="3"/>
      <c r="O52" s="227"/>
      <c r="Q52" s="94"/>
      <c r="R52" s="94"/>
      <c r="S52" s="94"/>
      <c r="T52" s="94"/>
    </row>
    <row r="53" ht="15.75" customHeight="1">
      <c r="A53" s="204">
        <v>46132.0</v>
      </c>
      <c r="B53" s="222" t="s">
        <v>69</v>
      </c>
      <c r="C53" s="223"/>
      <c r="D53" s="231"/>
      <c r="E53" s="3"/>
      <c r="F53" s="3"/>
      <c r="G53" s="3"/>
      <c r="H53" s="3"/>
      <c r="J53" s="226"/>
      <c r="K53" s="3"/>
      <c r="L53" s="3"/>
      <c r="O53" s="227"/>
      <c r="Q53" s="94"/>
      <c r="R53" s="94"/>
      <c r="S53" s="94"/>
      <c r="T53" s="94"/>
    </row>
    <row r="54" ht="15.75" customHeight="1">
      <c r="A54" s="204">
        <v>46133.0</v>
      </c>
      <c r="B54" s="222" t="s">
        <v>49</v>
      </c>
      <c r="C54" s="206" t="s">
        <v>9</v>
      </c>
      <c r="D54" s="207">
        <v>46133.80783564815</v>
      </c>
      <c r="E54" s="3"/>
      <c r="F54" s="3"/>
      <c r="G54" s="3"/>
      <c r="H54" s="3"/>
      <c r="J54" s="226"/>
      <c r="K54" s="3"/>
      <c r="L54" s="3"/>
      <c r="O54" s="227"/>
      <c r="Q54" s="94"/>
      <c r="R54" s="94"/>
      <c r="S54" s="94"/>
      <c r="T54" s="94"/>
    </row>
    <row r="55" ht="15.75" customHeight="1">
      <c r="A55" s="204">
        <v>46134.0</v>
      </c>
      <c r="B55" s="222" t="s">
        <v>5</v>
      </c>
      <c r="C55" s="206" t="s">
        <v>5</v>
      </c>
      <c r="D55" s="207">
        <v>46134.83871527778</v>
      </c>
      <c r="E55" s="3"/>
      <c r="F55" s="3"/>
      <c r="G55" s="3"/>
      <c r="H55" s="3"/>
      <c r="J55" s="226"/>
      <c r="K55" s="3"/>
      <c r="L55" s="3"/>
      <c r="O55" s="227"/>
      <c r="Q55" s="94"/>
      <c r="R55" s="94"/>
      <c r="S55" s="94"/>
      <c r="T55" s="94"/>
    </row>
    <row r="56" ht="15.75" customHeight="1">
      <c r="A56" s="204">
        <v>46136.0</v>
      </c>
      <c r="B56" s="222" t="s">
        <v>7</v>
      </c>
      <c r="C56" s="206" t="s">
        <v>9</v>
      </c>
      <c r="D56" s="207">
        <v>46136.83353009259</v>
      </c>
      <c r="E56" s="3"/>
      <c r="F56" s="3"/>
      <c r="G56" s="3"/>
      <c r="H56" s="3"/>
      <c r="J56" s="226"/>
      <c r="K56" s="3"/>
      <c r="L56" s="3"/>
      <c r="O56" s="227"/>
      <c r="Q56" s="94"/>
      <c r="R56" s="94"/>
      <c r="S56" s="94"/>
      <c r="T56" s="94"/>
    </row>
    <row r="57" ht="15.75" customHeight="1">
      <c r="A57" s="204">
        <v>46137.0</v>
      </c>
      <c r="B57" s="222" t="s">
        <v>57</v>
      </c>
      <c r="C57" s="206" t="s">
        <v>5</v>
      </c>
      <c r="D57" s="207">
        <v>46137.840162037035</v>
      </c>
      <c r="E57" s="3"/>
      <c r="F57" s="3"/>
      <c r="G57" s="3"/>
      <c r="H57" s="3"/>
      <c r="J57" s="226"/>
      <c r="K57" s="3"/>
      <c r="L57" s="3"/>
      <c r="O57" s="227"/>
      <c r="Q57" s="94"/>
      <c r="R57" s="94"/>
      <c r="S57" s="94"/>
      <c r="T57" s="94"/>
    </row>
    <row r="58" ht="15.75" customHeight="1">
      <c r="A58" s="204">
        <v>46138.0</v>
      </c>
      <c r="B58" s="222" t="s">
        <v>50</v>
      </c>
      <c r="C58" s="206" t="s">
        <v>9</v>
      </c>
      <c r="D58" s="207">
        <v>46138.83491898148</v>
      </c>
      <c r="E58" s="3"/>
      <c r="F58" s="3"/>
      <c r="G58" s="3"/>
      <c r="H58" s="3"/>
      <c r="J58" s="226"/>
      <c r="K58" s="3"/>
      <c r="L58" s="3"/>
      <c r="O58" s="227"/>
      <c r="Q58" s="94"/>
      <c r="R58" s="94"/>
      <c r="S58" s="94"/>
      <c r="T58" s="94"/>
    </row>
    <row r="59" ht="15.75" customHeight="1">
      <c r="A59" s="204">
        <v>46139.0</v>
      </c>
      <c r="B59" s="222" t="s">
        <v>61</v>
      </c>
      <c r="C59" s="206" t="s">
        <v>9</v>
      </c>
      <c r="D59" s="207">
        <v>46139.82488425926</v>
      </c>
      <c r="E59" s="3"/>
      <c r="F59" s="3"/>
      <c r="G59" s="3"/>
      <c r="H59" s="3"/>
      <c r="J59" s="226"/>
      <c r="K59" s="3"/>
      <c r="L59" s="3"/>
      <c r="O59" s="227"/>
      <c r="Q59" s="94"/>
      <c r="R59" s="94"/>
      <c r="S59" s="94"/>
      <c r="T59" s="94"/>
    </row>
    <row r="60" ht="15.75" customHeight="1">
      <c r="A60" s="204">
        <v>46140.0</v>
      </c>
      <c r="B60" s="222" t="s">
        <v>66</v>
      </c>
      <c r="C60" s="206" t="s">
        <v>9</v>
      </c>
      <c r="D60" s="207">
        <v>46140.82045138889</v>
      </c>
      <c r="E60" s="3"/>
      <c r="F60" s="3"/>
      <c r="G60" s="3"/>
      <c r="H60" s="3"/>
      <c r="J60" s="226"/>
      <c r="K60" s="3"/>
      <c r="L60" s="3"/>
      <c r="O60" s="227"/>
      <c r="Q60" s="94"/>
      <c r="R60" s="94"/>
      <c r="S60" s="94"/>
      <c r="T60" s="94"/>
    </row>
    <row r="61" ht="15.75" customHeight="1">
      <c r="A61" s="204">
        <v>46141.0</v>
      </c>
      <c r="B61" s="222" t="s">
        <v>9</v>
      </c>
      <c r="C61" s="206" t="s">
        <v>7</v>
      </c>
      <c r="D61" s="207">
        <v>46141.83761574074</v>
      </c>
      <c r="E61" s="3"/>
      <c r="F61" s="3"/>
      <c r="G61" s="3"/>
      <c r="H61" s="3"/>
      <c r="J61" s="226"/>
      <c r="K61" s="3"/>
      <c r="L61" s="3"/>
      <c r="O61" s="227"/>
      <c r="Q61" s="94"/>
      <c r="R61" s="94"/>
      <c r="S61" s="94"/>
      <c r="T61" s="94"/>
    </row>
    <row r="62" ht="15.75" customHeight="1">
      <c r="A62" s="204">
        <v>46142.0</v>
      </c>
      <c r="B62" s="222" t="s">
        <v>78</v>
      </c>
      <c r="C62" s="206" t="s">
        <v>9</v>
      </c>
      <c r="D62" s="207">
        <v>46142.82875</v>
      </c>
      <c r="E62" s="3"/>
      <c r="F62" s="3"/>
      <c r="G62" s="3"/>
      <c r="H62" s="3"/>
      <c r="J62" s="226"/>
      <c r="K62" s="3"/>
      <c r="L62" s="3"/>
      <c r="O62" s="227"/>
      <c r="Q62" s="94"/>
      <c r="R62" s="94"/>
      <c r="S62" s="94"/>
      <c r="T62" s="94"/>
    </row>
    <row r="63" ht="15.75" customHeight="1">
      <c r="A63" s="204">
        <v>46143.0</v>
      </c>
      <c r="B63" s="222" t="s">
        <v>54</v>
      </c>
      <c r="C63" s="206" t="s">
        <v>5</v>
      </c>
      <c r="D63" s="207">
        <v>46143.83353009259</v>
      </c>
      <c r="E63" s="3"/>
      <c r="F63" s="3"/>
      <c r="G63" s="3"/>
      <c r="H63" s="3"/>
      <c r="J63" s="226"/>
      <c r="K63" s="3"/>
      <c r="L63" s="3"/>
      <c r="O63" s="227"/>
      <c r="Q63" s="94"/>
      <c r="R63" s="94"/>
      <c r="S63" s="94"/>
      <c r="T63" s="94"/>
    </row>
    <row r="64" ht="15.75" customHeight="1">
      <c r="A64" s="204">
        <v>46144.0</v>
      </c>
      <c r="B64" s="222" t="s">
        <v>47</v>
      </c>
      <c r="C64" s="206" t="s">
        <v>7</v>
      </c>
      <c r="D64" s="207">
        <v>46144.828668981485</v>
      </c>
      <c r="E64" s="3"/>
      <c r="F64" s="3"/>
      <c r="G64" s="3"/>
      <c r="H64" s="3"/>
      <c r="J64" s="226"/>
      <c r="K64" s="3"/>
      <c r="L64" s="3"/>
      <c r="O64" s="227"/>
      <c r="Q64" s="94"/>
      <c r="R64" s="94"/>
      <c r="S64" s="94"/>
      <c r="T64" s="94"/>
    </row>
    <row r="65" ht="15.75" customHeight="1">
      <c r="A65" s="204">
        <v>46145.0</v>
      </c>
      <c r="B65" s="222" t="s">
        <v>52</v>
      </c>
      <c r="C65" s="206" t="s">
        <v>5</v>
      </c>
      <c r="D65" s="207">
        <v>46145.83457175926</v>
      </c>
      <c r="E65" s="3"/>
      <c r="F65" s="3"/>
      <c r="G65" s="3"/>
      <c r="H65" s="3"/>
      <c r="J65" s="226"/>
      <c r="K65" s="3"/>
      <c r="L65" s="3"/>
      <c r="O65" s="227"/>
      <c r="Q65" s="94"/>
      <c r="R65" s="94"/>
      <c r="S65" s="94"/>
      <c r="T65" s="94"/>
    </row>
    <row r="66" ht="15.75" customHeight="1">
      <c r="A66" s="204">
        <v>46146.0</v>
      </c>
      <c r="B66" s="222" t="s">
        <v>59</v>
      </c>
      <c r="C66" s="206" t="s">
        <v>9</v>
      </c>
      <c r="D66" s="207">
        <v>46146.82732638889</v>
      </c>
      <c r="E66" s="3"/>
      <c r="F66" s="3"/>
      <c r="G66" s="3"/>
      <c r="H66" s="3"/>
      <c r="J66" s="226"/>
      <c r="K66" s="3"/>
      <c r="L66" s="3"/>
      <c r="O66" s="227"/>
      <c r="Q66" s="94"/>
      <c r="R66" s="94"/>
      <c r="S66" s="94"/>
      <c r="T66" s="94"/>
    </row>
    <row r="67" ht="15.75" customHeight="1">
      <c r="A67" s="204">
        <v>46147.0</v>
      </c>
      <c r="B67" s="222" t="s">
        <v>63</v>
      </c>
      <c r="C67" s="206" t="s">
        <v>7</v>
      </c>
      <c r="D67" s="207">
        <v>46147.84853009259</v>
      </c>
      <c r="E67" s="3"/>
      <c r="F67" s="3"/>
      <c r="G67" s="3"/>
      <c r="H67" s="3"/>
      <c r="J67" s="226"/>
      <c r="K67" s="3"/>
      <c r="L67" s="3"/>
      <c r="O67" s="227"/>
      <c r="Q67" s="94"/>
      <c r="R67" s="94"/>
      <c r="S67" s="94"/>
      <c r="T67" s="94"/>
    </row>
    <row r="68" ht="15.75" customHeight="1">
      <c r="A68" s="204">
        <v>46148.0</v>
      </c>
      <c r="B68" s="222" t="s">
        <v>65</v>
      </c>
      <c r="C68" s="206" t="s">
        <v>7</v>
      </c>
      <c r="D68" s="207">
        <v>46148.83150462963</v>
      </c>
      <c r="E68" s="3"/>
      <c r="F68" s="3"/>
      <c r="G68" s="3"/>
      <c r="H68" s="3"/>
      <c r="J68" s="226"/>
      <c r="K68" s="3"/>
      <c r="L68" s="3"/>
      <c r="O68" s="227"/>
      <c r="Q68" s="94"/>
      <c r="R68" s="94"/>
      <c r="S68" s="94"/>
      <c r="T68" s="94"/>
    </row>
    <row r="69" ht="15.75" customHeight="1">
      <c r="A69" s="204">
        <v>46149.0</v>
      </c>
      <c r="B69" s="222"/>
      <c r="C69" s="206" t="s">
        <v>7</v>
      </c>
      <c r="D69" s="207">
        <v>46149.82797453704</v>
      </c>
      <c r="E69" s="3"/>
      <c r="F69" s="3"/>
      <c r="G69" s="3"/>
      <c r="H69" s="3"/>
      <c r="J69" s="226"/>
      <c r="K69" s="3"/>
      <c r="L69" s="3"/>
      <c r="O69" s="227"/>
      <c r="Q69" s="94"/>
      <c r="R69" s="94"/>
      <c r="S69" s="94"/>
      <c r="T69" s="94"/>
    </row>
    <row r="70" ht="15.75" customHeight="1">
      <c r="A70" s="204">
        <v>46150.0</v>
      </c>
      <c r="B70" s="222" t="s">
        <v>69</v>
      </c>
      <c r="C70" s="206" t="s">
        <v>7</v>
      </c>
      <c r="D70" s="207">
        <v>46150.8494212963</v>
      </c>
      <c r="E70" s="3"/>
      <c r="F70" s="3"/>
      <c r="G70" s="3"/>
      <c r="H70" s="3"/>
      <c r="J70" s="226"/>
      <c r="K70" s="3"/>
      <c r="L70" s="3"/>
      <c r="O70" s="227"/>
      <c r="Q70" s="94"/>
      <c r="R70" s="94"/>
      <c r="S70" s="94"/>
      <c r="T70" s="94"/>
    </row>
    <row r="71" ht="15.75" customHeight="1">
      <c r="A71" s="204">
        <v>46151.0</v>
      </c>
      <c r="B71" s="222" t="s">
        <v>49</v>
      </c>
      <c r="C71" s="206" t="s">
        <v>9</v>
      </c>
      <c r="D71" s="207">
        <v>46151.83894675926</v>
      </c>
      <c r="E71" s="3"/>
      <c r="F71" s="3"/>
      <c r="G71" s="3"/>
      <c r="H71" s="3"/>
      <c r="J71" s="226"/>
      <c r="K71" s="3"/>
      <c r="L71" s="3"/>
      <c r="O71" s="227"/>
      <c r="Q71" s="94"/>
      <c r="R71" s="94"/>
      <c r="S71" s="94"/>
      <c r="T71" s="94"/>
    </row>
    <row r="72" ht="15.75" customHeight="1">
      <c r="A72" s="204">
        <v>46152.0</v>
      </c>
      <c r="B72" s="222" t="s">
        <v>5</v>
      </c>
      <c r="C72" s="206" t="s">
        <v>7</v>
      </c>
      <c r="D72" s="207">
        <v>46152.82299768519</v>
      </c>
      <c r="E72" s="3"/>
      <c r="F72" s="3"/>
      <c r="G72" s="3"/>
      <c r="H72" s="3"/>
      <c r="J72" s="226"/>
      <c r="K72" s="3"/>
      <c r="L72" s="3"/>
      <c r="O72" s="227"/>
      <c r="Q72" s="94"/>
      <c r="R72" s="94"/>
      <c r="S72" s="94"/>
      <c r="T72" s="94"/>
    </row>
    <row r="73" ht="15.75" customHeight="1">
      <c r="A73" s="204">
        <v>46153.0</v>
      </c>
      <c r="B73" s="222" t="s">
        <v>58</v>
      </c>
      <c r="C73" s="206" t="s">
        <v>9</v>
      </c>
      <c r="D73" s="207">
        <v>46153.81290509259</v>
      </c>
      <c r="E73" s="3"/>
      <c r="F73" s="3"/>
      <c r="G73" s="3"/>
      <c r="H73" s="3"/>
      <c r="J73" s="226"/>
      <c r="K73" s="3"/>
      <c r="L73" s="3"/>
      <c r="O73" s="227"/>
      <c r="Q73" s="94"/>
      <c r="R73" s="94"/>
      <c r="S73" s="94"/>
      <c r="T73" s="94"/>
    </row>
    <row r="74" ht="15.75" customHeight="1">
      <c r="A74" s="204">
        <v>46154.0</v>
      </c>
      <c r="B74" s="222" t="s">
        <v>7</v>
      </c>
      <c r="C74" s="206" t="s">
        <v>9</v>
      </c>
      <c r="D74" s="207">
        <v>46154.817037037035</v>
      </c>
      <c r="E74" s="3"/>
      <c r="F74" s="3"/>
      <c r="G74" s="3"/>
      <c r="H74" s="3"/>
      <c r="J74" s="226"/>
      <c r="K74" s="3"/>
      <c r="L74" s="3"/>
      <c r="O74" s="227"/>
      <c r="Q74" s="94"/>
      <c r="R74" s="94"/>
      <c r="S74" s="94"/>
      <c r="T74" s="94"/>
    </row>
    <row r="75" ht="15.75" customHeight="1">
      <c r="A75" s="204">
        <v>46155.0</v>
      </c>
      <c r="B75" s="222" t="s">
        <v>57</v>
      </c>
      <c r="C75" s="206" t="s">
        <v>5</v>
      </c>
      <c r="D75" s="207">
        <v>46155.83443287037</v>
      </c>
      <c r="E75" s="3"/>
      <c r="F75" s="3"/>
      <c r="G75" s="3"/>
      <c r="H75" s="3"/>
      <c r="J75" s="226"/>
      <c r="K75" s="3"/>
      <c r="L75" s="3"/>
      <c r="O75" s="227"/>
      <c r="Q75" s="94"/>
      <c r="R75" s="94"/>
      <c r="S75" s="94"/>
      <c r="T75" s="94"/>
    </row>
    <row r="76" ht="15.75" customHeight="1">
      <c r="A76" s="204">
        <v>46156.0</v>
      </c>
      <c r="B76" s="222" t="s">
        <v>50</v>
      </c>
      <c r="C76" s="206" t="s">
        <v>9</v>
      </c>
      <c r="D76" s="207">
        <v>46156.8296875</v>
      </c>
      <c r="E76" s="3"/>
      <c r="F76" s="3"/>
      <c r="G76" s="3"/>
      <c r="H76" s="3"/>
      <c r="J76" s="226"/>
      <c r="K76" s="3"/>
      <c r="L76" s="3"/>
      <c r="O76" s="227"/>
      <c r="Q76" s="94"/>
      <c r="R76" s="94"/>
      <c r="S76" s="94"/>
      <c r="T76" s="94"/>
    </row>
    <row r="77" ht="15.75" customHeight="1">
      <c r="A77" s="204">
        <v>46157.0</v>
      </c>
      <c r="B77" s="222" t="s">
        <v>54</v>
      </c>
      <c r="C77" s="206" t="s">
        <v>9</v>
      </c>
      <c r="D77" s="207">
        <v>46157.81002314815</v>
      </c>
      <c r="E77" s="3"/>
      <c r="F77" s="3"/>
      <c r="G77" s="3"/>
      <c r="H77" s="3"/>
      <c r="J77" s="226"/>
      <c r="K77" s="3"/>
      <c r="L77" s="3"/>
      <c r="O77" s="227"/>
      <c r="Q77" s="94"/>
      <c r="R77" s="94"/>
      <c r="S77" s="94"/>
      <c r="T77" s="94"/>
    </row>
    <row r="78" ht="15.75" customHeight="1">
      <c r="A78" s="204">
        <v>46158.0</v>
      </c>
      <c r="B78" s="222" t="s">
        <v>61</v>
      </c>
      <c r="C78" s="206" t="s">
        <v>7</v>
      </c>
      <c r="D78" s="207">
        <v>46158.83755787037</v>
      </c>
      <c r="E78" s="3"/>
      <c r="F78" s="3"/>
      <c r="G78" s="3"/>
      <c r="H78" s="3"/>
      <c r="J78" s="226"/>
      <c r="K78" s="3"/>
      <c r="L78" s="3"/>
      <c r="O78" s="227"/>
      <c r="Q78" s="94"/>
      <c r="R78" s="94"/>
      <c r="S78" s="94"/>
      <c r="T78" s="94"/>
    </row>
    <row r="79" ht="15.75" customHeight="1">
      <c r="A79" s="204">
        <v>46159.0</v>
      </c>
      <c r="B79" s="222" t="s">
        <v>66</v>
      </c>
      <c r="C79" s="206" t="s">
        <v>7</v>
      </c>
      <c r="D79" s="207">
        <v>46159.84269675926</v>
      </c>
      <c r="E79" s="3"/>
      <c r="F79" s="3"/>
      <c r="G79" s="3"/>
      <c r="H79" s="3"/>
      <c r="J79" s="226"/>
      <c r="K79" s="3"/>
      <c r="L79" s="3"/>
      <c r="O79" s="227"/>
      <c r="Q79" s="94"/>
      <c r="R79" s="94"/>
      <c r="S79" s="94"/>
      <c r="T79" s="94"/>
    </row>
    <row r="80" ht="15.75" customHeight="1">
      <c r="A80" s="204">
        <v>46160.0</v>
      </c>
      <c r="B80" s="222" t="s">
        <v>9</v>
      </c>
      <c r="C80" s="206" t="s">
        <v>7</v>
      </c>
      <c r="D80" s="207">
        <v>46160.831724537034</v>
      </c>
      <c r="E80" s="3"/>
      <c r="F80" s="3"/>
      <c r="G80" s="3"/>
      <c r="H80" s="3"/>
      <c r="J80" s="226"/>
      <c r="K80" s="3"/>
      <c r="L80" s="3"/>
      <c r="O80" s="227"/>
      <c r="Q80" s="94"/>
      <c r="R80" s="94"/>
      <c r="S80" s="94"/>
      <c r="T80" s="94"/>
    </row>
    <row r="81" ht="15.75" customHeight="1">
      <c r="A81" s="204">
        <v>46161.0</v>
      </c>
      <c r="B81" s="222" t="s">
        <v>78</v>
      </c>
      <c r="C81" s="206" t="s">
        <v>7</v>
      </c>
      <c r="D81" s="207">
        <v>46161.827569444446</v>
      </c>
      <c r="E81" s="3"/>
      <c r="F81" s="3"/>
      <c r="G81" s="3"/>
      <c r="H81" s="3"/>
      <c r="J81" s="226"/>
      <c r="K81" s="3"/>
      <c r="L81" s="3"/>
      <c r="O81" s="227"/>
      <c r="Q81" s="94"/>
      <c r="R81" s="94"/>
      <c r="S81" s="94"/>
      <c r="T81" s="94"/>
    </row>
    <row r="82" ht="15.75" customHeight="1">
      <c r="A82" s="204">
        <v>46162.0</v>
      </c>
      <c r="B82" s="222" t="s">
        <v>59</v>
      </c>
      <c r="C82" s="206" t="s">
        <v>9</v>
      </c>
      <c r="D82" s="207">
        <v>46162.81012731481</v>
      </c>
      <c r="E82" s="3"/>
      <c r="F82" s="3"/>
      <c r="G82" s="3"/>
      <c r="H82" s="3"/>
      <c r="J82" s="226"/>
      <c r="K82" s="3"/>
      <c r="L82" s="3"/>
      <c r="O82" s="227"/>
      <c r="Q82" s="94"/>
      <c r="R82" s="94"/>
      <c r="S82" s="94"/>
      <c r="T82" s="94"/>
    </row>
    <row r="83" ht="15.75" customHeight="1">
      <c r="A83" s="204">
        <v>46163.0</v>
      </c>
      <c r="B83" s="222" t="s">
        <v>47</v>
      </c>
      <c r="C83" s="206" t="s">
        <v>7</v>
      </c>
      <c r="D83" s="207">
        <v>46163.829097222224</v>
      </c>
      <c r="E83" s="3"/>
      <c r="F83" s="3"/>
      <c r="G83" s="3"/>
      <c r="H83" s="3"/>
      <c r="J83" s="226"/>
      <c r="K83" s="3"/>
      <c r="L83" s="3"/>
      <c r="O83" s="227"/>
      <c r="Q83" s="94"/>
      <c r="R83" s="94"/>
      <c r="S83" s="94"/>
      <c r="T83" s="94"/>
    </row>
    <row r="84" ht="15.75" customHeight="1">
      <c r="A84" s="204">
        <v>46164.0</v>
      </c>
      <c r="B84" s="222" t="s">
        <v>52</v>
      </c>
      <c r="C84" s="206" t="s">
        <v>7</v>
      </c>
      <c r="D84" s="207">
        <v>46164.820763888885</v>
      </c>
      <c r="E84" s="3"/>
      <c r="F84" s="3"/>
      <c r="G84" s="3"/>
      <c r="H84" s="3"/>
      <c r="J84" s="226"/>
      <c r="K84" s="3"/>
      <c r="L84" s="3"/>
      <c r="O84" s="227"/>
      <c r="Q84" s="94"/>
      <c r="R84" s="94"/>
      <c r="S84" s="94"/>
      <c r="T84" s="94"/>
    </row>
    <row r="85" ht="15.75" customHeight="1">
      <c r="A85" s="204">
        <v>46165.0</v>
      </c>
      <c r="B85" s="222" t="s">
        <v>63</v>
      </c>
      <c r="C85" s="206" t="s">
        <v>7</v>
      </c>
      <c r="D85" s="207">
        <v>46165.8280787037</v>
      </c>
      <c r="E85" s="3"/>
      <c r="F85" s="3"/>
      <c r="G85" s="3"/>
      <c r="H85" s="3"/>
      <c r="J85" s="226"/>
      <c r="K85" s="3"/>
      <c r="L85" s="3"/>
      <c r="O85" s="227"/>
      <c r="Q85" s="94"/>
      <c r="R85" s="94"/>
      <c r="S85" s="94"/>
      <c r="T85" s="94"/>
    </row>
    <row r="86" ht="15.75" customHeight="1">
      <c r="A86" s="204">
        <v>46166.0</v>
      </c>
      <c r="B86" s="222" t="s">
        <v>5</v>
      </c>
      <c r="C86" s="206" t="s">
        <v>7</v>
      </c>
      <c r="D86" s="207">
        <v>46166.81002314815</v>
      </c>
      <c r="E86" s="3"/>
      <c r="F86" s="3"/>
      <c r="G86" s="3"/>
      <c r="H86" s="3"/>
      <c r="J86" s="226"/>
      <c r="K86" s="3"/>
      <c r="L86" s="3"/>
      <c r="O86" s="232"/>
      <c r="P86" s="233"/>
      <c r="Q86" s="233"/>
      <c r="R86" s="233"/>
      <c r="S86" s="233"/>
      <c r="T86" s="233"/>
      <c r="U86" s="233"/>
      <c r="V86" s="233"/>
      <c r="W86" s="233"/>
      <c r="X86" s="233"/>
    </row>
    <row r="87" ht="15.75" customHeight="1">
      <c r="A87" s="204">
        <v>46167.0</v>
      </c>
      <c r="B87" s="222" t="s">
        <v>69</v>
      </c>
      <c r="C87" s="206" t="s">
        <v>5</v>
      </c>
      <c r="D87" s="207">
        <v>46167.84607638889</v>
      </c>
      <c r="E87" s="3"/>
      <c r="F87" s="3"/>
      <c r="G87" s="3"/>
      <c r="H87" s="3"/>
      <c r="J87" s="226"/>
      <c r="K87" s="3"/>
      <c r="L87" s="3"/>
      <c r="O87" s="232"/>
      <c r="P87" s="233"/>
      <c r="Q87" s="233"/>
      <c r="R87" s="233"/>
      <c r="S87" s="233"/>
      <c r="T87" s="233"/>
      <c r="U87" s="233"/>
      <c r="V87" s="233"/>
      <c r="W87" s="233"/>
      <c r="X87" s="233"/>
    </row>
    <row r="88" ht="15.75" customHeight="1">
      <c r="A88" s="204">
        <v>46168.0</v>
      </c>
      <c r="B88" s="222" t="s">
        <v>65</v>
      </c>
      <c r="C88" s="206" t="s">
        <v>7</v>
      </c>
      <c r="D88" s="207">
        <v>46168.811527777776</v>
      </c>
      <c r="E88" s="3"/>
      <c r="F88" s="3"/>
      <c r="G88" s="3"/>
      <c r="H88" s="3"/>
      <c r="J88" s="226"/>
      <c r="K88" s="3"/>
      <c r="L88" s="3"/>
      <c r="O88" s="232"/>
      <c r="P88" s="233"/>
      <c r="Q88" s="233"/>
      <c r="R88" s="233"/>
      <c r="S88" s="233"/>
      <c r="T88" s="233"/>
      <c r="U88" s="233"/>
      <c r="V88" s="233"/>
      <c r="W88" s="233"/>
      <c r="X88" s="233"/>
    </row>
    <row r="89" ht="15.75" customHeight="1">
      <c r="A89" s="204">
        <v>46169.0</v>
      </c>
      <c r="B89" s="222" t="s">
        <v>49</v>
      </c>
      <c r="C89" s="206" t="s">
        <v>5</v>
      </c>
      <c r="D89" s="207">
        <v>46169.831099537034</v>
      </c>
      <c r="E89" s="3"/>
      <c r="F89" s="3"/>
      <c r="G89" s="3"/>
      <c r="H89" s="3"/>
      <c r="J89" s="226"/>
      <c r="K89" s="3"/>
      <c r="L89" s="3"/>
      <c r="O89" s="232"/>
      <c r="P89" s="233"/>
      <c r="Q89" s="233"/>
      <c r="R89" s="233"/>
      <c r="S89" s="233"/>
      <c r="T89" s="233"/>
      <c r="U89" s="233"/>
      <c r="V89" s="233"/>
      <c r="W89" s="233"/>
      <c r="X89" s="233"/>
    </row>
    <row r="90" ht="15.75" customHeight="1">
      <c r="A90" s="204">
        <v>46170.0</v>
      </c>
      <c r="B90" s="222"/>
      <c r="C90" s="206" t="s">
        <v>7</v>
      </c>
      <c r="D90" s="207">
        <v>46170.820289351854</v>
      </c>
      <c r="E90" s="3"/>
      <c r="F90" s="3"/>
      <c r="G90" s="3"/>
      <c r="H90" s="3"/>
      <c r="J90" s="226"/>
      <c r="K90" s="3"/>
      <c r="L90" s="3"/>
      <c r="O90" s="232"/>
      <c r="P90" s="233"/>
      <c r="Q90" s="233"/>
      <c r="R90" s="233"/>
      <c r="S90" s="233"/>
      <c r="T90" s="233"/>
      <c r="U90" s="233"/>
      <c r="V90" s="233"/>
      <c r="W90" s="233"/>
      <c r="X90" s="233"/>
    </row>
    <row r="91" ht="15.75" customHeight="1">
      <c r="A91" s="204">
        <v>46171.0</v>
      </c>
      <c r="B91" s="222" t="s">
        <v>7</v>
      </c>
      <c r="C91" s="206" t="s">
        <v>9</v>
      </c>
      <c r="D91" s="207">
        <v>46171.823287037034</v>
      </c>
      <c r="E91" s="3"/>
      <c r="F91" s="3"/>
      <c r="G91" s="3"/>
      <c r="H91" s="3"/>
      <c r="J91" s="226"/>
      <c r="K91" s="3"/>
      <c r="L91" s="3"/>
      <c r="O91" s="232"/>
      <c r="P91" s="233"/>
      <c r="Q91" s="233"/>
      <c r="R91" s="233"/>
      <c r="S91" s="233"/>
      <c r="T91" s="233"/>
      <c r="U91" s="233"/>
      <c r="V91" s="233"/>
      <c r="W91" s="233"/>
      <c r="X91" s="233"/>
    </row>
    <row r="92" ht="15.75" customHeight="1">
      <c r="A92" s="204">
        <v>46172.0</v>
      </c>
      <c r="B92" s="222" t="s">
        <v>58</v>
      </c>
      <c r="C92" s="206" t="s">
        <v>9</v>
      </c>
      <c r="D92" s="207">
        <v>46172.84018518519</v>
      </c>
      <c r="E92" s="3"/>
      <c r="F92" s="3"/>
      <c r="G92" s="3"/>
      <c r="H92" s="3"/>
      <c r="J92" s="226"/>
      <c r="K92" s="3"/>
      <c r="L92" s="3"/>
      <c r="O92" s="227"/>
      <c r="Q92" s="94"/>
      <c r="R92" s="94"/>
      <c r="S92" s="94"/>
      <c r="T92" s="94"/>
    </row>
    <row r="93" ht="15.75" customHeight="1">
      <c r="A93" s="242">
        <v>46173.0</v>
      </c>
      <c r="B93" s="222" t="s">
        <v>50</v>
      </c>
      <c r="C93" s="206" t="s">
        <v>9</v>
      </c>
      <c r="D93" s="207">
        <v>46173.833761574075</v>
      </c>
      <c r="E93" s="3"/>
      <c r="F93" s="3"/>
      <c r="G93" s="3"/>
      <c r="H93" s="3"/>
      <c r="J93" s="226"/>
      <c r="K93" s="3"/>
      <c r="L93" s="3"/>
      <c r="O93" s="227"/>
      <c r="Q93" s="94"/>
      <c r="R93" s="94"/>
      <c r="S93" s="94"/>
      <c r="T93" s="94"/>
    </row>
    <row r="94" ht="15.75" customHeight="1">
      <c r="A94" s="242">
        <v>46174.0</v>
      </c>
      <c r="B94" s="222" t="s">
        <v>57</v>
      </c>
      <c r="C94" s="206" t="s">
        <v>9</v>
      </c>
      <c r="D94" s="207">
        <v>46174.83725694445</v>
      </c>
      <c r="E94" s="3"/>
      <c r="F94" s="3"/>
      <c r="G94" s="3"/>
      <c r="H94" s="3"/>
      <c r="J94" s="226"/>
      <c r="K94" s="3"/>
      <c r="L94" s="3"/>
      <c r="O94" s="227"/>
      <c r="Q94" s="94"/>
      <c r="R94" s="94"/>
      <c r="S94" s="94"/>
      <c r="T94" s="94"/>
    </row>
    <row r="95" ht="15.75" customHeight="1">
      <c r="A95" s="242">
        <v>46175.0</v>
      </c>
      <c r="B95" s="222" t="s">
        <v>54</v>
      </c>
      <c r="C95" s="206" t="s">
        <v>9</v>
      </c>
      <c r="D95" s="207">
        <v>46175.81266203704</v>
      </c>
      <c r="E95" s="3"/>
      <c r="F95" s="3"/>
      <c r="G95" s="3"/>
      <c r="H95" s="3"/>
      <c r="J95" s="226"/>
      <c r="K95" s="3"/>
      <c r="L95" s="3"/>
      <c r="O95" s="227"/>
      <c r="Q95" s="94"/>
      <c r="R95" s="94"/>
      <c r="S95" s="94"/>
      <c r="T95" s="94"/>
    </row>
    <row r="96" ht="15.75" customHeight="1">
      <c r="A96" s="242">
        <v>46176.0</v>
      </c>
      <c r="B96" s="222" t="s">
        <v>66</v>
      </c>
      <c r="C96" s="206" t="s">
        <v>7</v>
      </c>
      <c r="D96" s="207">
        <v>46176.84821759259</v>
      </c>
      <c r="E96" s="3"/>
      <c r="F96" s="3"/>
      <c r="G96" s="3"/>
      <c r="H96" s="3"/>
      <c r="J96" s="226"/>
      <c r="K96" s="3"/>
      <c r="L96" s="3"/>
      <c r="O96" s="227"/>
      <c r="Q96" s="94"/>
      <c r="R96" s="94"/>
      <c r="S96" s="94"/>
      <c r="T96" s="94"/>
    </row>
    <row r="97" ht="15.75" customHeight="1">
      <c r="A97" s="242"/>
      <c r="B97" s="222"/>
      <c r="C97" s="223"/>
      <c r="D97" s="231"/>
      <c r="E97" s="3"/>
      <c r="F97" s="3"/>
      <c r="G97" s="3"/>
      <c r="H97" s="3"/>
      <c r="J97" s="226"/>
      <c r="K97" s="3"/>
      <c r="L97" s="3"/>
      <c r="O97" s="227"/>
      <c r="Q97" s="94"/>
      <c r="R97" s="94"/>
      <c r="S97" s="94"/>
      <c r="T97" s="94"/>
    </row>
    <row r="98" ht="15.75" customHeight="1">
      <c r="A98" s="242"/>
      <c r="B98" s="222"/>
      <c r="C98" s="223"/>
      <c r="D98" s="231"/>
      <c r="E98" s="3"/>
      <c r="F98" s="3"/>
      <c r="G98" s="3"/>
      <c r="H98" s="3"/>
      <c r="J98" s="226"/>
      <c r="K98" s="3"/>
      <c r="L98" s="3"/>
      <c r="O98" s="227"/>
      <c r="Q98" s="94"/>
      <c r="R98" s="94"/>
      <c r="S98" s="94"/>
      <c r="T98" s="94"/>
    </row>
    <row r="99" ht="15.75" customHeight="1">
      <c r="A99" s="242"/>
      <c r="B99" s="222"/>
      <c r="C99" s="223"/>
      <c r="D99" s="231"/>
      <c r="E99" s="3"/>
      <c r="F99" s="3"/>
      <c r="G99" s="3"/>
      <c r="H99" s="3"/>
      <c r="J99" s="226"/>
      <c r="K99" s="3"/>
      <c r="L99" s="3"/>
      <c r="O99" s="227"/>
      <c r="Q99" s="94"/>
      <c r="R99" s="94"/>
      <c r="S99" s="94"/>
      <c r="T99" s="94"/>
    </row>
    <row r="100" ht="15.75" customHeight="1">
      <c r="A100" s="242"/>
      <c r="B100" s="222"/>
      <c r="C100" s="223"/>
      <c r="D100" s="231"/>
      <c r="E100" s="3"/>
      <c r="F100" s="3"/>
      <c r="G100" s="3"/>
      <c r="H100" s="3"/>
      <c r="J100" s="226"/>
      <c r="K100" s="3"/>
      <c r="L100" s="3"/>
      <c r="O100" s="227"/>
      <c r="Q100" s="94"/>
      <c r="R100" s="94"/>
      <c r="S100" s="94"/>
      <c r="T100" s="94"/>
    </row>
    <row r="101" ht="15.75" customHeight="1">
      <c r="A101" s="242"/>
      <c r="B101" s="222"/>
      <c r="C101" s="223"/>
      <c r="D101" s="231"/>
      <c r="E101" s="3"/>
      <c r="F101" s="3"/>
      <c r="G101" s="3"/>
      <c r="H101" s="3"/>
      <c r="J101" s="226"/>
      <c r="K101" s="3"/>
      <c r="L101" s="3"/>
      <c r="O101" s="227"/>
      <c r="Q101" s="94"/>
      <c r="R101" s="94"/>
      <c r="S101" s="94"/>
      <c r="T101" s="94"/>
    </row>
    <row r="102" ht="15.75" customHeight="1">
      <c r="A102" s="242"/>
      <c r="B102" s="222"/>
      <c r="C102" s="223"/>
      <c r="D102" s="231"/>
      <c r="E102" s="3"/>
      <c r="F102" s="3"/>
      <c r="G102" s="3"/>
      <c r="H102" s="3"/>
      <c r="J102" s="226"/>
      <c r="K102" s="3"/>
      <c r="L102" s="3"/>
      <c r="O102" s="227"/>
      <c r="Q102" s="94"/>
      <c r="R102" s="94"/>
      <c r="S102" s="94"/>
      <c r="T102" s="94"/>
    </row>
    <row r="103" ht="15.75" customHeight="1">
      <c r="A103" s="242"/>
      <c r="B103" s="222"/>
      <c r="C103" s="223"/>
      <c r="D103" s="231"/>
      <c r="E103" s="3"/>
      <c r="F103" s="3"/>
      <c r="G103" s="3"/>
      <c r="H103" s="3"/>
      <c r="J103" s="226"/>
      <c r="K103" s="3"/>
      <c r="L103" s="3"/>
      <c r="O103" s="227"/>
      <c r="Q103" s="94"/>
      <c r="R103" s="94"/>
      <c r="S103" s="94"/>
      <c r="T103" s="94"/>
    </row>
    <row r="104" ht="15.75" customHeight="1">
      <c r="A104" s="234"/>
      <c r="B104" s="222"/>
      <c r="C104" s="223"/>
      <c r="D104" s="231"/>
      <c r="E104" s="3"/>
      <c r="F104" s="3"/>
      <c r="G104" s="3"/>
      <c r="H104" s="3"/>
      <c r="J104" s="226"/>
      <c r="K104" s="3"/>
      <c r="L104" s="3"/>
      <c r="O104" s="227"/>
      <c r="Q104" s="94"/>
      <c r="R104" s="94"/>
      <c r="S104" s="94"/>
      <c r="T104" s="94"/>
    </row>
    <row r="105" ht="15.75" customHeight="1">
      <c r="A105" s="234"/>
      <c r="B105" s="222"/>
      <c r="C105" s="223"/>
      <c r="D105" s="231"/>
      <c r="E105" s="3"/>
      <c r="F105" s="3"/>
      <c r="G105" s="3"/>
      <c r="H105" s="3"/>
      <c r="J105" s="226"/>
      <c r="K105" s="3"/>
      <c r="L105" s="3"/>
      <c r="O105" s="227"/>
      <c r="Q105" s="94"/>
      <c r="R105" s="94"/>
      <c r="S105" s="94"/>
      <c r="T105" s="94"/>
    </row>
    <row r="106" ht="15.75" customHeight="1">
      <c r="A106" s="234"/>
      <c r="B106" s="222"/>
      <c r="C106" s="223"/>
      <c r="D106" s="231"/>
      <c r="E106" s="3"/>
      <c r="F106" s="3"/>
      <c r="G106" s="3"/>
      <c r="H106" s="3"/>
      <c r="J106" s="226"/>
      <c r="K106" s="3"/>
      <c r="L106" s="3"/>
      <c r="O106" s="227"/>
      <c r="Q106" s="94"/>
      <c r="R106" s="94"/>
      <c r="S106" s="94"/>
      <c r="T106" s="94"/>
    </row>
    <row r="107" ht="15.75" customHeight="1">
      <c r="A107" s="234"/>
      <c r="B107" s="222"/>
      <c r="C107" s="223"/>
      <c r="D107" s="231"/>
      <c r="E107" s="3"/>
      <c r="F107" s="3"/>
      <c r="G107" s="3"/>
      <c r="H107" s="3"/>
      <c r="J107" s="226"/>
      <c r="K107" s="3"/>
      <c r="L107" s="3"/>
      <c r="O107" s="227"/>
      <c r="Q107" s="94"/>
      <c r="R107" s="94"/>
      <c r="S107" s="94"/>
      <c r="T107" s="94"/>
    </row>
    <row r="108" ht="15.75" customHeight="1">
      <c r="A108" s="234"/>
      <c r="B108" s="222"/>
      <c r="C108" s="223"/>
      <c r="D108" s="231"/>
      <c r="E108" s="3"/>
      <c r="F108" s="3"/>
      <c r="G108" s="3"/>
      <c r="H108" s="3"/>
      <c r="J108" s="226"/>
      <c r="K108" s="3"/>
      <c r="L108" s="3"/>
      <c r="O108" s="227"/>
      <c r="Q108" s="94"/>
      <c r="R108" s="94"/>
      <c r="S108" s="94"/>
      <c r="T108" s="94"/>
    </row>
    <row r="109" ht="15.75" customHeight="1">
      <c r="A109" s="234"/>
      <c r="B109" s="222"/>
      <c r="C109" s="223"/>
      <c r="D109" s="231"/>
      <c r="E109" s="3"/>
      <c r="F109" s="3"/>
      <c r="G109" s="3"/>
      <c r="H109" s="3"/>
      <c r="J109" s="226"/>
      <c r="K109" s="3"/>
      <c r="L109" s="3"/>
      <c r="O109" s="227"/>
      <c r="Q109" s="94"/>
      <c r="R109" s="94"/>
      <c r="S109" s="94"/>
      <c r="T109" s="94"/>
    </row>
    <row r="110" ht="15.75" customHeight="1">
      <c r="A110" s="234"/>
      <c r="B110" s="222"/>
      <c r="C110" s="223"/>
      <c r="D110" s="231"/>
      <c r="E110" s="3"/>
      <c r="F110" s="3"/>
      <c r="G110" s="3"/>
      <c r="H110" s="3"/>
      <c r="J110" s="226"/>
      <c r="K110" s="3"/>
      <c r="L110" s="3"/>
      <c r="O110" s="227"/>
      <c r="Q110" s="94"/>
      <c r="R110" s="94"/>
      <c r="S110" s="94"/>
      <c r="T110" s="94"/>
    </row>
    <row r="111" ht="15.75" customHeight="1">
      <c r="A111" s="234"/>
      <c r="B111" s="222"/>
      <c r="C111" s="223"/>
      <c r="D111" s="231"/>
      <c r="E111" s="3"/>
      <c r="F111" s="3"/>
      <c r="G111" s="3"/>
      <c r="H111" s="3"/>
      <c r="J111" s="226"/>
      <c r="K111" s="3"/>
      <c r="L111" s="3"/>
      <c r="O111" s="227"/>
      <c r="Q111" s="94"/>
      <c r="R111" s="94"/>
      <c r="S111" s="94"/>
      <c r="T111" s="94"/>
    </row>
    <row r="112" ht="15.75" customHeight="1">
      <c r="A112" s="234"/>
      <c r="B112" s="222"/>
      <c r="C112" s="223"/>
      <c r="D112" s="231"/>
      <c r="E112" s="3"/>
      <c r="F112" s="3"/>
      <c r="G112" s="3"/>
      <c r="H112" s="3"/>
      <c r="J112" s="226"/>
      <c r="K112" s="3"/>
      <c r="L112" s="3"/>
      <c r="O112" s="227"/>
      <c r="Q112" s="94"/>
      <c r="R112" s="94"/>
      <c r="S112" s="94"/>
      <c r="T112" s="94"/>
    </row>
    <row r="113" ht="15.75" customHeight="1">
      <c r="A113" s="234"/>
      <c r="B113" s="222"/>
      <c r="C113" s="223"/>
      <c r="D113" s="231"/>
      <c r="E113" s="3"/>
      <c r="F113" s="3"/>
      <c r="G113" s="3"/>
      <c r="H113" s="3"/>
      <c r="J113" s="226"/>
      <c r="K113" s="3"/>
      <c r="L113" s="3"/>
      <c r="O113" s="227"/>
      <c r="Q113" s="94"/>
      <c r="R113" s="94"/>
      <c r="S113" s="94"/>
      <c r="T113" s="94"/>
    </row>
    <row r="114" ht="15.75" customHeight="1">
      <c r="A114" s="254"/>
      <c r="B114" s="222"/>
      <c r="C114" s="223"/>
      <c r="D114" s="231"/>
      <c r="E114" s="3"/>
      <c r="F114" s="3"/>
      <c r="G114" s="3"/>
      <c r="H114" s="3"/>
      <c r="J114" s="226"/>
      <c r="K114" s="3"/>
      <c r="L114" s="3"/>
      <c r="O114" s="227"/>
      <c r="Q114" s="94"/>
      <c r="R114" s="94"/>
      <c r="S114" s="94"/>
      <c r="T114" s="94"/>
    </row>
    <row r="115" ht="15.75" customHeight="1">
      <c r="A115" s="254"/>
      <c r="B115" s="222"/>
      <c r="C115" s="223"/>
      <c r="D115" s="231"/>
      <c r="E115" s="3"/>
      <c r="F115" s="3"/>
      <c r="G115" s="3"/>
      <c r="H115" s="3"/>
      <c r="J115" s="226"/>
      <c r="K115" s="3"/>
      <c r="L115" s="3"/>
      <c r="O115" s="227"/>
      <c r="Q115" s="94"/>
      <c r="R115" s="94"/>
      <c r="S115" s="94"/>
      <c r="T115" s="94"/>
      <c r="Y115" s="8"/>
    </row>
    <row r="116" ht="15.75" customHeight="1">
      <c r="A116" s="257"/>
      <c r="B116" s="222"/>
      <c r="C116" s="223"/>
      <c r="D116" s="231"/>
      <c r="E116" s="3"/>
      <c r="F116" s="3"/>
      <c r="G116" s="3"/>
      <c r="H116" s="3"/>
      <c r="J116" s="226"/>
      <c r="K116" s="3"/>
      <c r="L116" s="3"/>
      <c r="O116" s="227"/>
      <c r="Q116" s="94"/>
      <c r="R116" s="94"/>
      <c r="S116" s="94"/>
      <c r="T116" s="94"/>
    </row>
    <row r="117" ht="15.75" customHeight="1">
      <c r="A117" s="234"/>
      <c r="B117" s="222"/>
      <c r="C117" s="223"/>
      <c r="D117" s="231"/>
      <c r="E117" s="3"/>
      <c r="F117" s="3"/>
      <c r="G117" s="3"/>
      <c r="H117" s="3"/>
      <c r="J117" s="226"/>
      <c r="K117" s="3"/>
      <c r="L117" s="3"/>
      <c r="O117" s="227"/>
      <c r="Q117" s="94"/>
      <c r="R117" s="94"/>
      <c r="S117" s="94"/>
      <c r="T117" s="94"/>
    </row>
    <row r="118" ht="15.75" customHeight="1">
      <c r="A118" s="234"/>
      <c r="B118" s="222"/>
      <c r="C118" s="223"/>
      <c r="D118" s="231"/>
      <c r="E118" s="3"/>
      <c r="F118" s="3"/>
      <c r="G118" s="3"/>
      <c r="H118" s="3"/>
      <c r="J118" s="226"/>
      <c r="K118" s="3"/>
      <c r="L118" s="3"/>
      <c r="O118" s="227"/>
      <c r="Q118" s="94"/>
      <c r="R118" s="94"/>
      <c r="S118" s="94"/>
      <c r="T118" s="94"/>
    </row>
    <row r="119" ht="15.75" customHeight="1">
      <c r="A119" s="234"/>
      <c r="B119" s="222"/>
      <c r="C119" s="223"/>
      <c r="D119" s="231"/>
      <c r="E119" s="3"/>
      <c r="F119" s="3"/>
      <c r="G119" s="3"/>
      <c r="H119" s="3"/>
      <c r="J119" s="226"/>
      <c r="K119" s="3"/>
      <c r="L119" s="3"/>
      <c r="O119" s="227"/>
      <c r="Q119" s="94"/>
      <c r="R119" s="94"/>
      <c r="S119" s="94"/>
      <c r="T119" s="94"/>
    </row>
    <row r="120" ht="15.75" customHeight="1">
      <c r="A120" s="234"/>
      <c r="B120" s="222"/>
      <c r="C120" s="223"/>
      <c r="D120" s="231"/>
      <c r="E120" s="3"/>
      <c r="F120" s="3"/>
      <c r="G120" s="3"/>
      <c r="H120" s="3"/>
      <c r="J120" s="226"/>
      <c r="K120" s="3"/>
      <c r="L120" s="3"/>
      <c r="O120" s="227"/>
      <c r="Q120" s="94"/>
      <c r="R120" s="94"/>
      <c r="S120" s="94"/>
      <c r="T120" s="94"/>
    </row>
    <row r="121" ht="15.75" customHeight="1">
      <c r="A121" s="234"/>
      <c r="B121" s="222"/>
      <c r="C121" s="223"/>
      <c r="D121" s="231"/>
      <c r="E121" s="3"/>
      <c r="F121" s="3"/>
      <c r="G121" s="3"/>
      <c r="H121" s="3"/>
      <c r="J121" s="226"/>
      <c r="K121" s="3"/>
      <c r="L121" s="3"/>
      <c r="O121" s="227"/>
      <c r="Q121" s="94"/>
      <c r="R121" s="94"/>
      <c r="S121" s="94"/>
      <c r="T121" s="94"/>
    </row>
    <row r="122" ht="15.75" customHeight="1">
      <c r="A122" s="234"/>
      <c r="B122" s="222"/>
      <c r="C122" s="223"/>
      <c r="D122" s="231"/>
      <c r="E122" s="3"/>
      <c r="F122" s="3"/>
      <c r="G122" s="3"/>
      <c r="H122" s="3"/>
      <c r="J122" s="226"/>
      <c r="K122" s="3"/>
      <c r="L122" s="3"/>
      <c r="O122" s="227"/>
      <c r="Q122" s="94"/>
      <c r="R122" s="94"/>
      <c r="S122" s="94"/>
      <c r="T122" s="94"/>
    </row>
    <row r="123" ht="15.75" customHeight="1">
      <c r="A123" s="234"/>
      <c r="B123" s="222"/>
      <c r="C123" s="223"/>
      <c r="D123" s="231"/>
      <c r="E123" s="3"/>
      <c r="F123" s="3"/>
      <c r="G123" s="3"/>
      <c r="H123" s="3"/>
      <c r="J123" s="226"/>
      <c r="K123" s="3"/>
      <c r="L123" s="3"/>
      <c r="O123" s="227"/>
      <c r="Q123" s="94"/>
      <c r="R123" s="94"/>
      <c r="S123" s="94"/>
      <c r="T123" s="94"/>
    </row>
    <row r="124" ht="15.75" customHeight="1">
      <c r="A124" s="234"/>
      <c r="B124" s="222"/>
      <c r="C124" s="223"/>
      <c r="D124" s="231"/>
      <c r="E124" s="3"/>
      <c r="F124" s="3"/>
      <c r="G124" s="3"/>
      <c r="H124" s="3"/>
      <c r="J124" s="226"/>
      <c r="K124" s="3"/>
      <c r="L124" s="3"/>
      <c r="O124" s="227"/>
      <c r="Q124" s="94"/>
      <c r="R124" s="94"/>
      <c r="S124" s="94"/>
      <c r="T124" s="94"/>
    </row>
    <row r="125" ht="15.75" customHeight="1">
      <c r="A125" s="234"/>
      <c r="B125" s="222"/>
      <c r="C125" s="223"/>
      <c r="D125" s="231"/>
      <c r="E125" s="3"/>
      <c r="F125" s="3"/>
      <c r="G125" s="3"/>
      <c r="H125" s="3"/>
      <c r="J125" s="226"/>
      <c r="K125" s="3"/>
      <c r="L125" s="3"/>
      <c r="O125" s="227"/>
      <c r="Q125" s="94"/>
      <c r="R125" s="94"/>
      <c r="S125" s="94"/>
      <c r="T125" s="94"/>
    </row>
    <row r="126" ht="15.75" customHeight="1">
      <c r="A126" s="234"/>
      <c r="B126" s="222"/>
      <c r="C126" s="223"/>
      <c r="D126" s="231"/>
      <c r="E126" s="3"/>
      <c r="F126" s="3"/>
      <c r="G126" s="3"/>
      <c r="H126" s="3"/>
      <c r="J126" s="226"/>
      <c r="K126" s="3"/>
      <c r="L126" s="3"/>
      <c r="O126" s="227"/>
      <c r="Q126" s="94"/>
      <c r="R126" s="94"/>
      <c r="S126" s="94"/>
      <c r="T126" s="94"/>
    </row>
    <row r="127" ht="15.75" customHeight="1">
      <c r="A127" s="234"/>
      <c r="B127" s="222"/>
      <c r="C127" s="223"/>
      <c r="D127" s="231"/>
      <c r="E127" s="3"/>
      <c r="F127" s="3"/>
      <c r="G127" s="3"/>
      <c r="H127" s="3"/>
      <c r="J127" s="226"/>
      <c r="K127" s="3"/>
      <c r="L127" s="3"/>
      <c r="O127" s="227"/>
      <c r="Q127" s="94"/>
      <c r="R127" s="94"/>
      <c r="S127" s="94"/>
      <c r="T127" s="94"/>
    </row>
    <row r="128" ht="15.75" customHeight="1">
      <c r="A128" s="234"/>
      <c r="B128" s="222"/>
      <c r="C128" s="223"/>
      <c r="D128" s="231"/>
      <c r="E128" s="3"/>
      <c r="F128" s="3"/>
      <c r="G128" s="3"/>
      <c r="H128" s="3"/>
      <c r="J128" s="226"/>
      <c r="K128" s="3"/>
      <c r="L128" s="3"/>
      <c r="O128" s="227"/>
      <c r="Q128" s="94"/>
      <c r="R128" s="94"/>
      <c r="S128" s="94"/>
      <c r="T128" s="94"/>
    </row>
    <row r="129" ht="15.75" customHeight="1">
      <c r="A129" s="234"/>
      <c r="B129" s="222"/>
      <c r="C129" s="223"/>
      <c r="D129" s="231"/>
      <c r="E129" s="3"/>
      <c r="F129" s="3"/>
      <c r="G129" s="3"/>
      <c r="H129" s="3"/>
      <c r="J129" s="226"/>
      <c r="K129" s="3"/>
      <c r="L129" s="3"/>
      <c r="O129" s="227"/>
      <c r="Q129" s="94"/>
      <c r="R129" s="94"/>
      <c r="S129" s="94"/>
      <c r="T129" s="94"/>
    </row>
    <row r="130" ht="15.75" customHeight="1">
      <c r="A130" s="234"/>
      <c r="B130" s="222"/>
      <c r="C130" s="223"/>
      <c r="D130" s="231"/>
      <c r="E130" s="3"/>
      <c r="F130" s="3"/>
      <c r="G130" s="3"/>
      <c r="H130" s="3"/>
      <c r="J130" s="226"/>
      <c r="K130" s="3"/>
      <c r="L130" s="3"/>
      <c r="O130" s="227"/>
      <c r="Q130" s="94"/>
      <c r="R130" s="94"/>
      <c r="S130" s="94"/>
      <c r="T130" s="94"/>
    </row>
    <row r="131" ht="15.75" customHeight="1">
      <c r="A131" s="234"/>
      <c r="B131" s="222"/>
      <c r="C131" s="223"/>
      <c r="D131" s="231"/>
      <c r="E131" s="3"/>
      <c r="F131" s="3"/>
      <c r="G131" s="3"/>
      <c r="H131" s="3"/>
      <c r="J131" s="226"/>
      <c r="K131" s="3"/>
      <c r="L131" s="3"/>
      <c r="O131" s="227"/>
      <c r="Q131" s="94"/>
      <c r="R131" s="94"/>
      <c r="S131" s="94"/>
      <c r="T131" s="94"/>
    </row>
    <row r="132" ht="15.75" customHeight="1">
      <c r="A132" s="234"/>
      <c r="B132" s="222"/>
      <c r="C132" s="223"/>
      <c r="D132" s="231"/>
      <c r="E132" s="3"/>
      <c r="F132" s="3"/>
      <c r="G132" s="3"/>
      <c r="H132" s="3"/>
      <c r="J132" s="226"/>
      <c r="K132" s="3"/>
      <c r="L132" s="3"/>
      <c r="O132" s="227"/>
      <c r="Q132" s="94"/>
      <c r="R132" s="94"/>
      <c r="S132" s="94"/>
      <c r="T132" s="94"/>
    </row>
    <row r="133" ht="15.75" customHeight="1">
      <c r="A133" s="234"/>
      <c r="B133" s="222"/>
      <c r="C133" s="223"/>
      <c r="D133" s="231"/>
      <c r="E133" s="3"/>
      <c r="F133" s="3"/>
      <c r="G133" s="3"/>
      <c r="H133" s="3"/>
      <c r="J133" s="226"/>
      <c r="K133" s="3"/>
      <c r="L133" s="3"/>
      <c r="O133" s="227"/>
      <c r="Q133" s="94"/>
      <c r="R133" s="94"/>
      <c r="S133" s="94"/>
      <c r="T133" s="94"/>
    </row>
    <row r="134" ht="15.75" customHeight="1">
      <c r="A134" s="234"/>
      <c r="B134" s="222"/>
      <c r="C134" s="223"/>
      <c r="D134" s="231"/>
      <c r="E134" s="3"/>
      <c r="F134" s="3"/>
      <c r="G134" s="3"/>
      <c r="H134" s="3"/>
      <c r="J134" s="226"/>
      <c r="K134" s="3"/>
      <c r="L134" s="3"/>
      <c r="O134" s="227"/>
      <c r="Q134" s="94"/>
      <c r="R134" s="94"/>
      <c r="S134" s="94"/>
      <c r="T134" s="94"/>
    </row>
    <row r="135" ht="15.75" customHeight="1">
      <c r="A135" s="234"/>
      <c r="B135" s="222"/>
      <c r="C135" s="223"/>
      <c r="D135" s="231"/>
      <c r="E135" s="3"/>
      <c r="F135" s="3"/>
      <c r="G135" s="3"/>
      <c r="H135" s="3"/>
      <c r="J135" s="226"/>
      <c r="K135" s="3"/>
      <c r="L135" s="3"/>
      <c r="O135" s="227"/>
      <c r="Q135" s="94"/>
      <c r="R135" s="94"/>
      <c r="S135" s="94"/>
      <c r="T135" s="94"/>
    </row>
    <row r="136" ht="15.75" customHeight="1">
      <c r="A136" s="234"/>
      <c r="B136" s="222"/>
      <c r="C136" s="223"/>
      <c r="D136" s="231"/>
      <c r="E136" s="3"/>
      <c r="F136" s="3"/>
      <c r="G136" s="3"/>
      <c r="H136" s="3"/>
      <c r="J136" s="226"/>
      <c r="K136" s="3"/>
      <c r="L136" s="3"/>
      <c r="O136" s="227"/>
      <c r="Q136" s="94"/>
      <c r="R136" s="94"/>
      <c r="S136" s="94"/>
      <c r="T136" s="94"/>
    </row>
    <row r="137" ht="15.75" customHeight="1">
      <c r="A137" s="234"/>
      <c r="B137" s="222"/>
      <c r="C137" s="223"/>
      <c r="D137" s="231"/>
      <c r="E137" s="3"/>
      <c r="F137" s="3"/>
      <c r="G137" s="3"/>
      <c r="H137" s="3"/>
      <c r="J137" s="226"/>
      <c r="K137" s="3"/>
      <c r="L137" s="3"/>
      <c r="O137" s="227"/>
      <c r="Q137" s="94"/>
      <c r="R137" s="94"/>
      <c r="S137" s="94"/>
      <c r="T137" s="94"/>
    </row>
    <row r="138" ht="15.75" customHeight="1">
      <c r="A138" s="234"/>
      <c r="B138" s="222"/>
      <c r="C138" s="223"/>
      <c r="D138" s="231"/>
      <c r="E138" s="3"/>
      <c r="F138" s="3"/>
      <c r="G138" s="3"/>
      <c r="H138" s="3"/>
      <c r="J138" s="226"/>
      <c r="K138" s="3"/>
      <c r="L138" s="3"/>
      <c r="O138" s="227"/>
      <c r="Q138" s="94"/>
      <c r="R138" s="94"/>
      <c r="S138" s="94"/>
      <c r="T138" s="94"/>
    </row>
    <row r="139" ht="15.75" customHeight="1">
      <c r="A139" s="234"/>
      <c r="B139" s="222"/>
      <c r="C139" s="223"/>
      <c r="D139" s="231"/>
      <c r="E139" s="3"/>
      <c r="F139" s="3"/>
      <c r="G139" s="3"/>
      <c r="H139" s="3"/>
      <c r="J139" s="226"/>
      <c r="K139" s="3"/>
      <c r="L139" s="3"/>
      <c r="O139" s="227"/>
      <c r="Q139" s="94"/>
      <c r="R139" s="94"/>
      <c r="S139" s="94"/>
      <c r="T139" s="94"/>
    </row>
    <row r="140" ht="15.75" customHeight="1">
      <c r="A140" s="234"/>
      <c r="B140" s="222"/>
      <c r="C140" s="223"/>
      <c r="D140" s="231"/>
      <c r="E140" s="3"/>
      <c r="F140" s="3"/>
      <c r="G140" s="3"/>
      <c r="H140" s="3"/>
      <c r="J140" s="226"/>
      <c r="K140" s="3"/>
      <c r="L140" s="3"/>
      <c r="O140" s="227"/>
      <c r="Q140" s="94"/>
      <c r="R140" s="94"/>
      <c r="S140" s="94"/>
      <c r="T140" s="94"/>
    </row>
    <row r="141" ht="15.75" customHeight="1">
      <c r="A141" s="234"/>
      <c r="B141" s="222"/>
      <c r="C141" s="223"/>
      <c r="D141" s="231"/>
      <c r="E141" s="3"/>
      <c r="F141" s="3"/>
      <c r="G141" s="3"/>
      <c r="H141" s="3"/>
      <c r="J141" s="226"/>
      <c r="K141" s="3"/>
      <c r="L141" s="3"/>
      <c r="O141" s="227"/>
      <c r="Q141" s="94"/>
      <c r="R141" s="94"/>
      <c r="S141" s="94"/>
      <c r="T141" s="94"/>
    </row>
    <row r="142" ht="15.75" customHeight="1">
      <c r="A142" s="234"/>
      <c r="B142" s="222"/>
      <c r="C142" s="223"/>
      <c r="D142" s="231"/>
      <c r="E142" s="3"/>
      <c r="F142" s="3"/>
      <c r="G142" s="3"/>
      <c r="H142" s="3"/>
      <c r="J142" s="226"/>
      <c r="K142" s="3"/>
      <c r="L142" s="3"/>
      <c r="O142" s="227"/>
      <c r="Q142" s="94"/>
      <c r="R142" s="94"/>
      <c r="S142" s="94"/>
      <c r="T142" s="94"/>
    </row>
    <row r="143" ht="15.75" customHeight="1">
      <c r="A143" s="234"/>
      <c r="B143" s="222"/>
      <c r="C143" s="223"/>
      <c r="D143" s="231"/>
      <c r="E143" s="3"/>
      <c r="F143" s="3"/>
      <c r="G143" s="3"/>
      <c r="H143" s="3"/>
      <c r="J143" s="226"/>
      <c r="K143" s="3"/>
      <c r="L143" s="3"/>
      <c r="O143" s="227"/>
      <c r="Q143" s="94"/>
      <c r="R143" s="94"/>
      <c r="S143" s="94"/>
      <c r="T143" s="94"/>
    </row>
    <row r="144" ht="15.75" customHeight="1">
      <c r="A144" s="242"/>
      <c r="B144" s="222"/>
      <c r="C144" s="223"/>
      <c r="D144" s="231"/>
      <c r="E144" s="3"/>
      <c r="F144" s="3"/>
      <c r="G144" s="3"/>
      <c r="H144" s="3"/>
      <c r="J144" s="226"/>
      <c r="K144" s="3"/>
      <c r="L144" s="3"/>
      <c r="O144" s="227"/>
      <c r="Q144" s="94"/>
      <c r="R144" s="94"/>
      <c r="S144" s="94"/>
      <c r="T144" s="94"/>
    </row>
    <row r="145" ht="15.75" customHeight="1">
      <c r="A145" s="242"/>
      <c r="B145" s="222"/>
      <c r="C145" s="223"/>
      <c r="D145" s="231"/>
      <c r="E145" s="3"/>
      <c r="F145" s="3"/>
      <c r="G145" s="3"/>
      <c r="H145" s="3"/>
      <c r="J145" s="226"/>
      <c r="K145" s="3"/>
      <c r="L145" s="3"/>
      <c r="O145" s="227"/>
      <c r="Q145" s="94"/>
      <c r="R145" s="94"/>
      <c r="S145" s="94"/>
      <c r="T145" s="94"/>
    </row>
    <row r="146" ht="15.75" customHeight="1">
      <c r="A146" s="242"/>
      <c r="B146" s="222"/>
      <c r="C146" s="223"/>
      <c r="D146" s="231"/>
      <c r="E146" s="3"/>
      <c r="F146" s="3"/>
      <c r="G146" s="3"/>
      <c r="H146" s="3"/>
      <c r="J146" s="226"/>
      <c r="K146" s="3"/>
      <c r="L146" s="3"/>
      <c r="O146" s="227"/>
      <c r="Q146" s="94"/>
      <c r="R146" s="94"/>
      <c r="S146" s="94"/>
      <c r="T146" s="94"/>
    </row>
    <row r="147" ht="15.75" customHeight="1">
      <c r="A147" s="242"/>
      <c r="B147" s="222"/>
      <c r="C147" s="223"/>
      <c r="D147" s="231"/>
      <c r="E147" s="3"/>
      <c r="F147" s="3"/>
      <c r="G147" s="3"/>
      <c r="H147" s="3"/>
      <c r="J147" s="226"/>
      <c r="K147" s="3"/>
      <c r="L147" s="3"/>
      <c r="O147" s="227"/>
      <c r="Q147" s="94"/>
      <c r="R147" s="94"/>
      <c r="S147" s="94"/>
      <c r="T147" s="94"/>
    </row>
    <row r="148" ht="15.75" customHeight="1">
      <c r="A148" s="242"/>
      <c r="B148" s="222"/>
      <c r="C148" s="223"/>
      <c r="D148" s="231"/>
      <c r="E148" s="3"/>
      <c r="F148" s="3"/>
      <c r="G148" s="3"/>
      <c r="H148" s="3"/>
      <c r="J148" s="226"/>
      <c r="K148" s="3"/>
      <c r="L148" s="3"/>
      <c r="O148" s="227"/>
      <c r="Q148" s="94"/>
      <c r="R148" s="94"/>
      <c r="S148" s="94"/>
      <c r="T148" s="94"/>
    </row>
    <row r="149" ht="15.75" customHeight="1">
      <c r="A149" s="242"/>
      <c r="B149" s="222"/>
      <c r="C149" s="223"/>
      <c r="D149" s="231"/>
      <c r="E149" s="3"/>
      <c r="F149" s="3"/>
      <c r="G149" s="3"/>
      <c r="H149" s="3"/>
      <c r="J149" s="226"/>
      <c r="K149" s="3"/>
      <c r="L149" s="3"/>
      <c r="O149" s="227"/>
      <c r="Q149" s="94"/>
      <c r="R149" s="94"/>
      <c r="S149" s="94"/>
      <c r="T149" s="94"/>
    </row>
    <row r="150" ht="15.75" customHeight="1">
      <c r="A150" s="242"/>
      <c r="B150" s="222"/>
      <c r="C150" s="223"/>
      <c r="D150" s="231"/>
      <c r="E150" s="3"/>
      <c r="F150" s="3"/>
      <c r="G150" s="3"/>
      <c r="H150" s="3"/>
      <c r="J150" s="226"/>
      <c r="K150" s="3"/>
      <c r="L150" s="3"/>
      <c r="O150" s="227"/>
      <c r="Q150" s="94"/>
      <c r="R150" s="94"/>
      <c r="S150" s="94"/>
      <c r="T150" s="94"/>
    </row>
    <row r="151" ht="15.75" customHeight="1">
      <c r="A151" s="242"/>
      <c r="B151" s="222"/>
      <c r="C151" s="223"/>
      <c r="D151" s="231"/>
      <c r="E151" s="3"/>
      <c r="F151" s="3"/>
      <c r="G151" s="3"/>
      <c r="H151" s="3"/>
      <c r="J151" s="226"/>
      <c r="K151" s="3"/>
      <c r="L151" s="3"/>
      <c r="O151" s="227"/>
      <c r="Q151" s="94"/>
      <c r="R151" s="94"/>
      <c r="S151" s="94"/>
      <c r="T151" s="94"/>
    </row>
    <row r="152" ht="15.75" customHeight="1">
      <c r="A152" s="242"/>
      <c r="B152" s="222"/>
      <c r="C152" s="223"/>
      <c r="D152" s="231"/>
      <c r="E152" s="3"/>
      <c r="F152" s="3"/>
      <c r="G152" s="3"/>
      <c r="H152" s="3"/>
      <c r="J152" s="226"/>
      <c r="K152" s="3"/>
      <c r="L152" s="3"/>
      <c r="O152" s="227"/>
      <c r="Q152" s="94"/>
      <c r="R152" s="94"/>
      <c r="S152" s="94"/>
      <c r="T152" s="94"/>
    </row>
    <row r="153" ht="15.75" customHeight="1">
      <c r="A153" s="242"/>
      <c r="B153" s="222"/>
      <c r="C153" s="223"/>
      <c r="D153" s="231"/>
      <c r="E153" s="3"/>
      <c r="F153" s="3"/>
      <c r="G153" s="3"/>
      <c r="H153" s="3"/>
      <c r="J153" s="226"/>
      <c r="K153" s="3"/>
      <c r="L153" s="3"/>
      <c r="O153" s="227"/>
      <c r="Q153" s="94"/>
      <c r="R153" s="94"/>
      <c r="S153" s="94"/>
      <c r="T153" s="94"/>
    </row>
    <row r="154" ht="15.75" customHeight="1">
      <c r="A154" s="242"/>
      <c r="B154" s="222"/>
      <c r="C154" s="223"/>
      <c r="D154" s="231"/>
      <c r="E154" s="3"/>
      <c r="F154" s="3"/>
      <c r="G154" s="3"/>
      <c r="H154" s="3"/>
      <c r="J154" s="226"/>
      <c r="K154" s="3"/>
      <c r="L154" s="3"/>
      <c r="O154" s="227"/>
      <c r="Q154" s="94"/>
      <c r="R154" s="94"/>
      <c r="S154" s="94"/>
      <c r="T154" s="94"/>
    </row>
    <row r="155" ht="15.75" customHeight="1">
      <c r="A155" s="242"/>
      <c r="B155" s="222"/>
      <c r="C155" s="223"/>
      <c r="D155" s="231"/>
      <c r="E155" s="3"/>
      <c r="F155" s="3"/>
      <c r="G155" s="3"/>
      <c r="H155" s="3"/>
      <c r="J155" s="226"/>
      <c r="K155" s="3"/>
      <c r="L155" s="3"/>
      <c r="O155" s="227"/>
      <c r="Q155" s="94"/>
      <c r="R155" s="94"/>
      <c r="S155" s="94"/>
      <c r="T155" s="94"/>
    </row>
    <row r="156" ht="15.75" customHeight="1">
      <c r="A156" s="242"/>
      <c r="B156" s="222"/>
      <c r="C156" s="223"/>
      <c r="D156" s="231"/>
      <c r="E156" s="3"/>
      <c r="F156" s="3"/>
      <c r="G156" s="3"/>
      <c r="H156" s="3"/>
      <c r="J156" s="226"/>
      <c r="K156" s="3"/>
      <c r="L156" s="3"/>
      <c r="O156" s="227"/>
      <c r="Q156" s="94"/>
      <c r="R156" s="94"/>
      <c r="S156" s="94"/>
      <c r="T156" s="94"/>
    </row>
    <row r="157" ht="15.75" customHeight="1">
      <c r="A157" s="242"/>
      <c r="B157" s="222"/>
      <c r="C157" s="223"/>
      <c r="D157" s="231"/>
      <c r="E157" s="3"/>
      <c r="F157" s="3"/>
      <c r="G157" s="3"/>
      <c r="H157" s="3"/>
      <c r="J157" s="226"/>
      <c r="K157" s="3"/>
      <c r="L157" s="3"/>
      <c r="O157" s="227"/>
      <c r="Q157" s="94"/>
      <c r="R157" s="94"/>
      <c r="S157" s="94"/>
      <c r="T157" s="94"/>
    </row>
    <row r="158" ht="15.75" customHeight="1">
      <c r="A158" s="242"/>
      <c r="B158" s="222"/>
      <c r="C158" s="223"/>
      <c r="D158" s="231"/>
      <c r="E158" s="3"/>
      <c r="F158" s="3"/>
      <c r="G158" s="3"/>
      <c r="H158" s="3"/>
      <c r="J158" s="226"/>
      <c r="K158" s="3"/>
      <c r="L158" s="3"/>
      <c r="O158" s="227"/>
      <c r="Q158" s="94"/>
      <c r="R158" s="94"/>
      <c r="S158" s="94"/>
      <c r="T158" s="94"/>
    </row>
    <row r="159" ht="15.75" customHeight="1">
      <c r="A159" s="242"/>
      <c r="B159" s="222"/>
      <c r="C159" s="223"/>
      <c r="D159" s="231"/>
      <c r="E159" s="3"/>
      <c r="F159" s="3"/>
      <c r="G159" s="3"/>
      <c r="H159" s="3"/>
      <c r="J159" s="226"/>
      <c r="K159" s="3"/>
      <c r="L159" s="3"/>
      <c r="O159" s="227"/>
      <c r="Q159" s="94"/>
      <c r="R159" s="94"/>
      <c r="S159" s="94"/>
      <c r="T159" s="94"/>
    </row>
    <row r="160" ht="15.75" customHeight="1">
      <c r="A160" s="242"/>
      <c r="B160" s="222"/>
      <c r="C160" s="223"/>
      <c r="D160" s="231"/>
      <c r="E160" s="3"/>
      <c r="F160" s="3"/>
      <c r="G160" s="3"/>
      <c r="H160" s="3"/>
      <c r="J160" s="226"/>
      <c r="K160" s="3"/>
      <c r="L160" s="3"/>
      <c r="O160" s="227"/>
      <c r="Q160" s="94"/>
      <c r="R160" s="94"/>
      <c r="S160" s="94"/>
      <c r="T160" s="94"/>
    </row>
    <row r="161" ht="15.75" customHeight="1">
      <c r="A161" s="242"/>
      <c r="B161" s="222"/>
      <c r="C161" s="223"/>
      <c r="D161" s="231"/>
      <c r="E161" s="3"/>
      <c r="F161" s="3"/>
      <c r="G161" s="3"/>
      <c r="H161" s="3"/>
      <c r="J161" s="226"/>
      <c r="K161" s="3"/>
      <c r="L161" s="3"/>
      <c r="O161" s="227"/>
      <c r="Q161" s="94"/>
      <c r="R161" s="94"/>
      <c r="S161" s="94"/>
      <c r="T161" s="94"/>
    </row>
    <row r="162" ht="15.75" customHeight="1">
      <c r="A162" s="242"/>
      <c r="B162" s="222"/>
      <c r="C162" s="223"/>
      <c r="D162" s="231"/>
      <c r="E162" s="3"/>
      <c r="F162" s="3"/>
      <c r="G162" s="3"/>
      <c r="H162" s="3"/>
      <c r="J162" s="226"/>
      <c r="K162" s="3"/>
      <c r="L162" s="3"/>
      <c r="O162" s="227"/>
      <c r="Q162" s="94"/>
      <c r="R162" s="94"/>
      <c r="S162" s="94"/>
      <c r="T162" s="94"/>
    </row>
    <row r="163" ht="15.75" customHeight="1">
      <c r="A163" s="242"/>
      <c r="B163" s="222"/>
      <c r="C163" s="223"/>
      <c r="D163" s="231"/>
      <c r="E163" s="3"/>
      <c r="F163" s="3"/>
      <c r="G163" s="3"/>
      <c r="H163" s="3"/>
      <c r="J163" s="226"/>
      <c r="K163" s="3"/>
      <c r="L163" s="3"/>
      <c r="O163" s="227"/>
      <c r="Q163" s="94"/>
      <c r="R163" s="94"/>
      <c r="S163" s="94"/>
      <c r="T163" s="94"/>
    </row>
    <row r="164" ht="15.75" customHeight="1">
      <c r="A164" s="242"/>
      <c r="B164" s="222"/>
      <c r="C164" s="223"/>
      <c r="D164" s="231"/>
      <c r="E164" s="3"/>
      <c r="F164" s="3"/>
      <c r="G164" s="3"/>
      <c r="H164" s="3"/>
      <c r="J164" s="226"/>
      <c r="K164" s="3"/>
      <c r="L164" s="3"/>
      <c r="O164" s="227"/>
      <c r="Q164" s="94"/>
      <c r="R164" s="94"/>
      <c r="S164" s="94"/>
      <c r="T164" s="94"/>
    </row>
    <row r="165" ht="15.75" customHeight="1">
      <c r="A165" s="242"/>
      <c r="B165" s="222"/>
      <c r="C165" s="223"/>
      <c r="D165" s="231"/>
      <c r="E165" s="3"/>
      <c r="F165" s="3"/>
      <c r="G165" s="3"/>
      <c r="H165" s="3"/>
      <c r="J165" s="226"/>
      <c r="K165" s="3"/>
      <c r="L165" s="3"/>
      <c r="O165" s="227"/>
      <c r="Q165" s="94"/>
      <c r="R165" s="94"/>
      <c r="S165" s="94"/>
      <c r="T165" s="94"/>
    </row>
    <row r="166" ht="15.75" customHeight="1">
      <c r="A166" s="242"/>
      <c r="B166" s="222"/>
      <c r="C166" s="223"/>
      <c r="D166" s="231"/>
      <c r="E166" s="3"/>
      <c r="F166" s="3"/>
      <c r="G166" s="3"/>
      <c r="H166" s="3"/>
      <c r="J166" s="226"/>
      <c r="K166" s="3"/>
      <c r="L166" s="3"/>
      <c r="O166" s="227"/>
      <c r="Q166" s="94"/>
      <c r="R166" s="94"/>
      <c r="S166" s="94"/>
      <c r="T166" s="94"/>
    </row>
    <row r="167" ht="15.75" customHeight="1">
      <c r="A167" s="242"/>
      <c r="B167" s="222"/>
      <c r="C167" s="223"/>
      <c r="D167" s="231"/>
      <c r="E167" s="3"/>
      <c r="F167" s="3"/>
      <c r="G167" s="3"/>
      <c r="H167" s="3"/>
      <c r="J167" s="226"/>
      <c r="K167" s="3"/>
      <c r="L167" s="3"/>
      <c r="O167" s="227"/>
      <c r="Q167" s="94"/>
      <c r="R167" s="94"/>
      <c r="S167" s="94"/>
      <c r="T167" s="94"/>
    </row>
    <row r="168" ht="15.75" customHeight="1">
      <c r="A168" s="242"/>
      <c r="B168" s="222"/>
      <c r="C168" s="223"/>
      <c r="D168" s="231"/>
      <c r="E168" s="3"/>
      <c r="F168" s="3"/>
      <c r="G168" s="3"/>
      <c r="H168" s="3"/>
      <c r="J168" s="226"/>
      <c r="K168" s="3"/>
      <c r="L168" s="3"/>
      <c r="O168" s="227"/>
      <c r="Q168" s="94"/>
      <c r="R168" s="94"/>
      <c r="S168" s="94"/>
      <c r="T168" s="94"/>
    </row>
    <row r="169" ht="15.75" customHeight="1">
      <c r="A169" s="242"/>
      <c r="B169" s="222"/>
      <c r="C169" s="223"/>
      <c r="D169" s="231"/>
      <c r="E169" s="3"/>
      <c r="F169" s="3"/>
      <c r="G169" s="3"/>
      <c r="H169" s="3"/>
      <c r="J169" s="226"/>
      <c r="K169" s="3"/>
      <c r="L169" s="3"/>
      <c r="O169" s="227"/>
      <c r="Q169" s="94"/>
      <c r="R169" s="94"/>
      <c r="S169" s="94"/>
      <c r="T169" s="94"/>
    </row>
    <row r="170" ht="15.75" customHeight="1">
      <c r="A170" s="242"/>
      <c r="B170" s="222"/>
      <c r="C170" s="223"/>
      <c r="D170" s="231"/>
      <c r="E170" s="3"/>
      <c r="F170" s="3"/>
      <c r="G170" s="3"/>
      <c r="H170" s="3"/>
      <c r="J170" s="226"/>
      <c r="K170" s="3"/>
      <c r="L170" s="3"/>
      <c r="O170" s="227"/>
      <c r="Q170" s="94"/>
      <c r="R170" s="94"/>
      <c r="S170" s="94"/>
      <c r="T170" s="94"/>
    </row>
    <row r="171" ht="15.75" customHeight="1">
      <c r="A171" s="242"/>
      <c r="B171" s="222"/>
      <c r="C171" s="223"/>
      <c r="D171" s="231"/>
      <c r="E171" s="3"/>
      <c r="F171" s="3"/>
      <c r="G171" s="3"/>
      <c r="H171" s="3"/>
      <c r="J171" s="226"/>
      <c r="K171" s="3"/>
      <c r="L171" s="3"/>
      <c r="O171" s="227"/>
      <c r="Q171" s="94"/>
      <c r="R171" s="94"/>
      <c r="S171" s="94"/>
      <c r="T171" s="94"/>
    </row>
    <row r="172" ht="15.75" customHeight="1">
      <c r="A172" s="242"/>
      <c r="B172" s="222"/>
      <c r="C172" s="223"/>
      <c r="D172" s="231"/>
      <c r="E172" s="3"/>
      <c r="F172" s="3"/>
      <c r="G172" s="3"/>
      <c r="H172" s="3"/>
      <c r="J172" s="226"/>
      <c r="K172" s="3"/>
      <c r="L172" s="3"/>
      <c r="O172" s="227"/>
      <c r="Q172" s="94"/>
      <c r="R172" s="94"/>
      <c r="S172" s="94"/>
      <c r="T172" s="94"/>
    </row>
    <row r="173" ht="15.75" customHeight="1">
      <c r="A173" s="242"/>
      <c r="B173" s="222"/>
      <c r="C173" s="223"/>
      <c r="D173" s="231"/>
      <c r="E173" s="3"/>
      <c r="F173" s="3"/>
      <c r="G173" s="3"/>
      <c r="H173" s="3"/>
      <c r="J173" s="226"/>
      <c r="K173" s="3"/>
      <c r="L173" s="3"/>
      <c r="O173" s="227"/>
      <c r="Q173" s="94"/>
      <c r="R173" s="94"/>
      <c r="S173" s="94"/>
      <c r="T173" s="94"/>
    </row>
    <row r="174" ht="15.75" customHeight="1">
      <c r="A174" s="242"/>
      <c r="B174" s="222"/>
      <c r="C174" s="223"/>
      <c r="D174" s="231"/>
      <c r="E174" s="3"/>
      <c r="F174" s="3"/>
      <c r="G174" s="3"/>
      <c r="H174" s="3"/>
      <c r="J174" s="226"/>
      <c r="K174" s="3"/>
      <c r="L174" s="3"/>
      <c r="O174" s="227"/>
      <c r="Q174" s="94"/>
      <c r="R174" s="94"/>
      <c r="S174" s="94"/>
      <c r="T174" s="94"/>
    </row>
    <row r="175" ht="15.75" customHeight="1">
      <c r="A175" s="242"/>
      <c r="B175" s="222"/>
      <c r="C175" s="223"/>
      <c r="D175" s="231"/>
      <c r="E175" s="3"/>
      <c r="F175" s="3"/>
      <c r="G175" s="3"/>
      <c r="H175" s="3"/>
      <c r="J175" s="226"/>
      <c r="K175" s="3"/>
      <c r="L175" s="3"/>
      <c r="O175" s="227"/>
      <c r="Q175" s="94"/>
      <c r="R175" s="94"/>
      <c r="S175" s="94"/>
      <c r="T175" s="94"/>
    </row>
    <row r="176" ht="15.75" customHeight="1">
      <c r="A176" s="242"/>
      <c r="B176" s="222"/>
      <c r="C176" s="223"/>
      <c r="D176" s="231"/>
      <c r="E176" s="3"/>
      <c r="F176" s="3"/>
      <c r="G176" s="3"/>
      <c r="H176" s="3"/>
      <c r="J176" s="226"/>
      <c r="K176" s="3"/>
      <c r="L176" s="3"/>
      <c r="O176" s="227"/>
      <c r="Q176" s="94"/>
      <c r="R176" s="94"/>
      <c r="S176" s="94"/>
      <c r="T176" s="94"/>
    </row>
    <row r="177" ht="15.75" customHeight="1">
      <c r="A177" s="242"/>
      <c r="B177" s="222"/>
      <c r="C177" s="223"/>
      <c r="D177" s="231"/>
      <c r="E177" s="3"/>
      <c r="F177" s="3"/>
      <c r="G177" s="3"/>
      <c r="H177" s="3"/>
      <c r="J177" s="226"/>
      <c r="K177" s="3"/>
      <c r="L177" s="3"/>
      <c r="O177" s="227"/>
      <c r="Q177" s="94"/>
      <c r="R177" s="94"/>
      <c r="S177" s="94"/>
      <c r="T177" s="94"/>
    </row>
    <row r="178" ht="15.75" customHeight="1">
      <c r="A178" s="242"/>
      <c r="B178" s="222"/>
      <c r="C178" s="223"/>
      <c r="D178" s="231"/>
      <c r="E178" s="3"/>
      <c r="F178" s="3"/>
      <c r="G178" s="3"/>
      <c r="H178" s="3"/>
      <c r="J178" s="226"/>
      <c r="K178" s="3"/>
      <c r="L178" s="3"/>
      <c r="O178" s="227"/>
      <c r="Q178" s="94"/>
      <c r="R178" s="94"/>
      <c r="S178" s="94"/>
      <c r="T178" s="94"/>
    </row>
    <row r="179" ht="15.75" customHeight="1">
      <c r="A179" s="242"/>
      <c r="B179" s="222"/>
      <c r="C179" s="223"/>
      <c r="D179" s="231"/>
      <c r="E179" s="3"/>
      <c r="F179" s="3"/>
      <c r="G179" s="3"/>
      <c r="H179" s="3"/>
      <c r="J179" s="226"/>
      <c r="K179" s="3"/>
      <c r="L179" s="3"/>
      <c r="O179" s="227"/>
      <c r="Q179" s="94"/>
      <c r="R179" s="94"/>
      <c r="S179" s="94"/>
      <c r="T179" s="94"/>
    </row>
    <row r="180" ht="15.75" customHeight="1">
      <c r="A180" s="242"/>
      <c r="B180" s="222"/>
      <c r="C180" s="223"/>
      <c r="D180" s="231"/>
      <c r="E180" s="3"/>
      <c r="F180" s="3"/>
      <c r="G180" s="3"/>
      <c r="H180" s="3"/>
      <c r="J180" s="226"/>
      <c r="K180" s="3"/>
      <c r="L180" s="3"/>
      <c r="O180" s="227"/>
      <c r="Q180" s="94"/>
      <c r="R180" s="94"/>
      <c r="S180" s="94"/>
      <c r="T180" s="94"/>
    </row>
    <row r="181" ht="15.75" customHeight="1">
      <c r="A181" s="242"/>
      <c r="B181" s="222"/>
      <c r="C181" s="223"/>
      <c r="D181" s="231"/>
      <c r="E181" s="3"/>
      <c r="F181" s="3"/>
      <c r="G181" s="3"/>
      <c r="H181" s="3"/>
      <c r="J181" s="226"/>
      <c r="K181" s="3"/>
      <c r="L181" s="3"/>
      <c r="O181" s="227"/>
      <c r="Q181" s="94"/>
      <c r="R181" s="94"/>
      <c r="S181" s="94"/>
      <c r="T181" s="94"/>
    </row>
    <row r="182" ht="15.75" customHeight="1">
      <c r="A182" s="242"/>
      <c r="B182" s="222"/>
      <c r="C182" s="223"/>
      <c r="D182" s="231"/>
      <c r="E182" s="3"/>
      <c r="F182" s="3"/>
      <c r="G182" s="3"/>
      <c r="H182" s="3"/>
      <c r="J182" s="226"/>
      <c r="K182" s="3"/>
      <c r="L182" s="3"/>
      <c r="O182" s="227"/>
      <c r="Q182" s="94"/>
      <c r="R182" s="94"/>
      <c r="S182" s="94"/>
      <c r="T182" s="94"/>
    </row>
    <row r="183" ht="15.75" customHeight="1">
      <c r="A183" s="242"/>
      <c r="B183" s="222"/>
      <c r="C183" s="223"/>
      <c r="D183" s="231"/>
      <c r="E183" s="3"/>
      <c r="F183" s="3"/>
      <c r="G183" s="3"/>
      <c r="H183" s="3"/>
      <c r="J183" s="226"/>
      <c r="K183" s="3"/>
      <c r="L183" s="3"/>
      <c r="O183" s="227"/>
      <c r="Q183" s="94"/>
      <c r="R183" s="94"/>
      <c r="S183" s="94"/>
      <c r="T183" s="94"/>
    </row>
    <row r="184" ht="15.75" customHeight="1">
      <c r="A184" s="242"/>
      <c r="B184" s="222"/>
      <c r="C184" s="223"/>
      <c r="D184" s="231"/>
      <c r="E184" s="3"/>
      <c r="F184" s="3"/>
      <c r="G184" s="3"/>
      <c r="H184" s="3"/>
      <c r="J184" s="226"/>
      <c r="K184" s="3"/>
      <c r="L184" s="3"/>
      <c r="O184" s="227"/>
      <c r="Q184" s="94"/>
      <c r="R184" s="94"/>
      <c r="S184" s="94"/>
      <c r="T184" s="94"/>
    </row>
    <row r="185" ht="15.75" customHeight="1">
      <c r="A185" s="242"/>
      <c r="B185" s="222"/>
      <c r="C185" s="223"/>
      <c r="D185" s="231"/>
      <c r="E185" s="3"/>
      <c r="F185" s="3"/>
      <c r="G185" s="3"/>
      <c r="H185" s="3"/>
      <c r="J185" s="226"/>
      <c r="K185" s="3"/>
      <c r="L185" s="3"/>
      <c r="O185" s="227"/>
      <c r="Q185" s="94"/>
      <c r="R185" s="94"/>
      <c r="S185" s="94"/>
      <c r="T185" s="94"/>
    </row>
    <row r="186" ht="15.75" customHeight="1">
      <c r="A186" s="242"/>
      <c r="B186" s="222"/>
      <c r="C186" s="223"/>
      <c r="D186" s="231"/>
      <c r="E186" s="3"/>
      <c r="F186" s="3"/>
      <c r="G186" s="3"/>
      <c r="H186" s="3"/>
      <c r="J186" s="226"/>
      <c r="K186" s="3"/>
      <c r="L186" s="3"/>
      <c r="O186" s="227"/>
      <c r="Q186" s="94"/>
      <c r="R186" s="94"/>
      <c r="S186" s="94"/>
      <c r="T186" s="94"/>
    </row>
    <row r="187" ht="15.75" customHeight="1">
      <c r="A187" s="242"/>
      <c r="B187" s="222"/>
      <c r="C187" s="223"/>
      <c r="D187" s="231"/>
      <c r="E187" s="3"/>
      <c r="F187" s="3"/>
      <c r="G187" s="3"/>
      <c r="H187" s="3"/>
      <c r="J187" s="226"/>
      <c r="K187" s="3"/>
      <c r="L187" s="3"/>
      <c r="O187" s="227"/>
      <c r="Q187" s="94"/>
      <c r="R187" s="94"/>
      <c r="S187" s="94"/>
      <c r="T187" s="94"/>
    </row>
    <row r="188" ht="15.75" customHeight="1">
      <c r="A188" s="242"/>
      <c r="B188" s="222"/>
      <c r="C188" s="223"/>
      <c r="D188" s="231"/>
      <c r="E188" s="3"/>
      <c r="F188" s="3"/>
      <c r="G188" s="3"/>
      <c r="H188" s="3"/>
      <c r="J188" s="226"/>
      <c r="K188" s="3"/>
      <c r="L188" s="3"/>
      <c r="O188" s="227"/>
      <c r="Q188" s="94"/>
      <c r="R188" s="94"/>
      <c r="S188" s="94"/>
      <c r="T188" s="94"/>
    </row>
    <row r="189" ht="15.75" customHeight="1">
      <c r="A189" s="242"/>
      <c r="B189" s="222"/>
      <c r="C189" s="223"/>
      <c r="D189" s="231"/>
      <c r="E189" s="3"/>
      <c r="F189" s="3"/>
      <c r="G189" s="3"/>
      <c r="H189" s="3"/>
      <c r="J189" s="226"/>
      <c r="K189" s="3"/>
      <c r="L189" s="3"/>
      <c r="O189" s="227"/>
      <c r="Q189" s="94"/>
      <c r="R189" s="94"/>
      <c r="S189" s="94"/>
      <c r="T189" s="94"/>
    </row>
    <row r="190" ht="15.75" customHeight="1">
      <c r="A190" s="242"/>
      <c r="B190" s="222"/>
      <c r="C190" s="223"/>
      <c r="D190" s="231"/>
      <c r="E190" s="3"/>
      <c r="F190" s="3"/>
      <c r="G190" s="3"/>
      <c r="H190" s="3"/>
      <c r="J190" s="226"/>
      <c r="K190" s="3"/>
      <c r="L190" s="3"/>
      <c r="O190" s="227"/>
      <c r="Q190" s="94"/>
      <c r="R190" s="94"/>
      <c r="S190" s="94"/>
      <c r="T190" s="94"/>
    </row>
    <row r="191" ht="15.75" customHeight="1">
      <c r="A191" s="242"/>
      <c r="B191" s="222"/>
      <c r="C191" s="223"/>
      <c r="D191" s="231"/>
      <c r="E191" s="3"/>
      <c r="F191" s="3"/>
      <c r="G191" s="3"/>
      <c r="H191" s="3"/>
      <c r="J191" s="226"/>
      <c r="K191" s="3"/>
      <c r="L191" s="3"/>
      <c r="O191" s="227"/>
      <c r="Q191" s="94"/>
      <c r="R191" s="94"/>
      <c r="S191" s="94"/>
      <c r="T191" s="94"/>
    </row>
    <row r="192" ht="15.75" customHeight="1">
      <c r="A192" s="242"/>
      <c r="B192" s="222"/>
      <c r="C192" s="223"/>
      <c r="D192" s="231"/>
      <c r="E192" s="3"/>
      <c r="F192" s="3"/>
      <c r="G192" s="3"/>
      <c r="H192" s="3"/>
      <c r="J192" s="226"/>
      <c r="K192" s="3"/>
      <c r="L192" s="3"/>
      <c r="O192" s="227"/>
      <c r="Q192" s="94"/>
      <c r="R192" s="94"/>
      <c r="S192" s="94"/>
      <c r="T192" s="94"/>
    </row>
    <row r="193" ht="15.75" customHeight="1">
      <c r="A193" s="242"/>
      <c r="B193" s="222"/>
      <c r="C193" s="223"/>
      <c r="D193" s="231"/>
      <c r="E193" s="3"/>
      <c r="F193" s="3"/>
      <c r="G193" s="3"/>
      <c r="H193" s="3"/>
      <c r="J193" s="226"/>
      <c r="K193" s="3"/>
      <c r="L193" s="3"/>
      <c r="O193" s="227"/>
      <c r="Q193" s="94"/>
      <c r="R193" s="94"/>
      <c r="S193" s="94"/>
      <c r="T193" s="94"/>
    </row>
    <row r="194" ht="15.75" customHeight="1">
      <c r="A194" s="242"/>
      <c r="B194" s="222"/>
      <c r="C194" s="223"/>
      <c r="D194" s="231"/>
      <c r="E194" s="3"/>
      <c r="F194" s="3"/>
      <c r="G194" s="3"/>
      <c r="H194" s="3"/>
      <c r="J194" s="226"/>
      <c r="K194" s="3"/>
      <c r="L194" s="3"/>
      <c r="O194" s="227"/>
      <c r="Q194" s="94"/>
      <c r="R194" s="94"/>
      <c r="S194" s="94"/>
      <c r="T194" s="94"/>
    </row>
    <row r="195" ht="15.75" customHeight="1">
      <c r="A195" s="242"/>
      <c r="B195" s="222"/>
      <c r="C195" s="223"/>
      <c r="D195" s="231"/>
      <c r="E195" s="3"/>
      <c r="F195" s="3"/>
      <c r="G195" s="3"/>
      <c r="H195" s="3"/>
      <c r="J195" s="226"/>
      <c r="K195" s="3"/>
      <c r="L195" s="3"/>
      <c r="O195" s="227"/>
      <c r="Q195" s="94"/>
      <c r="R195" s="94"/>
      <c r="S195" s="94"/>
      <c r="T195" s="94"/>
    </row>
    <row r="196" ht="15.75" customHeight="1">
      <c r="A196" s="242"/>
      <c r="B196" s="222"/>
      <c r="C196" s="223"/>
      <c r="D196" s="231"/>
      <c r="E196" s="3"/>
      <c r="F196" s="3"/>
      <c r="G196" s="3"/>
      <c r="H196" s="3"/>
      <c r="J196" s="226"/>
      <c r="K196" s="3"/>
      <c r="L196" s="3"/>
      <c r="O196" s="227"/>
      <c r="Q196" s="94"/>
      <c r="R196" s="94"/>
      <c r="S196" s="94"/>
      <c r="T196" s="94"/>
    </row>
    <row r="197" ht="15.75" customHeight="1">
      <c r="A197" s="242"/>
      <c r="B197" s="222"/>
      <c r="C197" s="223"/>
      <c r="D197" s="231"/>
      <c r="E197" s="3"/>
      <c r="F197" s="3"/>
      <c r="G197" s="3"/>
      <c r="H197" s="3"/>
      <c r="J197" s="226"/>
      <c r="K197" s="3"/>
      <c r="L197" s="3"/>
      <c r="O197" s="227"/>
      <c r="Q197" s="94"/>
      <c r="R197" s="94"/>
      <c r="S197" s="94"/>
      <c r="T197" s="94"/>
    </row>
    <row r="198" ht="15.75" customHeight="1">
      <c r="A198" s="242"/>
      <c r="B198" s="222"/>
      <c r="C198" s="223"/>
      <c r="D198" s="231"/>
      <c r="E198" s="3"/>
      <c r="F198" s="3"/>
      <c r="G198" s="3"/>
      <c r="H198" s="3"/>
      <c r="J198" s="226"/>
      <c r="K198" s="3"/>
      <c r="L198" s="3"/>
      <c r="O198" s="227"/>
      <c r="Q198" s="94"/>
      <c r="R198" s="94"/>
      <c r="S198" s="94"/>
      <c r="T198" s="94"/>
    </row>
    <row r="199" ht="15.75" customHeight="1">
      <c r="A199" s="242"/>
      <c r="B199" s="222"/>
      <c r="C199" s="223"/>
      <c r="D199" s="231"/>
      <c r="E199" s="3"/>
      <c r="F199" s="3"/>
      <c r="G199" s="3"/>
      <c r="H199" s="3"/>
      <c r="J199" s="226"/>
      <c r="K199" s="3"/>
      <c r="L199" s="3"/>
      <c r="O199" s="227"/>
      <c r="Q199" s="94"/>
      <c r="R199" s="94"/>
      <c r="S199" s="94"/>
      <c r="T199" s="94"/>
    </row>
    <row r="200" ht="15.75" customHeight="1">
      <c r="A200" s="242"/>
      <c r="B200" s="222"/>
      <c r="C200" s="223"/>
      <c r="D200" s="231"/>
      <c r="E200" s="3"/>
      <c r="F200" s="3"/>
      <c r="G200" s="3"/>
      <c r="H200" s="3"/>
      <c r="J200" s="226"/>
      <c r="K200" s="3"/>
      <c r="L200" s="3"/>
      <c r="O200" s="227"/>
      <c r="Q200" s="94"/>
      <c r="R200" s="94"/>
      <c r="S200" s="94"/>
      <c r="T200" s="94"/>
    </row>
    <row r="201" ht="15.75" customHeight="1">
      <c r="A201" s="242"/>
      <c r="B201" s="222"/>
      <c r="C201" s="223"/>
      <c r="D201" s="231"/>
      <c r="E201" s="3"/>
      <c r="F201" s="3"/>
      <c r="G201" s="3"/>
      <c r="H201" s="3"/>
      <c r="J201" s="226"/>
      <c r="K201" s="3"/>
      <c r="L201" s="3"/>
      <c r="O201" s="227"/>
      <c r="Q201" s="94"/>
      <c r="R201" s="94"/>
      <c r="S201" s="94"/>
      <c r="T201" s="94"/>
    </row>
    <row r="202" ht="15.75" customHeight="1">
      <c r="A202" s="242"/>
      <c r="B202" s="222"/>
      <c r="C202" s="223"/>
      <c r="D202" s="231"/>
      <c r="E202" s="3"/>
      <c r="F202" s="3"/>
      <c r="G202" s="3"/>
      <c r="H202" s="3"/>
      <c r="J202" s="226"/>
      <c r="K202" s="3"/>
      <c r="L202" s="3"/>
      <c r="O202" s="227"/>
      <c r="Q202" s="94"/>
      <c r="R202" s="94"/>
      <c r="S202" s="94"/>
      <c r="T202" s="94"/>
    </row>
    <row r="203" ht="15.75" customHeight="1">
      <c r="A203" s="242"/>
      <c r="B203" s="222"/>
      <c r="C203" s="223"/>
      <c r="D203" s="231"/>
      <c r="E203" s="3"/>
      <c r="F203" s="3"/>
      <c r="G203" s="3"/>
      <c r="H203" s="3"/>
      <c r="J203" s="226"/>
      <c r="K203" s="3"/>
      <c r="L203" s="3"/>
      <c r="O203" s="227"/>
      <c r="Q203" s="94"/>
      <c r="R203" s="94"/>
      <c r="S203" s="94"/>
      <c r="T203" s="94"/>
    </row>
    <row r="204" ht="15.75" customHeight="1">
      <c r="A204" s="242"/>
      <c r="B204" s="222"/>
      <c r="C204" s="223"/>
      <c r="D204" s="231"/>
      <c r="E204" s="3"/>
      <c r="F204" s="3"/>
      <c r="G204" s="3"/>
      <c r="H204" s="3"/>
      <c r="J204" s="226"/>
      <c r="K204" s="3"/>
      <c r="L204" s="3"/>
      <c r="O204" s="227"/>
      <c r="Q204" s="94"/>
      <c r="R204" s="94"/>
      <c r="S204" s="94"/>
      <c r="T204" s="94"/>
    </row>
    <row r="205" ht="15.75" customHeight="1">
      <c r="A205" s="242"/>
      <c r="B205" s="222"/>
      <c r="C205" s="223"/>
      <c r="D205" s="231"/>
      <c r="E205" s="3"/>
      <c r="F205" s="3"/>
      <c r="G205" s="3"/>
      <c r="H205" s="3"/>
      <c r="J205" s="226"/>
      <c r="K205" s="3"/>
      <c r="L205" s="3"/>
      <c r="O205" s="227"/>
      <c r="Q205" s="94"/>
      <c r="R205" s="94"/>
      <c r="S205" s="94"/>
      <c r="T205" s="94"/>
    </row>
    <row r="206" ht="15.75" customHeight="1">
      <c r="A206" s="242"/>
      <c r="B206" s="222"/>
      <c r="C206" s="223"/>
      <c r="D206" s="231"/>
      <c r="E206" s="3"/>
      <c r="F206" s="3"/>
      <c r="G206" s="3"/>
      <c r="H206" s="3"/>
      <c r="J206" s="226"/>
      <c r="K206" s="3"/>
      <c r="L206" s="3"/>
      <c r="O206" s="227"/>
      <c r="Q206" s="94"/>
      <c r="R206" s="94"/>
      <c r="S206" s="94"/>
      <c r="T206" s="94"/>
    </row>
    <row r="207" ht="15.75" customHeight="1">
      <c r="A207" s="242"/>
      <c r="B207" s="222"/>
      <c r="C207" s="223"/>
      <c r="D207" s="231"/>
      <c r="E207" s="3"/>
      <c r="F207" s="3"/>
      <c r="G207" s="3"/>
      <c r="H207" s="3"/>
      <c r="J207" s="226"/>
      <c r="K207" s="3"/>
      <c r="L207" s="3"/>
      <c r="O207" s="227"/>
      <c r="Q207" s="94"/>
      <c r="R207" s="94"/>
      <c r="S207" s="94"/>
      <c r="T207" s="94"/>
    </row>
    <row r="208" ht="15.75" customHeight="1">
      <c r="A208" s="242"/>
      <c r="B208" s="222"/>
      <c r="C208" s="223"/>
      <c r="D208" s="231"/>
      <c r="E208" s="3"/>
      <c r="F208" s="3"/>
      <c r="G208" s="3"/>
      <c r="H208" s="3"/>
      <c r="J208" s="226"/>
      <c r="K208" s="3"/>
      <c r="L208" s="3"/>
      <c r="O208" s="227"/>
      <c r="Q208" s="94"/>
      <c r="R208" s="94"/>
      <c r="S208" s="94"/>
      <c r="T208" s="94"/>
    </row>
    <row r="209" ht="15.75" customHeight="1">
      <c r="A209" s="242"/>
      <c r="B209" s="222"/>
      <c r="C209" s="223"/>
      <c r="D209" s="231"/>
      <c r="E209" s="3"/>
      <c r="F209" s="3"/>
      <c r="G209" s="3"/>
      <c r="H209" s="3"/>
      <c r="J209" s="226"/>
      <c r="K209" s="3"/>
      <c r="L209" s="3"/>
      <c r="O209" s="227"/>
      <c r="Q209" s="94"/>
      <c r="R209" s="94"/>
      <c r="S209" s="94"/>
      <c r="T209" s="94"/>
    </row>
    <row r="210" ht="15.75" customHeight="1">
      <c r="A210" s="242"/>
      <c r="B210" s="222"/>
      <c r="C210" s="223"/>
      <c r="D210" s="231"/>
      <c r="E210" s="3"/>
      <c r="F210" s="3"/>
      <c r="G210" s="3"/>
      <c r="H210" s="3"/>
      <c r="J210" s="226"/>
      <c r="K210" s="3"/>
      <c r="L210" s="3"/>
      <c r="O210" s="227"/>
      <c r="Q210" s="94"/>
      <c r="R210" s="94"/>
      <c r="S210" s="94"/>
      <c r="T210" s="94"/>
    </row>
    <row r="211" ht="15.75" customHeight="1">
      <c r="A211" s="242"/>
      <c r="B211" s="222"/>
      <c r="C211" s="223"/>
      <c r="D211" s="231"/>
      <c r="E211" s="3"/>
      <c r="F211" s="3"/>
      <c r="G211" s="3"/>
      <c r="H211" s="3"/>
      <c r="J211" s="226"/>
      <c r="K211" s="3"/>
      <c r="L211" s="3"/>
      <c r="O211" s="227"/>
      <c r="Q211" s="94"/>
      <c r="R211" s="94"/>
      <c r="S211" s="94"/>
      <c r="T211" s="94"/>
    </row>
    <row r="212" ht="15.75" customHeight="1">
      <c r="A212" s="242"/>
      <c r="B212" s="222"/>
      <c r="C212" s="223"/>
      <c r="D212" s="231"/>
      <c r="E212" s="3"/>
      <c r="F212" s="3"/>
      <c r="G212" s="3"/>
      <c r="H212" s="3"/>
      <c r="J212" s="226"/>
      <c r="K212" s="3"/>
      <c r="L212" s="3"/>
      <c r="O212" s="227"/>
      <c r="Q212" s="94"/>
      <c r="R212" s="94"/>
      <c r="S212" s="94"/>
      <c r="T212" s="94"/>
    </row>
    <row r="213" ht="15.75" customHeight="1">
      <c r="A213" s="242"/>
      <c r="B213" s="222"/>
      <c r="C213" s="223"/>
      <c r="D213" s="231"/>
      <c r="E213" s="3"/>
      <c r="F213" s="3"/>
      <c r="G213" s="3"/>
      <c r="H213" s="3"/>
      <c r="J213" s="226"/>
      <c r="K213" s="3"/>
      <c r="L213" s="3"/>
      <c r="O213" s="227"/>
      <c r="Q213" s="94"/>
      <c r="R213" s="94"/>
      <c r="S213" s="94"/>
      <c r="T213" s="94"/>
    </row>
    <row r="214" ht="15.75" customHeight="1">
      <c r="A214" s="242"/>
      <c r="B214" s="222"/>
      <c r="C214" s="223"/>
      <c r="D214" s="231"/>
      <c r="E214" s="3"/>
      <c r="F214" s="3"/>
      <c r="G214" s="3"/>
      <c r="H214" s="3"/>
      <c r="J214" s="226"/>
      <c r="K214" s="3"/>
      <c r="L214" s="3"/>
      <c r="O214" s="227"/>
      <c r="Q214" s="94"/>
      <c r="R214" s="94"/>
      <c r="S214" s="94"/>
      <c r="T214" s="94"/>
    </row>
    <row r="215" ht="15.75" customHeight="1">
      <c r="A215" s="242"/>
      <c r="B215" s="222"/>
      <c r="C215" s="223"/>
      <c r="D215" s="231"/>
      <c r="E215" s="3"/>
      <c r="F215" s="3"/>
      <c r="G215" s="3"/>
      <c r="H215" s="3"/>
      <c r="J215" s="226"/>
      <c r="K215" s="3"/>
      <c r="L215" s="3"/>
      <c r="O215" s="227"/>
      <c r="Q215" s="94"/>
      <c r="R215" s="94"/>
      <c r="S215" s="94"/>
      <c r="T215" s="94"/>
    </row>
    <row r="216" ht="15.75" customHeight="1">
      <c r="A216" s="242"/>
      <c r="B216" s="222"/>
      <c r="C216" s="223"/>
      <c r="D216" s="231"/>
      <c r="E216" s="3"/>
      <c r="F216" s="3"/>
      <c r="G216" s="3"/>
      <c r="H216" s="3"/>
      <c r="J216" s="226"/>
      <c r="K216" s="3"/>
      <c r="L216" s="3"/>
      <c r="O216" s="227"/>
      <c r="Q216" s="94"/>
      <c r="R216" s="94"/>
      <c r="S216" s="94"/>
      <c r="T216" s="94"/>
    </row>
    <row r="217" ht="15.75" customHeight="1">
      <c r="A217" s="242"/>
      <c r="B217" s="222"/>
      <c r="C217" s="223"/>
      <c r="D217" s="231"/>
      <c r="E217" s="3"/>
      <c r="F217" s="3"/>
      <c r="G217" s="3"/>
      <c r="H217" s="3"/>
      <c r="J217" s="226"/>
      <c r="K217" s="3"/>
      <c r="L217" s="3"/>
      <c r="O217" s="227"/>
      <c r="Q217" s="94"/>
      <c r="R217" s="94"/>
      <c r="S217" s="94"/>
      <c r="T217" s="94"/>
    </row>
    <row r="218" ht="15.75" customHeight="1">
      <c r="A218" s="242"/>
      <c r="B218" s="222"/>
      <c r="C218" s="223"/>
      <c r="D218" s="231"/>
      <c r="E218" s="3"/>
      <c r="F218" s="3"/>
      <c r="G218" s="3"/>
      <c r="H218" s="3"/>
      <c r="J218" s="226"/>
      <c r="K218" s="3"/>
      <c r="L218" s="3"/>
      <c r="O218" s="227"/>
      <c r="Q218" s="94"/>
      <c r="R218" s="94"/>
      <c r="S218" s="94"/>
      <c r="T218" s="94"/>
    </row>
    <row r="219" ht="15.75" customHeight="1">
      <c r="A219" s="204"/>
      <c r="B219" s="222"/>
      <c r="C219" s="223"/>
      <c r="D219" s="231"/>
      <c r="E219" s="3"/>
      <c r="F219" s="3"/>
      <c r="G219" s="3"/>
      <c r="H219" s="3"/>
      <c r="J219" s="226"/>
      <c r="K219" s="3"/>
      <c r="L219" s="3"/>
      <c r="O219" s="227"/>
      <c r="Q219" s="94"/>
      <c r="R219" s="94"/>
      <c r="S219" s="94"/>
      <c r="T219" s="94"/>
    </row>
    <row r="220" ht="15.75" customHeight="1">
      <c r="A220" s="242"/>
      <c r="B220" s="222"/>
      <c r="C220" s="223"/>
      <c r="D220" s="231"/>
      <c r="E220" s="3"/>
      <c r="F220" s="3"/>
      <c r="G220" s="3"/>
      <c r="H220" s="3"/>
      <c r="J220" s="226"/>
      <c r="K220" s="3"/>
      <c r="L220" s="3"/>
      <c r="O220" s="227"/>
      <c r="Q220" s="94"/>
      <c r="R220" s="94"/>
      <c r="S220" s="94"/>
      <c r="T220" s="94"/>
    </row>
    <row r="221" ht="15.75" customHeight="1">
      <c r="A221" s="234"/>
      <c r="B221" s="222"/>
      <c r="C221" s="223"/>
      <c r="D221" s="231"/>
      <c r="E221" s="3"/>
      <c r="F221" s="3"/>
      <c r="G221" s="3"/>
      <c r="H221" s="3"/>
      <c r="J221" s="226"/>
      <c r="K221" s="3"/>
      <c r="L221" s="3"/>
      <c r="O221" s="227"/>
      <c r="Q221" s="94"/>
      <c r="R221" s="94"/>
      <c r="S221" s="94"/>
      <c r="T221" s="94"/>
    </row>
    <row r="222" ht="15.75" customHeight="1">
      <c r="A222" s="234"/>
      <c r="B222" s="222"/>
      <c r="C222" s="223"/>
      <c r="D222" s="231"/>
      <c r="E222" s="3"/>
      <c r="F222" s="3"/>
      <c r="G222" s="3"/>
      <c r="H222" s="3"/>
      <c r="J222" s="226"/>
      <c r="K222" s="3"/>
      <c r="L222" s="3"/>
      <c r="O222" s="227"/>
      <c r="Q222" s="94"/>
      <c r="R222" s="94"/>
      <c r="S222" s="94"/>
      <c r="T222" s="94"/>
    </row>
    <row r="223" ht="15.75" customHeight="1">
      <c r="A223" s="204"/>
      <c r="B223" s="222"/>
      <c r="C223" s="223"/>
      <c r="D223" s="231"/>
      <c r="E223" s="3"/>
      <c r="F223" s="3"/>
      <c r="G223" s="3"/>
      <c r="H223" s="3"/>
      <c r="J223" s="226"/>
      <c r="K223" s="3"/>
      <c r="L223" s="3"/>
      <c r="O223" s="227"/>
      <c r="Q223" s="94"/>
      <c r="R223" s="94"/>
      <c r="S223" s="94"/>
      <c r="T223" s="94"/>
    </row>
    <row r="224" ht="15.75" customHeight="1">
      <c r="A224" s="204"/>
      <c r="B224" s="222"/>
      <c r="C224" s="223"/>
      <c r="D224" s="231"/>
      <c r="E224" s="3"/>
      <c r="F224" s="3"/>
      <c r="G224" s="3"/>
      <c r="H224" s="3"/>
      <c r="J224" s="226"/>
      <c r="K224" s="3"/>
      <c r="L224" s="3"/>
      <c r="O224" s="227"/>
      <c r="Q224" s="94"/>
      <c r="R224" s="94"/>
      <c r="S224" s="94"/>
      <c r="T224" s="94"/>
    </row>
    <row r="225" ht="15.75" customHeight="1">
      <c r="A225" s="204"/>
      <c r="B225" s="222"/>
      <c r="C225" s="223"/>
      <c r="D225" s="231"/>
      <c r="E225" s="3"/>
      <c r="F225" s="3"/>
      <c r="G225" s="3"/>
      <c r="H225" s="3"/>
      <c r="J225" s="226"/>
      <c r="K225" s="3"/>
      <c r="L225" s="3"/>
      <c r="O225" s="227"/>
      <c r="Q225" s="94"/>
      <c r="R225" s="94"/>
      <c r="S225" s="94"/>
      <c r="T225" s="94"/>
    </row>
    <row r="226" ht="15.75" customHeight="1">
      <c r="A226" s="204"/>
      <c r="B226" s="222"/>
      <c r="C226" s="223"/>
      <c r="D226" s="231"/>
      <c r="E226" s="3"/>
      <c r="F226" s="3"/>
      <c r="G226" s="3"/>
      <c r="H226" s="3"/>
      <c r="J226" s="226"/>
      <c r="K226" s="3"/>
      <c r="L226" s="3"/>
      <c r="O226" s="227"/>
      <c r="Q226" s="94"/>
      <c r="R226" s="94"/>
      <c r="S226" s="94"/>
      <c r="T226" s="94"/>
    </row>
    <row r="227" ht="15.75" customHeight="1">
      <c r="A227" s="204"/>
      <c r="B227" s="222"/>
      <c r="C227" s="223"/>
      <c r="D227" s="231"/>
      <c r="E227" s="3"/>
      <c r="F227" s="3"/>
      <c r="G227" s="3"/>
      <c r="H227" s="3"/>
      <c r="J227" s="226"/>
      <c r="K227" s="3"/>
      <c r="L227" s="3"/>
      <c r="O227" s="227"/>
      <c r="Q227" s="94"/>
      <c r="R227" s="94"/>
      <c r="S227" s="94"/>
      <c r="T227" s="94"/>
    </row>
    <row r="228" ht="15.75" customHeight="1">
      <c r="A228" s="242"/>
      <c r="B228" s="222"/>
      <c r="C228" s="223"/>
      <c r="D228" s="231"/>
      <c r="E228" s="3"/>
      <c r="F228" s="3"/>
      <c r="G228" s="3"/>
      <c r="H228" s="3"/>
      <c r="J228" s="226"/>
      <c r="K228" s="3"/>
      <c r="L228" s="3"/>
      <c r="O228" s="227"/>
      <c r="Q228" s="94"/>
      <c r="R228" s="94"/>
      <c r="S228" s="94"/>
      <c r="T228" s="94"/>
    </row>
    <row r="229" ht="15.75" customHeight="1">
      <c r="A229" s="204"/>
      <c r="B229" s="222"/>
      <c r="C229" s="223"/>
      <c r="D229" s="231"/>
      <c r="E229" s="3"/>
      <c r="F229" s="3"/>
      <c r="G229" s="3"/>
      <c r="H229" s="3"/>
      <c r="J229" s="226"/>
      <c r="K229" s="3"/>
      <c r="L229" s="3"/>
      <c r="O229" s="227"/>
      <c r="Q229" s="94"/>
      <c r="R229" s="94"/>
      <c r="S229" s="94"/>
      <c r="T229" s="94"/>
    </row>
    <row r="230" ht="15.75" customHeight="1">
      <c r="A230" s="204"/>
      <c r="B230" s="222"/>
      <c r="C230" s="223"/>
      <c r="D230" s="231"/>
      <c r="E230" s="3"/>
      <c r="F230" s="3"/>
      <c r="G230" s="3"/>
      <c r="H230" s="3"/>
      <c r="J230" s="226"/>
      <c r="K230" s="3"/>
      <c r="L230" s="3"/>
      <c r="O230" s="227"/>
      <c r="Q230" s="94"/>
      <c r="R230" s="94"/>
      <c r="S230" s="94"/>
      <c r="T230" s="94"/>
    </row>
    <row r="231" ht="15.75" customHeight="1">
      <c r="A231" s="234"/>
      <c r="B231" s="222"/>
      <c r="C231" s="223"/>
      <c r="D231" s="231"/>
      <c r="E231" s="3"/>
      <c r="F231" s="3"/>
      <c r="G231" s="3"/>
      <c r="H231" s="3"/>
      <c r="J231" s="226"/>
      <c r="K231" s="3"/>
      <c r="L231" s="3"/>
      <c r="O231" s="227"/>
      <c r="Q231" s="94"/>
      <c r="R231" s="94"/>
      <c r="S231" s="94"/>
      <c r="T231" s="94"/>
    </row>
    <row r="232" ht="15.75" customHeight="1">
      <c r="A232" s="242"/>
      <c r="B232" s="222"/>
      <c r="C232" s="223"/>
      <c r="D232" s="231"/>
      <c r="E232" s="3"/>
      <c r="F232" s="3"/>
      <c r="G232" s="3"/>
      <c r="H232" s="3"/>
      <c r="J232" s="226"/>
      <c r="K232" s="3"/>
      <c r="L232" s="3"/>
      <c r="O232" s="227"/>
      <c r="Q232" s="94"/>
      <c r="R232" s="94"/>
      <c r="S232" s="94"/>
      <c r="T232" s="94"/>
    </row>
    <row r="233" ht="15.75" customHeight="1">
      <c r="A233" s="204"/>
      <c r="B233" s="222"/>
      <c r="C233" s="223"/>
      <c r="D233" s="231"/>
      <c r="E233" s="3"/>
      <c r="F233" s="3"/>
      <c r="G233" s="3"/>
      <c r="H233" s="3"/>
      <c r="J233" s="226"/>
      <c r="K233" s="3"/>
      <c r="L233" s="3"/>
      <c r="O233" s="227"/>
      <c r="Q233" s="94"/>
      <c r="R233" s="94"/>
      <c r="S233" s="94"/>
      <c r="T233" s="94"/>
    </row>
    <row r="234" ht="15.75" customHeight="1">
      <c r="A234" s="258"/>
      <c r="B234" s="222"/>
      <c r="C234" s="223"/>
      <c r="D234" s="231"/>
      <c r="E234" s="3"/>
      <c r="F234" s="3"/>
      <c r="G234" s="3"/>
      <c r="H234" s="3"/>
      <c r="J234" s="226"/>
      <c r="K234" s="3"/>
      <c r="L234" s="3"/>
      <c r="O234" s="227"/>
      <c r="Q234" s="94"/>
      <c r="R234" s="94"/>
      <c r="S234" s="94"/>
      <c r="T234" s="94"/>
    </row>
    <row r="235" ht="15.75" customHeight="1">
      <c r="A235" s="242"/>
      <c r="B235" s="222"/>
      <c r="C235" s="223"/>
      <c r="D235" s="231"/>
      <c r="E235" s="3"/>
      <c r="F235" s="3"/>
      <c r="G235" s="3"/>
      <c r="H235" s="3"/>
      <c r="J235" s="226"/>
      <c r="K235" s="3"/>
      <c r="L235" s="3"/>
      <c r="O235" s="227"/>
      <c r="Q235" s="94"/>
      <c r="R235" s="94"/>
      <c r="S235" s="94"/>
      <c r="T235" s="94"/>
    </row>
    <row r="236" ht="15.75" customHeight="1">
      <c r="A236" s="242"/>
      <c r="B236" s="222"/>
      <c r="C236" s="223"/>
      <c r="D236" s="231"/>
      <c r="E236" s="3"/>
      <c r="F236" s="3"/>
      <c r="G236" s="3"/>
      <c r="H236" s="3"/>
      <c r="J236" s="226"/>
      <c r="K236" s="3"/>
      <c r="L236" s="3"/>
      <c r="O236" s="227"/>
      <c r="Q236" s="94"/>
      <c r="R236" s="94"/>
      <c r="S236" s="94"/>
      <c r="T236" s="94"/>
    </row>
    <row r="237" ht="15.75" customHeight="1">
      <c r="A237" s="234"/>
      <c r="B237" s="222"/>
      <c r="C237" s="223"/>
      <c r="D237" s="231"/>
      <c r="E237" s="3"/>
      <c r="F237" s="3"/>
      <c r="G237" s="3"/>
      <c r="H237" s="3"/>
      <c r="J237" s="226"/>
      <c r="K237" s="3"/>
      <c r="L237" s="3"/>
      <c r="O237" s="227"/>
      <c r="Q237" s="94"/>
      <c r="R237" s="94"/>
      <c r="S237" s="94"/>
      <c r="T237" s="94"/>
    </row>
    <row r="238" ht="15.75" customHeight="1">
      <c r="A238" s="234"/>
      <c r="B238" s="222"/>
      <c r="C238" s="223"/>
      <c r="D238" s="231"/>
      <c r="E238" s="3"/>
      <c r="F238" s="3"/>
      <c r="G238" s="3"/>
      <c r="H238" s="3"/>
      <c r="J238" s="226"/>
      <c r="K238" s="3"/>
      <c r="L238" s="3"/>
      <c r="O238" s="227"/>
      <c r="Q238" s="94"/>
      <c r="R238" s="94"/>
      <c r="S238" s="94"/>
      <c r="T238" s="94"/>
    </row>
    <row r="239" ht="15.75" customHeight="1">
      <c r="A239" s="204"/>
      <c r="B239" s="222"/>
      <c r="C239" s="223"/>
      <c r="D239" s="231"/>
      <c r="E239" s="3"/>
      <c r="F239" s="3"/>
      <c r="G239" s="3"/>
      <c r="H239" s="3"/>
      <c r="J239" s="226"/>
      <c r="K239" s="3"/>
      <c r="L239" s="3"/>
      <c r="O239" s="227"/>
      <c r="Q239" s="94"/>
      <c r="R239" s="94"/>
      <c r="S239" s="94"/>
      <c r="T239" s="94"/>
    </row>
    <row r="240" ht="15.75" customHeight="1">
      <c r="A240" s="204"/>
      <c r="B240" s="222"/>
      <c r="C240" s="223"/>
      <c r="D240" s="231"/>
      <c r="E240" s="3"/>
      <c r="F240" s="3"/>
      <c r="G240" s="3"/>
      <c r="H240" s="3"/>
      <c r="J240" s="226"/>
      <c r="K240" s="3"/>
      <c r="L240" s="3"/>
      <c r="O240" s="227"/>
      <c r="Q240" s="94"/>
      <c r="R240" s="94"/>
      <c r="S240" s="94"/>
      <c r="T240" s="94"/>
    </row>
    <row r="241" ht="15.75" customHeight="1">
      <c r="A241" s="204"/>
      <c r="B241" s="222"/>
      <c r="C241" s="223"/>
      <c r="D241" s="231"/>
      <c r="E241" s="3"/>
      <c r="F241" s="3"/>
      <c r="G241" s="3"/>
      <c r="H241" s="3"/>
      <c r="J241" s="226"/>
      <c r="K241" s="3"/>
      <c r="L241" s="3"/>
      <c r="O241" s="227"/>
      <c r="Q241" s="94"/>
      <c r="R241" s="94"/>
      <c r="S241" s="94"/>
      <c r="T241" s="94"/>
    </row>
    <row r="242" ht="15.75" customHeight="1">
      <c r="A242" s="204"/>
      <c r="B242" s="222"/>
      <c r="C242" s="223"/>
      <c r="D242" s="231"/>
      <c r="E242" s="3"/>
      <c r="F242" s="3"/>
      <c r="G242" s="3"/>
      <c r="H242" s="3"/>
      <c r="J242" s="226"/>
      <c r="K242" s="3"/>
      <c r="L242" s="3"/>
      <c r="O242" s="227"/>
      <c r="Q242" s="94"/>
      <c r="R242" s="94"/>
      <c r="S242" s="94"/>
      <c r="T242" s="94"/>
    </row>
    <row r="243" ht="15.75" customHeight="1">
      <c r="A243" s="204"/>
      <c r="B243" s="222"/>
      <c r="C243" s="223"/>
      <c r="D243" s="231"/>
      <c r="E243" s="3"/>
      <c r="F243" s="3"/>
      <c r="G243" s="3"/>
      <c r="H243" s="3"/>
      <c r="J243" s="226"/>
      <c r="K243" s="3"/>
      <c r="L243" s="3"/>
      <c r="O243" s="227"/>
      <c r="Q243" s="94"/>
      <c r="R243" s="94"/>
      <c r="S243" s="94"/>
      <c r="T243" s="94"/>
    </row>
    <row r="244" ht="15.75" customHeight="1">
      <c r="A244" s="204"/>
      <c r="B244" s="222"/>
      <c r="C244" s="223"/>
      <c r="D244" s="231"/>
      <c r="E244" s="3"/>
      <c r="F244" s="3"/>
      <c r="G244" s="3"/>
      <c r="H244" s="3"/>
      <c r="J244" s="226"/>
      <c r="K244" s="3"/>
      <c r="L244" s="3"/>
      <c r="O244" s="227"/>
      <c r="Q244" s="94"/>
      <c r="R244" s="94"/>
      <c r="S244" s="94"/>
      <c r="T244" s="94"/>
    </row>
    <row r="245" ht="15.75" customHeight="1">
      <c r="A245" s="234"/>
      <c r="B245" s="222"/>
      <c r="C245" s="223"/>
      <c r="D245" s="231"/>
      <c r="E245" s="3"/>
      <c r="F245" s="3"/>
      <c r="G245" s="3"/>
      <c r="H245" s="3"/>
      <c r="J245" s="226"/>
      <c r="K245" s="3"/>
      <c r="L245" s="3"/>
      <c r="O245" s="227"/>
      <c r="Q245" s="94"/>
      <c r="R245" s="94"/>
      <c r="S245" s="94"/>
      <c r="T245" s="94"/>
    </row>
    <row r="246" ht="15.75" customHeight="1">
      <c r="A246" s="234"/>
      <c r="B246" s="222"/>
      <c r="C246" s="223"/>
      <c r="D246" s="231"/>
      <c r="E246" s="3"/>
      <c r="F246" s="3"/>
      <c r="G246" s="3"/>
      <c r="H246" s="3"/>
      <c r="J246" s="226"/>
      <c r="K246" s="3"/>
      <c r="L246" s="3"/>
      <c r="O246" s="227"/>
      <c r="Q246" s="94"/>
      <c r="R246" s="94"/>
      <c r="S246" s="94"/>
      <c r="T246" s="94"/>
    </row>
    <row r="247" ht="15.75" customHeight="1">
      <c r="A247" s="204"/>
      <c r="B247" s="222"/>
      <c r="C247" s="223"/>
      <c r="D247" s="231"/>
      <c r="E247" s="3"/>
      <c r="F247" s="3"/>
      <c r="G247" s="3"/>
      <c r="H247" s="3"/>
      <c r="J247" s="226"/>
      <c r="K247" s="3"/>
      <c r="L247" s="3"/>
      <c r="O247" s="227"/>
      <c r="Q247" s="94"/>
      <c r="R247" s="94"/>
      <c r="S247" s="94"/>
      <c r="T247" s="94"/>
    </row>
    <row r="248" ht="15.75" customHeight="1">
      <c r="A248" s="242"/>
      <c r="B248" s="222"/>
      <c r="C248" s="223"/>
      <c r="D248" s="231"/>
      <c r="E248" s="3"/>
      <c r="F248" s="3"/>
      <c r="G248" s="3"/>
      <c r="H248" s="3"/>
      <c r="J248" s="226"/>
      <c r="K248" s="3"/>
      <c r="L248" s="3"/>
      <c r="O248" s="227"/>
      <c r="Q248" s="94"/>
      <c r="R248" s="94"/>
      <c r="S248" s="94"/>
      <c r="T248" s="94"/>
    </row>
    <row r="249" ht="15.75" customHeight="1">
      <c r="A249" s="204"/>
      <c r="B249" s="222"/>
      <c r="C249" s="223"/>
      <c r="D249" s="231"/>
      <c r="E249" s="3"/>
      <c r="F249" s="3"/>
      <c r="G249" s="3"/>
      <c r="H249" s="3"/>
      <c r="J249" s="226"/>
      <c r="K249" s="3"/>
      <c r="L249" s="3"/>
      <c r="O249" s="227"/>
      <c r="Q249" s="94"/>
      <c r="R249" s="94"/>
      <c r="S249" s="94"/>
      <c r="T249" s="94"/>
    </row>
    <row r="250" ht="15.75" customHeight="1">
      <c r="A250" s="204"/>
      <c r="B250" s="222"/>
      <c r="C250" s="223"/>
      <c r="D250" s="231"/>
      <c r="E250" s="3"/>
      <c r="F250" s="3"/>
      <c r="G250" s="3"/>
      <c r="H250" s="3"/>
      <c r="J250" s="226"/>
      <c r="K250" s="3"/>
      <c r="L250" s="3"/>
      <c r="O250" s="227"/>
      <c r="Q250" s="94"/>
      <c r="R250" s="94"/>
      <c r="S250" s="94"/>
      <c r="T250" s="94"/>
    </row>
    <row r="251" ht="15.75" customHeight="1">
      <c r="A251" s="234"/>
      <c r="B251" s="222"/>
      <c r="C251" s="223"/>
      <c r="D251" s="231"/>
      <c r="E251" s="3"/>
      <c r="F251" s="3"/>
      <c r="G251" s="3"/>
      <c r="H251" s="3"/>
      <c r="J251" s="226"/>
      <c r="K251" s="3"/>
      <c r="L251" s="3"/>
      <c r="O251" s="227"/>
      <c r="Q251" s="94"/>
      <c r="R251" s="94"/>
      <c r="S251" s="94"/>
      <c r="T251" s="94"/>
    </row>
    <row r="252" ht="15.75" customHeight="1">
      <c r="A252" s="234"/>
      <c r="B252" s="222"/>
      <c r="C252" s="223"/>
      <c r="D252" s="231"/>
      <c r="E252" s="3"/>
      <c r="F252" s="3"/>
      <c r="G252" s="3"/>
      <c r="H252" s="3"/>
      <c r="J252" s="226"/>
      <c r="K252" s="3"/>
      <c r="L252" s="3"/>
      <c r="O252" s="227"/>
      <c r="Q252" s="94"/>
      <c r="R252" s="94"/>
      <c r="S252" s="94"/>
      <c r="T252" s="94"/>
    </row>
    <row r="253" ht="15.75" customHeight="1">
      <c r="A253" s="204"/>
      <c r="B253" s="222"/>
      <c r="C253" s="223"/>
      <c r="D253" s="231"/>
      <c r="E253" s="3"/>
      <c r="F253" s="3"/>
      <c r="G253" s="3"/>
      <c r="H253" s="3"/>
      <c r="J253" s="226"/>
      <c r="K253" s="3"/>
      <c r="L253" s="3"/>
      <c r="O253" s="227"/>
      <c r="Q253" s="94"/>
      <c r="R253" s="94"/>
      <c r="S253" s="94"/>
      <c r="T253" s="94"/>
    </row>
    <row r="254" ht="15.75" customHeight="1">
      <c r="A254" s="242"/>
      <c r="B254" s="222"/>
      <c r="C254" s="223"/>
      <c r="D254" s="231"/>
      <c r="E254" s="3"/>
      <c r="F254" s="3"/>
      <c r="G254" s="3"/>
      <c r="H254" s="3"/>
      <c r="J254" s="226"/>
      <c r="K254" s="3"/>
      <c r="L254" s="3"/>
      <c r="O254" s="227"/>
      <c r="Q254" s="94"/>
      <c r="R254" s="94"/>
      <c r="S254" s="94"/>
      <c r="T254" s="94"/>
    </row>
    <row r="255" ht="15.75" customHeight="1">
      <c r="A255" s="204"/>
      <c r="B255" s="222"/>
      <c r="C255" s="223"/>
      <c r="D255" s="231"/>
      <c r="E255" s="3"/>
      <c r="F255" s="3"/>
      <c r="G255" s="3"/>
      <c r="H255" s="3"/>
      <c r="J255" s="226"/>
      <c r="K255" s="3"/>
      <c r="L255" s="3"/>
      <c r="O255" s="227"/>
      <c r="Q255" s="94"/>
      <c r="R255" s="94"/>
      <c r="S255" s="94"/>
      <c r="T255" s="94"/>
    </row>
    <row r="256" ht="15.75" customHeight="1">
      <c r="A256" s="242"/>
      <c r="B256" s="222"/>
      <c r="C256" s="223"/>
      <c r="D256" s="231"/>
      <c r="E256" s="3"/>
      <c r="F256" s="3"/>
      <c r="G256" s="3"/>
      <c r="H256" s="3"/>
      <c r="J256" s="226"/>
      <c r="K256" s="3"/>
      <c r="L256" s="3"/>
      <c r="O256" s="227"/>
      <c r="Q256" s="94"/>
      <c r="R256" s="94"/>
      <c r="S256" s="94"/>
      <c r="T256" s="94"/>
    </row>
    <row r="257" ht="15.75" customHeight="1">
      <c r="A257" s="242"/>
      <c r="B257" s="222"/>
      <c r="C257" s="223"/>
      <c r="D257" s="231"/>
      <c r="E257" s="3"/>
      <c r="F257" s="3"/>
      <c r="G257" s="3"/>
      <c r="H257" s="3"/>
      <c r="J257" s="226"/>
      <c r="K257" s="3"/>
      <c r="L257" s="3"/>
      <c r="O257" s="227"/>
      <c r="Q257" s="94"/>
      <c r="R257" s="94"/>
      <c r="S257" s="94"/>
      <c r="T257" s="94"/>
    </row>
    <row r="258" ht="15.75" customHeight="1">
      <c r="A258" s="234"/>
      <c r="B258" s="222"/>
      <c r="C258" s="223"/>
      <c r="D258" s="231"/>
      <c r="E258" s="3"/>
      <c r="F258" s="3"/>
      <c r="G258" s="3"/>
      <c r="H258" s="3"/>
      <c r="J258" s="226"/>
      <c r="K258" s="3"/>
      <c r="L258" s="3"/>
      <c r="O258" s="227"/>
      <c r="Q258" s="94"/>
      <c r="R258" s="94"/>
      <c r="S258" s="94"/>
      <c r="T258" s="94"/>
    </row>
    <row r="259" ht="15.75" customHeight="1">
      <c r="A259" s="234"/>
      <c r="B259" s="222"/>
      <c r="C259" s="223"/>
      <c r="D259" s="231"/>
      <c r="E259" s="3"/>
      <c r="F259" s="3"/>
      <c r="G259" s="3"/>
      <c r="H259" s="3"/>
      <c r="J259" s="226"/>
      <c r="K259" s="3"/>
      <c r="L259" s="3"/>
      <c r="O259" s="227"/>
      <c r="Q259" s="94"/>
      <c r="R259" s="94"/>
      <c r="S259" s="94"/>
      <c r="T259" s="94"/>
    </row>
    <row r="260" ht="15.75" customHeight="1">
      <c r="A260" s="258"/>
      <c r="B260" s="222"/>
      <c r="C260" s="223"/>
      <c r="D260" s="231"/>
      <c r="E260" s="3"/>
      <c r="F260" s="3"/>
      <c r="G260" s="3"/>
      <c r="H260" s="3"/>
      <c r="J260" s="226"/>
      <c r="K260" s="3"/>
      <c r="L260" s="3"/>
      <c r="O260" s="227"/>
      <c r="Q260" s="94"/>
      <c r="R260" s="94"/>
      <c r="S260" s="94"/>
      <c r="T260" s="94"/>
    </row>
    <row r="261" ht="15.75" customHeight="1">
      <c r="A261" s="204"/>
      <c r="B261" s="222"/>
      <c r="C261" s="223"/>
      <c r="D261" s="231"/>
      <c r="E261" s="3"/>
      <c r="F261" s="3"/>
      <c r="G261" s="3"/>
      <c r="H261" s="3"/>
      <c r="J261" s="226"/>
      <c r="K261" s="3"/>
      <c r="L261" s="3"/>
      <c r="O261" s="227"/>
      <c r="Q261" s="94"/>
      <c r="R261" s="94"/>
      <c r="S261" s="94"/>
      <c r="T261" s="94"/>
    </row>
    <row r="262" ht="15.75" customHeight="1">
      <c r="A262" s="204"/>
      <c r="B262" s="222"/>
      <c r="C262" s="223"/>
      <c r="D262" s="231"/>
      <c r="E262" s="3"/>
      <c r="F262" s="3"/>
      <c r="G262" s="3"/>
      <c r="H262" s="3"/>
      <c r="J262" s="226"/>
      <c r="K262" s="3"/>
      <c r="L262" s="3"/>
      <c r="O262" s="227"/>
      <c r="Q262" s="94"/>
      <c r="R262" s="94"/>
      <c r="S262" s="94"/>
      <c r="T262" s="94"/>
    </row>
    <row r="263" ht="15.75" customHeight="1">
      <c r="A263" s="242"/>
      <c r="B263" s="222"/>
      <c r="C263" s="223"/>
      <c r="D263" s="231"/>
      <c r="E263" s="3"/>
      <c r="F263" s="3"/>
      <c r="G263" s="3"/>
      <c r="H263" s="3"/>
      <c r="J263" s="226"/>
      <c r="K263" s="3"/>
      <c r="L263" s="3"/>
      <c r="O263" s="227"/>
      <c r="Q263" s="94"/>
      <c r="R263" s="94"/>
      <c r="S263" s="94"/>
      <c r="T263" s="94"/>
    </row>
    <row r="264" ht="15.75" customHeight="1">
      <c r="A264" s="242"/>
      <c r="B264" s="222"/>
      <c r="C264" s="223"/>
      <c r="D264" s="231"/>
      <c r="E264" s="3"/>
      <c r="F264" s="3"/>
      <c r="G264" s="3"/>
      <c r="H264" s="3"/>
      <c r="J264" s="226"/>
      <c r="K264" s="3"/>
      <c r="L264" s="3"/>
      <c r="O264" s="227"/>
      <c r="Q264" s="94"/>
      <c r="R264" s="94"/>
      <c r="S264" s="94"/>
      <c r="T264" s="94"/>
    </row>
    <row r="265" ht="15.75" customHeight="1">
      <c r="A265" s="228"/>
      <c r="B265" s="222"/>
      <c r="C265" s="223"/>
      <c r="D265" s="231"/>
      <c r="E265" s="3"/>
      <c r="F265" s="3"/>
      <c r="G265" s="3"/>
      <c r="H265" s="3"/>
      <c r="J265" s="226"/>
      <c r="K265" s="3"/>
      <c r="L265" s="3"/>
      <c r="O265" s="227"/>
      <c r="Q265" s="94"/>
      <c r="R265" s="94"/>
      <c r="S265" s="94"/>
      <c r="T265" s="94"/>
    </row>
    <row r="266" ht="15.75" customHeight="1">
      <c r="A266" s="234"/>
      <c r="B266" s="222"/>
      <c r="C266" s="223"/>
      <c r="D266" s="231"/>
      <c r="E266" s="3"/>
      <c r="F266" s="3"/>
      <c r="G266" s="3"/>
      <c r="H266" s="3"/>
      <c r="J266" s="226"/>
      <c r="K266" s="3"/>
      <c r="L266" s="3"/>
      <c r="O266" s="227"/>
      <c r="Q266" s="94"/>
      <c r="R266" s="94"/>
      <c r="S266" s="94"/>
      <c r="T266" s="94"/>
    </row>
    <row r="267" ht="15.75" customHeight="1">
      <c r="A267" s="242"/>
      <c r="B267" s="222"/>
      <c r="C267" s="223"/>
      <c r="D267" s="231"/>
      <c r="E267" s="3"/>
      <c r="F267" s="3"/>
      <c r="G267" s="3"/>
      <c r="H267" s="3"/>
      <c r="J267" s="226"/>
      <c r="K267" s="3"/>
      <c r="L267" s="3"/>
      <c r="O267" s="227"/>
      <c r="Q267" s="94"/>
      <c r="R267" s="94"/>
      <c r="S267" s="94"/>
      <c r="T267" s="94"/>
    </row>
    <row r="268" ht="15.75" customHeight="1">
      <c r="A268" s="242"/>
      <c r="B268" s="222"/>
      <c r="C268" s="223"/>
      <c r="D268" s="231"/>
      <c r="E268" s="3"/>
      <c r="F268" s="3"/>
      <c r="G268" s="3"/>
      <c r="H268" s="3"/>
      <c r="J268" s="226"/>
      <c r="K268" s="3"/>
      <c r="L268" s="3"/>
      <c r="O268" s="227"/>
      <c r="Q268" s="94"/>
      <c r="R268" s="94"/>
      <c r="S268" s="94"/>
      <c r="T268" s="94"/>
    </row>
    <row r="269" ht="15.75" customHeight="1">
      <c r="A269" s="242"/>
      <c r="B269" s="222"/>
      <c r="C269" s="223"/>
      <c r="D269" s="231"/>
      <c r="E269" s="3"/>
      <c r="F269" s="3"/>
      <c r="G269" s="3"/>
      <c r="H269" s="3"/>
      <c r="J269" s="226"/>
      <c r="K269" s="3"/>
      <c r="L269" s="3"/>
      <c r="O269" s="227"/>
      <c r="Q269" s="94"/>
      <c r="R269" s="94"/>
      <c r="S269" s="94"/>
      <c r="T269" s="94"/>
    </row>
    <row r="270" ht="15.75" customHeight="1">
      <c r="A270" s="242"/>
      <c r="B270" s="222"/>
      <c r="C270" s="223"/>
      <c r="D270" s="231"/>
      <c r="E270" s="3"/>
      <c r="F270" s="3"/>
      <c r="G270" s="3"/>
      <c r="H270" s="3"/>
      <c r="J270" s="226"/>
      <c r="K270" s="3"/>
      <c r="L270" s="3"/>
      <c r="O270" s="227"/>
      <c r="Q270" s="94"/>
      <c r="R270" s="94"/>
      <c r="S270" s="94"/>
      <c r="T270" s="94"/>
    </row>
    <row r="271" ht="15.75" customHeight="1">
      <c r="A271" s="242"/>
      <c r="B271" s="222"/>
      <c r="C271" s="223"/>
      <c r="D271" s="231"/>
      <c r="E271" s="3"/>
      <c r="F271" s="3"/>
      <c r="G271" s="3"/>
      <c r="H271" s="3"/>
      <c r="J271" s="226"/>
      <c r="K271" s="3"/>
      <c r="L271" s="3"/>
      <c r="O271" s="227"/>
      <c r="Q271" s="94"/>
      <c r="R271" s="94"/>
      <c r="S271" s="94"/>
      <c r="T271" s="94"/>
    </row>
    <row r="272" ht="15.75" customHeight="1">
      <c r="A272" s="204"/>
      <c r="B272" s="222"/>
      <c r="C272" s="223"/>
      <c r="D272" s="231"/>
      <c r="E272" s="3"/>
      <c r="F272" s="3"/>
      <c r="G272" s="3"/>
      <c r="H272" s="3"/>
      <c r="J272" s="226"/>
      <c r="K272" s="3"/>
      <c r="L272" s="3"/>
      <c r="O272" s="227"/>
      <c r="Q272" s="94"/>
      <c r="R272" s="94"/>
      <c r="S272" s="94"/>
      <c r="T272" s="94"/>
    </row>
    <row r="273" ht="15.75" customHeight="1">
      <c r="A273" s="234"/>
      <c r="B273" s="222"/>
      <c r="C273" s="223"/>
      <c r="D273" s="231"/>
      <c r="E273" s="3"/>
      <c r="F273" s="3"/>
      <c r="G273" s="3"/>
      <c r="H273" s="3"/>
      <c r="J273" s="226"/>
      <c r="K273" s="3"/>
      <c r="L273" s="3"/>
      <c r="O273" s="227"/>
      <c r="Q273" s="94"/>
      <c r="R273" s="94"/>
      <c r="S273" s="94"/>
      <c r="T273" s="94"/>
    </row>
    <row r="274" ht="15.75" customHeight="1">
      <c r="A274" s="242"/>
      <c r="B274" s="222"/>
      <c r="C274" s="223"/>
      <c r="D274" s="231"/>
      <c r="E274" s="3"/>
      <c r="F274" s="3"/>
      <c r="G274" s="3"/>
      <c r="H274" s="3"/>
      <c r="J274" s="226"/>
      <c r="K274" s="3"/>
      <c r="L274" s="3"/>
      <c r="O274" s="227"/>
      <c r="Q274" s="94"/>
      <c r="R274" s="94"/>
      <c r="S274" s="94"/>
      <c r="T274" s="94"/>
    </row>
    <row r="275" ht="15.75" customHeight="1">
      <c r="A275" s="242"/>
      <c r="B275" s="222"/>
      <c r="C275" s="223"/>
      <c r="D275" s="231"/>
      <c r="E275" s="3"/>
      <c r="F275" s="3"/>
      <c r="G275" s="3"/>
      <c r="H275" s="3"/>
      <c r="J275" s="226"/>
      <c r="K275" s="3"/>
      <c r="L275" s="3"/>
      <c r="O275" s="227"/>
      <c r="Q275" s="94"/>
      <c r="R275" s="94"/>
      <c r="S275" s="94"/>
      <c r="T275" s="94"/>
    </row>
    <row r="276" ht="15.75" customHeight="1">
      <c r="A276" s="234"/>
      <c r="B276" s="222"/>
      <c r="C276" s="223"/>
      <c r="D276" s="231"/>
      <c r="E276" s="3"/>
      <c r="F276" s="3"/>
      <c r="G276" s="3"/>
      <c r="H276" s="3"/>
      <c r="J276" s="226"/>
      <c r="K276" s="3"/>
      <c r="L276" s="3"/>
      <c r="O276" s="227"/>
      <c r="Q276" s="94"/>
      <c r="R276" s="94"/>
      <c r="S276" s="94"/>
      <c r="T276" s="94"/>
    </row>
    <row r="277" ht="15.75" customHeight="1">
      <c r="A277" s="234"/>
      <c r="B277" s="222"/>
      <c r="C277" s="223"/>
      <c r="D277" s="231"/>
      <c r="E277" s="3"/>
      <c r="F277" s="3"/>
      <c r="G277" s="3"/>
      <c r="H277" s="3"/>
      <c r="J277" s="226"/>
      <c r="K277" s="3"/>
      <c r="L277" s="3"/>
      <c r="O277" s="227"/>
      <c r="Q277" s="94"/>
      <c r="R277" s="94"/>
      <c r="S277" s="94"/>
      <c r="T277" s="94"/>
    </row>
    <row r="278" ht="15.75" customHeight="1">
      <c r="A278" s="234"/>
      <c r="B278" s="222"/>
      <c r="C278" s="223"/>
      <c r="D278" s="231"/>
      <c r="E278" s="3"/>
      <c r="F278" s="3"/>
      <c r="G278" s="3"/>
      <c r="H278" s="3"/>
      <c r="J278" s="226"/>
      <c r="K278" s="3"/>
      <c r="L278" s="3"/>
      <c r="O278" s="227"/>
      <c r="Q278" s="94"/>
      <c r="R278" s="94"/>
      <c r="S278" s="94"/>
      <c r="T278" s="94"/>
    </row>
    <row r="279" ht="15.75" customHeight="1">
      <c r="A279" s="242"/>
      <c r="B279" s="222"/>
      <c r="C279" s="223"/>
      <c r="D279" s="231"/>
      <c r="E279" s="3"/>
      <c r="F279" s="3"/>
      <c r="G279" s="3"/>
      <c r="H279" s="3"/>
      <c r="J279" s="226"/>
      <c r="K279" s="3"/>
      <c r="L279" s="3"/>
      <c r="O279" s="227"/>
      <c r="Q279" s="94"/>
      <c r="R279" s="94"/>
      <c r="S279" s="94"/>
      <c r="T279" s="94"/>
    </row>
    <row r="280" ht="15.75" customHeight="1">
      <c r="A280" s="242"/>
      <c r="B280" s="222"/>
      <c r="C280" s="223"/>
      <c r="D280" s="231"/>
      <c r="E280" s="3"/>
      <c r="F280" s="3"/>
      <c r="G280" s="3"/>
      <c r="H280" s="3"/>
      <c r="J280" s="226"/>
      <c r="K280" s="3"/>
      <c r="L280" s="3"/>
      <c r="O280" s="227"/>
      <c r="Q280" s="94"/>
      <c r="R280" s="94"/>
      <c r="S280" s="94"/>
      <c r="T280" s="94"/>
    </row>
    <row r="281" ht="15.75" customHeight="1">
      <c r="A281" s="242"/>
      <c r="B281" s="222"/>
      <c r="C281" s="223"/>
      <c r="D281" s="231"/>
      <c r="E281" s="3"/>
      <c r="F281" s="3"/>
      <c r="G281" s="3"/>
      <c r="H281" s="3"/>
      <c r="J281" s="226"/>
      <c r="K281" s="3"/>
      <c r="L281" s="3"/>
      <c r="O281" s="227"/>
      <c r="Q281" s="94"/>
      <c r="R281" s="94"/>
      <c r="S281" s="94"/>
      <c r="T281" s="94"/>
    </row>
    <row r="282" ht="15.75" customHeight="1">
      <c r="A282" s="204"/>
      <c r="B282" s="222"/>
      <c r="C282" s="223"/>
      <c r="D282" s="231"/>
      <c r="E282" s="3"/>
      <c r="F282" s="3"/>
      <c r="G282" s="3"/>
      <c r="H282" s="3"/>
      <c r="J282" s="226"/>
      <c r="K282" s="3"/>
      <c r="L282" s="3"/>
      <c r="O282" s="227"/>
      <c r="Q282" s="94"/>
      <c r="R282" s="94"/>
      <c r="S282" s="94"/>
      <c r="T282" s="94"/>
    </row>
    <row r="283" ht="15.75" customHeight="1">
      <c r="A283" s="242"/>
      <c r="B283" s="222"/>
      <c r="C283" s="223"/>
      <c r="D283" s="231"/>
      <c r="E283" s="3"/>
      <c r="F283" s="3"/>
      <c r="G283" s="3"/>
      <c r="H283" s="3"/>
      <c r="J283" s="226"/>
      <c r="K283" s="3"/>
      <c r="L283" s="3"/>
      <c r="O283" s="227"/>
      <c r="Q283" s="94"/>
      <c r="R283" s="94"/>
      <c r="S283" s="94"/>
      <c r="T283" s="94"/>
    </row>
    <row r="284" ht="15.75" customHeight="1">
      <c r="A284" s="242"/>
      <c r="B284" s="222"/>
      <c r="C284" s="223"/>
      <c r="D284" s="231"/>
      <c r="E284" s="3"/>
      <c r="F284" s="3"/>
      <c r="G284" s="3"/>
      <c r="H284" s="3"/>
      <c r="J284" s="226"/>
      <c r="K284" s="3"/>
      <c r="L284" s="3"/>
      <c r="O284" s="227"/>
      <c r="Q284" s="94"/>
      <c r="R284" s="94"/>
      <c r="S284" s="94"/>
      <c r="T284" s="94"/>
    </row>
    <row r="285" ht="15.75" customHeight="1">
      <c r="A285" s="242"/>
      <c r="B285" s="222"/>
      <c r="C285" s="223"/>
      <c r="D285" s="231"/>
      <c r="E285" s="3"/>
      <c r="F285" s="3"/>
      <c r="G285" s="3"/>
      <c r="H285" s="3"/>
      <c r="J285" s="226"/>
      <c r="K285" s="3"/>
      <c r="L285" s="3"/>
      <c r="O285" s="227"/>
      <c r="Q285" s="94"/>
      <c r="R285" s="94"/>
      <c r="S285" s="94"/>
      <c r="T285" s="94"/>
    </row>
    <row r="286" ht="15.75" customHeight="1">
      <c r="A286" s="234"/>
      <c r="B286" s="222"/>
      <c r="C286" s="223"/>
      <c r="D286" s="231"/>
      <c r="E286" s="3"/>
      <c r="F286" s="3"/>
      <c r="G286" s="3"/>
      <c r="H286" s="3"/>
      <c r="J286" s="226"/>
      <c r="K286" s="3"/>
      <c r="L286" s="3"/>
      <c r="O286" s="227"/>
      <c r="Q286" s="94"/>
      <c r="R286" s="94"/>
      <c r="S286" s="94"/>
      <c r="T286" s="94"/>
    </row>
    <row r="287" ht="15.75" customHeight="1">
      <c r="A287" s="234"/>
      <c r="B287" s="222"/>
      <c r="C287" s="223"/>
      <c r="D287" s="231"/>
      <c r="E287" s="3"/>
      <c r="F287" s="3"/>
      <c r="G287" s="3"/>
      <c r="H287" s="3"/>
      <c r="J287" s="226"/>
      <c r="K287" s="3"/>
      <c r="L287" s="3"/>
      <c r="O287" s="227"/>
      <c r="Q287" s="94"/>
      <c r="R287" s="94"/>
      <c r="S287" s="94"/>
      <c r="T287" s="94"/>
    </row>
    <row r="288" ht="15.75" customHeight="1">
      <c r="A288" s="258"/>
      <c r="B288" s="222"/>
      <c r="C288" s="223"/>
      <c r="D288" s="231"/>
      <c r="E288" s="3"/>
      <c r="F288" s="3"/>
      <c r="G288" s="3"/>
      <c r="H288" s="3"/>
      <c r="J288" s="226"/>
      <c r="K288" s="3"/>
      <c r="L288" s="3"/>
      <c r="O288" s="227"/>
      <c r="Q288" s="94"/>
      <c r="R288" s="94"/>
      <c r="S288" s="94"/>
      <c r="T288" s="94"/>
    </row>
    <row r="289" ht="15.75" customHeight="1">
      <c r="A289" s="234"/>
      <c r="B289" s="222"/>
      <c r="C289" s="223"/>
      <c r="D289" s="231"/>
      <c r="E289" s="3"/>
      <c r="F289" s="3"/>
      <c r="G289" s="3"/>
      <c r="H289" s="3"/>
      <c r="J289" s="226"/>
      <c r="K289" s="3"/>
      <c r="L289" s="3"/>
      <c r="O289" s="227"/>
      <c r="Q289" s="94"/>
      <c r="R289" s="94"/>
      <c r="S289" s="94"/>
      <c r="T289" s="94"/>
    </row>
    <row r="290" ht="15.75" customHeight="1">
      <c r="A290" s="242"/>
      <c r="B290" s="222"/>
      <c r="C290" s="223"/>
      <c r="D290" s="231"/>
      <c r="E290" s="3"/>
      <c r="F290" s="3"/>
      <c r="G290" s="3"/>
      <c r="H290" s="3"/>
      <c r="J290" s="226"/>
      <c r="K290" s="3"/>
      <c r="L290" s="3"/>
      <c r="O290" s="227"/>
      <c r="Q290" s="94"/>
      <c r="R290" s="94"/>
      <c r="S290" s="94"/>
      <c r="T290" s="94"/>
    </row>
    <row r="291" ht="15.75" customHeight="1">
      <c r="A291" s="234"/>
      <c r="B291" s="222"/>
      <c r="C291" s="223"/>
      <c r="D291" s="231"/>
      <c r="E291" s="3"/>
      <c r="F291" s="3"/>
      <c r="G291" s="3"/>
      <c r="H291" s="3"/>
      <c r="J291" s="226"/>
      <c r="K291" s="3"/>
      <c r="L291" s="3"/>
      <c r="O291" s="227"/>
      <c r="Q291" s="94"/>
      <c r="R291" s="94"/>
      <c r="S291" s="94"/>
      <c r="T291" s="94"/>
    </row>
    <row r="292" ht="15.75" customHeight="1">
      <c r="A292" s="242"/>
      <c r="B292" s="222"/>
      <c r="C292" s="223"/>
      <c r="D292" s="231"/>
      <c r="E292" s="3"/>
      <c r="F292" s="3"/>
      <c r="G292" s="3"/>
      <c r="H292" s="3"/>
      <c r="J292" s="226"/>
      <c r="K292" s="3"/>
      <c r="L292" s="3"/>
      <c r="O292" s="227"/>
      <c r="Q292" s="94"/>
      <c r="R292" s="94"/>
      <c r="S292" s="94"/>
      <c r="T292" s="94"/>
    </row>
    <row r="293" ht="15.75" customHeight="1">
      <c r="A293" s="242"/>
      <c r="B293" s="222"/>
      <c r="C293" s="223"/>
      <c r="D293" s="231"/>
      <c r="E293" s="3"/>
      <c r="F293" s="3"/>
      <c r="G293" s="3"/>
      <c r="H293" s="3"/>
      <c r="J293" s="226"/>
      <c r="K293" s="3"/>
      <c r="L293" s="3"/>
      <c r="O293" s="227"/>
      <c r="Q293" s="94"/>
      <c r="R293" s="94"/>
      <c r="S293" s="94"/>
      <c r="T293" s="94"/>
    </row>
    <row r="294" ht="15.75" customHeight="1">
      <c r="A294" s="234"/>
      <c r="B294" s="222"/>
      <c r="C294" s="223"/>
      <c r="D294" s="231"/>
      <c r="E294" s="3"/>
      <c r="F294" s="3"/>
      <c r="G294" s="3"/>
      <c r="H294" s="3"/>
      <c r="J294" s="226"/>
      <c r="K294" s="3"/>
      <c r="L294" s="3"/>
      <c r="O294" s="227"/>
      <c r="Q294" s="94"/>
      <c r="R294" s="94"/>
      <c r="S294" s="94"/>
      <c r="T294" s="94"/>
    </row>
    <row r="295" ht="15.75" customHeight="1">
      <c r="A295" s="258"/>
      <c r="B295" s="222"/>
      <c r="C295" s="223"/>
      <c r="D295" s="231"/>
      <c r="E295" s="3"/>
      <c r="F295" s="3"/>
      <c r="G295" s="3"/>
      <c r="H295" s="3"/>
      <c r="J295" s="226"/>
      <c r="K295" s="3"/>
      <c r="L295" s="3"/>
      <c r="O295" s="227"/>
      <c r="Q295" s="94"/>
      <c r="R295" s="94"/>
      <c r="S295" s="94"/>
      <c r="T295" s="94"/>
    </row>
    <row r="296" ht="15.75" customHeight="1">
      <c r="A296" s="234"/>
      <c r="B296" s="222"/>
      <c r="C296" s="223"/>
      <c r="D296" s="231"/>
      <c r="E296" s="3"/>
      <c r="F296" s="3"/>
      <c r="G296" s="3"/>
      <c r="H296" s="3"/>
      <c r="J296" s="226"/>
      <c r="K296" s="3"/>
      <c r="L296" s="3"/>
      <c r="O296" s="227"/>
      <c r="Q296" s="94"/>
      <c r="R296" s="94"/>
      <c r="S296" s="94"/>
      <c r="T296" s="94"/>
    </row>
    <row r="297" ht="15.75" customHeight="1">
      <c r="A297" s="242"/>
      <c r="B297" s="222"/>
      <c r="C297" s="223"/>
      <c r="D297" s="231"/>
      <c r="E297" s="3"/>
      <c r="F297" s="3"/>
      <c r="G297" s="3"/>
      <c r="H297" s="3"/>
      <c r="J297" s="226"/>
      <c r="K297" s="3"/>
      <c r="L297" s="3"/>
      <c r="O297" s="227"/>
      <c r="Q297" s="94"/>
      <c r="R297" s="94"/>
      <c r="S297" s="94"/>
      <c r="T297" s="94"/>
    </row>
    <row r="298" ht="15.75" customHeight="1">
      <c r="A298" s="234"/>
      <c r="B298" s="222"/>
      <c r="C298" s="223"/>
      <c r="D298" s="231"/>
      <c r="E298" s="3"/>
      <c r="F298" s="3"/>
      <c r="G298" s="3"/>
      <c r="H298" s="3"/>
      <c r="J298" s="226"/>
      <c r="K298" s="3"/>
      <c r="L298" s="3"/>
      <c r="O298" s="227"/>
      <c r="Q298" s="94"/>
      <c r="R298" s="94"/>
      <c r="S298" s="94"/>
      <c r="T298" s="94"/>
    </row>
    <row r="299" ht="15.75" customHeight="1">
      <c r="A299" s="234"/>
      <c r="B299" s="222"/>
      <c r="C299" s="223"/>
      <c r="D299" s="231"/>
      <c r="E299" s="3"/>
      <c r="F299" s="3"/>
      <c r="G299" s="3"/>
      <c r="H299" s="3"/>
      <c r="J299" s="226"/>
      <c r="K299" s="3"/>
      <c r="L299" s="3"/>
      <c r="O299" s="227"/>
      <c r="Q299" s="94"/>
      <c r="R299" s="94"/>
      <c r="S299" s="94"/>
      <c r="T299" s="94"/>
    </row>
    <row r="300" ht="15.75" customHeight="1">
      <c r="A300" s="242"/>
      <c r="B300" s="222"/>
      <c r="C300" s="223"/>
      <c r="D300" s="231"/>
      <c r="E300" s="3"/>
      <c r="F300" s="3"/>
      <c r="G300" s="3"/>
      <c r="H300" s="3"/>
      <c r="J300" s="226"/>
      <c r="K300" s="3"/>
      <c r="L300" s="3"/>
      <c r="O300" s="227"/>
      <c r="Q300" s="94"/>
      <c r="R300" s="94"/>
      <c r="S300" s="94"/>
      <c r="T300" s="94"/>
    </row>
    <row r="301" ht="15.75" customHeight="1">
      <c r="A301" s="234"/>
      <c r="B301" s="222"/>
      <c r="C301" s="223"/>
      <c r="D301" s="231"/>
      <c r="E301" s="3"/>
      <c r="F301" s="3"/>
      <c r="G301" s="3"/>
      <c r="H301" s="3"/>
      <c r="J301" s="226"/>
      <c r="K301" s="3"/>
      <c r="L301" s="3"/>
      <c r="O301" s="227"/>
      <c r="Q301" s="94"/>
      <c r="R301" s="94"/>
      <c r="S301" s="94"/>
      <c r="T301" s="94"/>
    </row>
    <row r="302" ht="15.75" customHeight="1">
      <c r="A302" s="242"/>
      <c r="B302" s="222"/>
      <c r="C302" s="223"/>
      <c r="D302" s="231"/>
      <c r="E302" s="3"/>
      <c r="F302" s="3"/>
      <c r="G302" s="3"/>
      <c r="H302" s="3"/>
      <c r="J302" s="226"/>
      <c r="K302" s="3"/>
      <c r="L302" s="3"/>
      <c r="O302" s="227"/>
      <c r="Q302" s="94"/>
      <c r="R302" s="94"/>
      <c r="S302" s="94"/>
      <c r="T302" s="94"/>
    </row>
    <row r="303" ht="15.75" customHeight="1">
      <c r="A303" s="234"/>
      <c r="B303" s="222"/>
      <c r="C303" s="223"/>
      <c r="D303" s="231"/>
      <c r="E303" s="3"/>
      <c r="F303" s="3"/>
      <c r="G303" s="3"/>
      <c r="H303" s="3"/>
      <c r="J303" s="226"/>
      <c r="K303" s="3"/>
      <c r="L303" s="3"/>
      <c r="O303" s="227"/>
      <c r="Q303" s="94"/>
      <c r="R303" s="94"/>
      <c r="S303" s="94"/>
      <c r="T303" s="94"/>
    </row>
    <row r="304" ht="15.75" customHeight="1">
      <c r="A304" s="204"/>
      <c r="B304" s="222"/>
      <c r="C304" s="223"/>
      <c r="D304" s="231"/>
      <c r="E304" s="3"/>
      <c r="F304" s="3"/>
      <c r="G304" s="3"/>
      <c r="H304" s="3"/>
      <c r="J304" s="226"/>
      <c r="K304" s="3"/>
      <c r="L304" s="3"/>
      <c r="O304" s="227"/>
      <c r="Q304" s="94"/>
      <c r="R304" s="94"/>
      <c r="S304" s="94"/>
      <c r="T304" s="94"/>
    </row>
    <row r="305" ht="15.75" customHeight="1">
      <c r="A305" s="234"/>
      <c r="B305" s="222"/>
      <c r="C305" s="223"/>
      <c r="D305" s="231"/>
      <c r="E305" s="3"/>
      <c r="F305" s="3"/>
      <c r="G305" s="3"/>
      <c r="H305" s="3"/>
      <c r="J305" s="226"/>
      <c r="K305" s="3"/>
      <c r="L305" s="3"/>
      <c r="O305" s="227"/>
      <c r="Q305" s="94"/>
      <c r="R305" s="94"/>
      <c r="S305" s="94"/>
      <c r="T305" s="94"/>
    </row>
    <row r="306" ht="15.75" customHeight="1">
      <c r="A306" s="242"/>
      <c r="B306" s="222"/>
      <c r="C306" s="223"/>
      <c r="D306" s="231"/>
      <c r="E306" s="3"/>
      <c r="F306" s="3"/>
      <c r="G306" s="3"/>
      <c r="H306" s="3"/>
      <c r="J306" s="226"/>
      <c r="K306" s="3"/>
      <c r="L306" s="3"/>
      <c r="O306" s="227"/>
      <c r="Q306" s="94"/>
      <c r="R306" s="94"/>
      <c r="S306" s="94"/>
      <c r="T306" s="94"/>
    </row>
    <row r="307" ht="15.75" customHeight="1">
      <c r="A307" s="234"/>
      <c r="B307" s="222"/>
      <c r="C307" s="223"/>
      <c r="D307" s="231"/>
      <c r="E307" s="3"/>
      <c r="F307" s="3"/>
      <c r="G307" s="3"/>
      <c r="H307" s="3"/>
      <c r="J307" s="226"/>
      <c r="K307" s="3"/>
      <c r="L307" s="3"/>
      <c r="O307" s="227"/>
      <c r="Q307" s="94"/>
      <c r="R307" s="94"/>
      <c r="S307" s="94"/>
      <c r="T307" s="94"/>
    </row>
    <row r="308" ht="15.75" customHeight="1">
      <c r="A308" s="204"/>
      <c r="B308" s="222"/>
      <c r="C308" s="223"/>
      <c r="D308" s="231"/>
      <c r="E308" s="3"/>
      <c r="F308" s="3"/>
      <c r="G308" s="3"/>
      <c r="H308" s="3"/>
      <c r="J308" s="226"/>
      <c r="K308" s="3"/>
      <c r="L308" s="3"/>
      <c r="O308" s="227"/>
      <c r="Q308" s="94"/>
      <c r="R308" s="94"/>
      <c r="S308" s="94"/>
      <c r="T308" s="94"/>
    </row>
    <row r="309" ht="15.75" customHeight="1">
      <c r="A309" s="234"/>
      <c r="B309" s="222"/>
      <c r="C309" s="223"/>
      <c r="D309" s="231"/>
      <c r="E309" s="3"/>
      <c r="F309" s="3"/>
      <c r="G309" s="3"/>
      <c r="H309" s="3"/>
      <c r="J309" s="226"/>
      <c r="K309" s="3"/>
      <c r="L309" s="3"/>
      <c r="O309" s="227"/>
      <c r="Q309" s="94"/>
      <c r="R309" s="94"/>
      <c r="S309" s="94"/>
      <c r="T309" s="94"/>
    </row>
    <row r="310" ht="15.75" customHeight="1">
      <c r="A310" s="234"/>
      <c r="B310" s="222"/>
      <c r="C310" s="223"/>
      <c r="D310" s="231"/>
      <c r="E310" s="3"/>
      <c r="F310" s="3"/>
      <c r="G310" s="3"/>
      <c r="H310" s="3"/>
      <c r="J310" s="226"/>
      <c r="K310" s="3"/>
      <c r="L310" s="3"/>
      <c r="O310" s="227"/>
      <c r="Q310" s="94"/>
      <c r="R310" s="94"/>
      <c r="S310" s="94"/>
      <c r="T310" s="94"/>
    </row>
    <row r="311" ht="15.75" customHeight="1">
      <c r="A311" s="242"/>
      <c r="B311" s="222"/>
      <c r="C311" s="206"/>
      <c r="D311" s="231"/>
      <c r="E311" s="3"/>
      <c r="F311" s="3"/>
      <c r="G311" s="3"/>
      <c r="H311" s="3"/>
      <c r="J311" s="226"/>
      <c r="K311" s="3"/>
      <c r="L311" s="3"/>
      <c r="O311" s="227"/>
      <c r="Q311" s="94"/>
      <c r="R311" s="94"/>
      <c r="S311" s="94"/>
      <c r="T311" s="94"/>
    </row>
    <row r="312" ht="15.75" customHeight="1">
      <c r="A312" s="242"/>
      <c r="B312" s="222"/>
      <c r="C312" s="206"/>
      <c r="D312" s="231"/>
      <c r="E312" s="3"/>
      <c r="F312" s="3"/>
      <c r="G312" s="3"/>
      <c r="H312" s="3"/>
      <c r="J312" s="226"/>
      <c r="K312" s="3"/>
      <c r="L312" s="3"/>
      <c r="O312" s="227"/>
      <c r="Q312" s="94"/>
      <c r="R312" s="94"/>
      <c r="S312" s="94"/>
      <c r="T312" s="94"/>
    </row>
    <row r="313" ht="15.75" customHeight="1">
      <c r="A313" s="242"/>
      <c r="B313" s="222"/>
      <c r="C313" s="206"/>
      <c r="D313" s="231"/>
      <c r="E313" s="3"/>
      <c r="F313" s="3"/>
      <c r="G313" s="3"/>
      <c r="H313" s="3"/>
      <c r="J313" s="226"/>
      <c r="K313" s="3"/>
      <c r="L313" s="3"/>
      <c r="O313" s="227"/>
      <c r="Q313" s="94"/>
      <c r="R313" s="94"/>
      <c r="S313" s="94"/>
      <c r="T313" s="94"/>
    </row>
    <row r="314" ht="15.75" customHeight="1">
      <c r="A314" s="242"/>
      <c r="B314" s="222"/>
      <c r="C314" s="206"/>
      <c r="D314" s="231"/>
      <c r="E314" s="3"/>
      <c r="F314" s="3"/>
      <c r="G314" s="3"/>
      <c r="H314" s="3"/>
      <c r="J314" s="226"/>
      <c r="K314" s="3"/>
      <c r="L314" s="3"/>
      <c r="O314" s="227"/>
      <c r="Q314" s="94"/>
      <c r="R314" s="94"/>
      <c r="S314" s="94"/>
      <c r="T314" s="94"/>
    </row>
    <row r="315" ht="15.75" customHeight="1">
      <c r="A315" s="242"/>
      <c r="B315" s="222"/>
      <c r="C315" s="206"/>
      <c r="D315" s="231"/>
      <c r="E315" s="3"/>
      <c r="F315" s="3"/>
      <c r="G315" s="3"/>
      <c r="H315" s="3"/>
      <c r="J315" s="226"/>
      <c r="K315" s="3"/>
      <c r="L315" s="3"/>
      <c r="O315" s="227"/>
      <c r="Q315" s="94"/>
      <c r="R315" s="94"/>
      <c r="S315" s="94"/>
      <c r="T315" s="94"/>
    </row>
    <row r="316" ht="15.75" customHeight="1">
      <c r="A316" s="242"/>
      <c r="B316" s="222"/>
      <c r="C316" s="206"/>
      <c r="D316" s="231"/>
      <c r="E316" s="3"/>
      <c r="F316" s="3"/>
      <c r="G316" s="3"/>
      <c r="H316" s="3"/>
      <c r="J316" s="226"/>
      <c r="K316" s="3"/>
      <c r="L316" s="3"/>
      <c r="O316" s="227"/>
      <c r="Q316" s="94"/>
      <c r="R316" s="94"/>
      <c r="S316" s="94"/>
      <c r="T316" s="94"/>
    </row>
    <row r="317" ht="15.75" customHeight="1">
      <c r="A317" s="242"/>
      <c r="B317" s="222"/>
      <c r="C317" s="206"/>
      <c r="D317" s="231"/>
      <c r="E317" s="3"/>
      <c r="F317" s="3"/>
      <c r="G317" s="3"/>
      <c r="H317" s="3"/>
      <c r="J317" s="226"/>
      <c r="K317" s="3"/>
      <c r="L317" s="3"/>
      <c r="O317" s="227"/>
      <c r="Q317" s="94"/>
      <c r="R317" s="94"/>
      <c r="S317" s="94"/>
      <c r="T317" s="94"/>
    </row>
    <row r="318" ht="15.75" customHeight="1">
      <c r="A318" s="242"/>
      <c r="B318" s="222"/>
      <c r="C318" s="206"/>
      <c r="D318" s="231"/>
      <c r="E318" s="3"/>
      <c r="F318" s="3"/>
      <c r="G318" s="3"/>
      <c r="H318" s="3"/>
      <c r="J318" s="226"/>
      <c r="K318" s="3"/>
      <c r="L318" s="3"/>
      <c r="O318" s="227"/>
      <c r="Q318" s="94"/>
      <c r="R318" s="94"/>
      <c r="S318" s="94"/>
      <c r="T318" s="94"/>
    </row>
    <row r="319" ht="15.75" customHeight="1">
      <c r="A319" s="242"/>
      <c r="B319" s="222"/>
      <c r="C319" s="206"/>
      <c r="D319" s="231"/>
      <c r="E319" s="3"/>
      <c r="F319" s="3"/>
      <c r="G319" s="3"/>
      <c r="H319" s="3"/>
      <c r="J319" s="226"/>
      <c r="K319" s="3"/>
      <c r="L319" s="3"/>
      <c r="O319" s="227"/>
      <c r="Q319" s="94"/>
      <c r="R319" s="94"/>
      <c r="S319" s="94"/>
      <c r="T319" s="94"/>
    </row>
    <row r="320" ht="15.75" customHeight="1">
      <c r="A320" s="242"/>
      <c r="B320" s="222"/>
      <c r="C320" s="206"/>
      <c r="D320" s="231"/>
      <c r="E320" s="3"/>
      <c r="F320" s="3"/>
      <c r="G320" s="3"/>
      <c r="H320" s="3"/>
      <c r="J320" s="226"/>
      <c r="K320" s="3"/>
      <c r="L320" s="3"/>
      <c r="O320" s="227"/>
      <c r="Q320" s="94"/>
      <c r="R320" s="94"/>
      <c r="S320" s="94"/>
      <c r="T320" s="94"/>
    </row>
    <row r="321" ht="15.75" customHeight="1">
      <c r="A321" s="242"/>
      <c r="B321" s="222"/>
      <c r="C321" s="206"/>
      <c r="D321" s="231"/>
      <c r="E321" s="3"/>
      <c r="F321" s="3"/>
      <c r="G321" s="3"/>
      <c r="H321" s="3"/>
      <c r="J321" s="226"/>
      <c r="K321" s="3"/>
      <c r="L321" s="3"/>
      <c r="O321" s="227"/>
      <c r="Q321" s="94"/>
      <c r="R321" s="94"/>
      <c r="S321" s="94"/>
      <c r="T321" s="94"/>
    </row>
    <row r="322" ht="15.75" customHeight="1">
      <c r="A322" s="242"/>
      <c r="B322" s="222"/>
      <c r="C322" s="206"/>
      <c r="D322" s="231"/>
      <c r="E322" s="3"/>
      <c r="F322" s="3"/>
      <c r="G322" s="3"/>
      <c r="H322" s="3"/>
      <c r="J322" s="226"/>
      <c r="K322" s="3"/>
      <c r="L322" s="3"/>
      <c r="O322" s="227"/>
      <c r="Q322" s="94"/>
      <c r="R322" s="94"/>
      <c r="S322" s="94"/>
      <c r="T322" s="94"/>
    </row>
    <row r="323" ht="15.75" customHeight="1">
      <c r="A323" s="242"/>
      <c r="B323" s="222"/>
      <c r="C323" s="206"/>
      <c r="D323" s="231"/>
      <c r="E323" s="3"/>
      <c r="F323" s="3"/>
      <c r="G323" s="3"/>
      <c r="H323" s="3"/>
      <c r="J323" s="226"/>
      <c r="K323" s="3"/>
      <c r="L323" s="3"/>
      <c r="O323" s="227"/>
      <c r="Q323" s="94"/>
      <c r="R323" s="94"/>
      <c r="S323" s="94"/>
      <c r="T323" s="94"/>
    </row>
    <row r="324" ht="15.75" customHeight="1">
      <c r="A324" s="242"/>
      <c r="B324" s="222"/>
      <c r="C324" s="206"/>
      <c r="D324" s="231"/>
      <c r="E324" s="3"/>
      <c r="F324" s="3"/>
      <c r="G324" s="3"/>
      <c r="H324" s="3"/>
      <c r="J324" s="226"/>
      <c r="K324" s="3"/>
      <c r="L324" s="3"/>
      <c r="O324" s="227"/>
      <c r="Q324" s="94"/>
      <c r="R324" s="94"/>
      <c r="S324" s="94"/>
      <c r="T324" s="94"/>
    </row>
    <row r="325" ht="15.75" customHeight="1">
      <c r="A325" s="242"/>
      <c r="B325" s="222"/>
      <c r="C325" s="206"/>
      <c r="D325" s="231"/>
      <c r="E325" s="3"/>
      <c r="F325" s="3"/>
      <c r="G325" s="3"/>
      <c r="H325" s="3"/>
      <c r="J325" s="226"/>
      <c r="K325" s="3"/>
      <c r="L325" s="3"/>
      <c r="O325" s="227"/>
      <c r="Q325" s="94"/>
      <c r="R325" s="94"/>
      <c r="S325" s="94"/>
      <c r="T325" s="94"/>
    </row>
    <row r="326" ht="15.75" customHeight="1">
      <c r="A326" s="242"/>
      <c r="B326" s="222"/>
      <c r="C326" s="206"/>
      <c r="D326" s="231"/>
      <c r="E326" s="3"/>
      <c r="F326" s="3"/>
      <c r="G326" s="3"/>
      <c r="H326" s="3"/>
      <c r="J326" s="226"/>
      <c r="K326" s="3"/>
      <c r="L326" s="3"/>
      <c r="O326" s="227"/>
      <c r="Q326" s="94"/>
      <c r="R326" s="94"/>
      <c r="S326" s="94"/>
      <c r="T326" s="94"/>
    </row>
    <row r="327" ht="15.75" customHeight="1">
      <c r="A327" s="242"/>
      <c r="B327" s="222"/>
      <c r="C327" s="206"/>
      <c r="D327" s="231"/>
      <c r="E327" s="3"/>
      <c r="F327" s="3"/>
      <c r="G327" s="3"/>
      <c r="H327" s="3"/>
      <c r="J327" s="226"/>
      <c r="K327" s="3"/>
      <c r="L327" s="3"/>
      <c r="O327" s="227"/>
      <c r="Q327" s="94"/>
      <c r="R327" s="94"/>
      <c r="S327" s="94"/>
      <c r="T327" s="94"/>
    </row>
    <row r="328" ht="15.75" customHeight="1">
      <c r="A328" s="242"/>
      <c r="B328" s="222"/>
      <c r="C328" s="206"/>
      <c r="D328" s="231"/>
      <c r="E328" s="3"/>
      <c r="F328" s="3"/>
      <c r="G328" s="3"/>
      <c r="H328" s="3"/>
      <c r="J328" s="226"/>
      <c r="K328" s="3"/>
      <c r="L328" s="3"/>
      <c r="O328" s="227"/>
      <c r="Q328" s="94"/>
      <c r="R328" s="94"/>
      <c r="S328" s="94"/>
      <c r="T328" s="94"/>
    </row>
    <row r="329" ht="15.75" customHeight="1">
      <c r="A329" s="242"/>
      <c r="B329" s="222"/>
      <c r="C329" s="206"/>
      <c r="D329" s="231"/>
      <c r="E329" s="3"/>
      <c r="F329" s="3"/>
      <c r="G329" s="3"/>
      <c r="H329" s="3"/>
      <c r="J329" s="226"/>
      <c r="K329" s="3"/>
      <c r="L329" s="3"/>
      <c r="O329" s="227"/>
      <c r="Q329" s="94"/>
      <c r="R329" s="94"/>
      <c r="S329" s="94"/>
      <c r="T329" s="94"/>
    </row>
    <row r="330" ht="15.75" customHeight="1">
      <c r="A330" s="242"/>
      <c r="B330" s="222"/>
      <c r="C330" s="206"/>
      <c r="D330" s="231"/>
      <c r="E330" s="3"/>
      <c r="F330" s="3"/>
      <c r="G330" s="3"/>
      <c r="H330" s="3"/>
      <c r="J330" s="226"/>
      <c r="K330" s="3"/>
      <c r="L330" s="3"/>
      <c r="O330" s="227"/>
      <c r="Q330" s="94"/>
      <c r="R330" s="94"/>
      <c r="S330" s="94"/>
      <c r="T330" s="94"/>
    </row>
    <row r="331" ht="15.75" customHeight="1">
      <c r="A331" s="242"/>
      <c r="B331" s="222"/>
      <c r="C331" s="206"/>
      <c r="D331" s="231"/>
      <c r="E331" s="3"/>
      <c r="F331" s="3"/>
      <c r="G331" s="3"/>
      <c r="H331" s="3"/>
      <c r="J331" s="226"/>
      <c r="K331" s="3"/>
      <c r="L331" s="3"/>
      <c r="O331" s="227"/>
      <c r="Q331" s="94"/>
      <c r="R331" s="94"/>
      <c r="S331" s="94"/>
      <c r="T331" s="94"/>
    </row>
    <row r="332" ht="15.75" customHeight="1">
      <c r="A332" s="242"/>
      <c r="B332" s="222"/>
      <c r="C332" s="206"/>
      <c r="D332" s="231"/>
      <c r="E332" s="3"/>
      <c r="F332" s="3"/>
      <c r="G332" s="3"/>
      <c r="H332" s="3"/>
      <c r="J332" s="226"/>
      <c r="K332" s="3"/>
      <c r="L332" s="3"/>
      <c r="O332" s="227"/>
      <c r="Q332" s="94"/>
      <c r="R332" s="94"/>
      <c r="S332" s="94"/>
      <c r="T332" s="94"/>
    </row>
    <row r="333" ht="15.75" customHeight="1">
      <c r="A333" s="242"/>
      <c r="B333" s="222"/>
      <c r="C333" s="206"/>
      <c r="D333" s="231"/>
      <c r="E333" s="3"/>
      <c r="F333" s="3"/>
      <c r="G333" s="3"/>
      <c r="H333" s="3"/>
      <c r="J333" s="226"/>
      <c r="K333" s="3"/>
      <c r="L333" s="3"/>
      <c r="O333" s="227"/>
      <c r="Q333" s="94"/>
      <c r="R333" s="94"/>
      <c r="S333" s="94"/>
      <c r="T333" s="94"/>
    </row>
    <row r="334" ht="15.75" customHeight="1">
      <c r="A334" s="242"/>
      <c r="B334" s="222"/>
      <c r="C334" s="206"/>
      <c r="D334" s="231"/>
      <c r="E334" s="3"/>
      <c r="F334" s="3"/>
      <c r="G334" s="3"/>
      <c r="H334" s="3"/>
      <c r="J334" s="226"/>
      <c r="K334" s="3"/>
      <c r="L334" s="3"/>
      <c r="O334" s="227"/>
      <c r="Q334" s="94"/>
      <c r="R334" s="94"/>
      <c r="S334" s="94"/>
      <c r="T334" s="94"/>
    </row>
    <row r="335" ht="15.75" customHeight="1">
      <c r="A335" s="242"/>
      <c r="B335" s="222"/>
      <c r="C335" s="206"/>
      <c r="D335" s="231"/>
      <c r="E335" s="3"/>
      <c r="F335" s="3"/>
      <c r="G335" s="3"/>
      <c r="H335" s="3"/>
      <c r="J335" s="226"/>
      <c r="K335" s="3"/>
      <c r="L335" s="3"/>
      <c r="O335" s="227"/>
      <c r="Q335" s="94"/>
      <c r="R335" s="94"/>
      <c r="S335" s="94"/>
      <c r="T335" s="94"/>
    </row>
    <row r="336" ht="15.75" customHeight="1">
      <c r="A336" s="242"/>
      <c r="B336" s="222"/>
      <c r="C336" s="206"/>
      <c r="D336" s="231"/>
      <c r="E336" s="3"/>
      <c r="F336" s="3"/>
      <c r="G336" s="3"/>
      <c r="H336" s="3"/>
      <c r="J336" s="226"/>
      <c r="K336" s="3"/>
      <c r="L336" s="3"/>
      <c r="O336" s="227"/>
      <c r="Q336" s="94"/>
      <c r="R336" s="94"/>
      <c r="S336" s="94"/>
      <c r="T336" s="94"/>
    </row>
    <row r="337" ht="15.75" customHeight="1">
      <c r="A337" s="242"/>
      <c r="B337" s="222"/>
      <c r="C337" s="206"/>
      <c r="D337" s="231"/>
      <c r="E337" s="3"/>
      <c r="F337" s="3"/>
      <c r="G337" s="3"/>
      <c r="H337" s="3"/>
      <c r="J337" s="226"/>
      <c r="K337" s="3"/>
      <c r="L337" s="3"/>
      <c r="O337" s="227"/>
      <c r="Q337" s="94"/>
      <c r="R337" s="94"/>
      <c r="S337" s="94"/>
      <c r="T337" s="94"/>
    </row>
    <row r="338" ht="15.75" customHeight="1">
      <c r="A338" s="242"/>
      <c r="B338" s="222"/>
      <c r="C338" s="206"/>
      <c r="D338" s="231"/>
      <c r="E338" s="3"/>
      <c r="F338" s="3"/>
      <c r="G338" s="3"/>
      <c r="H338" s="3"/>
      <c r="J338" s="226"/>
      <c r="K338" s="3"/>
      <c r="L338" s="3"/>
      <c r="O338" s="227"/>
      <c r="Q338" s="94"/>
      <c r="R338" s="94"/>
      <c r="S338" s="94"/>
      <c r="T338" s="94"/>
    </row>
    <row r="339" ht="15.75" customHeight="1">
      <c r="A339" s="242"/>
      <c r="B339" s="222"/>
      <c r="C339" s="206"/>
      <c r="D339" s="231"/>
      <c r="E339" s="3"/>
      <c r="F339" s="3"/>
      <c r="G339" s="3"/>
      <c r="H339" s="3"/>
      <c r="J339" s="226"/>
      <c r="K339" s="3"/>
      <c r="L339" s="3"/>
      <c r="O339" s="227"/>
      <c r="Q339" s="94"/>
      <c r="R339" s="94"/>
      <c r="S339" s="94"/>
      <c r="T339" s="94"/>
    </row>
    <row r="340" ht="15.75" customHeight="1">
      <c r="A340" s="242"/>
      <c r="B340" s="222"/>
      <c r="C340" s="206"/>
      <c r="D340" s="231"/>
      <c r="E340" s="3"/>
      <c r="F340" s="3"/>
      <c r="G340" s="3"/>
      <c r="H340" s="3"/>
      <c r="J340" s="226"/>
      <c r="K340" s="3"/>
      <c r="L340" s="3"/>
      <c r="O340" s="227"/>
      <c r="Q340" s="94"/>
      <c r="R340" s="94"/>
      <c r="S340" s="94"/>
      <c r="T340" s="94"/>
    </row>
    <row r="341" ht="15.75" customHeight="1">
      <c r="A341" s="242"/>
      <c r="B341" s="222"/>
      <c r="C341" s="206"/>
      <c r="D341" s="231"/>
      <c r="E341" s="3"/>
      <c r="F341" s="3"/>
      <c r="G341" s="3"/>
      <c r="H341" s="3"/>
      <c r="J341" s="226"/>
      <c r="K341" s="3"/>
      <c r="L341" s="3"/>
      <c r="O341" s="227"/>
      <c r="Q341" s="94"/>
      <c r="R341" s="94"/>
      <c r="S341" s="94"/>
      <c r="T341" s="94"/>
    </row>
    <row r="342" ht="15.75" customHeight="1">
      <c r="A342" s="242"/>
      <c r="B342" s="222"/>
      <c r="C342" s="206"/>
      <c r="D342" s="231"/>
      <c r="E342" s="3"/>
      <c r="F342" s="3"/>
      <c r="G342" s="3"/>
      <c r="H342" s="3"/>
      <c r="J342" s="226"/>
      <c r="K342" s="3"/>
      <c r="L342" s="3"/>
      <c r="O342" s="227"/>
      <c r="Q342" s="94"/>
      <c r="R342" s="94"/>
      <c r="S342" s="94"/>
      <c r="T342" s="94"/>
    </row>
    <row r="343" ht="15.75" customHeight="1">
      <c r="A343" s="242"/>
      <c r="B343" s="222"/>
      <c r="C343" s="206"/>
      <c r="D343" s="231"/>
      <c r="E343" s="3"/>
      <c r="F343" s="3"/>
      <c r="G343" s="3"/>
      <c r="H343" s="3"/>
      <c r="J343" s="226"/>
      <c r="K343" s="3"/>
      <c r="L343" s="3"/>
      <c r="O343" s="227"/>
      <c r="Q343" s="94"/>
      <c r="R343" s="94"/>
      <c r="S343" s="94"/>
      <c r="T343" s="94"/>
    </row>
    <row r="344" ht="15.75" customHeight="1">
      <c r="A344" s="242"/>
      <c r="B344" s="222"/>
      <c r="C344" s="206"/>
      <c r="D344" s="231"/>
      <c r="E344" s="3"/>
      <c r="F344" s="3"/>
      <c r="G344" s="3"/>
      <c r="H344" s="3"/>
      <c r="J344" s="226"/>
      <c r="K344" s="3"/>
      <c r="L344" s="3"/>
      <c r="O344" s="227"/>
      <c r="Q344" s="94"/>
      <c r="R344" s="94"/>
      <c r="S344" s="94"/>
      <c r="T344" s="94"/>
    </row>
    <row r="345" ht="15.75" customHeight="1">
      <c r="A345" s="242"/>
      <c r="B345" s="222"/>
      <c r="C345" s="206"/>
      <c r="D345" s="231"/>
      <c r="E345" s="3"/>
      <c r="F345" s="3"/>
      <c r="G345" s="3"/>
      <c r="H345" s="3"/>
      <c r="J345" s="226"/>
      <c r="K345" s="3"/>
      <c r="L345" s="3"/>
      <c r="O345" s="227"/>
      <c r="Q345" s="94"/>
      <c r="R345" s="94"/>
      <c r="S345" s="94"/>
      <c r="T345" s="94"/>
    </row>
    <row r="346" ht="15.75" customHeight="1">
      <c r="A346" s="242"/>
      <c r="B346" s="222"/>
      <c r="C346" s="206"/>
      <c r="D346" s="207"/>
      <c r="E346" s="3"/>
      <c r="F346" s="3"/>
      <c r="G346" s="3"/>
      <c r="H346" s="3"/>
      <c r="J346" s="226"/>
      <c r="K346" s="3"/>
      <c r="L346" s="3"/>
      <c r="O346" s="227"/>
      <c r="Q346" s="94"/>
      <c r="R346" s="94"/>
      <c r="S346" s="94"/>
      <c r="T346" s="94"/>
    </row>
    <row r="347" ht="15.75" customHeight="1">
      <c r="A347" s="242"/>
      <c r="B347" s="222"/>
      <c r="C347" s="206"/>
      <c r="D347" s="207"/>
      <c r="E347" s="3"/>
      <c r="F347" s="3"/>
      <c r="G347" s="3"/>
      <c r="H347" s="3"/>
      <c r="J347" s="226"/>
      <c r="K347" s="3"/>
      <c r="L347" s="3"/>
      <c r="O347" s="227"/>
      <c r="Q347" s="94"/>
      <c r="R347" s="94"/>
      <c r="S347" s="94"/>
      <c r="T347" s="94"/>
    </row>
    <row r="348" ht="15.75" customHeight="1">
      <c r="A348" s="242"/>
      <c r="B348" s="222"/>
      <c r="C348" s="206"/>
      <c r="D348" s="207"/>
      <c r="E348" s="3"/>
      <c r="F348" s="3"/>
      <c r="G348" s="3"/>
      <c r="H348" s="3"/>
      <c r="J348" s="226"/>
      <c r="K348" s="3"/>
      <c r="L348" s="3"/>
      <c r="O348" s="227"/>
      <c r="Q348" s="94"/>
      <c r="R348" s="94"/>
      <c r="S348" s="94"/>
      <c r="T348" s="94"/>
    </row>
    <row r="349" ht="15.75" customHeight="1">
      <c r="A349" s="242"/>
      <c r="B349" s="222"/>
      <c r="C349" s="206"/>
      <c r="D349" s="207"/>
      <c r="E349" s="3"/>
      <c r="F349" s="3"/>
      <c r="G349" s="3"/>
      <c r="H349" s="3"/>
      <c r="J349" s="226"/>
      <c r="K349" s="3"/>
      <c r="L349" s="3"/>
      <c r="O349" s="227"/>
      <c r="Q349" s="94"/>
      <c r="R349" s="94"/>
      <c r="S349" s="94"/>
      <c r="T349" s="94"/>
    </row>
    <row r="350" ht="15.75" customHeight="1">
      <c r="A350" s="242"/>
      <c r="B350" s="222"/>
      <c r="C350" s="206"/>
      <c r="D350" s="207"/>
      <c r="E350" s="3"/>
      <c r="F350" s="3"/>
      <c r="G350" s="3"/>
      <c r="H350" s="3"/>
      <c r="J350" s="226"/>
      <c r="K350" s="3"/>
      <c r="L350" s="3"/>
      <c r="O350" s="227"/>
      <c r="Q350" s="94"/>
      <c r="R350" s="94"/>
      <c r="S350" s="94"/>
      <c r="T350" s="94"/>
    </row>
    <row r="351" ht="15.75" customHeight="1">
      <c r="A351" s="242"/>
      <c r="B351" s="222"/>
      <c r="C351" s="206"/>
      <c r="D351" s="207"/>
      <c r="E351" s="3"/>
      <c r="F351" s="3"/>
      <c r="G351" s="3"/>
      <c r="H351" s="3"/>
      <c r="J351" s="226"/>
      <c r="K351" s="3"/>
      <c r="L351" s="3"/>
      <c r="O351" s="227"/>
      <c r="Q351" s="94"/>
      <c r="R351" s="94"/>
      <c r="S351" s="94"/>
      <c r="T351" s="94"/>
    </row>
    <row r="352" ht="15.75" customHeight="1">
      <c r="A352" s="242"/>
      <c r="B352" s="222"/>
      <c r="C352" s="206"/>
      <c r="D352" s="207"/>
      <c r="E352" s="3"/>
      <c r="F352" s="3"/>
      <c r="G352" s="3"/>
      <c r="H352" s="3"/>
      <c r="J352" s="226"/>
      <c r="K352" s="3"/>
      <c r="L352" s="3"/>
      <c r="O352" s="227"/>
      <c r="Q352" s="94"/>
      <c r="R352" s="94"/>
      <c r="S352" s="94"/>
      <c r="T352" s="94"/>
    </row>
    <row r="353" ht="15.75" customHeight="1">
      <c r="A353" s="242"/>
      <c r="B353" s="222"/>
      <c r="C353" s="223"/>
      <c r="D353" s="231"/>
      <c r="E353" s="3"/>
      <c r="F353" s="3"/>
      <c r="G353" s="3"/>
      <c r="H353" s="3"/>
      <c r="J353" s="226"/>
      <c r="K353" s="3"/>
      <c r="L353" s="3"/>
      <c r="O353" s="227"/>
      <c r="Q353" s="94"/>
      <c r="R353" s="94"/>
      <c r="S353" s="94"/>
      <c r="T353" s="94"/>
    </row>
    <row r="354" ht="15.75" customHeight="1">
      <c r="A354" s="242"/>
      <c r="B354" s="222"/>
      <c r="C354" s="206"/>
      <c r="D354" s="207"/>
      <c r="E354" s="3"/>
      <c r="F354" s="3"/>
      <c r="G354" s="3"/>
      <c r="H354" s="3"/>
      <c r="J354" s="226"/>
      <c r="K354" s="3"/>
      <c r="L354" s="3"/>
      <c r="O354" s="227"/>
      <c r="Q354" s="94"/>
      <c r="R354" s="94"/>
      <c r="S354" s="94"/>
      <c r="T354" s="94"/>
    </row>
    <row r="355" ht="15.75" customHeight="1">
      <c r="A355" s="242"/>
      <c r="B355" s="222"/>
      <c r="C355" s="206"/>
      <c r="D355" s="207"/>
      <c r="E355" s="3"/>
      <c r="F355" s="3"/>
      <c r="G355" s="3"/>
      <c r="H355" s="3"/>
      <c r="J355" s="226"/>
      <c r="K355" s="3"/>
      <c r="L355" s="3"/>
      <c r="O355" s="227"/>
      <c r="Q355" s="94"/>
      <c r="R355" s="94"/>
      <c r="S355" s="94"/>
      <c r="T355" s="94"/>
    </row>
    <row r="356" ht="15.75" customHeight="1">
      <c r="A356" s="242"/>
      <c r="B356" s="222"/>
      <c r="C356" s="206"/>
      <c r="D356" s="207"/>
      <c r="E356" s="3"/>
      <c r="F356" s="3"/>
      <c r="G356" s="3"/>
      <c r="H356" s="3"/>
      <c r="J356" s="226"/>
      <c r="K356" s="3"/>
      <c r="L356" s="3"/>
      <c r="O356" s="227"/>
      <c r="Q356" s="94"/>
      <c r="R356" s="94"/>
      <c r="S356" s="94"/>
      <c r="T356" s="94"/>
    </row>
    <row r="357" ht="15.75" customHeight="1">
      <c r="A357" s="242"/>
      <c r="B357" s="222"/>
      <c r="C357" s="206"/>
      <c r="D357" s="207"/>
      <c r="E357" s="3"/>
      <c r="F357" s="3"/>
      <c r="G357" s="3"/>
      <c r="H357" s="3"/>
      <c r="J357" s="226"/>
      <c r="K357" s="3"/>
      <c r="L357" s="3"/>
      <c r="O357" s="227"/>
      <c r="Q357" s="94"/>
      <c r="R357" s="94"/>
      <c r="S357" s="94"/>
      <c r="T357" s="94"/>
    </row>
    <row r="358" ht="15.75" customHeight="1">
      <c r="A358" s="242"/>
      <c r="B358" s="222"/>
      <c r="C358" s="206"/>
      <c r="D358" s="207"/>
      <c r="E358" s="3"/>
      <c r="F358" s="3"/>
      <c r="G358" s="3"/>
      <c r="H358" s="3"/>
      <c r="J358" s="226"/>
      <c r="K358" s="3"/>
      <c r="L358" s="3"/>
      <c r="O358" s="227"/>
      <c r="Q358" s="94"/>
      <c r="R358" s="94"/>
      <c r="S358" s="94"/>
      <c r="T358" s="94"/>
    </row>
    <row r="359" ht="15.75" customHeight="1">
      <c r="A359" s="242"/>
      <c r="B359" s="222"/>
      <c r="C359" s="206"/>
      <c r="D359" s="207"/>
      <c r="E359" s="3"/>
      <c r="F359" s="3"/>
      <c r="G359" s="3"/>
      <c r="H359" s="3"/>
      <c r="J359" s="226"/>
      <c r="K359" s="3"/>
      <c r="L359" s="3"/>
      <c r="O359" s="227"/>
      <c r="Q359" s="94"/>
      <c r="R359" s="94"/>
      <c r="S359" s="94"/>
      <c r="T359" s="94"/>
    </row>
    <row r="360" ht="15.75" customHeight="1">
      <c r="A360" s="242"/>
      <c r="B360" s="222"/>
      <c r="C360" s="206"/>
      <c r="D360" s="207"/>
      <c r="E360" s="3"/>
      <c r="F360" s="3"/>
      <c r="G360" s="3"/>
      <c r="H360" s="3"/>
      <c r="J360" s="226"/>
      <c r="K360" s="3"/>
      <c r="L360" s="3"/>
      <c r="O360" s="227"/>
      <c r="Q360" s="94"/>
      <c r="R360" s="94"/>
      <c r="S360" s="94"/>
      <c r="T360" s="94"/>
    </row>
    <row r="361" ht="15.75" customHeight="1">
      <c r="A361" s="242"/>
      <c r="B361" s="222"/>
      <c r="C361" s="206"/>
      <c r="D361" s="207"/>
      <c r="E361" s="3"/>
      <c r="F361" s="3"/>
      <c r="G361" s="3"/>
      <c r="H361" s="3"/>
      <c r="J361" s="226"/>
      <c r="K361" s="3"/>
      <c r="L361" s="3"/>
      <c r="O361" s="227"/>
      <c r="Q361" s="94"/>
      <c r="R361" s="94"/>
      <c r="S361" s="94"/>
      <c r="T361" s="94"/>
    </row>
    <row r="362" ht="15.75" customHeight="1">
      <c r="A362" s="242"/>
      <c r="B362" s="222"/>
      <c r="C362" s="206"/>
      <c r="D362" s="207"/>
      <c r="E362" s="3"/>
      <c r="F362" s="3"/>
      <c r="G362" s="3"/>
      <c r="H362" s="3"/>
      <c r="J362" s="226"/>
      <c r="K362" s="3"/>
      <c r="L362" s="3"/>
      <c r="O362" s="227"/>
      <c r="Q362" s="94"/>
      <c r="R362" s="94"/>
      <c r="S362" s="94"/>
      <c r="T362" s="94"/>
    </row>
    <row r="363" ht="15.75" customHeight="1">
      <c r="A363" s="242"/>
      <c r="B363" s="222"/>
      <c r="C363" s="206"/>
      <c r="D363" s="207"/>
      <c r="E363" s="3"/>
      <c r="F363" s="3"/>
      <c r="G363" s="3"/>
      <c r="H363" s="3"/>
      <c r="J363" s="226"/>
      <c r="K363" s="3"/>
      <c r="L363" s="3"/>
      <c r="O363" s="227"/>
      <c r="Q363" s="94"/>
      <c r="R363" s="94"/>
      <c r="S363" s="94"/>
      <c r="T363" s="94"/>
    </row>
    <row r="364" ht="15.75" customHeight="1">
      <c r="A364" s="242"/>
      <c r="B364" s="222"/>
      <c r="C364" s="206"/>
      <c r="D364" s="207"/>
      <c r="E364" s="3"/>
      <c r="F364" s="3"/>
      <c r="G364" s="3"/>
      <c r="H364" s="3"/>
      <c r="J364" s="226"/>
      <c r="K364" s="3"/>
      <c r="L364" s="3"/>
      <c r="O364" s="227"/>
      <c r="Q364" s="94"/>
      <c r="R364" s="94"/>
      <c r="S364" s="94"/>
      <c r="T364" s="94"/>
    </row>
    <row r="365" ht="15.75" customHeight="1">
      <c r="A365" s="242"/>
      <c r="B365" s="222"/>
      <c r="C365" s="206"/>
      <c r="D365" s="207"/>
      <c r="E365" s="3"/>
      <c r="F365" s="3"/>
      <c r="G365" s="3"/>
      <c r="H365" s="3"/>
      <c r="J365" s="226"/>
      <c r="K365" s="3"/>
      <c r="L365" s="3"/>
      <c r="O365" s="227"/>
      <c r="Q365" s="94"/>
      <c r="R365" s="94"/>
      <c r="S365" s="94"/>
      <c r="T365" s="94"/>
    </row>
    <row r="366" ht="15.75" customHeight="1">
      <c r="A366" s="242"/>
      <c r="B366" s="222"/>
      <c r="C366" s="206"/>
      <c r="D366" s="207"/>
      <c r="E366" s="3"/>
      <c r="F366" s="3"/>
      <c r="G366" s="3"/>
      <c r="H366" s="3"/>
      <c r="J366" s="226"/>
      <c r="K366" s="3"/>
      <c r="L366" s="3"/>
      <c r="O366" s="227"/>
      <c r="Q366" s="94"/>
      <c r="R366" s="94"/>
      <c r="S366" s="94"/>
      <c r="T366" s="94"/>
    </row>
    <row r="367" ht="15.75" customHeight="1">
      <c r="A367" s="242"/>
      <c r="B367" s="222"/>
      <c r="C367" s="206"/>
      <c r="D367" s="207"/>
      <c r="E367" s="3"/>
      <c r="F367" s="3"/>
      <c r="G367" s="3"/>
      <c r="H367" s="3"/>
      <c r="J367" s="226"/>
      <c r="K367" s="3"/>
      <c r="L367" s="3"/>
      <c r="O367" s="227"/>
      <c r="Q367" s="94"/>
      <c r="R367" s="94"/>
      <c r="S367" s="94"/>
      <c r="T367" s="94"/>
    </row>
    <row r="368" ht="15.75" customHeight="1">
      <c r="A368" s="242"/>
      <c r="B368" s="222"/>
      <c r="C368" s="206"/>
      <c r="D368" s="207"/>
      <c r="E368" s="3"/>
      <c r="F368" s="3"/>
      <c r="G368" s="3"/>
      <c r="H368" s="3"/>
      <c r="J368" s="226"/>
      <c r="K368" s="3"/>
      <c r="L368" s="3"/>
      <c r="O368" s="227"/>
      <c r="Q368" s="94"/>
      <c r="R368" s="94"/>
      <c r="S368" s="94"/>
      <c r="T368" s="94"/>
    </row>
    <row r="369" ht="15.75" customHeight="1">
      <c r="A369" s="242"/>
      <c r="B369" s="222"/>
      <c r="C369" s="206"/>
      <c r="D369" s="207"/>
      <c r="E369" s="3"/>
      <c r="F369" s="3"/>
      <c r="G369" s="3"/>
      <c r="H369" s="3"/>
      <c r="J369" s="226"/>
      <c r="K369" s="3"/>
      <c r="L369" s="3"/>
      <c r="O369" s="227"/>
      <c r="Q369" s="94"/>
      <c r="R369" s="94"/>
      <c r="S369" s="94"/>
      <c r="T369" s="94"/>
    </row>
    <row r="370" ht="15.75" customHeight="1">
      <c r="A370" s="242"/>
      <c r="B370" s="222"/>
      <c r="C370" s="206"/>
      <c r="D370" s="207"/>
      <c r="E370" s="3"/>
      <c r="F370" s="3"/>
      <c r="G370" s="3"/>
      <c r="H370" s="3"/>
      <c r="J370" s="226"/>
      <c r="K370" s="3"/>
      <c r="L370" s="3"/>
      <c r="O370" s="227"/>
      <c r="Q370" s="94"/>
      <c r="R370" s="94"/>
      <c r="S370" s="94"/>
      <c r="T370" s="94"/>
    </row>
    <row r="371" ht="15.75" customHeight="1">
      <c r="A371" s="242"/>
      <c r="B371" s="222"/>
      <c r="C371" s="206"/>
      <c r="D371" s="207"/>
      <c r="E371" s="3"/>
      <c r="F371" s="3"/>
      <c r="G371" s="3"/>
      <c r="H371" s="3"/>
      <c r="J371" s="226"/>
      <c r="K371" s="3"/>
      <c r="L371" s="3"/>
      <c r="O371" s="227"/>
      <c r="Q371" s="94"/>
      <c r="R371" s="94"/>
      <c r="S371" s="94"/>
      <c r="T371" s="94"/>
    </row>
    <row r="372" ht="15.75" customHeight="1">
      <c r="A372" s="242"/>
      <c r="B372" s="222"/>
      <c r="C372" s="206"/>
      <c r="D372" s="207"/>
      <c r="E372" s="3"/>
      <c r="F372" s="3"/>
      <c r="G372" s="3"/>
      <c r="H372" s="3"/>
      <c r="J372" s="226"/>
      <c r="K372" s="3"/>
      <c r="L372" s="3"/>
      <c r="O372" s="227"/>
      <c r="Q372" s="94"/>
      <c r="R372" s="94"/>
      <c r="S372" s="94"/>
      <c r="T372" s="94"/>
    </row>
    <row r="373" ht="15.75" customHeight="1">
      <c r="A373" s="242"/>
      <c r="B373" s="222"/>
      <c r="C373" s="206"/>
      <c r="D373" s="207"/>
      <c r="E373" s="3"/>
      <c r="F373" s="3"/>
      <c r="G373" s="3"/>
      <c r="H373" s="3"/>
      <c r="J373" s="226"/>
      <c r="K373" s="3"/>
      <c r="L373" s="3"/>
      <c r="O373" s="227"/>
      <c r="Q373" s="94"/>
      <c r="R373" s="94"/>
      <c r="S373" s="94"/>
      <c r="T373" s="94"/>
    </row>
    <row r="374" ht="15.75" customHeight="1">
      <c r="A374" s="242"/>
      <c r="B374" s="222"/>
      <c r="C374" s="206"/>
      <c r="D374" s="207"/>
      <c r="E374" s="3"/>
      <c r="F374" s="3"/>
      <c r="G374" s="3"/>
      <c r="H374" s="3"/>
      <c r="J374" s="226"/>
      <c r="K374" s="3"/>
      <c r="L374" s="3"/>
      <c r="O374" s="227"/>
      <c r="Q374" s="94"/>
      <c r="R374" s="94"/>
      <c r="S374" s="94"/>
      <c r="T374" s="94"/>
    </row>
    <row r="375" ht="15.75" customHeight="1">
      <c r="A375" s="242"/>
      <c r="B375" s="222"/>
      <c r="C375" s="206"/>
      <c r="D375" s="207"/>
      <c r="E375" s="3"/>
      <c r="F375" s="3"/>
      <c r="G375" s="3"/>
      <c r="H375" s="3"/>
      <c r="J375" s="226"/>
      <c r="K375" s="3"/>
      <c r="L375" s="3"/>
      <c r="O375" s="227"/>
      <c r="Q375" s="94"/>
      <c r="R375" s="94"/>
      <c r="S375" s="94"/>
      <c r="T375" s="94"/>
    </row>
    <row r="376" ht="15.75" customHeight="1">
      <c r="A376" s="242"/>
      <c r="B376" s="222"/>
      <c r="C376" s="206"/>
      <c r="D376" s="207"/>
      <c r="E376" s="3"/>
      <c r="F376" s="3"/>
      <c r="G376" s="3"/>
      <c r="H376" s="3"/>
      <c r="J376" s="226"/>
      <c r="K376" s="3"/>
      <c r="L376" s="3"/>
      <c r="O376" s="227"/>
      <c r="Q376" s="94"/>
      <c r="R376" s="94"/>
      <c r="S376" s="94"/>
      <c r="T376" s="94"/>
    </row>
    <row r="377" ht="15.75" customHeight="1">
      <c r="A377" s="242"/>
      <c r="B377" s="222"/>
      <c r="C377" s="206"/>
      <c r="D377" s="207"/>
      <c r="E377" s="3"/>
      <c r="F377" s="3"/>
      <c r="G377" s="3"/>
      <c r="H377" s="3"/>
      <c r="J377" s="226"/>
      <c r="K377" s="3"/>
      <c r="L377" s="3"/>
      <c r="O377" s="227"/>
      <c r="Q377" s="94"/>
      <c r="R377" s="94"/>
      <c r="S377" s="94"/>
      <c r="T377" s="94"/>
    </row>
    <row r="378" ht="15.75" customHeight="1">
      <c r="A378" s="242"/>
      <c r="B378" s="222"/>
      <c r="C378" s="206"/>
      <c r="D378" s="207"/>
      <c r="E378" s="3"/>
      <c r="F378" s="3"/>
      <c r="G378" s="3"/>
      <c r="H378" s="3"/>
      <c r="J378" s="226"/>
      <c r="K378" s="3"/>
      <c r="L378" s="3"/>
      <c r="O378" s="227"/>
      <c r="Q378" s="94"/>
      <c r="R378" s="94"/>
      <c r="S378" s="94"/>
      <c r="T378" s="94"/>
    </row>
    <row r="379" ht="15.75" customHeight="1">
      <c r="A379" s="242"/>
      <c r="B379" s="222"/>
      <c r="C379" s="206"/>
      <c r="D379" s="207"/>
      <c r="E379" s="3"/>
      <c r="F379" s="3"/>
      <c r="G379" s="3"/>
      <c r="H379" s="3"/>
      <c r="J379" s="226"/>
      <c r="K379" s="3"/>
      <c r="L379" s="3"/>
      <c r="O379" s="227"/>
      <c r="Q379" s="94"/>
      <c r="R379" s="94"/>
      <c r="S379" s="94"/>
      <c r="T379" s="94"/>
    </row>
    <row r="380" ht="15.75" customHeight="1">
      <c r="A380" s="242"/>
      <c r="B380" s="222"/>
      <c r="C380" s="206"/>
      <c r="D380" s="207"/>
      <c r="E380" s="3"/>
      <c r="F380" s="3"/>
      <c r="G380" s="3"/>
      <c r="H380" s="3"/>
      <c r="J380" s="226"/>
      <c r="K380" s="3"/>
      <c r="L380" s="3"/>
      <c r="O380" s="227"/>
      <c r="Q380" s="94"/>
      <c r="R380" s="94"/>
      <c r="S380" s="94"/>
      <c r="T380" s="94"/>
    </row>
    <row r="381" ht="15.75" customHeight="1">
      <c r="A381" s="242"/>
      <c r="B381" s="222"/>
      <c r="C381" s="206"/>
      <c r="D381" s="207"/>
      <c r="E381" s="3"/>
      <c r="F381" s="3"/>
      <c r="G381" s="3"/>
      <c r="H381" s="3"/>
      <c r="J381" s="226"/>
      <c r="K381" s="3"/>
      <c r="L381" s="3"/>
      <c r="O381" s="227"/>
      <c r="Q381" s="94"/>
      <c r="R381" s="94"/>
      <c r="S381" s="94"/>
      <c r="T381" s="94"/>
    </row>
    <row r="382" ht="15.75" customHeight="1">
      <c r="A382" s="242"/>
      <c r="B382" s="222"/>
      <c r="C382" s="206"/>
      <c r="D382" s="207"/>
      <c r="E382" s="3"/>
      <c r="F382" s="3"/>
      <c r="G382" s="3"/>
      <c r="H382" s="3"/>
      <c r="J382" s="226"/>
      <c r="K382" s="3"/>
      <c r="L382" s="3"/>
      <c r="O382" s="227"/>
      <c r="Q382" s="94"/>
      <c r="R382" s="94"/>
      <c r="S382" s="94"/>
      <c r="T382" s="94"/>
    </row>
    <row r="383" ht="15.75" customHeight="1">
      <c r="A383" s="242"/>
      <c r="B383" s="222"/>
      <c r="C383" s="206"/>
      <c r="D383" s="207"/>
      <c r="E383" s="3"/>
      <c r="F383" s="3"/>
      <c r="G383" s="3"/>
      <c r="H383" s="3"/>
      <c r="J383" s="226"/>
      <c r="K383" s="3"/>
      <c r="L383" s="3"/>
      <c r="O383" s="227"/>
      <c r="Q383" s="94"/>
      <c r="R383" s="94"/>
      <c r="S383" s="94"/>
      <c r="T383" s="94"/>
    </row>
    <row r="384" ht="15.75" customHeight="1">
      <c r="A384" s="242"/>
      <c r="B384" s="222"/>
      <c r="C384" s="206"/>
      <c r="D384" s="207"/>
      <c r="E384" s="3"/>
      <c r="F384" s="3"/>
      <c r="G384" s="3"/>
      <c r="H384" s="3"/>
      <c r="J384" s="226"/>
      <c r="K384" s="3"/>
      <c r="L384" s="3"/>
      <c r="O384" s="227"/>
      <c r="Q384" s="94"/>
      <c r="R384" s="94"/>
      <c r="S384" s="94"/>
      <c r="T384" s="94"/>
    </row>
    <row r="385" ht="15.75" customHeight="1">
      <c r="A385" s="242"/>
      <c r="B385" s="222"/>
      <c r="C385" s="206"/>
      <c r="D385" s="207"/>
      <c r="E385" s="3"/>
      <c r="F385" s="3"/>
      <c r="G385" s="3"/>
      <c r="H385" s="3"/>
      <c r="J385" s="226"/>
      <c r="K385" s="3"/>
      <c r="L385" s="3"/>
      <c r="O385" s="227"/>
      <c r="Q385" s="94"/>
      <c r="R385" s="94"/>
      <c r="S385" s="94"/>
      <c r="T385" s="94"/>
    </row>
    <row r="386" ht="15.75" customHeight="1">
      <c r="A386" s="242"/>
      <c r="B386" s="222"/>
      <c r="C386" s="206"/>
      <c r="D386" s="207"/>
      <c r="E386" s="3"/>
      <c r="F386" s="3"/>
      <c r="G386" s="3"/>
      <c r="H386" s="3"/>
      <c r="J386" s="226"/>
      <c r="K386" s="3"/>
      <c r="L386" s="3"/>
      <c r="O386" s="227"/>
      <c r="Q386" s="94"/>
      <c r="R386" s="94"/>
      <c r="S386" s="94"/>
      <c r="T386" s="94"/>
    </row>
    <row r="387" ht="15.75" customHeight="1">
      <c r="A387" s="242"/>
      <c r="B387" s="222"/>
      <c r="C387" s="206"/>
      <c r="D387" s="207"/>
      <c r="E387" s="3"/>
      <c r="F387" s="3"/>
      <c r="G387" s="3"/>
      <c r="H387" s="3"/>
      <c r="J387" s="226"/>
      <c r="K387" s="3"/>
      <c r="L387" s="3"/>
      <c r="O387" s="227"/>
      <c r="Q387" s="94"/>
      <c r="R387" s="94"/>
      <c r="S387" s="94"/>
      <c r="T387" s="94"/>
    </row>
    <row r="388" ht="15.75" customHeight="1">
      <c r="A388" s="242"/>
      <c r="B388" s="222"/>
      <c r="C388" s="206"/>
      <c r="D388" s="207"/>
      <c r="E388" s="3"/>
      <c r="F388" s="3"/>
      <c r="G388" s="3"/>
      <c r="H388" s="3"/>
      <c r="J388" s="226"/>
      <c r="K388" s="3"/>
      <c r="L388" s="3"/>
      <c r="O388" s="227"/>
      <c r="Q388" s="94"/>
      <c r="R388" s="94"/>
      <c r="S388" s="94"/>
      <c r="T388" s="94"/>
    </row>
    <row r="389" ht="15.75" customHeight="1">
      <c r="A389" s="242"/>
      <c r="B389" s="222"/>
      <c r="C389" s="206"/>
      <c r="D389" s="207"/>
      <c r="E389" s="3"/>
      <c r="F389" s="3"/>
      <c r="G389" s="3"/>
      <c r="H389" s="3"/>
      <c r="J389" s="226"/>
      <c r="K389" s="3"/>
      <c r="L389" s="3"/>
      <c r="O389" s="227"/>
      <c r="Q389" s="94"/>
      <c r="R389" s="94"/>
      <c r="S389" s="94"/>
      <c r="T389" s="94"/>
    </row>
    <row r="390" ht="15.75" customHeight="1">
      <c r="A390" s="242"/>
      <c r="B390" s="222"/>
      <c r="C390" s="206"/>
      <c r="D390" s="207"/>
      <c r="E390" s="3"/>
      <c r="F390" s="3"/>
      <c r="G390" s="3"/>
      <c r="H390" s="3"/>
      <c r="J390" s="226"/>
      <c r="K390" s="3"/>
      <c r="L390" s="3"/>
      <c r="O390" s="227"/>
      <c r="Q390" s="94"/>
      <c r="R390" s="94"/>
      <c r="S390" s="94"/>
      <c r="T390" s="94"/>
    </row>
    <row r="391" ht="15.75" customHeight="1">
      <c r="A391" s="242"/>
      <c r="B391" s="222"/>
      <c r="C391" s="206"/>
      <c r="D391" s="207"/>
      <c r="E391" s="3"/>
      <c r="F391" s="3"/>
      <c r="G391" s="3"/>
      <c r="H391" s="3"/>
      <c r="J391" s="226"/>
      <c r="K391" s="3"/>
      <c r="L391" s="3"/>
      <c r="O391" s="227"/>
      <c r="Q391" s="94"/>
      <c r="R391" s="94"/>
      <c r="S391" s="94"/>
      <c r="T391" s="94"/>
    </row>
    <row r="392" ht="15.75" customHeight="1">
      <c r="A392" s="242"/>
      <c r="B392" s="222"/>
      <c r="C392" s="206"/>
      <c r="D392" s="207"/>
      <c r="E392" s="3"/>
      <c r="F392" s="3"/>
      <c r="G392" s="3"/>
      <c r="H392" s="3"/>
      <c r="J392" s="226"/>
      <c r="K392" s="3"/>
      <c r="L392" s="3"/>
      <c r="O392" s="227"/>
      <c r="Q392" s="94"/>
      <c r="R392" s="94"/>
      <c r="S392" s="94"/>
      <c r="T392" s="94"/>
    </row>
    <row r="393" ht="15.75" customHeight="1">
      <c r="A393" s="242"/>
      <c r="B393" s="222"/>
      <c r="C393" s="206"/>
      <c r="D393" s="207"/>
      <c r="E393" s="3"/>
      <c r="F393" s="3"/>
      <c r="G393" s="3"/>
      <c r="H393" s="3"/>
      <c r="J393" s="226"/>
      <c r="K393" s="3"/>
      <c r="L393" s="3"/>
      <c r="O393" s="227"/>
      <c r="Q393" s="94"/>
      <c r="R393" s="94"/>
      <c r="S393" s="94"/>
      <c r="T393" s="94"/>
    </row>
    <row r="394" ht="15.75" customHeight="1">
      <c r="A394" s="242"/>
      <c r="B394" s="222"/>
      <c r="C394" s="206"/>
      <c r="D394" s="207"/>
      <c r="E394" s="3"/>
      <c r="F394" s="3"/>
      <c r="G394" s="3"/>
      <c r="H394" s="3"/>
      <c r="J394" s="226"/>
      <c r="K394" s="3"/>
      <c r="L394" s="3"/>
      <c r="O394" s="227"/>
      <c r="Q394" s="94"/>
      <c r="R394" s="94"/>
      <c r="S394" s="94"/>
      <c r="T394" s="94"/>
    </row>
    <row r="395" ht="15.75" customHeight="1">
      <c r="A395" s="242"/>
      <c r="B395" s="222"/>
      <c r="C395" s="206"/>
      <c r="D395" s="207"/>
      <c r="E395" s="3"/>
      <c r="F395" s="3"/>
      <c r="G395" s="3"/>
      <c r="H395" s="3"/>
      <c r="J395" s="226"/>
      <c r="K395" s="3"/>
      <c r="L395" s="3"/>
      <c r="O395" s="227"/>
      <c r="Q395" s="94"/>
      <c r="R395" s="94"/>
      <c r="S395" s="94"/>
      <c r="T395" s="94"/>
    </row>
    <row r="396" ht="15.75" customHeight="1">
      <c r="A396" s="242"/>
      <c r="B396" s="222"/>
      <c r="C396" s="206"/>
      <c r="D396" s="207"/>
      <c r="E396" s="3"/>
      <c r="F396" s="3"/>
      <c r="G396" s="3"/>
      <c r="H396" s="3"/>
      <c r="J396" s="226"/>
      <c r="K396" s="3"/>
      <c r="L396" s="3"/>
      <c r="O396" s="227"/>
      <c r="Q396" s="94"/>
      <c r="R396" s="94"/>
      <c r="S396" s="94"/>
      <c r="T396" s="94"/>
    </row>
    <row r="397" ht="15.75" customHeight="1">
      <c r="A397" s="242"/>
      <c r="B397" s="222"/>
      <c r="C397" s="206"/>
      <c r="D397" s="207"/>
      <c r="E397" s="3"/>
      <c r="F397" s="3"/>
      <c r="G397" s="3"/>
      <c r="H397" s="3"/>
      <c r="J397" s="226"/>
      <c r="K397" s="3"/>
      <c r="L397" s="3"/>
      <c r="O397" s="227"/>
      <c r="Q397" s="94"/>
      <c r="R397" s="94"/>
      <c r="S397" s="94"/>
      <c r="T397" s="94"/>
    </row>
    <row r="398" ht="15.75" customHeight="1">
      <c r="A398" s="242"/>
      <c r="B398" s="222"/>
      <c r="C398" s="206"/>
      <c r="D398" s="207"/>
      <c r="E398" s="3"/>
      <c r="F398" s="3"/>
      <c r="G398" s="3"/>
      <c r="H398" s="3"/>
      <c r="J398" s="226"/>
      <c r="K398" s="3"/>
      <c r="L398" s="3"/>
      <c r="O398" s="227"/>
      <c r="Q398" s="94"/>
      <c r="R398" s="94"/>
      <c r="S398" s="94"/>
      <c r="T398" s="94"/>
    </row>
    <row r="399" ht="15.75" customHeight="1">
      <c r="A399" s="242"/>
      <c r="B399" s="222"/>
      <c r="C399" s="206"/>
      <c r="D399" s="207"/>
      <c r="E399" s="3"/>
      <c r="F399" s="3"/>
      <c r="G399" s="3"/>
      <c r="H399" s="3"/>
      <c r="J399" s="226"/>
      <c r="K399" s="3"/>
      <c r="L399" s="3"/>
      <c r="O399" s="227"/>
      <c r="Q399" s="94"/>
      <c r="R399" s="94"/>
      <c r="S399" s="94"/>
      <c r="T399" s="94"/>
    </row>
    <row r="400" ht="15.75" customHeight="1">
      <c r="A400" s="242"/>
      <c r="B400" s="222"/>
      <c r="C400" s="206"/>
      <c r="D400" s="207"/>
      <c r="E400" s="3"/>
      <c r="F400" s="3"/>
      <c r="G400" s="3"/>
      <c r="H400" s="3"/>
      <c r="J400" s="226"/>
      <c r="K400" s="3"/>
      <c r="L400" s="3"/>
      <c r="O400" s="227"/>
      <c r="Q400" s="94"/>
      <c r="R400" s="94"/>
      <c r="S400" s="94"/>
      <c r="T400" s="94"/>
    </row>
    <row r="401" ht="15.75" customHeight="1">
      <c r="A401" s="242"/>
      <c r="B401" s="222"/>
      <c r="C401" s="206"/>
      <c r="D401" s="207"/>
      <c r="E401" s="3"/>
      <c r="F401" s="3"/>
      <c r="G401" s="3"/>
      <c r="H401" s="3"/>
      <c r="J401" s="226"/>
      <c r="K401" s="3"/>
      <c r="L401" s="3"/>
      <c r="O401" s="227"/>
      <c r="Q401" s="94"/>
      <c r="R401" s="94"/>
      <c r="S401" s="94"/>
      <c r="T401" s="94"/>
    </row>
    <row r="402" ht="15.75" customHeight="1">
      <c r="A402" s="242"/>
      <c r="B402" s="222"/>
      <c r="C402" s="206"/>
      <c r="D402" s="207"/>
      <c r="E402" s="3"/>
      <c r="F402" s="3"/>
      <c r="G402" s="3"/>
      <c r="H402" s="3"/>
      <c r="J402" s="226"/>
      <c r="K402" s="3"/>
      <c r="L402" s="3"/>
      <c r="O402" s="227"/>
      <c r="Q402" s="94"/>
      <c r="R402" s="94"/>
      <c r="S402" s="94"/>
      <c r="T402" s="94"/>
    </row>
    <row r="403" ht="15.75" customHeight="1">
      <c r="A403" s="242"/>
      <c r="B403" s="222"/>
      <c r="C403" s="206"/>
      <c r="D403" s="207"/>
      <c r="E403" s="3"/>
      <c r="F403" s="3"/>
      <c r="G403" s="3"/>
      <c r="H403" s="3"/>
      <c r="J403" s="226"/>
      <c r="K403" s="3"/>
      <c r="L403" s="3"/>
      <c r="O403" s="227"/>
      <c r="Q403" s="94"/>
      <c r="R403" s="94"/>
      <c r="S403" s="94"/>
      <c r="T403" s="94"/>
    </row>
    <row r="404" ht="15.75" customHeight="1">
      <c r="A404" s="242"/>
      <c r="B404" s="222"/>
      <c r="C404" s="206"/>
      <c r="D404" s="207"/>
      <c r="E404" s="3"/>
      <c r="F404" s="3"/>
      <c r="G404" s="3"/>
      <c r="H404" s="3"/>
      <c r="J404" s="226"/>
      <c r="K404" s="3"/>
      <c r="L404" s="3"/>
      <c r="O404" s="227"/>
      <c r="Q404" s="94"/>
      <c r="R404" s="94"/>
      <c r="S404" s="94"/>
      <c r="T404" s="94"/>
    </row>
    <row r="405" ht="15.75" customHeight="1">
      <c r="A405" s="242"/>
      <c r="B405" s="222"/>
      <c r="C405" s="206"/>
      <c r="D405" s="207"/>
      <c r="E405" s="3"/>
      <c r="F405" s="3"/>
      <c r="G405" s="3"/>
      <c r="H405" s="3"/>
      <c r="J405" s="226"/>
      <c r="K405" s="3"/>
      <c r="L405" s="3"/>
      <c r="O405" s="227"/>
      <c r="Q405" s="94"/>
      <c r="R405" s="94"/>
      <c r="S405" s="94"/>
      <c r="T405" s="94"/>
    </row>
    <row r="406" ht="15.75" customHeight="1">
      <c r="A406" s="242"/>
      <c r="B406" s="222"/>
      <c r="C406" s="206"/>
      <c r="D406" s="207"/>
      <c r="E406" s="3"/>
      <c r="F406" s="3"/>
      <c r="G406" s="3"/>
      <c r="H406" s="3"/>
      <c r="J406" s="226"/>
      <c r="K406" s="3"/>
      <c r="L406" s="3"/>
      <c r="O406" s="227"/>
      <c r="Q406" s="94"/>
      <c r="R406" s="94"/>
      <c r="S406" s="94"/>
      <c r="T406" s="94"/>
    </row>
    <row r="407" ht="15.75" customHeight="1">
      <c r="A407" s="242"/>
      <c r="B407" s="222"/>
      <c r="C407" s="206"/>
      <c r="D407" s="207"/>
      <c r="E407" s="3"/>
      <c r="F407" s="3"/>
      <c r="G407" s="3"/>
      <c r="H407" s="3"/>
      <c r="J407" s="226"/>
      <c r="K407" s="3"/>
      <c r="L407" s="3"/>
      <c r="O407" s="227"/>
      <c r="Q407" s="94"/>
      <c r="R407" s="94"/>
      <c r="S407" s="94"/>
      <c r="T407" s="94"/>
    </row>
    <row r="408" ht="15.75" customHeight="1">
      <c r="A408" s="242"/>
      <c r="B408" s="222"/>
      <c r="C408" s="206"/>
      <c r="D408" s="207"/>
      <c r="E408" s="3"/>
      <c r="F408" s="3"/>
      <c r="G408" s="3"/>
      <c r="H408" s="3"/>
      <c r="J408" s="226"/>
      <c r="K408" s="3"/>
      <c r="L408" s="3"/>
      <c r="O408" s="227"/>
      <c r="Q408" s="94"/>
      <c r="R408" s="94"/>
      <c r="S408" s="94"/>
      <c r="T408" s="94"/>
    </row>
    <row r="409" ht="15.75" customHeight="1">
      <c r="A409" s="242"/>
      <c r="B409" s="222"/>
      <c r="C409" s="206"/>
      <c r="D409" s="207"/>
      <c r="E409" s="3"/>
      <c r="F409" s="3"/>
      <c r="G409" s="3"/>
      <c r="H409" s="3"/>
      <c r="J409" s="226"/>
      <c r="K409" s="3"/>
      <c r="L409" s="3"/>
      <c r="O409" s="227"/>
      <c r="Q409" s="94"/>
      <c r="R409" s="94"/>
      <c r="S409" s="94"/>
      <c r="T409" s="94"/>
    </row>
    <row r="410" ht="15.75" customHeight="1">
      <c r="A410" s="242"/>
      <c r="B410" s="222"/>
      <c r="C410" s="206"/>
      <c r="D410" s="207"/>
      <c r="E410" s="3"/>
      <c r="F410" s="3"/>
      <c r="G410" s="3"/>
      <c r="H410" s="3"/>
      <c r="J410" s="226"/>
      <c r="K410" s="3"/>
      <c r="L410" s="3"/>
      <c r="O410" s="227"/>
      <c r="Q410" s="94"/>
      <c r="R410" s="94"/>
      <c r="S410" s="94"/>
      <c r="T410" s="94"/>
    </row>
    <row r="411" ht="15.75" customHeight="1">
      <c r="A411" s="242"/>
      <c r="B411" s="222"/>
      <c r="C411" s="206"/>
      <c r="D411" s="207"/>
      <c r="E411" s="3"/>
      <c r="F411" s="3"/>
      <c r="G411" s="3"/>
      <c r="H411" s="3"/>
      <c r="J411" s="226"/>
      <c r="K411" s="3"/>
      <c r="L411" s="3"/>
      <c r="O411" s="227"/>
      <c r="Q411" s="94"/>
      <c r="R411" s="94"/>
      <c r="S411" s="94"/>
      <c r="T411" s="94"/>
    </row>
    <row r="412" ht="15.75" customHeight="1">
      <c r="A412" s="242"/>
      <c r="B412" s="222"/>
      <c r="C412" s="206"/>
      <c r="D412" s="207"/>
      <c r="E412" s="3"/>
      <c r="F412" s="3"/>
      <c r="G412" s="3"/>
      <c r="H412" s="3"/>
      <c r="J412" s="226"/>
      <c r="K412" s="3"/>
      <c r="L412" s="3"/>
      <c r="O412" s="227"/>
      <c r="Q412" s="94"/>
      <c r="R412" s="94"/>
      <c r="S412" s="94"/>
      <c r="T412" s="94"/>
    </row>
    <row r="413" ht="15.75" customHeight="1">
      <c r="A413" s="242"/>
      <c r="B413" s="222"/>
      <c r="C413" s="206"/>
      <c r="D413" s="207"/>
      <c r="E413" s="3"/>
      <c r="F413" s="3"/>
      <c r="G413" s="3"/>
      <c r="H413" s="3"/>
      <c r="J413" s="226"/>
      <c r="K413" s="3"/>
      <c r="L413" s="3"/>
      <c r="O413" s="227"/>
      <c r="Q413" s="94"/>
      <c r="R413" s="94"/>
      <c r="S413" s="94"/>
      <c r="T413" s="94"/>
    </row>
    <row r="414" ht="15.75" customHeight="1">
      <c r="A414" s="242"/>
      <c r="B414" s="222"/>
      <c r="C414" s="206"/>
      <c r="D414" s="207"/>
      <c r="E414" s="3"/>
      <c r="F414" s="3"/>
      <c r="G414" s="3"/>
      <c r="H414" s="3"/>
      <c r="J414" s="226"/>
      <c r="K414" s="3"/>
      <c r="L414" s="3"/>
      <c r="O414" s="227"/>
      <c r="Q414" s="94"/>
      <c r="R414" s="94"/>
      <c r="S414" s="94"/>
      <c r="T414" s="94"/>
    </row>
    <row r="415" ht="15.75" customHeight="1">
      <c r="A415" s="242"/>
      <c r="B415" s="222"/>
      <c r="C415" s="206"/>
      <c r="D415" s="207"/>
      <c r="E415" s="3"/>
      <c r="F415" s="3"/>
      <c r="G415" s="3"/>
      <c r="H415" s="3"/>
      <c r="J415" s="226"/>
      <c r="K415" s="3"/>
      <c r="L415" s="3"/>
      <c r="O415" s="227"/>
      <c r="Q415" s="94"/>
      <c r="R415" s="94"/>
      <c r="S415" s="94"/>
      <c r="T415" s="94"/>
    </row>
    <row r="416" ht="15.75" customHeight="1">
      <c r="A416" s="242"/>
      <c r="B416" s="222"/>
      <c r="C416" s="206"/>
      <c r="D416" s="207"/>
      <c r="E416" s="3"/>
      <c r="F416" s="3"/>
      <c r="G416" s="3"/>
      <c r="H416" s="3"/>
      <c r="J416" s="226"/>
      <c r="K416" s="3"/>
      <c r="L416" s="3"/>
      <c r="O416" s="227"/>
      <c r="Q416" s="94"/>
      <c r="R416" s="94"/>
      <c r="S416" s="94"/>
      <c r="T416" s="94"/>
    </row>
    <row r="417" ht="15.75" customHeight="1">
      <c r="A417" s="242"/>
      <c r="B417" s="222"/>
      <c r="C417" s="206"/>
      <c r="D417" s="207"/>
      <c r="E417" s="3"/>
      <c r="F417" s="3"/>
      <c r="G417" s="3"/>
      <c r="H417" s="3"/>
      <c r="J417" s="226"/>
      <c r="K417" s="3"/>
      <c r="L417" s="3"/>
      <c r="O417" s="227"/>
      <c r="Q417" s="94"/>
      <c r="R417" s="94"/>
      <c r="S417" s="94"/>
      <c r="T417" s="94"/>
    </row>
    <row r="418" ht="15.75" customHeight="1">
      <c r="A418" s="242"/>
      <c r="B418" s="222"/>
      <c r="C418" s="206"/>
      <c r="D418" s="207"/>
      <c r="E418" s="3"/>
      <c r="F418" s="3"/>
      <c r="G418" s="3"/>
      <c r="H418" s="3"/>
      <c r="J418" s="226"/>
      <c r="K418" s="3"/>
      <c r="L418" s="3"/>
      <c r="O418" s="227"/>
      <c r="Q418" s="94"/>
      <c r="R418" s="94"/>
      <c r="S418" s="94"/>
      <c r="T418" s="94"/>
    </row>
    <row r="419" ht="15.75" customHeight="1">
      <c r="A419" s="242"/>
      <c r="B419" s="222"/>
      <c r="C419" s="206"/>
      <c r="D419" s="207"/>
      <c r="E419" s="3"/>
      <c r="F419" s="3"/>
      <c r="G419" s="3"/>
      <c r="H419" s="3"/>
      <c r="J419" s="226"/>
      <c r="K419" s="3"/>
      <c r="L419" s="3"/>
      <c r="O419" s="227"/>
      <c r="Q419" s="94"/>
      <c r="R419" s="94"/>
      <c r="S419" s="94"/>
      <c r="T419" s="94"/>
    </row>
    <row r="420" ht="15.75" customHeight="1">
      <c r="A420" s="242"/>
      <c r="B420" s="222"/>
      <c r="C420" s="206"/>
      <c r="D420" s="207"/>
      <c r="E420" s="3"/>
      <c r="F420" s="3"/>
      <c r="G420" s="3"/>
      <c r="H420" s="3"/>
      <c r="J420" s="226"/>
      <c r="K420" s="3"/>
      <c r="L420" s="3"/>
      <c r="O420" s="227"/>
      <c r="Q420" s="94"/>
      <c r="R420" s="94"/>
      <c r="S420" s="94"/>
      <c r="T420" s="94"/>
    </row>
    <row r="421" ht="15.75" customHeight="1">
      <c r="A421" s="242"/>
      <c r="B421" s="222"/>
      <c r="C421" s="206"/>
      <c r="D421" s="207"/>
      <c r="E421" s="3"/>
      <c r="F421" s="3"/>
      <c r="G421" s="3"/>
      <c r="H421" s="3"/>
      <c r="J421" s="226"/>
      <c r="K421" s="3"/>
      <c r="L421" s="3"/>
      <c r="O421" s="227"/>
      <c r="Q421" s="94"/>
      <c r="R421" s="94"/>
      <c r="S421" s="94"/>
      <c r="T421" s="94"/>
    </row>
    <row r="422" ht="15.75" customHeight="1">
      <c r="A422" s="242"/>
      <c r="B422" s="222"/>
      <c r="C422" s="206"/>
      <c r="D422" s="207"/>
      <c r="E422" s="3"/>
      <c r="F422" s="3"/>
      <c r="G422" s="3"/>
      <c r="H422" s="3"/>
      <c r="J422" s="226"/>
      <c r="K422" s="3"/>
      <c r="L422" s="3"/>
      <c r="O422" s="227"/>
      <c r="Q422" s="94"/>
      <c r="R422" s="94"/>
      <c r="S422" s="94"/>
      <c r="T422" s="94"/>
    </row>
    <row r="423" ht="15.75" customHeight="1">
      <c r="A423" s="242"/>
      <c r="B423" s="222"/>
      <c r="C423" s="206"/>
      <c r="D423" s="207"/>
      <c r="E423" s="3"/>
      <c r="F423" s="3"/>
      <c r="G423" s="3"/>
      <c r="H423" s="3"/>
      <c r="J423" s="226"/>
      <c r="K423" s="3"/>
      <c r="L423" s="3"/>
      <c r="O423" s="227"/>
      <c r="Q423" s="94"/>
      <c r="R423" s="94"/>
      <c r="S423" s="94"/>
      <c r="T423" s="94"/>
    </row>
    <row r="424" ht="15.75" customHeight="1">
      <c r="A424" s="242"/>
      <c r="B424" s="222"/>
      <c r="C424" s="206"/>
      <c r="D424" s="207"/>
      <c r="E424" s="3"/>
      <c r="F424" s="3"/>
      <c r="G424" s="3"/>
      <c r="H424" s="3"/>
      <c r="J424" s="226"/>
      <c r="K424" s="3"/>
      <c r="L424" s="3"/>
      <c r="O424" s="227"/>
      <c r="Q424" s="94"/>
      <c r="R424" s="94"/>
      <c r="S424" s="94"/>
      <c r="T424" s="94"/>
    </row>
    <row r="425" ht="15.75" customHeight="1">
      <c r="A425" s="242"/>
      <c r="B425" s="222"/>
      <c r="C425" s="206"/>
      <c r="D425" s="207"/>
      <c r="E425" s="3"/>
      <c r="F425" s="3"/>
      <c r="G425" s="3"/>
      <c r="H425" s="3"/>
      <c r="J425" s="226"/>
      <c r="K425" s="3"/>
      <c r="L425" s="3"/>
      <c r="O425" s="227"/>
      <c r="Q425" s="94"/>
      <c r="R425" s="94"/>
      <c r="S425" s="94"/>
      <c r="T425" s="94"/>
    </row>
    <row r="426" ht="15.75" customHeight="1">
      <c r="A426" s="242"/>
      <c r="B426" s="222"/>
      <c r="C426" s="206"/>
      <c r="D426" s="207"/>
      <c r="E426" s="3"/>
      <c r="F426" s="3"/>
      <c r="G426" s="3"/>
      <c r="H426" s="3"/>
      <c r="J426" s="226"/>
      <c r="K426" s="3"/>
      <c r="L426" s="3"/>
      <c r="O426" s="227"/>
      <c r="Q426" s="94"/>
      <c r="R426" s="94"/>
      <c r="S426" s="94"/>
      <c r="T426" s="94"/>
    </row>
    <row r="427" ht="15.75" customHeight="1">
      <c r="A427" s="242"/>
      <c r="B427" s="222"/>
      <c r="C427" s="206"/>
      <c r="D427" s="207"/>
      <c r="E427" s="3"/>
      <c r="F427" s="3"/>
      <c r="G427" s="3"/>
      <c r="H427" s="3"/>
      <c r="J427" s="226"/>
      <c r="K427" s="3"/>
      <c r="L427" s="3"/>
      <c r="O427" s="227"/>
      <c r="Q427" s="94"/>
      <c r="R427" s="94"/>
      <c r="S427" s="94"/>
      <c r="T427" s="94"/>
    </row>
    <row r="428" ht="15.75" customHeight="1">
      <c r="A428" s="242"/>
      <c r="B428" s="222"/>
      <c r="C428" s="206"/>
      <c r="D428" s="207"/>
      <c r="E428" s="3"/>
      <c r="F428" s="3"/>
      <c r="G428" s="3"/>
      <c r="H428" s="3"/>
      <c r="J428" s="226"/>
      <c r="K428" s="3"/>
      <c r="L428" s="3"/>
      <c r="O428" s="227"/>
      <c r="Q428" s="94"/>
      <c r="R428" s="94"/>
      <c r="S428" s="94"/>
      <c r="T428" s="94"/>
    </row>
    <row r="429" ht="15.75" customHeight="1">
      <c r="A429" s="242"/>
      <c r="B429" s="222"/>
      <c r="C429" s="206"/>
      <c r="D429" s="207"/>
      <c r="E429" s="3"/>
      <c r="F429" s="3"/>
      <c r="G429" s="3"/>
      <c r="H429" s="3"/>
      <c r="J429" s="226"/>
      <c r="K429" s="3"/>
      <c r="L429" s="3"/>
      <c r="O429" s="227"/>
      <c r="Q429" s="94"/>
      <c r="R429" s="94"/>
      <c r="S429" s="94"/>
      <c r="T429" s="94"/>
    </row>
    <row r="430" ht="15.75" customHeight="1">
      <c r="A430" s="242"/>
      <c r="B430" s="222"/>
      <c r="C430" s="206"/>
      <c r="D430" s="207"/>
      <c r="E430" s="3"/>
      <c r="F430" s="3"/>
      <c r="G430" s="3"/>
      <c r="H430" s="3"/>
      <c r="J430" s="226"/>
      <c r="K430" s="3"/>
      <c r="L430" s="3"/>
      <c r="O430" s="227"/>
      <c r="Q430" s="94"/>
      <c r="R430" s="94"/>
      <c r="S430" s="94"/>
      <c r="T430" s="94"/>
    </row>
    <row r="431" ht="15.75" customHeight="1">
      <c r="A431" s="242"/>
      <c r="B431" s="222"/>
      <c r="C431" s="206"/>
      <c r="D431" s="207"/>
      <c r="E431" s="3"/>
      <c r="F431" s="3"/>
      <c r="G431" s="3"/>
      <c r="H431" s="3"/>
      <c r="J431" s="226"/>
      <c r="K431" s="3"/>
      <c r="L431" s="3"/>
      <c r="O431" s="227"/>
      <c r="Q431" s="94"/>
      <c r="R431" s="94"/>
      <c r="S431" s="94"/>
      <c r="T431" s="94"/>
    </row>
    <row r="432" ht="15.75" customHeight="1">
      <c r="A432" s="242"/>
      <c r="B432" s="222"/>
      <c r="C432" s="206"/>
      <c r="D432" s="207"/>
      <c r="E432" s="3"/>
      <c r="F432" s="3"/>
      <c r="G432" s="3"/>
      <c r="H432" s="3"/>
      <c r="J432" s="226"/>
      <c r="K432" s="3"/>
      <c r="L432" s="3"/>
      <c r="O432" s="227"/>
      <c r="Q432" s="94"/>
      <c r="R432" s="94"/>
      <c r="S432" s="94"/>
      <c r="T432" s="94"/>
    </row>
    <row r="433" ht="15.75" customHeight="1">
      <c r="A433" s="242"/>
      <c r="B433" s="222"/>
      <c r="C433" s="206"/>
      <c r="D433" s="207"/>
      <c r="E433" s="3"/>
      <c r="F433" s="3"/>
      <c r="G433" s="3"/>
      <c r="H433" s="3"/>
      <c r="J433" s="226"/>
      <c r="K433" s="3"/>
      <c r="L433" s="3"/>
      <c r="O433" s="227"/>
      <c r="Q433" s="94"/>
      <c r="R433" s="94"/>
      <c r="S433" s="94"/>
      <c r="T433" s="94"/>
    </row>
    <row r="434" ht="15.75" customHeight="1">
      <c r="A434" s="242"/>
      <c r="B434" s="222"/>
      <c r="C434" s="206"/>
      <c r="D434" s="207"/>
      <c r="E434" s="3"/>
      <c r="F434" s="3"/>
      <c r="G434" s="3"/>
      <c r="H434" s="3"/>
      <c r="J434" s="226"/>
      <c r="K434" s="3"/>
      <c r="L434" s="3"/>
      <c r="O434" s="227"/>
      <c r="Q434" s="94"/>
      <c r="R434" s="94"/>
      <c r="S434" s="94"/>
      <c r="T434" s="94"/>
    </row>
    <row r="435" ht="15.75" customHeight="1">
      <c r="A435" s="242"/>
      <c r="B435" s="222"/>
      <c r="C435" s="206"/>
      <c r="D435" s="207"/>
      <c r="E435" s="3"/>
      <c r="F435" s="3"/>
      <c r="G435" s="3"/>
      <c r="H435" s="3"/>
      <c r="J435" s="226"/>
      <c r="K435" s="3"/>
      <c r="L435" s="3"/>
      <c r="O435" s="227"/>
      <c r="Q435" s="94"/>
      <c r="R435" s="94"/>
      <c r="S435" s="94"/>
      <c r="T435" s="94"/>
    </row>
    <row r="436" ht="15.75" customHeight="1">
      <c r="A436" s="242"/>
      <c r="B436" s="222"/>
      <c r="C436" s="206"/>
      <c r="D436" s="207"/>
      <c r="E436" s="3"/>
      <c r="F436" s="3"/>
      <c r="G436" s="3"/>
      <c r="H436" s="3"/>
      <c r="J436" s="226"/>
      <c r="K436" s="3"/>
      <c r="L436" s="3"/>
      <c r="O436" s="227"/>
      <c r="Q436" s="94"/>
      <c r="R436" s="94"/>
      <c r="S436" s="94"/>
      <c r="T436" s="94"/>
    </row>
    <row r="437" ht="15.75" customHeight="1">
      <c r="A437" s="242"/>
      <c r="B437" s="222"/>
      <c r="C437" s="206"/>
      <c r="D437" s="207"/>
      <c r="E437" s="3"/>
      <c r="F437" s="3"/>
      <c r="G437" s="3"/>
      <c r="H437" s="3"/>
      <c r="J437" s="226"/>
      <c r="K437" s="3"/>
      <c r="L437" s="3"/>
      <c r="O437" s="227"/>
      <c r="Q437" s="94"/>
      <c r="R437" s="94"/>
      <c r="S437" s="94"/>
      <c r="T437" s="94"/>
    </row>
    <row r="438" ht="15.75" customHeight="1">
      <c r="A438" s="242"/>
      <c r="B438" s="222"/>
      <c r="C438" s="206"/>
      <c r="D438" s="207"/>
      <c r="E438" s="3"/>
      <c r="F438" s="3"/>
      <c r="G438" s="3"/>
      <c r="H438" s="3"/>
      <c r="J438" s="226"/>
      <c r="K438" s="3"/>
      <c r="L438" s="3"/>
      <c r="O438" s="227"/>
      <c r="Q438" s="94"/>
      <c r="R438" s="94"/>
      <c r="S438" s="94"/>
      <c r="T438" s="94"/>
    </row>
    <row r="439" ht="15.75" customHeight="1">
      <c r="A439" s="242"/>
      <c r="B439" s="222"/>
      <c r="C439" s="206"/>
      <c r="D439" s="207"/>
      <c r="E439" s="3"/>
      <c r="F439" s="3"/>
      <c r="G439" s="3"/>
      <c r="H439" s="3"/>
      <c r="J439" s="226"/>
      <c r="K439" s="3"/>
      <c r="L439" s="3"/>
      <c r="O439" s="227"/>
      <c r="Q439" s="94"/>
      <c r="R439" s="94"/>
      <c r="S439" s="94"/>
      <c r="T439" s="94"/>
    </row>
    <row r="440" ht="15.75" customHeight="1">
      <c r="A440" s="242"/>
      <c r="B440" s="222"/>
      <c r="C440" s="206"/>
      <c r="D440" s="207"/>
      <c r="E440" s="3"/>
      <c r="F440" s="3"/>
      <c r="G440" s="3"/>
      <c r="H440" s="3"/>
      <c r="J440" s="226"/>
      <c r="K440" s="3"/>
      <c r="L440" s="3"/>
      <c r="O440" s="227"/>
      <c r="Q440" s="94"/>
      <c r="R440" s="94"/>
      <c r="S440" s="94"/>
      <c r="T440" s="94"/>
    </row>
    <row r="441" ht="15.75" customHeight="1">
      <c r="A441" s="242"/>
      <c r="B441" s="222"/>
      <c r="C441" s="206"/>
      <c r="D441" s="207"/>
      <c r="E441" s="3"/>
      <c r="F441" s="3"/>
      <c r="G441" s="3"/>
      <c r="H441" s="3"/>
      <c r="J441" s="226"/>
      <c r="K441" s="3"/>
      <c r="L441" s="3"/>
      <c r="O441" s="227"/>
      <c r="Q441" s="94"/>
      <c r="R441" s="94"/>
      <c r="S441" s="94"/>
      <c r="T441" s="94"/>
    </row>
    <row r="442" ht="15.75" customHeight="1">
      <c r="A442" s="242"/>
      <c r="B442" s="222"/>
      <c r="C442" s="206"/>
      <c r="D442" s="207"/>
      <c r="E442" s="3"/>
      <c r="F442" s="3"/>
      <c r="G442" s="3"/>
      <c r="H442" s="3"/>
      <c r="J442" s="226"/>
      <c r="K442" s="3"/>
      <c r="L442" s="3"/>
      <c r="O442" s="227"/>
      <c r="Q442" s="94"/>
      <c r="R442" s="94"/>
      <c r="S442" s="94"/>
      <c r="T442" s="94"/>
    </row>
    <row r="443" ht="15.75" customHeight="1">
      <c r="A443" s="242"/>
      <c r="B443" s="222"/>
      <c r="C443" s="206"/>
      <c r="D443" s="207"/>
      <c r="E443" s="3"/>
      <c r="F443" s="3"/>
      <c r="G443" s="3"/>
      <c r="H443" s="3"/>
      <c r="J443" s="226"/>
      <c r="K443" s="3"/>
      <c r="L443" s="3"/>
      <c r="O443" s="227"/>
      <c r="Q443" s="94"/>
      <c r="R443" s="94"/>
      <c r="S443" s="94"/>
      <c r="T443" s="94"/>
    </row>
    <row r="444" ht="15.75" customHeight="1">
      <c r="A444" s="242"/>
      <c r="B444" s="222"/>
      <c r="C444" s="206"/>
      <c r="D444" s="207"/>
      <c r="E444" s="3"/>
      <c r="F444" s="3"/>
      <c r="G444" s="3"/>
      <c r="H444" s="3"/>
      <c r="J444" s="226"/>
      <c r="K444" s="3"/>
      <c r="L444" s="3"/>
      <c r="O444" s="227"/>
      <c r="Q444" s="94"/>
      <c r="R444" s="94"/>
      <c r="S444" s="94"/>
      <c r="T444" s="94"/>
    </row>
    <row r="445" ht="15.75" customHeight="1">
      <c r="A445" s="242"/>
      <c r="B445" s="222"/>
      <c r="C445" s="206"/>
      <c r="D445" s="207"/>
      <c r="E445" s="3"/>
      <c r="F445" s="3"/>
      <c r="G445" s="3"/>
      <c r="H445" s="3"/>
      <c r="J445" s="226"/>
      <c r="K445" s="3"/>
      <c r="L445" s="3"/>
      <c r="O445" s="227"/>
      <c r="Q445" s="94"/>
      <c r="R445" s="94"/>
      <c r="S445" s="94"/>
      <c r="T445" s="94"/>
    </row>
    <row r="446" ht="15.75" customHeight="1">
      <c r="A446" s="242"/>
      <c r="B446" s="222"/>
      <c r="C446" s="206"/>
      <c r="D446" s="207"/>
      <c r="E446" s="3"/>
      <c r="F446" s="3"/>
      <c r="G446" s="3"/>
      <c r="H446" s="3"/>
      <c r="J446" s="226"/>
      <c r="K446" s="3"/>
      <c r="L446" s="3"/>
      <c r="O446" s="227"/>
      <c r="Q446" s="94"/>
      <c r="R446" s="94"/>
      <c r="S446" s="94"/>
      <c r="T446" s="94"/>
    </row>
    <row r="447" ht="15.75" customHeight="1">
      <c r="A447" s="242"/>
      <c r="B447" s="222"/>
      <c r="C447" s="206"/>
      <c r="D447" s="207"/>
      <c r="E447" s="3"/>
      <c r="F447" s="3"/>
      <c r="G447" s="3"/>
      <c r="H447" s="3"/>
      <c r="J447" s="226"/>
      <c r="K447" s="3"/>
      <c r="L447" s="3"/>
      <c r="O447" s="227"/>
      <c r="Q447" s="94"/>
      <c r="R447" s="94"/>
      <c r="S447" s="94"/>
      <c r="T447" s="94"/>
    </row>
    <row r="448" ht="15.75" customHeight="1">
      <c r="A448" s="242"/>
      <c r="B448" s="222"/>
      <c r="C448" s="206"/>
      <c r="D448" s="207"/>
      <c r="E448" s="3"/>
      <c r="F448" s="3"/>
      <c r="G448" s="3"/>
      <c r="H448" s="3"/>
      <c r="J448" s="226"/>
      <c r="K448" s="3"/>
      <c r="L448" s="3"/>
      <c r="O448" s="227"/>
      <c r="Q448" s="94"/>
      <c r="R448" s="94"/>
      <c r="S448" s="94"/>
      <c r="T448" s="94"/>
    </row>
    <row r="449" ht="15.75" customHeight="1">
      <c r="A449" s="242"/>
      <c r="B449" s="222"/>
      <c r="C449" s="206"/>
      <c r="D449" s="207"/>
      <c r="E449" s="3"/>
      <c r="F449" s="3"/>
      <c r="G449" s="3"/>
      <c r="H449" s="3"/>
      <c r="J449" s="226"/>
      <c r="K449" s="3"/>
      <c r="L449" s="3"/>
      <c r="O449" s="227"/>
      <c r="Q449" s="94"/>
      <c r="R449" s="94"/>
      <c r="S449" s="94"/>
      <c r="T449" s="94"/>
    </row>
    <row r="450" ht="15.75" customHeight="1">
      <c r="A450" s="242"/>
      <c r="B450" s="222"/>
      <c r="C450" s="206"/>
      <c r="D450" s="207"/>
      <c r="E450" s="3"/>
      <c r="F450" s="3"/>
      <c r="G450" s="3"/>
      <c r="H450" s="3"/>
      <c r="J450" s="226"/>
      <c r="K450" s="3"/>
      <c r="L450" s="3"/>
      <c r="O450" s="227"/>
      <c r="Q450" s="94"/>
      <c r="R450" s="94"/>
      <c r="S450" s="94"/>
      <c r="T450" s="94"/>
    </row>
    <row r="451" ht="15.75" customHeight="1">
      <c r="A451" s="242"/>
      <c r="B451" s="222"/>
      <c r="C451" s="206"/>
      <c r="D451" s="207"/>
      <c r="E451" s="3"/>
      <c r="F451" s="3"/>
      <c r="G451" s="3"/>
      <c r="H451" s="3"/>
      <c r="J451" s="226"/>
      <c r="K451" s="3"/>
      <c r="L451" s="3"/>
      <c r="O451" s="227"/>
      <c r="Q451" s="94"/>
      <c r="R451" s="94"/>
      <c r="S451" s="94"/>
      <c r="T451" s="94"/>
    </row>
    <row r="452" ht="15.75" customHeight="1">
      <c r="A452" s="242"/>
      <c r="B452" s="222"/>
      <c r="C452" s="206"/>
      <c r="D452" s="207"/>
      <c r="E452" s="3"/>
      <c r="F452" s="3"/>
      <c r="G452" s="3"/>
      <c r="H452" s="3"/>
      <c r="J452" s="226"/>
      <c r="K452" s="3"/>
      <c r="L452" s="3"/>
      <c r="O452" s="227"/>
      <c r="Q452" s="94"/>
      <c r="R452" s="94"/>
      <c r="S452" s="94"/>
      <c r="T452" s="94"/>
    </row>
    <row r="453" ht="15.75" customHeight="1">
      <c r="A453" s="242"/>
      <c r="B453" s="222"/>
      <c r="C453" s="206"/>
      <c r="D453" s="207"/>
      <c r="E453" s="3"/>
      <c r="F453" s="3"/>
      <c r="G453" s="3"/>
      <c r="H453" s="3"/>
      <c r="J453" s="226"/>
      <c r="K453" s="3"/>
      <c r="L453" s="3"/>
      <c r="O453" s="227"/>
      <c r="Q453" s="94"/>
      <c r="R453" s="94"/>
      <c r="S453" s="94"/>
      <c r="T453" s="94"/>
    </row>
    <row r="454" ht="15.75" customHeight="1">
      <c r="A454" s="242"/>
      <c r="B454" s="222"/>
      <c r="C454" s="206"/>
      <c r="D454" s="207"/>
      <c r="E454" s="3"/>
      <c r="F454" s="3"/>
      <c r="G454" s="3"/>
      <c r="H454" s="3"/>
      <c r="J454" s="226"/>
      <c r="K454" s="3"/>
      <c r="L454" s="3"/>
      <c r="O454" s="227"/>
      <c r="Q454" s="94"/>
      <c r="R454" s="94"/>
      <c r="S454" s="94"/>
      <c r="T454" s="94"/>
    </row>
    <row r="455" ht="15.75" customHeight="1">
      <c r="A455" s="242"/>
      <c r="B455" s="222"/>
      <c r="C455" s="206"/>
      <c r="D455" s="207"/>
      <c r="E455" s="3"/>
      <c r="F455" s="3"/>
      <c r="G455" s="3"/>
      <c r="H455" s="3"/>
      <c r="J455" s="226"/>
      <c r="K455" s="3"/>
      <c r="L455" s="3"/>
      <c r="O455" s="227"/>
      <c r="Q455" s="94"/>
      <c r="R455" s="94"/>
      <c r="S455" s="94"/>
      <c r="T455" s="94"/>
    </row>
    <row r="456" ht="15.75" customHeight="1">
      <c r="A456" s="242"/>
      <c r="B456" s="222"/>
      <c r="C456" s="206"/>
      <c r="D456" s="207"/>
      <c r="E456" s="3"/>
      <c r="F456" s="3"/>
      <c r="G456" s="3"/>
      <c r="H456" s="3"/>
      <c r="J456" s="226"/>
      <c r="K456" s="3"/>
      <c r="L456" s="3"/>
      <c r="O456" s="227"/>
      <c r="Q456" s="94"/>
      <c r="R456" s="94"/>
      <c r="S456" s="94"/>
      <c r="T456" s="94"/>
    </row>
    <row r="457" ht="15.75" customHeight="1">
      <c r="A457" s="242"/>
      <c r="B457" s="222"/>
      <c r="C457" s="206"/>
      <c r="D457" s="207"/>
      <c r="E457" s="3"/>
      <c r="F457" s="3"/>
      <c r="G457" s="3"/>
      <c r="H457" s="3"/>
      <c r="J457" s="226"/>
      <c r="K457" s="3"/>
      <c r="L457" s="3"/>
      <c r="O457" s="227"/>
      <c r="Q457" s="94"/>
      <c r="R457" s="94"/>
      <c r="S457" s="94"/>
      <c r="T457" s="94"/>
    </row>
    <row r="458" ht="15.75" customHeight="1">
      <c r="A458" s="242"/>
      <c r="B458" s="222"/>
      <c r="C458" s="206"/>
      <c r="D458" s="207"/>
      <c r="E458" s="3"/>
      <c r="F458" s="3"/>
      <c r="G458" s="3"/>
      <c r="H458" s="3"/>
      <c r="J458" s="226"/>
      <c r="K458" s="3"/>
      <c r="L458" s="3"/>
      <c r="O458" s="227"/>
      <c r="Q458" s="94"/>
      <c r="R458" s="94"/>
      <c r="S458" s="94"/>
      <c r="T458" s="94"/>
    </row>
    <row r="459" ht="15.75" customHeight="1">
      <c r="A459" s="242"/>
      <c r="B459" s="222"/>
      <c r="C459" s="206"/>
      <c r="D459" s="207"/>
      <c r="E459" s="3"/>
      <c r="F459" s="3"/>
      <c r="G459" s="3"/>
      <c r="H459" s="3"/>
      <c r="J459" s="226"/>
      <c r="K459" s="3"/>
      <c r="L459" s="3"/>
      <c r="O459" s="227"/>
      <c r="Q459" s="94"/>
      <c r="R459" s="94"/>
      <c r="S459" s="94"/>
      <c r="T459" s="94"/>
    </row>
    <row r="460" ht="15.75" customHeight="1">
      <c r="A460" s="242"/>
      <c r="B460" s="222"/>
      <c r="C460" s="206"/>
      <c r="D460" s="207"/>
      <c r="E460" s="3"/>
      <c r="F460" s="3"/>
      <c r="G460" s="3"/>
      <c r="H460" s="3"/>
      <c r="J460" s="226"/>
      <c r="K460" s="3"/>
      <c r="L460" s="3"/>
      <c r="O460" s="227"/>
      <c r="Q460" s="94"/>
      <c r="R460" s="94"/>
      <c r="S460" s="94"/>
      <c r="T460" s="94"/>
    </row>
    <row r="461" ht="15.75" customHeight="1">
      <c r="A461" s="242"/>
      <c r="B461" s="222"/>
      <c r="C461" s="206"/>
      <c r="D461" s="207"/>
      <c r="E461" s="3"/>
      <c r="F461" s="3"/>
      <c r="G461" s="3"/>
      <c r="H461" s="3"/>
      <c r="J461" s="226"/>
      <c r="K461" s="3"/>
      <c r="L461" s="3"/>
      <c r="O461" s="227"/>
      <c r="Q461" s="94"/>
      <c r="R461" s="94"/>
      <c r="S461" s="94"/>
      <c r="T461" s="94"/>
    </row>
    <row r="462" ht="15.75" customHeight="1">
      <c r="A462" s="242"/>
      <c r="B462" s="222"/>
      <c r="C462" s="206"/>
      <c r="D462" s="207"/>
      <c r="E462" s="3"/>
      <c r="F462" s="3"/>
      <c r="G462" s="3"/>
      <c r="H462" s="3"/>
      <c r="J462" s="226"/>
      <c r="K462" s="3"/>
      <c r="L462" s="3"/>
      <c r="O462" s="227"/>
      <c r="Q462" s="94"/>
      <c r="R462" s="94"/>
      <c r="S462" s="94"/>
      <c r="T462" s="94"/>
    </row>
    <row r="463" ht="15.75" customHeight="1">
      <c r="A463" s="242"/>
      <c r="B463" s="222"/>
      <c r="C463" s="206"/>
      <c r="D463" s="207"/>
      <c r="E463" s="3"/>
      <c r="F463" s="3"/>
      <c r="G463" s="3"/>
      <c r="H463" s="3"/>
      <c r="J463" s="226"/>
      <c r="K463" s="3"/>
      <c r="L463" s="3"/>
      <c r="O463" s="227"/>
      <c r="Q463" s="94"/>
      <c r="R463" s="94"/>
      <c r="S463" s="94"/>
      <c r="T463" s="94"/>
    </row>
    <row r="464" ht="15.75" customHeight="1">
      <c r="A464" s="242"/>
      <c r="B464" s="222"/>
      <c r="C464" s="206"/>
      <c r="D464" s="207"/>
      <c r="E464" s="3"/>
      <c r="F464" s="3"/>
      <c r="G464" s="3"/>
      <c r="H464" s="3"/>
      <c r="J464" s="226"/>
      <c r="K464" s="3"/>
      <c r="L464" s="3"/>
      <c r="O464" s="227"/>
      <c r="Q464" s="94"/>
      <c r="R464" s="94"/>
      <c r="S464" s="94"/>
      <c r="T464" s="94"/>
    </row>
    <row r="465" ht="15.75" customHeight="1">
      <c r="A465" s="242"/>
      <c r="B465" s="222"/>
      <c r="C465" s="206"/>
      <c r="D465" s="207"/>
      <c r="E465" s="3"/>
      <c r="F465" s="3"/>
      <c r="G465" s="3"/>
      <c r="H465" s="3"/>
      <c r="J465" s="226"/>
      <c r="K465" s="3"/>
      <c r="L465" s="3"/>
      <c r="O465" s="227"/>
      <c r="Q465" s="94"/>
      <c r="R465" s="94"/>
      <c r="S465" s="94"/>
      <c r="T465" s="94"/>
    </row>
    <row r="466" ht="15.75" customHeight="1">
      <c r="A466" s="242"/>
      <c r="B466" s="222"/>
      <c r="C466" s="206"/>
      <c r="D466" s="207"/>
      <c r="E466" s="3"/>
      <c r="F466" s="3"/>
      <c r="G466" s="3"/>
      <c r="H466" s="3"/>
      <c r="J466" s="226"/>
      <c r="K466" s="3"/>
      <c r="L466" s="3"/>
      <c r="O466" s="227"/>
      <c r="Q466" s="94"/>
      <c r="R466" s="94"/>
      <c r="S466" s="94"/>
      <c r="T466" s="94"/>
    </row>
    <row r="467" ht="15.75" customHeight="1">
      <c r="A467" s="242"/>
      <c r="B467" s="222"/>
      <c r="C467" s="206"/>
      <c r="D467" s="207"/>
      <c r="E467" s="3"/>
      <c r="F467" s="3"/>
      <c r="G467" s="3"/>
      <c r="H467" s="3"/>
      <c r="J467" s="226"/>
      <c r="K467" s="3"/>
      <c r="L467" s="3"/>
      <c r="O467" s="227"/>
      <c r="Q467" s="94"/>
      <c r="R467" s="94"/>
      <c r="S467" s="94"/>
      <c r="T467" s="94"/>
    </row>
    <row r="468" ht="15.75" customHeight="1">
      <c r="A468" s="242"/>
      <c r="B468" s="222"/>
      <c r="C468" s="206"/>
      <c r="D468" s="207"/>
      <c r="E468" s="3"/>
      <c r="F468" s="3"/>
      <c r="G468" s="3"/>
      <c r="H468" s="3"/>
      <c r="J468" s="226"/>
      <c r="K468" s="3"/>
      <c r="L468" s="3"/>
      <c r="O468" s="227"/>
      <c r="Q468" s="94"/>
      <c r="R468" s="94"/>
      <c r="S468" s="94"/>
      <c r="T468" s="94"/>
    </row>
    <row r="469" ht="15.75" customHeight="1">
      <c r="A469" s="242"/>
      <c r="B469" s="222"/>
      <c r="C469" s="206"/>
      <c r="D469" s="207"/>
      <c r="E469" s="3"/>
      <c r="F469" s="3"/>
      <c r="G469" s="3"/>
      <c r="H469" s="3"/>
      <c r="J469" s="226"/>
      <c r="K469" s="3"/>
      <c r="L469" s="3"/>
      <c r="O469" s="227"/>
      <c r="Q469" s="94"/>
      <c r="R469" s="94"/>
      <c r="S469" s="94"/>
      <c r="T469" s="94"/>
    </row>
    <row r="470" ht="15.75" customHeight="1">
      <c r="A470" s="242"/>
      <c r="B470" s="222"/>
      <c r="C470" s="206"/>
      <c r="D470" s="207"/>
      <c r="E470" s="3"/>
      <c r="F470" s="3"/>
      <c r="G470" s="3"/>
      <c r="H470" s="3"/>
      <c r="J470" s="226"/>
      <c r="K470" s="3"/>
      <c r="L470" s="3"/>
      <c r="O470" s="227"/>
      <c r="Q470" s="94"/>
      <c r="R470" s="94"/>
      <c r="S470" s="94"/>
      <c r="T470" s="94"/>
    </row>
    <row r="471" ht="15.75" customHeight="1">
      <c r="A471" s="242"/>
      <c r="B471" s="222"/>
      <c r="C471" s="206"/>
      <c r="D471" s="207"/>
      <c r="E471" s="3"/>
      <c r="F471" s="3"/>
      <c r="G471" s="3"/>
      <c r="H471" s="3"/>
      <c r="J471" s="226"/>
      <c r="K471" s="3"/>
      <c r="L471" s="3"/>
      <c r="O471" s="227"/>
      <c r="Q471" s="94"/>
      <c r="R471" s="94"/>
      <c r="S471" s="94"/>
      <c r="T471" s="94"/>
    </row>
    <row r="472" ht="15.75" customHeight="1">
      <c r="A472" s="242"/>
      <c r="B472" s="222"/>
      <c r="C472" s="206"/>
      <c r="D472" s="207"/>
      <c r="E472" s="3"/>
      <c r="F472" s="3"/>
      <c r="G472" s="3"/>
      <c r="H472" s="3"/>
      <c r="J472" s="226"/>
      <c r="K472" s="3"/>
      <c r="L472" s="3"/>
      <c r="O472" s="227"/>
      <c r="Q472" s="94"/>
      <c r="R472" s="94"/>
      <c r="S472" s="94"/>
      <c r="T472" s="94"/>
    </row>
    <row r="473" ht="15.75" customHeight="1">
      <c r="A473" s="242"/>
      <c r="B473" s="222"/>
      <c r="C473" s="206"/>
      <c r="D473" s="207"/>
      <c r="E473" s="3"/>
      <c r="F473" s="3"/>
      <c r="G473" s="3"/>
      <c r="H473" s="3"/>
      <c r="J473" s="226"/>
      <c r="K473" s="3"/>
      <c r="L473" s="3"/>
      <c r="O473" s="227"/>
      <c r="Q473" s="94"/>
      <c r="R473" s="94"/>
      <c r="S473" s="94"/>
      <c r="T473" s="94"/>
    </row>
    <row r="474" ht="15.75" customHeight="1">
      <c r="A474" s="242"/>
      <c r="B474" s="222"/>
      <c r="C474" s="206"/>
      <c r="D474" s="207"/>
      <c r="E474" s="3"/>
      <c r="F474" s="3"/>
      <c r="G474" s="3"/>
      <c r="H474" s="3"/>
      <c r="J474" s="226"/>
      <c r="K474" s="3"/>
      <c r="L474" s="3"/>
      <c r="O474" s="227"/>
      <c r="Q474" s="94"/>
      <c r="R474" s="94"/>
      <c r="S474" s="94"/>
      <c r="T474" s="94"/>
    </row>
    <row r="475" ht="15.75" customHeight="1">
      <c r="A475" s="242"/>
      <c r="B475" s="222"/>
      <c r="C475" s="206"/>
      <c r="D475" s="207"/>
      <c r="E475" s="3"/>
      <c r="F475" s="3"/>
      <c r="G475" s="3"/>
      <c r="H475" s="3"/>
      <c r="J475" s="226"/>
      <c r="K475" s="3"/>
      <c r="L475" s="3"/>
      <c r="O475" s="227"/>
      <c r="Q475" s="94"/>
      <c r="R475" s="94"/>
      <c r="S475" s="94"/>
      <c r="T475" s="94"/>
    </row>
    <row r="476" ht="15.75" customHeight="1">
      <c r="A476" s="242"/>
      <c r="B476" s="222"/>
      <c r="C476" s="206"/>
      <c r="D476" s="207"/>
      <c r="E476" s="3"/>
      <c r="F476" s="3"/>
      <c r="G476" s="3"/>
      <c r="H476" s="3"/>
      <c r="J476" s="226"/>
      <c r="K476" s="3"/>
      <c r="L476" s="3"/>
      <c r="O476" s="227"/>
      <c r="Q476" s="94"/>
      <c r="R476" s="94"/>
      <c r="S476" s="94"/>
      <c r="T476" s="94"/>
    </row>
    <row r="477" ht="15.75" customHeight="1">
      <c r="A477" s="242"/>
      <c r="B477" s="222"/>
      <c r="C477" s="206"/>
      <c r="D477" s="207"/>
      <c r="E477" s="3"/>
      <c r="F477" s="3"/>
      <c r="G477" s="3"/>
      <c r="H477" s="3"/>
      <c r="J477" s="226"/>
      <c r="K477" s="3"/>
      <c r="L477" s="3"/>
      <c r="O477" s="227"/>
      <c r="Q477" s="94"/>
      <c r="R477" s="94"/>
      <c r="S477" s="94"/>
      <c r="T477" s="94"/>
    </row>
    <row r="478" ht="15.75" customHeight="1">
      <c r="A478" s="242"/>
      <c r="B478" s="222"/>
      <c r="C478" s="206"/>
      <c r="D478" s="207"/>
      <c r="E478" s="3"/>
      <c r="F478" s="3"/>
      <c r="G478" s="3"/>
      <c r="H478" s="3"/>
      <c r="J478" s="226"/>
      <c r="K478" s="3"/>
      <c r="L478" s="3"/>
      <c r="O478" s="227"/>
      <c r="Q478" s="94"/>
      <c r="R478" s="94"/>
      <c r="S478" s="94"/>
      <c r="T478" s="94"/>
    </row>
    <row r="479" ht="15.75" customHeight="1">
      <c r="A479" s="242"/>
      <c r="B479" s="222"/>
      <c r="C479" s="206"/>
      <c r="D479" s="207"/>
      <c r="E479" s="3"/>
      <c r="F479" s="3"/>
      <c r="G479" s="3"/>
      <c r="H479" s="3"/>
      <c r="J479" s="226"/>
      <c r="K479" s="3"/>
      <c r="L479" s="3"/>
      <c r="O479" s="227"/>
      <c r="Q479" s="94"/>
      <c r="R479" s="94"/>
      <c r="S479" s="94"/>
      <c r="T479" s="94"/>
    </row>
    <row r="480" ht="15.75" customHeight="1">
      <c r="A480" s="242"/>
      <c r="B480" s="222"/>
      <c r="C480" s="206"/>
      <c r="D480" s="207"/>
      <c r="E480" s="3"/>
      <c r="F480" s="3"/>
      <c r="G480" s="3"/>
      <c r="H480" s="3"/>
      <c r="J480" s="226"/>
      <c r="K480" s="3"/>
      <c r="L480" s="3"/>
      <c r="O480" s="227"/>
      <c r="Q480" s="94"/>
      <c r="R480" s="94"/>
      <c r="S480" s="94"/>
      <c r="T480" s="94"/>
    </row>
    <row r="481" ht="15.75" customHeight="1">
      <c r="A481" s="242"/>
      <c r="B481" s="222"/>
      <c r="C481" s="206"/>
      <c r="D481" s="207"/>
      <c r="E481" s="3"/>
      <c r="F481" s="3"/>
      <c r="G481" s="3"/>
      <c r="H481" s="3"/>
      <c r="J481" s="226"/>
      <c r="K481" s="3"/>
      <c r="L481" s="3"/>
      <c r="O481" s="227"/>
      <c r="Q481" s="94"/>
      <c r="R481" s="94"/>
      <c r="S481" s="94"/>
      <c r="T481" s="94"/>
    </row>
    <row r="482" ht="15.75" customHeight="1">
      <c r="A482" s="242"/>
      <c r="B482" s="222"/>
      <c r="C482" s="206"/>
      <c r="D482" s="207"/>
      <c r="E482" s="3"/>
      <c r="F482" s="3"/>
      <c r="G482" s="3"/>
      <c r="H482" s="3"/>
      <c r="J482" s="226"/>
      <c r="K482" s="3"/>
      <c r="L482" s="3"/>
      <c r="O482" s="227"/>
      <c r="Q482" s="94"/>
      <c r="R482" s="94"/>
      <c r="S482" s="94"/>
      <c r="T482" s="94"/>
    </row>
    <row r="483" ht="15.75" customHeight="1">
      <c r="A483" s="242"/>
      <c r="B483" s="222"/>
      <c r="C483" s="206"/>
      <c r="D483" s="207"/>
      <c r="E483" s="3"/>
      <c r="F483" s="3"/>
      <c r="G483" s="3"/>
      <c r="H483" s="3"/>
      <c r="J483" s="226"/>
      <c r="K483" s="3"/>
      <c r="L483" s="3"/>
      <c r="O483" s="227"/>
      <c r="Q483" s="94"/>
      <c r="R483" s="94"/>
      <c r="S483" s="94"/>
      <c r="T483" s="94"/>
    </row>
    <row r="484" ht="15.75" customHeight="1">
      <c r="A484" s="242"/>
      <c r="B484" s="222"/>
      <c r="C484" s="206"/>
      <c r="D484" s="207"/>
      <c r="E484" s="3"/>
      <c r="F484" s="3"/>
      <c r="G484" s="3"/>
      <c r="H484" s="3"/>
      <c r="J484" s="226"/>
      <c r="K484" s="3"/>
      <c r="L484" s="3"/>
      <c r="O484" s="227"/>
      <c r="Q484" s="94"/>
      <c r="R484" s="94"/>
      <c r="S484" s="94"/>
      <c r="T484" s="94"/>
    </row>
    <row r="485" ht="15.75" customHeight="1">
      <c r="A485" s="242"/>
      <c r="B485" s="222"/>
      <c r="C485" s="206"/>
      <c r="D485" s="207"/>
      <c r="E485" s="3"/>
      <c r="F485" s="3"/>
      <c r="G485" s="3"/>
      <c r="H485" s="3"/>
      <c r="J485" s="226"/>
      <c r="K485" s="3"/>
      <c r="L485" s="3"/>
      <c r="O485" s="227"/>
      <c r="Q485" s="94"/>
      <c r="R485" s="94"/>
      <c r="S485" s="94"/>
      <c r="T485" s="94"/>
    </row>
    <row r="486" ht="15.75" customHeight="1">
      <c r="A486" s="242"/>
      <c r="B486" s="222"/>
      <c r="C486" s="206"/>
      <c r="D486" s="207"/>
      <c r="E486" s="3"/>
      <c r="F486" s="3"/>
      <c r="G486" s="3"/>
      <c r="H486" s="3"/>
      <c r="J486" s="226"/>
      <c r="K486" s="3"/>
      <c r="L486" s="3"/>
      <c r="O486" s="227"/>
      <c r="Q486" s="94"/>
      <c r="R486" s="94"/>
      <c r="S486" s="94"/>
      <c r="T486" s="94"/>
    </row>
    <row r="487" ht="15.75" customHeight="1">
      <c r="A487" s="242"/>
      <c r="B487" s="222"/>
      <c r="C487" s="206"/>
      <c r="D487" s="207"/>
      <c r="E487" s="3"/>
      <c r="F487" s="3"/>
      <c r="G487" s="3"/>
      <c r="H487" s="3"/>
      <c r="J487" s="226"/>
      <c r="K487" s="3"/>
      <c r="L487" s="3"/>
      <c r="O487" s="227"/>
      <c r="Q487" s="94"/>
      <c r="R487" s="94"/>
      <c r="S487" s="94"/>
      <c r="T487" s="94"/>
    </row>
    <row r="488" ht="15.75" customHeight="1">
      <c r="A488" s="242"/>
      <c r="B488" s="222"/>
      <c r="C488" s="206"/>
      <c r="D488" s="207"/>
      <c r="E488" s="3"/>
      <c r="F488" s="3"/>
      <c r="G488" s="3"/>
      <c r="H488" s="3"/>
      <c r="J488" s="226"/>
      <c r="K488" s="3"/>
      <c r="L488" s="3"/>
      <c r="O488" s="227"/>
      <c r="Q488" s="94"/>
      <c r="R488" s="94"/>
      <c r="S488" s="94"/>
      <c r="T488" s="94"/>
    </row>
    <row r="489" ht="15.75" customHeight="1">
      <c r="A489" s="242"/>
      <c r="B489" s="222"/>
      <c r="C489" s="206"/>
      <c r="D489" s="207"/>
      <c r="E489" s="3"/>
      <c r="F489" s="3"/>
      <c r="G489" s="3"/>
      <c r="H489" s="3"/>
      <c r="J489" s="226"/>
      <c r="K489" s="3"/>
      <c r="L489" s="3"/>
      <c r="O489" s="227"/>
      <c r="Q489" s="94"/>
      <c r="R489" s="94"/>
      <c r="S489" s="94"/>
      <c r="T489" s="94"/>
    </row>
    <row r="490" ht="15.75" customHeight="1">
      <c r="A490" s="242"/>
      <c r="B490" s="222"/>
      <c r="C490" s="206"/>
      <c r="D490" s="207"/>
      <c r="E490" s="3"/>
      <c r="F490" s="3"/>
      <c r="G490" s="3"/>
      <c r="H490" s="3"/>
      <c r="J490" s="226"/>
      <c r="K490" s="3"/>
      <c r="L490" s="3"/>
      <c r="O490" s="227"/>
      <c r="Q490" s="94"/>
      <c r="R490" s="94"/>
      <c r="S490" s="94"/>
      <c r="T490" s="94"/>
    </row>
    <row r="491" ht="15.75" customHeight="1">
      <c r="A491" s="242"/>
      <c r="B491" s="222"/>
      <c r="C491" s="206"/>
      <c r="D491" s="207"/>
      <c r="E491" s="3"/>
      <c r="F491" s="3"/>
      <c r="G491" s="3"/>
      <c r="H491" s="3"/>
      <c r="J491" s="226"/>
      <c r="K491" s="3"/>
      <c r="L491" s="3"/>
      <c r="O491" s="227"/>
      <c r="Q491" s="94"/>
      <c r="R491" s="94"/>
      <c r="S491" s="94"/>
      <c r="T491" s="94"/>
    </row>
    <row r="492" ht="15.75" customHeight="1">
      <c r="A492" s="242"/>
      <c r="B492" s="222"/>
      <c r="C492" s="206"/>
      <c r="D492" s="207"/>
      <c r="E492" s="3"/>
      <c r="F492" s="3"/>
      <c r="G492" s="3"/>
      <c r="H492" s="3"/>
      <c r="J492" s="226"/>
      <c r="K492" s="3"/>
      <c r="L492" s="3"/>
      <c r="O492" s="227"/>
      <c r="Q492" s="94"/>
      <c r="R492" s="94"/>
      <c r="S492" s="94"/>
      <c r="T492" s="94"/>
    </row>
    <row r="493" ht="15.75" customHeight="1">
      <c r="A493" s="242"/>
      <c r="B493" s="222"/>
      <c r="C493" s="206"/>
      <c r="D493" s="207"/>
      <c r="E493" s="3"/>
      <c r="F493" s="3"/>
      <c r="G493" s="3"/>
      <c r="H493" s="3"/>
      <c r="J493" s="226"/>
      <c r="K493" s="3"/>
      <c r="L493" s="3"/>
      <c r="O493" s="227"/>
      <c r="Q493" s="94"/>
      <c r="R493" s="94"/>
      <c r="S493" s="94"/>
      <c r="T493" s="94"/>
    </row>
    <row r="494" ht="15.75" customHeight="1">
      <c r="A494" s="242"/>
      <c r="B494" s="222"/>
      <c r="C494" s="206"/>
      <c r="D494" s="207"/>
      <c r="E494" s="3"/>
      <c r="F494" s="3"/>
      <c r="G494" s="3"/>
      <c r="H494" s="3"/>
      <c r="J494" s="226"/>
      <c r="K494" s="3"/>
      <c r="L494" s="3"/>
      <c r="O494" s="227"/>
      <c r="Q494" s="94"/>
      <c r="R494" s="94"/>
      <c r="S494" s="94"/>
      <c r="T494" s="94"/>
    </row>
    <row r="495" ht="15.75" customHeight="1">
      <c r="A495" s="242"/>
      <c r="B495" s="222"/>
      <c r="C495" s="206"/>
      <c r="D495" s="207"/>
      <c r="E495" s="3"/>
      <c r="F495" s="3"/>
      <c r="G495" s="3"/>
      <c r="H495" s="3"/>
      <c r="J495" s="226"/>
      <c r="K495" s="3"/>
      <c r="L495" s="3"/>
      <c r="O495" s="227"/>
      <c r="Q495" s="94"/>
      <c r="R495" s="94"/>
      <c r="S495" s="94"/>
      <c r="T495" s="94"/>
    </row>
    <row r="496" ht="15.75" customHeight="1">
      <c r="A496" s="242"/>
      <c r="B496" s="222"/>
      <c r="C496" s="206"/>
      <c r="D496" s="207"/>
      <c r="E496" s="3"/>
      <c r="F496" s="3"/>
      <c r="G496" s="3"/>
      <c r="H496" s="3"/>
      <c r="J496" s="226"/>
      <c r="K496" s="3"/>
      <c r="L496" s="3"/>
      <c r="O496" s="227"/>
      <c r="Q496" s="94"/>
      <c r="R496" s="94"/>
      <c r="S496" s="94"/>
      <c r="T496" s="94"/>
    </row>
    <row r="497" ht="15.75" customHeight="1">
      <c r="A497" s="242"/>
      <c r="B497" s="222"/>
      <c r="C497" s="206"/>
      <c r="D497" s="207"/>
      <c r="E497" s="3"/>
      <c r="F497" s="3"/>
      <c r="G497" s="3"/>
      <c r="H497" s="3"/>
      <c r="J497" s="226"/>
      <c r="K497" s="3"/>
      <c r="L497" s="3"/>
      <c r="O497" s="227"/>
      <c r="Q497" s="94"/>
      <c r="R497" s="94"/>
      <c r="S497" s="94"/>
      <c r="T497" s="94"/>
    </row>
    <row r="498" ht="15.75" customHeight="1">
      <c r="A498" s="242"/>
      <c r="B498" s="222"/>
      <c r="C498" s="206"/>
      <c r="D498" s="207"/>
      <c r="E498" s="3"/>
      <c r="F498" s="3"/>
      <c r="G498" s="3"/>
      <c r="H498" s="3"/>
      <c r="J498" s="226"/>
      <c r="K498" s="3"/>
      <c r="L498" s="3"/>
      <c r="O498" s="227"/>
      <c r="Q498" s="94"/>
      <c r="R498" s="94"/>
      <c r="S498" s="94"/>
      <c r="T498" s="94"/>
    </row>
    <row r="499" ht="15.75" customHeight="1">
      <c r="A499" s="242"/>
      <c r="B499" s="222"/>
      <c r="C499" s="206"/>
      <c r="D499" s="207"/>
      <c r="E499" s="3"/>
      <c r="F499" s="3"/>
      <c r="G499" s="3"/>
      <c r="H499" s="3"/>
      <c r="J499" s="226"/>
      <c r="K499" s="3"/>
      <c r="L499" s="3"/>
      <c r="O499" s="227"/>
      <c r="Q499" s="94"/>
      <c r="R499" s="94"/>
      <c r="S499" s="94"/>
      <c r="T499" s="94"/>
    </row>
    <row r="500" ht="15.75" customHeight="1">
      <c r="A500" s="242"/>
      <c r="B500" s="222"/>
      <c r="C500" s="206"/>
      <c r="D500" s="207"/>
      <c r="E500" s="3"/>
      <c r="F500" s="3"/>
      <c r="G500" s="3"/>
      <c r="H500" s="3"/>
      <c r="J500" s="226"/>
      <c r="K500" s="3"/>
      <c r="L500" s="3"/>
      <c r="O500" s="227"/>
      <c r="Q500" s="94"/>
      <c r="R500" s="94"/>
      <c r="S500" s="94"/>
      <c r="T500" s="94"/>
    </row>
    <row r="501" ht="15.75" customHeight="1">
      <c r="A501" s="242"/>
      <c r="B501" s="222"/>
      <c r="C501" s="206"/>
      <c r="D501" s="207"/>
      <c r="E501" s="3"/>
      <c r="F501" s="3"/>
      <c r="G501" s="3"/>
      <c r="H501" s="3"/>
      <c r="J501" s="226"/>
      <c r="K501" s="3"/>
      <c r="L501" s="3"/>
      <c r="O501" s="227"/>
      <c r="Q501" s="94"/>
      <c r="R501" s="94"/>
      <c r="S501" s="94"/>
      <c r="T501" s="94"/>
    </row>
    <row r="502" ht="15.75" customHeight="1">
      <c r="A502" s="242"/>
      <c r="B502" s="222"/>
      <c r="C502" s="206"/>
      <c r="D502" s="207"/>
      <c r="E502" s="3"/>
      <c r="F502" s="3"/>
      <c r="G502" s="3"/>
      <c r="H502" s="3"/>
      <c r="J502" s="226"/>
      <c r="K502" s="3"/>
      <c r="L502" s="3"/>
      <c r="O502" s="227"/>
      <c r="Q502" s="94"/>
      <c r="R502" s="94"/>
      <c r="S502" s="94"/>
      <c r="T502" s="94"/>
    </row>
    <row r="503" ht="15.75" customHeight="1">
      <c r="A503" s="242"/>
      <c r="B503" s="222"/>
      <c r="C503" s="206"/>
      <c r="D503" s="207"/>
      <c r="E503" s="3"/>
      <c r="F503" s="3"/>
      <c r="G503" s="3"/>
      <c r="H503" s="3"/>
      <c r="J503" s="226"/>
      <c r="K503" s="3"/>
      <c r="L503" s="3"/>
      <c r="O503" s="227"/>
      <c r="Q503" s="94"/>
      <c r="R503" s="94"/>
      <c r="S503" s="94"/>
      <c r="T503" s="94"/>
    </row>
    <row r="504" ht="15.75" customHeight="1">
      <c r="A504" s="242"/>
      <c r="B504" s="222"/>
      <c r="C504" s="206"/>
      <c r="D504" s="207"/>
      <c r="E504" s="3"/>
      <c r="F504" s="3"/>
      <c r="G504" s="3"/>
      <c r="H504" s="3"/>
      <c r="J504" s="226"/>
      <c r="K504" s="3"/>
      <c r="L504" s="3"/>
      <c r="O504" s="227"/>
      <c r="Q504" s="94"/>
      <c r="R504" s="94"/>
      <c r="S504" s="94"/>
      <c r="T504" s="94"/>
    </row>
    <row r="505" ht="15.75" customHeight="1">
      <c r="A505" s="242"/>
      <c r="B505" s="222"/>
      <c r="C505" s="206"/>
      <c r="D505" s="207"/>
      <c r="E505" s="3"/>
      <c r="F505" s="3"/>
      <c r="G505" s="3"/>
      <c r="H505" s="3"/>
      <c r="J505" s="226"/>
      <c r="K505" s="3"/>
      <c r="L505" s="3"/>
      <c r="O505" s="227"/>
      <c r="Q505" s="94"/>
      <c r="R505" s="94"/>
      <c r="S505" s="94"/>
      <c r="T505" s="94"/>
    </row>
    <row r="506" ht="15.75" customHeight="1">
      <c r="A506" s="242"/>
      <c r="B506" s="222"/>
      <c r="C506" s="206"/>
      <c r="D506" s="207"/>
      <c r="E506" s="3"/>
      <c r="F506" s="3"/>
      <c r="G506" s="3"/>
      <c r="H506" s="3"/>
      <c r="J506" s="226"/>
      <c r="K506" s="3"/>
      <c r="L506" s="3"/>
      <c r="O506" s="227"/>
      <c r="Q506" s="94"/>
      <c r="R506" s="94"/>
      <c r="S506" s="94"/>
      <c r="T506" s="94"/>
    </row>
    <row r="507" ht="15.75" customHeight="1">
      <c r="A507" s="242"/>
      <c r="B507" s="222"/>
      <c r="C507" s="206"/>
      <c r="D507" s="207"/>
      <c r="E507" s="3"/>
      <c r="F507" s="3"/>
      <c r="G507" s="3"/>
      <c r="H507" s="3"/>
      <c r="J507" s="226"/>
      <c r="K507" s="3"/>
      <c r="L507" s="3"/>
      <c r="O507" s="227"/>
      <c r="Q507" s="94"/>
      <c r="R507" s="94"/>
      <c r="S507" s="94"/>
      <c r="T507" s="94"/>
    </row>
    <row r="508" ht="15.75" customHeight="1">
      <c r="A508" s="242"/>
      <c r="B508" s="222"/>
      <c r="C508" s="206"/>
      <c r="D508" s="207"/>
      <c r="E508" s="3"/>
      <c r="F508" s="3"/>
      <c r="G508" s="3"/>
      <c r="H508" s="3"/>
      <c r="J508" s="226"/>
      <c r="K508" s="3"/>
      <c r="L508" s="3"/>
      <c r="O508" s="227"/>
      <c r="Q508" s="94"/>
      <c r="R508" s="94"/>
      <c r="S508" s="94"/>
      <c r="T508" s="94"/>
    </row>
    <row r="509" ht="15.75" customHeight="1">
      <c r="A509" s="242"/>
      <c r="B509" s="222"/>
      <c r="C509" s="206"/>
      <c r="D509" s="207"/>
      <c r="E509" s="3"/>
      <c r="F509" s="3"/>
      <c r="G509" s="3"/>
      <c r="H509" s="3"/>
      <c r="J509" s="226"/>
      <c r="K509" s="3"/>
      <c r="L509" s="3"/>
      <c r="O509" s="227"/>
      <c r="Q509" s="94"/>
      <c r="R509" s="94"/>
      <c r="S509" s="94"/>
      <c r="T509" s="94"/>
    </row>
    <row r="510" ht="15.75" customHeight="1">
      <c r="A510" s="242"/>
      <c r="B510" s="222"/>
      <c r="C510" s="206"/>
      <c r="D510" s="207"/>
      <c r="E510" s="3"/>
      <c r="F510" s="3"/>
      <c r="G510" s="3"/>
      <c r="H510" s="3"/>
      <c r="J510" s="226"/>
      <c r="K510" s="3"/>
      <c r="L510" s="3"/>
      <c r="O510" s="227"/>
      <c r="Q510" s="94"/>
      <c r="R510" s="94"/>
      <c r="S510" s="94"/>
      <c r="T510" s="94"/>
    </row>
    <row r="511" ht="15.75" customHeight="1">
      <c r="A511" s="242"/>
      <c r="B511" s="222"/>
      <c r="C511" s="206"/>
      <c r="D511" s="207"/>
      <c r="E511" s="3"/>
      <c r="F511" s="3"/>
      <c r="G511" s="3"/>
      <c r="H511" s="3"/>
      <c r="J511" s="226"/>
      <c r="K511" s="3"/>
      <c r="L511" s="3"/>
      <c r="O511" s="227"/>
      <c r="Q511" s="94"/>
      <c r="R511" s="94"/>
      <c r="S511" s="94"/>
      <c r="T511" s="94"/>
    </row>
    <row r="512" ht="15.75" customHeight="1">
      <c r="A512" s="242"/>
      <c r="B512" s="222"/>
      <c r="C512" s="206"/>
      <c r="D512" s="207"/>
      <c r="E512" s="3"/>
      <c r="F512" s="3"/>
      <c r="G512" s="3"/>
      <c r="H512" s="3"/>
      <c r="J512" s="226"/>
      <c r="K512" s="3"/>
      <c r="L512" s="3"/>
      <c r="O512" s="227"/>
      <c r="Q512" s="94"/>
      <c r="R512" s="94"/>
      <c r="S512" s="94"/>
      <c r="T512" s="94"/>
    </row>
    <row r="513" ht="15.75" customHeight="1">
      <c r="A513" s="242"/>
      <c r="B513" s="222"/>
      <c r="C513" s="206"/>
      <c r="D513" s="207"/>
      <c r="E513" s="3"/>
      <c r="F513" s="3"/>
      <c r="G513" s="3"/>
      <c r="H513" s="3"/>
      <c r="J513" s="226"/>
      <c r="K513" s="3"/>
      <c r="L513" s="3"/>
      <c r="O513" s="227"/>
      <c r="Q513" s="94"/>
      <c r="R513" s="94"/>
      <c r="S513" s="94"/>
      <c r="T513" s="94"/>
    </row>
    <row r="514" ht="15.75" customHeight="1">
      <c r="A514" s="242"/>
      <c r="B514" s="222"/>
      <c r="C514" s="206"/>
      <c r="D514" s="207"/>
      <c r="E514" s="3"/>
      <c r="F514" s="3"/>
      <c r="G514" s="3"/>
      <c r="H514" s="3"/>
      <c r="J514" s="226"/>
      <c r="K514" s="3"/>
      <c r="L514" s="3"/>
      <c r="O514" s="227"/>
      <c r="Q514" s="94"/>
      <c r="R514" s="94"/>
      <c r="S514" s="94"/>
      <c r="T514" s="94"/>
    </row>
    <row r="515" ht="15.75" customHeight="1">
      <c r="A515" s="242"/>
      <c r="B515" s="222"/>
      <c r="C515" s="206"/>
      <c r="D515" s="207"/>
      <c r="E515" s="3"/>
      <c r="F515" s="3"/>
      <c r="G515" s="3"/>
      <c r="H515" s="3"/>
      <c r="J515" s="226"/>
      <c r="K515" s="3"/>
      <c r="L515" s="3"/>
      <c r="O515" s="227"/>
      <c r="Q515" s="94"/>
      <c r="R515" s="94"/>
      <c r="S515" s="94"/>
      <c r="T515" s="94"/>
    </row>
    <row r="516" ht="15.75" customHeight="1">
      <c r="A516" s="242"/>
      <c r="B516" s="222"/>
      <c r="C516" s="206"/>
      <c r="D516" s="207"/>
      <c r="E516" s="3"/>
      <c r="F516" s="3"/>
      <c r="G516" s="3"/>
      <c r="H516" s="3"/>
      <c r="J516" s="226"/>
      <c r="K516" s="3"/>
      <c r="L516" s="3"/>
      <c r="O516" s="227"/>
      <c r="Q516" s="94"/>
      <c r="R516" s="94"/>
      <c r="S516" s="94"/>
      <c r="T516" s="94"/>
    </row>
    <row r="517" ht="15.75" customHeight="1">
      <c r="A517" s="242"/>
      <c r="B517" s="222"/>
      <c r="C517" s="206"/>
      <c r="D517" s="207"/>
      <c r="E517" s="3"/>
      <c r="F517" s="3"/>
      <c r="G517" s="3"/>
      <c r="H517" s="3"/>
      <c r="J517" s="226"/>
      <c r="K517" s="3"/>
      <c r="L517" s="3"/>
      <c r="O517" s="227"/>
      <c r="Q517" s="94"/>
      <c r="R517" s="94"/>
      <c r="S517" s="94"/>
      <c r="T517" s="94"/>
    </row>
    <row r="518" ht="15.75" customHeight="1">
      <c r="A518" s="242"/>
      <c r="B518" s="222"/>
      <c r="C518" s="206"/>
      <c r="D518" s="207"/>
      <c r="E518" s="3"/>
      <c r="F518" s="3"/>
      <c r="G518" s="3"/>
      <c r="H518" s="3"/>
      <c r="J518" s="226"/>
      <c r="K518" s="3"/>
      <c r="L518" s="3"/>
      <c r="O518" s="227"/>
      <c r="Q518" s="94"/>
      <c r="R518" s="94"/>
      <c r="S518" s="94"/>
      <c r="T518" s="94"/>
    </row>
    <row r="519" ht="15.75" customHeight="1">
      <c r="A519" s="242"/>
      <c r="B519" s="222"/>
      <c r="C519" s="206"/>
      <c r="D519" s="207"/>
      <c r="E519" s="3"/>
      <c r="F519" s="3"/>
      <c r="G519" s="3"/>
      <c r="H519" s="3"/>
      <c r="J519" s="226"/>
      <c r="K519" s="3"/>
      <c r="L519" s="3"/>
      <c r="O519" s="227"/>
      <c r="Q519" s="94"/>
      <c r="R519" s="94"/>
      <c r="S519" s="94"/>
      <c r="T519" s="94"/>
    </row>
    <row r="520" ht="15.75" customHeight="1">
      <c r="A520" s="242"/>
      <c r="B520" s="222"/>
      <c r="C520" s="206"/>
      <c r="D520" s="207"/>
      <c r="E520" s="3"/>
      <c r="F520" s="3"/>
      <c r="G520" s="3"/>
      <c r="H520" s="3"/>
      <c r="J520" s="226"/>
      <c r="K520" s="3"/>
      <c r="L520" s="3"/>
      <c r="O520" s="227"/>
      <c r="Q520" s="94"/>
      <c r="R520" s="94"/>
      <c r="S520" s="94"/>
      <c r="T520" s="94"/>
    </row>
    <row r="521" ht="15.75" customHeight="1">
      <c r="A521" s="242"/>
      <c r="B521" s="222"/>
      <c r="C521" s="206"/>
      <c r="D521" s="207"/>
      <c r="E521" s="3"/>
      <c r="F521" s="3"/>
      <c r="G521" s="3"/>
      <c r="H521" s="3"/>
      <c r="J521" s="226"/>
      <c r="K521" s="3"/>
      <c r="L521" s="3"/>
      <c r="O521" s="227"/>
      <c r="Q521" s="94"/>
      <c r="R521" s="94"/>
      <c r="S521" s="94"/>
      <c r="T521" s="94"/>
    </row>
    <row r="522" ht="15.75" customHeight="1">
      <c r="A522" s="242"/>
      <c r="B522" s="222"/>
      <c r="C522" s="206"/>
      <c r="D522" s="207"/>
      <c r="E522" s="3"/>
      <c r="F522" s="3"/>
      <c r="G522" s="3"/>
      <c r="H522" s="3"/>
      <c r="J522" s="226"/>
      <c r="K522" s="3"/>
      <c r="L522" s="3"/>
      <c r="O522" s="227"/>
      <c r="Q522" s="94"/>
      <c r="R522" s="94"/>
      <c r="S522" s="94"/>
      <c r="T522" s="94"/>
    </row>
    <row r="523" ht="15.75" customHeight="1">
      <c r="A523" s="242"/>
      <c r="B523" s="222"/>
      <c r="C523" s="206"/>
      <c r="D523" s="207"/>
      <c r="E523" s="3"/>
      <c r="F523" s="3"/>
      <c r="G523" s="3"/>
      <c r="H523" s="3"/>
      <c r="J523" s="226"/>
      <c r="K523" s="3"/>
      <c r="L523" s="3"/>
      <c r="O523" s="227"/>
      <c r="Q523" s="94"/>
      <c r="R523" s="94"/>
      <c r="S523" s="94"/>
      <c r="T523" s="94"/>
    </row>
    <row r="524" ht="15.75" customHeight="1">
      <c r="A524" s="242"/>
      <c r="B524" s="222"/>
      <c r="C524" s="206"/>
      <c r="D524" s="207"/>
      <c r="E524" s="3"/>
      <c r="F524" s="3"/>
      <c r="G524" s="3"/>
      <c r="H524" s="3"/>
      <c r="J524" s="226"/>
      <c r="K524" s="3"/>
      <c r="L524" s="3"/>
      <c r="O524" s="227"/>
      <c r="Q524" s="94"/>
      <c r="R524" s="94"/>
      <c r="S524" s="94"/>
      <c r="T524" s="94"/>
    </row>
    <row r="525" ht="15.75" customHeight="1">
      <c r="A525" s="242"/>
      <c r="B525" s="222"/>
      <c r="C525" s="206"/>
      <c r="D525" s="207"/>
      <c r="E525" s="3"/>
      <c r="F525" s="3"/>
      <c r="G525" s="3"/>
      <c r="H525" s="3"/>
      <c r="J525" s="226"/>
      <c r="K525" s="3"/>
      <c r="L525" s="3"/>
      <c r="O525" s="227"/>
      <c r="Q525" s="94"/>
      <c r="R525" s="94"/>
      <c r="S525" s="94"/>
      <c r="T525" s="94"/>
    </row>
    <row r="526" ht="15.75" customHeight="1">
      <c r="A526" s="242"/>
      <c r="B526" s="222"/>
      <c r="C526" s="206"/>
      <c r="D526" s="207"/>
      <c r="E526" s="3"/>
      <c r="F526" s="3"/>
      <c r="G526" s="3"/>
      <c r="H526" s="3"/>
      <c r="J526" s="226"/>
      <c r="K526" s="3"/>
      <c r="L526" s="3"/>
      <c r="O526" s="227"/>
      <c r="Q526" s="94"/>
      <c r="R526" s="94"/>
      <c r="S526" s="94"/>
      <c r="T526" s="94"/>
    </row>
    <row r="527" ht="15.75" customHeight="1">
      <c r="A527" s="242"/>
      <c r="B527" s="222"/>
      <c r="C527" s="206"/>
      <c r="D527" s="207"/>
      <c r="E527" s="3"/>
      <c r="F527" s="3"/>
      <c r="G527" s="3"/>
      <c r="H527" s="3"/>
      <c r="J527" s="226"/>
      <c r="K527" s="3"/>
      <c r="L527" s="3"/>
      <c r="O527" s="227"/>
      <c r="Q527" s="94"/>
      <c r="R527" s="94"/>
      <c r="S527" s="94"/>
      <c r="T527" s="94"/>
    </row>
    <row r="528" ht="15.75" customHeight="1">
      <c r="A528" s="242"/>
      <c r="B528" s="222"/>
      <c r="C528" s="206"/>
      <c r="D528" s="207"/>
      <c r="E528" s="3"/>
      <c r="F528" s="3"/>
      <c r="G528" s="3"/>
      <c r="H528" s="3"/>
      <c r="J528" s="226"/>
      <c r="K528" s="3"/>
      <c r="L528" s="3"/>
      <c r="O528" s="227"/>
      <c r="Q528" s="94"/>
      <c r="R528" s="94"/>
      <c r="S528" s="94"/>
      <c r="T528" s="94"/>
    </row>
    <row r="529" ht="15.75" customHeight="1">
      <c r="A529" s="242"/>
      <c r="B529" s="222"/>
      <c r="C529" s="206"/>
      <c r="D529" s="207"/>
      <c r="E529" s="3"/>
      <c r="F529" s="3"/>
      <c r="G529" s="3"/>
      <c r="H529" s="3"/>
      <c r="J529" s="226"/>
      <c r="K529" s="3"/>
      <c r="L529" s="3"/>
      <c r="O529" s="227"/>
      <c r="Q529" s="94"/>
      <c r="R529" s="94"/>
      <c r="S529" s="94"/>
      <c r="T529" s="94"/>
    </row>
    <row r="530" ht="15.75" customHeight="1">
      <c r="A530" s="242"/>
      <c r="B530" s="222"/>
      <c r="C530" s="206"/>
      <c r="D530" s="207"/>
      <c r="E530" s="3"/>
      <c r="F530" s="3"/>
      <c r="G530" s="3"/>
      <c r="H530" s="3"/>
      <c r="J530" s="226"/>
      <c r="K530" s="3"/>
      <c r="L530" s="3"/>
      <c r="O530" s="227"/>
      <c r="Q530" s="94"/>
      <c r="R530" s="94"/>
      <c r="S530" s="94"/>
      <c r="T530" s="94"/>
    </row>
    <row r="531" ht="15.75" customHeight="1">
      <c r="A531" s="242"/>
      <c r="B531" s="222"/>
      <c r="C531" s="206"/>
      <c r="D531" s="207"/>
      <c r="E531" s="3"/>
      <c r="F531" s="3"/>
      <c r="G531" s="3"/>
      <c r="H531" s="3"/>
      <c r="J531" s="226"/>
      <c r="K531" s="3"/>
      <c r="L531" s="3"/>
      <c r="O531" s="227"/>
      <c r="Q531" s="94"/>
      <c r="R531" s="94"/>
      <c r="S531" s="94"/>
      <c r="T531" s="94"/>
    </row>
    <row r="532" ht="15.75" customHeight="1">
      <c r="A532" s="242"/>
      <c r="B532" s="222"/>
      <c r="C532" s="206"/>
      <c r="D532" s="207"/>
      <c r="E532" s="3"/>
      <c r="F532" s="3"/>
      <c r="G532" s="3"/>
      <c r="H532" s="3"/>
      <c r="J532" s="226"/>
      <c r="K532" s="3"/>
      <c r="L532" s="3"/>
      <c r="O532" s="227"/>
      <c r="Q532" s="94"/>
      <c r="R532" s="94"/>
      <c r="S532" s="94"/>
      <c r="T532" s="94"/>
    </row>
    <row r="533" ht="15.75" customHeight="1">
      <c r="A533" s="242"/>
      <c r="B533" s="222"/>
      <c r="C533" s="206"/>
      <c r="D533" s="207"/>
      <c r="E533" s="3"/>
      <c r="F533" s="3"/>
      <c r="G533" s="3"/>
      <c r="H533" s="3"/>
      <c r="J533" s="226"/>
      <c r="K533" s="3"/>
      <c r="L533" s="3"/>
      <c r="O533" s="227"/>
      <c r="Q533" s="94"/>
      <c r="R533" s="94"/>
      <c r="S533" s="94"/>
      <c r="T533" s="94"/>
    </row>
    <row r="534" ht="15.75" customHeight="1">
      <c r="A534" s="242"/>
      <c r="B534" s="222"/>
      <c r="C534" s="206"/>
      <c r="D534" s="207"/>
      <c r="E534" s="3"/>
      <c r="F534" s="3"/>
      <c r="G534" s="3"/>
      <c r="H534" s="3"/>
      <c r="J534" s="226"/>
      <c r="K534" s="3"/>
      <c r="L534" s="3"/>
      <c r="O534" s="227"/>
      <c r="Q534" s="94"/>
      <c r="R534" s="94"/>
      <c r="S534" s="94"/>
      <c r="T534" s="94"/>
    </row>
    <row r="535" ht="15.75" customHeight="1">
      <c r="A535" s="242"/>
      <c r="B535" s="222"/>
      <c r="C535" s="206"/>
      <c r="D535" s="207"/>
      <c r="E535" s="3"/>
      <c r="F535" s="3"/>
      <c r="G535" s="3"/>
      <c r="H535" s="3"/>
      <c r="J535" s="226"/>
      <c r="K535" s="3"/>
      <c r="L535" s="3"/>
      <c r="O535" s="227"/>
      <c r="Q535" s="94"/>
      <c r="R535" s="94"/>
      <c r="S535" s="94"/>
      <c r="T535" s="94"/>
    </row>
    <row r="536" ht="15.75" customHeight="1">
      <c r="A536" s="242"/>
      <c r="B536" s="222"/>
      <c r="C536" s="206"/>
      <c r="D536" s="207"/>
      <c r="E536" s="3"/>
      <c r="F536" s="3"/>
      <c r="G536" s="3"/>
      <c r="H536" s="3"/>
      <c r="J536" s="226"/>
      <c r="K536" s="3"/>
      <c r="L536" s="3"/>
      <c r="O536" s="227"/>
      <c r="Q536" s="94"/>
      <c r="R536" s="94"/>
      <c r="S536" s="94"/>
      <c r="T536" s="94"/>
    </row>
    <row r="537" ht="15.75" customHeight="1">
      <c r="A537" s="242"/>
      <c r="B537" s="222"/>
      <c r="C537" s="206"/>
      <c r="D537" s="207"/>
      <c r="E537" s="3"/>
      <c r="F537" s="3"/>
      <c r="G537" s="3"/>
      <c r="H537" s="3"/>
      <c r="J537" s="226"/>
      <c r="K537" s="3"/>
      <c r="L537" s="3"/>
      <c r="O537" s="227"/>
      <c r="Q537" s="94"/>
      <c r="R537" s="94"/>
      <c r="S537" s="94"/>
      <c r="T537" s="94"/>
    </row>
    <row r="538" ht="15.75" customHeight="1">
      <c r="A538" s="242"/>
      <c r="B538" s="222"/>
      <c r="C538" s="206"/>
      <c r="D538" s="207"/>
      <c r="E538" s="3"/>
      <c r="F538" s="3"/>
      <c r="G538" s="3"/>
      <c r="H538" s="3"/>
      <c r="J538" s="226"/>
      <c r="K538" s="3"/>
      <c r="L538" s="3"/>
      <c r="O538" s="227"/>
      <c r="Q538" s="94"/>
      <c r="R538" s="94"/>
      <c r="S538" s="94"/>
      <c r="T538" s="94"/>
    </row>
    <row r="539" ht="15.75" customHeight="1">
      <c r="A539" s="242"/>
      <c r="B539" s="222"/>
      <c r="C539" s="206"/>
      <c r="D539" s="207"/>
      <c r="E539" s="3"/>
      <c r="F539" s="3"/>
      <c r="G539" s="3"/>
      <c r="H539" s="3"/>
      <c r="J539" s="226"/>
      <c r="K539" s="3"/>
      <c r="L539" s="3"/>
      <c r="O539" s="227"/>
      <c r="Q539" s="94"/>
      <c r="R539" s="94"/>
      <c r="S539" s="94"/>
      <c r="T539" s="94"/>
    </row>
    <row r="540" ht="15.75" customHeight="1">
      <c r="A540" s="242"/>
      <c r="B540" s="222"/>
      <c r="C540" s="206"/>
      <c r="D540" s="207"/>
      <c r="E540" s="3"/>
      <c r="F540" s="3"/>
      <c r="G540" s="3"/>
      <c r="H540" s="3"/>
      <c r="J540" s="226"/>
      <c r="K540" s="3"/>
      <c r="L540" s="3"/>
      <c r="O540" s="227"/>
      <c r="Q540" s="94"/>
      <c r="R540" s="94"/>
      <c r="S540" s="94"/>
      <c r="T540" s="94"/>
    </row>
    <row r="541" ht="15.75" customHeight="1">
      <c r="A541" s="242"/>
      <c r="B541" s="222"/>
      <c r="C541" s="206"/>
      <c r="D541" s="207"/>
      <c r="E541" s="3"/>
      <c r="F541" s="3"/>
      <c r="G541" s="3"/>
      <c r="H541" s="3"/>
      <c r="J541" s="226"/>
      <c r="K541" s="3"/>
      <c r="L541" s="3"/>
      <c r="O541" s="227"/>
      <c r="Q541" s="94"/>
      <c r="R541" s="94"/>
      <c r="S541" s="94"/>
      <c r="T541" s="94"/>
    </row>
    <row r="542" ht="15.75" customHeight="1">
      <c r="A542" s="242"/>
      <c r="B542" s="222"/>
      <c r="C542" s="206"/>
      <c r="D542" s="207"/>
      <c r="E542" s="3"/>
      <c r="F542" s="3"/>
      <c r="G542" s="3"/>
      <c r="H542" s="3"/>
      <c r="J542" s="226"/>
      <c r="K542" s="3"/>
      <c r="L542" s="3"/>
      <c r="O542" s="227"/>
      <c r="Q542" s="94"/>
      <c r="R542" s="94"/>
      <c r="S542" s="94"/>
      <c r="T542" s="94"/>
    </row>
    <row r="543" ht="15.75" customHeight="1">
      <c r="A543" s="242"/>
      <c r="B543" s="222"/>
      <c r="C543" s="206"/>
      <c r="D543" s="207"/>
      <c r="E543" s="3"/>
      <c r="F543" s="3"/>
      <c r="G543" s="3"/>
      <c r="H543" s="3"/>
      <c r="J543" s="226"/>
      <c r="K543" s="3"/>
      <c r="L543" s="3"/>
      <c r="O543" s="227"/>
      <c r="Q543" s="94"/>
      <c r="R543" s="94"/>
      <c r="S543" s="94"/>
      <c r="T543" s="94"/>
    </row>
    <row r="544" ht="15.75" customHeight="1">
      <c r="A544" s="242"/>
      <c r="B544" s="222"/>
      <c r="C544" s="206"/>
      <c r="D544" s="207"/>
      <c r="E544" s="3"/>
      <c r="F544" s="3"/>
      <c r="G544" s="3"/>
      <c r="H544" s="3"/>
      <c r="J544" s="226"/>
      <c r="K544" s="3"/>
      <c r="L544" s="3"/>
      <c r="O544" s="227"/>
      <c r="Q544" s="94"/>
      <c r="R544" s="94"/>
      <c r="S544" s="94"/>
      <c r="T544" s="94"/>
    </row>
    <row r="545" ht="15.75" customHeight="1">
      <c r="A545" s="242"/>
      <c r="B545" s="222"/>
      <c r="C545" s="206"/>
      <c r="D545" s="235"/>
      <c r="E545" s="3"/>
      <c r="F545" s="3"/>
      <c r="G545" s="3"/>
      <c r="H545" s="3"/>
      <c r="J545" s="226"/>
      <c r="K545" s="3"/>
      <c r="L545" s="3"/>
      <c r="O545" s="227"/>
      <c r="Q545" s="94"/>
      <c r="R545" s="94"/>
      <c r="S545" s="94"/>
      <c r="T545" s="94"/>
    </row>
    <row r="546" ht="15.75" customHeight="1">
      <c r="A546" s="242"/>
      <c r="B546" s="222"/>
      <c r="C546" s="206"/>
      <c r="D546" s="235"/>
      <c r="E546" s="3"/>
      <c r="F546" s="3"/>
      <c r="G546" s="3"/>
      <c r="H546" s="3"/>
      <c r="J546" s="226"/>
      <c r="K546" s="3"/>
      <c r="L546" s="3"/>
      <c r="O546" s="227"/>
      <c r="Q546" s="94"/>
      <c r="R546" s="94"/>
      <c r="S546" s="94"/>
      <c r="T546" s="94"/>
    </row>
    <row r="547" ht="15.75" customHeight="1">
      <c r="A547" s="242"/>
      <c r="B547" s="222"/>
      <c r="C547" s="206"/>
      <c r="D547" s="235"/>
      <c r="E547" s="3"/>
      <c r="F547" s="3"/>
      <c r="G547" s="3"/>
      <c r="H547" s="3"/>
      <c r="J547" s="226"/>
      <c r="K547" s="3"/>
      <c r="L547" s="3"/>
      <c r="O547" s="227"/>
      <c r="Q547" s="94"/>
      <c r="R547" s="94"/>
      <c r="S547" s="94"/>
      <c r="T547" s="94"/>
    </row>
    <row r="548" ht="15.75" customHeight="1">
      <c r="A548" s="242"/>
      <c r="B548" s="222"/>
      <c r="C548" s="206"/>
      <c r="D548" s="235"/>
      <c r="E548" s="3"/>
      <c r="F548" s="3"/>
      <c r="G548" s="3"/>
      <c r="H548" s="3"/>
      <c r="J548" s="226"/>
      <c r="K548" s="3"/>
      <c r="L548" s="3"/>
      <c r="O548" s="227"/>
      <c r="Q548" s="94"/>
      <c r="R548" s="94"/>
      <c r="S548" s="94"/>
      <c r="T548" s="94"/>
    </row>
    <row r="549" ht="15.75" customHeight="1">
      <c r="A549" s="242"/>
      <c r="B549" s="222"/>
      <c r="C549" s="206"/>
      <c r="D549" s="235"/>
      <c r="E549" s="3"/>
      <c r="F549" s="3"/>
      <c r="G549" s="3"/>
      <c r="H549" s="3"/>
      <c r="J549" s="226"/>
      <c r="K549" s="3"/>
      <c r="L549" s="3"/>
      <c r="O549" s="227"/>
      <c r="Q549" s="94"/>
      <c r="R549" s="94"/>
      <c r="S549" s="94"/>
      <c r="T549" s="94"/>
    </row>
    <row r="550" ht="15.75" customHeight="1">
      <c r="A550" s="242"/>
      <c r="B550" s="222"/>
      <c r="C550" s="206"/>
      <c r="D550" s="235"/>
      <c r="E550" s="3"/>
      <c r="F550" s="3"/>
      <c r="G550" s="3"/>
      <c r="H550" s="3"/>
      <c r="J550" s="226"/>
      <c r="K550" s="3"/>
      <c r="L550" s="3"/>
      <c r="O550" s="227"/>
      <c r="Q550" s="94"/>
      <c r="R550" s="94"/>
      <c r="S550" s="94"/>
      <c r="T550" s="94"/>
    </row>
    <row r="551" ht="15.75" customHeight="1">
      <c r="A551" s="242"/>
      <c r="B551" s="222"/>
      <c r="C551" s="206"/>
      <c r="D551" s="235"/>
      <c r="E551" s="3"/>
      <c r="F551" s="3"/>
      <c r="G551" s="3"/>
      <c r="H551" s="3"/>
      <c r="J551" s="226"/>
      <c r="K551" s="3"/>
      <c r="L551" s="3"/>
      <c r="O551" s="227"/>
      <c r="Q551" s="94"/>
      <c r="R551" s="94"/>
      <c r="S551" s="94"/>
      <c r="T551" s="94"/>
    </row>
    <row r="552" ht="15.75" customHeight="1">
      <c r="A552" s="242"/>
      <c r="B552" s="222"/>
      <c r="C552" s="206"/>
      <c r="D552" s="235"/>
      <c r="E552" s="3"/>
      <c r="F552" s="3"/>
      <c r="G552" s="3"/>
      <c r="H552" s="3"/>
      <c r="J552" s="226"/>
      <c r="K552" s="3"/>
      <c r="L552" s="3"/>
      <c r="O552" s="227"/>
      <c r="Q552" s="94"/>
      <c r="R552" s="94"/>
      <c r="S552" s="94"/>
      <c r="T552" s="94"/>
    </row>
    <row r="553" ht="15.75" customHeight="1">
      <c r="A553" s="242"/>
      <c r="B553" s="222"/>
      <c r="C553" s="206"/>
      <c r="D553" s="235"/>
      <c r="E553" s="3"/>
      <c r="F553" s="3"/>
      <c r="G553" s="3"/>
      <c r="H553" s="3"/>
      <c r="J553" s="226"/>
      <c r="K553" s="3"/>
      <c r="L553" s="3"/>
      <c r="O553" s="227"/>
      <c r="Q553" s="94"/>
      <c r="R553" s="94"/>
      <c r="S553" s="94"/>
      <c r="T553" s="94"/>
    </row>
    <row r="554" ht="15.75" customHeight="1">
      <c r="A554" s="242"/>
      <c r="B554" s="222"/>
      <c r="C554" s="206"/>
      <c r="D554" s="235"/>
      <c r="E554" s="3"/>
      <c r="F554" s="3"/>
      <c r="G554" s="3"/>
      <c r="H554" s="3"/>
      <c r="J554" s="226"/>
      <c r="K554" s="3"/>
      <c r="L554" s="3"/>
      <c r="O554" s="227"/>
      <c r="Q554" s="94"/>
      <c r="R554" s="94"/>
      <c r="S554" s="94"/>
      <c r="T554" s="94"/>
    </row>
    <row r="555" ht="15.75" customHeight="1">
      <c r="A555" s="242"/>
      <c r="B555" s="222"/>
      <c r="C555" s="206"/>
      <c r="D555" s="235"/>
      <c r="E555" s="3"/>
      <c r="F555" s="3"/>
      <c r="G555" s="3"/>
      <c r="H555" s="3"/>
      <c r="J555" s="226"/>
      <c r="K555" s="3"/>
      <c r="L555" s="3"/>
      <c r="O555" s="227"/>
      <c r="Q555" s="94"/>
      <c r="R555" s="94"/>
      <c r="S555" s="94"/>
      <c r="T555" s="94"/>
    </row>
    <row r="556" ht="15.75" customHeight="1">
      <c r="A556" s="242"/>
      <c r="B556" s="222"/>
      <c r="C556" s="206"/>
      <c r="D556" s="235"/>
      <c r="E556" s="3"/>
      <c r="F556" s="3"/>
      <c r="G556" s="3"/>
      <c r="H556" s="3"/>
      <c r="J556" s="226"/>
      <c r="K556" s="3"/>
      <c r="L556" s="3"/>
      <c r="O556" s="227"/>
      <c r="Q556" s="94"/>
      <c r="R556" s="94"/>
      <c r="S556" s="94"/>
      <c r="T556" s="94"/>
    </row>
    <row r="557" ht="15.75" customHeight="1">
      <c r="A557" s="242"/>
      <c r="B557" s="222"/>
      <c r="C557" s="206"/>
      <c r="D557" s="235"/>
      <c r="E557" s="3"/>
      <c r="F557" s="3"/>
      <c r="G557" s="3"/>
      <c r="H557" s="3"/>
      <c r="J557" s="226"/>
      <c r="K557" s="3"/>
      <c r="L557" s="3"/>
      <c r="O557" s="227"/>
      <c r="Q557" s="94"/>
      <c r="R557" s="94"/>
      <c r="S557" s="94"/>
      <c r="T557" s="94"/>
    </row>
    <row r="558" ht="15.75" customHeight="1">
      <c r="A558" s="242"/>
      <c r="B558" s="222"/>
      <c r="C558" s="206"/>
      <c r="D558" s="235"/>
      <c r="E558" s="3"/>
      <c r="F558" s="3"/>
      <c r="G558" s="3"/>
      <c r="H558" s="3"/>
      <c r="J558" s="226"/>
      <c r="K558" s="3"/>
      <c r="L558" s="3"/>
      <c r="O558" s="227"/>
      <c r="Q558" s="94"/>
      <c r="R558" s="94"/>
      <c r="S558" s="94"/>
      <c r="T558" s="94"/>
    </row>
    <row r="559" ht="15.75" customHeight="1">
      <c r="A559" s="242"/>
      <c r="B559" s="222"/>
      <c r="C559" s="206"/>
      <c r="D559" s="235"/>
      <c r="E559" s="3"/>
      <c r="F559" s="3"/>
      <c r="G559" s="3"/>
      <c r="H559" s="3"/>
      <c r="J559" s="226"/>
      <c r="K559" s="3"/>
      <c r="L559" s="3"/>
      <c r="O559" s="227"/>
      <c r="Q559" s="94"/>
      <c r="R559" s="94"/>
      <c r="S559" s="94"/>
      <c r="T559" s="94"/>
    </row>
    <row r="560" ht="15.75" customHeight="1">
      <c r="A560" s="242"/>
      <c r="B560" s="222"/>
      <c r="C560" s="206"/>
      <c r="D560" s="235"/>
      <c r="E560" s="3"/>
      <c r="F560" s="3"/>
      <c r="G560" s="3"/>
      <c r="H560" s="3"/>
      <c r="J560" s="226"/>
      <c r="K560" s="3"/>
      <c r="L560" s="3"/>
      <c r="O560" s="227"/>
      <c r="Q560" s="94"/>
      <c r="R560" s="94"/>
      <c r="S560" s="94"/>
      <c r="T560" s="94"/>
    </row>
    <row r="561" ht="15.75" customHeight="1">
      <c r="A561" s="242"/>
      <c r="B561" s="222"/>
      <c r="C561" s="206"/>
      <c r="D561" s="235"/>
      <c r="E561" s="3"/>
      <c r="F561" s="3"/>
      <c r="G561" s="3"/>
      <c r="H561" s="3"/>
      <c r="J561" s="226"/>
      <c r="K561" s="3"/>
      <c r="L561" s="3"/>
      <c r="O561" s="227"/>
      <c r="Q561" s="94"/>
      <c r="R561" s="94"/>
      <c r="S561" s="94"/>
      <c r="T561" s="94"/>
    </row>
    <row r="562" ht="15.75" customHeight="1">
      <c r="A562" s="242"/>
      <c r="B562" s="222"/>
      <c r="C562" s="206"/>
      <c r="D562" s="235"/>
      <c r="E562" s="3"/>
      <c r="F562" s="3"/>
      <c r="G562" s="3"/>
      <c r="H562" s="3"/>
      <c r="J562" s="226"/>
      <c r="K562" s="3"/>
      <c r="L562" s="3"/>
      <c r="O562" s="227"/>
      <c r="Q562" s="94"/>
      <c r="R562" s="94"/>
      <c r="S562" s="94"/>
      <c r="T562" s="94"/>
    </row>
    <row r="563" ht="15.75" customHeight="1">
      <c r="A563" s="242"/>
      <c r="B563" s="222"/>
      <c r="C563" s="206"/>
      <c r="D563" s="235"/>
      <c r="E563" s="3"/>
      <c r="F563" s="3"/>
      <c r="G563" s="3"/>
      <c r="H563" s="3"/>
      <c r="J563" s="226"/>
      <c r="K563" s="3"/>
      <c r="L563" s="3"/>
      <c r="O563" s="227"/>
      <c r="Q563" s="94"/>
      <c r="R563" s="94"/>
      <c r="S563" s="94"/>
      <c r="T563" s="94"/>
    </row>
    <row r="564" ht="15.75" customHeight="1">
      <c r="A564" s="242"/>
      <c r="B564" s="222"/>
      <c r="C564" s="206"/>
      <c r="D564" s="235"/>
      <c r="E564" s="3"/>
      <c r="F564" s="3"/>
      <c r="G564" s="3"/>
      <c r="H564" s="3"/>
      <c r="J564" s="226"/>
      <c r="K564" s="3"/>
      <c r="L564" s="3"/>
      <c r="O564" s="227"/>
      <c r="Q564" s="94"/>
      <c r="R564" s="94"/>
      <c r="S564" s="94"/>
      <c r="T564" s="94"/>
    </row>
    <row r="565" ht="15.75" customHeight="1">
      <c r="A565" s="242"/>
      <c r="B565" s="222"/>
      <c r="C565" s="206"/>
      <c r="D565" s="235"/>
      <c r="E565" s="3"/>
      <c r="F565" s="3"/>
      <c r="G565" s="3"/>
      <c r="H565" s="3"/>
      <c r="J565" s="226"/>
      <c r="K565" s="3"/>
      <c r="L565" s="3"/>
      <c r="O565" s="227"/>
      <c r="Q565" s="94"/>
      <c r="R565" s="94"/>
      <c r="S565" s="94"/>
      <c r="T565" s="94"/>
    </row>
    <row r="566" ht="15.75" customHeight="1">
      <c r="A566" s="242"/>
      <c r="B566" s="222"/>
      <c r="C566" s="206"/>
      <c r="D566" s="235"/>
      <c r="E566" s="3"/>
      <c r="F566" s="3"/>
      <c r="G566" s="3"/>
      <c r="H566" s="3"/>
      <c r="J566" s="226"/>
      <c r="K566" s="3"/>
      <c r="L566" s="3"/>
      <c r="O566" s="227"/>
      <c r="Q566" s="94"/>
      <c r="R566" s="94"/>
      <c r="S566" s="94"/>
      <c r="T566" s="94"/>
    </row>
    <row r="567" ht="15.75" customHeight="1">
      <c r="A567" s="242"/>
      <c r="B567" s="222"/>
      <c r="C567" s="206"/>
      <c r="D567" s="207"/>
      <c r="E567" s="3"/>
      <c r="F567" s="3"/>
      <c r="G567" s="3"/>
      <c r="H567" s="3"/>
      <c r="J567" s="226"/>
      <c r="K567" s="3"/>
      <c r="L567" s="3"/>
      <c r="O567" s="227"/>
      <c r="Q567" s="94"/>
      <c r="R567" s="94"/>
      <c r="S567" s="94"/>
      <c r="T567" s="94"/>
    </row>
    <row r="568" ht="15.75" customHeight="1">
      <c r="A568" s="242"/>
      <c r="B568" s="222"/>
      <c r="C568" s="206"/>
      <c r="D568" s="207"/>
      <c r="E568" s="3"/>
      <c r="F568" s="3"/>
      <c r="G568" s="3"/>
      <c r="H568" s="3"/>
      <c r="J568" s="226"/>
      <c r="K568" s="3"/>
      <c r="L568" s="3"/>
      <c r="O568" s="227"/>
      <c r="Q568" s="94"/>
      <c r="R568" s="94"/>
      <c r="S568" s="94"/>
      <c r="T568" s="94"/>
    </row>
    <row r="569" ht="15.75" customHeight="1">
      <c r="A569" s="242"/>
      <c r="B569" s="222"/>
      <c r="C569" s="206"/>
      <c r="D569" s="207"/>
      <c r="E569" s="3"/>
      <c r="F569" s="3"/>
      <c r="G569" s="3"/>
      <c r="H569" s="3"/>
      <c r="J569" s="226"/>
      <c r="K569" s="3"/>
      <c r="L569" s="3"/>
      <c r="O569" s="227"/>
      <c r="Q569" s="94"/>
      <c r="R569" s="94"/>
      <c r="S569" s="94"/>
      <c r="T569" s="94"/>
    </row>
    <row r="570" ht="15.75" customHeight="1">
      <c r="A570" s="242"/>
      <c r="B570" s="222"/>
      <c r="C570" s="206"/>
      <c r="D570" s="207"/>
      <c r="E570" s="3"/>
      <c r="F570" s="3"/>
      <c r="G570" s="3"/>
      <c r="H570" s="3"/>
      <c r="J570" s="226"/>
      <c r="K570" s="3"/>
      <c r="L570" s="3"/>
      <c r="O570" s="227"/>
      <c r="Q570" s="94"/>
      <c r="R570" s="94"/>
      <c r="S570" s="94"/>
      <c r="T570" s="94"/>
    </row>
    <row r="571" ht="15.75" customHeight="1">
      <c r="A571" s="242"/>
      <c r="B571" s="222"/>
      <c r="C571" s="206"/>
      <c r="D571" s="207"/>
      <c r="E571" s="3"/>
      <c r="F571" s="3"/>
      <c r="G571" s="3"/>
      <c r="H571" s="3"/>
      <c r="J571" s="226"/>
      <c r="K571" s="3"/>
      <c r="L571" s="3"/>
      <c r="O571" s="227"/>
      <c r="Q571" s="94"/>
      <c r="R571" s="94"/>
      <c r="S571" s="94"/>
      <c r="T571" s="94"/>
    </row>
    <row r="572" ht="15.75" customHeight="1">
      <c r="A572" s="242"/>
      <c r="B572" s="222"/>
      <c r="C572" s="206"/>
      <c r="D572" s="207"/>
      <c r="E572" s="3"/>
      <c r="F572" s="3"/>
      <c r="G572" s="3"/>
      <c r="H572" s="3"/>
      <c r="J572" s="226"/>
      <c r="K572" s="3"/>
      <c r="L572" s="3"/>
      <c r="O572" s="227"/>
      <c r="Q572" s="94"/>
      <c r="R572" s="94"/>
      <c r="S572" s="94"/>
      <c r="T572" s="94"/>
    </row>
    <row r="573" ht="15.75" customHeight="1">
      <c r="A573" s="242"/>
      <c r="B573" s="222"/>
      <c r="C573" s="206"/>
      <c r="D573" s="207"/>
      <c r="E573" s="3"/>
      <c r="F573" s="3"/>
      <c r="G573" s="3"/>
      <c r="H573" s="3"/>
      <c r="J573" s="226"/>
      <c r="K573" s="3"/>
      <c r="L573" s="3"/>
      <c r="O573" s="227"/>
      <c r="Q573" s="94"/>
      <c r="R573" s="94"/>
      <c r="S573" s="94"/>
      <c r="T573" s="94"/>
    </row>
    <row r="574" ht="15.75" customHeight="1">
      <c r="A574" s="242"/>
      <c r="B574" s="222"/>
      <c r="C574" s="206"/>
      <c r="D574" s="207"/>
      <c r="E574" s="3"/>
      <c r="F574" s="3"/>
      <c r="G574" s="3"/>
      <c r="H574" s="3"/>
      <c r="J574" s="226"/>
      <c r="K574" s="3"/>
      <c r="L574" s="3"/>
      <c r="O574" s="227"/>
      <c r="Q574" s="94"/>
      <c r="R574" s="94"/>
      <c r="S574" s="94"/>
      <c r="T574" s="94"/>
    </row>
    <row r="575" ht="15.75" customHeight="1">
      <c r="A575" s="242"/>
      <c r="B575" s="222"/>
      <c r="C575" s="206"/>
      <c r="D575" s="207"/>
      <c r="E575" s="3"/>
      <c r="F575" s="3"/>
      <c r="G575" s="3"/>
      <c r="H575" s="3"/>
      <c r="J575" s="226"/>
      <c r="K575" s="3"/>
      <c r="L575" s="3"/>
      <c r="O575" s="227"/>
      <c r="Q575" s="94"/>
      <c r="R575" s="94"/>
      <c r="S575" s="94"/>
      <c r="T575" s="94"/>
    </row>
    <row r="576" ht="15.75" customHeight="1">
      <c r="A576" s="242"/>
      <c r="B576" s="222"/>
      <c r="C576" s="206"/>
      <c r="D576" s="207"/>
      <c r="E576" s="3"/>
      <c r="F576" s="3"/>
      <c r="G576" s="3"/>
      <c r="H576" s="3"/>
      <c r="J576" s="226"/>
      <c r="K576" s="3"/>
      <c r="L576" s="3"/>
      <c r="O576" s="227"/>
      <c r="Q576" s="94"/>
      <c r="R576" s="94"/>
      <c r="S576" s="94"/>
      <c r="T576" s="94"/>
    </row>
    <row r="577" ht="15.75" customHeight="1">
      <c r="A577" s="242"/>
      <c r="B577" s="222"/>
      <c r="C577" s="206"/>
      <c r="D577" s="235"/>
      <c r="E577" s="3"/>
      <c r="F577" s="3"/>
      <c r="G577" s="3"/>
      <c r="H577" s="3"/>
      <c r="J577" s="226"/>
      <c r="K577" s="3"/>
      <c r="L577" s="3"/>
      <c r="O577" s="227"/>
      <c r="Q577" s="94"/>
      <c r="R577" s="94"/>
      <c r="S577" s="94"/>
      <c r="T577" s="94"/>
    </row>
    <row r="578" ht="15.75" customHeight="1">
      <c r="A578" s="242"/>
      <c r="B578" s="222"/>
      <c r="C578" s="206"/>
      <c r="D578" s="235"/>
      <c r="E578" s="3"/>
      <c r="F578" s="3"/>
      <c r="G578" s="3"/>
      <c r="H578" s="3"/>
      <c r="J578" s="226"/>
      <c r="K578" s="3"/>
      <c r="L578" s="3"/>
      <c r="O578" s="227"/>
      <c r="Q578" s="94"/>
      <c r="R578" s="94"/>
      <c r="S578" s="94"/>
      <c r="T578" s="94"/>
    </row>
    <row r="579" ht="15.75" customHeight="1">
      <c r="A579" s="242"/>
      <c r="B579" s="222"/>
      <c r="C579" s="206"/>
      <c r="D579" s="235"/>
      <c r="E579" s="3"/>
      <c r="F579" s="3"/>
      <c r="G579" s="3"/>
      <c r="H579" s="3"/>
      <c r="J579" s="226"/>
      <c r="K579" s="3"/>
      <c r="L579" s="3"/>
      <c r="O579" s="227"/>
      <c r="Q579" s="94"/>
      <c r="R579" s="94"/>
      <c r="S579" s="94"/>
      <c r="T579" s="94"/>
    </row>
    <row r="580" ht="15.75" customHeight="1">
      <c r="A580" s="242"/>
      <c r="B580" s="222"/>
      <c r="C580" s="206"/>
      <c r="D580" s="235"/>
      <c r="E580" s="3"/>
      <c r="F580" s="3"/>
      <c r="G580" s="3"/>
      <c r="H580" s="3"/>
      <c r="J580" s="226"/>
      <c r="K580" s="3"/>
      <c r="L580" s="3"/>
      <c r="O580" s="227"/>
      <c r="Q580" s="94"/>
      <c r="R580" s="94"/>
      <c r="S580" s="94"/>
      <c r="T580" s="94"/>
    </row>
    <row r="581" ht="15.75" customHeight="1">
      <c r="A581" s="242"/>
      <c r="B581" s="222"/>
      <c r="C581" s="206"/>
      <c r="D581" s="235"/>
      <c r="E581" s="3"/>
      <c r="F581" s="3"/>
      <c r="G581" s="3"/>
      <c r="H581" s="3"/>
      <c r="J581" s="226"/>
      <c r="K581" s="3"/>
      <c r="L581" s="3"/>
      <c r="O581" s="227"/>
      <c r="Q581" s="94"/>
      <c r="R581" s="94"/>
      <c r="S581" s="94"/>
      <c r="T581" s="94"/>
    </row>
    <row r="582" ht="15.75" customHeight="1">
      <c r="A582" s="242"/>
      <c r="B582" s="222"/>
      <c r="C582" s="206"/>
      <c r="D582" s="235"/>
      <c r="E582" s="3"/>
      <c r="F582" s="3"/>
      <c r="G582" s="3"/>
      <c r="H582" s="3"/>
      <c r="J582" s="226"/>
      <c r="K582" s="3"/>
      <c r="L582" s="3"/>
      <c r="O582" s="227"/>
      <c r="Q582" s="94"/>
      <c r="R582" s="94"/>
      <c r="S582" s="94"/>
      <c r="T582" s="94"/>
    </row>
    <row r="583" ht="15.75" customHeight="1">
      <c r="A583" s="242"/>
      <c r="B583" s="222"/>
      <c r="C583" s="206"/>
      <c r="D583" s="235"/>
      <c r="E583" s="3"/>
      <c r="F583" s="3"/>
      <c r="G583" s="3"/>
      <c r="H583" s="3"/>
      <c r="J583" s="226"/>
      <c r="K583" s="3"/>
      <c r="L583" s="3"/>
      <c r="O583" s="227"/>
      <c r="Q583" s="94"/>
      <c r="R583" s="94"/>
      <c r="S583" s="94"/>
      <c r="T583" s="94"/>
    </row>
    <row r="584" ht="15.75" customHeight="1">
      <c r="A584" s="242"/>
      <c r="B584" s="222"/>
      <c r="C584" s="206"/>
      <c r="D584" s="235"/>
      <c r="E584" s="3"/>
      <c r="F584" s="3"/>
      <c r="G584" s="3"/>
      <c r="H584" s="3"/>
      <c r="J584" s="226"/>
      <c r="K584" s="3"/>
      <c r="L584" s="3"/>
      <c r="O584" s="227"/>
      <c r="Q584" s="94"/>
      <c r="R584" s="94"/>
      <c r="S584" s="94"/>
      <c r="T584" s="94"/>
    </row>
    <row r="585" ht="15.75" customHeight="1">
      <c r="A585" s="242"/>
      <c r="B585" s="222"/>
      <c r="C585" s="206"/>
      <c r="D585" s="235"/>
      <c r="E585" s="3"/>
      <c r="F585" s="3"/>
      <c r="G585" s="3"/>
      <c r="H585" s="3"/>
      <c r="J585" s="226"/>
      <c r="K585" s="3"/>
      <c r="L585" s="3"/>
      <c r="O585" s="227"/>
      <c r="Q585" s="94"/>
      <c r="R585" s="94"/>
      <c r="S585" s="94"/>
      <c r="T585" s="94"/>
    </row>
    <row r="586" ht="15.75" customHeight="1">
      <c r="A586" s="242"/>
      <c r="B586" s="222"/>
      <c r="C586" s="206"/>
      <c r="D586" s="235"/>
      <c r="E586" s="3"/>
      <c r="F586" s="3"/>
      <c r="G586" s="3"/>
      <c r="H586" s="3"/>
      <c r="J586" s="226"/>
      <c r="K586" s="3"/>
      <c r="L586" s="3"/>
      <c r="O586" s="227"/>
      <c r="Q586" s="94"/>
      <c r="R586" s="94"/>
      <c r="S586" s="94"/>
      <c r="T586" s="94"/>
    </row>
    <row r="587" ht="15.75" customHeight="1">
      <c r="A587" s="242"/>
      <c r="B587" s="222"/>
      <c r="C587" s="206"/>
      <c r="D587" s="235"/>
      <c r="E587" s="3"/>
      <c r="F587" s="3"/>
      <c r="G587" s="3"/>
      <c r="H587" s="3"/>
      <c r="J587" s="226"/>
      <c r="K587" s="3"/>
      <c r="L587" s="3"/>
      <c r="O587" s="227"/>
      <c r="Q587" s="94"/>
      <c r="R587" s="94"/>
      <c r="S587" s="94"/>
      <c r="T587" s="94"/>
    </row>
    <row r="588" ht="15.75" customHeight="1">
      <c r="A588" s="242"/>
      <c r="B588" s="222"/>
      <c r="C588" s="206"/>
      <c r="D588" s="235"/>
      <c r="E588" s="3"/>
      <c r="F588" s="3"/>
      <c r="G588" s="3"/>
      <c r="H588" s="3"/>
      <c r="J588" s="226"/>
      <c r="K588" s="3"/>
      <c r="L588" s="3"/>
      <c r="O588" s="227"/>
      <c r="Q588" s="94"/>
      <c r="R588" s="94"/>
      <c r="S588" s="94"/>
      <c r="T588" s="94"/>
    </row>
    <row r="589" ht="15.75" customHeight="1">
      <c r="A589" s="242"/>
      <c r="B589" s="222"/>
      <c r="C589" s="206"/>
      <c r="D589" s="235"/>
      <c r="E589" s="3"/>
      <c r="F589" s="3"/>
      <c r="G589" s="3"/>
      <c r="H589" s="3"/>
      <c r="J589" s="226"/>
      <c r="K589" s="3"/>
      <c r="L589" s="3"/>
      <c r="O589" s="227"/>
      <c r="Q589" s="94"/>
      <c r="R589" s="94"/>
      <c r="S589" s="94"/>
      <c r="T589" s="94"/>
    </row>
    <row r="590" ht="15.75" customHeight="1">
      <c r="A590" s="242"/>
      <c r="B590" s="222"/>
      <c r="C590" s="206"/>
      <c r="D590" s="235"/>
      <c r="E590" s="3"/>
      <c r="F590" s="3"/>
      <c r="G590" s="3"/>
      <c r="H590" s="3"/>
      <c r="J590" s="226"/>
      <c r="K590" s="3"/>
      <c r="L590" s="3"/>
      <c r="O590" s="227"/>
      <c r="Q590" s="94"/>
      <c r="R590" s="94"/>
      <c r="S590" s="94"/>
      <c r="T590" s="94"/>
    </row>
    <row r="591" ht="15.75" customHeight="1">
      <c r="A591" s="242"/>
      <c r="B591" s="222"/>
      <c r="C591" s="206"/>
      <c r="D591" s="235"/>
      <c r="E591" s="3"/>
      <c r="F591" s="3"/>
      <c r="G591" s="3"/>
      <c r="H591" s="3"/>
      <c r="J591" s="226"/>
      <c r="K591" s="3"/>
      <c r="L591" s="3"/>
      <c r="O591" s="227"/>
      <c r="Q591" s="94"/>
      <c r="R591" s="94"/>
      <c r="S591" s="94"/>
      <c r="T591" s="94"/>
    </row>
    <row r="592" ht="15.75" customHeight="1">
      <c r="A592" s="242"/>
      <c r="B592" s="222"/>
      <c r="C592" s="206"/>
      <c r="D592" s="235"/>
      <c r="E592" s="3"/>
      <c r="F592" s="3"/>
      <c r="G592" s="3"/>
      <c r="H592" s="3"/>
      <c r="J592" s="226"/>
      <c r="K592" s="3"/>
      <c r="L592" s="3"/>
      <c r="O592" s="227"/>
      <c r="Q592" s="94"/>
      <c r="R592" s="94"/>
      <c r="S592" s="94"/>
      <c r="T592" s="94"/>
    </row>
    <row r="593" ht="15.75" customHeight="1">
      <c r="A593" s="242"/>
      <c r="B593" s="222"/>
      <c r="C593" s="206"/>
      <c r="D593" s="235"/>
      <c r="E593" s="3"/>
      <c r="F593" s="3"/>
      <c r="G593" s="3"/>
      <c r="H593" s="3"/>
      <c r="J593" s="226"/>
      <c r="K593" s="3"/>
      <c r="L593" s="3"/>
      <c r="O593" s="227"/>
      <c r="Q593" s="94"/>
      <c r="R593" s="94"/>
      <c r="S593" s="94"/>
      <c r="T593" s="94"/>
    </row>
    <row r="594" ht="15.75" customHeight="1">
      <c r="A594" s="242"/>
      <c r="B594" s="222"/>
      <c r="C594" s="206"/>
      <c r="D594" s="235"/>
      <c r="E594" s="3"/>
      <c r="F594" s="3"/>
      <c r="G594" s="3"/>
      <c r="H594" s="3"/>
      <c r="J594" s="226"/>
      <c r="K594" s="3"/>
      <c r="L594" s="3"/>
      <c r="O594" s="227"/>
      <c r="Q594" s="94"/>
      <c r="R594" s="94"/>
      <c r="S594" s="94"/>
      <c r="T594" s="94"/>
    </row>
    <row r="595" ht="15.75" customHeight="1">
      <c r="A595" s="242"/>
      <c r="B595" s="222"/>
      <c r="C595" s="206"/>
      <c r="D595" s="235"/>
      <c r="E595" s="3"/>
      <c r="F595" s="3"/>
      <c r="G595" s="3"/>
      <c r="H595" s="3"/>
      <c r="J595" s="226"/>
      <c r="K595" s="3"/>
      <c r="L595" s="3"/>
      <c r="O595" s="227"/>
      <c r="Q595" s="94"/>
      <c r="R595" s="94"/>
      <c r="S595" s="94"/>
      <c r="T595" s="94"/>
    </row>
    <row r="596" ht="15.75" customHeight="1">
      <c r="A596" s="242"/>
      <c r="B596" s="222"/>
      <c r="C596" s="206"/>
      <c r="D596" s="235"/>
      <c r="E596" s="3"/>
      <c r="F596" s="3"/>
      <c r="G596" s="3"/>
      <c r="H596" s="3"/>
      <c r="J596" s="226"/>
      <c r="K596" s="3"/>
      <c r="L596" s="3"/>
      <c r="O596" s="227"/>
      <c r="Q596" s="94"/>
      <c r="R596" s="94"/>
      <c r="S596" s="94"/>
      <c r="T596" s="94"/>
    </row>
    <row r="597" ht="15.75" customHeight="1">
      <c r="A597" s="242"/>
      <c r="B597" s="222"/>
      <c r="C597" s="206"/>
      <c r="D597" s="235"/>
      <c r="E597" s="3"/>
      <c r="F597" s="3"/>
      <c r="G597" s="3"/>
      <c r="H597" s="3"/>
      <c r="J597" s="226"/>
      <c r="K597" s="3"/>
      <c r="L597" s="3"/>
      <c r="O597" s="227"/>
      <c r="Q597" s="94"/>
      <c r="R597" s="94"/>
      <c r="S597" s="94"/>
      <c r="T597" s="94"/>
    </row>
    <row r="598" ht="15.75" customHeight="1">
      <c r="A598" s="242"/>
      <c r="B598" s="222"/>
      <c r="C598" s="206"/>
      <c r="D598" s="235"/>
      <c r="E598" s="3"/>
      <c r="F598" s="3"/>
      <c r="G598" s="3"/>
      <c r="H598" s="3"/>
      <c r="J598" s="226"/>
      <c r="K598" s="3"/>
      <c r="L598" s="3"/>
      <c r="O598" s="227"/>
      <c r="Q598" s="94"/>
      <c r="R598" s="94"/>
      <c r="S598" s="94"/>
      <c r="T598" s="94"/>
    </row>
    <row r="599" ht="15.75" customHeight="1">
      <c r="A599" s="242"/>
      <c r="B599" s="222"/>
      <c r="C599" s="206"/>
      <c r="D599" s="207"/>
      <c r="E599" s="3"/>
      <c r="F599" s="3"/>
      <c r="G599" s="3"/>
      <c r="H599" s="3"/>
      <c r="J599" s="226"/>
      <c r="K599" s="3"/>
      <c r="L599" s="3"/>
      <c r="O599" s="227"/>
      <c r="Q599" s="94"/>
      <c r="R599" s="94"/>
      <c r="S599" s="94"/>
      <c r="T599" s="94"/>
    </row>
    <row r="600" ht="15.75" customHeight="1">
      <c r="A600" s="242"/>
      <c r="B600" s="222"/>
      <c r="C600" s="206"/>
      <c r="D600" s="207"/>
      <c r="E600" s="3"/>
      <c r="F600" s="3"/>
      <c r="G600" s="3"/>
      <c r="H600" s="3"/>
      <c r="J600" s="226"/>
      <c r="K600" s="3"/>
      <c r="L600" s="3"/>
      <c r="O600" s="227"/>
      <c r="Q600" s="94"/>
      <c r="R600" s="94"/>
      <c r="S600" s="94"/>
      <c r="T600" s="94"/>
    </row>
    <row r="601" ht="15.75" customHeight="1">
      <c r="A601" s="242"/>
      <c r="B601" s="222"/>
      <c r="C601" s="206"/>
      <c r="D601" s="207"/>
      <c r="E601" s="3"/>
      <c r="F601" s="3"/>
      <c r="G601" s="3"/>
      <c r="H601" s="3"/>
      <c r="J601" s="226"/>
      <c r="K601" s="3"/>
      <c r="L601" s="3"/>
      <c r="O601" s="227"/>
      <c r="Q601" s="94"/>
      <c r="R601" s="94"/>
      <c r="S601" s="94"/>
      <c r="T601" s="94"/>
    </row>
    <row r="602" ht="15.75" customHeight="1">
      <c r="A602" s="242"/>
      <c r="B602" s="222"/>
      <c r="C602" s="206"/>
      <c r="D602" s="207"/>
      <c r="E602" s="3"/>
      <c r="F602" s="3"/>
      <c r="G602" s="3"/>
      <c r="H602" s="3"/>
      <c r="J602" s="226"/>
      <c r="K602" s="3"/>
      <c r="L602" s="3"/>
      <c r="O602" s="227"/>
      <c r="Q602" s="94"/>
      <c r="R602" s="94"/>
      <c r="S602" s="94"/>
      <c r="T602" s="94"/>
    </row>
    <row r="603" ht="15.75" customHeight="1">
      <c r="A603" s="242"/>
      <c r="B603" s="222"/>
      <c r="C603" s="206"/>
      <c r="D603" s="207"/>
      <c r="E603" s="3"/>
      <c r="F603" s="3"/>
      <c r="G603" s="3"/>
      <c r="H603" s="3"/>
      <c r="J603" s="226"/>
      <c r="K603" s="3"/>
      <c r="L603" s="3"/>
      <c r="O603" s="227"/>
      <c r="Q603" s="94"/>
      <c r="R603" s="94"/>
      <c r="S603" s="94"/>
      <c r="T603" s="94"/>
    </row>
    <row r="604" ht="15.75" customHeight="1">
      <c r="A604" s="242"/>
      <c r="B604" s="222"/>
      <c r="C604" s="206"/>
      <c r="D604" s="207"/>
      <c r="E604" s="3"/>
      <c r="F604" s="3"/>
      <c r="G604" s="3"/>
      <c r="H604" s="3"/>
      <c r="J604" s="226"/>
      <c r="K604" s="3"/>
      <c r="L604" s="3"/>
      <c r="O604" s="227"/>
      <c r="Q604" s="94"/>
      <c r="R604" s="94"/>
      <c r="S604" s="94"/>
      <c r="T604" s="94"/>
    </row>
    <row r="605" ht="15.75" customHeight="1">
      <c r="A605" s="242"/>
      <c r="B605" s="222"/>
      <c r="C605" s="206"/>
      <c r="D605" s="207"/>
      <c r="E605" s="3"/>
      <c r="F605" s="3"/>
      <c r="G605" s="3"/>
      <c r="H605" s="3"/>
      <c r="J605" s="226"/>
      <c r="K605" s="3"/>
      <c r="L605" s="3"/>
      <c r="O605" s="227"/>
      <c r="Q605" s="94"/>
      <c r="R605" s="94"/>
      <c r="S605" s="94"/>
      <c r="T605" s="94"/>
    </row>
    <row r="606" ht="15.75" customHeight="1">
      <c r="A606" s="242"/>
      <c r="B606" s="222"/>
      <c r="C606" s="206"/>
      <c r="D606" s="207"/>
      <c r="E606" s="3"/>
      <c r="F606" s="3"/>
      <c r="G606" s="3"/>
      <c r="H606" s="3"/>
      <c r="J606" s="226"/>
      <c r="K606" s="3"/>
      <c r="L606" s="3"/>
      <c r="O606" s="227"/>
      <c r="Q606" s="94"/>
      <c r="R606" s="94"/>
      <c r="S606" s="94"/>
      <c r="T606" s="94"/>
    </row>
    <row r="607" ht="15.75" customHeight="1">
      <c r="A607" s="242"/>
      <c r="B607" s="222"/>
      <c r="C607" s="206"/>
      <c r="D607" s="207"/>
      <c r="E607" s="3"/>
      <c r="F607" s="3"/>
      <c r="G607" s="3"/>
      <c r="H607" s="3"/>
      <c r="J607" s="226"/>
      <c r="K607" s="3"/>
      <c r="L607" s="3"/>
      <c r="O607" s="227"/>
      <c r="Q607" s="94"/>
      <c r="R607" s="94"/>
      <c r="S607" s="94"/>
      <c r="T607" s="94"/>
    </row>
    <row r="608" ht="15.75" customHeight="1">
      <c r="A608" s="242"/>
      <c r="B608" s="222"/>
      <c r="C608" s="206"/>
      <c r="D608" s="207"/>
      <c r="E608" s="3"/>
      <c r="F608" s="3"/>
      <c r="G608" s="3"/>
      <c r="H608" s="3"/>
      <c r="J608" s="226"/>
      <c r="K608" s="3"/>
      <c r="L608" s="3"/>
      <c r="O608" s="227"/>
      <c r="Q608" s="94"/>
      <c r="R608" s="94"/>
      <c r="S608" s="94"/>
      <c r="T608" s="94"/>
    </row>
    <row r="609" ht="15.75" customHeight="1">
      <c r="A609" s="242"/>
      <c r="B609" s="222"/>
      <c r="C609" s="206"/>
      <c r="D609" s="235"/>
      <c r="E609" s="3"/>
      <c r="F609" s="3"/>
      <c r="G609" s="3"/>
      <c r="H609" s="3"/>
      <c r="J609" s="226"/>
      <c r="K609" s="3"/>
      <c r="L609" s="3"/>
      <c r="O609" s="227"/>
      <c r="Q609" s="94"/>
      <c r="R609" s="94"/>
      <c r="S609" s="94"/>
      <c r="T609" s="94"/>
    </row>
    <row r="610" ht="15.75" customHeight="1">
      <c r="A610" s="242"/>
      <c r="B610" s="222"/>
      <c r="C610" s="206"/>
      <c r="D610" s="235"/>
      <c r="E610" s="3"/>
      <c r="F610" s="3"/>
      <c r="G610" s="3"/>
      <c r="H610" s="3"/>
      <c r="J610" s="226"/>
      <c r="K610" s="3"/>
      <c r="L610" s="3"/>
      <c r="O610" s="227"/>
      <c r="Q610" s="94"/>
      <c r="R610" s="94"/>
      <c r="S610" s="94"/>
      <c r="T610" s="94"/>
    </row>
    <row r="611" ht="15.75" customHeight="1">
      <c r="A611" s="242"/>
      <c r="B611" s="222"/>
      <c r="C611" s="206"/>
      <c r="D611" s="235"/>
      <c r="E611" s="3"/>
      <c r="F611" s="3"/>
      <c r="G611" s="3"/>
      <c r="H611" s="3"/>
      <c r="J611" s="226"/>
      <c r="K611" s="3"/>
      <c r="L611" s="3"/>
      <c r="O611" s="227"/>
      <c r="Q611" s="94"/>
      <c r="R611" s="94"/>
      <c r="S611" s="94"/>
      <c r="T611" s="94"/>
    </row>
    <row r="612" ht="15.75" customHeight="1">
      <c r="A612" s="242"/>
      <c r="B612" s="222"/>
      <c r="C612" s="206"/>
      <c r="D612" s="235"/>
      <c r="E612" s="3"/>
      <c r="F612" s="3"/>
      <c r="G612" s="3"/>
      <c r="H612" s="3"/>
      <c r="J612" s="226"/>
      <c r="K612" s="3"/>
      <c r="L612" s="3"/>
      <c r="O612" s="227"/>
      <c r="Q612" s="94"/>
      <c r="R612" s="94"/>
      <c r="S612" s="94"/>
      <c r="T612" s="94"/>
    </row>
    <row r="613" ht="15.75" customHeight="1">
      <c r="A613" s="242"/>
      <c r="B613" s="222"/>
      <c r="C613" s="206"/>
      <c r="D613" s="235"/>
      <c r="E613" s="3"/>
      <c r="F613" s="3"/>
      <c r="G613" s="3"/>
      <c r="H613" s="3"/>
      <c r="J613" s="226"/>
      <c r="K613" s="3"/>
      <c r="L613" s="3"/>
      <c r="O613" s="227"/>
      <c r="Q613" s="94"/>
      <c r="R613" s="94"/>
      <c r="S613" s="94"/>
      <c r="T613" s="94"/>
    </row>
    <row r="614" ht="15.75" customHeight="1">
      <c r="A614" s="242"/>
      <c r="B614" s="222"/>
      <c r="C614" s="206"/>
      <c r="D614" s="235"/>
      <c r="E614" s="3"/>
      <c r="F614" s="3"/>
      <c r="G614" s="3"/>
      <c r="H614" s="3"/>
      <c r="J614" s="226"/>
      <c r="K614" s="3"/>
      <c r="L614" s="3"/>
      <c r="O614" s="227"/>
      <c r="Q614" s="94"/>
      <c r="R614" s="94"/>
      <c r="S614" s="94"/>
      <c r="T614" s="94"/>
    </row>
    <row r="615" ht="15.75" customHeight="1">
      <c r="A615" s="242"/>
      <c r="B615" s="222"/>
      <c r="C615" s="206"/>
      <c r="D615" s="235"/>
      <c r="E615" s="3"/>
      <c r="F615" s="3"/>
      <c r="G615" s="3"/>
      <c r="H615" s="3"/>
      <c r="J615" s="226"/>
      <c r="K615" s="3"/>
      <c r="L615" s="3"/>
      <c r="O615" s="227"/>
      <c r="Q615" s="94"/>
      <c r="R615" s="94"/>
      <c r="S615" s="94"/>
      <c r="T615" s="94"/>
    </row>
    <row r="616" ht="15.75" customHeight="1">
      <c r="A616" s="242"/>
      <c r="B616" s="222"/>
      <c r="C616" s="206"/>
      <c r="D616" s="235"/>
      <c r="E616" s="3"/>
      <c r="F616" s="3"/>
      <c r="G616" s="3"/>
      <c r="H616" s="3"/>
      <c r="J616" s="226"/>
      <c r="K616" s="3"/>
      <c r="L616" s="3"/>
      <c r="O616" s="227"/>
      <c r="Q616" s="94"/>
      <c r="R616" s="94"/>
      <c r="S616" s="94"/>
      <c r="T616" s="94"/>
    </row>
    <row r="617" ht="15.75" customHeight="1">
      <c r="A617" s="242"/>
      <c r="B617" s="222"/>
      <c r="C617" s="206"/>
      <c r="D617" s="235"/>
      <c r="E617" s="3"/>
      <c r="F617" s="3"/>
      <c r="G617" s="3"/>
      <c r="H617" s="3"/>
      <c r="J617" s="226"/>
      <c r="K617" s="3"/>
      <c r="L617" s="3"/>
      <c r="O617" s="227"/>
      <c r="Q617" s="94"/>
      <c r="R617" s="94"/>
      <c r="S617" s="94"/>
      <c r="T617" s="94"/>
    </row>
    <row r="618" ht="15.75" customHeight="1">
      <c r="A618" s="242"/>
      <c r="B618" s="222"/>
      <c r="C618" s="206"/>
      <c r="D618" s="235"/>
      <c r="E618" s="3"/>
      <c r="F618" s="3"/>
      <c r="G618" s="3"/>
      <c r="H618" s="3"/>
      <c r="J618" s="226"/>
      <c r="K618" s="3"/>
      <c r="L618" s="3"/>
      <c r="O618" s="227"/>
      <c r="Q618" s="94"/>
      <c r="R618" s="94"/>
      <c r="S618" s="94"/>
      <c r="T618" s="94"/>
    </row>
    <row r="619" ht="15.75" customHeight="1">
      <c r="A619" s="242"/>
      <c r="B619" s="222"/>
      <c r="C619" s="206"/>
      <c r="D619" s="235"/>
      <c r="E619" s="3"/>
      <c r="F619" s="3"/>
      <c r="G619" s="3"/>
      <c r="H619" s="3"/>
      <c r="J619" s="226"/>
      <c r="K619" s="3"/>
      <c r="L619" s="3"/>
      <c r="O619" s="227"/>
      <c r="Q619" s="94"/>
      <c r="R619" s="94"/>
      <c r="S619" s="94"/>
      <c r="T619" s="94"/>
    </row>
    <row r="620" ht="15.75" customHeight="1">
      <c r="A620" s="242"/>
      <c r="B620" s="222"/>
      <c r="C620" s="206"/>
      <c r="D620" s="235"/>
      <c r="E620" s="3"/>
      <c r="F620" s="3"/>
      <c r="G620" s="3"/>
      <c r="H620" s="3"/>
      <c r="J620" s="226"/>
      <c r="K620" s="3"/>
      <c r="L620" s="3"/>
      <c r="O620" s="227"/>
      <c r="Q620" s="94"/>
      <c r="R620" s="94"/>
      <c r="S620" s="94"/>
      <c r="T620" s="94"/>
    </row>
    <row r="621" ht="15.75" customHeight="1">
      <c r="A621" s="242"/>
      <c r="B621" s="222"/>
      <c r="C621" s="206"/>
      <c r="D621" s="235"/>
      <c r="E621" s="3"/>
      <c r="F621" s="3"/>
      <c r="G621" s="3"/>
      <c r="H621" s="3"/>
      <c r="J621" s="226"/>
      <c r="K621" s="3"/>
      <c r="L621" s="3"/>
      <c r="O621" s="227"/>
      <c r="Q621" s="94"/>
      <c r="R621" s="94"/>
      <c r="S621" s="94"/>
      <c r="T621" s="94"/>
    </row>
    <row r="622" ht="15.75" customHeight="1">
      <c r="A622" s="242"/>
      <c r="B622" s="222"/>
      <c r="C622" s="206"/>
      <c r="D622" s="235"/>
      <c r="E622" s="3"/>
      <c r="F622" s="3"/>
      <c r="G622" s="3"/>
      <c r="H622" s="3"/>
      <c r="J622" s="226"/>
      <c r="K622" s="3"/>
      <c r="L622" s="3"/>
      <c r="O622" s="227"/>
      <c r="Q622" s="94"/>
      <c r="R622" s="94"/>
      <c r="S622" s="94"/>
      <c r="T622" s="94"/>
    </row>
    <row r="623" ht="15.75" customHeight="1">
      <c r="A623" s="242"/>
      <c r="B623" s="222"/>
      <c r="C623" s="206"/>
      <c r="D623" s="235"/>
      <c r="E623" s="3"/>
      <c r="F623" s="3"/>
      <c r="G623" s="3"/>
      <c r="H623" s="3"/>
      <c r="J623" s="226"/>
      <c r="K623" s="3"/>
      <c r="L623" s="3"/>
      <c r="O623" s="227"/>
      <c r="Q623" s="94"/>
      <c r="R623" s="94"/>
      <c r="S623" s="94"/>
      <c r="T623" s="94"/>
    </row>
    <row r="624" ht="15.75" customHeight="1">
      <c r="A624" s="242"/>
      <c r="B624" s="222"/>
      <c r="C624" s="206"/>
      <c r="D624" s="235"/>
      <c r="E624" s="3"/>
      <c r="F624" s="3"/>
      <c r="G624" s="3"/>
      <c r="H624" s="3"/>
      <c r="J624" s="226"/>
      <c r="K624" s="3"/>
      <c r="L624" s="3"/>
      <c r="O624" s="227"/>
      <c r="Q624" s="94"/>
      <c r="R624" s="94"/>
      <c r="S624" s="94"/>
      <c r="T624" s="94"/>
    </row>
    <row r="625" ht="15.75" customHeight="1">
      <c r="A625" s="242"/>
      <c r="B625" s="222"/>
      <c r="C625" s="206"/>
      <c r="D625" s="235"/>
      <c r="E625" s="3"/>
      <c r="F625" s="3"/>
      <c r="G625" s="3"/>
      <c r="H625" s="3"/>
      <c r="J625" s="226"/>
      <c r="K625" s="3"/>
      <c r="L625" s="3"/>
      <c r="O625" s="227"/>
      <c r="Q625" s="94"/>
      <c r="R625" s="94"/>
      <c r="S625" s="94"/>
      <c r="T625" s="94"/>
    </row>
    <row r="626" ht="15.75" customHeight="1">
      <c r="A626" s="242"/>
      <c r="B626" s="222"/>
      <c r="C626" s="206"/>
      <c r="D626" s="235"/>
      <c r="E626" s="3"/>
      <c r="F626" s="3"/>
      <c r="G626" s="3"/>
      <c r="H626" s="3"/>
      <c r="J626" s="226"/>
      <c r="K626" s="3"/>
      <c r="L626" s="3"/>
      <c r="O626" s="227"/>
      <c r="Q626" s="94"/>
      <c r="R626" s="94"/>
      <c r="S626" s="94"/>
      <c r="T626" s="94"/>
    </row>
    <row r="627" ht="15.75" customHeight="1">
      <c r="A627" s="242"/>
      <c r="B627" s="222"/>
      <c r="C627" s="206"/>
      <c r="D627" s="235"/>
      <c r="E627" s="3"/>
      <c r="F627" s="3"/>
      <c r="G627" s="3"/>
      <c r="H627" s="3"/>
      <c r="J627" s="226"/>
      <c r="K627" s="3"/>
      <c r="L627" s="3"/>
      <c r="O627" s="227"/>
      <c r="Q627" s="94"/>
      <c r="R627" s="94"/>
      <c r="S627" s="94"/>
      <c r="T627" s="94"/>
    </row>
    <row r="628" ht="15.75" customHeight="1">
      <c r="A628" s="242"/>
      <c r="B628" s="222"/>
      <c r="C628" s="206"/>
      <c r="D628" s="235"/>
      <c r="E628" s="3"/>
      <c r="F628" s="3"/>
      <c r="G628" s="3"/>
      <c r="H628" s="3"/>
      <c r="J628" s="226"/>
      <c r="K628" s="3"/>
      <c r="L628" s="3"/>
      <c r="O628" s="227"/>
      <c r="Q628" s="94"/>
      <c r="R628" s="94"/>
      <c r="S628" s="94"/>
      <c r="T628" s="94"/>
    </row>
    <row r="629" ht="15.75" customHeight="1">
      <c r="A629" s="242"/>
      <c r="B629" s="222"/>
      <c r="C629" s="206"/>
      <c r="D629" s="235"/>
      <c r="E629" s="3"/>
      <c r="F629" s="3"/>
      <c r="G629" s="3"/>
      <c r="H629" s="3"/>
      <c r="J629" s="226"/>
      <c r="K629" s="3"/>
      <c r="L629" s="3"/>
      <c r="O629" s="227"/>
      <c r="Q629" s="94"/>
      <c r="R629" s="94"/>
      <c r="S629" s="94"/>
      <c r="T629" s="94"/>
    </row>
    <row r="630" ht="15.75" customHeight="1">
      <c r="A630" s="242"/>
      <c r="B630" s="222"/>
      <c r="C630" s="206"/>
      <c r="D630" s="235"/>
      <c r="E630" s="3"/>
      <c r="F630" s="3"/>
      <c r="G630" s="3"/>
      <c r="H630" s="3"/>
      <c r="J630" s="226"/>
      <c r="K630" s="3"/>
      <c r="L630" s="3"/>
      <c r="O630" s="227"/>
      <c r="Q630" s="94"/>
      <c r="R630" s="94"/>
      <c r="S630" s="94"/>
      <c r="T630" s="94"/>
    </row>
    <row r="631" ht="15.75" customHeight="1">
      <c r="A631" s="242"/>
      <c r="B631" s="222"/>
      <c r="C631" s="206"/>
      <c r="D631" s="235"/>
      <c r="E631" s="3"/>
      <c r="F631" s="3"/>
      <c r="G631" s="3"/>
      <c r="H631" s="3"/>
      <c r="J631" s="226"/>
      <c r="K631" s="3"/>
      <c r="L631" s="3"/>
      <c r="O631" s="227"/>
      <c r="Q631" s="94"/>
      <c r="R631" s="94"/>
      <c r="S631" s="94"/>
      <c r="T631" s="94"/>
    </row>
    <row r="632" ht="15.75" customHeight="1">
      <c r="A632" s="242"/>
      <c r="B632" s="222"/>
      <c r="C632" s="206"/>
      <c r="D632" s="235"/>
      <c r="E632" s="3"/>
      <c r="F632" s="3"/>
      <c r="G632" s="3"/>
      <c r="H632" s="3"/>
      <c r="J632" s="226"/>
      <c r="K632" s="3"/>
      <c r="L632" s="3"/>
      <c r="O632" s="227"/>
      <c r="Q632" s="94"/>
      <c r="R632" s="94"/>
      <c r="S632" s="94"/>
      <c r="T632" s="94"/>
    </row>
    <row r="633" ht="15.75" customHeight="1">
      <c r="A633" s="242"/>
      <c r="B633" s="222"/>
      <c r="C633" s="206"/>
      <c r="D633" s="235"/>
      <c r="E633" s="3"/>
      <c r="F633" s="3"/>
      <c r="G633" s="3"/>
      <c r="H633" s="3"/>
      <c r="J633" s="226"/>
      <c r="K633" s="3"/>
      <c r="L633" s="3"/>
      <c r="O633" s="227"/>
      <c r="Q633" s="94"/>
      <c r="R633" s="94"/>
      <c r="S633" s="94"/>
      <c r="T633" s="94"/>
    </row>
    <row r="634" ht="15.75" customHeight="1">
      <c r="A634" s="242"/>
      <c r="B634" s="222"/>
      <c r="C634" s="206"/>
      <c r="D634" s="207"/>
      <c r="E634" s="3"/>
      <c r="F634" s="3"/>
      <c r="G634" s="3"/>
      <c r="H634" s="3"/>
      <c r="J634" s="226"/>
      <c r="K634" s="3"/>
      <c r="L634" s="3"/>
      <c r="O634" s="227"/>
      <c r="Q634" s="94"/>
      <c r="R634" s="94"/>
      <c r="S634" s="94"/>
      <c r="T634" s="94"/>
    </row>
    <row r="635" ht="15.75" customHeight="1">
      <c r="A635" s="242"/>
      <c r="B635" s="222"/>
      <c r="C635" s="206"/>
      <c r="D635" s="207"/>
      <c r="E635" s="3"/>
      <c r="F635" s="3"/>
      <c r="G635" s="3"/>
      <c r="H635" s="3"/>
      <c r="J635" s="226"/>
      <c r="K635" s="3"/>
      <c r="L635" s="3"/>
      <c r="O635" s="227"/>
      <c r="Q635" s="94"/>
      <c r="R635" s="94"/>
      <c r="S635" s="94"/>
      <c r="T635" s="94"/>
    </row>
    <row r="636" ht="15.75" customHeight="1">
      <c r="A636" s="242"/>
      <c r="B636" s="222"/>
      <c r="C636" s="206"/>
      <c r="D636" s="207"/>
      <c r="E636" s="3"/>
      <c r="F636" s="3"/>
      <c r="G636" s="3"/>
      <c r="H636" s="3"/>
      <c r="J636" s="226"/>
      <c r="K636" s="3"/>
      <c r="L636" s="3"/>
      <c r="O636" s="227"/>
      <c r="Q636" s="94"/>
      <c r="R636" s="94"/>
      <c r="S636" s="94"/>
      <c r="T636" s="94"/>
    </row>
    <row r="637" ht="15.75" customHeight="1">
      <c r="A637" s="242"/>
      <c r="B637" s="222"/>
      <c r="C637" s="206"/>
      <c r="D637" s="207"/>
      <c r="E637" s="3"/>
      <c r="F637" s="3"/>
      <c r="G637" s="3"/>
      <c r="H637" s="3"/>
      <c r="J637" s="226"/>
      <c r="K637" s="3"/>
      <c r="L637" s="3"/>
      <c r="O637" s="227"/>
      <c r="Q637" s="94"/>
      <c r="R637" s="94"/>
      <c r="S637" s="94"/>
      <c r="T637" s="94"/>
    </row>
    <row r="638" ht="15.75" customHeight="1">
      <c r="A638" s="242"/>
      <c r="B638" s="222"/>
      <c r="C638" s="206"/>
      <c r="D638" s="207"/>
      <c r="E638" s="3"/>
      <c r="F638" s="3"/>
      <c r="G638" s="3"/>
      <c r="H638" s="3"/>
      <c r="J638" s="226"/>
      <c r="K638" s="3"/>
      <c r="L638" s="3"/>
      <c r="O638" s="227"/>
      <c r="Q638" s="94"/>
      <c r="R638" s="94"/>
      <c r="S638" s="94"/>
      <c r="T638" s="94"/>
    </row>
    <row r="639" ht="15.75" customHeight="1">
      <c r="A639" s="242"/>
      <c r="B639" s="222"/>
      <c r="C639" s="206"/>
      <c r="D639" s="207"/>
      <c r="E639" s="3"/>
      <c r="F639" s="3"/>
      <c r="G639" s="3"/>
      <c r="H639" s="3"/>
      <c r="J639" s="226"/>
      <c r="K639" s="3"/>
      <c r="L639" s="3"/>
      <c r="O639" s="227"/>
      <c r="Q639" s="94"/>
      <c r="R639" s="94"/>
      <c r="S639" s="94"/>
      <c r="T639" s="94"/>
    </row>
    <row r="640" ht="15.75" customHeight="1">
      <c r="A640" s="242"/>
      <c r="B640" s="222"/>
      <c r="C640" s="206"/>
      <c r="D640" s="207"/>
      <c r="E640" s="3"/>
      <c r="F640" s="3"/>
      <c r="G640" s="3"/>
      <c r="H640" s="3"/>
      <c r="J640" s="226"/>
      <c r="K640" s="3"/>
      <c r="L640" s="3"/>
      <c r="O640" s="227"/>
      <c r="Q640" s="94"/>
      <c r="R640" s="94"/>
      <c r="S640" s="94"/>
      <c r="T640" s="94"/>
    </row>
    <row r="641" ht="15.75" customHeight="1">
      <c r="A641" s="242"/>
      <c r="B641" s="222"/>
      <c r="C641" s="206"/>
      <c r="D641" s="207"/>
      <c r="E641" s="3"/>
      <c r="F641" s="3"/>
      <c r="G641" s="3"/>
      <c r="H641" s="3"/>
      <c r="J641" s="226"/>
      <c r="K641" s="3"/>
      <c r="L641" s="3"/>
      <c r="O641" s="227"/>
      <c r="Q641" s="94"/>
      <c r="R641" s="94"/>
      <c r="S641" s="94"/>
      <c r="T641" s="94"/>
    </row>
    <row r="642" ht="15.75" customHeight="1">
      <c r="A642" s="242"/>
      <c r="B642" s="222"/>
      <c r="C642" s="206"/>
      <c r="D642" s="207"/>
      <c r="E642" s="3"/>
      <c r="F642" s="3"/>
      <c r="G642" s="3"/>
      <c r="H642" s="3"/>
      <c r="J642" s="226"/>
      <c r="K642" s="3"/>
      <c r="L642" s="3"/>
      <c r="O642" s="227"/>
      <c r="Q642" s="94"/>
      <c r="R642" s="94"/>
      <c r="S642" s="94"/>
      <c r="T642" s="94"/>
    </row>
    <row r="643" ht="15.75" customHeight="1">
      <c r="A643" s="242"/>
      <c r="B643" s="222"/>
      <c r="C643" s="206"/>
      <c r="D643" s="207"/>
      <c r="E643" s="3"/>
      <c r="F643" s="3"/>
      <c r="G643" s="3"/>
      <c r="H643" s="3"/>
      <c r="J643" s="226"/>
      <c r="K643" s="3"/>
      <c r="L643" s="3"/>
      <c r="O643" s="227"/>
      <c r="Q643" s="94"/>
      <c r="R643" s="94"/>
      <c r="S643" s="94"/>
      <c r="T643" s="94"/>
    </row>
    <row r="644" ht="15.75" customHeight="1">
      <c r="A644" s="242"/>
      <c r="B644" s="222"/>
      <c r="C644" s="206"/>
      <c r="D644" s="207"/>
      <c r="E644" s="3"/>
      <c r="F644" s="3"/>
      <c r="G644" s="3"/>
      <c r="H644" s="3"/>
      <c r="J644" s="226"/>
      <c r="K644" s="3"/>
      <c r="L644" s="3"/>
      <c r="O644" s="227"/>
      <c r="Q644" s="94"/>
      <c r="R644" s="94"/>
      <c r="S644" s="94"/>
      <c r="T644" s="94"/>
    </row>
    <row r="645" ht="15.75" customHeight="1">
      <c r="A645" s="242"/>
      <c r="B645" s="222"/>
      <c r="C645" s="206"/>
      <c r="D645" s="207"/>
      <c r="E645" s="3"/>
      <c r="F645" s="3"/>
      <c r="G645" s="3"/>
      <c r="H645" s="3"/>
      <c r="J645" s="226"/>
      <c r="K645" s="3"/>
      <c r="L645" s="3"/>
      <c r="O645" s="227"/>
      <c r="Q645" s="94"/>
      <c r="R645" s="94"/>
      <c r="S645" s="94"/>
      <c r="T645" s="94"/>
    </row>
    <row r="646" ht="15.75" customHeight="1">
      <c r="A646" s="242"/>
      <c r="B646" s="222"/>
      <c r="C646" s="206"/>
      <c r="D646" s="207"/>
      <c r="E646" s="3"/>
      <c r="F646" s="3"/>
      <c r="G646" s="3"/>
      <c r="H646" s="3"/>
      <c r="J646" s="226"/>
      <c r="K646" s="3"/>
      <c r="L646" s="3"/>
      <c r="O646" s="227"/>
      <c r="Q646" s="94"/>
      <c r="R646" s="94"/>
      <c r="S646" s="94"/>
      <c r="T646" s="94"/>
    </row>
    <row r="647" ht="15.75" customHeight="1">
      <c r="A647" s="242"/>
      <c r="B647" s="222"/>
      <c r="C647" s="206"/>
      <c r="D647" s="207"/>
      <c r="E647" s="3"/>
      <c r="F647" s="3"/>
      <c r="G647" s="3"/>
      <c r="H647" s="3"/>
      <c r="J647" s="226"/>
      <c r="K647" s="3"/>
      <c r="L647" s="3"/>
      <c r="O647" s="227"/>
      <c r="Q647" s="94"/>
      <c r="R647" s="94"/>
      <c r="S647" s="94"/>
      <c r="T647" s="94"/>
    </row>
    <row r="648" ht="15.75" customHeight="1">
      <c r="A648" s="242"/>
      <c r="B648" s="222"/>
      <c r="C648" s="206"/>
      <c r="D648" s="207"/>
      <c r="E648" s="3"/>
      <c r="F648" s="3"/>
      <c r="G648" s="3"/>
      <c r="H648" s="3"/>
      <c r="J648" s="226"/>
      <c r="K648" s="3"/>
      <c r="L648" s="3"/>
      <c r="O648" s="227"/>
      <c r="Q648" s="94"/>
      <c r="R648" s="94"/>
      <c r="S648" s="94"/>
      <c r="T648" s="94"/>
    </row>
    <row r="649" ht="15.75" customHeight="1">
      <c r="A649" s="242"/>
      <c r="B649" s="222"/>
      <c r="C649" s="206"/>
      <c r="D649" s="207"/>
      <c r="E649" s="3"/>
      <c r="F649" s="3"/>
      <c r="G649" s="3"/>
      <c r="H649" s="3"/>
      <c r="J649" s="226"/>
      <c r="K649" s="3"/>
      <c r="L649" s="3"/>
      <c r="O649" s="227"/>
      <c r="Q649" s="94"/>
      <c r="R649" s="94"/>
      <c r="S649" s="94"/>
      <c r="T649" s="94"/>
    </row>
    <row r="650" ht="15.75" customHeight="1">
      <c r="A650" s="242"/>
      <c r="B650" s="222"/>
      <c r="C650" s="206"/>
      <c r="D650" s="207"/>
      <c r="E650" s="3"/>
      <c r="F650" s="3"/>
      <c r="G650" s="3"/>
      <c r="H650" s="3"/>
      <c r="J650" s="226"/>
      <c r="K650" s="3"/>
      <c r="L650" s="3"/>
      <c r="O650" s="227"/>
      <c r="Q650" s="94"/>
      <c r="R650" s="94"/>
      <c r="S650" s="94"/>
      <c r="T650" s="94"/>
    </row>
    <row r="651" ht="15.75" customHeight="1">
      <c r="A651" s="242"/>
      <c r="B651" s="222"/>
      <c r="C651" s="206"/>
      <c r="D651" s="207"/>
      <c r="E651" s="3"/>
      <c r="F651" s="3"/>
      <c r="G651" s="3"/>
      <c r="H651" s="3"/>
      <c r="J651" s="226"/>
      <c r="K651" s="3"/>
      <c r="L651" s="3"/>
      <c r="O651" s="227"/>
      <c r="Q651" s="94"/>
      <c r="R651" s="94"/>
      <c r="S651" s="94"/>
      <c r="T651" s="94"/>
    </row>
    <row r="652" ht="15.75" customHeight="1">
      <c r="A652" s="242"/>
      <c r="B652" s="222"/>
      <c r="C652" s="206"/>
      <c r="D652" s="207"/>
      <c r="E652" s="3"/>
      <c r="F652" s="3"/>
      <c r="G652" s="3"/>
      <c r="H652" s="3"/>
      <c r="J652" s="226"/>
      <c r="K652" s="3"/>
      <c r="L652" s="3"/>
      <c r="O652" s="227"/>
      <c r="Q652" s="94"/>
      <c r="R652" s="94"/>
      <c r="S652" s="94"/>
      <c r="T652" s="94"/>
    </row>
    <row r="653" ht="15.75" customHeight="1">
      <c r="A653" s="242"/>
      <c r="B653" s="222"/>
      <c r="C653" s="206"/>
      <c r="D653" s="207"/>
      <c r="E653" s="3"/>
      <c r="F653" s="3"/>
      <c r="G653" s="3"/>
      <c r="H653" s="3"/>
      <c r="J653" s="226"/>
      <c r="K653" s="3"/>
      <c r="L653" s="3"/>
      <c r="O653" s="227"/>
      <c r="Q653" s="94"/>
      <c r="R653" s="94"/>
      <c r="S653" s="94"/>
      <c r="T653" s="94"/>
    </row>
    <row r="654" ht="15.75" customHeight="1">
      <c r="A654" s="242"/>
      <c r="B654" s="222"/>
      <c r="C654" s="206"/>
      <c r="D654" s="207"/>
      <c r="E654" s="3"/>
      <c r="F654" s="3"/>
      <c r="G654" s="3"/>
      <c r="H654" s="3"/>
      <c r="J654" s="226"/>
      <c r="K654" s="3"/>
      <c r="L654" s="3"/>
      <c r="O654" s="227"/>
      <c r="Q654" s="94"/>
      <c r="R654" s="94"/>
      <c r="S654" s="94"/>
      <c r="T654" s="94"/>
    </row>
    <row r="655" ht="15.75" customHeight="1">
      <c r="A655" s="242"/>
      <c r="B655" s="222"/>
      <c r="C655" s="206"/>
      <c r="D655" s="207"/>
      <c r="E655" s="3"/>
      <c r="F655" s="3"/>
      <c r="G655" s="3"/>
      <c r="H655" s="3"/>
      <c r="J655" s="226"/>
      <c r="K655" s="3"/>
      <c r="L655" s="3"/>
      <c r="O655" s="227"/>
      <c r="Q655" s="94"/>
      <c r="R655" s="94"/>
      <c r="S655" s="94"/>
      <c r="T655" s="94"/>
    </row>
    <row r="656" ht="15.75" customHeight="1">
      <c r="A656" s="242"/>
      <c r="B656" s="222"/>
      <c r="C656" s="206"/>
      <c r="D656" s="207"/>
      <c r="E656" s="3"/>
      <c r="F656" s="3"/>
      <c r="G656" s="3"/>
      <c r="H656" s="3"/>
      <c r="J656" s="226"/>
      <c r="K656" s="3"/>
      <c r="L656" s="3"/>
      <c r="O656" s="227"/>
      <c r="Q656" s="94"/>
      <c r="R656" s="94"/>
      <c r="S656" s="94"/>
      <c r="T656" s="94"/>
    </row>
    <row r="657" ht="15.75" customHeight="1">
      <c r="A657" s="242"/>
      <c r="B657" s="222"/>
      <c r="C657" s="206"/>
      <c r="D657" s="207"/>
      <c r="E657" s="3"/>
      <c r="F657" s="3"/>
      <c r="G657" s="3"/>
      <c r="H657" s="3"/>
      <c r="J657" s="226"/>
      <c r="K657" s="3"/>
      <c r="L657" s="3"/>
      <c r="O657" s="227"/>
      <c r="Q657" s="94"/>
      <c r="R657" s="94"/>
      <c r="S657" s="94"/>
      <c r="T657" s="94"/>
    </row>
    <row r="658" ht="15.75" customHeight="1">
      <c r="A658" s="242"/>
      <c r="B658" s="222"/>
      <c r="C658" s="206"/>
      <c r="D658" s="207"/>
      <c r="E658" s="3"/>
      <c r="F658" s="3"/>
      <c r="G658" s="3"/>
      <c r="H658" s="3"/>
      <c r="J658" s="226"/>
      <c r="K658" s="3"/>
      <c r="L658" s="3"/>
      <c r="O658" s="227"/>
      <c r="Q658" s="94"/>
      <c r="R658" s="94"/>
      <c r="S658" s="94"/>
      <c r="T658" s="94"/>
    </row>
    <row r="659" ht="15.75" customHeight="1">
      <c r="A659" s="242"/>
      <c r="B659" s="222"/>
      <c r="C659" s="206"/>
      <c r="D659" s="207"/>
      <c r="E659" s="3"/>
      <c r="F659" s="3"/>
      <c r="G659" s="3"/>
      <c r="H659" s="3"/>
      <c r="J659" s="226"/>
      <c r="K659" s="3"/>
      <c r="L659" s="3"/>
      <c r="O659" s="227"/>
      <c r="Q659" s="94"/>
      <c r="R659" s="94"/>
      <c r="S659" s="94"/>
      <c r="T659" s="94"/>
    </row>
    <row r="660" ht="15.75" customHeight="1">
      <c r="A660" s="242"/>
      <c r="B660" s="222"/>
      <c r="C660" s="206"/>
      <c r="D660" s="207"/>
      <c r="E660" s="3"/>
      <c r="F660" s="3"/>
      <c r="G660" s="3"/>
      <c r="H660" s="3"/>
      <c r="J660" s="226"/>
      <c r="K660" s="3"/>
      <c r="L660" s="3"/>
      <c r="O660" s="227"/>
      <c r="Q660" s="94"/>
      <c r="R660" s="94"/>
      <c r="S660" s="94"/>
      <c r="T660" s="94"/>
    </row>
    <row r="661" ht="15.75" customHeight="1">
      <c r="A661" s="242"/>
      <c r="B661" s="222"/>
      <c r="C661" s="206"/>
      <c r="D661" s="207"/>
      <c r="E661" s="3"/>
      <c r="F661" s="3"/>
      <c r="G661" s="3"/>
      <c r="H661" s="3"/>
      <c r="J661" s="226"/>
      <c r="K661" s="3"/>
      <c r="L661" s="3"/>
      <c r="O661" s="227"/>
      <c r="Q661" s="94"/>
      <c r="R661" s="94"/>
      <c r="S661" s="94"/>
      <c r="T661" s="94"/>
    </row>
    <row r="662" ht="15.75" customHeight="1">
      <c r="A662" s="242"/>
      <c r="B662" s="222"/>
      <c r="C662" s="206"/>
      <c r="D662" s="207"/>
      <c r="E662" s="3"/>
      <c r="F662" s="3"/>
      <c r="G662" s="3"/>
      <c r="H662" s="3"/>
      <c r="J662" s="226"/>
      <c r="K662" s="3"/>
      <c r="L662" s="3"/>
      <c r="O662" s="227"/>
      <c r="Q662" s="94"/>
      <c r="R662" s="94"/>
      <c r="S662" s="94"/>
      <c r="T662" s="94"/>
    </row>
    <row r="663" ht="15.75" customHeight="1">
      <c r="A663" s="242"/>
      <c r="B663" s="222"/>
      <c r="C663" s="206"/>
      <c r="D663" s="207"/>
      <c r="E663" s="3"/>
      <c r="F663" s="3"/>
      <c r="G663" s="3"/>
      <c r="H663" s="3"/>
      <c r="J663" s="226"/>
      <c r="K663" s="3"/>
      <c r="L663" s="3"/>
      <c r="O663" s="227"/>
      <c r="Q663" s="94"/>
      <c r="R663" s="94"/>
      <c r="S663" s="94"/>
      <c r="T663" s="94"/>
    </row>
    <row r="664" ht="15.75" customHeight="1">
      <c r="A664" s="242"/>
      <c r="B664" s="222"/>
      <c r="C664" s="206"/>
      <c r="D664" s="207"/>
      <c r="E664" s="3"/>
      <c r="F664" s="3"/>
      <c r="G664" s="3"/>
      <c r="H664" s="3"/>
      <c r="J664" s="226"/>
      <c r="K664" s="3"/>
      <c r="L664" s="3"/>
      <c r="O664" s="227"/>
      <c r="Q664" s="94"/>
      <c r="R664" s="94"/>
      <c r="S664" s="94"/>
      <c r="T664" s="94"/>
    </row>
    <row r="665" ht="15.75" customHeight="1">
      <c r="A665" s="242"/>
      <c r="B665" s="222"/>
      <c r="C665" s="206"/>
      <c r="D665" s="207"/>
      <c r="E665" s="3"/>
      <c r="F665" s="3"/>
      <c r="G665" s="3"/>
      <c r="H665" s="3"/>
      <c r="J665" s="226"/>
      <c r="K665" s="3"/>
      <c r="L665" s="3"/>
      <c r="O665" s="227"/>
      <c r="Q665" s="94"/>
      <c r="R665" s="94"/>
      <c r="S665" s="94"/>
      <c r="T665" s="94"/>
    </row>
    <row r="666" ht="15.75" customHeight="1">
      <c r="A666" s="242"/>
      <c r="B666" s="222"/>
      <c r="C666" s="206"/>
      <c r="D666" s="207"/>
      <c r="E666" s="3"/>
      <c r="F666" s="3"/>
      <c r="G666" s="3"/>
      <c r="H666" s="3"/>
      <c r="J666" s="226"/>
      <c r="K666" s="3"/>
      <c r="L666" s="3"/>
      <c r="O666" s="227"/>
      <c r="Q666" s="94"/>
      <c r="R666" s="94"/>
      <c r="S666" s="94"/>
      <c r="T666" s="94"/>
    </row>
    <row r="667" ht="15.75" customHeight="1">
      <c r="A667" s="242"/>
      <c r="B667" s="222"/>
      <c r="C667" s="206"/>
      <c r="D667" s="207"/>
      <c r="E667" s="3"/>
      <c r="F667" s="3"/>
      <c r="G667" s="3"/>
      <c r="H667" s="3"/>
      <c r="J667" s="226"/>
      <c r="K667" s="3"/>
      <c r="L667" s="3"/>
      <c r="O667" s="227"/>
      <c r="Q667" s="94"/>
      <c r="R667" s="94"/>
      <c r="S667" s="94"/>
      <c r="T667" s="94"/>
    </row>
    <row r="668" ht="15.75" customHeight="1">
      <c r="A668" s="242"/>
      <c r="B668" s="222"/>
      <c r="C668" s="206"/>
      <c r="D668" s="207"/>
      <c r="E668" s="3"/>
      <c r="F668" s="3"/>
      <c r="G668" s="3"/>
      <c r="H668" s="3"/>
      <c r="J668" s="226"/>
      <c r="K668" s="3"/>
      <c r="L668" s="3"/>
      <c r="O668" s="227"/>
      <c r="Q668" s="94"/>
      <c r="R668" s="94"/>
      <c r="S668" s="94"/>
      <c r="T668" s="94"/>
    </row>
    <row r="669" ht="15.75" customHeight="1">
      <c r="A669" s="242"/>
      <c r="B669" s="222"/>
      <c r="C669" s="206"/>
      <c r="D669" s="207"/>
      <c r="E669" s="3"/>
      <c r="F669" s="3"/>
      <c r="G669" s="3"/>
      <c r="H669" s="3"/>
      <c r="J669" s="226"/>
      <c r="K669" s="3"/>
      <c r="L669" s="3"/>
      <c r="O669" s="227"/>
      <c r="Q669" s="94"/>
      <c r="R669" s="94"/>
      <c r="S669" s="94"/>
      <c r="T669" s="94"/>
    </row>
    <row r="670" ht="15.75" customHeight="1">
      <c r="A670" s="242"/>
      <c r="B670" s="222"/>
      <c r="C670" s="206"/>
      <c r="D670" s="207"/>
      <c r="E670" s="3"/>
      <c r="F670" s="3"/>
      <c r="G670" s="3"/>
      <c r="H670" s="3"/>
      <c r="J670" s="226"/>
      <c r="K670" s="3"/>
      <c r="L670" s="3"/>
      <c r="O670" s="227"/>
      <c r="Q670" s="94"/>
      <c r="R670" s="94"/>
      <c r="S670" s="94"/>
      <c r="T670" s="94"/>
    </row>
    <row r="671" ht="15.75" customHeight="1">
      <c r="A671" s="242"/>
      <c r="B671" s="222"/>
      <c r="C671" s="206"/>
      <c r="D671" s="207"/>
      <c r="E671" s="3"/>
      <c r="F671" s="3"/>
      <c r="G671" s="3"/>
      <c r="H671" s="3"/>
      <c r="J671" s="226"/>
      <c r="K671" s="3"/>
      <c r="L671" s="3"/>
      <c r="O671" s="227"/>
      <c r="Q671" s="94"/>
      <c r="R671" s="94"/>
      <c r="S671" s="94"/>
      <c r="T671" s="94"/>
    </row>
    <row r="672" ht="15.75" customHeight="1">
      <c r="A672" s="242"/>
      <c r="B672" s="222"/>
      <c r="C672" s="206"/>
      <c r="D672" s="207"/>
      <c r="E672" s="3"/>
      <c r="F672" s="3"/>
      <c r="G672" s="3"/>
      <c r="H672" s="3"/>
      <c r="J672" s="226"/>
      <c r="K672" s="3"/>
      <c r="L672" s="3"/>
      <c r="O672" s="227"/>
      <c r="Q672" s="94"/>
      <c r="R672" s="94"/>
      <c r="S672" s="94"/>
      <c r="T672" s="94"/>
    </row>
    <row r="673" ht="15.75" customHeight="1">
      <c r="A673" s="242"/>
      <c r="B673" s="222"/>
      <c r="C673" s="206"/>
      <c r="D673" s="207"/>
      <c r="E673" s="3"/>
      <c r="F673" s="3"/>
      <c r="G673" s="3"/>
      <c r="H673" s="3"/>
      <c r="J673" s="226"/>
      <c r="K673" s="3"/>
      <c r="L673" s="3"/>
      <c r="O673" s="227"/>
      <c r="Q673" s="94"/>
      <c r="R673" s="94"/>
      <c r="S673" s="94"/>
      <c r="T673" s="94"/>
    </row>
    <row r="674" ht="15.75" customHeight="1">
      <c r="A674" s="242"/>
      <c r="B674" s="222"/>
      <c r="C674" s="206"/>
      <c r="D674" s="207"/>
      <c r="E674" s="3"/>
      <c r="F674" s="3"/>
      <c r="G674" s="3"/>
      <c r="H674" s="3"/>
      <c r="J674" s="226"/>
      <c r="K674" s="3"/>
      <c r="L674" s="3"/>
      <c r="O674" s="227"/>
      <c r="Q674" s="94"/>
      <c r="R674" s="94"/>
      <c r="S674" s="94"/>
      <c r="T674" s="94"/>
    </row>
    <row r="675" ht="15.75" customHeight="1">
      <c r="A675" s="242"/>
      <c r="B675" s="222"/>
      <c r="C675" s="206"/>
      <c r="D675" s="207"/>
      <c r="E675" s="3"/>
      <c r="F675" s="3"/>
      <c r="G675" s="3"/>
      <c r="H675" s="3"/>
      <c r="J675" s="226"/>
      <c r="K675" s="3"/>
      <c r="L675" s="3"/>
      <c r="O675" s="227"/>
      <c r="Q675" s="94"/>
      <c r="R675" s="94"/>
      <c r="S675" s="94"/>
      <c r="T675" s="94"/>
    </row>
    <row r="676" ht="15.75" customHeight="1">
      <c r="A676" s="242"/>
      <c r="B676" s="222"/>
      <c r="C676" s="206"/>
      <c r="D676" s="207"/>
      <c r="E676" s="3"/>
      <c r="F676" s="3"/>
      <c r="G676" s="3"/>
      <c r="H676" s="3"/>
      <c r="J676" s="226"/>
      <c r="K676" s="3"/>
      <c r="L676" s="3"/>
      <c r="O676" s="227"/>
      <c r="Q676" s="94"/>
      <c r="R676" s="94"/>
      <c r="S676" s="94"/>
      <c r="T676" s="94"/>
    </row>
    <row r="677" ht="15.75" customHeight="1">
      <c r="A677" s="242"/>
      <c r="B677" s="222"/>
      <c r="C677" s="206"/>
      <c r="D677" s="207"/>
      <c r="E677" s="3"/>
      <c r="F677" s="3"/>
      <c r="G677" s="3"/>
      <c r="H677" s="3"/>
      <c r="J677" s="226"/>
      <c r="K677" s="3"/>
      <c r="L677" s="3"/>
      <c r="O677" s="227"/>
      <c r="Q677" s="94"/>
      <c r="R677" s="94"/>
      <c r="S677" s="94"/>
      <c r="T677" s="94"/>
    </row>
    <row r="678" ht="15.75" customHeight="1">
      <c r="A678" s="242"/>
      <c r="B678" s="222"/>
      <c r="C678" s="206"/>
      <c r="D678" s="207"/>
      <c r="E678" s="3"/>
      <c r="F678" s="3"/>
      <c r="G678" s="3"/>
      <c r="H678" s="3"/>
      <c r="J678" s="226"/>
      <c r="K678" s="3"/>
      <c r="L678" s="3"/>
      <c r="O678" s="227"/>
      <c r="Q678" s="94"/>
      <c r="R678" s="94"/>
      <c r="S678" s="94"/>
      <c r="T678" s="94"/>
    </row>
    <row r="679" ht="15.75" customHeight="1">
      <c r="A679" s="242"/>
      <c r="B679" s="222"/>
      <c r="C679" s="206"/>
      <c r="D679" s="207"/>
      <c r="E679" s="3"/>
      <c r="F679" s="3"/>
      <c r="G679" s="3"/>
      <c r="H679" s="3"/>
      <c r="J679" s="226"/>
      <c r="K679" s="3"/>
      <c r="L679" s="3"/>
      <c r="O679" s="227"/>
      <c r="Q679" s="94"/>
      <c r="R679" s="94"/>
      <c r="S679" s="94"/>
      <c r="T679" s="94"/>
    </row>
    <row r="680" ht="15.75" customHeight="1">
      <c r="A680" s="242"/>
      <c r="B680" s="222"/>
      <c r="C680" s="206"/>
      <c r="D680" s="207"/>
      <c r="E680" s="3"/>
      <c r="F680" s="3"/>
      <c r="G680" s="3"/>
      <c r="H680" s="3"/>
      <c r="J680" s="226"/>
      <c r="K680" s="3"/>
      <c r="L680" s="3"/>
      <c r="O680" s="227"/>
      <c r="Q680" s="94"/>
      <c r="R680" s="94"/>
      <c r="S680" s="94"/>
      <c r="T680" s="94"/>
    </row>
    <row r="681" ht="15.75" customHeight="1">
      <c r="A681" s="242"/>
      <c r="B681" s="222"/>
      <c r="C681" s="206"/>
      <c r="D681" s="207"/>
      <c r="E681" s="3"/>
      <c r="F681" s="3"/>
      <c r="G681" s="3"/>
      <c r="H681" s="3"/>
      <c r="J681" s="226"/>
      <c r="K681" s="3"/>
      <c r="L681" s="3"/>
      <c r="O681" s="227"/>
      <c r="Q681" s="94"/>
      <c r="R681" s="94"/>
      <c r="S681" s="94"/>
      <c r="T681" s="94"/>
    </row>
    <row r="682" ht="15.75" customHeight="1">
      <c r="A682" s="242"/>
      <c r="B682" s="222"/>
      <c r="C682" s="206"/>
      <c r="D682" s="207"/>
      <c r="E682" s="3"/>
      <c r="F682" s="3"/>
      <c r="G682" s="3"/>
      <c r="H682" s="3"/>
      <c r="J682" s="226"/>
      <c r="K682" s="3"/>
      <c r="L682" s="3"/>
      <c r="O682" s="227"/>
      <c r="Q682" s="94"/>
      <c r="R682" s="94"/>
      <c r="S682" s="94"/>
      <c r="T682" s="94"/>
    </row>
    <row r="683" ht="15.75" customHeight="1">
      <c r="A683" s="242"/>
      <c r="B683" s="222"/>
      <c r="C683" s="206"/>
      <c r="D683" s="207"/>
      <c r="E683" s="3"/>
      <c r="F683" s="3"/>
      <c r="G683" s="3"/>
      <c r="H683" s="3"/>
      <c r="J683" s="226"/>
      <c r="K683" s="3"/>
      <c r="L683" s="3"/>
      <c r="O683" s="227"/>
      <c r="Q683" s="94"/>
      <c r="R683" s="94"/>
      <c r="S683" s="94"/>
      <c r="T683" s="94"/>
    </row>
    <row r="684" ht="15.75" customHeight="1">
      <c r="A684" s="242"/>
      <c r="B684" s="222"/>
      <c r="C684" s="206"/>
      <c r="D684" s="207"/>
      <c r="E684" s="3"/>
      <c r="F684" s="3"/>
      <c r="G684" s="3"/>
      <c r="H684" s="3"/>
      <c r="J684" s="226"/>
      <c r="K684" s="3"/>
      <c r="L684" s="3"/>
      <c r="O684" s="227"/>
      <c r="Q684" s="94"/>
      <c r="R684" s="94"/>
      <c r="S684" s="94"/>
      <c r="T684" s="94"/>
    </row>
    <row r="685" ht="15.75" customHeight="1">
      <c r="A685" s="242"/>
      <c r="B685" s="222"/>
      <c r="C685" s="206"/>
      <c r="D685" s="207"/>
      <c r="E685" s="3"/>
      <c r="F685" s="3"/>
      <c r="G685" s="3"/>
      <c r="H685" s="3"/>
      <c r="J685" s="226"/>
      <c r="K685" s="3"/>
      <c r="L685" s="3"/>
      <c r="O685" s="227"/>
      <c r="Q685" s="94"/>
      <c r="R685" s="94"/>
      <c r="S685" s="94"/>
      <c r="T685" s="94"/>
    </row>
    <row r="686" ht="15.75" customHeight="1">
      <c r="A686" s="242"/>
      <c r="B686" s="222"/>
      <c r="C686" s="206"/>
      <c r="D686" s="207"/>
      <c r="E686" s="3"/>
      <c r="F686" s="3"/>
      <c r="G686" s="3"/>
      <c r="H686" s="3"/>
      <c r="J686" s="226"/>
      <c r="K686" s="3"/>
      <c r="L686" s="3"/>
      <c r="O686" s="227"/>
      <c r="Q686" s="94"/>
      <c r="R686" s="94"/>
      <c r="S686" s="94"/>
      <c r="T686" s="94"/>
    </row>
    <row r="687" ht="15.75" customHeight="1">
      <c r="A687" s="242"/>
      <c r="B687" s="222"/>
      <c r="C687" s="206"/>
      <c r="D687" s="207"/>
      <c r="E687" s="3"/>
      <c r="F687" s="3"/>
      <c r="G687" s="3"/>
      <c r="H687" s="3"/>
      <c r="J687" s="226"/>
      <c r="K687" s="3"/>
      <c r="L687" s="3"/>
      <c r="O687" s="227"/>
      <c r="Q687" s="94"/>
      <c r="R687" s="94"/>
      <c r="S687" s="94"/>
      <c r="T687" s="94"/>
    </row>
    <row r="688" ht="15.75" customHeight="1">
      <c r="A688" s="242"/>
      <c r="B688" s="222"/>
      <c r="C688" s="206"/>
      <c r="D688" s="207"/>
      <c r="E688" s="3"/>
      <c r="F688" s="3"/>
      <c r="G688" s="3"/>
      <c r="H688" s="3"/>
      <c r="J688" s="226"/>
      <c r="K688" s="3"/>
      <c r="L688" s="3"/>
      <c r="O688" s="227"/>
      <c r="Q688" s="94"/>
      <c r="R688" s="94"/>
      <c r="S688" s="94"/>
      <c r="T688" s="94"/>
    </row>
    <row r="689" ht="15.75" customHeight="1">
      <c r="A689" s="242"/>
      <c r="B689" s="222"/>
      <c r="C689" s="206"/>
      <c r="D689" s="207"/>
      <c r="E689" s="3"/>
      <c r="F689" s="3"/>
      <c r="G689" s="3"/>
      <c r="H689" s="3"/>
      <c r="J689" s="226"/>
      <c r="K689" s="3"/>
      <c r="L689" s="3"/>
      <c r="O689" s="227"/>
      <c r="Q689" s="94"/>
      <c r="R689" s="94"/>
      <c r="S689" s="94"/>
      <c r="T689" s="94"/>
    </row>
    <row r="690" ht="15.75" customHeight="1">
      <c r="A690" s="242"/>
      <c r="B690" s="222"/>
      <c r="C690" s="206"/>
      <c r="D690" s="207"/>
      <c r="E690" s="3"/>
      <c r="F690" s="3"/>
      <c r="G690" s="3"/>
      <c r="H690" s="3"/>
      <c r="J690" s="226"/>
      <c r="K690" s="3"/>
      <c r="L690" s="3"/>
      <c r="O690" s="227"/>
      <c r="Q690" s="94"/>
      <c r="R690" s="94"/>
      <c r="S690" s="94"/>
      <c r="T690" s="94"/>
    </row>
    <row r="691" ht="15.75" customHeight="1">
      <c r="A691" s="242"/>
      <c r="B691" s="222"/>
      <c r="C691" s="206"/>
      <c r="D691" s="207"/>
      <c r="E691" s="3"/>
      <c r="F691" s="3"/>
      <c r="G691" s="3"/>
      <c r="H691" s="3"/>
      <c r="J691" s="226"/>
      <c r="K691" s="3"/>
      <c r="L691" s="3"/>
      <c r="O691" s="227"/>
      <c r="Q691" s="94"/>
      <c r="R691" s="94"/>
      <c r="S691" s="94"/>
      <c r="T691" s="94"/>
    </row>
    <row r="692" ht="15.75" customHeight="1">
      <c r="A692" s="242"/>
      <c r="B692" s="222"/>
      <c r="C692" s="206"/>
      <c r="D692" s="207"/>
      <c r="E692" s="3"/>
      <c r="F692" s="3"/>
      <c r="G692" s="3"/>
      <c r="H692" s="3"/>
      <c r="J692" s="226"/>
      <c r="K692" s="3"/>
      <c r="L692" s="3"/>
      <c r="O692" s="227"/>
      <c r="Q692" s="94"/>
      <c r="R692" s="94"/>
      <c r="S692" s="94"/>
      <c r="T692" s="94"/>
    </row>
    <row r="693" ht="15.75" customHeight="1">
      <c r="A693" s="242"/>
      <c r="B693" s="222"/>
      <c r="C693" s="206"/>
      <c r="D693" s="207"/>
      <c r="E693" s="3"/>
      <c r="F693" s="3"/>
      <c r="G693" s="3"/>
      <c r="H693" s="3"/>
      <c r="J693" s="226"/>
      <c r="K693" s="3"/>
      <c r="L693" s="3"/>
      <c r="O693" s="227"/>
      <c r="Q693" s="94"/>
      <c r="R693" s="94"/>
      <c r="S693" s="94"/>
      <c r="T693" s="94"/>
    </row>
    <row r="694" ht="15.75" customHeight="1">
      <c r="A694" s="242"/>
      <c r="B694" s="222"/>
      <c r="C694" s="206"/>
      <c r="D694" s="207"/>
      <c r="E694" s="3"/>
      <c r="F694" s="3"/>
      <c r="G694" s="3"/>
      <c r="H694" s="3"/>
      <c r="J694" s="226"/>
      <c r="K694" s="3"/>
      <c r="L694" s="3"/>
      <c r="O694" s="227"/>
      <c r="Q694" s="94"/>
      <c r="R694" s="94"/>
      <c r="S694" s="94"/>
      <c r="T694" s="94"/>
    </row>
    <row r="695" ht="15.75" customHeight="1">
      <c r="A695" s="242"/>
      <c r="B695" s="222"/>
      <c r="C695" s="223"/>
      <c r="D695" s="231"/>
      <c r="E695" s="3"/>
      <c r="F695" s="3"/>
      <c r="G695" s="3"/>
      <c r="H695" s="3"/>
      <c r="J695" s="226"/>
      <c r="K695" s="3"/>
      <c r="L695" s="3"/>
      <c r="O695" s="227"/>
      <c r="Q695" s="94"/>
      <c r="R695" s="94"/>
      <c r="S695" s="94"/>
      <c r="T695" s="94"/>
    </row>
    <row r="696" ht="15.75" customHeight="1">
      <c r="A696" s="242"/>
      <c r="B696" s="222"/>
      <c r="C696" s="223"/>
      <c r="D696" s="231"/>
      <c r="E696" s="3"/>
      <c r="F696" s="3"/>
      <c r="G696" s="3"/>
      <c r="H696" s="3"/>
      <c r="J696" s="226"/>
      <c r="K696" s="3"/>
      <c r="L696" s="3"/>
      <c r="O696" s="227"/>
      <c r="Q696" s="94"/>
      <c r="R696" s="94"/>
      <c r="S696" s="94"/>
      <c r="T696" s="94"/>
    </row>
    <row r="697" ht="15.75" customHeight="1">
      <c r="A697" s="242"/>
      <c r="B697" s="222"/>
      <c r="C697" s="223"/>
      <c r="D697" s="231"/>
      <c r="E697" s="3"/>
      <c r="F697" s="3"/>
      <c r="G697" s="3"/>
      <c r="H697" s="3"/>
      <c r="J697" s="226"/>
      <c r="K697" s="3"/>
      <c r="L697" s="3"/>
      <c r="O697" s="227"/>
      <c r="Q697" s="94"/>
      <c r="R697" s="94"/>
      <c r="S697" s="94"/>
      <c r="T697" s="94"/>
    </row>
    <row r="698" ht="15.75" customHeight="1">
      <c r="A698" s="242"/>
      <c r="B698" s="222"/>
      <c r="C698" s="223"/>
      <c r="D698" s="231"/>
      <c r="E698" s="3"/>
      <c r="F698" s="3"/>
      <c r="G698" s="3"/>
      <c r="H698" s="3"/>
      <c r="J698" s="226"/>
      <c r="K698" s="3"/>
      <c r="L698" s="3"/>
      <c r="O698" s="227"/>
      <c r="Q698" s="94"/>
      <c r="R698" s="94"/>
      <c r="S698" s="94"/>
      <c r="T698" s="94"/>
    </row>
    <row r="699" ht="15.75" customHeight="1">
      <c r="A699" s="242"/>
      <c r="B699" s="222"/>
      <c r="C699" s="223"/>
      <c r="D699" s="231"/>
      <c r="E699" s="3"/>
      <c r="F699" s="3"/>
      <c r="G699" s="3"/>
      <c r="H699" s="3"/>
      <c r="J699" s="226"/>
      <c r="K699" s="3"/>
      <c r="L699" s="3"/>
      <c r="O699" s="227"/>
      <c r="Q699" s="94"/>
      <c r="R699" s="94"/>
      <c r="S699" s="94"/>
      <c r="T699" s="94"/>
    </row>
    <row r="700" ht="15.75" customHeight="1">
      <c r="A700" s="242"/>
      <c r="B700" s="222"/>
      <c r="C700" s="223"/>
      <c r="D700" s="231"/>
      <c r="E700" s="3"/>
      <c r="F700" s="3"/>
      <c r="G700" s="3"/>
      <c r="H700" s="3"/>
      <c r="J700" s="226"/>
      <c r="K700" s="3"/>
      <c r="L700" s="3"/>
      <c r="O700" s="227"/>
      <c r="Q700" s="94"/>
      <c r="R700" s="94"/>
      <c r="S700" s="94"/>
      <c r="T700" s="94"/>
    </row>
    <row r="701" ht="15.75" customHeight="1">
      <c r="A701" s="242"/>
      <c r="B701" s="222"/>
      <c r="C701" s="223"/>
      <c r="D701" s="231"/>
      <c r="E701" s="3"/>
      <c r="F701" s="3"/>
      <c r="G701" s="3"/>
      <c r="H701" s="3"/>
      <c r="J701" s="226"/>
      <c r="K701" s="3"/>
      <c r="L701" s="3"/>
      <c r="O701" s="227"/>
      <c r="Q701" s="94"/>
      <c r="R701" s="94"/>
      <c r="S701" s="94"/>
      <c r="T701" s="94"/>
    </row>
    <row r="702" ht="15.75" customHeight="1">
      <c r="A702" s="242"/>
      <c r="B702" s="222"/>
      <c r="C702" s="223"/>
      <c r="D702" s="231"/>
      <c r="E702" s="3"/>
      <c r="F702" s="3"/>
      <c r="G702" s="3"/>
      <c r="H702" s="3"/>
      <c r="J702" s="226"/>
      <c r="K702" s="3"/>
      <c r="L702" s="3"/>
      <c r="O702" s="227"/>
      <c r="Q702" s="94"/>
      <c r="R702" s="94"/>
      <c r="S702" s="94"/>
      <c r="T702" s="94"/>
    </row>
    <row r="703" ht="15.75" customHeight="1">
      <c r="A703" s="242"/>
      <c r="B703" s="222"/>
      <c r="C703" s="223"/>
      <c r="D703" s="231"/>
      <c r="E703" s="3"/>
      <c r="F703" s="3"/>
      <c r="G703" s="3"/>
      <c r="H703" s="3"/>
      <c r="J703" s="226"/>
      <c r="K703" s="3"/>
      <c r="L703" s="3"/>
      <c r="O703" s="227"/>
      <c r="Q703" s="94"/>
      <c r="R703" s="94"/>
      <c r="S703" s="94"/>
      <c r="T703" s="94"/>
    </row>
    <row r="704" ht="15.75" customHeight="1">
      <c r="A704" s="242"/>
      <c r="B704" s="222"/>
      <c r="C704" s="223"/>
      <c r="D704" s="231"/>
      <c r="E704" s="3"/>
      <c r="F704" s="3"/>
      <c r="G704" s="3"/>
      <c r="H704" s="3"/>
      <c r="J704" s="226"/>
      <c r="K704" s="3"/>
      <c r="L704" s="3"/>
      <c r="O704" s="227"/>
      <c r="Q704" s="94"/>
      <c r="R704" s="94"/>
      <c r="S704" s="94"/>
      <c r="T704" s="94"/>
    </row>
    <row r="705" ht="15.75" customHeight="1">
      <c r="A705" s="242"/>
      <c r="B705" s="222"/>
      <c r="C705" s="223"/>
      <c r="D705" s="231"/>
      <c r="E705" s="3"/>
      <c r="F705" s="3"/>
      <c r="G705" s="3"/>
      <c r="H705" s="3"/>
      <c r="J705" s="226"/>
      <c r="K705" s="3"/>
      <c r="L705" s="3"/>
      <c r="O705" s="227"/>
      <c r="Q705" s="94"/>
      <c r="R705" s="94"/>
      <c r="S705" s="94"/>
      <c r="T705" s="94"/>
    </row>
    <row r="706" ht="15.75" customHeight="1">
      <c r="A706" s="242"/>
      <c r="B706" s="222"/>
      <c r="C706" s="223"/>
      <c r="D706" s="231"/>
      <c r="E706" s="3"/>
      <c r="F706" s="3"/>
      <c r="G706" s="3"/>
      <c r="H706" s="3"/>
      <c r="J706" s="226"/>
      <c r="K706" s="3"/>
      <c r="L706" s="3"/>
      <c r="O706" s="227"/>
      <c r="Q706" s="94"/>
      <c r="R706" s="94"/>
      <c r="S706" s="94"/>
      <c r="T706" s="94"/>
    </row>
    <row r="707" ht="15.75" customHeight="1">
      <c r="A707" s="242"/>
      <c r="B707" s="222"/>
      <c r="C707" s="223"/>
      <c r="D707" s="231"/>
      <c r="E707" s="3"/>
      <c r="F707" s="3"/>
      <c r="G707" s="3"/>
      <c r="H707" s="3"/>
      <c r="J707" s="226"/>
      <c r="K707" s="3"/>
      <c r="L707" s="3"/>
      <c r="O707" s="227"/>
      <c r="Q707" s="94"/>
      <c r="R707" s="94"/>
      <c r="S707" s="94"/>
      <c r="T707" s="94"/>
    </row>
    <row r="708" ht="15.75" customHeight="1">
      <c r="A708" s="242"/>
      <c r="B708" s="222"/>
      <c r="C708" s="223"/>
      <c r="D708" s="231"/>
      <c r="E708" s="3"/>
      <c r="F708" s="3"/>
      <c r="G708" s="3"/>
      <c r="H708" s="3"/>
      <c r="J708" s="226"/>
      <c r="K708" s="3"/>
      <c r="L708" s="3"/>
      <c r="O708" s="227"/>
      <c r="Q708" s="94"/>
      <c r="R708" s="94"/>
      <c r="S708" s="94"/>
      <c r="T708" s="94"/>
    </row>
    <row r="709" ht="15.75" customHeight="1">
      <c r="A709" s="242"/>
      <c r="B709" s="222"/>
      <c r="C709" s="223"/>
      <c r="D709" s="231"/>
      <c r="E709" s="3"/>
      <c r="F709" s="3"/>
      <c r="G709" s="3"/>
      <c r="H709" s="3"/>
      <c r="J709" s="226"/>
      <c r="K709" s="3"/>
      <c r="L709" s="3"/>
      <c r="O709" s="227"/>
      <c r="Q709" s="94"/>
      <c r="R709" s="94"/>
      <c r="S709" s="94"/>
      <c r="T709" s="94"/>
    </row>
    <row r="710" ht="15.75" customHeight="1">
      <c r="A710" s="242"/>
      <c r="B710" s="222"/>
      <c r="C710" s="223"/>
      <c r="D710" s="231"/>
      <c r="E710" s="3"/>
      <c r="F710" s="3"/>
      <c r="G710" s="3"/>
      <c r="H710" s="3"/>
      <c r="J710" s="226"/>
      <c r="K710" s="3"/>
      <c r="L710" s="3"/>
      <c r="O710" s="227"/>
      <c r="Q710" s="94"/>
      <c r="R710" s="94"/>
      <c r="S710" s="94"/>
      <c r="T710" s="94"/>
    </row>
    <row r="711" ht="15.75" customHeight="1">
      <c r="A711" s="242"/>
      <c r="B711" s="222"/>
      <c r="C711" s="223"/>
      <c r="D711" s="231"/>
      <c r="E711" s="3"/>
      <c r="F711" s="3"/>
      <c r="G711" s="3"/>
      <c r="H711" s="3"/>
      <c r="J711" s="226"/>
      <c r="K711" s="3"/>
      <c r="L711" s="3"/>
      <c r="O711" s="227"/>
      <c r="Q711" s="94"/>
      <c r="R711" s="94"/>
      <c r="S711" s="94"/>
      <c r="T711" s="94"/>
    </row>
    <row r="712" ht="15.75" customHeight="1">
      <c r="A712" s="242"/>
      <c r="B712" s="222"/>
      <c r="C712" s="223"/>
      <c r="D712" s="231"/>
      <c r="E712" s="3"/>
      <c r="F712" s="3"/>
      <c r="G712" s="3"/>
      <c r="H712" s="3"/>
      <c r="J712" s="226"/>
      <c r="K712" s="3"/>
      <c r="L712" s="3"/>
      <c r="O712" s="227"/>
      <c r="Q712" s="94"/>
      <c r="R712" s="94"/>
      <c r="S712" s="94"/>
      <c r="T712" s="94"/>
    </row>
    <row r="713" ht="15.75" customHeight="1">
      <c r="A713" s="242"/>
      <c r="B713" s="222"/>
      <c r="C713" s="223"/>
      <c r="D713" s="231"/>
      <c r="E713" s="3"/>
      <c r="F713" s="3"/>
      <c r="G713" s="3"/>
      <c r="H713" s="3"/>
      <c r="J713" s="226"/>
      <c r="K713" s="3"/>
      <c r="L713" s="3"/>
      <c r="O713" s="227"/>
      <c r="Q713" s="94"/>
      <c r="R713" s="94"/>
      <c r="S713" s="94"/>
      <c r="T713" s="94"/>
    </row>
    <row r="714" ht="15.75" customHeight="1">
      <c r="A714" s="242"/>
      <c r="B714" s="222"/>
      <c r="C714" s="223"/>
      <c r="D714" s="231"/>
      <c r="E714" s="3"/>
      <c r="F714" s="3"/>
      <c r="G714" s="3"/>
      <c r="H714" s="3"/>
      <c r="J714" s="226"/>
      <c r="K714" s="3"/>
      <c r="L714" s="3"/>
      <c r="O714" s="227"/>
      <c r="Q714" s="94"/>
      <c r="R714" s="94"/>
      <c r="S714" s="94"/>
      <c r="T714" s="94"/>
    </row>
    <row r="715" ht="15.75" customHeight="1">
      <c r="A715" s="242"/>
      <c r="B715" s="222"/>
      <c r="C715" s="223"/>
      <c r="D715" s="231"/>
      <c r="E715" s="3"/>
      <c r="F715" s="3"/>
      <c r="G715" s="3"/>
      <c r="H715" s="3"/>
      <c r="J715" s="226"/>
      <c r="K715" s="3"/>
      <c r="L715" s="3"/>
      <c r="O715" s="227"/>
      <c r="Q715" s="94"/>
      <c r="R715" s="94"/>
      <c r="S715" s="94"/>
      <c r="T715" s="94"/>
    </row>
    <row r="716" ht="15.75" customHeight="1">
      <c r="A716" s="242"/>
      <c r="B716" s="222"/>
      <c r="C716" s="223"/>
      <c r="D716" s="231"/>
      <c r="E716" s="3"/>
      <c r="F716" s="3"/>
      <c r="G716" s="3"/>
      <c r="H716" s="3"/>
      <c r="J716" s="226"/>
      <c r="K716" s="3"/>
      <c r="L716" s="3"/>
      <c r="O716" s="227"/>
      <c r="Q716" s="94"/>
      <c r="R716" s="94"/>
      <c r="S716" s="94"/>
      <c r="T716" s="94"/>
    </row>
    <row r="717" ht="15.75" customHeight="1">
      <c r="A717" s="242"/>
      <c r="B717" s="222"/>
      <c r="C717" s="223"/>
      <c r="D717" s="231"/>
      <c r="E717" s="3"/>
      <c r="F717" s="3"/>
      <c r="G717" s="3"/>
      <c r="H717" s="3"/>
      <c r="J717" s="226"/>
      <c r="K717" s="3"/>
      <c r="L717" s="3"/>
      <c r="O717" s="227"/>
      <c r="Q717" s="94"/>
      <c r="R717" s="94"/>
      <c r="S717" s="94"/>
      <c r="T717" s="94"/>
    </row>
    <row r="718" ht="15.75" customHeight="1">
      <c r="A718" s="242"/>
      <c r="B718" s="222"/>
      <c r="C718" s="223"/>
      <c r="D718" s="231"/>
      <c r="E718" s="3"/>
      <c r="F718" s="3"/>
      <c r="G718" s="3"/>
      <c r="H718" s="3"/>
      <c r="J718" s="226"/>
      <c r="K718" s="3"/>
      <c r="L718" s="3"/>
      <c r="O718" s="227"/>
      <c r="Q718" s="94"/>
      <c r="R718" s="94"/>
      <c r="S718" s="94"/>
      <c r="T718" s="94"/>
    </row>
    <row r="719" ht="15.75" customHeight="1">
      <c r="A719" s="242"/>
      <c r="B719" s="222"/>
      <c r="C719" s="223"/>
      <c r="D719" s="231"/>
      <c r="E719" s="3"/>
      <c r="F719" s="3"/>
      <c r="G719" s="3"/>
      <c r="H719" s="3"/>
      <c r="J719" s="226"/>
      <c r="K719" s="3"/>
      <c r="L719" s="3"/>
      <c r="O719" s="227"/>
      <c r="Q719" s="94"/>
      <c r="R719" s="94"/>
      <c r="S719" s="94"/>
      <c r="T719" s="94"/>
    </row>
    <row r="720" ht="15.75" customHeight="1">
      <c r="A720" s="242"/>
      <c r="B720" s="222"/>
      <c r="C720" s="223"/>
      <c r="D720" s="231"/>
      <c r="E720" s="3"/>
      <c r="F720" s="3"/>
      <c r="G720" s="3"/>
      <c r="H720" s="3"/>
      <c r="J720" s="226"/>
      <c r="K720" s="3"/>
      <c r="L720" s="3"/>
      <c r="O720" s="227"/>
      <c r="Q720" s="94"/>
      <c r="R720" s="94"/>
      <c r="S720" s="94"/>
      <c r="T720" s="94"/>
    </row>
    <row r="721" ht="15.75" customHeight="1">
      <c r="A721" s="242"/>
      <c r="B721" s="222"/>
      <c r="C721" s="223"/>
      <c r="D721" s="231"/>
      <c r="E721" s="3"/>
      <c r="F721" s="3"/>
      <c r="G721" s="3"/>
      <c r="H721" s="3"/>
      <c r="J721" s="226"/>
      <c r="K721" s="3"/>
      <c r="L721" s="3"/>
      <c r="O721" s="227"/>
      <c r="Q721" s="94"/>
      <c r="R721" s="94"/>
      <c r="S721" s="94"/>
      <c r="T721" s="94"/>
    </row>
    <row r="722" ht="15.75" customHeight="1">
      <c r="A722" s="242"/>
      <c r="B722" s="222"/>
      <c r="C722" s="223"/>
      <c r="D722" s="231"/>
      <c r="E722" s="3"/>
      <c r="F722" s="3"/>
      <c r="G722" s="3"/>
      <c r="H722" s="3"/>
      <c r="J722" s="226"/>
      <c r="K722" s="3"/>
      <c r="L722" s="3"/>
      <c r="O722" s="227"/>
      <c r="Q722" s="94"/>
      <c r="R722" s="94"/>
      <c r="S722" s="94"/>
      <c r="T722" s="94"/>
    </row>
    <row r="723" ht="15.75" customHeight="1">
      <c r="A723" s="242"/>
      <c r="B723" s="222"/>
      <c r="C723" s="223"/>
      <c r="D723" s="231"/>
      <c r="E723" s="3"/>
      <c r="F723" s="3"/>
      <c r="G723" s="3"/>
      <c r="H723" s="3"/>
      <c r="J723" s="226"/>
      <c r="K723" s="3"/>
      <c r="L723" s="3"/>
      <c r="O723" s="227"/>
      <c r="Q723" s="94"/>
      <c r="R723" s="94"/>
      <c r="S723" s="94"/>
      <c r="T723" s="94"/>
    </row>
    <row r="724" ht="15.75" customHeight="1">
      <c r="A724" s="242"/>
      <c r="B724" s="222"/>
      <c r="C724" s="223"/>
      <c r="D724" s="231"/>
      <c r="E724" s="3"/>
      <c r="F724" s="3"/>
      <c r="G724" s="3"/>
      <c r="H724" s="3"/>
      <c r="J724" s="226"/>
      <c r="K724" s="3"/>
      <c r="L724" s="3"/>
      <c r="O724" s="227"/>
      <c r="Q724" s="94"/>
      <c r="R724" s="94"/>
      <c r="S724" s="94"/>
      <c r="T724" s="94"/>
    </row>
    <row r="725" ht="15.75" customHeight="1">
      <c r="A725" s="242"/>
      <c r="B725" s="222"/>
      <c r="C725" s="223"/>
      <c r="D725" s="231"/>
      <c r="E725" s="3"/>
      <c r="F725" s="3"/>
      <c r="G725" s="3"/>
      <c r="H725" s="3"/>
      <c r="J725" s="226"/>
      <c r="K725" s="3"/>
      <c r="L725" s="3"/>
      <c r="O725" s="227"/>
      <c r="Q725" s="94"/>
      <c r="R725" s="94"/>
      <c r="S725" s="94"/>
      <c r="T725" s="94"/>
    </row>
    <row r="726" ht="15.75" customHeight="1">
      <c r="A726" s="242"/>
      <c r="B726" s="222"/>
      <c r="C726" s="223"/>
      <c r="D726" s="231"/>
      <c r="E726" s="3"/>
      <c r="F726" s="3"/>
      <c r="G726" s="3"/>
      <c r="H726" s="3"/>
      <c r="J726" s="226"/>
      <c r="K726" s="3"/>
      <c r="L726" s="3"/>
      <c r="O726" s="227"/>
      <c r="Q726" s="94"/>
      <c r="R726" s="94"/>
      <c r="S726" s="94"/>
      <c r="T726" s="94"/>
    </row>
    <row r="727" ht="15.75" customHeight="1">
      <c r="A727" s="242"/>
      <c r="B727" s="222"/>
      <c r="C727" s="223"/>
      <c r="D727" s="231"/>
      <c r="E727" s="3"/>
      <c r="F727" s="3"/>
      <c r="G727" s="3"/>
      <c r="H727" s="3"/>
      <c r="J727" s="226"/>
      <c r="K727" s="3"/>
      <c r="L727" s="3"/>
      <c r="O727" s="227"/>
      <c r="Q727" s="94"/>
      <c r="R727" s="94"/>
      <c r="S727" s="94"/>
      <c r="T727" s="94"/>
    </row>
    <row r="728" ht="15.75" customHeight="1">
      <c r="A728" s="242"/>
      <c r="B728" s="222"/>
      <c r="C728" s="223"/>
      <c r="D728" s="231"/>
      <c r="E728" s="3"/>
      <c r="F728" s="3"/>
      <c r="G728" s="3"/>
      <c r="H728" s="3"/>
      <c r="J728" s="226"/>
      <c r="K728" s="3"/>
      <c r="L728" s="3"/>
      <c r="O728" s="227"/>
      <c r="Q728" s="94"/>
      <c r="R728" s="94"/>
      <c r="S728" s="94"/>
      <c r="T728" s="94"/>
    </row>
    <row r="729" ht="15.75" customHeight="1">
      <c r="A729" s="242"/>
      <c r="B729" s="222"/>
      <c r="C729" s="223"/>
      <c r="D729" s="231"/>
      <c r="E729" s="3"/>
      <c r="F729" s="3"/>
      <c r="G729" s="3"/>
      <c r="H729" s="3"/>
      <c r="J729" s="226"/>
      <c r="K729" s="3"/>
      <c r="L729" s="3"/>
      <c r="O729" s="227"/>
      <c r="Q729" s="94"/>
      <c r="R729" s="94"/>
      <c r="S729" s="94"/>
      <c r="T729" s="94"/>
    </row>
    <row r="730" ht="15.75" customHeight="1">
      <c r="A730" s="242"/>
      <c r="B730" s="222"/>
      <c r="C730" s="223"/>
      <c r="D730" s="231"/>
      <c r="E730" s="3"/>
      <c r="F730" s="3"/>
      <c r="G730" s="3"/>
      <c r="H730" s="3"/>
      <c r="J730" s="226"/>
      <c r="K730" s="3"/>
      <c r="L730" s="3"/>
      <c r="O730" s="227"/>
      <c r="Q730" s="94"/>
      <c r="R730" s="94"/>
      <c r="S730" s="94"/>
      <c r="T730" s="94"/>
    </row>
    <row r="731" ht="15.75" customHeight="1">
      <c r="A731" s="242"/>
      <c r="B731" s="222"/>
      <c r="C731" s="223"/>
      <c r="D731" s="231"/>
      <c r="E731" s="3"/>
      <c r="F731" s="3"/>
      <c r="G731" s="3"/>
      <c r="H731" s="3"/>
      <c r="J731" s="226"/>
      <c r="K731" s="3"/>
      <c r="L731" s="3"/>
      <c r="O731" s="227"/>
      <c r="Q731" s="94"/>
      <c r="R731" s="94"/>
      <c r="S731" s="94"/>
      <c r="T731" s="94"/>
    </row>
    <row r="732" ht="15.75" customHeight="1">
      <c r="A732" s="242"/>
      <c r="B732" s="222"/>
      <c r="C732" s="223"/>
      <c r="D732" s="231"/>
      <c r="E732" s="3"/>
      <c r="F732" s="3"/>
      <c r="G732" s="3"/>
      <c r="H732" s="3"/>
      <c r="J732" s="226"/>
      <c r="K732" s="3"/>
      <c r="L732" s="3"/>
      <c r="O732" s="227"/>
      <c r="Q732" s="94"/>
      <c r="R732" s="94"/>
      <c r="S732" s="94"/>
      <c r="T732" s="94"/>
    </row>
    <row r="733" ht="15.75" customHeight="1">
      <c r="A733" s="242"/>
      <c r="B733" s="222"/>
      <c r="C733" s="223"/>
      <c r="D733" s="231"/>
      <c r="E733" s="3"/>
      <c r="F733" s="3"/>
      <c r="G733" s="3"/>
      <c r="H733" s="3"/>
      <c r="J733" s="226"/>
      <c r="K733" s="3"/>
      <c r="L733" s="3"/>
      <c r="O733" s="227"/>
      <c r="Q733" s="94"/>
      <c r="R733" s="94"/>
      <c r="S733" s="94"/>
      <c r="T733" s="94"/>
    </row>
    <row r="734" ht="15.75" customHeight="1">
      <c r="A734" s="242"/>
      <c r="B734" s="222"/>
      <c r="C734" s="223"/>
      <c r="D734" s="231"/>
      <c r="E734" s="3"/>
      <c r="F734" s="3"/>
      <c r="G734" s="3"/>
      <c r="H734" s="3"/>
      <c r="J734" s="226"/>
      <c r="K734" s="3"/>
      <c r="L734" s="3"/>
      <c r="O734" s="227"/>
      <c r="Q734" s="94"/>
      <c r="R734" s="94"/>
      <c r="S734" s="94"/>
      <c r="T734" s="94"/>
    </row>
    <row r="735" ht="15.75" customHeight="1">
      <c r="A735" s="242"/>
      <c r="B735" s="222"/>
      <c r="C735" s="223"/>
      <c r="D735" s="231"/>
      <c r="E735" s="3"/>
      <c r="F735" s="3"/>
      <c r="G735" s="3"/>
      <c r="H735" s="3"/>
      <c r="J735" s="226"/>
      <c r="K735" s="3"/>
      <c r="L735" s="3"/>
      <c r="O735" s="227"/>
      <c r="Q735" s="94"/>
      <c r="R735" s="94"/>
      <c r="S735" s="94"/>
      <c r="T735" s="94"/>
    </row>
    <row r="736" ht="15.75" customHeight="1">
      <c r="A736" s="242"/>
      <c r="B736" s="222"/>
      <c r="C736" s="223"/>
      <c r="D736" s="231"/>
      <c r="E736" s="3"/>
      <c r="F736" s="3"/>
      <c r="G736" s="3"/>
      <c r="H736" s="3"/>
      <c r="J736" s="226"/>
      <c r="K736" s="3"/>
      <c r="L736" s="3"/>
      <c r="O736" s="227"/>
      <c r="Q736" s="94"/>
      <c r="R736" s="94"/>
      <c r="S736" s="94"/>
      <c r="T736" s="94"/>
    </row>
    <row r="737" ht="15.75" customHeight="1">
      <c r="A737" s="242"/>
      <c r="B737" s="222"/>
      <c r="C737" s="223"/>
      <c r="D737" s="231"/>
      <c r="E737" s="3"/>
      <c r="F737" s="3"/>
      <c r="G737" s="3"/>
      <c r="H737" s="3"/>
      <c r="J737" s="226"/>
      <c r="K737" s="3"/>
      <c r="L737" s="3"/>
      <c r="O737" s="227"/>
      <c r="Q737" s="94"/>
      <c r="R737" s="94"/>
      <c r="S737" s="94"/>
      <c r="T737" s="94"/>
    </row>
    <row r="738" ht="15.75" customHeight="1">
      <c r="A738" s="242"/>
      <c r="B738" s="222"/>
      <c r="C738" s="223"/>
      <c r="D738" s="231"/>
      <c r="E738" s="3"/>
      <c r="F738" s="3"/>
      <c r="G738" s="3"/>
      <c r="H738" s="3"/>
      <c r="J738" s="226"/>
      <c r="K738" s="3"/>
      <c r="L738" s="3"/>
      <c r="O738" s="227"/>
      <c r="Q738" s="94"/>
      <c r="R738" s="94"/>
      <c r="S738" s="94"/>
      <c r="T738" s="94"/>
    </row>
    <row r="739" ht="15.75" customHeight="1">
      <c r="A739" s="242"/>
      <c r="B739" s="222"/>
      <c r="C739" s="223"/>
      <c r="D739" s="231"/>
      <c r="E739" s="3"/>
      <c r="F739" s="3"/>
      <c r="G739" s="3"/>
      <c r="H739" s="3"/>
      <c r="J739" s="226"/>
      <c r="K739" s="3"/>
      <c r="L739" s="3"/>
      <c r="O739" s="227"/>
      <c r="Q739" s="94"/>
      <c r="R739" s="94"/>
      <c r="S739" s="94"/>
      <c r="T739" s="94"/>
    </row>
    <row r="740" ht="15.75" customHeight="1">
      <c r="A740" s="242"/>
      <c r="B740" s="222"/>
      <c r="C740" s="223"/>
      <c r="D740" s="231"/>
      <c r="E740" s="3"/>
      <c r="F740" s="3"/>
      <c r="G740" s="3"/>
      <c r="H740" s="3"/>
      <c r="J740" s="226"/>
      <c r="K740" s="3"/>
      <c r="L740" s="3"/>
      <c r="O740" s="227"/>
      <c r="Q740" s="94"/>
      <c r="R740" s="94"/>
      <c r="S740" s="94"/>
      <c r="T740" s="94"/>
    </row>
    <row r="741" ht="15.75" customHeight="1">
      <c r="A741" s="242"/>
      <c r="B741" s="222"/>
      <c r="C741" s="223"/>
      <c r="D741" s="231"/>
      <c r="E741" s="3"/>
      <c r="F741" s="3"/>
      <c r="G741" s="3"/>
      <c r="H741" s="3"/>
      <c r="J741" s="226"/>
      <c r="K741" s="3"/>
      <c r="L741" s="3"/>
      <c r="O741" s="227"/>
      <c r="Q741" s="94"/>
      <c r="R741" s="94"/>
      <c r="S741" s="94"/>
      <c r="T741" s="94"/>
    </row>
    <row r="742" ht="15.75" customHeight="1">
      <c r="A742" s="242"/>
      <c r="B742" s="222"/>
      <c r="C742" s="223"/>
      <c r="D742" s="231"/>
      <c r="E742" s="3"/>
      <c r="F742" s="3"/>
      <c r="G742" s="3"/>
      <c r="H742" s="3"/>
      <c r="J742" s="226"/>
      <c r="K742" s="3"/>
      <c r="L742" s="3"/>
      <c r="O742" s="227"/>
      <c r="Q742" s="94"/>
      <c r="R742" s="94"/>
      <c r="S742" s="94"/>
      <c r="T742" s="94"/>
    </row>
    <row r="743" ht="15.75" customHeight="1">
      <c r="A743" s="242"/>
      <c r="B743" s="222"/>
      <c r="C743" s="223"/>
      <c r="D743" s="231"/>
      <c r="E743" s="3"/>
      <c r="F743" s="3"/>
      <c r="G743" s="3"/>
      <c r="H743" s="3"/>
      <c r="J743" s="226"/>
      <c r="K743" s="3"/>
      <c r="L743" s="3"/>
      <c r="O743" s="227"/>
      <c r="Q743" s="94"/>
      <c r="R743" s="94"/>
      <c r="S743" s="94"/>
      <c r="T743" s="94"/>
    </row>
    <row r="744" ht="15.75" customHeight="1">
      <c r="A744" s="242"/>
      <c r="B744" s="222"/>
      <c r="C744" s="223"/>
      <c r="D744" s="231"/>
      <c r="E744" s="3"/>
      <c r="F744" s="3"/>
      <c r="G744" s="3"/>
      <c r="H744" s="3"/>
      <c r="J744" s="226"/>
      <c r="K744" s="3"/>
      <c r="L744" s="3"/>
      <c r="O744" s="227"/>
      <c r="Q744" s="94"/>
      <c r="R744" s="94"/>
      <c r="S744" s="94"/>
      <c r="T744" s="94"/>
    </row>
    <row r="745" ht="15.75" customHeight="1">
      <c r="A745" s="242"/>
      <c r="B745" s="222"/>
      <c r="C745" s="223"/>
      <c r="D745" s="231"/>
      <c r="E745" s="3"/>
      <c r="F745" s="3"/>
      <c r="G745" s="3"/>
      <c r="H745" s="3"/>
      <c r="J745" s="226"/>
      <c r="K745" s="3"/>
      <c r="L745" s="3"/>
      <c r="O745" s="227"/>
      <c r="Q745" s="94"/>
      <c r="R745" s="94"/>
      <c r="S745" s="94"/>
      <c r="T745" s="94"/>
    </row>
    <row r="746" ht="15.75" customHeight="1">
      <c r="A746" s="242"/>
      <c r="B746" s="222"/>
      <c r="C746" s="223"/>
      <c r="D746" s="231"/>
      <c r="E746" s="3"/>
      <c r="F746" s="3"/>
      <c r="G746" s="3"/>
      <c r="H746" s="3"/>
      <c r="J746" s="226"/>
      <c r="K746" s="3"/>
      <c r="L746" s="3"/>
      <c r="O746" s="227"/>
      <c r="Q746" s="94"/>
      <c r="R746" s="94"/>
      <c r="S746" s="94"/>
      <c r="T746" s="94"/>
    </row>
    <row r="747" ht="15.75" customHeight="1">
      <c r="A747" s="242"/>
      <c r="B747" s="222"/>
      <c r="C747" s="223"/>
      <c r="D747" s="231"/>
      <c r="E747" s="3"/>
      <c r="F747" s="3"/>
      <c r="G747" s="3"/>
      <c r="H747" s="3"/>
      <c r="J747" s="226"/>
      <c r="K747" s="3"/>
      <c r="L747" s="3"/>
      <c r="O747" s="227"/>
      <c r="Q747" s="94"/>
      <c r="R747" s="94"/>
      <c r="S747" s="94"/>
      <c r="T747" s="94"/>
    </row>
    <row r="748" ht="15.75" customHeight="1">
      <c r="A748" s="242"/>
      <c r="B748" s="222"/>
      <c r="C748" s="223"/>
      <c r="D748" s="231"/>
      <c r="E748" s="3"/>
      <c r="F748" s="3"/>
      <c r="G748" s="3"/>
      <c r="H748" s="3"/>
      <c r="J748" s="226"/>
      <c r="K748" s="3"/>
      <c r="L748" s="3"/>
      <c r="O748" s="227"/>
      <c r="Q748" s="94"/>
      <c r="R748" s="94"/>
      <c r="S748" s="94"/>
      <c r="T748" s="94"/>
    </row>
    <row r="749" ht="15.75" customHeight="1">
      <c r="A749" s="242"/>
      <c r="B749" s="222"/>
      <c r="C749" s="223"/>
      <c r="D749" s="231"/>
      <c r="E749" s="3"/>
      <c r="F749" s="3"/>
      <c r="G749" s="3"/>
      <c r="H749" s="3"/>
      <c r="J749" s="226"/>
      <c r="K749" s="3"/>
      <c r="L749" s="3"/>
      <c r="O749" s="227"/>
      <c r="Q749" s="94"/>
      <c r="R749" s="94"/>
      <c r="S749" s="94"/>
      <c r="T749" s="94"/>
    </row>
    <row r="750" ht="15.75" customHeight="1">
      <c r="A750" s="242"/>
      <c r="B750" s="222"/>
      <c r="C750" s="223"/>
      <c r="D750" s="231"/>
      <c r="E750" s="3"/>
      <c r="F750" s="3"/>
      <c r="G750" s="3"/>
      <c r="H750" s="3"/>
      <c r="J750" s="226"/>
      <c r="K750" s="3"/>
      <c r="L750" s="3"/>
      <c r="O750" s="227"/>
      <c r="Q750" s="94"/>
      <c r="R750" s="94"/>
      <c r="S750" s="94"/>
      <c r="T750" s="94"/>
    </row>
    <row r="751" ht="15.75" customHeight="1">
      <c r="A751" s="242"/>
      <c r="B751" s="222"/>
      <c r="C751" s="223"/>
      <c r="D751" s="231"/>
      <c r="E751" s="3"/>
      <c r="F751" s="3"/>
      <c r="G751" s="3"/>
      <c r="H751" s="3"/>
      <c r="J751" s="226"/>
      <c r="K751" s="3"/>
      <c r="L751" s="3"/>
      <c r="O751" s="227"/>
      <c r="Q751" s="94"/>
      <c r="R751" s="94"/>
      <c r="S751" s="94"/>
      <c r="T751" s="94"/>
    </row>
    <row r="752" ht="15.75" customHeight="1">
      <c r="A752" s="242"/>
      <c r="B752" s="222"/>
      <c r="C752" s="223"/>
      <c r="D752" s="231"/>
      <c r="E752" s="3"/>
      <c r="F752" s="3"/>
      <c r="G752" s="3"/>
      <c r="H752" s="3"/>
      <c r="J752" s="226"/>
      <c r="K752" s="3"/>
      <c r="L752" s="3"/>
      <c r="O752" s="227"/>
      <c r="Q752" s="94"/>
      <c r="R752" s="94"/>
      <c r="S752" s="94"/>
      <c r="T752" s="94"/>
    </row>
    <row r="753" ht="15.75" customHeight="1">
      <c r="A753" s="242"/>
      <c r="B753" s="222"/>
      <c r="C753" s="223"/>
      <c r="D753" s="231"/>
      <c r="E753" s="3"/>
      <c r="F753" s="3"/>
      <c r="G753" s="3"/>
      <c r="H753" s="3"/>
      <c r="J753" s="226"/>
      <c r="K753" s="3"/>
      <c r="L753" s="3"/>
      <c r="O753" s="227"/>
      <c r="Q753" s="94"/>
      <c r="R753" s="94"/>
      <c r="S753" s="94"/>
      <c r="T753" s="94"/>
    </row>
    <row r="754" ht="15.75" customHeight="1">
      <c r="A754" s="242"/>
      <c r="B754" s="222"/>
      <c r="C754" s="223"/>
      <c r="D754" s="231"/>
      <c r="E754" s="3"/>
      <c r="F754" s="3"/>
      <c r="G754" s="3"/>
      <c r="H754" s="3"/>
      <c r="J754" s="226"/>
      <c r="K754" s="3"/>
      <c r="L754" s="3"/>
      <c r="O754" s="227"/>
      <c r="Q754" s="94"/>
      <c r="R754" s="94"/>
      <c r="S754" s="94"/>
      <c r="T754" s="94"/>
    </row>
    <row r="755" ht="15.75" customHeight="1">
      <c r="A755" s="242"/>
      <c r="B755" s="222"/>
      <c r="C755" s="223"/>
      <c r="D755" s="231"/>
      <c r="E755" s="3"/>
      <c r="F755" s="3"/>
      <c r="G755" s="3"/>
      <c r="H755" s="3"/>
      <c r="J755" s="226"/>
      <c r="K755" s="3"/>
      <c r="L755" s="3"/>
      <c r="O755" s="227"/>
      <c r="Q755" s="94"/>
      <c r="R755" s="94"/>
      <c r="S755" s="94"/>
      <c r="T755" s="94"/>
    </row>
    <row r="756" ht="15.75" customHeight="1">
      <c r="A756" s="242"/>
      <c r="B756" s="222"/>
      <c r="C756" s="223"/>
      <c r="D756" s="231"/>
      <c r="E756" s="3"/>
      <c r="F756" s="3"/>
      <c r="G756" s="3"/>
      <c r="H756" s="3"/>
      <c r="J756" s="226"/>
      <c r="K756" s="3"/>
      <c r="L756" s="3"/>
      <c r="O756" s="227"/>
      <c r="Q756" s="94"/>
      <c r="R756" s="94"/>
      <c r="S756" s="94"/>
      <c r="T756" s="94"/>
    </row>
    <row r="757" ht="15.75" customHeight="1">
      <c r="A757" s="242"/>
      <c r="B757" s="222"/>
      <c r="C757" s="223"/>
      <c r="D757" s="231"/>
      <c r="E757" s="3"/>
      <c r="F757" s="3"/>
      <c r="G757" s="3"/>
      <c r="H757" s="3"/>
      <c r="J757" s="226"/>
      <c r="K757" s="3"/>
      <c r="L757" s="3"/>
      <c r="O757" s="227"/>
      <c r="Q757" s="94"/>
      <c r="R757" s="94"/>
      <c r="S757" s="94"/>
      <c r="T757" s="94"/>
    </row>
    <row r="758" ht="15.75" customHeight="1">
      <c r="A758" s="242"/>
      <c r="B758" s="222"/>
      <c r="C758" s="223"/>
      <c r="D758" s="231"/>
      <c r="E758" s="3"/>
      <c r="F758" s="3"/>
      <c r="G758" s="3"/>
      <c r="H758" s="3"/>
      <c r="J758" s="226"/>
      <c r="K758" s="3"/>
      <c r="L758" s="3"/>
      <c r="O758" s="227"/>
      <c r="Q758" s="94"/>
      <c r="R758" s="94"/>
      <c r="S758" s="94"/>
      <c r="T758" s="94"/>
    </row>
    <row r="759" ht="15.75" customHeight="1">
      <c r="A759" s="242"/>
      <c r="B759" s="222"/>
      <c r="C759" s="223"/>
      <c r="D759" s="231"/>
      <c r="E759" s="3"/>
      <c r="F759" s="3"/>
      <c r="G759" s="3"/>
      <c r="H759" s="3"/>
      <c r="J759" s="226"/>
      <c r="K759" s="3"/>
      <c r="L759" s="3"/>
      <c r="O759" s="227"/>
      <c r="Q759" s="94"/>
      <c r="R759" s="94"/>
      <c r="S759" s="94"/>
      <c r="T759" s="94"/>
    </row>
    <row r="760" ht="15.75" customHeight="1">
      <c r="A760" s="242"/>
      <c r="B760" s="222"/>
      <c r="C760" s="223"/>
      <c r="D760" s="231"/>
      <c r="E760" s="3"/>
      <c r="F760" s="3"/>
      <c r="G760" s="3"/>
      <c r="H760" s="3"/>
      <c r="J760" s="226"/>
      <c r="K760" s="3"/>
      <c r="L760" s="3"/>
      <c r="O760" s="227"/>
      <c r="Q760" s="94"/>
      <c r="R760" s="94"/>
      <c r="S760" s="94"/>
      <c r="T760" s="94"/>
    </row>
    <row r="761" ht="15.75" customHeight="1">
      <c r="A761" s="242"/>
      <c r="B761" s="222"/>
      <c r="C761" s="223"/>
      <c r="D761" s="231"/>
      <c r="E761" s="3"/>
      <c r="F761" s="3"/>
      <c r="G761" s="3"/>
      <c r="H761" s="3"/>
      <c r="J761" s="226"/>
      <c r="K761" s="3"/>
      <c r="L761" s="3"/>
      <c r="O761" s="227"/>
      <c r="Q761" s="94"/>
      <c r="R761" s="94"/>
      <c r="S761" s="94"/>
      <c r="T761" s="94"/>
    </row>
    <row r="762" ht="15.75" customHeight="1">
      <c r="A762" s="242"/>
      <c r="B762" s="222"/>
      <c r="C762" s="223"/>
      <c r="D762" s="231"/>
      <c r="E762" s="3"/>
      <c r="F762" s="3"/>
      <c r="G762" s="3"/>
      <c r="H762" s="3"/>
      <c r="J762" s="226"/>
      <c r="K762" s="3"/>
      <c r="L762" s="3"/>
      <c r="O762" s="227"/>
      <c r="Q762" s="94"/>
      <c r="R762" s="94"/>
      <c r="S762" s="94"/>
      <c r="T762" s="94"/>
    </row>
    <row r="763" ht="15.75" customHeight="1">
      <c r="A763" s="242"/>
      <c r="B763" s="222"/>
      <c r="C763" s="223"/>
      <c r="D763" s="231"/>
      <c r="E763" s="3"/>
      <c r="F763" s="3"/>
      <c r="G763" s="3"/>
      <c r="H763" s="3"/>
      <c r="J763" s="226"/>
      <c r="K763" s="3"/>
      <c r="L763" s="3"/>
      <c r="O763" s="227"/>
      <c r="Q763" s="94"/>
      <c r="R763" s="94"/>
      <c r="S763" s="94"/>
      <c r="T763" s="94"/>
    </row>
    <row r="764" ht="15.75" customHeight="1">
      <c r="A764" s="242"/>
      <c r="B764" s="222"/>
      <c r="C764" s="223"/>
      <c r="D764" s="231"/>
      <c r="E764" s="3"/>
      <c r="F764" s="3"/>
      <c r="G764" s="3"/>
      <c r="H764" s="3"/>
      <c r="J764" s="226"/>
      <c r="K764" s="3"/>
      <c r="L764" s="3"/>
      <c r="O764" s="227"/>
      <c r="Q764" s="94"/>
      <c r="R764" s="94"/>
      <c r="S764" s="94"/>
      <c r="T764" s="94"/>
    </row>
    <row r="765" ht="15.75" customHeight="1">
      <c r="A765" s="242"/>
      <c r="B765" s="222"/>
      <c r="C765" s="223"/>
      <c r="D765" s="231"/>
      <c r="E765" s="3"/>
      <c r="F765" s="3"/>
      <c r="G765" s="3"/>
      <c r="H765" s="3"/>
      <c r="J765" s="226"/>
      <c r="K765" s="3"/>
      <c r="L765" s="3"/>
      <c r="O765" s="227"/>
      <c r="Q765" s="94"/>
      <c r="R765" s="94"/>
      <c r="S765" s="94"/>
      <c r="T765" s="94"/>
    </row>
    <row r="766" ht="15.75" customHeight="1">
      <c r="A766" s="242"/>
      <c r="B766" s="222"/>
      <c r="C766" s="223"/>
      <c r="D766" s="231"/>
      <c r="E766" s="3"/>
      <c r="F766" s="3"/>
      <c r="G766" s="3"/>
      <c r="H766" s="3"/>
      <c r="J766" s="226"/>
      <c r="K766" s="3"/>
      <c r="L766" s="3"/>
      <c r="O766" s="227"/>
      <c r="Q766" s="94"/>
      <c r="R766" s="94"/>
      <c r="S766" s="94"/>
      <c r="T766" s="94"/>
    </row>
    <row r="767" ht="15.75" customHeight="1">
      <c r="A767" s="242"/>
      <c r="B767" s="222"/>
      <c r="C767" s="223"/>
      <c r="D767" s="231"/>
      <c r="E767" s="3"/>
      <c r="F767" s="3"/>
      <c r="G767" s="3"/>
      <c r="H767" s="3"/>
      <c r="J767" s="226"/>
      <c r="K767" s="3"/>
      <c r="L767" s="3"/>
      <c r="O767" s="227"/>
      <c r="Q767" s="94"/>
      <c r="R767" s="94"/>
      <c r="S767" s="94"/>
      <c r="T767" s="94"/>
    </row>
    <row r="768" ht="15.75" customHeight="1">
      <c r="A768" s="242"/>
      <c r="B768" s="222"/>
      <c r="C768" s="223"/>
      <c r="D768" s="231"/>
      <c r="E768" s="3"/>
      <c r="F768" s="3"/>
      <c r="G768" s="3"/>
      <c r="H768" s="3"/>
      <c r="J768" s="226"/>
      <c r="K768" s="3"/>
      <c r="L768" s="3"/>
      <c r="O768" s="227"/>
      <c r="Q768" s="94"/>
      <c r="R768" s="94"/>
      <c r="S768" s="94"/>
      <c r="T768" s="94"/>
    </row>
    <row r="769" ht="15.75" customHeight="1">
      <c r="A769" s="242"/>
      <c r="B769" s="222"/>
      <c r="C769" s="223"/>
      <c r="D769" s="231"/>
      <c r="E769" s="3"/>
      <c r="F769" s="3"/>
      <c r="G769" s="3"/>
      <c r="H769" s="3"/>
      <c r="J769" s="226"/>
      <c r="K769" s="3"/>
      <c r="L769" s="3"/>
      <c r="O769" s="227"/>
      <c r="Q769" s="94"/>
      <c r="R769" s="94"/>
      <c r="S769" s="94"/>
      <c r="T769" s="94"/>
    </row>
    <row r="770" ht="15.75" customHeight="1">
      <c r="A770" s="242"/>
      <c r="B770" s="222"/>
      <c r="C770" s="223"/>
      <c r="D770" s="231"/>
      <c r="E770" s="3"/>
      <c r="F770" s="3"/>
      <c r="G770" s="3"/>
      <c r="H770" s="3"/>
      <c r="J770" s="226"/>
      <c r="K770" s="3"/>
      <c r="L770" s="3"/>
      <c r="O770" s="227"/>
      <c r="Q770" s="94"/>
      <c r="R770" s="94"/>
      <c r="S770" s="94"/>
      <c r="T770" s="94"/>
    </row>
    <row r="771" ht="15.75" customHeight="1">
      <c r="A771" s="242"/>
      <c r="B771" s="222"/>
      <c r="C771" s="223"/>
      <c r="D771" s="231"/>
      <c r="E771" s="3"/>
      <c r="F771" s="3"/>
      <c r="G771" s="3"/>
      <c r="H771" s="3"/>
      <c r="J771" s="226"/>
      <c r="K771" s="3"/>
      <c r="L771" s="3"/>
      <c r="O771" s="227"/>
      <c r="Q771" s="94"/>
      <c r="R771" s="94"/>
      <c r="S771" s="94"/>
      <c r="T771" s="94"/>
    </row>
    <row r="772" ht="15.75" customHeight="1">
      <c r="A772" s="242"/>
      <c r="B772" s="222"/>
      <c r="C772" s="223"/>
      <c r="D772" s="231"/>
      <c r="E772" s="3"/>
      <c r="F772" s="3"/>
      <c r="G772" s="3"/>
      <c r="H772" s="3"/>
      <c r="J772" s="226"/>
      <c r="K772" s="3"/>
      <c r="L772" s="3"/>
      <c r="O772" s="227"/>
      <c r="Q772" s="94"/>
      <c r="R772" s="94"/>
      <c r="S772" s="94"/>
      <c r="T772" s="94"/>
    </row>
    <row r="773" ht="15.75" customHeight="1">
      <c r="A773" s="242"/>
      <c r="B773" s="222"/>
      <c r="C773" s="223"/>
      <c r="D773" s="231"/>
      <c r="E773" s="3"/>
      <c r="F773" s="3"/>
      <c r="G773" s="3"/>
      <c r="H773" s="3"/>
      <c r="J773" s="226"/>
      <c r="K773" s="3"/>
      <c r="L773" s="3"/>
      <c r="O773" s="227"/>
      <c r="Q773" s="94"/>
      <c r="R773" s="94"/>
      <c r="S773" s="94"/>
      <c r="T773" s="94"/>
    </row>
    <row r="774" ht="15.75" customHeight="1">
      <c r="A774" s="242"/>
      <c r="B774" s="222"/>
      <c r="C774" s="223"/>
      <c r="D774" s="231"/>
      <c r="E774" s="3"/>
      <c r="F774" s="3"/>
      <c r="G774" s="3"/>
      <c r="H774" s="3"/>
      <c r="J774" s="226"/>
      <c r="K774" s="3"/>
      <c r="L774" s="3"/>
      <c r="O774" s="227"/>
      <c r="Q774" s="94"/>
      <c r="R774" s="94"/>
      <c r="S774" s="94"/>
      <c r="T774" s="94"/>
    </row>
    <row r="775" ht="15.75" customHeight="1">
      <c r="A775" s="242"/>
      <c r="B775" s="222"/>
      <c r="C775" s="223"/>
      <c r="D775" s="231"/>
      <c r="E775" s="3"/>
      <c r="F775" s="3"/>
      <c r="G775" s="3"/>
      <c r="H775" s="3"/>
      <c r="J775" s="226"/>
      <c r="K775" s="3"/>
      <c r="L775" s="3"/>
      <c r="O775" s="227"/>
      <c r="Q775" s="94"/>
      <c r="R775" s="94"/>
      <c r="S775" s="94"/>
      <c r="T775" s="94"/>
    </row>
    <row r="776" ht="15.75" customHeight="1">
      <c r="A776" s="242"/>
      <c r="B776" s="222"/>
      <c r="C776" s="223"/>
      <c r="D776" s="231"/>
      <c r="E776" s="3"/>
      <c r="F776" s="3"/>
      <c r="G776" s="3"/>
      <c r="H776" s="3"/>
      <c r="J776" s="226"/>
      <c r="K776" s="3"/>
      <c r="L776" s="3"/>
      <c r="O776" s="227"/>
      <c r="Q776" s="94"/>
      <c r="R776" s="94"/>
      <c r="S776" s="94"/>
      <c r="T776" s="94"/>
    </row>
    <row r="777" ht="15.75" customHeight="1">
      <c r="A777" s="242"/>
      <c r="B777" s="222"/>
      <c r="C777" s="223"/>
      <c r="D777" s="231"/>
      <c r="E777" s="3"/>
      <c r="F777" s="3"/>
      <c r="G777" s="3"/>
      <c r="H777" s="3"/>
      <c r="J777" s="226"/>
      <c r="K777" s="3"/>
      <c r="L777" s="3"/>
      <c r="O777" s="227"/>
      <c r="Q777" s="94"/>
      <c r="R777" s="94"/>
      <c r="S777" s="94"/>
      <c r="T777" s="94"/>
    </row>
    <row r="778" ht="15.75" customHeight="1">
      <c r="A778" s="242"/>
      <c r="B778" s="222"/>
      <c r="C778" s="223"/>
      <c r="D778" s="231"/>
      <c r="E778" s="3"/>
      <c r="F778" s="3"/>
      <c r="G778" s="3"/>
      <c r="H778" s="3"/>
      <c r="J778" s="226"/>
      <c r="K778" s="3"/>
      <c r="L778" s="3"/>
      <c r="O778" s="227"/>
      <c r="Q778" s="94"/>
      <c r="R778" s="94"/>
      <c r="S778" s="94"/>
      <c r="T778" s="94"/>
    </row>
    <row r="779" ht="15.75" customHeight="1">
      <c r="A779" s="242"/>
      <c r="B779" s="222"/>
      <c r="C779" s="223"/>
      <c r="D779" s="231"/>
      <c r="E779" s="3"/>
      <c r="F779" s="3"/>
      <c r="G779" s="3"/>
      <c r="H779" s="3"/>
      <c r="J779" s="226"/>
      <c r="K779" s="3"/>
      <c r="L779" s="3"/>
      <c r="O779" s="227"/>
      <c r="Q779" s="94"/>
      <c r="R779" s="94"/>
      <c r="S779" s="94"/>
      <c r="T779" s="94"/>
    </row>
    <row r="780" ht="15.75" customHeight="1">
      <c r="A780" s="242"/>
      <c r="B780" s="222"/>
      <c r="C780" s="223"/>
      <c r="D780" s="231"/>
      <c r="E780" s="3"/>
      <c r="F780" s="3"/>
      <c r="G780" s="3"/>
      <c r="H780" s="3"/>
      <c r="J780" s="226"/>
      <c r="K780" s="3"/>
      <c r="L780" s="3"/>
      <c r="O780" s="227"/>
      <c r="Q780" s="94"/>
      <c r="R780" s="94"/>
      <c r="S780" s="94"/>
      <c r="T780" s="94"/>
    </row>
    <row r="781" ht="15.75" customHeight="1">
      <c r="A781" s="242"/>
      <c r="B781" s="222"/>
      <c r="C781" s="223"/>
      <c r="D781" s="231"/>
      <c r="E781" s="3"/>
      <c r="F781" s="3"/>
      <c r="G781" s="3"/>
      <c r="H781" s="3"/>
      <c r="J781" s="226"/>
      <c r="K781" s="3"/>
      <c r="L781" s="3"/>
      <c r="O781" s="227"/>
      <c r="Q781" s="94"/>
      <c r="R781" s="94"/>
      <c r="S781" s="94"/>
      <c r="T781" s="94"/>
    </row>
    <row r="782" ht="15.75" customHeight="1">
      <c r="A782" s="242"/>
      <c r="B782" s="222"/>
      <c r="C782" s="223"/>
      <c r="D782" s="231"/>
      <c r="E782" s="3"/>
      <c r="F782" s="3"/>
      <c r="G782" s="3"/>
      <c r="H782" s="3"/>
      <c r="J782" s="226"/>
      <c r="K782" s="3"/>
      <c r="L782" s="3"/>
      <c r="O782" s="227"/>
      <c r="Q782" s="94"/>
      <c r="R782" s="94"/>
      <c r="S782" s="94"/>
      <c r="T782" s="94"/>
    </row>
    <row r="783" ht="15.75" customHeight="1">
      <c r="A783" s="242"/>
      <c r="B783" s="222"/>
      <c r="C783" s="223"/>
      <c r="D783" s="231"/>
      <c r="E783" s="3"/>
      <c r="F783" s="3"/>
      <c r="G783" s="3"/>
      <c r="H783" s="3"/>
      <c r="J783" s="226"/>
      <c r="K783" s="3"/>
      <c r="L783" s="3"/>
      <c r="O783" s="227"/>
      <c r="Q783" s="94"/>
      <c r="R783" s="94"/>
      <c r="S783" s="94"/>
      <c r="T783" s="94"/>
    </row>
    <row r="784" ht="15.75" customHeight="1">
      <c r="A784" s="242"/>
      <c r="B784" s="222"/>
      <c r="C784" s="223"/>
      <c r="D784" s="231"/>
      <c r="E784" s="3"/>
      <c r="F784" s="3"/>
      <c r="G784" s="3"/>
      <c r="H784" s="3"/>
      <c r="J784" s="226"/>
      <c r="K784" s="3"/>
      <c r="L784" s="3"/>
      <c r="O784" s="227"/>
      <c r="Q784" s="94"/>
      <c r="R784" s="94"/>
      <c r="S784" s="94"/>
      <c r="T784" s="94"/>
    </row>
    <row r="785" ht="15.75" customHeight="1">
      <c r="A785" s="242"/>
      <c r="B785" s="222"/>
      <c r="C785" s="223"/>
      <c r="D785" s="231"/>
      <c r="E785" s="3"/>
      <c r="F785" s="3"/>
      <c r="G785" s="3"/>
      <c r="H785" s="3"/>
      <c r="J785" s="226"/>
      <c r="K785" s="3"/>
      <c r="L785" s="3"/>
      <c r="O785" s="227"/>
      <c r="Q785" s="94"/>
      <c r="R785" s="94"/>
      <c r="S785" s="94"/>
      <c r="T785" s="94"/>
    </row>
    <row r="786" ht="15.75" customHeight="1">
      <c r="A786" s="242"/>
      <c r="B786" s="222"/>
      <c r="C786" s="223"/>
      <c r="D786" s="231"/>
      <c r="E786" s="3"/>
      <c r="F786" s="3"/>
      <c r="G786" s="3"/>
      <c r="H786" s="3"/>
      <c r="J786" s="226"/>
      <c r="K786" s="3"/>
      <c r="L786" s="3"/>
      <c r="O786" s="227"/>
      <c r="Q786" s="94"/>
      <c r="R786" s="94"/>
      <c r="S786" s="94"/>
      <c r="T786" s="94"/>
    </row>
    <row r="787" ht="15.75" customHeight="1">
      <c r="A787" s="242"/>
      <c r="B787" s="222"/>
      <c r="C787" s="223"/>
      <c r="D787" s="231"/>
      <c r="E787" s="3"/>
      <c r="F787" s="3"/>
      <c r="G787" s="3"/>
      <c r="H787" s="3"/>
      <c r="J787" s="226"/>
      <c r="K787" s="3"/>
      <c r="L787" s="3"/>
      <c r="O787" s="227"/>
      <c r="Q787" s="94"/>
      <c r="R787" s="94"/>
      <c r="S787" s="94"/>
      <c r="T787" s="94"/>
    </row>
    <row r="788" ht="15.75" customHeight="1">
      <c r="A788" s="242"/>
      <c r="B788" s="222"/>
      <c r="C788" s="223"/>
      <c r="D788" s="231"/>
      <c r="E788" s="3"/>
      <c r="F788" s="3"/>
      <c r="G788" s="3"/>
      <c r="H788" s="3"/>
      <c r="J788" s="226"/>
      <c r="K788" s="3"/>
      <c r="L788" s="3"/>
      <c r="O788" s="227"/>
      <c r="Q788" s="94"/>
      <c r="R788" s="94"/>
      <c r="S788" s="94"/>
      <c r="T788" s="94"/>
    </row>
    <row r="789" ht="15.75" customHeight="1">
      <c r="A789" s="242"/>
      <c r="B789" s="222"/>
      <c r="C789" s="223"/>
      <c r="D789" s="231"/>
      <c r="E789" s="3"/>
      <c r="F789" s="3"/>
      <c r="G789" s="3"/>
      <c r="H789" s="3"/>
      <c r="J789" s="226"/>
      <c r="K789" s="3"/>
      <c r="L789" s="3"/>
      <c r="O789" s="227"/>
      <c r="Q789" s="94"/>
      <c r="R789" s="94"/>
      <c r="S789" s="94"/>
      <c r="T789" s="94"/>
    </row>
    <row r="790" ht="15.75" customHeight="1">
      <c r="A790" s="242"/>
      <c r="B790" s="222"/>
      <c r="C790" s="223"/>
      <c r="D790" s="231"/>
      <c r="E790" s="3"/>
      <c r="F790" s="3"/>
      <c r="G790" s="3"/>
      <c r="H790" s="3"/>
      <c r="J790" s="226"/>
      <c r="K790" s="3"/>
      <c r="L790" s="3"/>
      <c r="O790" s="227"/>
      <c r="Q790" s="94"/>
      <c r="R790" s="94"/>
      <c r="S790" s="94"/>
      <c r="T790" s="94"/>
    </row>
    <row r="791" ht="15.75" customHeight="1">
      <c r="A791" s="242"/>
      <c r="B791" s="222"/>
      <c r="C791" s="223"/>
      <c r="D791" s="231"/>
      <c r="E791" s="3"/>
      <c r="F791" s="3"/>
      <c r="G791" s="3"/>
      <c r="H791" s="3"/>
      <c r="J791" s="226"/>
      <c r="K791" s="3"/>
      <c r="L791" s="3"/>
      <c r="O791" s="227"/>
      <c r="Q791" s="94"/>
      <c r="R791" s="94"/>
      <c r="S791" s="94"/>
      <c r="T791" s="94"/>
    </row>
    <row r="792" ht="15.75" customHeight="1">
      <c r="A792" s="242"/>
      <c r="B792" s="222"/>
      <c r="C792" s="223"/>
      <c r="D792" s="231"/>
      <c r="E792" s="3"/>
      <c r="F792" s="3"/>
      <c r="G792" s="3"/>
      <c r="H792" s="3"/>
      <c r="J792" s="226"/>
      <c r="K792" s="3"/>
      <c r="L792" s="3"/>
      <c r="O792" s="227"/>
      <c r="Q792" s="94"/>
      <c r="R792" s="94"/>
      <c r="S792" s="94"/>
      <c r="T792" s="94"/>
    </row>
    <row r="793" ht="15.75" customHeight="1">
      <c r="A793" s="242"/>
      <c r="B793" s="222"/>
      <c r="C793" s="223"/>
      <c r="D793" s="231"/>
      <c r="E793" s="3"/>
      <c r="F793" s="3"/>
      <c r="G793" s="3"/>
      <c r="H793" s="3"/>
      <c r="J793" s="226"/>
      <c r="K793" s="3"/>
      <c r="L793" s="3"/>
      <c r="O793" s="227"/>
      <c r="Q793" s="94"/>
      <c r="R793" s="94"/>
      <c r="S793" s="94"/>
      <c r="T793" s="94"/>
    </row>
    <row r="794" ht="15.75" customHeight="1">
      <c r="A794" s="242"/>
      <c r="B794" s="222"/>
      <c r="C794" s="223"/>
      <c r="D794" s="231"/>
      <c r="E794" s="3"/>
      <c r="F794" s="3"/>
      <c r="G794" s="3"/>
      <c r="H794" s="3"/>
      <c r="J794" s="226"/>
      <c r="K794" s="3"/>
      <c r="L794" s="3"/>
      <c r="O794" s="227"/>
      <c r="Q794" s="94"/>
      <c r="R794" s="94"/>
      <c r="S794" s="94"/>
      <c r="T794" s="94"/>
    </row>
    <row r="795" ht="15.75" customHeight="1">
      <c r="A795" s="242"/>
      <c r="B795" s="222"/>
      <c r="C795" s="223"/>
      <c r="D795" s="231"/>
      <c r="E795" s="3"/>
      <c r="F795" s="3"/>
      <c r="G795" s="3"/>
      <c r="H795" s="3"/>
      <c r="J795" s="226"/>
      <c r="K795" s="3"/>
      <c r="L795" s="3"/>
      <c r="O795" s="227"/>
      <c r="Q795" s="94"/>
      <c r="R795" s="94"/>
      <c r="S795" s="94"/>
      <c r="T795" s="94"/>
    </row>
    <row r="796" ht="15.75" customHeight="1">
      <c r="A796" s="242"/>
      <c r="B796" s="222"/>
      <c r="C796" s="223"/>
      <c r="D796" s="231"/>
      <c r="E796" s="3"/>
      <c r="F796" s="3"/>
      <c r="G796" s="3"/>
      <c r="H796" s="3"/>
      <c r="J796" s="226"/>
      <c r="K796" s="3"/>
      <c r="L796" s="3"/>
      <c r="O796" s="227"/>
      <c r="Q796" s="94"/>
      <c r="R796" s="94"/>
      <c r="S796" s="94"/>
      <c r="T796" s="94"/>
    </row>
    <row r="797" ht="15.75" customHeight="1">
      <c r="A797" s="242"/>
      <c r="B797" s="222"/>
      <c r="C797" s="223"/>
      <c r="D797" s="231"/>
      <c r="E797" s="3"/>
      <c r="F797" s="3"/>
      <c r="G797" s="3"/>
      <c r="H797" s="3"/>
      <c r="J797" s="226"/>
      <c r="K797" s="3"/>
      <c r="L797" s="3"/>
      <c r="O797" s="227"/>
      <c r="Q797" s="94"/>
      <c r="R797" s="94"/>
      <c r="S797" s="94"/>
      <c r="T797" s="94"/>
    </row>
    <row r="798" ht="15.75" customHeight="1">
      <c r="A798" s="242"/>
      <c r="B798" s="222"/>
      <c r="C798" s="223"/>
      <c r="D798" s="231"/>
      <c r="E798" s="3"/>
      <c r="F798" s="3"/>
      <c r="G798" s="3"/>
      <c r="H798" s="3"/>
      <c r="J798" s="226"/>
      <c r="K798" s="3"/>
      <c r="L798" s="3"/>
      <c r="O798" s="227"/>
      <c r="Q798" s="94"/>
      <c r="R798" s="94"/>
      <c r="S798" s="94"/>
      <c r="T798" s="94"/>
    </row>
    <row r="799" ht="15.75" customHeight="1">
      <c r="A799" s="242"/>
      <c r="B799" s="222"/>
      <c r="C799" s="223"/>
      <c r="D799" s="231"/>
      <c r="E799" s="3"/>
      <c r="F799" s="3"/>
      <c r="G799" s="3"/>
      <c r="H799" s="3"/>
      <c r="J799" s="226"/>
      <c r="K799" s="3"/>
      <c r="L799" s="3"/>
      <c r="O799" s="227"/>
      <c r="Q799" s="94"/>
      <c r="R799" s="94"/>
      <c r="S799" s="94"/>
      <c r="T799" s="94"/>
    </row>
    <row r="800" ht="15.75" customHeight="1">
      <c r="A800" s="242"/>
      <c r="B800" s="222"/>
      <c r="C800" s="223"/>
      <c r="D800" s="231"/>
      <c r="E800" s="3"/>
      <c r="F800" s="3"/>
      <c r="G800" s="3"/>
      <c r="H800" s="3"/>
      <c r="J800" s="226"/>
      <c r="K800" s="3"/>
      <c r="L800" s="3"/>
      <c r="O800" s="227"/>
      <c r="Q800" s="94"/>
      <c r="R800" s="94"/>
      <c r="S800" s="94"/>
      <c r="T800" s="94"/>
    </row>
    <row r="801" ht="15.75" customHeight="1">
      <c r="A801" s="242"/>
      <c r="B801" s="222"/>
      <c r="C801" s="223"/>
      <c r="D801" s="231"/>
      <c r="E801" s="3"/>
      <c r="F801" s="3"/>
      <c r="G801" s="3"/>
      <c r="H801" s="3"/>
      <c r="J801" s="226"/>
      <c r="K801" s="3"/>
      <c r="L801" s="3"/>
      <c r="O801" s="227"/>
      <c r="Q801" s="94"/>
      <c r="R801" s="94"/>
      <c r="S801" s="94"/>
      <c r="T801" s="94"/>
    </row>
    <row r="802" ht="15.75" customHeight="1">
      <c r="A802" s="242"/>
      <c r="B802" s="222"/>
      <c r="C802" s="223"/>
      <c r="D802" s="231"/>
      <c r="E802" s="3"/>
      <c r="F802" s="3"/>
      <c r="G802" s="3"/>
      <c r="H802" s="3"/>
      <c r="J802" s="226"/>
      <c r="K802" s="3"/>
      <c r="L802" s="3"/>
      <c r="O802" s="227"/>
      <c r="Q802" s="94"/>
      <c r="R802" s="94"/>
      <c r="S802" s="94"/>
      <c r="T802" s="94"/>
    </row>
    <row r="803" ht="15.75" customHeight="1">
      <c r="A803" s="242"/>
      <c r="B803" s="222"/>
      <c r="C803" s="223"/>
      <c r="D803" s="231"/>
      <c r="E803" s="3"/>
      <c r="F803" s="3"/>
      <c r="G803" s="3"/>
      <c r="H803" s="3"/>
      <c r="J803" s="226"/>
      <c r="K803" s="3"/>
      <c r="L803" s="3"/>
      <c r="O803" s="227"/>
      <c r="Q803" s="94"/>
      <c r="R803" s="94"/>
      <c r="S803" s="94"/>
      <c r="T803" s="94"/>
    </row>
    <row r="804" ht="15.75" customHeight="1">
      <c r="A804" s="242"/>
      <c r="B804" s="222"/>
      <c r="C804" s="223"/>
      <c r="D804" s="231"/>
      <c r="E804" s="3"/>
      <c r="F804" s="3"/>
      <c r="G804" s="3"/>
      <c r="H804" s="3"/>
      <c r="J804" s="226"/>
      <c r="K804" s="3"/>
      <c r="L804" s="3"/>
      <c r="O804" s="227"/>
      <c r="Q804" s="94"/>
      <c r="R804" s="94"/>
      <c r="S804" s="94"/>
      <c r="T804" s="94"/>
    </row>
    <row r="805" ht="15.75" customHeight="1">
      <c r="A805" s="242"/>
      <c r="B805" s="222"/>
      <c r="C805" s="223"/>
      <c r="D805" s="231"/>
      <c r="E805" s="3"/>
      <c r="F805" s="3"/>
      <c r="G805" s="3"/>
      <c r="H805" s="3"/>
      <c r="J805" s="226"/>
      <c r="K805" s="3"/>
      <c r="L805" s="3"/>
      <c r="O805" s="227"/>
      <c r="Q805" s="94"/>
      <c r="R805" s="94"/>
      <c r="S805" s="94"/>
      <c r="T805" s="94"/>
    </row>
    <row r="806" ht="15.75" customHeight="1">
      <c r="A806" s="242"/>
      <c r="B806" s="222"/>
      <c r="C806" s="223"/>
      <c r="D806" s="231"/>
      <c r="E806" s="3"/>
      <c r="F806" s="3"/>
      <c r="G806" s="3"/>
      <c r="H806" s="3"/>
      <c r="J806" s="226"/>
      <c r="K806" s="3"/>
      <c r="L806" s="3"/>
      <c r="O806" s="227"/>
      <c r="Q806" s="94"/>
      <c r="R806" s="94"/>
      <c r="S806" s="94"/>
      <c r="T806" s="94"/>
    </row>
    <row r="807" ht="15.75" customHeight="1">
      <c r="A807" s="242"/>
      <c r="B807" s="222"/>
      <c r="C807" s="223"/>
      <c r="D807" s="231"/>
      <c r="E807" s="3"/>
      <c r="F807" s="3"/>
      <c r="G807" s="3"/>
      <c r="H807" s="3"/>
      <c r="J807" s="226"/>
      <c r="K807" s="3"/>
      <c r="L807" s="3"/>
      <c r="O807" s="227"/>
      <c r="Q807" s="94"/>
      <c r="R807" s="94"/>
      <c r="S807" s="94"/>
      <c r="T807" s="94"/>
    </row>
    <row r="808" ht="15.75" customHeight="1">
      <c r="A808" s="242"/>
      <c r="B808" s="222"/>
      <c r="C808" s="223"/>
      <c r="D808" s="231"/>
      <c r="E808" s="3"/>
      <c r="F808" s="3"/>
      <c r="G808" s="3"/>
      <c r="H808" s="3"/>
      <c r="J808" s="226"/>
      <c r="K808" s="3"/>
      <c r="L808" s="3"/>
      <c r="O808" s="227"/>
      <c r="Q808" s="94"/>
      <c r="R808" s="94"/>
      <c r="S808" s="94"/>
      <c r="T808" s="94"/>
    </row>
    <row r="809" ht="15.75" customHeight="1">
      <c r="A809" s="242"/>
      <c r="B809" s="222"/>
      <c r="C809" s="223"/>
      <c r="D809" s="231"/>
      <c r="E809" s="3"/>
      <c r="F809" s="3"/>
      <c r="G809" s="3"/>
      <c r="H809" s="3"/>
      <c r="J809" s="226"/>
      <c r="K809" s="3"/>
      <c r="L809" s="3"/>
      <c r="O809" s="227"/>
      <c r="Q809" s="94"/>
      <c r="R809" s="94"/>
      <c r="S809" s="94"/>
      <c r="T809" s="94"/>
    </row>
    <row r="810" ht="15.75" customHeight="1">
      <c r="A810" s="242"/>
      <c r="B810" s="222"/>
      <c r="C810" s="223"/>
      <c r="D810" s="231"/>
      <c r="E810" s="3"/>
      <c r="F810" s="3"/>
      <c r="G810" s="3"/>
      <c r="H810" s="3"/>
      <c r="J810" s="226"/>
      <c r="K810" s="3"/>
      <c r="L810" s="3"/>
      <c r="O810" s="227"/>
      <c r="Q810" s="94"/>
      <c r="R810" s="94"/>
      <c r="S810" s="94"/>
      <c r="T810" s="94"/>
    </row>
    <row r="811" ht="15.75" customHeight="1">
      <c r="A811" s="242"/>
      <c r="B811" s="222"/>
      <c r="C811" s="223"/>
      <c r="D811" s="231"/>
      <c r="E811" s="3"/>
      <c r="F811" s="3"/>
      <c r="G811" s="3"/>
      <c r="H811" s="3"/>
      <c r="J811" s="226"/>
      <c r="K811" s="3"/>
      <c r="L811" s="3"/>
      <c r="O811" s="227"/>
      <c r="Q811" s="94"/>
      <c r="R811" s="94"/>
      <c r="S811" s="94"/>
      <c r="T811" s="94"/>
    </row>
    <row r="812" ht="15.75" customHeight="1">
      <c r="A812" s="242"/>
      <c r="B812" s="222"/>
      <c r="C812" s="223"/>
      <c r="D812" s="231"/>
      <c r="E812" s="3"/>
      <c r="F812" s="3"/>
      <c r="G812" s="3"/>
      <c r="H812" s="3"/>
      <c r="J812" s="226"/>
      <c r="K812" s="3"/>
      <c r="L812" s="3"/>
      <c r="O812" s="227"/>
      <c r="Q812" s="94"/>
      <c r="R812" s="94"/>
      <c r="S812" s="94"/>
      <c r="T812" s="94"/>
    </row>
    <row r="813" ht="15.75" customHeight="1">
      <c r="A813" s="242"/>
      <c r="B813" s="222"/>
      <c r="C813" s="223"/>
      <c r="D813" s="231"/>
      <c r="E813" s="3"/>
      <c r="F813" s="3"/>
      <c r="G813" s="3"/>
      <c r="H813" s="3"/>
      <c r="J813" s="226"/>
      <c r="K813" s="3"/>
      <c r="L813" s="3"/>
      <c r="O813" s="227"/>
      <c r="Q813" s="94"/>
      <c r="R813" s="94"/>
      <c r="S813" s="94"/>
      <c r="T813" s="94"/>
    </row>
    <row r="814" ht="15.75" customHeight="1">
      <c r="A814" s="242"/>
      <c r="B814" s="222"/>
      <c r="C814" s="223"/>
      <c r="D814" s="231"/>
      <c r="E814" s="3"/>
      <c r="F814" s="3"/>
      <c r="G814" s="3"/>
      <c r="H814" s="3"/>
      <c r="J814" s="226"/>
      <c r="K814" s="3"/>
      <c r="L814" s="3"/>
      <c r="O814" s="227"/>
      <c r="Q814" s="94"/>
      <c r="R814" s="94"/>
      <c r="S814" s="94"/>
      <c r="T814" s="94"/>
    </row>
    <row r="815" ht="15.75" customHeight="1">
      <c r="A815" s="242"/>
      <c r="B815" s="222"/>
      <c r="C815" s="223"/>
      <c r="D815" s="231"/>
      <c r="E815" s="3"/>
      <c r="F815" s="3"/>
      <c r="G815" s="3"/>
      <c r="H815" s="3"/>
      <c r="J815" s="226"/>
      <c r="K815" s="3"/>
      <c r="L815" s="3"/>
      <c r="O815" s="227"/>
      <c r="Q815" s="94"/>
      <c r="R815" s="94"/>
      <c r="S815" s="94"/>
      <c r="T815" s="94"/>
    </row>
    <row r="816" ht="15.75" customHeight="1">
      <c r="A816" s="242"/>
      <c r="B816" s="222"/>
      <c r="C816" s="223"/>
      <c r="D816" s="231"/>
      <c r="E816" s="3"/>
      <c r="F816" s="3"/>
      <c r="G816" s="3"/>
      <c r="H816" s="3"/>
      <c r="J816" s="226"/>
      <c r="K816" s="3"/>
      <c r="L816" s="3"/>
      <c r="O816" s="227"/>
      <c r="Q816" s="94"/>
      <c r="R816" s="94"/>
      <c r="S816" s="94"/>
      <c r="T816" s="94"/>
    </row>
    <row r="817" ht="15.75" customHeight="1">
      <c r="A817" s="242"/>
      <c r="B817" s="222"/>
      <c r="C817" s="223"/>
      <c r="D817" s="231"/>
      <c r="E817" s="3"/>
      <c r="F817" s="3"/>
      <c r="G817" s="3"/>
      <c r="H817" s="3"/>
      <c r="J817" s="226"/>
      <c r="K817" s="3"/>
      <c r="L817" s="3"/>
      <c r="O817" s="227"/>
      <c r="Q817" s="94"/>
      <c r="R817" s="94"/>
      <c r="S817" s="94"/>
      <c r="T817" s="94"/>
    </row>
    <row r="818" ht="15.75" customHeight="1">
      <c r="A818" s="242"/>
      <c r="B818" s="222"/>
      <c r="C818" s="223"/>
      <c r="D818" s="231"/>
      <c r="E818" s="3"/>
      <c r="F818" s="3"/>
      <c r="G818" s="3"/>
      <c r="H818" s="3"/>
      <c r="J818" s="226"/>
      <c r="K818" s="3"/>
      <c r="L818" s="3"/>
      <c r="O818" s="227"/>
      <c r="Q818" s="94"/>
      <c r="R818" s="94"/>
      <c r="S818" s="94"/>
      <c r="T818" s="94"/>
    </row>
    <row r="819" ht="15.75" customHeight="1">
      <c r="A819" s="242"/>
      <c r="B819" s="222"/>
      <c r="C819" s="223"/>
      <c r="D819" s="231"/>
      <c r="E819" s="3"/>
      <c r="F819" s="3"/>
      <c r="G819" s="3"/>
      <c r="H819" s="3"/>
      <c r="J819" s="226"/>
      <c r="K819" s="3"/>
      <c r="L819" s="3"/>
      <c r="O819" s="227"/>
      <c r="Q819" s="94"/>
      <c r="R819" s="94"/>
      <c r="S819" s="94"/>
      <c r="T819" s="94"/>
    </row>
    <row r="820" ht="15.75" customHeight="1">
      <c r="A820" s="242"/>
      <c r="B820" s="222"/>
      <c r="C820" s="223"/>
      <c r="D820" s="231"/>
      <c r="E820" s="3"/>
      <c r="F820" s="3"/>
      <c r="G820" s="3"/>
      <c r="H820" s="3"/>
      <c r="J820" s="226"/>
      <c r="K820" s="3"/>
      <c r="L820" s="3"/>
      <c r="O820" s="227"/>
      <c r="Q820" s="94"/>
      <c r="R820" s="94"/>
      <c r="S820" s="94"/>
      <c r="T820" s="94"/>
    </row>
    <row r="821" ht="15.75" customHeight="1">
      <c r="A821" s="242"/>
      <c r="B821" s="222"/>
      <c r="C821" s="223"/>
      <c r="D821" s="231"/>
      <c r="E821" s="3"/>
      <c r="F821" s="3"/>
      <c r="G821" s="3"/>
      <c r="H821" s="3"/>
      <c r="J821" s="226"/>
      <c r="K821" s="3"/>
      <c r="L821" s="3"/>
      <c r="O821" s="227"/>
      <c r="Q821" s="94"/>
      <c r="R821" s="94"/>
      <c r="S821" s="94"/>
      <c r="T821" s="94"/>
    </row>
    <row r="822" ht="15.75" customHeight="1">
      <c r="A822" s="242"/>
      <c r="B822" s="222"/>
      <c r="C822" s="223"/>
      <c r="D822" s="231"/>
      <c r="E822" s="3"/>
      <c r="F822" s="3"/>
      <c r="G822" s="3"/>
      <c r="H822" s="3"/>
      <c r="J822" s="226"/>
      <c r="K822" s="3"/>
      <c r="L822" s="3"/>
      <c r="O822" s="227"/>
      <c r="Q822" s="94"/>
      <c r="R822" s="94"/>
      <c r="S822" s="94"/>
      <c r="T822" s="94"/>
    </row>
    <row r="823" ht="15.75" customHeight="1">
      <c r="A823" s="242"/>
      <c r="B823" s="222"/>
      <c r="C823" s="223"/>
      <c r="D823" s="231"/>
      <c r="E823" s="3"/>
      <c r="F823" s="3"/>
      <c r="G823" s="3"/>
      <c r="H823" s="3"/>
      <c r="J823" s="226"/>
      <c r="K823" s="3"/>
      <c r="L823" s="3"/>
      <c r="O823" s="227"/>
      <c r="Q823" s="94"/>
      <c r="R823" s="94"/>
      <c r="S823" s="94"/>
      <c r="T823" s="94"/>
    </row>
    <row r="824" ht="15.75" customHeight="1">
      <c r="A824" s="242"/>
      <c r="B824" s="222"/>
      <c r="C824" s="223"/>
      <c r="D824" s="231"/>
      <c r="E824" s="3"/>
      <c r="F824" s="3"/>
      <c r="G824" s="3"/>
      <c r="H824" s="3"/>
      <c r="J824" s="226"/>
      <c r="K824" s="3"/>
      <c r="L824" s="3"/>
      <c r="O824" s="227"/>
      <c r="Q824" s="94"/>
      <c r="R824" s="94"/>
      <c r="S824" s="94"/>
      <c r="T824" s="94"/>
    </row>
    <row r="825" ht="15.75" customHeight="1">
      <c r="A825" s="242"/>
      <c r="B825" s="222"/>
      <c r="C825" s="223"/>
      <c r="D825" s="231"/>
      <c r="E825" s="3"/>
      <c r="F825" s="3"/>
      <c r="G825" s="3"/>
      <c r="H825" s="3"/>
      <c r="J825" s="226"/>
      <c r="K825" s="3"/>
      <c r="L825" s="3"/>
      <c r="O825" s="227"/>
      <c r="Q825" s="94"/>
      <c r="R825" s="94"/>
      <c r="S825" s="94"/>
      <c r="T825" s="94"/>
    </row>
    <row r="826" ht="15.75" customHeight="1">
      <c r="A826" s="242"/>
      <c r="B826" s="222"/>
      <c r="C826" s="223"/>
      <c r="D826" s="231"/>
      <c r="E826" s="3"/>
      <c r="F826" s="3"/>
      <c r="G826" s="3"/>
      <c r="H826" s="3"/>
      <c r="J826" s="226"/>
      <c r="K826" s="3"/>
      <c r="L826" s="3"/>
      <c r="O826" s="227"/>
      <c r="Q826" s="94"/>
      <c r="R826" s="94"/>
      <c r="S826" s="94"/>
      <c r="T826" s="94"/>
    </row>
    <row r="827" ht="15.75" customHeight="1">
      <c r="A827" s="242"/>
      <c r="B827" s="222"/>
      <c r="C827" s="223"/>
      <c r="D827" s="231"/>
      <c r="E827" s="3"/>
      <c r="F827" s="3"/>
      <c r="G827" s="3"/>
      <c r="H827" s="3"/>
      <c r="J827" s="226"/>
      <c r="K827" s="3"/>
      <c r="L827" s="3"/>
      <c r="O827" s="227"/>
      <c r="Q827" s="94"/>
      <c r="R827" s="94"/>
      <c r="S827" s="94"/>
      <c r="T827" s="94"/>
    </row>
    <row r="828" ht="15.75" customHeight="1">
      <c r="A828" s="242"/>
      <c r="B828" s="222"/>
      <c r="C828" s="223"/>
      <c r="D828" s="231"/>
      <c r="E828" s="3"/>
      <c r="F828" s="3"/>
      <c r="G828" s="3"/>
      <c r="H828" s="3"/>
      <c r="J828" s="226"/>
      <c r="K828" s="3"/>
      <c r="L828" s="3"/>
      <c r="O828" s="227"/>
      <c r="Q828" s="94"/>
      <c r="R828" s="94"/>
      <c r="S828" s="94"/>
      <c r="T828" s="94"/>
    </row>
    <row r="829" ht="15.75" customHeight="1">
      <c r="A829" s="242"/>
      <c r="B829" s="222"/>
      <c r="C829" s="223"/>
      <c r="D829" s="231"/>
      <c r="E829" s="3"/>
      <c r="F829" s="3"/>
      <c r="G829" s="3"/>
      <c r="H829" s="3"/>
      <c r="J829" s="226"/>
      <c r="K829" s="3"/>
      <c r="L829" s="3"/>
      <c r="O829" s="227"/>
      <c r="Q829" s="94"/>
      <c r="R829" s="94"/>
      <c r="S829" s="94"/>
      <c r="T829" s="94"/>
    </row>
    <row r="830" ht="15.75" customHeight="1">
      <c r="A830" s="242"/>
      <c r="B830" s="222"/>
      <c r="C830" s="223"/>
      <c r="D830" s="231"/>
      <c r="E830" s="3"/>
      <c r="F830" s="3"/>
      <c r="G830" s="3"/>
      <c r="H830" s="3"/>
      <c r="J830" s="226"/>
      <c r="K830" s="3"/>
      <c r="L830" s="3"/>
      <c r="O830" s="227"/>
      <c r="Q830" s="94"/>
      <c r="R830" s="94"/>
      <c r="S830" s="94"/>
      <c r="T830" s="94"/>
    </row>
    <row r="831" ht="15.75" customHeight="1">
      <c r="A831" s="242"/>
      <c r="B831" s="222"/>
      <c r="C831" s="223"/>
      <c r="D831" s="231"/>
      <c r="E831" s="3"/>
      <c r="F831" s="3"/>
      <c r="G831" s="3"/>
      <c r="H831" s="3"/>
      <c r="J831" s="226"/>
      <c r="K831" s="3"/>
      <c r="L831" s="3"/>
      <c r="O831" s="227"/>
      <c r="Q831" s="94"/>
      <c r="R831" s="94"/>
      <c r="S831" s="94"/>
      <c r="T831" s="94"/>
    </row>
    <row r="832" ht="15.75" customHeight="1">
      <c r="A832" s="242"/>
      <c r="B832" s="222"/>
      <c r="C832" s="223"/>
      <c r="D832" s="231"/>
      <c r="E832" s="3"/>
      <c r="F832" s="3"/>
      <c r="G832" s="3"/>
      <c r="H832" s="3"/>
      <c r="J832" s="226"/>
      <c r="K832" s="3"/>
      <c r="L832" s="3"/>
      <c r="O832" s="227"/>
      <c r="Q832" s="94"/>
      <c r="R832" s="94"/>
      <c r="S832" s="94"/>
      <c r="T832" s="94"/>
    </row>
    <row r="833" ht="15.75" customHeight="1">
      <c r="A833" s="242"/>
      <c r="B833" s="222"/>
      <c r="C833" s="223"/>
      <c r="D833" s="231"/>
      <c r="E833" s="3"/>
      <c r="F833" s="3"/>
      <c r="G833" s="3"/>
      <c r="H833" s="3"/>
      <c r="J833" s="226"/>
      <c r="K833" s="3"/>
      <c r="L833" s="3"/>
      <c r="O833" s="227"/>
      <c r="Q833" s="94"/>
      <c r="R833" s="94"/>
      <c r="S833" s="94"/>
      <c r="T833" s="94"/>
    </row>
    <row r="834" ht="15.75" customHeight="1">
      <c r="A834" s="242"/>
      <c r="B834" s="222"/>
      <c r="C834" s="223"/>
      <c r="D834" s="231"/>
      <c r="E834" s="3"/>
      <c r="F834" s="3"/>
      <c r="G834" s="3"/>
      <c r="H834" s="3"/>
      <c r="J834" s="226"/>
      <c r="K834" s="3"/>
      <c r="L834" s="3"/>
      <c r="O834" s="227"/>
      <c r="Q834" s="94"/>
      <c r="R834" s="94"/>
      <c r="S834" s="94"/>
      <c r="T834" s="94"/>
    </row>
    <row r="835" ht="15.75" customHeight="1">
      <c r="A835" s="242"/>
      <c r="B835" s="222"/>
      <c r="C835" s="223"/>
      <c r="D835" s="231"/>
      <c r="E835" s="3"/>
      <c r="F835" s="3"/>
      <c r="G835" s="3"/>
      <c r="H835" s="3"/>
      <c r="J835" s="226"/>
      <c r="K835" s="3"/>
      <c r="L835" s="3"/>
      <c r="O835" s="227"/>
      <c r="Q835" s="94"/>
      <c r="R835" s="94"/>
      <c r="S835" s="94"/>
      <c r="T835" s="94"/>
    </row>
    <row r="836" ht="15.75" customHeight="1">
      <c r="A836" s="242"/>
      <c r="B836" s="222"/>
      <c r="C836" s="223"/>
      <c r="D836" s="231"/>
      <c r="E836" s="3"/>
      <c r="F836" s="3"/>
      <c r="G836" s="3"/>
      <c r="H836" s="3"/>
      <c r="J836" s="226"/>
      <c r="K836" s="3"/>
      <c r="L836" s="3"/>
      <c r="O836" s="227"/>
      <c r="Q836" s="94"/>
      <c r="R836" s="94"/>
      <c r="S836" s="94"/>
      <c r="T836" s="94"/>
    </row>
    <row r="837" ht="15.75" customHeight="1">
      <c r="A837" s="242"/>
      <c r="B837" s="222"/>
      <c r="C837" s="223"/>
      <c r="D837" s="231"/>
      <c r="E837" s="3"/>
      <c r="F837" s="3"/>
      <c r="G837" s="3"/>
      <c r="H837" s="3"/>
      <c r="J837" s="226"/>
      <c r="K837" s="3"/>
      <c r="L837" s="3"/>
      <c r="O837" s="227"/>
      <c r="Q837" s="94"/>
      <c r="R837" s="94"/>
      <c r="S837" s="94"/>
      <c r="T837" s="94"/>
    </row>
    <row r="838" ht="15.75" customHeight="1">
      <c r="A838" s="242"/>
      <c r="B838" s="222"/>
      <c r="C838" s="223"/>
      <c r="D838" s="231"/>
      <c r="E838" s="3"/>
      <c r="F838" s="3"/>
      <c r="G838" s="3"/>
      <c r="H838" s="3"/>
      <c r="J838" s="226"/>
      <c r="K838" s="3"/>
      <c r="L838" s="3"/>
      <c r="O838" s="227"/>
      <c r="Q838" s="94"/>
      <c r="R838" s="94"/>
      <c r="S838" s="94"/>
      <c r="T838" s="94"/>
    </row>
    <row r="839" ht="15.75" customHeight="1">
      <c r="A839" s="242"/>
      <c r="B839" s="222"/>
      <c r="C839" s="223"/>
      <c r="D839" s="231"/>
      <c r="E839" s="3"/>
      <c r="F839" s="3"/>
      <c r="G839" s="3"/>
      <c r="H839" s="3"/>
      <c r="J839" s="226"/>
      <c r="K839" s="3"/>
      <c r="L839" s="3"/>
      <c r="O839" s="227"/>
      <c r="Q839" s="94"/>
      <c r="R839" s="94"/>
      <c r="S839" s="94"/>
      <c r="T839" s="94"/>
    </row>
    <row r="840" ht="15.75" customHeight="1">
      <c r="A840" s="242"/>
      <c r="B840" s="222"/>
      <c r="C840" s="223"/>
      <c r="D840" s="231"/>
      <c r="E840" s="3"/>
      <c r="F840" s="3"/>
      <c r="G840" s="3"/>
      <c r="H840" s="3"/>
      <c r="J840" s="226"/>
      <c r="K840" s="3"/>
      <c r="L840" s="3"/>
      <c r="O840" s="227"/>
      <c r="Q840" s="94"/>
      <c r="R840" s="94"/>
      <c r="S840" s="94"/>
      <c r="T840" s="94"/>
    </row>
    <row r="841" ht="15.75" customHeight="1">
      <c r="A841" s="242"/>
      <c r="B841" s="222"/>
      <c r="C841" s="223"/>
      <c r="D841" s="231"/>
      <c r="E841" s="3"/>
      <c r="F841" s="3"/>
      <c r="G841" s="3"/>
      <c r="H841" s="3"/>
      <c r="J841" s="226"/>
      <c r="K841" s="3"/>
      <c r="L841" s="3"/>
      <c r="O841" s="227"/>
      <c r="Q841" s="94"/>
      <c r="R841" s="94"/>
      <c r="S841" s="94"/>
      <c r="T841" s="94"/>
    </row>
    <row r="842" ht="15.75" customHeight="1">
      <c r="A842" s="242"/>
      <c r="B842" s="222"/>
      <c r="C842" s="223"/>
      <c r="D842" s="231"/>
      <c r="E842" s="3"/>
      <c r="F842" s="3"/>
      <c r="G842" s="3"/>
      <c r="H842" s="3"/>
      <c r="J842" s="226"/>
      <c r="K842" s="3"/>
      <c r="L842" s="3"/>
      <c r="O842" s="227"/>
      <c r="Q842" s="94"/>
      <c r="R842" s="94"/>
      <c r="S842" s="94"/>
      <c r="T842" s="94"/>
    </row>
    <row r="843" ht="15.75" customHeight="1">
      <c r="A843" s="242"/>
      <c r="B843" s="222"/>
      <c r="C843" s="223"/>
      <c r="D843" s="231"/>
      <c r="E843" s="3"/>
      <c r="F843" s="3"/>
      <c r="G843" s="3"/>
      <c r="H843" s="3"/>
      <c r="J843" s="226"/>
      <c r="K843" s="3"/>
      <c r="L843" s="3"/>
      <c r="O843" s="227"/>
      <c r="Q843" s="94"/>
      <c r="R843" s="94"/>
      <c r="S843" s="94"/>
      <c r="T843" s="94"/>
    </row>
    <row r="844" ht="15.75" customHeight="1">
      <c r="A844" s="242"/>
      <c r="B844" s="222"/>
      <c r="C844" s="223"/>
      <c r="D844" s="231"/>
      <c r="E844" s="3"/>
      <c r="F844" s="3"/>
      <c r="G844" s="3"/>
      <c r="H844" s="3"/>
      <c r="J844" s="226"/>
      <c r="K844" s="3"/>
      <c r="L844" s="3"/>
      <c r="O844" s="227"/>
      <c r="Q844" s="94"/>
      <c r="R844" s="94"/>
      <c r="S844" s="94"/>
      <c r="T844" s="94"/>
    </row>
    <row r="845" ht="15.75" customHeight="1">
      <c r="A845" s="242"/>
      <c r="B845" s="222"/>
      <c r="C845" s="223"/>
      <c r="D845" s="231"/>
      <c r="E845" s="3"/>
      <c r="F845" s="3"/>
      <c r="G845" s="3"/>
      <c r="H845" s="3"/>
      <c r="J845" s="226"/>
      <c r="K845" s="3"/>
      <c r="L845" s="3"/>
      <c r="O845" s="227"/>
      <c r="Q845" s="94"/>
      <c r="R845" s="94"/>
      <c r="S845" s="94"/>
      <c r="T845" s="94"/>
    </row>
    <row r="846" ht="15.75" customHeight="1">
      <c r="A846" s="242"/>
      <c r="B846" s="222"/>
      <c r="C846" s="223"/>
      <c r="D846" s="231"/>
      <c r="E846" s="3"/>
      <c r="F846" s="3"/>
      <c r="G846" s="3"/>
      <c r="H846" s="3"/>
      <c r="J846" s="226"/>
      <c r="K846" s="3"/>
      <c r="L846" s="3"/>
      <c r="O846" s="227"/>
      <c r="Q846" s="94"/>
      <c r="R846" s="94"/>
      <c r="S846" s="94"/>
      <c r="T846" s="94"/>
    </row>
    <row r="847" ht="15.75" customHeight="1">
      <c r="A847" s="242"/>
      <c r="B847" s="222"/>
      <c r="C847" s="223"/>
      <c r="D847" s="231"/>
      <c r="E847" s="3"/>
      <c r="F847" s="3"/>
      <c r="G847" s="3"/>
      <c r="H847" s="3"/>
      <c r="J847" s="226"/>
      <c r="K847" s="3"/>
      <c r="L847" s="3"/>
      <c r="O847" s="227"/>
      <c r="Q847" s="94"/>
      <c r="R847" s="94"/>
      <c r="S847" s="94"/>
      <c r="T847" s="94"/>
    </row>
    <row r="848" ht="15.75" customHeight="1">
      <c r="A848" s="242"/>
      <c r="B848" s="222"/>
      <c r="C848" s="223"/>
      <c r="D848" s="231"/>
      <c r="E848" s="3"/>
      <c r="F848" s="3"/>
      <c r="G848" s="3"/>
      <c r="H848" s="3"/>
      <c r="J848" s="226"/>
      <c r="K848" s="3"/>
      <c r="L848" s="3"/>
      <c r="O848" s="227"/>
      <c r="Q848" s="94"/>
      <c r="R848" s="94"/>
      <c r="S848" s="94"/>
      <c r="T848" s="94"/>
    </row>
    <row r="849" ht="15.75" customHeight="1">
      <c r="A849" s="242"/>
      <c r="B849" s="222"/>
      <c r="C849" s="223"/>
      <c r="D849" s="231"/>
      <c r="E849" s="3"/>
      <c r="F849" s="3"/>
      <c r="G849" s="3"/>
      <c r="H849" s="3"/>
      <c r="J849" s="226"/>
      <c r="K849" s="3"/>
      <c r="L849" s="3"/>
      <c r="O849" s="227"/>
      <c r="Q849" s="94"/>
      <c r="R849" s="94"/>
      <c r="S849" s="94"/>
      <c r="T849" s="94"/>
    </row>
    <row r="850" ht="15.75" customHeight="1">
      <c r="A850" s="242"/>
      <c r="B850" s="222"/>
      <c r="C850" s="223"/>
      <c r="D850" s="231"/>
      <c r="E850" s="3"/>
      <c r="F850" s="3"/>
      <c r="G850" s="3"/>
      <c r="H850" s="3"/>
      <c r="J850" s="226"/>
      <c r="K850" s="3"/>
      <c r="L850" s="3"/>
      <c r="O850" s="227"/>
      <c r="Q850" s="94"/>
      <c r="R850" s="94"/>
      <c r="S850" s="94"/>
      <c r="T850" s="94"/>
    </row>
    <row r="851" ht="15.75" customHeight="1">
      <c r="A851" s="242"/>
      <c r="B851" s="222"/>
      <c r="C851" s="223"/>
      <c r="D851" s="231"/>
      <c r="E851" s="3"/>
      <c r="F851" s="3"/>
      <c r="G851" s="3"/>
      <c r="H851" s="3"/>
      <c r="J851" s="226"/>
      <c r="K851" s="3"/>
      <c r="L851" s="3"/>
      <c r="O851" s="227"/>
      <c r="Q851" s="94"/>
      <c r="R851" s="94"/>
      <c r="S851" s="94"/>
      <c r="T851" s="94"/>
    </row>
    <row r="852" ht="15.75" customHeight="1">
      <c r="A852" s="242"/>
      <c r="B852" s="222"/>
      <c r="C852" s="223"/>
      <c r="D852" s="231"/>
      <c r="E852" s="3"/>
      <c r="F852" s="3"/>
      <c r="G852" s="3"/>
      <c r="H852" s="3"/>
      <c r="J852" s="226"/>
      <c r="K852" s="3"/>
      <c r="L852" s="3"/>
      <c r="O852" s="227"/>
      <c r="Q852" s="94"/>
      <c r="R852" s="94"/>
      <c r="S852" s="94"/>
      <c r="T852" s="94"/>
    </row>
    <row r="853" ht="15.75" customHeight="1">
      <c r="A853" s="242"/>
      <c r="B853" s="222"/>
      <c r="C853" s="223"/>
      <c r="D853" s="231"/>
      <c r="E853" s="3"/>
      <c r="F853" s="3"/>
      <c r="G853" s="3"/>
      <c r="H853" s="3"/>
      <c r="J853" s="226"/>
      <c r="K853" s="3"/>
      <c r="L853" s="3"/>
      <c r="O853" s="227"/>
      <c r="Q853" s="94"/>
      <c r="R853" s="94"/>
      <c r="S853" s="94"/>
      <c r="T853" s="94"/>
    </row>
    <row r="854" ht="15.75" customHeight="1">
      <c r="A854" s="242"/>
      <c r="B854" s="222"/>
      <c r="C854" s="223"/>
      <c r="D854" s="231"/>
      <c r="E854" s="3"/>
      <c r="F854" s="3"/>
      <c r="G854" s="3"/>
      <c r="H854" s="3"/>
      <c r="J854" s="226"/>
      <c r="K854" s="3"/>
      <c r="L854" s="3"/>
      <c r="O854" s="227"/>
      <c r="Q854" s="94"/>
      <c r="R854" s="94"/>
      <c r="S854" s="94"/>
      <c r="T854" s="94"/>
    </row>
    <row r="855" ht="15.75" customHeight="1">
      <c r="A855" s="242"/>
      <c r="B855" s="222"/>
      <c r="C855" s="223"/>
      <c r="D855" s="231"/>
      <c r="E855" s="3"/>
      <c r="F855" s="3"/>
      <c r="G855" s="3"/>
      <c r="H855" s="3"/>
      <c r="J855" s="226"/>
      <c r="K855" s="3"/>
      <c r="L855" s="3"/>
      <c r="O855" s="227"/>
      <c r="Q855" s="94"/>
      <c r="R855" s="94"/>
      <c r="S855" s="94"/>
      <c r="T855" s="94"/>
    </row>
    <row r="856" ht="15.75" customHeight="1">
      <c r="A856" s="242"/>
      <c r="B856" s="222"/>
      <c r="C856" s="223"/>
      <c r="D856" s="231"/>
      <c r="E856" s="3"/>
      <c r="F856" s="3"/>
      <c r="G856" s="3"/>
      <c r="H856" s="3"/>
      <c r="J856" s="226"/>
      <c r="K856" s="3"/>
      <c r="L856" s="3"/>
      <c r="O856" s="227"/>
      <c r="Q856" s="94"/>
      <c r="R856" s="94"/>
      <c r="S856" s="94"/>
      <c r="T856" s="94"/>
    </row>
    <row r="857" ht="15.75" customHeight="1">
      <c r="A857" s="242"/>
      <c r="B857" s="222"/>
      <c r="C857" s="223"/>
      <c r="D857" s="231"/>
      <c r="E857" s="3"/>
      <c r="F857" s="3"/>
      <c r="G857" s="3"/>
      <c r="H857" s="3"/>
      <c r="J857" s="226"/>
      <c r="K857" s="3"/>
      <c r="L857" s="3"/>
      <c r="O857" s="227"/>
      <c r="Q857" s="94"/>
      <c r="R857" s="94"/>
      <c r="S857" s="94"/>
      <c r="T857" s="94"/>
    </row>
    <row r="858" ht="15.75" customHeight="1">
      <c r="A858" s="242"/>
      <c r="B858" s="222"/>
      <c r="C858" s="223"/>
      <c r="D858" s="231"/>
      <c r="E858" s="3"/>
      <c r="F858" s="3"/>
      <c r="G858" s="3"/>
      <c r="H858" s="3"/>
      <c r="J858" s="226"/>
      <c r="K858" s="3"/>
      <c r="L858" s="3"/>
      <c r="O858" s="227"/>
      <c r="Q858" s="94"/>
      <c r="R858" s="94"/>
      <c r="S858" s="94"/>
      <c r="T858" s="94"/>
    </row>
    <row r="859" ht="15.75" customHeight="1">
      <c r="A859" s="242"/>
      <c r="B859" s="222"/>
      <c r="C859" s="223"/>
      <c r="D859" s="231"/>
      <c r="E859" s="3"/>
      <c r="F859" s="3"/>
      <c r="G859" s="3"/>
      <c r="H859" s="3"/>
      <c r="J859" s="226"/>
      <c r="K859" s="3"/>
      <c r="L859" s="3"/>
      <c r="O859" s="227"/>
      <c r="Q859" s="94"/>
      <c r="R859" s="94"/>
      <c r="S859" s="94"/>
      <c r="T859" s="94"/>
    </row>
    <row r="860" ht="15.75" customHeight="1">
      <c r="A860" s="242"/>
      <c r="B860" s="222"/>
      <c r="C860" s="223"/>
      <c r="D860" s="231"/>
      <c r="E860" s="3"/>
      <c r="F860" s="3"/>
      <c r="G860" s="3"/>
      <c r="H860" s="3"/>
      <c r="J860" s="226"/>
      <c r="K860" s="3"/>
      <c r="L860" s="3"/>
      <c r="O860" s="227"/>
      <c r="Q860" s="94"/>
      <c r="R860" s="94"/>
      <c r="S860" s="94"/>
      <c r="T860" s="94"/>
    </row>
    <row r="861" ht="15.75" customHeight="1">
      <c r="A861" s="242"/>
      <c r="B861" s="222"/>
      <c r="C861" s="223"/>
      <c r="D861" s="231"/>
      <c r="E861" s="3"/>
      <c r="F861" s="3"/>
      <c r="G861" s="3"/>
      <c r="H861" s="3"/>
      <c r="J861" s="226"/>
      <c r="K861" s="3"/>
      <c r="L861" s="3"/>
      <c r="O861" s="227"/>
      <c r="Q861" s="94"/>
      <c r="R861" s="94"/>
      <c r="S861" s="94"/>
      <c r="T861" s="94"/>
    </row>
    <row r="862" ht="15.75" customHeight="1">
      <c r="A862" s="242"/>
      <c r="B862" s="222"/>
      <c r="C862" s="223"/>
      <c r="D862" s="231"/>
      <c r="E862" s="3"/>
      <c r="F862" s="3"/>
      <c r="G862" s="3"/>
      <c r="H862" s="3"/>
      <c r="J862" s="226"/>
      <c r="K862" s="3"/>
      <c r="L862" s="3"/>
      <c r="O862" s="227"/>
      <c r="Q862" s="94"/>
      <c r="R862" s="94"/>
      <c r="S862" s="94"/>
      <c r="T862" s="94"/>
    </row>
    <row r="863" ht="15.75" customHeight="1">
      <c r="A863" s="242"/>
      <c r="B863" s="222"/>
      <c r="C863" s="223"/>
      <c r="D863" s="231"/>
      <c r="E863" s="3"/>
      <c r="F863" s="3"/>
      <c r="G863" s="3"/>
      <c r="H863" s="3"/>
      <c r="J863" s="226"/>
      <c r="K863" s="3"/>
      <c r="L863" s="3"/>
      <c r="O863" s="227"/>
      <c r="Q863" s="94"/>
      <c r="R863" s="94"/>
      <c r="S863" s="94"/>
      <c r="T863" s="94"/>
    </row>
    <row r="864" ht="15.75" customHeight="1">
      <c r="A864" s="242"/>
      <c r="B864" s="222"/>
      <c r="C864" s="223"/>
      <c r="D864" s="231"/>
      <c r="E864" s="3"/>
      <c r="F864" s="3"/>
      <c r="G864" s="3"/>
      <c r="H864" s="3"/>
      <c r="J864" s="226"/>
      <c r="K864" s="3"/>
      <c r="L864" s="3"/>
      <c r="O864" s="227"/>
      <c r="Q864" s="94"/>
      <c r="R864" s="94"/>
      <c r="S864" s="94"/>
      <c r="T864" s="94"/>
    </row>
    <row r="865" ht="15.75" customHeight="1">
      <c r="A865" s="242"/>
      <c r="B865" s="222"/>
      <c r="C865" s="223"/>
      <c r="D865" s="231"/>
      <c r="E865" s="3"/>
      <c r="F865" s="3"/>
      <c r="G865" s="3"/>
      <c r="H865" s="3"/>
      <c r="J865" s="226"/>
      <c r="K865" s="3"/>
      <c r="L865" s="3"/>
      <c r="O865" s="227"/>
      <c r="Q865" s="94"/>
      <c r="R865" s="94"/>
      <c r="S865" s="94"/>
      <c r="T865" s="94"/>
    </row>
    <row r="866" ht="15.75" customHeight="1">
      <c r="A866" s="242"/>
      <c r="B866" s="222"/>
      <c r="C866" s="223"/>
      <c r="D866" s="231"/>
      <c r="E866" s="3"/>
      <c r="F866" s="3"/>
      <c r="G866" s="3"/>
      <c r="H866" s="3"/>
      <c r="J866" s="226"/>
      <c r="K866" s="3"/>
      <c r="L866" s="3"/>
      <c r="O866" s="227"/>
      <c r="Q866" s="94"/>
      <c r="R866" s="94"/>
      <c r="S866" s="94"/>
      <c r="T866" s="94"/>
    </row>
    <row r="867" ht="15.75" customHeight="1">
      <c r="A867" s="242"/>
      <c r="B867" s="222"/>
      <c r="C867" s="223"/>
      <c r="D867" s="231"/>
      <c r="E867" s="3"/>
      <c r="F867" s="3"/>
      <c r="G867" s="3"/>
      <c r="H867" s="3"/>
      <c r="J867" s="226"/>
      <c r="K867" s="3"/>
      <c r="L867" s="3"/>
      <c r="O867" s="227"/>
      <c r="Q867" s="94"/>
      <c r="R867" s="94"/>
      <c r="S867" s="94"/>
      <c r="T867" s="94"/>
    </row>
    <row r="868" ht="15.75" customHeight="1">
      <c r="A868" s="242"/>
      <c r="B868" s="222"/>
      <c r="C868" s="223"/>
      <c r="D868" s="231"/>
      <c r="E868" s="3"/>
      <c r="F868" s="3"/>
      <c r="G868" s="3"/>
      <c r="H868" s="3"/>
      <c r="J868" s="226"/>
      <c r="K868" s="3"/>
      <c r="L868" s="3"/>
      <c r="O868" s="227"/>
      <c r="Q868" s="94"/>
      <c r="R868" s="94"/>
      <c r="S868" s="94"/>
      <c r="T868" s="94"/>
    </row>
    <row r="869" ht="15.75" customHeight="1">
      <c r="A869" s="242"/>
      <c r="B869" s="222"/>
      <c r="C869" s="223"/>
      <c r="D869" s="231"/>
      <c r="E869" s="3"/>
      <c r="F869" s="3"/>
      <c r="G869" s="3"/>
      <c r="H869" s="3"/>
      <c r="J869" s="226"/>
      <c r="K869" s="3"/>
      <c r="L869" s="3"/>
      <c r="O869" s="227"/>
      <c r="Q869" s="94"/>
      <c r="R869" s="94"/>
      <c r="S869" s="94"/>
      <c r="T869" s="94"/>
    </row>
    <row r="870" ht="15.75" customHeight="1">
      <c r="A870" s="242"/>
      <c r="B870" s="222"/>
      <c r="C870" s="223"/>
      <c r="D870" s="231"/>
      <c r="E870" s="3"/>
      <c r="F870" s="3"/>
      <c r="G870" s="3"/>
      <c r="H870" s="3"/>
      <c r="J870" s="226"/>
      <c r="K870" s="3"/>
      <c r="L870" s="3"/>
      <c r="O870" s="227"/>
      <c r="Q870" s="94"/>
      <c r="R870" s="94"/>
      <c r="S870" s="94"/>
      <c r="T870" s="94"/>
    </row>
    <row r="871" ht="15.75" customHeight="1">
      <c r="A871" s="242"/>
      <c r="B871" s="222"/>
      <c r="C871" s="223"/>
      <c r="D871" s="231"/>
      <c r="E871" s="3"/>
      <c r="F871" s="3"/>
      <c r="G871" s="3"/>
      <c r="H871" s="3"/>
      <c r="J871" s="226"/>
      <c r="K871" s="3"/>
      <c r="L871" s="3"/>
      <c r="O871" s="227"/>
      <c r="Q871" s="94"/>
      <c r="R871" s="94"/>
      <c r="S871" s="94"/>
      <c r="T871" s="94"/>
    </row>
    <row r="872" ht="15.75" customHeight="1">
      <c r="A872" s="242"/>
      <c r="B872" s="222"/>
      <c r="C872" s="223"/>
      <c r="D872" s="231"/>
      <c r="E872" s="3"/>
      <c r="F872" s="3"/>
      <c r="G872" s="3"/>
      <c r="H872" s="3"/>
      <c r="J872" s="226"/>
      <c r="K872" s="3"/>
      <c r="L872" s="3"/>
      <c r="O872" s="227"/>
      <c r="Q872" s="94"/>
      <c r="R872" s="94"/>
      <c r="S872" s="94"/>
      <c r="T872" s="94"/>
    </row>
    <row r="873" ht="15.75" customHeight="1">
      <c r="A873" s="242"/>
      <c r="B873" s="222"/>
      <c r="C873" s="223"/>
      <c r="D873" s="231"/>
      <c r="E873" s="3"/>
      <c r="F873" s="3"/>
      <c r="G873" s="3"/>
      <c r="H873" s="3"/>
      <c r="J873" s="226"/>
      <c r="K873" s="3"/>
      <c r="L873" s="3"/>
      <c r="O873" s="227"/>
      <c r="Q873" s="94"/>
      <c r="R873" s="94"/>
      <c r="S873" s="94"/>
      <c r="T873" s="94"/>
    </row>
    <row r="874" ht="15.75" customHeight="1">
      <c r="A874" s="242"/>
      <c r="B874" s="222"/>
      <c r="C874" s="223"/>
      <c r="D874" s="231"/>
      <c r="E874" s="3"/>
      <c r="F874" s="3"/>
      <c r="G874" s="3"/>
      <c r="H874" s="3"/>
      <c r="J874" s="226"/>
      <c r="K874" s="3"/>
      <c r="L874" s="3"/>
      <c r="O874" s="227"/>
      <c r="Q874" s="94"/>
      <c r="R874" s="94"/>
      <c r="S874" s="94"/>
      <c r="T874" s="94"/>
    </row>
    <row r="875" ht="15.75" customHeight="1">
      <c r="A875" s="242"/>
      <c r="B875" s="222"/>
      <c r="C875" s="223"/>
      <c r="D875" s="231"/>
      <c r="E875" s="3"/>
      <c r="F875" s="3"/>
      <c r="G875" s="3"/>
      <c r="H875" s="3"/>
      <c r="J875" s="226"/>
      <c r="K875" s="3"/>
      <c r="L875" s="3"/>
      <c r="O875" s="227"/>
      <c r="Q875" s="94"/>
      <c r="R875" s="94"/>
      <c r="S875" s="94"/>
      <c r="T875" s="94"/>
    </row>
    <row r="876" ht="15.75" customHeight="1">
      <c r="A876" s="242"/>
      <c r="B876" s="222"/>
      <c r="C876" s="223"/>
      <c r="D876" s="231"/>
      <c r="E876" s="3"/>
      <c r="F876" s="3"/>
      <c r="G876" s="3"/>
      <c r="H876" s="3"/>
      <c r="J876" s="226"/>
      <c r="K876" s="3"/>
      <c r="L876" s="3"/>
      <c r="O876" s="227"/>
      <c r="Q876" s="94"/>
      <c r="R876" s="94"/>
      <c r="S876" s="94"/>
      <c r="T876" s="94"/>
    </row>
    <row r="877" ht="15.75" customHeight="1">
      <c r="A877" s="242"/>
      <c r="B877" s="222"/>
      <c r="C877" s="223"/>
      <c r="D877" s="231"/>
      <c r="E877" s="3"/>
      <c r="F877" s="3"/>
      <c r="G877" s="3"/>
      <c r="H877" s="3"/>
      <c r="J877" s="226"/>
      <c r="K877" s="3"/>
      <c r="L877" s="3"/>
      <c r="O877" s="227"/>
      <c r="Q877" s="94"/>
      <c r="R877" s="94"/>
      <c r="S877" s="94"/>
      <c r="T877" s="94"/>
    </row>
    <row r="878" ht="15.75" customHeight="1">
      <c r="A878" s="242"/>
      <c r="B878" s="222"/>
      <c r="C878" s="223"/>
      <c r="D878" s="231"/>
      <c r="E878" s="3"/>
      <c r="F878" s="3"/>
      <c r="G878" s="3"/>
      <c r="H878" s="3"/>
      <c r="J878" s="226"/>
      <c r="K878" s="3"/>
      <c r="L878" s="3"/>
      <c r="O878" s="227"/>
      <c r="Q878" s="94"/>
      <c r="R878" s="94"/>
      <c r="S878" s="94"/>
      <c r="T878" s="94"/>
    </row>
    <row r="879" ht="15.75" customHeight="1">
      <c r="A879" s="242"/>
      <c r="B879" s="222"/>
      <c r="C879" s="223"/>
      <c r="D879" s="231"/>
      <c r="E879" s="3"/>
      <c r="F879" s="3"/>
      <c r="G879" s="3"/>
      <c r="H879" s="3"/>
      <c r="J879" s="226"/>
      <c r="K879" s="3"/>
      <c r="L879" s="3"/>
      <c r="O879" s="227"/>
      <c r="Q879" s="94"/>
      <c r="R879" s="94"/>
      <c r="S879" s="94"/>
      <c r="T879" s="94"/>
    </row>
    <row r="880" ht="15.75" customHeight="1">
      <c r="A880" s="242"/>
      <c r="B880" s="222"/>
      <c r="C880" s="223"/>
      <c r="D880" s="231"/>
      <c r="E880" s="3"/>
      <c r="F880" s="3"/>
      <c r="G880" s="3"/>
      <c r="H880" s="3"/>
      <c r="J880" s="226"/>
      <c r="K880" s="3"/>
      <c r="L880" s="3"/>
      <c r="O880" s="227"/>
      <c r="Q880" s="94"/>
      <c r="R880" s="94"/>
      <c r="S880" s="94"/>
      <c r="T880" s="94"/>
    </row>
    <row r="881" ht="15.75" customHeight="1">
      <c r="A881" s="242"/>
      <c r="B881" s="222"/>
      <c r="C881" s="223"/>
      <c r="D881" s="231"/>
      <c r="E881" s="3"/>
      <c r="F881" s="3"/>
      <c r="G881" s="3"/>
      <c r="H881" s="3"/>
      <c r="J881" s="226"/>
      <c r="K881" s="3"/>
      <c r="L881" s="3"/>
      <c r="O881" s="227"/>
      <c r="Q881" s="94"/>
      <c r="R881" s="94"/>
      <c r="S881" s="94"/>
      <c r="T881" s="94"/>
    </row>
    <row r="882" ht="15.75" customHeight="1">
      <c r="A882" s="242"/>
      <c r="B882" s="222"/>
      <c r="C882" s="223"/>
      <c r="D882" s="231"/>
      <c r="E882" s="3"/>
      <c r="F882" s="3"/>
      <c r="G882" s="3"/>
      <c r="H882" s="3"/>
      <c r="J882" s="226"/>
      <c r="K882" s="3"/>
      <c r="L882" s="3"/>
      <c r="O882" s="227"/>
      <c r="Q882" s="94"/>
      <c r="R882" s="94"/>
      <c r="S882" s="94"/>
      <c r="T882" s="94"/>
    </row>
    <row r="883" ht="15.75" customHeight="1">
      <c r="A883" s="242"/>
      <c r="B883" s="222"/>
      <c r="C883" s="223"/>
      <c r="D883" s="231"/>
      <c r="E883" s="3"/>
      <c r="F883" s="3"/>
      <c r="G883" s="3"/>
      <c r="H883" s="3"/>
      <c r="J883" s="226"/>
      <c r="K883" s="3"/>
      <c r="L883" s="3"/>
      <c r="O883" s="227"/>
      <c r="Q883" s="94"/>
      <c r="R883" s="94"/>
      <c r="S883" s="94"/>
      <c r="T883" s="94"/>
    </row>
    <row r="884" ht="15.75" customHeight="1">
      <c r="A884" s="242"/>
      <c r="B884" s="222"/>
      <c r="C884" s="223"/>
      <c r="D884" s="231"/>
      <c r="E884" s="3"/>
      <c r="F884" s="3"/>
      <c r="G884" s="3"/>
      <c r="H884" s="3"/>
      <c r="J884" s="226"/>
      <c r="K884" s="3"/>
      <c r="L884" s="3"/>
      <c r="O884" s="227"/>
      <c r="Q884" s="94"/>
      <c r="R884" s="94"/>
      <c r="S884" s="94"/>
      <c r="T884" s="94"/>
    </row>
    <row r="885" ht="15.75" customHeight="1">
      <c r="A885" s="242"/>
      <c r="B885" s="222"/>
      <c r="C885" s="223"/>
      <c r="D885" s="231"/>
      <c r="E885" s="3"/>
      <c r="F885" s="3"/>
      <c r="G885" s="3"/>
      <c r="H885" s="3"/>
      <c r="J885" s="226"/>
      <c r="K885" s="3"/>
      <c r="L885" s="3"/>
      <c r="O885" s="227"/>
      <c r="Q885" s="94"/>
      <c r="R885" s="94"/>
      <c r="S885" s="94"/>
      <c r="T885" s="94"/>
    </row>
    <row r="886" ht="15.75" customHeight="1">
      <c r="A886" s="242"/>
      <c r="B886" s="222"/>
      <c r="C886" s="223"/>
      <c r="D886" s="231"/>
      <c r="E886" s="3"/>
      <c r="F886" s="3"/>
      <c r="G886" s="3"/>
      <c r="H886" s="3"/>
      <c r="J886" s="226"/>
      <c r="K886" s="3"/>
      <c r="L886" s="3"/>
      <c r="O886" s="227"/>
      <c r="Q886" s="94"/>
      <c r="R886" s="94"/>
      <c r="S886" s="94"/>
      <c r="T886" s="94"/>
    </row>
    <row r="887" ht="15.75" customHeight="1">
      <c r="A887" s="242"/>
      <c r="B887" s="222"/>
      <c r="C887" s="223"/>
      <c r="D887" s="231"/>
      <c r="E887" s="3"/>
      <c r="F887" s="3"/>
      <c r="G887" s="3"/>
      <c r="H887" s="3"/>
      <c r="J887" s="226"/>
      <c r="K887" s="3"/>
      <c r="L887" s="3"/>
      <c r="O887" s="227"/>
      <c r="Q887" s="94"/>
      <c r="R887" s="94"/>
      <c r="S887" s="94"/>
      <c r="T887" s="94"/>
    </row>
    <row r="888" ht="15.75" customHeight="1">
      <c r="A888" s="242"/>
      <c r="B888" s="222"/>
      <c r="C888" s="223"/>
      <c r="D888" s="231"/>
      <c r="E888" s="3"/>
      <c r="F888" s="3"/>
      <c r="G888" s="3"/>
      <c r="H888" s="3"/>
      <c r="J888" s="226"/>
      <c r="K888" s="3"/>
      <c r="L888" s="3"/>
      <c r="O888" s="227"/>
      <c r="Q888" s="94"/>
      <c r="R888" s="94"/>
      <c r="S888" s="94"/>
      <c r="T888" s="94"/>
    </row>
    <row r="889" ht="15.75" customHeight="1">
      <c r="A889" s="242"/>
      <c r="B889" s="222"/>
      <c r="C889" s="223"/>
      <c r="D889" s="231"/>
      <c r="E889" s="3"/>
      <c r="F889" s="3"/>
      <c r="G889" s="3"/>
      <c r="H889" s="3"/>
      <c r="J889" s="226"/>
      <c r="K889" s="3"/>
      <c r="L889" s="3"/>
      <c r="O889" s="227"/>
      <c r="Q889" s="94"/>
      <c r="R889" s="94"/>
      <c r="S889" s="94"/>
      <c r="T889" s="94"/>
    </row>
    <row r="890" ht="15.75" customHeight="1">
      <c r="A890" s="242"/>
      <c r="B890" s="222"/>
      <c r="C890" s="223"/>
      <c r="D890" s="231"/>
      <c r="E890" s="3"/>
      <c r="F890" s="3"/>
      <c r="G890" s="3"/>
      <c r="H890" s="3"/>
      <c r="J890" s="226"/>
      <c r="K890" s="3"/>
      <c r="L890" s="3"/>
      <c r="O890" s="227"/>
      <c r="Q890" s="94"/>
      <c r="R890" s="94"/>
      <c r="S890" s="94"/>
      <c r="T890" s="94"/>
    </row>
    <row r="891" ht="15.75" customHeight="1">
      <c r="A891" s="242"/>
      <c r="B891" s="222"/>
      <c r="C891" s="223"/>
      <c r="D891" s="231"/>
      <c r="E891" s="3"/>
      <c r="F891" s="3"/>
      <c r="G891" s="3"/>
      <c r="H891" s="3"/>
      <c r="J891" s="226"/>
      <c r="K891" s="3"/>
      <c r="L891" s="3"/>
      <c r="O891" s="227"/>
      <c r="Q891" s="94"/>
      <c r="R891" s="94"/>
      <c r="S891" s="94"/>
      <c r="T891" s="94"/>
    </row>
    <row r="892" ht="15.75" customHeight="1">
      <c r="A892" s="242"/>
      <c r="B892" s="222"/>
      <c r="C892" s="223"/>
      <c r="D892" s="231"/>
      <c r="E892" s="3"/>
      <c r="F892" s="3"/>
      <c r="G892" s="3"/>
      <c r="H892" s="3"/>
      <c r="J892" s="226"/>
      <c r="K892" s="3"/>
      <c r="L892" s="3"/>
      <c r="O892" s="227"/>
      <c r="Q892" s="94"/>
      <c r="R892" s="94"/>
      <c r="S892" s="94"/>
      <c r="T892" s="94"/>
    </row>
    <row r="893" ht="15.75" customHeight="1">
      <c r="A893" s="242"/>
      <c r="B893" s="222"/>
      <c r="C893" s="223"/>
      <c r="D893" s="231"/>
      <c r="E893" s="3"/>
      <c r="F893" s="3"/>
      <c r="G893" s="3"/>
      <c r="H893" s="3"/>
      <c r="J893" s="226"/>
      <c r="K893" s="3"/>
      <c r="L893" s="3"/>
      <c r="O893" s="227"/>
      <c r="Q893" s="94"/>
      <c r="R893" s="94"/>
      <c r="S893" s="94"/>
      <c r="T893" s="94"/>
    </row>
    <row r="894" ht="15.75" customHeight="1">
      <c r="A894" s="242"/>
      <c r="B894" s="222"/>
      <c r="C894" s="223"/>
      <c r="D894" s="231"/>
      <c r="E894" s="3"/>
      <c r="F894" s="3"/>
      <c r="G894" s="3"/>
      <c r="H894" s="3"/>
      <c r="J894" s="226"/>
      <c r="K894" s="3"/>
      <c r="L894" s="3"/>
      <c r="O894" s="227"/>
      <c r="Q894" s="94"/>
      <c r="R894" s="94"/>
      <c r="S894" s="94"/>
      <c r="T894" s="94"/>
    </row>
    <row r="895" ht="15.75" customHeight="1">
      <c r="A895" s="242"/>
      <c r="B895" s="222"/>
      <c r="C895" s="223"/>
      <c r="D895" s="231"/>
      <c r="E895" s="3"/>
      <c r="F895" s="3"/>
      <c r="G895" s="3"/>
      <c r="H895" s="3"/>
      <c r="J895" s="226"/>
      <c r="K895" s="3"/>
      <c r="L895" s="3"/>
      <c r="O895" s="227"/>
      <c r="Q895" s="94"/>
      <c r="R895" s="94"/>
      <c r="S895" s="94"/>
      <c r="T895" s="94"/>
    </row>
    <row r="896" ht="15.75" customHeight="1">
      <c r="A896" s="242"/>
      <c r="B896" s="222"/>
      <c r="C896" s="223"/>
      <c r="D896" s="231"/>
      <c r="E896" s="3"/>
      <c r="F896" s="3"/>
      <c r="G896" s="3"/>
      <c r="H896" s="3"/>
      <c r="J896" s="226"/>
      <c r="K896" s="3"/>
      <c r="L896" s="3"/>
      <c r="O896" s="227"/>
      <c r="Q896" s="94"/>
      <c r="R896" s="94"/>
      <c r="S896" s="94"/>
      <c r="T896" s="94"/>
    </row>
    <row r="897" ht="15.75" customHeight="1">
      <c r="A897" s="242"/>
      <c r="B897" s="222"/>
      <c r="C897" s="223"/>
      <c r="D897" s="231"/>
      <c r="E897" s="3"/>
      <c r="F897" s="3"/>
      <c r="G897" s="3"/>
      <c r="H897" s="3"/>
      <c r="J897" s="226"/>
      <c r="K897" s="3"/>
      <c r="L897" s="3"/>
      <c r="O897" s="227"/>
      <c r="Q897" s="94"/>
      <c r="R897" s="94"/>
      <c r="S897" s="94"/>
      <c r="T897" s="94"/>
    </row>
    <row r="898" ht="15.75" customHeight="1">
      <c r="A898" s="242"/>
      <c r="B898" s="222"/>
      <c r="C898" s="223"/>
      <c r="D898" s="231"/>
      <c r="E898" s="3"/>
      <c r="F898" s="3"/>
      <c r="G898" s="3"/>
      <c r="H898" s="3"/>
      <c r="J898" s="226"/>
      <c r="K898" s="3"/>
      <c r="L898" s="3"/>
      <c r="O898" s="227"/>
      <c r="Q898" s="94"/>
      <c r="R898" s="94"/>
      <c r="S898" s="94"/>
      <c r="T898" s="94"/>
    </row>
    <row r="899" ht="15.75" customHeight="1">
      <c r="A899" s="242"/>
      <c r="B899" s="222"/>
      <c r="C899" s="223"/>
      <c r="D899" s="231"/>
      <c r="E899" s="3"/>
      <c r="F899" s="3"/>
      <c r="G899" s="3"/>
      <c r="H899" s="3"/>
      <c r="J899" s="226"/>
      <c r="K899" s="3"/>
      <c r="L899" s="3"/>
      <c r="O899" s="227"/>
      <c r="Q899" s="94"/>
      <c r="R899" s="94"/>
      <c r="S899" s="94"/>
      <c r="T899" s="94"/>
    </row>
    <row r="900" ht="15.75" customHeight="1">
      <c r="A900" s="242"/>
      <c r="B900" s="222"/>
      <c r="C900" s="223"/>
      <c r="D900" s="231"/>
      <c r="E900" s="3"/>
      <c r="F900" s="3"/>
      <c r="G900" s="3"/>
      <c r="H900" s="3"/>
      <c r="J900" s="226"/>
      <c r="K900" s="3"/>
      <c r="L900" s="3"/>
      <c r="O900" s="227"/>
      <c r="Q900" s="94"/>
      <c r="R900" s="94"/>
      <c r="S900" s="94"/>
      <c r="T900" s="94"/>
    </row>
    <row r="901" ht="15.75" customHeight="1">
      <c r="A901" s="242"/>
      <c r="B901" s="222"/>
      <c r="C901" s="223"/>
      <c r="D901" s="231"/>
      <c r="E901" s="3"/>
      <c r="F901" s="3"/>
      <c r="G901" s="3"/>
      <c r="H901" s="3"/>
      <c r="J901" s="226"/>
      <c r="K901" s="3"/>
      <c r="L901" s="3"/>
      <c r="O901" s="227"/>
      <c r="Q901" s="94"/>
      <c r="R901" s="94"/>
      <c r="S901" s="94"/>
      <c r="T901" s="94"/>
    </row>
    <row r="902" ht="15.75" customHeight="1">
      <c r="A902" s="242"/>
      <c r="B902" s="222"/>
      <c r="C902" s="223"/>
      <c r="D902" s="231"/>
      <c r="E902" s="3"/>
      <c r="F902" s="3"/>
      <c r="G902" s="3"/>
      <c r="H902" s="3"/>
      <c r="J902" s="226"/>
      <c r="K902" s="3"/>
      <c r="L902" s="3"/>
      <c r="O902" s="227"/>
      <c r="Q902" s="94"/>
      <c r="R902" s="94"/>
      <c r="S902" s="94"/>
      <c r="T902" s="94"/>
    </row>
    <row r="903" ht="15.75" customHeight="1">
      <c r="A903" s="242"/>
      <c r="B903" s="222"/>
      <c r="C903" s="223"/>
      <c r="D903" s="231"/>
      <c r="E903" s="3"/>
      <c r="F903" s="3"/>
      <c r="G903" s="3"/>
      <c r="H903" s="3"/>
      <c r="J903" s="226"/>
      <c r="K903" s="3"/>
      <c r="L903" s="3"/>
      <c r="O903" s="227"/>
      <c r="Q903" s="94"/>
      <c r="R903" s="94"/>
      <c r="S903" s="94"/>
      <c r="T903" s="94"/>
    </row>
    <row r="904" ht="15.75" customHeight="1">
      <c r="A904" s="242"/>
      <c r="B904" s="222"/>
      <c r="C904" s="223"/>
      <c r="D904" s="231"/>
      <c r="E904" s="3"/>
      <c r="F904" s="3"/>
      <c r="G904" s="3"/>
      <c r="H904" s="3"/>
      <c r="J904" s="226"/>
      <c r="K904" s="3"/>
      <c r="L904" s="3"/>
      <c r="O904" s="227"/>
      <c r="Q904" s="94"/>
      <c r="R904" s="94"/>
      <c r="S904" s="94"/>
      <c r="T904" s="94"/>
    </row>
    <row r="905" ht="15.75" customHeight="1">
      <c r="A905" s="242"/>
      <c r="B905" s="222"/>
      <c r="C905" s="223"/>
      <c r="D905" s="231"/>
      <c r="E905" s="3"/>
      <c r="F905" s="3"/>
      <c r="G905" s="3"/>
      <c r="H905" s="3"/>
      <c r="J905" s="226"/>
      <c r="K905" s="3"/>
      <c r="L905" s="3"/>
      <c r="O905" s="227"/>
      <c r="Q905" s="94"/>
      <c r="R905" s="94"/>
      <c r="S905" s="94"/>
      <c r="T905" s="94"/>
    </row>
    <row r="906" ht="15.75" customHeight="1">
      <c r="A906" s="242"/>
      <c r="B906" s="222"/>
      <c r="C906" s="223"/>
      <c r="D906" s="231"/>
      <c r="E906" s="3"/>
      <c r="F906" s="3"/>
      <c r="G906" s="3"/>
      <c r="H906" s="3"/>
      <c r="J906" s="226"/>
      <c r="K906" s="3"/>
      <c r="L906" s="3"/>
      <c r="O906" s="227"/>
      <c r="Q906" s="94"/>
      <c r="R906" s="94"/>
      <c r="S906" s="94"/>
      <c r="T906" s="94"/>
    </row>
    <row r="907" ht="15.75" customHeight="1">
      <c r="A907" s="242"/>
      <c r="B907" s="222"/>
      <c r="C907" s="223"/>
      <c r="D907" s="231"/>
      <c r="E907" s="3"/>
      <c r="F907" s="3"/>
      <c r="G907" s="3"/>
      <c r="H907" s="3"/>
      <c r="J907" s="226"/>
      <c r="K907" s="3"/>
      <c r="L907" s="3"/>
      <c r="O907" s="227"/>
      <c r="Q907" s="94"/>
      <c r="R907" s="94"/>
      <c r="S907" s="94"/>
      <c r="T907" s="94"/>
    </row>
    <row r="908" ht="15.75" customHeight="1">
      <c r="A908" s="242"/>
      <c r="B908" s="222"/>
      <c r="C908" s="223"/>
      <c r="D908" s="231"/>
      <c r="E908" s="3"/>
      <c r="F908" s="3"/>
      <c r="G908" s="3"/>
      <c r="H908" s="3"/>
      <c r="J908" s="226"/>
      <c r="K908" s="3"/>
      <c r="L908" s="3"/>
      <c r="O908" s="227"/>
      <c r="Q908" s="94"/>
      <c r="R908" s="94"/>
      <c r="S908" s="94"/>
      <c r="T908" s="94"/>
    </row>
    <row r="909" ht="15.75" customHeight="1">
      <c r="A909" s="242"/>
      <c r="B909" s="222"/>
      <c r="C909" s="223"/>
      <c r="D909" s="231"/>
      <c r="E909" s="3"/>
      <c r="F909" s="3"/>
      <c r="G909" s="3"/>
      <c r="H909" s="3"/>
      <c r="J909" s="226"/>
      <c r="K909" s="3"/>
      <c r="L909" s="3"/>
      <c r="O909" s="227"/>
      <c r="Q909" s="94"/>
      <c r="R909" s="94"/>
      <c r="S909" s="94"/>
      <c r="T909" s="94"/>
    </row>
    <row r="910" ht="15.75" customHeight="1">
      <c r="A910" s="242"/>
      <c r="B910" s="222"/>
      <c r="C910" s="223"/>
      <c r="D910" s="231"/>
      <c r="E910" s="3"/>
      <c r="F910" s="3"/>
      <c r="G910" s="3"/>
      <c r="H910" s="3"/>
      <c r="J910" s="226"/>
      <c r="K910" s="3"/>
      <c r="L910" s="3"/>
      <c r="O910" s="227"/>
      <c r="Q910" s="94"/>
      <c r="R910" s="94"/>
      <c r="S910" s="94"/>
      <c r="T910" s="94"/>
    </row>
    <row r="911" ht="15.75" customHeight="1">
      <c r="A911" s="242"/>
      <c r="B911" s="222"/>
      <c r="C911" s="223"/>
      <c r="D911" s="231"/>
      <c r="E911" s="3"/>
      <c r="F911" s="3"/>
      <c r="G911" s="3"/>
      <c r="H911" s="3"/>
      <c r="J911" s="226"/>
      <c r="K911" s="3"/>
      <c r="L911" s="3"/>
      <c r="O911" s="227"/>
      <c r="Q911" s="94"/>
      <c r="R911" s="94"/>
      <c r="S911" s="94"/>
      <c r="T911" s="94"/>
    </row>
    <row r="912" ht="15.75" customHeight="1">
      <c r="A912" s="242"/>
      <c r="B912" s="222"/>
      <c r="C912" s="223"/>
      <c r="D912" s="231"/>
      <c r="E912" s="3"/>
      <c r="F912" s="3"/>
      <c r="G912" s="3"/>
      <c r="H912" s="3"/>
      <c r="J912" s="226"/>
      <c r="K912" s="3"/>
      <c r="L912" s="3"/>
      <c r="O912" s="227"/>
      <c r="Q912" s="94"/>
      <c r="R912" s="94"/>
      <c r="S912" s="94"/>
      <c r="T912" s="94"/>
    </row>
    <row r="913" ht="15.75" customHeight="1">
      <c r="A913" s="242"/>
      <c r="B913" s="222"/>
      <c r="C913" s="223"/>
      <c r="D913" s="231"/>
      <c r="E913" s="3"/>
      <c r="F913" s="3"/>
      <c r="G913" s="3"/>
      <c r="H913" s="3"/>
      <c r="J913" s="226"/>
      <c r="K913" s="3"/>
      <c r="L913" s="3"/>
      <c r="O913" s="227"/>
      <c r="Q913" s="94"/>
      <c r="R913" s="94"/>
      <c r="S913" s="94"/>
      <c r="T913" s="94"/>
    </row>
    <row r="914" ht="15.75" customHeight="1">
      <c r="A914" s="242"/>
      <c r="B914" s="222"/>
      <c r="C914" s="223"/>
      <c r="D914" s="231"/>
      <c r="E914" s="3"/>
      <c r="F914" s="3"/>
      <c r="G914" s="3"/>
      <c r="H914" s="3"/>
      <c r="J914" s="226"/>
      <c r="K914" s="3"/>
      <c r="L914" s="3"/>
      <c r="O914" s="227"/>
      <c r="Q914" s="94"/>
      <c r="R914" s="94"/>
      <c r="S914" s="94"/>
      <c r="T914" s="94"/>
    </row>
    <row r="915" ht="15.75" customHeight="1">
      <c r="A915" s="242"/>
      <c r="B915" s="222"/>
      <c r="C915" s="223"/>
      <c r="D915" s="231"/>
      <c r="E915" s="3"/>
      <c r="F915" s="3"/>
      <c r="G915" s="3"/>
      <c r="H915" s="3"/>
      <c r="J915" s="226"/>
      <c r="K915" s="3"/>
      <c r="L915" s="3"/>
      <c r="O915" s="227"/>
      <c r="Q915" s="94"/>
      <c r="R915" s="94"/>
      <c r="S915" s="94"/>
      <c r="T915" s="94"/>
    </row>
    <row r="916" ht="15.75" customHeight="1">
      <c r="A916" s="242"/>
      <c r="B916" s="222"/>
      <c r="C916" s="223"/>
      <c r="D916" s="231"/>
      <c r="E916" s="3"/>
      <c r="F916" s="3"/>
      <c r="G916" s="3"/>
      <c r="H916" s="3"/>
      <c r="J916" s="226"/>
      <c r="K916" s="3"/>
      <c r="L916" s="3"/>
      <c r="O916" s="227"/>
      <c r="Q916" s="94"/>
      <c r="R916" s="94"/>
      <c r="S916" s="94"/>
      <c r="T916" s="94"/>
    </row>
    <row r="917" ht="15.75" customHeight="1">
      <c r="A917" s="242"/>
      <c r="B917" s="222"/>
      <c r="C917" s="223"/>
      <c r="D917" s="231"/>
      <c r="E917" s="3"/>
      <c r="F917" s="3"/>
      <c r="G917" s="3"/>
      <c r="H917" s="3"/>
      <c r="J917" s="226"/>
      <c r="K917" s="3"/>
      <c r="L917" s="3"/>
      <c r="O917" s="227"/>
      <c r="Q917" s="94"/>
      <c r="R917" s="94"/>
      <c r="S917" s="94"/>
      <c r="T917" s="94"/>
    </row>
    <row r="918" ht="15.75" customHeight="1">
      <c r="A918" s="242"/>
      <c r="B918" s="222"/>
      <c r="C918" s="223"/>
      <c r="D918" s="231"/>
      <c r="E918" s="3"/>
      <c r="F918" s="3"/>
      <c r="G918" s="3"/>
      <c r="H918" s="3"/>
      <c r="J918" s="226"/>
      <c r="K918" s="3"/>
      <c r="L918" s="3"/>
      <c r="O918" s="227"/>
      <c r="Q918" s="94"/>
      <c r="R918" s="94"/>
      <c r="S918" s="94"/>
      <c r="T918" s="94"/>
    </row>
    <row r="919" ht="15.75" customHeight="1">
      <c r="A919" s="242"/>
      <c r="B919" s="222"/>
      <c r="C919" s="223"/>
      <c r="D919" s="231"/>
      <c r="E919" s="3"/>
      <c r="F919" s="3"/>
      <c r="G919" s="3"/>
      <c r="H919" s="3"/>
      <c r="J919" s="226"/>
      <c r="K919" s="3"/>
      <c r="L919" s="3"/>
      <c r="O919" s="227"/>
      <c r="Q919" s="94"/>
      <c r="R919" s="94"/>
      <c r="S919" s="94"/>
      <c r="T919" s="94"/>
    </row>
    <row r="920" ht="15.75" customHeight="1">
      <c r="A920" s="242"/>
      <c r="B920" s="222"/>
      <c r="C920" s="223"/>
      <c r="D920" s="231"/>
      <c r="E920" s="3"/>
      <c r="F920" s="3"/>
      <c r="G920" s="3"/>
      <c r="H920" s="3"/>
      <c r="J920" s="226"/>
      <c r="K920" s="3"/>
      <c r="L920" s="3"/>
      <c r="O920" s="227"/>
      <c r="Q920" s="94"/>
      <c r="R920" s="94"/>
      <c r="S920" s="94"/>
      <c r="T920" s="94"/>
    </row>
    <row r="921" ht="15.75" customHeight="1">
      <c r="A921" s="242"/>
      <c r="B921" s="222"/>
      <c r="C921" s="223"/>
      <c r="D921" s="231"/>
      <c r="E921" s="3"/>
      <c r="F921" s="3"/>
      <c r="G921" s="3"/>
      <c r="H921" s="3"/>
      <c r="J921" s="226"/>
      <c r="K921" s="3"/>
      <c r="L921" s="3"/>
      <c r="O921" s="227"/>
      <c r="Q921" s="94"/>
      <c r="R921" s="94"/>
      <c r="S921" s="94"/>
      <c r="T921" s="94"/>
    </row>
    <row r="922" ht="15.75" customHeight="1">
      <c r="A922" s="242"/>
      <c r="B922" s="222"/>
      <c r="C922" s="223"/>
      <c r="D922" s="231"/>
      <c r="E922" s="3"/>
      <c r="F922" s="3"/>
      <c r="G922" s="3"/>
      <c r="H922" s="3"/>
      <c r="J922" s="226"/>
      <c r="K922" s="3"/>
      <c r="L922" s="3"/>
      <c r="O922" s="227"/>
      <c r="Q922" s="94"/>
      <c r="R922" s="94"/>
      <c r="S922" s="94"/>
      <c r="T922" s="94"/>
    </row>
    <row r="923" ht="15.75" customHeight="1">
      <c r="A923" s="242"/>
      <c r="B923" s="222"/>
      <c r="C923" s="223"/>
      <c r="D923" s="231"/>
      <c r="E923" s="3"/>
      <c r="F923" s="3"/>
      <c r="G923" s="3"/>
      <c r="H923" s="3"/>
      <c r="J923" s="226"/>
      <c r="K923" s="3"/>
      <c r="L923" s="3"/>
      <c r="O923" s="227"/>
      <c r="Q923" s="94"/>
      <c r="R923" s="94"/>
      <c r="S923" s="94"/>
      <c r="T923" s="94"/>
    </row>
    <row r="924" ht="15.75" customHeight="1">
      <c r="A924" s="242"/>
      <c r="B924" s="222"/>
      <c r="C924" s="223"/>
      <c r="D924" s="231"/>
      <c r="E924" s="3"/>
      <c r="F924" s="3"/>
      <c r="G924" s="3"/>
      <c r="H924" s="3"/>
      <c r="J924" s="226"/>
      <c r="K924" s="3"/>
      <c r="L924" s="3"/>
      <c r="O924" s="227"/>
      <c r="Q924" s="94"/>
      <c r="R924" s="94"/>
      <c r="S924" s="94"/>
      <c r="T924" s="94"/>
    </row>
    <row r="925" ht="15.75" customHeight="1">
      <c r="A925" s="242"/>
      <c r="B925" s="222"/>
      <c r="C925" s="223"/>
      <c r="D925" s="231"/>
      <c r="E925" s="3"/>
      <c r="F925" s="3"/>
      <c r="G925" s="3"/>
      <c r="H925" s="3"/>
      <c r="J925" s="226"/>
      <c r="K925" s="3"/>
      <c r="L925" s="3"/>
      <c r="O925" s="227"/>
      <c r="Q925" s="94"/>
      <c r="R925" s="94"/>
      <c r="S925" s="94"/>
      <c r="T925" s="94"/>
    </row>
    <row r="926" ht="15.75" customHeight="1">
      <c r="A926" s="242"/>
      <c r="B926" s="222"/>
      <c r="C926" s="223"/>
      <c r="D926" s="231"/>
      <c r="E926" s="3"/>
      <c r="F926" s="3"/>
      <c r="G926" s="3"/>
      <c r="H926" s="3"/>
      <c r="J926" s="226"/>
      <c r="K926" s="3"/>
      <c r="L926" s="3"/>
      <c r="O926" s="227"/>
      <c r="Q926" s="94"/>
      <c r="R926" s="94"/>
      <c r="S926" s="94"/>
      <c r="T926" s="94"/>
    </row>
    <row r="927" ht="15.75" customHeight="1">
      <c r="A927" s="242"/>
      <c r="B927" s="222"/>
      <c r="C927" s="223"/>
      <c r="D927" s="231"/>
      <c r="E927" s="3"/>
      <c r="F927" s="3"/>
      <c r="G927" s="3"/>
      <c r="H927" s="3"/>
      <c r="J927" s="226"/>
      <c r="K927" s="3"/>
      <c r="L927" s="3"/>
      <c r="O927" s="227"/>
      <c r="Q927" s="94"/>
      <c r="R927" s="94"/>
      <c r="S927" s="94"/>
      <c r="T927" s="94"/>
    </row>
    <row r="928" ht="15.75" customHeight="1">
      <c r="A928" s="242"/>
      <c r="B928" s="222"/>
      <c r="C928" s="223"/>
      <c r="D928" s="231"/>
      <c r="E928" s="3"/>
      <c r="F928" s="3"/>
      <c r="G928" s="3"/>
      <c r="H928" s="3"/>
      <c r="J928" s="226"/>
      <c r="K928" s="3"/>
      <c r="L928" s="3"/>
      <c r="O928" s="227"/>
      <c r="Q928" s="94"/>
      <c r="R928" s="94"/>
      <c r="S928" s="94"/>
      <c r="T928" s="94"/>
    </row>
    <row r="929" ht="15.75" customHeight="1">
      <c r="A929" s="242"/>
      <c r="B929" s="222"/>
      <c r="C929" s="223"/>
      <c r="D929" s="231"/>
      <c r="E929" s="3"/>
      <c r="F929" s="3"/>
      <c r="G929" s="3"/>
      <c r="H929" s="3"/>
      <c r="J929" s="226"/>
      <c r="K929" s="3"/>
      <c r="L929" s="3"/>
      <c r="O929" s="227"/>
      <c r="Q929" s="94"/>
      <c r="R929" s="94"/>
      <c r="S929" s="94"/>
      <c r="T929" s="94"/>
    </row>
    <row r="930" ht="15.75" customHeight="1">
      <c r="A930" s="242"/>
      <c r="B930" s="222"/>
      <c r="C930" s="223"/>
      <c r="D930" s="231"/>
      <c r="E930" s="3"/>
      <c r="F930" s="3"/>
      <c r="G930" s="3"/>
      <c r="H930" s="3"/>
      <c r="J930" s="226"/>
      <c r="K930" s="3"/>
      <c r="L930" s="3"/>
      <c r="O930" s="227"/>
      <c r="Q930" s="94"/>
      <c r="R930" s="94"/>
      <c r="S930" s="94"/>
      <c r="T930" s="94"/>
    </row>
    <row r="931" ht="15.75" customHeight="1">
      <c r="A931" s="242"/>
      <c r="B931" s="222"/>
      <c r="C931" s="223"/>
      <c r="D931" s="231"/>
      <c r="E931" s="3"/>
      <c r="F931" s="3"/>
      <c r="G931" s="3"/>
      <c r="H931" s="3"/>
      <c r="J931" s="226"/>
      <c r="K931" s="3"/>
      <c r="L931" s="3"/>
      <c r="O931" s="227"/>
      <c r="Q931" s="94"/>
      <c r="R931" s="94"/>
      <c r="S931" s="94"/>
      <c r="T931" s="94"/>
    </row>
    <row r="932" ht="15.75" customHeight="1">
      <c r="A932" s="242"/>
      <c r="B932" s="222"/>
      <c r="C932" s="223"/>
      <c r="D932" s="231"/>
      <c r="E932" s="3"/>
      <c r="F932" s="3"/>
      <c r="G932" s="3"/>
      <c r="H932" s="3"/>
      <c r="J932" s="226"/>
      <c r="K932" s="3"/>
      <c r="L932" s="3"/>
      <c r="O932" s="227"/>
      <c r="Q932" s="94"/>
      <c r="R932" s="94"/>
      <c r="S932" s="94"/>
      <c r="T932" s="94"/>
    </row>
    <row r="933" ht="15.75" customHeight="1">
      <c r="A933" s="242"/>
      <c r="B933" s="222"/>
      <c r="C933" s="223"/>
      <c r="D933" s="231"/>
      <c r="E933" s="3"/>
      <c r="F933" s="3"/>
      <c r="G933" s="3"/>
      <c r="H933" s="3"/>
      <c r="J933" s="226"/>
      <c r="K933" s="3"/>
      <c r="L933" s="3"/>
      <c r="O933" s="227"/>
      <c r="Q933" s="94"/>
      <c r="R933" s="94"/>
      <c r="S933" s="94"/>
      <c r="T933" s="94"/>
    </row>
    <row r="934" ht="15.75" customHeight="1">
      <c r="A934" s="242"/>
      <c r="B934" s="222"/>
      <c r="C934" s="223"/>
      <c r="D934" s="231"/>
      <c r="E934" s="3"/>
      <c r="F934" s="3"/>
      <c r="G934" s="3"/>
      <c r="H934" s="3"/>
      <c r="J934" s="226"/>
      <c r="K934" s="3"/>
      <c r="L934" s="3"/>
      <c r="O934" s="227"/>
      <c r="Q934" s="94"/>
      <c r="R934" s="94"/>
      <c r="S934" s="94"/>
      <c r="T934" s="94"/>
    </row>
    <row r="935" ht="15.75" customHeight="1">
      <c r="A935" s="242"/>
      <c r="B935" s="222"/>
      <c r="C935" s="223"/>
      <c r="D935" s="231"/>
      <c r="E935" s="3"/>
      <c r="F935" s="3"/>
      <c r="G935" s="3"/>
      <c r="H935" s="3"/>
      <c r="J935" s="226"/>
      <c r="K935" s="3"/>
      <c r="L935" s="3"/>
      <c r="O935" s="227"/>
      <c r="Q935" s="94"/>
      <c r="R935" s="94"/>
      <c r="S935" s="94"/>
      <c r="T935" s="94"/>
    </row>
    <row r="936" ht="15.75" customHeight="1">
      <c r="A936" s="242"/>
      <c r="B936" s="222"/>
      <c r="C936" s="223"/>
      <c r="D936" s="231"/>
      <c r="E936" s="3"/>
      <c r="F936" s="3"/>
      <c r="G936" s="3"/>
      <c r="H936" s="3"/>
      <c r="J936" s="226"/>
      <c r="K936" s="3"/>
      <c r="L936" s="3"/>
      <c r="O936" s="227"/>
      <c r="Q936" s="94"/>
      <c r="R936" s="94"/>
      <c r="S936" s="94"/>
      <c r="T936" s="94"/>
    </row>
    <row r="937" ht="15.75" customHeight="1">
      <c r="A937" s="242"/>
      <c r="B937" s="222"/>
      <c r="C937" s="223"/>
      <c r="D937" s="231"/>
      <c r="E937" s="3"/>
      <c r="F937" s="3"/>
      <c r="G937" s="3"/>
      <c r="H937" s="3"/>
      <c r="J937" s="226"/>
      <c r="K937" s="3"/>
      <c r="L937" s="3"/>
      <c r="O937" s="227"/>
      <c r="Q937" s="94"/>
      <c r="R937" s="94"/>
      <c r="S937" s="94"/>
      <c r="T937" s="94"/>
    </row>
    <row r="938" ht="15.75" customHeight="1">
      <c r="A938" s="242"/>
      <c r="B938" s="222"/>
      <c r="C938" s="223"/>
      <c r="D938" s="231"/>
      <c r="E938" s="3"/>
      <c r="F938" s="3"/>
      <c r="G938" s="3"/>
      <c r="H938" s="3"/>
      <c r="J938" s="226"/>
      <c r="K938" s="3"/>
      <c r="L938" s="3"/>
      <c r="O938" s="227"/>
      <c r="Q938" s="94"/>
      <c r="R938" s="94"/>
      <c r="S938" s="94"/>
      <c r="T938" s="94"/>
    </row>
    <row r="939" ht="15.75" customHeight="1">
      <c r="A939" s="242"/>
      <c r="B939" s="222"/>
      <c r="C939" s="223"/>
      <c r="D939" s="231"/>
      <c r="E939" s="3"/>
      <c r="F939" s="3"/>
      <c r="G939" s="3"/>
      <c r="H939" s="3"/>
      <c r="J939" s="226"/>
      <c r="K939" s="3"/>
      <c r="L939" s="3"/>
      <c r="O939" s="227"/>
      <c r="Q939" s="94"/>
      <c r="R939" s="94"/>
      <c r="S939" s="94"/>
      <c r="T939" s="94"/>
    </row>
    <row r="940" ht="15.75" customHeight="1">
      <c r="A940" s="242"/>
      <c r="B940" s="222"/>
      <c r="C940" s="223"/>
      <c r="D940" s="231"/>
      <c r="E940" s="3"/>
      <c r="F940" s="3"/>
      <c r="G940" s="3"/>
      <c r="H940" s="3"/>
      <c r="J940" s="226"/>
      <c r="K940" s="3"/>
      <c r="L940" s="3"/>
      <c r="O940" s="227"/>
      <c r="Q940" s="94"/>
      <c r="R940" s="94"/>
      <c r="S940" s="94"/>
      <c r="T940" s="94"/>
    </row>
    <row r="941" ht="15.75" customHeight="1">
      <c r="A941" s="242"/>
      <c r="B941" s="222"/>
      <c r="C941" s="223"/>
      <c r="D941" s="231"/>
      <c r="E941" s="3"/>
      <c r="F941" s="3"/>
      <c r="G941" s="3"/>
      <c r="H941" s="3"/>
      <c r="J941" s="226"/>
      <c r="K941" s="3"/>
      <c r="L941" s="3"/>
      <c r="O941" s="227"/>
      <c r="Q941" s="94"/>
      <c r="R941" s="94"/>
      <c r="S941" s="94"/>
      <c r="T941" s="94"/>
    </row>
    <row r="942" ht="15.75" customHeight="1">
      <c r="A942" s="242"/>
      <c r="B942" s="222"/>
      <c r="C942" s="223"/>
      <c r="D942" s="231"/>
      <c r="E942" s="3"/>
      <c r="F942" s="3"/>
      <c r="G942" s="3"/>
      <c r="H942" s="3"/>
      <c r="J942" s="226"/>
      <c r="K942" s="3"/>
      <c r="L942" s="3"/>
      <c r="O942" s="227"/>
      <c r="Q942" s="94"/>
      <c r="R942" s="94"/>
      <c r="S942" s="94"/>
      <c r="T942" s="94"/>
    </row>
    <row r="943" ht="15.75" customHeight="1">
      <c r="A943" s="242"/>
      <c r="B943" s="222"/>
      <c r="C943" s="223"/>
      <c r="D943" s="231"/>
      <c r="E943" s="3"/>
      <c r="F943" s="3"/>
      <c r="G943" s="3"/>
      <c r="H943" s="3"/>
      <c r="J943" s="226"/>
      <c r="K943" s="3"/>
      <c r="L943" s="3"/>
      <c r="O943" s="227"/>
      <c r="Q943" s="94"/>
      <c r="R943" s="94"/>
      <c r="S943" s="94"/>
      <c r="T943" s="94"/>
    </row>
    <row r="944" ht="15.75" customHeight="1">
      <c r="A944" s="242"/>
      <c r="B944" s="222"/>
      <c r="C944" s="223"/>
      <c r="D944" s="231"/>
      <c r="E944" s="3"/>
      <c r="F944" s="3"/>
      <c r="G944" s="3"/>
      <c r="H944" s="3"/>
      <c r="J944" s="226"/>
      <c r="K944" s="3"/>
      <c r="L944" s="3"/>
      <c r="O944" s="227"/>
      <c r="Q944" s="94"/>
      <c r="R944" s="94"/>
      <c r="S944" s="94"/>
      <c r="T944" s="94"/>
    </row>
    <row r="945" ht="15.75" customHeight="1">
      <c r="A945" s="242"/>
      <c r="B945" s="222"/>
      <c r="C945" s="223"/>
      <c r="D945" s="231"/>
      <c r="E945" s="3"/>
      <c r="F945" s="3"/>
      <c r="G945" s="3"/>
      <c r="H945" s="3"/>
      <c r="J945" s="226"/>
      <c r="K945" s="3"/>
      <c r="L945" s="3"/>
      <c r="O945" s="227"/>
      <c r="Q945" s="94"/>
      <c r="R945" s="94"/>
      <c r="S945" s="94"/>
      <c r="T945" s="94"/>
    </row>
    <row r="946" ht="15.75" customHeight="1">
      <c r="A946" s="242"/>
      <c r="B946" s="222"/>
      <c r="C946" s="223"/>
      <c r="D946" s="231"/>
      <c r="E946" s="3"/>
      <c r="F946" s="3"/>
      <c r="G946" s="3"/>
      <c r="H946" s="3"/>
      <c r="J946" s="226"/>
      <c r="K946" s="3"/>
      <c r="L946" s="3"/>
      <c r="O946" s="227"/>
      <c r="Q946" s="94"/>
      <c r="R946" s="94"/>
      <c r="S946" s="94"/>
      <c r="T946" s="94"/>
    </row>
    <row r="947" ht="15.75" customHeight="1">
      <c r="A947" s="242"/>
      <c r="B947" s="222"/>
      <c r="C947" s="223"/>
      <c r="D947" s="231"/>
      <c r="E947" s="3"/>
      <c r="F947" s="3"/>
      <c r="G947" s="3"/>
      <c r="H947" s="3"/>
      <c r="J947" s="226"/>
      <c r="K947" s="3"/>
      <c r="L947" s="3"/>
      <c r="O947" s="227"/>
      <c r="Q947" s="94"/>
      <c r="R947" s="94"/>
      <c r="S947" s="94"/>
      <c r="T947" s="94"/>
    </row>
    <row r="948" ht="15.75" customHeight="1">
      <c r="A948" s="242"/>
      <c r="B948" s="222"/>
      <c r="C948" s="223"/>
      <c r="D948" s="231"/>
      <c r="E948" s="3"/>
      <c r="F948" s="3"/>
      <c r="G948" s="3"/>
      <c r="H948" s="3"/>
      <c r="J948" s="226"/>
      <c r="K948" s="3"/>
      <c r="L948" s="3"/>
      <c r="O948" s="227"/>
      <c r="Q948" s="94"/>
      <c r="R948" s="94"/>
      <c r="S948" s="94"/>
      <c r="T948" s="94"/>
    </row>
    <row r="949" ht="15.75" customHeight="1">
      <c r="A949" s="242"/>
      <c r="B949" s="222"/>
      <c r="C949" s="223"/>
      <c r="D949" s="231"/>
      <c r="E949" s="3"/>
      <c r="F949" s="3"/>
      <c r="G949" s="3"/>
      <c r="H949" s="3"/>
      <c r="J949" s="226"/>
      <c r="K949" s="3"/>
      <c r="L949" s="3"/>
      <c r="O949" s="227"/>
      <c r="Q949" s="94"/>
      <c r="R949" s="94"/>
      <c r="S949" s="94"/>
      <c r="T949" s="94"/>
    </row>
    <row r="950" ht="15.75" customHeight="1">
      <c r="A950" s="242"/>
      <c r="B950" s="222"/>
      <c r="C950" s="223"/>
      <c r="D950" s="231"/>
      <c r="E950" s="3"/>
      <c r="F950" s="3"/>
      <c r="G950" s="3"/>
      <c r="H950" s="3"/>
      <c r="J950" s="226"/>
      <c r="K950" s="3"/>
      <c r="L950" s="3"/>
      <c r="O950" s="227"/>
      <c r="Q950" s="94"/>
      <c r="R950" s="94"/>
      <c r="S950" s="94"/>
      <c r="T950" s="94"/>
    </row>
    <row r="951" ht="15.75" customHeight="1">
      <c r="A951" s="242"/>
      <c r="B951" s="222"/>
      <c r="C951" s="223"/>
      <c r="D951" s="231"/>
      <c r="E951" s="3"/>
      <c r="F951" s="3"/>
      <c r="G951" s="3"/>
      <c r="H951" s="3"/>
      <c r="J951" s="226"/>
      <c r="K951" s="3"/>
      <c r="L951" s="3"/>
      <c r="O951" s="227"/>
      <c r="Q951" s="94"/>
      <c r="R951" s="94"/>
      <c r="S951" s="94"/>
      <c r="T951" s="94"/>
    </row>
    <row r="952" ht="15.75" customHeight="1">
      <c r="A952" s="242"/>
      <c r="B952" s="222"/>
      <c r="C952" s="223"/>
      <c r="D952" s="231"/>
      <c r="E952" s="3"/>
      <c r="F952" s="3"/>
      <c r="G952" s="3"/>
      <c r="H952" s="3"/>
      <c r="J952" s="226"/>
      <c r="K952" s="3"/>
      <c r="L952" s="3"/>
      <c r="O952" s="227"/>
      <c r="Q952" s="94"/>
      <c r="R952" s="94"/>
      <c r="S952" s="94"/>
      <c r="T952" s="94"/>
    </row>
    <row r="953" ht="15.75" customHeight="1">
      <c r="A953" s="242"/>
      <c r="B953" s="222"/>
      <c r="C953" s="223"/>
      <c r="D953" s="231"/>
      <c r="E953" s="3"/>
      <c r="F953" s="3"/>
      <c r="G953" s="3"/>
      <c r="H953" s="3"/>
      <c r="J953" s="226"/>
      <c r="K953" s="3"/>
      <c r="L953" s="3"/>
      <c r="O953" s="227"/>
      <c r="Q953" s="94"/>
      <c r="R953" s="94"/>
      <c r="S953" s="94"/>
      <c r="T953" s="94"/>
    </row>
    <row r="954" ht="15.75" customHeight="1">
      <c r="A954" s="242"/>
      <c r="B954" s="222"/>
      <c r="C954" s="223"/>
      <c r="D954" s="231"/>
      <c r="E954" s="3"/>
      <c r="F954" s="3"/>
      <c r="G954" s="3"/>
      <c r="H954" s="3"/>
      <c r="J954" s="226"/>
      <c r="K954" s="3"/>
      <c r="L954" s="3"/>
      <c r="O954" s="227"/>
      <c r="Q954" s="94"/>
      <c r="R954" s="94"/>
      <c r="S954" s="94"/>
      <c r="T954" s="94"/>
    </row>
    <row r="955" ht="15.75" customHeight="1">
      <c r="A955" s="242"/>
      <c r="B955" s="222"/>
      <c r="C955" s="223"/>
      <c r="D955" s="231"/>
      <c r="E955" s="3"/>
      <c r="F955" s="3"/>
      <c r="G955" s="3"/>
      <c r="H955" s="3"/>
      <c r="J955" s="226"/>
      <c r="K955" s="3"/>
      <c r="L955" s="3"/>
      <c r="O955" s="227"/>
      <c r="Q955" s="94"/>
      <c r="R955" s="94"/>
      <c r="S955" s="94"/>
      <c r="T955" s="94"/>
    </row>
    <row r="956" ht="15.75" customHeight="1">
      <c r="A956" s="242"/>
      <c r="B956" s="222"/>
      <c r="C956" s="223"/>
      <c r="D956" s="231"/>
      <c r="E956" s="3"/>
      <c r="F956" s="3"/>
      <c r="G956" s="3"/>
      <c r="H956" s="3"/>
      <c r="J956" s="226"/>
      <c r="K956" s="3"/>
      <c r="L956" s="3"/>
      <c r="O956" s="227"/>
      <c r="Q956" s="94"/>
      <c r="R956" s="94"/>
      <c r="S956" s="94"/>
      <c r="T956" s="94"/>
    </row>
    <row r="957" ht="15.75" customHeight="1">
      <c r="A957" s="242"/>
      <c r="B957" s="222"/>
      <c r="C957" s="223"/>
      <c r="D957" s="231"/>
      <c r="E957" s="3"/>
      <c r="F957" s="3"/>
      <c r="G957" s="3"/>
      <c r="H957" s="3"/>
      <c r="J957" s="226"/>
      <c r="K957" s="3"/>
      <c r="L957" s="3"/>
      <c r="O957" s="227"/>
      <c r="Q957" s="94"/>
      <c r="R957" s="94"/>
      <c r="S957" s="94"/>
      <c r="T957" s="94"/>
    </row>
    <row r="958" ht="15.75" customHeight="1">
      <c r="A958" s="242"/>
      <c r="B958" s="222"/>
      <c r="C958" s="223"/>
      <c r="D958" s="231"/>
      <c r="E958" s="3"/>
      <c r="F958" s="3"/>
      <c r="G958" s="3"/>
      <c r="H958" s="3"/>
      <c r="J958" s="226"/>
      <c r="K958" s="3"/>
      <c r="L958" s="3"/>
      <c r="O958" s="227"/>
      <c r="Q958" s="94"/>
      <c r="R958" s="94"/>
      <c r="S958" s="94"/>
      <c r="T958" s="94"/>
    </row>
    <row r="959" ht="15.75" customHeight="1">
      <c r="A959" s="242"/>
      <c r="B959" s="222"/>
      <c r="C959" s="223"/>
      <c r="D959" s="231"/>
      <c r="E959" s="3"/>
      <c r="F959" s="3"/>
      <c r="G959" s="3"/>
      <c r="H959" s="3"/>
      <c r="J959" s="226"/>
      <c r="K959" s="3"/>
      <c r="L959" s="3"/>
      <c r="O959" s="227"/>
      <c r="Q959" s="94"/>
      <c r="R959" s="94"/>
      <c r="S959" s="94"/>
      <c r="T959" s="94"/>
    </row>
    <row r="960" ht="15.75" customHeight="1">
      <c r="A960" s="242"/>
      <c r="B960" s="222"/>
      <c r="C960" s="223"/>
      <c r="D960" s="231"/>
      <c r="E960" s="3"/>
      <c r="F960" s="3"/>
      <c r="G960" s="3"/>
      <c r="H960" s="3"/>
      <c r="J960" s="226"/>
      <c r="K960" s="3"/>
      <c r="L960" s="3"/>
      <c r="O960" s="227"/>
      <c r="Q960" s="94"/>
      <c r="R960" s="94"/>
      <c r="S960" s="94"/>
      <c r="T960" s="94"/>
    </row>
    <row r="961" ht="15.75" customHeight="1">
      <c r="A961" s="242"/>
      <c r="B961" s="222"/>
      <c r="C961" s="223"/>
      <c r="D961" s="231"/>
      <c r="E961" s="3"/>
      <c r="F961" s="3"/>
      <c r="G961" s="3"/>
      <c r="H961" s="3"/>
      <c r="J961" s="226"/>
      <c r="K961" s="3"/>
      <c r="L961" s="3"/>
      <c r="O961" s="227"/>
      <c r="Q961" s="94"/>
      <c r="R961" s="94"/>
      <c r="S961" s="94"/>
      <c r="T961" s="94"/>
    </row>
    <row r="962" ht="15.75" customHeight="1">
      <c r="A962" s="242"/>
      <c r="B962" s="222"/>
      <c r="C962" s="223"/>
      <c r="D962" s="231"/>
      <c r="E962" s="3"/>
      <c r="F962" s="3"/>
      <c r="G962" s="3"/>
      <c r="H962" s="3"/>
      <c r="J962" s="226"/>
      <c r="K962" s="3"/>
      <c r="L962" s="3"/>
      <c r="O962" s="227"/>
      <c r="Q962" s="94"/>
      <c r="R962" s="94"/>
      <c r="S962" s="94"/>
      <c r="T962" s="94"/>
    </row>
    <row r="963" ht="15.75" customHeight="1">
      <c r="A963" s="242"/>
      <c r="B963" s="222"/>
      <c r="C963" s="223"/>
      <c r="D963" s="231"/>
      <c r="E963" s="3"/>
      <c r="F963" s="3"/>
      <c r="G963" s="3"/>
      <c r="H963" s="3"/>
      <c r="J963" s="226"/>
      <c r="K963" s="3"/>
      <c r="L963" s="3"/>
      <c r="O963" s="227"/>
      <c r="Q963" s="94"/>
      <c r="R963" s="94"/>
      <c r="S963" s="94"/>
      <c r="T963" s="94"/>
    </row>
    <row r="964" ht="15.75" customHeight="1">
      <c r="A964" s="242"/>
      <c r="B964" s="222"/>
      <c r="C964" s="223"/>
      <c r="D964" s="231"/>
      <c r="E964" s="3"/>
      <c r="F964" s="3"/>
      <c r="G964" s="3"/>
      <c r="H964" s="3"/>
      <c r="J964" s="226"/>
      <c r="K964" s="3"/>
      <c r="L964" s="3"/>
      <c r="O964" s="227"/>
      <c r="Q964" s="94"/>
      <c r="R964" s="94"/>
      <c r="S964" s="94"/>
      <c r="T964" s="94"/>
    </row>
    <row r="965" ht="15.75" customHeight="1">
      <c r="A965" s="242"/>
      <c r="B965" s="222"/>
      <c r="C965" s="223"/>
      <c r="D965" s="231"/>
      <c r="E965" s="3"/>
      <c r="F965" s="3"/>
      <c r="G965" s="3"/>
      <c r="H965" s="3"/>
      <c r="J965" s="226"/>
      <c r="K965" s="3"/>
      <c r="L965" s="3"/>
      <c r="O965" s="227"/>
      <c r="Q965" s="94"/>
      <c r="R965" s="94"/>
      <c r="S965" s="94"/>
      <c r="T965" s="94"/>
    </row>
    <row r="966" ht="15.75" customHeight="1">
      <c r="A966" s="242"/>
      <c r="B966" s="222"/>
      <c r="C966" s="223"/>
      <c r="D966" s="231"/>
      <c r="E966" s="3"/>
      <c r="F966" s="3"/>
      <c r="G966" s="3"/>
      <c r="H966" s="3"/>
      <c r="J966" s="226"/>
      <c r="K966" s="3"/>
      <c r="L966" s="3"/>
      <c r="O966" s="227"/>
      <c r="Q966" s="94"/>
      <c r="R966" s="94"/>
      <c r="S966" s="94"/>
      <c r="T966" s="94"/>
    </row>
    <row r="967" ht="15.75" customHeight="1">
      <c r="A967" s="242"/>
      <c r="B967" s="222"/>
      <c r="C967" s="223"/>
      <c r="D967" s="231"/>
      <c r="E967" s="3"/>
      <c r="F967" s="3"/>
      <c r="G967" s="3"/>
      <c r="H967" s="3"/>
      <c r="J967" s="226"/>
      <c r="K967" s="3"/>
      <c r="L967" s="3"/>
      <c r="O967" s="227"/>
      <c r="Q967" s="94"/>
      <c r="R967" s="94"/>
      <c r="S967" s="94"/>
      <c r="T967" s="94"/>
    </row>
    <row r="968" ht="15.75" customHeight="1">
      <c r="A968" s="242"/>
      <c r="B968" s="222"/>
      <c r="C968" s="223"/>
      <c r="D968" s="231"/>
      <c r="E968" s="3"/>
      <c r="F968" s="3"/>
      <c r="G968" s="3"/>
      <c r="H968" s="3"/>
      <c r="J968" s="226"/>
      <c r="K968" s="3"/>
      <c r="L968" s="3"/>
      <c r="O968" s="227"/>
      <c r="Q968" s="94"/>
      <c r="R968" s="94"/>
      <c r="S968" s="94"/>
      <c r="T968" s="94"/>
    </row>
    <row r="969" ht="15.75" customHeight="1">
      <c r="A969" s="242"/>
      <c r="B969" s="222"/>
      <c r="C969" s="223"/>
      <c r="D969" s="231"/>
      <c r="E969" s="3"/>
      <c r="F969" s="3"/>
      <c r="G969" s="3"/>
      <c r="H969" s="3"/>
      <c r="J969" s="226"/>
      <c r="K969" s="3"/>
      <c r="L969" s="3"/>
      <c r="O969" s="227"/>
      <c r="Q969" s="94"/>
      <c r="R969" s="94"/>
      <c r="S969" s="94"/>
      <c r="T969" s="94"/>
    </row>
    <row r="970" ht="15.75" customHeight="1">
      <c r="A970" s="242"/>
      <c r="B970" s="222"/>
      <c r="C970" s="223"/>
      <c r="D970" s="231"/>
      <c r="E970" s="3"/>
      <c r="F970" s="3"/>
      <c r="G970" s="3"/>
      <c r="H970" s="3"/>
      <c r="J970" s="226"/>
      <c r="K970" s="3"/>
      <c r="L970" s="3"/>
      <c r="O970" s="227"/>
      <c r="Q970" s="94"/>
      <c r="R970" s="94"/>
      <c r="S970" s="94"/>
      <c r="T970" s="94"/>
    </row>
    <row r="971" ht="15.75" customHeight="1">
      <c r="A971" s="242"/>
      <c r="B971" s="222"/>
      <c r="C971" s="223"/>
      <c r="D971" s="231"/>
      <c r="E971" s="3"/>
      <c r="F971" s="3"/>
      <c r="G971" s="3"/>
      <c r="H971" s="3"/>
      <c r="J971" s="226"/>
      <c r="K971" s="3"/>
      <c r="L971" s="3"/>
      <c r="O971" s="227"/>
      <c r="Q971" s="94"/>
      <c r="R971" s="94"/>
      <c r="S971" s="94"/>
      <c r="T971" s="94"/>
    </row>
    <row r="972" ht="15.75" customHeight="1">
      <c r="A972" s="242"/>
      <c r="B972" s="222"/>
      <c r="C972" s="223"/>
      <c r="D972" s="231"/>
      <c r="E972" s="3"/>
      <c r="F972" s="3"/>
      <c r="G972" s="3"/>
      <c r="H972" s="3"/>
      <c r="J972" s="226"/>
      <c r="K972" s="3"/>
      <c r="L972" s="3"/>
      <c r="O972" s="227"/>
      <c r="Q972" s="94"/>
      <c r="R972" s="94"/>
      <c r="S972" s="94"/>
      <c r="T972" s="94"/>
    </row>
    <row r="973" ht="15.75" customHeight="1">
      <c r="A973" s="242"/>
      <c r="B973" s="222"/>
      <c r="C973" s="223"/>
      <c r="D973" s="231"/>
      <c r="E973" s="3"/>
      <c r="F973" s="3"/>
      <c r="G973" s="3"/>
      <c r="H973" s="3"/>
      <c r="J973" s="226"/>
      <c r="K973" s="3"/>
      <c r="L973" s="3"/>
      <c r="O973" s="227"/>
      <c r="Q973" s="94"/>
      <c r="R973" s="94"/>
      <c r="S973" s="94"/>
      <c r="T973" s="94"/>
    </row>
    <row r="974" ht="15.75" customHeight="1">
      <c r="A974" s="242"/>
      <c r="B974" s="222"/>
      <c r="C974" s="223"/>
      <c r="D974" s="231"/>
      <c r="E974" s="3"/>
      <c r="F974" s="3"/>
      <c r="G974" s="3"/>
      <c r="H974" s="3"/>
      <c r="J974" s="226"/>
      <c r="K974" s="3"/>
      <c r="L974" s="3"/>
      <c r="O974" s="227"/>
      <c r="Q974" s="94"/>
      <c r="R974" s="94"/>
      <c r="S974" s="94"/>
      <c r="T974" s="94"/>
    </row>
    <row r="975" ht="15.75" customHeight="1">
      <c r="A975" s="242"/>
      <c r="B975" s="222"/>
      <c r="C975" s="223"/>
      <c r="D975" s="231"/>
      <c r="E975" s="3"/>
      <c r="F975" s="3"/>
      <c r="G975" s="3"/>
      <c r="H975" s="3"/>
      <c r="J975" s="226"/>
      <c r="K975" s="3"/>
      <c r="L975" s="3"/>
      <c r="O975" s="227"/>
      <c r="Q975" s="94"/>
      <c r="R975" s="94"/>
      <c r="S975" s="94"/>
      <c r="T975" s="94"/>
    </row>
    <row r="976" ht="15.75" customHeight="1">
      <c r="A976" s="242"/>
      <c r="B976" s="222"/>
      <c r="C976" s="223"/>
      <c r="D976" s="231"/>
      <c r="E976" s="3"/>
      <c r="F976" s="3"/>
      <c r="G976" s="3"/>
      <c r="H976" s="3"/>
      <c r="J976" s="226"/>
      <c r="K976" s="3"/>
      <c r="L976" s="3"/>
      <c r="O976" s="227"/>
      <c r="Q976" s="94"/>
      <c r="R976" s="94"/>
      <c r="S976" s="94"/>
      <c r="T976" s="94"/>
    </row>
    <row r="977" ht="15.75" customHeight="1">
      <c r="A977" s="242"/>
      <c r="B977" s="222"/>
      <c r="C977" s="223"/>
      <c r="D977" s="231"/>
      <c r="E977" s="3"/>
      <c r="F977" s="3"/>
      <c r="G977" s="3"/>
      <c r="H977" s="3"/>
      <c r="J977" s="226"/>
      <c r="K977" s="3"/>
      <c r="L977" s="3"/>
      <c r="O977" s="227"/>
      <c r="Q977" s="94"/>
      <c r="R977" s="94"/>
      <c r="S977" s="94"/>
      <c r="T977" s="94"/>
    </row>
    <row r="978" ht="15.75" customHeight="1">
      <c r="A978" s="242"/>
      <c r="B978" s="222"/>
      <c r="C978" s="223"/>
      <c r="D978" s="231"/>
      <c r="E978" s="3"/>
      <c r="F978" s="3"/>
      <c r="G978" s="3"/>
      <c r="H978" s="3"/>
      <c r="J978" s="226"/>
      <c r="K978" s="3"/>
      <c r="L978" s="3"/>
      <c r="O978" s="227"/>
      <c r="Q978" s="94"/>
      <c r="R978" s="94"/>
      <c r="S978" s="94"/>
      <c r="T978" s="94"/>
    </row>
    <row r="979" ht="15.75" customHeight="1">
      <c r="A979" s="242"/>
      <c r="B979" s="222"/>
      <c r="C979" s="223"/>
      <c r="D979" s="231"/>
      <c r="E979" s="3"/>
      <c r="F979" s="3"/>
      <c r="G979" s="3"/>
      <c r="H979" s="3"/>
      <c r="J979" s="226"/>
      <c r="K979" s="3"/>
      <c r="L979" s="3"/>
      <c r="O979" s="227"/>
      <c r="Q979" s="94"/>
      <c r="R979" s="94"/>
      <c r="S979" s="94"/>
      <c r="T979" s="94"/>
    </row>
    <row r="980" ht="15.75" customHeight="1">
      <c r="A980" s="242"/>
      <c r="B980" s="222"/>
      <c r="C980" s="223"/>
      <c r="D980" s="231"/>
      <c r="E980" s="3"/>
      <c r="F980" s="3"/>
      <c r="G980" s="3"/>
      <c r="H980" s="3"/>
      <c r="J980" s="226"/>
      <c r="K980" s="3"/>
      <c r="L980" s="3"/>
      <c r="O980" s="227"/>
      <c r="Q980" s="94"/>
      <c r="R980" s="94"/>
      <c r="S980" s="94"/>
      <c r="T980" s="94"/>
    </row>
    <row r="981" ht="15.75" customHeight="1">
      <c r="A981" s="242"/>
      <c r="B981" s="222"/>
      <c r="C981" s="223"/>
      <c r="D981" s="231"/>
      <c r="E981" s="3"/>
      <c r="F981" s="3"/>
      <c r="G981" s="3"/>
      <c r="H981" s="3"/>
      <c r="J981" s="226"/>
      <c r="K981" s="3"/>
      <c r="L981" s="3"/>
      <c r="O981" s="227"/>
      <c r="Q981" s="94"/>
      <c r="R981" s="94"/>
      <c r="S981" s="94"/>
      <c r="T981" s="94"/>
    </row>
    <row r="982" ht="15.75" customHeight="1">
      <c r="A982" s="242"/>
      <c r="B982" s="222"/>
      <c r="C982" s="223"/>
      <c r="D982" s="231"/>
      <c r="E982" s="3"/>
      <c r="F982" s="3"/>
      <c r="G982" s="3"/>
      <c r="H982" s="3"/>
      <c r="J982" s="226"/>
      <c r="K982" s="3"/>
      <c r="L982" s="3"/>
      <c r="O982" s="227"/>
      <c r="Q982" s="94"/>
      <c r="R982" s="94"/>
      <c r="S982" s="94"/>
      <c r="T982" s="94"/>
    </row>
    <row r="983" ht="15.75" customHeight="1">
      <c r="A983" s="242"/>
      <c r="B983" s="222"/>
      <c r="C983" s="223"/>
      <c r="D983" s="231"/>
      <c r="E983" s="3"/>
      <c r="F983" s="3"/>
      <c r="G983" s="3"/>
      <c r="H983" s="3"/>
      <c r="J983" s="226"/>
      <c r="K983" s="3"/>
      <c r="L983" s="3"/>
      <c r="O983" s="227"/>
      <c r="Q983" s="94"/>
      <c r="R983" s="94"/>
      <c r="S983" s="94"/>
      <c r="T983" s="94"/>
    </row>
    <row r="984" ht="15.75" customHeight="1">
      <c r="A984" s="242"/>
      <c r="B984" s="222"/>
      <c r="C984" s="223"/>
      <c r="D984" s="231"/>
      <c r="E984" s="3"/>
      <c r="F984" s="3"/>
      <c r="G984" s="3"/>
      <c r="H984" s="3"/>
      <c r="J984" s="226"/>
      <c r="K984" s="3"/>
      <c r="L984" s="3"/>
      <c r="O984" s="227"/>
      <c r="Q984" s="94"/>
      <c r="R984" s="94"/>
      <c r="S984" s="94"/>
      <c r="T984" s="94"/>
    </row>
    <row r="985" ht="15.75" customHeight="1">
      <c r="A985" s="242"/>
      <c r="B985" s="222"/>
      <c r="C985" s="223"/>
      <c r="D985" s="231"/>
      <c r="E985" s="3"/>
      <c r="F985" s="3"/>
      <c r="G985" s="3"/>
      <c r="H985" s="3"/>
      <c r="J985" s="226"/>
      <c r="K985" s="3"/>
      <c r="L985" s="3"/>
      <c r="O985" s="227"/>
      <c r="Q985" s="94"/>
      <c r="R985" s="94"/>
      <c r="S985" s="94"/>
      <c r="T985" s="94"/>
    </row>
    <row r="986" ht="15.75" customHeight="1">
      <c r="A986" s="242"/>
      <c r="B986" s="222"/>
      <c r="C986" s="223"/>
      <c r="D986" s="231"/>
      <c r="E986" s="3"/>
      <c r="F986" s="3"/>
      <c r="G986" s="3"/>
      <c r="H986" s="3"/>
      <c r="J986" s="226"/>
      <c r="K986" s="3"/>
      <c r="L986" s="3"/>
      <c r="O986" s="227"/>
      <c r="Q986" s="94"/>
      <c r="R986" s="94"/>
      <c r="S986" s="94"/>
      <c r="T986" s="94"/>
    </row>
    <row r="987" ht="15.75" customHeight="1">
      <c r="A987" s="242"/>
      <c r="B987" s="222"/>
      <c r="C987" s="223"/>
      <c r="D987" s="231"/>
      <c r="E987" s="3"/>
      <c r="F987" s="3"/>
      <c r="G987" s="3"/>
      <c r="H987" s="3"/>
      <c r="J987" s="226"/>
      <c r="K987" s="3"/>
      <c r="L987" s="3"/>
      <c r="O987" s="227"/>
      <c r="Q987" s="94"/>
      <c r="R987" s="94"/>
      <c r="S987" s="94"/>
      <c r="T987" s="94"/>
    </row>
    <row r="988" ht="15.75" customHeight="1">
      <c r="A988" s="242"/>
      <c r="B988" s="222"/>
      <c r="C988" s="223"/>
      <c r="D988" s="231"/>
      <c r="E988" s="3"/>
      <c r="F988" s="3"/>
      <c r="G988" s="3"/>
      <c r="H988" s="3"/>
      <c r="J988" s="226"/>
      <c r="K988" s="3"/>
      <c r="L988" s="3"/>
      <c r="O988" s="227"/>
      <c r="Q988" s="94"/>
      <c r="R988" s="94"/>
      <c r="S988" s="94"/>
      <c r="T988" s="94"/>
    </row>
    <row r="989" ht="15.75" customHeight="1">
      <c r="A989" s="242"/>
      <c r="B989" s="222"/>
      <c r="C989" s="223"/>
      <c r="D989" s="231"/>
      <c r="E989" s="3"/>
      <c r="F989" s="3"/>
      <c r="G989" s="3"/>
      <c r="H989" s="3"/>
      <c r="J989" s="226"/>
      <c r="K989" s="3"/>
      <c r="L989" s="3"/>
      <c r="O989" s="227"/>
      <c r="Q989" s="94"/>
      <c r="R989" s="94"/>
      <c r="S989" s="94"/>
      <c r="T989" s="94"/>
    </row>
    <row r="990" ht="15.75" customHeight="1">
      <c r="A990" s="242"/>
      <c r="B990" s="222"/>
      <c r="C990" s="223"/>
      <c r="D990" s="231"/>
      <c r="E990" s="3"/>
      <c r="F990" s="3"/>
      <c r="G990" s="3"/>
      <c r="H990" s="3"/>
      <c r="J990" s="226"/>
      <c r="K990" s="3"/>
      <c r="L990" s="3"/>
      <c r="O990" s="227"/>
      <c r="Q990" s="94"/>
      <c r="R990" s="94"/>
      <c r="S990" s="94"/>
      <c r="T990" s="94"/>
    </row>
    <row r="991" ht="15.75" customHeight="1">
      <c r="A991" s="242"/>
      <c r="B991" s="222"/>
      <c r="C991" s="223"/>
      <c r="D991" s="231"/>
      <c r="E991" s="3"/>
      <c r="F991" s="3"/>
      <c r="G991" s="3"/>
      <c r="H991" s="3"/>
      <c r="J991" s="226"/>
      <c r="K991" s="3"/>
      <c r="L991" s="3"/>
      <c r="O991" s="227"/>
      <c r="Q991" s="94"/>
      <c r="R991" s="94"/>
      <c r="S991" s="94"/>
      <c r="T991" s="94"/>
    </row>
    <row r="992" ht="15.75" customHeight="1">
      <c r="A992" s="242"/>
      <c r="B992" s="222"/>
      <c r="C992" s="223"/>
      <c r="D992" s="223"/>
      <c r="E992" s="3"/>
      <c r="F992" s="3"/>
      <c r="G992" s="3"/>
      <c r="H992" s="3"/>
      <c r="J992" s="226"/>
      <c r="K992" s="3"/>
      <c r="L992" s="3"/>
      <c r="O992" s="227"/>
      <c r="Q992" s="94"/>
      <c r="R992" s="94"/>
      <c r="S992" s="94"/>
      <c r="T992" s="94"/>
    </row>
    <row r="993" ht="15.75" customHeight="1">
      <c r="A993" s="242"/>
      <c r="B993" s="222"/>
      <c r="C993" s="223"/>
      <c r="D993" s="223"/>
      <c r="E993" s="3"/>
      <c r="F993" s="3"/>
      <c r="G993" s="3"/>
      <c r="H993" s="3"/>
      <c r="J993" s="226"/>
      <c r="K993" s="3"/>
      <c r="L993" s="3"/>
      <c r="O993" s="227"/>
      <c r="Q993" s="94"/>
      <c r="R993" s="94"/>
      <c r="S993" s="94"/>
      <c r="T993" s="94"/>
    </row>
    <row r="994" ht="15.75" customHeight="1">
      <c r="A994" s="242"/>
      <c r="B994" s="222"/>
      <c r="C994" s="223"/>
      <c r="D994" s="223"/>
      <c r="E994" s="3"/>
      <c r="F994" s="3"/>
      <c r="G994" s="3"/>
      <c r="H994" s="3"/>
      <c r="J994" s="226"/>
      <c r="K994" s="3"/>
      <c r="L994" s="3"/>
      <c r="O994" s="227"/>
      <c r="Q994" s="94"/>
      <c r="R994" s="94"/>
      <c r="S994" s="94"/>
      <c r="T994" s="94"/>
    </row>
    <row r="995" ht="15.75" customHeight="1">
      <c r="A995" s="242"/>
      <c r="B995" s="222"/>
      <c r="C995" s="223"/>
      <c r="D995" s="223"/>
      <c r="E995" s="3"/>
      <c r="F995" s="3"/>
      <c r="G995" s="3"/>
      <c r="H995" s="3"/>
      <c r="J995" s="226"/>
      <c r="K995" s="3"/>
      <c r="L995" s="3"/>
      <c r="O995" s="227"/>
      <c r="Q995" s="94"/>
      <c r="R995" s="94"/>
      <c r="S995" s="94"/>
      <c r="T995" s="94"/>
    </row>
    <row r="996" ht="15.75" customHeight="1">
      <c r="A996" s="242"/>
      <c r="B996" s="222"/>
      <c r="C996" s="223"/>
      <c r="D996" s="223"/>
      <c r="E996" s="3"/>
      <c r="F996" s="3"/>
      <c r="G996" s="3"/>
      <c r="H996" s="3"/>
      <c r="J996" s="226"/>
      <c r="K996" s="3"/>
      <c r="L996" s="3"/>
      <c r="O996" s="227"/>
      <c r="Q996" s="94"/>
      <c r="R996" s="94"/>
      <c r="S996" s="94"/>
      <c r="T996" s="94"/>
    </row>
    <row r="997" ht="15.75" customHeight="1">
      <c r="A997" s="242"/>
      <c r="B997" s="222"/>
      <c r="C997" s="223"/>
      <c r="D997" s="223"/>
      <c r="E997" s="3"/>
      <c r="F997" s="3"/>
      <c r="G997" s="3"/>
      <c r="H997" s="3"/>
      <c r="J997" s="226"/>
      <c r="K997" s="3"/>
      <c r="L997" s="3"/>
      <c r="O997" s="227"/>
      <c r="Q997" s="94"/>
      <c r="R997" s="94"/>
      <c r="S997" s="94"/>
      <c r="T997" s="94"/>
    </row>
    <row r="998" ht="15.75" customHeight="1">
      <c r="A998" s="242"/>
      <c r="B998" s="222"/>
      <c r="C998" s="223"/>
      <c r="D998" s="223"/>
      <c r="E998" s="3"/>
      <c r="F998" s="3"/>
      <c r="G998" s="3"/>
      <c r="H998" s="3"/>
      <c r="J998" s="226"/>
      <c r="K998" s="3"/>
      <c r="L998" s="3"/>
      <c r="O998" s="227"/>
      <c r="Q998" s="94"/>
      <c r="R998" s="94"/>
      <c r="S998" s="94"/>
      <c r="T998" s="94"/>
    </row>
    <row r="999" ht="15.75" customHeight="1">
      <c r="A999" s="242"/>
      <c r="B999" s="222"/>
      <c r="C999" s="223"/>
      <c r="D999" s="223"/>
      <c r="E999" s="3"/>
      <c r="F999" s="3"/>
      <c r="G999" s="3"/>
      <c r="H999" s="3"/>
      <c r="J999" s="226"/>
      <c r="K999" s="3"/>
      <c r="L999" s="3"/>
      <c r="O999" s="227"/>
      <c r="Q999" s="94"/>
      <c r="R999" s="94"/>
      <c r="S999" s="94"/>
      <c r="T999" s="94"/>
    </row>
    <row r="1000" ht="15.75" customHeight="1">
      <c r="A1000" s="242"/>
      <c r="B1000" s="222"/>
      <c r="C1000" s="223"/>
      <c r="D1000" s="223"/>
      <c r="J1000" s="226"/>
      <c r="K1000" s="3"/>
      <c r="L1000" s="3"/>
      <c r="O1000" s="227"/>
      <c r="Q1000" s="94"/>
      <c r="R1000" s="94"/>
      <c r="S1000" s="94"/>
      <c r="T1000" s="94"/>
    </row>
  </sheetData>
  <autoFilter ref="$A$2:$D$1000">
    <sortState ref="A2:D1000">
      <sortCondition ref="A2:A1000"/>
      <sortCondition ref="B2:B1000"/>
    </sortState>
  </autoFilter>
  <mergeCells count="1">
    <mergeCell ref="A1:W1"/>
  </mergeCells>
  <conditionalFormatting sqref="AB2:AF27">
    <cfRule type="notContainsBlanks" dxfId="6" priority="1">
      <formula>LEN(TRIM(AB2))&gt;0</formula>
    </cfRule>
  </conditionalFormatting>
  <conditionalFormatting sqref="Y2:Z37">
    <cfRule type="expression" dxfId="7" priority="2">
      <formula>Z2:Z21&lt;&gt;0</formula>
    </cfRule>
  </conditionalFormatting>
  <conditionalFormatting sqref="Z2:Z37">
    <cfRule type="cellIs" dxfId="7" priority="3" operator="greaterThan">
      <formula>0</formula>
    </cfRule>
  </conditionalFormatting>
  <conditionalFormatting sqref="Y2:Z37">
    <cfRule type="expression" dxfId="3" priority="4">
      <formula>Z2:Z21=0</formula>
    </cfRule>
  </conditionalFormatting>
  <conditionalFormatting sqref="M2:M31">
    <cfRule type="cellIs" dxfId="8" priority="5" operator="equal">
      <formula>#REF!</formula>
    </cfRule>
  </conditionalFormatting>
  <dataValidations>
    <dataValidation type="list" allowBlank="1" showErrorMessage="1" sqref="B3:B1000">
      <formula1>STAFFS!$AG:$AG</formula1>
    </dataValidation>
    <dataValidation type="custom" allowBlank="1" showDropDown="1" showErrorMessage="1" sqref="A3:A1000">
      <formula1>OR(NOT(ISERROR(DATEVALUE(A3))), AND(ISNUMBER(A3), LEFT(CELL("format", A3))="D"))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1.88"/>
    <col customWidth="1" min="2" max="2" width="16.88"/>
    <col customWidth="1" min="3" max="3" width="14.25"/>
    <col customWidth="1" min="4" max="4" width="17.88"/>
    <col customWidth="1" min="5" max="5" width="2.63"/>
    <col customWidth="1" min="6" max="7" width="8.5" outlineLevel="1"/>
    <col customWidth="1" min="8" max="8" width="12.25" outlineLevel="1"/>
    <col customWidth="1" min="9" max="9" width="2.75" outlineLevel="1"/>
    <col customWidth="1" min="10" max="10" width="9.25" outlineLevel="1"/>
    <col customWidth="1" min="11" max="11" width="2.63" outlineLevel="1"/>
    <col customWidth="1" min="12" max="12" width="11.75" outlineLevel="1"/>
    <col customWidth="1" min="13" max="13" width="2.75" outlineLevel="1"/>
    <col customWidth="1" min="14" max="15" width="9.25" outlineLevel="1"/>
    <col customWidth="1" min="16" max="16" width="2.63" outlineLevel="1"/>
    <col customWidth="1" min="17" max="17" width="11.75" outlineLevel="1"/>
    <col customWidth="1" min="18" max="18" width="2.75" outlineLevel="1"/>
    <col customWidth="1" min="19" max="20" width="9.25" outlineLevel="1"/>
    <col customWidth="1" min="21" max="21" width="2.63"/>
    <col customWidth="1" min="22" max="22" width="15.75"/>
    <col customWidth="1" min="23" max="23" width="2.38"/>
    <col customWidth="1" hidden="1" min="24" max="24" width="15.75" outlineLevel="1"/>
    <col customWidth="1" hidden="1" min="25" max="25" width="20.5" outlineLevel="1"/>
    <col customWidth="1" hidden="1" min="26" max="26" width="6.13" outlineLevel="1"/>
    <col customWidth="1" hidden="1" min="27" max="27" width="3.13" outlineLevel="1"/>
    <col customWidth="1" hidden="1" min="28" max="32" width="17.63" outlineLevel="1"/>
  </cols>
  <sheetData>
    <row r="1">
      <c r="A1" s="237" t="s">
        <v>22</v>
      </c>
      <c r="X1" s="237"/>
      <c r="Y1" s="237"/>
      <c r="Z1" s="237"/>
      <c r="AA1" s="237"/>
      <c r="AB1" s="237"/>
      <c r="AC1" s="237"/>
      <c r="AD1" s="237"/>
      <c r="AE1" s="237"/>
      <c r="AF1" s="237"/>
    </row>
    <row r="2">
      <c r="A2" s="187" t="s">
        <v>88</v>
      </c>
      <c r="B2" s="187" t="s">
        <v>89</v>
      </c>
      <c r="C2" s="187" t="s">
        <v>90</v>
      </c>
      <c r="D2" s="187" t="s">
        <v>91</v>
      </c>
      <c r="E2" s="188"/>
      <c r="F2" s="239" t="str">
        <f>IF(COUNTIF(LEAVE!A:A,H:H)&gt;0,TODAY(),"")</f>
        <v/>
      </c>
      <c r="G2" s="208" t="str">
        <f>IF(countif(TODAY!$A$11,$H$2:$H1000),today(),"")</f>
        <v/>
      </c>
      <c r="H2" s="191" t="str">
        <f t="array" ref="H2:H31">STAFFS!AC2:AC1000</f>
        <v>BHARATHI</v>
      </c>
      <c r="I2" s="192">
        <f t="array" ref="I2">COUNTIF($B$3:$B1000,$H$2:$H1000)</f>
        <v>4</v>
      </c>
      <c r="J2" s="193">
        <f>IFERROR(__xludf.DUMMYFUNCTION("arrayformula(iferror(vlookup($H$2:$H1000, query($A$3:$B1000,""select B, max(A) group by B"",0),2,false)))"),46162.0)</f>
        <v>46162</v>
      </c>
      <c r="K2" s="194"/>
      <c r="L2" s="195" t="str">
        <f t="shared" ref="L2:M2" si="1">H2</f>
        <v>BHARATHI</v>
      </c>
      <c r="M2" s="196">
        <f t="shared" si="1"/>
        <v>4</v>
      </c>
      <c r="N2" s="197">
        <f t="shared" ref="N2:N31" si="3">J2+G2+F2</f>
        <v>46162</v>
      </c>
      <c r="O2" s="197">
        <f t="shared" ref="O2:O31" si="4">IF(L2=0,today()+1,N2)</f>
        <v>46162</v>
      </c>
      <c r="P2" s="198"/>
      <c r="Q2" s="199" t="str">
        <f t="array" ref="Q2:T1000">SORT(L2:O1000,4,TRUE)</f>
        <v>RAJI-2</v>
      </c>
      <c r="R2" s="199">
        <v>6.0</v>
      </c>
      <c r="S2" s="197">
        <v>46157.0</v>
      </c>
      <c r="T2" s="197">
        <v>46157.0</v>
      </c>
      <c r="U2" s="8"/>
      <c r="V2" s="200" t="str">
        <f t="array" ref="V2:V16">SORT(Q2:T1000,4,true)</f>
        <v>RAJI-2</v>
      </c>
      <c r="X2" s="200" t="str">
        <f t="array" ref="X2:X8">SORT(Q2:T8,2,true)</f>
        <v>BHARATHI</v>
      </c>
      <c r="Y2" s="201" t="str">
        <f t="array" ref="Y2:Z28">SORT(H2:I28,2,FALSE)</f>
        <v>DHANALAKSHMI</v>
      </c>
      <c r="Z2" s="201">
        <v>6.0</v>
      </c>
      <c r="AA2" s="202"/>
      <c r="AB2" s="203" t="str">
        <f t="shared" ref="AB2:AB26" si="5">IF($M$2:$M$30=0,$L$2:$L$30,"")</f>
        <v/>
      </c>
      <c r="AC2" s="203"/>
      <c r="AD2" s="203"/>
      <c r="AE2" s="203"/>
      <c r="AF2" s="203"/>
    </row>
    <row r="3">
      <c r="A3" s="204">
        <v>46082.0</v>
      </c>
      <c r="B3" s="222" t="s">
        <v>61</v>
      </c>
      <c r="C3" s="206" t="s">
        <v>5</v>
      </c>
      <c r="D3" s="207">
        <v>46082.81422453704</v>
      </c>
      <c r="E3" s="188"/>
      <c r="F3" s="239" t="str">
        <f>IF(COUNTIF(LEAVE!A:A,H:H)&gt;0,TODAY(),"")</f>
        <v/>
      </c>
      <c r="G3" s="190">
        <f>IF(countif(TODAY!$A$11,$H$2:$H1000),today(),"")</f>
        <v>46177</v>
      </c>
      <c r="H3" s="191" t="s">
        <v>9</v>
      </c>
      <c r="I3" s="192">
        <f t="shared" ref="I3:I31" si="6">COUNTIF($B$3:$B1000,$H$2:$H1000)</f>
        <v>5</v>
      </c>
      <c r="J3" s="193">
        <f>IFERROR(__xludf.DUMMYFUNCTION("""COMPUTED_VALUE"""),46159.0)</f>
        <v>46159</v>
      </c>
      <c r="K3" s="194"/>
      <c r="L3" s="195" t="str">
        <f t="shared" ref="L3:M3" si="2">H3</f>
        <v>CHINNAMMAL</v>
      </c>
      <c r="M3" s="196">
        <f t="shared" si="2"/>
        <v>5</v>
      </c>
      <c r="N3" s="197">
        <f t="shared" si="3"/>
        <v>92336</v>
      </c>
      <c r="O3" s="197">
        <f t="shared" si="4"/>
        <v>92336</v>
      </c>
      <c r="P3" s="209"/>
      <c r="Q3" s="210" t="s">
        <v>50</v>
      </c>
      <c r="R3" s="199">
        <v>5.0</v>
      </c>
      <c r="S3" s="197">
        <v>46158.0</v>
      </c>
      <c r="T3" s="197">
        <v>46158.0</v>
      </c>
      <c r="U3" s="8"/>
      <c r="V3" s="211" t="s">
        <v>50</v>
      </c>
      <c r="X3" s="212" t="s">
        <v>49</v>
      </c>
      <c r="Y3" s="201" t="s">
        <v>61</v>
      </c>
      <c r="Z3" s="201">
        <v>6.0</v>
      </c>
      <c r="AA3" s="202"/>
      <c r="AB3" s="203" t="str">
        <f t="shared" si="5"/>
        <v/>
      </c>
      <c r="AC3" s="203"/>
      <c r="AD3" s="203"/>
      <c r="AE3" s="203"/>
      <c r="AF3" s="203"/>
    </row>
    <row r="4">
      <c r="A4" s="204">
        <v>46082.0</v>
      </c>
      <c r="B4" s="222" t="s">
        <v>61</v>
      </c>
      <c r="C4" s="206" t="s">
        <v>7</v>
      </c>
      <c r="D4" s="207">
        <v>46082.815474537034</v>
      </c>
      <c r="E4" s="188"/>
      <c r="F4" s="239" t="str">
        <f>IF(COUNTIF(LEAVE!A:A,H:H)&gt;0,TODAY(),"")</f>
        <v/>
      </c>
      <c r="G4" s="208" t="str">
        <f>IF(countif(TODAY!$A$11,$H$2:$H1000),today(),"")</f>
        <v/>
      </c>
      <c r="H4" s="191" t="s">
        <v>49</v>
      </c>
      <c r="I4" s="192">
        <f t="shared" si="6"/>
        <v>4</v>
      </c>
      <c r="J4" s="213">
        <f>IFERROR(__xludf.DUMMYFUNCTION("""COMPUTED_VALUE"""),46165.0)</f>
        <v>46165</v>
      </c>
      <c r="K4" s="194"/>
      <c r="L4" s="195" t="str">
        <f t="shared" ref="L4:M4" si="7">H4</f>
        <v>DEEPA</v>
      </c>
      <c r="M4" s="196">
        <f t="shared" si="7"/>
        <v>4</v>
      </c>
      <c r="N4" s="197">
        <f t="shared" si="3"/>
        <v>46165</v>
      </c>
      <c r="O4" s="197">
        <f t="shared" si="4"/>
        <v>46165</v>
      </c>
      <c r="P4" s="209"/>
      <c r="Q4" s="199" t="s">
        <v>47</v>
      </c>
      <c r="R4" s="199">
        <v>4.0</v>
      </c>
      <c r="S4" s="197">
        <v>46162.0</v>
      </c>
      <c r="T4" s="197">
        <v>46162.0</v>
      </c>
      <c r="U4" s="8"/>
      <c r="V4" s="214" t="s">
        <v>47</v>
      </c>
      <c r="X4" s="200" t="s">
        <v>50</v>
      </c>
      <c r="Y4" s="201" t="s">
        <v>54</v>
      </c>
      <c r="Z4" s="201">
        <v>6.0</v>
      </c>
      <c r="AA4" s="202"/>
      <c r="AB4" s="203" t="str">
        <f t="shared" si="5"/>
        <v/>
      </c>
      <c r="AC4" s="203"/>
      <c r="AD4" s="203"/>
      <c r="AE4" s="203"/>
      <c r="AF4" s="203"/>
    </row>
    <row r="5">
      <c r="A5" s="204">
        <v>46084.0</v>
      </c>
      <c r="B5" s="222" t="s">
        <v>54</v>
      </c>
      <c r="C5" s="206" t="s">
        <v>7</v>
      </c>
      <c r="D5" s="207">
        <v>46084.82314814815</v>
      </c>
      <c r="E5" s="188"/>
      <c r="F5" s="239" t="str">
        <f>IF(COUNTIF(LEAVE!A:A,H:H)&gt;0,TODAY(),"")</f>
        <v/>
      </c>
      <c r="G5" s="208" t="str">
        <f>IF(countif(TODAY!$A$11,$H$2:$H1000),today(),"")</f>
        <v/>
      </c>
      <c r="H5" s="191" t="s">
        <v>52</v>
      </c>
      <c r="I5" s="192">
        <f t="shared" si="6"/>
        <v>6</v>
      </c>
      <c r="J5" s="213">
        <f>IFERROR(__xludf.DUMMYFUNCTION("""COMPUTED_VALUE"""),46167.0)</f>
        <v>46167</v>
      </c>
      <c r="K5" s="194"/>
      <c r="L5" s="195" t="str">
        <f t="shared" ref="L5:M5" si="8">H5</f>
        <v>DHANALAKSHMI</v>
      </c>
      <c r="M5" s="196">
        <f t="shared" si="8"/>
        <v>6</v>
      </c>
      <c r="N5" s="197">
        <f t="shared" si="3"/>
        <v>46167</v>
      </c>
      <c r="O5" s="197">
        <f t="shared" si="4"/>
        <v>46167</v>
      </c>
      <c r="P5" s="209"/>
      <c r="Q5" s="199" t="s">
        <v>59</v>
      </c>
      <c r="R5" s="199">
        <v>5.0</v>
      </c>
      <c r="S5" s="197">
        <v>46163.0</v>
      </c>
      <c r="T5" s="197">
        <v>46163.0</v>
      </c>
      <c r="U5" s="8"/>
      <c r="V5" s="214" t="s">
        <v>59</v>
      </c>
      <c r="X5" s="200" t="s">
        <v>59</v>
      </c>
      <c r="Y5" s="201" t="s">
        <v>65</v>
      </c>
      <c r="Z5" s="201">
        <v>6.0</v>
      </c>
      <c r="AA5" s="202"/>
      <c r="AB5" s="203" t="str">
        <f t="shared" si="5"/>
        <v/>
      </c>
      <c r="AC5" s="203"/>
      <c r="AD5" s="203"/>
      <c r="AE5" s="203"/>
      <c r="AF5" s="203"/>
    </row>
    <row r="6">
      <c r="A6" s="204">
        <v>46085.0</v>
      </c>
      <c r="B6" s="222" t="s">
        <v>7</v>
      </c>
      <c r="C6" s="206" t="s">
        <v>7</v>
      </c>
      <c r="D6" s="207">
        <v>46085.83550925926</v>
      </c>
      <c r="E6" s="188"/>
      <c r="F6" s="239" t="str">
        <f>IF(COUNTIF(LEAVE!A:A,H:H)&gt;0,TODAY(),"")</f>
        <v/>
      </c>
      <c r="G6" s="208" t="str">
        <f>IF(countif(TODAY!$A$11,$H$2:$H1000),today(),"")</f>
        <v/>
      </c>
      <c r="H6" s="191" t="s">
        <v>50</v>
      </c>
      <c r="I6" s="192">
        <f t="shared" si="6"/>
        <v>5</v>
      </c>
      <c r="J6" s="213">
        <f>IFERROR(__xludf.DUMMYFUNCTION("""COMPUTED_VALUE"""),46158.0)</f>
        <v>46158</v>
      </c>
      <c r="K6" s="194"/>
      <c r="L6" s="195" t="str">
        <f t="shared" ref="L6:M6" si="9">H6</f>
        <v>JEYANTHI</v>
      </c>
      <c r="M6" s="196">
        <f t="shared" si="9"/>
        <v>5</v>
      </c>
      <c r="N6" s="197">
        <f t="shared" si="3"/>
        <v>46158</v>
      </c>
      <c r="O6" s="197">
        <f t="shared" si="4"/>
        <v>46158</v>
      </c>
      <c r="P6" s="209"/>
      <c r="Q6" s="199" t="s">
        <v>7</v>
      </c>
      <c r="R6" s="199">
        <v>5.0</v>
      </c>
      <c r="S6" s="197">
        <v>46164.0</v>
      </c>
      <c r="T6" s="197">
        <v>46164.0</v>
      </c>
      <c r="U6" s="8"/>
      <c r="V6" s="214" t="s">
        <v>7</v>
      </c>
      <c r="X6" s="200" t="s">
        <v>7</v>
      </c>
      <c r="Y6" s="201" t="s">
        <v>66</v>
      </c>
      <c r="Z6" s="201">
        <v>6.0</v>
      </c>
      <c r="AA6" s="202"/>
      <c r="AB6" s="203" t="str">
        <f t="shared" si="5"/>
        <v/>
      </c>
      <c r="AC6" s="203"/>
      <c r="AD6" s="203"/>
      <c r="AE6" s="203"/>
      <c r="AF6" s="203"/>
    </row>
    <row r="7">
      <c r="A7" s="204">
        <v>46086.0</v>
      </c>
      <c r="B7" s="222" t="s">
        <v>69</v>
      </c>
      <c r="C7" s="206" t="s">
        <v>7</v>
      </c>
      <c r="D7" s="207">
        <v>46086.82745370371</v>
      </c>
      <c r="E7" s="188"/>
      <c r="F7" s="239" t="str">
        <f>IF(COUNTIF(LEAVE!A:A,H:H)&gt;0,TODAY(),"")</f>
        <v/>
      </c>
      <c r="G7" s="208" t="str">
        <f>IF(countif(TODAY!$A$11,$H$2:$H1000),today(),"")</f>
        <v/>
      </c>
      <c r="H7" s="191" t="s">
        <v>58</v>
      </c>
      <c r="I7" s="192">
        <f t="shared" si="6"/>
        <v>2</v>
      </c>
      <c r="J7" s="213">
        <f>IFERROR(__xludf.DUMMYFUNCTION("""COMPUTED_VALUE"""),46176.0)</f>
        <v>46176</v>
      </c>
      <c r="K7" s="194"/>
      <c r="L7" s="195" t="str">
        <f t="shared" ref="L7:M7" si="10">H7</f>
        <v>MUTHUPRIYA</v>
      </c>
      <c r="M7" s="196">
        <f t="shared" si="10"/>
        <v>2</v>
      </c>
      <c r="N7" s="197">
        <f t="shared" si="3"/>
        <v>46176</v>
      </c>
      <c r="O7" s="197">
        <f t="shared" si="4"/>
        <v>46176</v>
      </c>
      <c r="P7" s="215"/>
      <c r="Q7" s="199" t="s">
        <v>49</v>
      </c>
      <c r="R7" s="199">
        <v>4.0</v>
      </c>
      <c r="S7" s="197">
        <v>46165.0</v>
      </c>
      <c r="T7" s="197">
        <v>46165.0</v>
      </c>
      <c r="U7" s="8"/>
      <c r="V7" s="214" t="s">
        <v>49</v>
      </c>
      <c r="X7" s="200" t="s">
        <v>61</v>
      </c>
      <c r="Y7" s="201" t="s">
        <v>63</v>
      </c>
      <c r="Z7" s="201">
        <v>6.0</v>
      </c>
      <c r="AA7" s="202"/>
      <c r="AB7" s="203" t="str">
        <f t="shared" si="5"/>
        <v/>
      </c>
      <c r="AC7" s="203"/>
      <c r="AD7" s="203"/>
      <c r="AE7" s="203"/>
      <c r="AF7" s="203"/>
    </row>
    <row r="8">
      <c r="A8" s="204">
        <v>46087.0</v>
      </c>
      <c r="B8" s="222" t="s">
        <v>59</v>
      </c>
      <c r="C8" s="206" t="s">
        <v>7</v>
      </c>
      <c r="D8" s="207">
        <v>46087.78020833333</v>
      </c>
      <c r="E8" s="188"/>
      <c r="F8" s="239" t="str">
        <f>IF(COUNTIF(LEAVE!A:A,H:H)&gt;0,TODAY(),"")</f>
        <v/>
      </c>
      <c r="G8" s="208" t="str">
        <f>IF(countif(TODAY!$A$11,$H$2:$H1000),today(),"")</f>
        <v/>
      </c>
      <c r="H8" s="191" t="s">
        <v>7</v>
      </c>
      <c r="I8" s="192">
        <f t="shared" si="6"/>
        <v>5</v>
      </c>
      <c r="J8" s="213">
        <f>IFERROR(__xludf.DUMMYFUNCTION("""COMPUTED_VALUE"""),46164.0)</f>
        <v>46164</v>
      </c>
      <c r="K8" s="194"/>
      <c r="L8" s="195" t="str">
        <f t="shared" ref="L8:M8" si="11">H8</f>
        <v>NIVETHA</v>
      </c>
      <c r="M8" s="196">
        <f t="shared" si="11"/>
        <v>5</v>
      </c>
      <c r="N8" s="197">
        <f t="shared" si="3"/>
        <v>46164</v>
      </c>
      <c r="O8" s="197">
        <f t="shared" si="4"/>
        <v>46164</v>
      </c>
      <c r="P8" s="215"/>
      <c r="Q8" s="199" t="s">
        <v>54</v>
      </c>
      <c r="R8" s="199">
        <v>6.0</v>
      </c>
      <c r="S8" s="197">
        <v>46166.0</v>
      </c>
      <c r="T8" s="197">
        <v>46166.0</v>
      </c>
      <c r="U8" s="8"/>
      <c r="V8" s="214" t="s">
        <v>54</v>
      </c>
      <c r="X8" s="200" t="s">
        <v>54</v>
      </c>
      <c r="Y8" s="201" t="s">
        <v>69</v>
      </c>
      <c r="Z8" s="201">
        <v>6.0</v>
      </c>
      <c r="AA8" s="202"/>
      <c r="AB8" s="203" t="str">
        <f t="shared" si="5"/>
        <v/>
      </c>
      <c r="AC8" s="203"/>
      <c r="AD8" s="203"/>
      <c r="AE8" s="203"/>
      <c r="AF8" s="203"/>
    </row>
    <row r="9">
      <c r="A9" s="204">
        <v>46088.0</v>
      </c>
      <c r="B9" s="222" t="s">
        <v>54</v>
      </c>
      <c r="C9" s="206" t="s">
        <v>7</v>
      </c>
      <c r="D9" s="207">
        <v>46088.82908564815</v>
      </c>
      <c r="E9" s="188"/>
      <c r="F9" s="239" t="str">
        <f>IF(COUNTIF(LEAVE!A:A,H:H)&gt;0,TODAY(),"")</f>
        <v/>
      </c>
      <c r="G9" s="208" t="str">
        <f>IF(countif(TODAY!$A$11,$H$2:$H1000),today(),"")</f>
        <v/>
      </c>
      <c r="H9" s="191" t="s">
        <v>57</v>
      </c>
      <c r="I9" s="192">
        <f t="shared" si="6"/>
        <v>5</v>
      </c>
      <c r="J9" s="213">
        <f>IFERROR(__xludf.DUMMYFUNCTION("""COMPUTED_VALUE"""),46172.0)</f>
        <v>46172</v>
      </c>
      <c r="K9" s="194"/>
      <c r="L9" s="195" t="str">
        <f t="shared" ref="L9:M9" si="12">H9</f>
        <v>RAJI-1</v>
      </c>
      <c r="M9" s="196">
        <f t="shared" si="12"/>
        <v>5</v>
      </c>
      <c r="N9" s="197">
        <f t="shared" si="3"/>
        <v>46172</v>
      </c>
      <c r="O9" s="197">
        <f t="shared" si="4"/>
        <v>46172</v>
      </c>
      <c r="P9" s="8"/>
      <c r="Q9" s="199" t="s">
        <v>52</v>
      </c>
      <c r="R9" s="199">
        <v>6.0</v>
      </c>
      <c r="S9" s="197">
        <v>46167.0</v>
      </c>
      <c r="T9" s="197">
        <v>46167.0</v>
      </c>
      <c r="U9" s="8"/>
      <c r="V9" s="216" t="s">
        <v>52</v>
      </c>
      <c r="Y9" s="201" t="s">
        <v>9</v>
      </c>
      <c r="Z9" s="201">
        <v>5.0</v>
      </c>
      <c r="AA9" s="202"/>
      <c r="AB9" s="203" t="str">
        <f t="shared" si="5"/>
        <v/>
      </c>
      <c r="AC9" s="203"/>
      <c r="AD9" s="203"/>
      <c r="AE9" s="203"/>
      <c r="AF9" s="203"/>
    </row>
    <row r="10">
      <c r="A10" s="204">
        <v>46090.0</v>
      </c>
      <c r="B10" s="222" t="s">
        <v>5</v>
      </c>
      <c r="C10" s="206" t="s">
        <v>7</v>
      </c>
      <c r="D10" s="207">
        <v>46090.83540509259</v>
      </c>
      <c r="E10" s="188"/>
      <c r="F10" s="239" t="str">
        <f>IF(COUNTIF(LEAVE!A:A,H:H)&gt;0,TODAY(),"")</f>
        <v/>
      </c>
      <c r="G10" s="208" t="str">
        <f>IF(countif(TODAY!$A$11,$H$2:$H1000),today(),"")</f>
        <v/>
      </c>
      <c r="H10" s="191" t="s">
        <v>61</v>
      </c>
      <c r="I10" s="192">
        <f t="shared" si="6"/>
        <v>6</v>
      </c>
      <c r="J10" s="213">
        <f>IFERROR(__xludf.DUMMYFUNCTION("""COMPUTED_VALUE"""),46157.0)</f>
        <v>46157</v>
      </c>
      <c r="K10" s="194"/>
      <c r="L10" s="195" t="str">
        <f t="shared" ref="L10:M10" si="13">H10</f>
        <v>RAJI-2</v>
      </c>
      <c r="M10" s="196">
        <f t="shared" si="13"/>
        <v>6</v>
      </c>
      <c r="N10" s="197">
        <f t="shared" si="3"/>
        <v>46157</v>
      </c>
      <c r="O10" s="197">
        <f t="shared" si="4"/>
        <v>46157</v>
      </c>
      <c r="P10" s="8"/>
      <c r="Q10" s="199" t="s">
        <v>63</v>
      </c>
      <c r="R10" s="199">
        <v>6.0</v>
      </c>
      <c r="S10" s="197">
        <v>46168.0</v>
      </c>
      <c r="T10" s="197">
        <v>46168.0</v>
      </c>
      <c r="U10" s="8"/>
      <c r="V10" s="216" t="s">
        <v>63</v>
      </c>
      <c r="Y10" s="201" t="s">
        <v>50</v>
      </c>
      <c r="Z10" s="201">
        <v>5.0</v>
      </c>
      <c r="AA10" s="202"/>
      <c r="AB10" s="203" t="str">
        <f t="shared" si="5"/>
        <v/>
      </c>
      <c r="AC10" s="203"/>
      <c r="AD10" s="203"/>
      <c r="AE10" s="203"/>
      <c r="AF10" s="203"/>
    </row>
    <row r="11">
      <c r="A11" s="204">
        <v>46091.0</v>
      </c>
      <c r="B11" s="222" t="s">
        <v>65</v>
      </c>
      <c r="C11" s="206" t="s">
        <v>5</v>
      </c>
      <c r="D11" s="207">
        <v>46091.83917824074</v>
      </c>
      <c r="E11" s="188"/>
      <c r="F11" s="239" t="str">
        <f>IF(COUNTIF(LEAVE!A:A,H:H)&gt;0,TODAY(),"")</f>
        <v/>
      </c>
      <c r="G11" s="208" t="str">
        <f>IF(countif(TODAY!$A$11,$H$2:$H1000),today(),"")</f>
        <v/>
      </c>
      <c r="H11" s="191" t="s">
        <v>54</v>
      </c>
      <c r="I11" s="192">
        <f t="shared" si="6"/>
        <v>6</v>
      </c>
      <c r="J11" s="213">
        <f>IFERROR(__xludf.DUMMYFUNCTION("""COMPUTED_VALUE"""),46166.0)</f>
        <v>46166</v>
      </c>
      <c r="K11" s="194"/>
      <c r="L11" s="195" t="str">
        <f t="shared" ref="L11:M11" si="14">H11</f>
        <v>SAHANA</v>
      </c>
      <c r="M11" s="196">
        <f t="shared" si="14"/>
        <v>6</v>
      </c>
      <c r="N11" s="197">
        <f t="shared" si="3"/>
        <v>46166</v>
      </c>
      <c r="O11" s="197">
        <f t="shared" si="4"/>
        <v>46166</v>
      </c>
      <c r="P11" s="8"/>
      <c r="Q11" s="199" t="s">
        <v>5</v>
      </c>
      <c r="R11" s="199">
        <v>5.0</v>
      </c>
      <c r="S11" s="197">
        <v>46169.0</v>
      </c>
      <c r="T11" s="197">
        <v>46169.0</v>
      </c>
      <c r="U11" s="8"/>
      <c r="V11" s="216" t="s">
        <v>5</v>
      </c>
      <c r="Y11" s="201" t="s">
        <v>7</v>
      </c>
      <c r="Z11" s="201">
        <v>5.0</v>
      </c>
      <c r="AA11" s="202"/>
      <c r="AB11" s="203" t="str">
        <f t="shared" si="5"/>
        <v/>
      </c>
      <c r="AC11" s="203"/>
      <c r="AD11" s="203"/>
      <c r="AE11" s="203"/>
      <c r="AF11" s="203"/>
    </row>
    <row r="12">
      <c r="A12" s="204">
        <v>46092.0</v>
      </c>
      <c r="B12" s="222" t="s">
        <v>50</v>
      </c>
      <c r="C12" s="206" t="s">
        <v>7</v>
      </c>
      <c r="D12" s="207">
        <v>46092.829976851855</v>
      </c>
      <c r="E12" s="188"/>
      <c r="F12" s="239" t="str">
        <f>IF(COUNTIF(LEAVE!A:A,H:H)&gt;0,TODAY(),"")</f>
        <v/>
      </c>
      <c r="G12" s="208" t="str">
        <f>IF(countif(TODAY!$A$11,$H$2:$H1000),today(),"")</f>
        <v/>
      </c>
      <c r="H12" s="191" t="s">
        <v>59</v>
      </c>
      <c r="I12" s="192">
        <f t="shared" si="6"/>
        <v>5</v>
      </c>
      <c r="J12" s="213">
        <f>IFERROR(__xludf.DUMMYFUNCTION("""COMPUTED_VALUE"""),46163.0)</f>
        <v>46163</v>
      </c>
      <c r="K12" s="194"/>
      <c r="L12" s="195" t="str">
        <f t="shared" ref="L12:M12" si="15">H12</f>
        <v>SUDHARSHINI</v>
      </c>
      <c r="M12" s="196">
        <f t="shared" si="15"/>
        <v>5</v>
      </c>
      <c r="N12" s="197">
        <f t="shared" si="3"/>
        <v>46163</v>
      </c>
      <c r="O12" s="197">
        <f t="shared" si="4"/>
        <v>46163</v>
      </c>
      <c r="P12" s="8"/>
      <c r="Q12" s="199" t="s">
        <v>66</v>
      </c>
      <c r="R12" s="199">
        <v>6.0</v>
      </c>
      <c r="S12" s="197">
        <v>46171.0</v>
      </c>
      <c r="T12" s="197">
        <v>46171.0</v>
      </c>
      <c r="U12" s="8"/>
      <c r="V12" s="216" t="s">
        <v>66</v>
      </c>
      <c r="Y12" s="201" t="s">
        <v>57</v>
      </c>
      <c r="Z12" s="201">
        <v>5.0</v>
      </c>
      <c r="AA12" s="202"/>
      <c r="AB12" s="203" t="str">
        <f t="shared" si="5"/>
        <v/>
      </c>
      <c r="AC12" s="203"/>
      <c r="AD12" s="203"/>
      <c r="AE12" s="203"/>
      <c r="AF12" s="203"/>
    </row>
    <row r="13">
      <c r="A13" s="204">
        <v>46093.0</v>
      </c>
      <c r="B13" s="222" t="s">
        <v>63</v>
      </c>
      <c r="C13" s="206" t="s">
        <v>5</v>
      </c>
      <c r="D13" s="207">
        <v>46093.83825231482</v>
      </c>
      <c r="E13" s="188"/>
      <c r="F13" s="239" t="str">
        <f>IF(COUNTIF(LEAVE!A:A,H:H)&gt;0,TODAY(),"")</f>
        <v/>
      </c>
      <c r="G13" s="208" t="str">
        <f>IF(countif(TODAY!$A$11,$H$2:$H1000),today(),"")</f>
        <v/>
      </c>
      <c r="H13" s="191" t="s">
        <v>78</v>
      </c>
      <c r="I13" s="192">
        <f t="shared" si="6"/>
        <v>4</v>
      </c>
      <c r="J13" s="213">
        <f>IFERROR(__xludf.DUMMYFUNCTION("""COMPUTED_VALUE"""),46174.0)</f>
        <v>46174</v>
      </c>
      <c r="K13" s="194"/>
      <c r="L13" s="195" t="str">
        <f t="shared" ref="L13:M13" si="16">H13</f>
        <v>VIDHYA</v>
      </c>
      <c r="M13" s="196">
        <f t="shared" si="16"/>
        <v>4</v>
      </c>
      <c r="N13" s="197">
        <f t="shared" si="3"/>
        <v>46174</v>
      </c>
      <c r="O13" s="197">
        <f t="shared" si="4"/>
        <v>46174</v>
      </c>
      <c r="P13" s="217"/>
      <c r="Q13" s="199" t="s">
        <v>57</v>
      </c>
      <c r="R13" s="199">
        <v>5.0</v>
      </c>
      <c r="S13" s="197">
        <v>46172.0</v>
      </c>
      <c r="T13" s="197">
        <v>46172.0</v>
      </c>
      <c r="U13" s="8"/>
      <c r="V13" s="216" t="s">
        <v>57</v>
      </c>
      <c r="Y13" s="201" t="s">
        <v>59</v>
      </c>
      <c r="Z13" s="201">
        <v>5.0</v>
      </c>
      <c r="AA13" s="202"/>
      <c r="AB13" s="203" t="str">
        <f t="shared" si="5"/>
        <v/>
      </c>
      <c r="AC13" s="203"/>
      <c r="AD13" s="203"/>
      <c r="AE13" s="203"/>
      <c r="AF13" s="203"/>
    </row>
    <row r="14">
      <c r="A14" s="204">
        <v>46094.0</v>
      </c>
      <c r="B14" s="222" t="s">
        <v>52</v>
      </c>
      <c r="C14" s="206" t="s">
        <v>5</v>
      </c>
      <c r="D14" s="207">
        <v>46094.8416087963</v>
      </c>
      <c r="E14" s="188"/>
      <c r="F14" s="239" t="str">
        <f>IF(COUNTIF(LEAVE!A:A,H:H)&gt;0,TODAY(),"")</f>
        <v/>
      </c>
      <c r="G14" s="208" t="str">
        <f>IF(countif(TODAY!$A$11,$H$2:$H1000),today(),"")</f>
        <v/>
      </c>
      <c r="H14" s="191" t="s">
        <v>65</v>
      </c>
      <c r="I14" s="192">
        <f t="shared" si="6"/>
        <v>6</v>
      </c>
      <c r="J14" s="213">
        <f>IFERROR(__xludf.DUMMYFUNCTION("""COMPUTED_VALUE"""),46175.0)</f>
        <v>46175</v>
      </c>
      <c r="K14" s="194"/>
      <c r="L14" s="195" t="str">
        <f t="shared" ref="L14:M14" si="17">H14</f>
        <v>VIJI-1</v>
      </c>
      <c r="M14" s="196">
        <f t="shared" si="17"/>
        <v>6</v>
      </c>
      <c r="N14" s="197">
        <f t="shared" si="3"/>
        <v>46175</v>
      </c>
      <c r="O14" s="197">
        <f t="shared" si="4"/>
        <v>46175</v>
      </c>
      <c r="P14" s="8"/>
      <c r="Q14" s="199" t="s">
        <v>78</v>
      </c>
      <c r="R14" s="199">
        <v>4.0</v>
      </c>
      <c r="S14" s="197">
        <v>46174.0</v>
      </c>
      <c r="T14" s="197">
        <v>46174.0</v>
      </c>
      <c r="U14" s="8"/>
      <c r="V14" s="216" t="s">
        <v>78</v>
      </c>
      <c r="Y14" s="201" t="s">
        <v>5</v>
      </c>
      <c r="Z14" s="201">
        <v>5.0</v>
      </c>
      <c r="AA14" s="202"/>
      <c r="AB14" s="203" t="str">
        <f t="shared" si="5"/>
        <v/>
      </c>
      <c r="AC14" s="203"/>
      <c r="AD14" s="203"/>
      <c r="AE14" s="203"/>
      <c r="AF14" s="203"/>
    </row>
    <row r="15">
      <c r="A15" s="204">
        <v>46095.0</v>
      </c>
      <c r="B15" s="222" t="s">
        <v>57</v>
      </c>
      <c r="C15" s="206" t="s">
        <v>7</v>
      </c>
      <c r="D15" s="207">
        <v>46095.79701388889</v>
      </c>
      <c r="E15" s="188"/>
      <c r="F15" s="239" t="str">
        <f>IF(COUNTIF(LEAVE!A:A,H:H)&gt;0,TODAY(),"")</f>
        <v/>
      </c>
      <c r="G15" s="208" t="str">
        <f>IF(countif(TODAY!$A$11,$H$2:$H1000),today(),"")</f>
        <v/>
      </c>
      <c r="H15" s="191" t="s">
        <v>66</v>
      </c>
      <c r="I15" s="192">
        <f t="shared" si="6"/>
        <v>6</v>
      </c>
      <c r="J15" s="213">
        <f>IFERROR(__xludf.DUMMYFUNCTION("""COMPUTED_VALUE"""),46171.0)</f>
        <v>46171</v>
      </c>
      <c r="K15" s="194"/>
      <c r="L15" s="195" t="str">
        <f t="shared" ref="L15:M15" si="18">H15</f>
        <v>VIJI-2</v>
      </c>
      <c r="M15" s="196">
        <f t="shared" si="18"/>
        <v>6</v>
      </c>
      <c r="N15" s="197">
        <f t="shared" si="3"/>
        <v>46171</v>
      </c>
      <c r="O15" s="197">
        <f t="shared" si="4"/>
        <v>46171</v>
      </c>
      <c r="P15" s="8"/>
      <c r="Q15" s="199" t="s">
        <v>65</v>
      </c>
      <c r="R15" s="199">
        <v>6.0</v>
      </c>
      <c r="S15" s="197">
        <v>46175.0</v>
      </c>
      <c r="T15" s="197">
        <v>46175.0</v>
      </c>
      <c r="U15" s="8"/>
      <c r="V15" s="216" t="s">
        <v>65</v>
      </c>
      <c r="Y15" s="201" t="s">
        <v>47</v>
      </c>
      <c r="Z15" s="201">
        <v>4.0</v>
      </c>
      <c r="AA15" s="202"/>
      <c r="AB15" s="218" t="str">
        <f t="shared" si="5"/>
        <v/>
      </c>
      <c r="AC15" s="218"/>
      <c r="AD15" s="218"/>
      <c r="AE15" s="218"/>
      <c r="AF15" s="218"/>
    </row>
    <row r="16">
      <c r="A16" s="204">
        <v>46096.0</v>
      </c>
      <c r="B16" s="222" t="s">
        <v>9</v>
      </c>
      <c r="C16" s="206" t="s">
        <v>5</v>
      </c>
      <c r="D16" s="207">
        <v>46096.81684027778</v>
      </c>
      <c r="E16" s="188"/>
      <c r="F16" s="239" t="str">
        <f>IF(COUNTIF(LEAVE!A:A,H:H)&gt;0,TODAY(),"")</f>
        <v/>
      </c>
      <c r="G16" s="208" t="str">
        <f>IF(countif(TODAY!$A$11,$H$2:$H1000),today(),"")</f>
        <v/>
      </c>
      <c r="H16" s="191" t="s">
        <v>5</v>
      </c>
      <c r="I16" s="192">
        <f t="shared" si="6"/>
        <v>5</v>
      </c>
      <c r="J16" s="213">
        <f>IFERROR(__xludf.DUMMYFUNCTION("""COMPUTED_VALUE"""),46169.0)</f>
        <v>46169</v>
      </c>
      <c r="K16" s="194"/>
      <c r="L16" s="195" t="str">
        <f t="shared" ref="L16:M16" si="19">H16</f>
        <v>VISHNUPRIYA</v>
      </c>
      <c r="M16" s="196">
        <f t="shared" si="19"/>
        <v>5</v>
      </c>
      <c r="N16" s="197">
        <f t="shared" si="3"/>
        <v>46169</v>
      </c>
      <c r="O16" s="197">
        <f t="shared" si="4"/>
        <v>46169</v>
      </c>
      <c r="P16" s="8"/>
      <c r="Q16" s="199" t="s">
        <v>58</v>
      </c>
      <c r="R16" s="199">
        <v>2.0</v>
      </c>
      <c r="S16" s="197">
        <v>46176.0</v>
      </c>
      <c r="T16" s="197">
        <v>46176.0</v>
      </c>
      <c r="U16" s="8"/>
      <c r="V16" s="216" t="s">
        <v>58</v>
      </c>
      <c r="Y16" s="201" t="s">
        <v>49</v>
      </c>
      <c r="Z16" s="201">
        <v>4.0</v>
      </c>
      <c r="AA16" s="202"/>
      <c r="AB16" s="203" t="str">
        <f t="shared" si="5"/>
        <v/>
      </c>
      <c r="AC16" s="203"/>
      <c r="AD16" s="203"/>
      <c r="AE16" s="203"/>
      <c r="AF16" s="203"/>
    </row>
    <row r="17">
      <c r="A17" s="204">
        <v>46097.0</v>
      </c>
      <c r="B17" s="222" t="s">
        <v>66</v>
      </c>
      <c r="C17" s="206" t="s">
        <v>7</v>
      </c>
      <c r="D17" s="207">
        <v>46097.8227662037</v>
      </c>
      <c r="E17" s="188"/>
      <c r="F17" s="239" t="str">
        <f>IF(COUNTIF(LEAVE!A:A,H:H)&gt;0,TODAY(),"")</f>
        <v/>
      </c>
      <c r="G17" s="208" t="str">
        <f>IF(countif(TODAY!$A$11,$H$2:$H1000),today(),"")</f>
        <v/>
      </c>
      <c r="H17" s="191" t="s">
        <v>63</v>
      </c>
      <c r="I17" s="192">
        <f t="shared" si="6"/>
        <v>6</v>
      </c>
      <c r="J17" s="213">
        <f>IFERROR(__xludf.DUMMYFUNCTION("""COMPUTED_VALUE"""),46168.0)</f>
        <v>46168</v>
      </c>
      <c r="K17" s="194"/>
      <c r="L17" s="195" t="str">
        <f t="shared" ref="L17:M17" si="20">H17</f>
        <v>YAMUNA</v>
      </c>
      <c r="M17" s="196">
        <f t="shared" si="20"/>
        <v>6</v>
      </c>
      <c r="N17" s="197">
        <f t="shared" si="3"/>
        <v>46168</v>
      </c>
      <c r="O17" s="197">
        <f t="shared" si="4"/>
        <v>46168</v>
      </c>
      <c r="P17" s="8"/>
      <c r="Q17" s="199"/>
      <c r="R17" s="199">
        <v>0.0</v>
      </c>
      <c r="S17" s="197">
        <v>0.0</v>
      </c>
      <c r="T17" s="197">
        <v>46178.0</v>
      </c>
      <c r="U17" s="8"/>
      <c r="V17" s="216"/>
      <c r="Y17" s="201" t="s">
        <v>78</v>
      </c>
      <c r="Z17" s="201">
        <v>4.0</v>
      </c>
      <c r="AA17" s="202"/>
      <c r="AB17" s="203" t="str">
        <f t="shared" si="5"/>
        <v/>
      </c>
      <c r="AC17" s="203"/>
      <c r="AD17" s="203"/>
      <c r="AE17" s="203"/>
      <c r="AF17" s="203"/>
    </row>
    <row r="18">
      <c r="A18" s="204">
        <v>46098.0</v>
      </c>
      <c r="B18" s="222" t="s">
        <v>52</v>
      </c>
      <c r="C18" s="206" t="s">
        <v>9</v>
      </c>
      <c r="D18" s="207">
        <v>46098.80862268519</v>
      </c>
      <c r="E18" s="188"/>
      <c r="F18" s="189">
        <f>IF(COUNTIF(LEAVE!A:A,H:H)&gt;0,TODAY(),"")</f>
        <v>46177</v>
      </c>
      <c r="G18" s="208" t="str">
        <f>IF(countif(TODAY!$A$11,$H$2:$H1000),today(),"")</f>
        <v/>
      </c>
      <c r="H18" s="191" t="s">
        <v>69</v>
      </c>
      <c r="I18" s="192">
        <f t="shared" si="6"/>
        <v>6</v>
      </c>
      <c r="J18" s="213">
        <f>IFERROR(__xludf.DUMMYFUNCTION("""COMPUTED_VALUE"""),46170.0)</f>
        <v>46170</v>
      </c>
      <c r="K18" s="194"/>
      <c r="L18" s="195" t="str">
        <f t="shared" ref="L18:M18" si="21">H18</f>
        <v>YOGAPRIYA</v>
      </c>
      <c r="M18" s="196">
        <f t="shared" si="21"/>
        <v>6</v>
      </c>
      <c r="N18" s="197">
        <f t="shared" si="3"/>
        <v>92347</v>
      </c>
      <c r="O18" s="197">
        <f t="shared" si="4"/>
        <v>92347</v>
      </c>
      <c r="P18" s="8"/>
      <c r="Q18" s="199"/>
      <c r="R18" s="199">
        <v>0.0</v>
      </c>
      <c r="S18" s="197">
        <v>0.0</v>
      </c>
      <c r="T18" s="197">
        <v>46178.0</v>
      </c>
      <c r="U18" s="8"/>
      <c r="V18" s="216"/>
      <c r="Y18" s="201" t="s">
        <v>58</v>
      </c>
      <c r="Z18" s="201">
        <v>2.0</v>
      </c>
      <c r="AA18" s="202"/>
      <c r="AB18" s="203" t="str">
        <f t="shared" si="5"/>
        <v/>
      </c>
      <c r="AC18" s="203"/>
      <c r="AD18" s="203"/>
      <c r="AE18" s="203"/>
      <c r="AF18" s="203"/>
    </row>
    <row r="19" ht="15.75" customHeight="1">
      <c r="A19" s="204">
        <v>46099.0</v>
      </c>
      <c r="B19" s="222"/>
      <c r="C19" s="206" t="s">
        <v>7</v>
      </c>
      <c r="D19" s="207">
        <v>46099.800717592596</v>
      </c>
      <c r="E19" s="188"/>
      <c r="F19" s="239" t="str">
        <f>IF(COUNTIF(LEAVE!A:A,H:H)&gt;0,TODAY(),"")</f>
        <v/>
      </c>
      <c r="G19" s="208" t="str">
        <f>IF(countif(TODAY!$A$11,$H$2:$H1000),today(),"")</f>
        <v/>
      </c>
      <c r="H19" s="191"/>
      <c r="I19" s="192">
        <f t="shared" si="6"/>
        <v>0</v>
      </c>
      <c r="J19" s="213"/>
      <c r="K19" s="194"/>
      <c r="L19" s="195" t="str">
        <f t="shared" ref="L19:M19" si="22">H19</f>
        <v/>
      </c>
      <c r="M19" s="196">
        <f t="shared" si="22"/>
        <v>0</v>
      </c>
      <c r="N19" s="197">
        <f t="shared" si="3"/>
        <v>0</v>
      </c>
      <c r="O19" s="197">
        <f t="shared" si="4"/>
        <v>46178</v>
      </c>
      <c r="P19" s="8"/>
      <c r="Q19" s="199"/>
      <c r="R19" s="199">
        <v>0.0</v>
      </c>
      <c r="S19" s="197">
        <v>0.0</v>
      </c>
      <c r="T19" s="197">
        <v>46178.0</v>
      </c>
      <c r="U19" s="8"/>
      <c r="V19" s="216"/>
      <c r="Y19" s="201"/>
      <c r="Z19" s="201">
        <v>0.0</v>
      </c>
      <c r="AA19" s="202"/>
      <c r="AB19" s="203" t="str">
        <f t="shared" si="5"/>
        <v/>
      </c>
      <c r="AC19" s="203"/>
      <c r="AD19" s="203"/>
      <c r="AE19" s="203"/>
      <c r="AF19" s="203"/>
    </row>
    <row r="20" ht="15.75" customHeight="1">
      <c r="A20" s="204">
        <v>46100.0</v>
      </c>
      <c r="B20" s="222" t="s">
        <v>47</v>
      </c>
      <c r="C20" s="206" t="s">
        <v>7</v>
      </c>
      <c r="D20" s="207">
        <v>46100.83116898148</v>
      </c>
      <c r="E20" s="188"/>
      <c r="F20" s="239" t="str">
        <f>IF(COUNTIF(LEAVE!A:A,H:H)&gt;0,TODAY(),"")</f>
        <v/>
      </c>
      <c r="G20" s="208" t="str">
        <f>IF(countif(TODAY!$A$11,$H$2:$H1000),today(),"")</f>
        <v/>
      </c>
      <c r="H20" s="191"/>
      <c r="I20" s="192">
        <f t="shared" si="6"/>
        <v>0</v>
      </c>
      <c r="J20" s="213"/>
      <c r="K20" s="194"/>
      <c r="L20" s="195" t="str">
        <f t="shared" ref="L20:M20" si="23">H20</f>
        <v/>
      </c>
      <c r="M20" s="196">
        <f t="shared" si="23"/>
        <v>0</v>
      </c>
      <c r="N20" s="197">
        <f t="shared" si="3"/>
        <v>0</v>
      </c>
      <c r="O20" s="197">
        <f t="shared" si="4"/>
        <v>46178</v>
      </c>
      <c r="P20" s="8"/>
      <c r="Q20" s="199"/>
      <c r="R20" s="199">
        <v>0.0</v>
      </c>
      <c r="S20" s="197">
        <v>0.0</v>
      </c>
      <c r="T20" s="197">
        <v>46178.0</v>
      </c>
      <c r="U20" s="8"/>
      <c r="V20" s="216"/>
      <c r="Y20" s="201"/>
      <c r="Z20" s="201">
        <v>0.0</v>
      </c>
      <c r="AA20" s="202"/>
      <c r="AB20" s="203" t="str">
        <f t="shared" si="5"/>
        <v/>
      </c>
      <c r="AC20" s="203"/>
      <c r="AD20" s="203"/>
      <c r="AE20" s="203"/>
      <c r="AF20" s="203"/>
    </row>
    <row r="21" ht="15.75" customHeight="1">
      <c r="A21" s="204">
        <v>46101.0</v>
      </c>
      <c r="B21" s="222" t="s">
        <v>63</v>
      </c>
      <c r="C21" s="206" t="s">
        <v>7</v>
      </c>
      <c r="D21" s="207">
        <v>46101.82895833333</v>
      </c>
      <c r="E21" s="104"/>
      <c r="F21" s="239" t="str">
        <f>IF(COUNTIF(LEAVE!A:A,H:H)&gt;0,TODAY(),"")</f>
        <v/>
      </c>
      <c r="G21" s="208" t="str">
        <f>IF(countif(TODAY!$A$11,$H$2:$H1000),today(),"")</f>
        <v/>
      </c>
      <c r="H21" s="191"/>
      <c r="I21" s="192">
        <f t="shared" si="6"/>
        <v>0</v>
      </c>
      <c r="J21" s="213"/>
      <c r="K21" s="194"/>
      <c r="L21" s="195" t="str">
        <f t="shared" ref="L21:M21" si="24">H21</f>
        <v/>
      </c>
      <c r="M21" s="196">
        <f t="shared" si="24"/>
        <v>0</v>
      </c>
      <c r="N21" s="197">
        <f t="shared" si="3"/>
        <v>0</v>
      </c>
      <c r="O21" s="197">
        <f t="shared" si="4"/>
        <v>46178</v>
      </c>
      <c r="P21" s="8"/>
      <c r="Q21" s="199"/>
      <c r="R21" s="199">
        <v>0.0</v>
      </c>
      <c r="S21" s="197">
        <v>0.0</v>
      </c>
      <c r="T21" s="197">
        <v>46178.0</v>
      </c>
      <c r="U21" s="8"/>
      <c r="V21" s="216"/>
      <c r="Y21" s="201"/>
      <c r="Z21" s="201">
        <v>0.0</v>
      </c>
      <c r="AA21" s="202"/>
      <c r="AB21" s="203" t="str">
        <f t="shared" si="5"/>
        <v/>
      </c>
      <c r="AC21" s="203"/>
      <c r="AD21" s="203"/>
      <c r="AE21" s="203"/>
      <c r="AF21" s="203"/>
    </row>
    <row r="22" ht="15.75" customHeight="1">
      <c r="A22" s="204">
        <v>46102.0</v>
      </c>
      <c r="B22" s="222" t="s">
        <v>49</v>
      </c>
      <c r="C22" s="206" t="s">
        <v>7</v>
      </c>
      <c r="D22" s="207">
        <v>46102.84155092593</v>
      </c>
      <c r="E22" s="104"/>
      <c r="F22" s="239" t="str">
        <f>IF(COUNTIF(LEAVE!A:A,H:H)&gt;0,TODAY(),"")</f>
        <v/>
      </c>
      <c r="G22" s="208" t="str">
        <f>IF(countif(TODAY!$A$11,$H$2:$H1000),today(),"")</f>
        <v/>
      </c>
      <c r="H22" s="191"/>
      <c r="I22" s="192">
        <f t="shared" si="6"/>
        <v>0</v>
      </c>
      <c r="J22" s="213"/>
      <c r="K22" s="194"/>
      <c r="L22" s="195" t="str">
        <f t="shared" ref="L22:M22" si="25">H22</f>
        <v/>
      </c>
      <c r="M22" s="196">
        <f t="shared" si="25"/>
        <v>0</v>
      </c>
      <c r="N22" s="197">
        <f t="shared" si="3"/>
        <v>0</v>
      </c>
      <c r="O22" s="197">
        <f t="shared" si="4"/>
        <v>46178</v>
      </c>
      <c r="P22" s="8"/>
      <c r="Q22" s="199"/>
      <c r="R22" s="199">
        <v>0.0</v>
      </c>
      <c r="S22" s="197">
        <v>0.0</v>
      </c>
      <c r="T22" s="197">
        <v>46178.0</v>
      </c>
      <c r="U22" s="8"/>
      <c r="V22" s="216"/>
      <c r="Y22" s="219"/>
      <c r="Z22" s="201">
        <v>0.0</v>
      </c>
      <c r="AA22" s="202"/>
      <c r="AB22" s="203" t="str">
        <f t="shared" si="5"/>
        <v/>
      </c>
      <c r="AC22" s="203"/>
      <c r="AD22" s="203"/>
      <c r="AE22" s="203"/>
      <c r="AF22" s="203"/>
    </row>
    <row r="23" ht="15.75" customHeight="1">
      <c r="A23" s="204">
        <v>46103.0</v>
      </c>
      <c r="B23" s="222" t="s">
        <v>61</v>
      </c>
      <c r="C23" s="206" t="s">
        <v>5</v>
      </c>
      <c r="D23" s="207">
        <v>46103.80981481481</v>
      </c>
      <c r="E23" s="104"/>
      <c r="F23" s="239" t="str">
        <f>IF(COUNTIF(LEAVE!A:A,H:H)&gt;0,TODAY(),"")</f>
        <v/>
      </c>
      <c r="G23" s="208" t="str">
        <f>IF(countif(TODAY!$A$11,$H$2:$H1000),today(),"")</f>
        <v/>
      </c>
      <c r="H23" s="191"/>
      <c r="I23" s="192">
        <f t="shared" si="6"/>
        <v>0</v>
      </c>
      <c r="J23" s="213"/>
      <c r="K23" s="194"/>
      <c r="L23" s="195" t="str">
        <f t="shared" ref="L23:M23" si="26">H23</f>
        <v/>
      </c>
      <c r="M23" s="196">
        <f t="shared" si="26"/>
        <v>0</v>
      </c>
      <c r="N23" s="197">
        <f t="shared" si="3"/>
        <v>0</v>
      </c>
      <c r="O23" s="197">
        <f t="shared" si="4"/>
        <v>46178</v>
      </c>
      <c r="P23" s="8"/>
      <c r="Q23" s="199"/>
      <c r="R23" s="199">
        <v>0.0</v>
      </c>
      <c r="S23" s="197">
        <v>0.0</v>
      </c>
      <c r="T23" s="197">
        <v>46178.0</v>
      </c>
      <c r="U23" s="8"/>
      <c r="V23" s="216"/>
      <c r="Y23" s="201"/>
      <c r="Z23" s="201">
        <v>0.0</v>
      </c>
      <c r="AA23" s="202"/>
      <c r="AB23" s="203" t="str">
        <f t="shared" si="5"/>
        <v/>
      </c>
      <c r="AC23" s="203"/>
      <c r="AD23" s="203"/>
      <c r="AE23" s="203"/>
      <c r="AF23" s="203"/>
    </row>
    <row r="24" ht="15.75" customHeight="1">
      <c r="A24" s="204">
        <v>46104.0</v>
      </c>
      <c r="B24" s="222" t="s">
        <v>59</v>
      </c>
      <c r="C24" s="206" t="s">
        <v>7</v>
      </c>
      <c r="D24" s="207">
        <v>46104.83314814815</v>
      </c>
      <c r="E24" s="104"/>
      <c r="F24" s="239" t="str">
        <f>IF(COUNTIF(LEAVE!A:A,H:H)&gt;0,TODAY(),"")</f>
        <v/>
      </c>
      <c r="G24" s="208" t="str">
        <f>IF(countif(TODAY!$A$11,$H$2:$H1000),today(),"")</f>
        <v/>
      </c>
      <c r="H24" s="191"/>
      <c r="I24" s="192">
        <f t="shared" si="6"/>
        <v>0</v>
      </c>
      <c r="J24" s="213"/>
      <c r="K24" s="194"/>
      <c r="L24" s="195" t="str">
        <f t="shared" ref="L24:M24" si="27">H24</f>
        <v/>
      </c>
      <c r="M24" s="196">
        <f t="shared" si="27"/>
        <v>0</v>
      </c>
      <c r="N24" s="197">
        <f t="shared" si="3"/>
        <v>0</v>
      </c>
      <c r="O24" s="197">
        <f t="shared" si="4"/>
        <v>46178</v>
      </c>
      <c r="P24" s="8"/>
      <c r="Q24" s="199"/>
      <c r="R24" s="199">
        <v>0.0</v>
      </c>
      <c r="S24" s="197">
        <v>0.0</v>
      </c>
      <c r="T24" s="197">
        <v>46178.0</v>
      </c>
      <c r="U24" s="8"/>
      <c r="V24" s="216"/>
      <c r="Y24" s="201"/>
      <c r="Z24" s="201">
        <v>0.0</v>
      </c>
      <c r="AA24" s="202"/>
      <c r="AB24" s="203" t="str">
        <f t="shared" si="5"/>
        <v/>
      </c>
      <c r="AC24" s="203"/>
      <c r="AD24" s="203"/>
      <c r="AE24" s="203"/>
      <c r="AF24" s="203"/>
    </row>
    <row r="25" ht="15.75" customHeight="1">
      <c r="A25" s="204">
        <v>46106.0</v>
      </c>
      <c r="B25" s="222" t="s">
        <v>7</v>
      </c>
      <c r="C25" s="206" t="s">
        <v>9</v>
      </c>
      <c r="D25" s="207">
        <v>46106.81028935185</v>
      </c>
      <c r="E25" s="220"/>
      <c r="F25" s="239" t="str">
        <f>IF(COUNTIF(LEAVE!A:A,H:H)&gt;0,TODAY(),"")</f>
        <v/>
      </c>
      <c r="G25" s="208" t="str">
        <f>IF(countif(TODAY!$A$11,$H$2:$H1000),today(),"")</f>
        <v/>
      </c>
      <c r="H25" s="191"/>
      <c r="I25" s="192">
        <f t="shared" si="6"/>
        <v>0</v>
      </c>
      <c r="J25" s="213"/>
      <c r="K25" s="194"/>
      <c r="L25" s="195" t="str">
        <f t="shared" ref="L25:M25" si="28">H25</f>
        <v/>
      </c>
      <c r="M25" s="196">
        <f t="shared" si="28"/>
        <v>0</v>
      </c>
      <c r="N25" s="197">
        <f t="shared" si="3"/>
        <v>0</v>
      </c>
      <c r="O25" s="197">
        <f t="shared" si="4"/>
        <v>46178</v>
      </c>
      <c r="P25" s="8"/>
      <c r="Q25" s="199"/>
      <c r="R25" s="199">
        <v>0.0</v>
      </c>
      <c r="S25" s="197">
        <v>0.0</v>
      </c>
      <c r="T25" s="197">
        <v>46178.0</v>
      </c>
      <c r="U25" s="8"/>
      <c r="V25" s="216"/>
      <c r="Y25" s="201"/>
      <c r="Z25" s="201">
        <v>0.0</v>
      </c>
      <c r="AA25" s="202"/>
      <c r="AB25" s="203" t="str">
        <f t="shared" si="5"/>
        <v/>
      </c>
      <c r="AC25" s="203"/>
      <c r="AD25" s="203"/>
      <c r="AE25" s="203"/>
      <c r="AF25" s="203"/>
    </row>
    <row r="26" ht="15.75" customHeight="1">
      <c r="A26" s="204">
        <v>46107.0</v>
      </c>
      <c r="B26" s="222" t="s">
        <v>69</v>
      </c>
      <c r="C26" s="206" t="s">
        <v>7</v>
      </c>
      <c r="D26" s="207">
        <v>46107.82871527778</v>
      </c>
      <c r="E26" s="220"/>
      <c r="F26" s="239" t="str">
        <f>IF(COUNTIF(LEAVE!A:A,H:H)&gt;0,TODAY(),"")</f>
        <v/>
      </c>
      <c r="G26" s="208" t="str">
        <f>IF(countif(TODAY!$A$11,$H$2:$H1000),today(),"")</f>
        <v/>
      </c>
      <c r="H26" s="191"/>
      <c r="I26" s="192">
        <f t="shared" si="6"/>
        <v>0</v>
      </c>
      <c r="J26" s="213"/>
      <c r="K26" s="194"/>
      <c r="L26" s="195" t="str">
        <f t="shared" ref="L26:M26" si="29">H26</f>
        <v/>
      </c>
      <c r="M26" s="196">
        <f t="shared" si="29"/>
        <v>0</v>
      </c>
      <c r="N26" s="197">
        <f t="shared" si="3"/>
        <v>0</v>
      </c>
      <c r="O26" s="197">
        <f t="shared" si="4"/>
        <v>46178</v>
      </c>
      <c r="P26" s="8"/>
      <c r="Q26" s="199"/>
      <c r="R26" s="199">
        <v>0.0</v>
      </c>
      <c r="S26" s="197">
        <v>0.0</v>
      </c>
      <c r="T26" s="197">
        <v>46178.0</v>
      </c>
      <c r="U26" s="8"/>
      <c r="V26" s="216"/>
      <c r="Y26" s="201"/>
      <c r="Z26" s="201">
        <v>0.0</v>
      </c>
      <c r="AA26" s="202"/>
      <c r="AB26" s="203" t="str">
        <f t="shared" si="5"/>
        <v/>
      </c>
      <c r="AC26" s="203"/>
      <c r="AD26" s="203"/>
      <c r="AE26" s="203"/>
      <c r="AF26" s="203"/>
    </row>
    <row r="27" ht="15.75" customHeight="1">
      <c r="A27" s="204">
        <v>46108.0</v>
      </c>
      <c r="B27" s="222" t="s">
        <v>54</v>
      </c>
      <c r="C27" s="206" t="s">
        <v>7</v>
      </c>
      <c r="D27" s="207">
        <v>46108.81361111111</v>
      </c>
      <c r="E27" s="220"/>
      <c r="F27" s="239" t="str">
        <f>IF(COUNTIF(LEAVE!A:A,H:H)&gt;0,TODAY(),"")</f>
        <v/>
      </c>
      <c r="G27" s="208" t="str">
        <f>IF(countif(TODAY!$A$11,$H$2:$H1000),today(),"")</f>
        <v/>
      </c>
      <c r="H27" s="191"/>
      <c r="I27" s="192">
        <f t="shared" si="6"/>
        <v>0</v>
      </c>
      <c r="J27" s="213"/>
      <c r="K27" s="194"/>
      <c r="L27" s="195" t="str">
        <f t="shared" ref="L27:M27" si="30">H27</f>
        <v/>
      </c>
      <c r="M27" s="196">
        <f t="shared" si="30"/>
        <v>0</v>
      </c>
      <c r="N27" s="197">
        <f t="shared" si="3"/>
        <v>0</v>
      </c>
      <c r="O27" s="197">
        <f t="shared" si="4"/>
        <v>46178</v>
      </c>
      <c r="P27" s="8"/>
      <c r="Q27" s="199"/>
      <c r="R27" s="199">
        <v>0.0</v>
      </c>
      <c r="S27" s="197">
        <v>0.0</v>
      </c>
      <c r="T27" s="197">
        <v>46178.0</v>
      </c>
      <c r="U27" s="8"/>
      <c r="V27" s="216"/>
      <c r="Y27" s="201"/>
      <c r="Z27" s="201">
        <v>0.0</v>
      </c>
      <c r="AA27" s="202"/>
      <c r="AB27" s="203"/>
      <c r="AC27" s="203"/>
      <c r="AD27" s="203"/>
      <c r="AE27" s="203"/>
      <c r="AF27" s="203"/>
    </row>
    <row r="28" ht="15.75" customHeight="1">
      <c r="A28" s="204">
        <v>46109.0</v>
      </c>
      <c r="B28" s="222" t="s">
        <v>5</v>
      </c>
      <c r="C28" s="206" t="s">
        <v>9</v>
      </c>
      <c r="D28" s="207">
        <v>46109.80454861111</v>
      </c>
      <c r="E28" s="3"/>
      <c r="F28" s="239" t="str">
        <f>IF(COUNTIF(LEAVE!A:A,H:H)&gt;0,TODAY(),"")</f>
        <v/>
      </c>
      <c r="G28" s="208" t="str">
        <f>IF(countif(TODAY!$A$11,$H$2:$H1000),today(),"")</f>
        <v/>
      </c>
      <c r="H28" s="191"/>
      <c r="I28" s="192">
        <f t="shared" si="6"/>
        <v>0</v>
      </c>
      <c r="J28" s="213"/>
      <c r="K28" s="194"/>
      <c r="L28" s="195" t="str">
        <f t="shared" ref="L28:M28" si="31">H28</f>
        <v/>
      </c>
      <c r="M28" s="196">
        <f t="shared" si="31"/>
        <v>0</v>
      </c>
      <c r="N28" s="197">
        <f t="shared" si="3"/>
        <v>0</v>
      </c>
      <c r="O28" s="197">
        <f t="shared" si="4"/>
        <v>46178</v>
      </c>
      <c r="P28" s="8"/>
      <c r="Q28" s="199"/>
      <c r="R28" s="199">
        <v>0.0</v>
      </c>
      <c r="S28" s="197">
        <v>0.0</v>
      </c>
      <c r="T28" s="197">
        <v>46178.0</v>
      </c>
      <c r="U28" s="8"/>
      <c r="V28" s="8"/>
      <c r="W28" s="221"/>
      <c r="X28" s="221"/>
      <c r="Y28" s="201"/>
      <c r="Z28" s="201">
        <v>0.0</v>
      </c>
    </row>
    <row r="29" ht="15.75" customHeight="1">
      <c r="A29" s="204">
        <v>46110.0</v>
      </c>
      <c r="B29" s="222" t="s">
        <v>57</v>
      </c>
      <c r="C29" s="206" t="s">
        <v>7</v>
      </c>
      <c r="D29" s="207">
        <v>46110.84517361111</v>
      </c>
      <c r="E29" s="3"/>
      <c r="F29" s="239" t="str">
        <f>IF(COUNTIF(LEAVE!A:A,H:H)&gt;0,TODAY(),"")</f>
        <v/>
      </c>
      <c r="G29" s="208" t="str">
        <f>IF(countif(TODAY!$A$11,$H$2:$H1000),today(),"")</f>
        <v/>
      </c>
      <c r="H29" s="191"/>
      <c r="I29" s="192">
        <f t="shared" si="6"/>
        <v>0</v>
      </c>
      <c r="J29" s="213"/>
      <c r="K29" s="194"/>
      <c r="L29" s="195" t="str">
        <f t="shared" ref="L29:M29" si="32">H29</f>
        <v/>
      </c>
      <c r="M29" s="196">
        <f t="shared" si="32"/>
        <v>0</v>
      </c>
      <c r="N29" s="197">
        <f t="shared" si="3"/>
        <v>0</v>
      </c>
      <c r="O29" s="197">
        <f t="shared" si="4"/>
        <v>46178</v>
      </c>
      <c r="P29" s="8"/>
      <c r="Q29" s="199"/>
      <c r="R29" s="199">
        <v>0.0</v>
      </c>
      <c r="S29" s="197">
        <v>0.0</v>
      </c>
      <c r="T29" s="197">
        <v>46178.0</v>
      </c>
      <c r="U29" s="8"/>
      <c r="V29" s="8"/>
      <c r="W29" s="221"/>
      <c r="X29" s="221"/>
      <c r="Y29" s="201"/>
      <c r="Z29" s="201"/>
    </row>
    <row r="30" ht="15.75" customHeight="1">
      <c r="A30" s="204">
        <v>46111.0</v>
      </c>
      <c r="B30" s="222" t="s">
        <v>50</v>
      </c>
      <c r="C30" s="206" t="s">
        <v>9</v>
      </c>
      <c r="D30" s="207">
        <v>46111.847337962965</v>
      </c>
      <c r="E30" s="3"/>
      <c r="F30" s="239" t="str">
        <f>IF(COUNTIF(LEAVE!A:A,H:H)&gt;0,TODAY(),"")</f>
        <v/>
      </c>
      <c r="G30" s="208" t="str">
        <f>IF(countif(TODAY!$A$11,$H$2:$H1000),today(),"")</f>
        <v/>
      </c>
      <c r="H30" s="191"/>
      <c r="I30" s="192">
        <f t="shared" si="6"/>
        <v>0</v>
      </c>
      <c r="J30" s="213"/>
      <c r="K30" s="194"/>
      <c r="L30" s="195" t="str">
        <f t="shared" ref="L30:M30" si="33">H30</f>
        <v/>
      </c>
      <c r="M30" s="196">
        <f t="shared" si="33"/>
        <v>0</v>
      </c>
      <c r="N30" s="197">
        <f t="shared" si="3"/>
        <v>0</v>
      </c>
      <c r="O30" s="197">
        <f t="shared" si="4"/>
        <v>46178</v>
      </c>
      <c r="P30" s="8"/>
      <c r="Q30" s="199" t="s">
        <v>9</v>
      </c>
      <c r="R30" s="199">
        <v>5.0</v>
      </c>
      <c r="S30" s="197">
        <v>92336.0</v>
      </c>
      <c r="T30" s="197">
        <v>92336.0</v>
      </c>
      <c r="U30" s="8"/>
      <c r="V30" s="8"/>
      <c r="W30" s="221"/>
      <c r="X30" s="221"/>
      <c r="Y30" s="201"/>
      <c r="Z30" s="201"/>
    </row>
    <row r="31" ht="15.75" customHeight="1">
      <c r="A31" s="204">
        <v>46112.0</v>
      </c>
      <c r="B31" s="222" t="s">
        <v>65</v>
      </c>
      <c r="C31" s="206" t="s">
        <v>9</v>
      </c>
      <c r="D31" s="207">
        <v>46112.82037037037</v>
      </c>
      <c r="E31" s="3"/>
      <c r="F31" s="239" t="str">
        <f>IF(COUNTIF(LEAVE!A:A,H:H)&gt;0,TODAY(),"")</f>
        <v/>
      </c>
      <c r="G31" s="208" t="str">
        <f>IF(countif(TODAY!$A$11,$H$2:$H1000),today(),"")</f>
        <v/>
      </c>
      <c r="H31" s="191"/>
      <c r="I31" s="192">
        <f t="shared" si="6"/>
        <v>0</v>
      </c>
      <c r="J31" s="213"/>
      <c r="K31" s="194"/>
      <c r="L31" s="195" t="str">
        <f t="shared" ref="L31:M31" si="34">H31</f>
        <v/>
      </c>
      <c r="M31" s="196">
        <f t="shared" si="34"/>
        <v>0</v>
      </c>
      <c r="N31" s="197">
        <f t="shared" si="3"/>
        <v>0</v>
      </c>
      <c r="O31" s="197">
        <f t="shared" si="4"/>
        <v>46178</v>
      </c>
      <c r="P31" s="8"/>
      <c r="Q31" s="199" t="s">
        <v>69</v>
      </c>
      <c r="R31" s="199">
        <v>6.0</v>
      </c>
      <c r="S31" s="197">
        <v>92347.0</v>
      </c>
      <c r="T31" s="197">
        <v>92347.0</v>
      </c>
      <c r="U31" s="8"/>
      <c r="V31" s="8"/>
      <c r="Y31" s="201"/>
      <c r="Z31" s="201"/>
    </row>
    <row r="32" ht="15.75" customHeight="1">
      <c r="A32" s="204">
        <v>46113.0</v>
      </c>
      <c r="B32" s="241" t="s">
        <v>9</v>
      </c>
      <c r="C32" s="206" t="s">
        <v>7</v>
      </c>
      <c r="D32" s="229">
        <v>46113.82369212963</v>
      </c>
      <c r="E32" s="3"/>
      <c r="F32" s="3"/>
      <c r="G32" s="3"/>
      <c r="H32" s="3"/>
      <c r="J32" s="226"/>
      <c r="K32" s="3"/>
      <c r="L32" s="3"/>
      <c r="O32" s="227"/>
      <c r="Q32" s="94"/>
      <c r="R32" s="94"/>
      <c r="S32" s="94"/>
      <c r="T32" s="94"/>
      <c r="Y32" s="201"/>
      <c r="Z32" s="201"/>
    </row>
    <row r="33" ht="15.75" customHeight="1">
      <c r="A33" s="204">
        <v>46114.0</v>
      </c>
      <c r="B33" s="241"/>
      <c r="C33" s="206" t="s">
        <v>5</v>
      </c>
      <c r="D33" s="229">
        <v>46114.84302083333</v>
      </c>
      <c r="E33" s="3"/>
      <c r="F33" s="3"/>
      <c r="G33" s="3"/>
      <c r="H33" s="3"/>
      <c r="J33" s="226"/>
      <c r="K33" s="3"/>
      <c r="L33" s="3"/>
      <c r="O33" s="227"/>
      <c r="Q33" s="94"/>
      <c r="R33" s="94"/>
      <c r="S33" s="94"/>
      <c r="T33" s="94"/>
      <c r="Y33" s="201"/>
      <c r="Z33" s="201"/>
    </row>
    <row r="34" ht="15.75" customHeight="1">
      <c r="A34" s="204">
        <v>46115.0</v>
      </c>
      <c r="B34" s="222" t="s">
        <v>69</v>
      </c>
      <c r="C34" s="206" t="s">
        <v>7</v>
      </c>
      <c r="D34" s="207">
        <v>46115.82775462963</v>
      </c>
      <c r="E34" s="3"/>
      <c r="F34" s="3"/>
      <c r="G34" s="3"/>
      <c r="H34" s="3"/>
      <c r="J34" s="226"/>
      <c r="K34" s="3"/>
      <c r="L34" s="3"/>
      <c r="O34" s="227"/>
      <c r="Q34" s="94"/>
      <c r="R34" s="94"/>
      <c r="S34" s="94"/>
      <c r="T34" s="94"/>
      <c r="Y34" s="201"/>
      <c r="Z34" s="201"/>
    </row>
    <row r="35" ht="15.75" customHeight="1">
      <c r="A35" s="204">
        <v>46116.0</v>
      </c>
      <c r="B35" s="222" t="s">
        <v>66</v>
      </c>
      <c r="C35" s="206" t="s">
        <v>7</v>
      </c>
      <c r="D35" s="207">
        <v>46116.8284375</v>
      </c>
      <c r="E35" s="3"/>
      <c r="F35" s="3"/>
      <c r="G35" s="3"/>
      <c r="H35" s="3"/>
      <c r="J35" s="226"/>
      <c r="K35" s="3"/>
      <c r="L35" s="3"/>
      <c r="O35" s="227"/>
      <c r="Q35" s="94"/>
      <c r="R35" s="94"/>
      <c r="S35" s="94"/>
      <c r="T35" s="94"/>
      <c r="Y35" s="201" t="s">
        <v>92</v>
      </c>
      <c r="Z35" s="201"/>
    </row>
    <row r="36" ht="15.75" customHeight="1">
      <c r="A36" s="204">
        <v>46117.0</v>
      </c>
      <c r="B36" s="222" t="s">
        <v>47</v>
      </c>
      <c r="C36" s="206" t="s">
        <v>5</v>
      </c>
      <c r="D36" s="225">
        <v>46117.83694444445</v>
      </c>
      <c r="E36" s="3"/>
      <c r="F36" s="3"/>
      <c r="G36" s="3"/>
      <c r="H36" s="3"/>
      <c r="J36" s="226"/>
      <c r="K36" s="3"/>
      <c r="L36" s="3"/>
      <c r="O36" s="227"/>
      <c r="Q36" s="94"/>
      <c r="R36" s="94"/>
      <c r="S36" s="94"/>
      <c r="T36" s="94"/>
      <c r="Y36" s="201" t="s">
        <v>92</v>
      </c>
      <c r="Z36" s="201"/>
    </row>
    <row r="37" ht="15.75" customHeight="1">
      <c r="A37" s="204">
        <v>46118.0</v>
      </c>
      <c r="B37" s="222" t="s">
        <v>52</v>
      </c>
      <c r="C37" s="206" t="s">
        <v>7</v>
      </c>
      <c r="D37" s="225">
        <v>46118.809212962966</v>
      </c>
      <c r="E37" s="3"/>
      <c r="F37" s="3"/>
      <c r="G37" s="3"/>
      <c r="H37" s="3"/>
      <c r="J37" s="226"/>
      <c r="K37" s="3"/>
      <c r="L37" s="3"/>
      <c r="O37" s="227"/>
      <c r="Q37" s="94"/>
      <c r="R37" s="94"/>
      <c r="S37" s="94"/>
      <c r="T37" s="94"/>
      <c r="Y37" s="201" t="s">
        <v>92</v>
      </c>
      <c r="Z37" s="201"/>
    </row>
    <row r="38" ht="15.75" customHeight="1">
      <c r="A38" s="204">
        <v>46119.0</v>
      </c>
      <c r="B38" s="222" t="s">
        <v>78</v>
      </c>
      <c r="C38" s="206" t="s">
        <v>5</v>
      </c>
      <c r="D38" s="225">
        <v>46119.80677083333</v>
      </c>
      <c r="E38" s="3"/>
      <c r="F38" s="3"/>
      <c r="G38" s="3"/>
      <c r="H38" s="3"/>
      <c r="J38" s="226"/>
      <c r="K38" s="3"/>
      <c r="L38" s="3"/>
      <c r="O38" s="227"/>
      <c r="Q38" s="94"/>
      <c r="R38" s="94"/>
      <c r="S38" s="94"/>
      <c r="T38" s="94"/>
      <c r="Y38" s="94" t="s">
        <v>92</v>
      </c>
    </row>
    <row r="39" ht="15.75" customHeight="1">
      <c r="A39" s="204">
        <v>46120.0</v>
      </c>
      <c r="B39" s="222" t="s">
        <v>63</v>
      </c>
      <c r="C39" s="206" t="s">
        <v>9</v>
      </c>
      <c r="D39" s="225">
        <v>46120.8134375</v>
      </c>
      <c r="E39" s="3"/>
      <c r="F39" s="3"/>
      <c r="G39" s="3"/>
      <c r="H39" s="3"/>
      <c r="J39" s="226"/>
      <c r="K39" s="3"/>
      <c r="L39" s="3"/>
      <c r="O39" s="227"/>
      <c r="Q39" s="94"/>
      <c r="R39" s="94"/>
      <c r="S39" s="94"/>
      <c r="T39" s="94"/>
      <c r="Y39" s="94" t="s">
        <v>92</v>
      </c>
    </row>
    <row r="40" ht="15.75" customHeight="1">
      <c r="A40" s="204">
        <v>46121.0</v>
      </c>
      <c r="B40" s="222" t="s">
        <v>61</v>
      </c>
      <c r="C40" s="206" t="s">
        <v>3</v>
      </c>
      <c r="D40" s="225">
        <v>46121.836851851855</v>
      </c>
      <c r="E40" s="3"/>
      <c r="F40" s="3"/>
      <c r="G40" s="3"/>
      <c r="H40" s="3"/>
      <c r="J40" s="226"/>
      <c r="K40" s="3"/>
      <c r="L40" s="3"/>
      <c r="O40" s="227"/>
      <c r="Q40" s="94"/>
      <c r="R40" s="94"/>
      <c r="S40" s="94"/>
      <c r="T40" s="94"/>
      <c r="Y40" s="94" t="s">
        <v>92</v>
      </c>
    </row>
    <row r="41" ht="15.75" customHeight="1">
      <c r="A41" s="204">
        <v>46122.0</v>
      </c>
      <c r="B41" s="222" t="s">
        <v>66</v>
      </c>
      <c r="C41" s="206" t="s">
        <v>9</v>
      </c>
      <c r="D41" s="225">
        <v>46122.82063657408</v>
      </c>
      <c r="E41" s="3"/>
      <c r="F41" s="3"/>
      <c r="G41" s="3"/>
      <c r="H41" s="3"/>
      <c r="J41" s="226"/>
      <c r="K41" s="3"/>
      <c r="L41" s="3"/>
      <c r="O41" s="227"/>
      <c r="Q41" s="94"/>
      <c r="R41" s="94"/>
      <c r="S41" s="94"/>
      <c r="T41" s="94"/>
      <c r="Y41" s="94" t="s">
        <v>92</v>
      </c>
    </row>
    <row r="42" ht="15.75" customHeight="1">
      <c r="A42" s="204">
        <v>46123.0</v>
      </c>
      <c r="B42" s="222" t="s">
        <v>49</v>
      </c>
      <c r="C42" s="206" t="s">
        <v>9</v>
      </c>
      <c r="D42" s="225">
        <v>46123.827997685185</v>
      </c>
      <c r="E42" s="3"/>
      <c r="F42" s="3"/>
      <c r="G42" s="3"/>
      <c r="H42" s="3"/>
      <c r="J42" s="226"/>
      <c r="K42" s="3"/>
      <c r="L42" s="3"/>
      <c r="O42" s="227"/>
      <c r="Q42" s="94"/>
      <c r="R42" s="94"/>
      <c r="S42" s="94"/>
      <c r="T42" s="94"/>
      <c r="Y42" s="94" t="s">
        <v>92</v>
      </c>
    </row>
    <row r="43" ht="15.75" customHeight="1">
      <c r="A43" s="204">
        <v>46124.0</v>
      </c>
      <c r="B43" s="222" t="s">
        <v>59</v>
      </c>
      <c r="C43" s="206" t="s">
        <v>5</v>
      </c>
      <c r="D43" s="225">
        <v>46124.84284722222</v>
      </c>
      <c r="E43" s="3"/>
      <c r="F43" s="3"/>
      <c r="G43" s="3"/>
      <c r="H43" s="3"/>
      <c r="J43" s="226"/>
      <c r="K43" s="3"/>
      <c r="L43" s="3"/>
      <c r="O43" s="227"/>
      <c r="Q43" s="94"/>
      <c r="R43" s="94"/>
      <c r="S43" s="94"/>
      <c r="T43" s="94"/>
      <c r="Y43" s="94" t="s">
        <v>92</v>
      </c>
    </row>
    <row r="44" ht="15.75" customHeight="1">
      <c r="A44" s="204">
        <v>46125.0</v>
      </c>
      <c r="B44" s="222" t="s">
        <v>7</v>
      </c>
      <c r="C44" s="206" t="s">
        <v>7</v>
      </c>
      <c r="D44" s="225">
        <v>46125.84013888889</v>
      </c>
      <c r="E44" s="3"/>
      <c r="F44" s="3"/>
      <c r="G44" s="3"/>
      <c r="H44" s="3"/>
      <c r="J44" s="226"/>
      <c r="K44" s="3"/>
      <c r="L44" s="3"/>
      <c r="O44" s="227"/>
      <c r="Q44" s="94"/>
      <c r="R44" s="94"/>
      <c r="S44" s="94"/>
      <c r="T44" s="94"/>
      <c r="Y44" s="94" t="s">
        <v>92</v>
      </c>
    </row>
    <row r="45" ht="15.75" customHeight="1">
      <c r="A45" s="204">
        <v>46126.0</v>
      </c>
      <c r="B45" s="222" t="s">
        <v>52</v>
      </c>
      <c r="C45" s="206" t="s">
        <v>5</v>
      </c>
      <c r="D45" s="225">
        <v>46126.82601851852</v>
      </c>
      <c r="E45" s="3"/>
      <c r="F45" s="3"/>
      <c r="G45" s="3"/>
      <c r="H45" s="3"/>
      <c r="J45" s="226"/>
      <c r="K45" s="3"/>
      <c r="L45" s="3"/>
      <c r="O45" s="227"/>
      <c r="Q45" s="94"/>
      <c r="R45" s="94"/>
      <c r="S45" s="94"/>
      <c r="T45" s="94"/>
      <c r="Y45" s="94" t="s">
        <v>92</v>
      </c>
    </row>
    <row r="46" ht="15.75" customHeight="1">
      <c r="A46" s="204">
        <v>46127.0</v>
      </c>
      <c r="B46" s="222" t="s">
        <v>54</v>
      </c>
      <c r="C46" s="206" t="s">
        <v>7</v>
      </c>
      <c r="D46" s="229">
        <v>46127.84106481481</v>
      </c>
      <c r="E46" s="3"/>
      <c r="F46" s="3"/>
      <c r="G46" s="3"/>
      <c r="H46" s="3"/>
      <c r="J46" s="226"/>
      <c r="K46" s="3"/>
      <c r="L46" s="3"/>
      <c r="O46" s="227"/>
      <c r="Q46" s="94"/>
      <c r="R46" s="94"/>
      <c r="S46" s="94"/>
      <c r="T46" s="94"/>
    </row>
    <row r="47" ht="15.75" customHeight="1">
      <c r="A47" s="204">
        <v>46128.0</v>
      </c>
      <c r="B47" s="222" t="s">
        <v>5</v>
      </c>
      <c r="C47" s="206" t="s">
        <v>9</v>
      </c>
      <c r="D47" s="229">
        <v>46128.809282407405</v>
      </c>
      <c r="E47" s="3"/>
      <c r="F47" s="3"/>
      <c r="G47" s="3"/>
      <c r="H47" s="3"/>
      <c r="J47" s="226"/>
      <c r="K47" s="3"/>
      <c r="L47" s="3"/>
      <c r="O47" s="227"/>
      <c r="Q47" s="94"/>
      <c r="R47" s="94"/>
      <c r="S47" s="94"/>
      <c r="T47" s="94"/>
    </row>
    <row r="48" ht="15.75" customHeight="1">
      <c r="A48" s="204">
        <v>46129.0</v>
      </c>
      <c r="B48" s="222" t="s">
        <v>57</v>
      </c>
      <c r="C48" s="206" t="s">
        <v>9</v>
      </c>
      <c r="D48" s="207">
        <v>46129.839270833334</v>
      </c>
      <c r="E48" s="3"/>
      <c r="F48" s="3"/>
      <c r="G48" s="3"/>
      <c r="H48" s="3"/>
      <c r="J48" s="226"/>
      <c r="K48" s="3"/>
      <c r="L48" s="3"/>
      <c r="O48" s="227"/>
      <c r="Q48" s="94"/>
      <c r="R48" s="94"/>
      <c r="S48" s="94"/>
      <c r="T48" s="94"/>
    </row>
    <row r="49" ht="15.75" customHeight="1">
      <c r="A49" s="204">
        <v>46130.0</v>
      </c>
      <c r="B49" s="222" t="s">
        <v>50</v>
      </c>
      <c r="C49" s="206" t="s">
        <v>9</v>
      </c>
      <c r="D49" s="207">
        <v>46130.83545138889</v>
      </c>
      <c r="E49" s="3"/>
      <c r="F49" s="3"/>
      <c r="G49" s="3"/>
      <c r="H49" s="3"/>
      <c r="J49" s="226"/>
      <c r="K49" s="3"/>
      <c r="L49" s="3"/>
      <c r="O49" s="227"/>
      <c r="Q49" s="94"/>
      <c r="R49" s="94"/>
      <c r="S49" s="94"/>
      <c r="T49" s="94"/>
    </row>
    <row r="50" ht="15.75" customHeight="1">
      <c r="A50" s="204">
        <v>46131.0</v>
      </c>
      <c r="B50" s="222" t="s">
        <v>65</v>
      </c>
      <c r="C50" s="206" t="s">
        <v>5</v>
      </c>
      <c r="D50" s="207">
        <v>46132.34769675926</v>
      </c>
      <c r="E50" s="3"/>
      <c r="F50" s="3"/>
      <c r="G50" s="3"/>
      <c r="H50" s="3"/>
      <c r="J50" s="226"/>
      <c r="K50" s="3"/>
      <c r="L50" s="3"/>
      <c r="O50" s="227"/>
      <c r="Q50" s="94"/>
      <c r="R50" s="94"/>
      <c r="S50" s="94"/>
      <c r="T50" s="94"/>
    </row>
    <row r="51" ht="15.75" customHeight="1">
      <c r="A51" s="204">
        <v>46132.0</v>
      </c>
      <c r="B51" s="222"/>
      <c r="C51" s="223"/>
      <c r="D51" s="231"/>
      <c r="E51" s="3"/>
      <c r="F51" s="3"/>
      <c r="G51" s="3"/>
      <c r="H51" s="3"/>
      <c r="J51" s="226"/>
      <c r="K51" s="3"/>
      <c r="L51" s="3"/>
      <c r="O51" s="227"/>
      <c r="Q51" s="94"/>
      <c r="R51" s="94"/>
      <c r="S51" s="94"/>
      <c r="T51" s="94"/>
    </row>
    <row r="52" ht="15.75" customHeight="1">
      <c r="A52" s="204">
        <v>46133.0</v>
      </c>
      <c r="B52" s="222" t="s">
        <v>63</v>
      </c>
      <c r="C52" s="206" t="s">
        <v>9</v>
      </c>
      <c r="D52" s="207">
        <v>46133.807905092595</v>
      </c>
      <c r="E52" s="3"/>
      <c r="F52" s="3"/>
      <c r="G52" s="3"/>
      <c r="H52" s="3"/>
      <c r="J52" s="226"/>
      <c r="K52" s="3"/>
      <c r="L52" s="3"/>
      <c r="O52" s="227"/>
      <c r="Q52" s="94"/>
      <c r="R52" s="94"/>
      <c r="S52" s="94"/>
      <c r="T52" s="94"/>
    </row>
    <row r="53" ht="15.75" customHeight="1">
      <c r="A53" s="204">
        <v>46134.0</v>
      </c>
      <c r="B53" s="222" t="s">
        <v>69</v>
      </c>
      <c r="C53" s="206" t="s">
        <v>5</v>
      </c>
      <c r="D53" s="207">
        <v>46134.83876157407</v>
      </c>
      <c r="E53" s="3"/>
      <c r="F53" s="3"/>
      <c r="G53" s="3"/>
      <c r="H53" s="3"/>
      <c r="J53" s="226"/>
      <c r="K53" s="3"/>
      <c r="L53" s="3"/>
      <c r="O53" s="227"/>
      <c r="Q53" s="94"/>
      <c r="R53" s="94"/>
      <c r="S53" s="94"/>
      <c r="T53" s="94"/>
    </row>
    <row r="54" ht="15.75" customHeight="1">
      <c r="A54" s="204">
        <v>46136.0</v>
      </c>
      <c r="B54" s="222" t="s">
        <v>9</v>
      </c>
      <c r="C54" s="206" t="s">
        <v>9</v>
      </c>
      <c r="D54" s="207">
        <v>46136.83353009259</v>
      </c>
      <c r="E54" s="3"/>
      <c r="F54" s="3"/>
      <c r="G54" s="3"/>
      <c r="H54" s="3"/>
      <c r="J54" s="226"/>
      <c r="K54" s="3"/>
      <c r="L54" s="3"/>
      <c r="O54" s="227"/>
      <c r="Q54" s="94"/>
      <c r="R54" s="94"/>
      <c r="S54" s="94"/>
      <c r="T54" s="94"/>
    </row>
    <row r="55" ht="15.75" customHeight="1">
      <c r="A55" s="204">
        <v>46137.0</v>
      </c>
      <c r="B55" s="222" t="s">
        <v>65</v>
      </c>
      <c r="C55" s="206" t="s">
        <v>5</v>
      </c>
      <c r="D55" s="207">
        <v>46137.840150462966</v>
      </c>
      <c r="E55" s="3"/>
      <c r="F55" s="3"/>
      <c r="G55" s="3"/>
      <c r="H55" s="3"/>
      <c r="J55" s="226"/>
      <c r="K55" s="3"/>
      <c r="L55" s="3"/>
      <c r="O55" s="227"/>
      <c r="Q55" s="94"/>
      <c r="R55" s="94"/>
      <c r="S55" s="94"/>
      <c r="T55" s="94"/>
    </row>
    <row r="56" ht="15.75" customHeight="1">
      <c r="A56" s="204">
        <v>46138.0</v>
      </c>
      <c r="B56" s="222" t="s">
        <v>61</v>
      </c>
      <c r="C56" s="206" t="s">
        <v>9</v>
      </c>
      <c r="D56" s="207">
        <v>46138.83491898148</v>
      </c>
      <c r="E56" s="3"/>
      <c r="F56" s="3"/>
      <c r="G56" s="3"/>
      <c r="H56" s="3"/>
      <c r="J56" s="226"/>
      <c r="K56" s="3"/>
      <c r="L56" s="3"/>
      <c r="O56" s="227"/>
      <c r="Q56" s="94"/>
      <c r="R56" s="94"/>
      <c r="S56" s="94"/>
      <c r="T56" s="94"/>
    </row>
    <row r="57" ht="15.75" customHeight="1">
      <c r="A57" s="204">
        <v>46139.0</v>
      </c>
      <c r="B57" s="222" t="s">
        <v>66</v>
      </c>
      <c r="C57" s="206" t="s">
        <v>9</v>
      </c>
      <c r="D57" s="207">
        <v>46139.82482638889</v>
      </c>
      <c r="E57" s="3"/>
      <c r="F57" s="3"/>
      <c r="G57" s="3"/>
      <c r="H57" s="3"/>
      <c r="J57" s="226"/>
      <c r="K57" s="3"/>
      <c r="L57" s="3"/>
      <c r="O57" s="227"/>
      <c r="Q57" s="94"/>
      <c r="R57" s="94"/>
      <c r="S57" s="94"/>
      <c r="T57" s="94"/>
    </row>
    <row r="58" ht="15.75" customHeight="1">
      <c r="A58" s="204">
        <v>46140.0</v>
      </c>
      <c r="B58" s="222" t="s">
        <v>78</v>
      </c>
      <c r="C58" s="206" t="s">
        <v>9</v>
      </c>
      <c r="D58" s="207">
        <v>46140.82168981482</v>
      </c>
      <c r="E58" s="3"/>
      <c r="F58" s="3"/>
      <c r="G58" s="3"/>
      <c r="H58" s="3"/>
      <c r="J58" s="226"/>
      <c r="K58" s="3"/>
      <c r="L58" s="3"/>
      <c r="O58" s="227"/>
      <c r="Q58" s="94"/>
      <c r="R58" s="94"/>
      <c r="S58" s="94"/>
      <c r="T58" s="94"/>
    </row>
    <row r="59" ht="15.75" customHeight="1">
      <c r="A59" s="204">
        <v>46141.0</v>
      </c>
      <c r="B59" s="222" t="s">
        <v>47</v>
      </c>
      <c r="C59" s="206" t="s">
        <v>7</v>
      </c>
      <c r="D59" s="207">
        <v>46141.83765046296</v>
      </c>
      <c r="E59" s="3"/>
      <c r="F59" s="3"/>
      <c r="G59" s="3"/>
      <c r="H59" s="3"/>
      <c r="J59" s="226"/>
      <c r="K59" s="3"/>
      <c r="L59" s="3"/>
      <c r="O59" s="227"/>
      <c r="Q59" s="94"/>
      <c r="R59" s="94"/>
      <c r="S59" s="94"/>
      <c r="T59" s="94"/>
    </row>
    <row r="60" ht="15.75" customHeight="1">
      <c r="A60" s="204">
        <v>46142.0</v>
      </c>
      <c r="B60" s="222" t="s">
        <v>9</v>
      </c>
      <c r="C60" s="206" t="s">
        <v>9</v>
      </c>
      <c r="D60" s="207">
        <v>46142.82875</v>
      </c>
      <c r="E60" s="3"/>
      <c r="F60" s="3"/>
      <c r="G60" s="3"/>
      <c r="H60" s="3"/>
      <c r="J60" s="226"/>
      <c r="K60" s="3"/>
      <c r="L60" s="3"/>
      <c r="O60" s="227"/>
      <c r="Q60" s="94"/>
      <c r="R60" s="94"/>
      <c r="S60" s="94"/>
      <c r="T60" s="94"/>
    </row>
    <row r="61" ht="15.75" customHeight="1">
      <c r="A61" s="204">
        <v>46143.0</v>
      </c>
      <c r="B61" s="222" t="s">
        <v>50</v>
      </c>
      <c r="C61" s="206" t="s">
        <v>5</v>
      </c>
      <c r="D61" s="207">
        <v>46143.83351851852</v>
      </c>
      <c r="E61" s="3"/>
      <c r="F61" s="3"/>
      <c r="G61" s="3"/>
      <c r="H61" s="3"/>
      <c r="J61" s="226"/>
      <c r="K61" s="3"/>
      <c r="L61" s="3"/>
      <c r="O61" s="227"/>
      <c r="Q61" s="94"/>
      <c r="R61" s="94"/>
      <c r="S61" s="94"/>
      <c r="T61" s="94"/>
    </row>
    <row r="62" ht="15.75" customHeight="1">
      <c r="A62" s="204">
        <v>46144.0</v>
      </c>
      <c r="B62" s="222" t="s">
        <v>49</v>
      </c>
      <c r="C62" s="206" t="s">
        <v>7</v>
      </c>
      <c r="D62" s="207">
        <v>46144.828668981485</v>
      </c>
      <c r="E62" s="3"/>
      <c r="F62" s="3"/>
      <c r="G62" s="3"/>
      <c r="H62" s="3"/>
      <c r="J62" s="226"/>
      <c r="K62" s="3"/>
      <c r="L62" s="3"/>
      <c r="O62" s="227"/>
      <c r="Q62" s="94"/>
      <c r="R62" s="94"/>
      <c r="S62" s="94"/>
      <c r="T62" s="94"/>
    </row>
    <row r="63" ht="15.75" customHeight="1">
      <c r="A63" s="204">
        <v>46145.0</v>
      </c>
      <c r="B63" s="222" t="s">
        <v>59</v>
      </c>
      <c r="C63" s="206" t="s">
        <v>5</v>
      </c>
      <c r="D63" s="207">
        <v>46145.834502314814</v>
      </c>
      <c r="E63" s="3"/>
      <c r="F63" s="3"/>
      <c r="G63" s="3"/>
      <c r="H63" s="3"/>
      <c r="J63" s="226"/>
      <c r="K63" s="3"/>
      <c r="L63" s="3"/>
      <c r="O63" s="227"/>
      <c r="Q63" s="94"/>
      <c r="R63" s="94"/>
      <c r="S63" s="94"/>
      <c r="T63" s="94"/>
    </row>
    <row r="64" ht="15.75" customHeight="1">
      <c r="A64" s="204">
        <v>46146.0</v>
      </c>
      <c r="B64" s="222" t="s">
        <v>7</v>
      </c>
      <c r="C64" s="206" t="s">
        <v>9</v>
      </c>
      <c r="D64" s="207">
        <v>46146.82739583333</v>
      </c>
      <c r="E64" s="3"/>
      <c r="F64" s="3"/>
      <c r="G64" s="3"/>
      <c r="H64" s="3"/>
      <c r="J64" s="226"/>
      <c r="K64" s="3"/>
      <c r="L64" s="3"/>
      <c r="O64" s="227"/>
      <c r="Q64" s="94"/>
      <c r="R64" s="94"/>
      <c r="S64" s="94"/>
      <c r="T64" s="94"/>
    </row>
    <row r="65" ht="15.75" customHeight="1">
      <c r="A65" s="204">
        <v>46148.0</v>
      </c>
      <c r="B65" s="222" t="s">
        <v>54</v>
      </c>
      <c r="C65" s="206" t="s">
        <v>7</v>
      </c>
      <c r="D65" s="207">
        <v>46148.83150462963</v>
      </c>
      <c r="E65" s="3"/>
      <c r="F65" s="3"/>
      <c r="G65" s="3"/>
      <c r="H65" s="3"/>
      <c r="J65" s="226"/>
      <c r="K65" s="3"/>
      <c r="L65" s="3"/>
      <c r="O65" s="227"/>
      <c r="Q65" s="94"/>
      <c r="R65" s="94"/>
      <c r="S65" s="94"/>
      <c r="T65" s="94"/>
    </row>
    <row r="66" ht="15.75" customHeight="1">
      <c r="A66" s="204">
        <v>46149.0</v>
      </c>
      <c r="B66" s="222" t="s">
        <v>52</v>
      </c>
      <c r="C66" s="206" t="s">
        <v>7</v>
      </c>
      <c r="D66" s="207">
        <v>46149.82790509259</v>
      </c>
      <c r="E66" s="3"/>
      <c r="F66" s="3"/>
      <c r="G66" s="3"/>
      <c r="H66" s="3"/>
      <c r="J66" s="226"/>
      <c r="K66" s="3"/>
      <c r="L66" s="3"/>
      <c r="O66" s="227"/>
      <c r="Q66" s="94"/>
      <c r="R66" s="94"/>
      <c r="S66" s="94"/>
      <c r="T66" s="94"/>
    </row>
    <row r="67" ht="15.75" customHeight="1">
      <c r="A67" s="204">
        <v>46150.0</v>
      </c>
      <c r="B67" s="222" t="s">
        <v>63</v>
      </c>
      <c r="C67" s="206" t="s">
        <v>7</v>
      </c>
      <c r="D67" s="207">
        <v>46150.84940972222</v>
      </c>
      <c r="E67" s="3"/>
      <c r="F67" s="3"/>
      <c r="G67" s="3"/>
      <c r="H67" s="3"/>
      <c r="J67" s="226"/>
      <c r="K67" s="3"/>
      <c r="L67" s="3"/>
      <c r="O67" s="227"/>
      <c r="Q67" s="94"/>
      <c r="R67" s="94"/>
      <c r="S67" s="94"/>
      <c r="T67" s="94"/>
    </row>
    <row r="68" ht="15.75" customHeight="1">
      <c r="A68" s="204">
        <v>46151.0</v>
      </c>
      <c r="B68" s="222" t="s">
        <v>5</v>
      </c>
      <c r="C68" s="206" t="s">
        <v>9</v>
      </c>
      <c r="D68" s="207">
        <v>46151.83896990741</v>
      </c>
      <c r="E68" s="3"/>
      <c r="F68" s="3"/>
      <c r="G68" s="3"/>
      <c r="H68" s="3"/>
      <c r="J68" s="226"/>
      <c r="K68" s="3"/>
      <c r="L68" s="3"/>
      <c r="O68" s="227"/>
      <c r="Q68" s="94"/>
      <c r="R68" s="94"/>
      <c r="S68" s="94"/>
      <c r="T68" s="94"/>
    </row>
    <row r="69" ht="15.75" customHeight="1">
      <c r="A69" s="204">
        <v>46152.0</v>
      </c>
      <c r="B69" s="222" t="s">
        <v>57</v>
      </c>
      <c r="C69" s="206" t="s">
        <v>7</v>
      </c>
      <c r="D69" s="207">
        <v>46152.82302083333</v>
      </c>
      <c r="E69" s="3"/>
      <c r="F69" s="3"/>
      <c r="G69" s="3"/>
      <c r="H69" s="3"/>
      <c r="J69" s="226"/>
      <c r="K69" s="3"/>
      <c r="L69" s="3"/>
      <c r="O69" s="227"/>
      <c r="Q69" s="94"/>
      <c r="R69" s="94"/>
      <c r="S69" s="94"/>
      <c r="T69" s="94"/>
    </row>
    <row r="70" ht="15.75" customHeight="1">
      <c r="A70" s="204">
        <v>46153.0</v>
      </c>
      <c r="B70" s="222" t="s">
        <v>69</v>
      </c>
      <c r="C70" s="206" t="s">
        <v>9</v>
      </c>
      <c r="D70" s="207">
        <v>46153.81284722222</v>
      </c>
      <c r="E70" s="3"/>
      <c r="F70" s="3"/>
      <c r="G70" s="3"/>
      <c r="H70" s="3"/>
      <c r="J70" s="226"/>
      <c r="K70" s="3"/>
      <c r="L70" s="3"/>
      <c r="O70" s="227"/>
      <c r="Q70" s="94"/>
      <c r="R70" s="94"/>
      <c r="S70" s="94"/>
      <c r="T70" s="94"/>
    </row>
    <row r="71" ht="15.75" customHeight="1">
      <c r="A71" s="204">
        <v>46154.0</v>
      </c>
      <c r="B71" s="222" t="s">
        <v>78</v>
      </c>
      <c r="C71" s="206" t="s">
        <v>9</v>
      </c>
      <c r="D71" s="207">
        <v>46154.817094907405</v>
      </c>
      <c r="E71" s="3"/>
      <c r="F71" s="3"/>
      <c r="G71" s="3"/>
      <c r="H71" s="3"/>
      <c r="J71" s="226"/>
      <c r="K71" s="3"/>
      <c r="L71" s="3"/>
      <c r="O71" s="227"/>
      <c r="Q71" s="94"/>
      <c r="R71" s="94"/>
      <c r="S71" s="94"/>
      <c r="T71" s="94"/>
    </row>
    <row r="72" ht="15.75" customHeight="1">
      <c r="A72" s="204">
        <v>46155.0</v>
      </c>
      <c r="B72" s="222" t="s">
        <v>58</v>
      </c>
      <c r="C72" s="206" t="s">
        <v>5</v>
      </c>
      <c r="D72" s="207">
        <v>46155.834386574075</v>
      </c>
      <c r="E72" s="3"/>
      <c r="F72" s="3"/>
      <c r="G72" s="3"/>
      <c r="H72" s="3"/>
      <c r="J72" s="226"/>
      <c r="K72" s="3"/>
      <c r="L72" s="3"/>
      <c r="O72" s="227"/>
      <c r="Q72" s="94"/>
      <c r="R72" s="94"/>
      <c r="S72" s="94"/>
      <c r="T72" s="94"/>
    </row>
    <row r="73" ht="15.75" customHeight="1">
      <c r="A73" s="204">
        <v>46156.0</v>
      </c>
      <c r="B73" s="222"/>
      <c r="C73" s="206" t="s">
        <v>9</v>
      </c>
      <c r="D73" s="207">
        <v>46156.82969907407</v>
      </c>
      <c r="E73" s="3"/>
      <c r="F73" s="3"/>
      <c r="G73" s="3"/>
      <c r="H73" s="3"/>
      <c r="J73" s="226"/>
      <c r="K73" s="3"/>
      <c r="L73" s="3"/>
      <c r="O73" s="227"/>
      <c r="Q73" s="94"/>
      <c r="R73" s="94"/>
      <c r="S73" s="94"/>
      <c r="T73" s="94"/>
    </row>
    <row r="74" ht="15.75" customHeight="1">
      <c r="A74" s="204">
        <v>46157.0</v>
      </c>
      <c r="B74" s="222" t="s">
        <v>61</v>
      </c>
      <c r="C74" s="206" t="s">
        <v>9</v>
      </c>
      <c r="D74" s="207">
        <v>46157.809953703705</v>
      </c>
      <c r="E74" s="3"/>
      <c r="F74" s="3"/>
      <c r="G74" s="3"/>
      <c r="H74" s="3"/>
      <c r="J74" s="226"/>
      <c r="K74" s="3"/>
      <c r="L74" s="3"/>
      <c r="O74" s="227"/>
      <c r="Q74" s="94"/>
      <c r="R74" s="94"/>
      <c r="S74" s="94"/>
      <c r="T74" s="94"/>
    </row>
    <row r="75" ht="15.75" customHeight="1">
      <c r="A75" s="204">
        <v>46158.0</v>
      </c>
      <c r="B75" s="222" t="s">
        <v>50</v>
      </c>
      <c r="C75" s="206" t="s">
        <v>7</v>
      </c>
      <c r="D75" s="207">
        <v>46158.83761574074</v>
      </c>
      <c r="E75" s="3"/>
      <c r="F75" s="3"/>
      <c r="G75" s="3"/>
      <c r="H75" s="3"/>
      <c r="J75" s="226"/>
      <c r="K75" s="3"/>
      <c r="L75" s="3"/>
      <c r="O75" s="227"/>
      <c r="Q75" s="94"/>
      <c r="R75" s="94"/>
      <c r="S75" s="94"/>
      <c r="T75" s="94"/>
    </row>
    <row r="76" ht="15.75" customHeight="1">
      <c r="A76" s="204">
        <v>46159.0</v>
      </c>
      <c r="B76" s="222" t="s">
        <v>9</v>
      </c>
      <c r="C76" s="206" t="s">
        <v>7</v>
      </c>
      <c r="D76" s="207">
        <v>46159.842685185184</v>
      </c>
      <c r="E76" s="3"/>
      <c r="F76" s="3"/>
      <c r="G76" s="3"/>
      <c r="H76" s="3"/>
      <c r="J76" s="226"/>
      <c r="K76" s="3"/>
      <c r="L76" s="3"/>
      <c r="O76" s="227"/>
      <c r="Q76" s="94"/>
      <c r="R76" s="94"/>
      <c r="S76" s="94"/>
      <c r="T76" s="94"/>
    </row>
    <row r="77" ht="15.75" customHeight="1">
      <c r="A77" s="204">
        <v>46160.0</v>
      </c>
      <c r="B77" s="222" t="s">
        <v>66</v>
      </c>
      <c r="C77" s="206" t="s">
        <v>7</v>
      </c>
      <c r="D77" s="207">
        <v>46160.83180555556</v>
      </c>
      <c r="E77" s="3"/>
      <c r="F77" s="3"/>
      <c r="G77" s="3"/>
      <c r="H77" s="3"/>
      <c r="J77" s="226"/>
      <c r="K77" s="3"/>
      <c r="L77" s="3"/>
      <c r="O77" s="227"/>
      <c r="Q77" s="94"/>
      <c r="R77" s="94"/>
      <c r="S77" s="94"/>
      <c r="T77" s="94"/>
    </row>
    <row r="78" ht="15.75" customHeight="1">
      <c r="A78" s="204">
        <v>46161.0</v>
      </c>
      <c r="B78" s="222" t="s">
        <v>65</v>
      </c>
      <c r="C78" s="206" t="s">
        <v>7</v>
      </c>
      <c r="D78" s="207">
        <v>46161.827523148146</v>
      </c>
      <c r="E78" s="3"/>
      <c r="F78" s="3"/>
      <c r="G78" s="3"/>
      <c r="H78" s="3"/>
      <c r="J78" s="226"/>
      <c r="K78" s="3"/>
      <c r="L78" s="3"/>
      <c r="O78" s="227"/>
      <c r="Q78" s="94"/>
      <c r="R78" s="94"/>
      <c r="S78" s="94"/>
      <c r="T78" s="94"/>
    </row>
    <row r="79" ht="15.75" customHeight="1">
      <c r="A79" s="204">
        <v>46162.0</v>
      </c>
      <c r="B79" s="222" t="s">
        <v>47</v>
      </c>
      <c r="C79" s="206" t="s">
        <v>9</v>
      </c>
      <c r="D79" s="207">
        <v>46162.810219907406</v>
      </c>
      <c r="E79" s="3"/>
      <c r="F79" s="3"/>
      <c r="G79" s="3"/>
      <c r="H79" s="3"/>
      <c r="J79" s="226"/>
      <c r="K79" s="3"/>
      <c r="L79" s="3"/>
      <c r="O79" s="227"/>
      <c r="Q79" s="94"/>
      <c r="R79" s="94"/>
      <c r="S79" s="94"/>
      <c r="T79" s="94"/>
    </row>
    <row r="80" ht="15.75" customHeight="1">
      <c r="A80" s="204">
        <v>46163.0</v>
      </c>
      <c r="B80" s="222" t="s">
        <v>59</v>
      </c>
      <c r="C80" s="206" t="s">
        <v>7</v>
      </c>
      <c r="D80" s="207">
        <v>46163.82908564815</v>
      </c>
      <c r="E80" s="3"/>
      <c r="F80" s="3"/>
      <c r="G80" s="3"/>
      <c r="H80" s="3"/>
      <c r="J80" s="226"/>
      <c r="K80" s="3"/>
      <c r="L80" s="3"/>
      <c r="O80" s="227"/>
      <c r="Q80" s="94"/>
      <c r="R80" s="94"/>
      <c r="S80" s="94"/>
      <c r="T80" s="94"/>
    </row>
    <row r="81" ht="15.75" customHeight="1">
      <c r="A81" s="204">
        <v>46164.0</v>
      </c>
      <c r="B81" s="222" t="s">
        <v>7</v>
      </c>
      <c r="C81" s="206" t="s">
        <v>7</v>
      </c>
      <c r="D81" s="207">
        <v>46164.82082175926</v>
      </c>
      <c r="E81" s="3"/>
      <c r="F81" s="3"/>
      <c r="G81" s="3"/>
      <c r="H81" s="3"/>
      <c r="J81" s="226"/>
      <c r="K81" s="3"/>
      <c r="L81" s="3"/>
      <c r="O81" s="227"/>
      <c r="Q81" s="94"/>
      <c r="R81" s="94"/>
      <c r="S81" s="94"/>
      <c r="T81" s="94"/>
    </row>
    <row r="82" ht="15.75" customHeight="1">
      <c r="A82" s="204">
        <v>46165.0</v>
      </c>
      <c r="B82" s="222" t="s">
        <v>49</v>
      </c>
      <c r="C82" s="206" t="s">
        <v>7</v>
      </c>
      <c r="D82" s="207">
        <v>46165.82803240741</v>
      </c>
      <c r="E82" s="3"/>
      <c r="F82" s="3"/>
      <c r="G82" s="3"/>
      <c r="H82" s="3"/>
      <c r="J82" s="226"/>
      <c r="K82" s="3"/>
      <c r="L82" s="3"/>
      <c r="O82" s="227"/>
      <c r="Q82" s="94"/>
      <c r="R82" s="94"/>
      <c r="S82" s="94"/>
      <c r="T82" s="94"/>
    </row>
    <row r="83" ht="15.75" customHeight="1">
      <c r="A83" s="204">
        <v>46166.0</v>
      </c>
      <c r="B83" s="222" t="s">
        <v>54</v>
      </c>
      <c r="C83" s="206" t="s">
        <v>7</v>
      </c>
      <c r="D83" s="207">
        <v>46166.81002314815</v>
      </c>
      <c r="E83" s="3"/>
      <c r="F83" s="3"/>
      <c r="G83" s="3"/>
      <c r="H83" s="3"/>
      <c r="J83" s="226"/>
      <c r="K83" s="3"/>
      <c r="L83" s="3"/>
      <c r="O83" s="227"/>
      <c r="Q83" s="94"/>
      <c r="R83" s="94"/>
      <c r="S83" s="94"/>
      <c r="T83" s="94"/>
    </row>
    <row r="84" ht="15.75" customHeight="1">
      <c r="A84" s="204">
        <v>46167.0</v>
      </c>
      <c r="B84" s="222" t="s">
        <v>52</v>
      </c>
      <c r="C84" s="206" t="s">
        <v>5</v>
      </c>
      <c r="D84" s="207">
        <v>46167.84606481482</v>
      </c>
      <c r="E84" s="3"/>
      <c r="F84" s="3"/>
      <c r="G84" s="3"/>
      <c r="H84" s="3"/>
      <c r="J84" s="226"/>
      <c r="K84" s="3"/>
      <c r="L84" s="3"/>
      <c r="O84" s="227"/>
      <c r="Q84" s="94"/>
      <c r="R84" s="94"/>
      <c r="S84" s="94"/>
      <c r="T84" s="94"/>
    </row>
    <row r="85" ht="15.75" customHeight="1">
      <c r="A85" s="204">
        <v>46168.0</v>
      </c>
      <c r="B85" s="222" t="s">
        <v>63</v>
      </c>
      <c r="C85" s="206" t="s">
        <v>7</v>
      </c>
      <c r="D85" s="207">
        <v>46168.81144675926</v>
      </c>
      <c r="E85" s="3"/>
      <c r="F85" s="3"/>
      <c r="G85" s="3"/>
      <c r="H85" s="3"/>
      <c r="J85" s="226"/>
      <c r="K85" s="3"/>
      <c r="L85" s="3"/>
      <c r="O85" s="227"/>
      <c r="Q85" s="94"/>
      <c r="R85" s="94"/>
      <c r="S85" s="94"/>
      <c r="T85" s="94"/>
    </row>
    <row r="86" ht="15.75" customHeight="1">
      <c r="A86" s="204">
        <v>46169.0</v>
      </c>
      <c r="B86" s="222" t="s">
        <v>5</v>
      </c>
      <c r="C86" s="206" t="s">
        <v>5</v>
      </c>
      <c r="D86" s="207">
        <v>46169.83116898148</v>
      </c>
      <c r="E86" s="3"/>
      <c r="F86" s="3"/>
      <c r="G86" s="3"/>
      <c r="H86" s="3"/>
      <c r="J86" s="226"/>
      <c r="K86" s="3"/>
      <c r="L86" s="3"/>
      <c r="O86" s="232"/>
      <c r="P86" s="233"/>
      <c r="Q86" s="233"/>
      <c r="R86" s="233"/>
      <c r="S86" s="233"/>
      <c r="T86" s="233"/>
      <c r="U86" s="233"/>
      <c r="V86" s="233"/>
      <c r="W86" s="233"/>
      <c r="X86" s="233"/>
    </row>
    <row r="87" ht="15.75" customHeight="1">
      <c r="A87" s="204">
        <v>46170.0</v>
      </c>
      <c r="B87" s="222" t="s">
        <v>69</v>
      </c>
      <c r="C87" s="206" t="s">
        <v>7</v>
      </c>
      <c r="D87" s="207">
        <v>46170.82037037037</v>
      </c>
      <c r="E87" s="3"/>
      <c r="F87" s="3"/>
      <c r="G87" s="3"/>
      <c r="H87" s="3"/>
      <c r="J87" s="226"/>
      <c r="K87" s="3"/>
      <c r="L87" s="3"/>
      <c r="O87" s="232"/>
      <c r="P87" s="233"/>
      <c r="Q87" s="233"/>
      <c r="R87" s="233"/>
      <c r="S87" s="233"/>
      <c r="T87" s="233"/>
      <c r="U87" s="233"/>
      <c r="V87" s="233"/>
      <c r="W87" s="233"/>
      <c r="X87" s="233"/>
    </row>
    <row r="88" ht="15.75" customHeight="1">
      <c r="A88" s="204">
        <v>46171.0</v>
      </c>
      <c r="B88" s="222" t="s">
        <v>66</v>
      </c>
      <c r="C88" s="206" t="s">
        <v>9</v>
      </c>
      <c r="D88" s="207">
        <v>46171.82325231482</v>
      </c>
      <c r="E88" s="3"/>
      <c r="F88" s="3"/>
      <c r="G88" s="3"/>
      <c r="H88" s="3"/>
      <c r="J88" s="226"/>
      <c r="K88" s="3"/>
      <c r="L88" s="3"/>
      <c r="O88" s="232"/>
      <c r="P88" s="233"/>
      <c r="Q88" s="233"/>
      <c r="R88" s="233"/>
      <c r="S88" s="233"/>
      <c r="T88" s="233"/>
      <c r="U88" s="233"/>
      <c r="V88" s="233"/>
      <c r="W88" s="233"/>
      <c r="X88" s="233"/>
    </row>
    <row r="89" ht="15.75" customHeight="1">
      <c r="A89" s="204">
        <v>46172.0</v>
      </c>
      <c r="B89" s="222" t="s">
        <v>57</v>
      </c>
      <c r="C89" s="206" t="s">
        <v>9</v>
      </c>
      <c r="D89" s="207">
        <v>46172.840208333335</v>
      </c>
      <c r="E89" s="3"/>
      <c r="F89" s="3"/>
      <c r="G89" s="3"/>
      <c r="H89" s="3"/>
      <c r="J89" s="226"/>
      <c r="K89" s="3"/>
      <c r="L89" s="3"/>
      <c r="O89" s="232"/>
      <c r="P89" s="233"/>
      <c r="Q89" s="233"/>
      <c r="R89" s="233"/>
      <c r="S89" s="233"/>
      <c r="T89" s="233"/>
      <c r="U89" s="233"/>
      <c r="V89" s="233"/>
      <c r="W89" s="233"/>
      <c r="X89" s="233"/>
    </row>
    <row r="90" ht="15.75" customHeight="1">
      <c r="A90" s="204">
        <v>46174.0</v>
      </c>
      <c r="B90" s="222" t="s">
        <v>78</v>
      </c>
      <c r="C90" s="206" t="s">
        <v>9</v>
      </c>
      <c r="D90" s="207">
        <v>46174.83699074074</v>
      </c>
      <c r="E90" s="3"/>
      <c r="F90" s="3"/>
      <c r="G90" s="3"/>
      <c r="H90" s="3"/>
      <c r="J90" s="226"/>
      <c r="K90" s="3"/>
      <c r="L90" s="3"/>
      <c r="O90" s="232"/>
      <c r="P90" s="233"/>
      <c r="Q90" s="233"/>
      <c r="R90" s="233"/>
      <c r="S90" s="233"/>
      <c r="T90" s="233"/>
      <c r="U90" s="233"/>
      <c r="V90" s="233"/>
      <c r="W90" s="233"/>
      <c r="X90" s="233"/>
    </row>
    <row r="91" ht="15.75" customHeight="1">
      <c r="A91" s="204">
        <v>46175.0</v>
      </c>
      <c r="B91" s="222" t="s">
        <v>65</v>
      </c>
      <c r="C91" s="206" t="s">
        <v>9</v>
      </c>
      <c r="D91" s="207">
        <v>46175.812569444446</v>
      </c>
      <c r="E91" s="3"/>
      <c r="F91" s="3"/>
      <c r="G91" s="3"/>
      <c r="H91" s="3"/>
      <c r="J91" s="226"/>
      <c r="K91" s="3"/>
      <c r="L91" s="3"/>
      <c r="O91" s="232"/>
      <c r="P91" s="233"/>
      <c r="Q91" s="233"/>
      <c r="R91" s="233"/>
      <c r="S91" s="233"/>
      <c r="T91" s="233"/>
      <c r="U91" s="233"/>
      <c r="V91" s="233"/>
      <c r="W91" s="233"/>
      <c r="X91" s="233"/>
    </row>
    <row r="92" ht="15.75" customHeight="1">
      <c r="A92" s="204">
        <v>46176.0</v>
      </c>
      <c r="B92" s="222" t="s">
        <v>58</v>
      </c>
      <c r="C92" s="206" t="s">
        <v>7</v>
      </c>
      <c r="D92" s="207">
        <v>46176.84818287037</v>
      </c>
      <c r="E92" s="3"/>
      <c r="F92" s="3"/>
      <c r="G92" s="3"/>
      <c r="H92" s="3"/>
      <c r="J92" s="226"/>
      <c r="K92" s="3"/>
      <c r="L92" s="3"/>
      <c r="O92" s="227"/>
      <c r="Q92" s="94"/>
      <c r="R92" s="94"/>
      <c r="S92" s="94"/>
      <c r="T92" s="94"/>
    </row>
    <row r="93" ht="15.75" customHeight="1">
      <c r="A93" s="204"/>
      <c r="B93" s="222"/>
      <c r="C93" s="223"/>
      <c r="D93" s="231"/>
      <c r="E93" s="3"/>
      <c r="F93" s="3"/>
      <c r="G93" s="3"/>
      <c r="H93" s="3"/>
      <c r="J93" s="226"/>
      <c r="K93" s="3"/>
      <c r="L93" s="3"/>
      <c r="O93" s="227"/>
      <c r="Q93" s="94"/>
      <c r="R93" s="94"/>
      <c r="S93" s="94"/>
      <c r="T93" s="94"/>
    </row>
    <row r="94" ht="15.75" customHeight="1">
      <c r="A94" s="204"/>
      <c r="B94" s="222"/>
      <c r="C94" s="223"/>
      <c r="D94" s="231"/>
      <c r="E94" s="3"/>
      <c r="F94" s="3"/>
      <c r="G94" s="3"/>
      <c r="H94" s="3"/>
      <c r="J94" s="226"/>
      <c r="K94" s="3"/>
      <c r="L94" s="3"/>
      <c r="O94" s="227"/>
      <c r="Q94" s="94"/>
      <c r="R94" s="94"/>
      <c r="S94" s="94"/>
      <c r="T94" s="94"/>
    </row>
    <row r="95" ht="15.75" customHeight="1">
      <c r="A95" s="204"/>
      <c r="B95" s="222"/>
      <c r="C95" s="223"/>
      <c r="D95" s="231"/>
      <c r="E95" s="3"/>
      <c r="F95" s="3"/>
      <c r="G95" s="3"/>
      <c r="H95" s="3"/>
      <c r="J95" s="226"/>
      <c r="K95" s="3"/>
      <c r="L95" s="3"/>
      <c r="O95" s="227"/>
      <c r="Q95" s="94"/>
      <c r="R95" s="94"/>
      <c r="S95" s="94"/>
      <c r="T95" s="94"/>
    </row>
    <row r="96" ht="15.75" customHeight="1">
      <c r="A96" s="204"/>
      <c r="B96" s="222"/>
      <c r="C96" s="223"/>
      <c r="D96" s="231"/>
      <c r="E96" s="3"/>
      <c r="F96" s="3"/>
      <c r="G96" s="3"/>
      <c r="H96" s="3"/>
      <c r="J96" s="226"/>
      <c r="K96" s="3"/>
      <c r="L96" s="3"/>
      <c r="O96" s="227"/>
      <c r="Q96" s="94"/>
      <c r="R96" s="94"/>
      <c r="S96" s="94"/>
      <c r="T96" s="94"/>
    </row>
    <row r="97" ht="15.75" customHeight="1">
      <c r="A97" s="204"/>
      <c r="B97" s="222"/>
      <c r="C97" s="223"/>
      <c r="D97" s="231"/>
      <c r="E97" s="3"/>
      <c r="F97" s="3"/>
      <c r="G97" s="3"/>
      <c r="H97" s="3"/>
      <c r="J97" s="226"/>
      <c r="K97" s="3"/>
      <c r="L97" s="3"/>
      <c r="O97" s="227"/>
      <c r="Q97" s="94"/>
      <c r="R97" s="94"/>
      <c r="S97" s="94"/>
      <c r="T97" s="94"/>
    </row>
    <row r="98" ht="15.75" customHeight="1">
      <c r="A98" s="204"/>
      <c r="B98" s="222"/>
      <c r="C98" s="223"/>
      <c r="D98" s="231"/>
      <c r="E98" s="3"/>
      <c r="F98" s="3"/>
      <c r="G98" s="3"/>
      <c r="H98" s="3"/>
      <c r="J98" s="226"/>
      <c r="K98" s="3"/>
      <c r="L98" s="3"/>
      <c r="O98" s="227"/>
      <c r="Q98" s="94"/>
      <c r="R98" s="94"/>
      <c r="S98" s="94"/>
      <c r="T98" s="94"/>
    </row>
    <row r="99" ht="15.75" customHeight="1">
      <c r="A99" s="204"/>
      <c r="B99" s="222"/>
      <c r="C99" s="223"/>
      <c r="D99" s="231"/>
      <c r="E99" s="3"/>
      <c r="F99" s="3"/>
      <c r="G99" s="3"/>
      <c r="H99" s="3"/>
      <c r="J99" s="226"/>
      <c r="K99" s="3"/>
      <c r="L99" s="3"/>
      <c r="O99" s="227"/>
      <c r="Q99" s="94"/>
      <c r="R99" s="94"/>
      <c r="S99" s="94"/>
      <c r="T99" s="94"/>
    </row>
    <row r="100" ht="15.75" customHeight="1">
      <c r="A100" s="204"/>
      <c r="B100" s="222"/>
      <c r="C100" s="223"/>
      <c r="D100" s="231"/>
      <c r="E100" s="3"/>
      <c r="F100" s="3"/>
      <c r="G100" s="3"/>
      <c r="H100" s="3"/>
      <c r="J100" s="226"/>
      <c r="K100" s="3"/>
      <c r="L100" s="3"/>
      <c r="O100" s="227"/>
      <c r="Q100" s="94"/>
      <c r="R100" s="94"/>
      <c r="S100" s="94"/>
      <c r="T100" s="94"/>
    </row>
    <row r="101" ht="15.75" customHeight="1">
      <c r="A101" s="204"/>
      <c r="B101" s="222"/>
      <c r="C101" s="223"/>
      <c r="D101" s="231"/>
      <c r="E101" s="3"/>
      <c r="F101" s="3"/>
      <c r="G101" s="3"/>
      <c r="H101" s="3"/>
      <c r="J101" s="226"/>
      <c r="K101" s="3"/>
      <c r="L101" s="3"/>
      <c r="O101" s="227"/>
      <c r="Q101" s="94"/>
      <c r="R101" s="94"/>
      <c r="S101" s="94"/>
      <c r="T101" s="94"/>
    </row>
    <row r="102" ht="15.75" customHeight="1">
      <c r="A102" s="204"/>
      <c r="B102" s="222"/>
      <c r="C102" s="223"/>
      <c r="D102" s="231"/>
      <c r="E102" s="3"/>
      <c r="F102" s="3"/>
      <c r="G102" s="3"/>
      <c r="H102" s="3"/>
      <c r="J102" s="226"/>
      <c r="K102" s="3"/>
      <c r="L102" s="3"/>
      <c r="O102" s="227"/>
      <c r="Q102" s="94"/>
      <c r="R102" s="94"/>
      <c r="S102" s="94"/>
      <c r="T102" s="94"/>
    </row>
    <row r="103" ht="15.75" customHeight="1">
      <c r="A103" s="204"/>
      <c r="B103" s="222"/>
      <c r="C103" s="223"/>
      <c r="D103" s="231"/>
      <c r="E103" s="3"/>
      <c r="F103" s="3"/>
      <c r="G103" s="3"/>
      <c r="H103" s="3"/>
      <c r="J103" s="226"/>
      <c r="K103" s="3"/>
      <c r="L103" s="3"/>
      <c r="O103" s="227"/>
      <c r="Q103" s="94"/>
      <c r="R103" s="94"/>
      <c r="S103" s="94"/>
      <c r="T103" s="94"/>
    </row>
    <row r="104" ht="15.75" customHeight="1">
      <c r="A104" s="204"/>
      <c r="B104" s="222"/>
      <c r="C104" s="223"/>
      <c r="D104" s="231"/>
      <c r="E104" s="3"/>
      <c r="F104" s="3"/>
      <c r="G104" s="3"/>
      <c r="H104" s="3"/>
      <c r="J104" s="226"/>
      <c r="K104" s="3"/>
      <c r="L104" s="3"/>
      <c r="O104" s="227"/>
      <c r="Q104" s="94"/>
      <c r="R104" s="94"/>
      <c r="S104" s="94"/>
      <c r="T104" s="94"/>
    </row>
    <row r="105" ht="15.75" customHeight="1">
      <c r="A105" s="204"/>
      <c r="B105" s="222"/>
      <c r="C105" s="223"/>
      <c r="D105" s="231"/>
      <c r="E105" s="3"/>
      <c r="F105" s="3"/>
      <c r="G105" s="3"/>
      <c r="H105" s="3"/>
      <c r="J105" s="226"/>
      <c r="K105" s="3"/>
      <c r="L105" s="3"/>
      <c r="O105" s="227"/>
      <c r="Q105" s="94"/>
      <c r="R105" s="94"/>
      <c r="S105" s="94"/>
      <c r="T105" s="94"/>
    </row>
    <row r="106" ht="15.75" customHeight="1">
      <c r="A106" s="204"/>
      <c r="B106" s="222"/>
      <c r="C106" s="223"/>
      <c r="D106" s="231"/>
      <c r="E106" s="3"/>
      <c r="F106" s="3"/>
      <c r="G106" s="3"/>
      <c r="H106" s="3"/>
      <c r="J106" s="226"/>
      <c r="K106" s="3"/>
      <c r="L106" s="3"/>
      <c r="O106" s="227"/>
      <c r="Q106" s="94"/>
      <c r="R106" s="94"/>
      <c r="S106" s="94"/>
      <c r="T106" s="94"/>
    </row>
    <row r="107" ht="15.75" customHeight="1">
      <c r="A107" s="204"/>
      <c r="B107" s="222"/>
      <c r="C107" s="223"/>
      <c r="D107" s="231"/>
      <c r="E107" s="3"/>
      <c r="F107" s="3"/>
      <c r="G107" s="3"/>
      <c r="H107" s="3"/>
      <c r="J107" s="226"/>
      <c r="K107" s="3"/>
      <c r="L107" s="3"/>
      <c r="O107" s="227"/>
      <c r="Q107" s="94"/>
      <c r="R107" s="94"/>
      <c r="S107" s="94"/>
      <c r="T107" s="94"/>
    </row>
    <row r="108" ht="15.75" customHeight="1">
      <c r="A108" s="204"/>
      <c r="B108" s="222"/>
      <c r="C108" s="223"/>
      <c r="D108" s="231"/>
      <c r="E108" s="3"/>
      <c r="F108" s="3"/>
      <c r="G108" s="3"/>
      <c r="H108" s="3"/>
      <c r="J108" s="226"/>
      <c r="K108" s="3"/>
      <c r="L108" s="3"/>
      <c r="O108" s="227"/>
      <c r="Q108" s="94"/>
      <c r="R108" s="94"/>
      <c r="S108" s="94"/>
      <c r="T108" s="94"/>
    </row>
    <row r="109" ht="15.75" customHeight="1">
      <c r="A109" s="204"/>
      <c r="B109" s="222"/>
      <c r="C109" s="223"/>
      <c r="D109" s="231"/>
      <c r="E109" s="3"/>
      <c r="F109" s="3"/>
      <c r="G109" s="3"/>
      <c r="H109" s="3"/>
      <c r="J109" s="226"/>
      <c r="K109" s="3"/>
      <c r="L109" s="3"/>
      <c r="O109" s="227"/>
      <c r="Q109" s="94"/>
      <c r="R109" s="94"/>
      <c r="S109" s="94"/>
      <c r="T109" s="94"/>
    </row>
    <row r="110" ht="15.75" customHeight="1">
      <c r="A110" s="204"/>
      <c r="B110" s="222"/>
      <c r="C110" s="223"/>
      <c r="D110" s="231"/>
      <c r="E110" s="3"/>
      <c r="F110" s="3"/>
      <c r="G110" s="3"/>
      <c r="H110" s="3"/>
      <c r="J110" s="226"/>
      <c r="K110" s="3"/>
      <c r="L110" s="3"/>
      <c r="O110" s="227"/>
      <c r="Q110" s="94"/>
      <c r="R110" s="94"/>
      <c r="S110" s="94"/>
      <c r="T110" s="94"/>
    </row>
    <row r="111" ht="15.75" customHeight="1">
      <c r="A111" s="204"/>
      <c r="B111" s="222"/>
      <c r="C111" s="223"/>
      <c r="D111" s="231"/>
      <c r="E111" s="3"/>
      <c r="F111" s="3"/>
      <c r="G111" s="3"/>
      <c r="H111" s="3"/>
      <c r="J111" s="226"/>
      <c r="K111" s="3"/>
      <c r="L111" s="3"/>
      <c r="O111" s="227"/>
      <c r="Q111" s="94"/>
      <c r="R111" s="94"/>
      <c r="S111" s="94"/>
      <c r="T111" s="94"/>
    </row>
    <row r="112" ht="15.75" customHeight="1">
      <c r="A112" s="204"/>
      <c r="B112" s="222"/>
      <c r="C112" s="223"/>
      <c r="D112" s="231"/>
      <c r="E112" s="3"/>
      <c r="F112" s="3"/>
      <c r="G112" s="3"/>
      <c r="H112" s="3"/>
      <c r="J112" s="226"/>
      <c r="K112" s="3"/>
      <c r="L112" s="3"/>
      <c r="O112" s="227"/>
      <c r="Q112" s="94"/>
      <c r="R112" s="94"/>
      <c r="S112" s="94"/>
      <c r="T112" s="94"/>
    </row>
    <row r="113" ht="15.75" customHeight="1">
      <c r="A113" s="204"/>
      <c r="B113" s="222"/>
      <c r="C113" s="223"/>
      <c r="D113" s="231"/>
      <c r="E113" s="3"/>
      <c r="F113" s="3"/>
      <c r="G113" s="3"/>
      <c r="H113" s="3"/>
      <c r="J113" s="226"/>
      <c r="K113" s="3"/>
      <c r="L113" s="3"/>
      <c r="O113" s="227"/>
      <c r="Q113" s="94"/>
      <c r="R113" s="94"/>
      <c r="S113" s="94"/>
      <c r="T113" s="94"/>
    </row>
    <row r="114" ht="15.75" customHeight="1">
      <c r="A114" s="204"/>
      <c r="B114" s="222"/>
      <c r="C114" s="223"/>
      <c r="D114" s="231"/>
      <c r="E114" s="3"/>
      <c r="F114" s="3"/>
      <c r="G114" s="3"/>
      <c r="H114" s="3"/>
      <c r="J114" s="226"/>
      <c r="K114" s="3"/>
      <c r="L114" s="3"/>
      <c r="O114" s="227"/>
      <c r="Q114" s="94"/>
      <c r="R114" s="94"/>
      <c r="S114" s="94"/>
      <c r="T114" s="94"/>
    </row>
    <row r="115" ht="15.75" customHeight="1">
      <c r="A115" s="204"/>
      <c r="B115" s="222"/>
      <c r="C115" s="223"/>
      <c r="D115" s="231"/>
      <c r="E115" s="3"/>
      <c r="F115" s="3"/>
      <c r="G115" s="3"/>
      <c r="H115" s="3"/>
      <c r="J115" s="226"/>
      <c r="K115" s="3"/>
      <c r="L115" s="3"/>
      <c r="O115" s="227"/>
      <c r="Q115" s="94"/>
      <c r="R115" s="94"/>
      <c r="S115" s="94"/>
      <c r="T115" s="94"/>
      <c r="Y115" s="8"/>
    </row>
    <row r="116" ht="15.75" customHeight="1">
      <c r="A116" s="204"/>
      <c r="B116" s="222"/>
      <c r="C116" s="223"/>
      <c r="D116" s="231"/>
      <c r="E116" s="3"/>
      <c r="F116" s="3"/>
      <c r="G116" s="3"/>
      <c r="H116" s="3"/>
      <c r="J116" s="226"/>
      <c r="K116" s="3"/>
      <c r="L116" s="3"/>
      <c r="O116" s="227"/>
      <c r="Q116" s="94"/>
      <c r="R116" s="94"/>
      <c r="S116" s="94"/>
      <c r="T116" s="94"/>
    </row>
    <row r="117" ht="15.75" customHeight="1">
      <c r="A117" s="204"/>
      <c r="B117" s="222"/>
      <c r="C117" s="223"/>
      <c r="D117" s="231"/>
      <c r="E117" s="3"/>
      <c r="F117" s="3"/>
      <c r="G117" s="3"/>
      <c r="H117" s="3"/>
      <c r="J117" s="226"/>
      <c r="K117" s="3"/>
      <c r="L117" s="3"/>
      <c r="O117" s="227"/>
      <c r="Q117" s="94"/>
      <c r="R117" s="94"/>
      <c r="S117" s="94"/>
      <c r="T117" s="94"/>
    </row>
    <row r="118" ht="15.75" customHeight="1">
      <c r="A118" s="204"/>
      <c r="B118" s="222"/>
      <c r="C118" s="223"/>
      <c r="D118" s="231"/>
      <c r="E118" s="3"/>
      <c r="F118" s="3"/>
      <c r="G118" s="3"/>
      <c r="H118" s="3"/>
      <c r="J118" s="226"/>
      <c r="K118" s="3"/>
      <c r="L118" s="3"/>
      <c r="O118" s="227"/>
      <c r="Q118" s="94"/>
      <c r="R118" s="94"/>
      <c r="S118" s="94"/>
      <c r="T118" s="94"/>
    </row>
    <row r="119" ht="15.75" customHeight="1">
      <c r="A119" s="204"/>
      <c r="B119" s="222"/>
      <c r="C119" s="223"/>
      <c r="D119" s="231"/>
      <c r="E119" s="3"/>
      <c r="F119" s="3"/>
      <c r="G119" s="3"/>
      <c r="H119" s="3"/>
      <c r="J119" s="226"/>
      <c r="K119" s="3"/>
      <c r="L119" s="3"/>
      <c r="O119" s="227"/>
      <c r="Q119" s="94"/>
      <c r="R119" s="94"/>
      <c r="S119" s="94"/>
      <c r="T119" s="94"/>
    </row>
    <row r="120" ht="15.75" customHeight="1">
      <c r="A120" s="204"/>
      <c r="B120" s="222"/>
      <c r="C120" s="223"/>
      <c r="D120" s="231"/>
      <c r="E120" s="3"/>
      <c r="F120" s="3"/>
      <c r="G120" s="3"/>
      <c r="H120" s="3"/>
      <c r="J120" s="226"/>
      <c r="K120" s="3"/>
      <c r="L120" s="3"/>
      <c r="O120" s="227"/>
      <c r="Q120" s="94"/>
      <c r="R120" s="94"/>
      <c r="S120" s="94"/>
      <c r="T120" s="94"/>
    </row>
    <row r="121" ht="15.75" customHeight="1">
      <c r="A121" s="204"/>
      <c r="B121" s="222"/>
      <c r="C121" s="223"/>
      <c r="D121" s="231"/>
      <c r="E121" s="3"/>
      <c r="F121" s="3"/>
      <c r="G121" s="3"/>
      <c r="H121" s="3"/>
      <c r="J121" s="226"/>
      <c r="K121" s="3"/>
      <c r="L121" s="3"/>
      <c r="O121" s="227"/>
      <c r="Q121" s="94"/>
      <c r="R121" s="94"/>
      <c r="S121" s="94"/>
      <c r="T121" s="94"/>
    </row>
    <row r="122" ht="15.75" customHeight="1">
      <c r="A122" s="204"/>
      <c r="B122" s="222"/>
      <c r="C122" s="223"/>
      <c r="D122" s="231"/>
      <c r="E122" s="3"/>
      <c r="F122" s="3"/>
      <c r="G122" s="3"/>
      <c r="H122" s="3"/>
      <c r="J122" s="226"/>
      <c r="K122" s="3"/>
      <c r="L122" s="3"/>
      <c r="O122" s="227"/>
      <c r="Q122" s="94"/>
      <c r="R122" s="94"/>
      <c r="S122" s="94"/>
      <c r="T122" s="94"/>
    </row>
    <row r="123" ht="15.75" customHeight="1">
      <c r="A123" s="204"/>
      <c r="B123" s="222"/>
      <c r="C123" s="223"/>
      <c r="D123" s="231"/>
      <c r="E123" s="3"/>
      <c r="F123" s="3"/>
      <c r="G123" s="3"/>
      <c r="H123" s="3"/>
      <c r="J123" s="226"/>
      <c r="K123" s="3"/>
      <c r="L123" s="3"/>
      <c r="O123" s="227"/>
      <c r="Q123" s="94"/>
      <c r="R123" s="94"/>
      <c r="S123" s="94"/>
      <c r="T123" s="94"/>
    </row>
    <row r="124" ht="15.75" customHeight="1">
      <c r="A124" s="204"/>
      <c r="B124" s="222"/>
      <c r="C124" s="223"/>
      <c r="D124" s="231"/>
      <c r="E124" s="3"/>
      <c r="F124" s="3"/>
      <c r="G124" s="3"/>
      <c r="H124" s="3"/>
      <c r="J124" s="226"/>
      <c r="K124" s="3"/>
      <c r="L124" s="3"/>
      <c r="O124" s="227"/>
      <c r="Q124" s="94"/>
      <c r="R124" s="94"/>
      <c r="S124" s="94"/>
      <c r="T124" s="94"/>
    </row>
    <row r="125" ht="15.75" customHeight="1">
      <c r="A125" s="204"/>
      <c r="B125" s="222"/>
      <c r="C125" s="223"/>
      <c r="D125" s="231"/>
      <c r="E125" s="3"/>
      <c r="F125" s="3"/>
      <c r="G125" s="3"/>
      <c r="H125" s="3"/>
      <c r="J125" s="226"/>
      <c r="K125" s="3"/>
      <c r="L125" s="3"/>
      <c r="O125" s="227"/>
      <c r="Q125" s="94"/>
      <c r="R125" s="94"/>
      <c r="S125" s="94"/>
      <c r="T125" s="94"/>
    </row>
    <row r="126" ht="15.75" customHeight="1">
      <c r="A126" s="204"/>
      <c r="B126" s="222"/>
      <c r="C126" s="223"/>
      <c r="D126" s="231"/>
      <c r="E126" s="3"/>
      <c r="F126" s="3"/>
      <c r="G126" s="3"/>
      <c r="H126" s="3"/>
      <c r="J126" s="226"/>
      <c r="K126" s="3"/>
      <c r="L126" s="3"/>
      <c r="O126" s="227"/>
      <c r="Q126" s="94"/>
      <c r="R126" s="94"/>
      <c r="S126" s="94"/>
      <c r="T126" s="94"/>
    </row>
    <row r="127" ht="15.75" customHeight="1">
      <c r="A127" s="204"/>
      <c r="B127" s="222"/>
      <c r="C127" s="223"/>
      <c r="D127" s="231"/>
      <c r="E127" s="3"/>
      <c r="F127" s="3"/>
      <c r="G127" s="3"/>
      <c r="H127" s="3"/>
      <c r="J127" s="226"/>
      <c r="K127" s="3"/>
      <c r="L127" s="3"/>
      <c r="O127" s="227"/>
      <c r="Q127" s="94"/>
      <c r="R127" s="94"/>
      <c r="S127" s="94"/>
      <c r="T127" s="94"/>
    </row>
    <row r="128" ht="15.75" customHeight="1">
      <c r="A128" s="204"/>
      <c r="B128" s="222"/>
      <c r="C128" s="223"/>
      <c r="D128" s="231"/>
      <c r="E128" s="3"/>
      <c r="F128" s="3"/>
      <c r="G128" s="3"/>
      <c r="H128" s="3"/>
      <c r="J128" s="226"/>
      <c r="K128" s="3"/>
      <c r="L128" s="3"/>
      <c r="O128" s="227"/>
      <c r="Q128" s="94"/>
      <c r="R128" s="94"/>
      <c r="S128" s="94"/>
      <c r="T128" s="94"/>
    </row>
    <row r="129" ht="15.75" customHeight="1">
      <c r="A129" s="204"/>
      <c r="B129" s="222"/>
      <c r="C129" s="223"/>
      <c r="D129" s="231"/>
      <c r="E129" s="3"/>
      <c r="F129" s="3"/>
      <c r="G129" s="3"/>
      <c r="H129" s="3"/>
      <c r="J129" s="226"/>
      <c r="K129" s="3"/>
      <c r="L129" s="3"/>
      <c r="O129" s="227"/>
      <c r="Q129" s="94"/>
      <c r="R129" s="94"/>
      <c r="S129" s="94"/>
      <c r="T129" s="94"/>
    </row>
    <row r="130" ht="15.75" customHeight="1">
      <c r="A130" s="204"/>
      <c r="B130" s="222"/>
      <c r="C130" s="223"/>
      <c r="D130" s="231"/>
      <c r="E130" s="3"/>
      <c r="F130" s="3"/>
      <c r="G130" s="3"/>
      <c r="H130" s="3"/>
      <c r="J130" s="226"/>
      <c r="K130" s="3"/>
      <c r="L130" s="3"/>
      <c r="O130" s="227"/>
      <c r="Q130" s="94"/>
      <c r="R130" s="94"/>
      <c r="S130" s="94"/>
      <c r="T130" s="94"/>
    </row>
    <row r="131" ht="15.75" customHeight="1">
      <c r="A131" s="204"/>
      <c r="B131" s="222"/>
      <c r="C131" s="223"/>
      <c r="D131" s="231"/>
      <c r="E131" s="3"/>
      <c r="F131" s="3"/>
      <c r="G131" s="3"/>
      <c r="H131" s="3"/>
      <c r="J131" s="226"/>
      <c r="K131" s="3"/>
      <c r="L131" s="3"/>
      <c r="O131" s="227"/>
      <c r="Q131" s="94"/>
      <c r="R131" s="94"/>
      <c r="S131" s="94"/>
      <c r="T131" s="94"/>
    </row>
    <row r="132" ht="15.75" customHeight="1">
      <c r="A132" s="204"/>
      <c r="B132" s="222"/>
      <c r="C132" s="223"/>
      <c r="D132" s="231"/>
      <c r="E132" s="3"/>
      <c r="F132" s="3"/>
      <c r="G132" s="3"/>
      <c r="H132" s="3"/>
      <c r="J132" s="226"/>
      <c r="K132" s="3"/>
      <c r="L132" s="3"/>
      <c r="O132" s="227"/>
      <c r="Q132" s="94"/>
      <c r="R132" s="94"/>
      <c r="S132" s="94"/>
      <c r="T132" s="94"/>
    </row>
    <row r="133" ht="15.75" customHeight="1">
      <c r="A133" s="204"/>
      <c r="B133" s="222"/>
      <c r="C133" s="223"/>
      <c r="D133" s="231"/>
      <c r="E133" s="3"/>
      <c r="F133" s="3"/>
      <c r="G133" s="3"/>
      <c r="H133" s="3"/>
      <c r="J133" s="226"/>
      <c r="K133" s="3"/>
      <c r="L133" s="3"/>
      <c r="O133" s="227"/>
      <c r="Q133" s="94"/>
      <c r="R133" s="94"/>
      <c r="S133" s="94"/>
      <c r="T133" s="94"/>
    </row>
    <row r="134" ht="15.75" customHeight="1">
      <c r="A134" s="204"/>
      <c r="B134" s="222"/>
      <c r="C134" s="223"/>
      <c r="D134" s="231"/>
      <c r="E134" s="3"/>
      <c r="F134" s="3"/>
      <c r="G134" s="3"/>
      <c r="H134" s="3"/>
      <c r="J134" s="226"/>
      <c r="K134" s="3"/>
      <c r="L134" s="3"/>
      <c r="O134" s="227"/>
      <c r="Q134" s="94"/>
      <c r="R134" s="94"/>
      <c r="S134" s="94"/>
      <c r="T134" s="94"/>
    </row>
    <row r="135" ht="15.75" customHeight="1">
      <c r="A135" s="204"/>
      <c r="B135" s="222"/>
      <c r="C135" s="223"/>
      <c r="D135" s="231"/>
      <c r="E135" s="3"/>
      <c r="F135" s="3"/>
      <c r="G135" s="3"/>
      <c r="H135" s="3"/>
      <c r="J135" s="226"/>
      <c r="K135" s="3"/>
      <c r="L135" s="3"/>
      <c r="O135" s="227"/>
      <c r="Q135" s="94"/>
      <c r="R135" s="94"/>
      <c r="S135" s="94"/>
      <c r="T135" s="94"/>
    </row>
    <row r="136" ht="15.75" customHeight="1">
      <c r="A136" s="204"/>
      <c r="B136" s="222"/>
      <c r="C136" s="223"/>
      <c r="D136" s="231"/>
      <c r="E136" s="3"/>
      <c r="F136" s="3"/>
      <c r="G136" s="3"/>
      <c r="H136" s="3"/>
      <c r="J136" s="226"/>
      <c r="K136" s="3"/>
      <c r="L136" s="3"/>
      <c r="O136" s="227"/>
      <c r="Q136" s="94"/>
      <c r="R136" s="94"/>
      <c r="S136" s="94"/>
      <c r="T136" s="94"/>
    </row>
    <row r="137" ht="15.75" customHeight="1">
      <c r="A137" s="204"/>
      <c r="B137" s="222"/>
      <c r="C137" s="223"/>
      <c r="D137" s="231"/>
      <c r="E137" s="3"/>
      <c r="F137" s="3"/>
      <c r="G137" s="3"/>
      <c r="H137" s="3"/>
      <c r="J137" s="226"/>
      <c r="K137" s="3"/>
      <c r="L137" s="3"/>
      <c r="O137" s="227"/>
      <c r="Q137" s="94"/>
      <c r="R137" s="94"/>
      <c r="S137" s="94"/>
      <c r="T137" s="94"/>
    </row>
    <row r="138" ht="15.75" customHeight="1">
      <c r="A138" s="204"/>
      <c r="B138" s="222"/>
      <c r="C138" s="223"/>
      <c r="D138" s="231"/>
      <c r="E138" s="3"/>
      <c r="F138" s="3"/>
      <c r="G138" s="3"/>
      <c r="H138" s="3"/>
      <c r="J138" s="226"/>
      <c r="K138" s="3"/>
      <c r="L138" s="3"/>
      <c r="O138" s="227"/>
      <c r="Q138" s="94"/>
      <c r="R138" s="94"/>
      <c r="S138" s="94"/>
      <c r="T138" s="94"/>
    </row>
    <row r="139" ht="15.75" customHeight="1">
      <c r="A139" s="204"/>
      <c r="B139" s="222"/>
      <c r="C139" s="223"/>
      <c r="D139" s="231"/>
      <c r="E139" s="3"/>
      <c r="F139" s="3"/>
      <c r="G139" s="3"/>
      <c r="H139" s="3"/>
      <c r="J139" s="226"/>
      <c r="K139" s="3"/>
      <c r="L139" s="3"/>
      <c r="O139" s="227"/>
      <c r="Q139" s="94"/>
      <c r="R139" s="94"/>
      <c r="S139" s="94"/>
      <c r="T139" s="94"/>
    </row>
    <row r="140" ht="15.75" customHeight="1">
      <c r="A140" s="204"/>
      <c r="B140" s="222"/>
      <c r="C140" s="223"/>
      <c r="D140" s="231"/>
      <c r="E140" s="3"/>
      <c r="F140" s="3"/>
      <c r="G140" s="3"/>
      <c r="H140" s="3"/>
      <c r="J140" s="226"/>
      <c r="K140" s="3"/>
      <c r="L140" s="3"/>
      <c r="O140" s="227"/>
      <c r="Q140" s="94"/>
      <c r="R140" s="94"/>
      <c r="S140" s="94"/>
      <c r="T140" s="94"/>
    </row>
    <row r="141" ht="15.75" customHeight="1">
      <c r="A141" s="204"/>
      <c r="B141" s="222"/>
      <c r="C141" s="223"/>
      <c r="D141" s="231"/>
      <c r="E141" s="3"/>
      <c r="F141" s="3"/>
      <c r="G141" s="3"/>
      <c r="H141" s="3"/>
      <c r="J141" s="226"/>
      <c r="K141" s="3"/>
      <c r="L141" s="3"/>
      <c r="O141" s="227"/>
      <c r="Q141" s="94"/>
      <c r="R141" s="94"/>
      <c r="S141" s="94"/>
      <c r="T141" s="94"/>
    </row>
    <row r="142" ht="15.75" customHeight="1">
      <c r="A142" s="204"/>
      <c r="B142" s="222"/>
      <c r="C142" s="223"/>
      <c r="D142" s="231"/>
      <c r="E142" s="3"/>
      <c r="F142" s="3"/>
      <c r="G142" s="3"/>
      <c r="H142" s="3"/>
      <c r="J142" s="226"/>
      <c r="K142" s="3"/>
      <c r="L142" s="3"/>
      <c r="O142" s="227"/>
      <c r="Q142" s="94"/>
      <c r="R142" s="94"/>
      <c r="S142" s="94"/>
      <c r="T142" s="94"/>
    </row>
    <row r="143" ht="15.75" customHeight="1">
      <c r="A143" s="204"/>
      <c r="B143" s="222"/>
      <c r="C143" s="223"/>
      <c r="D143" s="231"/>
      <c r="E143" s="3"/>
      <c r="F143" s="3"/>
      <c r="G143" s="3"/>
      <c r="H143" s="3"/>
      <c r="J143" s="226"/>
      <c r="K143" s="3"/>
      <c r="L143" s="3"/>
      <c r="O143" s="227"/>
      <c r="Q143" s="94"/>
      <c r="R143" s="94"/>
      <c r="S143" s="94"/>
      <c r="T143" s="94"/>
    </row>
    <row r="144" ht="15.75" customHeight="1">
      <c r="A144" s="204"/>
      <c r="B144" s="222"/>
      <c r="C144" s="223"/>
      <c r="D144" s="231"/>
      <c r="E144" s="3"/>
      <c r="F144" s="3"/>
      <c r="G144" s="3"/>
      <c r="H144" s="3"/>
      <c r="J144" s="226"/>
      <c r="K144" s="3"/>
      <c r="L144" s="3"/>
      <c r="O144" s="227"/>
      <c r="Q144" s="94"/>
      <c r="R144" s="94"/>
      <c r="S144" s="94"/>
      <c r="T144" s="94"/>
    </row>
    <row r="145" ht="15.75" customHeight="1">
      <c r="A145" s="204"/>
      <c r="B145" s="222"/>
      <c r="C145" s="223"/>
      <c r="D145" s="231"/>
      <c r="E145" s="3"/>
      <c r="F145" s="3"/>
      <c r="G145" s="3"/>
      <c r="H145" s="3"/>
      <c r="J145" s="226"/>
      <c r="K145" s="3"/>
      <c r="L145" s="3"/>
      <c r="O145" s="227"/>
      <c r="Q145" s="94"/>
      <c r="R145" s="94"/>
      <c r="S145" s="94"/>
      <c r="T145" s="94"/>
    </row>
    <row r="146" ht="15.75" customHeight="1">
      <c r="A146" s="204"/>
      <c r="B146" s="222"/>
      <c r="C146" s="223"/>
      <c r="D146" s="231"/>
      <c r="E146" s="3"/>
      <c r="F146" s="3"/>
      <c r="G146" s="3"/>
      <c r="H146" s="3"/>
      <c r="J146" s="226"/>
      <c r="K146" s="3"/>
      <c r="L146" s="3"/>
      <c r="O146" s="227"/>
      <c r="Q146" s="94"/>
      <c r="R146" s="94"/>
      <c r="S146" s="94"/>
      <c r="T146" s="94"/>
    </row>
    <row r="147" ht="15.75" customHeight="1">
      <c r="A147" s="204"/>
      <c r="B147" s="222"/>
      <c r="C147" s="223"/>
      <c r="D147" s="231"/>
      <c r="E147" s="3"/>
      <c r="F147" s="3"/>
      <c r="G147" s="3"/>
      <c r="H147" s="3"/>
      <c r="J147" s="226"/>
      <c r="K147" s="3"/>
      <c r="L147" s="3"/>
      <c r="O147" s="227"/>
      <c r="Q147" s="94"/>
      <c r="R147" s="94"/>
      <c r="S147" s="94"/>
      <c r="T147" s="94"/>
    </row>
    <row r="148" ht="15.75" customHeight="1">
      <c r="A148" s="204"/>
      <c r="B148" s="222"/>
      <c r="C148" s="223"/>
      <c r="D148" s="231"/>
      <c r="E148" s="3"/>
      <c r="F148" s="3"/>
      <c r="G148" s="3"/>
      <c r="H148" s="3"/>
      <c r="J148" s="226"/>
      <c r="K148" s="3"/>
      <c r="L148" s="3"/>
      <c r="O148" s="227"/>
      <c r="Q148" s="94"/>
      <c r="R148" s="94"/>
      <c r="S148" s="94"/>
      <c r="T148" s="94"/>
    </row>
    <row r="149" ht="15.75" customHeight="1">
      <c r="A149" s="204"/>
      <c r="B149" s="222"/>
      <c r="C149" s="223"/>
      <c r="D149" s="231"/>
      <c r="E149" s="3"/>
      <c r="F149" s="3"/>
      <c r="G149" s="3"/>
      <c r="H149" s="3"/>
      <c r="J149" s="226"/>
      <c r="K149" s="3"/>
      <c r="L149" s="3"/>
      <c r="O149" s="227"/>
      <c r="Q149" s="94"/>
      <c r="R149" s="94"/>
      <c r="S149" s="94"/>
      <c r="T149" s="94"/>
    </row>
    <row r="150" ht="15.75" customHeight="1">
      <c r="A150" s="204"/>
      <c r="B150" s="222"/>
      <c r="C150" s="223"/>
      <c r="D150" s="231"/>
      <c r="E150" s="3"/>
      <c r="F150" s="3"/>
      <c r="G150" s="3"/>
      <c r="H150" s="3"/>
      <c r="J150" s="226"/>
      <c r="K150" s="3"/>
      <c r="L150" s="3"/>
      <c r="O150" s="227"/>
      <c r="Q150" s="94"/>
      <c r="R150" s="94"/>
      <c r="S150" s="94"/>
      <c r="T150" s="94"/>
    </row>
    <row r="151" ht="15.75" customHeight="1">
      <c r="A151" s="204"/>
      <c r="B151" s="222"/>
      <c r="C151" s="223"/>
      <c r="D151" s="231"/>
      <c r="E151" s="3"/>
      <c r="F151" s="3"/>
      <c r="G151" s="3"/>
      <c r="H151" s="3"/>
      <c r="J151" s="226"/>
      <c r="K151" s="3"/>
      <c r="L151" s="3"/>
      <c r="O151" s="227"/>
      <c r="Q151" s="94"/>
      <c r="R151" s="94"/>
      <c r="S151" s="94"/>
      <c r="T151" s="94"/>
    </row>
    <row r="152" ht="15.75" customHeight="1">
      <c r="A152" s="204"/>
      <c r="B152" s="222"/>
      <c r="C152" s="223"/>
      <c r="D152" s="231"/>
      <c r="E152" s="3"/>
      <c r="F152" s="3"/>
      <c r="G152" s="3"/>
      <c r="H152" s="3"/>
      <c r="J152" s="226"/>
      <c r="K152" s="3"/>
      <c r="L152" s="3"/>
      <c r="O152" s="227"/>
      <c r="Q152" s="94"/>
      <c r="R152" s="94"/>
      <c r="S152" s="94"/>
      <c r="T152" s="94"/>
    </row>
    <row r="153" ht="15.75" customHeight="1">
      <c r="A153" s="204"/>
      <c r="B153" s="222"/>
      <c r="C153" s="223"/>
      <c r="D153" s="231"/>
      <c r="E153" s="3"/>
      <c r="F153" s="3"/>
      <c r="G153" s="3"/>
      <c r="H153" s="3"/>
      <c r="J153" s="226"/>
      <c r="K153" s="3"/>
      <c r="L153" s="3"/>
      <c r="O153" s="227"/>
      <c r="Q153" s="94"/>
      <c r="R153" s="94"/>
      <c r="S153" s="94"/>
      <c r="T153" s="94"/>
    </row>
    <row r="154" ht="15.75" customHeight="1">
      <c r="A154" s="204"/>
      <c r="B154" s="222"/>
      <c r="C154" s="223"/>
      <c r="D154" s="231"/>
      <c r="E154" s="3"/>
      <c r="F154" s="3"/>
      <c r="G154" s="3"/>
      <c r="H154" s="3"/>
      <c r="J154" s="226"/>
      <c r="K154" s="3"/>
      <c r="L154" s="3"/>
      <c r="O154" s="227"/>
      <c r="Q154" s="94"/>
      <c r="R154" s="94"/>
      <c r="S154" s="94"/>
      <c r="T154" s="94"/>
    </row>
    <row r="155" ht="15.75" customHeight="1">
      <c r="A155" s="204"/>
      <c r="B155" s="222"/>
      <c r="C155" s="223"/>
      <c r="D155" s="231"/>
      <c r="E155" s="3"/>
      <c r="F155" s="3"/>
      <c r="G155" s="3"/>
      <c r="H155" s="3"/>
      <c r="J155" s="226"/>
      <c r="K155" s="3"/>
      <c r="L155" s="3"/>
      <c r="O155" s="227"/>
      <c r="Q155" s="94"/>
      <c r="R155" s="94"/>
      <c r="S155" s="94"/>
      <c r="T155" s="94"/>
    </row>
    <row r="156" ht="15.75" customHeight="1">
      <c r="A156" s="204"/>
      <c r="B156" s="222"/>
      <c r="C156" s="223"/>
      <c r="D156" s="231"/>
      <c r="E156" s="3"/>
      <c r="F156" s="3"/>
      <c r="G156" s="3"/>
      <c r="H156" s="3"/>
      <c r="J156" s="226"/>
      <c r="K156" s="3"/>
      <c r="L156" s="3"/>
      <c r="O156" s="227"/>
      <c r="Q156" s="94"/>
      <c r="R156" s="94"/>
      <c r="S156" s="94"/>
      <c r="T156" s="94"/>
    </row>
    <row r="157" ht="15.75" customHeight="1">
      <c r="A157" s="204"/>
      <c r="B157" s="222"/>
      <c r="C157" s="223"/>
      <c r="D157" s="231"/>
      <c r="E157" s="3"/>
      <c r="F157" s="3"/>
      <c r="G157" s="3"/>
      <c r="H157" s="3"/>
      <c r="J157" s="226"/>
      <c r="K157" s="3"/>
      <c r="L157" s="3"/>
      <c r="O157" s="227"/>
      <c r="Q157" s="94"/>
      <c r="R157" s="94"/>
      <c r="S157" s="94"/>
      <c r="T157" s="94"/>
    </row>
    <row r="158" ht="15.75" customHeight="1">
      <c r="A158" s="204"/>
      <c r="B158" s="222"/>
      <c r="C158" s="223"/>
      <c r="D158" s="231"/>
      <c r="E158" s="3"/>
      <c r="F158" s="3"/>
      <c r="G158" s="3"/>
      <c r="H158" s="3"/>
      <c r="J158" s="226"/>
      <c r="K158" s="3"/>
      <c r="L158" s="3"/>
      <c r="O158" s="227"/>
      <c r="Q158" s="94"/>
      <c r="R158" s="94"/>
      <c r="S158" s="94"/>
      <c r="T158" s="94"/>
    </row>
    <row r="159" ht="15.75" customHeight="1">
      <c r="A159" s="204"/>
      <c r="B159" s="222"/>
      <c r="C159" s="223"/>
      <c r="D159" s="231"/>
      <c r="E159" s="3"/>
      <c r="F159" s="3"/>
      <c r="G159" s="3"/>
      <c r="H159" s="3"/>
      <c r="J159" s="226"/>
      <c r="K159" s="3"/>
      <c r="L159" s="3"/>
      <c r="O159" s="227"/>
      <c r="Q159" s="94"/>
      <c r="R159" s="94"/>
      <c r="S159" s="94"/>
      <c r="T159" s="94"/>
    </row>
    <row r="160" ht="15.75" customHeight="1">
      <c r="A160" s="204"/>
      <c r="B160" s="222"/>
      <c r="C160" s="223"/>
      <c r="D160" s="231"/>
      <c r="E160" s="3"/>
      <c r="F160" s="3"/>
      <c r="G160" s="3"/>
      <c r="H160" s="3"/>
      <c r="J160" s="226"/>
      <c r="K160" s="3"/>
      <c r="L160" s="3"/>
      <c r="O160" s="227"/>
      <c r="Q160" s="94"/>
      <c r="R160" s="94"/>
      <c r="S160" s="94"/>
      <c r="T160" s="94"/>
    </row>
    <row r="161" ht="15.75" customHeight="1">
      <c r="A161" s="204"/>
      <c r="B161" s="222"/>
      <c r="C161" s="223"/>
      <c r="D161" s="231"/>
      <c r="E161" s="3"/>
      <c r="F161" s="3"/>
      <c r="G161" s="3"/>
      <c r="H161" s="3"/>
      <c r="J161" s="226"/>
      <c r="K161" s="3"/>
      <c r="L161" s="3"/>
      <c r="O161" s="227"/>
      <c r="Q161" s="94"/>
      <c r="R161" s="94"/>
      <c r="S161" s="94"/>
      <c r="T161" s="94"/>
    </row>
    <row r="162" ht="15.75" customHeight="1">
      <c r="A162" s="204"/>
      <c r="B162" s="222"/>
      <c r="C162" s="223"/>
      <c r="D162" s="231"/>
      <c r="E162" s="3"/>
      <c r="F162" s="3"/>
      <c r="G162" s="3"/>
      <c r="H162" s="3"/>
      <c r="J162" s="226"/>
      <c r="K162" s="3"/>
      <c r="L162" s="3"/>
      <c r="O162" s="227"/>
      <c r="Q162" s="94"/>
      <c r="R162" s="94"/>
      <c r="S162" s="94"/>
      <c r="T162" s="94"/>
    </row>
    <row r="163" ht="15.75" customHeight="1">
      <c r="A163" s="204"/>
      <c r="B163" s="222"/>
      <c r="C163" s="223"/>
      <c r="D163" s="231"/>
      <c r="E163" s="3"/>
      <c r="F163" s="3"/>
      <c r="G163" s="3"/>
      <c r="H163" s="3"/>
      <c r="J163" s="226"/>
      <c r="K163" s="3"/>
      <c r="L163" s="3"/>
      <c r="O163" s="227"/>
      <c r="Q163" s="94"/>
      <c r="R163" s="94"/>
      <c r="S163" s="94"/>
      <c r="T163" s="94"/>
    </row>
    <row r="164" ht="15.75" customHeight="1">
      <c r="A164" s="204"/>
      <c r="B164" s="222"/>
      <c r="C164" s="223"/>
      <c r="D164" s="231"/>
      <c r="E164" s="3"/>
      <c r="F164" s="3"/>
      <c r="G164" s="3"/>
      <c r="H164" s="3"/>
      <c r="J164" s="226"/>
      <c r="K164" s="3"/>
      <c r="L164" s="3"/>
      <c r="O164" s="227"/>
      <c r="Q164" s="94"/>
      <c r="R164" s="94"/>
      <c r="S164" s="94"/>
      <c r="T164" s="94"/>
    </row>
    <row r="165" ht="15.75" customHeight="1">
      <c r="A165" s="204"/>
      <c r="B165" s="222"/>
      <c r="C165" s="223"/>
      <c r="D165" s="231"/>
      <c r="E165" s="3"/>
      <c r="F165" s="3"/>
      <c r="G165" s="3"/>
      <c r="H165" s="3"/>
      <c r="J165" s="226"/>
      <c r="K165" s="3"/>
      <c r="L165" s="3"/>
      <c r="O165" s="227"/>
      <c r="Q165" s="94"/>
      <c r="R165" s="94"/>
      <c r="S165" s="94"/>
      <c r="T165" s="94"/>
    </row>
    <row r="166" ht="15.75" customHeight="1">
      <c r="A166" s="204"/>
      <c r="B166" s="222"/>
      <c r="C166" s="223"/>
      <c r="D166" s="231"/>
      <c r="E166" s="3"/>
      <c r="F166" s="3"/>
      <c r="G166" s="3"/>
      <c r="H166" s="3"/>
      <c r="J166" s="226"/>
      <c r="K166" s="3"/>
      <c r="L166" s="3"/>
      <c r="O166" s="227"/>
      <c r="Q166" s="94"/>
      <c r="R166" s="94"/>
      <c r="S166" s="94"/>
      <c r="T166" s="94"/>
    </row>
    <row r="167" ht="15.75" customHeight="1">
      <c r="A167" s="204"/>
      <c r="B167" s="222"/>
      <c r="C167" s="223"/>
      <c r="D167" s="231"/>
      <c r="E167" s="3"/>
      <c r="F167" s="3"/>
      <c r="G167" s="3"/>
      <c r="H167" s="3"/>
      <c r="J167" s="226"/>
      <c r="K167" s="3"/>
      <c r="L167" s="3"/>
      <c r="O167" s="227"/>
      <c r="Q167" s="94"/>
      <c r="R167" s="94"/>
      <c r="S167" s="94"/>
      <c r="T167" s="94"/>
    </row>
    <row r="168" ht="15.75" customHeight="1">
      <c r="A168" s="204"/>
      <c r="B168" s="222"/>
      <c r="C168" s="223"/>
      <c r="D168" s="231"/>
      <c r="E168" s="3"/>
      <c r="F168" s="3"/>
      <c r="G168" s="3"/>
      <c r="H168" s="3"/>
      <c r="J168" s="226"/>
      <c r="K168" s="3"/>
      <c r="L168" s="3"/>
      <c r="O168" s="227"/>
      <c r="Q168" s="94"/>
      <c r="R168" s="94"/>
      <c r="S168" s="94"/>
      <c r="T168" s="94"/>
    </row>
    <row r="169" ht="15.75" customHeight="1">
      <c r="A169" s="204"/>
      <c r="B169" s="222"/>
      <c r="C169" s="223"/>
      <c r="D169" s="231"/>
      <c r="E169" s="3"/>
      <c r="F169" s="3"/>
      <c r="G169" s="3"/>
      <c r="H169" s="3"/>
      <c r="J169" s="226"/>
      <c r="K169" s="3"/>
      <c r="L169" s="3"/>
      <c r="O169" s="227"/>
      <c r="Q169" s="94"/>
      <c r="R169" s="94"/>
      <c r="S169" s="94"/>
      <c r="T169" s="94"/>
    </row>
    <row r="170" ht="15.75" customHeight="1">
      <c r="A170" s="204"/>
      <c r="B170" s="222"/>
      <c r="C170" s="223"/>
      <c r="D170" s="231"/>
      <c r="E170" s="3"/>
      <c r="F170" s="3"/>
      <c r="G170" s="3"/>
      <c r="H170" s="3"/>
      <c r="J170" s="226"/>
      <c r="K170" s="3"/>
      <c r="L170" s="3"/>
      <c r="O170" s="227"/>
      <c r="Q170" s="94"/>
      <c r="R170" s="94"/>
      <c r="S170" s="94"/>
      <c r="T170" s="94"/>
    </row>
    <row r="171" ht="15.75" customHeight="1">
      <c r="A171" s="204"/>
      <c r="B171" s="222"/>
      <c r="C171" s="223"/>
      <c r="D171" s="231"/>
      <c r="E171" s="3"/>
      <c r="F171" s="3"/>
      <c r="G171" s="3"/>
      <c r="H171" s="3"/>
      <c r="J171" s="226"/>
      <c r="K171" s="3"/>
      <c r="L171" s="3"/>
      <c r="O171" s="227"/>
      <c r="Q171" s="94"/>
      <c r="R171" s="94"/>
      <c r="S171" s="94"/>
      <c r="T171" s="94"/>
    </row>
    <row r="172" ht="15.75" customHeight="1">
      <c r="A172" s="204"/>
      <c r="B172" s="222"/>
      <c r="C172" s="223"/>
      <c r="D172" s="231"/>
      <c r="E172" s="3"/>
      <c r="F172" s="3"/>
      <c r="G172" s="3"/>
      <c r="H172" s="3"/>
      <c r="J172" s="226"/>
      <c r="K172" s="3"/>
      <c r="L172" s="3"/>
      <c r="O172" s="227"/>
      <c r="Q172" s="94"/>
      <c r="R172" s="94"/>
      <c r="S172" s="94"/>
      <c r="T172" s="94"/>
    </row>
    <row r="173" ht="15.75" customHeight="1">
      <c r="A173" s="204"/>
      <c r="B173" s="222"/>
      <c r="C173" s="223"/>
      <c r="D173" s="231"/>
      <c r="E173" s="3"/>
      <c r="F173" s="3"/>
      <c r="G173" s="3"/>
      <c r="H173" s="3"/>
      <c r="J173" s="226"/>
      <c r="K173" s="3"/>
      <c r="L173" s="3"/>
      <c r="O173" s="227"/>
      <c r="Q173" s="94"/>
      <c r="R173" s="94"/>
      <c r="S173" s="94"/>
      <c r="T173" s="94"/>
    </row>
    <row r="174" ht="15.75" customHeight="1">
      <c r="A174" s="204"/>
      <c r="B174" s="222"/>
      <c r="C174" s="223"/>
      <c r="D174" s="231"/>
      <c r="E174" s="3"/>
      <c r="F174" s="3"/>
      <c r="G174" s="3"/>
      <c r="H174" s="3"/>
      <c r="J174" s="226"/>
      <c r="K174" s="3"/>
      <c r="L174" s="3"/>
      <c r="O174" s="227"/>
      <c r="Q174" s="94"/>
      <c r="R174" s="94"/>
      <c r="S174" s="94"/>
      <c r="T174" s="94"/>
    </row>
    <row r="175" ht="15.75" customHeight="1">
      <c r="A175" s="204"/>
      <c r="B175" s="222"/>
      <c r="C175" s="223"/>
      <c r="D175" s="231"/>
      <c r="E175" s="3"/>
      <c r="F175" s="3"/>
      <c r="G175" s="3"/>
      <c r="H175" s="3"/>
      <c r="J175" s="226"/>
      <c r="K175" s="3"/>
      <c r="L175" s="3"/>
      <c r="O175" s="227"/>
      <c r="Q175" s="94"/>
      <c r="R175" s="94"/>
      <c r="S175" s="94"/>
      <c r="T175" s="94"/>
    </row>
    <row r="176" ht="15.75" customHeight="1">
      <c r="A176" s="204"/>
      <c r="B176" s="222"/>
      <c r="C176" s="223"/>
      <c r="D176" s="231"/>
      <c r="E176" s="3"/>
      <c r="F176" s="3"/>
      <c r="G176" s="3"/>
      <c r="H176" s="3"/>
      <c r="J176" s="226"/>
      <c r="K176" s="3"/>
      <c r="L176" s="3"/>
      <c r="O176" s="227"/>
      <c r="Q176" s="94"/>
      <c r="R176" s="94"/>
      <c r="S176" s="94"/>
      <c r="T176" s="94"/>
    </row>
    <row r="177" ht="15.75" customHeight="1">
      <c r="A177" s="204"/>
      <c r="B177" s="222"/>
      <c r="C177" s="223"/>
      <c r="D177" s="231"/>
      <c r="E177" s="3"/>
      <c r="F177" s="3"/>
      <c r="G177" s="3"/>
      <c r="H177" s="3"/>
      <c r="J177" s="226"/>
      <c r="K177" s="3"/>
      <c r="L177" s="3"/>
      <c r="O177" s="227"/>
      <c r="Q177" s="94"/>
      <c r="R177" s="94"/>
      <c r="S177" s="94"/>
      <c r="T177" s="94"/>
    </row>
    <row r="178" ht="15.75" customHeight="1">
      <c r="A178" s="204"/>
      <c r="B178" s="222"/>
      <c r="C178" s="223"/>
      <c r="D178" s="231"/>
      <c r="E178" s="3"/>
      <c r="F178" s="3"/>
      <c r="G178" s="3"/>
      <c r="H178" s="3"/>
      <c r="J178" s="226"/>
      <c r="K178" s="3"/>
      <c r="L178" s="3"/>
      <c r="O178" s="227"/>
      <c r="Q178" s="94"/>
      <c r="R178" s="94"/>
      <c r="S178" s="94"/>
      <c r="T178" s="94"/>
    </row>
    <row r="179" ht="15.75" customHeight="1">
      <c r="A179" s="204"/>
      <c r="B179" s="222"/>
      <c r="C179" s="223"/>
      <c r="D179" s="231"/>
      <c r="E179" s="3"/>
      <c r="F179" s="3"/>
      <c r="G179" s="3"/>
      <c r="H179" s="3"/>
      <c r="J179" s="226"/>
      <c r="K179" s="3"/>
      <c r="L179" s="3"/>
      <c r="O179" s="227"/>
      <c r="Q179" s="94"/>
      <c r="R179" s="94"/>
      <c r="S179" s="94"/>
      <c r="T179" s="94"/>
    </row>
    <row r="180" ht="15.75" customHeight="1">
      <c r="A180" s="204"/>
      <c r="B180" s="222"/>
      <c r="C180" s="223"/>
      <c r="D180" s="231"/>
      <c r="E180" s="3"/>
      <c r="F180" s="3"/>
      <c r="G180" s="3"/>
      <c r="H180" s="3"/>
      <c r="J180" s="226"/>
      <c r="K180" s="3"/>
      <c r="L180" s="3"/>
      <c r="O180" s="227"/>
      <c r="Q180" s="94"/>
      <c r="R180" s="94"/>
      <c r="S180" s="94"/>
      <c r="T180" s="94"/>
    </row>
    <row r="181" ht="15.75" customHeight="1">
      <c r="A181" s="204"/>
      <c r="B181" s="222"/>
      <c r="C181" s="223"/>
      <c r="D181" s="231"/>
      <c r="E181" s="3"/>
      <c r="F181" s="3"/>
      <c r="G181" s="3"/>
      <c r="H181" s="3"/>
      <c r="J181" s="226"/>
      <c r="K181" s="3"/>
      <c r="L181" s="3"/>
      <c r="O181" s="227"/>
      <c r="Q181" s="94"/>
      <c r="R181" s="94"/>
      <c r="S181" s="94"/>
      <c r="T181" s="94"/>
    </row>
    <row r="182" ht="15.75" customHeight="1">
      <c r="A182" s="204"/>
      <c r="B182" s="222"/>
      <c r="C182" s="223"/>
      <c r="D182" s="231"/>
      <c r="E182" s="3"/>
      <c r="F182" s="3"/>
      <c r="G182" s="3"/>
      <c r="H182" s="3"/>
      <c r="J182" s="226"/>
      <c r="K182" s="3"/>
      <c r="L182" s="3"/>
      <c r="O182" s="227"/>
      <c r="Q182" s="94"/>
      <c r="R182" s="94"/>
      <c r="S182" s="94"/>
      <c r="T182" s="94"/>
    </row>
    <row r="183" ht="15.75" customHeight="1">
      <c r="A183" s="204"/>
      <c r="B183" s="222"/>
      <c r="C183" s="223"/>
      <c r="D183" s="231"/>
      <c r="E183" s="3"/>
      <c r="F183" s="3"/>
      <c r="G183" s="3"/>
      <c r="H183" s="3"/>
      <c r="J183" s="226"/>
      <c r="K183" s="3"/>
      <c r="L183" s="3"/>
      <c r="O183" s="227"/>
      <c r="Q183" s="94"/>
      <c r="R183" s="94"/>
      <c r="S183" s="94"/>
      <c r="T183" s="94"/>
    </row>
    <row r="184" ht="15.75" customHeight="1">
      <c r="A184" s="204"/>
      <c r="B184" s="222"/>
      <c r="C184" s="223"/>
      <c r="D184" s="231"/>
      <c r="E184" s="3"/>
      <c r="F184" s="3"/>
      <c r="G184" s="3"/>
      <c r="H184" s="3"/>
      <c r="J184" s="226"/>
      <c r="K184" s="3"/>
      <c r="L184" s="3"/>
      <c r="O184" s="227"/>
      <c r="Q184" s="94"/>
      <c r="R184" s="94"/>
      <c r="S184" s="94"/>
      <c r="T184" s="94"/>
    </row>
    <row r="185" ht="15.75" customHeight="1">
      <c r="A185" s="204"/>
      <c r="B185" s="222"/>
      <c r="C185" s="223"/>
      <c r="D185" s="231"/>
      <c r="E185" s="3"/>
      <c r="F185" s="3"/>
      <c r="G185" s="3"/>
      <c r="H185" s="3"/>
      <c r="J185" s="226"/>
      <c r="K185" s="3"/>
      <c r="L185" s="3"/>
      <c r="O185" s="227"/>
      <c r="Q185" s="94"/>
      <c r="R185" s="94"/>
      <c r="S185" s="94"/>
      <c r="T185" s="94"/>
    </row>
    <row r="186" ht="15.75" customHeight="1">
      <c r="A186" s="204"/>
      <c r="B186" s="222"/>
      <c r="C186" s="223"/>
      <c r="D186" s="231"/>
      <c r="E186" s="3"/>
      <c r="F186" s="3"/>
      <c r="G186" s="3"/>
      <c r="H186" s="3"/>
      <c r="J186" s="226"/>
      <c r="K186" s="3"/>
      <c r="L186" s="3"/>
      <c r="O186" s="227"/>
      <c r="Q186" s="94"/>
      <c r="R186" s="94"/>
      <c r="S186" s="94"/>
      <c r="T186" s="94"/>
    </row>
    <row r="187" ht="15.75" customHeight="1">
      <c r="A187" s="204"/>
      <c r="B187" s="222"/>
      <c r="C187" s="223"/>
      <c r="D187" s="231"/>
      <c r="E187" s="3"/>
      <c r="F187" s="3"/>
      <c r="G187" s="3"/>
      <c r="H187" s="3"/>
      <c r="J187" s="226"/>
      <c r="K187" s="3"/>
      <c r="L187" s="3"/>
      <c r="O187" s="227"/>
      <c r="Q187" s="94"/>
      <c r="R187" s="94"/>
      <c r="S187" s="94"/>
      <c r="T187" s="94"/>
    </row>
    <row r="188" ht="15.75" customHeight="1">
      <c r="A188" s="204"/>
      <c r="B188" s="222"/>
      <c r="C188" s="223"/>
      <c r="D188" s="231"/>
      <c r="E188" s="3"/>
      <c r="F188" s="3"/>
      <c r="G188" s="3"/>
      <c r="H188" s="3"/>
      <c r="J188" s="226"/>
      <c r="K188" s="3"/>
      <c r="L188" s="3"/>
      <c r="O188" s="227"/>
      <c r="Q188" s="94"/>
      <c r="R188" s="94"/>
      <c r="S188" s="94"/>
      <c r="T188" s="94"/>
    </row>
    <row r="189" ht="15.75" customHeight="1">
      <c r="A189" s="204"/>
      <c r="B189" s="222"/>
      <c r="C189" s="223"/>
      <c r="D189" s="231"/>
      <c r="E189" s="3"/>
      <c r="F189" s="3"/>
      <c r="G189" s="3"/>
      <c r="H189" s="3"/>
      <c r="J189" s="226"/>
      <c r="K189" s="3"/>
      <c r="L189" s="3"/>
      <c r="O189" s="227"/>
      <c r="Q189" s="94"/>
      <c r="R189" s="94"/>
      <c r="S189" s="94"/>
      <c r="T189" s="94"/>
    </row>
    <row r="190" ht="15.75" customHeight="1">
      <c r="A190" s="204"/>
      <c r="B190" s="222"/>
      <c r="C190" s="223"/>
      <c r="D190" s="231"/>
      <c r="E190" s="3"/>
      <c r="F190" s="3"/>
      <c r="G190" s="3"/>
      <c r="H190" s="3"/>
      <c r="J190" s="226"/>
      <c r="K190" s="3"/>
      <c r="L190" s="3"/>
      <c r="O190" s="227"/>
      <c r="Q190" s="94"/>
      <c r="R190" s="94"/>
      <c r="S190" s="94"/>
      <c r="T190" s="94"/>
    </row>
    <row r="191" ht="15.75" customHeight="1">
      <c r="A191" s="204"/>
      <c r="B191" s="222"/>
      <c r="C191" s="223"/>
      <c r="D191" s="231"/>
      <c r="E191" s="3"/>
      <c r="F191" s="3"/>
      <c r="G191" s="3"/>
      <c r="H191" s="3"/>
      <c r="J191" s="226"/>
      <c r="K191" s="3"/>
      <c r="L191" s="3"/>
      <c r="O191" s="227"/>
      <c r="Q191" s="94"/>
      <c r="R191" s="94"/>
      <c r="S191" s="94"/>
      <c r="T191" s="94"/>
    </row>
    <row r="192" ht="15.75" customHeight="1">
      <c r="A192" s="204"/>
      <c r="B192" s="222"/>
      <c r="C192" s="223"/>
      <c r="D192" s="231"/>
      <c r="E192" s="3"/>
      <c r="F192" s="3"/>
      <c r="G192" s="3"/>
      <c r="H192" s="3"/>
      <c r="J192" s="226"/>
      <c r="K192" s="3"/>
      <c r="L192" s="3"/>
      <c r="O192" s="227"/>
      <c r="Q192" s="94"/>
      <c r="R192" s="94"/>
      <c r="S192" s="94"/>
      <c r="T192" s="94"/>
    </row>
    <row r="193" ht="15.75" customHeight="1">
      <c r="A193" s="204"/>
      <c r="B193" s="222"/>
      <c r="C193" s="223"/>
      <c r="D193" s="231"/>
      <c r="E193" s="3"/>
      <c r="F193" s="3"/>
      <c r="G193" s="3"/>
      <c r="H193" s="3"/>
      <c r="J193" s="226"/>
      <c r="K193" s="3"/>
      <c r="L193" s="3"/>
      <c r="O193" s="227"/>
      <c r="Q193" s="94"/>
      <c r="R193" s="94"/>
      <c r="S193" s="94"/>
      <c r="T193" s="94"/>
    </row>
    <row r="194" ht="15.75" customHeight="1">
      <c r="A194" s="204"/>
      <c r="B194" s="222"/>
      <c r="C194" s="223"/>
      <c r="D194" s="231"/>
      <c r="E194" s="3"/>
      <c r="F194" s="3"/>
      <c r="G194" s="3"/>
      <c r="H194" s="3"/>
      <c r="J194" s="226"/>
      <c r="K194" s="3"/>
      <c r="L194" s="3"/>
      <c r="O194" s="227"/>
      <c r="Q194" s="94"/>
      <c r="R194" s="94"/>
      <c r="S194" s="94"/>
      <c r="T194" s="94"/>
    </row>
    <row r="195" ht="15.75" customHeight="1">
      <c r="A195" s="251"/>
      <c r="B195" s="222"/>
      <c r="C195" s="223"/>
      <c r="D195" s="231"/>
      <c r="E195" s="3"/>
      <c r="F195" s="3"/>
      <c r="G195" s="3"/>
      <c r="H195" s="3"/>
      <c r="J195" s="226"/>
      <c r="K195" s="3"/>
      <c r="L195" s="3"/>
      <c r="O195" s="227"/>
      <c r="Q195" s="94"/>
      <c r="R195" s="94"/>
      <c r="S195" s="94"/>
      <c r="T195" s="94"/>
    </row>
    <row r="196" ht="15.75" customHeight="1">
      <c r="A196" s="204"/>
      <c r="B196" s="222"/>
      <c r="C196" s="223"/>
      <c r="D196" s="231"/>
      <c r="E196" s="3"/>
      <c r="F196" s="3"/>
      <c r="G196" s="3"/>
      <c r="H196" s="3"/>
      <c r="J196" s="226"/>
      <c r="K196" s="3"/>
      <c r="L196" s="3"/>
      <c r="O196" s="227"/>
      <c r="Q196" s="94"/>
      <c r="R196" s="94"/>
      <c r="S196" s="94"/>
      <c r="T196" s="94"/>
    </row>
    <row r="197" ht="15.75" customHeight="1">
      <c r="A197" s="204"/>
      <c r="B197" s="222"/>
      <c r="C197" s="223"/>
      <c r="D197" s="231"/>
      <c r="E197" s="3"/>
      <c r="F197" s="3"/>
      <c r="G197" s="3"/>
      <c r="H197" s="3"/>
      <c r="J197" s="226"/>
      <c r="K197" s="3"/>
      <c r="L197" s="3"/>
      <c r="O197" s="227"/>
      <c r="Q197" s="94"/>
      <c r="R197" s="94"/>
      <c r="S197" s="94"/>
      <c r="T197" s="94"/>
    </row>
    <row r="198" ht="15.75" customHeight="1">
      <c r="A198" s="204"/>
      <c r="B198" s="222"/>
      <c r="C198" s="223"/>
      <c r="D198" s="231"/>
      <c r="E198" s="3"/>
      <c r="F198" s="3"/>
      <c r="G198" s="3"/>
      <c r="H198" s="3"/>
      <c r="J198" s="226"/>
      <c r="K198" s="3"/>
      <c r="L198" s="3"/>
      <c r="O198" s="227"/>
      <c r="Q198" s="94"/>
      <c r="R198" s="94"/>
      <c r="S198" s="94"/>
      <c r="T198" s="94"/>
    </row>
    <row r="199" ht="15.75" customHeight="1">
      <c r="A199" s="204"/>
      <c r="B199" s="222"/>
      <c r="C199" s="223"/>
      <c r="D199" s="231"/>
      <c r="E199" s="3"/>
      <c r="F199" s="3"/>
      <c r="G199" s="3"/>
      <c r="H199" s="3"/>
      <c r="J199" s="226"/>
      <c r="K199" s="3"/>
      <c r="L199" s="3"/>
      <c r="O199" s="227"/>
      <c r="Q199" s="94"/>
      <c r="R199" s="94"/>
      <c r="S199" s="94"/>
      <c r="T199" s="94"/>
    </row>
    <row r="200" ht="15.75" customHeight="1">
      <c r="A200" s="204"/>
      <c r="B200" s="222"/>
      <c r="C200" s="223"/>
      <c r="D200" s="231"/>
      <c r="E200" s="3"/>
      <c r="F200" s="3"/>
      <c r="G200" s="3"/>
      <c r="H200" s="3"/>
      <c r="J200" s="226"/>
      <c r="K200" s="3"/>
      <c r="L200" s="3"/>
      <c r="O200" s="227"/>
      <c r="Q200" s="94"/>
      <c r="R200" s="94"/>
      <c r="S200" s="94"/>
      <c r="T200" s="94"/>
    </row>
    <row r="201" ht="15.75" customHeight="1">
      <c r="A201" s="204"/>
      <c r="B201" s="222"/>
      <c r="C201" s="223"/>
      <c r="D201" s="231"/>
      <c r="E201" s="3"/>
      <c r="F201" s="3"/>
      <c r="G201" s="3"/>
      <c r="H201" s="3"/>
      <c r="J201" s="226"/>
      <c r="K201" s="3"/>
      <c r="L201" s="3"/>
      <c r="O201" s="227"/>
      <c r="Q201" s="94"/>
      <c r="R201" s="94"/>
      <c r="S201" s="94"/>
      <c r="T201" s="94"/>
    </row>
    <row r="202" ht="15.75" customHeight="1">
      <c r="A202" s="204"/>
      <c r="B202" s="222"/>
      <c r="C202" s="223"/>
      <c r="D202" s="231"/>
      <c r="E202" s="3"/>
      <c r="F202" s="3"/>
      <c r="G202" s="3"/>
      <c r="H202" s="3"/>
      <c r="J202" s="226"/>
      <c r="K202" s="3"/>
      <c r="L202" s="3"/>
      <c r="O202" s="227"/>
      <c r="Q202" s="94"/>
      <c r="R202" s="94"/>
      <c r="S202" s="94"/>
      <c r="T202" s="94"/>
    </row>
    <row r="203" ht="15.75" customHeight="1">
      <c r="A203" s="204"/>
      <c r="B203" s="222"/>
      <c r="C203" s="223"/>
      <c r="D203" s="231"/>
      <c r="E203" s="3"/>
      <c r="F203" s="3"/>
      <c r="G203" s="3"/>
      <c r="H203" s="3"/>
      <c r="J203" s="226"/>
      <c r="K203" s="3"/>
      <c r="L203" s="3"/>
      <c r="O203" s="227"/>
      <c r="Q203" s="94"/>
      <c r="R203" s="94"/>
      <c r="S203" s="94"/>
      <c r="T203" s="94"/>
    </row>
    <row r="204" ht="15.75" customHeight="1">
      <c r="A204" s="204"/>
      <c r="B204" s="222"/>
      <c r="C204" s="223"/>
      <c r="D204" s="231"/>
      <c r="E204" s="3"/>
      <c r="F204" s="3"/>
      <c r="G204" s="3"/>
      <c r="H204" s="3"/>
      <c r="J204" s="226"/>
      <c r="K204" s="3"/>
      <c r="L204" s="3"/>
      <c r="O204" s="227"/>
      <c r="Q204" s="94"/>
      <c r="R204" s="94"/>
      <c r="S204" s="94"/>
      <c r="T204" s="94"/>
    </row>
    <row r="205" ht="15.75" customHeight="1">
      <c r="A205" s="204"/>
      <c r="B205" s="222"/>
      <c r="C205" s="223"/>
      <c r="D205" s="231"/>
      <c r="E205" s="3"/>
      <c r="F205" s="3"/>
      <c r="G205" s="3"/>
      <c r="H205" s="3"/>
      <c r="J205" s="226"/>
      <c r="K205" s="3"/>
      <c r="L205" s="3"/>
      <c r="O205" s="227"/>
      <c r="Q205" s="94"/>
      <c r="R205" s="94"/>
      <c r="S205" s="94"/>
      <c r="T205" s="94"/>
    </row>
    <row r="206" ht="15.75" customHeight="1">
      <c r="A206" s="204"/>
      <c r="B206" s="222"/>
      <c r="C206" s="223"/>
      <c r="D206" s="231"/>
      <c r="E206" s="3"/>
      <c r="F206" s="3"/>
      <c r="G206" s="3"/>
      <c r="H206" s="3"/>
      <c r="J206" s="226"/>
      <c r="K206" s="3"/>
      <c r="L206" s="3"/>
      <c r="O206" s="227"/>
      <c r="Q206" s="94"/>
      <c r="R206" s="94"/>
      <c r="S206" s="94"/>
      <c r="T206" s="94"/>
    </row>
    <row r="207" ht="15.75" customHeight="1">
      <c r="A207" s="204"/>
      <c r="B207" s="222"/>
      <c r="C207" s="223"/>
      <c r="D207" s="231"/>
      <c r="E207" s="3"/>
      <c r="F207" s="3"/>
      <c r="G207" s="3"/>
      <c r="H207" s="3"/>
      <c r="J207" s="226"/>
      <c r="K207" s="3"/>
      <c r="L207" s="3"/>
      <c r="O207" s="227"/>
      <c r="Q207" s="94"/>
      <c r="R207" s="94"/>
      <c r="S207" s="94"/>
      <c r="T207" s="94"/>
    </row>
    <row r="208" ht="15.75" customHeight="1">
      <c r="A208" s="204"/>
      <c r="B208" s="222"/>
      <c r="C208" s="223"/>
      <c r="D208" s="231"/>
      <c r="E208" s="3"/>
      <c r="F208" s="3"/>
      <c r="G208" s="3"/>
      <c r="H208" s="3"/>
      <c r="J208" s="226"/>
      <c r="K208" s="3"/>
      <c r="L208" s="3"/>
      <c r="O208" s="227"/>
      <c r="Q208" s="94"/>
      <c r="R208" s="94"/>
      <c r="S208" s="94"/>
      <c r="T208" s="94"/>
    </row>
    <row r="209" ht="15.75" customHeight="1">
      <c r="A209" s="204"/>
      <c r="B209" s="222"/>
      <c r="C209" s="223"/>
      <c r="D209" s="231"/>
      <c r="E209" s="3"/>
      <c r="F209" s="3"/>
      <c r="G209" s="3"/>
      <c r="H209" s="3"/>
      <c r="J209" s="226"/>
      <c r="K209" s="3"/>
      <c r="L209" s="3"/>
      <c r="O209" s="227"/>
      <c r="Q209" s="94"/>
      <c r="R209" s="94"/>
      <c r="S209" s="94"/>
      <c r="T209" s="94"/>
    </row>
    <row r="210" ht="15.75" customHeight="1">
      <c r="A210" s="204"/>
      <c r="B210" s="222"/>
      <c r="C210" s="223"/>
      <c r="D210" s="231"/>
      <c r="E210" s="3"/>
      <c r="F210" s="3"/>
      <c r="G210" s="3"/>
      <c r="H210" s="3"/>
      <c r="J210" s="226"/>
      <c r="K210" s="3"/>
      <c r="L210" s="3"/>
      <c r="O210" s="227"/>
      <c r="Q210" s="94"/>
      <c r="R210" s="94"/>
      <c r="S210" s="94"/>
      <c r="T210" s="94"/>
    </row>
    <row r="211" ht="15.75" customHeight="1">
      <c r="A211" s="204"/>
      <c r="B211" s="222"/>
      <c r="C211" s="223"/>
      <c r="D211" s="231"/>
      <c r="E211" s="3"/>
      <c r="F211" s="3"/>
      <c r="G211" s="3"/>
      <c r="H211" s="3"/>
      <c r="J211" s="226"/>
      <c r="K211" s="3"/>
      <c r="L211" s="3"/>
      <c r="O211" s="227"/>
      <c r="Q211" s="94"/>
      <c r="R211" s="94"/>
      <c r="S211" s="94"/>
      <c r="T211" s="94"/>
    </row>
    <row r="212" ht="15.75" customHeight="1">
      <c r="A212" s="204"/>
      <c r="B212" s="222"/>
      <c r="C212" s="223"/>
      <c r="D212" s="231"/>
      <c r="E212" s="3"/>
      <c r="F212" s="3"/>
      <c r="G212" s="3"/>
      <c r="H212" s="3"/>
      <c r="J212" s="226"/>
      <c r="K212" s="3"/>
      <c r="L212" s="3"/>
      <c r="O212" s="227"/>
      <c r="Q212" s="94"/>
      <c r="R212" s="94"/>
      <c r="S212" s="94"/>
      <c r="T212" s="94"/>
    </row>
    <row r="213" ht="15.75" customHeight="1">
      <c r="A213" s="204"/>
      <c r="B213" s="222"/>
      <c r="C213" s="223"/>
      <c r="D213" s="231"/>
      <c r="E213" s="3"/>
      <c r="F213" s="3"/>
      <c r="G213" s="3"/>
      <c r="H213" s="3"/>
      <c r="J213" s="226"/>
      <c r="K213" s="3"/>
      <c r="L213" s="3"/>
      <c r="O213" s="227"/>
      <c r="Q213" s="94"/>
      <c r="R213" s="94"/>
      <c r="S213" s="94"/>
      <c r="T213" s="94"/>
    </row>
    <row r="214" ht="15.75" customHeight="1">
      <c r="A214" s="204"/>
      <c r="B214" s="222"/>
      <c r="C214" s="223"/>
      <c r="D214" s="231"/>
      <c r="E214" s="3"/>
      <c r="F214" s="3"/>
      <c r="G214" s="3"/>
      <c r="H214" s="3"/>
      <c r="J214" s="226"/>
      <c r="K214" s="3"/>
      <c r="L214" s="3"/>
      <c r="O214" s="227"/>
      <c r="Q214" s="94"/>
      <c r="R214" s="94"/>
      <c r="S214" s="94"/>
      <c r="T214" s="94"/>
    </row>
    <row r="215" ht="15.75" customHeight="1">
      <c r="A215" s="242"/>
      <c r="B215" s="222"/>
      <c r="C215" s="223"/>
      <c r="D215" s="231"/>
      <c r="E215" s="3"/>
      <c r="F215" s="3"/>
      <c r="G215" s="3"/>
      <c r="H215" s="3"/>
      <c r="J215" s="226"/>
      <c r="K215" s="3"/>
      <c r="L215" s="3"/>
      <c r="O215" s="227"/>
      <c r="Q215" s="94"/>
      <c r="R215" s="94"/>
      <c r="S215" s="94"/>
      <c r="T215" s="94"/>
    </row>
    <row r="216" ht="15.75" customHeight="1">
      <c r="A216" s="234"/>
      <c r="B216" s="222"/>
      <c r="C216" s="223"/>
      <c r="D216" s="231"/>
      <c r="E216" s="3"/>
      <c r="F216" s="3"/>
      <c r="G216" s="3"/>
      <c r="H216" s="3"/>
      <c r="J216" s="226"/>
      <c r="K216" s="3"/>
      <c r="L216" s="3"/>
      <c r="O216" s="227"/>
      <c r="Q216" s="94"/>
      <c r="R216" s="94"/>
      <c r="S216" s="94"/>
      <c r="T216" s="94"/>
    </row>
    <row r="217" ht="15.75" customHeight="1">
      <c r="A217" s="234"/>
      <c r="B217" s="222"/>
      <c r="C217" s="223"/>
      <c r="D217" s="231"/>
      <c r="E217" s="3"/>
      <c r="F217" s="3"/>
      <c r="G217" s="3"/>
      <c r="H217" s="3"/>
      <c r="J217" s="226"/>
      <c r="K217" s="3"/>
      <c r="L217" s="3"/>
      <c r="O217" s="227"/>
      <c r="Q217" s="94"/>
      <c r="R217" s="94"/>
      <c r="S217" s="94"/>
      <c r="T217" s="94"/>
    </row>
    <row r="218" ht="15.75" customHeight="1">
      <c r="A218" s="204"/>
      <c r="B218" s="222"/>
      <c r="C218" s="223"/>
      <c r="D218" s="231"/>
      <c r="E218" s="3"/>
      <c r="F218" s="3"/>
      <c r="G218" s="3"/>
      <c r="H218" s="3"/>
      <c r="J218" s="226"/>
      <c r="K218" s="3"/>
      <c r="L218" s="3"/>
      <c r="O218" s="227"/>
      <c r="Q218" s="94"/>
      <c r="R218" s="94"/>
      <c r="S218" s="94"/>
      <c r="T218" s="94"/>
    </row>
    <row r="219" ht="15.75" customHeight="1">
      <c r="A219" s="204"/>
      <c r="B219" s="222"/>
      <c r="C219" s="223"/>
      <c r="D219" s="231"/>
      <c r="E219" s="3"/>
      <c r="F219" s="3"/>
      <c r="G219" s="3"/>
      <c r="H219" s="3"/>
      <c r="J219" s="226"/>
      <c r="K219" s="3"/>
      <c r="L219" s="3"/>
      <c r="O219" s="227"/>
      <c r="Q219" s="94"/>
      <c r="R219" s="94"/>
      <c r="S219" s="94"/>
      <c r="T219" s="94"/>
    </row>
    <row r="220" ht="15.75" customHeight="1">
      <c r="A220" s="204"/>
      <c r="B220" s="222"/>
      <c r="C220" s="223"/>
      <c r="D220" s="231"/>
      <c r="E220" s="3"/>
      <c r="F220" s="3"/>
      <c r="G220" s="3"/>
      <c r="H220" s="3"/>
      <c r="J220" s="226"/>
      <c r="K220" s="3"/>
      <c r="L220" s="3"/>
      <c r="O220" s="227"/>
      <c r="Q220" s="94"/>
      <c r="R220" s="94"/>
      <c r="S220" s="94"/>
      <c r="T220" s="94"/>
    </row>
    <row r="221" ht="15.75" customHeight="1">
      <c r="A221" s="204"/>
      <c r="B221" s="222"/>
      <c r="C221" s="223"/>
      <c r="D221" s="231"/>
      <c r="E221" s="3"/>
      <c r="F221" s="3"/>
      <c r="G221" s="3"/>
      <c r="H221" s="3"/>
      <c r="J221" s="226"/>
      <c r="K221" s="3"/>
      <c r="L221" s="3"/>
      <c r="O221" s="227"/>
      <c r="Q221" s="94"/>
      <c r="R221" s="94"/>
      <c r="S221" s="94"/>
      <c r="T221" s="94"/>
    </row>
    <row r="222" ht="15.75" customHeight="1">
      <c r="A222" s="204"/>
      <c r="B222" s="222"/>
      <c r="C222" s="223"/>
      <c r="D222" s="231"/>
      <c r="E222" s="3"/>
      <c r="F222" s="3"/>
      <c r="G222" s="3"/>
      <c r="H222" s="3"/>
      <c r="J222" s="226"/>
      <c r="K222" s="3"/>
      <c r="L222" s="3"/>
      <c r="O222" s="227"/>
      <c r="Q222" s="94"/>
      <c r="R222" s="94"/>
      <c r="S222" s="94"/>
      <c r="T222" s="94"/>
    </row>
    <row r="223" ht="15.75" customHeight="1">
      <c r="A223" s="204"/>
      <c r="B223" s="222"/>
      <c r="C223" s="223"/>
      <c r="D223" s="231"/>
      <c r="E223" s="3"/>
      <c r="F223" s="3"/>
      <c r="G223" s="3"/>
      <c r="H223" s="3"/>
      <c r="J223" s="226"/>
      <c r="K223" s="3"/>
      <c r="L223" s="3"/>
      <c r="O223" s="227"/>
      <c r="Q223" s="94"/>
      <c r="R223" s="94"/>
      <c r="S223" s="94"/>
      <c r="T223" s="94"/>
    </row>
    <row r="224" ht="15.75" customHeight="1">
      <c r="A224" s="234"/>
      <c r="B224" s="222"/>
      <c r="C224" s="223"/>
      <c r="D224" s="231"/>
      <c r="E224" s="3"/>
      <c r="F224" s="3"/>
      <c r="G224" s="3"/>
      <c r="H224" s="3"/>
      <c r="J224" s="226"/>
      <c r="K224" s="3"/>
      <c r="L224" s="3"/>
      <c r="O224" s="227"/>
      <c r="Q224" s="94"/>
      <c r="R224" s="94"/>
      <c r="S224" s="94"/>
      <c r="T224" s="94"/>
    </row>
    <row r="225" ht="15.75" customHeight="1">
      <c r="A225" s="204"/>
      <c r="B225" s="222"/>
      <c r="C225" s="223"/>
      <c r="D225" s="231"/>
      <c r="E225" s="3"/>
      <c r="F225" s="3"/>
      <c r="G225" s="3"/>
      <c r="H225" s="3"/>
      <c r="J225" s="226"/>
      <c r="K225" s="3"/>
      <c r="L225" s="3"/>
      <c r="O225" s="227"/>
      <c r="Q225" s="94"/>
      <c r="R225" s="94"/>
      <c r="S225" s="94"/>
      <c r="T225" s="94"/>
    </row>
    <row r="226" ht="15.75" customHeight="1">
      <c r="A226" s="204"/>
      <c r="B226" s="222"/>
      <c r="C226" s="223"/>
      <c r="D226" s="231"/>
      <c r="E226" s="3"/>
      <c r="F226" s="3"/>
      <c r="G226" s="3"/>
      <c r="H226" s="3"/>
      <c r="J226" s="226"/>
      <c r="K226" s="3"/>
      <c r="L226" s="3"/>
      <c r="O226" s="227"/>
      <c r="Q226" s="94"/>
      <c r="R226" s="94"/>
      <c r="S226" s="94"/>
      <c r="T226" s="94"/>
    </row>
    <row r="227" ht="15.75" customHeight="1">
      <c r="A227" s="258"/>
      <c r="B227" s="222"/>
      <c r="C227" s="223"/>
      <c r="D227" s="231"/>
      <c r="E227" s="3"/>
      <c r="F227" s="3"/>
      <c r="G227" s="3"/>
      <c r="H227" s="3"/>
      <c r="J227" s="226"/>
      <c r="K227" s="3"/>
      <c r="L227" s="3"/>
      <c r="O227" s="227"/>
      <c r="Q227" s="94"/>
      <c r="R227" s="94"/>
      <c r="S227" s="94"/>
      <c r="T227" s="94"/>
    </row>
    <row r="228" ht="15.75" customHeight="1">
      <c r="A228" s="204"/>
      <c r="B228" s="222"/>
      <c r="C228" s="223"/>
      <c r="D228" s="231"/>
      <c r="E228" s="3"/>
      <c r="F228" s="3"/>
      <c r="G228" s="3"/>
      <c r="H228" s="3"/>
      <c r="J228" s="226"/>
      <c r="K228" s="3"/>
      <c r="L228" s="3"/>
      <c r="O228" s="227"/>
      <c r="Q228" s="94"/>
      <c r="R228" s="94"/>
      <c r="S228" s="94"/>
      <c r="T228" s="94"/>
    </row>
    <row r="229" ht="15.75" customHeight="1">
      <c r="A229" s="242"/>
      <c r="B229" s="222"/>
      <c r="C229" s="223"/>
      <c r="D229" s="231"/>
      <c r="E229" s="3"/>
      <c r="F229" s="3"/>
      <c r="G229" s="3"/>
      <c r="H229" s="3"/>
      <c r="J229" s="226"/>
      <c r="K229" s="3"/>
      <c r="L229" s="3"/>
      <c r="O229" s="227"/>
      <c r="Q229" s="94"/>
      <c r="R229" s="94"/>
      <c r="S229" s="94"/>
      <c r="T229" s="94"/>
    </row>
    <row r="230" ht="15.75" customHeight="1">
      <c r="A230" s="234"/>
      <c r="B230" s="222"/>
      <c r="C230" s="223"/>
      <c r="D230" s="231"/>
      <c r="E230" s="3"/>
      <c r="F230" s="3"/>
      <c r="G230" s="3"/>
      <c r="H230" s="3"/>
      <c r="J230" s="226"/>
      <c r="K230" s="3"/>
      <c r="L230" s="3"/>
      <c r="O230" s="227"/>
      <c r="Q230" s="94"/>
      <c r="R230" s="94"/>
      <c r="S230" s="94"/>
      <c r="T230" s="94"/>
    </row>
    <row r="231" ht="15.75" customHeight="1">
      <c r="A231" s="234"/>
      <c r="B231" s="222"/>
      <c r="C231" s="223"/>
      <c r="D231" s="231"/>
      <c r="E231" s="3"/>
      <c r="F231" s="3"/>
      <c r="G231" s="3"/>
      <c r="H231" s="3"/>
      <c r="J231" s="226"/>
      <c r="K231" s="3"/>
      <c r="L231" s="3"/>
      <c r="O231" s="227"/>
      <c r="Q231" s="94"/>
      <c r="R231" s="94"/>
      <c r="S231" s="94"/>
      <c r="T231" s="94"/>
    </row>
    <row r="232" ht="15.75" customHeight="1">
      <c r="A232" s="204"/>
      <c r="B232" s="222"/>
      <c r="C232" s="223"/>
      <c r="D232" s="231"/>
      <c r="E232" s="3"/>
      <c r="F232" s="3"/>
      <c r="G232" s="3"/>
      <c r="H232" s="3"/>
      <c r="J232" s="226"/>
      <c r="K232" s="3"/>
      <c r="L232" s="3"/>
      <c r="O232" s="227"/>
      <c r="Q232" s="94"/>
      <c r="R232" s="94"/>
      <c r="S232" s="94"/>
      <c r="T232" s="94"/>
    </row>
    <row r="233" ht="15.75" customHeight="1">
      <c r="A233" s="204"/>
      <c r="B233" s="222"/>
      <c r="C233" s="223"/>
      <c r="D233" s="231"/>
      <c r="E233" s="3"/>
      <c r="F233" s="3"/>
      <c r="G233" s="3"/>
      <c r="H233" s="3"/>
      <c r="J233" s="226"/>
      <c r="K233" s="3"/>
      <c r="L233" s="3"/>
      <c r="O233" s="227"/>
      <c r="Q233" s="94"/>
      <c r="R233" s="94"/>
      <c r="S233" s="94"/>
      <c r="T233" s="94"/>
    </row>
    <row r="234" ht="15.75" customHeight="1">
      <c r="A234" s="204"/>
      <c r="B234" s="222"/>
      <c r="C234" s="223"/>
      <c r="D234" s="231"/>
      <c r="E234" s="3"/>
      <c r="F234" s="3"/>
      <c r="G234" s="3"/>
      <c r="H234" s="3"/>
      <c r="J234" s="226"/>
      <c r="K234" s="3"/>
      <c r="L234" s="3"/>
      <c r="O234" s="227"/>
      <c r="Q234" s="94"/>
      <c r="R234" s="94"/>
      <c r="S234" s="94"/>
      <c r="T234" s="94"/>
    </row>
    <row r="235" ht="15.75" customHeight="1">
      <c r="A235" s="204"/>
      <c r="B235" s="222"/>
      <c r="C235" s="223"/>
      <c r="D235" s="231"/>
      <c r="E235" s="3"/>
      <c r="F235" s="3"/>
      <c r="G235" s="3"/>
      <c r="H235" s="3"/>
      <c r="J235" s="226"/>
      <c r="K235" s="3"/>
      <c r="L235" s="3"/>
      <c r="O235" s="227"/>
      <c r="Q235" s="94"/>
      <c r="R235" s="94"/>
      <c r="S235" s="94"/>
      <c r="T235" s="94"/>
    </row>
    <row r="236" ht="15.75" customHeight="1">
      <c r="A236" s="204"/>
      <c r="B236" s="222"/>
      <c r="C236" s="223"/>
      <c r="D236" s="231"/>
      <c r="E236" s="3"/>
      <c r="F236" s="3"/>
      <c r="G236" s="3"/>
      <c r="H236" s="3"/>
      <c r="J236" s="226"/>
      <c r="K236" s="3"/>
      <c r="L236" s="3"/>
      <c r="O236" s="227"/>
      <c r="Q236" s="94"/>
      <c r="R236" s="94"/>
      <c r="S236" s="94"/>
      <c r="T236" s="94"/>
    </row>
    <row r="237" ht="15.75" customHeight="1">
      <c r="A237" s="204"/>
      <c r="B237" s="222"/>
      <c r="C237" s="223"/>
      <c r="D237" s="231"/>
      <c r="E237" s="3"/>
      <c r="F237" s="3"/>
      <c r="G237" s="3"/>
      <c r="H237" s="3"/>
      <c r="J237" s="226"/>
      <c r="K237" s="3"/>
      <c r="L237" s="3"/>
      <c r="O237" s="227"/>
      <c r="Q237" s="94"/>
      <c r="R237" s="94"/>
      <c r="S237" s="94"/>
      <c r="T237" s="94"/>
    </row>
    <row r="238" ht="15.75" customHeight="1">
      <c r="A238" s="234"/>
      <c r="B238" s="222"/>
      <c r="C238" s="223"/>
      <c r="D238" s="231"/>
      <c r="E238" s="3"/>
      <c r="F238" s="3"/>
      <c r="G238" s="3"/>
      <c r="H238" s="3"/>
      <c r="J238" s="226"/>
      <c r="K238" s="3"/>
      <c r="L238" s="3"/>
      <c r="O238" s="227"/>
      <c r="Q238" s="94"/>
      <c r="R238" s="94"/>
      <c r="S238" s="94"/>
      <c r="T238" s="94"/>
    </row>
    <row r="239" ht="15.75" customHeight="1">
      <c r="A239" s="204"/>
      <c r="B239" s="222"/>
      <c r="C239" s="223"/>
      <c r="D239" s="231"/>
      <c r="E239" s="3"/>
      <c r="F239" s="3"/>
      <c r="G239" s="3"/>
      <c r="H239" s="3"/>
      <c r="J239" s="226"/>
      <c r="K239" s="3"/>
      <c r="L239" s="3"/>
      <c r="O239" s="227"/>
      <c r="Q239" s="94"/>
      <c r="R239" s="94"/>
      <c r="S239" s="94"/>
      <c r="T239" s="94"/>
    </row>
    <row r="240" ht="15.75" customHeight="1">
      <c r="A240" s="242"/>
      <c r="B240" s="222"/>
      <c r="C240" s="223"/>
      <c r="D240" s="231"/>
      <c r="E240" s="3"/>
      <c r="F240" s="3"/>
      <c r="G240" s="3"/>
      <c r="H240" s="3"/>
      <c r="J240" s="226"/>
      <c r="K240" s="3"/>
      <c r="L240" s="3"/>
      <c r="O240" s="227"/>
      <c r="Q240" s="94"/>
      <c r="R240" s="94"/>
      <c r="S240" s="94"/>
      <c r="T240" s="94"/>
    </row>
    <row r="241" ht="15.75" customHeight="1">
      <c r="A241" s="204"/>
      <c r="B241" s="222"/>
      <c r="C241" s="223"/>
      <c r="D241" s="231"/>
      <c r="E241" s="3"/>
      <c r="F241" s="3"/>
      <c r="G241" s="3"/>
      <c r="H241" s="3"/>
      <c r="J241" s="226"/>
      <c r="K241" s="3"/>
      <c r="L241" s="3"/>
      <c r="O241" s="227"/>
      <c r="Q241" s="94"/>
      <c r="R241" s="94"/>
      <c r="S241" s="94"/>
      <c r="T241" s="94"/>
    </row>
    <row r="242" ht="15.75" customHeight="1">
      <c r="A242" s="204"/>
      <c r="B242" s="222"/>
      <c r="C242" s="223"/>
      <c r="D242" s="231"/>
      <c r="E242" s="3"/>
      <c r="F242" s="3"/>
      <c r="G242" s="3"/>
      <c r="H242" s="3"/>
      <c r="J242" s="226"/>
      <c r="K242" s="3"/>
      <c r="L242" s="3"/>
      <c r="O242" s="227"/>
      <c r="Q242" s="94"/>
      <c r="R242" s="94"/>
      <c r="S242" s="94"/>
      <c r="T242" s="94"/>
    </row>
    <row r="243" ht="15.75" customHeight="1">
      <c r="A243" s="234"/>
      <c r="B243" s="222"/>
      <c r="C243" s="223"/>
      <c r="D243" s="231"/>
      <c r="E243" s="3"/>
      <c r="F243" s="3"/>
      <c r="G243" s="3"/>
      <c r="H243" s="3"/>
      <c r="J243" s="226"/>
      <c r="K243" s="3"/>
      <c r="L243" s="3"/>
      <c r="O243" s="227"/>
      <c r="Q243" s="94"/>
      <c r="R243" s="94"/>
      <c r="S243" s="94"/>
      <c r="T243" s="94"/>
    </row>
    <row r="244" ht="15.75" customHeight="1">
      <c r="A244" s="234"/>
      <c r="B244" s="222"/>
      <c r="C244" s="223"/>
      <c r="D244" s="231"/>
      <c r="E244" s="3"/>
      <c r="F244" s="3"/>
      <c r="G244" s="3"/>
      <c r="H244" s="3"/>
      <c r="J244" s="226"/>
      <c r="K244" s="3"/>
      <c r="L244" s="3"/>
      <c r="O244" s="227"/>
      <c r="Q244" s="94"/>
      <c r="R244" s="94"/>
      <c r="S244" s="94"/>
      <c r="T244" s="94"/>
    </row>
    <row r="245" ht="15.75" customHeight="1">
      <c r="A245" s="204"/>
      <c r="B245" s="222"/>
      <c r="C245" s="223"/>
      <c r="D245" s="231"/>
      <c r="E245" s="3"/>
      <c r="F245" s="3"/>
      <c r="G245" s="3"/>
      <c r="H245" s="3"/>
      <c r="J245" s="226"/>
      <c r="K245" s="3"/>
      <c r="L245" s="3"/>
      <c r="O245" s="227"/>
      <c r="Q245" s="94"/>
      <c r="R245" s="94"/>
      <c r="S245" s="94"/>
      <c r="T245" s="94"/>
    </row>
    <row r="246" ht="15.75" customHeight="1">
      <c r="A246" s="204"/>
      <c r="B246" s="222"/>
      <c r="C246" s="223"/>
      <c r="D246" s="231"/>
      <c r="E246" s="3"/>
      <c r="F246" s="3"/>
      <c r="G246" s="3"/>
      <c r="H246" s="3"/>
      <c r="J246" s="226"/>
      <c r="K246" s="3"/>
      <c r="L246" s="3"/>
      <c r="O246" s="227"/>
      <c r="Q246" s="94"/>
      <c r="R246" s="94"/>
      <c r="S246" s="94"/>
      <c r="T246" s="94"/>
    </row>
    <row r="247" ht="15.75" customHeight="1">
      <c r="A247" s="204"/>
      <c r="B247" s="222"/>
      <c r="C247" s="223"/>
      <c r="D247" s="231"/>
      <c r="E247" s="3"/>
      <c r="F247" s="3"/>
      <c r="G247" s="3"/>
      <c r="H247" s="3"/>
      <c r="J247" s="226"/>
      <c r="K247" s="3"/>
      <c r="L247" s="3"/>
      <c r="O247" s="227"/>
      <c r="Q247" s="94"/>
      <c r="R247" s="94"/>
      <c r="S247" s="94"/>
      <c r="T247" s="94"/>
    </row>
    <row r="248" ht="15.75" customHeight="1">
      <c r="A248" s="204"/>
      <c r="B248" s="222"/>
      <c r="C248" s="223"/>
      <c r="D248" s="231"/>
      <c r="E248" s="3"/>
      <c r="F248" s="3"/>
      <c r="G248" s="3"/>
      <c r="H248" s="3"/>
      <c r="J248" s="226"/>
      <c r="K248" s="3"/>
      <c r="L248" s="3"/>
      <c r="O248" s="227"/>
      <c r="Q248" s="94"/>
      <c r="R248" s="94"/>
      <c r="S248" s="94"/>
      <c r="T248" s="94"/>
    </row>
    <row r="249" ht="15.75" customHeight="1">
      <c r="A249" s="204"/>
      <c r="B249" s="222"/>
      <c r="C249" s="223"/>
      <c r="D249" s="231"/>
      <c r="E249" s="3"/>
      <c r="F249" s="3"/>
      <c r="G249" s="3"/>
      <c r="H249" s="3"/>
      <c r="J249" s="226"/>
      <c r="K249" s="3"/>
      <c r="L249" s="3"/>
      <c r="O249" s="227"/>
      <c r="Q249" s="94"/>
      <c r="R249" s="94"/>
      <c r="S249" s="94"/>
      <c r="T249" s="94"/>
    </row>
    <row r="250" ht="15.75" customHeight="1">
      <c r="A250" s="234"/>
      <c r="B250" s="222"/>
      <c r="C250" s="223"/>
      <c r="D250" s="231"/>
      <c r="E250" s="3"/>
      <c r="F250" s="3"/>
      <c r="G250" s="3"/>
      <c r="H250" s="3"/>
      <c r="J250" s="226"/>
      <c r="K250" s="3"/>
      <c r="L250" s="3"/>
      <c r="O250" s="227"/>
      <c r="Q250" s="94"/>
      <c r="R250" s="94"/>
      <c r="S250" s="94"/>
      <c r="T250" s="94"/>
    </row>
    <row r="251" ht="15.75" customHeight="1">
      <c r="A251" s="234"/>
      <c r="B251" s="222"/>
      <c r="C251" s="223"/>
      <c r="D251" s="231"/>
      <c r="E251" s="3"/>
      <c r="F251" s="3"/>
      <c r="G251" s="3"/>
      <c r="H251" s="3"/>
      <c r="J251" s="226"/>
      <c r="K251" s="3"/>
      <c r="L251" s="3"/>
      <c r="O251" s="227"/>
      <c r="Q251" s="94"/>
      <c r="R251" s="94"/>
      <c r="S251" s="94"/>
      <c r="T251" s="94"/>
    </row>
    <row r="252" ht="15.75" customHeight="1">
      <c r="A252" s="258"/>
      <c r="B252" s="222"/>
      <c r="C252" s="223"/>
      <c r="D252" s="231"/>
      <c r="E252" s="3"/>
      <c r="F252" s="3"/>
      <c r="G252" s="3"/>
      <c r="H252" s="3"/>
      <c r="J252" s="226"/>
      <c r="K252" s="3"/>
      <c r="L252" s="3"/>
      <c r="O252" s="227"/>
      <c r="Q252" s="94"/>
      <c r="R252" s="94"/>
      <c r="S252" s="94"/>
      <c r="T252" s="94"/>
    </row>
    <row r="253" ht="15.75" customHeight="1">
      <c r="A253" s="204"/>
      <c r="B253" s="222"/>
      <c r="C253" s="223"/>
      <c r="D253" s="231"/>
      <c r="E253" s="3"/>
      <c r="F253" s="3"/>
      <c r="G253" s="3"/>
      <c r="H253" s="3"/>
      <c r="J253" s="226"/>
      <c r="K253" s="3"/>
      <c r="L253" s="3"/>
      <c r="O253" s="227"/>
      <c r="Q253" s="94"/>
      <c r="R253" s="94"/>
      <c r="S253" s="94"/>
      <c r="T253" s="94"/>
    </row>
    <row r="254" ht="15.75" customHeight="1">
      <c r="A254" s="204"/>
      <c r="B254" s="222"/>
      <c r="C254" s="223"/>
      <c r="D254" s="231"/>
      <c r="E254" s="3"/>
      <c r="F254" s="3"/>
      <c r="G254" s="3"/>
      <c r="H254" s="3"/>
      <c r="J254" s="226"/>
      <c r="K254" s="3"/>
      <c r="L254" s="3"/>
      <c r="O254" s="227"/>
      <c r="Q254" s="94"/>
      <c r="R254" s="94"/>
      <c r="S254" s="94"/>
      <c r="T254" s="94"/>
    </row>
    <row r="255" ht="15.75" customHeight="1">
      <c r="A255" s="204"/>
      <c r="B255" s="222"/>
      <c r="C255" s="223"/>
      <c r="D255" s="231"/>
      <c r="E255" s="3"/>
      <c r="F255" s="3"/>
      <c r="G255" s="3"/>
      <c r="H255" s="3"/>
      <c r="J255" s="226"/>
      <c r="K255" s="3"/>
      <c r="L255" s="3"/>
      <c r="O255" s="227"/>
      <c r="Q255" s="94"/>
      <c r="R255" s="94"/>
      <c r="S255" s="94"/>
      <c r="T255" s="94"/>
    </row>
    <row r="256" ht="15.75" customHeight="1">
      <c r="A256" s="204"/>
      <c r="B256" s="222"/>
      <c r="C256" s="223"/>
      <c r="D256" s="231"/>
      <c r="E256" s="3"/>
      <c r="F256" s="3"/>
      <c r="G256" s="3"/>
      <c r="H256" s="3"/>
      <c r="J256" s="226"/>
      <c r="K256" s="3"/>
      <c r="L256" s="3"/>
      <c r="O256" s="227"/>
      <c r="Q256" s="94"/>
      <c r="R256" s="94"/>
      <c r="S256" s="94"/>
      <c r="T256" s="94"/>
    </row>
    <row r="257" ht="15.75" customHeight="1">
      <c r="A257" s="228"/>
      <c r="B257" s="222"/>
      <c r="C257" s="223"/>
      <c r="D257" s="231"/>
      <c r="E257" s="3"/>
      <c r="F257" s="3"/>
      <c r="G257" s="3"/>
      <c r="H257" s="3"/>
      <c r="J257" s="226"/>
      <c r="K257" s="3"/>
      <c r="L257" s="3"/>
      <c r="O257" s="227"/>
      <c r="Q257" s="94"/>
      <c r="R257" s="94"/>
      <c r="S257" s="94"/>
      <c r="T257" s="94"/>
    </row>
    <row r="258" ht="15.75" customHeight="1">
      <c r="A258" s="234"/>
      <c r="B258" s="222"/>
      <c r="C258" s="223"/>
      <c r="D258" s="231"/>
      <c r="E258" s="3"/>
      <c r="F258" s="3"/>
      <c r="G258" s="3"/>
      <c r="H258" s="3"/>
      <c r="J258" s="226"/>
      <c r="K258" s="3"/>
      <c r="L258" s="3"/>
      <c r="O258" s="227"/>
      <c r="Q258" s="94"/>
      <c r="R258" s="94"/>
      <c r="S258" s="94"/>
      <c r="T258" s="94"/>
    </row>
    <row r="259" ht="15.75" customHeight="1">
      <c r="A259" s="204"/>
      <c r="B259" s="222"/>
      <c r="C259" s="223"/>
      <c r="D259" s="231"/>
      <c r="E259" s="3"/>
      <c r="F259" s="3"/>
      <c r="G259" s="3"/>
      <c r="H259" s="3"/>
      <c r="J259" s="226"/>
      <c r="K259" s="3"/>
      <c r="L259" s="3"/>
      <c r="O259" s="227"/>
      <c r="Q259" s="94"/>
      <c r="R259" s="94"/>
      <c r="S259" s="94"/>
      <c r="T259" s="94"/>
    </row>
    <row r="260" ht="15.75" customHeight="1">
      <c r="A260" s="258"/>
      <c r="B260" s="222"/>
      <c r="C260" s="223"/>
      <c r="D260" s="231"/>
      <c r="E260" s="3"/>
      <c r="F260" s="3"/>
      <c r="G260" s="3"/>
      <c r="H260" s="3"/>
      <c r="J260" s="226"/>
      <c r="K260" s="3"/>
      <c r="L260" s="3"/>
      <c r="O260" s="227"/>
      <c r="Q260" s="94"/>
      <c r="R260" s="94"/>
      <c r="S260" s="94"/>
      <c r="T260" s="94"/>
    </row>
    <row r="261" ht="15.75" customHeight="1">
      <c r="A261" s="204"/>
      <c r="B261" s="222"/>
      <c r="C261" s="223"/>
      <c r="D261" s="231"/>
      <c r="E261" s="3"/>
      <c r="F261" s="3"/>
      <c r="G261" s="3"/>
      <c r="H261" s="3"/>
      <c r="J261" s="226"/>
      <c r="K261" s="3"/>
      <c r="L261" s="3"/>
      <c r="O261" s="227"/>
      <c r="Q261" s="94"/>
      <c r="R261" s="94"/>
      <c r="S261" s="94"/>
      <c r="T261" s="94"/>
    </row>
    <row r="262" ht="15.75" customHeight="1">
      <c r="A262" s="204"/>
      <c r="B262" s="222"/>
      <c r="C262" s="223"/>
      <c r="D262" s="231"/>
      <c r="E262" s="3"/>
      <c r="F262" s="3"/>
      <c r="G262" s="3"/>
      <c r="H262" s="3"/>
      <c r="J262" s="226"/>
      <c r="K262" s="3"/>
      <c r="L262" s="3"/>
      <c r="O262" s="227"/>
      <c r="Q262" s="94"/>
      <c r="R262" s="94"/>
      <c r="S262" s="94"/>
      <c r="T262" s="94"/>
    </row>
    <row r="263" ht="15.75" customHeight="1">
      <c r="A263" s="234"/>
      <c r="B263" s="222"/>
      <c r="C263" s="223"/>
      <c r="D263" s="231"/>
      <c r="E263" s="3"/>
      <c r="F263" s="3"/>
      <c r="G263" s="3"/>
      <c r="H263" s="3"/>
      <c r="J263" s="226"/>
      <c r="K263" s="3"/>
      <c r="L263" s="3"/>
      <c r="O263" s="227"/>
      <c r="Q263" s="94"/>
      <c r="R263" s="94"/>
      <c r="S263" s="94"/>
      <c r="T263" s="94"/>
    </row>
    <row r="264" ht="15.75" customHeight="1">
      <c r="A264" s="204"/>
      <c r="B264" s="222"/>
      <c r="C264" s="223"/>
      <c r="D264" s="231"/>
      <c r="E264" s="3"/>
      <c r="F264" s="3"/>
      <c r="G264" s="3"/>
      <c r="H264" s="3"/>
      <c r="J264" s="226"/>
      <c r="K264" s="3"/>
      <c r="L264" s="3"/>
      <c r="O264" s="227"/>
      <c r="Q264" s="94"/>
      <c r="R264" s="94"/>
      <c r="S264" s="94"/>
      <c r="T264" s="94"/>
    </row>
    <row r="265" ht="15.75" customHeight="1">
      <c r="A265" s="204"/>
      <c r="B265" s="222"/>
      <c r="C265" s="223"/>
      <c r="D265" s="231"/>
      <c r="E265" s="3"/>
      <c r="F265" s="3"/>
      <c r="G265" s="3"/>
      <c r="H265" s="3"/>
      <c r="J265" s="226"/>
      <c r="K265" s="3"/>
      <c r="L265" s="3"/>
      <c r="O265" s="227"/>
      <c r="Q265" s="94"/>
      <c r="R265" s="94"/>
      <c r="S265" s="94"/>
      <c r="T265" s="94"/>
    </row>
    <row r="266" ht="15.75" customHeight="1">
      <c r="A266" s="234"/>
      <c r="B266" s="222"/>
      <c r="C266" s="223"/>
      <c r="D266" s="231"/>
      <c r="E266" s="3"/>
      <c r="F266" s="3"/>
      <c r="G266" s="3"/>
      <c r="H266" s="3"/>
      <c r="J266" s="226"/>
      <c r="K266" s="3"/>
      <c r="L266" s="3"/>
      <c r="O266" s="227"/>
      <c r="Q266" s="94"/>
      <c r="R266" s="94"/>
      <c r="S266" s="94"/>
      <c r="T266" s="94"/>
    </row>
    <row r="267" ht="15.75" customHeight="1">
      <c r="A267" s="234"/>
      <c r="B267" s="222"/>
      <c r="C267" s="223"/>
      <c r="D267" s="231"/>
      <c r="E267" s="3"/>
      <c r="F267" s="3"/>
      <c r="G267" s="3"/>
      <c r="H267" s="3"/>
      <c r="J267" s="226"/>
      <c r="K267" s="3"/>
      <c r="L267" s="3"/>
      <c r="O267" s="227"/>
      <c r="Q267" s="94"/>
      <c r="R267" s="94"/>
      <c r="S267" s="94"/>
      <c r="T267" s="94"/>
    </row>
    <row r="268" ht="15.75" customHeight="1">
      <c r="A268" s="204"/>
      <c r="B268" s="222"/>
      <c r="C268" s="223"/>
      <c r="D268" s="231"/>
      <c r="E268" s="3"/>
      <c r="F268" s="3"/>
      <c r="G268" s="3"/>
      <c r="H268" s="3"/>
      <c r="J268" s="226"/>
      <c r="K268" s="3"/>
      <c r="L268" s="3"/>
      <c r="O268" s="227"/>
      <c r="Q268" s="94"/>
      <c r="R268" s="94"/>
      <c r="S268" s="94"/>
      <c r="T268" s="94"/>
    </row>
    <row r="269" ht="15.75" customHeight="1">
      <c r="A269" s="204"/>
      <c r="B269" s="222"/>
      <c r="C269" s="223"/>
      <c r="D269" s="231"/>
      <c r="E269" s="3"/>
      <c r="F269" s="3"/>
      <c r="G269" s="3"/>
      <c r="H269" s="3"/>
      <c r="J269" s="226"/>
      <c r="K269" s="3"/>
      <c r="L269" s="3"/>
      <c r="O269" s="227"/>
      <c r="Q269" s="94"/>
      <c r="R269" s="94"/>
      <c r="S269" s="94"/>
      <c r="T269" s="94"/>
    </row>
    <row r="270" ht="15.75" customHeight="1">
      <c r="A270" s="242"/>
      <c r="B270" s="222"/>
      <c r="C270" s="223"/>
      <c r="D270" s="231"/>
      <c r="E270" s="3"/>
      <c r="F270" s="3"/>
      <c r="G270" s="3"/>
      <c r="H270" s="3"/>
      <c r="J270" s="226"/>
      <c r="K270" s="3"/>
      <c r="L270" s="3"/>
      <c r="O270" s="227"/>
      <c r="Q270" s="94"/>
      <c r="R270" s="94"/>
      <c r="S270" s="94"/>
      <c r="T270" s="94"/>
    </row>
    <row r="271" ht="15.75" customHeight="1">
      <c r="A271" s="204"/>
      <c r="B271" s="222"/>
      <c r="C271" s="223"/>
      <c r="D271" s="231"/>
      <c r="E271" s="3"/>
      <c r="F271" s="3"/>
      <c r="G271" s="3"/>
      <c r="H271" s="3"/>
      <c r="J271" s="226"/>
      <c r="K271" s="3"/>
      <c r="L271" s="3"/>
      <c r="O271" s="227"/>
      <c r="Q271" s="94"/>
      <c r="R271" s="94"/>
      <c r="S271" s="94"/>
      <c r="T271" s="94"/>
    </row>
    <row r="272" ht="15.75" customHeight="1">
      <c r="A272" s="204"/>
      <c r="B272" s="222"/>
      <c r="C272" s="223"/>
      <c r="D272" s="231"/>
      <c r="E272" s="3"/>
      <c r="F272" s="3"/>
      <c r="G272" s="3"/>
      <c r="H272" s="3"/>
      <c r="J272" s="226"/>
      <c r="K272" s="3"/>
      <c r="L272" s="3"/>
      <c r="O272" s="227"/>
      <c r="Q272" s="94"/>
      <c r="R272" s="94"/>
      <c r="S272" s="94"/>
      <c r="T272" s="94"/>
    </row>
    <row r="273" ht="15.75" customHeight="1">
      <c r="A273" s="204"/>
      <c r="B273" s="222"/>
      <c r="C273" s="223"/>
      <c r="D273" s="231"/>
      <c r="E273" s="3"/>
      <c r="F273" s="3"/>
      <c r="G273" s="3"/>
      <c r="H273" s="3"/>
      <c r="J273" s="226"/>
      <c r="K273" s="3"/>
      <c r="L273" s="3"/>
      <c r="O273" s="227"/>
      <c r="Q273" s="94"/>
      <c r="R273" s="94"/>
      <c r="S273" s="94"/>
      <c r="T273" s="94"/>
    </row>
    <row r="274" ht="15.75" customHeight="1">
      <c r="A274" s="234"/>
      <c r="B274" s="222"/>
      <c r="C274" s="223"/>
      <c r="D274" s="231"/>
      <c r="E274" s="3"/>
      <c r="F274" s="3"/>
      <c r="G274" s="3"/>
      <c r="H274" s="3"/>
      <c r="J274" s="226"/>
      <c r="K274" s="3"/>
      <c r="L274" s="3"/>
      <c r="O274" s="227"/>
      <c r="Q274" s="94"/>
      <c r="R274" s="94"/>
      <c r="S274" s="94"/>
      <c r="T274" s="94"/>
    </row>
    <row r="275" ht="15.75" customHeight="1">
      <c r="A275" s="234"/>
      <c r="B275" s="222"/>
      <c r="C275" s="223"/>
      <c r="D275" s="231"/>
      <c r="E275" s="3"/>
      <c r="F275" s="3"/>
      <c r="G275" s="3"/>
      <c r="H275" s="3"/>
      <c r="J275" s="226"/>
      <c r="K275" s="3"/>
      <c r="L275" s="3"/>
      <c r="O275" s="227"/>
      <c r="Q275" s="94"/>
      <c r="R275" s="94"/>
      <c r="S275" s="94"/>
      <c r="T275" s="94"/>
    </row>
    <row r="276" ht="15.75" customHeight="1">
      <c r="A276" s="258"/>
      <c r="B276" s="222"/>
      <c r="C276" s="223"/>
      <c r="D276" s="231"/>
      <c r="E276" s="3"/>
      <c r="F276" s="3"/>
      <c r="G276" s="3"/>
      <c r="H276" s="3"/>
      <c r="J276" s="226"/>
      <c r="K276" s="3"/>
      <c r="L276" s="3"/>
      <c r="O276" s="227"/>
      <c r="Q276" s="94"/>
      <c r="R276" s="94"/>
      <c r="S276" s="94"/>
      <c r="T276" s="94"/>
    </row>
    <row r="277" ht="15.75" customHeight="1">
      <c r="A277" s="234"/>
      <c r="B277" s="222"/>
      <c r="C277" s="223"/>
      <c r="D277" s="231"/>
      <c r="E277" s="3"/>
      <c r="F277" s="3"/>
      <c r="G277" s="3"/>
      <c r="H277" s="3"/>
      <c r="J277" s="226"/>
      <c r="K277" s="3"/>
      <c r="L277" s="3"/>
      <c r="O277" s="227"/>
      <c r="Q277" s="94"/>
      <c r="R277" s="94"/>
      <c r="S277" s="94"/>
      <c r="T277" s="94"/>
    </row>
    <row r="278" ht="15.75" customHeight="1">
      <c r="A278" s="242"/>
      <c r="B278" s="222"/>
      <c r="C278" s="223"/>
      <c r="D278" s="231"/>
      <c r="E278" s="3"/>
      <c r="F278" s="3"/>
      <c r="G278" s="3"/>
      <c r="H278" s="3"/>
      <c r="J278" s="226"/>
      <c r="K278" s="3"/>
      <c r="L278" s="3"/>
      <c r="O278" s="227"/>
      <c r="Q278" s="94"/>
      <c r="R278" s="94"/>
      <c r="S278" s="94"/>
      <c r="T278" s="94"/>
    </row>
    <row r="279" ht="15.75" customHeight="1">
      <c r="A279" s="234"/>
      <c r="B279" s="222"/>
      <c r="C279" s="223"/>
      <c r="D279" s="231"/>
      <c r="E279" s="3"/>
      <c r="F279" s="3"/>
      <c r="G279" s="3"/>
      <c r="H279" s="3"/>
      <c r="J279" s="226"/>
      <c r="K279" s="3"/>
      <c r="L279" s="3"/>
      <c r="O279" s="227"/>
      <c r="Q279" s="94"/>
      <c r="R279" s="94"/>
      <c r="S279" s="94"/>
      <c r="T279" s="94"/>
    </row>
    <row r="280" ht="15.75" customHeight="1">
      <c r="A280" s="204"/>
      <c r="B280" s="222"/>
      <c r="C280" s="223"/>
      <c r="D280" s="231"/>
      <c r="E280" s="3"/>
      <c r="F280" s="3"/>
      <c r="G280" s="3"/>
      <c r="H280" s="3"/>
      <c r="J280" s="226"/>
      <c r="K280" s="3"/>
      <c r="L280" s="3"/>
      <c r="O280" s="227"/>
      <c r="Q280" s="94"/>
      <c r="R280" s="94"/>
      <c r="S280" s="94"/>
      <c r="T280" s="94"/>
    </row>
    <row r="281" ht="15.75" customHeight="1">
      <c r="A281" s="204"/>
      <c r="B281" s="222"/>
      <c r="C281" s="223"/>
      <c r="D281" s="231"/>
      <c r="E281" s="3"/>
      <c r="F281" s="3"/>
      <c r="G281" s="3"/>
      <c r="H281" s="3"/>
      <c r="J281" s="226"/>
      <c r="K281" s="3"/>
      <c r="L281" s="3"/>
      <c r="O281" s="227"/>
      <c r="Q281" s="94"/>
      <c r="R281" s="94"/>
      <c r="S281" s="94"/>
      <c r="T281" s="94"/>
    </row>
    <row r="282" ht="15.75" customHeight="1">
      <c r="A282" s="204"/>
      <c r="B282" s="222"/>
      <c r="C282" s="223"/>
      <c r="D282" s="231"/>
      <c r="E282" s="3"/>
      <c r="F282" s="3"/>
      <c r="G282" s="3"/>
      <c r="H282" s="3"/>
      <c r="J282" s="226"/>
      <c r="K282" s="3"/>
      <c r="L282" s="3"/>
      <c r="O282" s="227"/>
      <c r="Q282" s="94"/>
      <c r="R282" s="94"/>
      <c r="S282" s="94"/>
      <c r="T282" s="94"/>
    </row>
    <row r="283" ht="15.75" customHeight="1">
      <c r="A283" s="258"/>
      <c r="B283" s="222"/>
      <c r="C283" s="223"/>
      <c r="D283" s="231"/>
      <c r="E283" s="3"/>
      <c r="F283" s="3"/>
      <c r="G283" s="3"/>
      <c r="H283" s="3"/>
      <c r="J283" s="226"/>
      <c r="K283" s="3"/>
      <c r="L283" s="3"/>
      <c r="O283" s="227"/>
      <c r="Q283" s="94"/>
      <c r="R283" s="94"/>
      <c r="S283" s="94"/>
      <c r="T283" s="94"/>
    </row>
    <row r="284" ht="15.75" customHeight="1">
      <c r="A284" s="234"/>
      <c r="B284" s="222"/>
      <c r="C284" s="223"/>
      <c r="D284" s="231"/>
      <c r="E284" s="3"/>
      <c r="F284" s="3"/>
      <c r="G284" s="3"/>
      <c r="H284" s="3"/>
      <c r="J284" s="226"/>
      <c r="K284" s="3"/>
      <c r="L284" s="3"/>
      <c r="O284" s="227"/>
      <c r="Q284" s="94"/>
      <c r="R284" s="94"/>
      <c r="S284" s="94"/>
      <c r="T284" s="94"/>
    </row>
    <row r="285" ht="15.75" customHeight="1">
      <c r="A285" s="204"/>
      <c r="B285" s="222"/>
      <c r="C285" s="223"/>
      <c r="D285" s="231"/>
      <c r="E285" s="3"/>
      <c r="F285" s="3"/>
      <c r="G285" s="3"/>
      <c r="H285" s="3"/>
      <c r="J285" s="226"/>
      <c r="K285" s="3"/>
      <c r="L285" s="3"/>
      <c r="O285" s="227"/>
      <c r="Q285" s="94"/>
      <c r="R285" s="94"/>
      <c r="S285" s="94"/>
      <c r="T285" s="94"/>
    </row>
    <row r="286" ht="15.75" customHeight="1">
      <c r="A286" s="234"/>
      <c r="B286" s="222"/>
      <c r="C286" s="223"/>
      <c r="D286" s="231"/>
      <c r="E286" s="3"/>
      <c r="F286" s="3"/>
      <c r="G286" s="3"/>
      <c r="H286" s="3"/>
      <c r="J286" s="226"/>
      <c r="K286" s="3"/>
      <c r="L286" s="3"/>
      <c r="O286" s="227"/>
      <c r="Q286" s="94"/>
      <c r="R286" s="94"/>
      <c r="S286" s="94"/>
      <c r="T286" s="94"/>
    </row>
    <row r="287" ht="15.75" customHeight="1">
      <c r="A287" s="234"/>
      <c r="B287" s="222"/>
      <c r="C287" s="223"/>
      <c r="D287" s="231"/>
      <c r="E287" s="3"/>
      <c r="F287" s="3"/>
      <c r="G287" s="3"/>
      <c r="H287" s="3"/>
      <c r="J287" s="226"/>
      <c r="K287" s="3"/>
      <c r="L287" s="3"/>
      <c r="O287" s="227"/>
      <c r="Q287" s="94"/>
      <c r="R287" s="94"/>
      <c r="S287" s="94"/>
      <c r="T287" s="94"/>
    </row>
    <row r="288" ht="15.75" customHeight="1">
      <c r="A288" s="204"/>
      <c r="B288" s="222"/>
      <c r="C288" s="223"/>
      <c r="D288" s="231"/>
      <c r="E288" s="3"/>
      <c r="F288" s="3"/>
      <c r="G288" s="3"/>
      <c r="H288" s="3"/>
      <c r="J288" s="226"/>
      <c r="K288" s="3"/>
      <c r="L288" s="3"/>
      <c r="O288" s="227"/>
      <c r="Q288" s="94"/>
      <c r="R288" s="94"/>
      <c r="S288" s="94"/>
      <c r="T288" s="94"/>
    </row>
    <row r="289" ht="15.75" customHeight="1">
      <c r="A289" s="234"/>
      <c r="B289" s="222"/>
      <c r="C289" s="223"/>
      <c r="D289" s="231"/>
      <c r="E289" s="3"/>
      <c r="F289" s="3"/>
      <c r="G289" s="3"/>
      <c r="H289" s="3"/>
      <c r="J289" s="226"/>
      <c r="K289" s="3"/>
      <c r="L289" s="3"/>
      <c r="O289" s="227"/>
      <c r="Q289" s="94"/>
      <c r="R289" s="94"/>
      <c r="S289" s="94"/>
      <c r="T289" s="94"/>
    </row>
    <row r="290" ht="15.75" customHeight="1">
      <c r="A290" s="204"/>
      <c r="B290" s="222"/>
      <c r="C290" s="223"/>
      <c r="D290" s="231"/>
      <c r="E290" s="3"/>
      <c r="F290" s="3"/>
      <c r="G290" s="3"/>
      <c r="H290" s="3"/>
      <c r="J290" s="226"/>
      <c r="K290" s="3"/>
      <c r="L290" s="3"/>
      <c r="O290" s="227"/>
      <c r="Q290" s="94"/>
      <c r="R290" s="94"/>
      <c r="S290" s="94"/>
      <c r="T290" s="94"/>
    </row>
    <row r="291" ht="15.75" customHeight="1">
      <c r="A291" s="234"/>
      <c r="B291" s="222"/>
      <c r="C291" s="223"/>
      <c r="D291" s="231"/>
      <c r="E291" s="3"/>
      <c r="F291" s="3"/>
      <c r="G291" s="3"/>
      <c r="H291" s="3"/>
      <c r="J291" s="226"/>
      <c r="K291" s="3"/>
      <c r="L291" s="3"/>
      <c r="O291" s="227"/>
      <c r="Q291" s="94"/>
      <c r="R291" s="94"/>
      <c r="S291" s="94"/>
      <c r="T291" s="94"/>
    </row>
    <row r="292" ht="15.75" customHeight="1">
      <c r="A292" s="204"/>
      <c r="B292" s="222"/>
      <c r="C292" s="223"/>
      <c r="D292" s="231"/>
      <c r="E292" s="3"/>
      <c r="F292" s="3"/>
      <c r="G292" s="3"/>
      <c r="H292" s="3"/>
      <c r="J292" s="226"/>
      <c r="K292" s="3"/>
      <c r="L292" s="3"/>
      <c r="O292" s="227"/>
      <c r="Q292" s="94"/>
      <c r="R292" s="94"/>
      <c r="S292" s="94"/>
      <c r="T292" s="94"/>
    </row>
    <row r="293" ht="15.75" customHeight="1">
      <c r="A293" s="234"/>
      <c r="B293" s="222"/>
      <c r="C293" s="223"/>
      <c r="D293" s="231"/>
      <c r="E293" s="3"/>
      <c r="F293" s="3"/>
      <c r="G293" s="3"/>
      <c r="H293" s="3"/>
      <c r="J293" s="226"/>
      <c r="K293" s="3"/>
      <c r="L293" s="3"/>
      <c r="O293" s="227"/>
      <c r="Q293" s="94"/>
      <c r="R293" s="94"/>
      <c r="S293" s="94"/>
      <c r="T293" s="94"/>
    </row>
    <row r="294" ht="15.75" customHeight="1">
      <c r="A294" s="204"/>
      <c r="B294" s="222"/>
      <c r="C294" s="223"/>
      <c r="D294" s="231"/>
      <c r="E294" s="3"/>
      <c r="F294" s="3"/>
      <c r="G294" s="3"/>
      <c r="H294" s="3"/>
      <c r="J294" s="226"/>
      <c r="K294" s="3"/>
      <c r="L294" s="3"/>
      <c r="O294" s="227"/>
      <c r="Q294" s="94"/>
      <c r="R294" s="94"/>
      <c r="S294" s="94"/>
      <c r="T294" s="94"/>
    </row>
    <row r="295" ht="15.75" customHeight="1">
      <c r="A295" s="234"/>
      <c r="B295" s="222"/>
      <c r="C295" s="223"/>
      <c r="D295" s="231"/>
      <c r="E295" s="3"/>
      <c r="F295" s="3"/>
      <c r="G295" s="3"/>
      <c r="H295" s="3"/>
      <c r="J295" s="226"/>
      <c r="K295" s="3"/>
      <c r="L295" s="3"/>
      <c r="O295" s="227"/>
      <c r="Q295" s="94"/>
      <c r="R295" s="94"/>
      <c r="S295" s="94"/>
      <c r="T295" s="94"/>
    </row>
    <row r="296" ht="15.75" customHeight="1">
      <c r="A296" s="204"/>
      <c r="B296" s="222"/>
      <c r="C296" s="223"/>
      <c r="D296" s="231"/>
      <c r="E296" s="3"/>
      <c r="F296" s="3"/>
      <c r="G296" s="3"/>
      <c r="H296" s="3"/>
      <c r="J296" s="226"/>
      <c r="K296" s="3"/>
      <c r="L296" s="3"/>
      <c r="O296" s="227"/>
      <c r="Q296" s="94"/>
      <c r="R296" s="94"/>
      <c r="S296" s="94"/>
      <c r="T296" s="94"/>
    </row>
    <row r="297" ht="15.75" customHeight="1">
      <c r="A297" s="234"/>
      <c r="B297" s="222"/>
      <c r="C297" s="223"/>
      <c r="D297" s="231"/>
      <c r="E297" s="3"/>
      <c r="F297" s="3"/>
      <c r="G297" s="3"/>
      <c r="H297" s="3"/>
      <c r="J297" s="226"/>
      <c r="K297" s="3"/>
      <c r="L297" s="3"/>
      <c r="O297" s="227"/>
      <c r="Q297" s="94"/>
      <c r="R297" s="94"/>
      <c r="S297" s="94"/>
      <c r="T297" s="94"/>
    </row>
    <row r="298" ht="15.75" customHeight="1">
      <c r="A298" s="234"/>
      <c r="B298" s="222"/>
      <c r="C298" s="223"/>
      <c r="D298" s="231"/>
      <c r="E298" s="3"/>
      <c r="F298" s="3"/>
      <c r="G298" s="3"/>
      <c r="H298" s="3"/>
      <c r="J298" s="226"/>
      <c r="K298" s="3"/>
      <c r="L298" s="3"/>
      <c r="O298" s="227"/>
      <c r="Q298" s="94"/>
      <c r="R298" s="94"/>
      <c r="S298" s="94"/>
      <c r="T298" s="94"/>
    </row>
    <row r="299" ht="15.75" customHeight="1">
      <c r="A299" s="204"/>
      <c r="B299" s="222"/>
      <c r="C299" s="206"/>
      <c r="D299" s="231"/>
      <c r="E299" s="3"/>
      <c r="F299" s="3"/>
      <c r="G299" s="3"/>
      <c r="H299" s="3"/>
      <c r="J299" s="226"/>
      <c r="K299" s="3"/>
      <c r="L299" s="3"/>
      <c r="O299" s="227"/>
      <c r="Q299" s="94"/>
      <c r="R299" s="94"/>
      <c r="S299" s="94"/>
      <c r="T299" s="94"/>
    </row>
    <row r="300" ht="15.75" customHeight="1">
      <c r="A300" s="204"/>
      <c r="B300" s="222"/>
      <c r="C300" s="206"/>
      <c r="D300" s="231"/>
      <c r="E300" s="3"/>
      <c r="F300" s="3"/>
      <c r="G300" s="3"/>
      <c r="H300" s="3"/>
      <c r="J300" s="226"/>
      <c r="K300" s="3"/>
      <c r="L300" s="3"/>
      <c r="O300" s="227"/>
      <c r="Q300" s="94"/>
      <c r="R300" s="94"/>
      <c r="S300" s="94"/>
      <c r="T300" s="94"/>
    </row>
    <row r="301" ht="15.75" customHeight="1">
      <c r="A301" s="204"/>
      <c r="B301" s="222"/>
      <c r="C301" s="206"/>
      <c r="D301" s="231"/>
      <c r="E301" s="3"/>
      <c r="F301" s="3"/>
      <c r="G301" s="3"/>
      <c r="H301" s="3"/>
      <c r="J301" s="226"/>
      <c r="K301" s="3"/>
      <c r="L301" s="3"/>
      <c r="O301" s="227"/>
      <c r="Q301" s="94"/>
      <c r="R301" s="94"/>
      <c r="S301" s="94"/>
      <c r="T301" s="94"/>
    </row>
    <row r="302" ht="15.75" customHeight="1">
      <c r="A302" s="204"/>
      <c r="B302" s="222"/>
      <c r="C302" s="206"/>
      <c r="D302" s="231"/>
      <c r="E302" s="3"/>
      <c r="F302" s="3"/>
      <c r="G302" s="3"/>
      <c r="H302" s="3"/>
      <c r="J302" s="226"/>
      <c r="K302" s="3"/>
      <c r="L302" s="3"/>
      <c r="O302" s="227"/>
      <c r="Q302" s="94"/>
      <c r="R302" s="94"/>
      <c r="S302" s="94"/>
      <c r="T302" s="94"/>
    </row>
    <row r="303" ht="15.75" customHeight="1">
      <c r="A303" s="204"/>
      <c r="B303" s="222"/>
      <c r="C303" s="206"/>
      <c r="D303" s="231"/>
      <c r="E303" s="3"/>
      <c r="F303" s="3"/>
      <c r="G303" s="3"/>
      <c r="H303" s="3"/>
      <c r="J303" s="226"/>
      <c r="K303" s="3"/>
      <c r="L303" s="3"/>
      <c r="O303" s="227"/>
      <c r="Q303" s="94"/>
      <c r="R303" s="94"/>
      <c r="S303" s="94"/>
      <c r="T303" s="94"/>
    </row>
    <row r="304" ht="15.75" customHeight="1">
      <c r="A304" s="204"/>
      <c r="B304" s="222"/>
      <c r="C304" s="206"/>
      <c r="D304" s="231"/>
      <c r="E304" s="3"/>
      <c r="F304" s="3"/>
      <c r="G304" s="3"/>
      <c r="H304" s="3"/>
      <c r="J304" s="226"/>
      <c r="K304" s="3"/>
      <c r="L304" s="3"/>
      <c r="O304" s="227"/>
      <c r="Q304" s="94"/>
      <c r="R304" s="94"/>
      <c r="S304" s="94"/>
      <c r="T304" s="94"/>
    </row>
    <row r="305" ht="15.75" customHeight="1">
      <c r="A305" s="204"/>
      <c r="B305" s="222"/>
      <c r="C305" s="206"/>
      <c r="D305" s="231"/>
      <c r="E305" s="3"/>
      <c r="F305" s="3"/>
      <c r="G305" s="3"/>
      <c r="H305" s="3"/>
      <c r="J305" s="226"/>
      <c r="K305" s="3"/>
      <c r="L305" s="3"/>
      <c r="O305" s="227"/>
      <c r="Q305" s="94"/>
      <c r="R305" s="94"/>
      <c r="S305" s="94"/>
      <c r="T305" s="94"/>
    </row>
    <row r="306" ht="15.75" customHeight="1">
      <c r="A306" s="204"/>
      <c r="B306" s="222"/>
      <c r="C306" s="206"/>
      <c r="D306" s="231"/>
      <c r="E306" s="3"/>
      <c r="F306" s="3"/>
      <c r="G306" s="3"/>
      <c r="H306" s="3"/>
      <c r="J306" s="226"/>
      <c r="K306" s="3"/>
      <c r="L306" s="3"/>
      <c r="O306" s="227"/>
      <c r="Q306" s="94"/>
      <c r="R306" s="94"/>
      <c r="S306" s="94"/>
      <c r="T306" s="94"/>
    </row>
    <row r="307" ht="15.75" customHeight="1">
      <c r="A307" s="204"/>
      <c r="B307" s="222"/>
      <c r="C307" s="206"/>
      <c r="D307" s="231"/>
      <c r="E307" s="3"/>
      <c r="F307" s="3"/>
      <c r="G307" s="3"/>
      <c r="H307" s="3"/>
      <c r="J307" s="226"/>
      <c r="K307" s="3"/>
      <c r="L307" s="3"/>
      <c r="O307" s="227"/>
      <c r="Q307" s="94"/>
      <c r="R307" s="94"/>
      <c r="S307" s="94"/>
      <c r="T307" s="94"/>
    </row>
    <row r="308" ht="15.75" customHeight="1">
      <c r="A308" s="204"/>
      <c r="B308" s="222"/>
      <c r="C308" s="206"/>
      <c r="D308" s="231"/>
      <c r="E308" s="3"/>
      <c r="F308" s="3"/>
      <c r="G308" s="3"/>
      <c r="H308" s="3"/>
      <c r="J308" s="226"/>
      <c r="K308" s="3"/>
      <c r="L308" s="3"/>
      <c r="O308" s="227"/>
      <c r="Q308" s="94"/>
      <c r="R308" s="94"/>
      <c r="S308" s="94"/>
      <c r="T308" s="94"/>
    </row>
    <row r="309" ht="15.75" customHeight="1">
      <c r="A309" s="204"/>
      <c r="B309" s="222"/>
      <c r="C309" s="206"/>
      <c r="D309" s="231"/>
      <c r="E309" s="3"/>
      <c r="F309" s="3"/>
      <c r="G309" s="3"/>
      <c r="H309" s="3"/>
      <c r="J309" s="226"/>
      <c r="K309" s="3"/>
      <c r="L309" s="3"/>
      <c r="O309" s="227"/>
      <c r="Q309" s="94"/>
      <c r="R309" s="94"/>
      <c r="S309" s="94"/>
      <c r="T309" s="94"/>
    </row>
    <row r="310" ht="15.75" customHeight="1">
      <c r="A310" s="204"/>
      <c r="B310" s="222"/>
      <c r="C310" s="206"/>
      <c r="D310" s="231"/>
      <c r="E310" s="3"/>
      <c r="F310" s="3"/>
      <c r="G310" s="3"/>
      <c r="H310" s="3"/>
      <c r="J310" s="226"/>
      <c r="K310" s="3"/>
      <c r="L310" s="3"/>
      <c r="O310" s="227"/>
      <c r="Q310" s="94"/>
      <c r="R310" s="94"/>
      <c r="S310" s="94"/>
      <c r="T310" s="94"/>
    </row>
    <row r="311" ht="15.75" customHeight="1">
      <c r="A311" s="204"/>
      <c r="B311" s="222"/>
      <c r="C311" s="206"/>
      <c r="D311" s="231"/>
      <c r="E311" s="3"/>
      <c r="F311" s="3"/>
      <c r="G311" s="3"/>
      <c r="H311" s="3"/>
      <c r="J311" s="226"/>
      <c r="K311" s="3"/>
      <c r="L311" s="3"/>
      <c r="O311" s="227"/>
      <c r="Q311" s="94"/>
      <c r="R311" s="94"/>
      <c r="S311" s="94"/>
      <c r="T311" s="94"/>
    </row>
    <row r="312" ht="15.75" customHeight="1">
      <c r="A312" s="204"/>
      <c r="B312" s="222"/>
      <c r="C312" s="206"/>
      <c r="D312" s="231"/>
      <c r="E312" s="3"/>
      <c r="F312" s="3"/>
      <c r="G312" s="3"/>
      <c r="H312" s="3"/>
      <c r="J312" s="226"/>
      <c r="K312" s="3"/>
      <c r="L312" s="3"/>
      <c r="O312" s="227"/>
      <c r="Q312" s="94"/>
      <c r="R312" s="94"/>
      <c r="S312" s="94"/>
      <c r="T312" s="94"/>
    </row>
    <row r="313" ht="15.75" customHeight="1">
      <c r="A313" s="204"/>
      <c r="B313" s="222"/>
      <c r="C313" s="206"/>
      <c r="D313" s="231"/>
      <c r="E313" s="3"/>
      <c r="F313" s="3"/>
      <c r="G313" s="3"/>
      <c r="H313" s="3"/>
      <c r="J313" s="226"/>
      <c r="K313" s="3"/>
      <c r="L313" s="3"/>
      <c r="O313" s="227"/>
      <c r="Q313" s="94"/>
      <c r="R313" s="94"/>
      <c r="S313" s="94"/>
      <c r="T313" s="94"/>
    </row>
    <row r="314" ht="15.75" customHeight="1">
      <c r="A314" s="204"/>
      <c r="B314" s="222"/>
      <c r="C314" s="206"/>
      <c r="D314" s="231"/>
      <c r="E314" s="3"/>
      <c r="F314" s="3"/>
      <c r="G314" s="3"/>
      <c r="H314" s="3"/>
      <c r="J314" s="226"/>
      <c r="K314" s="3"/>
      <c r="L314" s="3"/>
      <c r="O314" s="227"/>
      <c r="Q314" s="94"/>
      <c r="R314" s="94"/>
      <c r="S314" s="94"/>
      <c r="T314" s="94"/>
    </row>
    <row r="315" ht="15.75" customHeight="1">
      <c r="A315" s="204"/>
      <c r="B315" s="222"/>
      <c r="C315" s="206"/>
      <c r="D315" s="231"/>
      <c r="E315" s="3"/>
      <c r="F315" s="3"/>
      <c r="G315" s="3"/>
      <c r="H315" s="3"/>
      <c r="J315" s="226"/>
      <c r="K315" s="3"/>
      <c r="L315" s="3"/>
      <c r="O315" s="227"/>
      <c r="Q315" s="94"/>
      <c r="R315" s="94"/>
      <c r="S315" s="94"/>
      <c r="T315" s="94"/>
    </row>
    <row r="316" ht="15.75" customHeight="1">
      <c r="A316" s="204"/>
      <c r="B316" s="222"/>
      <c r="C316" s="206"/>
      <c r="D316" s="231"/>
      <c r="E316" s="3"/>
      <c r="F316" s="3"/>
      <c r="G316" s="3"/>
      <c r="H316" s="3"/>
      <c r="J316" s="226"/>
      <c r="K316" s="3"/>
      <c r="L316" s="3"/>
      <c r="O316" s="227"/>
      <c r="Q316" s="94"/>
      <c r="R316" s="94"/>
      <c r="S316" s="94"/>
      <c r="T316" s="94"/>
    </row>
    <row r="317" ht="15.75" customHeight="1">
      <c r="A317" s="204"/>
      <c r="B317" s="222"/>
      <c r="C317" s="206"/>
      <c r="D317" s="231"/>
      <c r="E317" s="3"/>
      <c r="F317" s="3"/>
      <c r="G317" s="3"/>
      <c r="H317" s="3"/>
      <c r="J317" s="226"/>
      <c r="K317" s="3"/>
      <c r="L317" s="3"/>
      <c r="O317" s="227"/>
      <c r="Q317" s="94"/>
      <c r="R317" s="94"/>
      <c r="S317" s="94"/>
      <c r="T317" s="94"/>
    </row>
    <row r="318" ht="15.75" customHeight="1">
      <c r="A318" s="204"/>
      <c r="B318" s="222"/>
      <c r="C318" s="206"/>
      <c r="D318" s="231"/>
      <c r="E318" s="3"/>
      <c r="F318" s="3"/>
      <c r="G318" s="3"/>
      <c r="H318" s="3"/>
      <c r="J318" s="226"/>
      <c r="K318" s="3"/>
      <c r="L318" s="3"/>
      <c r="O318" s="227"/>
      <c r="Q318" s="94"/>
      <c r="R318" s="94"/>
      <c r="S318" s="94"/>
      <c r="T318" s="94"/>
    </row>
    <row r="319" ht="15.75" customHeight="1">
      <c r="A319" s="204"/>
      <c r="B319" s="222"/>
      <c r="C319" s="206"/>
      <c r="D319" s="231"/>
      <c r="E319" s="3"/>
      <c r="F319" s="3"/>
      <c r="G319" s="3"/>
      <c r="H319" s="3"/>
      <c r="J319" s="226"/>
      <c r="K319" s="3"/>
      <c r="L319" s="3"/>
      <c r="O319" s="227"/>
      <c r="Q319" s="94"/>
      <c r="R319" s="94"/>
      <c r="S319" s="94"/>
      <c r="T319" s="94"/>
    </row>
    <row r="320" ht="15.75" customHeight="1">
      <c r="A320" s="204"/>
      <c r="B320" s="222"/>
      <c r="C320" s="206"/>
      <c r="D320" s="231"/>
      <c r="E320" s="3"/>
      <c r="F320" s="3"/>
      <c r="G320" s="3"/>
      <c r="H320" s="3"/>
      <c r="J320" s="226"/>
      <c r="K320" s="3"/>
      <c r="L320" s="3"/>
      <c r="O320" s="227"/>
      <c r="Q320" s="94"/>
      <c r="R320" s="94"/>
      <c r="S320" s="94"/>
      <c r="T320" s="94"/>
    </row>
    <row r="321" ht="15.75" customHeight="1">
      <c r="A321" s="204"/>
      <c r="B321" s="222"/>
      <c r="C321" s="206"/>
      <c r="D321" s="231"/>
      <c r="E321" s="3"/>
      <c r="F321" s="3"/>
      <c r="G321" s="3"/>
      <c r="H321" s="3"/>
      <c r="J321" s="226"/>
      <c r="K321" s="3"/>
      <c r="L321" s="3"/>
      <c r="O321" s="227"/>
      <c r="Q321" s="94"/>
      <c r="R321" s="94"/>
      <c r="S321" s="94"/>
      <c r="T321" s="94"/>
    </row>
    <row r="322" ht="15.75" customHeight="1">
      <c r="A322" s="204"/>
      <c r="B322" s="222"/>
      <c r="C322" s="206"/>
      <c r="D322" s="231"/>
      <c r="E322" s="3"/>
      <c r="F322" s="3"/>
      <c r="G322" s="3"/>
      <c r="H322" s="3"/>
      <c r="J322" s="226"/>
      <c r="K322" s="3"/>
      <c r="L322" s="3"/>
      <c r="O322" s="227"/>
      <c r="Q322" s="94"/>
      <c r="R322" s="94"/>
      <c r="S322" s="94"/>
      <c r="T322" s="94"/>
    </row>
    <row r="323" ht="15.75" customHeight="1">
      <c r="A323" s="204"/>
      <c r="B323" s="222"/>
      <c r="C323" s="206"/>
      <c r="D323" s="231"/>
      <c r="E323" s="3"/>
      <c r="F323" s="3"/>
      <c r="G323" s="3"/>
      <c r="H323" s="3"/>
      <c r="J323" s="226"/>
      <c r="K323" s="3"/>
      <c r="L323" s="3"/>
      <c r="O323" s="227"/>
      <c r="Q323" s="94"/>
      <c r="R323" s="94"/>
      <c r="S323" s="94"/>
      <c r="T323" s="94"/>
    </row>
    <row r="324" ht="15.75" customHeight="1">
      <c r="A324" s="204"/>
      <c r="B324" s="222"/>
      <c r="C324" s="206"/>
      <c r="D324" s="231"/>
      <c r="E324" s="3"/>
      <c r="F324" s="3"/>
      <c r="G324" s="3"/>
      <c r="H324" s="3"/>
      <c r="J324" s="226"/>
      <c r="K324" s="3"/>
      <c r="L324" s="3"/>
      <c r="O324" s="227"/>
      <c r="Q324" s="94"/>
      <c r="R324" s="94"/>
      <c r="S324" s="94"/>
      <c r="T324" s="94"/>
    </row>
    <row r="325" ht="15.75" customHeight="1">
      <c r="A325" s="204"/>
      <c r="B325" s="222"/>
      <c r="C325" s="206"/>
      <c r="D325" s="231"/>
      <c r="E325" s="3"/>
      <c r="F325" s="3"/>
      <c r="G325" s="3"/>
      <c r="H325" s="3"/>
      <c r="J325" s="226"/>
      <c r="K325" s="3"/>
      <c r="L325" s="3"/>
      <c r="O325" s="227"/>
      <c r="Q325" s="94"/>
      <c r="R325" s="94"/>
      <c r="S325" s="94"/>
      <c r="T325" s="94"/>
    </row>
    <row r="326" ht="15.75" customHeight="1">
      <c r="A326" s="204"/>
      <c r="B326" s="222"/>
      <c r="C326" s="206"/>
      <c r="D326" s="231"/>
      <c r="E326" s="3"/>
      <c r="F326" s="3"/>
      <c r="G326" s="3"/>
      <c r="H326" s="3"/>
      <c r="J326" s="226"/>
      <c r="K326" s="3"/>
      <c r="L326" s="3"/>
      <c r="O326" s="227"/>
      <c r="Q326" s="94"/>
      <c r="R326" s="94"/>
      <c r="S326" s="94"/>
      <c r="T326" s="94"/>
    </row>
    <row r="327" ht="15.75" customHeight="1">
      <c r="A327" s="204"/>
      <c r="B327" s="222"/>
      <c r="C327" s="206"/>
      <c r="D327" s="231"/>
      <c r="E327" s="3"/>
      <c r="F327" s="3"/>
      <c r="G327" s="3"/>
      <c r="H327" s="3"/>
      <c r="J327" s="226"/>
      <c r="K327" s="3"/>
      <c r="L327" s="3"/>
      <c r="O327" s="227"/>
      <c r="Q327" s="94"/>
      <c r="R327" s="94"/>
      <c r="S327" s="94"/>
      <c r="T327" s="94"/>
    </row>
    <row r="328" ht="15.75" customHeight="1">
      <c r="A328" s="204"/>
      <c r="B328" s="222"/>
      <c r="C328" s="206"/>
      <c r="D328" s="231"/>
      <c r="E328" s="3"/>
      <c r="F328" s="3"/>
      <c r="G328" s="3"/>
      <c r="H328" s="3"/>
      <c r="J328" s="226"/>
      <c r="K328" s="3"/>
      <c r="L328" s="3"/>
      <c r="O328" s="227"/>
      <c r="Q328" s="94"/>
      <c r="R328" s="94"/>
      <c r="S328" s="94"/>
      <c r="T328" s="94"/>
    </row>
    <row r="329" ht="15.75" customHeight="1">
      <c r="A329" s="204"/>
      <c r="B329" s="222"/>
      <c r="C329" s="206"/>
      <c r="D329" s="231"/>
      <c r="E329" s="3"/>
      <c r="F329" s="3"/>
      <c r="G329" s="3"/>
      <c r="H329" s="3"/>
      <c r="J329" s="226"/>
      <c r="K329" s="3"/>
      <c r="L329" s="3"/>
      <c r="O329" s="227"/>
      <c r="Q329" s="94"/>
      <c r="R329" s="94"/>
      <c r="S329" s="94"/>
      <c r="T329" s="94"/>
    </row>
    <row r="330" ht="15.75" customHeight="1">
      <c r="A330" s="204"/>
      <c r="B330" s="222"/>
      <c r="C330" s="206"/>
      <c r="D330" s="231"/>
      <c r="E330" s="3"/>
      <c r="F330" s="3"/>
      <c r="G330" s="3"/>
      <c r="H330" s="3"/>
      <c r="J330" s="226"/>
      <c r="K330" s="3"/>
      <c r="L330" s="3"/>
      <c r="O330" s="227"/>
      <c r="Q330" s="94"/>
      <c r="R330" s="94"/>
      <c r="S330" s="94"/>
      <c r="T330" s="94"/>
    </row>
    <row r="331" ht="15.75" customHeight="1">
      <c r="A331" s="204"/>
      <c r="B331" s="222"/>
      <c r="C331" s="206"/>
      <c r="D331" s="231"/>
      <c r="E331" s="3"/>
      <c r="F331" s="3"/>
      <c r="G331" s="3"/>
      <c r="H331" s="3"/>
      <c r="J331" s="226"/>
      <c r="K331" s="3"/>
      <c r="L331" s="3"/>
      <c r="O331" s="227"/>
      <c r="Q331" s="94"/>
      <c r="R331" s="94"/>
      <c r="S331" s="94"/>
      <c r="T331" s="94"/>
    </row>
    <row r="332" ht="15.75" customHeight="1">
      <c r="A332" s="204"/>
      <c r="B332" s="222"/>
      <c r="C332" s="206"/>
      <c r="D332" s="207"/>
      <c r="E332" s="3"/>
      <c r="F332" s="3"/>
      <c r="G332" s="3"/>
      <c r="H332" s="3"/>
      <c r="J332" s="226"/>
      <c r="K332" s="3"/>
      <c r="L332" s="3"/>
      <c r="O332" s="227"/>
      <c r="Q332" s="94"/>
      <c r="R332" s="94"/>
      <c r="S332" s="94"/>
      <c r="T332" s="94"/>
    </row>
    <row r="333" ht="15.75" customHeight="1">
      <c r="A333" s="204"/>
      <c r="B333" s="222"/>
      <c r="C333" s="206"/>
      <c r="D333" s="207"/>
      <c r="E333" s="3"/>
      <c r="F333" s="3"/>
      <c r="G333" s="3"/>
      <c r="H333" s="3"/>
      <c r="J333" s="226"/>
      <c r="K333" s="3"/>
      <c r="L333" s="3"/>
      <c r="O333" s="227"/>
      <c r="Q333" s="94"/>
      <c r="R333" s="94"/>
      <c r="S333" s="94"/>
      <c r="T333" s="94"/>
    </row>
    <row r="334" ht="15.75" customHeight="1">
      <c r="A334" s="204"/>
      <c r="B334" s="222"/>
      <c r="C334" s="206"/>
      <c r="D334" s="207"/>
      <c r="E334" s="3"/>
      <c r="F334" s="3"/>
      <c r="G334" s="3"/>
      <c r="H334" s="3"/>
      <c r="J334" s="226"/>
      <c r="K334" s="3"/>
      <c r="L334" s="3"/>
      <c r="O334" s="227"/>
      <c r="Q334" s="94"/>
      <c r="R334" s="94"/>
      <c r="S334" s="94"/>
      <c r="T334" s="94"/>
    </row>
    <row r="335" ht="15.75" customHeight="1">
      <c r="A335" s="204"/>
      <c r="B335" s="222"/>
      <c r="C335" s="206"/>
      <c r="D335" s="207"/>
      <c r="E335" s="3"/>
      <c r="F335" s="3"/>
      <c r="G335" s="3"/>
      <c r="H335" s="3"/>
      <c r="J335" s="226"/>
      <c r="K335" s="3"/>
      <c r="L335" s="3"/>
      <c r="O335" s="227"/>
      <c r="Q335" s="94"/>
      <c r="R335" s="94"/>
      <c r="S335" s="94"/>
      <c r="T335" s="94"/>
    </row>
    <row r="336" ht="15.75" customHeight="1">
      <c r="A336" s="204"/>
      <c r="B336" s="222"/>
      <c r="C336" s="206"/>
      <c r="D336" s="207"/>
      <c r="E336" s="3"/>
      <c r="F336" s="3"/>
      <c r="G336" s="3"/>
      <c r="H336" s="3"/>
      <c r="J336" s="226"/>
      <c r="K336" s="3"/>
      <c r="L336" s="3"/>
      <c r="O336" s="227"/>
      <c r="Q336" s="94"/>
      <c r="R336" s="94"/>
      <c r="S336" s="94"/>
      <c r="T336" s="94"/>
    </row>
    <row r="337" ht="15.75" customHeight="1">
      <c r="A337" s="204"/>
      <c r="B337" s="222"/>
      <c r="C337" s="206"/>
      <c r="D337" s="207"/>
      <c r="E337" s="3"/>
      <c r="F337" s="3"/>
      <c r="G337" s="3"/>
      <c r="H337" s="3"/>
      <c r="J337" s="226"/>
      <c r="K337" s="3"/>
      <c r="L337" s="3"/>
      <c r="O337" s="227"/>
      <c r="Q337" s="94"/>
      <c r="R337" s="94"/>
      <c r="S337" s="94"/>
      <c r="T337" s="94"/>
    </row>
    <row r="338" ht="15.75" customHeight="1">
      <c r="A338" s="204"/>
      <c r="B338" s="222"/>
      <c r="C338" s="206"/>
      <c r="D338" s="207"/>
      <c r="E338" s="3"/>
      <c r="F338" s="3"/>
      <c r="G338" s="3"/>
      <c r="H338" s="3"/>
      <c r="J338" s="226"/>
      <c r="K338" s="3"/>
      <c r="L338" s="3"/>
      <c r="O338" s="227"/>
      <c r="Q338" s="94"/>
      <c r="R338" s="94"/>
      <c r="S338" s="94"/>
      <c r="T338" s="94"/>
    </row>
    <row r="339" ht="15.75" customHeight="1">
      <c r="A339" s="204"/>
      <c r="B339" s="222"/>
      <c r="C339" s="206"/>
      <c r="D339" s="207"/>
      <c r="E339" s="3"/>
      <c r="F339" s="3"/>
      <c r="G339" s="3"/>
      <c r="H339" s="3"/>
      <c r="J339" s="226"/>
      <c r="K339" s="3"/>
      <c r="L339" s="3"/>
      <c r="O339" s="227"/>
      <c r="Q339" s="94"/>
      <c r="R339" s="94"/>
      <c r="S339" s="94"/>
      <c r="T339" s="94"/>
    </row>
    <row r="340" ht="15.75" customHeight="1">
      <c r="A340" s="204"/>
      <c r="B340" s="222"/>
      <c r="C340" s="206"/>
      <c r="D340" s="207"/>
      <c r="E340" s="3"/>
      <c r="F340" s="3"/>
      <c r="G340" s="3"/>
      <c r="H340" s="3"/>
      <c r="J340" s="226"/>
      <c r="K340" s="3"/>
      <c r="L340" s="3"/>
      <c r="O340" s="227"/>
      <c r="Q340" s="94"/>
      <c r="R340" s="94"/>
      <c r="S340" s="94"/>
      <c r="T340" s="94"/>
    </row>
    <row r="341" ht="15.75" customHeight="1">
      <c r="A341" s="204"/>
      <c r="B341" s="222"/>
      <c r="C341" s="206"/>
      <c r="D341" s="207"/>
      <c r="E341" s="3"/>
      <c r="F341" s="3"/>
      <c r="G341" s="3"/>
      <c r="H341" s="3"/>
      <c r="J341" s="226"/>
      <c r="K341" s="3"/>
      <c r="L341" s="3"/>
      <c r="O341" s="227"/>
      <c r="Q341" s="94"/>
      <c r="R341" s="94"/>
      <c r="S341" s="94"/>
      <c r="T341" s="94"/>
    </row>
    <row r="342" ht="15.75" customHeight="1">
      <c r="A342" s="204"/>
      <c r="B342" s="222"/>
      <c r="C342" s="206"/>
      <c r="D342" s="207"/>
      <c r="E342" s="3"/>
      <c r="F342" s="3"/>
      <c r="G342" s="3"/>
      <c r="H342" s="3"/>
      <c r="J342" s="226"/>
      <c r="K342" s="3"/>
      <c r="L342" s="3"/>
      <c r="O342" s="227"/>
      <c r="Q342" s="94"/>
      <c r="R342" s="94"/>
      <c r="S342" s="94"/>
      <c r="T342" s="94"/>
    </row>
    <row r="343" ht="15.75" customHeight="1">
      <c r="A343" s="204"/>
      <c r="B343" s="222"/>
      <c r="C343" s="206"/>
      <c r="D343" s="207"/>
      <c r="E343" s="3"/>
      <c r="F343" s="3"/>
      <c r="G343" s="3"/>
      <c r="H343" s="3"/>
      <c r="J343" s="226"/>
      <c r="K343" s="3"/>
      <c r="L343" s="3"/>
      <c r="O343" s="227"/>
      <c r="Q343" s="94"/>
      <c r="R343" s="94"/>
      <c r="S343" s="94"/>
      <c r="T343" s="94"/>
    </row>
    <row r="344" ht="15.75" customHeight="1">
      <c r="A344" s="204"/>
      <c r="B344" s="222"/>
      <c r="C344" s="206"/>
      <c r="D344" s="207"/>
      <c r="E344" s="3"/>
      <c r="F344" s="3"/>
      <c r="G344" s="3"/>
      <c r="H344" s="3"/>
      <c r="J344" s="226"/>
      <c r="K344" s="3"/>
      <c r="L344" s="3"/>
      <c r="O344" s="227"/>
      <c r="Q344" s="94"/>
      <c r="R344" s="94"/>
      <c r="S344" s="94"/>
      <c r="T344" s="94"/>
    </row>
    <row r="345" ht="15.75" customHeight="1">
      <c r="A345" s="204"/>
      <c r="B345" s="222"/>
      <c r="C345" s="206"/>
      <c r="D345" s="207"/>
      <c r="E345" s="3"/>
      <c r="F345" s="3"/>
      <c r="G345" s="3"/>
      <c r="H345" s="3"/>
      <c r="J345" s="226"/>
      <c r="K345" s="3"/>
      <c r="L345" s="3"/>
      <c r="O345" s="227"/>
      <c r="Q345" s="94"/>
      <c r="R345" s="94"/>
      <c r="S345" s="94"/>
      <c r="T345" s="94"/>
    </row>
    <row r="346" ht="15.75" customHeight="1">
      <c r="A346" s="204"/>
      <c r="B346" s="222"/>
      <c r="C346" s="206"/>
      <c r="D346" s="207"/>
      <c r="E346" s="3"/>
      <c r="F346" s="3"/>
      <c r="G346" s="3"/>
      <c r="H346" s="3"/>
      <c r="J346" s="226"/>
      <c r="K346" s="3"/>
      <c r="L346" s="3"/>
      <c r="O346" s="227"/>
      <c r="Q346" s="94"/>
      <c r="R346" s="94"/>
      <c r="S346" s="94"/>
      <c r="T346" s="94"/>
    </row>
    <row r="347" ht="15.75" customHeight="1">
      <c r="A347" s="204"/>
      <c r="B347" s="222"/>
      <c r="C347" s="206"/>
      <c r="D347" s="207"/>
      <c r="E347" s="3"/>
      <c r="F347" s="3"/>
      <c r="G347" s="3"/>
      <c r="H347" s="3"/>
      <c r="J347" s="226"/>
      <c r="K347" s="3"/>
      <c r="L347" s="3"/>
      <c r="O347" s="227"/>
      <c r="Q347" s="94"/>
      <c r="R347" s="94"/>
      <c r="S347" s="94"/>
      <c r="T347" s="94"/>
    </row>
    <row r="348" ht="15.75" customHeight="1">
      <c r="A348" s="204"/>
      <c r="B348" s="222"/>
      <c r="C348" s="206"/>
      <c r="D348" s="207"/>
      <c r="E348" s="3"/>
      <c r="F348" s="3"/>
      <c r="G348" s="3"/>
      <c r="H348" s="3"/>
      <c r="J348" s="226"/>
      <c r="K348" s="3"/>
      <c r="L348" s="3"/>
      <c r="O348" s="227"/>
      <c r="Q348" s="94"/>
      <c r="R348" s="94"/>
      <c r="S348" s="94"/>
      <c r="T348" s="94"/>
    </row>
    <row r="349" ht="15.75" customHeight="1">
      <c r="A349" s="204"/>
      <c r="B349" s="222"/>
      <c r="C349" s="206"/>
      <c r="D349" s="207"/>
      <c r="E349" s="3"/>
      <c r="F349" s="3"/>
      <c r="G349" s="3"/>
      <c r="H349" s="3"/>
      <c r="J349" s="226"/>
      <c r="K349" s="3"/>
      <c r="L349" s="3"/>
      <c r="O349" s="227"/>
      <c r="Q349" s="94"/>
      <c r="R349" s="94"/>
      <c r="S349" s="94"/>
      <c r="T349" s="94"/>
    </row>
    <row r="350" ht="15.75" customHeight="1">
      <c r="A350" s="204"/>
      <c r="B350" s="222"/>
      <c r="C350" s="206"/>
      <c r="D350" s="207"/>
      <c r="E350" s="3"/>
      <c r="F350" s="3"/>
      <c r="G350" s="3"/>
      <c r="H350" s="3"/>
      <c r="J350" s="226"/>
      <c r="K350" s="3"/>
      <c r="L350" s="3"/>
      <c r="O350" s="227"/>
      <c r="Q350" s="94"/>
      <c r="R350" s="94"/>
      <c r="S350" s="94"/>
      <c r="T350" s="94"/>
    </row>
    <row r="351" ht="15.75" customHeight="1">
      <c r="A351" s="204"/>
      <c r="B351" s="222"/>
      <c r="C351" s="206"/>
      <c r="D351" s="207"/>
      <c r="E351" s="3"/>
      <c r="F351" s="3"/>
      <c r="G351" s="3"/>
      <c r="H351" s="3"/>
      <c r="J351" s="226"/>
      <c r="K351" s="3"/>
      <c r="L351" s="3"/>
      <c r="O351" s="227"/>
      <c r="Q351" s="94"/>
      <c r="R351" s="94"/>
      <c r="S351" s="94"/>
      <c r="T351" s="94"/>
    </row>
    <row r="352" ht="15.75" customHeight="1">
      <c r="A352" s="204"/>
      <c r="B352" s="222"/>
      <c r="C352" s="206"/>
      <c r="D352" s="207"/>
      <c r="E352" s="3"/>
      <c r="F352" s="3"/>
      <c r="G352" s="3"/>
      <c r="H352" s="3"/>
      <c r="J352" s="226"/>
      <c r="K352" s="3"/>
      <c r="L352" s="3"/>
      <c r="O352" s="227"/>
      <c r="Q352" s="94"/>
      <c r="R352" s="94"/>
      <c r="S352" s="94"/>
      <c r="T352" s="94"/>
    </row>
    <row r="353" ht="15.75" customHeight="1">
      <c r="A353" s="204"/>
      <c r="B353" s="222"/>
      <c r="C353" s="206"/>
      <c r="D353" s="207"/>
      <c r="E353" s="3"/>
      <c r="F353" s="3"/>
      <c r="G353" s="3"/>
      <c r="H353" s="3"/>
      <c r="J353" s="226"/>
      <c r="K353" s="3"/>
      <c r="L353" s="3"/>
      <c r="O353" s="227"/>
      <c r="Q353" s="94"/>
      <c r="R353" s="94"/>
      <c r="S353" s="94"/>
      <c r="T353" s="94"/>
    </row>
    <row r="354" ht="15.75" customHeight="1">
      <c r="A354" s="204"/>
      <c r="B354" s="222"/>
      <c r="C354" s="206"/>
      <c r="D354" s="207"/>
      <c r="E354" s="3"/>
      <c r="F354" s="3"/>
      <c r="G354" s="3"/>
      <c r="H354" s="3"/>
      <c r="J354" s="226"/>
      <c r="K354" s="3"/>
      <c r="L354" s="3"/>
      <c r="O354" s="227"/>
      <c r="Q354" s="94"/>
      <c r="R354" s="94"/>
      <c r="S354" s="94"/>
      <c r="T354" s="94"/>
    </row>
    <row r="355" ht="15.75" customHeight="1">
      <c r="A355" s="204"/>
      <c r="B355" s="222"/>
      <c r="C355" s="206"/>
      <c r="D355" s="207"/>
      <c r="E355" s="3"/>
      <c r="F355" s="3"/>
      <c r="G355" s="3"/>
      <c r="H355" s="3"/>
      <c r="J355" s="226"/>
      <c r="K355" s="3"/>
      <c r="L355" s="3"/>
      <c r="O355" s="227"/>
      <c r="Q355" s="94"/>
      <c r="R355" s="94"/>
      <c r="S355" s="94"/>
      <c r="T355" s="94"/>
    </row>
    <row r="356" ht="15.75" customHeight="1">
      <c r="A356" s="204"/>
      <c r="B356" s="222"/>
      <c r="C356" s="206"/>
      <c r="D356" s="207"/>
      <c r="E356" s="3"/>
      <c r="F356" s="3"/>
      <c r="G356" s="3"/>
      <c r="H356" s="3"/>
      <c r="J356" s="226"/>
      <c r="K356" s="3"/>
      <c r="L356" s="3"/>
      <c r="O356" s="227"/>
      <c r="Q356" s="94"/>
      <c r="R356" s="94"/>
      <c r="S356" s="94"/>
      <c r="T356" s="94"/>
    </row>
    <row r="357" ht="15.75" customHeight="1">
      <c r="A357" s="204"/>
      <c r="B357" s="222"/>
      <c r="C357" s="206"/>
      <c r="D357" s="207"/>
      <c r="E357" s="3"/>
      <c r="F357" s="3"/>
      <c r="G357" s="3"/>
      <c r="H357" s="3"/>
      <c r="J357" s="226"/>
      <c r="K357" s="3"/>
      <c r="L357" s="3"/>
      <c r="O357" s="227"/>
      <c r="Q357" s="94"/>
      <c r="R357" s="94"/>
      <c r="S357" s="94"/>
      <c r="T357" s="94"/>
    </row>
    <row r="358" ht="15.75" customHeight="1">
      <c r="A358" s="204"/>
      <c r="B358" s="222"/>
      <c r="C358" s="206"/>
      <c r="D358" s="207"/>
      <c r="E358" s="3"/>
      <c r="F358" s="3"/>
      <c r="G358" s="3"/>
      <c r="H358" s="3"/>
      <c r="J358" s="226"/>
      <c r="K358" s="3"/>
      <c r="L358" s="3"/>
      <c r="O358" s="227"/>
      <c r="Q358" s="94"/>
      <c r="R358" s="94"/>
      <c r="S358" s="94"/>
      <c r="T358" s="94"/>
    </row>
    <row r="359" ht="15.75" customHeight="1">
      <c r="A359" s="204"/>
      <c r="B359" s="222"/>
      <c r="C359" s="206"/>
      <c r="D359" s="207"/>
      <c r="E359" s="3"/>
      <c r="F359" s="3"/>
      <c r="G359" s="3"/>
      <c r="H359" s="3"/>
      <c r="J359" s="226"/>
      <c r="K359" s="3"/>
      <c r="L359" s="3"/>
      <c r="O359" s="227"/>
      <c r="Q359" s="94"/>
      <c r="R359" s="94"/>
      <c r="S359" s="94"/>
      <c r="T359" s="94"/>
    </row>
    <row r="360" ht="15.75" customHeight="1">
      <c r="A360" s="204"/>
      <c r="B360" s="222"/>
      <c r="C360" s="206"/>
      <c r="D360" s="207"/>
      <c r="E360" s="3"/>
      <c r="F360" s="3"/>
      <c r="G360" s="3"/>
      <c r="H360" s="3"/>
      <c r="J360" s="226"/>
      <c r="K360" s="3"/>
      <c r="L360" s="3"/>
      <c r="O360" s="227"/>
      <c r="Q360" s="94"/>
      <c r="R360" s="94"/>
      <c r="S360" s="94"/>
      <c r="T360" s="94"/>
    </row>
    <row r="361" ht="15.75" customHeight="1">
      <c r="A361" s="204"/>
      <c r="B361" s="222"/>
      <c r="C361" s="206"/>
      <c r="D361" s="207"/>
      <c r="E361" s="3"/>
      <c r="F361" s="3"/>
      <c r="G361" s="3"/>
      <c r="H361" s="3"/>
      <c r="J361" s="226"/>
      <c r="K361" s="3"/>
      <c r="L361" s="3"/>
      <c r="O361" s="227"/>
      <c r="Q361" s="94"/>
      <c r="R361" s="94"/>
      <c r="S361" s="94"/>
      <c r="T361" s="94"/>
    </row>
    <row r="362" ht="15.75" customHeight="1">
      <c r="A362" s="204"/>
      <c r="B362" s="222"/>
      <c r="C362" s="206"/>
      <c r="D362" s="207"/>
      <c r="E362" s="3"/>
      <c r="F362" s="3"/>
      <c r="G362" s="3"/>
      <c r="H362" s="3"/>
      <c r="J362" s="226"/>
      <c r="K362" s="3"/>
      <c r="L362" s="3"/>
      <c r="O362" s="227"/>
      <c r="Q362" s="94"/>
      <c r="R362" s="94"/>
      <c r="S362" s="94"/>
      <c r="T362" s="94"/>
    </row>
    <row r="363" ht="15.75" customHeight="1">
      <c r="A363" s="204"/>
      <c r="B363" s="222"/>
      <c r="C363" s="206"/>
      <c r="D363" s="207"/>
      <c r="E363" s="3"/>
      <c r="F363" s="3"/>
      <c r="G363" s="3"/>
      <c r="H363" s="3"/>
      <c r="J363" s="226"/>
      <c r="K363" s="3"/>
      <c r="L363" s="3"/>
      <c r="O363" s="227"/>
      <c r="Q363" s="94"/>
      <c r="R363" s="94"/>
      <c r="S363" s="94"/>
      <c r="T363" s="94"/>
    </row>
    <row r="364" ht="15.75" customHeight="1">
      <c r="A364" s="204"/>
      <c r="B364" s="222"/>
      <c r="C364" s="206"/>
      <c r="D364" s="207"/>
      <c r="E364" s="3"/>
      <c r="F364" s="3"/>
      <c r="G364" s="3"/>
      <c r="H364" s="3"/>
      <c r="J364" s="226"/>
      <c r="K364" s="3"/>
      <c r="L364" s="3"/>
      <c r="O364" s="227"/>
      <c r="Q364" s="94"/>
      <c r="R364" s="94"/>
      <c r="S364" s="94"/>
      <c r="T364" s="94"/>
    </row>
    <row r="365" ht="15.75" customHeight="1">
      <c r="A365" s="204"/>
      <c r="B365" s="222"/>
      <c r="C365" s="206"/>
      <c r="D365" s="207"/>
      <c r="E365" s="3"/>
      <c r="F365" s="3"/>
      <c r="G365" s="3"/>
      <c r="H365" s="3"/>
      <c r="J365" s="226"/>
      <c r="K365" s="3"/>
      <c r="L365" s="3"/>
      <c r="O365" s="227"/>
      <c r="Q365" s="94"/>
      <c r="R365" s="94"/>
      <c r="S365" s="94"/>
      <c r="T365" s="94"/>
    </row>
    <row r="366" ht="15.75" customHeight="1">
      <c r="A366" s="204"/>
      <c r="B366" s="222"/>
      <c r="C366" s="206"/>
      <c r="D366" s="207"/>
      <c r="E366" s="3"/>
      <c r="F366" s="3"/>
      <c r="G366" s="3"/>
      <c r="H366" s="3"/>
      <c r="J366" s="226"/>
      <c r="K366" s="3"/>
      <c r="L366" s="3"/>
      <c r="O366" s="227"/>
      <c r="Q366" s="94"/>
      <c r="R366" s="94"/>
      <c r="S366" s="94"/>
      <c r="T366" s="94"/>
    </row>
    <row r="367" ht="15.75" customHeight="1">
      <c r="A367" s="204"/>
      <c r="B367" s="222"/>
      <c r="C367" s="206"/>
      <c r="D367" s="207"/>
      <c r="E367" s="3"/>
      <c r="F367" s="3"/>
      <c r="G367" s="3"/>
      <c r="H367" s="3"/>
      <c r="J367" s="226"/>
      <c r="K367" s="3"/>
      <c r="L367" s="3"/>
      <c r="O367" s="227"/>
      <c r="Q367" s="94"/>
      <c r="R367" s="94"/>
      <c r="S367" s="94"/>
      <c r="T367" s="94"/>
    </row>
    <row r="368" ht="15.75" customHeight="1">
      <c r="A368" s="204"/>
      <c r="B368" s="222"/>
      <c r="C368" s="206"/>
      <c r="D368" s="207"/>
      <c r="E368" s="3"/>
      <c r="F368" s="3"/>
      <c r="G368" s="3"/>
      <c r="H368" s="3"/>
      <c r="J368" s="226"/>
      <c r="K368" s="3"/>
      <c r="L368" s="3"/>
      <c r="O368" s="227"/>
      <c r="Q368" s="94"/>
      <c r="R368" s="94"/>
      <c r="S368" s="94"/>
      <c r="T368" s="94"/>
    </row>
    <row r="369" ht="15.75" customHeight="1">
      <c r="A369" s="204"/>
      <c r="B369" s="222"/>
      <c r="C369" s="206"/>
      <c r="D369" s="207"/>
      <c r="E369" s="3"/>
      <c r="F369" s="3"/>
      <c r="G369" s="3"/>
      <c r="H369" s="3"/>
      <c r="J369" s="226"/>
      <c r="K369" s="3"/>
      <c r="L369" s="3"/>
      <c r="O369" s="227"/>
      <c r="Q369" s="94"/>
      <c r="R369" s="94"/>
      <c r="S369" s="94"/>
      <c r="T369" s="94"/>
    </row>
    <row r="370" ht="15.75" customHeight="1">
      <c r="A370" s="204"/>
      <c r="B370" s="222"/>
      <c r="C370" s="206"/>
      <c r="D370" s="207"/>
      <c r="E370" s="3"/>
      <c r="F370" s="3"/>
      <c r="G370" s="3"/>
      <c r="H370" s="3"/>
      <c r="J370" s="226"/>
      <c r="K370" s="3"/>
      <c r="L370" s="3"/>
      <c r="O370" s="227"/>
      <c r="Q370" s="94"/>
      <c r="R370" s="94"/>
      <c r="S370" s="94"/>
      <c r="T370" s="94"/>
    </row>
    <row r="371" ht="15.75" customHeight="1">
      <c r="A371" s="204"/>
      <c r="B371" s="222"/>
      <c r="C371" s="206"/>
      <c r="D371" s="207"/>
      <c r="E371" s="3"/>
      <c r="F371" s="3"/>
      <c r="G371" s="3"/>
      <c r="H371" s="3"/>
      <c r="J371" s="226"/>
      <c r="K371" s="3"/>
      <c r="L371" s="3"/>
      <c r="O371" s="227"/>
      <c r="Q371" s="94"/>
      <c r="R371" s="94"/>
      <c r="S371" s="94"/>
      <c r="T371" s="94"/>
    </row>
    <row r="372" ht="15.75" customHeight="1">
      <c r="A372" s="204"/>
      <c r="B372" s="222"/>
      <c r="C372" s="206"/>
      <c r="D372" s="207"/>
      <c r="E372" s="3"/>
      <c r="F372" s="3"/>
      <c r="G372" s="3"/>
      <c r="H372" s="3"/>
      <c r="J372" s="226"/>
      <c r="K372" s="3"/>
      <c r="L372" s="3"/>
      <c r="O372" s="227"/>
      <c r="Q372" s="94"/>
      <c r="R372" s="94"/>
      <c r="S372" s="94"/>
      <c r="T372" s="94"/>
    </row>
    <row r="373" ht="15.75" customHeight="1">
      <c r="A373" s="204"/>
      <c r="B373" s="222"/>
      <c r="C373" s="206"/>
      <c r="D373" s="207"/>
      <c r="E373" s="3"/>
      <c r="F373" s="3"/>
      <c r="G373" s="3"/>
      <c r="H373" s="3"/>
      <c r="J373" s="226"/>
      <c r="K373" s="3"/>
      <c r="L373" s="3"/>
      <c r="O373" s="227"/>
      <c r="Q373" s="94"/>
      <c r="R373" s="94"/>
      <c r="S373" s="94"/>
      <c r="T373" s="94"/>
    </row>
    <row r="374" ht="15.75" customHeight="1">
      <c r="A374" s="204"/>
      <c r="B374" s="222"/>
      <c r="C374" s="206"/>
      <c r="D374" s="207"/>
      <c r="E374" s="3"/>
      <c r="F374" s="3"/>
      <c r="G374" s="3"/>
      <c r="H374" s="3"/>
      <c r="J374" s="226"/>
      <c r="K374" s="3"/>
      <c r="L374" s="3"/>
      <c r="O374" s="227"/>
      <c r="Q374" s="94"/>
      <c r="R374" s="94"/>
      <c r="S374" s="94"/>
      <c r="T374" s="94"/>
    </row>
    <row r="375" ht="15.75" customHeight="1">
      <c r="A375" s="204"/>
      <c r="B375" s="222"/>
      <c r="C375" s="206"/>
      <c r="D375" s="207"/>
      <c r="E375" s="3"/>
      <c r="F375" s="3"/>
      <c r="G375" s="3"/>
      <c r="H375" s="3"/>
      <c r="J375" s="226"/>
      <c r="K375" s="3"/>
      <c r="L375" s="3"/>
      <c r="O375" s="227"/>
      <c r="Q375" s="94"/>
      <c r="R375" s="94"/>
      <c r="S375" s="94"/>
      <c r="T375" s="94"/>
    </row>
    <row r="376" ht="15.75" customHeight="1">
      <c r="A376" s="204"/>
      <c r="B376" s="222"/>
      <c r="C376" s="206"/>
      <c r="D376" s="207"/>
      <c r="E376" s="3"/>
      <c r="F376" s="3"/>
      <c r="G376" s="3"/>
      <c r="H376" s="3"/>
      <c r="J376" s="226"/>
      <c r="K376" s="3"/>
      <c r="L376" s="3"/>
      <c r="O376" s="227"/>
      <c r="Q376" s="94"/>
      <c r="R376" s="94"/>
      <c r="S376" s="94"/>
      <c r="T376" s="94"/>
    </row>
    <row r="377" ht="15.75" customHeight="1">
      <c r="A377" s="204"/>
      <c r="B377" s="222"/>
      <c r="C377" s="206"/>
      <c r="D377" s="207"/>
      <c r="E377" s="3"/>
      <c r="F377" s="3"/>
      <c r="G377" s="3"/>
      <c r="H377" s="3"/>
      <c r="J377" s="226"/>
      <c r="K377" s="3"/>
      <c r="L377" s="3"/>
      <c r="O377" s="227"/>
      <c r="Q377" s="94"/>
      <c r="R377" s="94"/>
      <c r="S377" s="94"/>
      <c r="T377" s="94"/>
    </row>
    <row r="378" ht="15.75" customHeight="1">
      <c r="A378" s="204"/>
      <c r="B378" s="222"/>
      <c r="C378" s="206"/>
      <c r="D378" s="207"/>
      <c r="E378" s="3"/>
      <c r="F378" s="3"/>
      <c r="G378" s="3"/>
      <c r="H378" s="3"/>
      <c r="J378" s="226"/>
      <c r="K378" s="3"/>
      <c r="L378" s="3"/>
      <c r="O378" s="227"/>
      <c r="Q378" s="94"/>
      <c r="R378" s="94"/>
      <c r="S378" s="94"/>
      <c r="T378" s="94"/>
    </row>
    <row r="379" ht="15.75" customHeight="1">
      <c r="A379" s="204"/>
      <c r="B379" s="222"/>
      <c r="C379" s="206"/>
      <c r="D379" s="207"/>
      <c r="E379" s="3"/>
      <c r="F379" s="3"/>
      <c r="G379" s="3"/>
      <c r="H379" s="3"/>
      <c r="J379" s="226"/>
      <c r="K379" s="3"/>
      <c r="L379" s="3"/>
      <c r="O379" s="227"/>
      <c r="Q379" s="94"/>
      <c r="R379" s="94"/>
      <c r="S379" s="94"/>
      <c r="T379" s="94"/>
    </row>
    <row r="380" ht="15.75" customHeight="1">
      <c r="A380" s="204"/>
      <c r="B380" s="222"/>
      <c r="C380" s="206"/>
      <c r="D380" s="207"/>
      <c r="E380" s="3"/>
      <c r="F380" s="3"/>
      <c r="G380" s="3"/>
      <c r="H380" s="3"/>
      <c r="J380" s="226"/>
      <c r="K380" s="3"/>
      <c r="L380" s="3"/>
      <c r="O380" s="227"/>
      <c r="Q380" s="94"/>
      <c r="R380" s="94"/>
      <c r="S380" s="94"/>
      <c r="T380" s="94"/>
    </row>
    <row r="381" ht="15.75" customHeight="1">
      <c r="A381" s="204"/>
      <c r="B381" s="222"/>
      <c r="C381" s="206"/>
      <c r="D381" s="207"/>
      <c r="E381" s="3"/>
      <c r="F381" s="3"/>
      <c r="G381" s="3"/>
      <c r="H381" s="3"/>
      <c r="J381" s="226"/>
      <c r="K381" s="3"/>
      <c r="L381" s="3"/>
      <c r="O381" s="227"/>
      <c r="Q381" s="94"/>
      <c r="R381" s="94"/>
      <c r="S381" s="94"/>
      <c r="T381" s="94"/>
    </row>
    <row r="382" ht="15.75" customHeight="1">
      <c r="A382" s="204"/>
      <c r="B382" s="222"/>
      <c r="C382" s="206"/>
      <c r="D382" s="207"/>
      <c r="E382" s="3"/>
      <c r="F382" s="3"/>
      <c r="G382" s="3"/>
      <c r="H382" s="3"/>
      <c r="J382" s="226"/>
      <c r="K382" s="3"/>
      <c r="L382" s="3"/>
      <c r="O382" s="227"/>
      <c r="Q382" s="94"/>
      <c r="R382" s="94"/>
      <c r="S382" s="94"/>
      <c r="T382" s="94"/>
    </row>
    <row r="383" ht="15.75" customHeight="1">
      <c r="A383" s="204"/>
      <c r="B383" s="222"/>
      <c r="C383" s="206"/>
      <c r="D383" s="207"/>
      <c r="E383" s="3"/>
      <c r="F383" s="3"/>
      <c r="G383" s="3"/>
      <c r="H383" s="3"/>
      <c r="J383" s="226"/>
      <c r="K383" s="3"/>
      <c r="L383" s="3"/>
      <c r="O383" s="227"/>
      <c r="Q383" s="94"/>
      <c r="R383" s="94"/>
      <c r="S383" s="94"/>
      <c r="T383" s="94"/>
    </row>
    <row r="384" ht="15.75" customHeight="1">
      <c r="A384" s="204"/>
      <c r="B384" s="222"/>
      <c r="C384" s="206"/>
      <c r="D384" s="207"/>
      <c r="E384" s="3"/>
      <c r="F384" s="3"/>
      <c r="G384" s="3"/>
      <c r="H384" s="3"/>
      <c r="J384" s="226"/>
      <c r="K384" s="3"/>
      <c r="L384" s="3"/>
      <c r="O384" s="227"/>
      <c r="Q384" s="94"/>
      <c r="R384" s="94"/>
      <c r="S384" s="94"/>
      <c r="T384" s="94"/>
    </row>
    <row r="385" ht="15.75" customHeight="1">
      <c r="A385" s="204"/>
      <c r="B385" s="222"/>
      <c r="C385" s="206"/>
      <c r="D385" s="207"/>
      <c r="E385" s="3"/>
      <c r="F385" s="3"/>
      <c r="G385" s="3"/>
      <c r="H385" s="3"/>
      <c r="J385" s="226"/>
      <c r="K385" s="3"/>
      <c r="L385" s="3"/>
      <c r="O385" s="227"/>
      <c r="Q385" s="94"/>
      <c r="R385" s="94"/>
      <c r="S385" s="94"/>
      <c r="T385" s="94"/>
    </row>
    <row r="386" ht="15.75" customHeight="1">
      <c r="A386" s="204"/>
      <c r="B386" s="222"/>
      <c r="C386" s="206"/>
      <c r="D386" s="207"/>
      <c r="E386" s="3"/>
      <c r="F386" s="3"/>
      <c r="G386" s="3"/>
      <c r="H386" s="3"/>
      <c r="J386" s="226"/>
      <c r="K386" s="3"/>
      <c r="L386" s="3"/>
      <c r="O386" s="227"/>
      <c r="Q386" s="94"/>
      <c r="R386" s="94"/>
      <c r="S386" s="94"/>
      <c r="T386" s="94"/>
    </row>
    <row r="387" ht="15.75" customHeight="1">
      <c r="A387" s="204"/>
      <c r="B387" s="222"/>
      <c r="C387" s="206"/>
      <c r="D387" s="207"/>
      <c r="E387" s="3"/>
      <c r="F387" s="3"/>
      <c r="G387" s="3"/>
      <c r="H387" s="3"/>
      <c r="J387" s="226"/>
      <c r="K387" s="3"/>
      <c r="L387" s="3"/>
      <c r="O387" s="227"/>
      <c r="Q387" s="94"/>
      <c r="R387" s="94"/>
      <c r="S387" s="94"/>
      <c r="T387" s="94"/>
    </row>
    <row r="388" ht="15.75" customHeight="1">
      <c r="A388" s="204"/>
      <c r="B388" s="222"/>
      <c r="C388" s="206"/>
      <c r="D388" s="207"/>
      <c r="E388" s="3"/>
      <c r="F388" s="3"/>
      <c r="G388" s="3"/>
      <c r="H388" s="3"/>
      <c r="J388" s="226"/>
      <c r="K388" s="3"/>
      <c r="L388" s="3"/>
      <c r="O388" s="227"/>
      <c r="Q388" s="94"/>
      <c r="R388" s="94"/>
      <c r="S388" s="94"/>
      <c r="T388" s="94"/>
    </row>
    <row r="389" ht="15.75" customHeight="1">
      <c r="A389" s="204"/>
      <c r="B389" s="222"/>
      <c r="C389" s="206"/>
      <c r="D389" s="207"/>
      <c r="E389" s="3"/>
      <c r="F389" s="3"/>
      <c r="G389" s="3"/>
      <c r="H389" s="3"/>
      <c r="J389" s="226"/>
      <c r="K389" s="3"/>
      <c r="L389" s="3"/>
      <c r="O389" s="227"/>
      <c r="Q389" s="94"/>
      <c r="R389" s="94"/>
      <c r="S389" s="94"/>
      <c r="T389" s="94"/>
    </row>
    <row r="390" ht="15.75" customHeight="1">
      <c r="A390" s="204"/>
      <c r="B390" s="222"/>
      <c r="C390" s="206"/>
      <c r="D390" s="207"/>
      <c r="E390" s="3"/>
      <c r="F390" s="3"/>
      <c r="G390" s="3"/>
      <c r="H390" s="3"/>
      <c r="J390" s="226"/>
      <c r="K390" s="3"/>
      <c r="L390" s="3"/>
      <c r="O390" s="227"/>
      <c r="Q390" s="94"/>
      <c r="R390" s="94"/>
      <c r="S390" s="94"/>
      <c r="T390" s="94"/>
    </row>
    <row r="391" ht="15.75" customHeight="1">
      <c r="A391" s="204"/>
      <c r="B391" s="222"/>
      <c r="C391" s="206"/>
      <c r="D391" s="207"/>
      <c r="E391" s="3"/>
      <c r="F391" s="3"/>
      <c r="G391" s="3"/>
      <c r="H391" s="3"/>
      <c r="J391" s="226"/>
      <c r="K391" s="3"/>
      <c r="L391" s="3"/>
      <c r="O391" s="227"/>
      <c r="Q391" s="94"/>
      <c r="R391" s="94"/>
      <c r="S391" s="94"/>
      <c r="T391" s="94"/>
    </row>
    <row r="392" ht="15.75" customHeight="1">
      <c r="A392" s="204"/>
      <c r="B392" s="222"/>
      <c r="C392" s="206"/>
      <c r="D392" s="207"/>
      <c r="E392" s="3"/>
      <c r="F392" s="3"/>
      <c r="G392" s="3"/>
      <c r="H392" s="3"/>
      <c r="J392" s="226"/>
      <c r="K392" s="3"/>
      <c r="L392" s="3"/>
      <c r="O392" s="227"/>
      <c r="Q392" s="94"/>
      <c r="R392" s="94"/>
      <c r="S392" s="94"/>
      <c r="T392" s="94"/>
    </row>
    <row r="393" ht="15.75" customHeight="1">
      <c r="A393" s="204"/>
      <c r="B393" s="222"/>
      <c r="C393" s="206"/>
      <c r="D393" s="207"/>
      <c r="E393" s="3"/>
      <c r="F393" s="3"/>
      <c r="G393" s="3"/>
      <c r="H393" s="3"/>
      <c r="J393" s="226"/>
      <c r="K393" s="3"/>
      <c r="L393" s="3"/>
      <c r="O393" s="227"/>
      <c r="Q393" s="94"/>
      <c r="R393" s="94"/>
      <c r="S393" s="94"/>
      <c r="T393" s="94"/>
    </row>
    <row r="394" ht="15.75" customHeight="1">
      <c r="A394" s="204"/>
      <c r="B394" s="222"/>
      <c r="C394" s="206"/>
      <c r="D394" s="207"/>
      <c r="E394" s="3"/>
      <c r="F394" s="3"/>
      <c r="G394" s="3"/>
      <c r="H394" s="3"/>
      <c r="J394" s="226"/>
      <c r="K394" s="3"/>
      <c r="L394" s="3"/>
      <c r="O394" s="227"/>
      <c r="Q394" s="94"/>
      <c r="R394" s="94"/>
      <c r="S394" s="94"/>
      <c r="T394" s="94"/>
    </row>
    <row r="395" ht="15.75" customHeight="1">
      <c r="A395" s="204"/>
      <c r="B395" s="222"/>
      <c r="C395" s="206"/>
      <c r="D395" s="207"/>
      <c r="E395" s="3"/>
      <c r="F395" s="3"/>
      <c r="G395" s="3"/>
      <c r="H395" s="3"/>
      <c r="J395" s="226"/>
      <c r="K395" s="3"/>
      <c r="L395" s="3"/>
      <c r="O395" s="227"/>
      <c r="Q395" s="94"/>
      <c r="R395" s="94"/>
      <c r="S395" s="94"/>
      <c r="T395" s="94"/>
    </row>
    <row r="396" ht="15.75" customHeight="1">
      <c r="A396" s="204"/>
      <c r="B396" s="222"/>
      <c r="C396" s="206"/>
      <c r="D396" s="207"/>
      <c r="E396" s="3"/>
      <c r="F396" s="3"/>
      <c r="G396" s="3"/>
      <c r="H396" s="3"/>
      <c r="J396" s="226"/>
      <c r="K396" s="3"/>
      <c r="L396" s="3"/>
      <c r="O396" s="227"/>
      <c r="Q396" s="94"/>
      <c r="R396" s="94"/>
      <c r="S396" s="94"/>
      <c r="T396" s="94"/>
    </row>
    <row r="397" ht="15.75" customHeight="1">
      <c r="A397" s="204"/>
      <c r="B397" s="222"/>
      <c r="C397" s="206"/>
      <c r="D397" s="207"/>
      <c r="E397" s="3"/>
      <c r="F397" s="3"/>
      <c r="G397" s="3"/>
      <c r="H397" s="3"/>
      <c r="J397" s="226"/>
      <c r="K397" s="3"/>
      <c r="L397" s="3"/>
      <c r="O397" s="227"/>
      <c r="Q397" s="94"/>
      <c r="R397" s="94"/>
      <c r="S397" s="94"/>
      <c r="T397" s="94"/>
    </row>
    <row r="398" ht="15.75" customHeight="1">
      <c r="A398" s="204"/>
      <c r="B398" s="222"/>
      <c r="C398" s="206"/>
      <c r="D398" s="207"/>
      <c r="E398" s="3"/>
      <c r="F398" s="3"/>
      <c r="G398" s="3"/>
      <c r="H398" s="3"/>
      <c r="J398" s="226"/>
      <c r="K398" s="3"/>
      <c r="L398" s="3"/>
      <c r="O398" s="227"/>
      <c r="Q398" s="94"/>
      <c r="R398" s="94"/>
      <c r="S398" s="94"/>
      <c r="T398" s="94"/>
    </row>
    <row r="399" ht="15.75" customHeight="1">
      <c r="A399" s="204"/>
      <c r="B399" s="222"/>
      <c r="C399" s="206"/>
      <c r="D399" s="207"/>
      <c r="E399" s="3"/>
      <c r="F399" s="3"/>
      <c r="G399" s="3"/>
      <c r="H399" s="3"/>
      <c r="J399" s="226"/>
      <c r="K399" s="3"/>
      <c r="L399" s="3"/>
      <c r="O399" s="227"/>
      <c r="Q399" s="94"/>
      <c r="R399" s="94"/>
      <c r="S399" s="94"/>
      <c r="T399" s="94"/>
    </row>
    <row r="400" ht="15.75" customHeight="1">
      <c r="A400" s="204"/>
      <c r="B400" s="222"/>
      <c r="C400" s="206"/>
      <c r="D400" s="207"/>
      <c r="E400" s="3"/>
      <c r="F400" s="3"/>
      <c r="G400" s="3"/>
      <c r="H400" s="3"/>
      <c r="J400" s="226"/>
      <c r="K400" s="3"/>
      <c r="L400" s="3"/>
      <c r="O400" s="227"/>
      <c r="Q400" s="94"/>
      <c r="R400" s="94"/>
      <c r="S400" s="94"/>
      <c r="T400" s="94"/>
    </row>
    <row r="401" ht="15.75" customHeight="1">
      <c r="A401" s="204"/>
      <c r="B401" s="222"/>
      <c r="C401" s="206"/>
      <c r="D401" s="207"/>
      <c r="E401" s="3"/>
      <c r="F401" s="3"/>
      <c r="G401" s="3"/>
      <c r="H401" s="3"/>
      <c r="J401" s="226"/>
      <c r="K401" s="3"/>
      <c r="L401" s="3"/>
      <c r="O401" s="227"/>
      <c r="Q401" s="94"/>
      <c r="R401" s="94"/>
      <c r="S401" s="94"/>
      <c r="T401" s="94"/>
    </row>
    <row r="402" ht="15.75" customHeight="1">
      <c r="A402" s="204"/>
      <c r="B402" s="222"/>
      <c r="C402" s="206"/>
      <c r="D402" s="207"/>
      <c r="E402" s="3"/>
      <c r="F402" s="3"/>
      <c r="G402" s="3"/>
      <c r="H402" s="3"/>
      <c r="J402" s="226"/>
      <c r="K402" s="3"/>
      <c r="L402" s="3"/>
      <c r="O402" s="227"/>
      <c r="Q402" s="94"/>
      <c r="R402" s="94"/>
      <c r="S402" s="94"/>
      <c r="T402" s="94"/>
    </row>
    <row r="403" ht="15.75" customHeight="1">
      <c r="A403" s="204"/>
      <c r="B403" s="222"/>
      <c r="C403" s="206"/>
      <c r="D403" s="207"/>
      <c r="E403" s="3"/>
      <c r="F403" s="3"/>
      <c r="G403" s="3"/>
      <c r="H403" s="3"/>
      <c r="J403" s="226"/>
      <c r="K403" s="3"/>
      <c r="L403" s="3"/>
      <c r="O403" s="227"/>
      <c r="Q403" s="94"/>
      <c r="R403" s="94"/>
      <c r="S403" s="94"/>
      <c r="T403" s="94"/>
    </row>
    <row r="404" ht="15.75" customHeight="1">
      <c r="A404" s="204"/>
      <c r="B404" s="222"/>
      <c r="C404" s="206"/>
      <c r="D404" s="207"/>
      <c r="E404" s="3"/>
      <c r="F404" s="3"/>
      <c r="G404" s="3"/>
      <c r="H404" s="3"/>
      <c r="J404" s="226"/>
      <c r="K404" s="3"/>
      <c r="L404" s="3"/>
      <c r="O404" s="227"/>
      <c r="Q404" s="94"/>
      <c r="R404" s="94"/>
      <c r="S404" s="94"/>
      <c r="T404" s="94"/>
    </row>
    <row r="405" ht="15.75" customHeight="1">
      <c r="A405" s="204"/>
      <c r="B405" s="222"/>
      <c r="C405" s="206"/>
      <c r="D405" s="207"/>
      <c r="E405" s="3"/>
      <c r="F405" s="3"/>
      <c r="G405" s="3"/>
      <c r="H405" s="3"/>
      <c r="J405" s="226"/>
      <c r="K405" s="3"/>
      <c r="L405" s="3"/>
      <c r="O405" s="227"/>
      <c r="Q405" s="94"/>
      <c r="R405" s="94"/>
      <c r="S405" s="94"/>
      <c r="T405" s="94"/>
    </row>
    <row r="406" ht="15.75" customHeight="1">
      <c r="A406" s="204"/>
      <c r="B406" s="222"/>
      <c r="C406" s="206"/>
      <c r="D406" s="207"/>
      <c r="E406" s="3"/>
      <c r="F406" s="3"/>
      <c r="G406" s="3"/>
      <c r="H406" s="3"/>
      <c r="J406" s="226"/>
      <c r="K406" s="3"/>
      <c r="L406" s="3"/>
      <c r="O406" s="227"/>
      <c r="Q406" s="94"/>
      <c r="R406" s="94"/>
      <c r="S406" s="94"/>
      <c r="T406" s="94"/>
    </row>
    <row r="407" ht="15.75" customHeight="1">
      <c r="A407" s="204"/>
      <c r="B407" s="222"/>
      <c r="C407" s="206"/>
      <c r="D407" s="207"/>
      <c r="E407" s="3"/>
      <c r="F407" s="3"/>
      <c r="G407" s="3"/>
      <c r="H407" s="3"/>
      <c r="J407" s="226"/>
      <c r="K407" s="3"/>
      <c r="L407" s="3"/>
      <c r="O407" s="227"/>
      <c r="Q407" s="94"/>
      <c r="R407" s="94"/>
      <c r="S407" s="94"/>
      <c r="T407" s="94"/>
    </row>
    <row r="408" ht="15.75" customHeight="1">
      <c r="A408" s="204"/>
      <c r="B408" s="222"/>
      <c r="C408" s="206"/>
      <c r="D408" s="207"/>
      <c r="E408" s="3"/>
      <c r="F408" s="3"/>
      <c r="G408" s="3"/>
      <c r="H408" s="3"/>
      <c r="J408" s="226"/>
      <c r="K408" s="3"/>
      <c r="L408" s="3"/>
      <c r="O408" s="227"/>
      <c r="Q408" s="94"/>
      <c r="R408" s="94"/>
      <c r="S408" s="94"/>
      <c r="T408" s="94"/>
    </row>
    <row r="409" ht="15.75" customHeight="1">
      <c r="A409" s="204"/>
      <c r="B409" s="222"/>
      <c r="C409" s="206"/>
      <c r="D409" s="207"/>
      <c r="E409" s="3"/>
      <c r="F409" s="3"/>
      <c r="G409" s="3"/>
      <c r="H409" s="3"/>
      <c r="J409" s="226"/>
      <c r="K409" s="3"/>
      <c r="L409" s="3"/>
      <c r="O409" s="227"/>
      <c r="Q409" s="94"/>
      <c r="R409" s="94"/>
      <c r="S409" s="94"/>
      <c r="T409" s="94"/>
    </row>
    <row r="410" ht="15.75" customHeight="1">
      <c r="A410" s="204"/>
      <c r="B410" s="222"/>
      <c r="C410" s="206"/>
      <c r="D410" s="207"/>
      <c r="E410" s="3"/>
      <c r="F410" s="3"/>
      <c r="G410" s="3"/>
      <c r="H410" s="3"/>
      <c r="J410" s="226"/>
      <c r="K410" s="3"/>
      <c r="L410" s="3"/>
      <c r="O410" s="227"/>
      <c r="Q410" s="94"/>
      <c r="R410" s="94"/>
      <c r="S410" s="94"/>
      <c r="T410" s="94"/>
    </row>
    <row r="411" ht="15.75" customHeight="1">
      <c r="A411" s="204"/>
      <c r="B411" s="222"/>
      <c r="C411" s="206"/>
      <c r="D411" s="207"/>
      <c r="E411" s="3"/>
      <c r="F411" s="3"/>
      <c r="G411" s="3"/>
      <c r="H411" s="3"/>
      <c r="J411" s="226"/>
      <c r="K411" s="3"/>
      <c r="L411" s="3"/>
      <c r="O411" s="227"/>
      <c r="Q411" s="94"/>
      <c r="R411" s="94"/>
      <c r="S411" s="94"/>
      <c r="T411" s="94"/>
    </row>
    <row r="412" ht="15.75" customHeight="1">
      <c r="A412" s="204"/>
      <c r="B412" s="222"/>
      <c r="C412" s="206"/>
      <c r="D412" s="207"/>
      <c r="E412" s="3"/>
      <c r="F412" s="3"/>
      <c r="G412" s="3"/>
      <c r="H412" s="3"/>
      <c r="J412" s="226"/>
      <c r="K412" s="3"/>
      <c r="L412" s="3"/>
      <c r="O412" s="227"/>
      <c r="Q412" s="94"/>
      <c r="R412" s="94"/>
      <c r="S412" s="94"/>
      <c r="T412" s="94"/>
    </row>
    <row r="413" ht="15.75" customHeight="1">
      <c r="A413" s="204"/>
      <c r="B413" s="222"/>
      <c r="C413" s="206"/>
      <c r="D413" s="207"/>
      <c r="E413" s="3"/>
      <c r="F413" s="3"/>
      <c r="G413" s="3"/>
      <c r="H413" s="3"/>
      <c r="J413" s="226"/>
      <c r="K413" s="3"/>
      <c r="L413" s="3"/>
      <c r="O413" s="227"/>
      <c r="Q413" s="94"/>
      <c r="R413" s="94"/>
      <c r="S413" s="94"/>
      <c r="T413" s="94"/>
    </row>
    <row r="414" ht="15.75" customHeight="1">
      <c r="A414" s="204"/>
      <c r="B414" s="222"/>
      <c r="C414" s="206"/>
      <c r="D414" s="207"/>
      <c r="E414" s="3"/>
      <c r="F414" s="3"/>
      <c r="G414" s="3"/>
      <c r="H414" s="3"/>
      <c r="J414" s="226"/>
      <c r="K414" s="3"/>
      <c r="L414" s="3"/>
      <c r="O414" s="227"/>
      <c r="Q414" s="94"/>
      <c r="R414" s="94"/>
      <c r="S414" s="94"/>
      <c r="T414" s="94"/>
    </row>
    <row r="415" ht="15.75" customHeight="1">
      <c r="A415" s="204"/>
      <c r="B415" s="222"/>
      <c r="C415" s="206"/>
      <c r="D415" s="207"/>
      <c r="E415" s="3"/>
      <c r="F415" s="3"/>
      <c r="G415" s="3"/>
      <c r="H415" s="3"/>
      <c r="J415" s="226"/>
      <c r="K415" s="3"/>
      <c r="L415" s="3"/>
      <c r="O415" s="227"/>
      <c r="Q415" s="94"/>
      <c r="R415" s="94"/>
      <c r="S415" s="94"/>
      <c r="T415" s="94"/>
    </row>
    <row r="416" ht="15.75" customHeight="1">
      <c r="A416" s="204"/>
      <c r="B416" s="222"/>
      <c r="C416" s="206"/>
      <c r="D416" s="207"/>
      <c r="E416" s="3"/>
      <c r="F416" s="3"/>
      <c r="G416" s="3"/>
      <c r="H416" s="3"/>
      <c r="J416" s="226"/>
      <c r="K416" s="3"/>
      <c r="L416" s="3"/>
      <c r="O416" s="227"/>
      <c r="Q416" s="94"/>
      <c r="R416" s="94"/>
      <c r="S416" s="94"/>
      <c r="T416" s="94"/>
    </row>
    <row r="417" ht="15.75" customHeight="1">
      <c r="A417" s="204"/>
      <c r="B417" s="222"/>
      <c r="C417" s="206"/>
      <c r="D417" s="207"/>
      <c r="E417" s="3"/>
      <c r="F417" s="3"/>
      <c r="G417" s="3"/>
      <c r="H417" s="3"/>
      <c r="J417" s="226"/>
      <c r="K417" s="3"/>
      <c r="L417" s="3"/>
      <c r="O417" s="227"/>
      <c r="Q417" s="94"/>
      <c r="R417" s="94"/>
      <c r="S417" s="94"/>
      <c r="T417" s="94"/>
    </row>
    <row r="418" ht="15.75" customHeight="1">
      <c r="A418" s="204"/>
      <c r="B418" s="222"/>
      <c r="C418" s="206"/>
      <c r="D418" s="207"/>
      <c r="E418" s="3"/>
      <c r="F418" s="3"/>
      <c r="G418" s="3"/>
      <c r="H418" s="3"/>
      <c r="J418" s="226"/>
      <c r="K418" s="3"/>
      <c r="L418" s="3"/>
      <c r="O418" s="227"/>
      <c r="Q418" s="94"/>
      <c r="R418" s="94"/>
      <c r="S418" s="94"/>
      <c r="T418" s="94"/>
    </row>
    <row r="419" ht="15.75" customHeight="1">
      <c r="A419" s="204"/>
      <c r="B419" s="222"/>
      <c r="C419" s="206"/>
      <c r="D419" s="207"/>
      <c r="E419" s="3"/>
      <c r="F419" s="3"/>
      <c r="G419" s="3"/>
      <c r="H419" s="3"/>
      <c r="J419" s="226"/>
      <c r="K419" s="3"/>
      <c r="L419" s="3"/>
      <c r="O419" s="227"/>
      <c r="Q419" s="94"/>
      <c r="R419" s="94"/>
      <c r="S419" s="94"/>
      <c r="T419" s="94"/>
    </row>
    <row r="420" ht="15.75" customHeight="1">
      <c r="A420" s="204"/>
      <c r="B420" s="222"/>
      <c r="C420" s="206"/>
      <c r="D420" s="207"/>
      <c r="E420" s="3"/>
      <c r="F420" s="3"/>
      <c r="G420" s="3"/>
      <c r="H420" s="3"/>
      <c r="J420" s="226"/>
      <c r="K420" s="3"/>
      <c r="L420" s="3"/>
      <c r="O420" s="227"/>
      <c r="Q420" s="94"/>
      <c r="R420" s="94"/>
      <c r="S420" s="94"/>
      <c r="T420" s="94"/>
    </row>
    <row r="421" ht="15.75" customHeight="1">
      <c r="A421" s="204"/>
      <c r="B421" s="222"/>
      <c r="C421" s="206"/>
      <c r="D421" s="207"/>
      <c r="E421" s="3"/>
      <c r="F421" s="3"/>
      <c r="G421" s="3"/>
      <c r="H421" s="3"/>
      <c r="J421" s="226"/>
      <c r="K421" s="3"/>
      <c r="L421" s="3"/>
      <c r="O421" s="227"/>
      <c r="Q421" s="94"/>
      <c r="R421" s="94"/>
      <c r="S421" s="94"/>
      <c r="T421" s="94"/>
    </row>
    <row r="422" ht="15.75" customHeight="1">
      <c r="A422" s="204"/>
      <c r="B422" s="222"/>
      <c r="C422" s="206"/>
      <c r="D422" s="207"/>
      <c r="E422" s="3"/>
      <c r="F422" s="3"/>
      <c r="G422" s="3"/>
      <c r="H422" s="3"/>
      <c r="J422" s="226"/>
      <c r="K422" s="3"/>
      <c r="L422" s="3"/>
      <c r="O422" s="227"/>
      <c r="Q422" s="94"/>
      <c r="R422" s="94"/>
      <c r="S422" s="94"/>
      <c r="T422" s="94"/>
    </row>
    <row r="423" ht="15.75" customHeight="1">
      <c r="A423" s="204"/>
      <c r="B423" s="222"/>
      <c r="C423" s="206"/>
      <c r="D423" s="207"/>
      <c r="E423" s="3"/>
      <c r="F423" s="3"/>
      <c r="G423" s="3"/>
      <c r="H423" s="3"/>
      <c r="J423" s="226"/>
      <c r="K423" s="3"/>
      <c r="L423" s="3"/>
      <c r="O423" s="227"/>
      <c r="Q423" s="94"/>
      <c r="R423" s="94"/>
      <c r="S423" s="94"/>
      <c r="T423" s="94"/>
    </row>
    <row r="424" ht="15.75" customHeight="1">
      <c r="A424" s="204"/>
      <c r="B424" s="222"/>
      <c r="C424" s="206"/>
      <c r="D424" s="207"/>
      <c r="E424" s="3"/>
      <c r="F424" s="3"/>
      <c r="G424" s="3"/>
      <c r="H424" s="3"/>
      <c r="J424" s="226"/>
      <c r="K424" s="3"/>
      <c r="L424" s="3"/>
      <c r="O424" s="227"/>
      <c r="Q424" s="94"/>
      <c r="R424" s="94"/>
      <c r="S424" s="94"/>
      <c r="T424" s="94"/>
    </row>
    <row r="425" ht="15.75" customHeight="1">
      <c r="A425" s="204"/>
      <c r="B425" s="222"/>
      <c r="C425" s="206"/>
      <c r="D425" s="207"/>
      <c r="E425" s="3"/>
      <c r="F425" s="3"/>
      <c r="G425" s="3"/>
      <c r="H425" s="3"/>
      <c r="J425" s="226"/>
      <c r="K425" s="3"/>
      <c r="L425" s="3"/>
      <c r="O425" s="227"/>
      <c r="Q425" s="94"/>
      <c r="R425" s="94"/>
      <c r="S425" s="94"/>
      <c r="T425" s="94"/>
    </row>
    <row r="426" ht="15.75" customHeight="1">
      <c r="A426" s="204"/>
      <c r="B426" s="222"/>
      <c r="C426" s="206"/>
      <c r="D426" s="207"/>
      <c r="E426" s="3"/>
      <c r="F426" s="3"/>
      <c r="G426" s="3"/>
      <c r="H426" s="3"/>
      <c r="J426" s="226"/>
      <c r="K426" s="3"/>
      <c r="L426" s="3"/>
      <c r="O426" s="227"/>
      <c r="Q426" s="94"/>
      <c r="R426" s="94"/>
      <c r="S426" s="94"/>
      <c r="T426" s="94"/>
    </row>
    <row r="427" ht="15.75" customHeight="1">
      <c r="A427" s="204"/>
      <c r="B427" s="222"/>
      <c r="C427" s="206"/>
      <c r="D427" s="207"/>
      <c r="E427" s="3"/>
      <c r="F427" s="3"/>
      <c r="G427" s="3"/>
      <c r="H427" s="3"/>
      <c r="J427" s="226"/>
      <c r="K427" s="3"/>
      <c r="L427" s="3"/>
      <c r="O427" s="227"/>
      <c r="Q427" s="94"/>
      <c r="R427" s="94"/>
      <c r="S427" s="94"/>
      <c r="T427" s="94"/>
    </row>
    <row r="428" ht="15.75" customHeight="1">
      <c r="A428" s="204"/>
      <c r="B428" s="222"/>
      <c r="C428" s="206"/>
      <c r="D428" s="207"/>
      <c r="E428" s="3"/>
      <c r="F428" s="3"/>
      <c r="G428" s="3"/>
      <c r="H428" s="3"/>
      <c r="J428" s="226"/>
      <c r="K428" s="3"/>
      <c r="L428" s="3"/>
      <c r="O428" s="227"/>
      <c r="Q428" s="94"/>
      <c r="R428" s="94"/>
      <c r="S428" s="94"/>
      <c r="T428" s="94"/>
    </row>
    <row r="429" ht="15.75" customHeight="1">
      <c r="A429" s="204"/>
      <c r="B429" s="222"/>
      <c r="C429" s="206"/>
      <c r="D429" s="207"/>
      <c r="E429" s="3"/>
      <c r="F429" s="3"/>
      <c r="G429" s="3"/>
      <c r="H429" s="3"/>
      <c r="J429" s="226"/>
      <c r="K429" s="3"/>
      <c r="L429" s="3"/>
      <c r="O429" s="227"/>
      <c r="Q429" s="94"/>
      <c r="R429" s="94"/>
      <c r="S429" s="94"/>
      <c r="T429" s="94"/>
    </row>
    <row r="430" ht="15.75" customHeight="1">
      <c r="A430" s="204"/>
      <c r="B430" s="222"/>
      <c r="C430" s="206"/>
      <c r="D430" s="207"/>
      <c r="E430" s="3"/>
      <c r="F430" s="3"/>
      <c r="G430" s="3"/>
      <c r="H430" s="3"/>
      <c r="J430" s="226"/>
      <c r="K430" s="3"/>
      <c r="L430" s="3"/>
      <c r="O430" s="227"/>
      <c r="Q430" s="94"/>
      <c r="R430" s="94"/>
      <c r="S430" s="94"/>
      <c r="T430" s="94"/>
    </row>
    <row r="431" ht="15.75" customHeight="1">
      <c r="A431" s="204"/>
      <c r="B431" s="222"/>
      <c r="C431" s="206"/>
      <c r="D431" s="207"/>
      <c r="E431" s="3"/>
      <c r="F431" s="3"/>
      <c r="G431" s="3"/>
      <c r="H431" s="3"/>
      <c r="J431" s="226"/>
      <c r="K431" s="3"/>
      <c r="L431" s="3"/>
      <c r="O431" s="227"/>
      <c r="Q431" s="94"/>
      <c r="R431" s="94"/>
      <c r="S431" s="94"/>
      <c r="T431" s="94"/>
    </row>
    <row r="432" ht="15.75" customHeight="1">
      <c r="A432" s="204"/>
      <c r="B432" s="222"/>
      <c r="C432" s="206"/>
      <c r="D432" s="207"/>
      <c r="E432" s="3"/>
      <c r="F432" s="3"/>
      <c r="G432" s="3"/>
      <c r="H432" s="3"/>
      <c r="J432" s="226"/>
      <c r="K432" s="3"/>
      <c r="L432" s="3"/>
      <c r="O432" s="227"/>
      <c r="Q432" s="94"/>
      <c r="R432" s="94"/>
      <c r="S432" s="94"/>
      <c r="T432" s="94"/>
    </row>
    <row r="433" ht="15.75" customHeight="1">
      <c r="A433" s="204"/>
      <c r="B433" s="222"/>
      <c r="C433" s="206"/>
      <c r="D433" s="207"/>
      <c r="E433" s="3"/>
      <c r="F433" s="3"/>
      <c r="G433" s="3"/>
      <c r="H433" s="3"/>
      <c r="J433" s="226"/>
      <c r="K433" s="3"/>
      <c r="L433" s="3"/>
      <c r="O433" s="227"/>
      <c r="Q433" s="94"/>
      <c r="R433" s="94"/>
      <c r="S433" s="94"/>
      <c r="T433" s="94"/>
    </row>
    <row r="434" ht="15.75" customHeight="1">
      <c r="A434" s="204"/>
      <c r="B434" s="222"/>
      <c r="C434" s="206"/>
      <c r="D434" s="207"/>
      <c r="E434" s="3"/>
      <c r="F434" s="3"/>
      <c r="G434" s="3"/>
      <c r="H434" s="3"/>
      <c r="J434" s="226"/>
      <c r="K434" s="3"/>
      <c r="L434" s="3"/>
      <c r="O434" s="227"/>
      <c r="Q434" s="94"/>
      <c r="R434" s="94"/>
      <c r="S434" s="94"/>
      <c r="T434" s="94"/>
    </row>
    <row r="435" ht="15.75" customHeight="1">
      <c r="A435" s="204"/>
      <c r="B435" s="222"/>
      <c r="C435" s="206"/>
      <c r="D435" s="207"/>
      <c r="E435" s="3"/>
      <c r="F435" s="3"/>
      <c r="G435" s="3"/>
      <c r="H435" s="3"/>
      <c r="J435" s="226"/>
      <c r="K435" s="3"/>
      <c r="L435" s="3"/>
      <c r="O435" s="227"/>
      <c r="Q435" s="94"/>
      <c r="R435" s="94"/>
      <c r="S435" s="94"/>
      <c r="T435" s="94"/>
    </row>
    <row r="436" ht="15.75" customHeight="1">
      <c r="A436" s="204"/>
      <c r="B436" s="222"/>
      <c r="C436" s="206"/>
      <c r="D436" s="207"/>
      <c r="E436" s="3"/>
      <c r="F436" s="3"/>
      <c r="G436" s="3"/>
      <c r="H436" s="3"/>
      <c r="J436" s="226"/>
      <c r="K436" s="3"/>
      <c r="L436" s="3"/>
      <c r="O436" s="227"/>
      <c r="Q436" s="94"/>
      <c r="R436" s="94"/>
      <c r="S436" s="94"/>
      <c r="T436" s="94"/>
    </row>
    <row r="437" ht="15.75" customHeight="1">
      <c r="A437" s="204"/>
      <c r="B437" s="222"/>
      <c r="C437" s="206"/>
      <c r="D437" s="207"/>
      <c r="E437" s="3"/>
      <c r="F437" s="3"/>
      <c r="G437" s="3"/>
      <c r="H437" s="3"/>
      <c r="J437" s="226"/>
      <c r="K437" s="3"/>
      <c r="L437" s="3"/>
      <c r="O437" s="227"/>
      <c r="Q437" s="94"/>
      <c r="R437" s="94"/>
      <c r="S437" s="94"/>
      <c r="T437" s="94"/>
    </row>
    <row r="438" ht="15.75" customHeight="1">
      <c r="A438" s="204"/>
      <c r="B438" s="222"/>
      <c r="C438" s="206"/>
      <c r="D438" s="207"/>
      <c r="E438" s="3"/>
      <c r="F438" s="3"/>
      <c r="G438" s="3"/>
      <c r="H438" s="3"/>
      <c r="J438" s="226"/>
      <c r="K438" s="3"/>
      <c r="L438" s="3"/>
      <c r="O438" s="227"/>
      <c r="Q438" s="94"/>
      <c r="R438" s="94"/>
      <c r="S438" s="94"/>
      <c r="T438" s="94"/>
    </row>
    <row r="439" ht="15.75" customHeight="1">
      <c r="A439" s="204"/>
      <c r="B439" s="222"/>
      <c r="C439" s="206"/>
      <c r="D439" s="207"/>
      <c r="E439" s="3"/>
      <c r="F439" s="3"/>
      <c r="G439" s="3"/>
      <c r="H439" s="3"/>
      <c r="J439" s="226"/>
      <c r="K439" s="3"/>
      <c r="L439" s="3"/>
      <c r="O439" s="227"/>
      <c r="Q439" s="94"/>
      <c r="R439" s="94"/>
      <c r="S439" s="94"/>
      <c r="T439" s="94"/>
    </row>
    <row r="440" ht="15.75" customHeight="1">
      <c r="A440" s="204"/>
      <c r="B440" s="222"/>
      <c r="C440" s="206"/>
      <c r="D440" s="207"/>
      <c r="E440" s="3"/>
      <c r="F440" s="3"/>
      <c r="G440" s="3"/>
      <c r="H440" s="3"/>
      <c r="J440" s="226"/>
      <c r="K440" s="3"/>
      <c r="L440" s="3"/>
      <c r="O440" s="227"/>
      <c r="Q440" s="94"/>
      <c r="R440" s="94"/>
      <c r="S440" s="94"/>
      <c r="T440" s="94"/>
    </row>
    <row r="441" ht="15.75" customHeight="1">
      <c r="A441" s="204"/>
      <c r="B441" s="222"/>
      <c r="C441" s="206"/>
      <c r="D441" s="207"/>
      <c r="E441" s="3"/>
      <c r="F441" s="3"/>
      <c r="G441" s="3"/>
      <c r="H441" s="3"/>
      <c r="J441" s="226"/>
      <c r="K441" s="3"/>
      <c r="L441" s="3"/>
      <c r="O441" s="227"/>
      <c r="Q441" s="94"/>
      <c r="R441" s="94"/>
      <c r="S441" s="94"/>
      <c r="T441" s="94"/>
    </row>
    <row r="442" ht="15.75" customHeight="1">
      <c r="A442" s="204"/>
      <c r="B442" s="222"/>
      <c r="C442" s="206"/>
      <c r="D442" s="207"/>
      <c r="E442" s="3"/>
      <c r="F442" s="3"/>
      <c r="G442" s="3"/>
      <c r="H442" s="3"/>
      <c r="J442" s="226"/>
      <c r="K442" s="3"/>
      <c r="L442" s="3"/>
      <c r="O442" s="227"/>
      <c r="Q442" s="94"/>
      <c r="R442" s="94"/>
      <c r="S442" s="94"/>
      <c r="T442" s="94"/>
    </row>
    <row r="443" ht="15.75" customHeight="1">
      <c r="A443" s="204"/>
      <c r="B443" s="222"/>
      <c r="C443" s="206"/>
      <c r="D443" s="207"/>
      <c r="E443" s="3"/>
      <c r="F443" s="3"/>
      <c r="G443" s="3"/>
      <c r="H443" s="3"/>
      <c r="J443" s="226"/>
      <c r="K443" s="3"/>
      <c r="L443" s="3"/>
      <c r="O443" s="227"/>
      <c r="Q443" s="94"/>
      <c r="R443" s="94"/>
      <c r="S443" s="94"/>
      <c r="T443" s="94"/>
    </row>
    <row r="444" ht="15.75" customHeight="1">
      <c r="A444" s="204"/>
      <c r="B444" s="222"/>
      <c r="C444" s="206"/>
      <c r="D444" s="207"/>
      <c r="E444" s="3"/>
      <c r="F444" s="3"/>
      <c r="G444" s="3"/>
      <c r="H444" s="3"/>
      <c r="J444" s="226"/>
      <c r="K444" s="3"/>
      <c r="L444" s="3"/>
      <c r="O444" s="227"/>
      <c r="Q444" s="94"/>
      <c r="R444" s="94"/>
      <c r="S444" s="94"/>
      <c r="T444" s="94"/>
    </row>
    <row r="445" ht="15.75" customHeight="1">
      <c r="A445" s="204"/>
      <c r="B445" s="222"/>
      <c r="C445" s="206"/>
      <c r="D445" s="207"/>
      <c r="E445" s="3"/>
      <c r="F445" s="3"/>
      <c r="G445" s="3"/>
      <c r="H445" s="3"/>
      <c r="J445" s="226"/>
      <c r="K445" s="3"/>
      <c r="L445" s="3"/>
      <c r="O445" s="227"/>
      <c r="Q445" s="94"/>
      <c r="R445" s="94"/>
      <c r="S445" s="94"/>
      <c r="T445" s="94"/>
    </row>
    <row r="446" ht="15.75" customHeight="1">
      <c r="A446" s="204"/>
      <c r="B446" s="222"/>
      <c r="C446" s="206"/>
      <c r="D446" s="207"/>
      <c r="E446" s="3"/>
      <c r="F446" s="3"/>
      <c r="G446" s="3"/>
      <c r="H446" s="3"/>
      <c r="J446" s="226"/>
      <c r="K446" s="3"/>
      <c r="L446" s="3"/>
      <c r="O446" s="227"/>
      <c r="Q446" s="94"/>
      <c r="R446" s="94"/>
      <c r="S446" s="94"/>
      <c r="T446" s="94"/>
    </row>
    <row r="447" ht="15.75" customHeight="1">
      <c r="A447" s="204"/>
      <c r="B447" s="222"/>
      <c r="C447" s="206"/>
      <c r="D447" s="207"/>
      <c r="E447" s="3"/>
      <c r="F447" s="3"/>
      <c r="G447" s="3"/>
      <c r="H447" s="3"/>
      <c r="J447" s="226"/>
      <c r="K447" s="3"/>
      <c r="L447" s="3"/>
      <c r="O447" s="227"/>
      <c r="Q447" s="94"/>
      <c r="R447" s="94"/>
      <c r="S447" s="94"/>
      <c r="T447" s="94"/>
    </row>
    <row r="448" ht="15.75" customHeight="1">
      <c r="A448" s="204"/>
      <c r="B448" s="222"/>
      <c r="C448" s="206"/>
      <c r="D448" s="207"/>
      <c r="E448" s="3"/>
      <c r="F448" s="3"/>
      <c r="G448" s="3"/>
      <c r="H448" s="3"/>
      <c r="J448" s="226"/>
      <c r="K448" s="3"/>
      <c r="L448" s="3"/>
      <c r="O448" s="227"/>
      <c r="Q448" s="94"/>
      <c r="R448" s="94"/>
      <c r="S448" s="94"/>
      <c r="T448" s="94"/>
    </row>
    <row r="449" ht="15.75" customHeight="1">
      <c r="A449" s="204"/>
      <c r="B449" s="222"/>
      <c r="C449" s="206"/>
      <c r="D449" s="207"/>
      <c r="E449" s="3"/>
      <c r="F449" s="3"/>
      <c r="G449" s="3"/>
      <c r="H449" s="3"/>
      <c r="J449" s="226"/>
      <c r="K449" s="3"/>
      <c r="L449" s="3"/>
      <c r="O449" s="227"/>
      <c r="Q449" s="94"/>
      <c r="R449" s="94"/>
      <c r="S449" s="94"/>
      <c r="T449" s="94"/>
    </row>
    <row r="450" ht="15.75" customHeight="1">
      <c r="A450" s="204"/>
      <c r="B450" s="222"/>
      <c r="C450" s="206"/>
      <c r="D450" s="207"/>
      <c r="E450" s="3"/>
      <c r="F450" s="3"/>
      <c r="G450" s="3"/>
      <c r="H450" s="3"/>
      <c r="J450" s="226"/>
      <c r="K450" s="3"/>
      <c r="L450" s="3"/>
      <c r="O450" s="227"/>
      <c r="Q450" s="94"/>
      <c r="R450" s="94"/>
      <c r="S450" s="94"/>
      <c r="T450" s="94"/>
    </row>
    <row r="451" ht="15.75" customHeight="1">
      <c r="A451" s="204"/>
      <c r="B451" s="222"/>
      <c r="C451" s="206"/>
      <c r="D451" s="207"/>
      <c r="E451" s="3"/>
      <c r="F451" s="3"/>
      <c r="G451" s="3"/>
      <c r="H451" s="3"/>
      <c r="J451" s="226"/>
      <c r="K451" s="3"/>
      <c r="L451" s="3"/>
      <c r="O451" s="227"/>
      <c r="Q451" s="94"/>
      <c r="R451" s="94"/>
      <c r="S451" s="94"/>
      <c r="T451" s="94"/>
    </row>
    <row r="452" ht="15.75" customHeight="1">
      <c r="A452" s="204"/>
      <c r="B452" s="222"/>
      <c r="C452" s="206"/>
      <c r="D452" s="207"/>
      <c r="E452" s="3"/>
      <c r="F452" s="3"/>
      <c r="G452" s="3"/>
      <c r="H452" s="3"/>
      <c r="J452" s="226"/>
      <c r="K452" s="3"/>
      <c r="L452" s="3"/>
      <c r="O452" s="227"/>
      <c r="Q452" s="94"/>
      <c r="R452" s="94"/>
      <c r="S452" s="94"/>
      <c r="T452" s="94"/>
    </row>
    <row r="453" ht="15.75" customHeight="1">
      <c r="A453" s="204"/>
      <c r="B453" s="222"/>
      <c r="C453" s="206"/>
      <c r="D453" s="207"/>
      <c r="E453" s="3"/>
      <c r="F453" s="3"/>
      <c r="G453" s="3"/>
      <c r="H453" s="3"/>
      <c r="J453" s="226"/>
      <c r="K453" s="3"/>
      <c r="L453" s="3"/>
      <c r="O453" s="227"/>
      <c r="Q453" s="94"/>
      <c r="R453" s="94"/>
      <c r="S453" s="94"/>
      <c r="T453" s="94"/>
    </row>
    <row r="454" ht="15.75" customHeight="1">
      <c r="A454" s="204"/>
      <c r="B454" s="222"/>
      <c r="C454" s="206"/>
      <c r="D454" s="207"/>
      <c r="E454" s="3"/>
      <c r="F454" s="3"/>
      <c r="G454" s="3"/>
      <c r="H454" s="3"/>
      <c r="J454" s="226"/>
      <c r="K454" s="3"/>
      <c r="L454" s="3"/>
      <c r="O454" s="227"/>
      <c r="Q454" s="94"/>
      <c r="R454" s="94"/>
      <c r="S454" s="94"/>
      <c r="T454" s="94"/>
    </row>
    <row r="455" ht="15.75" customHeight="1">
      <c r="A455" s="204"/>
      <c r="B455" s="222"/>
      <c r="C455" s="206"/>
      <c r="D455" s="207"/>
      <c r="E455" s="3"/>
      <c r="F455" s="3"/>
      <c r="G455" s="3"/>
      <c r="H455" s="3"/>
      <c r="J455" s="226"/>
      <c r="K455" s="3"/>
      <c r="L455" s="3"/>
      <c r="O455" s="227"/>
      <c r="Q455" s="94"/>
      <c r="R455" s="94"/>
      <c r="S455" s="94"/>
      <c r="T455" s="94"/>
    </row>
    <row r="456" ht="15.75" customHeight="1">
      <c r="A456" s="204"/>
      <c r="B456" s="222"/>
      <c r="C456" s="206"/>
      <c r="D456" s="207"/>
      <c r="E456" s="3"/>
      <c r="F456" s="3"/>
      <c r="G456" s="3"/>
      <c r="H456" s="3"/>
      <c r="J456" s="226"/>
      <c r="K456" s="3"/>
      <c r="L456" s="3"/>
      <c r="O456" s="227"/>
      <c r="Q456" s="94"/>
      <c r="R456" s="94"/>
      <c r="S456" s="94"/>
      <c r="T456" s="94"/>
    </row>
    <row r="457" ht="15.75" customHeight="1">
      <c r="A457" s="204"/>
      <c r="B457" s="222"/>
      <c r="C457" s="206"/>
      <c r="D457" s="207"/>
      <c r="E457" s="3"/>
      <c r="F457" s="3"/>
      <c r="G457" s="3"/>
      <c r="H457" s="3"/>
      <c r="J457" s="226"/>
      <c r="K457" s="3"/>
      <c r="L457" s="3"/>
      <c r="O457" s="227"/>
      <c r="Q457" s="94"/>
      <c r="R457" s="94"/>
      <c r="S457" s="94"/>
      <c r="T457" s="94"/>
    </row>
    <row r="458" ht="15.75" customHeight="1">
      <c r="A458" s="204"/>
      <c r="B458" s="222"/>
      <c r="C458" s="206"/>
      <c r="D458" s="207"/>
      <c r="E458" s="3"/>
      <c r="F458" s="3"/>
      <c r="G458" s="3"/>
      <c r="H458" s="3"/>
      <c r="J458" s="226"/>
      <c r="K458" s="3"/>
      <c r="L458" s="3"/>
      <c r="O458" s="227"/>
      <c r="Q458" s="94"/>
      <c r="R458" s="94"/>
      <c r="S458" s="94"/>
      <c r="T458" s="94"/>
    </row>
    <row r="459" ht="15.75" customHeight="1">
      <c r="A459" s="204"/>
      <c r="B459" s="222"/>
      <c r="C459" s="206"/>
      <c r="D459" s="207"/>
      <c r="E459" s="3"/>
      <c r="F459" s="3"/>
      <c r="G459" s="3"/>
      <c r="H459" s="3"/>
      <c r="J459" s="226"/>
      <c r="K459" s="3"/>
      <c r="L459" s="3"/>
      <c r="O459" s="227"/>
      <c r="Q459" s="94"/>
      <c r="R459" s="94"/>
      <c r="S459" s="94"/>
      <c r="T459" s="94"/>
    </row>
    <row r="460" ht="15.75" customHeight="1">
      <c r="A460" s="204"/>
      <c r="B460" s="222"/>
      <c r="C460" s="206"/>
      <c r="D460" s="207"/>
      <c r="E460" s="3"/>
      <c r="F460" s="3"/>
      <c r="G460" s="3"/>
      <c r="H460" s="3"/>
      <c r="J460" s="226"/>
      <c r="K460" s="3"/>
      <c r="L460" s="3"/>
      <c r="O460" s="227"/>
      <c r="Q460" s="94"/>
      <c r="R460" s="94"/>
      <c r="S460" s="94"/>
      <c r="T460" s="94"/>
    </row>
    <row r="461" ht="15.75" customHeight="1">
      <c r="A461" s="204"/>
      <c r="B461" s="222"/>
      <c r="C461" s="206"/>
      <c r="D461" s="207"/>
      <c r="E461" s="3"/>
      <c r="F461" s="3"/>
      <c r="G461" s="3"/>
      <c r="H461" s="3"/>
      <c r="J461" s="226"/>
      <c r="K461" s="3"/>
      <c r="L461" s="3"/>
      <c r="O461" s="227"/>
      <c r="Q461" s="94"/>
      <c r="R461" s="94"/>
      <c r="S461" s="94"/>
      <c r="T461" s="94"/>
    </row>
    <row r="462" ht="15.75" customHeight="1">
      <c r="A462" s="204"/>
      <c r="B462" s="222"/>
      <c r="C462" s="206"/>
      <c r="D462" s="207"/>
      <c r="E462" s="3"/>
      <c r="F462" s="3"/>
      <c r="G462" s="3"/>
      <c r="H462" s="3"/>
      <c r="J462" s="226"/>
      <c r="K462" s="3"/>
      <c r="L462" s="3"/>
      <c r="O462" s="227"/>
      <c r="Q462" s="94"/>
      <c r="R462" s="94"/>
      <c r="S462" s="94"/>
      <c r="T462" s="94"/>
    </row>
    <row r="463" ht="15.75" customHeight="1">
      <c r="A463" s="204"/>
      <c r="B463" s="222"/>
      <c r="C463" s="206"/>
      <c r="D463" s="207"/>
      <c r="E463" s="3"/>
      <c r="F463" s="3"/>
      <c r="G463" s="3"/>
      <c r="H463" s="3"/>
      <c r="J463" s="226"/>
      <c r="K463" s="3"/>
      <c r="L463" s="3"/>
      <c r="O463" s="227"/>
      <c r="Q463" s="94"/>
      <c r="R463" s="94"/>
      <c r="S463" s="94"/>
      <c r="T463" s="94"/>
    </row>
    <row r="464" ht="15.75" customHeight="1">
      <c r="A464" s="204"/>
      <c r="B464" s="222"/>
      <c r="C464" s="206"/>
      <c r="D464" s="207"/>
      <c r="E464" s="3"/>
      <c r="F464" s="3"/>
      <c r="G464" s="3"/>
      <c r="H464" s="3"/>
      <c r="J464" s="226"/>
      <c r="K464" s="3"/>
      <c r="L464" s="3"/>
      <c r="O464" s="227"/>
      <c r="Q464" s="94"/>
      <c r="R464" s="94"/>
      <c r="S464" s="94"/>
      <c r="T464" s="94"/>
    </row>
    <row r="465" ht="15.75" customHeight="1">
      <c r="A465" s="204"/>
      <c r="B465" s="222"/>
      <c r="C465" s="206"/>
      <c r="D465" s="207"/>
      <c r="E465" s="3"/>
      <c r="F465" s="3"/>
      <c r="G465" s="3"/>
      <c r="H465" s="3"/>
      <c r="J465" s="226"/>
      <c r="K465" s="3"/>
      <c r="L465" s="3"/>
      <c r="O465" s="227"/>
      <c r="Q465" s="94"/>
      <c r="R465" s="94"/>
      <c r="S465" s="94"/>
      <c r="T465" s="94"/>
    </row>
    <row r="466" ht="15.75" customHeight="1">
      <c r="A466" s="204"/>
      <c r="B466" s="222"/>
      <c r="C466" s="206"/>
      <c r="D466" s="207"/>
      <c r="E466" s="3"/>
      <c r="F466" s="3"/>
      <c r="G466" s="3"/>
      <c r="H466" s="3"/>
      <c r="J466" s="226"/>
      <c r="K466" s="3"/>
      <c r="L466" s="3"/>
      <c r="O466" s="227"/>
      <c r="Q466" s="94"/>
      <c r="R466" s="94"/>
      <c r="S466" s="94"/>
      <c r="T466" s="94"/>
    </row>
    <row r="467" ht="15.75" customHeight="1">
      <c r="A467" s="204"/>
      <c r="B467" s="222"/>
      <c r="C467" s="206"/>
      <c r="D467" s="207"/>
      <c r="E467" s="3"/>
      <c r="F467" s="3"/>
      <c r="G467" s="3"/>
      <c r="H467" s="3"/>
      <c r="J467" s="226"/>
      <c r="K467" s="3"/>
      <c r="L467" s="3"/>
      <c r="O467" s="227"/>
      <c r="Q467" s="94"/>
      <c r="R467" s="94"/>
      <c r="S467" s="94"/>
      <c r="T467" s="94"/>
    </row>
    <row r="468" ht="15.75" customHeight="1">
      <c r="A468" s="204"/>
      <c r="B468" s="222"/>
      <c r="C468" s="206"/>
      <c r="D468" s="207"/>
      <c r="E468" s="3"/>
      <c r="F468" s="3"/>
      <c r="G468" s="3"/>
      <c r="H468" s="3"/>
      <c r="J468" s="226"/>
      <c r="K468" s="3"/>
      <c r="L468" s="3"/>
      <c r="O468" s="227"/>
      <c r="Q468" s="94"/>
      <c r="R468" s="94"/>
      <c r="S468" s="94"/>
      <c r="T468" s="94"/>
    </row>
    <row r="469" ht="15.75" customHeight="1">
      <c r="A469" s="204"/>
      <c r="B469" s="222"/>
      <c r="C469" s="206"/>
      <c r="D469" s="207"/>
      <c r="E469" s="3"/>
      <c r="F469" s="3"/>
      <c r="G469" s="3"/>
      <c r="H469" s="3"/>
      <c r="J469" s="226"/>
      <c r="K469" s="3"/>
      <c r="L469" s="3"/>
      <c r="O469" s="227"/>
      <c r="Q469" s="94"/>
      <c r="R469" s="94"/>
      <c r="S469" s="94"/>
      <c r="T469" s="94"/>
    </row>
    <row r="470" ht="15.75" customHeight="1">
      <c r="A470" s="204"/>
      <c r="B470" s="222"/>
      <c r="C470" s="206"/>
      <c r="D470" s="207"/>
      <c r="E470" s="3"/>
      <c r="F470" s="3"/>
      <c r="G470" s="3"/>
      <c r="H470" s="3"/>
      <c r="J470" s="226"/>
      <c r="K470" s="3"/>
      <c r="L470" s="3"/>
      <c r="O470" s="227"/>
      <c r="Q470" s="94"/>
      <c r="R470" s="94"/>
      <c r="S470" s="94"/>
      <c r="T470" s="94"/>
    </row>
    <row r="471" ht="15.75" customHeight="1">
      <c r="A471" s="204"/>
      <c r="B471" s="222"/>
      <c r="C471" s="206"/>
      <c r="D471" s="207"/>
      <c r="E471" s="3"/>
      <c r="F471" s="3"/>
      <c r="G471" s="3"/>
      <c r="H471" s="3"/>
      <c r="J471" s="226"/>
      <c r="K471" s="3"/>
      <c r="L471" s="3"/>
      <c r="O471" s="227"/>
      <c r="Q471" s="94"/>
      <c r="R471" s="94"/>
      <c r="S471" s="94"/>
      <c r="T471" s="94"/>
    </row>
    <row r="472" ht="15.75" customHeight="1">
      <c r="A472" s="204"/>
      <c r="B472" s="222"/>
      <c r="C472" s="206"/>
      <c r="D472" s="207"/>
      <c r="E472" s="3"/>
      <c r="F472" s="3"/>
      <c r="G472" s="3"/>
      <c r="H472" s="3"/>
      <c r="J472" s="226"/>
      <c r="K472" s="3"/>
      <c r="L472" s="3"/>
      <c r="O472" s="227"/>
      <c r="Q472" s="94"/>
      <c r="R472" s="94"/>
      <c r="S472" s="94"/>
      <c r="T472" s="94"/>
    </row>
    <row r="473" ht="15.75" customHeight="1">
      <c r="A473" s="204"/>
      <c r="B473" s="222"/>
      <c r="C473" s="206"/>
      <c r="D473" s="207"/>
      <c r="E473" s="3"/>
      <c r="F473" s="3"/>
      <c r="G473" s="3"/>
      <c r="H473" s="3"/>
      <c r="J473" s="226"/>
      <c r="K473" s="3"/>
      <c r="L473" s="3"/>
      <c r="O473" s="227"/>
      <c r="Q473" s="94"/>
      <c r="R473" s="94"/>
      <c r="S473" s="94"/>
      <c r="T473" s="94"/>
    </row>
    <row r="474" ht="15.75" customHeight="1">
      <c r="A474" s="204"/>
      <c r="B474" s="222"/>
      <c r="C474" s="206"/>
      <c r="D474" s="207"/>
      <c r="E474" s="3"/>
      <c r="F474" s="3"/>
      <c r="G474" s="3"/>
      <c r="H474" s="3"/>
      <c r="J474" s="226"/>
      <c r="K474" s="3"/>
      <c r="L474" s="3"/>
      <c r="O474" s="227"/>
      <c r="Q474" s="94"/>
      <c r="R474" s="94"/>
      <c r="S474" s="94"/>
      <c r="T474" s="94"/>
    </row>
    <row r="475" ht="15.75" customHeight="1">
      <c r="A475" s="204"/>
      <c r="B475" s="222"/>
      <c r="C475" s="206"/>
      <c r="D475" s="207"/>
      <c r="E475" s="3"/>
      <c r="F475" s="3"/>
      <c r="G475" s="3"/>
      <c r="H475" s="3"/>
      <c r="J475" s="226"/>
      <c r="K475" s="3"/>
      <c r="L475" s="3"/>
      <c r="O475" s="227"/>
      <c r="Q475" s="94"/>
      <c r="R475" s="94"/>
      <c r="S475" s="94"/>
      <c r="T475" s="94"/>
    </row>
    <row r="476" ht="15.75" customHeight="1">
      <c r="A476" s="204"/>
      <c r="B476" s="222"/>
      <c r="C476" s="206"/>
      <c r="D476" s="207"/>
      <c r="E476" s="3"/>
      <c r="F476" s="3"/>
      <c r="G476" s="3"/>
      <c r="H476" s="3"/>
      <c r="J476" s="226"/>
      <c r="K476" s="3"/>
      <c r="L476" s="3"/>
      <c r="O476" s="227"/>
      <c r="Q476" s="94"/>
      <c r="R476" s="94"/>
      <c r="S476" s="94"/>
      <c r="T476" s="94"/>
    </row>
    <row r="477" ht="15.75" customHeight="1">
      <c r="A477" s="204"/>
      <c r="B477" s="222"/>
      <c r="C477" s="206"/>
      <c r="D477" s="207"/>
      <c r="E477" s="3"/>
      <c r="F477" s="3"/>
      <c r="G477" s="3"/>
      <c r="H477" s="3"/>
      <c r="J477" s="226"/>
      <c r="K477" s="3"/>
      <c r="L477" s="3"/>
      <c r="O477" s="227"/>
      <c r="Q477" s="94"/>
      <c r="R477" s="94"/>
      <c r="S477" s="94"/>
      <c r="T477" s="94"/>
    </row>
    <row r="478" ht="15.75" customHeight="1">
      <c r="A478" s="204"/>
      <c r="B478" s="222"/>
      <c r="C478" s="206"/>
      <c r="D478" s="207"/>
      <c r="E478" s="3"/>
      <c r="F478" s="3"/>
      <c r="G478" s="3"/>
      <c r="H478" s="3"/>
      <c r="J478" s="226"/>
      <c r="K478" s="3"/>
      <c r="L478" s="3"/>
      <c r="O478" s="227"/>
      <c r="Q478" s="94"/>
      <c r="R478" s="94"/>
      <c r="S478" s="94"/>
      <c r="T478" s="94"/>
    </row>
    <row r="479" ht="15.75" customHeight="1">
      <c r="A479" s="204"/>
      <c r="B479" s="222"/>
      <c r="C479" s="206"/>
      <c r="D479" s="207"/>
      <c r="E479" s="3"/>
      <c r="F479" s="3"/>
      <c r="G479" s="3"/>
      <c r="H479" s="3"/>
      <c r="J479" s="226"/>
      <c r="K479" s="3"/>
      <c r="L479" s="3"/>
      <c r="O479" s="227"/>
      <c r="Q479" s="94"/>
      <c r="R479" s="94"/>
      <c r="S479" s="94"/>
      <c r="T479" s="94"/>
    </row>
    <row r="480" ht="15.75" customHeight="1">
      <c r="A480" s="204"/>
      <c r="B480" s="222"/>
      <c r="C480" s="206"/>
      <c r="D480" s="207"/>
      <c r="E480" s="3"/>
      <c r="F480" s="3"/>
      <c r="G480" s="3"/>
      <c r="H480" s="3"/>
      <c r="J480" s="226"/>
      <c r="K480" s="3"/>
      <c r="L480" s="3"/>
      <c r="O480" s="227"/>
      <c r="Q480" s="94"/>
      <c r="R480" s="94"/>
      <c r="S480" s="94"/>
      <c r="T480" s="94"/>
    </row>
    <row r="481" ht="15.75" customHeight="1">
      <c r="A481" s="204"/>
      <c r="B481" s="222"/>
      <c r="C481" s="206"/>
      <c r="D481" s="207"/>
      <c r="E481" s="3"/>
      <c r="F481" s="3"/>
      <c r="G481" s="3"/>
      <c r="H481" s="3"/>
      <c r="J481" s="226"/>
      <c r="K481" s="3"/>
      <c r="L481" s="3"/>
      <c r="O481" s="227"/>
      <c r="Q481" s="94"/>
      <c r="R481" s="94"/>
      <c r="S481" s="94"/>
      <c r="T481" s="94"/>
    </row>
    <row r="482" ht="15.75" customHeight="1">
      <c r="A482" s="204"/>
      <c r="B482" s="222"/>
      <c r="C482" s="206"/>
      <c r="D482" s="207"/>
      <c r="E482" s="3"/>
      <c r="F482" s="3"/>
      <c r="G482" s="3"/>
      <c r="H482" s="3"/>
      <c r="J482" s="226"/>
      <c r="K482" s="3"/>
      <c r="L482" s="3"/>
      <c r="O482" s="227"/>
      <c r="Q482" s="94"/>
      <c r="R482" s="94"/>
      <c r="S482" s="94"/>
      <c r="T482" s="94"/>
    </row>
    <row r="483" ht="15.75" customHeight="1">
      <c r="A483" s="204"/>
      <c r="B483" s="222"/>
      <c r="C483" s="206"/>
      <c r="D483" s="207"/>
      <c r="E483" s="3"/>
      <c r="F483" s="3"/>
      <c r="G483" s="3"/>
      <c r="H483" s="3"/>
      <c r="J483" s="226"/>
      <c r="K483" s="3"/>
      <c r="L483" s="3"/>
      <c r="O483" s="227"/>
      <c r="Q483" s="94"/>
      <c r="R483" s="94"/>
      <c r="S483" s="94"/>
      <c r="T483" s="94"/>
    </row>
    <row r="484" ht="15.75" customHeight="1">
      <c r="A484" s="204"/>
      <c r="B484" s="222"/>
      <c r="C484" s="206"/>
      <c r="D484" s="207"/>
      <c r="E484" s="3"/>
      <c r="F484" s="3"/>
      <c r="G484" s="3"/>
      <c r="H484" s="3"/>
      <c r="J484" s="226"/>
      <c r="K484" s="3"/>
      <c r="L484" s="3"/>
      <c r="O484" s="227"/>
      <c r="Q484" s="94"/>
      <c r="R484" s="94"/>
      <c r="S484" s="94"/>
      <c r="T484" s="94"/>
    </row>
    <row r="485" ht="15.75" customHeight="1">
      <c r="A485" s="204"/>
      <c r="B485" s="222"/>
      <c r="C485" s="206"/>
      <c r="D485" s="207"/>
      <c r="E485" s="3"/>
      <c r="F485" s="3"/>
      <c r="G485" s="3"/>
      <c r="H485" s="3"/>
      <c r="J485" s="226"/>
      <c r="K485" s="3"/>
      <c r="L485" s="3"/>
      <c r="O485" s="227"/>
      <c r="Q485" s="94"/>
      <c r="R485" s="94"/>
      <c r="S485" s="94"/>
      <c r="T485" s="94"/>
    </row>
    <row r="486" ht="15.75" customHeight="1">
      <c r="A486" s="204"/>
      <c r="B486" s="222"/>
      <c r="C486" s="206"/>
      <c r="D486" s="207"/>
      <c r="E486" s="3"/>
      <c r="F486" s="3"/>
      <c r="G486" s="3"/>
      <c r="H486" s="3"/>
      <c r="J486" s="226"/>
      <c r="K486" s="3"/>
      <c r="L486" s="3"/>
      <c r="O486" s="227"/>
      <c r="Q486" s="94"/>
      <c r="R486" s="94"/>
      <c r="S486" s="94"/>
      <c r="T486" s="94"/>
    </row>
    <row r="487" ht="15.75" customHeight="1">
      <c r="A487" s="204"/>
      <c r="B487" s="222"/>
      <c r="C487" s="206"/>
      <c r="D487" s="207"/>
      <c r="E487" s="3"/>
      <c r="F487" s="3"/>
      <c r="G487" s="3"/>
      <c r="H487" s="3"/>
      <c r="J487" s="226"/>
      <c r="K487" s="3"/>
      <c r="L487" s="3"/>
      <c r="O487" s="227"/>
      <c r="Q487" s="94"/>
      <c r="R487" s="94"/>
      <c r="S487" s="94"/>
      <c r="T487" s="94"/>
    </row>
    <row r="488" ht="15.75" customHeight="1">
      <c r="A488" s="204"/>
      <c r="B488" s="222"/>
      <c r="C488" s="206"/>
      <c r="D488" s="207"/>
      <c r="E488" s="3"/>
      <c r="F488" s="3"/>
      <c r="G488" s="3"/>
      <c r="H488" s="3"/>
      <c r="J488" s="226"/>
      <c r="K488" s="3"/>
      <c r="L488" s="3"/>
      <c r="O488" s="227"/>
      <c r="Q488" s="94"/>
      <c r="R488" s="94"/>
      <c r="S488" s="94"/>
      <c r="T488" s="94"/>
    </row>
    <row r="489" ht="15.75" customHeight="1">
      <c r="A489" s="204"/>
      <c r="B489" s="222"/>
      <c r="C489" s="206"/>
      <c r="D489" s="207"/>
      <c r="E489" s="3"/>
      <c r="F489" s="3"/>
      <c r="G489" s="3"/>
      <c r="H489" s="3"/>
      <c r="J489" s="226"/>
      <c r="K489" s="3"/>
      <c r="L489" s="3"/>
      <c r="O489" s="227"/>
      <c r="Q489" s="94"/>
      <c r="R489" s="94"/>
      <c r="S489" s="94"/>
      <c r="T489" s="94"/>
    </row>
    <row r="490" ht="15.75" customHeight="1">
      <c r="A490" s="204"/>
      <c r="B490" s="222"/>
      <c r="C490" s="206"/>
      <c r="D490" s="207"/>
      <c r="E490" s="3"/>
      <c r="F490" s="3"/>
      <c r="G490" s="3"/>
      <c r="H490" s="3"/>
      <c r="J490" s="226"/>
      <c r="K490" s="3"/>
      <c r="L490" s="3"/>
      <c r="O490" s="227"/>
      <c r="Q490" s="94"/>
      <c r="R490" s="94"/>
      <c r="S490" s="94"/>
      <c r="T490" s="94"/>
    </row>
    <row r="491" ht="15.75" customHeight="1">
      <c r="A491" s="204"/>
      <c r="B491" s="222"/>
      <c r="C491" s="206"/>
      <c r="D491" s="207"/>
      <c r="E491" s="3"/>
      <c r="F491" s="3"/>
      <c r="G491" s="3"/>
      <c r="H491" s="3"/>
      <c r="J491" s="226"/>
      <c r="K491" s="3"/>
      <c r="L491" s="3"/>
      <c r="O491" s="227"/>
      <c r="Q491" s="94"/>
      <c r="R491" s="94"/>
      <c r="S491" s="94"/>
      <c r="T491" s="94"/>
    </row>
    <row r="492" ht="15.75" customHeight="1">
      <c r="A492" s="204"/>
      <c r="B492" s="222"/>
      <c r="C492" s="206"/>
      <c r="D492" s="207"/>
      <c r="E492" s="3"/>
      <c r="F492" s="3"/>
      <c r="G492" s="3"/>
      <c r="H492" s="3"/>
      <c r="J492" s="226"/>
      <c r="K492" s="3"/>
      <c r="L492" s="3"/>
      <c r="O492" s="227"/>
      <c r="Q492" s="94"/>
      <c r="R492" s="94"/>
      <c r="S492" s="94"/>
      <c r="T492" s="94"/>
    </row>
    <row r="493" ht="15.75" customHeight="1">
      <c r="A493" s="204"/>
      <c r="B493" s="222"/>
      <c r="C493" s="206"/>
      <c r="D493" s="207"/>
      <c r="E493" s="3"/>
      <c r="F493" s="3"/>
      <c r="G493" s="3"/>
      <c r="H493" s="3"/>
      <c r="J493" s="226"/>
      <c r="K493" s="3"/>
      <c r="L493" s="3"/>
      <c r="O493" s="227"/>
      <c r="Q493" s="94"/>
      <c r="R493" s="94"/>
      <c r="S493" s="94"/>
      <c r="T493" s="94"/>
    </row>
    <row r="494" ht="15.75" customHeight="1">
      <c r="A494" s="204"/>
      <c r="B494" s="222"/>
      <c r="C494" s="206"/>
      <c r="D494" s="207"/>
      <c r="E494" s="3"/>
      <c r="F494" s="3"/>
      <c r="G494" s="3"/>
      <c r="H494" s="3"/>
      <c r="J494" s="226"/>
      <c r="K494" s="3"/>
      <c r="L494" s="3"/>
      <c r="O494" s="227"/>
      <c r="Q494" s="94"/>
      <c r="R494" s="94"/>
      <c r="S494" s="94"/>
      <c r="T494" s="94"/>
    </row>
    <row r="495" ht="15.75" customHeight="1">
      <c r="A495" s="204"/>
      <c r="B495" s="222"/>
      <c r="C495" s="206"/>
      <c r="D495" s="207"/>
      <c r="E495" s="3"/>
      <c r="F495" s="3"/>
      <c r="G495" s="3"/>
      <c r="H495" s="3"/>
      <c r="J495" s="226"/>
      <c r="K495" s="3"/>
      <c r="L495" s="3"/>
      <c r="O495" s="227"/>
      <c r="Q495" s="94"/>
      <c r="R495" s="94"/>
      <c r="S495" s="94"/>
      <c r="T495" s="94"/>
    </row>
    <row r="496" ht="15.75" customHeight="1">
      <c r="A496" s="204"/>
      <c r="B496" s="222"/>
      <c r="C496" s="206"/>
      <c r="D496" s="207"/>
      <c r="E496" s="3"/>
      <c r="F496" s="3"/>
      <c r="G496" s="3"/>
      <c r="H496" s="3"/>
      <c r="J496" s="226"/>
      <c r="K496" s="3"/>
      <c r="L496" s="3"/>
      <c r="O496" s="227"/>
      <c r="Q496" s="94"/>
      <c r="R496" s="94"/>
      <c r="S496" s="94"/>
      <c r="T496" s="94"/>
    </row>
    <row r="497" ht="15.75" customHeight="1">
      <c r="A497" s="204"/>
      <c r="B497" s="222"/>
      <c r="C497" s="206"/>
      <c r="D497" s="207"/>
      <c r="E497" s="3"/>
      <c r="F497" s="3"/>
      <c r="G497" s="3"/>
      <c r="H497" s="3"/>
      <c r="J497" s="226"/>
      <c r="K497" s="3"/>
      <c r="L497" s="3"/>
      <c r="O497" s="227"/>
      <c r="Q497" s="94"/>
      <c r="R497" s="94"/>
      <c r="S497" s="94"/>
      <c r="T497" s="94"/>
    </row>
    <row r="498" ht="15.75" customHeight="1">
      <c r="A498" s="204"/>
      <c r="B498" s="222"/>
      <c r="C498" s="206"/>
      <c r="D498" s="207"/>
      <c r="E498" s="3"/>
      <c r="F498" s="3"/>
      <c r="G498" s="3"/>
      <c r="H498" s="3"/>
      <c r="J498" s="226"/>
      <c r="K498" s="3"/>
      <c r="L498" s="3"/>
      <c r="O498" s="227"/>
      <c r="Q498" s="94"/>
      <c r="R498" s="94"/>
      <c r="S498" s="94"/>
      <c r="T498" s="94"/>
    </row>
    <row r="499" ht="15.75" customHeight="1">
      <c r="A499" s="204"/>
      <c r="B499" s="222"/>
      <c r="C499" s="206"/>
      <c r="D499" s="207"/>
      <c r="E499" s="3"/>
      <c r="F499" s="3"/>
      <c r="G499" s="3"/>
      <c r="H499" s="3"/>
      <c r="J499" s="226"/>
      <c r="K499" s="3"/>
      <c r="L499" s="3"/>
      <c r="O499" s="227"/>
      <c r="Q499" s="94"/>
      <c r="R499" s="94"/>
      <c r="S499" s="94"/>
      <c r="T499" s="94"/>
    </row>
    <row r="500" ht="15.75" customHeight="1">
      <c r="A500" s="204"/>
      <c r="B500" s="222"/>
      <c r="C500" s="206"/>
      <c r="D500" s="207"/>
      <c r="E500" s="3"/>
      <c r="F500" s="3"/>
      <c r="G500" s="3"/>
      <c r="H500" s="3"/>
      <c r="J500" s="226"/>
      <c r="K500" s="3"/>
      <c r="L500" s="3"/>
      <c r="O500" s="227"/>
      <c r="Q500" s="94"/>
      <c r="R500" s="94"/>
      <c r="S500" s="94"/>
      <c r="T500" s="94"/>
    </row>
    <row r="501" ht="15.75" customHeight="1">
      <c r="A501" s="204"/>
      <c r="B501" s="222"/>
      <c r="C501" s="206"/>
      <c r="D501" s="207"/>
      <c r="E501" s="3"/>
      <c r="F501" s="3"/>
      <c r="G501" s="3"/>
      <c r="H501" s="3"/>
      <c r="J501" s="226"/>
      <c r="K501" s="3"/>
      <c r="L501" s="3"/>
      <c r="O501" s="227"/>
      <c r="Q501" s="94"/>
      <c r="R501" s="94"/>
      <c r="S501" s="94"/>
      <c r="T501" s="94"/>
    </row>
    <row r="502" ht="15.75" customHeight="1">
      <c r="A502" s="204"/>
      <c r="B502" s="222"/>
      <c r="C502" s="206"/>
      <c r="D502" s="207"/>
      <c r="E502" s="3"/>
      <c r="F502" s="3"/>
      <c r="G502" s="3"/>
      <c r="H502" s="3"/>
      <c r="J502" s="226"/>
      <c r="K502" s="3"/>
      <c r="L502" s="3"/>
      <c r="O502" s="227"/>
      <c r="Q502" s="94"/>
      <c r="R502" s="94"/>
      <c r="S502" s="94"/>
      <c r="T502" s="94"/>
    </row>
    <row r="503" ht="15.75" customHeight="1">
      <c r="A503" s="204"/>
      <c r="B503" s="222"/>
      <c r="C503" s="206"/>
      <c r="D503" s="207"/>
      <c r="E503" s="3"/>
      <c r="F503" s="3"/>
      <c r="G503" s="3"/>
      <c r="H503" s="3"/>
      <c r="J503" s="226"/>
      <c r="K503" s="3"/>
      <c r="L503" s="3"/>
      <c r="O503" s="227"/>
      <c r="Q503" s="94"/>
      <c r="R503" s="94"/>
      <c r="S503" s="94"/>
      <c r="T503" s="94"/>
    </row>
    <row r="504" ht="15.75" customHeight="1">
      <c r="A504" s="204"/>
      <c r="B504" s="222"/>
      <c r="C504" s="206"/>
      <c r="D504" s="207"/>
      <c r="E504" s="3"/>
      <c r="F504" s="3"/>
      <c r="G504" s="3"/>
      <c r="H504" s="3"/>
      <c r="J504" s="226"/>
      <c r="K504" s="3"/>
      <c r="L504" s="3"/>
      <c r="O504" s="227"/>
      <c r="Q504" s="94"/>
      <c r="R504" s="94"/>
      <c r="S504" s="94"/>
      <c r="T504" s="94"/>
    </row>
    <row r="505" ht="15.75" customHeight="1">
      <c r="A505" s="204"/>
      <c r="B505" s="222"/>
      <c r="C505" s="206"/>
      <c r="D505" s="207"/>
      <c r="E505" s="3"/>
      <c r="F505" s="3"/>
      <c r="G505" s="3"/>
      <c r="H505" s="3"/>
      <c r="J505" s="226"/>
      <c r="K505" s="3"/>
      <c r="L505" s="3"/>
      <c r="O505" s="227"/>
      <c r="Q505" s="94"/>
      <c r="R505" s="94"/>
      <c r="S505" s="94"/>
      <c r="T505" s="94"/>
    </row>
    <row r="506" ht="15.75" customHeight="1">
      <c r="A506" s="204"/>
      <c r="B506" s="222"/>
      <c r="C506" s="206"/>
      <c r="D506" s="207"/>
      <c r="E506" s="3"/>
      <c r="F506" s="3"/>
      <c r="G506" s="3"/>
      <c r="H506" s="3"/>
      <c r="J506" s="226"/>
      <c r="K506" s="3"/>
      <c r="L506" s="3"/>
      <c r="O506" s="227"/>
      <c r="Q506" s="94"/>
      <c r="R506" s="94"/>
      <c r="S506" s="94"/>
      <c r="T506" s="94"/>
    </row>
    <row r="507" ht="15.75" customHeight="1">
      <c r="A507" s="204"/>
      <c r="B507" s="222"/>
      <c r="C507" s="206"/>
      <c r="D507" s="207"/>
      <c r="E507" s="3"/>
      <c r="F507" s="3"/>
      <c r="G507" s="3"/>
      <c r="H507" s="3"/>
      <c r="J507" s="226"/>
      <c r="K507" s="3"/>
      <c r="L507" s="3"/>
      <c r="O507" s="227"/>
      <c r="Q507" s="94"/>
      <c r="R507" s="94"/>
      <c r="S507" s="94"/>
      <c r="T507" s="94"/>
    </row>
    <row r="508" ht="15.75" customHeight="1">
      <c r="A508" s="204"/>
      <c r="B508" s="222"/>
      <c r="C508" s="206"/>
      <c r="D508" s="207"/>
      <c r="E508" s="3"/>
      <c r="F508" s="3"/>
      <c r="G508" s="3"/>
      <c r="H508" s="3"/>
      <c r="J508" s="226"/>
      <c r="K508" s="3"/>
      <c r="L508" s="3"/>
      <c r="O508" s="227"/>
      <c r="Q508" s="94"/>
      <c r="R508" s="94"/>
      <c r="S508" s="94"/>
      <c r="T508" s="94"/>
    </row>
    <row r="509" ht="15.75" customHeight="1">
      <c r="A509" s="204"/>
      <c r="B509" s="222"/>
      <c r="C509" s="206"/>
      <c r="D509" s="207"/>
      <c r="E509" s="3"/>
      <c r="F509" s="3"/>
      <c r="G509" s="3"/>
      <c r="H509" s="3"/>
      <c r="J509" s="226"/>
      <c r="K509" s="3"/>
      <c r="L509" s="3"/>
      <c r="O509" s="227"/>
      <c r="Q509" s="94"/>
      <c r="R509" s="94"/>
      <c r="S509" s="94"/>
      <c r="T509" s="94"/>
    </row>
    <row r="510" ht="15.75" customHeight="1">
      <c r="A510" s="204"/>
      <c r="B510" s="222"/>
      <c r="C510" s="206"/>
      <c r="D510" s="207"/>
      <c r="E510" s="3"/>
      <c r="F510" s="3"/>
      <c r="G510" s="3"/>
      <c r="H510" s="3"/>
      <c r="J510" s="226"/>
      <c r="K510" s="3"/>
      <c r="L510" s="3"/>
      <c r="O510" s="227"/>
      <c r="Q510" s="94"/>
      <c r="R510" s="94"/>
      <c r="S510" s="94"/>
      <c r="T510" s="94"/>
    </row>
    <row r="511" ht="15.75" customHeight="1">
      <c r="A511" s="204"/>
      <c r="B511" s="222"/>
      <c r="C511" s="206"/>
      <c r="D511" s="207"/>
      <c r="E511" s="3"/>
      <c r="F511" s="3"/>
      <c r="G511" s="3"/>
      <c r="H511" s="3"/>
      <c r="J511" s="226"/>
      <c r="K511" s="3"/>
      <c r="L511" s="3"/>
      <c r="O511" s="227"/>
      <c r="Q511" s="94"/>
      <c r="R511" s="94"/>
      <c r="S511" s="94"/>
      <c r="T511" s="94"/>
    </row>
    <row r="512" ht="15.75" customHeight="1">
      <c r="A512" s="204"/>
      <c r="B512" s="222"/>
      <c r="C512" s="206"/>
      <c r="D512" s="207"/>
      <c r="E512" s="3"/>
      <c r="F512" s="3"/>
      <c r="G512" s="3"/>
      <c r="H512" s="3"/>
      <c r="J512" s="226"/>
      <c r="K512" s="3"/>
      <c r="L512" s="3"/>
      <c r="O512" s="227"/>
      <c r="Q512" s="94"/>
      <c r="R512" s="94"/>
      <c r="S512" s="94"/>
      <c r="T512" s="94"/>
    </row>
    <row r="513" ht="15.75" customHeight="1">
      <c r="A513" s="204"/>
      <c r="B513" s="222"/>
      <c r="C513" s="206"/>
      <c r="D513" s="207"/>
      <c r="E513" s="3"/>
      <c r="F513" s="3"/>
      <c r="G513" s="3"/>
      <c r="H513" s="3"/>
      <c r="J513" s="226"/>
      <c r="K513" s="3"/>
      <c r="L513" s="3"/>
      <c r="O513" s="227"/>
      <c r="Q513" s="94"/>
      <c r="R513" s="94"/>
      <c r="S513" s="94"/>
      <c r="T513" s="94"/>
    </row>
    <row r="514" ht="15.75" customHeight="1">
      <c r="A514" s="204"/>
      <c r="B514" s="222"/>
      <c r="C514" s="206"/>
      <c r="D514" s="207"/>
      <c r="E514" s="3"/>
      <c r="F514" s="3"/>
      <c r="G514" s="3"/>
      <c r="H514" s="3"/>
      <c r="J514" s="226"/>
      <c r="K514" s="3"/>
      <c r="L514" s="3"/>
      <c r="O514" s="227"/>
      <c r="Q514" s="94"/>
      <c r="R514" s="94"/>
      <c r="S514" s="94"/>
      <c r="T514" s="94"/>
    </row>
    <row r="515" ht="15.75" customHeight="1">
      <c r="A515" s="204"/>
      <c r="B515" s="222"/>
      <c r="C515" s="206"/>
      <c r="D515" s="207"/>
      <c r="E515" s="3"/>
      <c r="F515" s="3"/>
      <c r="G515" s="3"/>
      <c r="H515" s="3"/>
      <c r="J515" s="226"/>
      <c r="K515" s="3"/>
      <c r="L515" s="3"/>
      <c r="O515" s="227"/>
      <c r="Q515" s="94"/>
      <c r="R515" s="94"/>
      <c r="S515" s="94"/>
      <c r="T515" s="94"/>
    </row>
    <row r="516" ht="15.75" customHeight="1">
      <c r="A516" s="204"/>
      <c r="B516" s="222"/>
      <c r="C516" s="206"/>
      <c r="D516" s="207"/>
      <c r="E516" s="3"/>
      <c r="F516" s="3"/>
      <c r="G516" s="3"/>
      <c r="H516" s="3"/>
      <c r="J516" s="226"/>
      <c r="K516" s="3"/>
      <c r="L516" s="3"/>
      <c r="O516" s="227"/>
      <c r="Q516" s="94"/>
      <c r="R516" s="94"/>
      <c r="S516" s="94"/>
      <c r="T516" s="94"/>
    </row>
    <row r="517" ht="15.75" customHeight="1">
      <c r="A517" s="204"/>
      <c r="B517" s="222"/>
      <c r="C517" s="206"/>
      <c r="D517" s="207"/>
      <c r="E517" s="3"/>
      <c r="F517" s="3"/>
      <c r="G517" s="3"/>
      <c r="H517" s="3"/>
      <c r="J517" s="226"/>
      <c r="K517" s="3"/>
      <c r="L517" s="3"/>
      <c r="O517" s="227"/>
      <c r="Q517" s="94"/>
      <c r="R517" s="94"/>
      <c r="S517" s="94"/>
      <c r="T517" s="94"/>
    </row>
    <row r="518" ht="15.75" customHeight="1">
      <c r="A518" s="204"/>
      <c r="B518" s="222"/>
      <c r="C518" s="206"/>
      <c r="D518" s="235"/>
      <c r="E518" s="3"/>
      <c r="F518" s="3"/>
      <c r="G518" s="3"/>
      <c r="H518" s="3"/>
      <c r="J518" s="226"/>
      <c r="K518" s="3"/>
      <c r="L518" s="3"/>
      <c r="O518" s="227"/>
      <c r="Q518" s="94"/>
      <c r="R518" s="94"/>
      <c r="S518" s="94"/>
      <c r="T518" s="94"/>
    </row>
    <row r="519" ht="15.75" customHeight="1">
      <c r="A519" s="204"/>
      <c r="B519" s="222"/>
      <c r="C519" s="206"/>
      <c r="D519" s="235"/>
      <c r="E519" s="3"/>
      <c r="F519" s="3"/>
      <c r="G519" s="3"/>
      <c r="H519" s="3"/>
      <c r="J519" s="226"/>
      <c r="K519" s="3"/>
      <c r="L519" s="3"/>
      <c r="O519" s="227"/>
      <c r="Q519" s="94"/>
      <c r="R519" s="94"/>
      <c r="S519" s="94"/>
      <c r="T519" s="94"/>
    </row>
    <row r="520" ht="15.75" customHeight="1">
      <c r="A520" s="204"/>
      <c r="B520" s="222"/>
      <c r="C520" s="206"/>
      <c r="D520" s="235"/>
      <c r="E520" s="3"/>
      <c r="F520" s="3"/>
      <c r="G520" s="3"/>
      <c r="H520" s="3"/>
      <c r="J520" s="226"/>
      <c r="K520" s="3"/>
      <c r="L520" s="3"/>
      <c r="O520" s="227"/>
      <c r="Q520" s="94"/>
      <c r="R520" s="94"/>
      <c r="S520" s="94"/>
      <c r="T520" s="94"/>
    </row>
    <row r="521" ht="15.75" customHeight="1">
      <c r="A521" s="204"/>
      <c r="B521" s="222"/>
      <c r="C521" s="206"/>
      <c r="D521" s="235"/>
      <c r="E521" s="3"/>
      <c r="F521" s="3"/>
      <c r="G521" s="3"/>
      <c r="H521" s="3"/>
      <c r="J521" s="226"/>
      <c r="K521" s="3"/>
      <c r="L521" s="3"/>
      <c r="O521" s="227"/>
      <c r="Q521" s="94"/>
      <c r="R521" s="94"/>
      <c r="S521" s="94"/>
      <c r="T521" s="94"/>
    </row>
    <row r="522" ht="15.75" customHeight="1">
      <c r="A522" s="204"/>
      <c r="B522" s="222"/>
      <c r="C522" s="206"/>
      <c r="D522" s="235"/>
      <c r="E522" s="3"/>
      <c r="F522" s="3"/>
      <c r="G522" s="3"/>
      <c r="H522" s="3"/>
      <c r="J522" s="226"/>
      <c r="K522" s="3"/>
      <c r="L522" s="3"/>
      <c r="O522" s="227"/>
      <c r="Q522" s="94"/>
      <c r="R522" s="94"/>
      <c r="S522" s="94"/>
      <c r="T522" s="94"/>
    </row>
    <row r="523" ht="15.75" customHeight="1">
      <c r="A523" s="204"/>
      <c r="B523" s="222"/>
      <c r="C523" s="206"/>
      <c r="D523" s="235"/>
      <c r="E523" s="3"/>
      <c r="F523" s="3"/>
      <c r="G523" s="3"/>
      <c r="H523" s="3"/>
      <c r="J523" s="226"/>
      <c r="K523" s="3"/>
      <c r="L523" s="3"/>
      <c r="O523" s="227"/>
      <c r="Q523" s="94"/>
      <c r="R523" s="94"/>
      <c r="S523" s="94"/>
      <c r="T523" s="94"/>
    </row>
    <row r="524" ht="15.75" customHeight="1">
      <c r="A524" s="204"/>
      <c r="B524" s="222"/>
      <c r="C524" s="206"/>
      <c r="D524" s="235"/>
      <c r="E524" s="3"/>
      <c r="F524" s="3"/>
      <c r="G524" s="3"/>
      <c r="H524" s="3"/>
      <c r="J524" s="226"/>
      <c r="K524" s="3"/>
      <c r="L524" s="3"/>
      <c r="O524" s="227"/>
      <c r="Q524" s="94"/>
      <c r="R524" s="94"/>
      <c r="S524" s="94"/>
      <c r="T524" s="94"/>
    </row>
    <row r="525" ht="15.75" customHeight="1">
      <c r="A525" s="204"/>
      <c r="B525" s="222"/>
      <c r="C525" s="206"/>
      <c r="D525" s="235"/>
      <c r="E525" s="3"/>
      <c r="F525" s="3"/>
      <c r="G525" s="3"/>
      <c r="H525" s="3"/>
      <c r="J525" s="226"/>
      <c r="K525" s="3"/>
      <c r="L525" s="3"/>
      <c r="O525" s="227"/>
      <c r="Q525" s="94"/>
      <c r="R525" s="94"/>
      <c r="S525" s="94"/>
      <c r="T525" s="94"/>
    </row>
    <row r="526" ht="15.75" customHeight="1">
      <c r="A526" s="204"/>
      <c r="B526" s="222"/>
      <c r="C526" s="206"/>
      <c r="D526" s="235"/>
      <c r="E526" s="3"/>
      <c r="F526" s="3"/>
      <c r="G526" s="3"/>
      <c r="H526" s="3"/>
      <c r="J526" s="226"/>
      <c r="K526" s="3"/>
      <c r="L526" s="3"/>
      <c r="O526" s="227"/>
      <c r="Q526" s="94"/>
      <c r="R526" s="94"/>
      <c r="S526" s="94"/>
      <c r="T526" s="94"/>
    </row>
    <row r="527" ht="15.75" customHeight="1">
      <c r="A527" s="204"/>
      <c r="B527" s="222"/>
      <c r="C527" s="206"/>
      <c r="D527" s="235"/>
      <c r="E527" s="3"/>
      <c r="F527" s="3"/>
      <c r="G527" s="3"/>
      <c r="H527" s="3"/>
      <c r="J527" s="226"/>
      <c r="K527" s="3"/>
      <c r="L527" s="3"/>
      <c r="O527" s="227"/>
      <c r="Q527" s="94"/>
      <c r="R527" s="94"/>
      <c r="S527" s="94"/>
      <c r="T527" s="94"/>
    </row>
    <row r="528" ht="15.75" customHeight="1">
      <c r="A528" s="204"/>
      <c r="B528" s="222"/>
      <c r="C528" s="206"/>
      <c r="D528" s="235"/>
      <c r="E528" s="3"/>
      <c r="F528" s="3"/>
      <c r="G528" s="3"/>
      <c r="H528" s="3"/>
      <c r="J528" s="226"/>
      <c r="K528" s="3"/>
      <c r="L528" s="3"/>
      <c r="O528" s="227"/>
      <c r="Q528" s="94"/>
      <c r="R528" s="94"/>
      <c r="S528" s="94"/>
      <c r="T528" s="94"/>
    </row>
    <row r="529" ht="15.75" customHeight="1">
      <c r="A529" s="204"/>
      <c r="B529" s="222"/>
      <c r="C529" s="206"/>
      <c r="D529" s="235"/>
      <c r="E529" s="3"/>
      <c r="F529" s="3"/>
      <c r="G529" s="3"/>
      <c r="H529" s="3"/>
      <c r="J529" s="226"/>
      <c r="K529" s="3"/>
      <c r="L529" s="3"/>
      <c r="O529" s="227"/>
      <c r="Q529" s="94"/>
      <c r="R529" s="94"/>
      <c r="S529" s="94"/>
      <c r="T529" s="94"/>
    </row>
    <row r="530" ht="15.75" customHeight="1">
      <c r="A530" s="204"/>
      <c r="B530" s="222"/>
      <c r="C530" s="206"/>
      <c r="D530" s="235"/>
      <c r="E530" s="3"/>
      <c r="F530" s="3"/>
      <c r="G530" s="3"/>
      <c r="H530" s="3"/>
      <c r="J530" s="226"/>
      <c r="K530" s="3"/>
      <c r="L530" s="3"/>
      <c r="O530" s="227"/>
      <c r="Q530" s="94"/>
      <c r="R530" s="94"/>
      <c r="S530" s="94"/>
      <c r="T530" s="94"/>
    </row>
    <row r="531" ht="15.75" customHeight="1">
      <c r="A531" s="204"/>
      <c r="B531" s="222"/>
      <c r="C531" s="206"/>
      <c r="D531" s="235"/>
      <c r="E531" s="3"/>
      <c r="F531" s="3"/>
      <c r="G531" s="3"/>
      <c r="H531" s="3"/>
      <c r="J531" s="226"/>
      <c r="K531" s="3"/>
      <c r="L531" s="3"/>
      <c r="O531" s="227"/>
      <c r="Q531" s="94"/>
      <c r="R531" s="94"/>
      <c r="S531" s="94"/>
      <c r="T531" s="94"/>
    </row>
    <row r="532" ht="15.75" customHeight="1">
      <c r="A532" s="204"/>
      <c r="B532" s="222"/>
      <c r="C532" s="206"/>
      <c r="D532" s="235"/>
      <c r="E532" s="3"/>
      <c r="F532" s="3"/>
      <c r="G532" s="3"/>
      <c r="H532" s="3"/>
      <c r="J532" s="226"/>
      <c r="K532" s="3"/>
      <c r="L532" s="3"/>
      <c r="O532" s="227"/>
      <c r="Q532" s="94"/>
      <c r="R532" s="94"/>
      <c r="S532" s="94"/>
      <c r="T532" s="94"/>
    </row>
    <row r="533" ht="15.75" customHeight="1">
      <c r="A533" s="204"/>
      <c r="B533" s="222"/>
      <c r="C533" s="206"/>
      <c r="D533" s="235"/>
      <c r="E533" s="3"/>
      <c r="F533" s="3"/>
      <c r="G533" s="3"/>
      <c r="H533" s="3"/>
      <c r="J533" s="226"/>
      <c r="K533" s="3"/>
      <c r="L533" s="3"/>
      <c r="O533" s="227"/>
      <c r="Q533" s="94"/>
      <c r="R533" s="94"/>
      <c r="S533" s="94"/>
      <c r="T533" s="94"/>
    </row>
    <row r="534" ht="15.75" customHeight="1">
      <c r="A534" s="204"/>
      <c r="B534" s="222"/>
      <c r="C534" s="206"/>
      <c r="D534" s="235"/>
      <c r="E534" s="3"/>
      <c r="F534" s="3"/>
      <c r="G534" s="3"/>
      <c r="H534" s="3"/>
      <c r="J534" s="226"/>
      <c r="K534" s="3"/>
      <c r="L534" s="3"/>
      <c r="O534" s="227"/>
      <c r="Q534" s="94"/>
      <c r="R534" s="94"/>
      <c r="S534" s="94"/>
      <c r="T534" s="94"/>
    </row>
    <row r="535" ht="15.75" customHeight="1">
      <c r="A535" s="204"/>
      <c r="B535" s="222"/>
      <c r="C535" s="206"/>
      <c r="D535" s="235"/>
      <c r="E535" s="3"/>
      <c r="F535" s="3"/>
      <c r="G535" s="3"/>
      <c r="H535" s="3"/>
      <c r="J535" s="226"/>
      <c r="K535" s="3"/>
      <c r="L535" s="3"/>
      <c r="O535" s="227"/>
      <c r="Q535" s="94"/>
      <c r="R535" s="94"/>
      <c r="S535" s="94"/>
      <c r="T535" s="94"/>
    </row>
    <row r="536" ht="15.75" customHeight="1">
      <c r="A536" s="204"/>
      <c r="B536" s="222"/>
      <c r="C536" s="206"/>
      <c r="D536" s="235"/>
      <c r="E536" s="3"/>
      <c r="F536" s="3"/>
      <c r="G536" s="3"/>
      <c r="H536" s="3"/>
      <c r="J536" s="226"/>
      <c r="K536" s="3"/>
      <c r="L536" s="3"/>
      <c r="O536" s="227"/>
      <c r="Q536" s="94"/>
      <c r="R536" s="94"/>
      <c r="S536" s="94"/>
      <c r="T536" s="94"/>
    </row>
    <row r="537" ht="15.75" customHeight="1">
      <c r="A537" s="204"/>
      <c r="B537" s="222"/>
      <c r="C537" s="206"/>
      <c r="D537" s="235"/>
      <c r="E537" s="3"/>
      <c r="F537" s="3"/>
      <c r="G537" s="3"/>
      <c r="H537" s="3"/>
      <c r="J537" s="226"/>
      <c r="K537" s="3"/>
      <c r="L537" s="3"/>
      <c r="O537" s="227"/>
      <c r="Q537" s="94"/>
      <c r="R537" s="94"/>
      <c r="S537" s="94"/>
      <c r="T537" s="94"/>
    </row>
    <row r="538" ht="15.75" customHeight="1">
      <c r="A538" s="204"/>
      <c r="B538" s="222"/>
      <c r="C538" s="206"/>
      <c r="D538" s="235"/>
      <c r="E538" s="3"/>
      <c r="F538" s="3"/>
      <c r="G538" s="3"/>
      <c r="H538" s="3"/>
      <c r="J538" s="226"/>
      <c r="K538" s="3"/>
      <c r="L538" s="3"/>
      <c r="O538" s="227"/>
      <c r="Q538" s="94"/>
      <c r="R538" s="94"/>
      <c r="S538" s="94"/>
      <c r="T538" s="94"/>
    </row>
    <row r="539" ht="15.75" customHeight="1">
      <c r="A539" s="204"/>
      <c r="B539" s="222"/>
      <c r="C539" s="206"/>
      <c r="D539" s="207"/>
      <c r="E539" s="3"/>
      <c r="F539" s="3"/>
      <c r="G539" s="3"/>
      <c r="H539" s="3"/>
      <c r="J539" s="226"/>
      <c r="K539" s="3"/>
      <c r="L539" s="3"/>
      <c r="O539" s="227"/>
      <c r="Q539" s="94"/>
      <c r="R539" s="94"/>
      <c r="S539" s="94"/>
      <c r="T539" s="94"/>
    </row>
    <row r="540" ht="15.75" customHeight="1">
      <c r="A540" s="204"/>
      <c r="B540" s="222"/>
      <c r="C540" s="206"/>
      <c r="D540" s="207"/>
      <c r="E540" s="3"/>
      <c r="F540" s="3"/>
      <c r="G540" s="3"/>
      <c r="H540" s="3"/>
      <c r="J540" s="226"/>
      <c r="K540" s="3"/>
      <c r="L540" s="3"/>
      <c r="O540" s="227"/>
      <c r="Q540" s="94"/>
      <c r="R540" s="94"/>
      <c r="S540" s="94"/>
      <c r="T540" s="94"/>
    </row>
    <row r="541" ht="15.75" customHeight="1">
      <c r="A541" s="204"/>
      <c r="B541" s="222"/>
      <c r="C541" s="206"/>
      <c r="D541" s="207"/>
      <c r="E541" s="3"/>
      <c r="F541" s="3"/>
      <c r="G541" s="3"/>
      <c r="H541" s="3"/>
      <c r="J541" s="226"/>
      <c r="K541" s="3"/>
      <c r="L541" s="3"/>
      <c r="O541" s="227"/>
      <c r="Q541" s="94"/>
      <c r="R541" s="94"/>
      <c r="S541" s="94"/>
      <c r="T541" s="94"/>
    </row>
    <row r="542" ht="15.75" customHeight="1">
      <c r="A542" s="204"/>
      <c r="B542" s="222"/>
      <c r="C542" s="206"/>
      <c r="D542" s="207"/>
      <c r="E542" s="3"/>
      <c r="F542" s="3"/>
      <c r="G542" s="3"/>
      <c r="H542" s="3"/>
      <c r="J542" s="226"/>
      <c r="K542" s="3"/>
      <c r="L542" s="3"/>
      <c r="O542" s="227"/>
      <c r="Q542" s="94"/>
      <c r="R542" s="94"/>
      <c r="S542" s="94"/>
      <c r="T542" s="94"/>
    </row>
    <row r="543" ht="15.75" customHeight="1">
      <c r="A543" s="204"/>
      <c r="B543" s="222"/>
      <c r="C543" s="206"/>
      <c r="D543" s="207"/>
      <c r="E543" s="3"/>
      <c r="F543" s="3"/>
      <c r="G543" s="3"/>
      <c r="H543" s="3"/>
      <c r="J543" s="226"/>
      <c r="K543" s="3"/>
      <c r="L543" s="3"/>
      <c r="O543" s="227"/>
      <c r="Q543" s="94"/>
      <c r="R543" s="94"/>
      <c r="S543" s="94"/>
      <c r="T543" s="94"/>
    </row>
    <row r="544" ht="15.75" customHeight="1">
      <c r="A544" s="204"/>
      <c r="B544" s="222"/>
      <c r="C544" s="206"/>
      <c r="D544" s="207"/>
      <c r="E544" s="3"/>
      <c r="F544" s="3"/>
      <c r="G544" s="3"/>
      <c r="H544" s="3"/>
      <c r="J544" s="226"/>
      <c r="K544" s="3"/>
      <c r="L544" s="3"/>
      <c r="O544" s="227"/>
      <c r="Q544" s="94"/>
      <c r="R544" s="94"/>
      <c r="S544" s="94"/>
      <c r="T544" s="94"/>
    </row>
    <row r="545" ht="15.75" customHeight="1">
      <c r="A545" s="204"/>
      <c r="B545" s="222"/>
      <c r="C545" s="206"/>
      <c r="D545" s="207"/>
      <c r="E545" s="3"/>
      <c r="F545" s="3"/>
      <c r="G545" s="3"/>
      <c r="H545" s="3"/>
      <c r="J545" s="226"/>
      <c r="K545" s="3"/>
      <c r="L545" s="3"/>
      <c r="O545" s="227"/>
      <c r="Q545" s="94"/>
      <c r="R545" s="94"/>
      <c r="S545" s="94"/>
      <c r="T545" s="94"/>
    </row>
    <row r="546" ht="15.75" customHeight="1">
      <c r="A546" s="204"/>
      <c r="B546" s="222"/>
      <c r="C546" s="206"/>
      <c r="D546" s="207"/>
      <c r="E546" s="3"/>
      <c r="F546" s="3"/>
      <c r="G546" s="3"/>
      <c r="H546" s="3"/>
      <c r="J546" s="226"/>
      <c r="K546" s="3"/>
      <c r="L546" s="3"/>
      <c r="O546" s="227"/>
      <c r="Q546" s="94"/>
      <c r="R546" s="94"/>
      <c r="S546" s="94"/>
      <c r="T546" s="94"/>
    </row>
    <row r="547" ht="15.75" customHeight="1">
      <c r="A547" s="204"/>
      <c r="B547" s="222"/>
      <c r="C547" s="206"/>
      <c r="D547" s="207"/>
      <c r="E547" s="3"/>
      <c r="F547" s="3"/>
      <c r="G547" s="3"/>
      <c r="H547" s="3"/>
      <c r="J547" s="226"/>
      <c r="K547" s="3"/>
      <c r="L547" s="3"/>
      <c r="O547" s="227"/>
      <c r="Q547" s="94"/>
      <c r="R547" s="94"/>
      <c r="S547" s="94"/>
      <c r="T547" s="94"/>
    </row>
    <row r="548" ht="15.75" customHeight="1">
      <c r="A548" s="204"/>
      <c r="B548" s="222"/>
      <c r="C548" s="206"/>
      <c r="D548" s="235"/>
      <c r="E548" s="3"/>
      <c r="F548" s="3"/>
      <c r="G548" s="3"/>
      <c r="H548" s="3"/>
      <c r="J548" s="226"/>
      <c r="K548" s="3"/>
      <c r="L548" s="3"/>
      <c r="O548" s="227"/>
      <c r="Q548" s="94"/>
      <c r="R548" s="94"/>
      <c r="S548" s="94"/>
      <c r="T548" s="94"/>
    </row>
    <row r="549" ht="15.75" customHeight="1">
      <c r="A549" s="204"/>
      <c r="B549" s="222"/>
      <c r="C549" s="206"/>
      <c r="D549" s="235"/>
      <c r="E549" s="3"/>
      <c r="F549" s="3"/>
      <c r="G549" s="3"/>
      <c r="H549" s="3"/>
      <c r="J549" s="226"/>
      <c r="K549" s="3"/>
      <c r="L549" s="3"/>
      <c r="O549" s="227"/>
      <c r="Q549" s="94"/>
      <c r="R549" s="94"/>
      <c r="S549" s="94"/>
      <c r="T549" s="94"/>
    </row>
    <row r="550" ht="15.75" customHeight="1">
      <c r="A550" s="204"/>
      <c r="B550" s="222"/>
      <c r="C550" s="206"/>
      <c r="D550" s="235"/>
      <c r="E550" s="3"/>
      <c r="F550" s="3"/>
      <c r="G550" s="3"/>
      <c r="H550" s="3"/>
      <c r="J550" s="226"/>
      <c r="K550" s="3"/>
      <c r="L550" s="3"/>
      <c r="O550" s="227"/>
      <c r="Q550" s="94"/>
      <c r="R550" s="94"/>
      <c r="S550" s="94"/>
      <c r="T550" s="94"/>
    </row>
    <row r="551" ht="15.75" customHeight="1">
      <c r="A551" s="204"/>
      <c r="B551" s="222"/>
      <c r="C551" s="206"/>
      <c r="D551" s="235"/>
      <c r="E551" s="3"/>
      <c r="F551" s="3"/>
      <c r="G551" s="3"/>
      <c r="H551" s="3"/>
      <c r="J551" s="226"/>
      <c r="K551" s="3"/>
      <c r="L551" s="3"/>
      <c r="O551" s="227"/>
      <c r="Q551" s="94"/>
      <c r="R551" s="94"/>
      <c r="S551" s="94"/>
      <c r="T551" s="94"/>
    </row>
    <row r="552" ht="15.75" customHeight="1">
      <c r="A552" s="204"/>
      <c r="B552" s="222"/>
      <c r="C552" s="206"/>
      <c r="D552" s="235"/>
      <c r="E552" s="3"/>
      <c r="F552" s="3"/>
      <c r="G552" s="3"/>
      <c r="H552" s="3"/>
      <c r="J552" s="226"/>
      <c r="K552" s="3"/>
      <c r="L552" s="3"/>
      <c r="O552" s="227"/>
      <c r="Q552" s="94"/>
      <c r="R552" s="94"/>
      <c r="S552" s="94"/>
      <c r="T552" s="94"/>
    </row>
    <row r="553" ht="15.75" customHeight="1">
      <c r="A553" s="204"/>
      <c r="B553" s="222"/>
      <c r="C553" s="206"/>
      <c r="D553" s="235"/>
      <c r="E553" s="3"/>
      <c r="F553" s="3"/>
      <c r="G553" s="3"/>
      <c r="H553" s="3"/>
      <c r="J553" s="226"/>
      <c r="K553" s="3"/>
      <c r="L553" s="3"/>
      <c r="O553" s="227"/>
      <c r="Q553" s="94"/>
      <c r="R553" s="94"/>
      <c r="S553" s="94"/>
      <c r="T553" s="94"/>
    </row>
    <row r="554" ht="15.75" customHeight="1">
      <c r="A554" s="204"/>
      <c r="B554" s="222"/>
      <c r="C554" s="206"/>
      <c r="D554" s="235"/>
      <c r="E554" s="3"/>
      <c r="F554" s="3"/>
      <c r="G554" s="3"/>
      <c r="H554" s="3"/>
      <c r="J554" s="226"/>
      <c r="K554" s="3"/>
      <c r="L554" s="3"/>
      <c r="O554" s="227"/>
      <c r="Q554" s="94"/>
      <c r="R554" s="94"/>
      <c r="S554" s="94"/>
      <c r="T554" s="94"/>
    </row>
    <row r="555" ht="15.75" customHeight="1">
      <c r="A555" s="204"/>
      <c r="B555" s="222"/>
      <c r="C555" s="206"/>
      <c r="D555" s="235"/>
      <c r="E555" s="3"/>
      <c r="F555" s="3"/>
      <c r="G555" s="3"/>
      <c r="H555" s="3"/>
      <c r="J555" s="226"/>
      <c r="K555" s="3"/>
      <c r="L555" s="3"/>
      <c r="O555" s="227"/>
      <c r="Q555" s="94"/>
      <c r="R555" s="94"/>
      <c r="S555" s="94"/>
      <c r="T555" s="94"/>
    </row>
    <row r="556" ht="15.75" customHeight="1">
      <c r="A556" s="204"/>
      <c r="B556" s="222"/>
      <c r="C556" s="206"/>
      <c r="D556" s="235"/>
      <c r="E556" s="3"/>
      <c r="F556" s="3"/>
      <c r="G556" s="3"/>
      <c r="H556" s="3"/>
      <c r="J556" s="226"/>
      <c r="K556" s="3"/>
      <c r="L556" s="3"/>
      <c r="O556" s="227"/>
      <c r="Q556" s="94"/>
      <c r="R556" s="94"/>
      <c r="S556" s="94"/>
      <c r="T556" s="94"/>
    </row>
    <row r="557" ht="15.75" customHeight="1">
      <c r="A557" s="204"/>
      <c r="B557" s="222"/>
      <c r="C557" s="206"/>
      <c r="D557" s="235"/>
      <c r="E557" s="3"/>
      <c r="F557" s="3"/>
      <c r="G557" s="3"/>
      <c r="H557" s="3"/>
      <c r="J557" s="226"/>
      <c r="K557" s="3"/>
      <c r="L557" s="3"/>
      <c r="O557" s="227"/>
      <c r="Q557" s="94"/>
      <c r="R557" s="94"/>
      <c r="S557" s="94"/>
      <c r="T557" s="94"/>
    </row>
    <row r="558" ht="15.75" customHeight="1">
      <c r="A558" s="204"/>
      <c r="B558" s="222"/>
      <c r="C558" s="206"/>
      <c r="D558" s="235"/>
      <c r="E558" s="3"/>
      <c r="F558" s="3"/>
      <c r="G558" s="3"/>
      <c r="H558" s="3"/>
      <c r="J558" s="226"/>
      <c r="K558" s="3"/>
      <c r="L558" s="3"/>
      <c r="O558" s="227"/>
      <c r="Q558" s="94"/>
      <c r="R558" s="94"/>
      <c r="S558" s="94"/>
      <c r="T558" s="94"/>
    </row>
    <row r="559" ht="15.75" customHeight="1">
      <c r="A559" s="204"/>
      <c r="B559" s="222"/>
      <c r="C559" s="206"/>
      <c r="D559" s="235"/>
      <c r="E559" s="3"/>
      <c r="F559" s="3"/>
      <c r="G559" s="3"/>
      <c r="H559" s="3"/>
      <c r="J559" s="226"/>
      <c r="K559" s="3"/>
      <c r="L559" s="3"/>
      <c r="O559" s="227"/>
      <c r="Q559" s="94"/>
      <c r="R559" s="94"/>
      <c r="S559" s="94"/>
      <c r="T559" s="94"/>
    </row>
    <row r="560" ht="15.75" customHeight="1">
      <c r="A560" s="204"/>
      <c r="B560" s="222"/>
      <c r="C560" s="206"/>
      <c r="D560" s="235"/>
      <c r="E560" s="3"/>
      <c r="F560" s="3"/>
      <c r="G560" s="3"/>
      <c r="H560" s="3"/>
      <c r="J560" s="226"/>
      <c r="K560" s="3"/>
      <c r="L560" s="3"/>
      <c r="O560" s="227"/>
      <c r="Q560" s="94"/>
      <c r="R560" s="94"/>
      <c r="S560" s="94"/>
      <c r="T560" s="94"/>
    </row>
    <row r="561" ht="15.75" customHeight="1">
      <c r="A561" s="204"/>
      <c r="B561" s="222"/>
      <c r="C561" s="206"/>
      <c r="D561" s="235"/>
      <c r="E561" s="3"/>
      <c r="F561" s="3"/>
      <c r="G561" s="3"/>
      <c r="H561" s="3"/>
      <c r="J561" s="226"/>
      <c r="K561" s="3"/>
      <c r="L561" s="3"/>
      <c r="O561" s="227"/>
      <c r="Q561" s="94"/>
      <c r="R561" s="94"/>
      <c r="S561" s="94"/>
      <c r="T561" s="94"/>
    </row>
    <row r="562" ht="15.75" customHeight="1">
      <c r="A562" s="204"/>
      <c r="B562" s="222"/>
      <c r="C562" s="206"/>
      <c r="D562" s="235"/>
      <c r="E562" s="3"/>
      <c r="F562" s="3"/>
      <c r="G562" s="3"/>
      <c r="H562" s="3"/>
      <c r="J562" s="226"/>
      <c r="K562" s="3"/>
      <c r="L562" s="3"/>
      <c r="O562" s="227"/>
      <c r="Q562" s="94"/>
      <c r="R562" s="94"/>
      <c r="S562" s="94"/>
      <c r="T562" s="94"/>
    </row>
    <row r="563" ht="15.75" customHeight="1">
      <c r="A563" s="204"/>
      <c r="B563" s="222"/>
      <c r="C563" s="206"/>
      <c r="D563" s="235"/>
      <c r="E563" s="3"/>
      <c r="F563" s="3"/>
      <c r="G563" s="3"/>
      <c r="H563" s="3"/>
      <c r="J563" s="226"/>
      <c r="K563" s="3"/>
      <c r="L563" s="3"/>
      <c r="O563" s="227"/>
      <c r="Q563" s="94"/>
      <c r="R563" s="94"/>
      <c r="S563" s="94"/>
      <c r="T563" s="94"/>
    </row>
    <row r="564" ht="15.75" customHeight="1">
      <c r="A564" s="204"/>
      <c r="B564" s="222"/>
      <c r="C564" s="206"/>
      <c r="D564" s="235"/>
      <c r="E564" s="3"/>
      <c r="F564" s="3"/>
      <c r="G564" s="3"/>
      <c r="H564" s="3"/>
      <c r="J564" s="226"/>
      <c r="K564" s="3"/>
      <c r="L564" s="3"/>
      <c r="O564" s="227"/>
      <c r="Q564" s="94"/>
      <c r="R564" s="94"/>
      <c r="S564" s="94"/>
      <c r="T564" s="94"/>
    </row>
    <row r="565" ht="15.75" customHeight="1">
      <c r="A565" s="204"/>
      <c r="B565" s="222"/>
      <c r="C565" s="206"/>
      <c r="D565" s="235"/>
      <c r="E565" s="3"/>
      <c r="F565" s="3"/>
      <c r="G565" s="3"/>
      <c r="H565" s="3"/>
      <c r="J565" s="226"/>
      <c r="K565" s="3"/>
      <c r="L565" s="3"/>
      <c r="O565" s="227"/>
      <c r="Q565" s="94"/>
      <c r="R565" s="94"/>
      <c r="S565" s="94"/>
      <c r="T565" s="94"/>
    </row>
    <row r="566" ht="15.75" customHeight="1">
      <c r="A566" s="204"/>
      <c r="B566" s="222"/>
      <c r="C566" s="206"/>
      <c r="D566" s="235"/>
      <c r="E566" s="3"/>
      <c r="F566" s="3"/>
      <c r="G566" s="3"/>
      <c r="H566" s="3"/>
      <c r="J566" s="226"/>
      <c r="K566" s="3"/>
      <c r="L566" s="3"/>
      <c r="O566" s="227"/>
      <c r="Q566" s="94"/>
      <c r="R566" s="94"/>
      <c r="S566" s="94"/>
      <c r="T566" s="94"/>
    </row>
    <row r="567" ht="15.75" customHeight="1">
      <c r="A567" s="204"/>
      <c r="B567" s="222"/>
      <c r="C567" s="206"/>
      <c r="D567" s="235"/>
      <c r="E567" s="3"/>
      <c r="F567" s="3"/>
      <c r="G567" s="3"/>
      <c r="H567" s="3"/>
      <c r="J567" s="226"/>
      <c r="K567" s="3"/>
      <c r="L567" s="3"/>
      <c r="O567" s="227"/>
      <c r="Q567" s="94"/>
      <c r="R567" s="94"/>
      <c r="S567" s="94"/>
      <c r="T567" s="94"/>
    </row>
    <row r="568" ht="15.75" customHeight="1">
      <c r="A568" s="204"/>
      <c r="B568" s="222"/>
      <c r="C568" s="206"/>
      <c r="D568" s="235"/>
      <c r="E568" s="3"/>
      <c r="F568" s="3"/>
      <c r="G568" s="3"/>
      <c r="H568" s="3"/>
      <c r="J568" s="226"/>
      <c r="K568" s="3"/>
      <c r="L568" s="3"/>
      <c r="O568" s="227"/>
      <c r="Q568" s="94"/>
      <c r="R568" s="94"/>
      <c r="S568" s="94"/>
      <c r="T568" s="94"/>
    </row>
    <row r="569" ht="15.75" customHeight="1">
      <c r="A569" s="204"/>
      <c r="B569" s="222"/>
      <c r="C569" s="206"/>
      <c r="D569" s="207"/>
      <c r="E569" s="3"/>
      <c r="F569" s="3"/>
      <c r="G569" s="3"/>
      <c r="H569" s="3"/>
      <c r="J569" s="226"/>
      <c r="K569" s="3"/>
      <c r="L569" s="3"/>
      <c r="O569" s="227"/>
      <c r="Q569" s="94"/>
      <c r="R569" s="94"/>
      <c r="S569" s="94"/>
      <c r="T569" s="94"/>
    </row>
    <row r="570" ht="15.75" customHeight="1">
      <c r="A570" s="204"/>
      <c r="B570" s="222"/>
      <c r="C570" s="206"/>
      <c r="D570" s="207"/>
      <c r="E570" s="3"/>
      <c r="F570" s="3"/>
      <c r="G570" s="3"/>
      <c r="H570" s="3"/>
      <c r="J570" s="226"/>
      <c r="K570" s="3"/>
      <c r="L570" s="3"/>
      <c r="O570" s="227"/>
      <c r="Q570" s="94"/>
      <c r="R570" s="94"/>
      <c r="S570" s="94"/>
      <c r="T570" s="94"/>
    </row>
    <row r="571" ht="15.75" customHeight="1">
      <c r="A571" s="204"/>
      <c r="B571" s="222"/>
      <c r="C571" s="206"/>
      <c r="D571" s="207"/>
      <c r="E571" s="3"/>
      <c r="F571" s="3"/>
      <c r="G571" s="3"/>
      <c r="H571" s="3"/>
      <c r="J571" s="226"/>
      <c r="K571" s="3"/>
      <c r="L571" s="3"/>
      <c r="O571" s="227"/>
      <c r="Q571" s="94"/>
      <c r="R571" s="94"/>
      <c r="S571" s="94"/>
      <c r="T571" s="94"/>
    </row>
    <row r="572" ht="15.75" customHeight="1">
      <c r="A572" s="204"/>
      <c r="B572" s="222"/>
      <c r="C572" s="206"/>
      <c r="D572" s="207"/>
      <c r="E572" s="3"/>
      <c r="F572" s="3"/>
      <c r="G572" s="3"/>
      <c r="H572" s="3"/>
      <c r="J572" s="226"/>
      <c r="K572" s="3"/>
      <c r="L572" s="3"/>
      <c r="O572" s="227"/>
      <c r="Q572" s="94"/>
      <c r="R572" s="94"/>
      <c r="S572" s="94"/>
      <c r="T572" s="94"/>
    </row>
    <row r="573" ht="15.75" customHeight="1">
      <c r="A573" s="204"/>
      <c r="B573" s="222"/>
      <c r="C573" s="206"/>
      <c r="D573" s="207"/>
      <c r="E573" s="3"/>
      <c r="F573" s="3"/>
      <c r="G573" s="3"/>
      <c r="H573" s="3"/>
      <c r="J573" s="226"/>
      <c r="K573" s="3"/>
      <c r="L573" s="3"/>
      <c r="O573" s="227"/>
      <c r="Q573" s="94"/>
      <c r="R573" s="94"/>
      <c r="S573" s="94"/>
      <c r="T573" s="94"/>
    </row>
    <row r="574" ht="15.75" customHeight="1">
      <c r="A574" s="204"/>
      <c r="B574" s="222"/>
      <c r="C574" s="206"/>
      <c r="D574" s="207"/>
      <c r="E574" s="3"/>
      <c r="F574" s="3"/>
      <c r="G574" s="3"/>
      <c r="H574" s="3"/>
      <c r="J574" s="226"/>
      <c r="K574" s="3"/>
      <c r="L574" s="3"/>
      <c r="O574" s="227"/>
      <c r="Q574" s="94"/>
      <c r="R574" s="94"/>
      <c r="S574" s="94"/>
      <c r="T574" s="94"/>
    </row>
    <row r="575" ht="15.75" customHeight="1">
      <c r="A575" s="204"/>
      <c r="B575" s="222"/>
      <c r="C575" s="206"/>
      <c r="D575" s="207"/>
      <c r="E575" s="3"/>
      <c r="F575" s="3"/>
      <c r="G575" s="3"/>
      <c r="H575" s="3"/>
      <c r="J575" s="226"/>
      <c r="K575" s="3"/>
      <c r="L575" s="3"/>
      <c r="O575" s="227"/>
      <c r="Q575" s="94"/>
      <c r="R575" s="94"/>
      <c r="S575" s="94"/>
      <c r="T575" s="94"/>
    </row>
    <row r="576" ht="15.75" customHeight="1">
      <c r="A576" s="204"/>
      <c r="B576" s="222"/>
      <c r="C576" s="206"/>
      <c r="D576" s="207"/>
      <c r="E576" s="3"/>
      <c r="F576" s="3"/>
      <c r="G576" s="3"/>
      <c r="H576" s="3"/>
      <c r="J576" s="226"/>
      <c r="K576" s="3"/>
      <c r="L576" s="3"/>
      <c r="O576" s="227"/>
      <c r="Q576" s="94"/>
      <c r="R576" s="94"/>
      <c r="S576" s="94"/>
      <c r="T576" s="94"/>
    </row>
    <row r="577" ht="15.75" customHeight="1">
      <c r="A577" s="204"/>
      <c r="B577" s="222"/>
      <c r="C577" s="206"/>
      <c r="D577" s="207"/>
      <c r="E577" s="3"/>
      <c r="F577" s="3"/>
      <c r="G577" s="3"/>
      <c r="H577" s="3"/>
      <c r="J577" s="226"/>
      <c r="K577" s="3"/>
      <c r="L577" s="3"/>
      <c r="O577" s="227"/>
      <c r="Q577" s="94"/>
      <c r="R577" s="94"/>
      <c r="S577" s="94"/>
      <c r="T577" s="94"/>
    </row>
    <row r="578" ht="15.75" customHeight="1">
      <c r="A578" s="204"/>
      <c r="B578" s="222"/>
      <c r="C578" s="206"/>
      <c r="D578" s="235"/>
      <c r="E578" s="3"/>
      <c r="F578" s="3"/>
      <c r="G578" s="3"/>
      <c r="H578" s="3"/>
      <c r="J578" s="226"/>
      <c r="K578" s="3"/>
      <c r="L578" s="3"/>
      <c r="O578" s="227"/>
      <c r="Q578" s="94"/>
      <c r="R578" s="94"/>
      <c r="S578" s="94"/>
      <c r="T578" s="94"/>
    </row>
    <row r="579" ht="15.75" customHeight="1">
      <c r="A579" s="204"/>
      <c r="B579" s="222"/>
      <c r="C579" s="206"/>
      <c r="D579" s="235"/>
      <c r="E579" s="3"/>
      <c r="F579" s="3"/>
      <c r="G579" s="3"/>
      <c r="H579" s="3"/>
      <c r="J579" s="226"/>
      <c r="K579" s="3"/>
      <c r="L579" s="3"/>
      <c r="O579" s="227"/>
      <c r="Q579" s="94"/>
      <c r="R579" s="94"/>
      <c r="S579" s="94"/>
      <c r="T579" s="94"/>
    </row>
    <row r="580" ht="15.75" customHeight="1">
      <c r="A580" s="204"/>
      <c r="B580" s="222"/>
      <c r="C580" s="206"/>
      <c r="D580" s="235"/>
      <c r="E580" s="3"/>
      <c r="F580" s="3"/>
      <c r="G580" s="3"/>
      <c r="H580" s="3"/>
      <c r="J580" s="226"/>
      <c r="K580" s="3"/>
      <c r="L580" s="3"/>
      <c r="O580" s="227"/>
      <c r="Q580" s="94"/>
      <c r="R580" s="94"/>
      <c r="S580" s="94"/>
      <c r="T580" s="94"/>
    </row>
    <row r="581" ht="15.75" customHeight="1">
      <c r="A581" s="204"/>
      <c r="B581" s="222"/>
      <c r="C581" s="206"/>
      <c r="D581" s="235"/>
      <c r="E581" s="3"/>
      <c r="F581" s="3"/>
      <c r="G581" s="3"/>
      <c r="H581" s="3"/>
      <c r="J581" s="226"/>
      <c r="K581" s="3"/>
      <c r="L581" s="3"/>
      <c r="O581" s="227"/>
      <c r="Q581" s="94"/>
      <c r="R581" s="94"/>
      <c r="S581" s="94"/>
      <c r="T581" s="94"/>
    </row>
    <row r="582" ht="15.75" customHeight="1">
      <c r="A582" s="204"/>
      <c r="B582" s="222"/>
      <c r="C582" s="206"/>
      <c r="D582" s="235"/>
      <c r="E582" s="3"/>
      <c r="F582" s="3"/>
      <c r="G582" s="3"/>
      <c r="H582" s="3"/>
      <c r="J582" s="226"/>
      <c r="K582" s="3"/>
      <c r="L582" s="3"/>
      <c r="O582" s="227"/>
      <c r="Q582" s="94"/>
      <c r="R582" s="94"/>
      <c r="S582" s="94"/>
      <c r="T582" s="94"/>
    </row>
    <row r="583" ht="15.75" customHeight="1">
      <c r="A583" s="204"/>
      <c r="B583" s="222"/>
      <c r="C583" s="206"/>
      <c r="D583" s="235"/>
      <c r="E583" s="3"/>
      <c r="F583" s="3"/>
      <c r="G583" s="3"/>
      <c r="H583" s="3"/>
      <c r="J583" s="226"/>
      <c r="K583" s="3"/>
      <c r="L583" s="3"/>
      <c r="O583" s="227"/>
      <c r="Q583" s="94"/>
      <c r="R583" s="94"/>
      <c r="S583" s="94"/>
      <c r="T583" s="94"/>
    </row>
    <row r="584" ht="15.75" customHeight="1">
      <c r="A584" s="204"/>
      <c r="B584" s="222"/>
      <c r="C584" s="206"/>
      <c r="D584" s="235"/>
      <c r="E584" s="3"/>
      <c r="F584" s="3"/>
      <c r="G584" s="3"/>
      <c r="H584" s="3"/>
      <c r="J584" s="226"/>
      <c r="K584" s="3"/>
      <c r="L584" s="3"/>
      <c r="O584" s="227"/>
      <c r="Q584" s="94"/>
      <c r="R584" s="94"/>
      <c r="S584" s="94"/>
      <c r="T584" s="94"/>
    </row>
    <row r="585" ht="15.75" customHeight="1">
      <c r="A585" s="204"/>
      <c r="B585" s="222"/>
      <c r="C585" s="206"/>
      <c r="D585" s="235"/>
      <c r="E585" s="3"/>
      <c r="F585" s="3"/>
      <c r="G585" s="3"/>
      <c r="H585" s="3"/>
      <c r="J585" s="226"/>
      <c r="K585" s="3"/>
      <c r="L585" s="3"/>
      <c r="O585" s="227"/>
      <c r="Q585" s="94"/>
      <c r="R585" s="94"/>
      <c r="S585" s="94"/>
      <c r="T585" s="94"/>
    </row>
    <row r="586" ht="15.75" customHeight="1">
      <c r="A586" s="204"/>
      <c r="B586" s="222"/>
      <c r="C586" s="206"/>
      <c r="D586" s="235"/>
      <c r="E586" s="3"/>
      <c r="F586" s="3"/>
      <c r="G586" s="3"/>
      <c r="H586" s="3"/>
      <c r="J586" s="226"/>
      <c r="K586" s="3"/>
      <c r="L586" s="3"/>
      <c r="O586" s="227"/>
      <c r="Q586" s="94"/>
      <c r="R586" s="94"/>
      <c r="S586" s="94"/>
      <c r="T586" s="94"/>
    </row>
    <row r="587" ht="15.75" customHeight="1">
      <c r="A587" s="204"/>
      <c r="B587" s="222"/>
      <c r="C587" s="206"/>
      <c r="D587" s="235"/>
      <c r="E587" s="3"/>
      <c r="F587" s="3"/>
      <c r="G587" s="3"/>
      <c r="H587" s="3"/>
      <c r="J587" s="226"/>
      <c r="K587" s="3"/>
      <c r="L587" s="3"/>
      <c r="O587" s="227"/>
      <c r="Q587" s="94"/>
      <c r="R587" s="94"/>
      <c r="S587" s="94"/>
      <c r="T587" s="94"/>
    </row>
    <row r="588" ht="15.75" customHeight="1">
      <c r="A588" s="204"/>
      <c r="B588" s="222"/>
      <c r="C588" s="206"/>
      <c r="D588" s="235"/>
      <c r="E588" s="3"/>
      <c r="F588" s="3"/>
      <c r="G588" s="3"/>
      <c r="H588" s="3"/>
      <c r="J588" s="226"/>
      <c r="K588" s="3"/>
      <c r="L588" s="3"/>
      <c r="O588" s="227"/>
      <c r="Q588" s="94"/>
      <c r="R588" s="94"/>
      <c r="S588" s="94"/>
      <c r="T588" s="94"/>
    </row>
    <row r="589" ht="15.75" customHeight="1">
      <c r="A589" s="204"/>
      <c r="B589" s="222"/>
      <c r="C589" s="206"/>
      <c r="D589" s="235"/>
      <c r="E589" s="3"/>
      <c r="F589" s="3"/>
      <c r="G589" s="3"/>
      <c r="H589" s="3"/>
      <c r="J589" s="226"/>
      <c r="K589" s="3"/>
      <c r="L589" s="3"/>
      <c r="O589" s="227"/>
      <c r="Q589" s="94"/>
      <c r="R589" s="94"/>
      <c r="S589" s="94"/>
      <c r="T589" s="94"/>
    </row>
    <row r="590" ht="15.75" customHeight="1">
      <c r="A590" s="204"/>
      <c r="B590" s="222"/>
      <c r="C590" s="206"/>
      <c r="D590" s="235"/>
      <c r="E590" s="3"/>
      <c r="F590" s="3"/>
      <c r="G590" s="3"/>
      <c r="H590" s="3"/>
      <c r="J590" s="226"/>
      <c r="K590" s="3"/>
      <c r="L590" s="3"/>
      <c r="O590" s="227"/>
      <c r="Q590" s="94"/>
      <c r="R590" s="94"/>
      <c r="S590" s="94"/>
      <c r="T590" s="94"/>
    </row>
    <row r="591" ht="15.75" customHeight="1">
      <c r="A591" s="204"/>
      <c r="B591" s="222"/>
      <c r="C591" s="206"/>
      <c r="D591" s="235"/>
      <c r="E591" s="3"/>
      <c r="F591" s="3"/>
      <c r="G591" s="3"/>
      <c r="H591" s="3"/>
      <c r="J591" s="226"/>
      <c r="K591" s="3"/>
      <c r="L591" s="3"/>
      <c r="O591" s="227"/>
      <c r="Q591" s="94"/>
      <c r="R591" s="94"/>
      <c r="S591" s="94"/>
      <c r="T591" s="94"/>
    </row>
    <row r="592" ht="15.75" customHeight="1">
      <c r="A592" s="204"/>
      <c r="B592" s="222"/>
      <c r="C592" s="206"/>
      <c r="D592" s="235"/>
      <c r="E592" s="3"/>
      <c r="F592" s="3"/>
      <c r="G592" s="3"/>
      <c r="H592" s="3"/>
      <c r="J592" s="226"/>
      <c r="K592" s="3"/>
      <c r="L592" s="3"/>
      <c r="O592" s="227"/>
      <c r="Q592" s="94"/>
      <c r="R592" s="94"/>
      <c r="S592" s="94"/>
      <c r="T592" s="94"/>
    </row>
    <row r="593" ht="15.75" customHeight="1">
      <c r="A593" s="204"/>
      <c r="B593" s="222"/>
      <c r="C593" s="206"/>
      <c r="D593" s="235"/>
      <c r="E593" s="3"/>
      <c r="F593" s="3"/>
      <c r="G593" s="3"/>
      <c r="H593" s="3"/>
      <c r="J593" s="226"/>
      <c r="K593" s="3"/>
      <c r="L593" s="3"/>
      <c r="O593" s="227"/>
      <c r="Q593" s="94"/>
      <c r="R593" s="94"/>
      <c r="S593" s="94"/>
      <c r="T593" s="94"/>
    </row>
    <row r="594" ht="15.75" customHeight="1">
      <c r="A594" s="204"/>
      <c r="B594" s="222"/>
      <c r="C594" s="206"/>
      <c r="D594" s="235"/>
      <c r="E594" s="3"/>
      <c r="F594" s="3"/>
      <c r="G594" s="3"/>
      <c r="H594" s="3"/>
      <c r="J594" s="226"/>
      <c r="K594" s="3"/>
      <c r="L594" s="3"/>
      <c r="O594" s="227"/>
      <c r="Q594" s="94"/>
      <c r="R594" s="94"/>
      <c r="S594" s="94"/>
      <c r="T594" s="94"/>
    </row>
    <row r="595" ht="15.75" customHeight="1">
      <c r="A595" s="204"/>
      <c r="B595" s="222"/>
      <c r="C595" s="206"/>
      <c r="D595" s="235"/>
      <c r="E595" s="3"/>
      <c r="F595" s="3"/>
      <c r="G595" s="3"/>
      <c r="H595" s="3"/>
      <c r="J595" s="226"/>
      <c r="K595" s="3"/>
      <c r="L595" s="3"/>
      <c r="O595" s="227"/>
      <c r="Q595" s="94"/>
      <c r="R595" s="94"/>
      <c r="S595" s="94"/>
      <c r="T595" s="94"/>
    </row>
    <row r="596" ht="15.75" customHeight="1">
      <c r="A596" s="204"/>
      <c r="B596" s="222"/>
      <c r="C596" s="206"/>
      <c r="D596" s="235"/>
      <c r="E596" s="3"/>
      <c r="F596" s="3"/>
      <c r="G596" s="3"/>
      <c r="H596" s="3"/>
      <c r="J596" s="226"/>
      <c r="K596" s="3"/>
      <c r="L596" s="3"/>
      <c r="O596" s="227"/>
      <c r="Q596" s="94"/>
      <c r="R596" s="94"/>
      <c r="S596" s="94"/>
      <c r="T596" s="94"/>
    </row>
    <row r="597" ht="15.75" customHeight="1">
      <c r="A597" s="204"/>
      <c r="B597" s="222"/>
      <c r="C597" s="206"/>
      <c r="D597" s="235"/>
      <c r="E597" s="3"/>
      <c r="F597" s="3"/>
      <c r="G597" s="3"/>
      <c r="H597" s="3"/>
      <c r="J597" s="226"/>
      <c r="K597" s="3"/>
      <c r="L597" s="3"/>
      <c r="O597" s="227"/>
      <c r="Q597" s="94"/>
      <c r="R597" s="94"/>
      <c r="S597" s="94"/>
      <c r="T597" s="94"/>
    </row>
    <row r="598" ht="15.75" customHeight="1">
      <c r="A598" s="204"/>
      <c r="B598" s="222"/>
      <c r="C598" s="206"/>
      <c r="D598" s="235"/>
      <c r="E598" s="3"/>
      <c r="F598" s="3"/>
      <c r="G598" s="3"/>
      <c r="H598" s="3"/>
      <c r="J598" s="226"/>
      <c r="K598" s="3"/>
      <c r="L598" s="3"/>
      <c r="O598" s="227"/>
      <c r="Q598" s="94"/>
      <c r="R598" s="94"/>
      <c r="S598" s="94"/>
      <c r="T598" s="94"/>
    </row>
    <row r="599" ht="15.75" customHeight="1">
      <c r="A599" s="204"/>
      <c r="B599" s="222"/>
      <c r="C599" s="206"/>
      <c r="D599" s="235"/>
      <c r="E599" s="3"/>
      <c r="F599" s="3"/>
      <c r="G599" s="3"/>
      <c r="H599" s="3"/>
      <c r="J599" s="226"/>
      <c r="K599" s="3"/>
      <c r="L599" s="3"/>
      <c r="O599" s="227"/>
      <c r="Q599" s="94"/>
      <c r="R599" s="94"/>
      <c r="S599" s="94"/>
      <c r="T599" s="94"/>
    </row>
    <row r="600" ht="15.75" customHeight="1">
      <c r="A600" s="204"/>
      <c r="B600" s="222"/>
      <c r="C600" s="206"/>
      <c r="D600" s="207"/>
      <c r="E600" s="3"/>
      <c r="F600" s="3"/>
      <c r="G600" s="3"/>
      <c r="H600" s="3"/>
      <c r="J600" s="226"/>
      <c r="K600" s="3"/>
      <c r="L600" s="3"/>
      <c r="O600" s="227"/>
      <c r="Q600" s="94"/>
      <c r="R600" s="94"/>
      <c r="S600" s="94"/>
      <c r="T600" s="94"/>
    </row>
    <row r="601" ht="15.75" customHeight="1">
      <c r="A601" s="204"/>
      <c r="B601" s="222"/>
      <c r="C601" s="206"/>
      <c r="D601" s="207"/>
      <c r="E601" s="3"/>
      <c r="F601" s="3"/>
      <c r="G601" s="3"/>
      <c r="H601" s="3"/>
      <c r="J601" s="226"/>
      <c r="K601" s="3"/>
      <c r="L601" s="3"/>
      <c r="O601" s="227"/>
      <c r="Q601" s="94"/>
      <c r="R601" s="94"/>
      <c r="S601" s="94"/>
      <c r="T601" s="94"/>
    </row>
    <row r="602" ht="15.75" customHeight="1">
      <c r="A602" s="204"/>
      <c r="B602" s="222"/>
      <c r="C602" s="206"/>
      <c r="D602" s="207"/>
      <c r="E602" s="3"/>
      <c r="F602" s="3"/>
      <c r="G602" s="3"/>
      <c r="H602" s="3"/>
      <c r="J602" s="226"/>
      <c r="K602" s="3"/>
      <c r="L602" s="3"/>
      <c r="O602" s="227"/>
      <c r="Q602" s="94"/>
      <c r="R602" s="94"/>
      <c r="S602" s="94"/>
      <c r="T602" s="94"/>
    </row>
    <row r="603" ht="15.75" customHeight="1">
      <c r="A603" s="204"/>
      <c r="B603" s="222"/>
      <c r="C603" s="206"/>
      <c r="D603" s="207"/>
      <c r="E603" s="3"/>
      <c r="F603" s="3"/>
      <c r="G603" s="3"/>
      <c r="H603" s="3"/>
      <c r="J603" s="226"/>
      <c r="K603" s="3"/>
      <c r="L603" s="3"/>
      <c r="O603" s="227"/>
      <c r="Q603" s="94"/>
      <c r="R603" s="94"/>
      <c r="S603" s="94"/>
      <c r="T603" s="94"/>
    </row>
    <row r="604" ht="15.75" customHeight="1">
      <c r="A604" s="204"/>
      <c r="B604" s="222"/>
      <c r="C604" s="206"/>
      <c r="D604" s="207"/>
      <c r="E604" s="3"/>
      <c r="F604" s="3"/>
      <c r="G604" s="3"/>
      <c r="H604" s="3"/>
      <c r="J604" s="226"/>
      <c r="K604" s="3"/>
      <c r="L604" s="3"/>
      <c r="O604" s="227"/>
      <c r="Q604" s="94"/>
      <c r="R604" s="94"/>
      <c r="S604" s="94"/>
      <c r="T604" s="94"/>
    </row>
    <row r="605" ht="15.75" customHeight="1">
      <c r="A605" s="204"/>
      <c r="B605" s="222"/>
      <c r="C605" s="206"/>
      <c r="D605" s="207"/>
      <c r="E605" s="3"/>
      <c r="F605" s="3"/>
      <c r="G605" s="3"/>
      <c r="H605" s="3"/>
      <c r="J605" s="226"/>
      <c r="K605" s="3"/>
      <c r="L605" s="3"/>
      <c r="O605" s="227"/>
      <c r="Q605" s="94"/>
      <c r="R605" s="94"/>
      <c r="S605" s="94"/>
      <c r="T605" s="94"/>
    </row>
    <row r="606" ht="15.75" customHeight="1">
      <c r="A606" s="204"/>
      <c r="B606" s="222"/>
      <c r="C606" s="206"/>
      <c r="D606" s="207"/>
      <c r="E606" s="3"/>
      <c r="F606" s="3"/>
      <c r="G606" s="3"/>
      <c r="H606" s="3"/>
      <c r="J606" s="226"/>
      <c r="K606" s="3"/>
      <c r="L606" s="3"/>
      <c r="O606" s="227"/>
      <c r="Q606" s="94"/>
      <c r="R606" s="94"/>
      <c r="S606" s="94"/>
      <c r="T606" s="94"/>
    </row>
    <row r="607" ht="15.75" customHeight="1">
      <c r="A607" s="204"/>
      <c r="B607" s="222"/>
      <c r="C607" s="206"/>
      <c r="D607" s="207"/>
      <c r="E607" s="3"/>
      <c r="F607" s="3"/>
      <c r="G607" s="3"/>
      <c r="H607" s="3"/>
      <c r="J607" s="226"/>
      <c r="K607" s="3"/>
      <c r="L607" s="3"/>
      <c r="O607" s="227"/>
      <c r="Q607" s="94"/>
      <c r="R607" s="94"/>
      <c r="S607" s="94"/>
      <c r="T607" s="94"/>
    </row>
    <row r="608" ht="15.75" customHeight="1">
      <c r="A608" s="204"/>
      <c r="B608" s="222"/>
      <c r="C608" s="206"/>
      <c r="D608" s="207"/>
      <c r="E608" s="3"/>
      <c r="F608" s="3"/>
      <c r="G608" s="3"/>
      <c r="H608" s="3"/>
      <c r="J608" s="226"/>
      <c r="K608" s="3"/>
      <c r="L608" s="3"/>
      <c r="O608" s="227"/>
      <c r="Q608" s="94"/>
      <c r="R608" s="94"/>
      <c r="S608" s="94"/>
      <c r="T608" s="94"/>
    </row>
    <row r="609" ht="15.75" customHeight="1">
      <c r="A609" s="204"/>
      <c r="B609" s="222"/>
      <c r="C609" s="206"/>
      <c r="D609" s="207"/>
      <c r="E609" s="3"/>
      <c r="F609" s="3"/>
      <c r="G609" s="3"/>
      <c r="H609" s="3"/>
      <c r="J609" s="226"/>
      <c r="K609" s="3"/>
      <c r="L609" s="3"/>
      <c r="O609" s="227"/>
      <c r="Q609" s="94"/>
      <c r="R609" s="94"/>
      <c r="S609" s="94"/>
      <c r="T609" s="94"/>
    </row>
    <row r="610" ht="15.75" customHeight="1">
      <c r="A610" s="204"/>
      <c r="B610" s="222"/>
      <c r="C610" s="206"/>
      <c r="D610" s="207"/>
      <c r="E610" s="3"/>
      <c r="F610" s="3"/>
      <c r="G610" s="3"/>
      <c r="H610" s="3"/>
      <c r="J610" s="226"/>
      <c r="K610" s="3"/>
      <c r="L610" s="3"/>
      <c r="O610" s="227"/>
      <c r="Q610" s="94"/>
      <c r="R610" s="94"/>
      <c r="S610" s="94"/>
      <c r="T610" s="94"/>
    </row>
    <row r="611" ht="15.75" customHeight="1">
      <c r="A611" s="204"/>
      <c r="B611" s="222"/>
      <c r="C611" s="206"/>
      <c r="D611" s="207"/>
      <c r="E611" s="3"/>
      <c r="F611" s="3"/>
      <c r="G611" s="3"/>
      <c r="H611" s="3"/>
      <c r="J611" s="226"/>
      <c r="K611" s="3"/>
      <c r="L611" s="3"/>
      <c r="O611" s="227"/>
      <c r="Q611" s="94"/>
      <c r="R611" s="94"/>
      <c r="S611" s="94"/>
      <c r="T611" s="94"/>
    </row>
    <row r="612" ht="15.75" customHeight="1">
      <c r="A612" s="204"/>
      <c r="B612" s="222"/>
      <c r="C612" s="206"/>
      <c r="D612" s="207"/>
      <c r="E612" s="3"/>
      <c r="F612" s="3"/>
      <c r="G612" s="3"/>
      <c r="H612" s="3"/>
      <c r="J612" s="226"/>
      <c r="K612" s="3"/>
      <c r="L612" s="3"/>
      <c r="O612" s="227"/>
      <c r="Q612" s="94"/>
      <c r="R612" s="94"/>
      <c r="S612" s="94"/>
      <c r="T612" s="94"/>
    </row>
    <row r="613" ht="15.75" customHeight="1">
      <c r="A613" s="204"/>
      <c r="B613" s="222"/>
      <c r="C613" s="206"/>
      <c r="D613" s="207"/>
      <c r="E613" s="3"/>
      <c r="F613" s="3"/>
      <c r="G613" s="3"/>
      <c r="H613" s="3"/>
      <c r="J613" s="226"/>
      <c r="K613" s="3"/>
      <c r="L613" s="3"/>
      <c r="O613" s="227"/>
      <c r="Q613" s="94"/>
      <c r="R613" s="94"/>
      <c r="S613" s="94"/>
      <c r="T613" s="94"/>
    </row>
    <row r="614" ht="15.75" customHeight="1">
      <c r="A614" s="204"/>
      <c r="B614" s="222"/>
      <c r="C614" s="206"/>
      <c r="D614" s="207"/>
      <c r="E614" s="3"/>
      <c r="F614" s="3"/>
      <c r="G614" s="3"/>
      <c r="H614" s="3"/>
      <c r="J614" s="226"/>
      <c r="K614" s="3"/>
      <c r="L614" s="3"/>
      <c r="O614" s="227"/>
      <c r="Q614" s="94"/>
      <c r="R614" s="94"/>
      <c r="S614" s="94"/>
      <c r="T614" s="94"/>
    </row>
    <row r="615" ht="15.75" customHeight="1">
      <c r="A615" s="204"/>
      <c r="B615" s="222"/>
      <c r="C615" s="206"/>
      <c r="D615" s="207"/>
      <c r="E615" s="3"/>
      <c r="F615" s="3"/>
      <c r="G615" s="3"/>
      <c r="H615" s="3"/>
      <c r="J615" s="226"/>
      <c r="K615" s="3"/>
      <c r="L615" s="3"/>
      <c r="O615" s="227"/>
      <c r="Q615" s="94"/>
      <c r="R615" s="94"/>
      <c r="S615" s="94"/>
      <c r="T615" s="94"/>
    </row>
    <row r="616" ht="15.75" customHeight="1">
      <c r="A616" s="204"/>
      <c r="B616" s="222"/>
      <c r="C616" s="206"/>
      <c r="D616" s="207"/>
      <c r="E616" s="3"/>
      <c r="F616" s="3"/>
      <c r="G616" s="3"/>
      <c r="H616" s="3"/>
      <c r="J616" s="226"/>
      <c r="K616" s="3"/>
      <c r="L616" s="3"/>
      <c r="O616" s="227"/>
      <c r="Q616" s="94"/>
      <c r="R616" s="94"/>
      <c r="S616" s="94"/>
      <c r="T616" s="94"/>
    </row>
    <row r="617" ht="15.75" customHeight="1">
      <c r="A617" s="204"/>
      <c r="B617" s="222"/>
      <c r="C617" s="206"/>
      <c r="D617" s="207"/>
      <c r="E617" s="3"/>
      <c r="F617" s="3"/>
      <c r="G617" s="3"/>
      <c r="H617" s="3"/>
      <c r="J617" s="226"/>
      <c r="K617" s="3"/>
      <c r="L617" s="3"/>
      <c r="O617" s="227"/>
      <c r="Q617" s="94"/>
      <c r="R617" s="94"/>
      <c r="S617" s="94"/>
      <c r="T617" s="94"/>
    </row>
    <row r="618" ht="15.75" customHeight="1">
      <c r="A618" s="204"/>
      <c r="B618" s="222"/>
      <c r="C618" s="206"/>
      <c r="D618" s="207"/>
      <c r="E618" s="3"/>
      <c r="F618" s="3"/>
      <c r="G618" s="3"/>
      <c r="H618" s="3"/>
      <c r="J618" s="226"/>
      <c r="K618" s="3"/>
      <c r="L618" s="3"/>
      <c r="O618" s="227"/>
      <c r="Q618" s="94"/>
      <c r="R618" s="94"/>
      <c r="S618" s="94"/>
      <c r="T618" s="94"/>
    </row>
    <row r="619" ht="15.75" customHeight="1">
      <c r="A619" s="204"/>
      <c r="B619" s="222"/>
      <c r="C619" s="206"/>
      <c r="D619" s="207"/>
      <c r="E619" s="3"/>
      <c r="F619" s="3"/>
      <c r="G619" s="3"/>
      <c r="H619" s="3"/>
      <c r="J619" s="226"/>
      <c r="K619" s="3"/>
      <c r="L619" s="3"/>
      <c r="O619" s="227"/>
      <c r="Q619" s="94"/>
      <c r="R619" s="94"/>
      <c r="S619" s="94"/>
      <c r="T619" s="94"/>
    </row>
    <row r="620" ht="15.75" customHeight="1">
      <c r="A620" s="204"/>
      <c r="B620" s="222"/>
      <c r="C620" s="206"/>
      <c r="D620" s="207"/>
      <c r="E620" s="3"/>
      <c r="F620" s="3"/>
      <c r="G620" s="3"/>
      <c r="H620" s="3"/>
      <c r="J620" s="226"/>
      <c r="K620" s="3"/>
      <c r="L620" s="3"/>
      <c r="O620" s="227"/>
      <c r="Q620" s="94"/>
      <c r="R620" s="94"/>
      <c r="S620" s="94"/>
      <c r="T620" s="94"/>
    </row>
    <row r="621" ht="15.75" customHeight="1">
      <c r="A621" s="204"/>
      <c r="B621" s="222"/>
      <c r="C621" s="206"/>
      <c r="D621" s="207"/>
      <c r="E621" s="3"/>
      <c r="F621" s="3"/>
      <c r="G621" s="3"/>
      <c r="H621" s="3"/>
      <c r="J621" s="226"/>
      <c r="K621" s="3"/>
      <c r="L621" s="3"/>
      <c r="O621" s="227"/>
      <c r="Q621" s="94"/>
      <c r="R621" s="94"/>
      <c r="S621" s="94"/>
      <c r="T621" s="94"/>
    </row>
    <row r="622" ht="15.75" customHeight="1">
      <c r="A622" s="204"/>
      <c r="B622" s="222"/>
      <c r="C622" s="206"/>
      <c r="D622" s="207"/>
      <c r="E622" s="3"/>
      <c r="F622" s="3"/>
      <c r="G622" s="3"/>
      <c r="H622" s="3"/>
      <c r="J622" s="226"/>
      <c r="K622" s="3"/>
      <c r="L622" s="3"/>
      <c r="O622" s="227"/>
      <c r="Q622" s="94"/>
      <c r="R622" s="94"/>
      <c r="S622" s="94"/>
      <c r="T622" s="94"/>
    </row>
    <row r="623" ht="15.75" customHeight="1">
      <c r="A623" s="204"/>
      <c r="B623" s="222"/>
      <c r="C623" s="206"/>
      <c r="D623" s="207"/>
      <c r="E623" s="3"/>
      <c r="F623" s="3"/>
      <c r="G623" s="3"/>
      <c r="H623" s="3"/>
      <c r="J623" s="226"/>
      <c r="K623" s="3"/>
      <c r="L623" s="3"/>
      <c r="O623" s="227"/>
      <c r="Q623" s="94"/>
      <c r="R623" s="94"/>
      <c r="S623" s="94"/>
      <c r="T623" s="94"/>
    </row>
    <row r="624" ht="15.75" customHeight="1">
      <c r="A624" s="204"/>
      <c r="B624" s="222"/>
      <c r="C624" s="206"/>
      <c r="D624" s="207"/>
      <c r="E624" s="3"/>
      <c r="F624" s="3"/>
      <c r="G624" s="3"/>
      <c r="H624" s="3"/>
      <c r="J624" s="226"/>
      <c r="K624" s="3"/>
      <c r="L624" s="3"/>
      <c r="O624" s="227"/>
      <c r="Q624" s="94"/>
      <c r="R624" s="94"/>
      <c r="S624" s="94"/>
      <c r="T624" s="94"/>
    </row>
    <row r="625" ht="15.75" customHeight="1">
      <c r="A625" s="204"/>
      <c r="B625" s="222"/>
      <c r="C625" s="206"/>
      <c r="D625" s="207"/>
      <c r="E625" s="3"/>
      <c r="F625" s="3"/>
      <c r="G625" s="3"/>
      <c r="H625" s="3"/>
      <c r="J625" s="226"/>
      <c r="K625" s="3"/>
      <c r="L625" s="3"/>
      <c r="O625" s="227"/>
      <c r="Q625" s="94"/>
      <c r="R625" s="94"/>
      <c r="S625" s="94"/>
      <c r="T625" s="94"/>
    </row>
    <row r="626" ht="15.75" customHeight="1">
      <c r="A626" s="204"/>
      <c r="B626" s="222"/>
      <c r="C626" s="206"/>
      <c r="D626" s="207"/>
      <c r="E626" s="3"/>
      <c r="F626" s="3"/>
      <c r="G626" s="3"/>
      <c r="H626" s="3"/>
      <c r="J626" s="226"/>
      <c r="K626" s="3"/>
      <c r="L626" s="3"/>
      <c r="O626" s="227"/>
      <c r="Q626" s="94"/>
      <c r="R626" s="94"/>
      <c r="S626" s="94"/>
      <c r="T626" s="94"/>
    </row>
    <row r="627" ht="15.75" customHeight="1">
      <c r="A627" s="204"/>
      <c r="B627" s="222"/>
      <c r="C627" s="206"/>
      <c r="D627" s="207"/>
      <c r="E627" s="3"/>
      <c r="F627" s="3"/>
      <c r="G627" s="3"/>
      <c r="H627" s="3"/>
      <c r="J627" s="226"/>
      <c r="K627" s="3"/>
      <c r="L627" s="3"/>
      <c r="O627" s="227"/>
      <c r="Q627" s="94"/>
      <c r="R627" s="94"/>
      <c r="S627" s="94"/>
      <c r="T627" s="94"/>
    </row>
    <row r="628" ht="15.75" customHeight="1">
      <c r="A628" s="204"/>
      <c r="B628" s="222"/>
      <c r="C628" s="206"/>
      <c r="D628" s="207"/>
      <c r="E628" s="3"/>
      <c r="F628" s="3"/>
      <c r="G628" s="3"/>
      <c r="H628" s="3"/>
      <c r="J628" s="226"/>
      <c r="K628" s="3"/>
      <c r="L628" s="3"/>
      <c r="O628" s="227"/>
      <c r="Q628" s="94"/>
      <c r="R628" s="94"/>
      <c r="S628" s="94"/>
      <c r="T628" s="94"/>
    </row>
    <row r="629" ht="15.75" customHeight="1">
      <c r="A629" s="204"/>
      <c r="B629" s="222"/>
      <c r="C629" s="206"/>
      <c r="D629" s="207"/>
      <c r="E629" s="3"/>
      <c r="F629" s="3"/>
      <c r="G629" s="3"/>
      <c r="H629" s="3"/>
      <c r="J629" s="226"/>
      <c r="K629" s="3"/>
      <c r="L629" s="3"/>
      <c r="O629" s="227"/>
      <c r="Q629" s="94"/>
      <c r="R629" s="94"/>
      <c r="S629" s="94"/>
      <c r="T629" s="94"/>
    </row>
    <row r="630" ht="15.75" customHeight="1">
      <c r="A630" s="204"/>
      <c r="B630" s="222"/>
      <c r="C630" s="206"/>
      <c r="D630" s="207"/>
      <c r="E630" s="3"/>
      <c r="F630" s="3"/>
      <c r="G630" s="3"/>
      <c r="H630" s="3"/>
      <c r="J630" s="226"/>
      <c r="K630" s="3"/>
      <c r="L630" s="3"/>
      <c r="O630" s="227"/>
      <c r="Q630" s="94"/>
      <c r="R630" s="94"/>
      <c r="S630" s="94"/>
      <c r="T630" s="94"/>
    </row>
    <row r="631" ht="15.75" customHeight="1">
      <c r="A631" s="204"/>
      <c r="B631" s="222"/>
      <c r="C631" s="206"/>
      <c r="D631" s="207"/>
      <c r="E631" s="3"/>
      <c r="F631" s="3"/>
      <c r="G631" s="3"/>
      <c r="H631" s="3"/>
      <c r="J631" s="226"/>
      <c r="K631" s="3"/>
      <c r="L631" s="3"/>
      <c r="O631" s="227"/>
      <c r="Q631" s="94"/>
      <c r="R631" s="94"/>
      <c r="S631" s="94"/>
      <c r="T631" s="94"/>
    </row>
    <row r="632" ht="15.75" customHeight="1">
      <c r="A632" s="204"/>
      <c r="B632" s="222"/>
      <c r="C632" s="206"/>
      <c r="D632" s="207"/>
      <c r="E632" s="3"/>
      <c r="F632" s="3"/>
      <c r="G632" s="3"/>
      <c r="H632" s="3"/>
      <c r="J632" s="226"/>
      <c r="K632" s="3"/>
      <c r="L632" s="3"/>
      <c r="O632" s="227"/>
      <c r="Q632" s="94"/>
      <c r="R632" s="94"/>
      <c r="S632" s="94"/>
      <c r="T632" s="94"/>
    </row>
    <row r="633" ht="15.75" customHeight="1">
      <c r="A633" s="204"/>
      <c r="B633" s="222"/>
      <c r="C633" s="206"/>
      <c r="D633" s="207"/>
      <c r="E633" s="3"/>
      <c r="F633" s="3"/>
      <c r="G633" s="3"/>
      <c r="H633" s="3"/>
      <c r="J633" s="226"/>
      <c r="K633" s="3"/>
      <c r="L633" s="3"/>
      <c r="O633" s="227"/>
      <c r="Q633" s="94"/>
      <c r="R633" s="94"/>
      <c r="S633" s="94"/>
      <c r="T633" s="94"/>
    </row>
    <row r="634" ht="15.75" customHeight="1">
      <c r="A634" s="204"/>
      <c r="B634" s="222"/>
      <c r="C634" s="206"/>
      <c r="D634" s="207"/>
      <c r="E634" s="3"/>
      <c r="F634" s="3"/>
      <c r="G634" s="3"/>
      <c r="H634" s="3"/>
      <c r="J634" s="226"/>
      <c r="K634" s="3"/>
      <c r="L634" s="3"/>
      <c r="O634" s="227"/>
      <c r="Q634" s="94"/>
      <c r="R634" s="94"/>
      <c r="S634" s="94"/>
      <c r="T634" s="94"/>
    </row>
    <row r="635" ht="15.75" customHeight="1">
      <c r="A635" s="204"/>
      <c r="B635" s="222"/>
      <c r="C635" s="206"/>
      <c r="D635" s="207"/>
      <c r="E635" s="3"/>
      <c r="F635" s="3"/>
      <c r="G635" s="3"/>
      <c r="H635" s="3"/>
      <c r="J635" s="226"/>
      <c r="K635" s="3"/>
      <c r="L635" s="3"/>
      <c r="O635" s="227"/>
      <c r="Q635" s="94"/>
      <c r="R635" s="94"/>
      <c r="S635" s="94"/>
      <c r="T635" s="94"/>
    </row>
    <row r="636" ht="15.75" customHeight="1">
      <c r="A636" s="204"/>
      <c r="B636" s="222"/>
      <c r="C636" s="206"/>
      <c r="D636" s="207"/>
      <c r="E636" s="3"/>
      <c r="F636" s="3"/>
      <c r="G636" s="3"/>
      <c r="H636" s="3"/>
      <c r="J636" s="226"/>
      <c r="K636" s="3"/>
      <c r="L636" s="3"/>
      <c r="O636" s="227"/>
      <c r="Q636" s="94"/>
      <c r="R636" s="94"/>
      <c r="S636" s="94"/>
      <c r="T636" s="94"/>
    </row>
    <row r="637" ht="15.75" customHeight="1">
      <c r="A637" s="204"/>
      <c r="B637" s="222"/>
      <c r="C637" s="206"/>
      <c r="D637" s="207"/>
      <c r="E637" s="3"/>
      <c r="F637" s="3"/>
      <c r="G637" s="3"/>
      <c r="H637" s="3"/>
      <c r="J637" s="226"/>
      <c r="K637" s="3"/>
      <c r="L637" s="3"/>
      <c r="O637" s="227"/>
      <c r="Q637" s="94"/>
      <c r="R637" s="94"/>
      <c r="S637" s="94"/>
      <c r="T637" s="94"/>
    </row>
    <row r="638" ht="15.75" customHeight="1">
      <c r="A638" s="204"/>
      <c r="B638" s="222"/>
      <c r="C638" s="206"/>
      <c r="D638" s="207"/>
      <c r="E638" s="3"/>
      <c r="F638" s="3"/>
      <c r="G638" s="3"/>
      <c r="H638" s="3"/>
      <c r="J638" s="226"/>
      <c r="K638" s="3"/>
      <c r="L638" s="3"/>
      <c r="O638" s="227"/>
      <c r="Q638" s="94"/>
      <c r="R638" s="94"/>
      <c r="S638" s="94"/>
      <c r="T638" s="94"/>
    </row>
    <row r="639" ht="15.75" customHeight="1">
      <c r="A639" s="204"/>
      <c r="B639" s="222"/>
      <c r="C639" s="206"/>
      <c r="D639" s="207"/>
      <c r="E639" s="3"/>
      <c r="F639" s="3"/>
      <c r="G639" s="3"/>
      <c r="H639" s="3"/>
      <c r="J639" s="226"/>
      <c r="K639" s="3"/>
      <c r="L639" s="3"/>
      <c r="O639" s="227"/>
      <c r="Q639" s="94"/>
      <c r="R639" s="94"/>
      <c r="S639" s="94"/>
      <c r="T639" s="94"/>
    </row>
    <row r="640" ht="15.75" customHeight="1">
      <c r="A640" s="204"/>
      <c r="B640" s="222"/>
      <c r="C640" s="206"/>
      <c r="D640" s="207"/>
      <c r="E640" s="3"/>
      <c r="F640" s="3"/>
      <c r="G640" s="3"/>
      <c r="H640" s="3"/>
      <c r="J640" s="226"/>
      <c r="K640" s="3"/>
      <c r="L640" s="3"/>
      <c r="O640" s="227"/>
      <c r="Q640" s="94"/>
      <c r="R640" s="94"/>
      <c r="S640" s="94"/>
      <c r="T640" s="94"/>
    </row>
    <row r="641" ht="15.75" customHeight="1">
      <c r="A641" s="204"/>
      <c r="B641" s="222"/>
      <c r="C641" s="206"/>
      <c r="D641" s="207"/>
      <c r="E641" s="3"/>
      <c r="F641" s="3"/>
      <c r="G641" s="3"/>
      <c r="H641" s="3"/>
      <c r="J641" s="226"/>
      <c r="K641" s="3"/>
      <c r="L641" s="3"/>
      <c r="O641" s="227"/>
      <c r="Q641" s="94"/>
      <c r="R641" s="94"/>
      <c r="S641" s="94"/>
      <c r="T641" s="94"/>
    </row>
    <row r="642" ht="15.75" customHeight="1">
      <c r="A642" s="204"/>
      <c r="B642" s="222"/>
      <c r="C642" s="206"/>
      <c r="D642" s="207"/>
      <c r="E642" s="3"/>
      <c r="F642" s="3"/>
      <c r="G642" s="3"/>
      <c r="H642" s="3"/>
      <c r="J642" s="226"/>
      <c r="K642" s="3"/>
      <c r="L642" s="3"/>
      <c r="O642" s="227"/>
      <c r="Q642" s="94"/>
      <c r="R642" s="94"/>
      <c r="S642" s="94"/>
      <c r="T642" s="94"/>
    </row>
    <row r="643" ht="15.75" customHeight="1">
      <c r="A643" s="204"/>
      <c r="B643" s="222"/>
      <c r="C643" s="206"/>
      <c r="D643" s="207"/>
      <c r="E643" s="3"/>
      <c r="F643" s="3"/>
      <c r="G643" s="3"/>
      <c r="H643" s="3"/>
      <c r="J643" s="226"/>
      <c r="K643" s="3"/>
      <c r="L643" s="3"/>
      <c r="O643" s="227"/>
      <c r="Q643" s="94"/>
      <c r="R643" s="94"/>
      <c r="S643" s="94"/>
      <c r="T643" s="94"/>
    </row>
    <row r="644" ht="15.75" customHeight="1">
      <c r="A644" s="204"/>
      <c r="B644" s="222"/>
      <c r="C644" s="206"/>
      <c r="D644" s="207"/>
      <c r="E644" s="3"/>
      <c r="F644" s="3"/>
      <c r="G644" s="3"/>
      <c r="H644" s="3"/>
      <c r="J644" s="226"/>
      <c r="K644" s="3"/>
      <c r="L644" s="3"/>
      <c r="O644" s="227"/>
      <c r="Q644" s="94"/>
      <c r="R644" s="94"/>
      <c r="S644" s="94"/>
      <c r="T644" s="94"/>
    </row>
    <row r="645" ht="15.75" customHeight="1">
      <c r="A645" s="204"/>
      <c r="B645" s="222"/>
      <c r="C645" s="206"/>
      <c r="D645" s="207"/>
      <c r="E645" s="3"/>
      <c r="F645" s="3"/>
      <c r="G645" s="3"/>
      <c r="H645" s="3"/>
      <c r="J645" s="226"/>
      <c r="K645" s="3"/>
      <c r="L645" s="3"/>
      <c r="O645" s="227"/>
      <c r="Q645" s="94"/>
      <c r="R645" s="94"/>
      <c r="S645" s="94"/>
      <c r="T645" s="94"/>
    </row>
    <row r="646" ht="15.75" customHeight="1">
      <c r="A646" s="204"/>
      <c r="B646" s="222"/>
      <c r="C646" s="206"/>
      <c r="D646" s="207"/>
      <c r="E646" s="3"/>
      <c r="F646" s="3"/>
      <c r="G646" s="3"/>
      <c r="H646" s="3"/>
      <c r="J646" s="226"/>
      <c r="K646" s="3"/>
      <c r="L646" s="3"/>
      <c r="O646" s="227"/>
      <c r="Q646" s="94"/>
      <c r="R646" s="94"/>
      <c r="S646" s="94"/>
      <c r="T646" s="94"/>
    </row>
    <row r="647" ht="15.75" customHeight="1">
      <c r="A647" s="204"/>
      <c r="B647" s="222"/>
      <c r="C647" s="206"/>
      <c r="D647" s="207"/>
      <c r="E647" s="3"/>
      <c r="F647" s="3"/>
      <c r="G647" s="3"/>
      <c r="H647" s="3"/>
      <c r="J647" s="226"/>
      <c r="K647" s="3"/>
      <c r="L647" s="3"/>
      <c r="O647" s="227"/>
      <c r="Q647" s="94"/>
      <c r="R647" s="94"/>
      <c r="S647" s="94"/>
      <c r="T647" s="94"/>
    </row>
    <row r="648" ht="15.75" customHeight="1">
      <c r="A648" s="204"/>
      <c r="B648" s="222"/>
      <c r="C648" s="206"/>
      <c r="D648" s="207"/>
      <c r="E648" s="3"/>
      <c r="F648" s="3"/>
      <c r="G648" s="3"/>
      <c r="H648" s="3"/>
      <c r="J648" s="226"/>
      <c r="K648" s="3"/>
      <c r="L648" s="3"/>
      <c r="O648" s="227"/>
      <c r="Q648" s="94"/>
      <c r="R648" s="94"/>
      <c r="S648" s="94"/>
      <c r="T648" s="94"/>
    </row>
    <row r="649" ht="15.75" customHeight="1">
      <c r="A649" s="204"/>
      <c r="B649" s="222"/>
      <c r="C649" s="206"/>
      <c r="D649" s="207"/>
      <c r="E649" s="3"/>
      <c r="F649" s="3"/>
      <c r="G649" s="3"/>
      <c r="H649" s="3"/>
      <c r="J649" s="226"/>
      <c r="K649" s="3"/>
      <c r="L649" s="3"/>
      <c r="O649" s="227"/>
      <c r="Q649" s="94"/>
      <c r="R649" s="94"/>
      <c r="S649" s="94"/>
      <c r="T649" s="94"/>
    </row>
    <row r="650" ht="15.75" customHeight="1">
      <c r="A650" s="204"/>
      <c r="B650" s="222"/>
      <c r="C650" s="206"/>
      <c r="D650" s="207"/>
      <c r="E650" s="3"/>
      <c r="F650" s="3"/>
      <c r="G650" s="3"/>
      <c r="H650" s="3"/>
      <c r="J650" s="226"/>
      <c r="K650" s="3"/>
      <c r="L650" s="3"/>
      <c r="O650" s="227"/>
      <c r="Q650" s="94"/>
      <c r="R650" s="94"/>
      <c r="S650" s="94"/>
      <c r="T650" s="94"/>
    </row>
    <row r="651" ht="15.75" customHeight="1">
      <c r="A651" s="204"/>
      <c r="B651" s="222"/>
      <c r="C651" s="206"/>
      <c r="D651" s="207"/>
      <c r="E651" s="3"/>
      <c r="F651" s="3"/>
      <c r="G651" s="3"/>
      <c r="H651" s="3"/>
      <c r="J651" s="226"/>
      <c r="K651" s="3"/>
      <c r="L651" s="3"/>
      <c r="O651" s="227"/>
      <c r="Q651" s="94"/>
      <c r="R651" s="94"/>
      <c r="S651" s="94"/>
      <c r="T651" s="94"/>
    </row>
    <row r="652" ht="15.75" customHeight="1">
      <c r="A652" s="204"/>
      <c r="B652" s="222"/>
      <c r="C652" s="206"/>
      <c r="D652" s="207"/>
      <c r="E652" s="3"/>
      <c r="F652" s="3"/>
      <c r="G652" s="3"/>
      <c r="H652" s="3"/>
      <c r="J652" s="226"/>
      <c r="K652" s="3"/>
      <c r="L652" s="3"/>
      <c r="O652" s="227"/>
      <c r="Q652" s="94"/>
      <c r="R652" s="94"/>
      <c r="S652" s="94"/>
      <c r="T652" s="94"/>
    </row>
    <row r="653" ht="15.75" customHeight="1">
      <c r="A653" s="204"/>
      <c r="B653" s="222"/>
      <c r="C653" s="206"/>
      <c r="D653" s="207"/>
      <c r="E653" s="3"/>
      <c r="F653" s="3"/>
      <c r="G653" s="3"/>
      <c r="H653" s="3"/>
      <c r="J653" s="226"/>
      <c r="K653" s="3"/>
      <c r="L653" s="3"/>
      <c r="O653" s="227"/>
      <c r="Q653" s="94"/>
      <c r="R653" s="94"/>
      <c r="S653" s="94"/>
      <c r="T653" s="94"/>
    </row>
    <row r="654" ht="15.75" customHeight="1">
      <c r="A654" s="204"/>
      <c r="B654" s="222"/>
      <c r="C654" s="206"/>
      <c r="D654" s="207"/>
      <c r="E654" s="3"/>
      <c r="F654" s="3"/>
      <c r="G654" s="3"/>
      <c r="H654" s="3"/>
      <c r="J654" s="226"/>
      <c r="K654" s="3"/>
      <c r="L654" s="3"/>
      <c r="O654" s="227"/>
      <c r="Q654" s="94"/>
      <c r="R654" s="94"/>
      <c r="S654" s="94"/>
      <c r="T654" s="94"/>
    </row>
    <row r="655" ht="15.75" customHeight="1">
      <c r="A655" s="204"/>
      <c r="B655" s="222"/>
      <c r="C655" s="206"/>
      <c r="D655" s="207"/>
      <c r="E655" s="3"/>
      <c r="F655" s="3"/>
      <c r="G655" s="3"/>
      <c r="H655" s="3"/>
      <c r="J655" s="226"/>
      <c r="K655" s="3"/>
      <c r="L655" s="3"/>
      <c r="O655" s="227"/>
      <c r="Q655" s="94"/>
      <c r="R655" s="94"/>
      <c r="S655" s="94"/>
      <c r="T655" s="94"/>
    </row>
    <row r="656" ht="15.75" customHeight="1">
      <c r="A656" s="204"/>
      <c r="B656" s="222"/>
      <c r="C656" s="206"/>
      <c r="D656" s="207"/>
      <c r="E656" s="3"/>
      <c r="F656" s="3"/>
      <c r="G656" s="3"/>
      <c r="H656" s="3"/>
      <c r="J656" s="226"/>
      <c r="K656" s="3"/>
      <c r="L656" s="3"/>
      <c r="O656" s="227"/>
      <c r="Q656" s="94"/>
      <c r="R656" s="94"/>
      <c r="S656" s="94"/>
      <c r="T656" s="94"/>
    </row>
    <row r="657" ht="15.75" customHeight="1">
      <c r="A657" s="204"/>
      <c r="B657" s="222"/>
      <c r="C657" s="206"/>
      <c r="D657" s="207"/>
      <c r="E657" s="3"/>
      <c r="F657" s="3"/>
      <c r="G657" s="3"/>
      <c r="H657" s="3"/>
      <c r="J657" s="226"/>
      <c r="K657" s="3"/>
      <c r="L657" s="3"/>
      <c r="O657" s="227"/>
      <c r="Q657" s="94"/>
      <c r="R657" s="94"/>
      <c r="S657" s="94"/>
      <c r="T657" s="94"/>
    </row>
    <row r="658" ht="15.75" customHeight="1">
      <c r="A658" s="204"/>
      <c r="B658" s="222"/>
      <c r="C658" s="223"/>
      <c r="D658" s="231"/>
      <c r="E658" s="3"/>
      <c r="F658" s="3"/>
      <c r="G658" s="3"/>
      <c r="H658" s="3"/>
      <c r="J658" s="226"/>
      <c r="K658" s="3"/>
      <c r="L658" s="3"/>
      <c r="O658" s="227"/>
      <c r="Q658" s="94"/>
      <c r="R658" s="94"/>
      <c r="S658" s="94"/>
      <c r="T658" s="94"/>
    </row>
    <row r="659" ht="15.75" customHeight="1">
      <c r="A659" s="204"/>
      <c r="B659" s="222"/>
      <c r="C659" s="223"/>
      <c r="D659" s="231"/>
      <c r="E659" s="3"/>
      <c r="F659" s="3"/>
      <c r="G659" s="3"/>
      <c r="H659" s="3"/>
      <c r="J659" s="226"/>
      <c r="K659" s="3"/>
      <c r="L659" s="3"/>
      <c r="O659" s="227"/>
      <c r="Q659" s="94"/>
      <c r="R659" s="94"/>
      <c r="S659" s="94"/>
      <c r="T659" s="94"/>
    </row>
    <row r="660" ht="15.75" customHeight="1">
      <c r="A660" s="204"/>
      <c r="B660" s="222"/>
      <c r="C660" s="223"/>
      <c r="D660" s="231"/>
      <c r="E660" s="3"/>
      <c r="F660" s="3"/>
      <c r="G660" s="3"/>
      <c r="H660" s="3"/>
      <c r="J660" s="226"/>
      <c r="K660" s="3"/>
      <c r="L660" s="3"/>
      <c r="O660" s="227"/>
      <c r="Q660" s="94"/>
      <c r="R660" s="94"/>
      <c r="S660" s="94"/>
      <c r="T660" s="94"/>
    </row>
    <row r="661" ht="15.75" customHeight="1">
      <c r="A661" s="204"/>
      <c r="B661" s="222"/>
      <c r="C661" s="223"/>
      <c r="D661" s="231"/>
      <c r="E661" s="3"/>
      <c r="F661" s="3"/>
      <c r="G661" s="3"/>
      <c r="H661" s="3"/>
      <c r="J661" s="226"/>
      <c r="K661" s="3"/>
      <c r="L661" s="3"/>
      <c r="O661" s="227"/>
      <c r="Q661" s="94"/>
      <c r="R661" s="94"/>
      <c r="S661" s="94"/>
      <c r="T661" s="94"/>
    </row>
    <row r="662" ht="15.75" customHeight="1">
      <c r="A662" s="204"/>
      <c r="B662" s="222"/>
      <c r="C662" s="223"/>
      <c r="D662" s="231"/>
      <c r="E662" s="3"/>
      <c r="F662" s="3"/>
      <c r="G662" s="3"/>
      <c r="H662" s="3"/>
      <c r="J662" s="226"/>
      <c r="K662" s="3"/>
      <c r="L662" s="3"/>
      <c r="O662" s="227"/>
      <c r="Q662" s="94"/>
      <c r="R662" s="94"/>
      <c r="S662" s="94"/>
      <c r="T662" s="94"/>
    </row>
    <row r="663" ht="15.75" customHeight="1">
      <c r="A663" s="204"/>
      <c r="B663" s="222"/>
      <c r="C663" s="223"/>
      <c r="D663" s="231"/>
      <c r="E663" s="3"/>
      <c r="F663" s="3"/>
      <c r="G663" s="3"/>
      <c r="H663" s="3"/>
      <c r="J663" s="226"/>
      <c r="K663" s="3"/>
      <c r="L663" s="3"/>
      <c r="O663" s="227"/>
      <c r="Q663" s="94"/>
      <c r="R663" s="94"/>
      <c r="S663" s="94"/>
      <c r="T663" s="94"/>
    </row>
    <row r="664" ht="15.75" customHeight="1">
      <c r="A664" s="204"/>
      <c r="B664" s="222"/>
      <c r="C664" s="223"/>
      <c r="D664" s="231"/>
      <c r="E664" s="3"/>
      <c r="F664" s="3"/>
      <c r="G664" s="3"/>
      <c r="H664" s="3"/>
      <c r="J664" s="226"/>
      <c r="K664" s="3"/>
      <c r="L664" s="3"/>
      <c r="O664" s="227"/>
      <c r="Q664" s="94"/>
      <c r="R664" s="94"/>
      <c r="S664" s="94"/>
      <c r="T664" s="94"/>
    </row>
    <row r="665" ht="15.75" customHeight="1">
      <c r="A665" s="204"/>
      <c r="B665" s="222"/>
      <c r="C665" s="223"/>
      <c r="D665" s="231"/>
      <c r="E665" s="3"/>
      <c r="F665" s="3"/>
      <c r="G665" s="3"/>
      <c r="H665" s="3"/>
      <c r="J665" s="226"/>
      <c r="K665" s="3"/>
      <c r="L665" s="3"/>
      <c r="O665" s="227"/>
      <c r="Q665" s="94"/>
      <c r="R665" s="94"/>
      <c r="S665" s="94"/>
      <c r="T665" s="94"/>
    </row>
    <row r="666" ht="15.75" customHeight="1">
      <c r="A666" s="204"/>
      <c r="B666" s="222"/>
      <c r="C666" s="223"/>
      <c r="D666" s="231"/>
      <c r="E666" s="3"/>
      <c r="F666" s="3"/>
      <c r="G666" s="3"/>
      <c r="H666" s="3"/>
      <c r="J666" s="226"/>
      <c r="K666" s="3"/>
      <c r="L666" s="3"/>
      <c r="O666" s="227"/>
      <c r="Q666" s="94"/>
      <c r="R666" s="94"/>
      <c r="S666" s="94"/>
      <c r="T666" s="94"/>
    </row>
    <row r="667" ht="15.75" customHeight="1">
      <c r="A667" s="204"/>
      <c r="B667" s="222"/>
      <c r="C667" s="223"/>
      <c r="D667" s="231"/>
      <c r="E667" s="3"/>
      <c r="F667" s="3"/>
      <c r="G667" s="3"/>
      <c r="H667" s="3"/>
      <c r="J667" s="226"/>
      <c r="K667" s="3"/>
      <c r="L667" s="3"/>
      <c r="O667" s="227"/>
      <c r="Q667" s="94"/>
      <c r="R667" s="94"/>
      <c r="S667" s="94"/>
      <c r="T667" s="94"/>
    </row>
    <row r="668" ht="15.75" customHeight="1">
      <c r="A668" s="204"/>
      <c r="B668" s="222"/>
      <c r="C668" s="223"/>
      <c r="D668" s="231"/>
      <c r="E668" s="3"/>
      <c r="F668" s="3"/>
      <c r="G668" s="3"/>
      <c r="H668" s="3"/>
      <c r="J668" s="226"/>
      <c r="K668" s="3"/>
      <c r="L668" s="3"/>
      <c r="O668" s="227"/>
      <c r="Q668" s="94"/>
      <c r="R668" s="94"/>
      <c r="S668" s="94"/>
      <c r="T668" s="94"/>
    </row>
    <row r="669" ht="15.75" customHeight="1">
      <c r="A669" s="204"/>
      <c r="B669" s="222"/>
      <c r="C669" s="223"/>
      <c r="D669" s="231"/>
      <c r="E669" s="3"/>
      <c r="F669" s="3"/>
      <c r="G669" s="3"/>
      <c r="H669" s="3"/>
      <c r="J669" s="226"/>
      <c r="K669" s="3"/>
      <c r="L669" s="3"/>
      <c r="O669" s="227"/>
      <c r="Q669" s="94"/>
      <c r="R669" s="94"/>
      <c r="S669" s="94"/>
      <c r="T669" s="94"/>
    </row>
    <row r="670" ht="15.75" customHeight="1">
      <c r="A670" s="204"/>
      <c r="B670" s="222"/>
      <c r="C670" s="223"/>
      <c r="D670" s="231"/>
      <c r="E670" s="3"/>
      <c r="F670" s="3"/>
      <c r="G670" s="3"/>
      <c r="H670" s="3"/>
      <c r="J670" s="226"/>
      <c r="K670" s="3"/>
      <c r="L670" s="3"/>
      <c r="O670" s="227"/>
      <c r="Q670" s="94"/>
      <c r="R670" s="94"/>
      <c r="S670" s="94"/>
      <c r="T670" s="94"/>
    </row>
    <row r="671" ht="15.75" customHeight="1">
      <c r="A671" s="204"/>
      <c r="B671" s="222"/>
      <c r="C671" s="223"/>
      <c r="D671" s="231"/>
      <c r="E671" s="3"/>
      <c r="F671" s="3"/>
      <c r="G671" s="3"/>
      <c r="H671" s="3"/>
      <c r="J671" s="226"/>
      <c r="K671" s="3"/>
      <c r="L671" s="3"/>
      <c r="O671" s="227"/>
      <c r="Q671" s="94"/>
      <c r="R671" s="94"/>
      <c r="S671" s="94"/>
      <c r="T671" s="94"/>
    </row>
    <row r="672" ht="15.75" customHeight="1">
      <c r="A672" s="204"/>
      <c r="B672" s="222"/>
      <c r="C672" s="223"/>
      <c r="D672" s="231"/>
      <c r="E672" s="3"/>
      <c r="F672" s="3"/>
      <c r="G672" s="3"/>
      <c r="H672" s="3"/>
      <c r="J672" s="226"/>
      <c r="K672" s="3"/>
      <c r="L672" s="3"/>
      <c r="O672" s="227"/>
      <c r="Q672" s="94"/>
      <c r="R672" s="94"/>
      <c r="S672" s="94"/>
      <c r="T672" s="94"/>
    </row>
    <row r="673" ht="15.75" customHeight="1">
      <c r="A673" s="204"/>
      <c r="B673" s="222"/>
      <c r="C673" s="223"/>
      <c r="D673" s="231"/>
      <c r="E673" s="3"/>
      <c r="F673" s="3"/>
      <c r="G673" s="3"/>
      <c r="H673" s="3"/>
      <c r="J673" s="226"/>
      <c r="K673" s="3"/>
      <c r="L673" s="3"/>
      <c r="O673" s="227"/>
      <c r="Q673" s="94"/>
      <c r="R673" s="94"/>
      <c r="S673" s="94"/>
      <c r="T673" s="94"/>
    </row>
    <row r="674" ht="15.75" customHeight="1">
      <c r="A674" s="204"/>
      <c r="B674" s="222"/>
      <c r="C674" s="223"/>
      <c r="D674" s="231"/>
      <c r="E674" s="3"/>
      <c r="F674" s="3"/>
      <c r="G674" s="3"/>
      <c r="H674" s="3"/>
      <c r="J674" s="226"/>
      <c r="K674" s="3"/>
      <c r="L674" s="3"/>
      <c r="O674" s="227"/>
      <c r="Q674" s="94"/>
      <c r="R674" s="94"/>
      <c r="S674" s="94"/>
      <c r="T674" s="94"/>
    </row>
    <row r="675" ht="15.75" customHeight="1">
      <c r="A675" s="204"/>
      <c r="B675" s="222"/>
      <c r="C675" s="223"/>
      <c r="D675" s="231"/>
      <c r="E675" s="3"/>
      <c r="F675" s="3"/>
      <c r="G675" s="3"/>
      <c r="H675" s="3"/>
      <c r="J675" s="226"/>
      <c r="K675" s="3"/>
      <c r="L675" s="3"/>
      <c r="O675" s="227"/>
      <c r="Q675" s="94"/>
      <c r="R675" s="94"/>
      <c r="S675" s="94"/>
      <c r="T675" s="94"/>
    </row>
    <row r="676" ht="15.75" customHeight="1">
      <c r="A676" s="204"/>
      <c r="B676" s="222"/>
      <c r="C676" s="223"/>
      <c r="D676" s="231"/>
      <c r="E676" s="3"/>
      <c r="F676" s="3"/>
      <c r="G676" s="3"/>
      <c r="H676" s="3"/>
      <c r="J676" s="226"/>
      <c r="K676" s="3"/>
      <c r="L676" s="3"/>
      <c r="O676" s="227"/>
      <c r="Q676" s="94"/>
      <c r="R676" s="94"/>
      <c r="S676" s="94"/>
      <c r="T676" s="94"/>
    </row>
    <row r="677" ht="15.75" customHeight="1">
      <c r="A677" s="204"/>
      <c r="B677" s="222"/>
      <c r="C677" s="223"/>
      <c r="D677" s="231"/>
      <c r="E677" s="3"/>
      <c r="F677" s="3"/>
      <c r="G677" s="3"/>
      <c r="H677" s="3"/>
      <c r="J677" s="226"/>
      <c r="K677" s="3"/>
      <c r="L677" s="3"/>
      <c r="O677" s="227"/>
      <c r="Q677" s="94"/>
      <c r="R677" s="94"/>
      <c r="S677" s="94"/>
      <c r="T677" s="94"/>
    </row>
    <row r="678" ht="15.75" customHeight="1">
      <c r="A678" s="204"/>
      <c r="B678" s="222"/>
      <c r="C678" s="223"/>
      <c r="D678" s="231"/>
      <c r="E678" s="3"/>
      <c r="F678" s="3"/>
      <c r="G678" s="3"/>
      <c r="H678" s="3"/>
      <c r="J678" s="226"/>
      <c r="K678" s="3"/>
      <c r="L678" s="3"/>
      <c r="O678" s="227"/>
      <c r="Q678" s="94"/>
      <c r="R678" s="94"/>
      <c r="S678" s="94"/>
      <c r="T678" s="94"/>
    </row>
    <row r="679" ht="15.75" customHeight="1">
      <c r="A679" s="204"/>
      <c r="B679" s="222"/>
      <c r="C679" s="223"/>
      <c r="D679" s="231"/>
      <c r="E679" s="3"/>
      <c r="F679" s="3"/>
      <c r="G679" s="3"/>
      <c r="H679" s="3"/>
      <c r="J679" s="226"/>
      <c r="K679" s="3"/>
      <c r="L679" s="3"/>
      <c r="O679" s="227"/>
      <c r="Q679" s="94"/>
      <c r="R679" s="94"/>
      <c r="S679" s="94"/>
      <c r="T679" s="94"/>
    </row>
    <row r="680" ht="15.75" customHeight="1">
      <c r="A680" s="204"/>
      <c r="B680" s="222"/>
      <c r="C680" s="223"/>
      <c r="D680" s="231"/>
      <c r="E680" s="3"/>
      <c r="F680" s="3"/>
      <c r="G680" s="3"/>
      <c r="H680" s="3"/>
      <c r="J680" s="226"/>
      <c r="K680" s="3"/>
      <c r="L680" s="3"/>
      <c r="O680" s="227"/>
      <c r="Q680" s="94"/>
      <c r="R680" s="94"/>
      <c r="S680" s="94"/>
      <c r="T680" s="94"/>
    </row>
    <row r="681" ht="15.75" customHeight="1">
      <c r="A681" s="204"/>
      <c r="B681" s="222"/>
      <c r="C681" s="223"/>
      <c r="D681" s="231"/>
      <c r="E681" s="3"/>
      <c r="F681" s="3"/>
      <c r="G681" s="3"/>
      <c r="H681" s="3"/>
      <c r="J681" s="226"/>
      <c r="K681" s="3"/>
      <c r="L681" s="3"/>
      <c r="O681" s="227"/>
      <c r="Q681" s="94"/>
      <c r="R681" s="94"/>
      <c r="S681" s="94"/>
      <c r="T681" s="94"/>
    </row>
    <row r="682" ht="15.75" customHeight="1">
      <c r="A682" s="204"/>
      <c r="B682" s="222"/>
      <c r="C682" s="223"/>
      <c r="D682" s="231"/>
      <c r="E682" s="3"/>
      <c r="F682" s="3"/>
      <c r="G682" s="3"/>
      <c r="H682" s="3"/>
      <c r="J682" s="226"/>
      <c r="K682" s="3"/>
      <c r="L682" s="3"/>
      <c r="O682" s="227"/>
      <c r="Q682" s="94"/>
      <c r="R682" s="94"/>
      <c r="S682" s="94"/>
      <c r="T682" s="94"/>
    </row>
    <row r="683" ht="15.75" customHeight="1">
      <c r="A683" s="204"/>
      <c r="B683" s="222"/>
      <c r="C683" s="223"/>
      <c r="D683" s="231"/>
      <c r="E683" s="3"/>
      <c r="F683" s="3"/>
      <c r="G683" s="3"/>
      <c r="H683" s="3"/>
      <c r="J683" s="226"/>
      <c r="K683" s="3"/>
      <c r="L683" s="3"/>
      <c r="O683" s="227"/>
      <c r="Q683" s="94"/>
      <c r="R683" s="94"/>
      <c r="S683" s="94"/>
      <c r="T683" s="94"/>
    </row>
    <row r="684" ht="15.75" customHeight="1">
      <c r="A684" s="204"/>
      <c r="B684" s="222"/>
      <c r="C684" s="223"/>
      <c r="D684" s="231"/>
      <c r="E684" s="3"/>
      <c r="F684" s="3"/>
      <c r="G684" s="3"/>
      <c r="H684" s="3"/>
      <c r="J684" s="226"/>
      <c r="K684" s="3"/>
      <c r="L684" s="3"/>
      <c r="O684" s="227"/>
      <c r="Q684" s="94"/>
      <c r="R684" s="94"/>
      <c r="S684" s="94"/>
      <c r="T684" s="94"/>
    </row>
    <row r="685" ht="15.75" customHeight="1">
      <c r="A685" s="204"/>
      <c r="B685" s="222"/>
      <c r="C685" s="223"/>
      <c r="D685" s="231"/>
      <c r="E685" s="3"/>
      <c r="F685" s="3"/>
      <c r="G685" s="3"/>
      <c r="H685" s="3"/>
      <c r="J685" s="226"/>
      <c r="K685" s="3"/>
      <c r="L685" s="3"/>
      <c r="O685" s="227"/>
      <c r="Q685" s="94"/>
      <c r="R685" s="94"/>
      <c r="S685" s="94"/>
      <c r="T685" s="94"/>
    </row>
    <row r="686" ht="15.75" customHeight="1">
      <c r="A686" s="204"/>
      <c r="B686" s="222"/>
      <c r="C686" s="223"/>
      <c r="D686" s="231"/>
      <c r="E686" s="3"/>
      <c r="F686" s="3"/>
      <c r="G686" s="3"/>
      <c r="H686" s="3"/>
      <c r="J686" s="226"/>
      <c r="K686" s="3"/>
      <c r="L686" s="3"/>
      <c r="O686" s="227"/>
      <c r="Q686" s="94"/>
      <c r="R686" s="94"/>
      <c r="S686" s="94"/>
      <c r="T686" s="94"/>
    </row>
    <row r="687" ht="15.75" customHeight="1">
      <c r="A687" s="204"/>
      <c r="B687" s="222"/>
      <c r="C687" s="223"/>
      <c r="D687" s="231"/>
      <c r="E687" s="3"/>
      <c r="F687" s="3"/>
      <c r="G687" s="3"/>
      <c r="H687" s="3"/>
      <c r="J687" s="226"/>
      <c r="K687" s="3"/>
      <c r="L687" s="3"/>
      <c r="O687" s="227"/>
      <c r="Q687" s="94"/>
      <c r="R687" s="94"/>
      <c r="S687" s="94"/>
      <c r="T687" s="94"/>
    </row>
    <row r="688" ht="15.75" customHeight="1">
      <c r="A688" s="204"/>
      <c r="B688" s="222"/>
      <c r="C688" s="223"/>
      <c r="D688" s="231"/>
      <c r="E688" s="3"/>
      <c r="F688" s="3"/>
      <c r="G688" s="3"/>
      <c r="H688" s="3"/>
      <c r="J688" s="226"/>
      <c r="K688" s="3"/>
      <c r="L688" s="3"/>
      <c r="O688" s="227"/>
      <c r="Q688" s="94"/>
      <c r="R688" s="94"/>
      <c r="S688" s="94"/>
      <c r="T688" s="94"/>
    </row>
    <row r="689" ht="15.75" customHeight="1">
      <c r="A689" s="204"/>
      <c r="B689" s="222"/>
      <c r="C689" s="223"/>
      <c r="D689" s="231"/>
      <c r="E689" s="3"/>
      <c r="F689" s="3"/>
      <c r="G689" s="3"/>
      <c r="H689" s="3"/>
      <c r="J689" s="226"/>
      <c r="K689" s="3"/>
      <c r="L689" s="3"/>
      <c r="O689" s="227"/>
      <c r="Q689" s="94"/>
      <c r="R689" s="94"/>
      <c r="S689" s="94"/>
      <c r="T689" s="94"/>
    </row>
    <row r="690" ht="15.75" customHeight="1">
      <c r="A690" s="204"/>
      <c r="B690" s="222"/>
      <c r="C690" s="223"/>
      <c r="D690" s="231"/>
      <c r="E690" s="3"/>
      <c r="F690" s="3"/>
      <c r="G690" s="3"/>
      <c r="H690" s="3"/>
      <c r="J690" s="226"/>
      <c r="K690" s="3"/>
      <c r="L690" s="3"/>
      <c r="O690" s="227"/>
      <c r="Q690" s="94"/>
      <c r="R690" s="94"/>
      <c r="S690" s="94"/>
      <c r="T690" s="94"/>
    </row>
    <row r="691" ht="15.75" customHeight="1">
      <c r="A691" s="204"/>
      <c r="B691" s="222"/>
      <c r="C691" s="223"/>
      <c r="D691" s="231"/>
      <c r="E691" s="3"/>
      <c r="F691" s="3"/>
      <c r="G691" s="3"/>
      <c r="H691" s="3"/>
      <c r="J691" s="226"/>
      <c r="K691" s="3"/>
      <c r="L691" s="3"/>
      <c r="O691" s="227"/>
      <c r="Q691" s="94"/>
      <c r="R691" s="94"/>
      <c r="S691" s="94"/>
      <c r="T691" s="94"/>
    </row>
    <row r="692" ht="15.75" customHeight="1">
      <c r="A692" s="204"/>
      <c r="B692" s="222"/>
      <c r="C692" s="223"/>
      <c r="D692" s="231"/>
      <c r="E692" s="3"/>
      <c r="F692" s="3"/>
      <c r="G692" s="3"/>
      <c r="H692" s="3"/>
      <c r="J692" s="226"/>
      <c r="K692" s="3"/>
      <c r="L692" s="3"/>
      <c r="O692" s="227"/>
      <c r="Q692" s="94"/>
      <c r="R692" s="94"/>
      <c r="S692" s="94"/>
      <c r="T692" s="94"/>
    </row>
    <row r="693" ht="15.75" customHeight="1">
      <c r="A693" s="204"/>
      <c r="B693" s="222"/>
      <c r="C693" s="223"/>
      <c r="D693" s="231"/>
      <c r="E693" s="3"/>
      <c r="F693" s="3"/>
      <c r="G693" s="3"/>
      <c r="H693" s="3"/>
      <c r="J693" s="226"/>
      <c r="K693" s="3"/>
      <c r="L693" s="3"/>
      <c r="O693" s="227"/>
      <c r="Q693" s="94"/>
      <c r="R693" s="94"/>
      <c r="S693" s="94"/>
      <c r="T693" s="94"/>
    </row>
    <row r="694" ht="15.75" customHeight="1">
      <c r="A694" s="204"/>
      <c r="B694" s="222"/>
      <c r="C694" s="223"/>
      <c r="D694" s="231"/>
      <c r="E694" s="3"/>
      <c r="F694" s="3"/>
      <c r="G694" s="3"/>
      <c r="H694" s="3"/>
      <c r="J694" s="226"/>
      <c r="K694" s="3"/>
      <c r="L694" s="3"/>
      <c r="O694" s="227"/>
      <c r="Q694" s="94"/>
      <c r="R694" s="94"/>
      <c r="S694" s="94"/>
      <c r="T694" s="94"/>
    </row>
    <row r="695" ht="15.75" customHeight="1">
      <c r="A695" s="204"/>
      <c r="B695" s="222"/>
      <c r="C695" s="223"/>
      <c r="D695" s="231"/>
      <c r="E695" s="3"/>
      <c r="F695" s="3"/>
      <c r="G695" s="3"/>
      <c r="H695" s="3"/>
      <c r="J695" s="226"/>
      <c r="K695" s="3"/>
      <c r="L695" s="3"/>
      <c r="O695" s="227"/>
      <c r="Q695" s="94"/>
      <c r="R695" s="94"/>
      <c r="S695" s="94"/>
      <c r="T695" s="94"/>
    </row>
    <row r="696" ht="15.75" customHeight="1">
      <c r="A696" s="204"/>
      <c r="B696" s="222"/>
      <c r="C696" s="223"/>
      <c r="D696" s="231"/>
      <c r="E696" s="3"/>
      <c r="F696" s="3"/>
      <c r="G696" s="3"/>
      <c r="H696" s="3"/>
      <c r="J696" s="226"/>
      <c r="K696" s="3"/>
      <c r="L696" s="3"/>
      <c r="O696" s="227"/>
      <c r="Q696" s="94"/>
      <c r="R696" s="94"/>
      <c r="S696" s="94"/>
      <c r="T696" s="94"/>
    </row>
    <row r="697" ht="15.75" customHeight="1">
      <c r="A697" s="204"/>
      <c r="B697" s="222"/>
      <c r="C697" s="223"/>
      <c r="D697" s="231"/>
      <c r="E697" s="3"/>
      <c r="F697" s="3"/>
      <c r="G697" s="3"/>
      <c r="H697" s="3"/>
      <c r="J697" s="226"/>
      <c r="K697" s="3"/>
      <c r="L697" s="3"/>
      <c r="O697" s="227"/>
      <c r="Q697" s="94"/>
      <c r="R697" s="94"/>
      <c r="S697" s="94"/>
      <c r="T697" s="94"/>
    </row>
    <row r="698" ht="15.75" customHeight="1">
      <c r="A698" s="204"/>
      <c r="B698" s="222"/>
      <c r="C698" s="223"/>
      <c r="D698" s="231"/>
      <c r="E698" s="3"/>
      <c r="F698" s="3"/>
      <c r="G698" s="3"/>
      <c r="H698" s="3"/>
      <c r="J698" s="226"/>
      <c r="K698" s="3"/>
      <c r="L698" s="3"/>
      <c r="O698" s="227"/>
      <c r="Q698" s="94"/>
      <c r="R698" s="94"/>
      <c r="S698" s="94"/>
      <c r="T698" s="94"/>
    </row>
    <row r="699" ht="15.75" customHeight="1">
      <c r="A699" s="204"/>
      <c r="B699" s="222"/>
      <c r="C699" s="223"/>
      <c r="D699" s="231"/>
      <c r="E699" s="3"/>
      <c r="F699" s="3"/>
      <c r="G699" s="3"/>
      <c r="H699" s="3"/>
      <c r="J699" s="226"/>
      <c r="K699" s="3"/>
      <c r="L699" s="3"/>
      <c r="O699" s="227"/>
      <c r="Q699" s="94"/>
      <c r="R699" s="94"/>
      <c r="S699" s="94"/>
      <c r="T699" s="94"/>
    </row>
    <row r="700" ht="15.75" customHeight="1">
      <c r="A700" s="204"/>
      <c r="B700" s="222"/>
      <c r="C700" s="223"/>
      <c r="D700" s="231"/>
      <c r="E700" s="3"/>
      <c r="F700" s="3"/>
      <c r="G700" s="3"/>
      <c r="H700" s="3"/>
      <c r="J700" s="226"/>
      <c r="K700" s="3"/>
      <c r="L700" s="3"/>
      <c r="O700" s="227"/>
      <c r="Q700" s="94"/>
      <c r="R700" s="94"/>
      <c r="S700" s="94"/>
      <c r="T700" s="94"/>
    </row>
    <row r="701" ht="15.75" customHeight="1">
      <c r="A701" s="204"/>
      <c r="B701" s="222"/>
      <c r="C701" s="223"/>
      <c r="D701" s="231"/>
      <c r="E701" s="3"/>
      <c r="F701" s="3"/>
      <c r="G701" s="3"/>
      <c r="H701" s="3"/>
      <c r="J701" s="226"/>
      <c r="K701" s="3"/>
      <c r="L701" s="3"/>
      <c r="O701" s="227"/>
      <c r="Q701" s="94"/>
      <c r="R701" s="94"/>
      <c r="S701" s="94"/>
      <c r="T701" s="94"/>
    </row>
    <row r="702" ht="15.75" customHeight="1">
      <c r="A702" s="204"/>
      <c r="B702" s="222"/>
      <c r="C702" s="223"/>
      <c r="D702" s="231"/>
      <c r="E702" s="3"/>
      <c r="F702" s="3"/>
      <c r="G702" s="3"/>
      <c r="H702" s="3"/>
      <c r="J702" s="226"/>
      <c r="K702" s="3"/>
      <c r="L702" s="3"/>
      <c r="O702" s="227"/>
      <c r="Q702" s="94"/>
      <c r="R702" s="94"/>
      <c r="S702" s="94"/>
      <c r="T702" s="94"/>
    </row>
    <row r="703" ht="15.75" customHeight="1">
      <c r="A703" s="204"/>
      <c r="B703" s="222"/>
      <c r="C703" s="223"/>
      <c r="D703" s="231"/>
      <c r="E703" s="3"/>
      <c r="F703" s="3"/>
      <c r="G703" s="3"/>
      <c r="H703" s="3"/>
      <c r="J703" s="226"/>
      <c r="K703" s="3"/>
      <c r="L703" s="3"/>
      <c r="O703" s="227"/>
      <c r="Q703" s="94"/>
      <c r="R703" s="94"/>
      <c r="S703" s="94"/>
      <c r="T703" s="94"/>
    </row>
    <row r="704" ht="15.75" customHeight="1">
      <c r="A704" s="204"/>
      <c r="B704" s="222"/>
      <c r="C704" s="223"/>
      <c r="D704" s="231"/>
      <c r="E704" s="3"/>
      <c r="F704" s="3"/>
      <c r="G704" s="3"/>
      <c r="H704" s="3"/>
      <c r="J704" s="226"/>
      <c r="K704" s="3"/>
      <c r="L704" s="3"/>
      <c r="O704" s="227"/>
      <c r="Q704" s="94"/>
      <c r="R704" s="94"/>
      <c r="S704" s="94"/>
      <c r="T704" s="94"/>
    </row>
    <row r="705" ht="15.75" customHeight="1">
      <c r="A705" s="204"/>
      <c r="B705" s="222"/>
      <c r="C705" s="223"/>
      <c r="D705" s="231"/>
      <c r="E705" s="3"/>
      <c r="F705" s="3"/>
      <c r="G705" s="3"/>
      <c r="H705" s="3"/>
      <c r="J705" s="226"/>
      <c r="K705" s="3"/>
      <c r="L705" s="3"/>
      <c r="O705" s="227"/>
      <c r="Q705" s="94"/>
      <c r="R705" s="94"/>
      <c r="S705" s="94"/>
      <c r="T705" s="94"/>
    </row>
    <row r="706" ht="15.75" customHeight="1">
      <c r="A706" s="204"/>
      <c r="B706" s="222"/>
      <c r="C706" s="223"/>
      <c r="D706" s="231"/>
      <c r="E706" s="3"/>
      <c r="F706" s="3"/>
      <c r="G706" s="3"/>
      <c r="H706" s="3"/>
      <c r="J706" s="226"/>
      <c r="K706" s="3"/>
      <c r="L706" s="3"/>
      <c r="O706" s="227"/>
      <c r="Q706" s="94"/>
      <c r="R706" s="94"/>
      <c r="S706" s="94"/>
      <c r="T706" s="94"/>
    </row>
    <row r="707" ht="15.75" customHeight="1">
      <c r="A707" s="204"/>
      <c r="B707" s="222"/>
      <c r="C707" s="223"/>
      <c r="D707" s="231"/>
      <c r="E707" s="3"/>
      <c r="F707" s="3"/>
      <c r="G707" s="3"/>
      <c r="H707" s="3"/>
      <c r="J707" s="226"/>
      <c r="K707" s="3"/>
      <c r="L707" s="3"/>
      <c r="O707" s="227"/>
      <c r="Q707" s="94"/>
      <c r="R707" s="94"/>
      <c r="S707" s="94"/>
      <c r="T707" s="94"/>
    </row>
    <row r="708" ht="15.75" customHeight="1">
      <c r="A708" s="204"/>
      <c r="B708" s="222"/>
      <c r="C708" s="223"/>
      <c r="D708" s="231"/>
      <c r="E708" s="3"/>
      <c r="F708" s="3"/>
      <c r="G708" s="3"/>
      <c r="H708" s="3"/>
      <c r="J708" s="226"/>
      <c r="K708" s="3"/>
      <c r="L708" s="3"/>
      <c r="O708" s="227"/>
      <c r="Q708" s="94"/>
      <c r="R708" s="94"/>
      <c r="S708" s="94"/>
      <c r="T708" s="94"/>
    </row>
    <row r="709" ht="15.75" customHeight="1">
      <c r="A709" s="204"/>
      <c r="B709" s="222"/>
      <c r="C709" s="223"/>
      <c r="D709" s="231"/>
      <c r="E709" s="3"/>
      <c r="F709" s="3"/>
      <c r="G709" s="3"/>
      <c r="H709" s="3"/>
      <c r="J709" s="226"/>
      <c r="K709" s="3"/>
      <c r="L709" s="3"/>
      <c r="O709" s="227"/>
      <c r="Q709" s="94"/>
      <c r="R709" s="94"/>
      <c r="S709" s="94"/>
      <c r="T709" s="94"/>
    </row>
    <row r="710" ht="15.75" customHeight="1">
      <c r="A710" s="204"/>
      <c r="B710" s="222"/>
      <c r="C710" s="223"/>
      <c r="D710" s="231"/>
      <c r="E710" s="3"/>
      <c r="F710" s="3"/>
      <c r="G710" s="3"/>
      <c r="H710" s="3"/>
      <c r="J710" s="226"/>
      <c r="K710" s="3"/>
      <c r="L710" s="3"/>
      <c r="O710" s="227"/>
      <c r="Q710" s="94"/>
      <c r="R710" s="94"/>
      <c r="S710" s="94"/>
      <c r="T710" s="94"/>
    </row>
    <row r="711" ht="15.75" customHeight="1">
      <c r="A711" s="204"/>
      <c r="B711" s="222"/>
      <c r="C711" s="223"/>
      <c r="D711" s="231"/>
      <c r="E711" s="3"/>
      <c r="F711" s="3"/>
      <c r="G711" s="3"/>
      <c r="H711" s="3"/>
      <c r="J711" s="226"/>
      <c r="K711" s="3"/>
      <c r="L711" s="3"/>
      <c r="O711" s="227"/>
      <c r="Q711" s="94"/>
      <c r="R711" s="94"/>
      <c r="S711" s="94"/>
      <c r="T711" s="94"/>
    </row>
    <row r="712" ht="15.75" customHeight="1">
      <c r="A712" s="204"/>
      <c r="B712" s="222"/>
      <c r="C712" s="223"/>
      <c r="D712" s="231"/>
      <c r="E712" s="3"/>
      <c r="F712" s="3"/>
      <c r="G712" s="3"/>
      <c r="H712" s="3"/>
      <c r="J712" s="226"/>
      <c r="K712" s="3"/>
      <c r="L712" s="3"/>
      <c r="O712" s="227"/>
      <c r="Q712" s="94"/>
      <c r="R712" s="94"/>
      <c r="S712" s="94"/>
      <c r="T712" s="94"/>
    </row>
    <row r="713" ht="15.75" customHeight="1">
      <c r="A713" s="204"/>
      <c r="B713" s="222"/>
      <c r="C713" s="223"/>
      <c r="D713" s="231"/>
      <c r="E713" s="3"/>
      <c r="F713" s="3"/>
      <c r="G713" s="3"/>
      <c r="H713" s="3"/>
      <c r="J713" s="226"/>
      <c r="K713" s="3"/>
      <c r="L713" s="3"/>
      <c r="O713" s="227"/>
      <c r="Q713" s="94"/>
      <c r="R713" s="94"/>
      <c r="S713" s="94"/>
      <c r="T713" s="94"/>
    </row>
    <row r="714" ht="15.75" customHeight="1">
      <c r="A714" s="204"/>
      <c r="B714" s="222"/>
      <c r="C714" s="223"/>
      <c r="D714" s="231"/>
      <c r="E714" s="3"/>
      <c r="F714" s="3"/>
      <c r="G714" s="3"/>
      <c r="H714" s="3"/>
      <c r="J714" s="226"/>
      <c r="K714" s="3"/>
      <c r="L714" s="3"/>
      <c r="O714" s="227"/>
      <c r="Q714" s="94"/>
      <c r="R714" s="94"/>
      <c r="S714" s="94"/>
      <c r="T714" s="94"/>
    </row>
    <row r="715" ht="15.75" customHeight="1">
      <c r="A715" s="204"/>
      <c r="B715" s="222"/>
      <c r="C715" s="223"/>
      <c r="D715" s="231"/>
      <c r="E715" s="3"/>
      <c r="F715" s="3"/>
      <c r="G715" s="3"/>
      <c r="H715" s="3"/>
      <c r="J715" s="226"/>
      <c r="K715" s="3"/>
      <c r="L715" s="3"/>
      <c r="O715" s="227"/>
      <c r="Q715" s="94"/>
      <c r="R715" s="94"/>
      <c r="S715" s="94"/>
      <c r="T715" s="94"/>
    </row>
    <row r="716" ht="15.75" customHeight="1">
      <c r="A716" s="204"/>
      <c r="B716" s="222"/>
      <c r="C716" s="223"/>
      <c r="D716" s="231"/>
      <c r="E716" s="3"/>
      <c r="F716" s="3"/>
      <c r="G716" s="3"/>
      <c r="H716" s="3"/>
      <c r="J716" s="226"/>
      <c r="K716" s="3"/>
      <c r="L716" s="3"/>
      <c r="O716" s="227"/>
      <c r="Q716" s="94"/>
      <c r="R716" s="94"/>
      <c r="S716" s="94"/>
      <c r="T716" s="94"/>
    </row>
    <row r="717" ht="15.75" customHeight="1">
      <c r="A717" s="204"/>
      <c r="B717" s="222"/>
      <c r="C717" s="223"/>
      <c r="D717" s="231"/>
      <c r="E717" s="3"/>
      <c r="F717" s="3"/>
      <c r="G717" s="3"/>
      <c r="H717" s="3"/>
      <c r="J717" s="226"/>
      <c r="K717" s="3"/>
      <c r="L717" s="3"/>
      <c r="O717" s="227"/>
      <c r="Q717" s="94"/>
      <c r="R717" s="94"/>
      <c r="S717" s="94"/>
      <c r="T717" s="94"/>
    </row>
    <row r="718" ht="15.75" customHeight="1">
      <c r="A718" s="204"/>
      <c r="B718" s="222"/>
      <c r="C718" s="223"/>
      <c r="D718" s="231"/>
      <c r="E718" s="3"/>
      <c r="F718" s="3"/>
      <c r="G718" s="3"/>
      <c r="H718" s="3"/>
      <c r="J718" s="226"/>
      <c r="K718" s="3"/>
      <c r="L718" s="3"/>
      <c r="O718" s="227"/>
      <c r="Q718" s="94"/>
      <c r="R718" s="94"/>
      <c r="S718" s="94"/>
      <c r="T718" s="94"/>
    </row>
    <row r="719" ht="15.75" customHeight="1">
      <c r="A719" s="204"/>
      <c r="B719" s="222"/>
      <c r="C719" s="223"/>
      <c r="D719" s="231"/>
      <c r="E719" s="3"/>
      <c r="F719" s="3"/>
      <c r="G719" s="3"/>
      <c r="H719" s="3"/>
      <c r="J719" s="226"/>
      <c r="K719" s="3"/>
      <c r="L719" s="3"/>
      <c r="O719" s="227"/>
      <c r="Q719" s="94"/>
      <c r="R719" s="94"/>
      <c r="S719" s="94"/>
      <c r="T719" s="94"/>
    </row>
    <row r="720" ht="15.75" customHeight="1">
      <c r="A720" s="204"/>
      <c r="B720" s="222"/>
      <c r="C720" s="223"/>
      <c r="D720" s="231"/>
      <c r="E720" s="3"/>
      <c r="F720" s="3"/>
      <c r="G720" s="3"/>
      <c r="H720" s="3"/>
      <c r="J720" s="226"/>
      <c r="K720" s="3"/>
      <c r="L720" s="3"/>
      <c r="O720" s="227"/>
      <c r="Q720" s="94"/>
      <c r="R720" s="94"/>
      <c r="S720" s="94"/>
      <c r="T720" s="94"/>
    </row>
    <row r="721" ht="15.75" customHeight="1">
      <c r="A721" s="204"/>
      <c r="B721" s="222"/>
      <c r="C721" s="223"/>
      <c r="D721" s="231"/>
      <c r="E721" s="3"/>
      <c r="F721" s="3"/>
      <c r="G721" s="3"/>
      <c r="H721" s="3"/>
      <c r="J721" s="226"/>
      <c r="K721" s="3"/>
      <c r="L721" s="3"/>
      <c r="O721" s="227"/>
      <c r="Q721" s="94"/>
      <c r="R721" s="94"/>
      <c r="S721" s="94"/>
      <c r="T721" s="94"/>
    </row>
    <row r="722" ht="15.75" customHeight="1">
      <c r="A722" s="204"/>
      <c r="B722" s="222"/>
      <c r="C722" s="223"/>
      <c r="D722" s="231"/>
      <c r="E722" s="3"/>
      <c r="F722" s="3"/>
      <c r="G722" s="3"/>
      <c r="H722" s="3"/>
      <c r="J722" s="226"/>
      <c r="K722" s="3"/>
      <c r="L722" s="3"/>
      <c r="O722" s="227"/>
      <c r="Q722" s="94"/>
      <c r="R722" s="94"/>
      <c r="S722" s="94"/>
      <c r="T722" s="94"/>
    </row>
    <row r="723" ht="15.75" customHeight="1">
      <c r="A723" s="204"/>
      <c r="B723" s="222"/>
      <c r="C723" s="223"/>
      <c r="D723" s="231"/>
      <c r="E723" s="3"/>
      <c r="F723" s="3"/>
      <c r="G723" s="3"/>
      <c r="H723" s="3"/>
      <c r="J723" s="226"/>
      <c r="K723" s="3"/>
      <c r="L723" s="3"/>
      <c r="O723" s="227"/>
      <c r="Q723" s="94"/>
      <c r="R723" s="94"/>
      <c r="S723" s="94"/>
      <c r="T723" s="94"/>
    </row>
    <row r="724" ht="15.75" customHeight="1">
      <c r="A724" s="204"/>
      <c r="B724" s="222"/>
      <c r="C724" s="223"/>
      <c r="D724" s="231"/>
      <c r="E724" s="3"/>
      <c r="F724" s="3"/>
      <c r="G724" s="3"/>
      <c r="H724" s="3"/>
      <c r="J724" s="226"/>
      <c r="K724" s="3"/>
      <c r="L724" s="3"/>
      <c r="O724" s="227"/>
      <c r="Q724" s="94"/>
      <c r="R724" s="94"/>
      <c r="S724" s="94"/>
      <c r="T724" s="94"/>
    </row>
    <row r="725" ht="15.75" customHeight="1">
      <c r="A725" s="204"/>
      <c r="B725" s="222"/>
      <c r="C725" s="223"/>
      <c r="D725" s="231"/>
      <c r="E725" s="3"/>
      <c r="F725" s="3"/>
      <c r="G725" s="3"/>
      <c r="H725" s="3"/>
      <c r="J725" s="226"/>
      <c r="K725" s="3"/>
      <c r="L725" s="3"/>
      <c r="O725" s="227"/>
      <c r="Q725" s="94"/>
      <c r="R725" s="94"/>
      <c r="S725" s="94"/>
      <c r="T725" s="94"/>
    </row>
    <row r="726" ht="15.75" customHeight="1">
      <c r="A726" s="204"/>
      <c r="B726" s="222"/>
      <c r="C726" s="223"/>
      <c r="D726" s="231"/>
      <c r="E726" s="3"/>
      <c r="F726" s="3"/>
      <c r="G726" s="3"/>
      <c r="H726" s="3"/>
      <c r="J726" s="226"/>
      <c r="K726" s="3"/>
      <c r="L726" s="3"/>
      <c r="O726" s="227"/>
      <c r="Q726" s="94"/>
      <c r="R726" s="94"/>
      <c r="S726" s="94"/>
      <c r="T726" s="94"/>
    </row>
    <row r="727" ht="15.75" customHeight="1">
      <c r="A727" s="204"/>
      <c r="B727" s="222"/>
      <c r="C727" s="223"/>
      <c r="D727" s="231"/>
      <c r="E727" s="3"/>
      <c r="F727" s="3"/>
      <c r="G727" s="3"/>
      <c r="H727" s="3"/>
      <c r="J727" s="226"/>
      <c r="K727" s="3"/>
      <c r="L727" s="3"/>
      <c r="O727" s="227"/>
      <c r="Q727" s="94"/>
      <c r="R727" s="94"/>
      <c r="S727" s="94"/>
      <c r="T727" s="94"/>
    </row>
    <row r="728" ht="15.75" customHeight="1">
      <c r="A728" s="204"/>
      <c r="B728" s="222"/>
      <c r="C728" s="223"/>
      <c r="D728" s="231"/>
      <c r="E728" s="3"/>
      <c r="F728" s="3"/>
      <c r="G728" s="3"/>
      <c r="H728" s="3"/>
      <c r="J728" s="226"/>
      <c r="K728" s="3"/>
      <c r="L728" s="3"/>
      <c r="O728" s="227"/>
      <c r="Q728" s="94"/>
      <c r="R728" s="94"/>
      <c r="S728" s="94"/>
      <c r="T728" s="94"/>
    </row>
    <row r="729" ht="15.75" customHeight="1">
      <c r="A729" s="204"/>
      <c r="B729" s="222"/>
      <c r="C729" s="223"/>
      <c r="D729" s="231"/>
      <c r="E729" s="3"/>
      <c r="F729" s="3"/>
      <c r="G729" s="3"/>
      <c r="H729" s="3"/>
      <c r="J729" s="226"/>
      <c r="K729" s="3"/>
      <c r="L729" s="3"/>
      <c r="O729" s="227"/>
      <c r="Q729" s="94"/>
      <c r="R729" s="94"/>
      <c r="S729" s="94"/>
      <c r="T729" s="94"/>
    </row>
    <row r="730" ht="15.75" customHeight="1">
      <c r="A730" s="204"/>
      <c r="B730" s="222"/>
      <c r="C730" s="223"/>
      <c r="D730" s="231"/>
      <c r="E730" s="3"/>
      <c r="F730" s="3"/>
      <c r="G730" s="3"/>
      <c r="H730" s="3"/>
      <c r="J730" s="226"/>
      <c r="K730" s="3"/>
      <c r="L730" s="3"/>
      <c r="O730" s="227"/>
      <c r="Q730" s="94"/>
      <c r="R730" s="94"/>
      <c r="S730" s="94"/>
      <c r="T730" s="94"/>
    </row>
    <row r="731" ht="15.75" customHeight="1">
      <c r="A731" s="204"/>
      <c r="B731" s="222"/>
      <c r="C731" s="223"/>
      <c r="D731" s="231"/>
      <c r="E731" s="3"/>
      <c r="F731" s="3"/>
      <c r="G731" s="3"/>
      <c r="H731" s="3"/>
      <c r="J731" s="226"/>
      <c r="K731" s="3"/>
      <c r="L731" s="3"/>
      <c r="O731" s="227"/>
      <c r="Q731" s="94"/>
      <c r="R731" s="94"/>
      <c r="S731" s="94"/>
      <c r="T731" s="94"/>
    </row>
    <row r="732" ht="15.75" customHeight="1">
      <c r="A732" s="204"/>
      <c r="B732" s="222"/>
      <c r="C732" s="223"/>
      <c r="D732" s="231"/>
      <c r="E732" s="3"/>
      <c r="F732" s="3"/>
      <c r="G732" s="3"/>
      <c r="H732" s="3"/>
      <c r="J732" s="226"/>
      <c r="K732" s="3"/>
      <c r="L732" s="3"/>
      <c r="O732" s="227"/>
      <c r="Q732" s="94"/>
      <c r="R732" s="94"/>
      <c r="S732" s="94"/>
      <c r="T732" s="94"/>
    </row>
    <row r="733" ht="15.75" customHeight="1">
      <c r="A733" s="204"/>
      <c r="B733" s="222"/>
      <c r="C733" s="223"/>
      <c r="D733" s="231"/>
      <c r="E733" s="3"/>
      <c r="F733" s="3"/>
      <c r="G733" s="3"/>
      <c r="H733" s="3"/>
      <c r="J733" s="226"/>
      <c r="K733" s="3"/>
      <c r="L733" s="3"/>
      <c r="O733" s="227"/>
      <c r="Q733" s="94"/>
      <c r="R733" s="94"/>
      <c r="S733" s="94"/>
      <c r="T733" s="94"/>
    </row>
    <row r="734" ht="15.75" customHeight="1">
      <c r="A734" s="204"/>
      <c r="B734" s="222"/>
      <c r="C734" s="223"/>
      <c r="D734" s="231"/>
      <c r="E734" s="3"/>
      <c r="F734" s="3"/>
      <c r="G734" s="3"/>
      <c r="H734" s="3"/>
      <c r="J734" s="226"/>
      <c r="K734" s="3"/>
      <c r="L734" s="3"/>
      <c r="O734" s="227"/>
      <c r="Q734" s="94"/>
      <c r="R734" s="94"/>
      <c r="S734" s="94"/>
      <c r="T734" s="94"/>
    </row>
    <row r="735" ht="15.75" customHeight="1">
      <c r="A735" s="204"/>
      <c r="B735" s="222"/>
      <c r="C735" s="223"/>
      <c r="D735" s="231"/>
      <c r="E735" s="3"/>
      <c r="F735" s="3"/>
      <c r="G735" s="3"/>
      <c r="H735" s="3"/>
      <c r="J735" s="226"/>
      <c r="K735" s="3"/>
      <c r="L735" s="3"/>
      <c r="O735" s="227"/>
      <c r="Q735" s="94"/>
      <c r="R735" s="94"/>
      <c r="S735" s="94"/>
      <c r="T735" s="94"/>
    </row>
    <row r="736" ht="15.75" customHeight="1">
      <c r="A736" s="204"/>
      <c r="B736" s="222"/>
      <c r="C736" s="223"/>
      <c r="D736" s="231"/>
      <c r="E736" s="3"/>
      <c r="F736" s="3"/>
      <c r="G736" s="3"/>
      <c r="H736" s="3"/>
      <c r="J736" s="226"/>
      <c r="K736" s="3"/>
      <c r="L736" s="3"/>
      <c r="O736" s="227"/>
      <c r="Q736" s="94"/>
      <c r="R736" s="94"/>
      <c r="S736" s="94"/>
      <c r="T736" s="94"/>
    </row>
    <row r="737" ht="15.75" customHeight="1">
      <c r="A737" s="204"/>
      <c r="B737" s="222"/>
      <c r="C737" s="223"/>
      <c r="D737" s="231"/>
      <c r="E737" s="3"/>
      <c r="F737" s="3"/>
      <c r="G737" s="3"/>
      <c r="H737" s="3"/>
      <c r="J737" s="226"/>
      <c r="K737" s="3"/>
      <c r="L737" s="3"/>
      <c r="O737" s="227"/>
      <c r="Q737" s="94"/>
      <c r="R737" s="94"/>
      <c r="S737" s="94"/>
      <c r="T737" s="94"/>
    </row>
    <row r="738" ht="15.75" customHeight="1">
      <c r="A738" s="204"/>
      <c r="B738" s="222"/>
      <c r="C738" s="223"/>
      <c r="D738" s="231"/>
      <c r="E738" s="3"/>
      <c r="F738" s="3"/>
      <c r="G738" s="3"/>
      <c r="H738" s="3"/>
      <c r="J738" s="226"/>
      <c r="K738" s="3"/>
      <c r="L738" s="3"/>
      <c r="O738" s="227"/>
      <c r="Q738" s="94"/>
      <c r="R738" s="94"/>
      <c r="S738" s="94"/>
      <c r="T738" s="94"/>
    </row>
    <row r="739" ht="15.75" customHeight="1">
      <c r="A739" s="204"/>
      <c r="B739" s="222"/>
      <c r="C739" s="223"/>
      <c r="D739" s="231"/>
      <c r="E739" s="3"/>
      <c r="F739" s="3"/>
      <c r="G739" s="3"/>
      <c r="H739" s="3"/>
      <c r="J739" s="226"/>
      <c r="K739" s="3"/>
      <c r="L739" s="3"/>
      <c r="O739" s="227"/>
      <c r="Q739" s="94"/>
      <c r="R739" s="94"/>
      <c r="S739" s="94"/>
      <c r="T739" s="94"/>
    </row>
    <row r="740" ht="15.75" customHeight="1">
      <c r="A740" s="204"/>
      <c r="B740" s="222"/>
      <c r="C740" s="223"/>
      <c r="D740" s="231"/>
      <c r="E740" s="3"/>
      <c r="F740" s="3"/>
      <c r="G740" s="3"/>
      <c r="H740" s="3"/>
      <c r="J740" s="226"/>
      <c r="K740" s="3"/>
      <c r="L740" s="3"/>
      <c r="O740" s="227"/>
      <c r="Q740" s="94"/>
      <c r="R740" s="94"/>
      <c r="S740" s="94"/>
      <c r="T740" s="94"/>
    </row>
    <row r="741" ht="15.75" customHeight="1">
      <c r="A741" s="204"/>
      <c r="B741" s="222"/>
      <c r="C741" s="223"/>
      <c r="D741" s="231"/>
      <c r="E741" s="3"/>
      <c r="F741" s="3"/>
      <c r="G741" s="3"/>
      <c r="H741" s="3"/>
      <c r="J741" s="226"/>
      <c r="K741" s="3"/>
      <c r="L741" s="3"/>
      <c r="O741" s="227"/>
      <c r="Q741" s="94"/>
      <c r="R741" s="94"/>
      <c r="S741" s="94"/>
      <c r="T741" s="94"/>
    </row>
    <row r="742" ht="15.75" customHeight="1">
      <c r="A742" s="204"/>
      <c r="B742" s="222"/>
      <c r="C742" s="223"/>
      <c r="D742" s="231"/>
      <c r="E742" s="3"/>
      <c r="F742" s="3"/>
      <c r="G742" s="3"/>
      <c r="H742" s="3"/>
      <c r="J742" s="226"/>
      <c r="K742" s="3"/>
      <c r="L742" s="3"/>
      <c r="O742" s="227"/>
      <c r="Q742" s="94"/>
      <c r="R742" s="94"/>
      <c r="S742" s="94"/>
      <c r="T742" s="94"/>
    </row>
    <row r="743" ht="15.75" customHeight="1">
      <c r="A743" s="204"/>
      <c r="B743" s="222"/>
      <c r="C743" s="223"/>
      <c r="D743" s="231"/>
      <c r="E743" s="3"/>
      <c r="F743" s="3"/>
      <c r="G743" s="3"/>
      <c r="H743" s="3"/>
      <c r="J743" s="226"/>
      <c r="K743" s="3"/>
      <c r="L743" s="3"/>
      <c r="O743" s="227"/>
      <c r="Q743" s="94"/>
      <c r="R743" s="94"/>
      <c r="S743" s="94"/>
      <c r="T743" s="94"/>
    </row>
    <row r="744" ht="15.75" customHeight="1">
      <c r="A744" s="204"/>
      <c r="B744" s="222"/>
      <c r="C744" s="223"/>
      <c r="D744" s="231"/>
      <c r="E744" s="3"/>
      <c r="F744" s="3"/>
      <c r="G744" s="3"/>
      <c r="H744" s="3"/>
      <c r="J744" s="226"/>
      <c r="K744" s="3"/>
      <c r="L744" s="3"/>
      <c r="O744" s="227"/>
      <c r="Q744" s="94"/>
      <c r="R744" s="94"/>
      <c r="S744" s="94"/>
      <c r="T744" s="94"/>
    </row>
    <row r="745" ht="15.75" customHeight="1">
      <c r="A745" s="204"/>
      <c r="B745" s="222"/>
      <c r="C745" s="223"/>
      <c r="D745" s="231"/>
      <c r="E745" s="3"/>
      <c r="F745" s="3"/>
      <c r="G745" s="3"/>
      <c r="H745" s="3"/>
      <c r="J745" s="226"/>
      <c r="K745" s="3"/>
      <c r="L745" s="3"/>
      <c r="O745" s="227"/>
      <c r="Q745" s="94"/>
      <c r="R745" s="94"/>
      <c r="S745" s="94"/>
      <c r="T745" s="94"/>
    </row>
    <row r="746" ht="15.75" customHeight="1">
      <c r="A746" s="204"/>
      <c r="B746" s="222"/>
      <c r="C746" s="223"/>
      <c r="D746" s="231"/>
      <c r="E746" s="3"/>
      <c r="F746" s="3"/>
      <c r="G746" s="3"/>
      <c r="H746" s="3"/>
      <c r="J746" s="226"/>
      <c r="K746" s="3"/>
      <c r="L746" s="3"/>
      <c r="O746" s="227"/>
      <c r="Q746" s="94"/>
      <c r="R746" s="94"/>
      <c r="S746" s="94"/>
      <c r="T746" s="94"/>
    </row>
    <row r="747" ht="15.75" customHeight="1">
      <c r="A747" s="204"/>
      <c r="B747" s="222"/>
      <c r="C747" s="223"/>
      <c r="D747" s="231"/>
      <c r="E747" s="3"/>
      <c r="F747" s="3"/>
      <c r="G747" s="3"/>
      <c r="H747" s="3"/>
      <c r="J747" s="226"/>
      <c r="K747" s="3"/>
      <c r="L747" s="3"/>
      <c r="O747" s="227"/>
      <c r="Q747" s="94"/>
      <c r="R747" s="94"/>
      <c r="S747" s="94"/>
      <c r="T747" s="94"/>
    </row>
    <row r="748" ht="15.75" customHeight="1">
      <c r="A748" s="204"/>
      <c r="B748" s="222"/>
      <c r="C748" s="223"/>
      <c r="D748" s="231"/>
      <c r="E748" s="3"/>
      <c r="F748" s="3"/>
      <c r="G748" s="3"/>
      <c r="H748" s="3"/>
      <c r="J748" s="226"/>
      <c r="K748" s="3"/>
      <c r="L748" s="3"/>
      <c r="O748" s="227"/>
      <c r="Q748" s="94"/>
      <c r="R748" s="94"/>
      <c r="S748" s="94"/>
      <c r="T748" s="94"/>
    </row>
    <row r="749" ht="15.75" customHeight="1">
      <c r="A749" s="204"/>
      <c r="B749" s="222"/>
      <c r="C749" s="223"/>
      <c r="D749" s="231"/>
      <c r="E749" s="3"/>
      <c r="F749" s="3"/>
      <c r="G749" s="3"/>
      <c r="H749" s="3"/>
      <c r="J749" s="226"/>
      <c r="K749" s="3"/>
      <c r="L749" s="3"/>
      <c r="O749" s="227"/>
      <c r="Q749" s="94"/>
      <c r="R749" s="94"/>
      <c r="S749" s="94"/>
      <c r="T749" s="94"/>
    </row>
    <row r="750" ht="15.75" customHeight="1">
      <c r="A750" s="204"/>
      <c r="B750" s="222"/>
      <c r="C750" s="223"/>
      <c r="D750" s="231"/>
      <c r="E750" s="3"/>
      <c r="F750" s="3"/>
      <c r="G750" s="3"/>
      <c r="H750" s="3"/>
      <c r="J750" s="226"/>
      <c r="K750" s="3"/>
      <c r="L750" s="3"/>
      <c r="O750" s="227"/>
      <c r="Q750" s="94"/>
      <c r="R750" s="94"/>
      <c r="S750" s="94"/>
      <c r="T750" s="94"/>
    </row>
    <row r="751" ht="15.75" customHeight="1">
      <c r="A751" s="204"/>
      <c r="B751" s="222"/>
      <c r="C751" s="223"/>
      <c r="D751" s="231"/>
      <c r="E751" s="3"/>
      <c r="F751" s="3"/>
      <c r="G751" s="3"/>
      <c r="H751" s="3"/>
      <c r="J751" s="226"/>
      <c r="K751" s="3"/>
      <c r="L751" s="3"/>
      <c r="O751" s="227"/>
      <c r="Q751" s="94"/>
      <c r="R751" s="94"/>
      <c r="S751" s="94"/>
      <c r="T751" s="94"/>
    </row>
    <row r="752" ht="15.75" customHeight="1">
      <c r="A752" s="204"/>
      <c r="B752" s="222"/>
      <c r="C752" s="223"/>
      <c r="D752" s="231"/>
      <c r="E752" s="3"/>
      <c r="F752" s="3"/>
      <c r="G752" s="3"/>
      <c r="H752" s="3"/>
      <c r="J752" s="226"/>
      <c r="K752" s="3"/>
      <c r="L752" s="3"/>
      <c r="O752" s="227"/>
      <c r="Q752" s="94"/>
      <c r="R752" s="94"/>
      <c r="S752" s="94"/>
      <c r="T752" s="94"/>
    </row>
    <row r="753" ht="15.75" customHeight="1">
      <c r="A753" s="204"/>
      <c r="B753" s="222"/>
      <c r="C753" s="223"/>
      <c r="D753" s="231"/>
      <c r="E753" s="3"/>
      <c r="F753" s="3"/>
      <c r="G753" s="3"/>
      <c r="H753" s="3"/>
      <c r="J753" s="226"/>
      <c r="K753" s="3"/>
      <c r="L753" s="3"/>
      <c r="O753" s="227"/>
      <c r="Q753" s="94"/>
      <c r="R753" s="94"/>
      <c r="S753" s="94"/>
      <c r="T753" s="94"/>
    </row>
    <row r="754" ht="15.75" customHeight="1">
      <c r="A754" s="204"/>
      <c r="B754" s="222"/>
      <c r="C754" s="223"/>
      <c r="D754" s="231"/>
      <c r="E754" s="3"/>
      <c r="F754" s="3"/>
      <c r="G754" s="3"/>
      <c r="H754" s="3"/>
      <c r="J754" s="226"/>
      <c r="K754" s="3"/>
      <c r="L754" s="3"/>
      <c r="O754" s="227"/>
      <c r="Q754" s="94"/>
      <c r="R754" s="94"/>
      <c r="S754" s="94"/>
      <c r="T754" s="94"/>
    </row>
    <row r="755" ht="15.75" customHeight="1">
      <c r="A755" s="204"/>
      <c r="B755" s="222"/>
      <c r="C755" s="223"/>
      <c r="D755" s="231"/>
      <c r="E755" s="3"/>
      <c r="F755" s="3"/>
      <c r="G755" s="3"/>
      <c r="H755" s="3"/>
      <c r="J755" s="226"/>
      <c r="K755" s="3"/>
      <c r="L755" s="3"/>
      <c r="O755" s="227"/>
      <c r="Q755" s="94"/>
      <c r="R755" s="94"/>
      <c r="S755" s="94"/>
      <c r="T755" s="94"/>
    </row>
    <row r="756" ht="15.75" customHeight="1">
      <c r="A756" s="204"/>
      <c r="B756" s="222"/>
      <c r="C756" s="223"/>
      <c r="D756" s="231"/>
      <c r="E756" s="3"/>
      <c r="F756" s="3"/>
      <c r="G756" s="3"/>
      <c r="H756" s="3"/>
      <c r="J756" s="226"/>
      <c r="K756" s="3"/>
      <c r="L756" s="3"/>
      <c r="O756" s="227"/>
      <c r="Q756" s="94"/>
      <c r="R756" s="94"/>
      <c r="S756" s="94"/>
      <c r="T756" s="94"/>
    </row>
    <row r="757" ht="15.75" customHeight="1">
      <c r="A757" s="204"/>
      <c r="B757" s="222"/>
      <c r="C757" s="223"/>
      <c r="D757" s="231"/>
      <c r="E757" s="3"/>
      <c r="F757" s="3"/>
      <c r="G757" s="3"/>
      <c r="H757" s="3"/>
      <c r="J757" s="226"/>
      <c r="K757" s="3"/>
      <c r="L757" s="3"/>
      <c r="O757" s="227"/>
      <c r="Q757" s="94"/>
      <c r="R757" s="94"/>
      <c r="S757" s="94"/>
      <c r="T757" s="94"/>
    </row>
    <row r="758" ht="15.75" customHeight="1">
      <c r="A758" s="204"/>
      <c r="B758" s="222"/>
      <c r="C758" s="223"/>
      <c r="D758" s="231"/>
      <c r="E758" s="3"/>
      <c r="F758" s="3"/>
      <c r="G758" s="3"/>
      <c r="H758" s="3"/>
      <c r="J758" s="226"/>
      <c r="K758" s="3"/>
      <c r="L758" s="3"/>
      <c r="O758" s="227"/>
      <c r="Q758" s="94"/>
      <c r="R758" s="94"/>
      <c r="S758" s="94"/>
      <c r="T758" s="94"/>
    </row>
    <row r="759" ht="15.75" customHeight="1">
      <c r="A759" s="204"/>
      <c r="B759" s="222"/>
      <c r="C759" s="223"/>
      <c r="D759" s="231"/>
      <c r="E759" s="3"/>
      <c r="F759" s="3"/>
      <c r="G759" s="3"/>
      <c r="H759" s="3"/>
      <c r="J759" s="226"/>
      <c r="K759" s="3"/>
      <c r="L759" s="3"/>
      <c r="O759" s="227"/>
      <c r="Q759" s="94"/>
      <c r="R759" s="94"/>
      <c r="S759" s="94"/>
      <c r="T759" s="94"/>
    </row>
    <row r="760" ht="15.75" customHeight="1">
      <c r="A760" s="204"/>
      <c r="B760" s="222"/>
      <c r="C760" s="223"/>
      <c r="D760" s="231"/>
      <c r="E760" s="3"/>
      <c r="F760" s="3"/>
      <c r="G760" s="3"/>
      <c r="H760" s="3"/>
      <c r="J760" s="226"/>
      <c r="K760" s="3"/>
      <c r="L760" s="3"/>
      <c r="O760" s="227"/>
      <c r="Q760" s="94"/>
      <c r="R760" s="94"/>
      <c r="S760" s="94"/>
      <c r="T760" s="94"/>
    </row>
    <row r="761" ht="15.75" customHeight="1">
      <c r="A761" s="204"/>
      <c r="B761" s="222"/>
      <c r="C761" s="223"/>
      <c r="D761" s="231"/>
      <c r="E761" s="3"/>
      <c r="F761" s="3"/>
      <c r="G761" s="3"/>
      <c r="H761" s="3"/>
      <c r="J761" s="226"/>
      <c r="K761" s="3"/>
      <c r="L761" s="3"/>
      <c r="O761" s="227"/>
      <c r="Q761" s="94"/>
      <c r="R761" s="94"/>
      <c r="S761" s="94"/>
      <c r="T761" s="94"/>
    </row>
    <row r="762" ht="15.75" customHeight="1">
      <c r="A762" s="204"/>
      <c r="B762" s="222"/>
      <c r="C762" s="223"/>
      <c r="D762" s="231"/>
      <c r="E762" s="3"/>
      <c r="F762" s="3"/>
      <c r="G762" s="3"/>
      <c r="H762" s="3"/>
      <c r="J762" s="226"/>
      <c r="K762" s="3"/>
      <c r="L762" s="3"/>
      <c r="O762" s="227"/>
      <c r="Q762" s="94"/>
      <c r="R762" s="94"/>
      <c r="S762" s="94"/>
      <c r="T762" s="94"/>
    </row>
    <row r="763" ht="15.75" customHeight="1">
      <c r="A763" s="204"/>
      <c r="B763" s="222"/>
      <c r="C763" s="223"/>
      <c r="D763" s="231"/>
      <c r="E763" s="3"/>
      <c r="F763" s="3"/>
      <c r="G763" s="3"/>
      <c r="H763" s="3"/>
      <c r="J763" s="226"/>
      <c r="K763" s="3"/>
      <c r="L763" s="3"/>
      <c r="O763" s="227"/>
      <c r="Q763" s="94"/>
      <c r="R763" s="94"/>
      <c r="S763" s="94"/>
      <c r="T763" s="94"/>
    </row>
    <row r="764" ht="15.75" customHeight="1">
      <c r="A764" s="204"/>
      <c r="B764" s="222"/>
      <c r="C764" s="223"/>
      <c r="D764" s="231"/>
      <c r="E764" s="3"/>
      <c r="F764" s="3"/>
      <c r="G764" s="3"/>
      <c r="H764" s="3"/>
      <c r="J764" s="226"/>
      <c r="K764" s="3"/>
      <c r="L764" s="3"/>
      <c r="O764" s="227"/>
      <c r="Q764" s="94"/>
      <c r="R764" s="94"/>
      <c r="S764" s="94"/>
      <c r="T764" s="94"/>
    </row>
    <row r="765" ht="15.75" customHeight="1">
      <c r="A765" s="204"/>
      <c r="B765" s="222"/>
      <c r="C765" s="223"/>
      <c r="D765" s="231"/>
      <c r="E765" s="3"/>
      <c r="F765" s="3"/>
      <c r="G765" s="3"/>
      <c r="H765" s="3"/>
      <c r="J765" s="226"/>
      <c r="K765" s="3"/>
      <c r="L765" s="3"/>
      <c r="O765" s="227"/>
      <c r="Q765" s="94"/>
      <c r="R765" s="94"/>
      <c r="S765" s="94"/>
      <c r="T765" s="94"/>
    </row>
    <row r="766" ht="15.75" customHeight="1">
      <c r="A766" s="204"/>
      <c r="B766" s="222"/>
      <c r="C766" s="223"/>
      <c r="D766" s="231"/>
      <c r="E766" s="3"/>
      <c r="F766" s="3"/>
      <c r="G766" s="3"/>
      <c r="H766" s="3"/>
      <c r="J766" s="226"/>
      <c r="K766" s="3"/>
      <c r="L766" s="3"/>
      <c r="O766" s="227"/>
      <c r="Q766" s="94"/>
      <c r="R766" s="94"/>
      <c r="S766" s="94"/>
      <c r="T766" s="94"/>
    </row>
    <row r="767" ht="15.75" customHeight="1">
      <c r="A767" s="204"/>
      <c r="B767" s="222"/>
      <c r="C767" s="223"/>
      <c r="D767" s="231"/>
      <c r="E767" s="3"/>
      <c r="F767" s="3"/>
      <c r="G767" s="3"/>
      <c r="H767" s="3"/>
      <c r="J767" s="226"/>
      <c r="K767" s="3"/>
      <c r="L767" s="3"/>
      <c r="O767" s="227"/>
      <c r="Q767" s="94"/>
      <c r="R767" s="94"/>
      <c r="S767" s="94"/>
      <c r="T767" s="94"/>
    </row>
    <row r="768" ht="15.75" customHeight="1">
      <c r="A768" s="204"/>
      <c r="B768" s="222"/>
      <c r="C768" s="223"/>
      <c r="D768" s="231"/>
      <c r="E768" s="3"/>
      <c r="F768" s="3"/>
      <c r="G768" s="3"/>
      <c r="H768" s="3"/>
      <c r="J768" s="226"/>
      <c r="K768" s="3"/>
      <c r="L768" s="3"/>
      <c r="O768" s="227"/>
      <c r="Q768" s="94"/>
      <c r="R768" s="94"/>
      <c r="S768" s="94"/>
      <c r="T768" s="94"/>
    </row>
    <row r="769" ht="15.75" customHeight="1">
      <c r="A769" s="204"/>
      <c r="B769" s="222"/>
      <c r="C769" s="223"/>
      <c r="D769" s="231"/>
      <c r="E769" s="3"/>
      <c r="F769" s="3"/>
      <c r="G769" s="3"/>
      <c r="H769" s="3"/>
      <c r="J769" s="226"/>
      <c r="K769" s="3"/>
      <c r="L769" s="3"/>
      <c r="O769" s="227"/>
      <c r="Q769" s="94"/>
      <c r="R769" s="94"/>
      <c r="S769" s="94"/>
      <c r="T769" s="94"/>
    </row>
    <row r="770" ht="15.75" customHeight="1">
      <c r="A770" s="204"/>
      <c r="B770" s="222"/>
      <c r="C770" s="223"/>
      <c r="D770" s="231"/>
      <c r="E770" s="3"/>
      <c r="F770" s="3"/>
      <c r="G770" s="3"/>
      <c r="H770" s="3"/>
      <c r="J770" s="226"/>
      <c r="K770" s="3"/>
      <c r="L770" s="3"/>
      <c r="O770" s="227"/>
      <c r="Q770" s="94"/>
      <c r="R770" s="94"/>
      <c r="S770" s="94"/>
      <c r="T770" s="94"/>
    </row>
    <row r="771" ht="15.75" customHeight="1">
      <c r="A771" s="204"/>
      <c r="B771" s="222"/>
      <c r="C771" s="223"/>
      <c r="D771" s="231"/>
      <c r="E771" s="3"/>
      <c r="F771" s="3"/>
      <c r="G771" s="3"/>
      <c r="H771" s="3"/>
      <c r="J771" s="226"/>
      <c r="K771" s="3"/>
      <c r="L771" s="3"/>
      <c r="O771" s="227"/>
      <c r="Q771" s="94"/>
      <c r="R771" s="94"/>
      <c r="S771" s="94"/>
      <c r="T771" s="94"/>
    </row>
    <row r="772" ht="15.75" customHeight="1">
      <c r="A772" s="204"/>
      <c r="B772" s="222"/>
      <c r="C772" s="223"/>
      <c r="D772" s="231"/>
      <c r="E772" s="3"/>
      <c r="F772" s="3"/>
      <c r="G772" s="3"/>
      <c r="H772" s="3"/>
      <c r="J772" s="226"/>
      <c r="K772" s="3"/>
      <c r="L772" s="3"/>
      <c r="O772" s="227"/>
      <c r="Q772" s="94"/>
      <c r="R772" s="94"/>
      <c r="S772" s="94"/>
      <c r="T772" s="94"/>
    </row>
    <row r="773" ht="15.75" customHeight="1">
      <c r="A773" s="204"/>
      <c r="B773" s="222"/>
      <c r="C773" s="223"/>
      <c r="D773" s="231"/>
      <c r="E773" s="3"/>
      <c r="F773" s="3"/>
      <c r="G773" s="3"/>
      <c r="H773" s="3"/>
      <c r="J773" s="226"/>
      <c r="K773" s="3"/>
      <c r="L773" s="3"/>
      <c r="O773" s="227"/>
      <c r="Q773" s="94"/>
      <c r="R773" s="94"/>
      <c r="S773" s="94"/>
      <c r="T773" s="94"/>
    </row>
    <row r="774" ht="15.75" customHeight="1">
      <c r="A774" s="204"/>
      <c r="B774" s="222"/>
      <c r="C774" s="223"/>
      <c r="D774" s="231"/>
      <c r="E774" s="3"/>
      <c r="F774" s="3"/>
      <c r="G774" s="3"/>
      <c r="H774" s="3"/>
      <c r="J774" s="226"/>
      <c r="K774" s="3"/>
      <c r="L774" s="3"/>
      <c r="O774" s="227"/>
      <c r="Q774" s="94"/>
      <c r="R774" s="94"/>
      <c r="S774" s="94"/>
      <c r="T774" s="94"/>
    </row>
    <row r="775" ht="15.75" customHeight="1">
      <c r="A775" s="204"/>
      <c r="B775" s="222"/>
      <c r="C775" s="223"/>
      <c r="D775" s="231"/>
      <c r="E775" s="3"/>
      <c r="F775" s="3"/>
      <c r="G775" s="3"/>
      <c r="H775" s="3"/>
      <c r="J775" s="226"/>
      <c r="K775" s="3"/>
      <c r="L775" s="3"/>
      <c r="O775" s="227"/>
      <c r="Q775" s="94"/>
      <c r="R775" s="94"/>
      <c r="S775" s="94"/>
      <c r="T775" s="94"/>
    </row>
    <row r="776" ht="15.75" customHeight="1">
      <c r="A776" s="204"/>
      <c r="B776" s="222"/>
      <c r="C776" s="223"/>
      <c r="D776" s="231"/>
      <c r="E776" s="3"/>
      <c r="F776" s="3"/>
      <c r="G776" s="3"/>
      <c r="H776" s="3"/>
      <c r="J776" s="226"/>
      <c r="K776" s="3"/>
      <c r="L776" s="3"/>
      <c r="O776" s="227"/>
      <c r="Q776" s="94"/>
      <c r="R776" s="94"/>
      <c r="S776" s="94"/>
      <c r="T776" s="94"/>
    </row>
    <row r="777" ht="15.75" customHeight="1">
      <c r="A777" s="204"/>
      <c r="B777" s="222"/>
      <c r="C777" s="223"/>
      <c r="D777" s="231"/>
      <c r="E777" s="3"/>
      <c r="F777" s="3"/>
      <c r="G777" s="3"/>
      <c r="H777" s="3"/>
      <c r="J777" s="226"/>
      <c r="K777" s="3"/>
      <c r="L777" s="3"/>
      <c r="O777" s="227"/>
      <c r="Q777" s="94"/>
      <c r="R777" s="94"/>
      <c r="S777" s="94"/>
      <c r="T777" s="94"/>
    </row>
    <row r="778" ht="15.75" customHeight="1">
      <c r="A778" s="204"/>
      <c r="B778" s="222"/>
      <c r="C778" s="223"/>
      <c r="D778" s="231"/>
      <c r="E778" s="3"/>
      <c r="F778" s="3"/>
      <c r="G778" s="3"/>
      <c r="H778" s="3"/>
      <c r="J778" s="226"/>
      <c r="K778" s="3"/>
      <c r="L778" s="3"/>
      <c r="O778" s="227"/>
      <c r="Q778" s="94"/>
      <c r="R778" s="94"/>
      <c r="S778" s="94"/>
      <c r="T778" s="94"/>
    </row>
    <row r="779" ht="15.75" customHeight="1">
      <c r="A779" s="204"/>
      <c r="B779" s="222"/>
      <c r="C779" s="223"/>
      <c r="D779" s="231"/>
      <c r="E779" s="3"/>
      <c r="F779" s="3"/>
      <c r="G779" s="3"/>
      <c r="H779" s="3"/>
      <c r="J779" s="226"/>
      <c r="K779" s="3"/>
      <c r="L779" s="3"/>
      <c r="O779" s="227"/>
      <c r="Q779" s="94"/>
      <c r="R779" s="94"/>
      <c r="S779" s="94"/>
      <c r="T779" s="94"/>
    </row>
    <row r="780" ht="15.75" customHeight="1">
      <c r="A780" s="204"/>
      <c r="B780" s="222"/>
      <c r="C780" s="223"/>
      <c r="D780" s="231"/>
      <c r="E780" s="3"/>
      <c r="F780" s="3"/>
      <c r="G780" s="3"/>
      <c r="H780" s="3"/>
      <c r="J780" s="226"/>
      <c r="K780" s="3"/>
      <c r="L780" s="3"/>
      <c r="O780" s="227"/>
      <c r="Q780" s="94"/>
      <c r="R780" s="94"/>
      <c r="S780" s="94"/>
      <c r="T780" s="94"/>
    </row>
    <row r="781" ht="15.75" customHeight="1">
      <c r="A781" s="204"/>
      <c r="B781" s="222"/>
      <c r="C781" s="223"/>
      <c r="D781" s="231"/>
      <c r="E781" s="3"/>
      <c r="F781" s="3"/>
      <c r="G781" s="3"/>
      <c r="H781" s="3"/>
      <c r="J781" s="226"/>
      <c r="K781" s="3"/>
      <c r="L781" s="3"/>
      <c r="O781" s="227"/>
      <c r="Q781" s="94"/>
      <c r="R781" s="94"/>
      <c r="S781" s="94"/>
      <c r="T781" s="94"/>
    </row>
    <row r="782" ht="15.75" customHeight="1">
      <c r="A782" s="204"/>
      <c r="B782" s="222"/>
      <c r="C782" s="223"/>
      <c r="D782" s="231"/>
      <c r="E782" s="3"/>
      <c r="F782" s="3"/>
      <c r="G782" s="3"/>
      <c r="H782" s="3"/>
      <c r="J782" s="226"/>
      <c r="K782" s="3"/>
      <c r="L782" s="3"/>
      <c r="O782" s="227"/>
      <c r="Q782" s="94"/>
      <c r="R782" s="94"/>
      <c r="S782" s="94"/>
      <c r="T782" s="94"/>
    </row>
    <row r="783" ht="15.75" customHeight="1">
      <c r="A783" s="204"/>
      <c r="B783" s="222"/>
      <c r="C783" s="223"/>
      <c r="D783" s="231"/>
      <c r="E783" s="3"/>
      <c r="F783" s="3"/>
      <c r="G783" s="3"/>
      <c r="H783" s="3"/>
      <c r="J783" s="226"/>
      <c r="K783" s="3"/>
      <c r="L783" s="3"/>
      <c r="O783" s="227"/>
      <c r="Q783" s="94"/>
      <c r="R783" s="94"/>
      <c r="S783" s="94"/>
      <c r="T783" s="94"/>
    </row>
    <row r="784" ht="15.75" customHeight="1">
      <c r="A784" s="204"/>
      <c r="B784" s="222"/>
      <c r="C784" s="223"/>
      <c r="D784" s="231"/>
      <c r="E784" s="3"/>
      <c r="F784" s="3"/>
      <c r="G784" s="3"/>
      <c r="H784" s="3"/>
      <c r="J784" s="226"/>
      <c r="K784" s="3"/>
      <c r="L784" s="3"/>
      <c r="O784" s="227"/>
      <c r="Q784" s="94"/>
      <c r="R784" s="94"/>
      <c r="S784" s="94"/>
      <c r="T784" s="94"/>
    </row>
    <row r="785" ht="15.75" customHeight="1">
      <c r="A785" s="204"/>
      <c r="B785" s="222"/>
      <c r="C785" s="223"/>
      <c r="D785" s="231"/>
      <c r="E785" s="3"/>
      <c r="F785" s="3"/>
      <c r="G785" s="3"/>
      <c r="H785" s="3"/>
      <c r="J785" s="226"/>
      <c r="K785" s="3"/>
      <c r="L785" s="3"/>
      <c r="O785" s="227"/>
      <c r="Q785" s="94"/>
      <c r="R785" s="94"/>
      <c r="S785" s="94"/>
      <c r="T785" s="94"/>
    </row>
    <row r="786" ht="15.75" customHeight="1">
      <c r="A786" s="204"/>
      <c r="B786" s="222"/>
      <c r="C786" s="223"/>
      <c r="D786" s="231"/>
      <c r="E786" s="3"/>
      <c r="F786" s="3"/>
      <c r="G786" s="3"/>
      <c r="H786" s="3"/>
      <c r="J786" s="226"/>
      <c r="K786" s="3"/>
      <c r="L786" s="3"/>
      <c r="O786" s="227"/>
      <c r="Q786" s="94"/>
      <c r="R786" s="94"/>
      <c r="S786" s="94"/>
      <c r="T786" s="94"/>
    </row>
    <row r="787" ht="15.75" customHeight="1">
      <c r="A787" s="204"/>
      <c r="B787" s="222"/>
      <c r="C787" s="223"/>
      <c r="D787" s="231"/>
      <c r="E787" s="3"/>
      <c r="F787" s="3"/>
      <c r="G787" s="3"/>
      <c r="H787" s="3"/>
      <c r="J787" s="226"/>
      <c r="K787" s="3"/>
      <c r="L787" s="3"/>
      <c r="O787" s="227"/>
      <c r="Q787" s="94"/>
      <c r="R787" s="94"/>
      <c r="S787" s="94"/>
      <c r="T787" s="94"/>
    </row>
    <row r="788" ht="15.75" customHeight="1">
      <c r="A788" s="204"/>
      <c r="B788" s="222"/>
      <c r="C788" s="223"/>
      <c r="D788" s="231"/>
      <c r="E788" s="3"/>
      <c r="F788" s="3"/>
      <c r="G788" s="3"/>
      <c r="H788" s="3"/>
      <c r="J788" s="226"/>
      <c r="K788" s="3"/>
      <c r="L788" s="3"/>
      <c r="O788" s="227"/>
      <c r="Q788" s="94"/>
      <c r="R788" s="94"/>
      <c r="S788" s="94"/>
      <c r="T788" s="94"/>
    </row>
    <row r="789" ht="15.75" customHeight="1">
      <c r="A789" s="204"/>
      <c r="B789" s="222"/>
      <c r="C789" s="223"/>
      <c r="D789" s="231"/>
      <c r="E789" s="3"/>
      <c r="F789" s="3"/>
      <c r="G789" s="3"/>
      <c r="H789" s="3"/>
      <c r="J789" s="226"/>
      <c r="K789" s="3"/>
      <c r="L789" s="3"/>
      <c r="O789" s="227"/>
      <c r="Q789" s="94"/>
      <c r="R789" s="94"/>
      <c r="S789" s="94"/>
      <c r="T789" s="94"/>
    </row>
    <row r="790" ht="15.75" customHeight="1">
      <c r="A790" s="204"/>
      <c r="B790" s="222"/>
      <c r="C790" s="223"/>
      <c r="D790" s="231"/>
      <c r="E790" s="3"/>
      <c r="F790" s="3"/>
      <c r="G790" s="3"/>
      <c r="H790" s="3"/>
      <c r="J790" s="226"/>
      <c r="K790" s="3"/>
      <c r="L790" s="3"/>
      <c r="O790" s="227"/>
      <c r="Q790" s="94"/>
      <c r="R790" s="94"/>
      <c r="S790" s="94"/>
      <c r="T790" s="94"/>
    </row>
    <row r="791" ht="15.75" customHeight="1">
      <c r="A791" s="204"/>
      <c r="B791" s="222"/>
      <c r="C791" s="223"/>
      <c r="D791" s="231"/>
      <c r="E791" s="3"/>
      <c r="F791" s="3"/>
      <c r="G791" s="3"/>
      <c r="H791" s="3"/>
      <c r="J791" s="226"/>
      <c r="K791" s="3"/>
      <c r="L791" s="3"/>
      <c r="O791" s="227"/>
      <c r="Q791" s="94"/>
      <c r="R791" s="94"/>
      <c r="S791" s="94"/>
      <c r="T791" s="94"/>
    </row>
    <row r="792" ht="15.75" customHeight="1">
      <c r="A792" s="204"/>
      <c r="B792" s="222"/>
      <c r="C792" s="223"/>
      <c r="D792" s="231"/>
      <c r="E792" s="3"/>
      <c r="F792" s="3"/>
      <c r="G792" s="3"/>
      <c r="H792" s="3"/>
      <c r="J792" s="226"/>
      <c r="K792" s="3"/>
      <c r="L792" s="3"/>
      <c r="O792" s="227"/>
      <c r="Q792" s="94"/>
      <c r="R792" s="94"/>
      <c r="S792" s="94"/>
      <c r="T792" s="94"/>
    </row>
    <row r="793" ht="15.75" customHeight="1">
      <c r="A793" s="204"/>
      <c r="B793" s="222"/>
      <c r="C793" s="223"/>
      <c r="D793" s="231"/>
      <c r="E793" s="3"/>
      <c r="F793" s="3"/>
      <c r="G793" s="3"/>
      <c r="H793" s="3"/>
      <c r="J793" s="226"/>
      <c r="K793" s="3"/>
      <c r="L793" s="3"/>
      <c r="O793" s="227"/>
      <c r="Q793" s="94"/>
      <c r="R793" s="94"/>
      <c r="S793" s="94"/>
      <c r="T793" s="94"/>
    </row>
    <row r="794" ht="15.75" customHeight="1">
      <c r="A794" s="204"/>
      <c r="B794" s="222"/>
      <c r="C794" s="223"/>
      <c r="D794" s="231"/>
      <c r="E794" s="3"/>
      <c r="F794" s="3"/>
      <c r="G794" s="3"/>
      <c r="H794" s="3"/>
      <c r="J794" s="226"/>
      <c r="K794" s="3"/>
      <c r="L794" s="3"/>
      <c r="O794" s="227"/>
      <c r="Q794" s="94"/>
      <c r="R794" s="94"/>
      <c r="S794" s="94"/>
      <c r="T794" s="94"/>
    </row>
    <row r="795" ht="15.75" customHeight="1">
      <c r="A795" s="204"/>
      <c r="B795" s="222"/>
      <c r="C795" s="223"/>
      <c r="D795" s="231"/>
      <c r="E795" s="3"/>
      <c r="F795" s="3"/>
      <c r="G795" s="3"/>
      <c r="H795" s="3"/>
      <c r="J795" s="226"/>
      <c r="K795" s="3"/>
      <c r="L795" s="3"/>
      <c r="O795" s="227"/>
      <c r="Q795" s="94"/>
      <c r="R795" s="94"/>
      <c r="S795" s="94"/>
      <c r="T795" s="94"/>
    </row>
    <row r="796" ht="15.75" customHeight="1">
      <c r="A796" s="204"/>
      <c r="B796" s="222"/>
      <c r="C796" s="223"/>
      <c r="D796" s="231"/>
      <c r="E796" s="3"/>
      <c r="F796" s="3"/>
      <c r="G796" s="3"/>
      <c r="H796" s="3"/>
      <c r="J796" s="226"/>
      <c r="K796" s="3"/>
      <c r="L796" s="3"/>
      <c r="O796" s="227"/>
      <c r="Q796" s="94"/>
      <c r="R796" s="94"/>
      <c r="S796" s="94"/>
      <c r="T796" s="94"/>
    </row>
    <row r="797" ht="15.75" customHeight="1">
      <c r="A797" s="204"/>
      <c r="B797" s="222"/>
      <c r="C797" s="223"/>
      <c r="D797" s="231"/>
      <c r="E797" s="3"/>
      <c r="F797" s="3"/>
      <c r="G797" s="3"/>
      <c r="H797" s="3"/>
      <c r="J797" s="226"/>
      <c r="K797" s="3"/>
      <c r="L797" s="3"/>
      <c r="O797" s="227"/>
      <c r="Q797" s="94"/>
      <c r="R797" s="94"/>
      <c r="S797" s="94"/>
      <c r="T797" s="94"/>
    </row>
    <row r="798" ht="15.75" customHeight="1">
      <c r="A798" s="204"/>
      <c r="B798" s="222"/>
      <c r="C798" s="223"/>
      <c r="D798" s="231"/>
      <c r="E798" s="3"/>
      <c r="F798" s="3"/>
      <c r="G798" s="3"/>
      <c r="H798" s="3"/>
      <c r="J798" s="226"/>
      <c r="K798" s="3"/>
      <c r="L798" s="3"/>
      <c r="O798" s="227"/>
      <c r="Q798" s="94"/>
      <c r="R798" s="94"/>
      <c r="S798" s="94"/>
      <c r="T798" s="94"/>
    </row>
    <row r="799" ht="15.75" customHeight="1">
      <c r="A799" s="204"/>
      <c r="B799" s="222"/>
      <c r="C799" s="223"/>
      <c r="D799" s="231"/>
      <c r="E799" s="3"/>
      <c r="F799" s="3"/>
      <c r="G799" s="3"/>
      <c r="H799" s="3"/>
      <c r="J799" s="226"/>
      <c r="K799" s="3"/>
      <c r="L799" s="3"/>
      <c r="O799" s="227"/>
      <c r="Q799" s="94"/>
      <c r="R799" s="94"/>
      <c r="S799" s="94"/>
      <c r="T799" s="94"/>
    </row>
    <row r="800" ht="15.75" customHeight="1">
      <c r="A800" s="204"/>
      <c r="B800" s="222"/>
      <c r="C800" s="223"/>
      <c r="D800" s="231"/>
      <c r="E800" s="3"/>
      <c r="F800" s="3"/>
      <c r="G800" s="3"/>
      <c r="H800" s="3"/>
      <c r="J800" s="226"/>
      <c r="K800" s="3"/>
      <c r="L800" s="3"/>
      <c r="O800" s="227"/>
      <c r="Q800" s="94"/>
      <c r="R800" s="94"/>
      <c r="S800" s="94"/>
      <c r="T800" s="94"/>
    </row>
    <row r="801" ht="15.75" customHeight="1">
      <c r="A801" s="204"/>
      <c r="B801" s="222"/>
      <c r="C801" s="223"/>
      <c r="D801" s="231"/>
      <c r="E801" s="3"/>
      <c r="F801" s="3"/>
      <c r="G801" s="3"/>
      <c r="H801" s="3"/>
      <c r="J801" s="226"/>
      <c r="K801" s="3"/>
      <c r="L801" s="3"/>
      <c r="O801" s="227"/>
      <c r="Q801" s="94"/>
      <c r="R801" s="94"/>
      <c r="S801" s="94"/>
      <c r="T801" s="94"/>
    </row>
    <row r="802" ht="15.75" customHeight="1">
      <c r="A802" s="204"/>
      <c r="B802" s="222"/>
      <c r="C802" s="223"/>
      <c r="D802" s="231"/>
      <c r="E802" s="3"/>
      <c r="F802" s="3"/>
      <c r="G802" s="3"/>
      <c r="H802" s="3"/>
      <c r="J802" s="226"/>
      <c r="K802" s="3"/>
      <c r="L802" s="3"/>
      <c r="O802" s="227"/>
      <c r="Q802" s="94"/>
      <c r="R802" s="94"/>
      <c r="S802" s="94"/>
      <c r="T802" s="94"/>
    </row>
    <row r="803" ht="15.75" customHeight="1">
      <c r="A803" s="204"/>
      <c r="B803" s="222"/>
      <c r="C803" s="223"/>
      <c r="D803" s="231"/>
      <c r="E803" s="3"/>
      <c r="F803" s="3"/>
      <c r="G803" s="3"/>
      <c r="H803" s="3"/>
      <c r="J803" s="226"/>
      <c r="K803" s="3"/>
      <c r="L803" s="3"/>
      <c r="O803" s="227"/>
      <c r="Q803" s="94"/>
      <c r="R803" s="94"/>
      <c r="S803" s="94"/>
      <c r="T803" s="94"/>
    </row>
    <row r="804" ht="15.75" customHeight="1">
      <c r="A804" s="204"/>
      <c r="B804" s="222"/>
      <c r="C804" s="223"/>
      <c r="D804" s="231"/>
      <c r="E804" s="3"/>
      <c r="F804" s="3"/>
      <c r="G804" s="3"/>
      <c r="H804" s="3"/>
      <c r="J804" s="226"/>
      <c r="K804" s="3"/>
      <c r="L804" s="3"/>
      <c r="O804" s="227"/>
      <c r="Q804" s="94"/>
      <c r="R804" s="94"/>
      <c r="S804" s="94"/>
      <c r="T804" s="94"/>
    </row>
    <row r="805" ht="15.75" customHeight="1">
      <c r="A805" s="204"/>
      <c r="B805" s="222"/>
      <c r="C805" s="223"/>
      <c r="D805" s="231"/>
      <c r="E805" s="3"/>
      <c r="F805" s="3"/>
      <c r="G805" s="3"/>
      <c r="H805" s="3"/>
      <c r="J805" s="226"/>
      <c r="K805" s="3"/>
      <c r="L805" s="3"/>
      <c r="O805" s="227"/>
      <c r="Q805" s="94"/>
      <c r="R805" s="94"/>
      <c r="S805" s="94"/>
      <c r="T805" s="94"/>
    </row>
    <row r="806" ht="15.75" customHeight="1">
      <c r="A806" s="204"/>
      <c r="B806" s="222"/>
      <c r="C806" s="223"/>
      <c r="D806" s="231"/>
      <c r="E806" s="3"/>
      <c r="F806" s="3"/>
      <c r="G806" s="3"/>
      <c r="H806" s="3"/>
      <c r="J806" s="226"/>
      <c r="K806" s="3"/>
      <c r="L806" s="3"/>
      <c r="O806" s="227"/>
      <c r="Q806" s="94"/>
      <c r="R806" s="94"/>
      <c r="S806" s="94"/>
      <c r="T806" s="94"/>
    </row>
    <row r="807" ht="15.75" customHeight="1">
      <c r="A807" s="204"/>
      <c r="B807" s="222"/>
      <c r="C807" s="223"/>
      <c r="D807" s="231"/>
      <c r="E807" s="3"/>
      <c r="F807" s="3"/>
      <c r="G807" s="3"/>
      <c r="H807" s="3"/>
      <c r="J807" s="226"/>
      <c r="K807" s="3"/>
      <c r="L807" s="3"/>
      <c r="O807" s="227"/>
      <c r="Q807" s="94"/>
      <c r="R807" s="94"/>
      <c r="S807" s="94"/>
      <c r="T807" s="94"/>
    </row>
    <row r="808" ht="15.75" customHeight="1">
      <c r="A808" s="204"/>
      <c r="B808" s="222"/>
      <c r="C808" s="223"/>
      <c r="D808" s="231"/>
      <c r="E808" s="3"/>
      <c r="F808" s="3"/>
      <c r="G808" s="3"/>
      <c r="H808" s="3"/>
      <c r="J808" s="226"/>
      <c r="K808" s="3"/>
      <c r="L808" s="3"/>
      <c r="O808" s="227"/>
      <c r="Q808" s="94"/>
      <c r="R808" s="94"/>
      <c r="S808" s="94"/>
      <c r="T808" s="94"/>
    </row>
    <row r="809" ht="15.75" customHeight="1">
      <c r="A809" s="204"/>
      <c r="B809" s="222"/>
      <c r="C809" s="223"/>
      <c r="D809" s="231"/>
      <c r="E809" s="3"/>
      <c r="F809" s="3"/>
      <c r="G809" s="3"/>
      <c r="H809" s="3"/>
      <c r="J809" s="226"/>
      <c r="K809" s="3"/>
      <c r="L809" s="3"/>
      <c r="O809" s="227"/>
      <c r="Q809" s="94"/>
      <c r="R809" s="94"/>
      <c r="S809" s="94"/>
      <c r="T809" s="94"/>
    </row>
    <row r="810" ht="15.75" customHeight="1">
      <c r="A810" s="204"/>
      <c r="B810" s="222"/>
      <c r="C810" s="223"/>
      <c r="D810" s="231"/>
      <c r="E810" s="3"/>
      <c r="F810" s="3"/>
      <c r="G810" s="3"/>
      <c r="H810" s="3"/>
      <c r="J810" s="226"/>
      <c r="K810" s="3"/>
      <c r="L810" s="3"/>
      <c r="O810" s="227"/>
      <c r="Q810" s="94"/>
      <c r="R810" s="94"/>
      <c r="S810" s="94"/>
      <c r="T810" s="94"/>
    </row>
    <row r="811" ht="15.75" customHeight="1">
      <c r="A811" s="204"/>
      <c r="B811" s="222"/>
      <c r="C811" s="223"/>
      <c r="D811" s="231"/>
      <c r="E811" s="3"/>
      <c r="F811" s="3"/>
      <c r="G811" s="3"/>
      <c r="H811" s="3"/>
      <c r="J811" s="226"/>
      <c r="K811" s="3"/>
      <c r="L811" s="3"/>
      <c r="O811" s="227"/>
      <c r="Q811" s="94"/>
      <c r="R811" s="94"/>
      <c r="S811" s="94"/>
      <c r="T811" s="94"/>
    </row>
    <row r="812" ht="15.75" customHeight="1">
      <c r="A812" s="204"/>
      <c r="B812" s="222"/>
      <c r="C812" s="223"/>
      <c r="D812" s="231"/>
      <c r="E812" s="3"/>
      <c r="F812" s="3"/>
      <c r="G812" s="3"/>
      <c r="H812" s="3"/>
      <c r="J812" s="226"/>
      <c r="K812" s="3"/>
      <c r="L812" s="3"/>
      <c r="O812" s="227"/>
      <c r="Q812" s="94"/>
      <c r="R812" s="94"/>
      <c r="S812" s="94"/>
      <c r="T812" s="94"/>
    </row>
    <row r="813" ht="15.75" customHeight="1">
      <c r="A813" s="204"/>
      <c r="B813" s="222"/>
      <c r="C813" s="223"/>
      <c r="D813" s="231"/>
      <c r="E813" s="3"/>
      <c r="F813" s="3"/>
      <c r="G813" s="3"/>
      <c r="H813" s="3"/>
      <c r="J813" s="226"/>
      <c r="K813" s="3"/>
      <c r="L813" s="3"/>
      <c r="O813" s="227"/>
      <c r="Q813" s="94"/>
      <c r="R813" s="94"/>
      <c r="S813" s="94"/>
      <c r="T813" s="94"/>
    </row>
    <row r="814" ht="15.75" customHeight="1">
      <c r="A814" s="204"/>
      <c r="B814" s="222"/>
      <c r="C814" s="223"/>
      <c r="D814" s="231"/>
      <c r="E814" s="3"/>
      <c r="F814" s="3"/>
      <c r="G814" s="3"/>
      <c r="H814" s="3"/>
      <c r="J814" s="226"/>
      <c r="K814" s="3"/>
      <c r="L814" s="3"/>
      <c r="O814" s="227"/>
      <c r="Q814" s="94"/>
      <c r="R814" s="94"/>
      <c r="S814" s="94"/>
      <c r="T814" s="94"/>
    </row>
    <row r="815" ht="15.75" customHeight="1">
      <c r="A815" s="204"/>
      <c r="B815" s="222"/>
      <c r="C815" s="223"/>
      <c r="D815" s="231"/>
      <c r="E815" s="3"/>
      <c r="F815" s="3"/>
      <c r="G815" s="3"/>
      <c r="H815" s="3"/>
      <c r="J815" s="226"/>
      <c r="K815" s="3"/>
      <c r="L815" s="3"/>
      <c r="O815" s="227"/>
      <c r="Q815" s="94"/>
      <c r="R815" s="94"/>
      <c r="S815" s="94"/>
      <c r="T815" s="94"/>
    </row>
    <row r="816" ht="15.75" customHeight="1">
      <c r="A816" s="204"/>
      <c r="B816" s="222"/>
      <c r="C816" s="223"/>
      <c r="D816" s="231"/>
      <c r="E816" s="3"/>
      <c r="F816" s="3"/>
      <c r="G816" s="3"/>
      <c r="H816" s="3"/>
      <c r="J816" s="226"/>
      <c r="K816" s="3"/>
      <c r="L816" s="3"/>
      <c r="O816" s="227"/>
      <c r="Q816" s="94"/>
      <c r="R816" s="94"/>
      <c r="S816" s="94"/>
      <c r="T816" s="94"/>
    </row>
    <row r="817" ht="15.75" customHeight="1">
      <c r="A817" s="204"/>
      <c r="B817" s="222"/>
      <c r="C817" s="223"/>
      <c r="D817" s="231"/>
      <c r="E817" s="3"/>
      <c r="F817" s="3"/>
      <c r="G817" s="3"/>
      <c r="H817" s="3"/>
      <c r="J817" s="226"/>
      <c r="K817" s="3"/>
      <c r="L817" s="3"/>
      <c r="O817" s="227"/>
      <c r="Q817" s="94"/>
      <c r="R817" s="94"/>
      <c r="S817" s="94"/>
      <c r="T817" s="94"/>
    </row>
    <row r="818" ht="15.75" customHeight="1">
      <c r="A818" s="204"/>
      <c r="B818" s="222"/>
      <c r="C818" s="223"/>
      <c r="D818" s="231"/>
      <c r="E818" s="3"/>
      <c r="F818" s="3"/>
      <c r="G818" s="3"/>
      <c r="H818" s="3"/>
      <c r="J818" s="226"/>
      <c r="K818" s="3"/>
      <c r="L818" s="3"/>
      <c r="O818" s="227"/>
      <c r="Q818" s="94"/>
      <c r="R818" s="94"/>
      <c r="S818" s="94"/>
      <c r="T818" s="94"/>
    </row>
    <row r="819" ht="15.75" customHeight="1">
      <c r="A819" s="204"/>
      <c r="B819" s="222"/>
      <c r="C819" s="223"/>
      <c r="D819" s="231"/>
      <c r="E819" s="3"/>
      <c r="F819" s="3"/>
      <c r="G819" s="3"/>
      <c r="H819" s="3"/>
      <c r="J819" s="226"/>
      <c r="K819" s="3"/>
      <c r="L819" s="3"/>
      <c r="O819" s="227"/>
      <c r="Q819" s="94"/>
      <c r="R819" s="94"/>
      <c r="S819" s="94"/>
      <c r="T819" s="94"/>
    </row>
    <row r="820" ht="15.75" customHeight="1">
      <c r="A820" s="204"/>
      <c r="B820" s="222"/>
      <c r="C820" s="223"/>
      <c r="D820" s="231"/>
      <c r="E820" s="3"/>
      <c r="F820" s="3"/>
      <c r="G820" s="3"/>
      <c r="H820" s="3"/>
      <c r="J820" s="226"/>
      <c r="K820" s="3"/>
      <c r="L820" s="3"/>
      <c r="O820" s="227"/>
      <c r="Q820" s="94"/>
      <c r="R820" s="94"/>
      <c r="S820" s="94"/>
      <c r="T820" s="94"/>
    </row>
    <row r="821" ht="15.75" customHeight="1">
      <c r="A821" s="204"/>
      <c r="B821" s="222"/>
      <c r="C821" s="223"/>
      <c r="D821" s="231"/>
      <c r="E821" s="3"/>
      <c r="F821" s="3"/>
      <c r="G821" s="3"/>
      <c r="H821" s="3"/>
      <c r="J821" s="226"/>
      <c r="K821" s="3"/>
      <c r="L821" s="3"/>
      <c r="O821" s="227"/>
      <c r="Q821" s="94"/>
      <c r="R821" s="94"/>
      <c r="S821" s="94"/>
      <c r="T821" s="94"/>
    </row>
    <row r="822" ht="15.75" customHeight="1">
      <c r="A822" s="204"/>
      <c r="B822" s="222"/>
      <c r="C822" s="223"/>
      <c r="D822" s="231"/>
      <c r="E822" s="3"/>
      <c r="F822" s="3"/>
      <c r="G822" s="3"/>
      <c r="H822" s="3"/>
      <c r="J822" s="226"/>
      <c r="K822" s="3"/>
      <c r="L822" s="3"/>
      <c r="O822" s="227"/>
      <c r="Q822" s="94"/>
      <c r="R822" s="94"/>
      <c r="S822" s="94"/>
      <c r="T822" s="94"/>
    </row>
    <row r="823" ht="15.75" customHeight="1">
      <c r="A823" s="204"/>
      <c r="B823" s="222"/>
      <c r="C823" s="223"/>
      <c r="D823" s="231"/>
      <c r="E823" s="3"/>
      <c r="F823" s="3"/>
      <c r="G823" s="3"/>
      <c r="H823" s="3"/>
      <c r="J823" s="226"/>
      <c r="K823" s="3"/>
      <c r="L823" s="3"/>
      <c r="O823" s="227"/>
      <c r="Q823" s="94"/>
      <c r="R823" s="94"/>
      <c r="S823" s="94"/>
      <c r="T823" s="94"/>
    </row>
    <row r="824" ht="15.75" customHeight="1">
      <c r="A824" s="204"/>
      <c r="B824" s="222"/>
      <c r="C824" s="223"/>
      <c r="D824" s="231"/>
      <c r="E824" s="3"/>
      <c r="F824" s="3"/>
      <c r="G824" s="3"/>
      <c r="H824" s="3"/>
      <c r="J824" s="226"/>
      <c r="K824" s="3"/>
      <c r="L824" s="3"/>
      <c r="O824" s="227"/>
      <c r="Q824" s="94"/>
      <c r="R824" s="94"/>
      <c r="S824" s="94"/>
      <c r="T824" s="94"/>
    </row>
    <row r="825" ht="15.75" customHeight="1">
      <c r="A825" s="204"/>
      <c r="B825" s="222"/>
      <c r="C825" s="223"/>
      <c r="D825" s="231"/>
      <c r="E825" s="3"/>
      <c r="F825" s="3"/>
      <c r="G825" s="3"/>
      <c r="H825" s="3"/>
      <c r="J825" s="226"/>
      <c r="K825" s="3"/>
      <c r="L825" s="3"/>
      <c r="O825" s="227"/>
      <c r="Q825" s="94"/>
      <c r="R825" s="94"/>
      <c r="S825" s="94"/>
      <c r="T825" s="94"/>
    </row>
    <row r="826" ht="15.75" customHeight="1">
      <c r="A826" s="204"/>
      <c r="B826" s="222"/>
      <c r="C826" s="223"/>
      <c r="D826" s="231"/>
      <c r="E826" s="3"/>
      <c r="F826" s="3"/>
      <c r="G826" s="3"/>
      <c r="H826" s="3"/>
      <c r="J826" s="226"/>
      <c r="K826" s="3"/>
      <c r="L826" s="3"/>
      <c r="O826" s="227"/>
      <c r="Q826" s="94"/>
      <c r="R826" s="94"/>
      <c r="S826" s="94"/>
      <c r="T826" s="94"/>
    </row>
    <row r="827" ht="15.75" customHeight="1">
      <c r="A827" s="204"/>
      <c r="B827" s="222"/>
      <c r="C827" s="223"/>
      <c r="D827" s="231"/>
      <c r="E827" s="3"/>
      <c r="F827" s="3"/>
      <c r="G827" s="3"/>
      <c r="H827" s="3"/>
      <c r="J827" s="226"/>
      <c r="K827" s="3"/>
      <c r="L827" s="3"/>
      <c r="O827" s="227"/>
      <c r="Q827" s="94"/>
      <c r="R827" s="94"/>
      <c r="S827" s="94"/>
      <c r="T827" s="94"/>
    </row>
    <row r="828" ht="15.75" customHeight="1">
      <c r="A828" s="204"/>
      <c r="B828" s="222"/>
      <c r="C828" s="223"/>
      <c r="D828" s="231"/>
      <c r="E828" s="3"/>
      <c r="F828" s="3"/>
      <c r="G828" s="3"/>
      <c r="H828" s="3"/>
      <c r="J828" s="226"/>
      <c r="K828" s="3"/>
      <c r="L828" s="3"/>
      <c r="O828" s="227"/>
      <c r="Q828" s="94"/>
      <c r="R828" s="94"/>
      <c r="S828" s="94"/>
      <c r="T828" s="94"/>
    </row>
    <row r="829" ht="15.75" customHeight="1">
      <c r="A829" s="204"/>
      <c r="B829" s="222"/>
      <c r="C829" s="223"/>
      <c r="D829" s="231"/>
      <c r="E829" s="3"/>
      <c r="F829" s="3"/>
      <c r="G829" s="3"/>
      <c r="H829" s="3"/>
      <c r="J829" s="226"/>
      <c r="K829" s="3"/>
      <c r="L829" s="3"/>
      <c r="O829" s="227"/>
      <c r="Q829" s="94"/>
      <c r="R829" s="94"/>
      <c r="S829" s="94"/>
      <c r="T829" s="94"/>
    </row>
    <row r="830" ht="15.75" customHeight="1">
      <c r="A830" s="204"/>
      <c r="B830" s="222"/>
      <c r="C830" s="223"/>
      <c r="D830" s="231"/>
      <c r="E830" s="3"/>
      <c r="F830" s="3"/>
      <c r="G830" s="3"/>
      <c r="H830" s="3"/>
      <c r="J830" s="226"/>
      <c r="K830" s="3"/>
      <c r="L830" s="3"/>
      <c r="O830" s="227"/>
      <c r="Q830" s="94"/>
      <c r="R830" s="94"/>
      <c r="S830" s="94"/>
      <c r="T830" s="94"/>
    </row>
    <row r="831" ht="15.75" customHeight="1">
      <c r="A831" s="204"/>
      <c r="B831" s="222"/>
      <c r="C831" s="223"/>
      <c r="D831" s="231"/>
      <c r="E831" s="3"/>
      <c r="F831" s="3"/>
      <c r="G831" s="3"/>
      <c r="H831" s="3"/>
      <c r="J831" s="226"/>
      <c r="K831" s="3"/>
      <c r="L831" s="3"/>
      <c r="O831" s="227"/>
      <c r="Q831" s="94"/>
      <c r="R831" s="94"/>
      <c r="S831" s="94"/>
      <c r="T831" s="94"/>
    </row>
    <row r="832" ht="15.75" customHeight="1">
      <c r="A832" s="204"/>
      <c r="B832" s="222"/>
      <c r="C832" s="223"/>
      <c r="D832" s="231"/>
      <c r="E832" s="3"/>
      <c r="F832" s="3"/>
      <c r="G832" s="3"/>
      <c r="H832" s="3"/>
      <c r="J832" s="226"/>
      <c r="K832" s="3"/>
      <c r="L832" s="3"/>
      <c r="O832" s="227"/>
      <c r="Q832" s="94"/>
      <c r="R832" s="94"/>
      <c r="S832" s="94"/>
      <c r="T832" s="94"/>
    </row>
    <row r="833" ht="15.75" customHeight="1">
      <c r="A833" s="204"/>
      <c r="B833" s="222"/>
      <c r="C833" s="223"/>
      <c r="D833" s="231"/>
      <c r="E833" s="3"/>
      <c r="F833" s="3"/>
      <c r="G833" s="3"/>
      <c r="H833" s="3"/>
      <c r="J833" s="226"/>
      <c r="K833" s="3"/>
      <c r="L833" s="3"/>
      <c r="O833" s="227"/>
      <c r="Q833" s="94"/>
      <c r="R833" s="94"/>
      <c r="S833" s="94"/>
      <c r="T833" s="94"/>
    </row>
    <row r="834" ht="15.75" customHeight="1">
      <c r="A834" s="204"/>
      <c r="B834" s="222"/>
      <c r="C834" s="223"/>
      <c r="D834" s="231"/>
      <c r="E834" s="3"/>
      <c r="F834" s="3"/>
      <c r="G834" s="3"/>
      <c r="H834" s="3"/>
      <c r="J834" s="226"/>
      <c r="K834" s="3"/>
      <c r="L834" s="3"/>
      <c r="O834" s="227"/>
      <c r="Q834" s="94"/>
      <c r="R834" s="94"/>
      <c r="S834" s="94"/>
      <c r="T834" s="94"/>
    </row>
    <row r="835" ht="15.75" customHeight="1">
      <c r="A835" s="204"/>
      <c r="B835" s="222"/>
      <c r="C835" s="223"/>
      <c r="D835" s="231"/>
      <c r="E835" s="3"/>
      <c r="F835" s="3"/>
      <c r="G835" s="3"/>
      <c r="H835" s="3"/>
      <c r="J835" s="226"/>
      <c r="K835" s="3"/>
      <c r="L835" s="3"/>
      <c r="O835" s="227"/>
      <c r="Q835" s="94"/>
      <c r="R835" s="94"/>
      <c r="S835" s="94"/>
      <c r="T835" s="94"/>
    </row>
    <row r="836" ht="15.75" customHeight="1">
      <c r="A836" s="204"/>
      <c r="B836" s="222"/>
      <c r="C836" s="223"/>
      <c r="D836" s="231"/>
      <c r="E836" s="3"/>
      <c r="F836" s="3"/>
      <c r="G836" s="3"/>
      <c r="H836" s="3"/>
      <c r="J836" s="226"/>
      <c r="K836" s="3"/>
      <c r="L836" s="3"/>
      <c r="O836" s="227"/>
      <c r="Q836" s="94"/>
      <c r="R836" s="94"/>
      <c r="S836" s="94"/>
      <c r="T836" s="94"/>
    </row>
    <row r="837" ht="15.75" customHeight="1">
      <c r="A837" s="204"/>
      <c r="B837" s="222"/>
      <c r="C837" s="223"/>
      <c r="D837" s="231"/>
      <c r="E837" s="3"/>
      <c r="F837" s="3"/>
      <c r="G837" s="3"/>
      <c r="H837" s="3"/>
      <c r="J837" s="226"/>
      <c r="K837" s="3"/>
      <c r="L837" s="3"/>
      <c r="O837" s="227"/>
      <c r="Q837" s="94"/>
      <c r="R837" s="94"/>
      <c r="S837" s="94"/>
      <c r="T837" s="94"/>
    </row>
    <row r="838" ht="15.75" customHeight="1">
      <c r="A838" s="204"/>
      <c r="B838" s="222"/>
      <c r="C838" s="223"/>
      <c r="D838" s="231"/>
      <c r="E838" s="3"/>
      <c r="F838" s="3"/>
      <c r="G838" s="3"/>
      <c r="H838" s="3"/>
      <c r="J838" s="226"/>
      <c r="K838" s="3"/>
      <c r="L838" s="3"/>
      <c r="O838" s="227"/>
      <c r="Q838" s="94"/>
      <c r="R838" s="94"/>
      <c r="S838" s="94"/>
      <c r="T838" s="94"/>
    </row>
    <row r="839" ht="15.75" customHeight="1">
      <c r="A839" s="204"/>
      <c r="B839" s="222"/>
      <c r="C839" s="223"/>
      <c r="D839" s="231"/>
      <c r="E839" s="3"/>
      <c r="F839" s="3"/>
      <c r="G839" s="3"/>
      <c r="H839" s="3"/>
      <c r="J839" s="226"/>
      <c r="K839" s="3"/>
      <c r="L839" s="3"/>
      <c r="O839" s="227"/>
      <c r="Q839" s="94"/>
      <c r="R839" s="94"/>
      <c r="S839" s="94"/>
      <c r="T839" s="94"/>
    </row>
    <row r="840" ht="15.75" customHeight="1">
      <c r="A840" s="204"/>
      <c r="B840" s="222"/>
      <c r="C840" s="223"/>
      <c r="D840" s="231"/>
      <c r="E840" s="3"/>
      <c r="F840" s="3"/>
      <c r="G840" s="3"/>
      <c r="H840" s="3"/>
      <c r="J840" s="226"/>
      <c r="K840" s="3"/>
      <c r="L840" s="3"/>
      <c r="O840" s="227"/>
      <c r="Q840" s="94"/>
      <c r="R840" s="94"/>
      <c r="S840" s="94"/>
      <c r="T840" s="94"/>
    </row>
    <row r="841" ht="15.75" customHeight="1">
      <c r="A841" s="204"/>
      <c r="B841" s="222"/>
      <c r="C841" s="223"/>
      <c r="D841" s="231"/>
      <c r="E841" s="3"/>
      <c r="F841" s="3"/>
      <c r="G841" s="3"/>
      <c r="H841" s="3"/>
      <c r="J841" s="226"/>
      <c r="K841" s="3"/>
      <c r="L841" s="3"/>
      <c r="O841" s="227"/>
      <c r="Q841" s="94"/>
      <c r="R841" s="94"/>
      <c r="S841" s="94"/>
      <c r="T841" s="94"/>
    </row>
    <row r="842" ht="15.75" customHeight="1">
      <c r="A842" s="204"/>
      <c r="B842" s="222"/>
      <c r="C842" s="223"/>
      <c r="D842" s="231"/>
      <c r="E842" s="3"/>
      <c r="F842" s="3"/>
      <c r="G842" s="3"/>
      <c r="H842" s="3"/>
      <c r="J842" s="226"/>
      <c r="K842" s="3"/>
      <c r="L842" s="3"/>
      <c r="O842" s="227"/>
      <c r="Q842" s="94"/>
      <c r="R842" s="94"/>
      <c r="S842" s="94"/>
      <c r="T842" s="94"/>
    </row>
    <row r="843" ht="15.75" customHeight="1">
      <c r="A843" s="204"/>
      <c r="B843" s="222"/>
      <c r="C843" s="223"/>
      <c r="D843" s="231"/>
      <c r="E843" s="3"/>
      <c r="F843" s="3"/>
      <c r="G843" s="3"/>
      <c r="H843" s="3"/>
      <c r="J843" s="226"/>
      <c r="K843" s="3"/>
      <c r="L843" s="3"/>
      <c r="O843" s="227"/>
      <c r="Q843" s="94"/>
      <c r="R843" s="94"/>
      <c r="S843" s="94"/>
      <c r="T843" s="94"/>
    </row>
    <row r="844" ht="15.75" customHeight="1">
      <c r="A844" s="204"/>
      <c r="B844" s="222"/>
      <c r="C844" s="223"/>
      <c r="D844" s="231"/>
      <c r="E844" s="3"/>
      <c r="F844" s="3"/>
      <c r="G844" s="3"/>
      <c r="H844" s="3"/>
      <c r="J844" s="226"/>
      <c r="K844" s="3"/>
      <c r="L844" s="3"/>
      <c r="O844" s="227"/>
      <c r="Q844" s="94"/>
      <c r="R844" s="94"/>
      <c r="S844" s="94"/>
      <c r="T844" s="94"/>
    </row>
    <row r="845" ht="15.75" customHeight="1">
      <c r="A845" s="204"/>
      <c r="B845" s="222"/>
      <c r="C845" s="223"/>
      <c r="D845" s="231"/>
      <c r="E845" s="3"/>
      <c r="F845" s="3"/>
      <c r="G845" s="3"/>
      <c r="H845" s="3"/>
      <c r="J845" s="226"/>
      <c r="K845" s="3"/>
      <c r="L845" s="3"/>
      <c r="O845" s="227"/>
      <c r="Q845" s="94"/>
      <c r="R845" s="94"/>
      <c r="S845" s="94"/>
      <c r="T845" s="94"/>
    </row>
    <row r="846" ht="15.75" customHeight="1">
      <c r="A846" s="204"/>
      <c r="B846" s="222"/>
      <c r="C846" s="223"/>
      <c r="D846" s="231"/>
      <c r="E846" s="3"/>
      <c r="F846" s="3"/>
      <c r="G846" s="3"/>
      <c r="H846" s="3"/>
      <c r="J846" s="226"/>
      <c r="K846" s="3"/>
      <c r="L846" s="3"/>
      <c r="O846" s="227"/>
      <c r="Q846" s="94"/>
      <c r="R846" s="94"/>
      <c r="S846" s="94"/>
      <c r="T846" s="94"/>
    </row>
    <row r="847" ht="15.75" customHeight="1">
      <c r="A847" s="204"/>
      <c r="B847" s="222"/>
      <c r="C847" s="223"/>
      <c r="D847" s="231"/>
      <c r="E847" s="3"/>
      <c r="F847" s="3"/>
      <c r="G847" s="3"/>
      <c r="H847" s="3"/>
      <c r="J847" s="226"/>
      <c r="K847" s="3"/>
      <c r="L847" s="3"/>
      <c r="O847" s="227"/>
      <c r="Q847" s="94"/>
      <c r="R847" s="94"/>
      <c r="S847" s="94"/>
      <c r="T847" s="94"/>
    </row>
    <row r="848" ht="15.75" customHeight="1">
      <c r="A848" s="204"/>
      <c r="B848" s="222"/>
      <c r="C848" s="223"/>
      <c r="D848" s="231"/>
      <c r="E848" s="3"/>
      <c r="F848" s="3"/>
      <c r="G848" s="3"/>
      <c r="H848" s="3"/>
      <c r="J848" s="226"/>
      <c r="K848" s="3"/>
      <c r="L848" s="3"/>
      <c r="O848" s="227"/>
      <c r="Q848" s="94"/>
      <c r="R848" s="94"/>
      <c r="S848" s="94"/>
      <c r="T848" s="94"/>
    </row>
    <row r="849" ht="15.75" customHeight="1">
      <c r="A849" s="204"/>
      <c r="B849" s="222"/>
      <c r="C849" s="223"/>
      <c r="D849" s="231"/>
      <c r="E849" s="3"/>
      <c r="F849" s="3"/>
      <c r="G849" s="3"/>
      <c r="H849" s="3"/>
      <c r="J849" s="226"/>
      <c r="K849" s="3"/>
      <c r="L849" s="3"/>
      <c r="O849" s="227"/>
      <c r="Q849" s="94"/>
      <c r="R849" s="94"/>
      <c r="S849" s="94"/>
      <c r="T849" s="94"/>
    </row>
    <row r="850" ht="15.75" customHeight="1">
      <c r="A850" s="204"/>
      <c r="B850" s="222"/>
      <c r="C850" s="223"/>
      <c r="D850" s="231"/>
      <c r="E850" s="3"/>
      <c r="F850" s="3"/>
      <c r="G850" s="3"/>
      <c r="H850" s="3"/>
      <c r="J850" s="226"/>
      <c r="K850" s="3"/>
      <c r="L850" s="3"/>
      <c r="O850" s="227"/>
      <c r="Q850" s="94"/>
      <c r="R850" s="94"/>
      <c r="S850" s="94"/>
      <c r="T850" s="94"/>
    </row>
    <row r="851" ht="15.75" customHeight="1">
      <c r="A851" s="204"/>
      <c r="B851" s="222"/>
      <c r="C851" s="223"/>
      <c r="D851" s="231"/>
      <c r="E851" s="3"/>
      <c r="F851" s="3"/>
      <c r="G851" s="3"/>
      <c r="H851" s="3"/>
      <c r="J851" s="226"/>
      <c r="K851" s="3"/>
      <c r="L851" s="3"/>
      <c r="O851" s="227"/>
      <c r="Q851" s="94"/>
      <c r="R851" s="94"/>
      <c r="S851" s="94"/>
      <c r="T851" s="94"/>
    </row>
    <row r="852" ht="15.75" customHeight="1">
      <c r="A852" s="204"/>
      <c r="B852" s="222"/>
      <c r="C852" s="223"/>
      <c r="D852" s="231"/>
      <c r="E852" s="3"/>
      <c r="F852" s="3"/>
      <c r="G852" s="3"/>
      <c r="H852" s="3"/>
      <c r="J852" s="226"/>
      <c r="K852" s="3"/>
      <c r="L852" s="3"/>
      <c r="O852" s="227"/>
      <c r="Q852" s="94"/>
      <c r="R852" s="94"/>
      <c r="S852" s="94"/>
      <c r="T852" s="94"/>
    </row>
    <row r="853" ht="15.75" customHeight="1">
      <c r="A853" s="204"/>
      <c r="B853" s="222"/>
      <c r="C853" s="223"/>
      <c r="D853" s="231"/>
      <c r="E853" s="3"/>
      <c r="F853" s="3"/>
      <c r="G853" s="3"/>
      <c r="H853" s="3"/>
      <c r="J853" s="226"/>
      <c r="K853" s="3"/>
      <c r="L853" s="3"/>
      <c r="O853" s="227"/>
      <c r="Q853" s="94"/>
      <c r="R853" s="94"/>
      <c r="S853" s="94"/>
      <c r="T853" s="94"/>
    </row>
    <row r="854" ht="15.75" customHeight="1">
      <c r="A854" s="204"/>
      <c r="B854" s="222"/>
      <c r="C854" s="223"/>
      <c r="D854" s="231"/>
      <c r="E854" s="3"/>
      <c r="F854" s="3"/>
      <c r="G854" s="3"/>
      <c r="H854" s="3"/>
      <c r="J854" s="226"/>
      <c r="K854" s="3"/>
      <c r="L854" s="3"/>
      <c r="O854" s="227"/>
      <c r="Q854" s="94"/>
      <c r="R854" s="94"/>
      <c r="S854" s="94"/>
      <c r="T854" s="94"/>
    </row>
    <row r="855" ht="15.75" customHeight="1">
      <c r="A855" s="204"/>
      <c r="B855" s="222"/>
      <c r="C855" s="223"/>
      <c r="D855" s="231"/>
      <c r="E855" s="3"/>
      <c r="F855" s="3"/>
      <c r="G855" s="3"/>
      <c r="H855" s="3"/>
      <c r="J855" s="226"/>
      <c r="K855" s="3"/>
      <c r="L855" s="3"/>
      <c r="O855" s="227"/>
      <c r="Q855" s="94"/>
      <c r="R855" s="94"/>
      <c r="S855" s="94"/>
      <c r="T855" s="94"/>
    </row>
    <row r="856" ht="15.75" customHeight="1">
      <c r="A856" s="204"/>
      <c r="B856" s="222"/>
      <c r="C856" s="223"/>
      <c r="D856" s="231"/>
      <c r="E856" s="3"/>
      <c r="F856" s="3"/>
      <c r="G856" s="3"/>
      <c r="H856" s="3"/>
      <c r="J856" s="226"/>
      <c r="K856" s="3"/>
      <c r="L856" s="3"/>
      <c r="O856" s="227"/>
      <c r="Q856" s="94"/>
      <c r="R856" s="94"/>
      <c r="S856" s="94"/>
      <c r="T856" s="94"/>
    </row>
    <row r="857" ht="15.75" customHeight="1">
      <c r="A857" s="204"/>
      <c r="B857" s="222"/>
      <c r="C857" s="223"/>
      <c r="D857" s="231"/>
      <c r="E857" s="3"/>
      <c r="F857" s="3"/>
      <c r="G857" s="3"/>
      <c r="H857" s="3"/>
      <c r="J857" s="226"/>
      <c r="K857" s="3"/>
      <c r="L857" s="3"/>
      <c r="O857" s="227"/>
      <c r="Q857" s="94"/>
      <c r="R857" s="94"/>
      <c r="S857" s="94"/>
      <c r="T857" s="94"/>
    </row>
    <row r="858" ht="15.75" customHeight="1">
      <c r="A858" s="204"/>
      <c r="B858" s="222"/>
      <c r="C858" s="223"/>
      <c r="D858" s="231"/>
      <c r="E858" s="3"/>
      <c r="F858" s="3"/>
      <c r="G858" s="3"/>
      <c r="H858" s="3"/>
      <c r="J858" s="226"/>
      <c r="K858" s="3"/>
      <c r="L858" s="3"/>
      <c r="O858" s="227"/>
      <c r="Q858" s="94"/>
      <c r="R858" s="94"/>
      <c r="S858" s="94"/>
      <c r="T858" s="94"/>
    </row>
    <row r="859" ht="15.75" customHeight="1">
      <c r="A859" s="204"/>
      <c r="B859" s="222"/>
      <c r="C859" s="223"/>
      <c r="D859" s="231"/>
      <c r="E859" s="3"/>
      <c r="F859" s="3"/>
      <c r="G859" s="3"/>
      <c r="H859" s="3"/>
      <c r="J859" s="226"/>
      <c r="K859" s="3"/>
      <c r="L859" s="3"/>
      <c r="O859" s="227"/>
      <c r="Q859" s="94"/>
      <c r="R859" s="94"/>
      <c r="S859" s="94"/>
      <c r="T859" s="94"/>
    </row>
    <row r="860" ht="15.75" customHeight="1">
      <c r="A860" s="204"/>
      <c r="B860" s="222"/>
      <c r="C860" s="223"/>
      <c r="D860" s="231"/>
      <c r="E860" s="3"/>
      <c r="F860" s="3"/>
      <c r="G860" s="3"/>
      <c r="H860" s="3"/>
      <c r="J860" s="226"/>
      <c r="K860" s="3"/>
      <c r="L860" s="3"/>
      <c r="O860" s="227"/>
      <c r="Q860" s="94"/>
      <c r="R860" s="94"/>
      <c r="S860" s="94"/>
      <c r="T860" s="94"/>
    </row>
    <row r="861" ht="15.75" customHeight="1">
      <c r="A861" s="204"/>
      <c r="B861" s="222"/>
      <c r="C861" s="223"/>
      <c r="D861" s="231"/>
      <c r="E861" s="3"/>
      <c r="F861" s="3"/>
      <c r="G861" s="3"/>
      <c r="H861" s="3"/>
      <c r="J861" s="226"/>
      <c r="K861" s="3"/>
      <c r="L861" s="3"/>
      <c r="O861" s="227"/>
      <c r="Q861" s="94"/>
      <c r="R861" s="94"/>
      <c r="S861" s="94"/>
      <c r="T861" s="94"/>
    </row>
    <row r="862" ht="15.75" customHeight="1">
      <c r="A862" s="204"/>
      <c r="B862" s="222"/>
      <c r="C862" s="223"/>
      <c r="D862" s="231"/>
      <c r="E862" s="3"/>
      <c r="F862" s="3"/>
      <c r="G862" s="3"/>
      <c r="H862" s="3"/>
      <c r="J862" s="226"/>
      <c r="K862" s="3"/>
      <c r="L862" s="3"/>
      <c r="O862" s="227"/>
      <c r="Q862" s="94"/>
      <c r="R862" s="94"/>
      <c r="S862" s="94"/>
      <c r="T862" s="94"/>
    </row>
    <row r="863" ht="15.75" customHeight="1">
      <c r="A863" s="204"/>
      <c r="B863" s="222"/>
      <c r="C863" s="223"/>
      <c r="D863" s="231"/>
      <c r="E863" s="3"/>
      <c r="F863" s="3"/>
      <c r="G863" s="3"/>
      <c r="H863" s="3"/>
      <c r="J863" s="226"/>
      <c r="K863" s="3"/>
      <c r="L863" s="3"/>
      <c r="O863" s="227"/>
      <c r="Q863" s="94"/>
      <c r="R863" s="94"/>
      <c r="S863" s="94"/>
      <c r="T863" s="94"/>
    </row>
    <row r="864" ht="15.75" customHeight="1">
      <c r="A864" s="204"/>
      <c r="B864" s="222"/>
      <c r="C864" s="223"/>
      <c r="D864" s="231"/>
      <c r="E864" s="3"/>
      <c r="F864" s="3"/>
      <c r="G864" s="3"/>
      <c r="H864" s="3"/>
      <c r="J864" s="226"/>
      <c r="K864" s="3"/>
      <c r="L864" s="3"/>
      <c r="O864" s="227"/>
      <c r="Q864" s="94"/>
      <c r="R864" s="94"/>
      <c r="S864" s="94"/>
      <c r="T864" s="94"/>
    </row>
    <row r="865" ht="15.75" customHeight="1">
      <c r="A865" s="204"/>
      <c r="B865" s="222"/>
      <c r="C865" s="223"/>
      <c r="D865" s="231"/>
      <c r="E865" s="3"/>
      <c r="F865" s="3"/>
      <c r="G865" s="3"/>
      <c r="H865" s="3"/>
      <c r="J865" s="226"/>
      <c r="K865" s="3"/>
      <c r="L865" s="3"/>
      <c r="O865" s="227"/>
      <c r="Q865" s="94"/>
      <c r="R865" s="94"/>
      <c r="S865" s="94"/>
      <c r="T865" s="94"/>
    </row>
    <row r="866" ht="15.75" customHeight="1">
      <c r="A866" s="204"/>
      <c r="B866" s="222"/>
      <c r="C866" s="223"/>
      <c r="D866" s="231"/>
      <c r="E866" s="3"/>
      <c r="F866" s="3"/>
      <c r="G866" s="3"/>
      <c r="H866" s="3"/>
      <c r="J866" s="226"/>
      <c r="K866" s="3"/>
      <c r="L866" s="3"/>
      <c r="O866" s="227"/>
      <c r="Q866" s="94"/>
      <c r="R866" s="94"/>
      <c r="S866" s="94"/>
      <c r="T866" s="94"/>
    </row>
    <row r="867" ht="15.75" customHeight="1">
      <c r="A867" s="204"/>
      <c r="B867" s="222"/>
      <c r="C867" s="223"/>
      <c r="D867" s="231"/>
      <c r="E867" s="3"/>
      <c r="F867" s="3"/>
      <c r="G867" s="3"/>
      <c r="H867" s="3"/>
      <c r="J867" s="226"/>
      <c r="K867" s="3"/>
      <c r="L867" s="3"/>
      <c r="O867" s="227"/>
      <c r="Q867" s="94"/>
      <c r="R867" s="94"/>
      <c r="S867" s="94"/>
      <c r="T867" s="94"/>
    </row>
    <row r="868" ht="15.75" customHeight="1">
      <c r="A868" s="204"/>
      <c r="B868" s="222"/>
      <c r="C868" s="223"/>
      <c r="D868" s="231"/>
      <c r="E868" s="3"/>
      <c r="F868" s="3"/>
      <c r="G868" s="3"/>
      <c r="H868" s="3"/>
      <c r="J868" s="226"/>
      <c r="K868" s="3"/>
      <c r="L868" s="3"/>
      <c r="O868" s="227"/>
      <c r="Q868" s="94"/>
      <c r="R868" s="94"/>
      <c r="S868" s="94"/>
      <c r="T868" s="94"/>
    </row>
    <row r="869" ht="15.75" customHeight="1">
      <c r="A869" s="204"/>
      <c r="B869" s="222"/>
      <c r="C869" s="223"/>
      <c r="D869" s="231"/>
      <c r="E869" s="3"/>
      <c r="F869" s="3"/>
      <c r="G869" s="3"/>
      <c r="H869" s="3"/>
      <c r="J869" s="226"/>
      <c r="K869" s="3"/>
      <c r="L869" s="3"/>
      <c r="O869" s="227"/>
      <c r="Q869" s="94"/>
      <c r="R869" s="94"/>
      <c r="S869" s="94"/>
      <c r="T869" s="94"/>
    </row>
    <row r="870" ht="15.75" customHeight="1">
      <c r="A870" s="204"/>
      <c r="B870" s="222"/>
      <c r="C870" s="223"/>
      <c r="D870" s="231"/>
      <c r="E870" s="3"/>
      <c r="F870" s="3"/>
      <c r="G870" s="3"/>
      <c r="H870" s="3"/>
      <c r="J870" s="226"/>
      <c r="K870" s="3"/>
      <c r="L870" s="3"/>
      <c r="O870" s="227"/>
      <c r="Q870" s="94"/>
      <c r="R870" s="94"/>
      <c r="S870" s="94"/>
      <c r="T870" s="94"/>
    </row>
    <row r="871" ht="15.75" customHeight="1">
      <c r="A871" s="204"/>
      <c r="B871" s="222"/>
      <c r="C871" s="223"/>
      <c r="D871" s="231"/>
      <c r="E871" s="3"/>
      <c r="F871" s="3"/>
      <c r="G871" s="3"/>
      <c r="H871" s="3"/>
      <c r="J871" s="226"/>
      <c r="K871" s="3"/>
      <c r="L871" s="3"/>
      <c r="O871" s="227"/>
      <c r="Q871" s="94"/>
      <c r="R871" s="94"/>
      <c r="S871" s="94"/>
      <c r="T871" s="94"/>
    </row>
    <row r="872" ht="15.75" customHeight="1">
      <c r="A872" s="204"/>
      <c r="B872" s="222"/>
      <c r="C872" s="223"/>
      <c r="D872" s="231"/>
      <c r="E872" s="3"/>
      <c r="F872" s="3"/>
      <c r="G872" s="3"/>
      <c r="H872" s="3"/>
      <c r="J872" s="226"/>
      <c r="K872" s="3"/>
      <c r="L872" s="3"/>
      <c r="O872" s="227"/>
      <c r="Q872" s="94"/>
      <c r="R872" s="94"/>
      <c r="S872" s="94"/>
      <c r="T872" s="94"/>
    </row>
    <row r="873" ht="15.75" customHeight="1">
      <c r="A873" s="204"/>
      <c r="B873" s="222"/>
      <c r="C873" s="223"/>
      <c r="D873" s="231"/>
      <c r="E873" s="3"/>
      <c r="F873" s="3"/>
      <c r="G873" s="3"/>
      <c r="H873" s="3"/>
      <c r="J873" s="226"/>
      <c r="K873" s="3"/>
      <c r="L873" s="3"/>
      <c r="O873" s="227"/>
      <c r="Q873" s="94"/>
      <c r="R873" s="94"/>
      <c r="S873" s="94"/>
      <c r="T873" s="94"/>
    </row>
    <row r="874" ht="15.75" customHeight="1">
      <c r="A874" s="204"/>
      <c r="B874" s="222"/>
      <c r="C874" s="223"/>
      <c r="D874" s="231"/>
      <c r="E874" s="3"/>
      <c r="F874" s="3"/>
      <c r="G874" s="3"/>
      <c r="H874" s="3"/>
      <c r="J874" s="226"/>
      <c r="K874" s="3"/>
      <c r="L874" s="3"/>
      <c r="O874" s="227"/>
      <c r="Q874" s="94"/>
      <c r="R874" s="94"/>
      <c r="S874" s="94"/>
      <c r="T874" s="94"/>
    </row>
    <row r="875" ht="15.75" customHeight="1">
      <c r="A875" s="204"/>
      <c r="B875" s="222"/>
      <c r="C875" s="223"/>
      <c r="D875" s="231"/>
      <c r="E875" s="3"/>
      <c r="F875" s="3"/>
      <c r="G875" s="3"/>
      <c r="H875" s="3"/>
      <c r="J875" s="226"/>
      <c r="K875" s="3"/>
      <c r="L875" s="3"/>
      <c r="O875" s="227"/>
      <c r="Q875" s="94"/>
      <c r="R875" s="94"/>
      <c r="S875" s="94"/>
      <c r="T875" s="94"/>
    </row>
    <row r="876" ht="15.75" customHeight="1">
      <c r="A876" s="204"/>
      <c r="B876" s="222"/>
      <c r="C876" s="223"/>
      <c r="D876" s="231"/>
      <c r="E876" s="3"/>
      <c r="F876" s="3"/>
      <c r="G876" s="3"/>
      <c r="H876" s="3"/>
      <c r="J876" s="226"/>
      <c r="K876" s="3"/>
      <c r="L876" s="3"/>
      <c r="O876" s="227"/>
      <c r="Q876" s="94"/>
      <c r="R876" s="94"/>
      <c r="S876" s="94"/>
      <c r="T876" s="94"/>
    </row>
    <row r="877" ht="15.75" customHeight="1">
      <c r="A877" s="204"/>
      <c r="B877" s="222"/>
      <c r="C877" s="223"/>
      <c r="D877" s="231"/>
      <c r="E877" s="3"/>
      <c r="F877" s="3"/>
      <c r="G877" s="3"/>
      <c r="H877" s="3"/>
      <c r="J877" s="226"/>
      <c r="K877" s="3"/>
      <c r="L877" s="3"/>
      <c r="O877" s="227"/>
      <c r="Q877" s="94"/>
      <c r="R877" s="94"/>
      <c r="S877" s="94"/>
      <c r="T877" s="94"/>
    </row>
    <row r="878" ht="15.75" customHeight="1">
      <c r="A878" s="204"/>
      <c r="B878" s="222"/>
      <c r="C878" s="223"/>
      <c r="D878" s="231"/>
      <c r="E878" s="3"/>
      <c r="F878" s="3"/>
      <c r="G878" s="3"/>
      <c r="H878" s="3"/>
      <c r="J878" s="226"/>
      <c r="K878" s="3"/>
      <c r="L878" s="3"/>
      <c r="O878" s="227"/>
      <c r="Q878" s="94"/>
      <c r="R878" s="94"/>
      <c r="S878" s="94"/>
      <c r="T878" s="94"/>
    </row>
    <row r="879" ht="15.75" customHeight="1">
      <c r="A879" s="204"/>
      <c r="B879" s="222"/>
      <c r="C879" s="223"/>
      <c r="D879" s="231"/>
      <c r="E879" s="3"/>
      <c r="F879" s="3"/>
      <c r="G879" s="3"/>
      <c r="H879" s="3"/>
      <c r="J879" s="226"/>
      <c r="K879" s="3"/>
      <c r="L879" s="3"/>
      <c r="O879" s="227"/>
      <c r="Q879" s="94"/>
      <c r="R879" s="94"/>
      <c r="S879" s="94"/>
      <c r="T879" s="94"/>
    </row>
    <row r="880" ht="15.75" customHeight="1">
      <c r="A880" s="204"/>
      <c r="B880" s="222"/>
      <c r="C880" s="223"/>
      <c r="D880" s="231"/>
      <c r="E880" s="3"/>
      <c r="F880" s="3"/>
      <c r="G880" s="3"/>
      <c r="H880" s="3"/>
      <c r="J880" s="226"/>
      <c r="K880" s="3"/>
      <c r="L880" s="3"/>
      <c r="O880" s="227"/>
      <c r="Q880" s="94"/>
      <c r="R880" s="94"/>
      <c r="S880" s="94"/>
      <c r="T880" s="94"/>
    </row>
    <row r="881" ht="15.75" customHeight="1">
      <c r="A881" s="204"/>
      <c r="B881" s="222"/>
      <c r="C881" s="223"/>
      <c r="D881" s="231"/>
      <c r="E881" s="3"/>
      <c r="F881" s="3"/>
      <c r="G881" s="3"/>
      <c r="H881" s="3"/>
      <c r="J881" s="226"/>
      <c r="K881" s="3"/>
      <c r="L881" s="3"/>
      <c r="O881" s="227"/>
      <c r="Q881" s="94"/>
      <c r="R881" s="94"/>
      <c r="S881" s="94"/>
      <c r="T881" s="94"/>
    </row>
    <row r="882" ht="15.75" customHeight="1">
      <c r="A882" s="204"/>
      <c r="B882" s="222"/>
      <c r="C882" s="223"/>
      <c r="D882" s="231"/>
      <c r="E882" s="3"/>
      <c r="F882" s="3"/>
      <c r="G882" s="3"/>
      <c r="H882" s="3"/>
      <c r="J882" s="226"/>
      <c r="K882" s="3"/>
      <c r="L882" s="3"/>
      <c r="O882" s="227"/>
      <c r="Q882" s="94"/>
      <c r="R882" s="94"/>
      <c r="S882" s="94"/>
      <c r="T882" s="94"/>
    </row>
    <row r="883" ht="15.75" customHeight="1">
      <c r="A883" s="204"/>
      <c r="B883" s="222"/>
      <c r="C883" s="223"/>
      <c r="D883" s="231"/>
      <c r="E883" s="3"/>
      <c r="F883" s="3"/>
      <c r="G883" s="3"/>
      <c r="H883" s="3"/>
      <c r="J883" s="226"/>
      <c r="K883" s="3"/>
      <c r="L883" s="3"/>
      <c r="O883" s="227"/>
      <c r="Q883" s="94"/>
      <c r="R883" s="94"/>
      <c r="S883" s="94"/>
      <c r="T883" s="94"/>
    </row>
    <row r="884" ht="15.75" customHeight="1">
      <c r="A884" s="204"/>
      <c r="B884" s="222"/>
      <c r="C884" s="223"/>
      <c r="D884" s="231"/>
      <c r="E884" s="3"/>
      <c r="F884" s="3"/>
      <c r="G884" s="3"/>
      <c r="H884" s="3"/>
      <c r="J884" s="226"/>
      <c r="K884" s="3"/>
      <c r="L884" s="3"/>
      <c r="O884" s="227"/>
      <c r="Q884" s="94"/>
      <c r="R884" s="94"/>
      <c r="S884" s="94"/>
      <c r="T884" s="94"/>
    </row>
    <row r="885" ht="15.75" customHeight="1">
      <c r="A885" s="204"/>
      <c r="B885" s="222"/>
      <c r="C885" s="223"/>
      <c r="D885" s="231"/>
      <c r="E885" s="3"/>
      <c r="F885" s="3"/>
      <c r="G885" s="3"/>
      <c r="H885" s="3"/>
      <c r="J885" s="226"/>
      <c r="K885" s="3"/>
      <c r="L885" s="3"/>
      <c r="O885" s="227"/>
      <c r="Q885" s="94"/>
      <c r="R885" s="94"/>
      <c r="S885" s="94"/>
      <c r="T885" s="94"/>
    </row>
    <row r="886" ht="15.75" customHeight="1">
      <c r="A886" s="204"/>
      <c r="B886" s="222"/>
      <c r="C886" s="223"/>
      <c r="D886" s="231"/>
      <c r="E886" s="3"/>
      <c r="F886" s="3"/>
      <c r="G886" s="3"/>
      <c r="H886" s="3"/>
      <c r="J886" s="226"/>
      <c r="K886" s="3"/>
      <c r="L886" s="3"/>
      <c r="O886" s="227"/>
      <c r="Q886" s="94"/>
      <c r="R886" s="94"/>
      <c r="S886" s="94"/>
      <c r="T886" s="94"/>
    </row>
    <row r="887" ht="15.75" customHeight="1">
      <c r="A887" s="204"/>
      <c r="B887" s="222"/>
      <c r="C887" s="223"/>
      <c r="D887" s="231"/>
      <c r="E887" s="3"/>
      <c r="F887" s="3"/>
      <c r="G887" s="3"/>
      <c r="H887" s="3"/>
      <c r="J887" s="226"/>
      <c r="K887" s="3"/>
      <c r="L887" s="3"/>
      <c r="O887" s="227"/>
      <c r="Q887" s="94"/>
      <c r="R887" s="94"/>
      <c r="S887" s="94"/>
      <c r="T887" s="94"/>
    </row>
    <row r="888" ht="15.75" customHeight="1">
      <c r="A888" s="204"/>
      <c r="B888" s="222"/>
      <c r="C888" s="223"/>
      <c r="D888" s="231"/>
      <c r="E888" s="3"/>
      <c r="F888" s="3"/>
      <c r="G888" s="3"/>
      <c r="H888" s="3"/>
      <c r="J888" s="226"/>
      <c r="K888" s="3"/>
      <c r="L888" s="3"/>
      <c r="O888" s="227"/>
      <c r="Q888" s="94"/>
      <c r="R888" s="94"/>
      <c r="S888" s="94"/>
      <c r="T888" s="94"/>
    </row>
    <row r="889" ht="15.75" customHeight="1">
      <c r="A889" s="204"/>
      <c r="B889" s="222"/>
      <c r="C889" s="223"/>
      <c r="D889" s="231"/>
      <c r="E889" s="3"/>
      <c r="F889" s="3"/>
      <c r="G889" s="3"/>
      <c r="H889" s="3"/>
      <c r="J889" s="226"/>
      <c r="K889" s="3"/>
      <c r="L889" s="3"/>
      <c r="O889" s="227"/>
      <c r="Q889" s="94"/>
      <c r="R889" s="94"/>
      <c r="S889" s="94"/>
      <c r="T889" s="94"/>
    </row>
    <row r="890" ht="15.75" customHeight="1">
      <c r="A890" s="204"/>
      <c r="B890" s="222"/>
      <c r="C890" s="223"/>
      <c r="D890" s="231"/>
      <c r="E890" s="3"/>
      <c r="F890" s="3"/>
      <c r="G890" s="3"/>
      <c r="H890" s="3"/>
      <c r="J890" s="226"/>
      <c r="K890" s="3"/>
      <c r="L890" s="3"/>
      <c r="O890" s="227"/>
      <c r="Q890" s="94"/>
      <c r="R890" s="94"/>
      <c r="S890" s="94"/>
      <c r="T890" s="94"/>
    </row>
    <row r="891" ht="15.75" customHeight="1">
      <c r="A891" s="204"/>
      <c r="B891" s="222"/>
      <c r="C891" s="223"/>
      <c r="D891" s="231"/>
      <c r="E891" s="3"/>
      <c r="F891" s="3"/>
      <c r="G891" s="3"/>
      <c r="H891" s="3"/>
      <c r="J891" s="226"/>
      <c r="K891" s="3"/>
      <c r="L891" s="3"/>
      <c r="O891" s="227"/>
      <c r="Q891" s="94"/>
      <c r="R891" s="94"/>
      <c r="S891" s="94"/>
      <c r="T891" s="94"/>
    </row>
    <row r="892" ht="15.75" customHeight="1">
      <c r="A892" s="204"/>
      <c r="B892" s="222"/>
      <c r="C892" s="223"/>
      <c r="D892" s="231"/>
      <c r="E892" s="3"/>
      <c r="F892" s="3"/>
      <c r="G892" s="3"/>
      <c r="H892" s="3"/>
      <c r="J892" s="226"/>
      <c r="K892" s="3"/>
      <c r="L892" s="3"/>
      <c r="O892" s="227"/>
      <c r="Q892" s="94"/>
      <c r="R892" s="94"/>
      <c r="S892" s="94"/>
      <c r="T892" s="94"/>
    </row>
    <row r="893" ht="15.75" customHeight="1">
      <c r="A893" s="204"/>
      <c r="B893" s="222"/>
      <c r="C893" s="223"/>
      <c r="D893" s="231"/>
      <c r="E893" s="3"/>
      <c r="F893" s="3"/>
      <c r="G893" s="3"/>
      <c r="H893" s="3"/>
      <c r="J893" s="226"/>
      <c r="K893" s="3"/>
      <c r="L893" s="3"/>
      <c r="O893" s="227"/>
      <c r="Q893" s="94"/>
      <c r="R893" s="94"/>
      <c r="S893" s="94"/>
      <c r="T893" s="94"/>
    </row>
    <row r="894" ht="15.75" customHeight="1">
      <c r="A894" s="204"/>
      <c r="B894" s="222"/>
      <c r="C894" s="223"/>
      <c r="D894" s="231"/>
      <c r="E894" s="3"/>
      <c r="F894" s="3"/>
      <c r="G894" s="3"/>
      <c r="H894" s="3"/>
      <c r="J894" s="226"/>
      <c r="K894" s="3"/>
      <c r="L894" s="3"/>
      <c r="O894" s="227"/>
      <c r="Q894" s="94"/>
      <c r="R894" s="94"/>
      <c r="S894" s="94"/>
      <c r="T894" s="94"/>
    </row>
    <row r="895" ht="15.75" customHeight="1">
      <c r="A895" s="204"/>
      <c r="B895" s="222"/>
      <c r="C895" s="223"/>
      <c r="D895" s="231"/>
      <c r="E895" s="3"/>
      <c r="F895" s="3"/>
      <c r="G895" s="3"/>
      <c r="H895" s="3"/>
      <c r="J895" s="226"/>
      <c r="K895" s="3"/>
      <c r="L895" s="3"/>
      <c r="O895" s="227"/>
      <c r="Q895" s="94"/>
      <c r="R895" s="94"/>
      <c r="S895" s="94"/>
      <c r="T895" s="94"/>
    </row>
    <row r="896" ht="15.75" customHeight="1">
      <c r="A896" s="204"/>
      <c r="B896" s="222"/>
      <c r="C896" s="223"/>
      <c r="D896" s="231"/>
      <c r="E896" s="3"/>
      <c r="F896" s="3"/>
      <c r="G896" s="3"/>
      <c r="H896" s="3"/>
      <c r="J896" s="226"/>
      <c r="K896" s="3"/>
      <c r="L896" s="3"/>
      <c r="O896" s="227"/>
      <c r="Q896" s="94"/>
      <c r="R896" s="94"/>
      <c r="S896" s="94"/>
      <c r="T896" s="94"/>
    </row>
    <row r="897" ht="15.75" customHeight="1">
      <c r="A897" s="204"/>
      <c r="B897" s="222"/>
      <c r="C897" s="223"/>
      <c r="D897" s="231"/>
      <c r="E897" s="3"/>
      <c r="F897" s="3"/>
      <c r="G897" s="3"/>
      <c r="H897" s="3"/>
      <c r="J897" s="226"/>
      <c r="K897" s="3"/>
      <c r="L897" s="3"/>
      <c r="O897" s="227"/>
      <c r="Q897" s="94"/>
      <c r="R897" s="94"/>
      <c r="S897" s="94"/>
      <c r="T897" s="94"/>
    </row>
    <row r="898" ht="15.75" customHeight="1">
      <c r="A898" s="204"/>
      <c r="B898" s="222"/>
      <c r="C898" s="223"/>
      <c r="D898" s="231"/>
      <c r="E898" s="3"/>
      <c r="F898" s="3"/>
      <c r="G898" s="3"/>
      <c r="H898" s="3"/>
      <c r="J898" s="226"/>
      <c r="K898" s="3"/>
      <c r="L898" s="3"/>
      <c r="O898" s="227"/>
      <c r="Q898" s="94"/>
      <c r="R898" s="94"/>
      <c r="S898" s="94"/>
      <c r="T898" s="94"/>
    </row>
    <row r="899" ht="15.75" customHeight="1">
      <c r="A899" s="204"/>
      <c r="B899" s="222"/>
      <c r="C899" s="223"/>
      <c r="D899" s="231"/>
      <c r="E899" s="3"/>
      <c r="F899" s="3"/>
      <c r="G899" s="3"/>
      <c r="H899" s="3"/>
      <c r="J899" s="226"/>
      <c r="K899" s="3"/>
      <c r="L899" s="3"/>
      <c r="O899" s="227"/>
      <c r="Q899" s="94"/>
      <c r="R899" s="94"/>
      <c r="S899" s="94"/>
      <c r="T899" s="94"/>
    </row>
    <row r="900" ht="15.75" customHeight="1">
      <c r="A900" s="204"/>
      <c r="B900" s="222"/>
      <c r="C900" s="223"/>
      <c r="D900" s="231"/>
      <c r="E900" s="3"/>
      <c r="F900" s="3"/>
      <c r="G900" s="3"/>
      <c r="H900" s="3"/>
      <c r="J900" s="226"/>
      <c r="K900" s="3"/>
      <c r="L900" s="3"/>
      <c r="O900" s="227"/>
      <c r="Q900" s="94"/>
      <c r="R900" s="94"/>
      <c r="S900" s="94"/>
      <c r="T900" s="94"/>
    </row>
    <row r="901" ht="15.75" customHeight="1">
      <c r="A901" s="204"/>
      <c r="B901" s="222"/>
      <c r="C901" s="223"/>
      <c r="D901" s="231"/>
      <c r="E901" s="3"/>
      <c r="F901" s="3"/>
      <c r="G901" s="3"/>
      <c r="H901" s="3"/>
      <c r="J901" s="226"/>
      <c r="K901" s="3"/>
      <c r="L901" s="3"/>
      <c r="O901" s="227"/>
      <c r="Q901" s="94"/>
      <c r="R901" s="94"/>
      <c r="S901" s="94"/>
      <c r="T901" s="94"/>
    </row>
    <row r="902" ht="15.75" customHeight="1">
      <c r="A902" s="204"/>
      <c r="B902" s="222"/>
      <c r="C902" s="223"/>
      <c r="D902" s="231"/>
      <c r="E902" s="3"/>
      <c r="F902" s="3"/>
      <c r="G902" s="3"/>
      <c r="H902" s="3"/>
      <c r="J902" s="226"/>
      <c r="K902" s="3"/>
      <c r="L902" s="3"/>
      <c r="O902" s="227"/>
      <c r="Q902" s="94"/>
      <c r="R902" s="94"/>
      <c r="S902" s="94"/>
      <c r="T902" s="94"/>
    </row>
    <row r="903" ht="15.75" customHeight="1">
      <c r="A903" s="204"/>
      <c r="B903" s="222"/>
      <c r="C903" s="223"/>
      <c r="D903" s="231"/>
      <c r="E903" s="3"/>
      <c r="F903" s="3"/>
      <c r="G903" s="3"/>
      <c r="H903" s="3"/>
      <c r="J903" s="226"/>
      <c r="K903" s="3"/>
      <c r="L903" s="3"/>
      <c r="O903" s="227"/>
      <c r="Q903" s="94"/>
      <c r="R903" s="94"/>
      <c r="S903" s="94"/>
      <c r="T903" s="94"/>
    </row>
    <row r="904" ht="15.75" customHeight="1">
      <c r="A904" s="204"/>
      <c r="B904" s="222"/>
      <c r="C904" s="223"/>
      <c r="D904" s="231"/>
      <c r="E904" s="3"/>
      <c r="F904" s="3"/>
      <c r="G904" s="3"/>
      <c r="H904" s="3"/>
      <c r="J904" s="226"/>
      <c r="K904" s="3"/>
      <c r="L904" s="3"/>
      <c r="O904" s="227"/>
      <c r="Q904" s="94"/>
      <c r="R904" s="94"/>
      <c r="S904" s="94"/>
      <c r="T904" s="94"/>
    </row>
    <row r="905" ht="15.75" customHeight="1">
      <c r="A905" s="204"/>
      <c r="B905" s="222"/>
      <c r="C905" s="223"/>
      <c r="D905" s="231"/>
      <c r="E905" s="3"/>
      <c r="F905" s="3"/>
      <c r="G905" s="3"/>
      <c r="H905" s="3"/>
      <c r="J905" s="226"/>
      <c r="K905" s="3"/>
      <c r="L905" s="3"/>
      <c r="O905" s="227"/>
      <c r="Q905" s="94"/>
      <c r="R905" s="94"/>
      <c r="S905" s="94"/>
      <c r="T905" s="94"/>
    </row>
    <row r="906" ht="15.75" customHeight="1">
      <c r="A906" s="204"/>
      <c r="B906" s="222"/>
      <c r="C906" s="223"/>
      <c r="D906" s="231"/>
      <c r="E906" s="3"/>
      <c r="F906" s="3"/>
      <c r="G906" s="3"/>
      <c r="H906" s="3"/>
      <c r="J906" s="226"/>
      <c r="K906" s="3"/>
      <c r="L906" s="3"/>
      <c r="O906" s="227"/>
      <c r="Q906" s="94"/>
      <c r="R906" s="94"/>
      <c r="S906" s="94"/>
      <c r="T906" s="94"/>
    </row>
    <row r="907" ht="15.75" customHeight="1">
      <c r="A907" s="204"/>
      <c r="B907" s="222"/>
      <c r="C907" s="223"/>
      <c r="D907" s="231"/>
      <c r="E907" s="3"/>
      <c r="F907" s="3"/>
      <c r="G907" s="3"/>
      <c r="H907" s="3"/>
      <c r="J907" s="226"/>
      <c r="K907" s="3"/>
      <c r="L907" s="3"/>
      <c r="O907" s="227"/>
      <c r="Q907" s="94"/>
      <c r="R907" s="94"/>
      <c r="S907" s="94"/>
      <c r="T907" s="94"/>
    </row>
    <row r="908" ht="15.75" customHeight="1">
      <c r="A908" s="204"/>
      <c r="B908" s="222"/>
      <c r="C908" s="223"/>
      <c r="D908" s="231"/>
      <c r="E908" s="3"/>
      <c r="F908" s="3"/>
      <c r="G908" s="3"/>
      <c r="H908" s="3"/>
      <c r="J908" s="226"/>
      <c r="K908" s="3"/>
      <c r="L908" s="3"/>
      <c r="O908" s="227"/>
      <c r="Q908" s="94"/>
      <c r="R908" s="94"/>
      <c r="S908" s="94"/>
      <c r="T908" s="94"/>
    </row>
    <row r="909" ht="15.75" customHeight="1">
      <c r="A909" s="204"/>
      <c r="B909" s="222"/>
      <c r="C909" s="223"/>
      <c r="D909" s="231"/>
      <c r="E909" s="3"/>
      <c r="F909" s="3"/>
      <c r="G909" s="3"/>
      <c r="H909" s="3"/>
      <c r="J909" s="226"/>
      <c r="K909" s="3"/>
      <c r="L909" s="3"/>
      <c r="O909" s="227"/>
      <c r="Q909" s="94"/>
      <c r="R909" s="94"/>
      <c r="S909" s="94"/>
      <c r="T909" s="94"/>
    </row>
    <row r="910" ht="15.75" customHeight="1">
      <c r="A910" s="204"/>
      <c r="B910" s="222"/>
      <c r="C910" s="223"/>
      <c r="D910" s="231"/>
      <c r="E910" s="3"/>
      <c r="F910" s="3"/>
      <c r="G910" s="3"/>
      <c r="H910" s="3"/>
      <c r="J910" s="226"/>
      <c r="K910" s="3"/>
      <c r="L910" s="3"/>
      <c r="O910" s="227"/>
      <c r="Q910" s="94"/>
      <c r="R910" s="94"/>
      <c r="S910" s="94"/>
      <c r="T910" s="94"/>
    </row>
    <row r="911" ht="15.75" customHeight="1">
      <c r="A911" s="204"/>
      <c r="B911" s="222"/>
      <c r="C911" s="223"/>
      <c r="D911" s="231"/>
      <c r="E911" s="3"/>
      <c r="F911" s="3"/>
      <c r="G911" s="3"/>
      <c r="H911" s="3"/>
      <c r="J911" s="226"/>
      <c r="K911" s="3"/>
      <c r="L911" s="3"/>
      <c r="O911" s="227"/>
      <c r="Q911" s="94"/>
      <c r="R911" s="94"/>
      <c r="S911" s="94"/>
      <c r="T911" s="94"/>
    </row>
    <row r="912" ht="15.75" customHeight="1">
      <c r="A912" s="204"/>
      <c r="B912" s="222"/>
      <c r="C912" s="223"/>
      <c r="D912" s="231"/>
      <c r="E912" s="3"/>
      <c r="F912" s="3"/>
      <c r="G912" s="3"/>
      <c r="H912" s="3"/>
      <c r="J912" s="226"/>
      <c r="K912" s="3"/>
      <c r="L912" s="3"/>
      <c r="O912" s="227"/>
      <c r="Q912" s="94"/>
      <c r="R912" s="94"/>
      <c r="S912" s="94"/>
      <c r="T912" s="94"/>
    </row>
    <row r="913" ht="15.75" customHeight="1">
      <c r="A913" s="204"/>
      <c r="B913" s="222"/>
      <c r="C913" s="223"/>
      <c r="D913" s="231"/>
      <c r="E913" s="3"/>
      <c r="F913" s="3"/>
      <c r="G913" s="3"/>
      <c r="H913" s="3"/>
      <c r="J913" s="226"/>
      <c r="K913" s="3"/>
      <c r="L913" s="3"/>
      <c r="O913" s="227"/>
      <c r="Q913" s="94"/>
      <c r="R913" s="94"/>
      <c r="S913" s="94"/>
      <c r="T913" s="94"/>
    </row>
    <row r="914" ht="15.75" customHeight="1">
      <c r="A914" s="204"/>
      <c r="B914" s="222"/>
      <c r="C914" s="223"/>
      <c r="D914" s="231"/>
      <c r="E914" s="3"/>
      <c r="F914" s="3"/>
      <c r="G914" s="3"/>
      <c r="H914" s="3"/>
      <c r="J914" s="226"/>
      <c r="K914" s="3"/>
      <c r="L914" s="3"/>
      <c r="O914" s="227"/>
      <c r="Q914" s="94"/>
      <c r="R914" s="94"/>
      <c r="S914" s="94"/>
      <c r="T914" s="94"/>
    </row>
    <row r="915" ht="15.75" customHeight="1">
      <c r="A915" s="204"/>
      <c r="B915" s="222"/>
      <c r="C915" s="223"/>
      <c r="D915" s="231"/>
      <c r="E915" s="3"/>
      <c r="F915" s="3"/>
      <c r="G915" s="3"/>
      <c r="H915" s="3"/>
      <c r="J915" s="226"/>
      <c r="K915" s="3"/>
      <c r="L915" s="3"/>
      <c r="O915" s="227"/>
      <c r="Q915" s="94"/>
      <c r="R915" s="94"/>
      <c r="S915" s="94"/>
      <c r="T915" s="94"/>
    </row>
    <row r="916" ht="15.75" customHeight="1">
      <c r="A916" s="204"/>
      <c r="B916" s="222"/>
      <c r="C916" s="223"/>
      <c r="D916" s="231"/>
      <c r="E916" s="3"/>
      <c r="F916" s="3"/>
      <c r="G916" s="3"/>
      <c r="H916" s="3"/>
      <c r="J916" s="226"/>
      <c r="K916" s="3"/>
      <c r="L916" s="3"/>
      <c r="O916" s="227"/>
      <c r="Q916" s="94"/>
      <c r="R916" s="94"/>
      <c r="S916" s="94"/>
      <c r="T916" s="94"/>
    </row>
    <row r="917" ht="15.75" customHeight="1">
      <c r="A917" s="204"/>
      <c r="B917" s="222"/>
      <c r="C917" s="223"/>
      <c r="D917" s="231"/>
      <c r="E917" s="3"/>
      <c r="F917" s="3"/>
      <c r="G917" s="3"/>
      <c r="H917" s="3"/>
      <c r="J917" s="226"/>
      <c r="K917" s="3"/>
      <c r="L917" s="3"/>
      <c r="O917" s="227"/>
      <c r="Q917" s="94"/>
      <c r="R917" s="94"/>
      <c r="S917" s="94"/>
      <c r="T917" s="94"/>
    </row>
    <row r="918" ht="15.75" customHeight="1">
      <c r="A918" s="204"/>
      <c r="B918" s="222"/>
      <c r="C918" s="223"/>
      <c r="D918" s="231"/>
      <c r="E918" s="3"/>
      <c r="F918" s="3"/>
      <c r="G918" s="3"/>
      <c r="H918" s="3"/>
      <c r="J918" s="226"/>
      <c r="K918" s="3"/>
      <c r="L918" s="3"/>
      <c r="O918" s="227"/>
      <c r="Q918" s="94"/>
      <c r="R918" s="94"/>
      <c r="S918" s="94"/>
      <c r="T918" s="94"/>
    </row>
    <row r="919" ht="15.75" customHeight="1">
      <c r="A919" s="204"/>
      <c r="B919" s="222"/>
      <c r="C919" s="223"/>
      <c r="D919" s="231"/>
      <c r="E919" s="3"/>
      <c r="F919" s="3"/>
      <c r="G919" s="3"/>
      <c r="H919" s="3"/>
      <c r="J919" s="226"/>
      <c r="K919" s="3"/>
      <c r="L919" s="3"/>
      <c r="O919" s="227"/>
      <c r="Q919" s="94"/>
      <c r="R919" s="94"/>
      <c r="S919" s="94"/>
      <c r="T919" s="94"/>
    </row>
    <row r="920" ht="15.75" customHeight="1">
      <c r="A920" s="204"/>
      <c r="B920" s="222"/>
      <c r="C920" s="223"/>
      <c r="D920" s="231"/>
      <c r="E920" s="3"/>
      <c r="F920" s="3"/>
      <c r="G920" s="3"/>
      <c r="H920" s="3"/>
      <c r="J920" s="226"/>
      <c r="K920" s="3"/>
      <c r="L920" s="3"/>
      <c r="O920" s="227"/>
      <c r="Q920" s="94"/>
      <c r="R920" s="94"/>
      <c r="S920" s="94"/>
      <c r="T920" s="94"/>
    </row>
    <row r="921" ht="15.75" customHeight="1">
      <c r="A921" s="204"/>
      <c r="B921" s="222"/>
      <c r="C921" s="223"/>
      <c r="D921" s="231"/>
      <c r="E921" s="3"/>
      <c r="F921" s="3"/>
      <c r="G921" s="3"/>
      <c r="H921" s="3"/>
      <c r="J921" s="226"/>
      <c r="K921" s="3"/>
      <c r="L921" s="3"/>
      <c r="O921" s="227"/>
      <c r="Q921" s="94"/>
      <c r="R921" s="94"/>
      <c r="S921" s="94"/>
      <c r="T921" s="94"/>
    </row>
    <row r="922" ht="15.75" customHeight="1">
      <c r="A922" s="204"/>
      <c r="B922" s="222"/>
      <c r="C922" s="223"/>
      <c r="D922" s="231"/>
      <c r="E922" s="3"/>
      <c r="F922" s="3"/>
      <c r="G922" s="3"/>
      <c r="H922" s="3"/>
      <c r="J922" s="226"/>
      <c r="K922" s="3"/>
      <c r="L922" s="3"/>
      <c r="O922" s="227"/>
      <c r="Q922" s="94"/>
      <c r="R922" s="94"/>
      <c r="S922" s="94"/>
      <c r="T922" s="94"/>
    </row>
    <row r="923" ht="15.75" customHeight="1">
      <c r="A923" s="204"/>
      <c r="B923" s="222"/>
      <c r="C923" s="223"/>
      <c r="D923" s="231"/>
      <c r="E923" s="3"/>
      <c r="F923" s="3"/>
      <c r="G923" s="3"/>
      <c r="H923" s="3"/>
      <c r="J923" s="226"/>
      <c r="K923" s="3"/>
      <c r="L923" s="3"/>
      <c r="O923" s="227"/>
      <c r="Q923" s="94"/>
      <c r="R923" s="94"/>
      <c r="S923" s="94"/>
      <c r="T923" s="94"/>
    </row>
    <row r="924" ht="15.75" customHeight="1">
      <c r="A924" s="204"/>
      <c r="B924" s="222"/>
      <c r="C924" s="223"/>
      <c r="D924" s="231"/>
      <c r="E924" s="3"/>
      <c r="F924" s="3"/>
      <c r="G924" s="3"/>
      <c r="H924" s="3"/>
      <c r="J924" s="226"/>
      <c r="K924" s="3"/>
      <c r="L924" s="3"/>
      <c r="O924" s="227"/>
      <c r="Q924" s="94"/>
      <c r="R924" s="94"/>
      <c r="S924" s="94"/>
      <c r="T924" s="94"/>
    </row>
    <row r="925" ht="15.75" customHeight="1">
      <c r="A925" s="204"/>
      <c r="B925" s="222"/>
      <c r="C925" s="223"/>
      <c r="D925" s="231"/>
      <c r="E925" s="3"/>
      <c r="F925" s="3"/>
      <c r="G925" s="3"/>
      <c r="H925" s="3"/>
      <c r="J925" s="226"/>
      <c r="K925" s="3"/>
      <c r="L925" s="3"/>
      <c r="O925" s="227"/>
      <c r="Q925" s="94"/>
      <c r="R925" s="94"/>
      <c r="S925" s="94"/>
      <c r="T925" s="94"/>
    </row>
    <row r="926" ht="15.75" customHeight="1">
      <c r="A926" s="204"/>
      <c r="B926" s="222"/>
      <c r="C926" s="223"/>
      <c r="D926" s="231"/>
      <c r="E926" s="3"/>
      <c r="F926" s="3"/>
      <c r="G926" s="3"/>
      <c r="H926" s="3"/>
      <c r="J926" s="226"/>
      <c r="K926" s="3"/>
      <c r="L926" s="3"/>
      <c r="O926" s="227"/>
      <c r="Q926" s="94"/>
      <c r="R926" s="94"/>
      <c r="S926" s="94"/>
      <c r="T926" s="94"/>
    </row>
    <row r="927" ht="15.75" customHeight="1">
      <c r="A927" s="204"/>
      <c r="B927" s="222"/>
      <c r="C927" s="223"/>
      <c r="D927" s="231"/>
      <c r="E927" s="3"/>
      <c r="F927" s="3"/>
      <c r="G927" s="3"/>
      <c r="H927" s="3"/>
      <c r="J927" s="226"/>
      <c r="K927" s="3"/>
      <c r="L927" s="3"/>
      <c r="O927" s="227"/>
      <c r="Q927" s="94"/>
      <c r="R927" s="94"/>
      <c r="S927" s="94"/>
      <c r="T927" s="94"/>
    </row>
    <row r="928" ht="15.75" customHeight="1">
      <c r="A928" s="204"/>
      <c r="B928" s="222"/>
      <c r="C928" s="223"/>
      <c r="D928" s="231"/>
      <c r="E928" s="3"/>
      <c r="F928" s="3"/>
      <c r="G928" s="3"/>
      <c r="H928" s="3"/>
      <c r="J928" s="226"/>
      <c r="K928" s="3"/>
      <c r="L928" s="3"/>
      <c r="O928" s="227"/>
      <c r="Q928" s="94"/>
      <c r="R928" s="94"/>
      <c r="S928" s="94"/>
      <c r="T928" s="94"/>
    </row>
    <row r="929" ht="15.75" customHeight="1">
      <c r="A929" s="204"/>
      <c r="B929" s="222"/>
      <c r="C929" s="223"/>
      <c r="D929" s="231"/>
      <c r="E929" s="3"/>
      <c r="F929" s="3"/>
      <c r="G929" s="3"/>
      <c r="H929" s="3"/>
      <c r="J929" s="226"/>
      <c r="K929" s="3"/>
      <c r="L929" s="3"/>
      <c r="O929" s="227"/>
      <c r="Q929" s="94"/>
      <c r="R929" s="94"/>
      <c r="S929" s="94"/>
      <c r="T929" s="94"/>
    </row>
    <row r="930" ht="15.75" customHeight="1">
      <c r="A930" s="204"/>
      <c r="B930" s="222"/>
      <c r="C930" s="223"/>
      <c r="D930" s="231"/>
      <c r="E930" s="3"/>
      <c r="F930" s="3"/>
      <c r="G930" s="3"/>
      <c r="H930" s="3"/>
      <c r="J930" s="226"/>
      <c r="K930" s="3"/>
      <c r="L930" s="3"/>
      <c r="O930" s="227"/>
      <c r="Q930" s="94"/>
      <c r="R930" s="94"/>
      <c r="S930" s="94"/>
      <c r="T930" s="94"/>
    </row>
    <row r="931" ht="15.75" customHeight="1">
      <c r="A931" s="204"/>
      <c r="B931" s="222"/>
      <c r="C931" s="223"/>
      <c r="D931" s="231"/>
      <c r="E931" s="3"/>
      <c r="F931" s="3"/>
      <c r="G931" s="3"/>
      <c r="H931" s="3"/>
      <c r="J931" s="226"/>
      <c r="K931" s="3"/>
      <c r="L931" s="3"/>
      <c r="O931" s="227"/>
      <c r="Q931" s="94"/>
      <c r="R931" s="94"/>
      <c r="S931" s="94"/>
      <c r="T931" s="94"/>
    </row>
    <row r="932" ht="15.75" customHeight="1">
      <c r="A932" s="204"/>
      <c r="B932" s="222"/>
      <c r="C932" s="223"/>
      <c r="D932" s="231"/>
      <c r="E932" s="3"/>
      <c r="F932" s="3"/>
      <c r="G932" s="3"/>
      <c r="H932" s="3"/>
      <c r="J932" s="226"/>
      <c r="K932" s="3"/>
      <c r="L932" s="3"/>
      <c r="O932" s="227"/>
      <c r="Q932" s="94"/>
      <c r="R932" s="94"/>
      <c r="S932" s="94"/>
      <c r="T932" s="94"/>
    </row>
    <row r="933" ht="15.75" customHeight="1">
      <c r="A933" s="204"/>
      <c r="B933" s="222"/>
      <c r="C933" s="223"/>
      <c r="D933" s="231"/>
      <c r="E933" s="3"/>
      <c r="F933" s="3"/>
      <c r="G933" s="3"/>
      <c r="H933" s="3"/>
      <c r="J933" s="226"/>
      <c r="K933" s="3"/>
      <c r="L933" s="3"/>
      <c r="O933" s="227"/>
      <c r="Q933" s="94"/>
      <c r="R933" s="94"/>
      <c r="S933" s="94"/>
      <c r="T933" s="94"/>
    </row>
    <row r="934" ht="15.75" customHeight="1">
      <c r="A934" s="204"/>
      <c r="B934" s="222"/>
      <c r="C934" s="223"/>
      <c r="D934" s="231"/>
      <c r="E934" s="3"/>
      <c r="F934" s="3"/>
      <c r="G934" s="3"/>
      <c r="H934" s="3"/>
      <c r="J934" s="226"/>
      <c r="K934" s="3"/>
      <c r="L934" s="3"/>
      <c r="O934" s="227"/>
      <c r="Q934" s="94"/>
      <c r="R934" s="94"/>
      <c r="S934" s="94"/>
      <c r="T934" s="94"/>
    </row>
    <row r="935" ht="15.75" customHeight="1">
      <c r="A935" s="204"/>
      <c r="B935" s="222"/>
      <c r="C935" s="223"/>
      <c r="D935" s="231"/>
      <c r="E935" s="3"/>
      <c r="F935" s="3"/>
      <c r="G935" s="3"/>
      <c r="H935" s="3"/>
      <c r="J935" s="226"/>
      <c r="K935" s="3"/>
      <c r="L935" s="3"/>
      <c r="O935" s="227"/>
      <c r="Q935" s="94"/>
      <c r="R935" s="94"/>
      <c r="S935" s="94"/>
      <c r="T935" s="94"/>
    </row>
    <row r="936" ht="15.75" customHeight="1">
      <c r="A936" s="204"/>
      <c r="B936" s="222"/>
      <c r="C936" s="223"/>
      <c r="D936" s="231"/>
      <c r="E936" s="3"/>
      <c r="F936" s="3"/>
      <c r="G936" s="3"/>
      <c r="H936" s="3"/>
      <c r="J936" s="226"/>
      <c r="K936" s="3"/>
      <c r="L936" s="3"/>
      <c r="O936" s="227"/>
      <c r="Q936" s="94"/>
      <c r="R936" s="94"/>
      <c r="S936" s="94"/>
      <c r="T936" s="94"/>
    </row>
    <row r="937" ht="15.75" customHeight="1">
      <c r="A937" s="204"/>
      <c r="B937" s="222"/>
      <c r="C937" s="223"/>
      <c r="D937" s="231"/>
      <c r="E937" s="3"/>
      <c r="F937" s="3"/>
      <c r="G937" s="3"/>
      <c r="H937" s="3"/>
      <c r="J937" s="226"/>
      <c r="K937" s="3"/>
      <c r="L937" s="3"/>
      <c r="O937" s="227"/>
      <c r="Q937" s="94"/>
      <c r="R937" s="94"/>
      <c r="S937" s="94"/>
      <c r="T937" s="94"/>
    </row>
    <row r="938" ht="15.75" customHeight="1">
      <c r="A938" s="204"/>
      <c r="B938" s="222"/>
      <c r="C938" s="223"/>
      <c r="D938" s="231"/>
      <c r="E938" s="3"/>
      <c r="F938" s="3"/>
      <c r="G938" s="3"/>
      <c r="H938" s="3"/>
      <c r="J938" s="226"/>
      <c r="K938" s="3"/>
      <c r="L938" s="3"/>
      <c r="O938" s="227"/>
      <c r="Q938" s="94"/>
      <c r="R938" s="94"/>
      <c r="S938" s="94"/>
      <c r="T938" s="94"/>
    </row>
    <row r="939" ht="15.75" customHeight="1">
      <c r="A939" s="204"/>
      <c r="B939" s="222"/>
      <c r="C939" s="223"/>
      <c r="D939" s="231"/>
      <c r="E939" s="3"/>
      <c r="F939" s="3"/>
      <c r="G939" s="3"/>
      <c r="H939" s="3"/>
      <c r="J939" s="226"/>
      <c r="K939" s="3"/>
      <c r="L939" s="3"/>
      <c r="O939" s="227"/>
      <c r="Q939" s="94"/>
      <c r="R939" s="94"/>
      <c r="S939" s="94"/>
      <c r="T939" s="94"/>
    </row>
    <row r="940" ht="15.75" customHeight="1">
      <c r="A940" s="204"/>
      <c r="B940" s="222"/>
      <c r="C940" s="223"/>
      <c r="D940" s="231"/>
      <c r="E940" s="3"/>
      <c r="F940" s="3"/>
      <c r="G940" s="3"/>
      <c r="H940" s="3"/>
      <c r="J940" s="226"/>
      <c r="K940" s="3"/>
      <c r="L940" s="3"/>
      <c r="O940" s="227"/>
      <c r="Q940" s="94"/>
      <c r="R940" s="94"/>
      <c r="S940" s="94"/>
      <c r="T940" s="94"/>
    </row>
    <row r="941" ht="15.75" customHeight="1">
      <c r="A941" s="204"/>
      <c r="B941" s="222"/>
      <c r="C941" s="223"/>
      <c r="D941" s="231"/>
      <c r="E941" s="3"/>
      <c r="F941" s="3"/>
      <c r="G941" s="3"/>
      <c r="H941" s="3"/>
      <c r="J941" s="226"/>
      <c r="K941" s="3"/>
      <c r="L941" s="3"/>
      <c r="O941" s="227"/>
      <c r="Q941" s="94"/>
      <c r="R941" s="94"/>
      <c r="S941" s="94"/>
      <c r="T941" s="94"/>
    </row>
    <row r="942" ht="15.75" customHeight="1">
      <c r="A942" s="204"/>
      <c r="B942" s="222"/>
      <c r="C942" s="223"/>
      <c r="D942" s="231"/>
      <c r="E942" s="3"/>
      <c r="F942" s="3"/>
      <c r="G942" s="3"/>
      <c r="H942" s="3"/>
      <c r="J942" s="226"/>
      <c r="K942" s="3"/>
      <c r="L942" s="3"/>
      <c r="O942" s="227"/>
      <c r="Q942" s="94"/>
      <c r="R942" s="94"/>
      <c r="S942" s="94"/>
      <c r="T942" s="94"/>
    </row>
    <row r="943" ht="15.75" customHeight="1">
      <c r="A943" s="204"/>
      <c r="B943" s="222"/>
      <c r="C943" s="223"/>
      <c r="D943" s="231"/>
      <c r="E943" s="3"/>
      <c r="F943" s="3"/>
      <c r="G943" s="3"/>
      <c r="H943" s="3"/>
      <c r="J943" s="226"/>
      <c r="K943" s="3"/>
      <c r="L943" s="3"/>
      <c r="O943" s="227"/>
      <c r="Q943" s="94"/>
      <c r="R943" s="94"/>
      <c r="S943" s="94"/>
      <c r="T943" s="94"/>
    </row>
    <row r="944" ht="15.75" customHeight="1">
      <c r="A944" s="204"/>
      <c r="B944" s="222"/>
      <c r="C944" s="223"/>
      <c r="D944" s="231"/>
      <c r="E944" s="3"/>
      <c r="F944" s="3"/>
      <c r="G944" s="3"/>
      <c r="H944" s="3"/>
      <c r="J944" s="226"/>
      <c r="K944" s="3"/>
      <c r="L944" s="3"/>
      <c r="O944" s="227"/>
      <c r="Q944" s="94"/>
      <c r="R944" s="94"/>
      <c r="S944" s="94"/>
      <c r="T944" s="94"/>
    </row>
    <row r="945" ht="15.75" customHeight="1">
      <c r="A945" s="204"/>
      <c r="B945" s="222"/>
      <c r="C945" s="223"/>
      <c r="D945" s="231"/>
      <c r="E945" s="3"/>
      <c r="F945" s="3"/>
      <c r="G945" s="3"/>
      <c r="H945" s="3"/>
      <c r="J945" s="226"/>
      <c r="K945" s="3"/>
      <c r="L945" s="3"/>
      <c r="O945" s="227"/>
      <c r="Q945" s="94"/>
      <c r="R945" s="94"/>
      <c r="S945" s="94"/>
      <c r="T945" s="94"/>
    </row>
    <row r="946" ht="15.75" customHeight="1">
      <c r="A946" s="204"/>
      <c r="B946" s="222"/>
      <c r="C946" s="223"/>
      <c r="D946" s="231"/>
      <c r="E946" s="3"/>
      <c r="F946" s="3"/>
      <c r="G946" s="3"/>
      <c r="H946" s="3"/>
      <c r="J946" s="226"/>
      <c r="K946" s="3"/>
      <c r="L946" s="3"/>
      <c r="O946" s="227"/>
      <c r="Q946" s="94"/>
      <c r="R946" s="94"/>
      <c r="S946" s="94"/>
      <c r="T946" s="94"/>
    </row>
    <row r="947" ht="15.75" customHeight="1">
      <c r="A947" s="204"/>
      <c r="B947" s="222"/>
      <c r="C947" s="223"/>
      <c r="D947" s="231"/>
      <c r="E947" s="3"/>
      <c r="F947" s="3"/>
      <c r="G947" s="3"/>
      <c r="H947" s="3"/>
      <c r="J947" s="226"/>
      <c r="K947" s="3"/>
      <c r="L947" s="3"/>
      <c r="O947" s="227"/>
      <c r="Q947" s="94"/>
      <c r="R947" s="94"/>
      <c r="S947" s="94"/>
      <c r="T947" s="94"/>
    </row>
    <row r="948" ht="15.75" customHeight="1">
      <c r="A948" s="204"/>
      <c r="B948" s="222"/>
      <c r="C948" s="223"/>
      <c r="D948" s="231"/>
      <c r="E948" s="3"/>
      <c r="F948" s="3"/>
      <c r="G948" s="3"/>
      <c r="H948" s="3"/>
      <c r="J948" s="226"/>
      <c r="K948" s="3"/>
      <c r="L948" s="3"/>
      <c r="O948" s="227"/>
      <c r="Q948" s="94"/>
      <c r="R948" s="94"/>
      <c r="S948" s="94"/>
      <c r="T948" s="94"/>
    </row>
    <row r="949" ht="15.75" customHeight="1">
      <c r="A949" s="204"/>
      <c r="B949" s="222"/>
      <c r="C949" s="223"/>
      <c r="D949" s="231"/>
      <c r="E949" s="3"/>
      <c r="F949" s="3"/>
      <c r="G949" s="3"/>
      <c r="H949" s="3"/>
      <c r="J949" s="226"/>
      <c r="K949" s="3"/>
      <c r="L949" s="3"/>
      <c r="O949" s="227"/>
      <c r="Q949" s="94"/>
      <c r="R949" s="94"/>
      <c r="S949" s="94"/>
      <c r="T949" s="94"/>
    </row>
    <row r="950" ht="15.75" customHeight="1">
      <c r="A950" s="204"/>
      <c r="B950" s="222"/>
      <c r="C950" s="223"/>
      <c r="D950" s="231"/>
      <c r="E950" s="3"/>
      <c r="F950" s="3"/>
      <c r="G950" s="3"/>
      <c r="H950" s="3"/>
      <c r="J950" s="226"/>
      <c r="K950" s="3"/>
      <c r="L950" s="3"/>
      <c r="O950" s="227"/>
      <c r="Q950" s="94"/>
      <c r="R950" s="94"/>
      <c r="S950" s="94"/>
      <c r="T950" s="94"/>
    </row>
    <row r="951" ht="15.75" customHeight="1">
      <c r="A951" s="204"/>
      <c r="B951" s="222"/>
      <c r="C951" s="223"/>
      <c r="D951" s="231"/>
      <c r="E951" s="3"/>
      <c r="F951" s="3"/>
      <c r="G951" s="3"/>
      <c r="H951" s="3"/>
      <c r="J951" s="226"/>
      <c r="K951" s="3"/>
      <c r="L951" s="3"/>
      <c r="O951" s="227"/>
      <c r="Q951" s="94"/>
      <c r="R951" s="94"/>
      <c r="S951" s="94"/>
      <c r="T951" s="94"/>
    </row>
    <row r="952" ht="15.75" customHeight="1">
      <c r="A952" s="204"/>
      <c r="B952" s="222"/>
      <c r="C952" s="223"/>
      <c r="D952" s="231"/>
      <c r="E952" s="3"/>
      <c r="F952" s="3"/>
      <c r="G952" s="3"/>
      <c r="H952" s="3"/>
      <c r="J952" s="226"/>
      <c r="K952" s="3"/>
      <c r="L952" s="3"/>
      <c r="O952" s="227"/>
      <c r="Q952" s="94"/>
      <c r="R952" s="94"/>
      <c r="S952" s="94"/>
      <c r="T952" s="94"/>
    </row>
    <row r="953" ht="15.75" customHeight="1">
      <c r="A953" s="204"/>
      <c r="B953" s="222"/>
      <c r="C953" s="223"/>
      <c r="D953" s="231"/>
      <c r="E953" s="3"/>
      <c r="F953" s="3"/>
      <c r="G953" s="3"/>
      <c r="H953" s="3"/>
      <c r="J953" s="226"/>
      <c r="K953" s="3"/>
      <c r="L953" s="3"/>
      <c r="O953" s="227"/>
      <c r="Q953" s="94"/>
      <c r="R953" s="94"/>
      <c r="S953" s="94"/>
      <c r="T953" s="94"/>
    </row>
    <row r="954" ht="15.75" customHeight="1">
      <c r="A954" s="204"/>
      <c r="B954" s="222"/>
      <c r="C954" s="223"/>
      <c r="D954" s="231"/>
      <c r="E954" s="3"/>
      <c r="F954" s="3"/>
      <c r="G954" s="3"/>
      <c r="H954" s="3"/>
      <c r="J954" s="226"/>
      <c r="K954" s="3"/>
      <c r="L954" s="3"/>
      <c r="O954" s="227"/>
      <c r="Q954" s="94"/>
      <c r="R954" s="94"/>
      <c r="S954" s="94"/>
      <c r="T954" s="94"/>
    </row>
    <row r="955" ht="15.75" customHeight="1">
      <c r="A955" s="204"/>
      <c r="B955" s="222"/>
      <c r="C955" s="223"/>
      <c r="D955" s="231"/>
      <c r="E955" s="3"/>
      <c r="F955" s="3"/>
      <c r="G955" s="3"/>
      <c r="H955" s="3"/>
      <c r="J955" s="226"/>
      <c r="K955" s="3"/>
      <c r="L955" s="3"/>
      <c r="O955" s="227"/>
      <c r="Q955" s="94"/>
      <c r="R955" s="94"/>
      <c r="S955" s="94"/>
      <c r="T955" s="94"/>
    </row>
    <row r="956" ht="15.75" customHeight="1">
      <c r="A956" s="204"/>
      <c r="B956" s="222"/>
      <c r="C956" s="223"/>
      <c r="D956" s="231"/>
      <c r="E956" s="3"/>
      <c r="F956" s="3"/>
      <c r="G956" s="3"/>
      <c r="H956" s="3"/>
      <c r="J956" s="226"/>
      <c r="K956" s="3"/>
      <c r="L956" s="3"/>
      <c r="O956" s="227"/>
      <c r="Q956" s="94"/>
      <c r="R956" s="94"/>
      <c r="S956" s="94"/>
      <c r="T956" s="94"/>
    </row>
    <row r="957" ht="15.75" customHeight="1">
      <c r="A957" s="204"/>
      <c r="B957" s="222"/>
      <c r="C957" s="223"/>
      <c r="D957" s="231"/>
      <c r="E957" s="3"/>
      <c r="F957" s="3"/>
      <c r="G957" s="3"/>
      <c r="H957" s="3"/>
      <c r="J957" s="226"/>
      <c r="K957" s="3"/>
      <c r="L957" s="3"/>
      <c r="O957" s="227"/>
      <c r="Q957" s="94"/>
      <c r="R957" s="94"/>
      <c r="S957" s="94"/>
      <c r="T957" s="94"/>
    </row>
    <row r="958" ht="15.75" customHeight="1">
      <c r="A958" s="204"/>
      <c r="B958" s="222"/>
      <c r="C958" s="223"/>
      <c r="D958" s="231"/>
      <c r="E958" s="3"/>
      <c r="F958" s="3"/>
      <c r="G958" s="3"/>
      <c r="H958" s="3"/>
      <c r="J958" s="226"/>
      <c r="K958" s="3"/>
      <c r="L958" s="3"/>
      <c r="O958" s="227"/>
      <c r="Q958" s="94"/>
      <c r="R958" s="94"/>
      <c r="S958" s="94"/>
      <c r="T958" s="94"/>
    </row>
    <row r="959" ht="15.75" customHeight="1">
      <c r="A959" s="204"/>
      <c r="B959" s="222"/>
      <c r="C959" s="223"/>
      <c r="D959" s="231"/>
      <c r="E959" s="3"/>
      <c r="F959" s="3"/>
      <c r="G959" s="3"/>
      <c r="H959" s="3"/>
      <c r="J959" s="226"/>
      <c r="K959" s="3"/>
      <c r="L959" s="3"/>
      <c r="O959" s="227"/>
      <c r="Q959" s="94"/>
      <c r="R959" s="94"/>
      <c r="S959" s="94"/>
      <c r="T959" s="94"/>
    </row>
    <row r="960" ht="15.75" customHeight="1">
      <c r="A960" s="204"/>
      <c r="B960" s="222"/>
      <c r="C960" s="223"/>
      <c r="D960" s="231"/>
      <c r="E960" s="3"/>
      <c r="F960" s="3"/>
      <c r="G960" s="3"/>
      <c r="H960" s="3"/>
      <c r="J960" s="226"/>
      <c r="K960" s="3"/>
      <c r="L960" s="3"/>
      <c r="O960" s="227"/>
      <c r="Q960" s="94"/>
      <c r="R960" s="94"/>
      <c r="S960" s="94"/>
      <c r="T960" s="94"/>
    </row>
    <row r="961" ht="15.75" customHeight="1">
      <c r="A961" s="204"/>
      <c r="B961" s="222"/>
      <c r="C961" s="223"/>
      <c r="D961" s="231"/>
      <c r="E961" s="3"/>
      <c r="F961" s="3"/>
      <c r="G961" s="3"/>
      <c r="H961" s="3"/>
      <c r="J961" s="226"/>
      <c r="K961" s="3"/>
      <c r="L961" s="3"/>
      <c r="O961" s="227"/>
      <c r="Q961" s="94"/>
      <c r="R961" s="94"/>
      <c r="S961" s="94"/>
      <c r="T961" s="94"/>
    </row>
    <row r="962" ht="15.75" customHeight="1">
      <c r="A962" s="204"/>
      <c r="B962" s="222"/>
      <c r="C962" s="223"/>
      <c r="D962" s="231"/>
      <c r="E962" s="3"/>
      <c r="F962" s="3"/>
      <c r="G962" s="3"/>
      <c r="H962" s="3"/>
      <c r="J962" s="226"/>
      <c r="K962" s="3"/>
      <c r="L962" s="3"/>
      <c r="O962" s="227"/>
      <c r="Q962" s="94"/>
      <c r="R962" s="94"/>
      <c r="S962" s="94"/>
      <c r="T962" s="94"/>
    </row>
    <row r="963" ht="15.75" customHeight="1">
      <c r="A963" s="204"/>
      <c r="B963" s="222"/>
      <c r="C963" s="223"/>
      <c r="D963" s="231"/>
      <c r="E963" s="3"/>
      <c r="F963" s="3"/>
      <c r="G963" s="3"/>
      <c r="H963" s="3"/>
      <c r="J963" s="226"/>
      <c r="K963" s="3"/>
      <c r="L963" s="3"/>
      <c r="O963" s="227"/>
      <c r="Q963" s="94"/>
      <c r="R963" s="94"/>
      <c r="S963" s="94"/>
      <c r="T963" s="94"/>
    </row>
    <row r="964" ht="15.75" customHeight="1">
      <c r="A964" s="204"/>
      <c r="B964" s="222"/>
      <c r="C964" s="223"/>
      <c r="D964" s="231"/>
      <c r="E964" s="3"/>
      <c r="F964" s="3"/>
      <c r="G964" s="3"/>
      <c r="H964" s="3"/>
      <c r="J964" s="226"/>
      <c r="K964" s="3"/>
      <c r="L964" s="3"/>
      <c r="O964" s="227"/>
      <c r="Q964" s="94"/>
      <c r="R964" s="94"/>
      <c r="S964" s="94"/>
      <c r="T964" s="94"/>
    </row>
    <row r="965" ht="15.75" customHeight="1">
      <c r="A965" s="204"/>
      <c r="B965" s="222"/>
      <c r="C965" s="223"/>
      <c r="D965" s="231"/>
      <c r="E965" s="3"/>
      <c r="F965" s="3"/>
      <c r="G965" s="3"/>
      <c r="H965" s="3"/>
      <c r="J965" s="226"/>
      <c r="K965" s="3"/>
      <c r="L965" s="3"/>
      <c r="O965" s="227"/>
      <c r="Q965" s="94"/>
      <c r="R965" s="94"/>
      <c r="S965" s="94"/>
      <c r="T965" s="94"/>
    </row>
    <row r="966" ht="15.75" customHeight="1">
      <c r="A966" s="204"/>
      <c r="B966" s="222"/>
      <c r="C966" s="223"/>
      <c r="D966" s="231"/>
      <c r="E966" s="3"/>
      <c r="F966" s="3"/>
      <c r="G966" s="3"/>
      <c r="H966" s="3"/>
      <c r="J966" s="226"/>
      <c r="K966" s="3"/>
      <c r="L966" s="3"/>
      <c r="O966" s="227"/>
      <c r="Q966" s="94"/>
      <c r="R966" s="94"/>
      <c r="S966" s="94"/>
      <c r="T966" s="94"/>
    </row>
    <row r="967" ht="15.75" customHeight="1">
      <c r="A967" s="204"/>
      <c r="B967" s="222"/>
      <c r="C967" s="223"/>
      <c r="D967" s="231"/>
      <c r="E967" s="3"/>
      <c r="F967" s="3"/>
      <c r="G967" s="3"/>
      <c r="H967" s="3"/>
      <c r="J967" s="226"/>
      <c r="K967" s="3"/>
      <c r="L967" s="3"/>
      <c r="O967" s="227"/>
      <c r="Q967" s="94"/>
      <c r="R967" s="94"/>
      <c r="S967" s="94"/>
      <c r="T967" s="94"/>
    </row>
    <row r="968" ht="15.75" customHeight="1">
      <c r="A968" s="204"/>
      <c r="B968" s="222"/>
      <c r="C968" s="223"/>
      <c r="D968" s="231"/>
      <c r="E968" s="3"/>
      <c r="F968" s="3"/>
      <c r="G968" s="3"/>
      <c r="H968" s="3"/>
      <c r="J968" s="226"/>
      <c r="K968" s="3"/>
      <c r="L968" s="3"/>
      <c r="O968" s="227"/>
      <c r="Q968" s="94"/>
      <c r="R968" s="94"/>
      <c r="S968" s="94"/>
      <c r="T968" s="94"/>
    </row>
    <row r="969" ht="15.75" customHeight="1">
      <c r="A969" s="204"/>
      <c r="B969" s="222"/>
      <c r="C969" s="223"/>
      <c r="D969" s="231"/>
      <c r="E969" s="3"/>
      <c r="F969" s="3"/>
      <c r="G969" s="3"/>
      <c r="H969" s="3"/>
      <c r="J969" s="226"/>
      <c r="K969" s="3"/>
      <c r="L969" s="3"/>
      <c r="O969" s="227"/>
      <c r="Q969" s="94"/>
      <c r="R969" s="94"/>
      <c r="S969" s="94"/>
      <c r="T969" s="94"/>
    </row>
    <row r="970" ht="15.75" customHeight="1">
      <c r="A970" s="204"/>
      <c r="B970" s="222"/>
      <c r="C970" s="223"/>
      <c r="D970" s="231"/>
      <c r="E970" s="3"/>
      <c r="F970" s="3"/>
      <c r="G970" s="3"/>
      <c r="H970" s="3"/>
      <c r="J970" s="226"/>
      <c r="K970" s="3"/>
      <c r="L970" s="3"/>
      <c r="O970" s="227"/>
      <c r="Q970" s="94"/>
      <c r="R970" s="94"/>
      <c r="S970" s="94"/>
      <c r="T970" s="94"/>
    </row>
    <row r="971" ht="15.75" customHeight="1">
      <c r="A971" s="204"/>
      <c r="B971" s="222"/>
      <c r="C971" s="223"/>
      <c r="D971" s="231"/>
      <c r="E971" s="3"/>
      <c r="F971" s="3"/>
      <c r="G971" s="3"/>
      <c r="H971" s="3"/>
      <c r="J971" s="226"/>
      <c r="K971" s="3"/>
      <c r="L971" s="3"/>
      <c r="O971" s="227"/>
      <c r="Q971" s="94"/>
      <c r="R971" s="94"/>
      <c r="S971" s="94"/>
      <c r="T971" s="94"/>
    </row>
    <row r="972" ht="15.75" customHeight="1">
      <c r="A972" s="204"/>
      <c r="B972" s="222"/>
      <c r="C972" s="223"/>
      <c r="D972" s="231"/>
      <c r="E972" s="3"/>
      <c r="F972" s="3"/>
      <c r="G972" s="3"/>
      <c r="H972" s="3"/>
      <c r="J972" s="226"/>
      <c r="K972" s="3"/>
      <c r="L972" s="3"/>
      <c r="O972" s="227"/>
      <c r="Q972" s="94"/>
      <c r="R972" s="94"/>
      <c r="S972" s="94"/>
      <c r="T972" s="94"/>
    </row>
    <row r="973" ht="15.75" customHeight="1">
      <c r="A973" s="204"/>
      <c r="B973" s="222"/>
      <c r="C973" s="223"/>
      <c r="D973" s="231"/>
      <c r="E973" s="3"/>
      <c r="F973" s="3"/>
      <c r="G973" s="3"/>
      <c r="H973" s="3"/>
      <c r="J973" s="226"/>
      <c r="K973" s="3"/>
      <c r="L973" s="3"/>
      <c r="O973" s="227"/>
      <c r="Q973" s="94"/>
      <c r="R973" s="94"/>
      <c r="S973" s="94"/>
      <c r="T973" s="94"/>
    </row>
    <row r="974" ht="15.75" customHeight="1">
      <c r="A974" s="204"/>
      <c r="B974" s="222"/>
      <c r="C974" s="223"/>
      <c r="D974" s="231"/>
      <c r="E974" s="3"/>
      <c r="F974" s="3"/>
      <c r="G974" s="3"/>
      <c r="H974" s="3"/>
      <c r="J974" s="226"/>
      <c r="K974" s="3"/>
      <c r="L974" s="3"/>
      <c r="O974" s="227"/>
      <c r="Q974" s="94"/>
      <c r="R974" s="94"/>
      <c r="S974" s="94"/>
      <c r="T974" s="94"/>
    </row>
    <row r="975" ht="15.75" customHeight="1">
      <c r="A975" s="204"/>
      <c r="B975" s="222"/>
      <c r="C975" s="223"/>
      <c r="D975" s="231"/>
      <c r="E975" s="3"/>
      <c r="F975" s="3"/>
      <c r="G975" s="3"/>
      <c r="H975" s="3"/>
      <c r="J975" s="226"/>
      <c r="K975" s="3"/>
      <c r="L975" s="3"/>
      <c r="O975" s="227"/>
      <c r="Q975" s="94"/>
      <c r="R975" s="94"/>
      <c r="S975" s="94"/>
      <c r="T975" s="94"/>
    </row>
    <row r="976" ht="15.75" customHeight="1">
      <c r="A976" s="204"/>
      <c r="B976" s="222"/>
      <c r="C976" s="223"/>
      <c r="D976" s="231"/>
      <c r="E976" s="3"/>
      <c r="F976" s="3"/>
      <c r="G976" s="3"/>
      <c r="H976" s="3"/>
      <c r="J976" s="226"/>
      <c r="K976" s="3"/>
      <c r="L976" s="3"/>
      <c r="O976" s="227"/>
      <c r="Q976" s="94"/>
      <c r="R976" s="94"/>
      <c r="S976" s="94"/>
      <c r="T976" s="94"/>
    </row>
    <row r="977" ht="15.75" customHeight="1">
      <c r="A977" s="204"/>
      <c r="B977" s="222"/>
      <c r="C977" s="223"/>
      <c r="D977" s="231"/>
      <c r="E977" s="3"/>
      <c r="F977" s="3"/>
      <c r="G977" s="3"/>
      <c r="H977" s="3"/>
      <c r="J977" s="226"/>
      <c r="K977" s="3"/>
      <c r="L977" s="3"/>
      <c r="O977" s="227"/>
      <c r="Q977" s="94"/>
      <c r="R977" s="94"/>
      <c r="S977" s="94"/>
      <c r="T977" s="94"/>
    </row>
    <row r="978" ht="15.75" customHeight="1">
      <c r="A978" s="204"/>
      <c r="B978" s="222"/>
      <c r="C978" s="223"/>
      <c r="D978" s="231"/>
      <c r="E978" s="3"/>
      <c r="F978" s="3"/>
      <c r="G978" s="3"/>
      <c r="H978" s="3"/>
      <c r="J978" s="226"/>
      <c r="K978" s="3"/>
      <c r="L978" s="3"/>
      <c r="O978" s="227"/>
      <c r="Q978" s="94"/>
      <c r="R978" s="94"/>
      <c r="S978" s="94"/>
      <c r="T978" s="94"/>
    </row>
    <row r="979" ht="15.75" customHeight="1">
      <c r="A979" s="204"/>
      <c r="B979" s="222"/>
      <c r="C979" s="223"/>
      <c r="D979" s="231"/>
      <c r="E979" s="3"/>
      <c r="F979" s="3"/>
      <c r="G979" s="3"/>
      <c r="H979" s="3"/>
      <c r="J979" s="226"/>
      <c r="K979" s="3"/>
      <c r="L979" s="3"/>
      <c r="O979" s="227"/>
      <c r="Q979" s="94"/>
      <c r="R979" s="94"/>
      <c r="S979" s="94"/>
      <c r="T979" s="94"/>
    </row>
    <row r="980" ht="15.75" customHeight="1">
      <c r="A980" s="204"/>
      <c r="B980" s="222"/>
      <c r="C980" s="223"/>
      <c r="D980" s="231"/>
      <c r="E980" s="3"/>
      <c r="F980" s="3"/>
      <c r="G980" s="3"/>
      <c r="H980" s="3"/>
      <c r="J980" s="226"/>
      <c r="K980" s="3"/>
      <c r="L980" s="3"/>
      <c r="O980" s="227"/>
      <c r="Q980" s="94"/>
      <c r="R980" s="94"/>
      <c r="S980" s="94"/>
      <c r="T980" s="94"/>
    </row>
    <row r="981" ht="15.75" customHeight="1">
      <c r="A981" s="204"/>
      <c r="B981" s="222"/>
      <c r="C981" s="223"/>
      <c r="D981" s="231"/>
      <c r="E981" s="3"/>
      <c r="F981" s="3"/>
      <c r="G981" s="3"/>
      <c r="H981" s="3"/>
      <c r="J981" s="226"/>
      <c r="K981" s="3"/>
      <c r="L981" s="3"/>
      <c r="O981" s="227"/>
      <c r="Q981" s="94"/>
      <c r="R981" s="94"/>
      <c r="S981" s="94"/>
      <c r="T981" s="94"/>
    </row>
    <row r="982" ht="15.75" customHeight="1">
      <c r="A982" s="204"/>
      <c r="B982" s="222"/>
      <c r="C982" s="223"/>
      <c r="D982" s="231"/>
      <c r="E982" s="3"/>
      <c r="F982" s="3"/>
      <c r="G982" s="3"/>
      <c r="H982" s="3"/>
      <c r="J982" s="226"/>
      <c r="K982" s="3"/>
      <c r="L982" s="3"/>
      <c r="O982" s="227"/>
      <c r="Q982" s="94"/>
      <c r="R982" s="94"/>
      <c r="S982" s="94"/>
      <c r="T982" s="94"/>
    </row>
    <row r="983" ht="15.75" customHeight="1">
      <c r="A983" s="204"/>
      <c r="B983" s="222"/>
      <c r="C983" s="223"/>
      <c r="D983" s="231"/>
      <c r="E983" s="3"/>
      <c r="F983" s="3"/>
      <c r="G983" s="3"/>
      <c r="H983" s="3"/>
      <c r="J983" s="226"/>
      <c r="K983" s="3"/>
      <c r="L983" s="3"/>
      <c r="O983" s="227"/>
      <c r="Q983" s="94"/>
      <c r="R983" s="94"/>
      <c r="S983" s="94"/>
      <c r="T983" s="94"/>
    </row>
    <row r="984" ht="15.75" customHeight="1">
      <c r="A984" s="204"/>
      <c r="B984" s="222"/>
      <c r="C984" s="223"/>
      <c r="D984" s="231"/>
      <c r="E984" s="3"/>
      <c r="F984" s="3"/>
      <c r="G984" s="3"/>
      <c r="H984" s="3"/>
      <c r="J984" s="226"/>
      <c r="K984" s="3"/>
      <c r="L984" s="3"/>
      <c r="O984" s="227"/>
      <c r="Q984" s="94"/>
      <c r="R984" s="94"/>
      <c r="S984" s="94"/>
      <c r="T984" s="94"/>
    </row>
    <row r="985" ht="15.75" customHeight="1">
      <c r="A985" s="204"/>
      <c r="B985" s="222"/>
      <c r="C985" s="223"/>
      <c r="D985" s="231"/>
      <c r="E985" s="3"/>
      <c r="F985" s="3"/>
      <c r="G985" s="3"/>
      <c r="H985" s="3"/>
      <c r="J985" s="226"/>
      <c r="K985" s="3"/>
      <c r="L985" s="3"/>
      <c r="O985" s="227"/>
      <c r="Q985" s="94"/>
      <c r="R985" s="94"/>
      <c r="S985" s="94"/>
      <c r="T985" s="94"/>
    </row>
    <row r="986" ht="15.75" customHeight="1">
      <c r="A986" s="204"/>
      <c r="B986" s="222"/>
      <c r="C986" s="223"/>
      <c r="D986" s="231"/>
      <c r="E986" s="3"/>
      <c r="F986" s="3"/>
      <c r="G986" s="3"/>
      <c r="H986" s="3"/>
      <c r="J986" s="226"/>
      <c r="K986" s="3"/>
      <c r="L986" s="3"/>
      <c r="O986" s="227"/>
      <c r="Q986" s="94"/>
      <c r="R986" s="94"/>
      <c r="S986" s="94"/>
      <c r="T986" s="94"/>
    </row>
    <row r="987" ht="15.75" customHeight="1">
      <c r="A987" s="204"/>
      <c r="B987" s="222"/>
      <c r="C987" s="223"/>
      <c r="D987" s="231"/>
      <c r="E987" s="3"/>
      <c r="F987" s="3"/>
      <c r="G987" s="3"/>
      <c r="H987" s="3"/>
      <c r="J987" s="226"/>
      <c r="K987" s="3"/>
      <c r="L987" s="3"/>
      <c r="O987" s="227"/>
      <c r="Q987" s="94"/>
      <c r="R987" s="94"/>
      <c r="S987" s="94"/>
      <c r="T987" s="94"/>
    </row>
    <row r="988" ht="15.75" customHeight="1">
      <c r="A988" s="204"/>
      <c r="B988" s="222"/>
      <c r="C988" s="223"/>
      <c r="D988" s="231"/>
      <c r="E988" s="3"/>
      <c r="F988" s="3"/>
      <c r="G988" s="3"/>
      <c r="H988" s="3"/>
      <c r="J988" s="226"/>
      <c r="K988" s="3"/>
      <c r="L988" s="3"/>
      <c r="O988" s="227"/>
      <c r="Q988" s="94"/>
      <c r="R988" s="94"/>
      <c r="S988" s="94"/>
      <c r="T988" s="94"/>
    </row>
    <row r="989" ht="15.75" customHeight="1">
      <c r="A989" s="204"/>
      <c r="B989" s="222"/>
      <c r="C989" s="223"/>
      <c r="D989" s="231"/>
      <c r="E989" s="3"/>
      <c r="F989" s="3"/>
      <c r="G989" s="3"/>
      <c r="H989" s="3"/>
      <c r="J989" s="226"/>
      <c r="K989" s="3"/>
      <c r="L989" s="3"/>
      <c r="O989" s="227"/>
      <c r="Q989" s="94"/>
      <c r="R989" s="94"/>
      <c r="S989" s="94"/>
      <c r="T989" s="94"/>
    </row>
    <row r="990" ht="15.75" customHeight="1">
      <c r="A990" s="204"/>
      <c r="B990" s="222"/>
      <c r="C990" s="223"/>
      <c r="D990" s="231"/>
      <c r="E990" s="3"/>
      <c r="F990" s="3"/>
      <c r="G990" s="3"/>
      <c r="H990" s="3"/>
      <c r="J990" s="226"/>
      <c r="K990" s="3"/>
      <c r="L990" s="3"/>
      <c r="O990" s="227"/>
      <c r="Q990" s="94"/>
      <c r="R990" s="94"/>
      <c r="S990" s="94"/>
      <c r="T990" s="94"/>
    </row>
    <row r="991" ht="15.75" customHeight="1">
      <c r="A991" s="204"/>
      <c r="B991" s="222"/>
      <c r="C991" s="223"/>
      <c r="D991" s="231"/>
      <c r="E991" s="3"/>
      <c r="F991" s="3"/>
      <c r="G991" s="3"/>
      <c r="H991" s="3"/>
      <c r="J991" s="226"/>
      <c r="K991" s="3"/>
      <c r="L991" s="3"/>
      <c r="O991" s="227"/>
      <c r="Q991" s="94"/>
      <c r="R991" s="94"/>
      <c r="S991" s="94"/>
      <c r="T991" s="94"/>
    </row>
    <row r="992" ht="15.75" customHeight="1">
      <c r="A992" s="204"/>
      <c r="B992" s="222"/>
      <c r="C992" s="223"/>
      <c r="D992" s="223"/>
      <c r="E992" s="3"/>
      <c r="F992" s="3"/>
      <c r="G992" s="3"/>
      <c r="H992" s="3"/>
      <c r="J992" s="226"/>
      <c r="K992" s="3"/>
      <c r="L992" s="3"/>
      <c r="O992" s="227"/>
      <c r="Q992" s="94"/>
      <c r="R992" s="94"/>
      <c r="S992" s="94"/>
      <c r="T992" s="94"/>
    </row>
    <row r="993" ht="15.75" customHeight="1">
      <c r="A993" s="204"/>
      <c r="B993" s="222"/>
      <c r="C993" s="223"/>
      <c r="D993" s="223"/>
      <c r="E993" s="3"/>
      <c r="F993" s="3"/>
      <c r="G993" s="3"/>
      <c r="H993" s="3"/>
      <c r="J993" s="226"/>
      <c r="K993" s="3"/>
      <c r="L993" s="3"/>
      <c r="O993" s="227"/>
      <c r="Q993" s="94"/>
      <c r="R993" s="94"/>
      <c r="S993" s="94"/>
      <c r="T993" s="94"/>
    </row>
    <row r="994" ht="15.75" customHeight="1">
      <c r="A994" s="204"/>
      <c r="B994" s="222"/>
      <c r="C994" s="223"/>
      <c r="D994" s="223"/>
      <c r="E994" s="3"/>
      <c r="F994" s="3"/>
      <c r="G994" s="3"/>
      <c r="H994" s="3"/>
      <c r="J994" s="226"/>
      <c r="K994" s="3"/>
      <c r="L994" s="3"/>
      <c r="O994" s="227"/>
      <c r="Q994" s="94"/>
      <c r="R994" s="94"/>
      <c r="S994" s="94"/>
      <c r="T994" s="94"/>
    </row>
    <row r="995" ht="15.75" customHeight="1">
      <c r="A995" s="204"/>
      <c r="B995" s="222"/>
      <c r="C995" s="223"/>
      <c r="D995" s="223"/>
      <c r="E995" s="3"/>
      <c r="F995" s="3"/>
      <c r="G995" s="3"/>
      <c r="H995" s="3"/>
      <c r="J995" s="226"/>
      <c r="K995" s="3"/>
      <c r="L995" s="3"/>
      <c r="O995" s="227"/>
      <c r="Q995" s="94"/>
      <c r="R995" s="94"/>
      <c r="S995" s="94"/>
      <c r="T995" s="94"/>
    </row>
    <row r="996" ht="15.75" customHeight="1">
      <c r="A996" s="204"/>
      <c r="B996" s="222"/>
      <c r="C996" s="223"/>
      <c r="D996" s="223"/>
      <c r="E996" s="3"/>
      <c r="F996" s="3"/>
      <c r="G996" s="3"/>
      <c r="H996" s="3"/>
      <c r="J996" s="226"/>
      <c r="K996" s="3"/>
      <c r="L996" s="3"/>
      <c r="O996" s="227"/>
      <c r="Q996" s="94"/>
      <c r="R996" s="94"/>
      <c r="S996" s="94"/>
      <c r="T996" s="94"/>
    </row>
    <row r="997" ht="15.75" customHeight="1">
      <c r="A997" s="204"/>
      <c r="B997" s="222"/>
      <c r="C997" s="223"/>
      <c r="D997" s="223"/>
      <c r="E997" s="3"/>
      <c r="F997" s="3"/>
      <c r="G997" s="3"/>
      <c r="H997" s="3"/>
      <c r="J997" s="226"/>
      <c r="K997" s="3"/>
      <c r="L997" s="3"/>
      <c r="O997" s="227"/>
      <c r="Q997" s="94"/>
      <c r="R997" s="94"/>
      <c r="S997" s="94"/>
      <c r="T997" s="94"/>
    </row>
    <row r="998" ht="15.75" customHeight="1">
      <c r="A998" s="204"/>
      <c r="B998" s="222"/>
      <c r="C998" s="223"/>
      <c r="D998" s="223"/>
      <c r="E998" s="3"/>
      <c r="F998" s="3"/>
      <c r="G998" s="3"/>
      <c r="H998" s="3"/>
      <c r="J998" s="226"/>
      <c r="K998" s="3"/>
      <c r="L998" s="3"/>
      <c r="O998" s="227"/>
      <c r="Q998" s="94"/>
      <c r="R998" s="94"/>
      <c r="S998" s="94"/>
      <c r="T998" s="94"/>
    </row>
    <row r="999" ht="15.75" customHeight="1">
      <c r="A999" s="204"/>
      <c r="B999" s="222"/>
      <c r="C999" s="223"/>
      <c r="D999" s="223"/>
      <c r="E999" s="3"/>
      <c r="F999" s="3"/>
      <c r="G999" s="3"/>
      <c r="H999" s="3"/>
      <c r="J999" s="226"/>
      <c r="K999" s="3"/>
      <c r="L999" s="3"/>
      <c r="O999" s="227"/>
      <c r="Q999" s="94"/>
      <c r="R999" s="94"/>
      <c r="S999" s="94"/>
      <c r="T999" s="94"/>
    </row>
    <row r="1000" ht="15.75" customHeight="1">
      <c r="A1000" s="204"/>
      <c r="B1000" s="222"/>
      <c r="C1000" s="223"/>
      <c r="D1000" s="223"/>
      <c r="J1000" s="226"/>
      <c r="K1000" s="3"/>
      <c r="L1000" s="3"/>
      <c r="O1000" s="227"/>
      <c r="Q1000" s="94"/>
      <c r="R1000" s="94"/>
      <c r="S1000" s="94"/>
      <c r="T1000" s="94"/>
    </row>
  </sheetData>
  <autoFilter ref="$A$2:$D$1000">
    <sortState ref="A2:D1000">
      <sortCondition ref="A2:A1000"/>
      <sortCondition ref="B2:B1000"/>
    </sortState>
  </autoFilter>
  <mergeCells count="1">
    <mergeCell ref="A1:W1"/>
  </mergeCells>
  <conditionalFormatting sqref="AB2:AF27">
    <cfRule type="notContainsBlanks" dxfId="6" priority="1">
      <formula>LEN(TRIM(AB2))&gt;0</formula>
    </cfRule>
  </conditionalFormatting>
  <conditionalFormatting sqref="Y2:Z37">
    <cfRule type="expression" dxfId="7" priority="2">
      <formula>Z2:Z21&lt;&gt;0</formula>
    </cfRule>
  </conditionalFormatting>
  <conditionalFormatting sqref="Z2:Z37">
    <cfRule type="cellIs" dxfId="7" priority="3" operator="greaterThan">
      <formula>0</formula>
    </cfRule>
  </conditionalFormatting>
  <conditionalFormatting sqref="Y2:Z37">
    <cfRule type="expression" dxfId="3" priority="4">
      <formula>Z2:Z21=0</formula>
    </cfRule>
  </conditionalFormatting>
  <conditionalFormatting sqref="M2:M31">
    <cfRule type="cellIs" dxfId="8" priority="5" operator="equal">
      <formula>#REF!</formula>
    </cfRule>
  </conditionalFormatting>
  <dataValidations>
    <dataValidation type="list" allowBlank="1" showErrorMessage="1" sqref="B3:B1000">
      <formula1>STAFFS!$AC:$AC</formula1>
    </dataValidation>
    <dataValidation type="custom" allowBlank="1" showDropDown="1" showErrorMessage="1" sqref="A1 A3:A1000">
      <formula1>OR(NOT(ISERROR(DATEVALUE(A1))), AND(ISNUMBER(A1), LEFT(CELL("format", A1))="D"))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1.88"/>
    <col customWidth="1" min="2" max="2" width="16.88"/>
    <col customWidth="1" min="3" max="3" width="14.25"/>
    <col customWidth="1" min="4" max="4" width="17.88"/>
    <col customWidth="1" min="5" max="5" width="2.5"/>
    <col customWidth="1" hidden="1" min="6" max="7" width="8.5" outlineLevel="1"/>
    <col customWidth="1" hidden="1" min="8" max="8" width="12.25" outlineLevel="1"/>
    <col customWidth="1" hidden="1" min="9" max="9" width="2.75" outlineLevel="1"/>
    <col customWidth="1" hidden="1" min="10" max="10" width="9.25" outlineLevel="1"/>
    <col customWidth="1" hidden="1" min="11" max="11" width="2.5" outlineLevel="1"/>
    <col customWidth="1" hidden="1" min="12" max="12" width="11.75" outlineLevel="1"/>
    <col customWidth="1" hidden="1" min="13" max="13" width="2.75" outlineLevel="1"/>
    <col customWidth="1" hidden="1" min="14" max="15" width="9.25" outlineLevel="1"/>
    <col customWidth="1" hidden="1" min="16" max="16" width="2.5" outlineLevel="1"/>
    <col customWidth="1" hidden="1" min="17" max="17" width="11.75" outlineLevel="1"/>
    <col customWidth="1" hidden="1" min="18" max="18" width="2.75" outlineLevel="1"/>
    <col customWidth="1" hidden="1" min="19" max="20" width="9.25" outlineLevel="1"/>
    <col collapsed="1" customWidth="1" min="21" max="21" width="2.5"/>
    <col customWidth="1" min="22" max="22" width="15.75"/>
    <col customWidth="1" min="23" max="23" width="2.38"/>
    <col customWidth="1" hidden="1" min="24" max="24" width="15.75" outlineLevel="1"/>
    <col customWidth="1" hidden="1" min="25" max="25" width="20.5" outlineLevel="1"/>
    <col customWidth="1" hidden="1" min="26" max="26" width="6.13" outlineLevel="1"/>
    <col customWidth="1" hidden="1" min="27" max="27" width="3.13" outlineLevel="1"/>
    <col customWidth="1" hidden="1" min="28" max="32" width="17.63" outlineLevel="1"/>
  </cols>
  <sheetData>
    <row r="1">
      <c r="A1" s="237" t="s">
        <v>41</v>
      </c>
      <c r="X1" s="237"/>
      <c r="Y1" s="237"/>
      <c r="Z1" s="237"/>
      <c r="AA1" s="237"/>
      <c r="AB1" s="237"/>
      <c r="AC1" s="237"/>
      <c r="AD1" s="237"/>
      <c r="AE1" s="237"/>
      <c r="AF1" s="237"/>
    </row>
    <row r="2">
      <c r="A2" s="187" t="s">
        <v>88</v>
      </c>
      <c r="B2" s="187" t="s">
        <v>89</v>
      </c>
      <c r="C2" s="187" t="s">
        <v>90</v>
      </c>
      <c r="D2" s="187" t="s">
        <v>91</v>
      </c>
      <c r="E2" s="188"/>
      <c r="F2" s="239" t="str">
        <f>IF(COUNTIF(LEAVE!A:A,H:H)&gt;0,TODAY(),"")</f>
        <v/>
      </c>
      <c r="G2" s="208" t="str">
        <f>IF(countif(TODAY!$C$11,$H$2:$H1000),today(),"")</f>
        <v/>
      </c>
      <c r="H2" s="191" t="str">
        <f t="array" ref="H2:H31">STAFFS!AE2:AE1000</f>
        <v>BHARATHI</v>
      </c>
      <c r="I2" s="192">
        <f t="array" ref="I2">COUNTIF($B$3:$B1000,$H$2:$H1000)</f>
        <v>5</v>
      </c>
      <c r="J2" s="193">
        <f>IFERROR(__xludf.DUMMYFUNCTION("arrayformula(iferror(vlookup($H$2:$H1000, query($A$3:$B1000,""select B, max(A) group by B"",0),2,false)))"),46164.0)</f>
        <v>46164</v>
      </c>
      <c r="K2" s="194"/>
      <c r="L2" s="195" t="str">
        <f t="shared" ref="L2:M2" si="1">H2</f>
        <v>BHARATHI</v>
      </c>
      <c r="M2" s="196">
        <f t="shared" si="1"/>
        <v>5</v>
      </c>
      <c r="N2" s="197">
        <f t="shared" ref="N2:N31" si="3">J2+G2+F2</f>
        <v>46164</v>
      </c>
      <c r="O2" s="197">
        <f t="shared" ref="O2:O31" si="4">IF(L2=0,today()+1,N2)</f>
        <v>46164</v>
      </c>
      <c r="P2" s="198"/>
      <c r="Q2" s="199" t="str">
        <f t="array" ref="Q2:T1000">SORT(L2:O1000,4,TRUE)</f>
        <v>JEYANTHI</v>
      </c>
      <c r="R2" s="199">
        <v>5.0</v>
      </c>
      <c r="S2" s="197">
        <v>46159.0</v>
      </c>
      <c r="T2" s="197">
        <v>46159.0</v>
      </c>
      <c r="U2" s="8"/>
      <c r="V2" s="200" t="str">
        <f t="array" ref="V2:V16">SORT(Q2:T1000,4,true)</f>
        <v>JEYANTHI</v>
      </c>
      <c r="X2" s="200" t="str">
        <f t="array" ref="X2:X8">SORT(Q2:T8,2,true)</f>
        <v>JEYANTHI</v>
      </c>
      <c r="Y2" s="201" t="str">
        <f t="array" ref="Y2:Z28">SORT(H2:I28,2,FALSE)</f>
        <v>NIVETHA</v>
      </c>
      <c r="Z2" s="201">
        <v>7.0</v>
      </c>
      <c r="AA2" s="202"/>
      <c r="AB2" s="203" t="str">
        <f t="shared" ref="AB2:AB26" si="5">IF($M$2:$M$30=0,$L$2:$L$30,"")</f>
        <v/>
      </c>
      <c r="AC2" s="203"/>
      <c r="AD2" s="203"/>
      <c r="AE2" s="203"/>
      <c r="AF2" s="203"/>
    </row>
    <row r="3">
      <c r="A3" s="204">
        <v>46082.0</v>
      </c>
      <c r="B3" s="222" t="s">
        <v>7</v>
      </c>
      <c r="C3" s="206" t="s">
        <v>5</v>
      </c>
      <c r="D3" s="207">
        <v>46082.81414351852</v>
      </c>
      <c r="E3" s="188"/>
      <c r="F3" s="239" t="str">
        <f>IF(COUNTIF(LEAVE!A:A,H:H)&gt;0,TODAY(),"")</f>
        <v/>
      </c>
      <c r="G3" s="208" t="str">
        <f>IF(countif(TODAY!$C$11,$H$2:$H1000),today(),"")</f>
        <v/>
      </c>
      <c r="H3" s="191" t="s">
        <v>9</v>
      </c>
      <c r="I3" s="192">
        <f t="shared" ref="I3:I31" si="6">COUNTIF($B$3:$B1000,$H$2:$H1000)</f>
        <v>6</v>
      </c>
      <c r="J3" s="193">
        <f>IFERROR(__xludf.DUMMYFUNCTION("""COMPUTED_VALUE"""),46174.0)</f>
        <v>46174</v>
      </c>
      <c r="K3" s="194"/>
      <c r="L3" s="195" t="str">
        <f t="shared" ref="L3:M3" si="2">H3</f>
        <v>CHINNAMMAL</v>
      </c>
      <c r="M3" s="196">
        <f t="shared" si="2"/>
        <v>6</v>
      </c>
      <c r="N3" s="197">
        <f t="shared" si="3"/>
        <v>46174</v>
      </c>
      <c r="O3" s="197">
        <f t="shared" si="4"/>
        <v>46174</v>
      </c>
      <c r="P3" s="209"/>
      <c r="Q3" s="210" t="s">
        <v>66</v>
      </c>
      <c r="R3" s="199">
        <v>5.0</v>
      </c>
      <c r="S3" s="197">
        <v>46162.0</v>
      </c>
      <c r="T3" s="197">
        <v>46162.0</v>
      </c>
      <c r="U3" s="8"/>
      <c r="V3" s="211" t="s">
        <v>66</v>
      </c>
      <c r="X3" s="212" t="s">
        <v>66</v>
      </c>
      <c r="Y3" s="201" t="s">
        <v>9</v>
      </c>
      <c r="Z3" s="201">
        <v>6.0</v>
      </c>
      <c r="AA3" s="202"/>
      <c r="AB3" s="203" t="str">
        <f t="shared" si="5"/>
        <v/>
      </c>
      <c r="AC3" s="203"/>
      <c r="AD3" s="203"/>
      <c r="AE3" s="203"/>
      <c r="AF3" s="203"/>
    </row>
    <row r="4">
      <c r="A4" s="204">
        <v>46082.0</v>
      </c>
      <c r="B4" s="222" t="s">
        <v>7</v>
      </c>
      <c r="C4" s="206" t="s">
        <v>7</v>
      </c>
      <c r="D4" s="207">
        <v>46082.81542824074</v>
      </c>
      <c r="E4" s="188"/>
      <c r="F4" s="239" t="str">
        <f>IF(COUNTIF(LEAVE!A:A,H:H)&gt;0,TODAY(),"")</f>
        <v/>
      </c>
      <c r="G4" s="208" t="str">
        <f>IF(countif(TODAY!$C$11,$H$2:$H1000),today(),"")</f>
        <v/>
      </c>
      <c r="H4" s="191" t="s">
        <v>49</v>
      </c>
      <c r="I4" s="192">
        <f t="shared" si="6"/>
        <v>5</v>
      </c>
      <c r="J4" s="213">
        <f>IFERROR(__xludf.DUMMYFUNCTION("""COMPUTED_VALUE"""),46167.0)</f>
        <v>46167</v>
      </c>
      <c r="K4" s="194"/>
      <c r="L4" s="195" t="str">
        <f t="shared" ref="L4:M4" si="7">H4</f>
        <v>DEEPA</v>
      </c>
      <c r="M4" s="196">
        <f t="shared" si="7"/>
        <v>5</v>
      </c>
      <c r="N4" s="197">
        <f t="shared" si="3"/>
        <v>46167</v>
      </c>
      <c r="O4" s="197">
        <f t="shared" si="4"/>
        <v>46167</v>
      </c>
      <c r="P4" s="209"/>
      <c r="Q4" s="199" t="s">
        <v>65</v>
      </c>
      <c r="R4" s="199">
        <v>5.0</v>
      </c>
      <c r="S4" s="197">
        <v>46163.0</v>
      </c>
      <c r="T4" s="197">
        <v>46163.0</v>
      </c>
      <c r="U4" s="8"/>
      <c r="V4" s="214" t="s">
        <v>65</v>
      </c>
      <c r="X4" s="200" t="s">
        <v>65</v>
      </c>
      <c r="Y4" s="201" t="s">
        <v>57</v>
      </c>
      <c r="Z4" s="201">
        <v>6.0</v>
      </c>
      <c r="AA4" s="202"/>
      <c r="AB4" s="203" t="str">
        <f t="shared" si="5"/>
        <v/>
      </c>
      <c r="AC4" s="203"/>
      <c r="AD4" s="203"/>
      <c r="AE4" s="203"/>
      <c r="AF4" s="203"/>
    </row>
    <row r="5">
      <c r="A5" s="204">
        <v>46084.0</v>
      </c>
      <c r="B5" s="222" t="s">
        <v>61</v>
      </c>
      <c r="C5" s="206" t="s">
        <v>7</v>
      </c>
      <c r="D5" s="207">
        <v>46084.82299768519</v>
      </c>
      <c r="E5" s="188"/>
      <c r="F5" s="239" t="str">
        <f>IF(COUNTIF(LEAVE!A:A,H:H)&gt;0,TODAY(),"")</f>
        <v/>
      </c>
      <c r="G5" s="208" t="str">
        <f>IF(countif(TODAY!$C$11,$H$2:$H1000),today(),"")</f>
        <v/>
      </c>
      <c r="H5" s="191" t="s">
        <v>52</v>
      </c>
      <c r="I5" s="192">
        <f t="shared" si="6"/>
        <v>5</v>
      </c>
      <c r="J5" s="213">
        <f>IFERROR(__xludf.DUMMYFUNCTION("""COMPUTED_VALUE"""),46169.0)</f>
        <v>46169</v>
      </c>
      <c r="K5" s="194"/>
      <c r="L5" s="195" t="str">
        <f t="shared" ref="L5:M5" si="8">H5</f>
        <v>DHANALAKSHMI</v>
      </c>
      <c r="M5" s="196">
        <f t="shared" si="8"/>
        <v>5</v>
      </c>
      <c r="N5" s="197">
        <f t="shared" si="3"/>
        <v>46169</v>
      </c>
      <c r="O5" s="197">
        <f t="shared" si="4"/>
        <v>46169</v>
      </c>
      <c r="P5" s="209"/>
      <c r="Q5" s="199" t="s">
        <v>47</v>
      </c>
      <c r="R5" s="199">
        <v>5.0</v>
      </c>
      <c r="S5" s="197">
        <v>46164.0</v>
      </c>
      <c r="T5" s="197">
        <v>46164.0</v>
      </c>
      <c r="U5" s="8"/>
      <c r="V5" s="214" t="s">
        <v>47</v>
      </c>
      <c r="X5" s="200" t="s">
        <v>47</v>
      </c>
      <c r="Y5" s="201" t="s">
        <v>61</v>
      </c>
      <c r="Z5" s="201">
        <v>6.0</v>
      </c>
      <c r="AA5" s="202"/>
      <c r="AB5" s="203" t="str">
        <f t="shared" si="5"/>
        <v/>
      </c>
      <c r="AC5" s="203"/>
      <c r="AD5" s="203"/>
      <c r="AE5" s="203"/>
      <c r="AF5" s="203"/>
    </row>
    <row r="6">
      <c r="A6" s="204">
        <v>46085.0</v>
      </c>
      <c r="B6" s="222" t="s">
        <v>9</v>
      </c>
      <c r="C6" s="206" t="s">
        <v>7</v>
      </c>
      <c r="D6" s="207">
        <v>46085.83546296296</v>
      </c>
      <c r="E6" s="188"/>
      <c r="F6" s="239" t="str">
        <f>IF(COUNTIF(LEAVE!A:A,H:H)&gt;0,TODAY(),"")</f>
        <v/>
      </c>
      <c r="G6" s="208" t="str">
        <f>IF(countif(TODAY!$C$11,$H$2:$H1000),today(),"")</f>
        <v/>
      </c>
      <c r="H6" s="191" t="s">
        <v>50</v>
      </c>
      <c r="I6" s="192">
        <f t="shared" si="6"/>
        <v>5</v>
      </c>
      <c r="J6" s="213">
        <f>IFERROR(__xludf.DUMMYFUNCTION("""COMPUTED_VALUE"""),46159.0)</f>
        <v>46159</v>
      </c>
      <c r="K6" s="194"/>
      <c r="L6" s="195" t="str">
        <f t="shared" ref="L6:M6" si="9">H6</f>
        <v>JEYANTHI</v>
      </c>
      <c r="M6" s="196">
        <f t="shared" si="9"/>
        <v>5</v>
      </c>
      <c r="N6" s="197">
        <f t="shared" si="3"/>
        <v>46159</v>
      </c>
      <c r="O6" s="197">
        <f t="shared" si="4"/>
        <v>46159</v>
      </c>
      <c r="P6" s="209"/>
      <c r="Q6" s="199" t="s">
        <v>61</v>
      </c>
      <c r="R6" s="199">
        <v>6.0</v>
      </c>
      <c r="S6" s="197">
        <v>46165.0</v>
      </c>
      <c r="T6" s="197">
        <v>46165.0</v>
      </c>
      <c r="U6" s="8"/>
      <c r="V6" s="214" t="s">
        <v>61</v>
      </c>
      <c r="X6" s="200" t="s">
        <v>49</v>
      </c>
      <c r="Y6" s="201" t="s">
        <v>54</v>
      </c>
      <c r="Z6" s="201">
        <v>6.0</v>
      </c>
      <c r="AA6" s="202"/>
      <c r="AB6" s="203" t="str">
        <f t="shared" si="5"/>
        <v/>
      </c>
      <c r="AC6" s="203"/>
      <c r="AD6" s="203"/>
      <c r="AE6" s="203"/>
      <c r="AF6" s="203"/>
    </row>
    <row r="7">
      <c r="A7" s="204">
        <v>46086.0</v>
      </c>
      <c r="B7" s="222" t="s">
        <v>54</v>
      </c>
      <c r="C7" s="206" t="s">
        <v>7</v>
      </c>
      <c r="D7" s="207">
        <v>46086.82744212963</v>
      </c>
      <c r="E7" s="188"/>
      <c r="F7" s="239" t="str">
        <f>IF(COUNTIF(LEAVE!A:A,H:H)&gt;0,TODAY(),"")</f>
        <v/>
      </c>
      <c r="G7" s="208" t="str">
        <f>IF(countif(TODAY!$C$11,$H$2:$H1000),today(),"")</f>
        <v/>
      </c>
      <c r="H7" s="191" t="s">
        <v>58</v>
      </c>
      <c r="I7" s="192">
        <f t="shared" si="6"/>
        <v>2</v>
      </c>
      <c r="J7" s="213">
        <f>IFERROR(__xludf.DUMMYFUNCTION("""COMPUTED_VALUE"""),46171.0)</f>
        <v>46171</v>
      </c>
      <c r="K7" s="194"/>
      <c r="L7" s="195" t="str">
        <f t="shared" ref="L7:M7" si="10">H7</f>
        <v>MUTHUPRIYA</v>
      </c>
      <c r="M7" s="196">
        <f t="shared" si="10"/>
        <v>2</v>
      </c>
      <c r="N7" s="197">
        <f t="shared" si="3"/>
        <v>46171</v>
      </c>
      <c r="O7" s="197">
        <f t="shared" si="4"/>
        <v>46171</v>
      </c>
      <c r="P7" s="215"/>
      <c r="Q7" s="199" t="s">
        <v>49</v>
      </c>
      <c r="R7" s="199">
        <v>5.0</v>
      </c>
      <c r="S7" s="197">
        <v>46167.0</v>
      </c>
      <c r="T7" s="197">
        <v>46167.0</v>
      </c>
      <c r="U7" s="8"/>
      <c r="V7" s="214" t="s">
        <v>49</v>
      </c>
      <c r="X7" s="200" t="s">
        <v>5</v>
      </c>
      <c r="Y7" s="201" t="s">
        <v>59</v>
      </c>
      <c r="Z7" s="201">
        <v>6.0</v>
      </c>
      <c r="AA7" s="202"/>
      <c r="AB7" s="203" t="str">
        <f t="shared" si="5"/>
        <v/>
      </c>
      <c r="AC7" s="203"/>
      <c r="AD7" s="203"/>
      <c r="AE7" s="203"/>
      <c r="AF7" s="203"/>
    </row>
    <row r="8">
      <c r="A8" s="204">
        <v>46087.0</v>
      </c>
      <c r="B8" s="222" t="s">
        <v>50</v>
      </c>
      <c r="C8" s="206" t="s">
        <v>7</v>
      </c>
      <c r="D8" s="207">
        <v>46087.780173611114</v>
      </c>
      <c r="E8" s="188"/>
      <c r="F8" s="239" t="str">
        <f>IF(COUNTIF(LEAVE!A:A,H:H)&gt;0,TODAY(),"")</f>
        <v/>
      </c>
      <c r="G8" s="208" t="str">
        <f>IF(countif(TODAY!$C$11,$H$2:$H1000),today(),"")</f>
        <v/>
      </c>
      <c r="H8" s="191" t="s">
        <v>7</v>
      </c>
      <c r="I8" s="192">
        <f t="shared" si="6"/>
        <v>7</v>
      </c>
      <c r="J8" s="213">
        <f>IFERROR(__xludf.DUMMYFUNCTION("""COMPUTED_VALUE"""),46173.0)</f>
        <v>46173</v>
      </c>
      <c r="K8" s="194"/>
      <c r="L8" s="195" t="str">
        <f t="shared" ref="L8:M8" si="11">H8</f>
        <v>NIVETHA</v>
      </c>
      <c r="M8" s="196">
        <f t="shared" si="11"/>
        <v>7</v>
      </c>
      <c r="N8" s="197">
        <f t="shared" si="3"/>
        <v>46173</v>
      </c>
      <c r="O8" s="197">
        <f t="shared" si="4"/>
        <v>46173</v>
      </c>
      <c r="P8" s="215"/>
      <c r="Q8" s="199" t="s">
        <v>5</v>
      </c>
      <c r="R8" s="199">
        <v>5.0</v>
      </c>
      <c r="S8" s="197">
        <v>46168.0</v>
      </c>
      <c r="T8" s="197">
        <v>46168.0</v>
      </c>
      <c r="U8" s="8"/>
      <c r="V8" s="214" t="s">
        <v>5</v>
      </c>
      <c r="X8" s="200" t="s">
        <v>61</v>
      </c>
      <c r="Y8" s="201" t="s">
        <v>47</v>
      </c>
      <c r="Z8" s="201">
        <v>5.0</v>
      </c>
      <c r="AA8" s="202"/>
      <c r="AB8" s="203" t="str">
        <f t="shared" si="5"/>
        <v/>
      </c>
      <c r="AC8" s="203"/>
      <c r="AD8" s="203"/>
      <c r="AE8" s="203"/>
      <c r="AF8" s="203"/>
    </row>
    <row r="9">
      <c r="A9" s="204">
        <v>46088.0</v>
      </c>
      <c r="B9" s="222"/>
      <c r="C9" s="206" t="s">
        <v>7</v>
      </c>
      <c r="D9" s="207">
        <v>46088.829039351855</v>
      </c>
      <c r="E9" s="188"/>
      <c r="F9" s="239" t="str">
        <f>IF(COUNTIF(LEAVE!A:A,H:H)&gt;0,TODAY(),"")</f>
        <v/>
      </c>
      <c r="G9" s="208" t="str">
        <f>IF(countif(TODAY!$C$11,$H$2:$H1000),today(),"")</f>
        <v/>
      </c>
      <c r="H9" s="191" t="s">
        <v>57</v>
      </c>
      <c r="I9" s="192">
        <f t="shared" si="6"/>
        <v>6</v>
      </c>
      <c r="J9" s="213">
        <f>IFERROR(__xludf.DUMMYFUNCTION("""COMPUTED_VALUE"""),46176.0)</f>
        <v>46176</v>
      </c>
      <c r="K9" s="194"/>
      <c r="L9" s="195" t="str">
        <f t="shared" ref="L9:M9" si="12">H9</f>
        <v>RAJI-1</v>
      </c>
      <c r="M9" s="196">
        <f t="shared" si="12"/>
        <v>6</v>
      </c>
      <c r="N9" s="197">
        <f t="shared" si="3"/>
        <v>46176</v>
      </c>
      <c r="O9" s="197">
        <f t="shared" si="4"/>
        <v>46176</v>
      </c>
      <c r="P9" s="8"/>
      <c r="Q9" s="199" t="s">
        <v>52</v>
      </c>
      <c r="R9" s="199">
        <v>5.0</v>
      </c>
      <c r="S9" s="197">
        <v>46169.0</v>
      </c>
      <c r="T9" s="197">
        <v>46169.0</v>
      </c>
      <c r="U9" s="8"/>
      <c r="V9" s="216" t="s">
        <v>52</v>
      </c>
      <c r="Y9" s="201" t="s">
        <v>49</v>
      </c>
      <c r="Z9" s="201">
        <v>5.0</v>
      </c>
      <c r="AA9" s="202"/>
      <c r="AB9" s="203" t="str">
        <f t="shared" si="5"/>
        <v/>
      </c>
      <c r="AC9" s="203"/>
      <c r="AD9" s="203"/>
      <c r="AE9" s="203"/>
      <c r="AF9" s="203"/>
    </row>
    <row r="10">
      <c r="A10" s="204">
        <v>46089.0</v>
      </c>
      <c r="B10" s="222" t="s">
        <v>63</v>
      </c>
      <c r="C10" s="206" t="s">
        <v>7</v>
      </c>
      <c r="D10" s="207">
        <v>46089.83707175926</v>
      </c>
      <c r="E10" s="188"/>
      <c r="F10" s="239" t="str">
        <f>IF(COUNTIF(LEAVE!A:A,H:H)&gt;0,TODAY(),"")</f>
        <v/>
      </c>
      <c r="G10" s="208" t="str">
        <f>IF(countif(TODAY!$C$11,$H$2:$H1000),today(),"")</f>
        <v/>
      </c>
      <c r="H10" s="191" t="s">
        <v>61</v>
      </c>
      <c r="I10" s="192">
        <f t="shared" si="6"/>
        <v>6</v>
      </c>
      <c r="J10" s="213">
        <f>IFERROR(__xludf.DUMMYFUNCTION("""COMPUTED_VALUE"""),46165.0)</f>
        <v>46165</v>
      </c>
      <c r="K10" s="194"/>
      <c r="L10" s="195" t="str">
        <f t="shared" ref="L10:M10" si="13">H10</f>
        <v>RAJI-2</v>
      </c>
      <c r="M10" s="196">
        <f t="shared" si="13"/>
        <v>6</v>
      </c>
      <c r="N10" s="197">
        <f t="shared" si="3"/>
        <v>46165</v>
      </c>
      <c r="O10" s="197">
        <f t="shared" si="4"/>
        <v>46165</v>
      </c>
      <c r="P10" s="8"/>
      <c r="Q10" s="199" t="s">
        <v>59</v>
      </c>
      <c r="R10" s="199">
        <v>6.0</v>
      </c>
      <c r="S10" s="197">
        <v>46170.0</v>
      </c>
      <c r="T10" s="197">
        <v>46170.0</v>
      </c>
      <c r="U10" s="8"/>
      <c r="V10" s="216" t="s">
        <v>59</v>
      </c>
      <c r="Y10" s="201" t="s">
        <v>52</v>
      </c>
      <c r="Z10" s="201">
        <v>5.0</v>
      </c>
      <c r="AA10" s="202"/>
      <c r="AB10" s="203" t="str">
        <f t="shared" si="5"/>
        <v/>
      </c>
      <c r="AC10" s="203"/>
      <c r="AD10" s="203"/>
      <c r="AE10" s="203"/>
      <c r="AF10" s="203"/>
    </row>
    <row r="11">
      <c r="A11" s="204">
        <v>46090.0</v>
      </c>
      <c r="B11" s="222" t="s">
        <v>57</v>
      </c>
      <c r="C11" s="206" t="s">
        <v>7</v>
      </c>
      <c r="D11" s="207">
        <v>46090.83542824074</v>
      </c>
      <c r="E11" s="188"/>
      <c r="F11" s="239" t="str">
        <f>IF(COUNTIF(LEAVE!A:A,H:H)&gt;0,TODAY(),"")</f>
        <v/>
      </c>
      <c r="G11" s="208" t="str">
        <f>IF(countif(TODAY!$C$11,$H$2:$H1000),today(),"")</f>
        <v/>
      </c>
      <c r="H11" s="191" t="s">
        <v>54</v>
      </c>
      <c r="I11" s="192">
        <f t="shared" si="6"/>
        <v>6</v>
      </c>
      <c r="J11" s="213">
        <f>IFERROR(__xludf.DUMMYFUNCTION("""COMPUTED_VALUE"""),46172.0)</f>
        <v>46172</v>
      </c>
      <c r="K11" s="194"/>
      <c r="L11" s="195" t="str">
        <f t="shared" ref="L11:M11" si="14">H11</f>
        <v>SAHANA</v>
      </c>
      <c r="M11" s="196">
        <f t="shared" si="14"/>
        <v>6</v>
      </c>
      <c r="N11" s="197">
        <f t="shared" si="3"/>
        <v>46172</v>
      </c>
      <c r="O11" s="197">
        <f t="shared" si="4"/>
        <v>46172</v>
      </c>
      <c r="P11" s="8"/>
      <c r="Q11" s="199" t="s">
        <v>58</v>
      </c>
      <c r="R11" s="199">
        <v>2.0</v>
      </c>
      <c r="S11" s="197">
        <v>46171.0</v>
      </c>
      <c r="T11" s="197">
        <v>46171.0</v>
      </c>
      <c r="U11" s="8"/>
      <c r="V11" s="216" t="s">
        <v>58</v>
      </c>
      <c r="Y11" s="201" t="s">
        <v>50</v>
      </c>
      <c r="Z11" s="201">
        <v>5.0</v>
      </c>
      <c r="AA11" s="202"/>
      <c r="AB11" s="203" t="str">
        <f t="shared" si="5"/>
        <v/>
      </c>
      <c r="AC11" s="203"/>
      <c r="AD11" s="203"/>
      <c r="AE11" s="203"/>
      <c r="AF11" s="203"/>
    </row>
    <row r="12">
      <c r="A12" s="204">
        <v>46091.0</v>
      </c>
      <c r="B12" s="222" t="s">
        <v>5</v>
      </c>
      <c r="C12" s="206" t="s">
        <v>5</v>
      </c>
      <c r="D12" s="207">
        <v>46091.83920138889</v>
      </c>
      <c r="E12" s="188"/>
      <c r="F12" s="239" t="str">
        <f>IF(COUNTIF(LEAVE!A:A,H:H)&gt;0,TODAY(),"")</f>
        <v/>
      </c>
      <c r="G12" s="208" t="str">
        <f>IF(countif(TODAY!$C$11,$H$2:$H1000),today(),"")</f>
        <v/>
      </c>
      <c r="H12" s="191" t="s">
        <v>59</v>
      </c>
      <c r="I12" s="192">
        <f t="shared" si="6"/>
        <v>6</v>
      </c>
      <c r="J12" s="213">
        <f>IFERROR(__xludf.DUMMYFUNCTION("""COMPUTED_VALUE"""),46170.0)</f>
        <v>46170</v>
      </c>
      <c r="K12" s="194"/>
      <c r="L12" s="195" t="str">
        <f t="shared" ref="L12:M12" si="15">H12</f>
        <v>SUDHARSHINI</v>
      </c>
      <c r="M12" s="196">
        <f t="shared" si="15"/>
        <v>6</v>
      </c>
      <c r="N12" s="197">
        <f t="shared" si="3"/>
        <v>46170</v>
      </c>
      <c r="O12" s="197">
        <f t="shared" si="4"/>
        <v>46170</v>
      </c>
      <c r="P12" s="8"/>
      <c r="Q12" s="199" t="s">
        <v>54</v>
      </c>
      <c r="R12" s="199">
        <v>6.0</v>
      </c>
      <c r="S12" s="197">
        <v>46172.0</v>
      </c>
      <c r="T12" s="197">
        <v>46172.0</v>
      </c>
      <c r="U12" s="8"/>
      <c r="V12" s="216" t="s">
        <v>54</v>
      </c>
      <c r="Y12" s="201" t="s">
        <v>65</v>
      </c>
      <c r="Z12" s="201">
        <v>5.0</v>
      </c>
      <c r="AA12" s="202"/>
      <c r="AB12" s="203" t="str">
        <f t="shared" si="5"/>
        <v/>
      </c>
      <c r="AC12" s="203"/>
      <c r="AD12" s="203"/>
      <c r="AE12" s="203"/>
      <c r="AF12" s="203"/>
    </row>
    <row r="13">
      <c r="A13" s="204">
        <v>46092.0</v>
      </c>
      <c r="B13" s="222" t="s">
        <v>66</v>
      </c>
      <c r="C13" s="206" t="s">
        <v>7</v>
      </c>
      <c r="D13" s="207">
        <v>46092.8299537037</v>
      </c>
      <c r="E13" s="188"/>
      <c r="F13" s="239" t="str">
        <f>IF(COUNTIF(LEAVE!A:A,H:H)&gt;0,TODAY(),"")</f>
        <v/>
      </c>
      <c r="G13" s="208" t="str">
        <f>IF(countif(TODAY!$C$11,$H$2:$H1000),today(),"")</f>
        <v/>
      </c>
      <c r="H13" s="191" t="s">
        <v>78</v>
      </c>
      <c r="I13" s="192">
        <f t="shared" si="6"/>
        <v>4</v>
      </c>
      <c r="J13" s="213">
        <f>IFERROR(__xludf.DUMMYFUNCTION("""COMPUTED_VALUE"""),46175.0)</f>
        <v>46175</v>
      </c>
      <c r="K13" s="194"/>
      <c r="L13" s="195" t="str">
        <f t="shared" ref="L13:M13" si="16">H13</f>
        <v>VIDHYA</v>
      </c>
      <c r="M13" s="196">
        <f t="shared" si="16"/>
        <v>4</v>
      </c>
      <c r="N13" s="197">
        <f t="shared" si="3"/>
        <v>46175</v>
      </c>
      <c r="O13" s="197">
        <f t="shared" si="4"/>
        <v>46175</v>
      </c>
      <c r="P13" s="217"/>
      <c r="Q13" s="199" t="s">
        <v>7</v>
      </c>
      <c r="R13" s="199">
        <v>7.0</v>
      </c>
      <c r="S13" s="197">
        <v>46173.0</v>
      </c>
      <c r="T13" s="197">
        <v>46173.0</v>
      </c>
      <c r="U13" s="8"/>
      <c r="V13" s="216" t="s">
        <v>7</v>
      </c>
      <c r="Y13" s="201" t="s">
        <v>66</v>
      </c>
      <c r="Z13" s="201">
        <v>5.0</v>
      </c>
      <c r="AA13" s="202"/>
      <c r="AB13" s="203" t="str">
        <f t="shared" si="5"/>
        <v/>
      </c>
      <c r="AC13" s="203"/>
      <c r="AD13" s="203"/>
      <c r="AE13" s="203"/>
      <c r="AF13" s="203"/>
    </row>
    <row r="14">
      <c r="A14" s="204">
        <v>46093.0</v>
      </c>
      <c r="B14" s="222" t="s">
        <v>65</v>
      </c>
      <c r="C14" s="206" t="s">
        <v>5</v>
      </c>
      <c r="D14" s="207">
        <v>46093.838171296295</v>
      </c>
      <c r="E14" s="188"/>
      <c r="F14" s="239" t="str">
        <f>IF(COUNTIF(LEAVE!A:A,H:H)&gt;0,TODAY(),"")</f>
        <v/>
      </c>
      <c r="G14" s="208" t="str">
        <f>IF(countif(TODAY!$C$11,$H$2:$H1000),today(),"")</f>
        <v/>
      </c>
      <c r="H14" s="191" t="s">
        <v>65</v>
      </c>
      <c r="I14" s="192">
        <f t="shared" si="6"/>
        <v>5</v>
      </c>
      <c r="J14" s="213">
        <f>IFERROR(__xludf.DUMMYFUNCTION("""COMPUTED_VALUE"""),46163.0)</f>
        <v>46163</v>
      </c>
      <c r="K14" s="194"/>
      <c r="L14" s="195" t="str">
        <f t="shared" ref="L14:M14" si="17">H14</f>
        <v>VIJI-1</v>
      </c>
      <c r="M14" s="196">
        <f t="shared" si="17"/>
        <v>5</v>
      </c>
      <c r="N14" s="197">
        <f t="shared" si="3"/>
        <v>46163</v>
      </c>
      <c r="O14" s="197">
        <f t="shared" si="4"/>
        <v>46163</v>
      </c>
      <c r="P14" s="8"/>
      <c r="Q14" s="199" t="s">
        <v>9</v>
      </c>
      <c r="R14" s="199">
        <v>6.0</v>
      </c>
      <c r="S14" s="197">
        <v>46174.0</v>
      </c>
      <c r="T14" s="197">
        <v>46174.0</v>
      </c>
      <c r="U14" s="8"/>
      <c r="V14" s="216" t="s">
        <v>9</v>
      </c>
      <c r="Y14" s="201" t="s">
        <v>5</v>
      </c>
      <c r="Z14" s="201">
        <v>5.0</v>
      </c>
      <c r="AA14" s="202"/>
      <c r="AB14" s="203" t="str">
        <f t="shared" si="5"/>
        <v/>
      </c>
      <c r="AC14" s="203"/>
      <c r="AD14" s="203"/>
      <c r="AE14" s="203"/>
      <c r="AF14" s="203"/>
    </row>
    <row r="15">
      <c r="A15" s="204">
        <v>46094.0</v>
      </c>
      <c r="B15" s="222" t="s">
        <v>47</v>
      </c>
      <c r="C15" s="206" t="s">
        <v>5</v>
      </c>
      <c r="D15" s="207">
        <v>46094.84153935185</v>
      </c>
      <c r="E15" s="188"/>
      <c r="F15" s="239" t="str">
        <f>IF(COUNTIF(LEAVE!A:A,H:H)&gt;0,TODAY(),"")</f>
        <v/>
      </c>
      <c r="G15" s="208" t="str">
        <f>IF(countif(TODAY!$C$11,$H$2:$H1000),today(),"")</f>
        <v/>
      </c>
      <c r="H15" s="191" t="s">
        <v>66</v>
      </c>
      <c r="I15" s="192">
        <f t="shared" si="6"/>
        <v>5</v>
      </c>
      <c r="J15" s="213">
        <f>IFERROR(__xludf.DUMMYFUNCTION("""COMPUTED_VALUE"""),46162.0)</f>
        <v>46162</v>
      </c>
      <c r="K15" s="194"/>
      <c r="L15" s="195" t="str">
        <f t="shared" ref="L15:M15" si="18">H15</f>
        <v>VIJI-2</v>
      </c>
      <c r="M15" s="196">
        <f t="shared" si="18"/>
        <v>5</v>
      </c>
      <c r="N15" s="197">
        <f t="shared" si="3"/>
        <v>46162</v>
      </c>
      <c r="O15" s="197">
        <f t="shared" si="4"/>
        <v>46162</v>
      </c>
      <c r="P15" s="8"/>
      <c r="Q15" s="199" t="s">
        <v>78</v>
      </c>
      <c r="R15" s="199">
        <v>4.0</v>
      </c>
      <c r="S15" s="197">
        <v>46175.0</v>
      </c>
      <c r="T15" s="197">
        <v>46175.0</v>
      </c>
      <c r="U15" s="8"/>
      <c r="V15" s="216" t="s">
        <v>78</v>
      </c>
      <c r="Y15" s="201" t="s">
        <v>63</v>
      </c>
      <c r="Z15" s="201">
        <v>5.0</v>
      </c>
      <c r="AA15" s="202"/>
      <c r="AB15" s="218" t="str">
        <f t="shared" si="5"/>
        <v/>
      </c>
      <c r="AC15" s="218"/>
      <c r="AD15" s="218"/>
      <c r="AE15" s="218"/>
      <c r="AF15" s="218"/>
    </row>
    <row r="16">
      <c r="A16" s="204">
        <v>46095.0</v>
      </c>
      <c r="B16" s="222" t="s">
        <v>49</v>
      </c>
      <c r="C16" s="206" t="s">
        <v>7</v>
      </c>
      <c r="D16" s="207">
        <v>46095.79699074074</v>
      </c>
      <c r="E16" s="188"/>
      <c r="F16" s="239" t="str">
        <f>IF(COUNTIF(LEAVE!A:A,H:H)&gt;0,TODAY(),"")</f>
        <v/>
      </c>
      <c r="G16" s="208" t="str">
        <f>IF(countif(TODAY!$C$11,$H$2:$H1000),today(),"")</f>
        <v/>
      </c>
      <c r="H16" s="191" t="s">
        <v>5</v>
      </c>
      <c r="I16" s="192">
        <f t="shared" si="6"/>
        <v>5</v>
      </c>
      <c r="J16" s="213">
        <f>IFERROR(__xludf.DUMMYFUNCTION("""COMPUTED_VALUE"""),46168.0)</f>
        <v>46168</v>
      </c>
      <c r="K16" s="194"/>
      <c r="L16" s="195" t="str">
        <f t="shared" ref="L16:M16" si="19">H16</f>
        <v>VISHNUPRIYA</v>
      </c>
      <c r="M16" s="196">
        <f t="shared" si="19"/>
        <v>5</v>
      </c>
      <c r="N16" s="197">
        <f t="shared" si="3"/>
        <v>46168</v>
      </c>
      <c r="O16" s="197">
        <f t="shared" si="4"/>
        <v>46168</v>
      </c>
      <c r="P16" s="8"/>
      <c r="Q16" s="199" t="s">
        <v>57</v>
      </c>
      <c r="R16" s="199">
        <v>6.0</v>
      </c>
      <c r="S16" s="197">
        <v>46176.0</v>
      </c>
      <c r="T16" s="197">
        <v>46176.0</v>
      </c>
      <c r="U16" s="8"/>
      <c r="V16" s="216" t="s">
        <v>57</v>
      </c>
      <c r="Y16" s="201" t="s">
        <v>69</v>
      </c>
      <c r="Z16" s="201">
        <v>5.0</v>
      </c>
      <c r="AA16" s="202"/>
      <c r="AB16" s="203" t="str">
        <f t="shared" si="5"/>
        <v/>
      </c>
      <c r="AC16" s="203"/>
      <c r="AD16" s="203"/>
      <c r="AE16" s="203"/>
      <c r="AF16" s="203"/>
    </row>
    <row r="17">
      <c r="A17" s="204">
        <v>46096.0</v>
      </c>
      <c r="B17" s="222" t="s">
        <v>59</v>
      </c>
      <c r="C17" s="206" t="s">
        <v>5</v>
      </c>
      <c r="D17" s="207">
        <v>46096.81685185185</v>
      </c>
      <c r="E17" s="188"/>
      <c r="F17" s="239" t="str">
        <f>IF(COUNTIF(LEAVE!A:A,H:H)&gt;0,TODAY(),"")</f>
        <v/>
      </c>
      <c r="G17" s="190">
        <f>IF(countif(TODAY!$C$11,$H$2:$H1000),today(),"")</f>
        <v>46177</v>
      </c>
      <c r="H17" s="191" t="s">
        <v>63</v>
      </c>
      <c r="I17" s="192">
        <f t="shared" si="6"/>
        <v>5</v>
      </c>
      <c r="J17" s="213">
        <f>IFERROR(__xludf.DUMMYFUNCTION("""COMPUTED_VALUE"""),46160.0)</f>
        <v>46160</v>
      </c>
      <c r="K17" s="194"/>
      <c r="L17" s="195" t="str">
        <f t="shared" ref="L17:M17" si="20">H17</f>
        <v>YAMUNA</v>
      </c>
      <c r="M17" s="196">
        <f t="shared" si="20"/>
        <v>5</v>
      </c>
      <c r="N17" s="197">
        <f t="shared" si="3"/>
        <v>92337</v>
      </c>
      <c r="O17" s="197">
        <f t="shared" si="4"/>
        <v>92337</v>
      </c>
      <c r="P17" s="8"/>
      <c r="Q17" s="199"/>
      <c r="R17" s="199">
        <v>0.0</v>
      </c>
      <c r="S17" s="197">
        <v>0.0</v>
      </c>
      <c r="T17" s="197">
        <v>46178.0</v>
      </c>
      <c r="U17" s="8"/>
      <c r="V17" s="216"/>
      <c r="Y17" s="201" t="s">
        <v>78</v>
      </c>
      <c r="Z17" s="201">
        <v>4.0</v>
      </c>
      <c r="AA17" s="202"/>
      <c r="AB17" s="203" t="str">
        <f t="shared" si="5"/>
        <v/>
      </c>
      <c r="AC17" s="203"/>
      <c r="AD17" s="203"/>
      <c r="AE17" s="203"/>
      <c r="AF17" s="203"/>
    </row>
    <row r="18">
      <c r="A18" s="204">
        <v>46098.0</v>
      </c>
      <c r="B18" s="222" t="s">
        <v>69</v>
      </c>
      <c r="C18" s="206" t="s">
        <v>9</v>
      </c>
      <c r="D18" s="207">
        <v>46098.808541666665</v>
      </c>
      <c r="E18" s="188"/>
      <c r="F18" s="189">
        <f>IF(COUNTIF(LEAVE!A:A,H:H)&gt;0,TODAY(),"")</f>
        <v>46177</v>
      </c>
      <c r="G18" s="208" t="str">
        <f>IF(countif(TODAY!$C$11,$H$2:$H1000),today(),"")</f>
        <v/>
      </c>
      <c r="H18" s="191" t="s">
        <v>69</v>
      </c>
      <c r="I18" s="192">
        <f t="shared" si="6"/>
        <v>5</v>
      </c>
      <c r="J18" s="213">
        <f>IFERROR(__xludf.DUMMYFUNCTION("""COMPUTED_VALUE"""),46166.0)</f>
        <v>46166</v>
      </c>
      <c r="K18" s="194"/>
      <c r="L18" s="195" t="str">
        <f t="shared" ref="L18:M18" si="21">H18</f>
        <v>YOGAPRIYA</v>
      </c>
      <c r="M18" s="196">
        <f t="shared" si="21"/>
        <v>5</v>
      </c>
      <c r="N18" s="197">
        <f t="shared" si="3"/>
        <v>92343</v>
      </c>
      <c r="O18" s="197">
        <f t="shared" si="4"/>
        <v>92343</v>
      </c>
      <c r="P18" s="8"/>
      <c r="Q18" s="199"/>
      <c r="R18" s="199">
        <v>0.0</v>
      </c>
      <c r="S18" s="197">
        <v>0.0</v>
      </c>
      <c r="T18" s="197">
        <v>46178.0</v>
      </c>
      <c r="U18" s="8"/>
      <c r="V18" s="216"/>
      <c r="Y18" s="201" t="s">
        <v>58</v>
      </c>
      <c r="Z18" s="201">
        <v>2.0</v>
      </c>
      <c r="AA18" s="202"/>
      <c r="AB18" s="203" t="str">
        <f t="shared" si="5"/>
        <v/>
      </c>
      <c r="AC18" s="203"/>
      <c r="AD18" s="203"/>
      <c r="AE18" s="203"/>
      <c r="AF18" s="203"/>
    </row>
    <row r="19" ht="15.75" customHeight="1">
      <c r="A19" s="204">
        <v>46099.0</v>
      </c>
      <c r="B19" s="222" t="s">
        <v>52</v>
      </c>
      <c r="C19" s="206" t="s">
        <v>7</v>
      </c>
      <c r="D19" s="207">
        <v>46099.800729166665</v>
      </c>
      <c r="E19" s="188"/>
      <c r="F19" s="239" t="str">
        <f>IF(COUNTIF(LEAVE!A:A,H:H)&gt;0,TODAY(),"")</f>
        <v/>
      </c>
      <c r="G19" s="208" t="str">
        <f>IF(countif(TODAY!$C$11,$H$2:$H1000),today(),"")</f>
        <v/>
      </c>
      <c r="H19" s="191"/>
      <c r="I19" s="192">
        <f t="shared" si="6"/>
        <v>0</v>
      </c>
      <c r="J19" s="213"/>
      <c r="K19" s="194"/>
      <c r="L19" s="195" t="str">
        <f t="shared" ref="L19:M19" si="22">H19</f>
        <v/>
      </c>
      <c r="M19" s="196">
        <f t="shared" si="22"/>
        <v>0</v>
      </c>
      <c r="N19" s="197">
        <f t="shared" si="3"/>
        <v>0</v>
      </c>
      <c r="O19" s="197">
        <f t="shared" si="4"/>
        <v>46178</v>
      </c>
      <c r="P19" s="8"/>
      <c r="Q19" s="199"/>
      <c r="R19" s="199">
        <v>0.0</v>
      </c>
      <c r="S19" s="197">
        <v>0.0</v>
      </c>
      <c r="T19" s="197">
        <v>46178.0</v>
      </c>
      <c r="U19" s="8"/>
      <c r="V19" s="216"/>
      <c r="Y19" s="201"/>
      <c r="Z19" s="201">
        <v>0.0</v>
      </c>
      <c r="AA19" s="202"/>
      <c r="AB19" s="203" t="str">
        <f t="shared" si="5"/>
        <v/>
      </c>
      <c r="AC19" s="203"/>
      <c r="AD19" s="203"/>
      <c r="AE19" s="203"/>
      <c r="AF19" s="203"/>
    </row>
    <row r="20" ht="15.75" customHeight="1">
      <c r="A20" s="204">
        <v>46100.0</v>
      </c>
      <c r="B20" s="222" t="s">
        <v>7</v>
      </c>
      <c r="C20" s="206" t="s">
        <v>7</v>
      </c>
      <c r="D20" s="207">
        <v>46100.831030092595</v>
      </c>
      <c r="E20" s="188"/>
      <c r="F20" s="239" t="str">
        <f>IF(COUNTIF(LEAVE!A:A,H:H)&gt;0,TODAY(),"")</f>
        <v/>
      </c>
      <c r="G20" s="208" t="str">
        <f>IF(countif(TODAY!$C$11,$H$2:$H1000),today(),"")</f>
        <v/>
      </c>
      <c r="H20" s="191"/>
      <c r="I20" s="192">
        <f t="shared" si="6"/>
        <v>0</v>
      </c>
      <c r="J20" s="213"/>
      <c r="K20" s="194"/>
      <c r="L20" s="195" t="str">
        <f t="shared" ref="L20:M20" si="23">H20</f>
        <v/>
      </c>
      <c r="M20" s="196">
        <f t="shared" si="23"/>
        <v>0</v>
      </c>
      <c r="N20" s="197">
        <f t="shared" si="3"/>
        <v>0</v>
      </c>
      <c r="O20" s="197">
        <f t="shared" si="4"/>
        <v>46178</v>
      </c>
      <c r="P20" s="8"/>
      <c r="Q20" s="199"/>
      <c r="R20" s="199">
        <v>0.0</v>
      </c>
      <c r="S20" s="197">
        <v>0.0</v>
      </c>
      <c r="T20" s="197">
        <v>46178.0</v>
      </c>
      <c r="U20" s="8"/>
      <c r="V20" s="216"/>
      <c r="Y20" s="201"/>
      <c r="Z20" s="201">
        <v>0.0</v>
      </c>
      <c r="AA20" s="202"/>
      <c r="AB20" s="203" t="str">
        <f t="shared" si="5"/>
        <v/>
      </c>
      <c r="AC20" s="203"/>
      <c r="AD20" s="203"/>
      <c r="AE20" s="203"/>
      <c r="AF20" s="203"/>
    </row>
    <row r="21" ht="15.75" customHeight="1">
      <c r="A21" s="204">
        <v>46101.0</v>
      </c>
      <c r="B21" s="222" t="s">
        <v>61</v>
      </c>
      <c r="C21" s="206" t="s">
        <v>7</v>
      </c>
      <c r="D21" s="207">
        <v>46101.828877314816</v>
      </c>
      <c r="E21" s="104"/>
      <c r="F21" s="239" t="str">
        <f>IF(COUNTIF(LEAVE!A:A,H:H)&gt;0,TODAY(),"")</f>
        <v/>
      </c>
      <c r="G21" s="208" t="str">
        <f>IF(countif(TODAY!$C$11,$H$2:$H1000),today(),"")</f>
        <v/>
      </c>
      <c r="H21" s="191"/>
      <c r="I21" s="192">
        <f t="shared" si="6"/>
        <v>0</v>
      </c>
      <c r="J21" s="213"/>
      <c r="K21" s="194"/>
      <c r="L21" s="195" t="str">
        <f t="shared" ref="L21:M21" si="24">H21</f>
        <v/>
      </c>
      <c r="M21" s="196">
        <f t="shared" si="24"/>
        <v>0</v>
      </c>
      <c r="N21" s="197">
        <f t="shared" si="3"/>
        <v>0</v>
      </c>
      <c r="O21" s="197">
        <f t="shared" si="4"/>
        <v>46178</v>
      </c>
      <c r="P21" s="8"/>
      <c r="Q21" s="199"/>
      <c r="R21" s="199">
        <v>0.0</v>
      </c>
      <c r="S21" s="197">
        <v>0.0</v>
      </c>
      <c r="T21" s="197">
        <v>46178.0</v>
      </c>
      <c r="U21" s="8"/>
      <c r="V21" s="216"/>
      <c r="Y21" s="201"/>
      <c r="Z21" s="201">
        <v>0.0</v>
      </c>
      <c r="AA21" s="202"/>
      <c r="AB21" s="203" t="str">
        <f t="shared" si="5"/>
        <v/>
      </c>
      <c r="AC21" s="203"/>
      <c r="AD21" s="203"/>
      <c r="AE21" s="203"/>
      <c r="AF21" s="203"/>
    </row>
    <row r="22" ht="15.75" customHeight="1">
      <c r="A22" s="204">
        <v>46102.0</v>
      </c>
      <c r="B22" s="222" t="s">
        <v>9</v>
      </c>
      <c r="C22" s="206" t="s">
        <v>7</v>
      </c>
      <c r="D22" s="207">
        <v>46102.841631944444</v>
      </c>
      <c r="E22" s="104"/>
      <c r="F22" s="239" t="str">
        <f>IF(COUNTIF(LEAVE!A:A,H:H)&gt;0,TODAY(),"")</f>
        <v/>
      </c>
      <c r="G22" s="208" t="str">
        <f>IF(countif(TODAY!$C$11,$H$2:$H1000),today(),"")</f>
        <v/>
      </c>
      <c r="H22" s="191"/>
      <c r="I22" s="192">
        <f t="shared" si="6"/>
        <v>0</v>
      </c>
      <c r="J22" s="213"/>
      <c r="K22" s="194"/>
      <c r="L22" s="195" t="str">
        <f t="shared" ref="L22:M22" si="25">H22</f>
        <v/>
      </c>
      <c r="M22" s="196">
        <f t="shared" si="25"/>
        <v>0</v>
      </c>
      <c r="N22" s="197">
        <f t="shared" si="3"/>
        <v>0</v>
      </c>
      <c r="O22" s="197">
        <f t="shared" si="4"/>
        <v>46178</v>
      </c>
      <c r="P22" s="8"/>
      <c r="Q22" s="199"/>
      <c r="R22" s="199">
        <v>0.0</v>
      </c>
      <c r="S22" s="197">
        <v>0.0</v>
      </c>
      <c r="T22" s="197">
        <v>46178.0</v>
      </c>
      <c r="U22" s="8"/>
      <c r="V22" s="216"/>
      <c r="Y22" s="219"/>
      <c r="Z22" s="201">
        <v>0.0</v>
      </c>
      <c r="AA22" s="202"/>
      <c r="AB22" s="203" t="str">
        <f t="shared" si="5"/>
        <v/>
      </c>
      <c r="AC22" s="203"/>
      <c r="AD22" s="203"/>
      <c r="AE22" s="203"/>
      <c r="AF22" s="203"/>
    </row>
    <row r="23" ht="15.75" customHeight="1">
      <c r="A23" s="204">
        <v>46103.0</v>
      </c>
      <c r="B23" s="222" t="s">
        <v>54</v>
      </c>
      <c r="C23" s="206" t="s">
        <v>5</v>
      </c>
      <c r="D23" s="207">
        <v>46103.80981481481</v>
      </c>
      <c r="E23" s="104"/>
      <c r="F23" s="239" t="str">
        <f>IF(COUNTIF(LEAVE!A:A,H:H)&gt;0,TODAY(),"")</f>
        <v/>
      </c>
      <c r="G23" s="208" t="str">
        <f>IF(countif(TODAY!$C$11,$H$2:$H1000),today(),"")</f>
        <v/>
      </c>
      <c r="H23" s="191"/>
      <c r="I23" s="192">
        <f t="shared" si="6"/>
        <v>0</v>
      </c>
      <c r="J23" s="213"/>
      <c r="K23" s="194"/>
      <c r="L23" s="195" t="str">
        <f t="shared" ref="L23:M23" si="26">H23</f>
        <v/>
      </c>
      <c r="M23" s="196">
        <f t="shared" si="26"/>
        <v>0</v>
      </c>
      <c r="N23" s="197">
        <f t="shared" si="3"/>
        <v>0</v>
      </c>
      <c r="O23" s="197">
        <f t="shared" si="4"/>
        <v>46178</v>
      </c>
      <c r="P23" s="8"/>
      <c r="Q23" s="199"/>
      <c r="R23" s="199">
        <v>0.0</v>
      </c>
      <c r="S23" s="197">
        <v>0.0</v>
      </c>
      <c r="T23" s="197">
        <v>46178.0</v>
      </c>
      <c r="U23" s="8"/>
      <c r="V23" s="216"/>
      <c r="Y23" s="201"/>
      <c r="Z23" s="201">
        <v>0.0</v>
      </c>
      <c r="AA23" s="202"/>
      <c r="AB23" s="203" t="str">
        <f t="shared" si="5"/>
        <v/>
      </c>
      <c r="AC23" s="203"/>
      <c r="AD23" s="203"/>
      <c r="AE23" s="203"/>
      <c r="AF23" s="203"/>
    </row>
    <row r="24" ht="15.75" customHeight="1">
      <c r="A24" s="204">
        <v>46104.0</v>
      </c>
      <c r="B24" s="222" t="s">
        <v>50</v>
      </c>
      <c r="C24" s="206" t="s">
        <v>7</v>
      </c>
      <c r="D24" s="207">
        <v>46104.83314814815</v>
      </c>
      <c r="E24" s="104"/>
      <c r="F24" s="239" t="str">
        <f>IF(COUNTIF(LEAVE!A:A,H:H)&gt;0,TODAY(),"")</f>
        <v/>
      </c>
      <c r="G24" s="208" t="str">
        <f>IF(countif(TODAY!$C$11,$H$2:$H1000),today(),"")</f>
        <v/>
      </c>
      <c r="H24" s="191"/>
      <c r="I24" s="192">
        <f t="shared" si="6"/>
        <v>0</v>
      </c>
      <c r="J24" s="213"/>
      <c r="K24" s="194"/>
      <c r="L24" s="195" t="str">
        <f t="shared" ref="L24:M24" si="27">H24</f>
        <v/>
      </c>
      <c r="M24" s="196">
        <f t="shared" si="27"/>
        <v>0</v>
      </c>
      <c r="N24" s="197">
        <f t="shared" si="3"/>
        <v>0</v>
      </c>
      <c r="O24" s="197">
        <f t="shared" si="4"/>
        <v>46178</v>
      </c>
      <c r="P24" s="8"/>
      <c r="Q24" s="199"/>
      <c r="R24" s="199">
        <v>0.0</v>
      </c>
      <c r="S24" s="197">
        <v>0.0</v>
      </c>
      <c r="T24" s="197">
        <v>46178.0</v>
      </c>
      <c r="U24" s="8"/>
      <c r="V24" s="216"/>
      <c r="Y24" s="201"/>
      <c r="Z24" s="201">
        <v>0.0</v>
      </c>
      <c r="AA24" s="202"/>
      <c r="AB24" s="203" t="str">
        <f t="shared" si="5"/>
        <v/>
      </c>
      <c r="AC24" s="203"/>
      <c r="AD24" s="203"/>
      <c r="AE24" s="203"/>
      <c r="AF24" s="203"/>
    </row>
    <row r="25" ht="15.75" customHeight="1">
      <c r="A25" s="204">
        <v>46105.0</v>
      </c>
      <c r="B25" s="222"/>
      <c r="C25" s="206" t="s">
        <v>5</v>
      </c>
      <c r="D25" s="207">
        <v>46105.846342592595</v>
      </c>
      <c r="E25" s="220"/>
      <c r="F25" s="239" t="str">
        <f>IF(COUNTIF(LEAVE!A:A,H:H)&gt;0,TODAY(),"")</f>
        <v/>
      </c>
      <c r="G25" s="208" t="str">
        <f>IF(countif(TODAY!$C$11,$H$2:$H1000),today(),"")</f>
        <v/>
      </c>
      <c r="H25" s="191"/>
      <c r="I25" s="192">
        <f t="shared" si="6"/>
        <v>0</v>
      </c>
      <c r="J25" s="213"/>
      <c r="K25" s="194"/>
      <c r="L25" s="195" t="str">
        <f t="shared" ref="L25:M25" si="28">H25</f>
        <v/>
      </c>
      <c r="M25" s="196">
        <f t="shared" si="28"/>
        <v>0</v>
      </c>
      <c r="N25" s="197">
        <f t="shared" si="3"/>
        <v>0</v>
      </c>
      <c r="O25" s="197">
        <f t="shared" si="4"/>
        <v>46178</v>
      </c>
      <c r="P25" s="8"/>
      <c r="Q25" s="199"/>
      <c r="R25" s="199">
        <v>0.0</v>
      </c>
      <c r="S25" s="197">
        <v>0.0</v>
      </c>
      <c r="T25" s="197">
        <v>46178.0</v>
      </c>
      <c r="U25" s="8"/>
      <c r="V25" s="216"/>
      <c r="Y25" s="201"/>
      <c r="Z25" s="201">
        <v>0.0</v>
      </c>
      <c r="AA25" s="202"/>
      <c r="AB25" s="203" t="str">
        <f t="shared" si="5"/>
        <v/>
      </c>
      <c r="AC25" s="203"/>
      <c r="AD25" s="203"/>
      <c r="AE25" s="203"/>
      <c r="AF25" s="203"/>
    </row>
    <row r="26" ht="15.75" customHeight="1">
      <c r="A26" s="204">
        <v>46106.0</v>
      </c>
      <c r="B26" s="222" t="s">
        <v>63</v>
      </c>
      <c r="C26" s="206" t="s">
        <v>9</v>
      </c>
      <c r="D26" s="207">
        <v>46106.8103125</v>
      </c>
      <c r="E26" s="220"/>
      <c r="F26" s="239" t="str">
        <f>IF(COUNTIF(LEAVE!A:A,H:H)&gt;0,TODAY(),"")</f>
        <v/>
      </c>
      <c r="G26" s="208" t="str">
        <f>IF(countif(TODAY!$C$11,$H$2:$H1000),today(),"")</f>
        <v/>
      </c>
      <c r="H26" s="191"/>
      <c r="I26" s="192">
        <f t="shared" si="6"/>
        <v>0</v>
      </c>
      <c r="J26" s="213"/>
      <c r="K26" s="194"/>
      <c r="L26" s="195" t="str">
        <f t="shared" ref="L26:M26" si="29">H26</f>
        <v/>
      </c>
      <c r="M26" s="196">
        <f t="shared" si="29"/>
        <v>0</v>
      </c>
      <c r="N26" s="197">
        <f t="shared" si="3"/>
        <v>0</v>
      </c>
      <c r="O26" s="197">
        <f t="shared" si="4"/>
        <v>46178</v>
      </c>
      <c r="P26" s="8"/>
      <c r="Q26" s="199"/>
      <c r="R26" s="199">
        <v>0.0</v>
      </c>
      <c r="S26" s="197">
        <v>0.0</v>
      </c>
      <c r="T26" s="197">
        <v>46178.0</v>
      </c>
      <c r="U26" s="8"/>
      <c r="V26" s="216"/>
      <c r="Y26" s="201"/>
      <c r="Z26" s="201">
        <v>0.0</v>
      </c>
      <c r="AA26" s="202"/>
      <c r="AB26" s="203" t="str">
        <f t="shared" si="5"/>
        <v/>
      </c>
      <c r="AC26" s="203"/>
      <c r="AD26" s="203"/>
      <c r="AE26" s="203"/>
      <c r="AF26" s="203"/>
    </row>
    <row r="27" ht="15.75" customHeight="1">
      <c r="A27" s="204">
        <v>46107.0</v>
      </c>
      <c r="B27" s="222" t="s">
        <v>57</v>
      </c>
      <c r="C27" s="206" t="s">
        <v>7</v>
      </c>
      <c r="D27" s="207">
        <v>46107.82876157408</v>
      </c>
      <c r="E27" s="220"/>
      <c r="F27" s="239" t="str">
        <f>IF(COUNTIF(LEAVE!A:A,H:H)&gt;0,TODAY(),"")</f>
        <v/>
      </c>
      <c r="G27" s="208" t="str">
        <f>IF(countif(TODAY!$C$11,$H$2:$H1000),today(),"")</f>
        <v/>
      </c>
      <c r="H27" s="191"/>
      <c r="I27" s="192">
        <f t="shared" si="6"/>
        <v>0</v>
      </c>
      <c r="J27" s="213"/>
      <c r="K27" s="194"/>
      <c r="L27" s="195" t="str">
        <f t="shared" ref="L27:M27" si="30">H27</f>
        <v/>
      </c>
      <c r="M27" s="196">
        <f t="shared" si="30"/>
        <v>0</v>
      </c>
      <c r="N27" s="197">
        <f t="shared" si="3"/>
        <v>0</v>
      </c>
      <c r="O27" s="197">
        <f t="shared" si="4"/>
        <v>46178</v>
      </c>
      <c r="P27" s="8"/>
      <c r="Q27" s="199"/>
      <c r="R27" s="199">
        <v>0.0</v>
      </c>
      <c r="S27" s="197">
        <v>0.0</v>
      </c>
      <c r="T27" s="197">
        <v>46178.0</v>
      </c>
      <c r="U27" s="8"/>
      <c r="V27" s="216"/>
      <c r="Y27" s="201"/>
      <c r="Z27" s="201">
        <v>0.0</v>
      </c>
      <c r="AA27" s="202"/>
      <c r="AB27" s="203"/>
      <c r="AC27" s="203"/>
      <c r="AD27" s="203"/>
      <c r="AE27" s="203"/>
      <c r="AF27" s="203"/>
    </row>
    <row r="28" ht="15.75" customHeight="1">
      <c r="A28" s="204">
        <v>46108.0</v>
      </c>
      <c r="B28" s="222" t="s">
        <v>66</v>
      </c>
      <c r="C28" s="206" t="s">
        <v>7</v>
      </c>
      <c r="D28" s="207">
        <v>46108.81363425926</v>
      </c>
      <c r="E28" s="3"/>
      <c r="F28" s="239" t="str">
        <f>IF(COUNTIF(LEAVE!A:A,H:H)&gt;0,TODAY(),"")</f>
        <v/>
      </c>
      <c r="G28" s="208" t="str">
        <f>IF(countif(TODAY!$C$11,$H$2:$H1000),today(),"")</f>
        <v/>
      </c>
      <c r="H28" s="191"/>
      <c r="I28" s="192">
        <f t="shared" si="6"/>
        <v>0</v>
      </c>
      <c r="J28" s="213"/>
      <c r="K28" s="194"/>
      <c r="L28" s="195" t="str">
        <f t="shared" ref="L28:M28" si="31">H28</f>
        <v/>
      </c>
      <c r="M28" s="196">
        <f t="shared" si="31"/>
        <v>0</v>
      </c>
      <c r="N28" s="197">
        <f t="shared" si="3"/>
        <v>0</v>
      </c>
      <c r="O28" s="197">
        <f t="shared" si="4"/>
        <v>46178</v>
      </c>
      <c r="P28" s="8"/>
      <c r="Q28" s="199"/>
      <c r="R28" s="199">
        <v>0.0</v>
      </c>
      <c r="S28" s="197">
        <v>0.0</v>
      </c>
      <c r="T28" s="197">
        <v>46178.0</v>
      </c>
      <c r="U28" s="8"/>
      <c r="V28" s="8"/>
      <c r="W28" s="221"/>
      <c r="X28" s="221"/>
      <c r="Y28" s="201"/>
      <c r="Z28" s="201">
        <v>0.0</v>
      </c>
    </row>
    <row r="29" ht="15.75" customHeight="1">
      <c r="A29" s="204">
        <v>46109.0</v>
      </c>
      <c r="B29" s="222" t="s">
        <v>65</v>
      </c>
      <c r="C29" s="206" t="s">
        <v>9</v>
      </c>
      <c r="D29" s="207">
        <v>46109.80449074074</v>
      </c>
      <c r="E29" s="3"/>
      <c r="F29" s="239" t="str">
        <f>IF(COUNTIF(LEAVE!A:A,H:H)&gt;0,TODAY(),"")</f>
        <v/>
      </c>
      <c r="G29" s="208" t="str">
        <f>IF(countif(TODAY!$C$11,$H$2:$H1000),today(),"")</f>
        <v/>
      </c>
      <c r="H29" s="191"/>
      <c r="I29" s="192">
        <f t="shared" si="6"/>
        <v>0</v>
      </c>
      <c r="J29" s="213"/>
      <c r="K29" s="194"/>
      <c r="L29" s="195" t="str">
        <f t="shared" ref="L29:M29" si="32">H29</f>
        <v/>
      </c>
      <c r="M29" s="196">
        <f t="shared" si="32"/>
        <v>0</v>
      </c>
      <c r="N29" s="197">
        <f t="shared" si="3"/>
        <v>0</v>
      </c>
      <c r="O29" s="197">
        <f t="shared" si="4"/>
        <v>46178</v>
      </c>
      <c r="P29" s="8"/>
      <c r="Q29" s="199"/>
      <c r="R29" s="199">
        <v>0.0</v>
      </c>
      <c r="S29" s="197">
        <v>0.0</v>
      </c>
      <c r="T29" s="197">
        <v>46178.0</v>
      </c>
      <c r="U29" s="8"/>
      <c r="V29" s="8"/>
      <c r="W29" s="221"/>
      <c r="X29" s="221"/>
      <c r="Y29" s="201"/>
      <c r="Z29" s="201"/>
    </row>
    <row r="30" ht="15.75" customHeight="1">
      <c r="A30" s="204">
        <v>46110.0</v>
      </c>
      <c r="B30" s="222" t="s">
        <v>5</v>
      </c>
      <c r="C30" s="206" t="s">
        <v>7</v>
      </c>
      <c r="D30" s="207">
        <v>46110.84509259259</v>
      </c>
      <c r="E30" s="3"/>
      <c r="F30" s="239" t="str">
        <f>IF(COUNTIF(LEAVE!A:A,H:H)&gt;0,TODAY(),"")</f>
        <v/>
      </c>
      <c r="G30" s="208" t="str">
        <f>IF(countif(TODAY!$C$11,$H$2:$H1000),today(),"")</f>
        <v/>
      </c>
      <c r="H30" s="191"/>
      <c r="I30" s="192">
        <f t="shared" si="6"/>
        <v>0</v>
      </c>
      <c r="J30" s="213"/>
      <c r="K30" s="194"/>
      <c r="L30" s="195" t="str">
        <f t="shared" ref="L30:M30" si="33">H30</f>
        <v/>
      </c>
      <c r="M30" s="196">
        <f t="shared" si="33"/>
        <v>0</v>
      </c>
      <c r="N30" s="197">
        <f t="shared" si="3"/>
        <v>0</v>
      </c>
      <c r="O30" s="197">
        <f t="shared" si="4"/>
        <v>46178</v>
      </c>
      <c r="P30" s="8"/>
      <c r="Q30" s="199" t="s">
        <v>63</v>
      </c>
      <c r="R30" s="199">
        <v>5.0</v>
      </c>
      <c r="S30" s="197">
        <v>92337.0</v>
      </c>
      <c r="T30" s="197">
        <v>92337.0</v>
      </c>
      <c r="U30" s="8"/>
      <c r="V30" s="8"/>
      <c r="W30" s="221"/>
      <c r="X30" s="221"/>
      <c r="Y30" s="201"/>
      <c r="Z30" s="201"/>
    </row>
    <row r="31" ht="15.75" customHeight="1">
      <c r="A31" s="204">
        <v>46111.0</v>
      </c>
      <c r="B31" s="222" t="s">
        <v>49</v>
      </c>
      <c r="C31" s="206" t="s">
        <v>9</v>
      </c>
      <c r="D31" s="207">
        <v>46111.847337962965</v>
      </c>
      <c r="E31" s="3"/>
      <c r="F31" s="239" t="str">
        <f>IF(COUNTIF(LEAVE!A:A,H:H)&gt;0,TODAY(),"")</f>
        <v/>
      </c>
      <c r="G31" s="208" t="str">
        <f>IF(countif(TODAY!$C$11,$H$2:$H1000),today(),"")</f>
        <v/>
      </c>
      <c r="H31" s="191"/>
      <c r="I31" s="192">
        <f t="shared" si="6"/>
        <v>0</v>
      </c>
      <c r="J31" s="213"/>
      <c r="K31" s="194"/>
      <c r="L31" s="195" t="str">
        <f t="shared" ref="L31:M31" si="34">H31</f>
        <v/>
      </c>
      <c r="M31" s="196">
        <f t="shared" si="34"/>
        <v>0</v>
      </c>
      <c r="N31" s="197">
        <f t="shared" si="3"/>
        <v>0</v>
      </c>
      <c r="O31" s="197">
        <f t="shared" si="4"/>
        <v>46178</v>
      </c>
      <c r="P31" s="8"/>
      <c r="Q31" s="199" t="s">
        <v>69</v>
      </c>
      <c r="R31" s="199">
        <v>5.0</v>
      </c>
      <c r="S31" s="197">
        <v>92343.0</v>
      </c>
      <c r="T31" s="197">
        <v>92343.0</v>
      </c>
      <c r="U31" s="8"/>
      <c r="V31" s="8"/>
      <c r="Y31" s="201"/>
      <c r="Z31" s="201"/>
    </row>
    <row r="32" ht="15.75" customHeight="1">
      <c r="A32" s="204">
        <v>46112.0</v>
      </c>
      <c r="B32" s="222" t="s">
        <v>47</v>
      </c>
      <c r="C32" s="206" t="s">
        <v>9</v>
      </c>
      <c r="D32" s="207">
        <v>46112.82042824074</v>
      </c>
      <c r="E32" s="3"/>
      <c r="F32" s="3"/>
      <c r="G32" s="3"/>
      <c r="H32" s="3"/>
      <c r="J32" s="226"/>
      <c r="K32" s="3"/>
      <c r="L32" s="3"/>
      <c r="O32" s="227"/>
      <c r="Q32" s="94"/>
      <c r="R32" s="94"/>
      <c r="S32" s="94"/>
      <c r="T32" s="94"/>
      <c r="Y32" s="201"/>
      <c r="Z32" s="201"/>
    </row>
    <row r="33" ht="15.75" customHeight="1">
      <c r="A33" s="204">
        <v>46113.0</v>
      </c>
      <c r="B33" s="222" t="s">
        <v>59</v>
      </c>
      <c r="C33" s="206" t="s">
        <v>7</v>
      </c>
      <c r="D33" s="207">
        <v>46113.8237037037</v>
      </c>
      <c r="E33" s="3"/>
      <c r="F33" s="3"/>
      <c r="G33" s="3"/>
      <c r="H33" s="3"/>
      <c r="J33" s="226"/>
      <c r="K33" s="3"/>
      <c r="L33" s="3"/>
      <c r="O33" s="227"/>
      <c r="Q33" s="94"/>
      <c r="R33" s="94"/>
      <c r="S33" s="94"/>
      <c r="T33" s="94"/>
      <c r="Y33" s="201"/>
      <c r="Z33" s="201"/>
    </row>
    <row r="34" ht="15.75" customHeight="1">
      <c r="A34" s="204">
        <v>46114.0</v>
      </c>
      <c r="B34" s="222" t="s">
        <v>69</v>
      </c>
      <c r="C34" s="206" t="s">
        <v>5</v>
      </c>
      <c r="D34" s="207">
        <v>46114.84300925926</v>
      </c>
      <c r="E34" s="3"/>
      <c r="F34" s="3"/>
      <c r="G34" s="3"/>
      <c r="H34" s="3"/>
      <c r="J34" s="226"/>
      <c r="K34" s="3"/>
      <c r="L34" s="3"/>
      <c r="O34" s="227"/>
      <c r="Q34" s="94"/>
      <c r="R34" s="94"/>
      <c r="S34" s="94"/>
      <c r="T34" s="94"/>
      <c r="Y34" s="201" t="s">
        <v>92</v>
      </c>
      <c r="Z34" s="201"/>
    </row>
    <row r="35" ht="15.75" customHeight="1">
      <c r="A35" s="204">
        <v>46115.0</v>
      </c>
      <c r="B35" s="222" t="s">
        <v>52</v>
      </c>
      <c r="C35" s="206" t="s">
        <v>7</v>
      </c>
      <c r="D35" s="207">
        <v>46115.82765046296</v>
      </c>
      <c r="E35" s="3"/>
      <c r="F35" s="3"/>
      <c r="G35" s="3"/>
      <c r="H35" s="3"/>
      <c r="J35" s="226"/>
      <c r="K35" s="3"/>
      <c r="L35" s="3"/>
      <c r="O35" s="227"/>
      <c r="Q35" s="94"/>
      <c r="R35" s="94"/>
      <c r="S35" s="94"/>
      <c r="T35" s="94"/>
      <c r="Y35" s="201" t="s">
        <v>92</v>
      </c>
      <c r="Z35" s="201"/>
    </row>
    <row r="36" ht="15.75" customHeight="1">
      <c r="A36" s="204">
        <v>46116.0</v>
      </c>
      <c r="B36" s="222" t="s">
        <v>7</v>
      </c>
      <c r="C36" s="206" t="s">
        <v>7</v>
      </c>
      <c r="D36" s="207">
        <v>46116.82833333333</v>
      </c>
      <c r="E36" s="3"/>
      <c r="F36" s="3"/>
      <c r="G36" s="3"/>
      <c r="H36" s="3"/>
      <c r="J36" s="226"/>
      <c r="K36" s="3"/>
      <c r="L36" s="3"/>
      <c r="O36" s="227"/>
      <c r="Q36" s="94"/>
      <c r="R36" s="94"/>
      <c r="S36" s="94"/>
      <c r="T36" s="94"/>
      <c r="Y36" s="94" t="s">
        <v>92</v>
      </c>
    </row>
    <row r="37" ht="15.75" customHeight="1">
      <c r="A37" s="204">
        <v>46117.0</v>
      </c>
      <c r="B37" s="222" t="s">
        <v>61</v>
      </c>
      <c r="C37" s="206" t="s">
        <v>5</v>
      </c>
      <c r="D37" s="207">
        <v>46117.83689814815</v>
      </c>
      <c r="E37" s="3"/>
      <c r="F37" s="3"/>
      <c r="G37" s="3"/>
      <c r="H37" s="3"/>
      <c r="J37" s="226"/>
      <c r="K37" s="3"/>
      <c r="L37" s="3"/>
      <c r="O37" s="227"/>
      <c r="Q37" s="94"/>
      <c r="R37" s="94"/>
      <c r="S37" s="94"/>
      <c r="T37" s="94"/>
      <c r="Y37" s="94" t="s">
        <v>92</v>
      </c>
    </row>
    <row r="38" ht="15.75" customHeight="1">
      <c r="A38" s="204">
        <v>46118.0</v>
      </c>
      <c r="B38" s="222" t="s">
        <v>54</v>
      </c>
      <c r="C38" s="206" t="s">
        <v>7</v>
      </c>
      <c r="D38" s="207">
        <v>46118.80920138889</v>
      </c>
      <c r="E38" s="3"/>
      <c r="F38" s="3"/>
      <c r="G38" s="3"/>
      <c r="H38" s="3"/>
      <c r="J38" s="226"/>
      <c r="K38" s="3"/>
      <c r="L38" s="3"/>
      <c r="O38" s="227"/>
      <c r="Q38" s="94"/>
      <c r="R38" s="94"/>
      <c r="S38" s="94"/>
      <c r="T38" s="94"/>
      <c r="Y38" s="94" t="s">
        <v>92</v>
      </c>
    </row>
    <row r="39" ht="15.75" customHeight="1">
      <c r="A39" s="204">
        <v>46119.0</v>
      </c>
      <c r="B39" s="222"/>
      <c r="C39" s="206" t="s">
        <v>5</v>
      </c>
      <c r="D39" s="207">
        <v>46119.80674768519</v>
      </c>
      <c r="E39" s="3"/>
      <c r="F39" s="3"/>
      <c r="G39" s="3"/>
      <c r="H39" s="3"/>
      <c r="J39" s="226"/>
      <c r="K39" s="3"/>
      <c r="L39" s="3"/>
      <c r="O39" s="227"/>
      <c r="Q39" s="94"/>
      <c r="R39" s="94"/>
      <c r="S39" s="94"/>
      <c r="T39" s="94"/>
      <c r="Y39" s="94" t="s">
        <v>92</v>
      </c>
    </row>
    <row r="40" ht="15.75" customHeight="1">
      <c r="A40" s="204">
        <v>46120.0</v>
      </c>
      <c r="B40" s="222" t="s">
        <v>9</v>
      </c>
      <c r="C40" s="206" t="s">
        <v>9</v>
      </c>
      <c r="D40" s="207">
        <v>46120.813472222224</v>
      </c>
      <c r="E40" s="3"/>
      <c r="F40" s="3"/>
      <c r="G40" s="3"/>
      <c r="H40" s="3"/>
      <c r="J40" s="226"/>
      <c r="K40" s="3"/>
      <c r="L40" s="3"/>
      <c r="O40" s="227"/>
      <c r="Q40" s="94"/>
      <c r="R40" s="94"/>
      <c r="S40" s="94"/>
      <c r="T40" s="94"/>
      <c r="Y40" s="94" t="s">
        <v>92</v>
      </c>
    </row>
    <row r="41" ht="15.75" customHeight="1">
      <c r="A41" s="204">
        <v>46121.0</v>
      </c>
      <c r="B41" s="222" t="s">
        <v>57</v>
      </c>
      <c r="C41" s="206" t="s">
        <v>3</v>
      </c>
      <c r="D41" s="207">
        <v>46121.83678240741</v>
      </c>
      <c r="E41" s="3"/>
      <c r="F41" s="3"/>
      <c r="G41" s="3"/>
      <c r="H41" s="3"/>
      <c r="J41" s="226"/>
      <c r="K41" s="3"/>
      <c r="L41" s="3"/>
      <c r="O41" s="227"/>
      <c r="Q41" s="94"/>
      <c r="R41" s="94"/>
      <c r="S41" s="94"/>
      <c r="T41" s="94"/>
      <c r="Y41" s="94" t="s">
        <v>92</v>
      </c>
    </row>
    <row r="42" ht="15.75" customHeight="1">
      <c r="A42" s="204">
        <v>46122.0</v>
      </c>
      <c r="B42" s="222" t="s">
        <v>50</v>
      </c>
      <c r="C42" s="206" t="s">
        <v>9</v>
      </c>
      <c r="D42" s="207">
        <v>46122.82072916667</v>
      </c>
      <c r="E42" s="3"/>
      <c r="F42" s="3"/>
      <c r="G42" s="3"/>
      <c r="H42" s="3"/>
      <c r="J42" s="226"/>
      <c r="K42" s="3"/>
      <c r="L42" s="3"/>
      <c r="O42" s="227"/>
      <c r="Q42" s="94"/>
      <c r="R42" s="94"/>
      <c r="S42" s="94"/>
      <c r="T42" s="94"/>
      <c r="Y42" s="94" t="s">
        <v>92</v>
      </c>
    </row>
    <row r="43" ht="15.75" customHeight="1">
      <c r="A43" s="204">
        <v>46123.0</v>
      </c>
      <c r="B43" s="222" t="s">
        <v>78</v>
      </c>
      <c r="C43" s="206" t="s">
        <v>9</v>
      </c>
      <c r="D43" s="207">
        <v>46123.82806712963</v>
      </c>
      <c r="E43" s="3"/>
      <c r="F43" s="3"/>
      <c r="G43" s="3"/>
      <c r="H43" s="3"/>
      <c r="J43" s="226"/>
      <c r="K43" s="3"/>
      <c r="L43" s="3"/>
      <c r="O43" s="227"/>
      <c r="Q43" s="94"/>
      <c r="R43" s="94"/>
      <c r="S43" s="94"/>
      <c r="T43" s="94"/>
      <c r="Y43" s="94" t="s">
        <v>92</v>
      </c>
    </row>
    <row r="44" ht="15.75" customHeight="1">
      <c r="A44" s="204">
        <v>46124.0</v>
      </c>
      <c r="B44" s="222" t="s">
        <v>63</v>
      </c>
      <c r="C44" s="206" t="s">
        <v>5</v>
      </c>
      <c r="D44" s="207">
        <v>46124.84287037037</v>
      </c>
      <c r="E44" s="3"/>
      <c r="F44" s="3"/>
      <c r="G44" s="3"/>
      <c r="H44" s="3"/>
      <c r="J44" s="226"/>
      <c r="K44" s="3"/>
      <c r="L44" s="3"/>
      <c r="O44" s="227"/>
      <c r="Q44" s="94"/>
      <c r="R44" s="94"/>
      <c r="S44" s="94"/>
      <c r="T44" s="94"/>
    </row>
    <row r="45" ht="15.75" customHeight="1">
      <c r="A45" s="204">
        <v>46125.0</v>
      </c>
      <c r="B45" s="222" t="s">
        <v>66</v>
      </c>
      <c r="C45" s="206" t="s">
        <v>7</v>
      </c>
      <c r="D45" s="207">
        <v>46125.840104166666</v>
      </c>
      <c r="E45" s="3"/>
      <c r="F45" s="3"/>
      <c r="G45" s="3"/>
      <c r="H45" s="3"/>
      <c r="J45" s="226"/>
      <c r="K45" s="3"/>
      <c r="L45" s="3"/>
      <c r="O45" s="227"/>
      <c r="Q45" s="94"/>
      <c r="R45" s="94"/>
      <c r="S45" s="94"/>
      <c r="T45" s="94"/>
    </row>
    <row r="46" ht="15.75" customHeight="1">
      <c r="A46" s="204">
        <v>46126.0</v>
      </c>
      <c r="B46" s="222" t="s">
        <v>65</v>
      </c>
      <c r="C46" s="206" t="s">
        <v>5</v>
      </c>
      <c r="D46" s="207">
        <v>46126.82604166667</v>
      </c>
      <c r="E46" s="3"/>
      <c r="F46" s="3"/>
      <c r="G46" s="3"/>
      <c r="H46" s="3"/>
      <c r="J46" s="226"/>
      <c r="K46" s="3"/>
      <c r="L46" s="3"/>
      <c r="O46" s="227"/>
      <c r="Q46" s="94"/>
      <c r="R46" s="94"/>
      <c r="S46" s="94"/>
      <c r="T46" s="94"/>
    </row>
    <row r="47" ht="15.75" customHeight="1">
      <c r="A47" s="204">
        <v>46127.0</v>
      </c>
      <c r="B47" s="222" t="s">
        <v>49</v>
      </c>
      <c r="C47" s="206" t="s">
        <v>7</v>
      </c>
      <c r="D47" s="207">
        <v>46127.841099537036</v>
      </c>
      <c r="E47" s="3"/>
      <c r="F47" s="3"/>
      <c r="G47" s="3"/>
      <c r="H47" s="3"/>
      <c r="J47" s="226"/>
      <c r="K47" s="3"/>
      <c r="L47" s="3"/>
      <c r="O47" s="227"/>
      <c r="Q47" s="94"/>
      <c r="R47" s="94"/>
      <c r="S47" s="94"/>
      <c r="T47" s="94"/>
    </row>
    <row r="48" ht="15.75" customHeight="1">
      <c r="A48" s="204">
        <v>46128.0</v>
      </c>
      <c r="B48" s="222" t="s">
        <v>47</v>
      </c>
      <c r="C48" s="206" t="s">
        <v>9</v>
      </c>
      <c r="D48" s="207">
        <v>46128.8094212963</v>
      </c>
      <c r="E48" s="3"/>
      <c r="F48" s="3"/>
      <c r="G48" s="3"/>
      <c r="H48" s="3"/>
      <c r="J48" s="226"/>
      <c r="K48" s="3"/>
      <c r="L48" s="3"/>
      <c r="O48" s="227"/>
      <c r="Q48" s="94"/>
      <c r="R48" s="94"/>
      <c r="S48" s="94"/>
      <c r="T48" s="94"/>
    </row>
    <row r="49" ht="15.75" customHeight="1">
      <c r="A49" s="204">
        <v>46129.0</v>
      </c>
      <c r="B49" s="222" t="s">
        <v>5</v>
      </c>
      <c r="C49" s="206" t="s">
        <v>9</v>
      </c>
      <c r="D49" s="207">
        <v>46129.83938657407</v>
      </c>
      <c r="E49" s="3"/>
      <c r="F49" s="3"/>
      <c r="G49" s="3"/>
      <c r="H49" s="3"/>
      <c r="J49" s="226"/>
      <c r="K49" s="3"/>
      <c r="L49" s="3"/>
      <c r="O49" s="227"/>
      <c r="Q49" s="94"/>
      <c r="R49" s="94"/>
      <c r="S49" s="94"/>
      <c r="T49" s="94"/>
    </row>
    <row r="50" ht="15.75" customHeight="1">
      <c r="A50" s="204">
        <v>46130.0</v>
      </c>
      <c r="B50" s="222" t="s">
        <v>59</v>
      </c>
      <c r="C50" s="206" t="s">
        <v>9</v>
      </c>
      <c r="D50" s="207">
        <v>46130.835486111115</v>
      </c>
      <c r="E50" s="3"/>
      <c r="F50" s="3"/>
      <c r="G50" s="3"/>
      <c r="H50" s="3"/>
      <c r="J50" s="226"/>
      <c r="K50" s="3"/>
      <c r="L50" s="3"/>
      <c r="O50" s="227"/>
      <c r="Q50" s="94"/>
      <c r="R50" s="94"/>
      <c r="S50" s="94"/>
      <c r="T50" s="94"/>
    </row>
    <row r="51" ht="15.75" customHeight="1">
      <c r="A51" s="204">
        <v>46131.0</v>
      </c>
      <c r="B51" s="222" t="s">
        <v>69</v>
      </c>
      <c r="C51" s="206" t="s">
        <v>5</v>
      </c>
      <c r="D51" s="207">
        <v>46132.34769675926</v>
      </c>
      <c r="E51" s="3"/>
      <c r="F51" s="3"/>
      <c r="G51" s="3"/>
      <c r="H51" s="3"/>
      <c r="J51" s="226"/>
      <c r="K51" s="3"/>
      <c r="L51" s="3"/>
      <c r="O51" s="227"/>
      <c r="Q51" s="94"/>
      <c r="R51" s="94"/>
      <c r="S51" s="94"/>
      <c r="T51" s="94"/>
    </row>
    <row r="52" ht="15.75" customHeight="1">
      <c r="A52" s="204">
        <v>46132.0</v>
      </c>
      <c r="B52" s="222" t="s">
        <v>52</v>
      </c>
      <c r="C52" s="223"/>
      <c r="D52" s="231"/>
      <c r="E52" s="3"/>
      <c r="F52" s="3"/>
      <c r="G52" s="3"/>
      <c r="H52" s="3"/>
      <c r="J52" s="226"/>
      <c r="K52" s="3"/>
      <c r="L52" s="3"/>
      <c r="O52" s="227"/>
      <c r="Q52" s="94"/>
      <c r="R52" s="94"/>
      <c r="S52" s="94"/>
      <c r="T52" s="94"/>
    </row>
    <row r="53" ht="15.75" customHeight="1">
      <c r="A53" s="204">
        <v>46133.0</v>
      </c>
      <c r="B53" s="222" t="s">
        <v>7</v>
      </c>
      <c r="C53" s="206" t="s">
        <v>9</v>
      </c>
      <c r="D53" s="207">
        <v>46133.80795138889</v>
      </c>
      <c r="E53" s="3"/>
      <c r="F53" s="3"/>
      <c r="G53" s="3"/>
      <c r="H53" s="3"/>
      <c r="J53" s="226"/>
      <c r="K53" s="3"/>
      <c r="L53" s="3"/>
      <c r="O53" s="227"/>
      <c r="Q53" s="94"/>
      <c r="R53" s="94"/>
      <c r="S53" s="94"/>
      <c r="T53" s="94"/>
    </row>
    <row r="54" ht="15.75" customHeight="1">
      <c r="A54" s="204">
        <v>46134.0</v>
      </c>
      <c r="B54" s="222" t="s">
        <v>61</v>
      </c>
      <c r="C54" s="206" t="s">
        <v>5</v>
      </c>
      <c r="D54" s="207">
        <v>46134.838738425926</v>
      </c>
      <c r="E54" s="3"/>
      <c r="F54" s="3"/>
      <c r="G54" s="3"/>
      <c r="H54" s="3"/>
      <c r="J54" s="226"/>
      <c r="K54" s="3"/>
      <c r="L54" s="3"/>
      <c r="O54" s="227"/>
      <c r="Q54" s="94"/>
      <c r="R54" s="94"/>
      <c r="S54" s="94"/>
      <c r="T54" s="94"/>
    </row>
    <row r="55" ht="15.75" customHeight="1">
      <c r="A55" s="204">
        <v>46136.0</v>
      </c>
      <c r="B55" s="222" t="s">
        <v>54</v>
      </c>
      <c r="C55" s="206" t="s">
        <v>9</v>
      </c>
      <c r="D55" s="207">
        <v>46136.83347222222</v>
      </c>
      <c r="E55" s="3"/>
      <c r="F55" s="3"/>
      <c r="G55" s="3"/>
      <c r="H55" s="3"/>
      <c r="J55" s="226"/>
      <c r="K55" s="3"/>
      <c r="L55" s="3"/>
      <c r="O55" s="227"/>
      <c r="Q55" s="94"/>
      <c r="R55" s="94"/>
      <c r="S55" s="94"/>
      <c r="T55" s="94"/>
    </row>
    <row r="56" ht="15.75" customHeight="1">
      <c r="A56" s="204">
        <v>46137.0</v>
      </c>
      <c r="B56" s="222"/>
      <c r="C56" s="206" t="s">
        <v>5</v>
      </c>
      <c r="D56" s="207">
        <v>46137.84013888889</v>
      </c>
      <c r="E56" s="3"/>
      <c r="F56" s="3"/>
      <c r="G56" s="3"/>
      <c r="H56" s="3"/>
      <c r="J56" s="226"/>
      <c r="K56" s="3"/>
      <c r="L56" s="3"/>
      <c r="O56" s="227"/>
      <c r="Q56" s="94"/>
      <c r="R56" s="94"/>
      <c r="S56" s="94"/>
      <c r="T56" s="94"/>
    </row>
    <row r="57" ht="15.75" customHeight="1">
      <c r="A57" s="204">
        <v>46138.0</v>
      </c>
      <c r="B57" s="222" t="s">
        <v>57</v>
      </c>
      <c r="C57" s="206" t="s">
        <v>9</v>
      </c>
      <c r="D57" s="207">
        <v>46138.83493055555</v>
      </c>
      <c r="E57" s="3"/>
      <c r="F57" s="3"/>
      <c r="G57" s="3"/>
      <c r="H57" s="3"/>
      <c r="J57" s="226"/>
      <c r="K57" s="3"/>
      <c r="L57" s="3"/>
      <c r="O57" s="227"/>
      <c r="Q57" s="94"/>
      <c r="R57" s="94"/>
      <c r="S57" s="94"/>
      <c r="T57" s="94"/>
    </row>
    <row r="58" ht="15.75" customHeight="1">
      <c r="A58" s="204">
        <v>46139.0</v>
      </c>
      <c r="B58" s="222" t="s">
        <v>9</v>
      </c>
      <c r="C58" s="206" t="s">
        <v>9</v>
      </c>
      <c r="D58" s="207">
        <v>46139.82491898148</v>
      </c>
      <c r="E58" s="3"/>
      <c r="F58" s="3"/>
      <c r="G58" s="3"/>
      <c r="H58" s="3"/>
      <c r="J58" s="226"/>
      <c r="K58" s="3"/>
      <c r="L58" s="3"/>
      <c r="O58" s="227"/>
      <c r="Q58" s="94"/>
      <c r="R58" s="94"/>
      <c r="S58" s="94"/>
      <c r="T58" s="94"/>
    </row>
    <row r="59" ht="15.75" customHeight="1">
      <c r="A59" s="204">
        <v>46140.0</v>
      </c>
      <c r="B59" s="222" t="s">
        <v>50</v>
      </c>
      <c r="C59" s="206" t="s">
        <v>9</v>
      </c>
      <c r="D59" s="207">
        <v>46140.82108796296</v>
      </c>
      <c r="E59" s="3"/>
      <c r="F59" s="3"/>
      <c r="G59" s="3"/>
      <c r="H59" s="3"/>
      <c r="J59" s="226"/>
      <c r="K59" s="3"/>
      <c r="L59" s="3"/>
      <c r="O59" s="227"/>
      <c r="Q59" s="94"/>
      <c r="R59" s="94"/>
      <c r="S59" s="94"/>
      <c r="T59" s="94"/>
    </row>
    <row r="60" ht="15.75" customHeight="1">
      <c r="A60" s="204">
        <v>46141.0</v>
      </c>
      <c r="B60" s="222" t="s">
        <v>78</v>
      </c>
      <c r="C60" s="206" t="s">
        <v>7</v>
      </c>
      <c r="D60" s="207">
        <v>46141.83765046296</v>
      </c>
      <c r="E60" s="3"/>
      <c r="F60" s="3"/>
      <c r="G60" s="3"/>
      <c r="H60" s="3"/>
      <c r="J60" s="226"/>
      <c r="K60" s="3"/>
      <c r="L60" s="3"/>
      <c r="O60" s="227"/>
      <c r="Q60" s="94"/>
      <c r="R60" s="94"/>
      <c r="S60" s="94"/>
      <c r="T60" s="94"/>
    </row>
    <row r="61" ht="15.75" customHeight="1">
      <c r="A61" s="204">
        <v>46142.0</v>
      </c>
      <c r="B61" s="222" t="s">
        <v>63</v>
      </c>
      <c r="C61" s="206" t="s">
        <v>9</v>
      </c>
      <c r="D61" s="207">
        <v>46142.82875</v>
      </c>
      <c r="E61" s="3"/>
      <c r="F61" s="3"/>
      <c r="G61" s="3"/>
      <c r="H61" s="3"/>
      <c r="J61" s="226"/>
      <c r="K61" s="3"/>
      <c r="L61" s="3"/>
      <c r="O61" s="227"/>
      <c r="Q61" s="94"/>
      <c r="R61" s="94"/>
      <c r="S61" s="94"/>
      <c r="T61" s="94"/>
    </row>
    <row r="62" ht="15.75" customHeight="1">
      <c r="A62" s="204">
        <v>46143.0</v>
      </c>
      <c r="B62" s="222" t="s">
        <v>59</v>
      </c>
      <c r="C62" s="206" t="s">
        <v>5</v>
      </c>
      <c r="D62" s="207">
        <v>46143.83354166667</v>
      </c>
      <c r="E62" s="3"/>
      <c r="F62" s="3"/>
      <c r="G62" s="3"/>
      <c r="H62" s="3"/>
      <c r="J62" s="226"/>
      <c r="K62" s="3"/>
      <c r="L62" s="3"/>
      <c r="O62" s="227"/>
      <c r="Q62" s="94"/>
      <c r="R62" s="94"/>
      <c r="S62" s="94"/>
      <c r="T62" s="94"/>
    </row>
    <row r="63" ht="15.75" customHeight="1">
      <c r="A63" s="204">
        <v>46144.0</v>
      </c>
      <c r="B63" s="222" t="s">
        <v>66</v>
      </c>
      <c r="C63" s="206" t="s">
        <v>7</v>
      </c>
      <c r="D63" s="207">
        <v>46144.828622685185</v>
      </c>
      <c r="E63" s="3"/>
      <c r="F63" s="3"/>
      <c r="G63" s="3"/>
      <c r="H63" s="3"/>
      <c r="J63" s="226"/>
      <c r="K63" s="3"/>
      <c r="L63" s="3"/>
      <c r="O63" s="227"/>
      <c r="Q63" s="94"/>
      <c r="R63" s="94"/>
      <c r="S63" s="94"/>
      <c r="T63" s="94"/>
    </row>
    <row r="64" ht="15.75" customHeight="1">
      <c r="A64" s="204">
        <v>46145.0</v>
      </c>
      <c r="B64" s="222" t="s">
        <v>65</v>
      </c>
      <c r="C64" s="206" t="s">
        <v>5</v>
      </c>
      <c r="D64" s="207">
        <v>46145.834502314814</v>
      </c>
      <c r="E64" s="3"/>
      <c r="F64" s="3"/>
      <c r="G64" s="3"/>
      <c r="H64" s="3"/>
      <c r="J64" s="226"/>
      <c r="K64" s="3"/>
      <c r="L64" s="3"/>
      <c r="O64" s="227"/>
      <c r="Q64" s="94"/>
      <c r="R64" s="94"/>
      <c r="S64" s="94"/>
      <c r="T64" s="94"/>
    </row>
    <row r="65" ht="15.75" customHeight="1">
      <c r="A65" s="204">
        <v>46146.0</v>
      </c>
      <c r="B65" s="222" t="s">
        <v>47</v>
      </c>
      <c r="C65" s="206" t="s">
        <v>9</v>
      </c>
      <c r="D65" s="207">
        <v>46146.82724537037</v>
      </c>
      <c r="E65" s="3"/>
      <c r="F65" s="3"/>
      <c r="G65" s="3"/>
      <c r="H65" s="3"/>
      <c r="J65" s="226"/>
      <c r="K65" s="3"/>
      <c r="L65" s="3"/>
      <c r="O65" s="227"/>
      <c r="Q65" s="94"/>
      <c r="R65" s="94"/>
      <c r="S65" s="94"/>
      <c r="T65" s="94"/>
    </row>
    <row r="66" ht="15.75" customHeight="1">
      <c r="A66" s="204">
        <v>46147.0</v>
      </c>
      <c r="B66" s="222" t="s">
        <v>49</v>
      </c>
      <c r="C66" s="206" t="s">
        <v>7</v>
      </c>
      <c r="D66" s="207">
        <v>46147.84846064815</v>
      </c>
      <c r="E66" s="3"/>
      <c r="F66" s="3"/>
      <c r="G66" s="3"/>
      <c r="H66" s="3"/>
      <c r="J66" s="226"/>
      <c r="K66" s="3"/>
      <c r="L66" s="3"/>
      <c r="O66" s="227"/>
      <c r="Q66" s="94"/>
      <c r="R66" s="94"/>
      <c r="S66" s="94"/>
      <c r="T66" s="94"/>
    </row>
    <row r="67" ht="15.75" customHeight="1">
      <c r="A67" s="204">
        <v>46148.0</v>
      </c>
      <c r="B67" s="222" t="s">
        <v>61</v>
      </c>
      <c r="C67" s="206" t="s">
        <v>7</v>
      </c>
      <c r="D67" s="207">
        <v>46148.83157407407</v>
      </c>
      <c r="E67" s="3"/>
      <c r="F67" s="3"/>
      <c r="G67" s="3"/>
      <c r="H67" s="3"/>
      <c r="J67" s="226"/>
      <c r="K67" s="3"/>
      <c r="L67" s="3"/>
      <c r="O67" s="227"/>
      <c r="Q67" s="94"/>
      <c r="R67" s="94"/>
      <c r="S67" s="94"/>
      <c r="T67" s="94"/>
    </row>
    <row r="68" ht="15.75" customHeight="1">
      <c r="A68" s="204">
        <v>46149.0</v>
      </c>
      <c r="B68" s="222" t="s">
        <v>69</v>
      </c>
      <c r="C68" s="206" t="s">
        <v>7</v>
      </c>
      <c r="D68" s="207">
        <v>46149.82815972222</v>
      </c>
      <c r="E68" s="3"/>
      <c r="F68" s="3"/>
      <c r="G68" s="3"/>
      <c r="H68" s="3"/>
      <c r="J68" s="226"/>
      <c r="K68" s="3"/>
      <c r="L68" s="3"/>
      <c r="O68" s="227"/>
      <c r="Q68" s="94"/>
      <c r="R68" s="94"/>
      <c r="S68" s="94"/>
      <c r="T68" s="94"/>
    </row>
    <row r="69" ht="15.75" customHeight="1">
      <c r="A69" s="204">
        <v>46150.0</v>
      </c>
      <c r="B69" s="222" t="s">
        <v>5</v>
      </c>
      <c r="C69" s="206" t="s">
        <v>7</v>
      </c>
      <c r="D69" s="207">
        <v>46150.849386574075</v>
      </c>
      <c r="E69" s="3"/>
      <c r="F69" s="3"/>
      <c r="G69" s="3"/>
      <c r="H69" s="3"/>
      <c r="J69" s="226"/>
      <c r="K69" s="3"/>
      <c r="L69" s="3"/>
      <c r="O69" s="227"/>
      <c r="Q69" s="94"/>
      <c r="R69" s="94"/>
      <c r="S69" s="94"/>
      <c r="T69" s="94"/>
    </row>
    <row r="70" ht="15.75" customHeight="1">
      <c r="A70" s="204">
        <v>46151.0</v>
      </c>
      <c r="B70" s="222" t="s">
        <v>52</v>
      </c>
      <c r="C70" s="206" t="s">
        <v>9</v>
      </c>
      <c r="D70" s="207">
        <v>46151.83887731482</v>
      </c>
      <c r="E70" s="3"/>
      <c r="F70" s="3"/>
      <c r="G70" s="3"/>
      <c r="H70" s="3"/>
      <c r="J70" s="226"/>
      <c r="K70" s="3"/>
      <c r="L70" s="3"/>
      <c r="O70" s="227"/>
      <c r="Q70" s="94"/>
      <c r="R70" s="94"/>
      <c r="S70" s="94"/>
      <c r="T70" s="94"/>
    </row>
    <row r="71" ht="15.75" customHeight="1">
      <c r="A71" s="204">
        <v>46152.0</v>
      </c>
      <c r="B71" s="222" t="s">
        <v>58</v>
      </c>
      <c r="C71" s="206" t="s">
        <v>7</v>
      </c>
      <c r="D71" s="207">
        <v>46152.82297453703</v>
      </c>
      <c r="E71" s="3"/>
      <c r="F71" s="3"/>
      <c r="G71" s="3"/>
      <c r="H71" s="3"/>
      <c r="J71" s="226"/>
      <c r="K71" s="3"/>
      <c r="L71" s="3"/>
      <c r="O71" s="227"/>
      <c r="Q71" s="94"/>
      <c r="R71" s="94"/>
      <c r="S71" s="94"/>
      <c r="T71" s="94"/>
    </row>
    <row r="72" ht="15.75" customHeight="1">
      <c r="A72" s="204">
        <v>46153.0</v>
      </c>
      <c r="B72" s="222" t="s">
        <v>7</v>
      </c>
      <c r="C72" s="206" t="s">
        <v>9</v>
      </c>
      <c r="D72" s="207">
        <v>46153.81285879629</v>
      </c>
      <c r="E72" s="3"/>
      <c r="F72" s="3"/>
      <c r="G72" s="3"/>
      <c r="H72" s="3"/>
      <c r="J72" s="226"/>
      <c r="K72" s="3"/>
      <c r="L72" s="3"/>
      <c r="O72" s="227"/>
      <c r="Q72" s="94"/>
      <c r="R72" s="94"/>
      <c r="S72" s="94"/>
      <c r="T72" s="94"/>
    </row>
    <row r="73" ht="15.75" customHeight="1">
      <c r="A73" s="204">
        <v>46154.0</v>
      </c>
      <c r="B73" s="222" t="s">
        <v>54</v>
      </c>
      <c r="C73" s="206" t="s">
        <v>9</v>
      </c>
      <c r="D73" s="207">
        <v>46154.81707175926</v>
      </c>
      <c r="E73" s="3"/>
      <c r="F73" s="3"/>
      <c r="G73" s="3"/>
      <c r="H73" s="3"/>
      <c r="J73" s="226"/>
      <c r="K73" s="3"/>
      <c r="L73" s="3"/>
      <c r="O73" s="227"/>
      <c r="Q73" s="94"/>
      <c r="R73" s="94"/>
      <c r="S73" s="94"/>
      <c r="T73" s="94"/>
    </row>
    <row r="74" ht="15.75" customHeight="1">
      <c r="A74" s="204">
        <v>46155.0</v>
      </c>
      <c r="B74" s="222"/>
      <c r="C74" s="206" t="s">
        <v>5</v>
      </c>
      <c r="D74" s="207">
        <v>46155.834502314814</v>
      </c>
      <c r="E74" s="3"/>
      <c r="F74" s="3"/>
      <c r="G74" s="3"/>
      <c r="H74" s="3"/>
      <c r="J74" s="226"/>
      <c r="K74" s="3"/>
      <c r="L74" s="3"/>
      <c r="O74" s="227"/>
      <c r="Q74" s="94"/>
      <c r="R74" s="94"/>
      <c r="S74" s="94"/>
      <c r="T74" s="94"/>
    </row>
    <row r="75" ht="15.75" customHeight="1">
      <c r="A75" s="204">
        <v>46156.0</v>
      </c>
      <c r="B75" s="222" t="s">
        <v>57</v>
      </c>
      <c r="C75" s="206" t="s">
        <v>9</v>
      </c>
      <c r="D75" s="207">
        <v>46156.82960648148</v>
      </c>
      <c r="E75" s="3"/>
      <c r="F75" s="3"/>
      <c r="G75" s="3"/>
      <c r="H75" s="3"/>
      <c r="J75" s="226"/>
      <c r="K75" s="3"/>
      <c r="L75" s="3"/>
      <c r="O75" s="227"/>
      <c r="Q75" s="94"/>
      <c r="R75" s="94"/>
      <c r="S75" s="94"/>
      <c r="T75" s="94"/>
    </row>
    <row r="76" ht="15.75" customHeight="1">
      <c r="A76" s="204">
        <v>46157.0</v>
      </c>
      <c r="B76" s="222" t="s">
        <v>9</v>
      </c>
      <c r="C76" s="206" t="s">
        <v>9</v>
      </c>
      <c r="D76" s="207">
        <v>46157.81003472222</v>
      </c>
      <c r="E76" s="3"/>
      <c r="F76" s="3"/>
      <c r="G76" s="3"/>
      <c r="H76" s="3"/>
      <c r="J76" s="226"/>
      <c r="K76" s="3"/>
      <c r="L76" s="3"/>
      <c r="O76" s="227"/>
      <c r="Q76" s="94"/>
      <c r="R76" s="94"/>
      <c r="S76" s="94"/>
      <c r="T76" s="94"/>
    </row>
    <row r="77" ht="15.75" customHeight="1">
      <c r="A77" s="204">
        <v>46158.0</v>
      </c>
      <c r="B77" s="222" t="s">
        <v>78</v>
      </c>
      <c r="C77" s="206" t="s">
        <v>7</v>
      </c>
      <c r="D77" s="207">
        <v>46158.837592592594</v>
      </c>
      <c r="E77" s="3"/>
      <c r="F77" s="3"/>
      <c r="G77" s="3"/>
      <c r="H77" s="3"/>
      <c r="J77" s="226"/>
      <c r="K77" s="3"/>
      <c r="L77" s="3"/>
      <c r="O77" s="227"/>
      <c r="Q77" s="94"/>
      <c r="R77" s="94"/>
      <c r="S77" s="94"/>
      <c r="T77" s="94"/>
    </row>
    <row r="78" ht="15.75" customHeight="1">
      <c r="A78" s="204">
        <v>46159.0</v>
      </c>
      <c r="B78" s="222" t="s">
        <v>50</v>
      </c>
      <c r="C78" s="206" t="s">
        <v>7</v>
      </c>
      <c r="D78" s="207">
        <v>46159.84263888889</v>
      </c>
      <c r="E78" s="3"/>
      <c r="F78" s="3"/>
      <c r="G78" s="3"/>
      <c r="H78" s="3"/>
      <c r="J78" s="226"/>
      <c r="K78" s="3"/>
      <c r="L78" s="3"/>
      <c r="O78" s="227"/>
      <c r="Q78" s="94"/>
      <c r="R78" s="94"/>
      <c r="S78" s="94"/>
      <c r="T78" s="94"/>
    </row>
    <row r="79" ht="15.75" customHeight="1">
      <c r="A79" s="204">
        <v>46160.0</v>
      </c>
      <c r="B79" s="222" t="s">
        <v>63</v>
      </c>
      <c r="C79" s="206" t="s">
        <v>7</v>
      </c>
      <c r="D79" s="207">
        <v>46160.83181712963</v>
      </c>
      <c r="E79" s="3"/>
      <c r="F79" s="3"/>
      <c r="G79" s="3"/>
      <c r="H79" s="3"/>
      <c r="J79" s="226"/>
      <c r="K79" s="3"/>
      <c r="L79" s="3"/>
      <c r="O79" s="227"/>
      <c r="Q79" s="94"/>
      <c r="R79" s="94"/>
      <c r="S79" s="94"/>
      <c r="T79" s="94"/>
    </row>
    <row r="80" ht="15.75" customHeight="1">
      <c r="A80" s="204">
        <v>46161.0</v>
      </c>
      <c r="B80" s="222" t="s">
        <v>59</v>
      </c>
      <c r="C80" s="206" t="s">
        <v>7</v>
      </c>
      <c r="D80" s="207">
        <v>46161.82747685185</v>
      </c>
      <c r="E80" s="3"/>
      <c r="F80" s="3"/>
      <c r="G80" s="3"/>
      <c r="H80" s="3"/>
      <c r="J80" s="226"/>
      <c r="K80" s="3"/>
      <c r="L80" s="3"/>
      <c r="O80" s="227"/>
      <c r="Q80" s="94"/>
      <c r="R80" s="94"/>
      <c r="S80" s="94"/>
      <c r="T80" s="94"/>
    </row>
    <row r="81" ht="15.75" customHeight="1">
      <c r="A81" s="204">
        <v>46162.0</v>
      </c>
      <c r="B81" s="222" t="s">
        <v>66</v>
      </c>
      <c r="C81" s="206" t="s">
        <v>9</v>
      </c>
      <c r="D81" s="207">
        <v>46162.81013888889</v>
      </c>
      <c r="E81" s="3"/>
      <c r="F81" s="3"/>
      <c r="G81" s="3"/>
      <c r="H81" s="3"/>
      <c r="J81" s="226"/>
      <c r="K81" s="3"/>
      <c r="L81" s="3"/>
      <c r="O81" s="227"/>
      <c r="Q81" s="94"/>
      <c r="R81" s="94"/>
      <c r="S81" s="94"/>
      <c r="T81" s="94"/>
    </row>
    <row r="82" ht="15.75" customHeight="1">
      <c r="A82" s="204">
        <v>46163.0</v>
      </c>
      <c r="B82" s="222" t="s">
        <v>65</v>
      </c>
      <c r="C82" s="206" t="s">
        <v>7</v>
      </c>
      <c r="D82" s="207">
        <v>46163.829201388886</v>
      </c>
      <c r="E82" s="3"/>
      <c r="F82" s="3"/>
      <c r="G82" s="3"/>
      <c r="H82" s="3"/>
      <c r="J82" s="226"/>
      <c r="K82" s="3"/>
      <c r="L82" s="3"/>
      <c r="O82" s="227"/>
      <c r="Q82" s="94"/>
      <c r="R82" s="94"/>
      <c r="S82" s="94"/>
      <c r="T82" s="94"/>
    </row>
    <row r="83" ht="15.75" customHeight="1">
      <c r="A83" s="204">
        <v>46164.0</v>
      </c>
      <c r="B83" s="222" t="s">
        <v>47</v>
      </c>
      <c r="C83" s="206" t="s">
        <v>7</v>
      </c>
      <c r="D83" s="207">
        <v>46164.820752314816</v>
      </c>
      <c r="E83" s="3"/>
      <c r="F83" s="3"/>
      <c r="G83" s="3"/>
      <c r="H83" s="3"/>
      <c r="J83" s="226"/>
      <c r="K83" s="3"/>
      <c r="L83" s="3"/>
      <c r="O83" s="227"/>
      <c r="Q83" s="94"/>
      <c r="R83" s="94"/>
      <c r="S83" s="94"/>
      <c r="T83" s="94"/>
    </row>
    <row r="84" ht="15.75" customHeight="1">
      <c r="A84" s="204">
        <v>46165.0</v>
      </c>
      <c r="B84" s="222" t="s">
        <v>61</v>
      </c>
      <c r="C84" s="206" t="s">
        <v>7</v>
      </c>
      <c r="D84" s="207">
        <v>46165.82802083333</v>
      </c>
      <c r="E84" s="3"/>
      <c r="F84" s="3"/>
      <c r="G84" s="3"/>
      <c r="H84" s="3"/>
      <c r="J84" s="226"/>
      <c r="K84" s="3"/>
      <c r="L84" s="3"/>
      <c r="O84" s="232"/>
      <c r="P84" s="233"/>
      <c r="Q84" s="233"/>
      <c r="R84" s="233"/>
      <c r="S84" s="233"/>
      <c r="T84" s="233"/>
      <c r="U84" s="233"/>
      <c r="V84" s="233"/>
      <c r="W84" s="233"/>
      <c r="X84" s="233"/>
    </row>
    <row r="85" ht="15.75" customHeight="1">
      <c r="A85" s="204">
        <v>46166.0</v>
      </c>
      <c r="B85" s="222" t="s">
        <v>69</v>
      </c>
      <c r="C85" s="206" t="s">
        <v>7</v>
      </c>
      <c r="D85" s="207">
        <v>46166.80998842593</v>
      </c>
      <c r="E85" s="3"/>
      <c r="F85" s="3"/>
      <c r="G85" s="3"/>
      <c r="H85" s="3"/>
      <c r="J85" s="226"/>
      <c r="K85" s="3"/>
      <c r="L85" s="3"/>
      <c r="O85" s="232"/>
      <c r="P85" s="233"/>
      <c r="Q85" s="233"/>
      <c r="R85" s="233"/>
      <c r="S85" s="233"/>
      <c r="T85" s="233"/>
      <c r="U85" s="233"/>
      <c r="V85" s="233"/>
      <c r="W85" s="233"/>
      <c r="X85" s="233"/>
    </row>
    <row r="86" ht="15.75" customHeight="1">
      <c r="A86" s="204">
        <v>46167.0</v>
      </c>
      <c r="B86" s="222" t="s">
        <v>49</v>
      </c>
      <c r="C86" s="206" t="s">
        <v>5</v>
      </c>
      <c r="D86" s="207">
        <v>46167.846030092594</v>
      </c>
      <c r="E86" s="3"/>
      <c r="F86" s="3"/>
      <c r="G86" s="3"/>
      <c r="H86" s="3"/>
      <c r="J86" s="226"/>
      <c r="K86" s="3"/>
      <c r="L86" s="3"/>
      <c r="O86" s="232"/>
      <c r="P86" s="233"/>
      <c r="Q86" s="233"/>
      <c r="R86" s="233"/>
      <c r="S86" s="233"/>
      <c r="T86" s="233"/>
      <c r="U86" s="233"/>
      <c r="V86" s="233"/>
      <c r="W86" s="233"/>
      <c r="X86" s="233"/>
    </row>
    <row r="87" ht="15.75" customHeight="1">
      <c r="A87" s="204">
        <v>46168.0</v>
      </c>
      <c r="B87" s="222" t="s">
        <v>5</v>
      </c>
      <c r="C87" s="206" t="s">
        <v>7</v>
      </c>
      <c r="D87" s="207">
        <v>46168.81153935185</v>
      </c>
      <c r="E87" s="3"/>
      <c r="F87" s="3"/>
      <c r="G87" s="3"/>
      <c r="H87" s="3"/>
      <c r="J87" s="226"/>
      <c r="K87" s="3"/>
      <c r="L87" s="3"/>
      <c r="O87" s="232"/>
      <c r="P87" s="233"/>
      <c r="Q87" s="233"/>
      <c r="R87" s="233"/>
      <c r="S87" s="233"/>
      <c r="T87" s="233"/>
      <c r="U87" s="233"/>
      <c r="V87" s="233"/>
      <c r="W87" s="233"/>
      <c r="X87" s="233"/>
    </row>
    <row r="88" ht="15.75" customHeight="1">
      <c r="A88" s="204">
        <v>46169.0</v>
      </c>
      <c r="B88" s="222" t="s">
        <v>52</v>
      </c>
      <c r="C88" s="206" t="s">
        <v>5</v>
      </c>
      <c r="D88" s="207">
        <v>46169.831099537034</v>
      </c>
      <c r="E88" s="3"/>
      <c r="F88" s="3"/>
      <c r="G88" s="3"/>
      <c r="H88" s="3"/>
      <c r="J88" s="226"/>
      <c r="K88" s="3"/>
      <c r="L88" s="3"/>
      <c r="O88" s="232"/>
      <c r="P88" s="233"/>
      <c r="Q88" s="233"/>
      <c r="R88" s="233"/>
      <c r="S88" s="233"/>
      <c r="T88" s="233"/>
      <c r="U88" s="233"/>
      <c r="V88" s="233"/>
      <c r="W88" s="233"/>
      <c r="X88" s="233"/>
    </row>
    <row r="89" ht="15.75" customHeight="1">
      <c r="A89" s="204">
        <v>46170.0</v>
      </c>
      <c r="B89" s="222" t="s">
        <v>59</v>
      </c>
      <c r="C89" s="206" t="s">
        <v>7</v>
      </c>
      <c r="D89" s="207">
        <v>46170.82032407408</v>
      </c>
      <c r="E89" s="3"/>
      <c r="F89" s="3"/>
      <c r="G89" s="3"/>
      <c r="H89" s="3"/>
      <c r="J89" s="226"/>
      <c r="K89" s="3"/>
      <c r="L89" s="3"/>
      <c r="O89" s="232"/>
      <c r="P89" s="233"/>
      <c r="Q89" s="233"/>
      <c r="R89" s="233"/>
      <c r="S89" s="233"/>
      <c r="T89" s="233"/>
      <c r="U89" s="233"/>
      <c r="V89" s="233"/>
      <c r="W89" s="233"/>
      <c r="X89" s="233"/>
    </row>
    <row r="90" ht="15.75" customHeight="1">
      <c r="A90" s="204">
        <v>46171.0</v>
      </c>
      <c r="B90" s="222" t="s">
        <v>58</v>
      </c>
      <c r="C90" s="206" t="s">
        <v>9</v>
      </c>
      <c r="D90" s="207">
        <v>46171.82324074074</v>
      </c>
      <c r="E90" s="3"/>
      <c r="F90" s="3"/>
      <c r="G90" s="3"/>
      <c r="H90" s="3"/>
      <c r="J90" s="226"/>
      <c r="K90" s="3"/>
      <c r="L90" s="3"/>
      <c r="O90" s="227"/>
      <c r="Q90" s="94"/>
      <c r="R90" s="94"/>
      <c r="S90" s="94"/>
      <c r="T90" s="94"/>
    </row>
    <row r="91" ht="15.75" customHeight="1">
      <c r="A91" s="204">
        <v>46172.0</v>
      </c>
      <c r="B91" s="222" t="s">
        <v>54</v>
      </c>
      <c r="C91" s="206" t="s">
        <v>9</v>
      </c>
      <c r="D91" s="207">
        <v>46172.840266203704</v>
      </c>
      <c r="E91" s="3"/>
      <c r="F91" s="3"/>
      <c r="G91" s="3"/>
      <c r="H91" s="3"/>
      <c r="J91" s="226"/>
      <c r="K91" s="3"/>
      <c r="L91" s="3"/>
      <c r="O91" s="227"/>
      <c r="Q91" s="94"/>
      <c r="R91" s="94"/>
      <c r="S91" s="94"/>
      <c r="T91" s="94"/>
    </row>
    <row r="92" ht="15.75" customHeight="1">
      <c r="A92" s="204">
        <v>46173.0</v>
      </c>
      <c r="B92" s="222" t="s">
        <v>7</v>
      </c>
      <c r="C92" s="206" t="s">
        <v>9</v>
      </c>
      <c r="D92" s="207">
        <v>46173.833761574075</v>
      </c>
      <c r="E92" s="3"/>
      <c r="F92" s="3"/>
      <c r="G92" s="3"/>
      <c r="H92" s="3"/>
      <c r="J92" s="226"/>
      <c r="K92" s="3"/>
      <c r="L92" s="3"/>
      <c r="O92" s="227"/>
      <c r="Q92" s="94"/>
      <c r="R92" s="94"/>
      <c r="S92" s="94"/>
      <c r="T92" s="94"/>
    </row>
    <row r="93" ht="15.75" customHeight="1">
      <c r="A93" s="204">
        <v>46174.0</v>
      </c>
      <c r="B93" s="222" t="s">
        <v>9</v>
      </c>
      <c r="C93" s="206" t="s">
        <v>9</v>
      </c>
      <c r="D93" s="207">
        <v>46174.837164351855</v>
      </c>
      <c r="E93" s="3"/>
      <c r="F93" s="3"/>
      <c r="G93" s="3"/>
      <c r="H93" s="3"/>
      <c r="J93" s="226"/>
      <c r="K93" s="3"/>
      <c r="L93" s="3"/>
      <c r="O93" s="227"/>
      <c r="Q93" s="94"/>
      <c r="R93" s="94"/>
      <c r="S93" s="94"/>
      <c r="T93" s="94"/>
    </row>
    <row r="94" ht="15.75" customHeight="1">
      <c r="A94" s="204">
        <v>46175.0</v>
      </c>
      <c r="B94" s="222" t="s">
        <v>78</v>
      </c>
      <c r="C94" s="206" t="s">
        <v>9</v>
      </c>
      <c r="D94" s="207">
        <v>46175.81259259259</v>
      </c>
      <c r="E94" s="3"/>
      <c r="F94" s="3"/>
      <c r="G94" s="3"/>
      <c r="H94" s="3"/>
      <c r="J94" s="226"/>
      <c r="K94" s="3"/>
      <c r="L94" s="3"/>
      <c r="O94" s="227"/>
      <c r="Q94" s="94"/>
      <c r="R94" s="94"/>
      <c r="S94" s="94"/>
      <c r="T94" s="94"/>
    </row>
    <row r="95" ht="15.75" customHeight="1">
      <c r="A95" s="204">
        <v>46176.0</v>
      </c>
      <c r="B95" s="222" t="s">
        <v>57</v>
      </c>
      <c r="C95" s="206" t="s">
        <v>7</v>
      </c>
      <c r="D95" s="207">
        <v>46176.84815972222</v>
      </c>
      <c r="E95" s="3"/>
      <c r="F95" s="3"/>
      <c r="G95" s="3"/>
      <c r="H95" s="3"/>
      <c r="J95" s="226"/>
      <c r="K95" s="3"/>
      <c r="L95" s="3"/>
      <c r="O95" s="227"/>
      <c r="Q95" s="94"/>
      <c r="R95" s="94"/>
      <c r="S95" s="94"/>
      <c r="T95" s="94"/>
    </row>
    <row r="96" ht="15.75" customHeight="1">
      <c r="A96" s="204"/>
      <c r="B96" s="222"/>
      <c r="C96" s="223"/>
      <c r="D96" s="231"/>
      <c r="E96" s="3"/>
      <c r="F96" s="3"/>
      <c r="G96" s="3"/>
      <c r="H96" s="3"/>
      <c r="J96" s="226"/>
      <c r="K96" s="3"/>
      <c r="L96" s="3"/>
      <c r="O96" s="227"/>
      <c r="Q96" s="94"/>
      <c r="R96" s="94"/>
      <c r="S96" s="94"/>
      <c r="T96" s="94"/>
    </row>
    <row r="97" ht="15.75" customHeight="1">
      <c r="A97" s="204"/>
      <c r="B97" s="222"/>
      <c r="C97" s="223"/>
      <c r="D97" s="231"/>
      <c r="E97" s="3"/>
      <c r="F97" s="3"/>
      <c r="G97" s="3"/>
      <c r="H97" s="3"/>
      <c r="J97" s="226"/>
      <c r="K97" s="3"/>
      <c r="L97" s="3"/>
      <c r="O97" s="227"/>
      <c r="Q97" s="94"/>
      <c r="R97" s="94"/>
      <c r="S97" s="94"/>
      <c r="T97" s="94"/>
    </row>
    <row r="98" ht="15.75" customHeight="1">
      <c r="A98" s="204"/>
      <c r="B98" s="222"/>
      <c r="C98" s="223"/>
      <c r="D98" s="231"/>
      <c r="E98" s="3"/>
      <c r="F98" s="3"/>
      <c r="G98" s="3"/>
      <c r="H98" s="3"/>
      <c r="J98" s="226"/>
      <c r="K98" s="3"/>
      <c r="L98" s="3"/>
      <c r="O98" s="227"/>
      <c r="Q98" s="94"/>
      <c r="R98" s="94"/>
      <c r="S98" s="94"/>
      <c r="T98" s="94"/>
    </row>
    <row r="99" ht="15.75" customHeight="1">
      <c r="A99" s="204"/>
      <c r="B99" s="222"/>
      <c r="C99" s="223"/>
      <c r="D99" s="231"/>
      <c r="E99" s="3"/>
      <c r="F99" s="3"/>
      <c r="G99" s="3"/>
      <c r="H99" s="3"/>
      <c r="J99" s="226"/>
      <c r="K99" s="3"/>
      <c r="L99" s="3"/>
      <c r="O99" s="227"/>
      <c r="Q99" s="94"/>
      <c r="R99" s="94"/>
      <c r="S99" s="94"/>
      <c r="T99" s="94"/>
    </row>
    <row r="100" ht="15.75" customHeight="1">
      <c r="A100" s="204"/>
      <c r="B100" s="222"/>
      <c r="C100" s="223"/>
      <c r="D100" s="231"/>
      <c r="E100" s="3"/>
      <c r="F100" s="3"/>
      <c r="G100" s="3"/>
      <c r="H100" s="3"/>
      <c r="J100" s="226"/>
      <c r="K100" s="3"/>
      <c r="L100" s="3"/>
      <c r="O100" s="227"/>
      <c r="Q100" s="94"/>
      <c r="R100" s="94"/>
      <c r="S100" s="94"/>
      <c r="T100" s="94"/>
    </row>
    <row r="101" ht="15.75" customHeight="1">
      <c r="A101" s="204"/>
      <c r="B101" s="222"/>
      <c r="C101" s="223"/>
      <c r="D101" s="231"/>
      <c r="E101" s="3"/>
      <c r="F101" s="3"/>
      <c r="G101" s="3"/>
      <c r="H101" s="3"/>
      <c r="J101" s="226"/>
      <c r="K101" s="3"/>
      <c r="L101" s="3"/>
      <c r="O101" s="227"/>
      <c r="Q101" s="94"/>
      <c r="R101" s="94"/>
      <c r="S101" s="94"/>
      <c r="T101" s="94"/>
    </row>
    <row r="102" ht="15.75" customHeight="1">
      <c r="A102" s="204"/>
      <c r="B102" s="222"/>
      <c r="C102" s="223"/>
      <c r="D102" s="231"/>
      <c r="E102" s="3"/>
      <c r="F102" s="3"/>
      <c r="G102" s="3"/>
      <c r="H102" s="3"/>
      <c r="J102" s="226"/>
      <c r="K102" s="3"/>
      <c r="L102" s="3"/>
      <c r="O102" s="227"/>
      <c r="Q102" s="94"/>
      <c r="R102" s="94"/>
      <c r="S102" s="94"/>
      <c r="T102" s="94"/>
    </row>
    <row r="103" ht="15.75" customHeight="1">
      <c r="A103" s="204"/>
      <c r="B103" s="222"/>
      <c r="C103" s="223"/>
      <c r="D103" s="231"/>
      <c r="E103" s="3"/>
      <c r="F103" s="3"/>
      <c r="G103" s="3"/>
      <c r="H103" s="3"/>
      <c r="J103" s="226"/>
      <c r="K103" s="3"/>
      <c r="L103" s="3"/>
      <c r="O103" s="227"/>
      <c r="Q103" s="94"/>
      <c r="R103" s="94"/>
      <c r="S103" s="94"/>
      <c r="T103" s="94"/>
    </row>
    <row r="104" ht="15.75" customHeight="1">
      <c r="A104" s="204"/>
      <c r="B104" s="222"/>
      <c r="C104" s="223"/>
      <c r="D104" s="231"/>
      <c r="E104" s="3"/>
      <c r="F104" s="3"/>
      <c r="G104" s="3"/>
      <c r="H104" s="3"/>
      <c r="J104" s="226"/>
      <c r="K104" s="3"/>
      <c r="L104" s="3"/>
      <c r="O104" s="227"/>
      <c r="Q104" s="94"/>
      <c r="R104" s="94"/>
      <c r="S104" s="94"/>
      <c r="T104" s="94"/>
    </row>
    <row r="105" ht="15.75" customHeight="1">
      <c r="A105" s="204"/>
      <c r="B105" s="222"/>
      <c r="C105" s="223"/>
      <c r="D105" s="231"/>
      <c r="E105" s="3"/>
      <c r="F105" s="3"/>
      <c r="G105" s="3"/>
      <c r="H105" s="3"/>
      <c r="J105" s="226"/>
      <c r="K105" s="3"/>
      <c r="L105" s="3"/>
      <c r="O105" s="227"/>
      <c r="Q105" s="94"/>
      <c r="R105" s="94"/>
      <c r="S105" s="94"/>
      <c r="T105" s="94"/>
    </row>
    <row r="106" ht="15.75" customHeight="1">
      <c r="A106" s="204"/>
      <c r="B106" s="222"/>
      <c r="C106" s="223"/>
      <c r="D106" s="231"/>
      <c r="E106" s="3"/>
      <c r="F106" s="3"/>
      <c r="G106" s="3"/>
      <c r="H106" s="3"/>
      <c r="J106" s="226"/>
      <c r="K106" s="3"/>
      <c r="L106" s="3"/>
      <c r="O106" s="227"/>
      <c r="Q106" s="94"/>
      <c r="R106" s="94"/>
      <c r="S106" s="94"/>
      <c r="T106" s="94"/>
    </row>
    <row r="107" ht="15.75" customHeight="1">
      <c r="A107" s="204"/>
      <c r="B107" s="222"/>
      <c r="C107" s="223"/>
      <c r="D107" s="231"/>
      <c r="E107" s="3"/>
      <c r="F107" s="3"/>
      <c r="G107" s="3"/>
      <c r="H107" s="3"/>
      <c r="J107" s="226"/>
      <c r="K107" s="3"/>
      <c r="L107" s="3"/>
      <c r="O107" s="227"/>
      <c r="Q107" s="94"/>
      <c r="R107" s="94"/>
      <c r="S107" s="94"/>
      <c r="T107" s="94"/>
    </row>
    <row r="108" ht="15.75" customHeight="1">
      <c r="A108" s="204"/>
      <c r="B108" s="222"/>
      <c r="C108" s="223"/>
      <c r="D108" s="231"/>
      <c r="E108" s="3"/>
      <c r="F108" s="3"/>
      <c r="G108" s="3"/>
      <c r="H108" s="3"/>
      <c r="J108" s="226"/>
      <c r="K108" s="3"/>
      <c r="L108" s="3"/>
      <c r="O108" s="227"/>
      <c r="Q108" s="94"/>
      <c r="R108" s="94"/>
      <c r="S108" s="94"/>
      <c r="T108" s="94"/>
    </row>
    <row r="109" ht="15.75" customHeight="1">
      <c r="A109" s="204"/>
      <c r="B109" s="222"/>
      <c r="C109" s="223"/>
      <c r="D109" s="231"/>
      <c r="E109" s="3"/>
      <c r="F109" s="3"/>
      <c r="G109" s="3"/>
      <c r="H109" s="3"/>
      <c r="J109" s="226"/>
      <c r="K109" s="3"/>
      <c r="L109" s="3"/>
      <c r="O109" s="227"/>
      <c r="Q109" s="94"/>
      <c r="R109" s="94"/>
      <c r="S109" s="94"/>
      <c r="T109" s="94"/>
    </row>
    <row r="110" ht="15.75" customHeight="1">
      <c r="A110" s="204"/>
      <c r="B110" s="222"/>
      <c r="C110" s="223"/>
      <c r="D110" s="231"/>
      <c r="E110" s="3"/>
      <c r="F110" s="3"/>
      <c r="G110" s="3"/>
      <c r="H110" s="3"/>
      <c r="J110" s="226"/>
      <c r="K110" s="3"/>
      <c r="L110" s="3"/>
      <c r="O110" s="227"/>
      <c r="Q110" s="94"/>
      <c r="R110" s="94"/>
      <c r="S110" s="94"/>
      <c r="T110" s="94"/>
    </row>
    <row r="111" ht="15.75" customHeight="1">
      <c r="A111" s="204"/>
      <c r="B111" s="222"/>
      <c r="C111" s="223"/>
      <c r="D111" s="231"/>
      <c r="E111" s="3"/>
      <c r="F111" s="3"/>
      <c r="G111" s="3"/>
      <c r="H111" s="3"/>
      <c r="J111" s="226"/>
      <c r="K111" s="3"/>
      <c r="L111" s="3"/>
      <c r="O111" s="227"/>
      <c r="Q111" s="94"/>
      <c r="R111" s="94"/>
      <c r="S111" s="94"/>
      <c r="T111" s="94"/>
    </row>
    <row r="112" ht="15.75" customHeight="1">
      <c r="A112" s="204"/>
      <c r="B112" s="222"/>
      <c r="C112" s="223"/>
      <c r="D112" s="231"/>
      <c r="E112" s="3"/>
      <c r="F112" s="3"/>
      <c r="G112" s="3"/>
      <c r="H112" s="3"/>
      <c r="J112" s="226"/>
      <c r="K112" s="3"/>
      <c r="L112" s="3"/>
      <c r="O112" s="227"/>
      <c r="Q112" s="94"/>
      <c r="R112" s="94"/>
      <c r="S112" s="94"/>
      <c r="T112" s="94"/>
    </row>
    <row r="113" ht="15.75" customHeight="1">
      <c r="A113" s="204"/>
      <c r="B113" s="222"/>
      <c r="C113" s="223"/>
      <c r="D113" s="231"/>
      <c r="E113" s="3"/>
      <c r="F113" s="3"/>
      <c r="G113" s="3"/>
      <c r="H113" s="3"/>
      <c r="J113" s="226"/>
      <c r="K113" s="3"/>
      <c r="L113" s="3"/>
      <c r="O113" s="227"/>
      <c r="Q113" s="94"/>
      <c r="R113" s="94"/>
      <c r="S113" s="94"/>
      <c r="T113" s="94"/>
      <c r="Y113" s="8"/>
    </row>
    <row r="114" ht="15.75" customHeight="1">
      <c r="A114" s="204"/>
      <c r="B114" s="222"/>
      <c r="C114" s="223"/>
      <c r="D114" s="231"/>
      <c r="E114" s="3"/>
      <c r="F114" s="3"/>
      <c r="G114" s="3"/>
      <c r="H114" s="3"/>
      <c r="J114" s="226"/>
      <c r="K114" s="3"/>
      <c r="L114" s="3"/>
      <c r="O114" s="227"/>
      <c r="Q114" s="94"/>
      <c r="R114" s="94"/>
      <c r="S114" s="94"/>
      <c r="T114" s="94"/>
    </row>
    <row r="115" ht="15.75" customHeight="1">
      <c r="A115" s="204"/>
      <c r="B115" s="222"/>
      <c r="C115" s="223"/>
      <c r="D115" s="231"/>
      <c r="E115" s="3"/>
      <c r="F115" s="3"/>
      <c r="G115" s="3"/>
      <c r="H115" s="3"/>
      <c r="J115" s="226"/>
      <c r="K115" s="3"/>
      <c r="L115" s="3"/>
      <c r="O115" s="227"/>
      <c r="Q115" s="94"/>
      <c r="R115" s="94"/>
      <c r="S115" s="94"/>
      <c r="T115" s="94"/>
    </row>
    <row r="116" ht="15.75" customHeight="1">
      <c r="A116" s="204"/>
      <c r="B116" s="222"/>
      <c r="C116" s="223"/>
      <c r="D116" s="231"/>
      <c r="E116" s="3"/>
      <c r="F116" s="3"/>
      <c r="G116" s="3"/>
      <c r="H116" s="3"/>
      <c r="J116" s="226"/>
      <c r="K116" s="3"/>
      <c r="L116" s="3"/>
      <c r="O116" s="227"/>
      <c r="Q116" s="94"/>
      <c r="R116" s="94"/>
      <c r="S116" s="94"/>
      <c r="T116" s="94"/>
    </row>
    <row r="117" ht="15.75" customHeight="1">
      <c r="A117" s="204"/>
      <c r="B117" s="222"/>
      <c r="C117" s="223"/>
      <c r="D117" s="231"/>
      <c r="E117" s="3"/>
      <c r="F117" s="3"/>
      <c r="G117" s="3"/>
      <c r="H117" s="3"/>
      <c r="J117" s="226"/>
      <c r="K117" s="3"/>
      <c r="L117" s="3"/>
      <c r="O117" s="227"/>
      <c r="Q117" s="94"/>
      <c r="R117" s="94"/>
      <c r="S117" s="94"/>
      <c r="T117" s="94"/>
    </row>
    <row r="118" ht="15.75" customHeight="1">
      <c r="A118" s="204"/>
      <c r="B118" s="222"/>
      <c r="C118" s="223"/>
      <c r="D118" s="231"/>
      <c r="E118" s="3"/>
      <c r="F118" s="3"/>
      <c r="G118" s="3"/>
      <c r="H118" s="3"/>
      <c r="J118" s="226"/>
      <c r="K118" s="3"/>
      <c r="L118" s="3"/>
      <c r="O118" s="227"/>
      <c r="Q118" s="94"/>
      <c r="R118" s="94"/>
      <c r="S118" s="94"/>
      <c r="T118" s="94"/>
    </row>
    <row r="119" ht="15.75" customHeight="1">
      <c r="A119" s="204"/>
      <c r="B119" s="222"/>
      <c r="C119" s="223"/>
      <c r="D119" s="231"/>
      <c r="E119" s="3"/>
      <c r="F119" s="3"/>
      <c r="G119" s="3"/>
      <c r="H119" s="3"/>
      <c r="J119" s="226"/>
      <c r="K119" s="3"/>
      <c r="L119" s="3"/>
      <c r="O119" s="227"/>
      <c r="Q119" s="94"/>
      <c r="R119" s="94"/>
      <c r="S119" s="94"/>
      <c r="T119" s="94"/>
    </row>
    <row r="120" ht="15.75" customHeight="1">
      <c r="A120" s="204"/>
      <c r="B120" s="222"/>
      <c r="C120" s="223"/>
      <c r="D120" s="231"/>
      <c r="E120" s="3"/>
      <c r="F120" s="3"/>
      <c r="G120" s="3"/>
      <c r="H120" s="3"/>
      <c r="J120" s="226"/>
      <c r="K120" s="3"/>
      <c r="L120" s="3"/>
      <c r="O120" s="227"/>
      <c r="Q120" s="94"/>
      <c r="R120" s="94"/>
      <c r="S120" s="94"/>
      <c r="T120" s="94"/>
    </row>
    <row r="121" ht="15.75" customHeight="1">
      <c r="A121" s="204"/>
      <c r="B121" s="222"/>
      <c r="C121" s="223"/>
      <c r="D121" s="231"/>
      <c r="E121" s="3"/>
      <c r="F121" s="3"/>
      <c r="G121" s="3"/>
      <c r="H121" s="3"/>
      <c r="J121" s="226"/>
      <c r="K121" s="3"/>
      <c r="L121" s="3"/>
      <c r="O121" s="227"/>
      <c r="Q121" s="94"/>
      <c r="R121" s="94"/>
      <c r="S121" s="94"/>
      <c r="T121" s="94"/>
    </row>
    <row r="122" ht="15.75" customHeight="1">
      <c r="A122" s="204"/>
      <c r="B122" s="222"/>
      <c r="C122" s="223"/>
      <c r="D122" s="231"/>
      <c r="E122" s="3"/>
      <c r="F122" s="3"/>
      <c r="G122" s="3"/>
      <c r="H122" s="3"/>
      <c r="J122" s="226"/>
      <c r="K122" s="3"/>
      <c r="L122" s="3"/>
      <c r="O122" s="227"/>
      <c r="Q122" s="94"/>
      <c r="R122" s="94"/>
      <c r="S122" s="94"/>
      <c r="T122" s="94"/>
    </row>
    <row r="123" ht="15.75" customHeight="1">
      <c r="A123" s="204"/>
      <c r="B123" s="222"/>
      <c r="C123" s="223"/>
      <c r="D123" s="231"/>
      <c r="E123" s="3"/>
      <c r="F123" s="3"/>
      <c r="G123" s="3"/>
      <c r="H123" s="3"/>
      <c r="J123" s="226"/>
      <c r="K123" s="3"/>
      <c r="L123" s="3"/>
      <c r="O123" s="227"/>
      <c r="Q123" s="94"/>
      <c r="R123" s="94"/>
      <c r="S123" s="94"/>
      <c r="T123" s="94"/>
    </row>
    <row r="124" ht="15.75" customHeight="1">
      <c r="A124" s="204"/>
      <c r="B124" s="222"/>
      <c r="C124" s="223"/>
      <c r="D124" s="231"/>
      <c r="E124" s="3"/>
      <c r="F124" s="3"/>
      <c r="G124" s="3"/>
      <c r="H124" s="3"/>
      <c r="J124" s="226"/>
      <c r="K124" s="3"/>
      <c r="L124" s="3"/>
      <c r="O124" s="227"/>
      <c r="Q124" s="94"/>
      <c r="R124" s="94"/>
      <c r="S124" s="94"/>
      <c r="T124" s="94"/>
    </row>
    <row r="125" ht="15.75" customHeight="1">
      <c r="A125" s="204"/>
      <c r="B125" s="222"/>
      <c r="C125" s="223"/>
      <c r="D125" s="231"/>
      <c r="E125" s="3"/>
      <c r="F125" s="3"/>
      <c r="G125" s="3"/>
      <c r="H125" s="3"/>
      <c r="J125" s="226"/>
      <c r="K125" s="3"/>
      <c r="L125" s="3"/>
      <c r="O125" s="227"/>
      <c r="Q125" s="94"/>
      <c r="R125" s="94"/>
      <c r="S125" s="94"/>
      <c r="T125" s="94"/>
    </row>
    <row r="126" ht="15.75" customHeight="1">
      <c r="A126" s="204"/>
      <c r="B126" s="222"/>
      <c r="C126" s="223"/>
      <c r="D126" s="231"/>
      <c r="E126" s="3"/>
      <c r="F126" s="3"/>
      <c r="G126" s="3"/>
      <c r="H126" s="3"/>
      <c r="J126" s="226"/>
      <c r="K126" s="3"/>
      <c r="L126" s="3"/>
      <c r="O126" s="227"/>
      <c r="Q126" s="94"/>
      <c r="R126" s="94"/>
      <c r="S126" s="94"/>
      <c r="T126" s="94"/>
    </row>
    <row r="127" ht="15.75" customHeight="1">
      <c r="A127" s="204"/>
      <c r="B127" s="222"/>
      <c r="C127" s="223"/>
      <c r="D127" s="231"/>
      <c r="E127" s="3"/>
      <c r="F127" s="3"/>
      <c r="G127" s="3"/>
      <c r="H127" s="3"/>
      <c r="J127" s="226"/>
      <c r="K127" s="3"/>
      <c r="L127" s="3"/>
      <c r="O127" s="227"/>
      <c r="Q127" s="94"/>
      <c r="R127" s="94"/>
      <c r="S127" s="94"/>
      <c r="T127" s="94"/>
    </row>
    <row r="128" ht="15.75" customHeight="1">
      <c r="A128" s="204"/>
      <c r="B128" s="222"/>
      <c r="C128" s="223"/>
      <c r="D128" s="231"/>
      <c r="E128" s="3"/>
      <c r="F128" s="3"/>
      <c r="G128" s="3"/>
      <c r="H128" s="3"/>
      <c r="J128" s="226"/>
      <c r="K128" s="3"/>
      <c r="L128" s="3"/>
      <c r="O128" s="227"/>
      <c r="Q128" s="94"/>
      <c r="R128" s="94"/>
      <c r="S128" s="94"/>
      <c r="T128" s="94"/>
    </row>
    <row r="129" ht="15.75" customHeight="1">
      <c r="A129" s="204"/>
      <c r="B129" s="222"/>
      <c r="C129" s="223"/>
      <c r="D129" s="231"/>
      <c r="E129" s="3"/>
      <c r="F129" s="3"/>
      <c r="G129" s="3"/>
      <c r="H129" s="3"/>
      <c r="J129" s="226"/>
      <c r="K129" s="3"/>
      <c r="L129" s="3"/>
      <c r="O129" s="227"/>
      <c r="Q129" s="94"/>
      <c r="R129" s="94"/>
      <c r="S129" s="94"/>
      <c r="T129" s="94"/>
    </row>
    <row r="130" ht="15.75" customHeight="1">
      <c r="A130" s="204"/>
      <c r="B130" s="222"/>
      <c r="C130" s="223"/>
      <c r="D130" s="231"/>
      <c r="E130" s="3"/>
      <c r="F130" s="3"/>
      <c r="G130" s="3"/>
      <c r="H130" s="3"/>
      <c r="J130" s="226"/>
      <c r="K130" s="3"/>
      <c r="L130" s="3"/>
      <c r="O130" s="227"/>
      <c r="Q130" s="94"/>
      <c r="R130" s="94"/>
      <c r="S130" s="94"/>
      <c r="T130" s="94"/>
    </row>
    <row r="131" ht="15.75" customHeight="1">
      <c r="A131" s="204"/>
      <c r="B131" s="222"/>
      <c r="C131" s="223"/>
      <c r="D131" s="231"/>
      <c r="E131" s="3"/>
      <c r="F131" s="3"/>
      <c r="G131" s="3"/>
      <c r="H131" s="3"/>
      <c r="J131" s="226"/>
      <c r="K131" s="3"/>
      <c r="L131" s="3"/>
      <c r="O131" s="227"/>
      <c r="Q131" s="94"/>
      <c r="R131" s="94"/>
      <c r="S131" s="94"/>
      <c r="T131" s="94"/>
    </row>
    <row r="132" ht="15.75" customHeight="1">
      <c r="A132" s="204"/>
      <c r="B132" s="222"/>
      <c r="C132" s="223"/>
      <c r="D132" s="231"/>
      <c r="E132" s="3"/>
      <c r="F132" s="3"/>
      <c r="G132" s="3"/>
      <c r="H132" s="3"/>
      <c r="J132" s="226"/>
      <c r="K132" s="3"/>
      <c r="L132" s="3"/>
      <c r="O132" s="227"/>
      <c r="Q132" s="94"/>
      <c r="R132" s="94"/>
      <c r="S132" s="94"/>
      <c r="T132" s="94"/>
    </row>
    <row r="133" ht="15.75" customHeight="1">
      <c r="A133" s="204"/>
      <c r="B133" s="222"/>
      <c r="C133" s="223"/>
      <c r="D133" s="231"/>
      <c r="E133" s="3"/>
      <c r="F133" s="3"/>
      <c r="G133" s="3"/>
      <c r="H133" s="3"/>
      <c r="J133" s="226"/>
      <c r="K133" s="3"/>
      <c r="L133" s="3"/>
      <c r="O133" s="227"/>
      <c r="Q133" s="94"/>
      <c r="R133" s="94"/>
      <c r="S133" s="94"/>
      <c r="T133" s="94"/>
    </row>
    <row r="134" ht="15.75" customHeight="1">
      <c r="A134" s="204"/>
      <c r="B134" s="222"/>
      <c r="C134" s="223"/>
      <c r="D134" s="231"/>
      <c r="E134" s="3"/>
      <c r="F134" s="3"/>
      <c r="G134" s="3"/>
      <c r="H134" s="3"/>
      <c r="J134" s="226"/>
      <c r="K134" s="3"/>
      <c r="L134" s="3"/>
      <c r="O134" s="227"/>
      <c r="Q134" s="94"/>
      <c r="R134" s="94"/>
      <c r="S134" s="94"/>
      <c r="T134" s="94"/>
    </row>
    <row r="135" ht="15.75" customHeight="1">
      <c r="A135" s="204"/>
      <c r="B135" s="222"/>
      <c r="C135" s="223"/>
      <c r="D135" s="231"/>
      <c r="E135" s="3"/>
      <c r="F135" s="3"/>
      <c r="G135" s="3"/>
      <c r="H135" s="3"/>
      <c r="J135" s="226"/>
      <c r="K135" s="3"/>
      <c r="L135" s="3"/>
      <c r="O135" s="227"/>
      <c r="Q135" s="94"/>
      <c r="R135" s="94"/>
      <c r="S135" s="94"/>
      <c r="T135" s="94"/>
    </row>
    <row r="136" ht="15.75" customHeight="1">
      <c r="A136" s="204"/>
      <c r="B136" s="222"/>
      <c r="C136" s="223"/>
      <c r="D136" s="231"/>
      <c r="E136" s="3"/>
      <c r="F136" s="3"/>
      <c r="G136" s="3"/>
      <c r="H136" s="3"/>
      <c r="J136" s="226"/>
      <c r="K136" s="3"/>
      <c r="L136" s="3"/>
      <c r="O136" s="227"/>
      <c r="Q136" s="94"/>
      <c r="R136" s="94"/>
      <c r="S136" s="94"/>
      <c r="T136" s="94"/>
    </row>
    <row r="137" ht="15.75" customHeight="1">
      <c r="A137" s="204"/>
      <c r="B137" s="222"/>
      <c r="C137" s="223"/>
      <c r="D137" s="231"/>
      <c r="E137" s="3"/>
      <c r="F137" s="3"/>
      <c r="G137" s="3"/>
      <c r="H137" s="3"/>
      <c r="J137" s="226"/>
      <c r="K137" s="3"/>
      <c r="L137" s="3"/>
      <c r="O137" s="227"/>
      <c r="Q137" s="94"/>
      <c r="R137" s="94"/>
      <c r="S137" s="94"/>
      <c r="T137" s="94"/>
    </row>
    <row r="138" ht="15.75" customHeight="1">
      <c r="A138" s="204"/>
      <c r="B138" s="222"/>
      <c r="C138" s="223"/>
      <c r="D138" s="231"/>
      <c r="E138" s="3"/>
      <c r="F138" s="3"/>
      <c r="G138" s="3"/>
      <c r="H138" s="3"/>
      <c r="J138" s="226"/>
      <c r="K138" s="3"/>
      <c r="L138" s="3"/>
      <c r="O138" s="227"/>
      <c r="Q138" s="94"/>
      <c r="R138" s="94"/>
      <c r="S138" s="94"/>
      <c r="T138" s="94"/>
    </row>
    <row r="139" ht="15.75" customHeight="1">
      <c r="A139" s="204"/>
      <c r="B139" s="222"/>
      <c r="C139" s="223"/>
      <c r="D139" s="231"/>
      <c r="E139" s="3"/>
      <c r="F139" s="3"/>
      <c r="G139" s="3"/>
      <c r="H139" s="3"/>
      <c r="J139" s="226"/>
      <c r="K139" s="3"/>
      <c r="L139" s="3"/>
      <c r="O139" s="227"/>
      <c r="Q139" s="94"/>
      <c r="R139" s="94"/>
      <c r="S139" s="94"/>
      <c r="T139" s="94"/>
    </row>
    <row r="140" ht="15.75" customHeight="1">
      <c r="A140" s="204"/>
      <c r="B140" s="222"/>
      <c r="C140" s="223"/>
      <c r="D140" s="231"/>
      <c r="E140" s="3"/>
      <c r="F140" s="3"/>
      <c r="G140" s="3"/>
      <c r="H140" s="3"/>
      <c r="J140" s="226"/>
      <c r="K140" s="3"/>
      <c r="L140" s="3"/>
      <c r="O140" s="227"/>
      <c r="Q140" s="94"/>
      <c r="R140" s="94"/>
      <c r="S140" s="94"/>
      <c r="T140" s="94"/>
    </row>
    <row r="141" ht="15.75" customHeight="1">
      <c r="A141" s="204"/>
      <c r="B141" s="222"/>
      <c r="C141" s="223"/>
      <c r="D141" s="231"/>
      <c r="E141" s="3"/>
      <c r="F141" s="3"/>
      <c r="G141" s="3"/>
      <c r="H141" s="3"/>
      <c r="J141" s="226"/>
      <c r="K141" s="3"/>
      <c r="L141" s="3"/>
      <c r="O141" s="227"/>
      <c r="Q141" s="94"/>
      <c r="R141" s="94"/>
      <c r="S141" s="94"/>
      <c r="T141" s="94"/>
    </row>
    <row r="142" ht="15.75" customHeight="1">
      <c r="A142" s="204"/>
      <c r="B142" s="222"/>
      <c r="C142" s="223"/>
      <c r="D142" s="231"/>
      <c r="E142" s="3"/>
      <c r="F142" s="3"/>
      <c r="G142" s="3"/>
      <c r="H142" s="3"/>
      <c r="J142" s="226"/>
      <c r="K142" s="3"/>
      <c r="L142" s="3"/>
      <c r="O142" s="227"/>
      <c r="Q142" s="94"/>
      <c r="R142" s="94"/>
      <c r="S142" s="94"/>
      <c r="T142" s="94"/>
    </row>
    <row r="143" ht="15.75" customHeight="1">
      <c r="A143" s="204"/>
      <c r="B143" s="222"/>
      <c r="C143" s="223"/>
      <c r="D143" s="231"/>
      <c r="E143" s="3"/>
      <c r="F143" s="3"/>
      <c r="G143" s="3"/>
      <c r="H143" s="3"/>
      <c r="J143" s="226"/>
      <c r="K143" s="3"/>
      <c r="L143" s="3"/>
      <c r="O143" s="227"/>
      <c r="Q143" s="94"/>
      <c r="R143" s="94"/>
      <c r="S143" s="94"/>
      <c r="T143" s="94"/>
    </row>
    <row r="144" ht="15.75" customHeight="1">
      <c r="A144" s="204"/>
      <c r="B144" s="222"/>
      <c r="C144" s="223"/>
      <c r="D144" s="231"/>
      <c r="E144" s="3"/>
      <c r="F144" s="3"/>
      <c r="G144" s="3"/>
      <c r="H144" s="3"/>
      <c r="J144" s="226"/>
      <c r="K144" s="3"/>
      <c r="L144" s="3"/>
      <c r="O144" s="227"/>
      <c r="Q144" s="94"/>
      <c r="R144" s="94"/>
      <c r="S144" s="94"/>
      <c r="T144" s="94"/>
    </row>
    <row r="145" ht="15.75" customHeight="1">
      <c r="A145" s="204"/>
      <c r="B145" s="222"/>
      <c r="C145" s="223"/>
      <c r="D145" s="231"/>
      <c r="E145" s="3"/>
      <c r="F145" s="3"/>
      <c r="G145" s="3"/>
      <c r="H145" s="3"/>
      <c r="J145" s="226"/>
      <c r="K145" s="3"/>
      <c r="L145" s="3"/>
      <c r="O145" s="227"/>
      <c r="Q145" s="94"/>
      <c r="R145" s="94"/>
      <c r="S145" s="94"/>
      <c r="T145" s="94"/>
    </row>
    <row r="146" ht="15.75" customHeight="1">
      <c r="A146" s="204"/>
      <c r="B146" s="222"/>
      <c r="C146" s="223"/>
      <c r="D146" s="231"/>
      <c r="E146" s="3"/>
      <c r="F146" s="3"/>
      <c r="G146" s="3"/>
      <c r="H146" s="3"/>
      <c r="J146" s="226"/>
      <c r="K146" s="3"/>
      <c r="L146" s="3"/>
      <c r="O146" s="227"/>
      <c r="Q146" s="94"/>
      <c r="R146" s="94"/>
      <c r="S146" s="94"/>
      <c r="T146" s="94"/>
    </row>
    <row r="147" ht="15.75" customHeight="1">
      <c r="A147" s="204"/>
      <c r="B147" s="222"/>
      <c r="C147" s="223"/>
      <c r="D147" s="231"/>
      <c r="E147" s="3"/>
      <c r="F147" s="3"/>
      <c r="G147" s="3"/>
      <c r="H147" s="3"/>
      <c r="J147" s="226"/>
      <c r="K147" s="3"/>
      <c r="L147" s="3"/>
      <c r="O147" s="227"/>
      <c r="Q147" s="94"/>
      <c r="R147" s="94"/>
      <c r="S147" s="94"/>
      <c r="T147" s="94"/>
    </row>
    <row r="148" ht="15.75" customHeight="1">
      <c r="A148" s="204"/>
      <c r="B148" s="222"/>
      <c r="C148" s="223"/>
      <c r="D148" s="231"/>
      <c r="E148" s="3"/>
      <c r="F148" s="3"/>
      <c r="G148" s="3"/>
      <c r="H148" s="3"/>
      <c r="J148" s="226"/>
      <c r="K148" s="3"/>
      <c r="L148" s="3"/>
      <c r="O148" s="227"/>
      <c r="Q148" s="94"/>
      <c r="R148" s="94"/>
      <c r="S148" s="94"/>
      <c r="T148" s="94"/>
    </row>
    <row r="149" ht="15.75" customHeight="1">
      <c r="A149" s="204"/>
      <c r="B149" s="222"/>
      <c r="C149" s="223"/>
      <c r="D149" s="231"/>
      <c r="E149" s="3"/>
      <c r="F149" s="3"/>
      <c r="G149" s="3"/>
      <c r="H149" s="3"/>
      <c r="J149" s="226"/>
      <c r="K149" s="3"/>
      <c r="L149" s="3"/>
      <c r="O149" s="227"/>
      <c r="Q149" s="94"/>
      <c r="R149" s="94"/>
      <c r="S149" s="94"/>
      <c r="T149" s="94"/>
    </row>
    <row r="150" ht="15.75" customHeight="1">
      <c r="A150" s="204"/>
      <c r="B150" s="222"/>
      <c r="C150" s="223"/>
      <c r="D150" s="231"/>
      <c r="E150" s="3"/>
      <c r="F150" s="3"/>
      <c r="G150" s="3"/>
      <c r="H150" s="3"/>
      <c r="J150" s="226"/>
      <c r="K150" s="3"/>
      <c r="L150" s="3"/>
      <c r="O150" s="227"/>
      <c r="Q150" s="94"/>
      <c r="R150" s="94"/>
      <c r="S150" s="94"/>
      <c r="T150" s="94"/>
    </row>
    <row r="151" ht="15.75" customHeight="1">
      <c r="A151" s="204"/>
      <c r="B151" s="222"/>
      <c r="C151" s="223"/>
      <c r="D151" s="231"/>
      <c r="E151" s="3"/>
      <c r="F151" s="3"/>
      <c r="G151" s="3"/>
      <c r="H151" s="3"/>
      <c r="J151" s="226"/>
      <c r="K151" s="3"/>
      <c r="L151" s="3"/>
      <c r="O151" s="227"/>
      <c r="Q151" s="94"/>
      <c r="R151" s="94"/>
      <c r="S151" s="94"/>
      <c r="T151" s="94"/>
    </row>
    <row r="152" ht="15.75" customHeight="1">
      <c r="A152" s="204"/>
      <c r="B152" s="222"/>
      <c r="C152" s="223"/>
      <c r="D152" s="231"/>
      <c r="E152" s="3"/>
      <c r="F152" s="3"/>
      <c r="G152" s="3"/>
      <c r="H152" s="3"/>
      <c r="J152" s="226"/>
      <c r="K152" s="3"/>
      <c r="L152" s="3"/>
      <c r="O152" s="227"/>
      <c r="Q152" s="94"/>
      <c r="R152" s="94"/>
      <c r="S152" s="94"/>
      <c r="T152" s="94"/>
    </row>
    <row r="153" ht="15.75" customHeight="1">
      <c r="A153" s="204"/>
      <c r="B153" s="222"/>
      <c r="C153" s="223"/>
      <c r="D153" s="231"/>
      <c r="E153" s="3"/>
      <c r="F153" s="3"/>
      <c r="G153" s="3"/>
      <c r="H153" s="3"/>
      <c r="J153" s="226"/>
      <c r="K153" s="3"/>
      <c r="L153" s="3"/>
      <c r="O153" s="227"/>
      <c r="Q153" s="94"/>
      <c r="R153" s="94"/>
      <c r="S153" s="94"/>
      <c r="T153" s="94"/>
    </row>
    <row r="154" ht="15.75" customHeight="1">
      <c r="A154" s="204"/>
      <c r="B154" s="222"/>
      <c r="C154" s="223"/>
      <c r="D154" s="231"/>
      <c r="E154" s="3"/>
      <c r="F154" s="3"/>
      <c r="G154" s="3"/>
      <c r="H154" s="3"/>
      <c r="J154" s="226"/>
      <c r="K154" s="3"/>
      <c r="L154" s="3"/>
      <c r="O154" s="227"/>
      <c r="Q154" s="94"/>
      <c r="R154" s="94"/>
      <c r="S154" s="94"/>
      <c r="T154" s="94"/>
    </row>
    <row r="155" ht="15.75" customHeight="1">
      <c r="A155" s="204"/>
      <c r="B155" s="222"/>
      <c r="C155" s="223"/>
      <c r="D155" s="231"/>
      <c r="E155" s="3"/>
      <c r="F155" s="3"/>
      <c r="G155" s="3"/>
      <c r="H155" s="3"/>
      <c r="J155" s="226"/>
      <c r="K155" s="3"/>
      <c r="L155" s="3"/>
      <c r="O155" s="227"/>
      <c r="Q155" s="94"/>
      <c r="R155" s="94"/>
      <c r="S155" s="94"/>
      <c r="T155" s="94"/>
    </row>
    <row r="156" ht="15.75" customHeight="1">
      <c r="A156" s="204"/>
      <c r="B156" s="222"/>
      <c r="C156" s="223"/>
      <c r="D156" s="231"/>
      <c r="E156" s="3"/>
      <c r="F156" s="3"/>
      <c r="G156" s="3"/>
      <c r="H156" s="3"/>
      <c r="J156" s="226"/>
      <c r="K156" s="3"/>
      <c r="L156" s="3"/>
      <c r="O156" s="227"/>
      <c r="Q156" s="94"/>
      <c r="R156" s="94"/>
      <c r="S156" s="94"/>
      <c r="T156" s="94"/>
    </row>
    <row r="157" ht="15.75" customHeight="1">
      <c r="A157" s="204"/>
      <c r="B157" s="222"/>
      <c r="C157" s="223"/>
      <c r="D157" s="231"/>
      <c r="E157" s="3"/>
      <c r="F157" s="3"/>
      <c r="G157" s="3"/>
      <c r="H157" s="3"/>
      <c r="J157" s="226"/>
      <c r="K157" s="3"/>
      <c r="L157" s="3"/>
      <c r="O157" s="227"/>
      <c r="Q157" s="94"/>
      <c r="R157" s="94"/>
      <c r="S157" s="94"/>
      <c r="T157" s="94"/>
    </row>
    <row r="158" ht="15.75" customHeight="1">
      <c r="A158" s="204"/>
      <c r="B158" s="222"/>
      <c r="C158" s="223"/>
      <c r="D158" s="231"/>
      <c r="E158" s="3"/>
      <c r="F158" s="3"/>
      <c r="G158" s="3"/>
      <c r="H158" s="3"/>
      <c r="J158" s="226"/>
      <c r="K158" s="3"/>
      <c r="L158" s="3"/>
      <c r="O158" s="227"/>
      <c r="Q158" s="94"/>
      <c r="R158" s="94"/>
      <c r="S158" s="94"/>
      <c r="T158" s="94"/>
    </row>
    <row r="159" ht="15.75" customHeight="1">
      <c r="A159" s="204"/>
      <c r="B159" s="222"/>
      <c r="C159" s="223"/>
      <c r="D159" s="231"/>
      <c r="E159" s="3"/>
      <c r="F159" s="3"/>
      <c r="G159" s="3"/>
      <c r="H159" s="3"/>
      <c r="J159" s="226"/>
      <c r="K159" s="3"/>
      <c r="L159" s="3"/>
      <c r="O159" s="227"/>
      <c r="Q159" s="94"/>
      <c r="R159" s="94"/>
      <c r="S159" s="94"/>
      <c r="T159" s="94"/>
    </row>
    <row r="160" ht="15.75" customHeight="1">
      <c r="A160" s="204"/>
      <c r="B160" s="222"/>
      <c r="C160" s="223"/>
      <c r="D160" s="231"/>
      <c r="E160" s="3"/>
      <c r="F160" s="3"/>
      <c r="G160" s="3"/>
      <c r="H160" s="3"/>
      <c r="J160" s="226"/>
      <c r="K160" s="3"/>
      <c r="L160" s="3"/>
      <c r="O160" s="227"/>
      <c r="Q160" s="94"/>
      <c r="R160" s="94"/>
      <c r="S160" s="94"/>
      <c r="T160" s="94"/>
    </row>
    <row r="161" ht="15.75" customHeight="1">
      <c r="A161" s="204"/>
      <c r="B161" s="222"/>
      <c r="C161" s="223"/>
      <c r="D161" s="231"/>
      <c r="E161" s="3"/>
      <c r="F161" s="3"/>
      <c r="G161" s="3"/>
      <c r="H161" s="3"/>
      <c r="J161" s="226"/>
      <c r="K161" s="3"/>
      <c r="L161" s="3"/>
      <c r="O161" s="227"/>
      <c r="Q161" s="94"/>
      <c r="R161" s="94"/>
      <c r="S161" s="94"/>
      <c r="T161" s="94"/>
    </row>
    <row r="162" ht="15.75" customHeight="1">
      <c r="A162" s="204"/>
      <c r="B162" s="222"/>
      <c r="C162" s="223"/>
      <c r="D162" s="231"/>
      <c r="E162" s="3"/>
      <c r="F162" s="3"/>
      <c r="G162" s="3"/>
      <c r="H162" s="3"/>
      <c r="J162" s="226"/>
      <c r="K162" s="3"/>
      <c r="L162" s="3"/>
      <c r="O162" s="227"/>
      <c r="Q162" s="94"/>
      <c r="R162" s="94"/>
      <c r="S162" s="94"/>
      <c r="T162" s="94"/>
    </row>
    <row r="163" ht="15.75" customHeight="1">
      <c r="A163" s="204"/>
      <c r="B163" s="222"/>
      <c r="C163" s="223"/>
      <c r="D163" s="231"/>
      <c r="E163" s="3"/>
      <c r="F163" s="3"/>
      <c r="G163" s="3"/>
      <c r="H163" s="3"/>
      <c r="J163" s="226"/>
      <c r="K163" s="3"/>
      <c r="L163" s="3"/>
      <c r="O163" s="227"/>
      <c r="Q163" s="94"/>
      <c r="R163" s="94"/>
      <c r="S163" s="94"/>
      <c r="T163" s="94"/>
    </row>
    <row r="164" ht="15.75" customHeight="1">
      <c r="A164" s="204"/>
      <c r="B164" s="222"/>
      <c r="C164" s="223"/>
      <c r="D164" s="231"/>
      <c r="E164" s="3"/>
      <c r="F164" s="3"/>
      <c r="G164" s="3"/>
      <c r="H164" s="3"/>
      <c r="J164" s="226"/>
      <c r="K164" s="3"/>
      <c r="L164" s="3"/>
      <c r="O164" s="227"/>
      <c r="Q164" s="94"/>
      <c r="R164" s="94"/>
      <c r="S164" s="94"/>
      <c r="T164" s="94"/>
    </row>
    <row r="165" ht="15.75" customHeight="1">
      <c r="A165" s="204"/>
      <c r="B165" s="222"/>
      <c r="C165" s="223"/>
      <c r="D165" s="231"/>
      <c r="E165" s="3"/>
      <c r="F165" s="3"/>
      <c r="G165" s="3"/>
      <c r="H165" s="3"/>
      <c r="J165" s="226"/>
      <c r="K165" s="3"/>
      <c r="L165" s="3"/>
      <c r="O165" s="227"/>
      <c r="Q165" s="94"/>
      <c r="R165" s="94"/>
      <c r="S165" s="94"/>
      <c r="T165" s="94"/>
    </row>
    <row r="166" ht="15.75" customHeight="1">
      <c r="A166" s="204"/>
      <c r="B166" s="222"/>
      <c r="C166" s="223"/>
      <c r="D166" s="231"/>
      <c r="E166" s="3"/>
      <c r="F166" s="3"/>
      <c r="G166" s="3"/>
      <c r="H166" s="3"/>
      <c r="J166" s="226"/>
      <c r="K166" s="3"/>
      <c r="L166" s="3"/>
      <c r="O166" s="227"/>
      <c r="Q166" s="94"/>
      <c r="R166" s="94"/>
      <c r="S166" s="94"/>
      <c r="T166" s="94"/>
    </row>
    <row r="167" ht="15.75" customHeight="1">
      <c r="A167" s="204"/>
      <c r="B167" s="222"/>
      <c r="C167" s="223"/>
      <c r="D167" s="231"/>
      <c r="E167" s="3"/>
      <c r="F167" s="3"/>
      <c r="G167" s="3"/>
      <c r="H167" s="3"/>
      <c r="J167" s="226"/>
      <c r="K167" s="3"/>
      <c r="L167" s="3"/>
      <c r="O167" s="227"/>
      <c r="Q167" s="94"/>
      <c r="R167" s="94"/>
      <c r="S167" s="94"/>
      <c r="T167" s="94"/>
    </row>
    <row r="168" ht="15.75" customHeight="1">
      <c r="A168" s="204"/>
      <c r="B168" s="222"/>
      <c r="C168" s="223"/>
      <c r="D168" s="231"/>
      <c r="E168" s="3"/>
      <c r="F168" s="3"/>
      <c r="G168" s="3"/>
      <c r="H168" s="3"/>
      <c r="J168" s="226"/>
      <c r="K168" s="3"/>
      <c r="L168" s="3"/>
      <c r="O168" s="227"/>
      <c r="Q168" s="94"/>
      <c r="R168" s="94"/>
      <c r="S168" s="94"/>
      <c r="T168" s="94"/>
    </row>
    <row r="169" ht="15.75" customHeight="1">
      <c r="A169" s="204"/>
      <c r="B169" s="222"/>
      <c r="C169" s="223"/>
      <c r="D169" s="231"/>
      <c r="E169" s="3"/>
      <c r="F169" s="3"/>
      <c r="G169" s="3"/>
      <c r="H169" s="3"/>
      <c r="J169" s="226"/>
      <c r="K169" s="3"/>
      <c r="L169" s="3"/>
      <c r="O169" s="227"/>
      <c r="Q169" s="94"/>
      <c r="R169" s="94"/>
      <c r="S169" s="94"/>
      <c r="T169" s="94"/>
    </row>
    <row r="170" ht="15.75" customHeight="1">
      <c r="A170" s="204"/>
      <c r="B170" s="222"/>
      <c r="C170" s="223"/>
      <c r="D170" s="231"/>
      <c r="E170" s="3"/>
      <c r="F170" s="3"/>
      <c r="G170" s="3"/>
      <c r="H170" s="3"/>
      <c r="J170" s="226"/>
      <c r="K170" s="3"/>
      <c r="L170" s="3"/>
      <c r="O170" s="227"/>
      <c r="Q170" s="94"/>
      <c r="R170" s="94"/>
      <c r="S170" s="94"/>
      <c r="T170" s="94"/>
    </row>
    <row r="171" ht="15.75" customHeight="1">
      <c r="A171" s="204"/>
      <c r="B171" s="222"/>
      <c r="C171" s="223"/>
      <c r="D171" s="231"/>
      <c r="E171" s="3"/>
      <c r="F171" s="3"/>
      <c r="G171" s="3"/>
      <c r="H171" s="3"/>
      <c r="J171" s="226"/>
      <c r="K171" s="3"/>
      <c r="L171" s="3"/>
      <c r="O171" s="227"/>
      <c r="Q171" s="94"/>
      <c r="R171" s="94"/>
      <c r="S171" s="94"/>
      <c r="T171" s="94"/>
    </row>
    <row r="172" ht="15.75" customHeight="1">
      <c r="A172" s="204"/>
      <c r="B172" s="222"/>
      <c r="C172" s="223"/>
      <c r="D172" s="231"/>
      <c r="E172" s="3"/>
      <c r="F172" s="3"/>
      <c r="G172" s="3"/>
      <c r="H172" s="3"/>
      <c r="J172" s="226"/>
      <c r="K172" s="3"/>
      <c r="L172" s="3"/>
      <c r="O172" s="227"/>
      <c r="Q172" s="94"/>
      <c r="R172" s="94"/>
      <c r="S172" s="94"/>
      <c r="T172" s="94"/>
    </row>
    <row r="173" ht="15.75" customHeight="1">
      <c r="A173" s="204"/>
      <c r="B173" s="222"/>
      <c r="C173" s="223"/>
      <c r="D173" s="231"/>
      <c r="E173" s="3"/>
      <c r="F173" s="3"/>
      <c r="G173" s="3"/>
      <c r="H173" s="3"/>
      <c r="J173" s="226"/>
      <c r="K173" s="3"/>
      <c r="L173" s="3"/>
      <c r="O173" s="227"/>
      <c r="Q173" s="94"/>
      <c r="R173" s="94"/>
      <c r="S173" s="94"/>
      <c r="T173" s="94"/>
    </row>
    <row r="174" ht="15.75" customHeight="1">
      <c r="A174" s="204"/>
      <c r="B174" s="222"/>
      <c r="C174" s="223"/>
      <c r="D174" s="231"/>
      <c r="E174" s="3"/>
      <c r="F174" s="3"/>
      <c r="G174" s="3"/>
      <c r="H174" s="3"/>
      <c r="J174" s="226"/>
      <c r="K174" s="3"/>
      <c r="L174" s="3"/>
      <c r="O174" s="227"/>
      <c r="Q174" s="94"/>
      <c r="R174" s="94"/>
      <c r="S174" s="94"/>
      <c r="T174" s="94"/>
    </row>
    <row r="175" ht="15.75" customHeight="1">
      <c r="A175" s="204"/>
      <c r="B175" s="222"/>
      <c r="C175" s="223"/>
      <c r="D175" s="231"/>
      <c r="E175" s="3"/>
      <c r="F175" s="3"/>
      <c r="G175" s="3"/>
      <c r="H175" s="3"/>
      <c r="J175" s="226"/>
      <c r="K175" s="3"/>
      <c r="L175" s="3"/>
      <c r="O175" s="227"/>
      <c r="Q175" s="94"/>
      <c r="R175" s="94"/>
      <c r="S175" s="94"/>
      <c r="T175" s="94"/>
    </row>
    <row r="176" ht="15.75" customHeight="1">
      <c r="A176" s="204"/>
      <c r="B176" s="222"/>
      <c r="C176" s="223"/>
      <c r="D176" s="231"/>
      <c r="E176" s="3"/>
      <c r="F176" s="3"/>
      <c r="G176" s="3"/>
      <c r="H176" s="3"/>
      <c r="J176" s="226"/>
      <c r="K176" s="3"/>
      <c r="L176" s="3"/>
      <c r="O176" s="227"/>
      <c r="Q176" s="94"/>
      <c r="R176" s="94"/>
      <c r="S176" s="94"/>
      <c r="T176" s="94"/>
    </row>
    <row r="177" ht="15.75" customHeight="1">
      <c r="A177" s="204"/>
      <c r="B177" s="222"/>
      <c r="C177" s="223"/>
      <c r="D177" s="231"/>
      <c r="E177" s="3"/>
      <c r="F177" s="3"/>
      <c r="G177" s="3"/>
      <c r="H177" s="3"/>
      <c r="J177" s="226"/>
      <c r="K177" s="3"/>
      <c r="L177" s="3"/>
      <c r="O177" s="227"/>
      <c r="Q177" s="94"/>
      <c r="R177" s="94"/>
      <c r="S177" s="94"/>
      <c r="T177" s="94"/>
    </row>
    <row r="178" ht="15.75" customHeight="1">
      <c r="A178" s="204"/>
      <c r="B178" s="222"/>
      <c r="C178" s="223"/>
      <c r="D178" s="231"/>
      <c r="E178" s="3"/>
      <c r="F178" s="3"/>
      <c r="G178" s="3"/>
      <c r="H178" s="3"/>
      <c r="J178" s="226"/>
      <c r="K178" s="3"/>
      <c r="L178" s="3"/>
      <c r="O178" s="227"/>
      <c r="Q178" s="94"/>
      <c r="R178" s="94"/>
      <c r="S178" s="94"/>
      <c r="T178" s="94"/>
    </row>
    <row r="179" ht="15.75" customHeight="1">
      <c r="A179" s="204"/>
      <c r="B179" s="222"/>
      <c r="C179" s="223"/>
      <c r="D179" s="231"/>
      <c r="E179" s="3"/>
      <c r="F179" s="3"/>
      <c r="G179" s="3"/>
      <c r="H179" s="3"/>
      <c r="J179" s="226"/>
      <c r="K179" s="3"/>
      <c r="L179" s="3"/>
      <c r="O179" s="227"/>
      <c r="Q179" s="94"/>
      <c r="R179" s="94"/>
      <c r="S179" s="94"/>
      <c r="T179" s="94"/>
    </row>
    <row r="180" ht="15.75" customHeight="1">
      <c r="A180" s="204"/>
      <c r="B180" s="222"/>
      <c r="C180" s="223"/>
      <c r="D180" s="231"/>
      <c r="E180" s="3"/>
      <c r="F180" s="3"/>
      <c r="G180" s="3"/>
      <c r="H180" s="3"/>
      <c r="J180" s="226"/>
      <c r="K180" s="3"/>
      <c r="L180" s="3"/>
      <c r="O180" s="227"/>
      <c r="Q180" s="94"/>
      <c r="R180" s="94"/>
      <c r="S180" s="94"/>
      <c r="T180" s="94"/>
    </row>
    <row r="181" ht="15.75" customHeight="1">
      <c r="A181" s="204"/>
      <c r="B181" s="222"/>
      <c r="C181" s="223"/>
      <c r="D181" s="231"/>
      <c r="E181" s="3"/>
      <c r="F181" s="3"/>
      <c r="G181" s="3"/>
      <c r="H181" s="3"/>
      <c r="J181" s="226"/>
      <c r="K181" s="3"/>
      <c r="L181" s="3"/>
      <c r="O181" s="227"/>
      <c r="Q181" s="94"/>
      <c r="R181" s="94"/>
      <c r="S181" s="94"/>
      <c r="T181" s="94"/>
    </row>
    <row r="182" ht="15.75" customHeight="1">
      <c r="A182" s="204"/>
      <c r="B182" s="222"/>
      <c r="C182" s="223"/>
      <c r="D182" s="231"/>
      <c r="E182" s="3"/>
      <c r="F182" s="3"/>
      <c r="G182" s="3"/>
      <c r="H182" s="3"/>
      <c r="J182" s="226"/>
      <c r="K182" s="3"/>
      <c r="L182" s="3"/>
      <c r="O182" s="227"/>
      <c r="Q182" s="94"/>
      <c r="R182" s="94"/>
      <c r="S182" s="94"/>
      <c r="T182" s="94"/>
    </row>
    <row r="183" ht="15.75" customHeight="1">
      <c r="A183" s="204"/>
      <c r="B183" s="222"/>
      <c r="C183" s="223"/>
      <c r="D183" s="231"/>
      <c r="E183" s="3"/>
      <c r="F183" s="3"/>
      <c r="G183" s="3"/>
      <c r="H183" s="3"/>
      <c r="J183" s="226"/>
      <c r="K183" s="3"/>
      <c r="L183" s="3"/>
      <c r="O183" s="227"/>
      <c r="Q183" s="94"/>
      <c r="R183" s="94"/>
      <c r="S183" s="94"/>
      <c r="T183" s="94"/>
    </row>
    <row r="184" ht="15.75" customHeight="1">
      <c r="A184" s="204"/>
      <c r="B184" s="222"/>
      <c r="C184" s="223"/>
      <c r="D184" s="231"/>
      <c r="E184" s="3"/>
      <c r="F184" s="3"/>
      <c r="G184" s="3"/>
      <c r="H184" s="3"/>
      <c r="J184" s="226"/>
      <c r="K184" s="3"/>
      <c r="L184" s="3"/>
      <c r="O184" s="227"/>
      <c r="Q184" s="94"/>
      <c r="R184" s="94"/>
      <c r="S184" s="94"/>
      <c r="T184" s="94"/>
    </row>
    <row r="185" ht="15.75" customHeight="1">
      <c r="A185" s="204"/>
      <c r="B185" s="222"/>
      <c r="C185" s="223"/>
      <c r="D185" s="231"/>
      <c r="E185" s="3"/>
      <c r="F185" s="3"/>
      <c r="G185" s="3"/>
      <c r="H185" s="3"/>
      <c r="J185" s="226"/>
      <c r="K185" s="3"/>
      <c r="L185" s="3"/>
      <c r="O185" s="227"/>
      <c r="Q185" s="94"/>
      <c r="R185" s="94"/>
      <c r="S185" s="94"/>
      <c r="T185" s="94"/>
    </row>
    <row r="186" ht="15.75" customHeight="1">
      <c r="A186" s="204"/>
      <c r="B186" s="222"/>
      <c r="C186" s="223"/>
      <c r="D186" s="231"/>
      <c r="E186" s="3"/>
      <c r="F186" s="3"/>
      <c r="G186" s="3"/>
      <c r="H186" s="3"/>
      <c r="J186" s="226"/>
      <c r="K186" s="3"/>
      <c r="L186" s="3"/>
      <c r="O186" s="227"/>
      <c r="Q186" s="94"/>
      <c r="R186" s="94"/>
      <c r="S186" s="94"/>
      <c r="T186" s="94"/>
    </row>
    <row r="187" ht="15.75" customHeight="1">
      <c r="A187" s="204"/>
      <c r="B187" s="222"/>
      <c r="C187" s="223"/>
      <c r="D187" s="231"/>
      <c r="E187" s="3"/>
      <c r="F187" s="3"/>
      <c r="G187" s="3"/>
      <c r="H187" s="3"/>
      <c r="J187" s="226"/>
      <c r="K187" s="3"/>
      <c r="L187" s="3"/>
      <c r="O187" s="227"/>
      <c r="Q187" s="94"/>
      <c r="R187" s="94"/>
      <c r="S187" s="94"/>
      <c r="T187" s="94"/>
    </row>
    <row r="188" ht="15.75" customHeight="1">
      <c r="A188" s="204"/>
      <c r="B188" s="222"/>
      <c r="C188" s="223"/>
      <c r="D188" s="231"/>
      <c r="E188" s="3"/>
      <c r="F188" s="3"/>
      <c r="G188" s="3"/>
      <c r="H188" s="3"/>
      <c r="J188" s="226"/>
      <c r="K188" s="3"/>
      <c r="L188" s="3"/>
      <c r="O188" s="227"/>
      <c r="Q188" s="94"/>
      <c r="R188" s="94"/>
      <c r="S188" s="94"/>
      <c r="T188" s="94"/>
    </row>
    <row r="189" ht="15.75" customHeight="1">
      <c r="A189" s="204"/>
      <c r="B189" s="222"/>
      <c r="C189" s="223"/>
      <c r="D189" s="231"/>
      <c r="E189" s="3"/>
      <c r="F189" s="3"/>
      <c r="G189" s="3"/>
      <c r="H189" s="3"/>
      <c r="J189" s="226"/>
      <c r="K189" s="3"/>
      <c r="L189" s="3"/>
      <c r="O189" s="227"/>
      <c r="Q189" s="94"/>
      <c r="R189" s="94"/>
      <c r="S189" s="94"/>
      <c r="T189" s="94"/>
    </row>
    <row r="190" ht="15.75" customHeight="1">
      <c r="A190" s="204"/>
      <c r="B190" s="222"/>
      <c r="C190" s="223"/>
      <c r="D190" s="231"/>
      <c r="E190" s="3"/>
      <c r="F190" s="3"/>
      <c r="G190" s="3"/>
      <c r="H190" s="3"/>
      <c r="J190" s="226"/>
      <c r="K190" s="3"/>
      <c r="L190" s="3"/>
      <c r="O190" s="227"/>
      <c r="Q190" s="94"/>
      <c r="R190" s="94"/>
      <c r="S190" s="94"/>
      <c r="T190" s="94"/>
    </row>
    <row r="191" ht="15.75" customHeight="1">
      <c r="A191" s="242"/>
      <c r="B191" s="222"/>
      <c r="C191" s="223"/>
      <c r="D191" s="231"/>
      <c r="E191" s="3"/>
      <c r="F191" s="3"/>
      <c r="G191" s="3"/>
      <c r="H191" s="3"/>
      <c r="J191" s="226"/>
      <c r="K191" s="3"/>
      <c r="L191" s="3"/>
      <c r="O191" s="227"/>
      <c r="Q191" s="94"/>
      <c r="R191" s="94"/>
      <c r="S191" s="94"/>
      <c r="T191" s="94"/>
    </row>
    <row r="192" ht="15.75" customHeight="1">
      <c r="A192" s="242"/>
      <c r="B192" s="222"/>
      <c r="C192" s="223"/>
      <c r="D192" s="231"/>
      <c r="E192" s="3"/>
      <c r="F192" s="3"/>
      <c r="G192" s="3"/>
      <c r="H192" s="3"/>
      <c r="J192" s="226"/>
      <c r="K192" s="3"/>
      <c r="L192" s="3"/>
      <c r="O192" s="227"/>
      <c r="Q192" s="94"/>
      <c r="R192" s="94"/>
      <c r="S192" s="94"/>
      <c r="T192" s="94"/>
    </row>
    <row r="193" ht="15.75" customHeight="1">
      <c r="A193" s="234"/>
      <c r="B193" s="222"/>
      <c r="C193" s="223"/>
      <c r="D193" s="231"/>
      <c r="E193" s="3"/>
      <c r="F193" s="3"/>
      <c r="G193" s="3"/>
      <c r="H193" s="3"/>
      <c r="J193" s="226"/>
      <c r="K193" s="3"/>
      <c r="L193" s="3"/>
      <c r="O193" s="227"/>
      <c r="Q193" s="94"/>
      <c r="R193" s="94"/>
      <c r="S193" s="94"/>
      <c r="T193" s="94"/>
    </row>
    <row r="194" ht="15.75" customHeight="1">
      <c r="A194" s="234"/>
      <c r="B194" s="222"/>
      <c r="C194" s="223"/>
      <c r="D194" s="231"/>
      <c r="E194" s="3"/>
      <c r="F194" s="3"/>
      <c r="G194" s="3"/>
      <c r="H194" s="3"/>
      <c r="J194" s="226"/>
      <c r="K194" s="3"/>
      <c r="L194" s="3"/>
      <c r="O194" s="227"/>
      <c r="Q194" s="94"/>
      <c r="R194" s="94"/>
      <c r="S194" s="94"/>
      <c r="T194" s="94"/>
    </row>
    <row r="195" ht="15.75" customHeight="1">
      <c r="A195" s="204"/>
      <c r="B195" s="222"/>
      <c r="C195" s="223"/>
      <c r="D195" s="231"/>
      <c r="E195" s="3"/>
      <c r="F195" s="3"/>
      <c r="G195" s="3"/>
      <c r="H195" s="3"/>
      <c r="J195" s="226"/>
      <c r="K195" s="3"/>
      <c r="L195" s="3"/>
      <c r="O195" s="227"/>
      <c r="Q195" s="94"/>
      <c r="R195" s="94"/>
      <c r="S195" s="94"/>
      <c r="T195" s="94"/>
    </row>
    <row r="196" ht="15.75" customHeight="1">
      <c r="A196" s="204"/>
      <c r="B196" s="222"/>
      <c r="C196" s="223"/>
      <c r="D196" s="231"/>
      <c r="E196" s="3"/>
      <c r="F196" s="3"/>
      <c r="G196" s="3"/>
      <c r="H196" s="3"/>
      <c r="J196" s="226"/>
      <c r="K196" s="3"/>
      <c r="L196" s="3"/>
      <c r="O196" s="227"/>
      <c r="Q196" s="94"/>
      <c r="R196" s="94"/>
      <c r="S196" s="94"/>
      <c r="T196" s="94"/>
    </row>
    <row r="197" ht="15.75" customHeight="1">
      <c r="A197" s="204"/>
      <c r="B197" s="222"/>
      <c r="C197" s="223"/>
      <c r="D197" s="231"/>
      <c r="E197" s="3"/>
      <c r="F197" s="3"/>
      <c r="G197" s="3"/>
      <c r="H197" s="3"/>
      <c r="J197" s="226"/>
      <c r="K197" s="3"/>
      <c r="L197" s="3"/>
      <c r="O197" s="227"/>
      <c r="Q197" s="94"/>
      <c r="R197" s="94"/>
      <c r="S197" s="94"/>
      <c r="T197" s="94"/>
    </row>
    <row r="198" ht="15.75" customHeight="1">
      <c r="A198" s="204"/>
      <c r="B198" s="222"/>
      <c r="C198" s="223"/>
      <c r="D198" s="231"/>
      <c r="E198" s="3"/>
      <c r="F198" s="3"/>
      <c r="G198" s="3"/>
      <c r="H198" s="3"/>
      <c r="J198" s="226"/>
      <c r="K198" s="3"/>
      <c r="L198" s="3"/>
      <c r="O198" s="227"/>
      <c r="Q198" s="94"/>
      <c r="R198" s="94"/>
      <c r="S198" s="94"/>
      <c r="T198" s="94"/>
    </row>
    <row r="199" ht="15.75" customHeight="1">
      <c r="A199" s="204"/>
      <c r="B199" s="222"/>
      <c r="C199" s="223"/>
      <c r="D199" s="231"/>
      <c r="E199" s="3"/>
      <c r="F199" s="3"/>
      <c r="G199" s="3"/>
      <c r="H199" s="3"/>
      <c r="J199" s="226"/>
      <c r="K199" s="3"/>
      <c r="L199" s="3"/>
      <c r="O199" s="227"/>
      <c r="Q199" s="94"/>
      <c r="R199" s="94"/>
      <c r="S199" s="94"/>
      <c r="T199" s="94"/>
    </row>
    <row r="200" ht="15.75" customHeight="1">
      <c r="A200" s="204"/>
      <c r="B200" s="222"/>
      <c r="C200" s="223"/>
      <c r="D200" s="231"/>
      <c r="E200" s="3"/>
      <c r="F200" s="3"/>
      <c r="G200" s="3"/>
      <c r="H200" s="3"/>
      <c r="J200" s="226"/>
      <c r="K200" s="3"/>
      <c r="L200" s="3"/>
      <c r="O200" s="227"/>
      <c r="Q200" s="94"/>
      <c r="R200" s="94"/>
      <c r="S200" s="94"/>
      <c r="T200" s="94"/>
    </row>
    <row r="201" ht="15.75" customHeight="1">
      <c r="A201" s="204"/>
      <c r="B201" s="222"/>
      <c r="C201" s="223"/>
      <c r="D201" s="231"/>
      <c r="E201" s="3"/>
      <c r="F201" s="3"/>
      <c r="G201" s="3"/>
      <c r="H201" s="3"/>
      <c r="J201" s="226"/>
      <c r="K201" s="3"/>
      <c r="L201" s="3"/>
      <c r="O201" s="227"/>
      <c r="Q201" s="94"/>
      <c r="R201" s="94"/>
      <c r="S201" s="94"/>
      <c r="T201" s="94"/>
    </row>
    <row r="202" ht="15.75" customHeight="1">
      <c r="A202" s="204"/>
      <c r="B202" s="222"/>
      <c r="C202" s="223"/>
      <c r="D202" s="231"/>
      <c r="E202" s="3"/>
      <c r="F202" s="3"/>
      <c r="G202" s="3"/>
      <c r="H202" s="3"/>
      <c r="J202" s="226"/>
      <c r="K202" s="3"/>
      <c r="L202" s="3"/>
      <c r="O202" s="227"/>
      <c r="Q202" s="94"/>
      <c r="R202" s="94"/>
      <c r="S202" s="94"/>
      <c r="T202" s="94"/>
    </row>
    <row r="203" ht="15.75" customHeight="1">
      <c r="A203" s="234"/>
      <c r="B203" s="222"/>
      <c r="C203" s="223"/>
      <c r="D203" s="231"/>
      <c r="E203" s="3"/>
      <c r="F203" s="3"/>
      <c r="G203" s="3"/>
      <c r="H203" s="3"/>
      <c r="J203" s="226"/>
      <c r="K203" s="3"/>
      <c r="L203" s="3"/>
      <c r="O203" s="227"/>
      <c r="Q203" s="94"/>
      <c r="R203" s="94"/>
      <c r="S203" s="94"/>
      <c r="T203" s="94"/>
    </row>
    <row r="204" ht="15.75" customHeight="1">
      <c r="A204" s="204"/>
      <c r="B204" s="222"/>
      <c r="C204" s="223"/>
      <c r="D204" s="231"/>
      <c r="E204" s="3"/>
      <c r="F204" s="3"/>
      <c r="G204" s="3"/>
      <c r="H204" s="3"/>
      <c r="J204" s="226"/>
      <c r="K204" s="3"/>
      <c r="L204" s="3"/>
      <c r="O204" s="227"/>
      <c r="Q204" s="94"/>
      <c r="R204" s="94"/>
      <c r="S204" s="94"/>
      <c r="T204" s="94"/>
    </row>
    <row r="205" ht="15.75" customHeight="1">
      <c r="A205" s="204"/>
      <c r="B205" s="222"/>
      <c r="C205" s="223"/>
      <c r="D205" s="231"/>
      <c r="E205" s="3"/>
      <c r="F205" s="3"/>
      <c r="G205" s="3"/>
      <c r="H205" s="3"/>
      <c r="J205" s="226"/>
      <c r="K205" s="3"/>
      <c r="L205" s="3"/>
      <c r="O205" s="227"/>
      <c r="Q205" s="94"/>
      <c r="R205" s="94"/>
      <c r="S205" s="94"/>
      <c r="T205" s="94"/>
    </row>
    <row r="206" ht="15.75" customHeight="1">
      <c r="A206" s="258"/>
      <c r="B206" s="222"/>
      <c r="C206" s="223"/>
      <c r="D206" s="231"/>
      <c r="E206" s="3"/>
      <c r="F206" s="3"/>
      <c r="G206" s="3"/>
      <c r="H206" s="3"/>
      <c r="J206" s="226"/>
      <c r="K206" s="3"/>
      <c r="L206" s="3"/>
      <c r="O206" s="227"/>
      <c r="Q206" s="94"/>
      <c r="R206" s="94"/>
      <c r="S206" s="94"/>
      <c r="T206" s="94"/>
    </row>
    <row r="207" ht="15.75" customHeight="1">
      <c r="A207" s="204"/>
      <c r="B207" s="222"/>
      <c r="C207" s="223"/>
      <c r="D207" s="231"/>
      <c r="E207" s="3"/>
      <c r="F207" s="3"/>
      <c r="G207" s="3"/>
      <c r="H207" s="3"/>
      <c r="J207" s="226"/>
      <c r="K207" s="3"/>
      <c r="L207" s="3"/>
      <c r="O207" s="227"/>
      <c r="Q207" s="94"/>
      <c r="R207" s="94"/>
      <c r="S207" s="94"/>
      <c r="T207" s="94"/>
    </row>
    <row r="208" ht="15.75" customHeight="1">
      <c r="A208" s="242"/>
      <c r="B208" s="222"/>
      <c r="C208" s="223"/>
      <c r="D208" s="231"/>
      <c r="E208" s="3"/>
      <c r="F208" s="3"/>
      <c r="G208" s="3"/>
      <c r="H208" s="3"/>
      <c r="J208" s="226"/>
      <c r="K208" s="3"/>
      <c r="L208" s="3"/>
      <c r="O208" s="227"/>
      <c r="Q208" s="94"/>
      <c r="R208" s="94"/>
      <c r="S208" s="94"/>
      <c r="T208" s="94"/>
    </row>
    <row r="209" ht="15.75" customHeight="1">
      <c r="A209" s="234"/>
      <c r="B209" s="222"/>
      <c r="C209" s="223"/>
      <c r="D209" s="231"/>
      <c r="E209" s="3"/>
      <c r="F209" s="3"/>
      <c r="G209" s="3"/>
      <c r="H209" s="3"/>
      <c r="J209" s="226"/>
      <c r="K209" s="3"/>
      <c r="L209" s="3"/>
      <c r="O209" s="227"/>
      <c r="Q209" s="94"/>
      <c r="R209" s="94"/>
      <c r="S209" s="94"/>
      <c r="T209" s="94"/>
    </row>
    <row r="210" ht="15.75" customHeight="1">
      <c r="A210" s="234"/>
      <c r="B210" s="222"/>
      <c r="C210" s="223"/>
      <c r="D210" s="231"/>
      <c r="E210" s="3"/>
      <c r="F210" s="3"/>
      <c r="G210" s="3"/>
      <c r="H210" s="3"/>
      <c r="J210" s="226"/>
      <c r="K210" s="3"/>
      <c r="L210" s="3"/>
      <c r="O210" s="227"/>
      <c r="Q210" s="94"/>
      <c r="R210" s="94"/>
      <c r="S210" s="94"/>
      <c r="T210" s="94"/>
    </row>
    <row r="211" ht="15.75" customHeight="1">
      <c r="A211" s="234"/>
      <c r="B211" s="222"/>
      <c r="C211" s="223"/>
      <c r="D211" s="231"/>
      <c r="E211" s="3"/>
      <c r="F211" s="3"/>
      <c r="G211" s="3"/>
      <c r="H211" s="3"/>
      <c r="J211" s="226"/>
      <c r="K211" s="3"/>
      <c r="L211" s="3"/>
      <c r="O211" s="227"/>
      <c r="Q211" s="94"/>
      <c r="R211" s="94"/>
      <c r="S211" s="94"/>
      <c r="T211" s="94"/>
    </row>
    <row r="212" ht="15.75" customHeight="1">
      <c r="A212" s="204"/>
      <c r="B212" s="222"/>
      <c r="C212" s="223"/>
      <c r="D212" s="231"/>
      <c r="E212" s="3"/>
      <c r="F212" s="3"/>
      <c r="G212" s="3"/>
      <c r="H212" s="3"/>
      <c r="J212" s="226"/>
      <c r="K212" s="3"/>
      <c r="L212" s="3"/>
      <c r="O212" s="227"/>
      <c r="Q212" s="94"/>
      <c r="R212" s="94"/>
      <c r="S212" s="94"/>
      <c r="T212" s="94"/>
    </row>
    <row r="213" ht="15.75" customHeight="1">
      <c r="A213" s="204"/>
      <c r="B213" s="222"/>
      <c r="C213" s="223"/>
      <c r="D213" s="231"/>
      <c r="E213" s="3"/>
      <c r="F213" s="3"/>
      <c r="G213" s="3"/>
      <c r="H213" s="3"/>
      <c r="J213" s="226"/>
      <c r="K213" s="3"/>
      <c r="L213" s="3"/>
      <c r="O213" s="227"/>
      <c r="Q213" s="94"/>
      <c r="R213" s="94"/>
      <c r="S213" s="94"/>
      <c r="T213" s="94"/>
    </row>
    <row r="214" ht="15.75" customHeight="1">
      <c r="A214" s="204"/>
      <c r="B214" s="222"/>
      <c r="C214" s="223"/>
      <c r="D214" s="231"/>
      <c r="E214" s="3"/>
      <c r="F214" s="3"/>
      <c r="G214" s="3"/>
      <c r="H214" s="3"/>
      <c r="J214" s="226"/>
      <c r="K214" s="3"/>
      <c r="L214" s="3"/>
      <c r="O214" s="227"/>
      <c r="Q214" s="94"/>
      <c r="R214" s="94"/>
      <c r="S214" s="94"/>
      <c r="T214" s="94"/>
    </row>
    <row r="215" ht="15.75" customHeight="1">
      <c r="A215" s="204"/>
      <c r="B215" s="222"/>
      <c r="C215" s="223"/>
      <c r="D215" s="231"/>
      <c r="E215" s="3"/>
      <c r="F215" s="3"/>
      <c r="G215" s="3"/>
      <c r="H215" s="3"/>
      <c r="J215" s="226"/>
      <c r="K215" s="3"/>
      <c r="L215" s="3"/>
      <c r="O215" s="227"/>
      <c r="Q215" s="94"/>
      <c r="R215" s="94"/>
      <c r="S215" s="94"/>
      <c r="T215" s="94"/>
    </row>
    <row r="216" ht="15.75" customHeight="1">
      <c r="A216" s="204"/>
      <c r="B216" s="222"/>
      <c r="C216" s="223"/>
      <c r="D216" s="231"/>
      <c r="E216" s="3"/>
      <c r="F216" s="3"/>
      <c r="G216" s="3"/>
      <c r="H216" s="3"/>
      <c r="J216" s="226"/>
      <c r="K216" s="3"/>
      <c r="L216" s="3"/>
      <c r="O216" s="227"/>
      <c r="Q216" s="94"/>
      <c r="R216" s="94"/>
      <c r="S216" s="94"/>
      <c r="T216" s="94"/>
    </row>
    <row r="217" ht="15.75" customHeight="1">
      <c r="A217" s="204"/>
      <c r="B217" s="222"/>
      <c r="C217" s="223"/>
      <c r="D217" s="231"/>
      <c r="E217" s="3"/>
      <c r="F217" s="3"/>
      <c r="G217" s="3"/>
      <c r="H217" s="3"/>
      <c r="J217" s="226"/>
      <c r="K217" s="3"/>
      <c r="L217" s="3"/>
      <c r="O217" s="227"/>
      <c r="Q217" s="94"/>
      <c r="R217" s="94"/>
      <c r="S217" s="94"/>
      <c r="T217" s="94"/>
    </row>
    <row r="218" ht="15.75" customHeight="1">
      <c r="A218" s="234"/>
      <c r="B218" s="222"/>
      <c r="C218" s="223"/>
      <c r="D218" s="231"/>
      <c r="E218" s="3"/>
      <c r="F218" s="3"/>
      <c r="G218" s="3"/>
      <c r="H218" s="3"/>
      <c r="J218" s="226"/>
      <c r="K218" s="3"/>
      <c r="L218" s="3"/>
      <c r="O218" s="227"/>
      <c r="Q218" s="94"/>
      <c r="R218" s="94"/>
      <c r="S218" s="94"/>
      <c r="T218" s="94"/>
    </row>
    <row r="219" ht="15.75" customHeight="1">
      <c r="A219" s="204"/>
      <c r="B219" s="222"/>
      <c r="C219" s="223"/>
      <c r="D219" s="231"/>
      <c r="E219" s="3"/>
      <c r="F219" s="3"/>
      <c r="G219" s="3"/>
      <c r="H219" s="3"/>
      <c r="J219" s="226"/>
      <c r="K219" s="3"/>
      <c r="L219" s="3"/>
      <c r="O219" s="227"/>
      <c r="Q219" s="94"/>
      <c r="R219" s="94"/>
      <c r="S219" s="94"/>
      <c r="T219" s="94"/>
    </row>
    <row r="220" ht="15.75" customHeight="1">
      <c r="A220" s="242"/>
      <c r="B220" s="222"/>
      <c r="C220" s="223"/>
      <c r="D220" s="231"/>
      <c r="E220" s="3"/>
      <c r="F220" s="3"/>
      <c r="G220" s="3"/>
      <c r="H220" s="3"/>
      <c r="J220" s="226"/>
      <c r="K220" s="3"/>
      <c r="L220" s="3"/>
      <c r="O220" s="227"/>
      <c r="Q220" s="94"/>
      <c r="R220" s="94"/>
      <c r="S220" s="94"/>
      <c r="T220" s="94"/>
    </row>
    <row r="221" ht="15.75" customHeight="1">
      <c r="A221" s="204"/>
      <c r="B221" s="222"/>
      <c r="C221" s="223"/>
      <c r="D221" s="231"/>
      <c r="E221" s="3"/>
      <c r="F221" s="3"/>
      <c r="G221" s="3"/>
      <c r="H221" s="3"/>
      <c r="J221" s="226"/>
      <c r="K221" s="3"/>
      <c r="L221" s="3"/>
      <c r="O221" s="227"/>
      <c r="Q221" s="94"/>
      <c r="R221" s="94"/>
      <c r="S221" s="94"/>
      <c r="T221" s="94"/>
    </row>
    <row r="222" ht="15.75" customHeight="1">
      <c r="A222" s="204"/>
      <c r="B222" s="222"/>
      <c r="C222" s="223"/>
      <c r="D222" s="231"/>
      <c r="E222" s="3"/>
      <c r="F222" s="3"/>
      <c r="G222" s="3"/>
      <c r="H222" s="3"/>
      <c r="J222" s="226"/>
      <c r="K222" s="3"/>
      <c r="L222" s="3"/>
      <c r="O222" s="227"/>
      <c r="Q222" s="94"/>
      <c r="R222" s="94"/>
      <c r="S222" s="94"/>
      <c r="T222" s="94"/>
    </row>
    <row r="223" ht="15.75" customHeight="1">
      <c r="A223" s="204"/>
      <c r="B223" s="222"/>
      <c r="C223" s="223"/>
      <c r="D223" s="231"/>
      <c r="E223" s="3"/>
      <c r="F223" s="3"/>
      <c r="G223" s="3"/>
      <c r="H223" s="3"/>
      <c r="J223" s="226"/>
      <c r="K223" s="3"/>
      <c r="L223" s="3"/>
      <c r="O223" s="227"/>
      <c r="Q223" s="94"/>
      <c r="R223" s="94"/>
      <c r="S223" s="94"/>
      <c r="T223" s="94"/>
    </row>
    <row r="224" ht="15.75" customHeight="1">
      <c r="A224" s="234"/>
      <c r="B224" s="222"/>
      <c r="C224" s="223"/>
      <c r="D224" s="231"/>
      <c r="E224" s="3"/>
      <c r="F224" s="3"/>
      <c r="G224" s="3"/>
      <c r="H224" s="3"/>
      <c r="J224" s="226"/>
      <c r="K224" s="3"/>
      <c r="L224" s="3"/>
      <c r="O224" s="227"/>
      <c r="Q224" s="94"/>
      <c r="R224" s="94"/>
      <c r="S224" s="94"/>
      <c r="T224" s="94"/>
    </row>
    <row r="225" ht="15.75" customHeight="1">
      <c r="A225" s="234"/>
      <c r="B225" s="222"/>
      <c r="C225" s="223"/>
      <c r="D225" s="231"/>
      <c r="E225" s="3"/>
      <c r="F225" s="3"/>
      <c r="G225" s="3"/>
      <c r="H225" s="3"/>
      <c r="J225" s="226"/>
      <c r="K225" s="3"/>
      <c r="L225" s="3"/>
      <c r="O225" s="227"/>
      <c r="Q225" s="94"/>
      <c r="R225" s="94"/>
      <c r="S225" s="94"/>
      <c r="T225" s="94"/>
    </row>
    <row r="226" ht="15.75" customHeight="1">
      <c r="A226" s="234"/>
      <c r="B226" s="222"/>
      <c r="C226" s="223"/>
      <c r="D226" s="231"/>
      <c r="E226" s="3"/>
      <c r="F226" s="3"/>
      <c r="G226" s="3"/>
      <c r="H226" s="3"/>
      <c r="J226" s="226"/>
      <c r="K226" s="3"/>
      <c r="L226" s="3"/>
      <c r="O226" s="227"/>
      <c r="Q226" s="94"/>
      <c r="R226" s="94"/>
      <c r="S226" s="94"/>
      <c r="T226" s="94"/>
    </row>
    <row r="227" ht="15.75" customHeight="1">
      <c r="A227" s="204"/>
      <c r="B227" s="222"/>
      <c r="C227" s="223"/>
      <c r="D227" s="231"/>
      <c r="E227" s="3"/>
      <c r="F227" s="3"/>
      <c r="G227" s="3"/>
      <c r="H227" s="3"/>
      <c r="J227" s="226"/>
      <c r="K227" s="3"/>
      <c r="L227" s="3"/>
      <c r="O227" s="227"/>
      <c r="Q227" s="94"/>
      <c r="R227" s="94"/>
      <c r="S227" s="94"/>
      <c r="T227" s="94"/>
    </row>
    <row r="228" ht="15.75" customHeight="1">
      <c r="A228" s="204"/>
      <c r="B228" s="222"/>
      <c r="C228" s="223"/>
      <c r="D228" s="231"/>
      <c r="E228" s="3"/>
      <c r="F228" s="3"/>
      <c r="G228" s="3"/>
      <c r="H228" s="3"/>
      <c r="J228" s="226"/>
      <c r="K228" s="3"/>
      <c r="L228" s="3"/>
      <c r="O228" s="227"/>
      <c r="Q228" s="94"/>
      <c r="R228" s="94"/>
      <c r="S228" s="94"/>
      <c r="T228" s="94"/>
    </row>
    <row r="229" ht="15.75" customHeight="1">
      <c r="A229" s="204"/>
      <c r="B229" s="222"/>
      <c r="C229" s="223"/>
      <c r="D229" s="231"/>
      <c r="E229" s="3"/>
      <c r="F229" s="3"/>
      <c r="G229" s="3"/>
      <c r="H229" s="3"/>
      <c r="J229" s="226"/>
      <c r="K229" s="3"/>
      <c r="L229" s="3"/>
      <c r="O229" s="227"/>
      <c r="Q229" s="94"/>
      <c r="R229" s="94"/>
      <c r="S229" s="94"/>
      <c r="T229" s="94"/>
    </row>
    <row r="230" ht="15.75" customHeight="1">
      <c r="A230" s="204"/>
      <c r="B230" s="222"/>
      <c r="C230" s="223"/>
      <c r="D230" s="231"/>
      <c r="E230" s="3"/>
      <c r="F230" s="3"/>
      <c r="G230" s="3"/>
      <c r="H230" s="3"/>
      <c r="J230" s="226"/>
      <c r="K230" s="3"/>
      <c r="L230" s="3"/>
      <c r="O230" s="227"/>
      <c r="Q230" s="94"/>
      <c r="R230" s="94"/>
      <c r="S230" s="94"/>
      <c r="T230" s="94"/>
    </row>
    <row r="231" ht="15.75" customHeight="1">
      <c r="A231" s="204"/>
      <c r="B231" s="222"/>
      <c r="C231" s="223"/>
      <c r="D231" s="231"/>
      <c r="E231" s="3"/>
      <c r="F231" s="3"/>
      <c r="G231" s="3"/>
      <c r="H231" s="3"/>
      <c r="J231" s="226"/>
      <c r="K231" s="3"/>
      <c r="L231" s="3"/>
      <c r="O231" s="227"/>
      <c r="Q231" s="94"/>
      <c r="R231" s="94"/>
      <c r="S231" s="94"/>
      <c r="T231" s="94"/>
    </row>
    <row r="232" ht="15.75" customHeight="1">
      <c r="A232" s="234"/>
      <c r="B232" s="222"/>
      <c r="C232" s="223"/>
      <c r="D232" s="231"/>
      <c r="E232" s="3"/>
      <c r="F232" s="3"/>
      <c r="G232" s="3"/>
      <c r="H232" s="3"/>
      <c r="J232" s="226"/>
      <c r="K232" s="3"/>
      <c r="L232" s="3"/>
      <c r="O232" s="227"/>
      <c r="Q232" s="94"/>
      <c r="R232" s="94"/>
      <c r="S232" s="94"/>
      <c r="T232" s="94"/>
    </row>
    <row r="233" ht="15.75" customHeight="1">
      <c r="A233" s="234"/>
      <c r="B233" s="222"/>
      <c r="C233" s="223"/>
      <c r="D233" s="231"/>
      <c r="E233" s="3"/>
      <c r="F233" s="3"/>
      <c r="G233" s="3"/>
      <c r="H233" s="3"/>
      <c r="J233" s="226"/>
      <c r="K233" s="3"/>
      <c r="L233" s="3"/>
      <c r="O233" s="227"/>
      <c r="Q233" s="94"/>
      <c r="R233" s="94"/>
      <c r="S233" s="94"/>
      <c r="T233" s="94"/>
    </row>
    <row r="234" ht="15.75" customHeight="1">
      <c r="A234" s="234"/>
      <c r="B234" s="222"/>
      <c r="C234" s="223"/>
      <c r="D234" s="231"/>
      <c r="E234" s="3"/>
      <c r="F234" s="3"/>
      <c r="G234" s="3"/>
      <c r="H234" s="3"/>
      <c r="J234" s="226"/>
      <c r="K234" s="3"/>
      <c r="L234" s="3"/>
      <c r="O234" s="227"/>
      <c r="Q234" s="94"/>
      <c r="R234" s="94"/>
      <c r="S234" s="94"/>
      <c r="T234" s="94"/>
    </row>
    <row r="235" ht="15.75" customHeight="1">
      <c r="A235" s="258"/>
      <c r="B235" s="222"/>
      <c r="C235" s="223"/>
      <c r="D235" s="231"/>
      <c r="E235" s="3"/>
      <c r="F235" s="3"/>
      <c r="G235" s="3"/>
      <c r="H235" s="3"/>
      <c r="J235" s="226"/>
      <c r="K235" s="3"/>
      <c r="L235" s="3"/>
      <c r="O235" s="227"/>
      <c r="Q235" s="94"/>
      <c r="R235" s="94"/>
      <c r="S235" s="94"/>
      <c r="T235" s="94"/>
    </row>
    <row r="236" ht="15.75" customHeight="1">
      <c r="A236" s="204"/>
      <c r="B236" s="222"/>
      <c r="C236" s="223"/>
      <c r="D236" s="231"/>
      <c r="E236" s="3"/>
      <c r="F236" s="3"/>
      <c r="G236" s="3"/>
      <c r="H236" s="3"/>
      <c r="J236" s="226"/>
      <c r="K236" s="3"/>
      <c r="L236" s="3"/>
      <c r="O236" s="227"/>
      <c r="Q236" s="94"/>
      <c r="R236" s="94"/>
      <c r="S236" s="94"/>
      <c r="T236" s="94"/>
    </row>
    <row r="237" ht="15.75" customHeight="1">
      <c r="A237" s="204"/>
      <c r="B237" s="222"/>
      <c r="C237" s="223"/>
      <c r="D237" s="231"/>
      <c r="E237" s="3"/>
      <c r="F237" s="3"/>
      <c r="G237" s="3"/>
      <c r="H237" s="3"/>
      <c r="J237" s="226"/>
      <c r="K237" s="3"/>
      <c r="L237" s="3"/>
      <c r="O237" s="227"/>
      <c r="Q237" s="94"/>
      <c r="R237" s="94"/>
      <c r="S237" s="94"/>
      <c r="T237" s="94"/>
    </row>
    <row r="238" ht="15.75" customHeight="1">
      <c r="A238" s="204"/>
      <c r="B238" s="222"/>
      <c r="C238" s="223"/>
      <c r="D238" s="231"/>
      <c r="E238" s="3"/>
      <c r="F238" s="3"/>
      <c r="G238" s="3"/>
      <c r="H238" s="3"/>
      <c r="J238" s="226"/>
      <c r="K238" s="3"/>
      <c r="L238" s="3"/>
      <c r="O238" s="227"/>
      <c r="Q238" s="94"/>
      <c r="R238" s="94"/>
      <c r="S238" s="94"/>
      <c r="T238" s="94"/>
    </row>
    <row r="239" ht="15.75" customHeight="1">
      <c r="A239" s="204"/>
      <c r="B239" s="222"/>
      <c r="C239" s="223"/>
      <c r="D239" s="231"/>
      <c r="E239" s="3"/>
      <c r="F239" s="3"/>
      <c r="G239" s="3"/>
      <c r="H239" s="3"/>
      <c r="J239" s="226"/>
      <c r="K239" s="3"/>
      <c r="L239" s="3"/>
      <c r="O239" s="227"/>
      <c r="Q239" s="94"/>
      <c r="R239" s="94"/>
      <c r="S239" s="94"/>
      <c r="T239" s="94"/>
    </row>
    <row r="240" ht="15.75" customHeight="1">
      <c r="A240" s="228"/>
      <c r="B240" s="222"/>
      <c r="C240" s="223"/>
      <c r="D240" s="231"/>
      <c r="E240" s="3"/>
      <c r="F240" s="3"/>
      <c r="G240" s="3"/>
      <c r="H240" s="3"/>
      <c r="J240" s="226"/>
      <c r="K240" s="3"/>
      <c r="L240" s="3"/>
      <c r="O240" s="227"/>
      <c r="Q240" s="94"/>
      <c r="R240" s="94"/>
      <c r="S240" s="94"/>
      <c r="T240" s="94"/>
    </row>
    <row r="241" ht="15.75" customHeight="1">
      <c r="A241" s="234"/>
      <c r="B241" s="222"/>
      <c r="C241" s="223"/>
      <c r="D241" s="231"/>
      <c r="E241" s="3"/>
      <c r="F241" s="3"/>
      <c r="G241" s="3"/>
      <c r="H241" s="3"/>
      <c r="J241" s="226"/>
      <c r="K241" s="3"/>
      <c r="L241" s="3"/>
      <c r="O241" s="227"/>
      <c r="Q241" s="94"/>
      <c r="R241" s="94"/>
      <c r="S241" s="94"/>
      <c r="T241" s="94"/>
    </row>
    <row r="242" ht="15.75" customHeight="1">
      <c r="A242" s="234"/>
      <c r="B242" s="222"/>
      <c r="C242" s="223"/>
      <c r="D242" s="231"/>
      <c r="E242" s="3"/>
      <c r="F242" s="3"/>
      <c r="G242" s="3"/>
      <c r="H242" s="3"/>
      <c r="J242" s="226"/>
      <c r="K242" s="3"/>
      <c r="L242" s="3"/>
      <c r="O242" s="227"/>
      <c r="Q242" s="94"/>
      <c r="R242" s="94"/>
      <c r="S242" s="94"/>
      <c r="T242" s="94"/>
    </row>
    <row r="243" ht="15.75" customHeight="1">
      <c r="A243" s="204"/>
      <c r="B243" s="222"/>
      <c r="C243" s="223"/>
      <c r="D243" s="231"/>
      <c r="E243" s="3"/>
      <c r="F243" s="3"/>
      <c r="G243" s="3"/>
      <c r="H243" s="3"/>
      <c r="J243" s="226"/>
      <c r="K243" s="3"/>
      <c r="L243" s="3"/>
      <c r="O243" s="227"/>
      <c r="Q243" s="94"/>
      <c r="R243" s="94"/>
      <c r="S243" s="94"/>
      <c r="T243" s="94"/>
    </row>
    <row r="244" ht="15.75" customHeight="1">
      <c r="A244" s="204"/>
      <c r="B244" s="222"/>
      <c r="C244" s="223"/>
      <c r="D244" s="231"/>
      <c r="E244" s="3"/>
      <c r="F244" s="3"/>
      <c r="G244" s="3"/>
      <c r="H244" s="3"/>
      <c r="J244" s="226"/>
      <c r="K244" s="3"/>
      <c r="L244" s="3"/>
      <c r="O244" s="227"/>
      <c r="Q244" s="94"/>
      <c r="R244" s="94"/>
      <c r="S244" s="94"/>
      <c r="T244" s="94"/>
    </row>
    <row r="245" ht="15.75" customHeight="1">
      <c r="A245" s="204"/>
      <c r="B245" s="222"/>
      <c r="C245" s="223"/>
      <c r="D245" s="231"/>
      <c r="E245" s="3"/>
      <c r="F245" s="3"/>
      <c r="G245" s="3"/>
      <c r="H245" s="3"/>
      <c r="J245" s="226"/>
      <c r="K245" s="3"/>
      <c r="L245" s="3"/>
      <c r="O245" s="227"/>
      <c r="Q245" s="94"/>
      <c r="R245" s="94"/>
      <c r="S245" s="94"/>
      <c r="T245" s="94"/>
    </row>
    <row r="246" ht="15.75" customHeight="1">
      <c r="A246" s="204"/>
      <c r="B246" s="222"/>
      <c r="C246" s="223"/>
      <c r="D246" s="231"/>
      <c r="E246" s="3"/>
      <c r="F246" s="3"/>
      <c r="G246" s="3"/>
      <c r="H246" s="3"/>
      <c r="J246" s="226"/>
      <c r="K246" s="3"/>
      <c r="L246" s="3"/>
      <c r="O246" s="227"/>
      <c r="Q246" s="94"/>
      <c r="R246" s="94"/>
      <c r="S246" s="94"/>
      <c r="T246" s="94"/>
    </row>
    <row r="247" ht="15.75" customHeight="1">
      <c r="A247" s="234"/>
      <c r="B247" s="222"/>
      <c r="C247" s="223"/>
      <c r="D247" s="231"/>
      <c r="E247" s="3"/>
      <c r="F247" s="3"/>
      <c r="G247" s="3"/>
      <c r="H247" s="3"/>
      <c r="J247" s="226"/>
      <c r="K247" s="3"/>
      <c r="L247" s="3"/>
      <c r="O247" s="227"/>
      <c r="Q247" s="94"/>
      <c r="R247" s="94"/>
      <c r="S247" s="94"/>
      <c r="T247" s="94"/>
    </row>
    <row r="248" ht="15.75" customHeight="1">
      <c r="A248" s="204"/>
      <c r="B248" s="222"/>
      <c r="C248" s="223"/>
      <c r="D248" s="231"/>
      <c r="E248" s="3"/>
      <c r="F248" s="3"/>
      <c r="G248" s="3"/>
      <c r="H248" s="3"/>
      <c r="J248" s="226"/>
      <c r="K248" s="3"/>
      <c r="L248" s="3"/>
      <c r="O248" s="227"/>
      <c r="Q248" s="94"/>
      <c r="R248" s="94"/>
      <c r="S248" s="94"/>
      <c r="T248" s="94"/>
    </row>
    <row r="249" ht="15.75" customHeight="1">
      <c r="A249" s="204"/>
      <c r="B249" s="222"/>
      <c r="C249" s="223"/>
      <c r="D249" s="231"/>
      <c r="E249" s="3"/>
      <c r="F249" s="3"/>
      <c r="G249" s="3"/>
      <c r="H249" s="3"/>
      <c r="J249" s="226"/>
      <c r="K249" s="3"/>
      <c r="L249" s="3"/>
      <c r="O249" s="227"/>
      <c r="Q249" s="94"/>
      <c r="R249" s="94"/>
      <c r="S249" s="94"/>
      <c r="T249" s="94"/>
    </row>
    <row r="250" ht="15.75" customHeight="1">
      <c r="A250" s="234"/>
      <c r="B250" s="222"/>
      <c r="C250" s="223"/>
      <c r="D250" s="231"/>
      <c r="E250" s="3"/>
      <c r="F250" s="3"/>
      <c r="G250" s="3"/>
      <c r="H250" s="3"/>
      <c r="J250" s="226"/>
      <c r="K250" s="3"/>
      <c r="L250" s="3"/>
      <c r="O250" s="227"/>
      <c r="Q250" s="94"/>
      <c r="R250" s="94"/>
      <c r="S250" s="94"/>
      <c r="T250" s="94"/>
    </row>
    <row r="251" ht="15.75" customHeight="1">
      <c r="A251" s="234"/>
      <c r="B251" s="222"/>
      <c r="C251" s="223"/>
      <c r="D251" s="231"/>
      <c r="E251" s="3"/>
      <c r="F251" s="3"/>
      <c r="G251" s="3"/>
      <c r="H251" s="3"/>
      <c r="J251" s="226"/>
      <c r="K251" s="3"/>
      <c r="L251" s="3"/>
      <c r="O251" s="227"/>
      <c r="Q251" s="94"/>
      <c r="R251" s="94"/>
      <c r="S251" s="94"/>
      <c r="T251" s="94"/>
    </row>
    <row r="252" ht="15.75" customHeight="1">
      <c r="A252" s="204"/>
      <c r="B252" s="222"/>
      <c r="C252" s="206"/>
      <c r="D252" s="207"/>
      <c r="E252" s="3"/>
      <c r="F252" s="3"/>
      <c r="G252" s="3"/>
      <c r="H252" s="3"/>
      <c r="J252" s="226"/>
      <c r="K252" s="3"/>
      <c r="L252" s="3"/>
      <c r="O252" s="227"/>
      <c r="Q252" s="94"/>
      <c r="R252" s="94"/>
      <c r="S252" s="94"/>
      <c r="T252" s="94"/>
    </row>
    <row r="253" ht="15.75" customHeight="1">
      <c r="A253" s="204"/>
      <c r="B253" s="222"/>
      <c r="C253" s="223"/>
      <c r="D253" s="224"/>
      <c r="E253" s="3"/>
      <c r="F253" s="3"/>
      <c r="G253" s="3"/>
      <c r="H253" s="3"/>
      <c r="J253" s="226"/>
      <c r="K253" s="3"/>
      <c r="L253" s="3"/>
      <c r="O253" s="227"/>
      <c r="Q253" s="94"/>
      <c r="R253" s="94"/>
      <c r="S253" s="94"/>
      <c r="T253" s="94"/>
    </row>
    <row r="254" ht="15.75" customHeight="1">
      <c r="A254" s="204"/>
      <c r="B254" s="222"/>
      <c r="C254" s="223"/>
      <c r="D254" s="224"/>
      <c r="E254" s="3"/>
      <c r="F254" s="3"/>
      <c r="G254" s="3"/>
      <c r="H254" s="3"/>
      <c r="J254" s="226"/>
      <c r="K254" s="3"/>
      <c r="L254" s="3"/>
      <c r="O254" s="227"/>
      <c r="Q254" s="94"/>
      <c r="R254" s="94"/>
      <c r="S254" s="94"/>
      <c r="T254" s="94"/>
    </row>
    <row r="255" ht="15.75" customHeight="1">
      <c r="A255" s="204"/>
      <c r="B255" s="222"/>
      <c r="C255" s="223"/>
      <c r="D255" s="224"/>
      <c r="E255" s="3"/>
      <c r="F255" s="3"/>
      <c r="G255" s="3"/>
      <c r="H255" s="3"/>
      <c r="J255" s="226"/>
      <c r="K255" s="3"/>
      <c r="L255" s="3"/>
      <c r="O255" s="227"/>
      <c r="Q255" s="94"/>
      <c r="R255" s="94"/>
      <c r="S255" s="94"/>
      <c r="T255" s="94"/>
    </row>
    <row r="256" ht="15.75" customHeight="1">
      <c r="A256" s="204"/>
      <c r="B256" s="222"/>
      <c r="C256" s="223"/>
      <c r="D256" s="224"/>
      <c r="E256" s="3"/>
      <c r="F256" s="3"/>
      <c r="G256" s="3"/>
      <c r="H256" s="3"/>
      <c r="J256" s="226"/>
      <c r="K256" s="3"/>
      <c r="L256" s="3"/>
      <c r="O256" s="227"/>
      <c r="Q256" s="94"/>
      <c r="R256" s="94"/>
      <c r="S256" s="94"/>
      <c r="T256" s="94"/>
    </row>
    <row r="257" ht="15.75" customHeight="1">
      <c r="A257" s="204"/>
      <c r="B257" s="222"/>
      <c r="C257" s="223"/>
      <c r="D257" s="224"/>
      <c r="E257" s="3"/>
      <c r="F257" s="3"/>
      <c r="G257" s="3"/>
      <c r="H257" s="3"/>
      <c r="J257" s="226"/>
      <c r="K257" s="3"/>
      <c r="L257" s="3"/>
      <c r="O257" s="227"/>
      <c r="Q257" s="94"/>
      <c r="R257" s="94"/>
      <c r="S257" s="94"/>
      <c r="T257" s="94"/>
    </row>
    <row r="258" ht="15.75" customHeight="1">
      <c r="A258" s="204"/>
      <c r="B258" s="222"/>
      <c r="C258" s="223"/>
      <c r="D258" s="224"/>
      <c r="E258" s="3"/>
      <c r="F258" s="3"/>
      <c r="G258" s="3"/>
      <c r="H258" s="3"/>
      <c r="J258" s="226"/>
      <c r="K258" s="3"/>
      <c r="L258" s="3"/>
      <c r="O258" s="227"/>
      <c r="Q258" s="94"/>
      <c r="R258" s="94"/>
      <c r="S258" s="94"/>
      <c r="T258" s="94"/>
    </row>
    <row r="259" ht="15.75" customHeight="1">
      <c r="A259" s="204"/>
      <c r="B259" s="222"/>
      <c r="C259" s="223"/>
      <c r="D259" s="224"/>
      <c r="E259" s="3"/>
      <c r="F259" s="3"/>
      <c r="G259" s="3"/>
      <c r="H259" s="3"/>
      <c r="J259" s="226"/>
      <c r="K259" s="3"/>
      <c r="L259" s="3"/>
      <c r="O259" s="227"/>
      <c r="Q259" s="94"/>
      <c r="R259" s="94"/>
      <c r="S259" s="94"/>
      <c r="T259" s="94"/>
    </row>
    <row r="260" ht="15.75" customHeight="1">
      <c r="A260" s="204"/>
      <c r="B260" s="222"/>
      <c r="C260" s="223"/>
      <c r="D260" s="224"/>
      <c r="E260" s="3"/>
      <c r="F260" s="3"/>
      <c r="G260" s="3"/>
      <c r="H260" s="3"/>
      <c r="J260" s="226"/>
      <c r="K260" s="3"/>
      <c r="L260" s="3"/>
      <c r="O260" s="227"/>
      <c r="Q260" s="94"/>
      <c r="R260" s="94"/>
      <c r="S260" s="94"/>
      <c r="T260" s="94"/>
    </row>
    <row r="261" ht="15.75" customHeight="1">
      <c r="A261" s="204"/>
      <c r="B261" s="222"/>
      <c r="C261" s="223"/>
      <c r="D261" s="224"/>
      <c r="E261" s="3"/>
      <c r="F261" s="3"/>
      <c r="G261" s="3"/>
      <c r="H261" s="3"/>
      <c r="J261" s="226"/>
      <c r="K261" s="3"/>
      <c r="L261" s="3"/>
      <c r="O261" s="227"/>
      <c r="Q261" s="94"/>
      <c r="R261" s="94"/>
      <c r="S261" s="94"/>
      <c r="T261" s="94"/>
    </row>
    <row r="262" ht="15.75" customHeight="1">
      <c r="A262" s="204"/>
      <c r="B262" s="222"/>
      <c r="C262" s="223"/>
      <c r="D262" s="224"/>
      <c r="E262" s="3"/>
      <c r="F262" s="3"/>
      <c r="G262" s="3"/>
      <c r="H262" s="3"/>
      <c r="J262" s="226"/>
      <c r="K262" s="3"/>
      <c r="L262" s="3"/>
      <c r="O262" s="227"/>
      <c r="Q262" s="94"/>
      <c r="R262" s="94"/>
      <c r="S262" s="94"/>
      <c r="T262" s="94"/>
    </row>
    <row r="263" ht="15.75" customHeight="1">
      <c r="A263" s="204"/>
      <c r="B263" s="222"/>
      <c r="C263" s="223"/>
      <c r="D263" s="249"/>
      <c r="E263" s="3"/>
      <c r="F263" s="3"/>
      <c r="G263" s="3"/>
      <c r="H263" s="3"/>
      <c r="J263" s="226"/>
      <c r="K263" s="3"/>
      <c r="L263" s="3"/>
      <c r="O263" s="227"/>
      <c r="Q263" s="94"/>
      <c r="R263" s="94"/>
      <c r="S263" s="94"/>
      <c r="T263" s="94"/>
    </row>
    <row r="264" ht="15.75" customHeight="1">
      <c r="A264" s="204"/>
      <c r="B264" s="222"/>
      <c r="C264" s="223"/>
      <c r="D264" s="249"/>
      <c r="E264" s="3"/>
      <c r="F264" s="3"/>
      <c r="G264" s="3"/>
      <c r="H264" s="3"/>
      <c r="J264" s="226"/>
      <c r="K264" s="3"/>
      <c r="L264" s="3"/>
      <c r="O264" s="227"/>
      <c r="Q264" s="94"/>
      <c r="R264" s="94"/>
      <c r="S264" s="94"/>
      <c r="T264" s="94"/>
    </row>
    <row r="265" ht="15.75" customHeight="1">
      <c r="A265" s="204"/>
      <c r="B265" s="222"/>
      <c r="C265" s="223"/>
      <c r="D265" s="249"/>
      <c r="E265" s="3"/>
      <c r="F265" s="3"/>
      <c r="G265" s="3"/>
      <c r="H265" s="3"/>
      <c r="J265" s="226"/>
      <c r="K265" s="3"/>
      <c r="L265" s="3"/>
      <c r="O265" s="227"/>
      <c r="Q265" s="94"/>
      <c r="R265" s="94"/>
      <c r="S265" s="94"/>
      <c r="T265" s="94"/>
    </row>
    <row r="266" ht="15.75" customHeight="1">
      <c r="A266" s="204"/>
      <c r="B266" s="222"/>
      <c r="C266" s="223"/>
      <c r="D266" s="249"/>
      <c r="E266" s="3"/>
      <c r="F266" s="3"/>
      <c r="G266" s="3"/>
      <c r="H266" s="3"/>
      <c r="J266" s="226"/>
      <c r="K266" s="3"/>
      <c r="L266" s="3"/>
      <c r="O266" s="227"/>
      <c r="Q266" s="94"/>
      <c r="R266" s="94"/>
      <c r="S266" s="94"/>
      <c r="T266" s="94"/>
    </row>
    <row r="267" ht="15.75" customHeight="1">
      <c r="A267" s="204"/>
      <c r="B267" s="222"/>
      <c r="C267" s="223"/>
      <c r="D267" s="230"/>
      <c r="E267" s="3"/>
      <c r="F267" s="3"/>
      <c r="G267" s="3"/>
      <c r="H267" s="3"/>
      <c r="J267" s="226"/>
      <c r="K267" s="3"/>
      <c r="L267" s="3"/>
      <c r="O267" s="227"/>
      <c r="Q267" s="94"/>
      <c r="R267" s="94"/>
      <c r="S267" s="94"/>
      <c r="T267" s="94"/>
    </row>
    <row r="268" ht="15.75" customHeight="1">
      <c r="A268" s="204"/>
      <c r="B268" s="222"/>
      <c r="C268" s="223"/>
      <c r="D268" s="230"/>
      <c r="E268" s="3"/>
      <c r="F268" s="3"/>
      <c r="G268" s="3"/>
      <c r="H268" s="3"/>
      <c r="J268" s="226"/>
      <c r="K268" s="3"/>
      <c r="L268" s="3"/>
      <c r="O268" s="227"/>
      <c r="Q268" s="94"/>
      <c r="R268" s="94"/>
      <c r="S268" s="94"/>
      <c r="T268" s="94"/>
    </row>
    <row r="269" ht="15.75" customHeight="1">
      <c r="A269" s="204"/>
      <c r="B269" s="222"/>
      <c r="C269" s="223"/>
      <c r="D269" s="230"/>
      <c r="E269" s="3"/>
      <c r="F269" s="3"/>
      <c r="G269" s="3"/>
      <c r="H269" s="3"/>
      <c r="J269" s="226"/>
      <c r="K269" s="3"/>
      <c r="L269" s="3"/>
      <c r="O269" s="227"/>
      <c r="Q269" s="94"/>
      <c r="R269" s="94"/>
      <c r="S269" s="94"/>
      <c r="T269" s="94"/>
    </row>
    <row r="270" ht="15.75" customHeight="1">
      <c r="A270" s="204"/>
      <c r="B270" s="222"/>
      <c r="C270" s="223"/>
      <c r="D270" s="231"/>
      <c r="E270" s="3"/>
      <c r="F270" s="3"/>
      <c r="G270" s="3"/>
      <c r="H270" s="3"/>
      <c r="J270" s="226"/>
      <c r="K270" s="3"/>
      <c r="L270" s="3"/>
      <c r="O270" s="227"/>
      <c r="Q270" s="94"/>
      <c r="R270" s="94"/>
      <c r="S270" s="94"/>
      <c r="T270" s="94"/>
    </row>
    <row r="271" ht="15.75" customHeight="1">
      <c r="A271" s="204"/>
      <c r="B271" s="222"/>
      <c r="C271" s="223"/>
      <c r="D271" s="231"/>
      <c r="E271" s="3"/>
      <c r="F271" s="3"/>
      <c r="G271" s="3"/>
      <c r="H271" s="3"/>
      <c r="J271" s="226"/>
      <c r="K271" s="3"/>
      <c r="L271" s="3"/>
      <c r="O271" s="227"/>
      <c r="Q271" s="94"/>
      <c r="R271" s="94"/>
      <c r="S271" s="94"/>
      <c r="T271" s="94"/>
    </row>
    <row r="272" ht="15.75" customHeight="1">
      <c r="A272" s="204"/>
      <c r="B272" s="222"/>
      <c r="C272" s="223"/>
      <c r="D272" s="231"/>
      <c r="E272" s="3"/>
      <c r="F272" s="3"/>
      <c r="G272" s="3"/>
      <c r="H272" s="3"/>
      <c r="J272" s="226"/>
      <c r="K272" s="3"/>
      <c r="L272" s="3"/>
      <c r="O272" s="227"/>
      <c r="Q272" s="94"/>
      <c r="R272" s="94"/>
      <c r="S272" s="94"/>
      <c r="T272" s="94"/>
    </row>
    <row r="273" ht="15.75" customHeight="1">
      <c r="A273" s="204"/>
      <c r="B273" s="222"/>
      <c r="C273" s="223"/>
      <c r="D273" s="231"/>
      <c r="E273" s="3"/>
      <c r="F273" s="3"/>
      <c r="G273" s="3"/>
      <c r="H273" s="3"/>
      <c r="J273" s="226"/>
      <c r="K273" s="3"/>
      <c r="L273" s="3"/>
      <c r="O273" s="227"/>
      <c r="Q273" s="94"/>
      <c r="R273" s="94"/>
      <c r="S273" s="94"/>
      <c r="T273" s="94"/>
    </row>
    <row r="274" ht="15.75" customHeight="1">
      <c r="A274" s="204"/>
      <c r="B274" s="222"/>
      <c r="C274" s="223"/>
      <c r="D274" s="231"/>
      <c r="E274" s="3"/>
      <c r="F274" s="3"/>
      <c r="G274" s="3"/>
      <c r="H274" s="3"/>
      <c r="J274" s="226"/>
      <c r="K274" s="3"/>
      <c r="L274" s="3"/>
      <c r="O274" s="227"/>
      <c r="Q274" s="94"/>
      <c r="R274" s="94"/>
      <c r="S274" s="94"/>
      <c r="T274" s="94"/>
    </row>
    <row r="275" ht="15.75" customHeight="1">
      <c r="A275" s="204"/>
      <c r="B275" s="222"/>
      <c r="C275" s="223"/>
      <c r="D275" s="231"/>
      <c r="E275" s="3"/>
      <c r="F275" s="3"/>
      <c r="G275" s="3"/>
      <c r="H275" s="3"/>
      <c r="J275" s="226"/>
      <c r="K275" s="3"/>
      <c r="L275" s="3"/>
      <c r="O275" s="227"/>
      <c r="Q275" s="94"/>
      <c r="R275" s="94"/>
      <c r="S275" s="94"/>
      <c r="T275" s="94"/>
    </row>
    <row r="276" ht="15.75" customHeight="1">
      <c r="A276" s="204"/>
      <c r="B276" s="222"/>
      <c r="C276" s="223"/>
      <c r="D276" s="231"/>
      <c r="E276" s="3"/>
      <c r="F276" s="3"/>
      <c r="G276" s="3"/>
      <c r="H276" s="3"/>
      <c r="J276" s="226"/>
      <c r="K276" s="3"/>
      <c r="L276" s="3"/>
      <c r="O276" s="227"/>
      <c r="Q276" s="94"/>
      <c r="R276" s="94"/>
      <c r="S276" s="94"/>
      <c r="T276" s="94"/>
    </row>
    <row r="277" ht="15.75" customHeight="1">
      <c r="A277" s="204"/>
      <c r="B277" s="222"/>
      <c r="C277" s="223"/>
      <c r="D277" s="231"/>
      <c r="E277" s="3"/>
      <c r="F277" s="3"/>
      <c r="G277" s="3"/>
      <c r="H277" s="3"/>
      <c r="J277" s="226"/>
      <c r="K277" s="3"/>
      <c r="L277" s="3"/>
      <c r="O277" s="227"/>
      <c r="Q277" s="94"/>
      <c r="R277" s="94"/>
      <c r="S277" s="94"/>
      <c r="T277" s="94"/>
    </row>
    <row r="278" ht="15.75" customHeight="1">
      <c r="A278" s="204"/>
      <c r="B278" s="222"/>
      <c r="C278" s="223"/>
      <c r="D278" s="231"/>
      <c r="E278" s="3"/>
      <c r="F278" s="3"/>
      <c r="G278" s="3"/>
      <c r="H278" s="3"/>
      <c r="J278" s="226"/>
      <c r="K278" s="3"/>
      <c r="L278" s="3"/>
      <c r="O278" s="227"/>
      <c r="Q278" s="94"/>
      <c r="R278" s="94"/>
      <c r="S278" s="94"/>
      <c r="T278" s="94"/>
    </row>
    <row r="279" ht="15.75" customHeight="1">
      <c r="A279" s="204"/>
      <c r="B279" s="222"/>
      <c r="C279" s="223"/>
      <c r="D279" s="231"/>
      <c r="E279" s="3"/>
      <c r="F279" s="3"/>
      <c r="G279" s="3"/>
      <c r="H279" s="3"/>
      <c r="J279" s="226"/>
      <c r="K279" s="3"/>
      <c r="L279" s="3"/>
      <c r="O279" s="227"/>
      <c r="Q279" s="94"/>
      <c r="R279" s="94"/>
      <c r="S279" s="94"/>
      <c r="T279" s="94"/>
    </row>
    <row r="280" ht="15.75" customHeight="1">
      <c r="A280" s="204"/>
      <c r="B280" s="222"/>
      <c r="C280" s="223"/>
      <c r="D280" s="231"/>
      <c r="E280" s="3"/>
      <c r="F280" s="3"/>
      <c r="G280" s="3"/>
      <c r="H280" s="3"/>
      <c r="J280" s="226"/>
      <c r="K280" s="3"/>
      <c r="L280" s="3"/>
      <c r="O280" s="227"/>
      <c r="Q280" s="94"/>
      <c r="R280" s="94"/>
      <c r="S280" s="94"/>
      <c r="T280" s="94"/>
    </row>
    <row r="281" ht="15.75" customHeight="1">
      <c r="A281" s="204"/>
      <c r="B281" s="222"/>
      <c r="C281" s="223"/>
      <c r="D281" s="231"/>
      <c r="E281" s="3"/>
      <c r="F281" s="3"/>
      <c r="G281" s="3"/>
      <c r="H281" s="3"/>
      <c r="J281" s="226"/>
      <c r="K281" s="3"/>
      <c r="L281" s="3"/>
      <c r="O281" s="227"/>
      <c r="Q281" s="94"/>
      <c r="R281" s="94"/>
      <c r="S281" s="94"/>
      <c r="T281" s="94"/>
    </row>
    <row r="282" ht="15.75" customHeight="1">
      <c r="A282" s="204"/>
      <c r="B282" s="222"/>
      <c r="C282" s="223"/>
      <c r="D282" s="231"/>
      <c r="E282" s="3"/>
      <c r="F282" s="3"/>
      <c r="G282" s="3"/>
      <c r="H282" s="3"/>
      <c r="J282" s="226"/>
      <c r="K282" s="3"/>
      <c r="L282" s="3"/>
      <c r="O282" s="227"/>
      <c r="Q282" s="94"/>
      <c r="R282" s="94"/>
      <c r="S282" s="94"/>
      <c r="T282" s="94"/>
    </row>
    <row r="283" ht="15.75" customHeight="1">
      <c r="A283" s="234"/>
      <c r="B283" s="222"/>
      <c r="C283" s="223"/>
      <c r="D283" s="231"/>
      <c r="E283" s="3"/>
      <c r="F283" s="3"/>
      <c r="G283" s="3"/>
      <c r="H283" s="3"/>
      <c r="J283" s="226"/>
      <c r="K283" s="3"/>
      <c r="L283" s="3"/>
      <c r="O283" s="227"/>
      <c r="Q283" s="94"/>
      <c r="R283" s="94"/>
      <c r="S283" s="94"/>
      <c r="T283" s="94"/>
    </row>
    <row r="284" ht="15.75" customHeight="1">
      <c r="A284" s="258"/>
      <c r="B284" s="222"/>
      <c r="C284" s="223"/>
      <c r="D284" s="231"/>
      <c r="E284" s="3"/>
      <c r="F284" s="3"/>
      <c r="G284" s="3"/>
      <c r="H284" s="3"/>
      <c r="J284" s="226"/>
      <c r="K284" s="3"/>
      <c r="L284" s="3"/>
      <c r="O284" s="227"/>
      <c r="Q284" s="94"/>
      <c r="R284" s="94"/>
      <c r="S284" s="94"/>
      <c r="T284" s="94"/>
    </row>
    <row r="285" ht="15.75" customHeight="1">
      <c r="A285" s="204"/>
      <c r="B285" s="222"/>
      <c r="C285" s="223"/>
      <c r="D285" s="231"/>
      <c r="E285" s="3"/>
      <c r="F285" s="3"/>
      <c r="G285" s="3"/>
      <c r="H285" s="3"/>
      <c r="J285" s="226"/>
      <c r="K285" s="3"/>
      <c r="L285" s="3"/>
      <c r="O285" s="227"/>
      <c r="Q285" s="94"/>
      <c r="R285" s="94"/>
      <c r="S285" s="94"/>
      <c r="T285" s="94"/>
    </row>
    <row r="286" ht="15.75" customHeight="1">
      <c r="A286" s="242"/>
      <c r="B286" s="222"/>
      <c r="C286" s="223"/>
      <c r="D286" s="231"/>
      <c r="E286" s="3"/>
      <c r="F286" s="3"/>
      <c r="G286" s="3"/>
      <c r="H286" s="3"/>
      <c r="J286" s="226"/>
      <c r="K286" s="3"/>
      <c r="L286" s="3"/>
      <c r="O286" s="227"/>
      <c r="Q286" s="94"/>
      <c r="R286" s="94"/>
      <c r="S286" s="94"/>
      <c r="T286" s="94"/>
    </row>
    <row r="287" ht="15.75" customHeight="1">
      <c r="A287" s="204"/>
      <c r="B287" s="222"/>
      <c r="C287" s="223"/>
      <c r="D287" s="231"/>
      <c r="E287" s="3"/>
      <c r="F287" s="3"/>
      <c r="G287" s="3"/>
      <c r="H287" s="3"/>
      <c r="J287" s="226"/>
      <c r="K287" s="3"/>
      <c r="L287" s="3"/>
      <c r="O287" s="227"/>
      <c r="Q287" s="94"/>
      <c r="R287" s="94"/>
      <c r="S287" s="94"/>
      <c r="T287" s="94"/>
    </row>
    <row r="288" ht="15.75" customHeight="1">
      <c r="A288" s="204"/>
      <c r="B288" s="222"/>
      <c r="C288" s="223"/>
      <c r="D288" s="231"/>
      <c r="E288" s="3"/>
      <c r="F288" s="3"/>
      <c r="G288" s="3"/>
      <c r="H288" s="3"/>
      <c r="J288" s="226"/>
      <c r="K288" s="3"/>
      <c r="L288" s="3"/>
      <c r="O288" s="227"/>
      <c r="Q288" s="94"/>
      <c r="R288" s="94"/>
      <c r="S288" s="94"/>
      <c r="T288" s="94"/>
    </row>
    <row r="289" ht="15.75" customHeight="1">
      <c r="A289" s="204"/>
      <c r="B289" s="222"/>
      <c r="C289" s="223"/>
      <c r="D289" s="231"/>
      <c r="E289" s="3"/>
      <c r="F289" s="3"/>
      <c r="G289" s="3"/>
      <c r="H289" s="3"/>
      <c r="J289" s="226"/>
      <c r="K289" s="3"/>
      <c r="L289" s="3"/>
      <c r="O289" s="227"/>
      <c r="Q289" s="94"/>
      <c r="R289" s="94"/>
      <c r="S289" s="94"/>
      <c r="T289" s="94"/>
    </row>
    <row r="290" ht="15.75" customHeight="1">
      <c r="A290" s="204"/>
      <c r="B290" s="222"/>
      <c r="C290" s="223"/>
      <c r="D290" s="231"/>
      <c r="E290" s="3"/>
      <c r="F290" s="3"/>
      <c r="G290" s="3"/>
      <c r="H290" s="3"/>
      <c r="J290" s="226"/>
      <c r="K290" s="3"/>
      <c r="L290" s="3"/>
      <c r="O290" s="227"/>
      <c r="Q290" s="94"/>
      <c r="R290" s="94"/>
      <c r="S290" s="94"/>
      <c r="T290" s="94"/>
    </row>
    <row r="291" ht="15.75" customHeight="1">
      <c r="A291" s="234"/>
      <c r="B291" s="222"/>
      <c r="C291" s="223"/>
      <c r="D291" s="231"/>
      <c r="E291" s="3"/>
      <c r="F291" s="3"/>
      <c r="G291" s="3"/>
      <c r="H291" s="3"/>
      <c r="J291" s="226"/>
      <c r="K291" s="3"/>
      <c r="L291" s="3"/>
      <c r="O291" s="227"/>
      <c r="Q291" s="94"/>
      <c r="R291" s="94"/>
      <c r="S291" s="94"/>
      <c r="T291" s="94"/>
    </row>
    <row r="292" ht="15.75" customHeight="1">
      <c r="A292" s="234"/>
      <c r="B292" s="222"/>
      <c r="C292" s="223"/>
      <c r="D292" s="231"/>
      <c r="E292" s="3"/>
      <c r="F292" s="3"/>
      <c r="G292" s="3"/>
      <c r="H292" s="3"/>
      <c r="J292" s="226"/>
      <c r="K292" s="3"/>
      <c r="L292" s="3"/>
      <c r="O292" s="227"/>
      <c r="Q292" s="94"/>
      <c r="R292" s="94"/>
      <c r="S292" s="94"/>
      <c r="T292" s="94"/>
    </row>
    <row r="293" ht="15.75" customHeight="1">
      <c r="A293" s="258"/>
      <c r="B293" s="222"/>
      <c r="C293" s="223"/>
      <c r="D293" s="231"/>
      <c r="E293" s="3"/>
      <c r="F293" s="3"/>
      <c r="G293" s="3"/>
      <c r="H293" s="3"/>
      <c r="J293" s="226"/>
      <c r="K293" s="3"/>
      <c r="L293" s="3"/>
      <c r="O293" s="227"/>
      <c r="Q293" s="94"/>
      <c r="R293" s="94"/>
      <c r="S293" s="94"/>
      <c r="T293" s="94"/>
    </row>
    <row r="294" ht="15.75" customHeight="1">
      <c r="A294" s="234"/>
      <c r="B294" s="222"/>
      <c r="C294" s="223"/>
      <c r="D294" s="231"/>
      <c r="E294" s="3"/>
      <c r="F294" s="3"/>
      <c r="G294" s="3"/>
      <c r="H294" s="3"/>
      <c r="J294" s="226"/>
      <c r="K294" s="3"/>
      <c r="L294" s="3"/>
      <c r="O294" s="227"/>
      <c r="Q294" s="94"/>
      <c r="R294" s="94"/>
      <c r="S294" s="94"/>
      <c r="T294" s="94"/>
    </row>
    <row r="295" ht="15.75" customHeight="1">
      <c r="A295" s="242"/>
      <c r="B295" s="222"/>
      <c r="C295" s="223"/>
      <c r="D295" s="231"/>
      <c r="E295" s="3"/>
      <c r="F295" s="3"/>
      <c r="G295" s="3"/>
      <c r="H295" s="3"/>
      <c r="J295" s="226"/>
      <c r="K295" s="3"/>
      <c r="L295" s="3"/>
      <c r="O295" s="227"/>
      <c r="Q295" s="94"/>
      <c r="R295" s="94"/>
      <c r="S295" s="94"/>
      <c r="T295" s="94"/>
    </row>
    <row r="296" ht="15.75" customHeight="1">
      <c r="A296" s="234"/>
      <c r="B296" s="222"/>
      <c r="C296" s="223"/>
      <c r="D296" s="231"/>
      <c r="E296" s="3"/>
      <c r="F296" s="3"/>
      <c r="G296" s="3"/>
      <c r="H296" s="3"/>
      <c r="J296" s="226"/>
      <c r="K296" s="3"/>
      <c r="L296" s="3"/>
      <c r="O296" s="227"/>
      <c r="Q296" s="94"/>
      <c r="R296" s="94"/>
      <c r="S296" s="94"/>
      <c r="T296" s="94"/>
    </row>
    <row r="297" ht="15.75" customHeight="1">
      <c r="A297" s="204"/>
      <c r="B297" s="222"/>
      <c r="C297" s="223"/>
      <c r="D297" s="231"/>
      <c r="E297" s="3"/>
      <c r="F297" s="3"/>
      <c r="G297" s="3"/>
      <c r="H297" s="3"/>
      <c r="J297" s="226"/>
      <c r="K297" s="3"/>
      <c r="L297" s="3"/>
      <c r="O297" s="227"/>
      <c r="Q297" s="94"/>
      <c r="R297" s="94"/>
      <c r="S297" s="94"/>
      <c r="T297" s="94"/>
    </row>
    <row r="298" ht="15.75" customHeight="1">
      <c r="A298" s="204"/>
      <c r="B298" s="222"/>
      <c r="C298" s="223"/>
      <c r="D298" s="231"/>
      <c r="E298" s="3"/>
      <c r="F298" s="3"/>
      <c r="G298" s="3"/>
      <c r="H298" s="3"/>
      <c r="J298" s="226"/>
      <c r="K298" s="3"/>
      <c r="L298" s="3"/>
      <c r="O298" s="227"/>
      <c r="Q298" s="94"/>
      <c r="R298" s="94"/>
      <c r="S298" s="94"/>
      <c r="T298" s="94"/>
    </row>
    <row r="299" ht="15.75" customHeight="1">
      <c r="A299" s="234"/>
      <c r="B299" s="222"/>
      <c r="C299" s="223"/>
      <c r="D299" s="231"/>
      <c r="E299" s="3"/>
      <c r="F299" s="3"/>
      <c r="G299" s="3"/>
      <c r="H299" s="3"/>
      <c r="J299" s="226"/>
      <c r="K299" s="3"/>
      <c r="L299" s="3"/>
      <c r="O299" s="227"/>
      <c r="Q299" s="94"/>
      <c r="R299" s="94"/>
      <c r="S299" s="94"/>
      <c r="T299" s="94"/>
    </row>
    <row r="300" ht="15.75" customHeight="1">
      <c r="A300" s="258"/>
      <c r="B300" s="222"/>
      <c r="C300" s="223"/>
      <c r="D300" s="231"/>
      <c r="E300" s="3"/>
      <c r="F300" s="3"/>
      <c r="G300" s="3"/>
      <c r="H300" s="3"/>
      <c r="J300" s="226"/>
      <c r="K300" s="3"/>
      <c r="L300" s="3"/>
      <c r="O300" s="227"/>
      <c r="Q300" s="94"/>
      <c r="R300" s="94"/>
      <c r="S300" s="94"/>
      <c r="T300" s="94"/>
    </row>
    <row r="301" ht="15.75" customHeight="1">
      <c r="A301" s="234"/>
      <c r="B301" s="222"/>
      <c r="C301" s="223"/>
      <c r="D301" s="231"/>
      <c r="E301" s="3"/>
      <c r="F301" s="3"/>
      <c r="G301" s="3"/>
      <c r="H301" s="3"/>
      <c r="J301" s="226"/>
      <c r="K301" s="3"/>
      <c r="L301" s="3"/>
      <c r="O301" s="227"/>
      <c r="Q301" s="94"/>
      <c r="R301" s="94"/>
      <c r="S301" s="94"/>
      <c r="T301" s="94"/>
    </row>
    <row r="302" ht="15.75" customHeight="1">
      <c r="A302" s="204"/>
      <c r="B302" s="222"/>
      <c r="C302" s="223"/>
      <c r="D302" s="231"/>
      <c r="E302" s="3"/>
      <c r="F302" s="3"/>
      <c r="G302" s="3"/>
      <c r="H302" s="3"/>
      <c r="J302" s="226"/>
      <c r="K302" s="3"/>
      <c r="L302" s="3"/>
      <c r="O302" s="227"/>
      <c r="Q302" s="94"/>
      <c r="R302" s="94"/>
      <c r="S302" s="94"/>
      <c r="T302" s="94"/>
    </row>
    <row r="303" ht="15.75" customHeight="1">
      <c r="A303" s="234"/>
      <c r="B303" s="222"/>
      <c r="C303" s="223"/>
      <c r="D303" s="231"/>
      <c r="E303" s="3"/>
      <c r="F303" s="3"/>
      <c r="G303" s="3"/>
      <c r="H303" s="3"/>
      <c r="J303" s="226"/>
      <c r="K303" s="3"/>
      <c r="L303" s="3"/>
      <c r="O303" s="227"/>
      <c r="Q303" s="94"/>
      <c r="R303" s="94"/>
      <c r="S303" s="94"/>
      <c r="T303" s="94"/>
    </row>
    <row r="304" ht="15.75" customHeight="1">
      <c r="A304" s="234"/>
      <c r="B304" s="222"/>
      <c r="C304" s="223"/>
      <c r="D304" s="231"/>
      <c r="E304" s="3"/>
      <c r="F304" s="3"/>
      <c r="G304" s="3"/>
      <c r="H304" s="3"/>
      <c r="J304" s="226"/>
      <c r="K304" s="3"/>
      <c r="L304" s="3"/>
      <c r="O304" s="227"/>
      <c r="Q304" s="94"/>
      <c r="R304" s="94"/>
      <c r="S304" s="94"/>
      <c r="T304" s="94"/>
    </row>
    <row r="305" ht="15.75" customHeight="1">
      <c r="A305" s="204"/>
      <c r="B305" s="222"/>
      <c r="C305" s="223"/>
      <c r="D305" s="231"/>
      <c r="E305" s="3"/>
      <c r="F305" s="3"/>
      <c r="G305" s="3"/>
      <c r="H305" s="3"/>
      <c r="J305" s="226"/>
      <c r="K305" s="3"/>
      <c r="L305" s="3"/>
      <c r="O305" s="227"/>
      <c r="Q305" s="94"/>
      <c r="R305" s="94"/>
      <c r="S305" s="94"/>
      <c r="T305" s="94"/>
    </row>
    <row r="306" ht="15.75" customHeight="1">
      <c r="A306" s="234"/>
      <c r="B306" s="222"/>
      <c r="C306" s="223"/>
      <c r="D306" s="231"/>
      <c r="E306" s="3"/>
      <c r="F306" s="3"/>
      <c r="G306" s="3"/>
      <c r="H306" s="3"/>
      <c r="J306" s="226"/>
      <c r="K306" s="3"/>
      <c r="L306" s="3"/>
      <c r="O306" s="227"/>
      <c r="Q306" s="94"/>
      <c r="R306" s="94"/>
      <c r="S306" s="94"/>
      <c r="T306" s="94"/>
    </row>
    <row r="307" ht="15.75" customHeight="1">
      <c r="A307" s="204"/>
      <c r="B307" s="222"/>
      <c r="C307" s="223"/>
      <c r="D307" s="231"/>
      <c r="E307" s="3"/>
      <c r="F307" s="3"/>
      <c r="G307" s="3"/>
      <c r="H307" s="3"/>
      <c r="J307" s="226"/>
      <c r="K307" s="3"/>
      <c r="L307" s="3"/>
      <c r="O307" s="227"/>
      <c r="Q307" s="94"/>
      <c r="R307" s="94"/>
      <c r="S307" s="94"/>
      <c r="T307" s="94"/>
    </row>
    <row r="308" ht="15.75" customHeight="1">
      <c r="A308" s="234"/>
      <c r="B308" s="222"/>
      <c r="C308" s="223"/>
      <c r="D308" s="231"/>
      <c r="E308" s="3"/>
      <c r="F308" s="3"/>
      <c r="G308" s="3"/>
      <c r="H308" s="3"/>
      <c r="J308" s="226"/>
      <c r="K308" s="3"/>
      <c r="L308" s="3"/>
      <c r="O308" s="227"/>
      <c r="Q308" s="94"/>
      <c r="R308" s="94"/>
      <c r="S308" s="94"/>
      <c r="T308" s="94"/>
    </row>
    <row r="309" ht="15.75" customHeight="1">
      <c r="A309" s="204"/>
      <c r="B309" s="222"/>
      <c r="C309" s="223"/>
      <c r="D309" s="231"/>
      <c r="E309" s="3"/>
      <c r="F309" s="3"/>
      <c r="G309" s="3"/>
      <c r="H309" s="3"/>
      <c r="J309" s="226"/>
      <c r="K309" s="3"/>
      <c r="L309" s="3"/>
      <c r="O309" s="227"/>
      <c r="Q309" s="94"/>
      <c r="R309" s="94"/>
      <c r="S309" s="94"/>
      <c r="T309" s="94"/>
    </row>
    <row r="310" ht="15.75" customHeight="1">
      <c r="A310" s="234"/>
      <c r="B310" s="222"/>
      <c r="C310" s="223"/>
      <c r="D310" s="231"/>
      <c r="E310" s="3"/>
      <c r="F310" s="3"/>
      <c r="G310" s="3"/>
      <c r="H310" s="3"/>
      <c r="J310" s="226"/>
      <c r="K310" s="3"/>
      <c r="L310" s="3"/>
      <c r="O310" s="227"/>
      <c r="Q310" s="94"/>
      <c r="R310" s="94"/>
      <c r="S310" s="94"/>
      <c r="T310" s="94"/>
    </row>
    <row r="311" ht="15.75" customHeight="1">
      <c r="A311" s="204"/>
      <c r="B311" s="222"/>
      <c r="C311" s="223"/>
      <c r="D311" s="231"/>
      <c r="E311" s="3"/>
      <c r="F311" s="3"/>
      <c r="G311" s="3"/>
      <c r="H311" s="3"/>
      <c r="J311" s="226"/>
      <c r="K311" s="3"/>
      <c r="L311" s="3"/>
      <c r="O311" s="227"/>
      <c r="Q311" s="94"/>
      <c r="R311" s="94"/>
      <c r="S311" s="94"/>
      <c r="T311" s="94"/>
    </row>
    <row r="312" ht="15.75" customHeight="1">
      <c r="A312" s="234"/>
      <c r="B312" s="222"/>
      <c r="C312" s="223"/>
      <c r="D312" s="231"/>
      <c r="E312" s="3"/>
      <c r="F312" s="3"/>
      <c r="G312" s="3"/>
      <c r="H312" s="3"/>
      <c r="J312" s="226"/>
      <c r="K312" s="3"/>
      <c r="L312" s="3"/>
      <c r="O312" s="227"/>
      <c r="Q312" s="94"/>
      <c r="R312" s="94"/>
      <c r="S312" s="94"/>
      <c r="T312" s="94"/>
    </row>
    <row r="313" ht="15.75" customHeight="1">
      <c r="A313" s="234"/>
      <c r="B313" s="222"/>
      <c r="C313" s="223"/>
      <c r="D313" s="231"/>
      <c r="E313" s="3"/>
      <c r="F313" s="3"/>
      <c r="G313" s="3"/>
      <c r="H313" s="3"/>
      <c r="J313" s="226"/>
      <c r="K313" s="3"/>
      <c r="L313" s="3"/>
      <c r="O313" s="227"/>
      <c r="Q313" s="94"/>
      <c r="R313" s="94"/>
      <c r="S313" s="94"/>
      <c r="T313" s="94"/>
    </row>
    <row r="314" ht="15.75" customHeight="1">
      <c r="A314" s="204"/>
      <c r="B314" s="222"/>
      <c r="C314" s="223"/>
      <c r="D314" s="231"/>
      <c r="E314" s="3"/>
      <c r="F314" s="3"/>
      <c r="G314" s="3"/>
      <c r="H314" s="3"/>
      <c r="J314" s="226"/>
      <c r="K314" s="3"/>
      <c r="L314" s="3"/>
      <c r="O314" s="227"/>
      <c r="Q314" s="94"/>
      <c r="R314" s="94"/>
      <c r="S314" s="94"/>
      <c r="T314" s="94"/>
    </row>
    <row r="315" ht="15.75" customHeight="1">
      <c r="A315" s="234"/>
      <c r="B315" s="222"/>
      <c r="C315" s="223"/>
      <c r="D315" s="231"/>
      <c r="E315" s="3"/>
      <c r="F315" s="3"/>
      <c r="G315" s="3"/>
      <c r="H315" s="3"/>
      <c r="J315" s="226"/>
      <c r="K315" s="3"/>
      <c r="L315" s="3"/>
      <c r="O315" s="227"/>
      <c r="Q315" s="94"/>
      <c r="R315" s="94"/>
      <c r="S315" s="94"/>
      <c r="T315" s="94"/>
    </row>
    <row r="316" ht="15.75" customHeight="1">
      <c r="A316" s="234"/>
      <c r="B316" s="222"/>
      <c r="C316" s="223"/>
      <c r="D316" s="231"/>
      <c r="E316" s="3"/>
      <c r="F316" s="3"/>
      <c r="G316" s="3"/>
      <c r="H316" s="3"/>
      <c r="J316" s="226"/>
      <c r="K316" s="3"/>
      <c r="L316" s="3"/>
      <c r="O316" s="227"/>
      <c r="Q316" s="94"/>
      <c r="R316" s="94"/>
      <c r="S316" s="94"/>
      <c r="T316" s="94"/>
    </row>
    <row r="317" ht="15.75" customHeight="1">
      <c r="A317" s="204"/>
      <c r="B317" s="222"/>
      <c r="C317" s="206"/>
      <c r="D317" s="231"/>
      <c r="E317" s="3"/>
      <c r="F317" s="3"/>
      <c r="G317" s="3"/>
      <c r="H317" s="3"/>
      <c r="J317" s="226"/>
      <c r="K317" s="3"/>
      <c r="L317" s="3"/>
      <c r="O317" s="227"/>
      <c r="Q317" s="94"/>
      <c r="R317" s="94"/>
      <c r="S317" s="94"/>
      <c r="T317" s="94"/>
    </row>
    <row r="318" ht="15.75" customHeight="1">
      <c r="A318" s="204"/>
      <c r="B318" s="222"/>
      <c r="C318" s="206"/>
      <c r="D318" s="231"/>
      <c r="E318" s="3"/>
      <c r="F318" s="3"/>
      <c r="G318" s="3"/>
      <c r="H318" s="3"/>
      <c r="J318" s="226"/>
      <c r="K318" s="3"/>
      <c r="L318" s="3"/>
      <c r="O318" s="227"/>
      <c r="Q318" s="94"/>
      <c r="R318" s="94"/>
      <c r="S318" s="94"/>
      <c r="T318" s="94"/>
    </row>
    <row r="319" ht="15.75" customHeight="1">
      <c r="A319" s="204"/>
      <c r="B319" s="222"/>
      <c r="C319" s="206"/>
      <c r="D319" s="231"/>
      <c r="E319" s="3"/>
      <c r="F319" s="3"/>
      <c r="G319" s="3"/>
      <c r="H319" s="3"/>
      <c r="J319" s="226"/>
      <c r="K319" s="3"/>
      <c r="L319" s="3"/>
      <c r="O319" s="227"/>
      <c r="Q319" s="94"/>
      <c r="R319" s="94"/>
      <c r="S319" s="94"/>
      <c r="T319" s="94"/>
    </row>
    <row r="320" ht="15.75" customHeight="1">
      <c r="A320" s="204"/>
      <c r="B320" s="222"/>
      <c r="C320" s="206"/>
      <c r="D320" s="231"/>
      <c r="E320" s="3"/>
      <c r="F320" s="3"/>
      <c r="G320" s="3"/>
      <c r="H320" s="3"/>
      <c r="J320" s="226"/>
      <c r="K320" s="3"/>
      <c r="L320" s="3"/>
      <c r="O320" s="227"/>
      <c r="Q320" s="94"/>
      <c r="R320" s="94"/>
      <c r="S320" s="94"/>
      <c r="T320" s="94"/>
    </row>
    <row r="321" ht="15.75" customHeight="1">
      <c r="A321" s="204"/>
      <c r="B321" s="222"/>
      <c r="C321" s="206"/>
      <c r="D321" s="231"/>
      <c r="E321" s="3"/>
      <c r="F321" s="3"/>
      <c r="G321" s="3"/>
      <c r="H321" s="3"/>
      <c r="J321" s="226"/>
      <c r="K321" s="3"/>
      <c r="L321" s="3"/>
      <c r="O321" s="227"/>
      <c r="Q321" s="94"/>
      <c r="R321" s="94"/>
      <c r="S321" s="94"/>
      <c r="T321" s="94"/>
    </row>
    <row r="322" ht="15.75" customHeight="1">
      <c r="A322" s="204"/>
      <c r="B322" s="222"/>
      <c r="C322" s="206"/>
      <c r="D322" s="231"/>
      <c r="E322" s="3"/>
      <c r="F322" s="3"/>
      <c r="G322" s="3"/>
      <c r="H322" s="3"/>
      <c r="J322" s="226"/>
      <c r="K322" s="3"/>
      <c r="L322" s="3"/>
      <c r="O322" s="227"/>
      <c r="Q322" s="94"/>
      <c r="R322" s="94"/>
      <c r="S322" s="94"/>
      <c r="T322" s="94"/>
    </row>
    <row r="323" ht="15.75" customHeight="1">
      <c r="A323" s="204"/>
      <c r="B323" s="222"/>
      <c r="C323" s="206"/>
      <c r="D323" s="231"/>
      <c r="E323" s="3"/>
      <c r="F323" s="3"/>
      <c r="G323" s="3"/>
      <c r="H323" s="3"/>
      <c r="J323" s="226"/>
      <c r="K323" s="3"/>
      <c r="L323" s="3"/>
      <c r="O323" s="227"/>
      <c r="Q323" s="94"/>
      <c r="R323" s="94"/>
      <c r="S323" s="94"/>
      <c r="T323" s="94"/>
    </row>
    <row r="324" ht="15.75" customHeight="1">
      <c r="A324" s="204"/>
      <c r="B324" s="222"/>
      <c r="C324" s="206"/>
      <c r="D324" s="231"/>
      <c r="E324" s="3"/>
      <c r="F324" s="3"/>
      <c r="G324" s="3"/>
      <c r="H324" s="3"/>
      <c r="J324" s="226"/>
      <c r="K324" s="3"/>
      <c r="L324" s="3"/>
      <c r="O324" s="227"/>
      <c r="Q324" s="94"/>
      <c r="R324" s="94"/>
      <c r="S324" s="94"/>
      <c r="T324" s="94"/>
    </row>
    <row r="325" ht="15.75" customHeight="1">
      <c r="A325" s="204"/>
      <c r="B325" s="222"/>
      <c r="C325" s="206"/>
      <c r="D325" s="231"/>
      <c r="E325" s="3"/>
      <c r="F325" s="3"/>
      <c r="G325" s="3"/>
      <c r="H325" s="3"/>
      <c r="J325" s="226"/>
      <c r="K325" s="3"/>
      <c r="L325" s="3"/>
      <c r="O325" s="227"/>
      <c r="Q325" s="94"/>
      <c r="R325" s="94"/>
      <c r="S325" s="94"/>
      <c r="T325" s="94"/>
    </row>
    <row r="326" ht="15.75" customHeight="1">
      <c r="A326" s="204"/>
      <c r="B326" s="222"/>
      <c r="C326" s="206"/>
      <c r="D326" s="231"/>
      <c r="E326" s="3"/>
      <c r="F326" s="3"/>
      <c r="G326" s="3"/>
      <c r="H326" s="3"/>
      <c r="J326" s="226"/>
      <c r="K326" s="3"/>
      <c r="L326" s="3"/>
      <c r="O326" s="227"/>
      <c r="Q326" s="94"/>
      <c r="R326" s="94"/>
      <c r="S326" s="94"/>
      <c r="T326" s="94"/>
    </row>
    <row r="327" ht="15.75" customHeight="1">
      <c r="A327" s="204"/>
      <c r="B327" s="222"/>
      <c r="C327" s="206"/>
      <c r="D327" s="231"/>
      <c r="E327" s="3"/>
      <c r="F327" s="3"/>
      <c r="G327" s="3"/>
      <c r="H327" s="3"/>
      <c r="J327" s="226"/>
      <c r="K327" s="3"/>
      <c r="L327" s="3"/>
      <c r="O327" s="227"/>
      <c r="Q327" s="94"/>
      <c r="R327" s="94"/>
      <c r="S327" s="94"/>
      <c r="T327" s="94"/>
    </row>
    <row r="328" ht="15.75" customHeight="1">
      <c r="A328" s="204"/>
      <c r="B328" s="222"/>
      <c r="C328" s="206"/>
      <c r="D328" s="231"/>
      <c r="E328" s="3"/>
      <c r="F328" s="3"/>
      <c r="G328" s="3"/>
      <c r="H328" s="3"/>
      <c r="J328" s="226"/>
      <c r="K328" s="3"/>
      <c r="L328" s="3"/>
      <c r="O328" s="227"/>
      <c r="Q328" s="94"/>
      <c r="R328" s="94"/>
      <c r="S328" s="94"/>
      <c r="T328" s="94"/>
    </row>
    <row r="329" ht="15.75" customHeight="1">
      <c r="A329" s="204"/>
      <c r="B329" s="222"/>
      <c r="C329" s="206"/>
      <c r="D329" s="231"/>
      <c r="E329" s="3"/>
      <c r="F329" s="3"/>
      <c r="G329" s="3"/>
      <c r="H329" s="3"/>
      <c r="J329" s="226"/>
      <c r="K329" s="3"/>
      <c r="L329" s="3"/>
      <c r="O329" s="227"/>
      <c r="Q329" s="94"/>
      <c r="R329" s="94"/>
      <c r="S329" s="94"/>
      <c r="T329" s="94"/>
    </row>
    <row r="330" ht="15.75" customHeight="1">
      <c r="A330" s="204"/>
      <c r="B330" s="222"/>
      <c r="C330" s="206"/>
      <c r="D330" s="231"/>
      <c r="E330" s="3"/>
      <c r="F330" s="3"/>
      <c r="G330" s="3"/>
      <c r="H330" s="3"/>
      <c r="J330" s="226"/>
      <c r="K330" s="3"/>
      <c r="L330" s="3"/>
      <c r="O330" s="227"/>
      <c r="Q330" s="94"/>
      <c r="R330" s="94"/>
      <c r="S330" s="94"/>
      <c r="T330" s="94"/>
    </row>
    <row r="331" ht="15.75" customHeight="1">
      <c r="A331" s="204"/>
      <c r="B331" s="222"/>
      <c r="C331" s="206"/>
      <c r="D331" s="231"/>
      <c r="E331" s="3"/>
      <c r="F331" s="3"/>
      <c r="G331" s="3"/>
      <c r="H331" s="3"/>
      <c r="J331" s="226"/>
      <c r="K331" s="3"/>
      <c r="L331" s="3"/>
      <c r="O331" s="227"/>
      <c r="Q331" s="94"/>
      <c r="R331" s="94"/>
      <c r="S331" s="94"/>
      <c r="T331" s="94"/>
    </row>
    <row r="332" ht="15.75" customHeight="1">
      <c r="A332" s="204"/>
      <c r="B332" s="222"/>
      <c r="C332" s="206"/>
      <c r="D332" s="231"/>
      <c r="E332" s="3"/>
      <c r="F332" s="3"/>
      <c r="G332" s="3"/>
      <c r="H332" s="3"/>
      <c r="J332" s="226"/>
      <c r="K332" s="3"/>
      <c r="L332" s="3"/>
      <c r="O332" s="227"/>
      <c r="Q332" s="94"/>
      <c r="R332" s="94"/>
      <c r="S332" s="94"/>
      <c r="T332" s="94"/>
    </row>
    <row r="333" ht="15.75" customHeight="1">
      <c r="A333" s="204"/>
      <c r="B333" s="222"/>
      <c r="C333" s="206"/>
      <c r="D333" s="231"/>
      <c r="E333" s="3"/>
      <c r="F333" s="3"/>
      <c r="G333" s="3"/>
      <c r="H333" s="3"/>
      <c r="J333" s="226"/>
      <c r="K333" s="3"/>
      <c r="L333" s="3"/>
      <c r="O333" s="227"/>
      <c r="Q333" s="94"/>
      <c r="R333" s="94"/>
      <c r="S333" s="94"/>
      <c r="T333" s="94"/>
    </row>
    <row r="334" ht="15.75" customHeight="1">
      <c r="A334" s="204"/>
      <c r="B334" s="222"/>
      <c r="C334" s="206"/>
      <c r="D334" s="231"/>
      <c r="E334" s="3"/>
      <c r="F334" s="3"/>
      <c r="G334" s="3"/>
      <c r="H334" s="3"/>
      <c r="J334" s="226"/>
      <c r="K334" s="3"/>
      <c r="L334" s="3"/>
      <c r="O334" s="227"/>
      <c r="Q334" s="94"/>
      <c r="R334" s="94"/>
      <c r="S334" s="94"/>
      <c r="T334" s="94"/>
    </row>
    <row r="335" ht="15.75" customHeight="1">
      <c r="A335" s="204"/>
      <c r="B335" s="222"/>
      <c r="C335" s="206"/>
      <c r="D335" s="231"/>
      <c r="E335" s="3"/>
      <c r="F335" s="3"/>
      <c r="G335" s="3"/>
      <c r="H335" s="3"/>
      <c r="J335" s="226"/>
      <c r="K335" s="3"/>
      <c r="L335" s="3"/>
      <c r="O335" s="227"/>
      <c r="Q335" s="94"/>
      <c r="R335" s="94"/>
      <c r="S335" s="94"/>
      <c r="T335" s="94"/>
    </row>
    <row r="336" ht="15.75" customHeight="1">
      <c r="A336" s="204"/>
      <c r="B336" s="222"/>
      <c r="C336" s="206"/>
      <c r="D336" s="231"/>
      <c r="E336" s="3"/>
      <c r="F336" s="3"/>
      <c r="G336" s="3"/>
      <c r="H336" s="3"/>
      <c r="J336" s="226"/>
      <c r="K336" s="3"/>
      <c r="L336" s="3"/>
      <c r="O336" s="227"/>
      <c r="Q336" s="94"/>
      <c r="R336" s="94"/>
      <c r="S336" s="94"/>
      <c r="T336" s="94"/>
    </row>
    <row r="337" ht="15.75" customHeight="1">
      <c r="A337" s="204"/>
      <c r="B337" s="222"/>
      <c r="C337" s="206"/>
      <c r="D337" s="231"/>
      <c r="E337" s="3"/>
      <c r="F337" s="3"/>
      <c r="G337" s="3"/>
      <c r="H337" s="3"/>
      <c r="J337" s="226"/>
      <c r="K337" s="3"/>
      <c r="L337" s="3"/>
      <c r="O337" s="227"/>
      <c r="Q337" s="94"/>
      <c r="R337" s="94"/>
      <c r="S337" s="94"/>
      <c r="T337" s="94"/>
    </row>
    <row r="338" ht="15.75" customHeight="1">
      <c r="A338" s="204"/>
      <c r="B338" s="222"/>
      <c r="C338" s="206"/>
      <c r="D338" s="231"/>
      <c r="E338" s="3"/>
      <c r="F338" s="3"/>
      <c r="G338" s="3"/>
      <c r="H338" s="3"/>
      <c r="J338" s="226"/>
      <c r="K338" s="3"/>
      <c r="L338" s="3"/>
      <c r="O338" s="227"/>
      <c r="Q338" s="94"/>
      <c r="R338" s="94"/>
      <c r="S338" s="94"/>
      <c r="T338" s="94"/>
    </row>
    <row r="339" ht="15.75" customHeight="1">
      <c r="A339" s="204"/>
      <c r="B339" s="222"/>
      <c r="C339" s="206"/>
      <c r="D339" s="231"/>
      <c r="E339" s="3"/>
      <c r="F339" s="3"/>
      <c r="G339" s="3"/>
      <c r="H339" s="3"/>
      <c r="J339" s="226"/>
      <c r="K339" s="3"/>
      <c r="L339" s="3"/>
      <c r="O339" s="227"/>
      <c r="Q339" s="94"/>
      <c r="R339" s="94"/>
      <c r="S339" s="94"/>
      <c r="T339" s="94"/>
    </row>
    <row r="340" ht="15.75" customHeight="1">
      <c r="A340" s="204"/>
      <c r="B340" s="222"/>
      <c r="C340" s="206"/>
      <c r="D340" s="231"/>
      <c r="E340" s="3"/>
      <c r="F340" s="3"/>
      <c r="G340" s="3"/>
      <c r="H340" s="3"/>
      <c r="J340" s="226"/>
      <c r="K340" s="3"/>
      <c r="L340" s="3"/>
      <c r="O340" s="227"/>
      <c r="Q340" s="94"/>
      <c r="R340" s="94"/>
      <c r="S340" s="94"/>
      <c r="T340" s="94"/>
    </row>
    <row r="341" ht="15.75" customHeight="1">
      <c r="A341" s="204"/>
      <c r="B341" s="222"/>
      <c r="C341" s="206"/>
      <c r="D341" s="231"/>
      <c r="E341" s="3"/>
      <c r="F341" s="3"/>
      <c r="G341" s="3"/>
      <c r="H341" s="3"/>
      <c r="J341" s="226"/>
      <c r="K341" s="3"/>
      <c r="L341" s="3"/>
      <c r="O341" s="227"/>
      <c r="Q341" s="94"/>
      <c r="R341" s="94"/>
      <c r="S341" s="94"/>
      <c r="T341" s="94"/>
    </row>
    <row r="342" ht="15.75" customHeight="1">
      <c r="A342" s="204"/>
      <c r="B342" s="222"/>
      <c r="C342" s="206"/>
      <c r="D342" s="231"/>
      <c r="E342" s="3"/>
      <c r="F342" s="3"/>
      <c r="G342" s="3"/>
      <c r="H342" s="3"/>
      <c r="J342" s="226"/>
      <c r="K342" s="3"/>
      <c r="L342" s="3"/>
      <c r="O342" s="227"/>
      <c r="Q342" s="94"/>
      <c r="R342" s="94"/>
      <c r="S342" s="94"/>
      <c r="T342" s="94"/>
    </row>
    <row r="343" ht="15.75" customHeight="1">
      <c r="A343" s="204"/>
      <c r="B343" s="222"/>
      <c r="C343" s="206"/>
      <c r="D343" s="231"/>
      <c r="E343" s="3"/>
      <c r="F343" s="3"/>
      <c r="G343" s="3"/>
      <c r="H343" s="3"/>
      <c r="J343" s="226"/>
      <c r="K343" s="3"/>
      <c r="L343" s="3"/>
      <c r="O343" s="227"/>
      <c r="Q343" s="94"/>
      <c r="R343" s="94"/>
      <c r="S343" s="94"/>
      <c r="T343" s="94"/>
    </row>
    <row r="344" ht="15.75" customHeight="1">
      <c r="A344" s="204"/>
      <c r="B344" s="222"/>
      <c r="C344" s="206"/>
      <c r="D344" s="231"/>
      <c r="E344" s="3"/>
      <c r="F344" s="3"/>
      <c r="G344" s="3"/>
      <c r="H344" s="3"/>
      <c r="J344" s="226"/>
      <c r="K344" s="3"/>
      <c r="L344" s="3"/>
      <c r="O344" s="227"/>
      <c r="Q344" s="94"/>
      <c r="R344" s="94"/>
      <c r="S344" s="94"/>
      <c r="T344" s="94"/>
    </row>
    <row r="345" ht="15.75" customHeight="1">
      <c r="A345" s="204"/>
      <c r="B345" s="222"/>
      <c r="C345" s="206"/>
      <c r="D345" s="231"/>
      <c r="E345" s="3"/>
      <c r="F345" s="3"/>
      <c r="G345" s="3"/>
      <c r="H345" s="3"/>
      <c r="J345" s="226"/>
      <c r="K345" s="3"/>
      <c r="L345" s="3"/>
      <c r="O345" s="227"/>
      <c r="Q345" s="94"/>
      <c r="R345" s="94"/>
      <c r="S345" s="94"/>
      <c r="T345" s="94"/>
    </row>
    <row r="346" ht="15.75" customHeight="1">
      <c r="A346" s="204"/>
      <c r="B346" s="222"/>
      <c r="C346" s="206"/>
      <c r="D346" s="231"/>
      <c r="E346" s="3"/>
      <c r="F346" s="3"/>
      <c r="G346" s="3"/>
      <c r="H346" s="3"/>
      <c r="J346" s="226"/>
      <c r="K346" s="3"/>
      <c r="L346" s="3"/>
      <c r="O346" s="227"/>
      <c r="Q346" s="94"/>
      <c r="R346" s="94"/>
      <c r="S346" s="94"/>
      <c r="T346" s="94"/>
    </row>
    <row r="347" ht="15.75" customHeight="1">
      <c r="A347" s="204"/>
      <c r="B347" s="222"/>
      <c r="C347" s="206"/>
      <c r="D347" s="231"/>
      <c r="E347" s="3"/>
      <c r="F347" s="3"/>
      <c r="G347" s="3"/>
      <c r="H347" s="3"/>
      <c r="J347" s="226"/>
      <c r="K347" s="3"/>
      <c r="L347" s="3"/>
      <c r="O347" s="227"/>
      <c r="Q347" s="94"/>
      <c r="R347" s="94"/>
      <c r="S347" s="94"/>
      <c r="T347" s="94"/>
    </row>
    <row r="348" ht="15.75" customHeight="1">
      <c r="A348" s="204"/>
      <c r="B348" s="222"/>
      <c r="C348" s="206"/>
      <c r="D348" s="231"/>
      <c r="E348" s="3"/>
      <c r="F348" s="3"/>
      <c r="G348" s="3"/>
      <c r="H348" s="3"/>
      <c r="J348" s="226"/>
      <c r="K348" s="3"/>
      <c r="L348" s="3"/>
      <c r="O348" s="227"/>
      <c r="Q348" s="94"/>
      <c r="R348" s="94"/>
      <c r="S348" s="94"/>
      <c r="T348" s="94"/>
    </row>
    <row r="349" ht="15.75" customHeight="1">
      <c r="A349" s="204"/>
      <c r="B349" s="222"/>
      <c r="C349" s="206"/>
      <c r="D349" s="231"/>
      <c r="E349" s="3"/>
      <c r="F349" s="3"/>
      <c r="G349" s="3"/>
      <c r="H349" s="3"/>
      <c r="J349" s="226"/>
      <c r="K349" s="3"/>
      <c r="L349" s="3"/>
      <c r="O349" s="227"/>
      <c r="Q349" s="94"/>
      <c r="R349" s="94"/>
      <c r="S349" s="94"/>
      <c r="T349" s="94"/>
    </row>
    <row r="350" ht="15.75" customHeight="1">
      <c r="A350" s="204"/>
      <c r="B350" s="222"/>
      <c r="C350" s="206"/>
      <c r="D350" s="231"/>
      <c r="E350" s="3"/>
      <c r="F350" s="3"/>
      <c r="G350" s="3"/>
      <c r="H350" s="3"/>
      <c r="J350" s="226"/>
      <c r="K350" s="3"/>
      <c r="L350" s="3"/>
      <c r="O350" s="227"/>
      <c r="Q350" s="94"/>
      <c r="R350" s="94"/>
      <c r="S350" s="94"/>
      <c r="T350" s="94"/>
    </row>
    <row r="351" ht="15.75" customHeight="1">
      <c r="A351" s="204"/>
      <c r="B351" s="222"/>
      <c r="C351" s="206"/>
      <c r="D351" s="231"/>
      <c r="E351" s="3"/>
      <c r="F351" s="3"/>
      <c r="G351" s="3"/>
      <c r="H351" s="3"/>
      <c r="J351" s="226"/>
      <c r="K351" s="3"/>
      <c r="L351" s="3"/>
      <c r="O351" s="227"/>
      <c r="Q351" s="94"/>
      <c r="R351" s="94"/>
      <c r="S351" s="94"/>
      <c r="T351" s="94"/>
    </row>
    <row r="352" ht="15.75" customHeight="1">
      <c r="A352" s="204"/>
      <c r="B352" s="222"/>
      <c r="C352" s="206"/>
      <c r="D352" s="207"/>
      <c r="E352" s="3"/>
      <c r="F352" s="3"/>
      <c r="G352" s="3"/>
      <c r="H352" s="3"/>
      <c r="J352" s="226"/>
      <c r="K352" s="3"/>
      <c r="L352" s="3"/>
      <c r="O352" s="227"/>
      <c r="Q352" s="94"/>
      <c r="R352" s="94"/>
      <c r="S352" s="94"/>
      <c r="T352" s="94"/>
    </row>
    <row r="353" ht="15.75" customHeight="1">
      <c r="A353" s="204"/>
      <c r="B353" s="222"/>
      <c r="C353" s="206"/>
      <c r="D353" s="207"/>
      <c r="E353" s="3"/>
      <c r="F353" s="3"/>
      <c r="G353" s="3"/>
      <c r="H353" s="3"/>
      <c r="J353" s="226"/>
      <c r="K353" s="3"/>
      <c r="L353" s="3"/>
      <c r="O353" s="227"/>
      <c r="Q353" s="94"/>
      <c r="R353" s="94"/>
      <c r="S353" s="94"/>
      <c r="T353" s="94"/>
    </row>
    <row r="354" ht="15.75" customHeight="1">
      <c r="A354" s="204"/>
      <c r="B354" s="222"/>
      <c r="C354" s="206"/>
      <c r="D354" s="207"/>
      <c r="E354" s="3"/>
      <c r="F354" s="3"/>
      <c r="G354" s="3"/>
      <c r="H354" s="3"/>
      <c r="J354" s="226"/>
      <c r="K354" s="3"/>
      <c r="L354" s="3"/>
      <c r="O354" s="227"/>
      <c r="Q354" s="94"/>
      <c r="R354" s="94"/>
      <c r="S354" s="94"/>
      <c r="T354" s="94"/>
    </row>
    <row r="355" ht="15.75" customHeight="1">
      <c r="A355" s="204"/>
      <c r="B355" s="222"/>
      <c r="C355" s="206"/>
      <c r="D355" s="207"/>
      <c r="E355" s="3"/>
      <c r="F355" s="3"/>
      <c r="G355" s="3"/>
      <c r="H355" s="3"/>
      <c r="J355" s="226"/>
      <c r="K355" s="3"/>
      <c r="L355" s="3"/>
      <c r="O355" s="227"/>
      <c r="Q355" s="94"/>
      <c r="R355" s="94"/>
      <c r="S355" s="94"/>
      <c r="T355" s="94"/>
    </row>
    <row r="356" ht="15.75" customHeight="1">
      <c r="A356" s="204"/>
      <c r="B356" s="222"/>
      <c r="C356" s="206"/>
      <c r="D356" s="207"/>
      <c r="E356" s="3"/>
      <c r="F356" s="3"/>
      <c r="G356" s="3"/>
      <c r="H356" s="3"/>
      <c r="J356" s="226"/>
      <c r="K356" s="3"/>
      <c r="L356" s="3"/>
      <c r="O356" s="227"/>
      <c r="Q356" s="94"/>
      <c r="R356" s="94"/>
      <c r="S356" s="94"/>
      <c r="T356" s="94"/>
    </row>
    <row r="357" ht="15.75" customHeight="1">
      <c r="A357" s="204"/>
      <c r="B357" s="222"/>
      <c r="C357" s="206"/>
      <c r="D357" s="207"/>
      <c r="E357" s="3"/>
      <c r="F357" s="3"/>
      <c r="G357" s="3"/>
      <c r="H357" s="3"/>
      <c r="J357" s="226"/>
      <c r="K357" s="3"/>
      <c r="L357" s="3"/>
      <c r="O357" s="227"/>
      <c r="Q357" s="94"/>
      <c r="R357" s="94"/>
      <c r="S357" s="94"/>
      <c r="T357" s="94"/>
    </row>
    <row r="358" ht="15.75" customHeight="1">
      <c r="A358" s="204"/>
      <c r="B358" s="222"/>
      <c r="C358" s="206"/>
      <c r="D358" s="207"/>
      <c r="E358" s="3"/>
      <c r="F358" s="3"/>
      <c r="G358" s="3"/>
      <c r="H358" s="3"/>
      <c r="J358" s="226"/>
      <c r="K358" s="3"/>
      <c r="L358" s="3"/>
      <c r="O358" s="227"/>
      <c r="Q358" s="94"/>
      <c r="R358" s="94"/>
      <c r="S358" s="94"/>
      <c r="T358" s="94"/>
    </row>
    <row r="359" ht="15.75" customHeight="1">
      <c r="A359" s="204"/>
      <c r="B359" s="222"/>
      <c r="C359" s="206"/>
      <c r="D359" s="207"/>
      <c r="E359" s="3"/>
      <c r="F359" s="3"/>
      <c r="G359" s="3"/>
      <c r="H359" s="3"/>
      <c r="J359" s="226"/>
      <c r="K359" s="3"/>
      <c r="L359" s="3"/>
      <c r="O359" s="227"/>
      <c r="Q359" s="94"/>
      <c r="R359" s="94"/>
      <c r="S359" s="94"/>
      <c r="T359" s="94"/>
    </row>
    <row r="360" ht="15.75" customHeight="1">
      <c r="A360" s="204"/>
      <c r="B360" s="222"/>
      <c r="C360" s="206"/>
      <c r="D360" s="207"/>
      <c r="E360" s="3"/>
      <c r="F360" s="3"/>
      <c r="G360" s="3"/>
      <c r="H360" s="3"/>
      <c r="J360" s="226"/>
      <c r="K360" s="3"/>
      <c r="L360" s="3"/>
      <c r="O360" s="227"/>
      <c r="Q360" s="94"/>
      <c r="R360" s="94"/>
      <c r="S360" s="94"/>
      <c r="T360" s="94"/>
    </row>
    <row r="361" ht="15.75" customHeight="1">
      <c r="A361" s="204"/>
      <c r="B361" s="222"/>
      <c r="C361" s="206"/>
      <c r="D361" s="207"/>
      <c r="E361" s="3"/>
      <c r="F361" s="3"/>
      <c r="G361" s="3"/>
      <c r="H361" s="3"/>
      <c r="J361" s="226"/>
      <c r="K361" s="3"/>
      <c r="L361" s="3"/>
      <c r="O361" s="227"/>
      <c r="Q361" s="94"/>
      <c r="R361" s="94"/>
      <c r="S361" s="94"/>
      <c r="T361" s="94"/>
    </row>
    <row r="362" ht="15.75" customHeight="1">
      <c r="A362" s="204"/>
      <c r="B362" s="222"/>
      <c r="C362" s="206"/>
      <c r="D362" s="207"/>
      <c r="E362" s="3"/>
      <c r="F362" s="3"/>
      <c r="G362" s="3"/>
      <c r="H362" s="3"/>
      <c r="J362" s="226"/>
      <c r="K362" s="3"/>
      <c r="L362" s="3"/>
      <c r="O362" s="227"/>
      <c r="Q362" s="94"/>
      <c r="R362" s="94"/>
      <c r="S362" s="94"/>
      <c r="T362" s="94"/>
    </row>
    <row r="363" ht="15.75" customHeight="1">
      <c r="A363" s="204"/>
      <c r="B363" s="222"/>
      <c r="C363" s="206"/>
      <c r="D363" s="207"/>
      <c r="E363" s="3"/>
      <c r="F363" s="3"/>
      <c r="G363" s="3"/>
      <c r="H363" s="3"/>
      <c r="J363" s="226"/>
      <c r="K363" s="3"/>
      <c r="L363" s="3"/>
      <c r="O363" s="227"/>
      <c r="Q363" s="94"/>
      <c r="R363" s="94"/>
      <c r="S363" s="94"/>
      <c r="T363" s="94"/>
    </row>
    <row r="364" ht="15.75" customHeight="1">
      <c r="A364" s="204"/>
      <c r="B364" s="222"/>
      <c r="C364" s="206"/>
      <c r="D364" s="207"/>
      <c r="E364" s="3"/>
      <c r="F364" s="3"/>
      <c r="G364" s="3"/>
      <c r="H364" s="3"/>
      <c r="J364" s="226"/>
      <c r="K364" s="3"/>
      <c r="L364" s="3"/>
      <c r="O364" s="227"/>
      <c r="Q364" s="94"/>
      <c r="R364" s="94"/>
      <c r="S364" s="94"/>
      <c r="T364" s="94"/>
    </row>
    <row r="365" ht="15.75" customHeight="1">
      <c r="A365" s="204"/>
      <c r="B365" s="222"/>
      <c r="C365" s="206"/>
      <c r="D365" s="207"/>
      <c r="E365" s="3"/>
      <c r="F365" s="3"/>
      <c r="G365" s="3"/>
      <c r="H365" s="3"/>
      <c r="J365" s="226"/>
      <c r="K365" s="3"/>
      <c r="L365" s="3"/>
      <c r="O365" s="227"/>
      <c r="Q365" s="94"/>
      <c r="R365" s="94"/>
      <c r="S365" s="94"/>
      <c r="T365" s="94"/>
    </row>
    <row r="366" ht="15.75" customHeight="1">
      <c r="A366" s="204"/>
      <c r="B366" s="222"/>
      <c r="C366" s="206"/>
      <c r="D366" s="207"/>
      <c r="E366" s="3"/>
      <c r="F366" s="3"/>
      <c r="G366" s="3"/>
      <c r="H366" s="3"/>
      <c r="J366" s="226"/>
      <c r="K366" s="3"/>
      <c r="L366" s="3"/>
      <c r="O366" s="227"/>
      <c r="Q366" s="94"/>
      <c r="R366" s="94"/>
      <c r="S366" s="94"/>
      <c r="T366" s="94"/>
    </row>
    <row r="367" ht="15.75" customHeight="1">
      <c r="A367" s="204"/>
      <c r="B367" s="222"/>
      <c r="C367" s="206"/>
      <c r="D367" s="207"/>
      <c r="E367" s="3"/>
      <c r="F367" s="3"/>
      <c r="G367" s="3"/>
      <c r="H367" s="3"/>
      <c r="J367" s="226"/>
      <c r="K367" s="3"/>
      <c r="L367" s="3"/>
      <c r="O367" s="227"/>
      <c r="Q367" s="94"/>
      <c r="R367" s="94"/>
      <c r="S367" s="94"/>
      <c r="T367" s="94"/>
    </row>
    <row r="368" ht="15.75" customHeight="1">
      <c r="A368" s="204"/>
      <c r="B368" s="222"/>
      <c r="C368" s="206"/>
      <c r="D368" s="207"/>
      <c r="E368" s="3"/>
      <c r="F368" s="3"/>
      <c r="G368" s="3"/>
      <c r="H368" s="3"/>
      <c r="J368" s="226"/>
      <c r="K368" s="3"/>
      <c r="L368" s="3"/>
      <c r="O368" s="227"/>
      <c r="Q368" s="94"/>
      <c r="R368" s="94"/>
      <c r="S368" s="94"/>
      <c r="T368" s="94"/>
    </row>
    <row r="369" ht="15.75" customHeight="1">
      <c r="A369" s="204"/>
      <c r="B369" s="222"/>
      <c r="C369" s="206"/>
      <c r="D369" s="207"/>
      <c r="E369" s="3"/>
      <c r="F369" s="3"/>
      <c r="G369" s="3"/>
      <c r="H369" s="3"/>
      <c r="J369" s="226"/>
      <c r="K369" s="3"/>
      <c r="L369" s="3"/>
      <c r="O369" s="227"/>
      <c r="Q369" s="94"/>
      <c r="R369" s="94"/>
      <c r="S369" s="94"/>
      <c r="T369" s="94"/>
    </row>
    <row r="370" ht="15.75" customHeight="1">
      <c r="A370" s="204"/>
      <c r="B370" s="222"/>
      <c r="C370" s="206"/>
      <c r="D370" s="207"/>
      <c r="E370" s="3"/>
      <c r="F370" s="3"/>
      <c r="G370" s="3"/>
      <c r="H370" s="3"/>
      <c r="J370" s="226"/>
      <c r="K370" s="3"/>
      <c r="L370" s="3"/>
      <c r="O370" s="227"/>
      <c r="Q370" s="94"/>
      <c r="R370" s="94"/>
      <c r="S370" s="94"/>
      <c r="T370" s="94"/>
    </row>
    <row r="371" ht="15.75" customHeight="1">
      <c r="A371" s="204"/>
      <c r="B371" s="222"/>
      <c r="C371" s="206"/>
      <c r="D371" s="207"/>
      <c r="E371" s="3"/>
      <c r="F371" s="3"/>
      <c r="G371" s="3"/>
      <c r="H371" s="3"/>
      <c r="J371" s="226"/>
      <c r="K371" s="3"/>
      <c r="L371" s="3"/>
      <c r="O371" s="227"/>
      <c r="Q371" s="94"/>
      <c r="R371" s="94"/>
      <c r="S371" s="94"/>
      <c r="T371" s="94"/>
    </row>
    <row r="372" ht="15.75" customHeight="1">
      <c r="A372" s="204"/>
      <c r="B372" s="222"/>
      <c r="C372" s="206"/>
      <c r="D372" s="207"/>
      <c r="E372" s="3"/>
      <c r="F372" s="3"/>
      <c r="G372" s="3"/>
      <c r="H372" s="3"/>
      <c r="J372" s="226"/>
      <c r="K372" s="3"/>
      <c r="L372" s="3"/>
      <c r="O372" s="227"/>
      <c r="Q372" s="94"/>
      <c r="R372" s="94"/>
      <c r="S372" s="94"/>
      <c r="T372" s="94"/>
    </row>
    <row r="373" ht="15.75" customHeight="1">
      <c r="A373" s="204"/>
      <c r="B373" s="222"/>
      <c r="C373" s="206"/>
      <c r="D373" s="207"/>
      <c r="E373" s="3"/>
      <c r="F373" s="3"/>
      <c r="G373" s="3"/>
      <c r="H373" s="3"/>
      <c r="J373" s="226"/>
      <c r="K373" s="3"/>
      <c r="L373" s="3"/>
      <c r="O373" s="227"/>
      <c r="Q373" s="94"/>
      <c r="R373" s="94"/>
      <c r="S373" s="94"/>
      <c r="T373" s="94"/>
    </row>
    <row r="374" ht="15.75" customHeight="1">
      <c r="A374" s="204"/>
      <c r="B374" s="222"/>
      <c r="C374" s="206"/>
      <c r="D374" s="207"/>
      <c r="E374" s="3"/>
      <c r="F374" s="3"/>
      <c r="G374" s="3"/>
      <c r="H374" s="3"/>
      <c r="J374" s="226"/>
      <c r="K374" s="3"/>
      <c r="L374" s="3"/>
      <c r="O374" s="227"/>
      <c r="Q374" s="94"/>
      <c r="R374" s="94"/>
      <c r="S374" s="94"/>
      <c r="T374" s="94"/>
    </row>
    <row r="375" ht="15.75" customHeight="1">
      <c r="A375" s="204"/>
      <c r="B375" s="222"/>
      <c r="C375" s="206"/>
      <c r="D375" s="207"/>
      <c r="E375" s="3"/>
      <c r="F375" s="3"/>
      <c r="G375" s="3"/>
      <c r="H375" s="3"/>
      <c r="J375" s="226"/>
      <c r="K375" s="3"/>
      <c r="L375" s="3"/>
      <c r="O375" s="227"/>
      <c r="Q375" s="94"/>
      <c r="R375" s="94"/>
      <c r="S375" s="94"/>
      <c r="T375" s="94"/>
    </row>
    <row r="376" ht="15.75" customHeight="1">
      <c r="A376" s="204"/>
      <c r="B376" s="222"/>
      <c r="C376" s="206"/>
      <c r="D376" s="207"/>
      <c r="E376" s="3"/>
      <c r="F376" s="3"/>
      <c r="G376" s="3"/>
      <c r="H376" s="3"/>
      <c r="J376" s="226"/>
      <c r="K376" s="3"/>
      <c r="L376" s="3"/>
      <c r="O376" s="227"/>
      <c r="Q376" s="94"/>
      <c r="R376" s="94"/>
      <c r="S376" s="94"/>
      <c r="T376" s="94"/>
    </row>
    <row r="377" ht="15.75" customHeight="1">
      <c r="A377" s="204"/>
      <c r="B377" s="222"/>
      <c r="C377" s="206"/>
      <c r="D377" s="207"/>
      <c r="E377" s="3"/>
      <c r="F377" s="3"/>
      <c r="G377" s="3"/>
      <c r="H377" s="3"/>
      <c r="J377" s="226"/>
      <c r="K377" s="3"/>
      <c r="L377" s="3"/>
      <c r="O377" s="227"/>
      <c r="Q377" s="94"/>
      <c r="R377" s="94"/>
      <c r="S377" s="94"/>
      <c r="T377" s="94"/>
    </row>
    <row r="378" ht="15.75" customHeight="1">
      <c r="A378" s="204"/>
      <c r="B378" s="222"/>
      <c r="C378" s="206"/>
      <c r="D378" s="207"/>
      <c r="E378" s="3"/>
      <c r="F378" s="3"/>
      <c r="G378" s="3"/>
      <c r="H378" s="3"/>
      <c r="J378" s="226"/>
      <c r="K378" s="3"/>
      <c r="L378" s="3"/>
      <c r="O378" s="227"/>
      <c r="Q378" s="94"/>
      <c r="R378" s="94"/>
      <c r="S378" s="94"/>
      <c r="T378" s="94"/>
    </row>
    <row r="379" ht="15.75" customHeight="1">
      <c r="A379" s="204"/>
      <c r="B379" s="222"/>
      <c r="C379" s="206"/>
      <c r="D379" s="207"/>
      <c r="E379" s="3"/>
      <c r="F379" s="3"/>
      <c r="G379" s="3"/>
      <c r="H379" s="3"/>
      <c r="J379" s="226"/>
      <c r="K379" s="3"/>
      <c r="L379" s="3"/>
      <c r="O379" s="227"/>
      <c r="Q379" s="94"/>
      <c r="R379" s="94"/>
      <c r="S379" s="94"/>
      <c r="T379" s="94"/>
    </row>
    <row r="380" ht="15.75" customHeight="1">
      <c r="A380" s="204"/>
      <c r="B380" s="222"/>
      <c r="C380" s="206"/>
      <c r="D380" s="207"/>
      <c r="E380" s="3"/>
      <c r="F380" s="3"/>
      <c r="G380" s="3"/>
      <c r="H380" s="3"/>
      <c r="J380" s="226"/>
      <c r="K380" s="3"/>
      <c r="L380" s="3"/>
      <c r="O380" s="227"/>
      <c r="Q380" s="94"/>
      <c r="R380" s="94"/>
      <c r="S380" s="94"/>
      <c r="T380" s="94"/>
    </row>
    <row r="381" ht="15.75" customHeight="1">
      <c r="A381" s="204"/>
      <c r="B381" s="222"/>
      <c r="C381" s="206"/>
      <c r="D381" s="207"/>
      <c r="E381" s="3"/>
      <c r="F381" s="3"/>
      <c r="G381" s="3"/>
      <c r="H381" s="3"/>
      <c r="J381" s="226"/>
      <c r="K381" s="3"/>
      <c r="L381" s="3"/>
      <c r="O381" s="227"/>
      <c r="Q381" s="94"/>
      <c r="R381" s="94"/>
      <c r="S381" s="94"/>
      <c r="T381" s="94"/>
    </row>
    <row r="382" ht="15.75" customHeight="1">
      <c r="A382" s="204"/>
      <c r="B382" s="222"/>
      <c r="C382" s="206"/>
      <c r="D382" s="207"/>
      <c r="E382" s="3"/>
      <c r="F382" s="3"/>
      <c r="G382" s="3"/>
      <c r="H382" s="3"/>
      <c r="J382" s="226"/>
      <c r="K382" s="3"/>
      <c r="L382" s="3"/>
      <c r="O382" s="227"/>
      <c r="Q382" s="94"/>
      <c r="R382" s="94"/>
      <c r="S382" s="94"/>
      <c r="T382" s="94"/>
    </row>
    <row r="383" ht="15.75" customHeight="1">
      <c r="A383" s="204"/>
      <c r="B383" s="222"/>
      <c r="C383" s="206"/>
      <c r="D383" s="207"/>
      <c r="E383" s="3"/>
      <c r="F383" s="3"/>
      <c r="G383" s="3"/>
      <c r="H383" s="3"/>
      <c r="J383" s="226"/>
      <c r="K383" s="3"/>
      <c r="L383" s="3"/>
      <c r="O383" s="227"/>
      <c r="Q383" s="94"/>
      <c r="R383" s="94"/>
      <c r="S383" s="94"/>
      <c r="T383" s="94"/>
    </row>
    <row r="384" ht="15.75" customHeight="1">
      <c r="A384" s="204"/>
      <c r="B384" s="222"/>
      <c r="C384" s="206"/>
      <c r="D384" s="207"/>
      <c r="E384" s="3"/>
      <c r="F384" s="3"/>
      <c r="G384" s="3"/>
      <c r="H384" s="3"/>
      <c r="J384" s="226"/>
      <c r="K384" s="3"/>
      <c r="L384" s="3"/>
      <c r="O384" s="227"/>
      <c r="Q384" s="94"/>
      <c r="R384" s="94"/>
      <c r="S384" s="94"/>
      <c r="T384" s="94"/>
    </row>
    <row r="385" ht="15.75" customHeight="1">
      <c r="A385" s="204"/>
      <c r="B385" s="222"/>
      <c r="C385" s="206"/>
      <c r="D385" s="207"/>
      <c r="E385" s="3"/>
      <c r="F385" s="3"/>
      <c r="G385" s="3"/>
      <c r="H385" s="3"/>
      <c r="J385" s="226"/>
      <c r="K385" s="3"/>
      <c r="L385" s="3"/>
      <c r="O385" s="227"/>
      <c r="Q385" s="94"/>
      <c r="R385" s="94"/>
      <c r="S385" s="94"/>
      <c r="T385" s="94"/>
    </row>
    <row r="386" ht="15.75" customHeight="1">
      <c r="A386" s="204"/>
      <c r="B386" s="222"/>
      <c r="C386" s="206"/>
      <c r="D386" s="207"/>
      <c r="E386" s="3"/>
      <c r="F386" s="3"/>
      <c r="G386" s="3"/>
      <c r="H386" s="3"/>
      <c r="J386" s="226"/>
      <c r="K386" s="3"/>
      <c r="L386" s="3"/>
      <c r="O386" s="227"/>
      <c r="Q386" s="94"/>
      <c r="R386" s="94"/>
      <c r="S386" s="94"/>
      <c r="T386" s="94"/>
    </row>
    <row r="387" ht="15.75" customHeight="1">
      <c r="A387" s="204"/>
      <c r="B387" s="222"/>
      <c r="C387" s="206"/>
      <c r="D387" s="207"/>
      <c r="E387" s="3"/>
      <c r="F387" s="3"/>
      <c r="G387" s="3"/>
      <c r="H387" s="3"/>
      <c r="J387" s="226"/>
      <c r="K387" s="3"/>
      <c r="L387" s="3"/>
      <c r="O387" s="227"/>
      <c r="Q387" s="94"/>
      <c r="R387" s="94"/>
      <c r="S387" s="94"/>
      <c r="T387" s="94"/>
    </row>
    <row r="388" ht="15.75" customHeight="1">
      <c r="A388" s="204"/>
      <c r="B388" s="222"/>
      <c r="C388" s="206"/>
      <c r="D388" s="207"/>
      <c r="E388" s="3"/>
      <c r="F388" s="3"/>
      <c r="G388" s="3"/>
      <c r="H388" s="3"/>
      <c r="J388" s="226"/>
      <c r="K388" s="3"/>
      <c r="L388" s="3"/>
      <c r="O388" s="227"/>
      <c r="Q388" s="94"/>
      <c r="R388" s="94"/>
      <c r="S388" s="94"/>
      <c r="T388" s="94"/>
    </row>
    <row r="389" ht="15.75" customHeight="1">
      <c r="A389" s="204"/>
      <c r="B389" s="222"/>
      <c r="C389" s="206"/>
      <c r="D389" s="207"/>
      <c r="E389" s="3"/>
      <c r="F389" s="3"/>
      <c r="G389" s="3"/>
      <c r="H389" s="3"/>
      <c r="J389" s="226"/>
      <c r="K389" s="3"/>
      <c r="L389" s="3"/>
      <c r="O389" s="227"/>
      <c r="Q389" s="94"/>
      <c r="R389" s="94"/>
      <c r="S389" s="94"/>
      <c r="T389" s="94"/>
    </row>
    <row r="390" ht="15.75" customHeight="1">
      <c r="A390" s="204"/>
      <c r="B390" s="222"/>
      <c r="C390" s="206"/>
      <c r="D390" s="207"/>
      <c r="E390" s="3"/>
      <c r="F390" s="3"/>
      <c r="G390" s="3"/>
      <c r="H390" s="3"/>
      <c r="J390" s="226"/>
      <c r="K390" s="3"/>
      <c r="L390" s="3"/>
      <c r="O390" s="227"/>
      <c r="Q390" s="94"/>
      <c r="R390" s="94"/>
      <c r="S390" s="94"/>
      <c r="T390" s="94"/>
    </row>
    <row r="391" ht="15.75" customHeight="1">
      <c r="A391" s="204"/>
      <c r="B391" s="222"/>
      <c r="C391" s="206"/>
      <c r="D391" s="207"/>
      <c r="E391" s="3"/>
      <c r="F391" s="3"/>
      <c r="G391" s="3"/>
      <c r="H391" s="3"/>
      <c r="J391" s="226"/>
      <c r="K391" s="3"/>
      <c r="L391" s="3"/>
      <c r="O391" s="227"/>
      <c r="Q391" s="94"/>
      <c r="R391" s="94"/>
      <c r="S391" s="94"/>
      <c r="T391" s="94"/>
    </row>
    <row r="392" ht="15.75" customHeight="1">
      <c r="A392" s="204"/>
      <c r="B392" s="222"/>
      <c r="C392" s="206"/>
      <c r="D392" s="207"/>
      <c r="E392" s="3"/>
      <c r="F392" s="3"/>
      <c r="G392" s="3"/>
      <c r="H392" s="3"/>
      <c r="J392" s="226"/>
      <c r="K392" s="3"/>
      <c r="L392" s="3"/>
      <c r="O392" s="227"/>
      <c r="Q392" s="94"/>
      <c r="R392" s="94"/>
      <c r="S392" s="94"/>
      <c r="T392" s="94"/>
    </row>
    <row r="393" ht="15.75" customHeight="1">
      <c r="A393" s="204"/>
      <c r="B393" s="222"/>
      <c r="C393" s="206"/>
      <c r="D393" s="207"/>
      <c r="E393" s="3"/>
      <c r="F393" s="3"/>
      <c r="G393" s="3"/>
      <c r="H393" s="3"/>
      <c r="J393" s="226"/>
      <c r="K393" s="3"/>
      <c r="L393" s="3"/>
      <c r="O393" s="227"/>
      <c r="Q393" s="94"/>
      <c r="R393" s="94"/>
      <c r="S393" s="94"/>
      <c r="T393" s="94"/>
    </row>
    <row r="394" ht="15.75" customHeight="1">
      <c r="A394" s="204"/>
      <c r="B394" s="222"/>
      <c r="C394" s="206"/>
      <c r="D394" s="207"/>
      <c r="E394" s="3"/>
      <c r="F394" s="3"/>
      <c r="G394" s="3"/>
      <c r="H394" s="3"/>
      <c r="J394" s="226"/>
      <c r="K394" s="3"/>
      <c r="L394" s="3"/>
      <c r="O394" s="227"/>
      <c r="Q394" s="94"/>
      <c r="R394" s="94"/>
      <c r="S394" s="94"/>
      <c r="T394" s="94"/>
    </row>
    <row r="395" ht="15.75" customHeight="1">
      <c r="A395" s="204"/>
      <c r="B395" s="222"/>
      <c r="C395" s="206"/>
      <c r="D395" s="207"/>
      <c r="E395" s="3"/>
      <c r="F395" s="3"/>
      <c r="G395" s="3"/>
      <c r="H395" s="3"/>
      <c r="J395" s="226"/>
      <c r="K395" s="3"/>
      <c r="L395" s="3"/>
      <c r="O395" s="227"/>
      <c r="Q395" s="94"/>
      <c r="R395" s="94"/>
      <c r="S395" s="94"/>
      <c r="T395" s="94"/>
    </row>
    <row r="396" ht="15.75" customHeight="1">
      <c r="A396" s="204"/>
      <c r="B396" s="222"/>
      <c r="C396" s="206"/>
      <c r="D396" s="207"/>
      <c r="E396" s="3"/>
      <c r="F396" s="3"/>
      <c r="G396" s="3"/>
      <c r="H396" s="3"/>
      <c r="J396" s="226"/>
      <c r="K396" s="3"/>
      <c r="L396" s="3"/>
      <c r="O396" s="227"/>
      <c r="Q396" s="94"/>
      <c r="R396" s="94"/>
      <c r="S396" s="94"/>
      <c r="T396" s="94"/>
    </row>
    <row r="397" ht="15.75" customHeight="1">
      <c r="A397" s="204"/>
      <c r="B397" s="222"/>
      <c r="C397" s="206"/>
      <c r="D397" s="207"/>
      <c r="E397" s="3"/>
      <c r="F397" s="3"/>
      <c r="G397" s="3"/>
      <c r="H397" s="3"/>
      <c r="J397" s="226"/>
      <c r="K397" s="3"/>
      <c r="L397" s="3"/>
      <c r="O397" s="227"/>
      <c r="Q397" s="94"/>
      <c r="R397" s="94"/>
      <c r="S397" s="94"/>
      <c r="T397" s="94"/>
    </row>
    <row r="398" ht="15.75" customHeight="1">
      <c r="A398" s="204"/>
      <c r="B398" s="222"/>
      <c r="C398" s="206"/>
      <c r="D398" s="207"/>
      <c r="E398" s="3"/>
      <c r="F398" s="3"/>
      <c r="G398" s="3"/>
      <c r="H398" s="3"/>
      <c r="J398" s="226"/>
      <c r="K398" s="3"/>
      <c r="L398" s="3"/>
      <c r="O398" s="227"/>
      <c r="Q398" s="94"/>
      <c r="R398" s="94"/>
      <c r="S398" s="94"/>
      <c r="T398" s="94"/>
    </row>
    <row r="399" ht="15.75" customHeight="1">
      <c r="A399" s="204"/>
      <c r="B399" s="222"/>
      <c r="C399" s="206"/>
      <c r="D399" s="207"/>
      <c r="E399" s="3"/>
      <c r="F399" s="3"/>
      <c r="G399" s="3"/>
      <c r="H399" s="3"/>
      <c r="J399" s="226"/>
      <c r="K399" s="3"/>
      <c r="L399" s="3"/>
      <c r="O399" s="227"/>
      <c r="Q399" s="94"/>
      <c r="R399" s="94"/>
      <c r="S399" s="94"/>
      <c r="T399" s="94"/>
    </row>
    <row r="400" ht="15.75" customHeight="1">
      <c r="A400" s="204"/>
      <c r="B400" s="222"/>
      <c r="C400" s="206"/>
      <c r="D400" s="207"/>
      <c r="E400" s="3"/>
      <c r="F400" s="3"/>
      <c r="G400" s="3"/>
      <c r="H400" s="3"/>
      <c r="J400" s="226"/>
      <c r="K400" s="3"/>
      <c r="L400" s="3"/>
      <c r="O400" s="227"/>
      <c r="Q400" s="94"/>
      <c r="R400" s="94"/>
      <c r="S400" s="94"/>
      <c r="T400" s="94"/>
    </row>
    <row r="401" ht="15.75" customHeight="1">
      <c r="A401" s="204"/>
      <c r="B401" s="222"/>
      <c r="C401" s="206"/>
      <c r="D401" s="207"/>
      <c r="E401" s="3"/>
      <c r="F401" s="3"/>
      <c r="G401" s="3"/>
      <c r="H401" s="3"/>
      <c r="J401" s="226"/>
      <c r="K401" s="3"/>
      <c r="L401" s="3"/>
      <c r="O401" s="227"/>
      <c r="Q401" s="94"/>
      <c r="R401" s="94"/>
      <c r="S401" s="94"/>
      <c r="T401" s="94"/>
    </row>
    <row r="402" ht="15.75" customHeight="1">
      <c r="A402" s="204"/>
      <c r="B402" s="222"/>
      <c r="C402" s="206"/>
      <c r="D402" s="207"/>
      <c r="E402" s="3"/>
      <c r="F402" s="3"/>
      <c r="G402" s="3"/>
      <c r="H402" s="3"/>
      <c r="J402" s="226"/>
      <c r="K402" s="3"/>
      <c r="L402" s="3"/>
      <c r="O402" s="227"/>
      <c r="Q402" s="94"/>
      <c r="R402" s="94"/>
      <c r="S402" s="94"/>
      <c r="T402" s="94"/>
    </row>
    <row r="403" ht="15.75" customHeight="1">
      <c r="A403" s="204"/>
      <c r="B403" s="222"/>
      <c r="C403" s="206"/>
      <c r="D403" s="207"/>
      <c r="E403" s="3"/>
      <c r="F403" s="3"/>
      <c r="G403" s="3"/>
      <c r="H403" s="3"/>
      <c r="J403" s="226"/>
      <c r="K403" s="3"/>
      <c r="L403" s="3"/>
      <c r="O403" s="227"/>
      <c r="Q403" s="94"/>
      <c r="R403" s="94"/>
      <c r="S403" s="94"/>
      <c r="T403" s="94"/>
    </row>
    <row r="404" ht="15.75" customHeight="1">
      <c r="A404" s="204"/>
      <c r="B404" s="222"/>
      <c r="C404" s="206"/>
      <c r="D404" s="207"/>
      <c r="E404" s="3"/>
      <c r="F404" s="3"/>
      <c r="G404" s="3"/>
      <c r="H404" s="3"/>
      <c r="J404" s="226"/>
      <c r="K404" s="3"/>
      <c r="L404" s="3"/>
      <c r="O404" s="227"/>
      <c r="Q404" s="94"/>
      <c r="R404" s="94"/>
      <c r="S404" s="94"/>
      <c r="T404" s="94"/>
    </row>
    <row r="405" ht="15.75" customHeight="1">
      <c r="A405" s="204"/>
      <c r="B405" s="222"/>
      <c r="C405" s="206"/>
      <c r="D405" s="207"/>
      <c r="E405" s="3"/>
      <c r="F405" s="3"/>
      <c r="G405" s="3"/>
      <c r="H405" s="3"/>
      <c r="J405" s="226"/>
      <c r="K405" s="3"/>
      <c r="L405" s="3"/>
      <c r="O405" s="227"/>
      <c r="Q405" s="94"/>
      <c r="R405" s="94"/>
      <c r="S405" s="94"/>
      <c r="T405" s="94"/>
    </row>
    <row r="406" ht="15.75" customHeight="1">
      <c r="A406" s="204"/>
      <c r="B406" s="222"/>
      <c r="C406" s="206"/>
      <c r="D406" s="207"/>
      <c r="E406" s="3"/>
      <c r="F406" s="3"/>
      <c r="G406" s="3"/>
      <c r="H406" s="3"/>
      <c r="J406" s="226"/>
      <c r="K406" s="3"/>
      <c r="L406" s="3"/>
      <c r="O406" s="227"/>
      <c r="Q406" s="94"/>
      <c r="R406" s="94"/>
      <c r="S406" s="94"/>
      <c r="T406" s="94"/>
    </row>
    <row r="407" ht="15.75" customHeight="1">
      <c r="A407" s="204"/>
      <c r="B407" s="222"/>
      <c r="C407" s="206"/>
      <c r="D407" s="207"/>
      <c r="E407" s="3"/>
      <c r="F407" s="3"/>
      <c r="G407" s="3"/>
      <c r="H407" s="3"/>
      <c r="J407" s="226"/>
      <c r="K407" s="3"/>
      <c r="L407" s="3"/>
      <c r="O407" s="227"/>
      <c r="Q407" s="94"/>
      <c r="R407" s="94"/>
      <c r="S407" s="94"/>
      <c r="T407" s="94"/>
    </row>
    <row r="408" ht="15.75" customHeight="1">
      <c r="A408" s="204"/>
      <c r="B408" s="222"/>
      <c r="C408" s="206"/>
      <c r="D408" s="207"/>
      <c r="E408" s="3"/>
      <c r="F408" s="3"/>
      <c r="G408" s="3"/>
      <c r="H408" s="3"/>
      <c r="J408" s="226"/>
      <c r="K408" s="3"/>
      <c r="L408" s="3"/>
      <c r="O408" s="227"/>
      <c r="Q408" s="94"/>
      <c r="R408" s="94"/>
      <c r="S408" s="94"/>
      <c r="T408" s="94"/>
    </row>
    <row r="409" ht="15.75" customHeight="1">
      <c r="A409" s="204"/>
      <c r="B409" s="222"/>
      <c r="C409" s="206"/>
      <c r="D409" s="207"/>
      <c r="E409" s="3"/>
      <c r="F409" s="3"/>
      <c r="G409" s="3"/>
      <c r="H409" s="3"/>
      <c r="J409" s="226"/>
      <c r="K409" s="3"/>
      <c r="L409" s="3"/>
      <c r="O409" s="227"/>
      <c r="Q409" s="94"/>
      <c r="R409" s="94"/>
      <c r="S409" s="94"/>
      <c r="T409" s="94"/>
    </row>
    <row r="410" ht="15.75" customHeight="1">
      <c r="A410" s="204"/>
      <c r="B410" s="222"/>
      <c r="C410" s="206"/>
      <c r="D410" s="207"/>
      <c r="E410" s="3"/>
      <c r="F410" s="3"/>
      <c r="G410" s="3"/>
      <c r="H410" s="3"/>
      <c r="J410" s="226"/>
      <c r="K410" s="3"/>
      <c r="L410" s="3"/>
      <c r="O410" s="227"/>
      <c r="Q410" s="94"/>
      <c r="R410" s="94"/>
      <c r="S410" s="94"/>
      <c r="T410" s="94"/>
    </row>
    <row r="411" ht="15.75" customHeight="1">
      <c r="A411" s="204"/>
      <c r="B411" s="222"/>
      <c r="C411" s="206"/>
      <c r="D411" s="207"/>
      <c r="E411" s="3"/>
      <c r="F411" s="3"/>
      <c r="G411" s="3"/>
      <c r="H411" s="3"/>
      <c r="J411" s="226"/>
      <c r="K411" s="3"/>
      <c r="L411" s="3"/>
      <c r="O411" s="227"/>
      <c r="Q411" s="94"/>
      <c r="R411" s="94"/>
      <c r="S411" s="94"/>
      <c r="T411" s="94"/>
    </row>
    <row r="412" ht="15.75" customHeight="1">
      <c r="A412" s="204"/>
      <c r="B412" s="222"/>
      <c r="C412" s="206"/>
      <c r="D412" s="207"/>
      <c r="E412" s="3"/>
      <c r="F412" s="3"/>
      <c r="G412" s="3"/>
      <c r="H412" s="3"/>
      <c r="J412" s="226"/>
      <c r="K412" s="3"/>
      <c r="L412" s="3"/>
      <c r="O412" s="227"/>
      <c r="Q412" s="94"/>
      <c r="R412" s="94"/>
      <c r="S412" s="94"/>
      <c r="T412" s="94"/>
    </row>
    <row r="413" ht="15.75" customHeight="1">
      <c r="A413" s="204"/>
      <c r="B413" s="222"/>
      <c r="C413" s="206"/>
      <c r="D413" s="207"/>
      <c r="E413" s="3"/>
      <c r="F413" s="3"/>
      <c r="G413" s="3"/>
      <c r="H413" s="3"/>
      <c r="J413" s="226"/>
      <c r="K413" s="3"/>
      <c r="L413" s="3"/>
      <c r="O413" s="227"/>
      <c r="Q413" s="94"/>
      <c r="R413" s="94"/>
      <c r="S413" s="94"/>
      <c r="T413" s="94"/>
    </row>
    <row r="414" ht="15.75" customHeight="1">
      <c r="A414" s="204"/>
      <c r="B414" s="222"/>
      <c r="C414" s="206"/>
      <c r="D414" s="207"/>
      <c r="E414" s="3"/>
      <c r="F414" s="3"/>
      <c r="G414" s="3"/>
      <c r="H414" s="3"/>
      <c r="J414" s="226"/>
      <c r="K414" s="3"/>
      <c r="L414" s="3"/>
      <c r="O414" s="227"/>
      <c r="Q414" s="94"/>
      <c r="R414" s="94"/>
      <c r="S414" s="94"/>
      <c r="T414" s="94"/>
    </row>
    <row r="415" ht="15.75" customHeight="1">
      <c r="A415" s="204"/>
      <c r="B415" s="222"/>
      <c r="C415" s="206"/>
      <c r="D415" s="207"/>
      <c r="E415" s="3"/>
      <c r="F415" s="3"/>
      <c r="G415" s="3"/>
      <c r="H415" s="3"/>
      <c r="J415" s="226"/>
      <c r="K415" s="3"/>
      <c r="L415" s="3"/>
      <c r="O415" s="227"/>
      <c r="Q415" s="94"/>
      <c r="R415" s="94"/>
      <c r="S415" s="94"/>
      <c r="T415" s="94"/>
    </row>
    <row r="416" ht="15.75" customHeight="1">
      <c r="A416" s="204"/>
      <c r="B416" s="222"/>
      <c r="C416" s="206"/>
      <c r="D416" s="207"/>
      <c r="E416" s="3"/>
      <c r="F416" s="3"/>
      <c r="G416" s="3"/>
      <c r="H416" s="3"/>
      <c r="J416" s="226"/>
      <c r="K416" s="3"/>
      <c r="L416" s="3"/>
      <c r="O416" s="227"/>
      <c r="Q416" s="94"/>
      <c r="R416" s="94"/>
      <c r="S416" s="94"/>
      <c r="T416" s="94"/>
    </row>
    <row r="417" ht="15.75" customHeight="1">
      <c r="A417" s="204"/>
      <c r="B417" s="222"/>
      <c r="C417" s="206"/>
      <c r="D417" s="207"/>
      <c r="E417" s="3"/>
      <c r="F417" s="3"/>
      <c r="G417" s="3"/>
      <c r="H417" s="3"/>
      <c r="J417" s="226"/>
      <c r="K417" s="3"/>
      <c r="L417" s="3"/>
      <c r="O417" s="227"/>
      <c r="Q417" s="94"/>
      <c r="R417" s="94"/>
      <c r="S417" s="94"/>
      <c r="T417" s="94"/>
    </row>
    <row r="418" ht="15.75" customHeight="1">
      <c r="A418" s="204"/>
      <c r="B418" s="222"/>
      <c r="C418" s="206"/>
      <c r="D418" s="207"/>
      <c r="E418" s="3"/>
      <c r="F418" s="3"/>
      <c r="G418" s="3"/>
      <c r="H418" s="3"/>
      <c r="J418" s="226"/>
      <c r="K418" s="3"/>
      <c r="L418" s="3"/>
      <c r="O418" s="227"/>
      <c r="Q418" s="94"/>
      <c r="R418" s="94"/>
      <c r="S418" s="94"/>
      <c r="T418" s="94"/>
    </row>
    <row r="419" ht="15.75" customHeight="1">
      <c r="A419" s="204"/>
      <c r="B419" s="222"/>
      <c r="C419" s="206"/>
      <c r="D419" s="207"/>
      <c r="E419" s="3"/>
      <c r="F419" s="3"/>
      <c r="G419" s="3"/>
      <c r="H419" s="3"/>
      <c r="J419" s="226"/>
      <c r="K419" s="3"/>
      <c r="L419" s="3"/>
      <c r="O419" s="227"/>
      <c r="Q419" s="94"/>
      <c r="R419" s="94"/>
      <c r="S419" s="94"/>
      <c r="T419" s="94"/>
    </row>
    <row r="420" ht="15.75" customHeight="1">
      <c r="A420" s="204"/>
      <c r="B420" s="222"/>
      <c r="C420" s="206"/>
      <c r="D420" s="207"/>
      <c r="E420" s="3"/>
      <c r="F420" s="3"/>
      <c r="G420" s="3"/>
      <c r="H420" s="3"/>
      <c r="J420" s="226"/>
      <c r="K420" s="3"/>
      <c r="L420" s="3"/>
      <c r="O420" s="227"/>
      <c r="Q420" s="94"/>
      <c r="R420" s="94"/>
      <c r="S420" s="94"/>
      <c r="T420" s="94"/>
    </row>
    <row r="421" ht="15.75" customHeight="1">
      <c r="A421" s="204"/>
      <c r="B421" s="222"/>
      <c r="C421" s="206"/>
      <c r="D421" s="207"/>
      <c r="E421" s="3"/>
      <c r="F421" s="3"/>
      <c r="G421" s="3"/>
      <c r="H421" s="3"/>
      <c r="J421" s="226"/>
      <c r="K421" s="3"/>
      <c r="L421" s="3"/>
      <c r="O421" s="227"/>
      <c r="Q421" s="94"/>
      <c r="R421" s="94"/>
      <c r="S421" s="94"/>
      <c r="T421" s="94"/>
    </row>
    <row r="422" ht="15.75" customHeight="1">
      <c r="A422" s="204"/>
      <c r="B422" s="222"/>
      <c r="C422" s="206"/>
      <c r="D422" s="207"/>
      <c r="E422" s="3"/>
      <c r="F422" s="3"/>
      <c r="G422" s="3"/>
      <c r="H422" s="3"/>
      <c r="J422" s="226"/>
      <c r="K422" s="3"/>
      <c r="L422" s="3"/>
      <c r="O422" s="227"/>
      <c r="Q422" s="94"/>
      <c r="R422" s="94"/>
      <c r="S422" s="94"/>
      <c r="T422" s="94"/>
    </row>
    <row r="423" ht="15.75" customHeight="1">
      <c r="A423" s="204"/>
      <c r="B423" s="222"/>
      <c r="C423" s="206"/>
      <c r="D423" s="207"/>
      <c r="E423" s="3"/>
      <c r="F423" s="3"/>
      <c r="G423" s="3"/>
      <c r="H423" s="3"/>
      <c r="J423" s="226"/>
      <c r="K423" s="3"/>
      <c r="L423" s="3"/>
      <c r="O423" s="227"/>
      <c r="Q423" s="94"/>
      <c r="R423" s="94"/>
      <c r="S423" s="94"/>
      <c r="T423" s="94"/>
    </row>
    <row r="424" ht="15.75" customHeight="1">
      <c r="A424" s="204"/>
      <c r="B424" s="222"/>
      <c r="C424" s="206"/>
      <c r="D424" s="207"/>
      <c r="E424" s="3"/>
      <c r="F424" s="3"/>
      <c r="G424" s="3"/>
      <c r="H424" s="3"/>
      <c r="J424" s="226"/>
      <c r="K424" s="3"/>
      <c r="L424" s="3"/>
      <c r="O424" s="227"/>
      <c r="Q424" s="94"/>
      <c r="R424" s="94"/>
      <c r="S424" s="94"/>
      <c r="T424" s="94"/>
    </row>
    <row r="425" ht="15.75" customHeight="1">
      <c r="A425" s="204"/>
      <c r="B425" s="222"/>
      <c r="C425" s="206"/>
      <c r="D425" s="207"/>
      <c r="E425" s="3"/>
      <c r="F425" s="3"/>
      <c r="G425" s="3"/>
      <c r="H425" s="3"/>
      <c r="J425" s="226"/>
      <c r="K425" s="3"/>
      <c r="L425" s="3"/>
      <c r="O425" s="227"/>
      <c r="Q425" s="94"/>
      <c r="R425" s="94"/>
      <c r="S425" s="94"/>
      <c r="T425" s="94"/>
    </row>
    <row r="426" ht="15.75" customHeight="1">
      <c r="A426" s="204"/>
      <c r="B426" s="222"/>
      <c r="C426" s="206"/>
      <c r="D426" s="207"/>
      <c r="E426" s="3"/>
      <c r="F426" s="3"/>
      <c r="G426" s="3"/>
      <c r="H426" s="3"/>
      <c r="J426" s="226"/>
      <c r="K426" s="3"/>
      <c r="L426" s="3"/>
      <c r="O426" s="227"/>
      <c r="Q426" s="94"/>
      <c r="R426" s="94"/>
      <c r="S426" s="94"/>
      <c r="T426" s="94"/>
    </row>
    <row r="427" ht="15.75" customHeight="1">
      <c r="A427" s="204"/>
      <c r="B427" s="222"/>
      <c r="C427" s="206"/>
      <c r="D427" s="207"/>
      <c r="E427" s="3"/>
      <c r="F427" s="3"/>
      <c r="G427" s="3"/>
      <c r="H427" s="3"/>
      <c r="J427" s="226"/>
      <c r="K427" s="3"/>
      <c r="L427" s="3"/>
      <c r="O427" s="227"/>
      <c r="Q427" s="94"/>
      <c r="R427" s="94"/>
      <c r="S427" s="94"/>
      <c r="T427" s="94"/>
    </row>
    <row r="428" ht="15.75" customHeight="1">
      <c r="A428" s="204"/>
      <c r="B428" s="222"/>
      <c r="C428" s="206"/>
      <c r="D428" s="207"/>
      <c r="E428" s="3"/>
      <c r="F428" s="3"/>
      <c r="G428" s="3"/>
      <c r="H428" s="3"/>
      <c r="J428" s="226"/>
      <c r="K428" s="3"/>
      <c r="L428" s="3"/>
      <c r="O428" s="227"/>
      <c r="Q428" s="94"/>
      <c r="R428" s="94"/>
      <c r="S428" s="94"/>
      <c r="T428" s="94"/>
    </row>
    <row r="429" ht="15.75" customHeight="1">
      <c r="A429" s="204"/>
      <c r="B429" s="222"/>
      <c r="C429" s="206"/>
      <c r="D429" s="207"/>
      <c r="E429" s="3"/>
      <c r="F429" s="3"/>
      <c r="G429" s="3"/>
      <c r="H429" s="3"/>
      <c r="J429" s="226"/>
      <c r="K429" s="3"/>
      <c r="L429" s="3"/>
      <c r="O429" s="227"/>
      <c r="Q429" s="94"/>
      <c r="R429" s="94"/>
      <c r="S429" s="94"/>
      <c r="T429" s="94"/>
    </row>
    <row r="430" ht="15.75" customHeight="1">
      <c r="A430" s="204"/>
      <c r="B430" s="222"/>
      <c r="C430" s="206"/>
      <c r="D430" s="207"/>
      <c r="E430" s="3"/>
      <c r="F430" s="3"/>
      <c r="G430" s="3"/>
      <c r="H430" s="3"/>
      <c r="J430" s="226"/>
      <c r="K430" s="3"/>
      <c r="L430" s="3"/>
      <c r="O430" s="227"/>
      <c r="Q430" s="94"/>
      <c r="R430" s="94"/>
      <c r="S430" s="94"/>
      <c r="T430" s="94"/>
    </row>
    <row r="431" ht="15.75" customHeight="1">
      <c r="A431" s="204"/>
      <c r="B431" s="222"/>
      <c r="C431" s="206"/>
      <c r="D431" s="207"/>
      <c r="E431" s="3"/>
      <c r="F431" s="3"/>
      <c r="G431" s="3"/>
      <c r="H431" s="3"/>
      <c r="J431" s="226"/>
      <c r="K431" s="3"/>
      <c r="L431" s="3"/>
      <c r="O431" s="227"/>
      <c r="Q431" s="94"/>
      <c r="R431" s="94"/>
      <c r="S431" s="94"/>
      <c r="T431" s="94"/>
    </row>
    <row r="432" ht="15.75" customHeight="1">
      <c r="A432" s="204"/>
      <c r="B432" s="222"/>
      <c r="C432" s="206"/>
      <c r="D432" s="207"/>
      <c r="E432" s="3"/>
      <c r="F432" s="3"/>
      <c r="G432" s="3"/>
      <c r="H432" s="3"/>
      <c r="J432" s="226"/>
      <c r="K432" s="3"/>
      <c r="L432" s="3"/>
      <c r="O432" s="227"/>
      <c r="Q432" s="94"/>
      <c r="R432" s="94"/>
      <c r="S432" s="94"/>
      <c r="T432" s="94"/>
    </row>
    <row r="433" ht="15.75" customHeight="1">
      <c r="A433" s="204"/>
      <c r="B433" s="222"/>
      <c r="C433" s="206"/>
      <c r="D433" s="207"/>
      <c r="E433" s="3"/>
      <c r="F433" s="3"/>
      <c r="G433" s="3"/>
      <c r="H433" s="3"/>
      <c r="J433" s="226"/>
      <c r="K433" s="3"/>
      <c r="L433" s="3"/>
      <c r="O433" s="227"/>
      <c r="Q433" s="94"/>
      <c r="R433" s="94"/>
      <c r="S433" s="94"/>
      <c r="T433" s="94"/>
    </row>
    <row r="434" ht="15.75" customHeight="1">
      <c r="A434" s="204"/>
      <c r="B434" s="222"/>
      <c r="C434" s="206"/>
      <c r="D434" s="207"/>
      <c r="E434" s="3"/>
      <c r="F434" s="3"/>
      <c r="G434" s="3"/>
      <c r="H434" s="3"/>
      <c r="J434" s="226"/>
      <c r="K434" s="3"/>
      <c r="L434" s="3"/>
      <c r="O434" s="227"/>
      <c r="Q434" s="94"/>
      <c r="R434" s="94"/>
      <c r="S434" s="94"/>
      <c r="T434" s="94"/>
    </row>
    <row r="435" ht="15.75" customHeight="1">
      <c r="A435" s="204"/>
      <c r="B435" s="222"/>
      <c r="C435" s="206"/>
      <c r="D435" s="207"/>
      <c r="E435" s="3"/>
      <c r="F435" s="3"/>
      <c r="G435" s="3"/>
      <c r="H435" s="3"/>
      <c r="J435" s="226"/>
      <c r="K435" s="3"/>
      <c r="L435" s="3"/>
      <c r="O435" s="227"/>
      <c r="Q435" s="94"/>
      <c r="R435" s="94"/>
      <c r="S435" s="94"/>
      <c r="T435" s="94"/>
    </row>
    <row r="436" ht="15.75" customHeight="1">
      <c r="A436" s="204"/>
      <c r="B436" s="222"/>
      <c r="C436" s="206"/>
      <c r="D436" s="207"/>
      <c r="E436" s="3"/>
      <c r="F436" s="3"/>
      <c r="G436" s="3"/>
      <c r="H436" s="3"/>
      <c r="J436" s="226"/>
      <c r="K436" s="3"/>
      <c r="L436" s="3"/>
      <c r="O436" s="227"/>
      <c r="Q436" s="94"/>
      <c r="R436" s="94"/>
      <c r="S436" s="94"/>
      <c r="T436" s="94"/>
    </row>
    <row r="437" ht="15.75" customHeight="1">
      <c r="A437" s="204"/>
      <c r="B437" s="222"/>
      <c r="C437" s="206"/>
      <c r="D437" s="207"/>
      <c r="E437" s="3"/>
      <c r="F437" s="3"/>
      <c r="G437" s="3"/>
      <c r="H437" s="3"/>
      <c r="J437" s="226"/>
      <c r="K437" s="3"/>
      <c r="L437" s="3"/>
      <c r="O437" s="227"/>
      <c r="Q437" s="94"/>
      <c r="R437" s="94"/>
      <c r="S437" s="94"/>
      <c r="T437" s="94"/>
    </row>
    <row r="438" ht="15.75" customHeight="1">
      <c r="A438" s="204"/>
      <c r="B438" s="222"/>
      <c r="C438" s="206"/>
      <c r="D438" s="207"/>
      <c r="E438" s="3"/>
      <c r="F438" s="3"/>
      <c r="G438" s="3"/>
      <c r="H438" s="3"/>
      <c r="J438" s="226"/>
      <c r="K438" s="3"/>
      <c r="L438" s="3"/>
      <c r="O438" s="227"/>
      <c r="Q438" s="94"/>
      <c r="R438" s="94"/>
      <c r="S438" s="94"/>
      <c r="T438" s="94"/>
    </row>
    <row r="439" ht="15.75" customHeight="1">
      <c r="A439" s="204"/>
      <c r="B439" s="222"/>
      <c r="C439" s="206"/>
      <c r="D439" s="207"/>
      <c r="E439" s="3"/>
      <c r="F439" s="3"/>
      <c r="G439" s="3"/>
      <c r="H439" s="3"/>
      <c r="J439" s="226"/>
      <c r="K439" s="3"/>
      <c r="L439" s="3"/>
      <c r="O439" s="227"/>
      <c r="Q439" s="94"/>
      <c r="R439" s="94"/>
      <c r="S439" s="94"/>
      <c r="T439" s="94"/>
    </row>
    <row r="440" ht="15.75" customHeight="1">
      <c r="A440" s="204"/>
      <c r="B440" s="222"/>
      <c r="C440" s="206"/>
      <c r="D440" s="207"/>
      <c r="E440" s="3"/>
      <c r="F440" s="3"/>
      <c r="G440" s="3"/>
      <c r="H440" s="3"/>
      <c r="J440" s="226"/>
      <c r="K440" s="3"/>
      <c r="L440" s="3"/>
      <c r="O440" s="227"/>
      <c r="Q440" s="94"/>
      <c r="R440" s="94"/>
      <c r="S440" s="94"/>
      <c r="T440" s="94"/>
    </row>
    <row r="441" ht="15.75" customHeight="1">
      <c r="A441" s="204"/>
      <c r="B441" s="222"/>
      <c r="C441" s="206"/>
      <c r="D441" s="207"/>
      <c r="E441" s="3"/>
      <c r="F441" s="3"/>
      <c r="G441" s="3"/>
      <c r="H441" s="3"/>
      <c r="J441" s="226"/>
      <c r="K441" s="3"/>
      <c r="L441" s="3"/>
      <c r="O441" s="227"/>
      <c r="Q441" s="94"/>
      <c r="R441" s="94"/>
      <c r="S441" s="94"/>
      <c r="T441" s="94"/>
    </row>
    <row r="442" ht="15.75" customHeight="1">
      <c r="A442" s="204"/>
      <c r="B442" s="222"/>
      <c r="C442" s="206"/>
      <c r="D442" s="207"/>
      <c r="E442" s="3"/>
      <c r="F442" s="3"/>
      <c r="G442" s="3"/>
      <c r="H442" s="3"/>
      <c r="J442" s="226"/>
      <c r="K442" s="3"/>
      <c r="L442" s="3"/>
      <c r="O442" s="227"/>
      <c r="Q442" s="94"/>
      <c r="R442" s="94"/>
      <c r="S442" s="94"/>
      <c r="T442" s="94"/>
    </row>
    <row r="443" ht="15.75" customHeight="1">
      <c r="A443" s="204"/>
      <c r="B443" s="222"/>
      <c r="C443" s="206"/>
      <c r="D443" s="207"/>
      <c r="E443" s="3"/>
      <c r="F443" s="3"/>
      <c r="G443" s="3"/>
      <c r="H443" s="3"/>
      <c r="J443" s="226"/>
      <c r="K443" s="3"/>
      <c r="L443" s="3"/>
      <c r="O443" s="227"/>
      <c r="Q443" s="94"/>
      <c r="R443" s="94"/>
      <c r="S443" s="94"/>
      <c r="T443" s="94"/>
    </row>
    <row r="444" ht="15.75" customHeight="1">
      <c r="A444" s="204"/>
      <c r="B444" s="222"/>
      <c r="C444" s="206"/>
      <c r="D444" s="207"/>
      <c r="E444" s="3"/>
      <c r="F444" s="3"/>
      <c r="G444" s="3"/>
      <c r="H444" s="3"/>
      <c r="J444" s="226"/>
      <c r="K444" s="3"/>
      <c r="L444" s="3"/>
      <c r="O444" s="227"/>
      <c r="Q444" s="94"/>
      <c r="R444" s="94"/>
      <c r="S444" s="94"/>
      <c r="T444" s="94"/>
    </row>
    <row r="445" ht="15.75" customHeight="1">
      <c r="A445" s="204"/>
      <c r="B445" s="222"/>
      <c r="C445" s="206"/>
      <c r="D445" s="207"/>
      <c r="E445" s="3"/>
      <c r="F445" s="3"/>
      <c r="G445" s="3"/>
      <c r="H445" s="3"/>
      <c r="J445" s="226"/>
      <c r="K445" s="3"/>
      <c r="L445" s="3"/>
      <c r="O445" s="227"/>
      <c r="Q445" s="94"/>
      <c r="R445" s="94"/>
      <c r="S445" s="94"/>
      <c r="T445" s="94"/>
    </row>
    <row r="446" ht="15.75" customHeight="1">
      <c r="A446" s="204"/>
      <c r="B446" s="222"/>
      <c r="C446" s="206"/>
      <c r="D446" s="207"/>
      <c r="E446" s="3"/>
      <c r="F446" s="3"/>
      <c r="G446" s="3"/>
      <c r="H446" s="3"/>
      <c r="J446" s="226"/>
      <c r="K446" s="3"/>
      <c r="L446" s="3"/>
      <c r="O446" s="227"/>
      <c r="Q446" s="94"/>
      <c r="R446" s="94"/>
      <c r="S446" s="94"/>
      <c r="T446" s="94"/>
    </row>
    <row r="447" ht="15.75" customHeight="1">
      <c r="A447" s="204"/>
      <c r="B447" s="222"/>
      <c r="C447" s="206"/>
      <c r="D447" s="207"/>
      <c r="E447" s="3"/>
      <c r="F447" s="3"/>
      <c r="G447" s="3"/>
      <c r="H447" s="3"/>
      <c r="J447" s="226"/>
      <c r="K447" s="3"/>
      <c r="L447" s="3"/>
      <c r="O447" s="227"/>
      <c r="Q447" s="94"/>
      <c r="R447" s="94"/>
      <c r="S447" s="94"/>
      <c r="T447" s="94"/>
    </row>
    <row r="448" ht="15.75" customHeight="1">
      <c r="A448" s="204"/>
      <c r="B448" s="222"/>
      <c r="C448" s="206"/>
      <c r="D448" s="207"/>
      <c r="E448" s="3"/>
      <c r="F448" s="3"/>
      <c r="G448" s="3"/>
      <c r="H448" s="3"/>
      <c r="J448" s="226"/>
      <c r="K448" s="3"/>
      <c r="L448" s="3"/>
      <c r="O448" s="227"/>
      <c r="Q448" s="94"/>
      <c r="R448" s="94"/>
      <c r="S448" s="94"/>
      <c r="T448" s="94"/>
    </row>
    <row r="449" ht="15.75" customHeight="1">
      <c r="A449" s="204"/>
      <c r="B449" s="222"/>
      <c r="C449" s="206"/>
      <c r="D449" s="207"/>
      <c r="E449" s="3"/>
      <c r="F449" s="3"/>
      <c r="G449" s="3"/>
      <c r="H449" s="3"/>
      <c r="J449" s="226"/>
      <c r="K449" s="3"/>
      <c r="L449" s="3"/>
      <c r="O449" s="227"/>
      <c r="Q449" s="94"/>
      <c r="R449" s="94"/>
      <c r="S449" s="94"/>
      <c r="T449" s="94"/>
    </row>
    <row r="450" ht="15.75" customHeight="1">
      <c r="A450" s="204"/>
      <c r="B450" s="222"/>
      <c r="C450" s="206"/>
      <c r="D450" s="207"/>
      <c r="E450" s="3"/>
      <c r="F450" s="3"/>
      <c r="G450" s="3"/>
      <c r="H450" s="3"/>
      <c r="J450" s="226"/>
      <c r="K450" s="3"/>
      <c r="L450" s="3"/>
      <c r="O450" s="227"/>
      <c r="Q450" s="94"/>
      <c r="R450" s="94"/>
      <c r="S450" s="94"/>
      <c r="T450" s="94"/>
    </row>
    <row r="451" ht="15.75" customHeight="1">
      <c r="A451" s="204"/>
      <c r="B451" s="222"/>
      <c r="C451" s="206"/>
      <c r="D451" s="207"/>
      <c r="E451" s="3"/>
      <c r="F451" s="3"/>
      <c r="G451" s="3"/>
      <c r="H451" s="3"/>
      <c r="J451" s="226"/>
      <c r="K451" s="3"/>
      <c r="L451" s="3"/>
      <c r="O451" s="227"/>
      <c r="Q451" s="94"/>
      <c r="R451" s="94"/>
      <c r="S451" s="94"/>
      <c r="T451" s="94"/>
    </row>
    <row r="452" ht="15.75" customHeight="1">
      <c r="A452" s="204"/>
      <c r="B452" s="222"/>
      <c r="C452" s="206"/>
      <c r="D452" s="207"/>
      <c r="E452" s="3"/>
      <c r="F452" s="3"/>
      <c r="G452" s="3"/>
      <c r="H452" s="3"/>
      <c r="J452" s="226"/>
      <c r="K452" s="3"/>
      <c r="L452" s="3"/>
      <c r="O452" s="227"/>
      <c r="Q452" s="94"/>
      <c r="R452" s="94"/>
      <c r="S452" s="94"/>
      <c r="T452" s="94"/>
    </row>
    <row r="453" ht="15.75" customHeight="1">
      <c r="A453" s="204"/>
      <c r="B453" s="222"/>
      <c r="C453" s="206"/>
      <c r="D453" s="207"/>
      <c r="E453" s="3"/>
      <c r="F453" s="3"/>
      <c r="G453" s="3"/>
      <c r="H453" s="3"/>
      <c r="J453" s="226"/>
      <c r="K453" s="3"/>
      <c r="L453" s="3"/>
      <c r="O453" s="227"/>
      <c r="Q453" s="94"/>
      <c r="R453" s="94"/>
      <c r="S453" s="94"/>
      <c r="T453" s="94"/>
    </row>
    <row r="454" ht="15.75" customHeight="1">
      <c r="A454" s="204"/>
      <c r="B454" s="222"/>
      <c r="C454" s="206"/>
      <c r="D454" s="207"/>
      <c r="E454" s="3"/>
      <c r="F454" s="3"/>
      <c r="G454" s="3"/>
      <c r="H454" s="3"/>
      <c r="J454" s="226"/>
      <c r="K454" s="3"/>
      <c r="L454" s="3"/>
      <c r="O454" s="227"/>
      <c r="Q454" s="94"/>
      <c r="R454" s="94"/>
      <c r="S454" s="94"/>
      <c r="T454" s="94"/>
    </row>
    <row r="455" ht="15.75" customHeight="1">
      <c r="A455" s="204"/>
      <c r="B455" s="222"/>
      <c r="C455" s="206"/>
      <c r="D455" s="207"/>
      <c r="E455" s="3"/>
      <c r="F455" s="3"/>
      <c r="G455" s="3"/>
      <c r="H455" s="3"/>
      <c r="J455" s="226"/>
      <c r="K455" s="3"/>
      <c r="L455" s="3"/>
      <c r="O455" s="227"/>
      <c r="Q455" s="94"/>
      <c r="R455" s="94"/>
      <c r="S455" s="94"/>
      <c r="T455" s="94"/>
    </row>
    <row r="456" ht="15.75" customHeight="1">
      <c r="A456" s="204"/>
      <c r="B456" s="222"/>
      <c r="C456" s="206"/>
      <c r="D456" s="207"/>
      <c r="E456" s="3"/>
      <c r="F456" s="3"/>
      <c r="G456" s="3"/>
      <c r="H456" s="3"/>
      <c r="J456" s="226"/>
      <c r="K456" s="3"/>
      <c r="L456" s="3"/>
      <c r="O456" s="227"/>
      <c r="Q456" s="94"/>
      <c r="R456" s="94"/>
      <c r="S456" s="94"/>
      <c r="T456" s="94"/>
    </row>
    <row r="457" ht="15.75" customHeight="1">
      <c r="A457" s="204"/>
      <c r="B457" s="222"/>
      <c r="C457" s="206"/>
      <c r="D457" s="207"/>
      <c r="E457" s="3"/>
      <c r="F457" s="3"/>
      <c r="G457" s="3"/>
      <c r="H457" s="3"/>
      <c r="J457" s="226"/>
      <c r="K457" s="3"/>
      <c r="L457" s="3"/>
      <c r="O457" s="227"/>
      <c r="Q457" s="94"/>
      <c r="R457" s="94"/>
      <c r="S457" s="94"/>
      <c r="T457" s="94"/>
    </row>
    <row r="458" ht="15.75" customHeight="1">
      <c r="A458" s="204"/>
      <c r="B458" s="222"/>
      <c r="C458" s="206"/>
      <c r="D458" s="207"/>
      <c r="E458" s="3"/>
      <c r="F458" s="3"/>
      <c r="G458" s="3"/>
      <c r="H458" s="3"/>
      <c r="J458" s="226"/>
      <c r="K458" s="3"/>
      <c r="L458" s="3"/>
      <c r="O458" s="227"/>
      <c r="Q458" s="94"/>
      <c r="R458" s="94"/>
      <c r="S458" s="94"/>
      <c r="T458" s="94"/>
    </row>
    <row r="459" ht="15.75" customHeight="1">
      <c r="A459" s="204"/>
      <c r="B459" s="222"/>
      <c r="C459" s="206"/>
      <c r="D459" s="207"/>
      <c r="E459" s="3"/>
      <c r="F459" s="3"/>
      <c r="G459" s="3"/>
      <c r="H459" s="3"/>
      <c r="J459" s="226"/>
      <c r="K459" s="3"/>
      <c r="L459" s="3"/>
      <c r="O459" s="227"/>
      <c r="Q459" s="94"/>
      <c r="R459" s="94"/>
      <c r="S459" s="94"/>
      <c r="T459" s="94"/>
    </row>
    <row r="460" ht="15.75" customHeight="1">
      <c r="A460" s="204"/>
      <c r="B460" s="222"/>
      <c r="C460" s="206"/>
      <c r="D460" s="207"/>
      <c r="E460" s="3"/>
      <c r="F460" s="3"/>
      <c r="G460" s="3"/>
      <c r="H460" s="3"/>
      <c r="J460" s="226"/>
      <c r="K460" s="3"/>
      <c r="L460" s="3"/>
      <c r="O460" s="227"/>
      <c r="Q460" s="94"/>
      <c r="R460" s="94"/>
      <c r="S460" s="94"/>
      <c r="T460" s="94"/>
    </row>
    <row r="461" ht="15.75" customHeight="1">
      <c r="A461" s="204"/>
      <c r="B461" s="222"/>
      <c r="C461" s="206"/>
      <c r="D461" s="207"/>
      <c r="E461" s="3"/>
      <c r="F461" s="3"/>
      <c r="G461" s="3"/>
      <c r="H461" s="3"/>
      <c r="J461" s="226"/>
      <c r="K461" s="3"/>
      <c r="L461" s="3"/>
      <c r="O461" s="227"/>
      <c r="Q461" s="94"/>
      <c r="R461" s="94"/>
      <c r="S461" s="94"/>
      <c r="T461" s="94"/>
    </row>
    <row r="462" ht="15.75" customHeight="1">
      <c r="A462" s="204"/>
      <c r="B462" s="222"/>
      <c r="C462" s="206"/>
      <c r="D462" s="207"/>
      <c r="E462" s="3"/>
      <c r="F462" s="3"/>
      <c r="G462" s="3"/>
      <c r="H462" s="3"/>
      <c r="J462" s="226"/>
      <c r="K462" s="3"/>
      <c r="L462" s="3"/>
      <c r="O462" s="227"/>
      <c r="Q462" s="94"/>
      <c r="R462" s="94"/>
      <c r="S462" s="94"/>
      <c r="T462" s="94"/>
    </row>
    <row r="463" ht="15.75" customHeight="1">
      <c r="A463" s="204"/>
      <c r="B463" s="222"/>
      <c r="C463" s="206"/>
      <c r="D463" s="207"/>
      <c r="E463" s="3"/>
      <c r="F463" s="3"/>
      <c r="G463" s="3"/>
      <c r="H463" s="3"/>
      <c r="J463" s="226"/>
      <c r="K463" s="3"/>
      <c r="L463" s="3"/>
      <c r="O463" s="227"/>
      <c r="Q463" s="94"/>
      <c r="R463" s="94"/>
      <c r="S463" s="94"/>
      <c r="T463" s="94"/>
    </row>
    <row r="464" ht="15.75" customHeight="1">
      <c r="A464" s="204"/>
      <c r="B464" s="222"/>
      <c r="C464" s="206"/>
      <c r="D464" s="207"/>
      <c r="E464" s="3"/>
      <c r="F464" s="3"/>
      <c r="G464" s="3"/>
      <c r="H464" s="3"/>
      <c r="J464" s="226"/>
      <c r="K464" s="3"/>
      <c r="L464" s="3"/>
      <c r="O464" s="227"/>
      <c r="Q464" s="94"/>
      <c r="R464" s="94"/>
      <c r="S464" s="94"/>
      <c r="T464" s="94"/>
    </row>
    <row r="465" ht="15.75" customHeight="1">
      <c r="A465" s="204"/>
      <c r="B465" s="222"/>
      <c r="C465" s="206"/>
      <c r="D465" s="207"/>
      <c r="E465" s="3"/>
      <c r="F465" s="3"/>
      <c r="G465" s="3"/>
      <c r="H465" s="3"/>
      <c r="J465" s="226"/>
      <c r="K465" s="3"/>
      <c r="L465" s="3"/>
      <c r="O465" s="227"/>
      <c r="Q465" s="94"/>
      <c r="R465" s="94"/>
      <c r="S465" s="94"/>
      <c r="T465" s="94"/>
    </row>
    <row r="466" ht="15.75" customHeight="1">
      <c r="A466" s="204"/>
      <c r="B466" s="222"/>
      <c r="C466" s="206"/>
      <c r="D466" s="207"/>
      <c r="E466" s="3"/>
      <c r="F466" s="3"/>
      <c r="G466" s="3"/>
      <c r="H466" s="3"/>
      <c r="J466" s="226"/>
      <c r="K466" s="3"/>
      <c r="L466" s="3"/>
      <c r="O466" s="227"/>
      <c r="Q466" s="94"/>
      <c r="R466" s="94"/>
      <c r="S466" s="94"/>
      <c r="T466" s="94"/>
    </row>
    <row r="467" ht="15.75" customHeight="1">
      <c r="A467" s="204"/>
      <c r="B467" s="222"/>
      <c r="C467" s="206"/>
      <c r="D467" s="207"/>
      <c r="E467" s="3"/>
      <c r="F467" s="3"/>
      <c r="G467" s="3"/>
      <c r="H467" s="3"/>
      <c r="J467" s="226"/>
      <c r="K467" s="3"/>
      <c r="L467" s="3"/>
      <c r="O467" s="227"/>
      <c r="Q467" s="94"/>
      <c r="R467" s="94"/>
      <c r="S467" s="94"/>
      <c r="T467" s="94"/>
    </row>
    <row r="468" ht="15.75" customHeight="1">
      <c r="A468" s="204"/>
      <c r="B468" s="222"/>
      <c r="C468" s="206"/>
      <c r="D468" s="207"/>
      <c r="E468" s="3"/>
      <c r="F468" s="3"/>
      <c r="G468" s="3"/>
      <c r="H468" s="3"/>
      <c r="J468" s="226"/>
      <c r="K468" s="3"/>
      <c r="L468" s="3"/>
      <c r="O468" s="227"/>
      <c r="Q468" s="94"/>
      <c r="R468" s="94"/>
      <c r="S468" s="94"/>
      <c r="T468" s="94"/>
    </row>
    <row r="469" ht="15.75" customHeight="1">
      <c r="A469" s="204"/>
      <c r="B469" s="222"/>
      <c r="C469" s="206"/>
      <c r="D469" s="207"/>
      <c r="E469" s="3"/>
      <c r="F469" s="3"/>
      <c r="G469" s="3"/>
      <c r="H469" s="3"/>
      <c r="J469" s="226"/>
      <c r="K469" s="3"/>
      <c r="L469" s="3"/>
      <c r="O469" s="227"/>
      <c r="Q469" s="94"/>
      <c r="R469" s="94"/>
      <c r="S469" s="94"/>
      <c r="T469" s="94"/>
    </row>
    <row r="470" ht="15.75" customHeight="1">
      <c r="A470" s="204"/>
      <c r="B470" s="222"/>
      <c r="C470" s="206"/>
      <c r="D470" s="207"/>
      <c r="E470" s="3"/>
      <c r="F470" s="3"/>
      <c r="G470" s="3"/>
      <c r="H470" s="3"/>
      <c r="J470" s="226"/>
      <c r="K470" s="3"/>
      <c r="L470" s="3"/>
      <c r="O470" s="227"/>
      <c r="Q470" s="94"/>
      <c r="R470" s="94"/>
      <c r="S470" s="94"/>
      <c r="T470" s="94"/>
    </row>
    <row r="471" ht="15.75" customHeight="1">
      <c r="A471" s="204"/>
      <c r="B471" s="222"/>
      <c r="C471" s="206"/>
      <c r="D471" s="207"/>
      <c r="E471" s="3"/>
      <c r="F471" s="3"/>
      <c r="G471" s="3"/>
      <c r="H471" s="3"/>
      <c r="J471" s="226"/>
      <c r="K471" s="3"/>
      <c r="L471" s="3"/>
      <c r="O471" s="227"/>
      <c r="Q471" s="94"/>
      <c r="R471" s="94"/>
      <c r="S471" s="94"/>
      <c r="T471" s="94"/>
    </row>
    <row r="472" ht="15.75" customHeight="1">
      <c r="A472" s="204"/>
      <c r="B472" s="222"/>
      <c r="C472" s="206"/>
      <c r="D472" s="207"/>
      <c r="E472" s="3"/>
      <c r="F472" s="3"/>
      <c r="G472" s="3"/>
      <c r="H472" s="3"/>
      <c r="J472" s="226"/>
      <c r="K472" s="3"/>
      <c r="L472" s="3"/>
      <c r="O472" s="227"/>
      <c r="Q472" s="94"/>
      <c r="R472" s="94"/>
      <c r="S472" s="94"/>
      <c r="T472" s="94"/>
    </row>
    <row r="473" ht="15.75" customHeight="1">
      <c r="A473" s="204"/>
      <c r="B473" s="222"/>
      <c r="C473" s="206"/>
      <c r="D473" s="207"/>
      <c r="E473" s="3"/>
      <c r="F473" s="3"/>
      <c r="G473" s="3"/>
      <c r="H473" s="3"/>
      <c r="J473" s="226"/>
      <c r="K473" s="3"/>
      <c r="L473" s="3"/>
      <c r="O473" s="227"/>
      <c r="Q473" s="94"/>
      <c r="R473" s="94"/>
      <c r="S473" s="94"/>
      <c r="T473" s="94"/>
    </row>
    <row r="474" ht="15.75" customHeight="1">
      <c r="A474" s="204"/>
      <c r="B474" s="222"/>
      <c r="C474" s="206"/>
      <c r="D474" s="207"/>
      <c r="E474" s="3"/>
      <c r="F474" s="3"/>
      <c r="G474" s="3"/>
      <c r="H474" s="3"/>
      <c r="J474" s="226"/>
      <c r="K474" s="3"/>
      <c r="L474" s="3"/>
      <c r="O474" s="227"/>
      <c r="Q474" s="94"/>
      <c r="R474" s="94"/>
      <c r="S474" s="94"/>
      <c r="T474" s="94"/>
    </row>
    <row r="475" ht="15.75" customHeight="1">
      <c r="A475" s="204"/>
      <c r="B475" s="222"/>
      <c r="C475" s="206"/>
      <c r="D475" s="207"/>
      <c r="E475" s="3"/>
      <c r="F475" s="3"/>
      <c r="G475" s="3"/>
      <c r="H475" s="3"/>
      <c r="J475" s="226"/>
      <c r="K475" s="3"/>
      <c r="L475" s="3"/>
      <c r="O475" s="227"/>
      <c r="Q475" s="94"/>
      <c r="R475" s="94"/>
      <c r="S475" s="94"/>
      <c r="T475" s="94"/>
    </row>
    <row r="476" ht="15.75" customHeight="1">
      <c r="A476" s="204"/>
      <c r="B476" s="222"/>
      <c r="C476" s="206"/>
      <c r="D476" s="207"/>
      <c r="E476" s="3"/>
      <c r="F476" s="3"/>
      <c r="G476" s="3"/>
      <c r="H476" s="3"/>
      <c r="J476" s="226"/>
      <c r="K476" s="3"/>
      <c r="L476" s="3"/>
      <c r="O476" s="227"/>
      <c r="Q476" s="94"/>
      <c r="R476" s="94"/>
      <c r="S476" s="94"/>
      <c r="T476" s="94"/>
    </row>
    <row r="477" ht="15.75" customHeight="1">
      <c r="A477" s="204"/>
      <c r="B477" s="222"/>
      <c r="C477" s="206"/>
      <c r="D477" s="207"/>
      <c r="E477" s="3"/>
      <c r="F477" s="3"/>
      <c r="G477" s="3"/>
      <c r="H477" s="3"/>
      <c r="J477" s="226"/>
      <c r="K477" s="3"/>
      <c r="L477" s="3"/>
      <c r="O477" s="227"/>
      <c r="Q477" s="94"/>
      <c r="R477" s="94"/>
      <c r="S477" s="94"/>
      <c r="T477" s="94"/>
    </row>
    <row r="478" ht="15.75" customHeight="1">
      <c r="A478" s="204"/>
      <c r="B478" s="222"/>
      <c r="C478" s="206"/>
      <c r="D478" s="207"/>
      <c r="E478" s="3"/>
      <c r="F478" s="3"/>
      <c r="G478" s="3"/>
      <c r="H478" s="3"/>
      <c r="J478" s="226"/>
      <c r="K478" s="3"/>
      <c r="L478" s="3"/>
      <c r="O478" s="227"/>
      <c r="Q478" s="94"/>
      <c r="R478" s="94"/>
      <c r="S478" s="94"/>
      <c r="T478" s="94"/>
    </row>
    <row r="479" ht="15.75" customHeight="1">
      <c r="A479" s="204"/>
      <c r="B479" s="222"/>
      <c r="C479" s="206"/>
      <c r="D479" s="207"/>
      <c r="E479" s="3"/>
      <c r="F479" s="3"/>
      <c r="G479" s="3"/>
      <c r="H479" s="3"/>
      <c r="J479" s="226"/>
      <c r="K479" s="3"/>
      <c r="L479" s="3"/>
      <c r="O479" s="227"/>
      <c r="Q479" s="94"/>
      <c r="R479" s="94"/>
      <c r="S479" s="94"/>
      <c r="T479" s="94"/>
    </row>
    <row r="480" ht="15.75" customHeight="1">
      <c r="A480" s="204"/>
      <c r="B480" s="222"/>
      <c r="C480" s="206"/>
      <c r="D480" s="207"/>
      <c r="E480" s="3"/>
      <c r="F480" s="3"/>
      <c r="G480" s="3"/>
      <c r="H480" s="3"/>
      <c r="J480" s="226"/>
      <c r="K480" s="3"/>
      <c r="L480" s="3"/>
      <c r="O480" s="227"/>
      <c r="Q480" s="94"/>
      <c r="R480" s="94"/>
      <c r="S480" s="94"/>
      <c r="T480" s="94"/>
    </row>
    <row r="481" ht="15.75" customHeight="1">
      <c r="A481" s="204"/>
      <c r="B481" s="222"/>
      <c r="C481" s="206"/>
      <c r="D481" s="207"/>
      <c r="E481" s="3"/>
      <c r="F481" s="3"/>
      <c r="G481" s="3"/>
      <c r="H481" s="3"/>
      <c r="J481" s="226"/>
      <c r="K481" s="3"/>
      <c r="L481" s="3"/>
      <c r="O481" s="227"/>
      <c r="Q481" s="94"/>
      <c r="R481" s="94"/>
      <c r="S481" s="94"/>
      <c r="T481" s="94"/>
    </row>
    <row r="482" ht="15.75" customHeight="1">
      <c r="A482" s="204"/>
      <c r="B482" s="222"/>
      <c r="C482" s="206"/>
      <c r="D482" s="207"/>
      <c r="E482" s="3"/>
      <c r="F482" s="3"/>
      <c r="G482" s="3"/>
      <c r="H482" s="3"/>
      <c r="J482" s="226"/>
      <c r="K482" s="3"/>
      <c r="L482" s="3"/>
      <c r="O482" s="227"/>
      <c r="Q482" s="94"/>
      <c r="R482" s="94"/>
      <c r="S482" s="94"/>
      <c r="T482" s="94"/>
    </row>
    <row r="483" ht="15.75" customHeight="1">
      <c r="A483" s="204"/>
      <c r="B483" s="222"/>
      <c r="C483" s="206"/>
      <c r="D483" s="207"/>
      <c r="E483" s="3"/>
      <c r="F483" s="3"/>
      <c r="G483" s="3"/>
      <c r="H483" s="3"/>
      <c r="J483" s="226"/>
      <c r="K483" s="3"/>
      <c r="L483" s="3"/>
      <c r="O483" s="227"/>
      <c r="Q483" s="94"/>
      <c r="R483" s="94"/>
      <c r="S483" s="94"/>
      <c r="T483" s="94"/>
    </row>
    <row r="484" ht="15.75" customHeight="1">
      <c r="A484" s="204"/>
      <c r="B484" s="222"/>
      <c r="C484" s="206"/>
      <c r="D484" s="207"/>
      <c r="E484" s="3"/>
      <c r="F484" s="3"/>
      <c r="G484" s="3"/>
      <c r="H484" s="3"/>
      <c r="J484" s="226"/>
      <c r="K484" s="3"/>
      <c r="L484" s="3"/>
      <c r="O484" s="227"/>
      <c r="Q484" s="94"/>
      <c r="R484" s="94"/>
      <c r="S484" s="94"/>
      <c r="T484" s="94"/>
    </row>
    <row r="485" ht="15.75" customHeight="1">
      <c r="A485" s="204"/>
      <c r="B485" s="222"/>
      <c r="C485" s="206"/>
      <c r="D485" s="207"/>
      <c r="E485" s="3"/>
      <c r="F485" s="3"/>
      <c r="G485" s="3"/>
      <c r="H485" s="3"/>
      <c r="J485" s="226"/>
      <c r="K485" s="3"/>
      <c r="L485" s="3"/>
      <c r="O485" s="227"/>
      <c r="Q485" s="94"/>
      <c r="R485" s="94"/>
      <c r="S485" s="94"/>
      <c r="T485" s="94"/>
    </row>
    <row r="486" ht="15.75" customHeight="1">
      <c r="A486" s="204"/>
      <c r="B486" s="222"/>
      <c r="C486" s="206"/>
      <c r="D486" s="207"/>
      <c r="E486" s="3"/>
      <c r="F486" s="3"/>
      <c r="G486" s="3"/>
      <c r="H486" s="3"/>
      <c r="J486" s="226"/>
      <c r="K486" s="3"/>
      <c r="L486" s="3"/>
      <c r="O486" s="227"/>
      <c r="Q486" s="94"/>
      <c r="R486" s="94"/>
      <c r="S486" s="94"/>
      <c r="T486" s="94"/>
    </row>
    <row r="487" ht="15.75" customHeight="1">
      <c r="A487" s="204"/>
      <c r="B487" s="222"/>
      <c r="C487" s="206"/>
      <c r="D487" s="207"/>
      <c r="E487" s="3"/>
      <c r="F487" s="3"/>
      <c r="G487" s="3"/>
      <c r="H487" s="3"/>
      <c r="J487" s="226"/>
      <c r="K487" s="3"/>
      <c r="L487" s="3"/>
      <c r="O487" s="227"/>
      <c r="Q487" s="94"/>
      <c r="R487" s="94"/>
      <c r="S487" s="94"/>
      <c r="T487" s="94"/>
    </row>
    <row r="488" ht="15.75" customHeight="1">
      <c r="A488" s="204"/>
      <c r="B488" s="222"/>
      <c r="C488" s="206"/>
      <c r="D488" s="207"/>
      <c r="E488" s="3"/>
      <c r="F488" s="3"/>
      <c r="G488" s="3"/>
      <c r="H488" s="3"/>
      <c r="J488" s="226"/>
      <c r="K488" s="3"/>
      <c r="L488" s="3"/>
      <c r="O488" s="227"/>
      <c r="Q488" s="94"/>
      <c r="R488" s="94"/>
      <c r="S488" s="94"/>
      <c r="T488" s="94"/>
    </row>
    <row r="489" ht="15.75" customHeight="1">
      <c r="A489" s="204"/>
      <c r="B489" s="222"/>
      <c r="C489" s="206"/>
      <c r="D489" s="207"/>
      <c r="E489" s="3"/>
      <c r="F489" s="3"/>
      <c r="G489" s="3"/>
      <c r="H489" s="3"/>
      <c r="J489" s="226"/>
      <c r="K489" s="3"/>
      <c r="L489" s="3"/>
      <c r="O489" s="227"/>
      <c r="Q489" s="94"/>
      <c r="R489" s="94"/>
      <c r="S489" s="94"/>
      <c r="T489" s="94"/>
    </row>
    <row r="490" ht="15.75" customHeight="1">
      <c r="A490" s="204"/>
      <c r="B490" s="222"/>
      <c r="C490" s="206"/>
      <c r="D490" s="207"/>
      <c r="E490" s="3"/>
      <c r="F490" s="3"/>
      <c r="G490" s="3"/>
      <c r="H490" s="3"/>
      <c r="J490" s="226"/>
      <c r="K490" s="3"/>
      <c r="L490" s="3"/>
      <c r="O490" s="227"/>
      <c r="Q490" s="94"/>
      <c r="R490" s="94"/>
      <c r="S490" s="94"/>
      <c r="T490" s="94"/>
    </row>
    <row r="491" ht="15.75" customHeight="1">
      <c r="A491" s="204"/>
      <c r="B491" s="222"/>
      <c r="C491" s="206"/>
      <c r="D491" s="207"/>
      <c r="E491" s="3"/>
      <c r="F491" s="3"/>
      <c r="G491" s="3"/>
      <c r="H491" s="3"/>
      <c r="J491" s="226"/>
      <c r="K491" s="3"/>
      <c r="L491" s="3"/>
      <c r="O491" s="227"/>
      <c r="Q491" s="94"/>
      <c r="R491" s="94"/>
      <c r="S491" s="94"/>
      <c r="T491" s="94"/>
    </row>
    <row r="492" ht="15.75" customHeight="1">
      <c r="A492" s="204"/>
      <c r="B492" s="222"/>
      <c r="C492" s="206"/>
      <c r="D492" s="207"/>
      <c r="E492" s="3"/>
      <c r="F492" s="3"/>
      <c r="G492" s="3"/>
      <c r="H492" s="3"/>
      <c r="J492" s="226"/>
      <c r="K492" s="3"/>
      <c r="L492" s="3"/>
      <c r="O492" s="227"/>
      <c r="Q492" s="94"/>
      <c r="R492" s="94"/>
      <c r="S492" s="94"/>
      <c r="T492" s="94"/>
    </row>
    <row r="493" ht="15.75" customHeight="1">
      <c r="A493" s="204"/>
      <c r="B493" s="222"/>
      <c r="C493" s="206"/>
      <c r="D493" s="207"/>
      <c r="E493" s="3"/>
      <c r="F493" s="3"/>
      <c r="G493" s="3"/>
      <c r="H493" s="3"/>
      <c r="J493" s="226"/>
      <c r="K493" s="3"/>
      <c r="L493" s="3"/>
      <c r="O493" s="227"/>
      <c r="Q493" s="94"/>
      <c r="R493" s="94"/>
      <c r="S493" s="94"/>
      <c r="T493" s="94"/>
    </row>
    <row r="494" ht="15.75" customHeight="1">
      <c r="A494" s="204"/>
      <c r="B494" s="222"/>
      <c r="C494" s="206"/>
      <c r="D494" s="207"/>
      <c r="E494" s="3"/>
      <c r="F494" s="3"/>
      <c r="G494" s="3"/>
      <c r="H494" s="3"/>
      <c r="J494" s="226"/>
      <c r="K494" s="3"/>
      <c r="L494" s="3"/>
      <c r="O494" s="227"/>
      <c r="Q494" s="94"/>
      <c r="R494" s="94"/>
      <c r="S494" s="94"/>
      <c r="T494" s="94"/>
    </row>
    <row r="495" ht="15.75" customHeight="1">
      <c r="A495" s="204"/>
      <c r="B495" s="222"/>
      <c r="C495" s="206"/>
      <c r="D495" s="207"/>
      <c r="E495" s="3"/>
      <c r="F495" s="3"/>
      <c r="G495" s="3"/>
      <c r="H495" s="3"/>
      <c r="J495" s="226"/>
      <c r="K495" s="3"/>
      <c r="L495" s="3"/>
      <c r="O495" s="227"/>
      <c r="Q495" s="94"/>
      <c r="R495" s="94"/>
      <c r="S495" s="94"/>
      <c r="T495" s="94"/>
    </row>
    <row r="496" ht="15.75" customHeight="1">
      <c r="A496" s="204"/>
      <c r="B496" s="222"/>
      <c r="C496" s="206"/>
      <c r="D496" s="207"/>
      <c r="E496" s="3"/>
      <c r="F496" s="3"/>
      <c r="G496" s="3"/>
      <c r="H496" s="3"/>
      <c r="J496" s="226"/>
      <c r="K496" s="3"/>
      <c r="L496" s="3"/>
      <c r="O496" s="227"/>
      <c r="Q496" s="94"/>
      <c r="R496" s="94"/>
      <c r="S496" s="94"/>
      <c r="T496" s="94"/>
    </row>
    <row r="497" ht="15.75" customHeight="1">
      <c r="A497" s="204"/>
      <c r="B497" s="222"/>
      <c r="C497" s="206"/>
      <c r="D497" s="207"/>
      <c r="E497" s="3"/>
      <c r="F497" s="3"/>
      <c r="G497" s="3"/>
      <c r="H497" s="3"/>
      <c r="J497" s="226"/>
      <c r="K497" s="3"/>
      <c r="L497" s="3"/>
      <c r="O497" s="227"/>
      <c r="Q497" s="94"/>
      <c r="R497" s="94"/>
      <c r="S497" s="94"/>
      <c r="T497" s="94"/>
    </row>
    <row r="498" ht="15.75" customHeight="1">
      <c r="A498" s="204"/>
      <c r="B498" s="222"/>
      <c r="C498" s="206"/>
      <c r="D498" s="207"/>
      <c r="E498" s="3"/>
      <c r="F498" s="3"/>
      <c r="G498" s="3"/>
      <c r="H498" s="3"/>
      <c r="J498" s="226"/>
      <c r="K498" s="3"/>
      <c r="L498" s="3"/>
      <c r="O498" s="227"/>
      <c r="Q498" s="94"/>
      <c r="R498" s="94"/>
      <c r="S498" s="94"/>
      <c r="T498" s="94"/>
    </row>
    <row r="499" ht="15.75" customHeight="1">
      <c r="A499" s="204"/>
      <c r="B499" s="222"/>
      <c r="C499" s="206"/>
      <c r="D499" s="207"/>
      <c r="E499" s="3"/>
      <c r="F499" s="3"/>
      <c r="G499" s="3"/>
      <c r="H499" s="3"/>
      <c r="J499" s="226"/>
      <c r="K499" s="3"/>
      <c r="L499" s="3"/>
      <c r="O499" s="227"/>
      <c r="Q499" s="94"/>
      <c r="R499" s="94"/>
      <c r="S499" s="94"/>
      <c r="T499" s="94"/>
    </row>
    <row r="500" ht="15.75" customHeight="1">
      <c r="A500" s="204"/>
      <c r="B500" s="222"/>
      <c r="C500" s="206"/>
      <c r="D500" s="207"/>
      <c r="E500" s="3"/>
      <c r="F500" s="3"/>
      <c r="G500" s="3"/>
      <c r="H500" s="3"/>
      <c r="J500" s="226"/>
      <c r="K500" s="3"/>
      <c r="L500" s="3"/>
      <c r="O500" s="227"/>
      <c r="Q500" s="94"/>
      <c r="R500" s="94"/>
      <c r="S500" s="94"/>
      <c r="T500" s="94"/>
    </row>
    <row r="501" ht="15.75" customHeight="1">
      <c r="A501" s="204"/>
      <c r="B501" s="222"/>
      <c r="C501" s="206"/>
      <c r="D501" s="207"/>
      <c r="E501" s="3"/>
      <c r="F501" s="3"/>
      <c r="G501" s="3"/>
      <c r="H501" s="3"/>
      <c r="J501" s="226"/>
      <c r="K501" s="3"/>
      <c r="L501" s="3"/>
      <c r="O501" s="227"/>
      <c r="Q501" s="94"/>
      <c r="R501" s="94"/>
      <c r="S501" s="94"/>
      <c r="T501" s="94"/>
    </row>
    <row r="502" ht="15.75" customHeight="1">
      <c r="A502" s="204"/>
      <c r="B502" s="222"/>
      <c r="C502" s="206"/>
      <c r="D502" s="207"/>
      <c r="E502" s="3"/>
      <c r="F502" s="3"/>
      <c r="G502" s="3"/>
      <c r="H502" s="3"/>
      <c r="J502" s="226"/>
      <c r="K502" s="3"/>
      <c r="L502" s="3"/>
      <c r="O502" s="227"/>
      <c r="Q502" s="94"/>
      <c r="R502" s="94"/>
      <c r="S502" s="94"/>
      <c r="T502" s="94"/>
    </row>
    <row r="503" ht="15.75" customHeight="1">
      <c r="A503" s="204"/>
      <c r="B503" s="222"/>
      <c r="C503" s="206"/>
      <c r="D503" s="207"/>
      <c r="E503" s="3"/>
      <c r="F503" s="3"/>
      <c r="G503" s="3"/>
      <c r="H503" s="3"/>
      <c r="J503" s="226"/>
      <c r="K503" s="3"/>
      <c r="L503" s="3"/>
      <c r="O503" s="227"/>
      <c r="Q503" s="94"/>
      <c r="R503" s="94"/>
      <c r="S503" s="94"/>
      <c r="T503" s="94"/>
    </row>
    <row r="504" ht="15.75" customHeight="1">
      <c r="A504" s="204"/>
      <c r="B504" s="222"/>
      <c r="C504" s="206"/>
      <c r="D504" s="207"/>
      <c r="E504" s="3"/>
      <c r="F504" s="3"/>
      <c r="G504" s="3"/>
      <c r="H504" s="3"/>
      <c r="J504" s="226"/>
      <c r="K504" s="3"/>
      <c r="L504" s="3"/>
      <c r="O504" s="227"/>
      <c r="Q504" s="94"/>
      <c r="R504" s="94"/>
      <c r="S504" s="94"/>
      <c r="T504" s="94"/>
    </row>
    <row r="505" ht="15.75" customHeight="1">
      <c r="A505" s="204"/>
      <c r="B505" s="222"/>
      <c r="C505" s="206"/>
      <c r="D505" s="207"/>
      <c r="E505" s="3"/>
      <c r="F505" s="3"/>
      <c r="G505" s="3"/>
      <c r="H505" s="3"/>
      <c r="J505" s="226"/>
      <c r="K505" s="3"/>
      <c r="L505" s="3"/>
      <c r="O505" s="227"/>
      <c r="Q505" s="94"/>
      <c r="R505" s="94"/>
      <c r="S505" s="94"/>
      <c r="T505" s="94"/>
    </row>
    <row r="506" ht="15.75" customHeight="1">
      <c r="A506" s="204"/>
      <c r="B506" s="222"/>
      <c r="C506" s="206"/>
      <c r="D506" s="207"/>
      <c r="E506" s="3"/>
      <c r="F506" s="3"/>
      <c r="G506" s="3"/>
      <c r="H506" s="3"/>
      <c r="J506" s="226"/>
      <c r="K506" s="3"/>
      <c r="L506" s="3"/>
      <c r="O506" s="227"/>
      <c r="Q506" s="94"/>
      <c r="R506" s="94"/>
      <c r="S506" s="94"/>
      <c r="T506" s="94"/>
    </row>
    <row r="507" ht="15.75" customHeight="1">
      <c r="A507" s="204"/>
      <c r="B507" s="222"/>
      <c r="C507" s="206"/>
      <c r="D507" s="207"/>
      <c r="E507" s="3"/>
      <c r="F507" s="3"/>
      <c r="G507" s="3"/>
      <c r="H507" s="3"/>
      <c r="J507" s="226"/>
      <c r="K507" s="3"/>
      <c r="L507" s="3"/>
      <c r="O507" s="227"/>
      <c r="Q507" s="94"/>
      <c r="R507" s="94"/>
      <c r="S507" s="94"/>
      <c r="T507" s="94"/>
    </row>
    <row r="508" ht="15.75" customHeight="1">
      <c r="A508" s="204"/>
      <c r="B508" s="222"/>
      <c r="C508" s="206"/>
      <c r="D508" s="207"/>
      <c r="E508" s="3"/>
      <c r="F508" s="3"/>
      <c r="G508" s="3"/>
      <c r="H508" s="3"/>
      <c r="J508" s="226"/>
      <c r="K508" s="3"/>
      <c r="L508" s="3"/>
      <c r="O508" s="227"/>
      <c r="Q508" s="94"/>
      <c r="R508" s="94"/>
      <c r="S508" s="94"/>
      <c r="T508" s="94"/>
    </row>
    <row r="509" ht="15.75" customHeight="1">
      <c r="A509" s="204"/>
      <c r="B509" s="222"/>
      <c r="C509" s="206"/>
      <c r="D509" s="207"/>
      <c r="E509" s="3"/>
      <c r="F509" s="3"/>
      <c r="G509" s="3"/>
      <c r="H509" s="3"/>
      <c r="J509" s="226"/>
      <c r="K509" s="3"/>
      <c r="L509" s="3"/>
      <c r="O509" s="227"/>
      <c r="Q509" s="94"/>
      <c r="R509" s="94"/>
      <c r="S509" s="94"/>
      <c r="T509" s="94"/>
    </row>
    <row r="510" ht="15.75" customHeight="1">
      <c r="A510" s="204"/>
      <c r="B510" s="222"/>
      <c r="C510" s="206"/>
      <c r="D510" s="207"/>
      <c r="E510" s="3"/>
      <c r="F510" s="3"/>
      <c r="G510" s="3"/>
      <c r="H510" s="3"/>
      <c r="J510" s="226"/>
      <c r="K510" s="3"/>
      <c r="L510" s="3"/>
      <c r="O510" s="227"/>
      <c r="Q510" s="94"/>
      <c r="R510" s="94"/>
      <c r="S510" s="94"/>
      <c r="T510" s="94"/>
    </row>
    <row r="511" ht="15.75" customHeight="1">
      <c r="A511" s="204"/>
      <c r="B511" s="222"/>
      <c r="C511" s="206"/>
      <c r="D511" s="207"/>
      <c r="E511" s="3"/>
      <c r="F511" s="3"/>
      <c r="G511" s="3"/>
      <c r="H511" s="3"/>
      <c r="J511" s="226"/>
      <c r="K511" s="3"/>
      <c r="L511" s="3"/>
      <c r="O511" s="227"/>
      <c r="Q511" s="94"/>
      <c r="R511" s="94"/>
      <c r="S511" s="94"/>
      <c r="T511" s="94"/>
    </row>
    <row r="512" ht="15.75" customHeight="1">
      <c r="A512" s="204"/>
      <c r="B512" s="222"/>
      <c r="C512" s="206"/>
      <c r="D512" s="207"/>
      <c r="E512" s="3"/>
      <c r="F512" s="3"/>
      <c r="G512" s="3"/>
      <c r="H512" s="3"/>
      <c r="J512" s="226"/>
      <c r="K512" s="3"/>
      <c r="L512" s="3"/>
      <c r="O512" s="227"/>
      <c r="Q512" s="94"/>
      <c r="R512" s="94"/>
      <c r="S512" s="94"/>
      <c r="T512" s="94"/>
    </row>
    <row r="513" ht="15.75" customHeight="1">
      <c r="A513" s="204"/>
      <c r="B513" s="222"/>
      <c r="C513" s="206"/>
      <c r="D513" s="207"/>
      <c r="E513" s="3"/>
      <c r="F513" s="3"/>
      <c r="G513" s="3"/>
      <c r="H513" s="3"/>
      <c r="J513" s="226"/>
      <c r="K513" s="3"/>
      <c r="L513" s="3"/>
      <c r="O513" s="227"/>
      <c r="Q513" s="94"/>
      <c r="R513" s="94"/>
      <c r="S513" s="94"/>
      <c r="T513" s="94"/>
    </row>
    <row r="514" ht="15.75" customHeight="1">
      <c r="A514" s="204"/>
      <c r="B514" s="222"/>
      <c r="C514" s="206"/>
      <c r="D514" s="207"/>
      <c r="E514" s="3"/>
      <c r="F514" s="3"/>
      <c r="G514" s="3"/>
      <c r="H514" s="3"/>
      <c r="J514" s="226"/>
      <c r="K514" s="3"/>
      <c r="L514" s="3"/>
      <c r="O514" s="227"/>
      <c r="Q514" s="94"/>
      <c r="R514" s="94"/>
      <c r="S514" s="94"/>
      <c r="T514" s="94"/>
    </row>
    <row r="515" ht="15.75" customHeight="1">
      <c r="A515" s="204"/>
      <c r="B515" s="222"/>
      <c r="C515" s="206"/>
      <c r="D515" s="207"/>
      <c r="E515" s="3"/>
      <c r="F515" s="3"/>
      <c r="G515" s="3"/>
      <c r="H515" s="3"/>
      <c r="J515" s="226"/>
      <c r="K515" s="3"/>
      <c r="L515" s="3"/>
      <c r="O515" s="227"/>
      <c r="Q515" s="94"/>
      <c r="R515" s="94"/>
      <c r="S515" s="94"/>
      <c r="T515" s="94"/>
    </row>
    <row r="516" ht="15.75" customHeight="1">
      <c r="A516" s="204"/>
      <c r="B516" s="222"/>
      <c r="C516" s="206"/>
      <c r="D516" s="207"/>
      <c r="E516" s="3"/>
      <c r="F516" s="3"/>
      <c r="G516" s="3"/>
      <c r="H516" s="3"/>
      <c r="J516" s="226"/>
      <c r="K516" s="3"/>
      <c r="L516" s="3"/>
      <c r="O516" s="227"/>
      <c r="Q516" s="94"/>
      <c r="R516" s="94"/>
      <c r="S516" s="94"/>
      <c r="T516" s="94"/>
    </row>
    <row r="517" ht="15.75" customHeight="1">
      <c r="A517" s="204"/>
      <c r="B517" s="222"/>
      <c r="C517" s="206"/>
      <c r="D517" s="207"/>
      <c r="E517" s="3"/>
      <c r="F517" s="3"/>
      <c r="G517" s="3"/>
      <c r="H517" s="3"/>
      <c r="J517" s="226"/>
      <c r="K517" s="3"/>
      <c r="L517" s="3"/>
      <c r="O517" s="227"/>
      <c r="Q517" s="94"/>
      <c r="R517" s="94"/>
      <c r="S517" s="94"/>
      <c r="T517" s="94"/>
    </row>
    <row r="518" ht="15.75" customHeight="1">
      <c r="A518" s="204"/>
      <c r="B518" s="222"/>
      <c r="C518" s="206"/>
      <c r="D518" s="207"/>
      <c r="E518" s="3"/>
      <c r="F518" s="3"/>
      <c r="G518" s="3"/>
      <c r="H518" s="3"/>
      <c r="J518" s="226"/>
      <c r="K518" s="3"/>
      <c r="L518" s="3"/>
      <c r="O518" s="227"/>
      <c r="Q518" s="94"/>
      <c r="R518" s="94"/>
      <c r="S518" s="94"/>
      <c r="T518" s="94"/>
    </row>
    <row r="519" ht="15.75" customHeight="1">
      <c r="A519" s="204"/>
      <c r="B519" s="222"/>
      <c r="C519" s="206"/>
      <c r="D519" s="207"/>
      <c r="E519" s="3"/>
      <c r="F519" s="3"/>
      <c r="G519" s="3"/>
      <c r="H519" s="3"/>
      <c r="J519" s="226"/>
      <c r="K519" s="3"/>
      <c r="L519" s="3"/>
      <c r="O519" s="227"/>
      <c r="Q519" s="94"/>
      <c r="R519" s="94"/>
      <c r="S519" s="94"/>
      <c r="T519" s="94"/>
    </row>
    <row r="520" ht="15.75" customHeight="1">
      <c r="A520" s="204"/>
      <c r="B520" s="222"/>
      <c r="C520" s="206"/>
      <c r="D520" s="207"/>
      <c r="E520" s="3"/>
      <c r="F520" s="3"/>
      <c r="G520" s="3"/>
      <c r="H520" s="3"/>
      <c r="J520" s="226"/>
      <c r="K520" s="3"/>
      <c r="L520" s="3"/>
      <c r="O520" s="227"/>
      <c r="Q520" s="94"/>
      <c r="R520" s="94"/>
      <c r="S520" s="94"/>
      <c r="T520" s="94"/>
    </row>
    <row r="521" ht="15.75" customHeight="1">
      <c r="A521" s="204"/>
      <c r="B521" s="222"/>
      <c r="C521" s="206"/>
      <c r="D521" s="207"/>
      <c r="E521" s="3"/>
      <c r="F521" s="3"/>
      <c r="G521" s="3"/>
      <c r="H521" s="3"/>
      <c r="J521" s="226"/>
      <c r="K521" s="3"/>
      <c r="L521" s="3"/>
      <c r="O521" s="227"/>
      <c r="Q521" s="94"/>
      <c r="R521" s="94"/>
      <c r="S521" s="94"/>
      <c r="T521" s="94"/>
    </row>
    <row r="522" ht="15.75" customHeight="1">
      <c r="A522" s="204"/>
      <c r="B522" s="222"/>
      <c r="C522" s="206"/>
      <c r="D522" s="207"/>
      <c r="E522" s="3"/>
      <c r="F522" s="3"/>
      <c r="G522" s="3"/>
      <c r="H522" s="3"/>
      <c r="J522" s="226"/>
      <c r="K522" s="3"/>
      <c r="L522" s="3"/>
      <c r="O522" s="227"/>
      <c r="Q522" s="94"/>
      <c r="R522" s="94"/>
      <c r="S522" s="94"/>
      <c r="T522" s="94"/>
    </row>
    <row r="523" ht="15.75" customHeight="1">
      <c r="A523" s="204"/>
      <c r="B523" s="222"/>
      <c r="C523" s="206"/>
      <c r="D523" s="207"/>
      <c r="E523" s="3"/>
      <c r="F523" s="3"/>
      <c r="G523" s="3"/>
      <c r="H523" s="3"/>
      <c r="J523" s="226"/>
      <c r="K523" s="3"/>
      <c r="L523" s="3"/>
      <c r="O523" s="227"/>
      <c r="Q523" s="94"/>
      <c r="R523" s="94"/>
      <c r="S523" s="94"/>
      <c r="T523" s="94"/>
    </row>
    <row r="524" ht="15.75" customHeight="1">
      <c r="A524" s="204"/>
      <c r="B524" s="222"/>
      <c r="C524" s="206"/>
      <c r="D524" s="207"/>
      <c r="E524" s="3"/>
      <c r="F524" s="3"/>
      <c r="G524" s="3"/>
      <c r="H524" s="3"/>
      <c r="J524" s="226"/>
      <c r="K524" s="3"/>
      <c r="L524" s="3"/>
      <c r="O524" s="227"/>
      <c r="Q524" s="94"/>
      <c r="R524" s="94"/>
      <c r="S524" s="94"/>
      <c r="T524" s="94"/>
    </row>
    <row r="525" ht="15.75" customHeight="1">
      <c r="A525" s="204"/>
      <c r="B525" s="222"/>
      <c r="C525" s="206"/>
      <c r="D525" s="207"/>
      <c r="E525" s="3"/>
      <c r="F525" s="3"/>
      <c r="G525" s="3"/>
      <c r="H525" s="3"/>
      <c r="J525" s="226"/>
      <c r="K525" s="3"/>
      <c r="L525" s="3"/>
      <c r="O525" s="227"/>
      <c r="Q525" s="94"/>
      <c r="R525" s="94"/>
      <c r="S525" s="94"/>
      <c r="T525" s="94"/>
    </row>
    <row r="526" ht="15.75" customHeight="1">
      <c r="A526" s="204"/>
      <c r="B526" s="222"/>
      <c r="C526" s="206"/>
      <c r="D526" s="207"/>
      <c r="E526" s="3"/>
      <c r="F526" s="3"/>
      <c r="G526" s="3"/>
      <c r="H526" s="3"/>
      <c r="J526" s="226"/>
      <c r="K526" s="3"/>
      <c r="L526" s="3"/>
      <c r="O526" s="227"/>
      <c r="Q526" s="94"/>
      <c r="R526" s="94"/>
      <c r="S526" s="94"/>
      <c r="T526" s="94"/>
    </row>
    <row r="527" ht="15.75" customHeight="1">
      <c r="A527" s="204"/>
      <c r="B527" s="222"/>
      <c r="C527" s="206"/>
      <c r="D527" s="207"/>
      <c r="E527" s="3"/>
      <c r="F527" s="3"/>
      <c r="G527" s="3"/>
      <c r="H527" s="3"/>
      <c r="J527" s="226"/>
      <c r="K527" s="3"/>
      <c r="L527" s="3"/>
      <c r="O527" s="227"/>
      <c r="Q527" s="94"/>
      <c r="R527" s="94"/>
      <c r="S527" s="94"/>
      <c r="T527" s="94"/>
    </row>
    <row r="528" ht="15.75" customHeight="1">
      <c r="A528" s="204"/>
      <c r="B528" s="222"/>
      <c r="C528" s="206"/>
      <c r="D528" s="207"/>
      <c r="E528" s="3"/>
      <c r="F528" s="3"/>
      <c r="G528" s="3"/>
      <c r="H528" s="3"/>
      <c r="J528" s="226"/>
      <c r="K528" s="3"/>
      <c r="L528" s="3"/>
      <c r="O528" s="227"/>
      <c r="Q528" s="94"/>
      <c r="R528" s="94"/>
      <c r="S528" s="94"/>
      <c r="T528" s="94"/>
    </row>
    <row r="529" ht="15.75" customHeight="1">
      <c r="A529" s="204"/>
      <c r="B529" s="222"/>
      <c r="C529" s="206"/>
      <c r="D529" s="207"/>
      <c r="E529" s="3"/>
      <c r="F529" s="3"/>
      <c r="G529" s="3"/>
      <c r="H529" s="3"/>
      <c r="J529" s="226"/>
      <c r="K529" s="3"/>
      <c r="L529" s="3"/>
      <c r="O529" s="227"/>
      <c r="Q529" s="94"/>
      <c r="R529" s="94"/>
      <c r="S529" s="94"/>
      <c r="T529" s="94"/>
    </row>
    <row r="530" ht="15.75" customHeight="1">
      <c r="A530" s="204"/>
      <c r="B530" s="222"/>
      <c r="C530" s="206"/>
      <c r="D530" s="207"/>
      <c r="E530" s="3"/>
      <c r="F530" s="3"/>
      <c r="G530" s="3"/>
      <c r="H530" s="3"/>
      <c r="J530" s="226"/>
      <c r="K530" s="3"/>
      <c r="L530" s="3"/>
      <c r="O530" s="227"/>
      <c r="Q530" s="94"/>
      <c r="R530" s="94"/>
      <c r="S530" s="94"/>
      <c r="T530" s="94"/>
    </row>
    <row r="531" ht="15.75" customHeight="1">
      <c r="A531" s="204"/>
      <c r="B531" s="222"/>
      <c r="C531" s="206"/>
      <c r="D531" s="207"/>
      <c r="E531" s="3"/>
      <c r="F531" s="3"/>
      <c r="G531" s="3"/>
      <c r="H531" s="3"/>
      <c r="J531" s="226"/>
      <c r="K531" s="3"/>
      <c r="L531" s="3"/>
      <c r="O531" s="227"/>
      <c r="Q531" s="94"/>
      <c r="R531" s="94"/>
      <c r="S531" s="94"/>
      <c r="T531" s="94"/>
    </row>
    <row r="532" ht="15.75" customHeight="1">
      <c r="A532" s="204"/>
      <c r="B532" s="222"/>
      <c r="C532" s="206"/>
      <c r="D532" s="207"/>
      <c r="E532" s="3"/>
      <c r="F532" s="3"/>
      <c r="G532" s="3"/>
      <c r="H532" s="3"/>
      <c r="J532" s="226"/>
      <c r="K532" s="3"/>
      <c r="L532" s="3"/>
      <c r="O532" s="227"/>
      <c r="Q532" s="94"/>
      <c r="R532" s="94"/>
      <c r="S532" s="94"/>
      <c r="T532" s="94"/>
    </row>
    <row r="533" ht="15.75" customHeight="1">
      <c r="A533" s="204"/>
      <c r="B533" s="222"/>
      <c r="C533" s="206"/>
      <c r="D533" s="207"/>
      <c r="E533" s="3"/>
      <c r="F533" s="3"/>
      <c r="G533" s="3"/>
      <c r="H533" s="3"/>
      <c r="J533" s="226"/>
      <c r="K533" s="3"/>
      <c r="L533" s="3"/>
      <c r="O533" s="227"/>
      <c r="Q533" s="94"/>
      <c r="R533" s="94"/>
      <c r="S533" s="94"/>
      <c r="T533" s="94"/>
    </row>
    <row r="534" ht="15.75" customHeight="1">
      <c r="A534" s="204"/>
      <c r="B534" s="222"/>
      <c r="C534" s="206"/>
      <c r="D534" s="207"/>
      <c r="E534" s="3"/>
      <c r="F534" s="3"/>
      <c r="G534" s="3"/>
      <c r="H534" s="3"/>
      <c r="J534" s="226"/>
      <c r="K534" s="3"/>
      <c r="L534" s="3"/>
      <c r="O534" s="227"/>
      <c r="Q534" s="94"/>
      <c r="R534" s="94"/>
      <c r="S534" s="94"/>
      <c r="T534" s="94"/>
    </row>
    <row r="535" ht="15.75" customHeight="1">
      <c r="A535" s="204"/>
      <c r="B535" s="222"/>
      <c r="C535" s="206"/>
      <c r="D535" s="207"/>
      <c r="E535" s="3"/>
      <c r="F535" s="3"/>
      <c r="G535" s="3"/>
      <c r="H535" s="3"/>
      <c r="J535" s="226"/>
      <c r="K535" s="3"/>
      <c r="L535" s="3"/>
      <c r="O535" s="227"/>
      <c r="Q535" s="94"/>
      <c r="R535" s="94"/>
      <c r="S535" s="94"/>
      <c r="T535" s="94"/>
    </row>
    <row r="536" ht="15.75" customHeight="1">
      <c r="A536" s="204"/>
      <c r="B536" s="222"/>
      <c r="C536" s="206"/>
      <c r="D536" s="207"/>
      <c r="E536" s="3"/>
      <c r="F536" s="3"/>
      <c r="G536" s="3"/>
      <c r="H536" s="3"/>
      <c r="J536" s="226"/>
      <c r="K536" s="3"/>
      <c r="L536" s="3"/>
      <c r="O536" s="227"/>
      <c r="Q536" s="94"/>
      <c r="R536" s="94"/>
      <c r="S536" s="94"/>
      <c r="T536" s="94"/>
    </row>
    <row r="537" ht="15.75" customHeight="1">
      <c r="A537" s="204"/>
      <c r="B537" s="222"/>
      <c r="C537" s="206"/>
      <c r="D537" s="207"/>
      <c r="E537" s="3"/>
      <c r="F537" s="3"/>
      <c r="G537" s="3"/>
      <c r="H537" s="3"/>
      <c r="J537" s="226"/>
      <c r="K537" s="3"/>
      <c r="L537" s="3"/>
      <c r="O537" s="227"/>
      <c r="Q537" s="94"/>
      <c r="R537" s="94"/>
      <c r="S537" s="94"/>
      <c r="T537" s="94"/>
    </row>
    <row r="538" ht="15.75" customHeight="1">
      <c r="A538" s="204"/>
      <c r="B538" s="222"/>
      <c r="C538" s="206"/>
      <c r="D538" s="207"/>
      <c r="E538" s="3"/>
      <c r="F538" s="3"/>
      <c r="G538" s="3"/>
      <c r="H538" s="3"/>
      <c r="J538" s="226"/>
      <c r="K538" s="3"/>
      <c r="L538" s="3"/>
      <c r="O538" s="227"/>
      <c r="Q538" s="94"/>
      <c r="R538" s="94"/>
      <c r="S538" s="94"/>
      <c r="T538" s="94"/>
    </row>
    <row r="539" ht="15.75" customHeight="1">
      <c r="A539" s="204"/>
      <c r="B539" s="222"/>
      <c r="C539" s="206"/>
      <c r="D539" s="207"/>
      <c r="E539" s="3"/>
      <c r="F539" s="3"/>
      <c r="G539" s="3"/>
      <c r="H539" s="3"/>
      <c r="J539" s="226"/>
      <c r="K539" s="3"/>
      <c r="L539" s="3"/>
      <c r="O539" s="227"/>
      <c r="Q539" s="94"/>
      <c r="R539" s="94"/>
      <c r="S539" s="94"/>
      <c r="T539" s="94"/>
    </row>
    <row r="540" ht="15.75" customHeight="1">
      <c r="A540" s="204"/>
      <c r="B540" s="222"/>
      <c r="C540" s="206"/>
      <c r="D540" s="207"/>
      <c r="E540" s="3"/>
      <c r="F540" s="3"/>
      <c r="G540" s="3"/>
      <c r="H540" s="3"/>
      <c r="J540" s="226"/>
      <c r="K540" s="3"/>
      <c r="L540" s="3"/>
      <c r="O540" s="227"/>
      <c r="Q540" s="94"/>
      <c r="R540" s="94"/>
      <c r="S540" s="94"/>
      <c r="T540" s="94"/>
    </row>
    <row r="541" ht="15.75" customHeight="1">
      <c r="A541" s="204"/>
      <c r="B541" s="222"/>
      <c r="C541" s="206"/>
      <c r="D541" s="207"/>
      <c r="E541" s="3"/>
      <c r="F541" s="3"/>
      <c r="G541" s="3"/>
      <c r="H541" s="3"/>
      <c r="J541" s="226"/>
      <c r="K541" s="3"/>
      <c r="L541" s="3"/>
      <c r="O541" s="227"/>
      <c r="Q541" s="94"/>
      <c r="R541" s="94"/>
      <c r="S541" s="94"/>
      <c r="T541" s="94"/>
    </row>
    <row r="542" ht="15.75" customHeight="1">
      <c r="A542" s="204"/>
      <c r="B542" s="222"/>
      <c r="C542" s="206"/>
      <c r="D542" s="207"/>
      <c r="E542" s="3"/>
      <c r="F542" s="3"/>
      <c r="G542" s="3"/>
      <c r="H542" s="3"/>
      <c r="J542" s="226"/>
      <c r="K542" s="3"/>
      <c r="L542" s="3"/>
      <c r="O542" s="227"/>
      <c r="Q542" s="94"/>
      <c r="R542" s="94"/>
      <c r="S542" s="94"/>
      <c r="T542" s="94"/>
    </row>
    <row r="543" ht="15.75" customHeight="1">
      <c r="A543" s="204"/>
      <c r="B543" s="222"/>
      <c r="C543" s="206"/>
      <c r="D543" s="207"/>
      <c r="E543" s="3"/>
      <c r="F543" s="3"/>
      <c r="G543" s="3"/>
      <c r="H543" s="3"/>
      <c r="J543" s="226"/>
      <c r="K543" s="3"/>
      <c r="L543" s="3"/>
      <c r="O543" s="227"/>
      <c r="Q543" s="94"/>
      <c r="R543" s="94"/>
      <c r="S543" s="94"/>
      <c r="T543" s="94"/>
    </row>
    <row r="544" ht="15.75" customHeight="1">
      <c r="A544" s="204"/>
      <c r="B544" s="222"/>
      <c r="C544" s="206"/>
      <c r="D544" s="207"/>
      <c r="E544" s="3"/>
      <c r="F544" s="3"/>
      <c r="G544" s="3"/>
      <c r="H544" s="3"/>
      <c r="J544" s="226"/>
      <c r="K544" s="3"/>
      <c r="L544" s="3"/>
      <c r="O544" s="227"/>
      <c r="Q544" s="94"/>
      <c r="R544" s="94"/>
      <c r="S544" s="94"/>
      <c r="T544" s="94"/>
    </row>
    <row r="545" ht="15.75" customHeight="1">
      <c r="A545" s="204"/>
      <c r="B545" s="222"/>
      <c r="C545" s="206"/>
      <c r="D545" s="207"/>
      <c r="E545" s="3"/>
      <c r="F545" s="3"/>
      <c r="G545" s="3"/>
      <c r="H545" s="3"/>
      <c r="J545" s="226"/>
      <c r="K545" s="3"/>
      <c r="L545" s="3"/>
      <c r="O545" s="227"/>
      <c r="Q545" s="94"/>
      <c r="R545" s="94"/>
      <c r="S545" s="94"/>
      <c r="T545" s="94"/>
    </row>
    <row r="546" ht="15.75" customHeight="1">
      <c r="A546" s="204"/>
      <c r="B546" s="222"/>
      <c r="C546" s="206"/>
      <c r="D546" s="207"/>
      <c r="E546" s="3"/>
      <c r="F546" s="3"/>
      <c r="G546" s="3"/>
      <c r="H546" s="3"/>
      <c r="J546" s="226"/>
      <c r="K546" s="3"/>
      <c r="L546" s="3"/>
      <c r="O546" s="227"/>
      <c r="Q546" s="94"/>
      <c r="R546" s="94"/>
      <c r="S546" s="94"/>
      <c r="T546" s="94"/>
    </row>
    <row r="547" ht="15.75" customHeight="1">
      <c r="A547" s="204"/>
      <c r="B547" s="222"/>
      <c r="C547" s="206"/>
      <c r="D547" s="207"/>
      <c r="E547" s="3"/>
      <c r="F547" s="3"/>
      <c r="G547" s="3"/>
      <c r="H547" s="3"/>
      <c r="J547" s="226"/>
      <c r="K547" s="3"/>
      <c r="L547" s="3"/>
      <c r="O547" s="227"/>
      <c r="Q547" s="94"/>
      <c r="R547" s="94"/>
      <c r="S547" s="94"/>
      <c r="T547" s="94"/>
    </row>
    <row r="548" ht="15.75" customHeight="1">
      <c r="A548" s="204"/>
      <c r="B548" s="222"/>
      <c r="C548" s="206"/>
      <c r="D548" s="207"/>
      <c r="E548" s="3"/>
      <c r="F548" s="3"/>
      <c r="G548" s="3"/>
      <c r="H548" s="3"/>
      <c r="J548" s="226"/>
      <c r="K548" s="3"/>
      <c r="L548" s="3"/>
      <c r="O548" s="227"/>
      <c r="Q548" s="94"/>
      <c r="R548" s="94"/>
      <c r="S548" s="94"/>
      <c r="T548" s="94"/>
    </row>
    <row r="549" ht="15.75" customHeight="1">
      <c r="A549" s="204"/>
      <c r="B549" s="222"/>
      <c r="C549" s="206"/>
      <c r="D549" s="207"/>
      <c r="E549" s="3"/>
      <c r="F549" s="3"/>
      <c r="G549" s="3"/>
      <c r="H549" s="3"/>
      <c r="J549" s="226"/>
      <c r="K549" s="3"/>
      <c r="L549" s="3"/>
      <c r="O549" s="227"/>
      <c r="Q549" s="94"/>
      <c r="R549" s="94"/>
      <c r="S549" s="94"/>
      <c r="T549" s="94"/>
    </row>
    <row r="550" ht="15.75" customHeight="1">
      <c r="A550" s="204"/>
      <c r="B550" s="222"/>
      <c r="C550" s="206"/>
      <c r="D550" s="207"/>
      <c r="E550" s="3"/>
      <c r="F550" s="3"/>
      <c r="G550" s="3"/>
      <c r="H550" s="3"/>
      <c r="J550" s="226"/>
      <c r="K550" s="3"/>
      <c r="L550" s="3"/>
      <c r="O550" s="227"/>
      <c r="Q550" s="94"/>
      <c r="R550" s="94"/>
      <c r="S550" s="94"/>
      <c r="T550" s="94"/>
    </row>
    <row r="551" ht="15.75" customHeight="1">
      <c r="A551" s="204"/>
      <c r="B551" s="222"/>
      <c r="C551" s="206"/>
      <c r="D551" s="207"/>
      <c r="E551" s="3"/>
      <c r="F551" s="3"/>
      <c r="G551" s="3"/>
      <c r="H551" s="3"/>
      <c r="J551" s="226"/>
      <c r="K551" s="3"/>
      <c r="L551" s="3"/>
      <c r="O551" s="227"/>
      <c r="Q551" s="94"/>
      <c r="R551" s="94"/>
      <c r="S551" s="94"/>
      <c r="T551" s="94"/>
    </row>
    <row r="552" ht="15.75" customHeight="1">
      <c r="A552" s="204"/>
      <c r="B552" s="222"/>
      <c r="C552" s="206"/>
      <c r="D552" s="207"/>
      <c r="E552" s="3"/>
      <c r="F552" s="3"/>
      <c r="G552" s="3"/>
      <c r="H552" s="3"/>
      <c r="J552" s="226"/>
      <c r="K552" s="3"/>
      <c r="L552" s="3"/>
      <c r="O552" s="227"/>
      <c r="Q552" s="94"/>
      <c r="R552" s="94"/>
      <c r="S552" s="94"/>
      <c r="T552" s="94"/>
    </row>
    <row r="553" ht="15.75" customHeight="1">
      <c r="A553" s="204"/>
      <c r="B553" s="222"/>
      <c r="C553" s="206"/>
      <c r="D553" s="207"/>
      <c r="E553" s="3"/>
      <c r="F553" s="3"/>
      <c r="G553" s="3"/>
      <c r="H553" s="3"/>
      <c r="J553" s="226"/>
      <c r="K553" s="3"/>
      <c r="L553" s="3"/>
      <c r="O553" s="227"/>
      <c r="Q553" s="94"/>
      <c r="R553" s="94"/>
      <c r="S553" s="94"/>
      <c r="T553" s="94"/>
    </row>
    <row r="554" ht="15.75" customHeight="1">
      <c r="A554" s="204"/>
      <c r="B554" s="222"/>
      <c r="C554" s="206"/>
      <c r="D554" s="207"/>
      <c r="E554" s="3"/>
      <c r="F554" s="3"/>
      <c r="G554" s="3"/>
      <c r="H554" s="3"/>
      <c r="J554" s="226"/>
      <c r="K554" s="3"/>
      <c r="L554" s="3"/>
      <c r="O554" s="227"/>
      <c r="Q554" s="94"/>
      <c r="R554" s="94"/>
      <c r="S554" s="94"/>
      <c r="T554" s="94"/>
    </row>
    <row r="555" ht="15.75" customHeight="1">
      <c r="A555" s="204"/>
      <c r="B555" s="222"/>
      <c r="C555" s="206"/>
      <c r="D555" s="207"/>
      <c r="E555" s="3"/>
      <c r="F555" s="3"/>
      <c r="G555" s="3"/>
      <c r="H555" s="3"/>
      <c r="J555" s="226"/>
      <c r="K555" s="3"/>
      <c r="L555" s="3"/>
      <c r="O555" s="227"/>
      <c r="Q555" s="94"/>
      <c r="R555" s="94"/>
      <c r="S555" s="94"/>
      <c r="T555" s="94"/>
    </row>
    <row r="556" ht="15.75" customHeight="1">
      <c r="A556" s="204"/>
      <c r="B556" s="222"/>
      <c r="C556" s="206"/>
      <c r="D556" s="207"/>
      <c r="E556" s="3"/>
      <c r="F556" s="3"/>
      <c r="G556" s="3"/>
      <c r="H556" s="3"/>
      <c r="J556" s="226"/>
      <c r="K556" s="3"/>
      <c r="L556" s="3"/>
      <c r="O556" s="227"/>
      <c r="Q556" s="94"/>
      <c r="R556" s="94"/>
      <c r="S556" s="94"/>
      <c r="T556" s="94"/>
    </row>
    <row r="557" ht="15.75" customHeight="1">
      <c r="A557" s="204"/>
      <c r="B557" s="222"/>
      <c r="C557" s="206"/>
      <c r="D557" s="207"/>
      <c r="E557" s="3"/>
      <c r="F557" s="3"/>
      <c r="G557" s="3"/>
      <c r="H557" s="3"/>
      <c r="J557" s="226"/>
      <c r="K557" s="3"/>
      <c r="L557" s="3"/>
      <c r="O557" s="227"/>
      <c r="Q557" s="94"/>
      <c r="R557" s="94"/>
      <c r="S557" s="94"/>
      <c r="T557" s="94"/>
    </row>
    <row r="558" ht="15.75" customHeight="1">
      <c r="A558" s="204"/>
      <c r="B558" s="222"/>
      <c r="C558" s="206"/>
      <c r="D558" s="207"/>
      <c r="E558" s="3"/>
      <c r="F558" s="3"/>
      <c r="G558" s="3"/>
      <c r="H558" s="3"/>
      <c r="J558" s="226"/>
      <c r="K558" s="3"/>
      <c r="L558" s="3"/>
      <c r="O558" s="227"/>
      <c r="Q558" s="94"/>
      <c r="R558" s="94"/>
      <c r="S558" s="94"/>
      <c r="T558" s="94"/>
    </row>
    <row r="559" ht="15.75" customHeight="1">
      <c r="A559" s="204"/>
      <c r="B559" s="222"/>
      <c r="C559" s="206"/>
      <c r="D559" s="207"/>
      <c r="E559" s="3"/>
      <c r="F559" s="3"/>
      <c r="G559" s="3"/>
      <c r="H559" s="3"/>
      <c r="J559" s="226"/>
      <c r="K559" s="3"/>
      <c r="L559" s="3"/>
      <c r="O559" s="227"/>
      <c r="Q559" s="94"/>
      <c r="R559" s="94"/>
      <c r="S559" s="94"/>
      <c r="T559" s="94"/>
    </row>
    <row r="560" ht="15.75" customHeight="1">
      <c r="A560" s="204"/>
      <c r="B560" s="222"/>
      <c r="C560" s="206"/>
      <c r="D560" s="207"/>
      <c r="E560" s="3"/>
      <c r="F560" s="3"/>
      <c r="G560" s="3"/>
      <c r="H560" s="3"/>
      <c r="J560" s="226"/>
      <c r="K560" s="3"/>
      <c r="L560" s="3"/>
      <c r="O560" s="227"/>
      <c r="Q560" s="94"/>
      <c r="R560" s="94"/>
      <c r="S560" s="94"/>
      <c r="T560" s="94"/>
    </row>
    <row r="561" ht="15.75" customHeight="1">
      <c r="A561" s="204"/>
      <c r="B561" s="222"/>
      <c r="C561" s="206"/>
      <c r="D561" s="207"/>
      <c r="E561" s="3"/>
      <c r="F561" s="3"/>
      <c r="G561" s="3"/>
      <c r="H561" s="3"/>
      <c r="J561" s="226"/>
      <c r="K561" s="3"/>
      <c r="L561" s="3"/>
      <c r="O561" s="227"/>
      <c r="Q561" s="94"/>
      <c r="R561" s="94"/>
      <c r="S561" s="94"/>
      <c r="T561" s="94"/>
    </row>
    <row r="562" ht="15.75" customHeight="1">
      <c r="A562" s="204"/>
      <c r="B562" s="222"/>
      <c r="C562" s="206"/>
      <c r="D562" s="207"/>
      <c r="E562" s="3"/>
      <c r="F562" s="3"/>
      <c r="G562" s="3"/>
      <c r="H562" s="3"/>
      <c r="J562" s="226"/>
      <c r="K562" s="3"/>
      <c r="L562" s="3"/>
      <c r="O562" s="227"/>
      <c r="Q562" s="94"/>
      <c r="R562" s="94"/>
      <c r="S562" s="94"/>
      <c r="T562" s="94"/>
    </row>
    <row r="563" ht="15.75" customHeight="1">
      <c r="A563" s="204"/>
      <c r="B563" s="222"/>
      <c r="C563" s="206"/>
      <c r="D563" s="235"/>
      <c r="E563" s="3"/>
      <c r="F563" s="3"/>
      <c r="G563" s="3"/>
      <c r="H563" s="3"/>
      <c r="J563" s="226"/>
      <c r="K563" s="3"/>
      <c r="L563" s="3"/>
      <c r="O563" s="227"/>
      <c r="Q563" s="94"/>
      <c r="R563" s="94"/>
      <c r="S563" s="94"/>
      <c r="T563" s="94"/>
    </row>
    <row r="564" ht="15.75" customHeight="1">
      <c r="A564" s="204"/>
      <c r="B564" s="222"/>
      <c r="C564" s="206"/>
      <c r="D564" s="235"/>
      <c r="E564" s="3"/>
      <c r="F564" s="3"/>
      <c r="G564" s="3"/>
      <c r="H564" s="3"/>
      <c r="J564" s="226"/>
      <c r="K564" s="3"/>
      <c r="L564" s="3"/>
      <c r="O564" s="227"/>
      <c r="Q564" s="94"/>
      <c r="R564" s="94"/>
      <c r="S564" s="94"/>
      <c r="T564" s="94"/>
    </row>
    <row r="565" ht="15.75" customHeight="1">
      <c r="A565" s="204"/>
      <c r="B565" s="222"/>
      <c r="C565" s="206"/>
      <c r="D565" s="235"/>
      <c r="E565" s="3"/>
      <c r="F565" s="3"/>
      <c r="G565" s="3"/>
      <c r="H565" s="3"/>
      <c r="J565" s="226"/>
      <c r="K565" s="3"/>
      <c r="L565" s="3"/>
      <c r="O565" s="227"/>
      <c r="Q565" s="94"/>
      <c r="R565" s="94"/>
      <c r="S565" s="94"/>
      <c r="T565" s="94"/>
    </row>
    <row r="566" ht="15.75" customHeight="1">
      <c r="A566" s="204"/>
      <c r="B566" s="222"/>
      <c r="C566" s="206"/>
      <c r="D566" s="235"/>
      <c r="E566" s="3"/>
      <c r="F566" s="3"/>
      <c r="G566" s="3"/>
      <c r="H566" s="3"/>
      <c r="J566" s="226"/>
      <c r="K566" s="3"/>
      <c r="L566" s="3"/>
      <c r="O566" s="227"/>
      <c r="Q566" s="94"/>
      <c r="R566" s="94"/>
      <c r="S566" s="94"/>
      <c r="T566" s="94"/>
    </row>
    <row r="567" ht="15.75" customHeight="1">
      <c r="A567" s="204"/>
      <c r="B567" s="222"/>
      <c r="C567" s="206"/>
      <c r="D567" s="235"/>
      <c r="E567" s="3"/>
      <c r="F567" s="3"/>
      <c r="G567" s="3"/>
      <c r="H567" s="3"/>
      <c r="J567" s="226"/>
      <c r="K567" s="3"/>
      <c r="L567" s="3"/>
      <c r="O567" s="227"/>
      <c r="Q567" s="94"/>
      <c r="R567" s="94"/>
      <c r="S567" s="94"/>
      <c r="T567" s="94"/>
    </row>
    <row r="568" ht="15.75" customHeight="1">
      <c r="A568" s="204"/>
      <c r="B568" s="222"/>
      <c r="C568" s="206"/>
      <c r="D568" s="235"/>
      <c r="E568" s="3"/>
      <c r="F568" s="3"/>
      <c r="G568" s="3"/>
      <c r="H568" s="3"/>
      <c r="J568" s="226"/>
      <c r="K568" s="3"/>
      <c r="L568" s="3"/>
      <c r="O568" s="227"/>
      <c r="Q568" s="94"/>
      <c r="R568" s="94"/>
      <c r="S568" s="94"/>
      <c r="T568" s="94"/>
    </row>
    <row r="569" ht="15.75" customHeight="1">
      <c r="A569" s="204"/>
      <c r="B569" s="222"/>
      <c r="C569" s="206"/>
      <c r="D569" s="235"/>
      <c r="E569" s="3"/>
      <c r="F569" s="3"/>
      <c r="G569" s="3"/>
      <c r="H569" s="3"/>
      <c r="J569" s="226"/>
      <c r="K569" s="3"/>
      <c r="L569" s="3"/>
      <c r="O569" s="227"/>
      <c r="Q569" s="94"/>
      <c r="R569" s="94"/>
      <c r="S569" s="94"/>
      <c r="T569" s="94"/>
    </row>
    <row r="570" ht="15.75" customHeight="1">
      <c r="A570" s="204"/>
      <c r="B570" s="222"/>
      <c r="C570" s="206"/>
      <c r="D570" s="235"/>
      <c r="E570" s="3"/>
      <c r="F570" s="3"/>
      <c r="G570" s="3"/>
      <c r="H570" s="3"/>
      <c r="J570" s="226"/>
      <c r="K570" s="3"/>
      <c r="L570" s="3"/>
      <c r="O570" s="227"/>
      <c r="Q570" s="94"/>
      <c r="R570" s="94"/>
      <c r="S570" s="94"/>
      <c r="T570" s="94"/>
    </row>
    <row r="571" ht="15.75" customHeight="1">
      <c r="A571" s="204"/>
      <c r="B571" s="222"/>
      <c r="C571" s="206"/>
      <c r="D571" s="235"/>
      <c r="E571" s="3"/>
      <c r="F571" s="3"/>
      <c r="G571" s="3"/>
      <c r="H571" s="3"/>
      <c r="J571" s="226"/>
      <c r="K571" s="3"/>
      <c r="L571" s="3"/>
      <c r="O571" s="227"/>
      <c r="Q571" s="94"/>
      <c r="R571" s="94"/>
      <c r="S571" s="94"/>
      <c r="T571" s="94"/>
    </row>
    <row r="572" ht="15.75" customHeight="1">
      <c r="A572" s="204"/>
      <c r="B572" s="222"/>
      <c r="C572" s="206"/>
      <c r="D572" s="235"/>
      <c r="E572" s="3"/>
      <c r="F572" s="3"/>
      <c r="G572" s="3"/>
      <c r="H572" s="3"/>
      <c r="J572" s="226"/>
      <c r="K572" s="3"/>
      <c r="L572" s="3"/>
      <c r="O572" s="227"/>
      <c r="Q572" s="94"/>
      <c r="R572" s="94"/>
      <c r="S572" s="94"/>
      <c r="T572" s="94"/>
    </row>
    <row r="573" ht="15.75" customHeight="1">
      <c r="A573" s="204"/>
      <c r="B573" s="222"/>
      <c r="C573" s="206"/>
      <c r="D573" s="235"/>
      <c r="E573" s="3"/>
      <c r="F573" s="3"/>
      <c r="G573" s="3"/>
      <c r="H573" s="3"/>
      <c r="J573" s="226"/>
      <c r="K573" s="3"/>
      <c r="L573" s="3"/>
      <c r="O573" s="227"/>
      <c r="Q573" s="94"/>
      <c r="R573" s="94"/>
      <c r="S573" s="94"/>
      <c r="T573" s="94"/>
    </row>
    <row r="574" ht="15.75" customHeight="1">
      <c r="A574" s="204"/>
      <c r="B574" s="222"/>
      <c r="C574" s="206"/>
      <c r="D574" s="235"/>
      <c r="E574" s="3"/>
      <c r="F574" s="3"/>
      <c r="G574" s="3"/>
      <c r="H574" s="3"/>
      <c r="J574" s="226"/>
      <c r="K574" s="3"/>
      <c r="L574" s="3"/>
      <c r="O574" s="227"/>
      <c r="Q574" s="94"/>
      <c r="R574" s="94"/>
      <c r="S574" s="94"/>
      <c r="T574" s="94"/>
    </row>
    <row r="575" ht="15.75" customHeight="1">
      <c r="A575" s="204"/>
      <c r="B575" s="222"/>
      <c r="C575" s="206"/>
      <c r="D575" s="235"/>
      <c r="E575" s="3"/>
      <c r="F575" s="3"/>
      <c r="G575" s="3"/>
      <c r="H575" s="3"/>
      <c r="J575" s="226"/>
      <c r="K575" s="3"/>
      <c r="L575" s="3"/>
      <c r="O575" s="227"/>
      <c r="Q575" s="94"/>
      <c r="R575" s="94"/>
      <c r="S575" s="94"/>
      <c r="T575" s="94"/>
    </row>
    <row r="576" ht="15.75" customHeight="1">
      <c r="A576" s="204"/>
      <c r="B576" s="222"/>
      <c r="C576" s="206"/>
      <c r="D576" s="235"/>
      <c r="E576" s="3"/>
      <c r="F576" s="3"/>
      <c r="G576" s="3"/>
      <c r="H576" s="3"/>
      <c r="J576" s="226"/>
      <c r="K576" s="3"/>
      <c r="L576" s="3"/>
      <c r="O576" s="227"/>
      <c r="Q576" s="94"/>
      <c r="R576" s="94"/>
      <c r="S576" s="94"/>
      <c r="T576" s="94"/>
    </row>
    <row r="577" ht="15.75" customHeight="1">
      <c r="A577" s="204"/>
      <c r="B577" s="222"/>
      <c r="C577" s="206"/>
      <c r="D577" s="235"/>
      <c r="E577" s="3"/>
      <c r="F577" s="3"/>
      <c r="G577" s="3"/>
      <c r="H577" s="3"/>
      <c r="J577" s="226"/>
      <c r="K577" s="3"/>
      <c r="L577" s="3"/>
      <c r="O577" s="227"/>
      <c r="Q577" s="94"/>
      <c r="R577" s="94"/>
      <c r="S577" s="94"/>
      <c r="T577" s="94"/>
    </row>
    <row r="578" ht="15.75" customHeight="1">
      <c r="A578" s="204"/>
      <c r="B578" s="222"/>
      <c r="C578" s="206"/>
      <c r="D578" s="235"/>
      <c r="E578" s="3"/>
      <c r="F578" s="3"/>
      <c r="G578" s="3"/>
      <c r="H578" s="3"/>
      <c r="J578" s="226"/>
      <c r="K578" s="3"/>
      <c r="L578" s="3"/>
      <c r="O578" s="227"/>
      <c r="Q578" s="94"/>
      <c r="R578" s="94"/>
      <c r="S578" s="94"/>
      <c r="T578" s="94"/>
    </row>
    <row r="579" ht="15.75" customHeight="1">
      <c r="A579" s="204"/>
      <c r="B579" s="222"/>
      <c r="C579" s="206"/>
      <c r="D579" s="235"/>
      <c r="E579" s="3"/>
      <c r="F579" s="3"/>
      <c r="G579" s="3"/>
      <c r="H579" s="3"/>
      <c r="J579" s="226"/>
      <c r="K579" s="3"/>
      <c r="L579" s="3"/>
      <c r="O579" s="227"/>
      <c r="Q579" s="94"/>
      <c r="R579" s="94"/>
      <c r="S579" s="94"/>
      <c r="T579" s="94"/>
    </row>
    <row r="580" ht="15.75" customHeight="1">
      <c r="A580" s="204"/>
      <c r="B580" s="222"/>
      <c r="C580" s="206"/>
      <c r="D580" s="235"/>
      <c r="E580" s="3"/>
      <c r="F580" s="3"/>
      <c r="G580" s="3"/>
      <c r="H580" s="3"/>
      <c r="J580" s="226"/>
      <c r="K580" s="3"/>
      <c r="L580" s="3"/>
      <c r="O580" s="227"/>
      <c r="Q580" s="94"/>
      <c r="R580" s="94"/>
      <c r="S580" s="94"/>
      <c r="T580" s="94"/>
    </row>
    <row r="581" ht="15.75" customHeight="1">
      <c r="A581" s="204"/>
      <c r="B581" s="222"/>
      <c r="C581" s="206"/>
      <c r="D581" s="235"/>
      <c r="E581" s="3"/>
      <c r="F581" s="3"/>
      <c r="G581" s="3"/>
      <c r="H581" s="3"/>
      <c r="J581" s="226"/>
      <c r="K581" s="3"/>
      <c r="L581" s="3"/>
      <c r="O581" s="227"/>
      <c r="Q581" s="94"/>
      <c r="R581" s="94"/>
      <c r="S581" s="94"/>
      <c r="T581" s="94"/>
    </row>
    <row r="582" ht="15.75" customHeight="1">
      <c r="A582" s="204"/>
      <c r="B582" s="222"/>
      <c r="C582" s="206"/>
      <c r="D582" s="235"/>
      <c r="E582" s="3"/>
      <c r="F582" s="3"/>
      <c r="G582" s="3"/>
      <c r="H582" s="3"/>
      <c r="J582" s="226"/>
      <c r="K582" s="3"/>
      <c r="L582" s="3"/>
      <c r="O582" s="227"/>
      <c r="Q582" s="94"/>
      <c r="R582" s="94"/>
      <c r="S582" s="94"/>
      <c r="T582" s="94"/>
    </row>
    <row r="583" ht="15.75" customHeight="1">
      <c r="A583" s="204"/>
      <c r="B583" s="222"/>
      <c r="C583" s="206"/>
      <c r="D583" s="235"/>
      <c r="E583" s="3"/>
      <c r="F583" s="3"/>
      <c r="G583" s="3"/>
      <c r="H583" s="3"/>
      <c r="J583" s="226"/>
      <c r="K583" s="3"/>
      <c r="L583" s="3"/>
      <c r="O583" s="227"/>
      <c r="Q583" s="94"/>
      <c r="R583" s="94"/>
      <c r="S583" s="94"/>
      <c r="T583" s="94"/>
    </row>
    <row r="584" ht="15.75" customHeight="1">
      <c r="A584" s="204"/>
      <c r="B584" s="222"/>
      <c r="C584" s="206"/>
      <c r="D584" s="235"/>
      <c r="E584" s="3"/>
      <c r="F584" s="3"/>
      <c r="G584" s="3"/>
      <c r="H584" s="3"/>
      <c r="J584" s="226"/>
      <c r="K584" s="3"/>
      <c r="L584" s="3"/>
      <c r="O584" s="227"/>
      <c r="Q584" s="94"/>
      <c r="R584" s="94"/>
      <c r="S584" s="94"/>
      <c r="T584" s="94"/>
    </row>
    <row r="585" ht="15.75" customHeight="1">
      <c r="A585" s="204"/>
      <c r="B585" s="222"/>
      <c r="C585" s="206"/>
      <c r="D585" s="235"/>
      <c r="E585" s="3"/>
      <c r="F585" s="3"/>
      <c r="G585" s="3"/>
      <c r="H585" s="3"/>
      <c r="J585" s="226"/>
      <c r="K585" s="3"/>
      <c r="L585" s="3"/>
      <c r="O585" s="227"/>
      <c r="Q585" s="94"/>
      <c r="R585" s="94"/>
      <c r="S585" s="94"/>
      <c r="T585" s="94"/>
    </row>
    <row r="586" ht="15.75" customHeight="1">
      <c r="A586" s="204"/>
      <c r="B586" s="222"/>
      <c r="C586" s="206"/>
      <c r="D586" s="207"/>
      <c r="E586" s="3"/>
      <c r="F586" s="3"/>
      <c r="G586" s="3"/>
      <c r="H586" s="3"/>
      <c r="J586" s="226"/>
      <c r="K586" s="3"/>
      <c r="L586" s="3"/>
      <c r="O586" s="227"/>
      <c r="Q586" s="94"/>
      <c r="R586" s="94"/>
      <c r="S586" s="94"/>
      <c r="T586" s="94"/>
    </row>
    <row r="587" ht="15.75" customHeight="1">
      <c r="A587" s="204"/>
      <c r="B587" s="222"/>
      <c r="C587" s="206"/>
      <c r="D587" s="207"/>
      <c r="E587" s="3"/>
      <c r="F587" s="3"/>
      <c r="G587" s="3"/>
      <c r="H587" s="3"/>
      <c r="J587" s="226"/>
      <c r="K587" s="3"/>
      <c r="L587" s="3"/>
      <c r="O587" s="227"/>
      <c r="Q587" s="94"/>
      <c r="R587" s="94"/>
      <c r="S587" s="94"/>
      <c r="T587" s="94"/>
    </row>
    <row r="588" ht="15.75" customHeight="1">
      <c r="A588" s="204"/>
      <c r="B588" s="222"/>
      <c r="C588" s="206"/>
      <c r="D588" s="207"/>
      <c r="E588" s="3"/>
      <c r="F588" s="3"/>
      <c r="G588" s="3"/>
      <c r="H588" s="3"/>
      <c r="J588" s="226"/>
      <c r="K588" s="3"/>
      <c r="L588" s="3"/>
      <c r="O588" s="227"/>
      <c r="Q588" s="94"/>
      <c r="R588" s="94"/>
      <c r="S588" s="94"/>
      <c r="T588" s="94"/>
    </row>
    <row r="589" ht="15.75" customHeight="1">
      <c r="A589" s="204"/>
      <c r="B589" s="222"/>
      <c r="C589" s="206"/>
      <c r="D589" s="207"/>
      <c r="E589" s="3"/>
      <c r="F589" s="3"/>
      <c r="G589" s="3"/>
      <c r="H589" s="3"/>
      <c r="J589" s="226"/>
      <c r="K589" s="3"/>
      <c r="L589" s="3"/>
      <c r="O589" s="227"/>
      <c r="Q589" s="94"/>
      <c r="R589" s="94"/>
      <c r="S589" s="94"/>
      <c r="T589" s="94"/>
    </row>
    <row r="590" ht="15.75" customHeight="1">
      <c r="A590" s="204"/>
      <c r="B590" s="222"/>
      <c r="C590" s="206"/>
      <c r="D590" s="207"/>
      <c r="E590" s="3"/>
      <c r="F590" s="3"/>
      <c r="G590" s="3"/>
      <c r="H590" s="3"/>
      <c r="J590" s="226"/>
      <c r="K590" s="3"/>
      <c r="L590" s="3"/>
      <c r="O590" s="227"/>
      <c r="Q590" s="94"/>
      <c r="R590" s="94"/>
      <c r="S590" s="94"/>
      <c r="T590" s="94"/>
    </row>
    <row r="591" ht="15.75" customHeight="1">
      <c r="A591" s="204"/>
      <c r="B591" s="222"/>
      <c r="C591" s="206"/>
      <c r="D591" s="207"/>
      <c r="E591" s="3"/>
      <c r="F591" s="3"/>
      <c r="G591" s="3"/>
      <c r="H591" s="3"/>
      <c r="J591" s="226"/>
      <c r="K591" s="3"/>
      <c r="L591" s="3"/>
      <c r="O591" s="227"/>
      <c r="Q591" s="94"/>
      <c r="R591" s="94"/>
      <c r="S591" s="94"/>
      <c r="T591" s="94"/>
    </row>
    <row r="592" ht="15.75" customHeight="1">
      <c r="A592" s="204"/>
      <c r="B592" s="222"/>
      <c r="C592" s="206"/>
      <c r="D592" s="207"/>
      <c r="E592" s="3"/>
      <c r="F592" s="3"/>
      <c r="G592" s="3"/>
      <c r="H592" s="3"/>
      <c r="J592" s="226"/>
      <c r="K592" s="3"/>
      <c r="L592" s="3"/>
      <c r="O592" s="227"/>
      <c r="Q592" s="94"/>
      <c r="R592" s="94"/>
      <c r="S592" s="94"/>
      <c r="T592" s="94"/>
    </row>
    <row r="593" ht="15.75" customHeight="1">
      <c r="A593" s="204"/>
      <c r="B593" s="222"/>
      <c r="C593" s="206"/>
      <c r="D593" s="207"/>
      <c r="E593" s="3"/>
      <c r="F593" s="3"/>
      <c r="G593" s="3"/>
      <c r="H593" s="3"/>
      <c r="J593" s="226"/>
      <c r="K593" s="3"/>
      <c r="L593" s="3"/>
      <c r="O593" s="227"/>
      <c r="Q593" s="94"/>
      <c r="R593" s="94"/>
      <c r="S593" s="94"/>
      <c r="T593" s="94"/>
    </row>
    <row r="594" ht="15.75" customHeight="1">
      <c r="A594" s="204"/>
      <c r="B594" s="222"/>
      <c r="C594" s="206"/>
      <c r="D594" s="207"/>
      <c r="E594" s="3"/>
      <c r="F594" s="3"/>
      <c r="G594" s="3"/>
      <c r="H594" s="3"/>
      <c r="J594" s="226"/>
      <c r="K594" s="3"/>
      <c r="L594" s="3"/>
      <c r="O594" s="227"/>
      <c r="Q594" s="94"/>
      <c r="R594" s="94"/>
      <c r="S594" s="94"/>
      <c r="T594" s="94"/>
    </row>
    <row r="595" ht="15.75" customHeight="1">
      <c r="A595" s="204"/>
      <c r="B595" s="222"/>
      <c r="C595" s="206"/>
      <c r="D595" s="207"/>
      <c r="E595" s="3"/>
      <c r="F595" s="3"/>
      <c r="G595" s="3"/>
      <c r="H595" s="3"/>
      <c r="J595" s="226"/>
      <c r="K595" s="3"/>
      <c r="L595" s="3"/>
      <c r="O595" s="227"/>
      <c r="Q595" s="94"/>
      <c r="R595" s="94"/>
      <c r="S595" s="94"/>
      <c r="T595" s="94"/>
    </row>
    <row r="596" ht="15.75" customHeight="1">
      <c r="A596" s="204"/>
      <c r="B596" s="222"/>
      <c r="C596" s="206"/>
      <c r="D596" s="235"/>
      <c r="E596" s="3"/>
      <c r="F596" s="3"/>
      <c r="G596" s="3"/>
      <c r="H596" s="3"/>
      <c r="J596" s="226"/>
      <c r="K596" s="3"/>
      <c r="L596" s="3"/>
      <c r="O596" s="227"/>
      <c r="Q596" s="94"/>
      <c r="R596" s="94"/>
      <c r="S596" s="94"/>
      <c r="T596" s="94"/>
    </row>
    <row r="597" ht="15.75" customHeight="1">
      <c r="A597" s="204"/>
      <c r="B597" s="222"/>
      <c r="C597" s="206"/>
      <c r="D597" s="235"/>
      <c r="E597" s="3"/>
      <c r="F597" s="3"/>
      <c r="G597" s="3"/>
      <c r="H597" s="3"/>
      <c r="J597" s="226"/>
      <c r="K597" s="3"/>
      <c r="L597" s="3"/>
      <c r="O597" s="227"/>
      <c r="Q597" s="94"/>
      <c r="R597" s="94"/>
      <c r="S597" s="94"/>
      <c r="T597" s="94"/>
    </row>
    <row r="598" ht="15.75" customHeight="1">
      <c r="A598" s="204"/>
      <c r="B598" s="222"/>
      <c r="C598" s="206"/>
      <c r="D598" s="235"/>
      <c r="E598" s="3"/>
      <c r="F598" s="3"/>
      <c r="G598" s="3"/>
      <c r="H598" s="3"/>
      <c r="J598" s="226"/>
      <c r="K598" s="3"/>
      <c r="L598" s="3"/>
      <c r="O598" s="227"/>
      <c r="Q598" s="94"/>
      <c r="R598" s="94"/>
      <c r="S598" s="94"/>
      <c r="T598" s="94"/>
    </row>
    <row r="599" ht="15.75" customHeight="1">
      <c r="A599" s="204"/>
      <c r="B599" s="222"/>
      <c r="C599" s="206"/>
      <c r="D599" s="235"/>
      <c r="E599" s="3"/>
      <c r="F599" s="3"/>
      <c r="G599" s="3"/>
      <c r="H599" s="3"/>
      <c r="J599" s="226"/>
      <c r="K599" s="3"/>
      <c r="L599" s="3"/>
      <c r="O599" s="227"/>
      <c r="Q599" s="94"/>
      <c r="R599" s="94"/>
      <c r="S599" s="94"/>
      <c r="T599" s="94"/>
    </row>
    <row r="600" ht="15.75" customHeight="1">
      <c r="A600" s="204"/>
      <c r="B600" s="222"/>
      <c r="C600" s="206"/>
      <c r="D600" s="235"/>
      <c r="E600" s="3"/>
      <c r="F600" s="3"/>
      <c r="G600" s="3"/>
      <c r="H600" s="3"/>
      <c r="J600" s="226"/>
      <c r="K600" s="3"/>
      <c r="L600" s="3"/>
      <c r="O600" s="227"/>
      <c r="Q600" s="94"/>
      <c r="R600" s="94"/>
      <c r="S600" s="94"/>
      <c r="T600" s="94"/>
    </row>
    <row r="601" ht="15.75" customHeight="1">
      <c r="A601" s="204"/>
      <c r="B601" s="222"/>
      <c r="C601" s="206"/>
      <c r="D601" s="235"/>
      <c r="E601" s="3"/>
      <c r="F601" s="3"/>
      <c r="G601" s="3"/>
      <c r="H601" s="3"/>
      <c r="J601" s="226"/>
      <c r="K601" s="3"/>
      <c r="L601" s="3"/>
      <c r="O601" s="227"/>
      <c r="Q601" s="94"/>
      <c r="R601" s="94"/>
      <c r="S601" s="94"/>
      <c r="T601" s="94"/>
    </row>
    <row r="602" ht="15.75" customHeight="1">
      <c r="A602" s="204"/>
      <c r="B602" s="222"/>
      <c r="C602" s="206"/>
      <c r="D602" s="235"/>
      <c r="E602" s="3"/>
      <c r="F602" s="3"/>
      <c r="G602" s="3"/>
      <c r="H602" s="3"/>
      <c r="J602" s="226"/>
      <c r="K602" s="3"/>
      <c r="L602" s="3"/>
      <c r="O602" s="227"/>
      <c r="Q602" s="94"/>
      <c r="R602" s="94"/>
      <c r="S602" s="94"/>
      <c r="T602" s="94"/>
    </row>
    <row r="603" ht="15.75" customHeight="1">
      <c r="A603" s="204"/>
      <c r="B603" s="222"/>
      <c r="C603" s="206"/>
      <c r="D603" s="235"/>
      <c r="E603" s="3"/>
      <c r="F603" s="3"/>
      <c r="G603" s="3"/>
      <c r="H603" s="3"/>
      <c r="J603" s="226"/>
      <c r="K603" s="3"/>
      <c r="L603" s="3"/>
      <c r="O603" s="227"/>
      <c r="Q603" s="94"/>
      <c r="R603" s="94"/>
      <c r="S603" s="94"/>
      <c r="T603" s="94"/>
    </row>
    <row r="604" ht="15.75" customHeight="1">
      <c r="A604" s="204"/>
      <c r="B604" s="222"/>
      <c r="C604" s="206"/>
      <c r="D604" s="235"/>
      <c r="E604" s="3"/>
      <c r="F604" s="3"/>
      <c r="G604" s="3"/>
      <c r="H604" s="3"/>
      <c r="J604" s="226"/>
      <c r="K604" s="3"/>
      <c r="L604" s="3"/>
      <c r="O604" s="227"/>
      <c r="Q604" s="94"/>
      <c r="R604" s="94"/>
      <c r="S604" s="94"/>
      <c r="T604" s="94"/>
    </row>
    <row r="605" ht="15.75" customHeight="1">
      <c r="A605" s="204"/>
      <c r="B605" s="222"/>
      <c r="C605" s="206"/>
      <c r="D605" s="235"/>
      <c r="E605" s="3"/>
      <c r="F605" s="3"/>
      <c r="G605" s="3"/>
      <c r="H605" s="3"/>
      <c r="J605" s="226"/>
      <c r="K605" s="3"/>
      <c r="L605" s="3"/>
      <c r="O605" s="227"/>
      <c r="Q605" s="94"/>
      <c r="R605" s="94"/>
      <c r="S605" s="94"/>
      <c r="T605" s="94"/>
    </row>
    <row r="606" ht="15.75" customHeight="1">
      <c r="A606" s="204"/>
      <c r="B606" s="222"/>
      <c r="C606" s="206"/>
      <c r="D606" s="235"/>
      <c r="E606" s="3"/>
      <c r="F606" s="3"/>
      <c r="G606" s="3"/>
      <c r="H606" s="3"/>
      <c r="J606" s="226"/>
      <c r="K606" s="3"/>
      <c r="L606" s="3"/>
      <c r="O606" s="227"/>
      <c r="Q606" s="94"/>
      <c r="R606" s="94"/>
      <c r="S606" s="94"/>
      <c r="T606" s="94"/>
    </row>
    <row r="607" ht="15.75" customHeight="1">
      <c r="A607" s="204"/>
      <c r="B607" s="222"/>
      <c r="C607" s="206"/>
      <c r="D607" s="235"/>
      <c r="E607" s="3"/>
      <c r="F607" s="3"/>
      <c r="G607" s="3"/>
      <c r="H607" s="3"/>
      <c r="J607" s="226"/>
      <c r="K607" s="3"/>
      <c r="L607" s="3"/>
      <c r="O607" s="227"/>
      <c r="Q607" s="94"/>
      <c r="R607" s="94"/>
      <c r="S607" s="94"/>
      <c r="T607" s="94"/>
    </row>
    <row r="608" ht="15.75" customHeight="1">
      <c r="A608" s="204"/>
      <c r="B608" s="222"/>
      <c r="C608" s="206"/>
      <c r="D608" s="235"/>
      <c r="E608" s="3"/>
      <c r="F608" s="3"/>
      <c r="G608" s="3"/>
      <c r="H608" s="3"/>
      <c r="J608" s="226"/>
      <c r="K608" s="3"/>
      <c r="L608" s="3"/>
      <c r="O608" s="227"/>
      <c r="Q608" s="94"/>
      <c r="R608" s="94"/>
      <c r="S608" s="94"/>
      <c r="T608" s="94"/>
    </row>
    <row r="609" ht="15.75" customHeight="1">
      <c r="A609" s="204"/>
      <c r="B609" s="222"/>
      <c r="C609" s="206"/>
      <c r="D609" s="235"/>
      <c r="E609" s="3"/>
      <c r="F609" s="3"/>
      <c r="G609" s="3"/>
      <c r="H609" s="3"/>
      <c r="J609" s="226"/>
      <c r="K609" s="3"/>
      <c r="L609" s="3"/>
      <c r="O609" s="227"/>
      <c r="Q609" s="94"/>
      <c r="R609" s="94"/>
      <c r="S609" s="94"/>
      <c r="T609" s="94"/>
    </row>
    <row r="610" ht="15.75" customHeight="1">
      <c r="A610" s="204"/>
      <c r="B610" s="222"/>
      <c r="C610" s="206"/>
      <c r="D610" s="235"/>
      <c r="E610" s="3"/>
      <c r="F610" s="3"/>
      <c r="G610" s="3"/>
      <c r="H610" s="3"/>
      <c r="J610" s="226"/>
      <c r="K610" s="3"/>
      <c r="L610" s="3"/>
      <c r="O610" s="227"/>
      <c r="Q610" s="94"/>
      <c r="R610" s="94"/>
      <c r="S610" s="94"/>
      <c r="T610" s="94"/>
    </row>
    <row r="611" ht="15.75" customHeight="1">
      <c r="A611" s="204"/>
      <c r="B611" s="222"/>
      <c r="C611" s="206"/>
      <c r="D611" s="235"/>
      <c r="E611" s="3"/>
      <c r="F611" s="3"/>
      <c r="G611" s="3"/>
      <c r="H611" s="3"/>
      <c r="J611" s="226"/>
      <c r="K611" s="3"/>
      <c r="L611" s="3"/>
      <c r="O611" s="227"/>
      <c r="Q611" s="94"/>
      <c r="R611" s="94"/>
      <c r="S611" s="94"/>
      <c r="T611" s="94"/>
    </row>
    <row r="612" ht="15.75" customHeight="1">
      <c r="A612" s="204"/>
      <c r="B612" s="222"/>
      <c r="C612" s="206"/>
      <c r="D612" s="235"/>
      <c r="E612" s="3"/>
      <c r="F612" s="3"/>
      <c r="G612" s="3"/>
      <c r="H612" s="3"/>
      <c r="J612" s="226"/>
      <c r="K612" s="3"/>
      <c r="L612" s="3"/>
      <c r="O612" s="227"/>
      <c r="Q612" s="94"/>
      <c r="R612" s="94"/>
      <c r="S612" s="94"/>
      <c r="T612" s="94"/>
    </row>
    <row r="613" ht="15.75" customHeight="1">
      <c r="A613" s="204"/>
      <c r="B613" s="222"/>
      <c r="C613" s="206"/>
      <c r="D613" s="235"/>
      <c r="E613" s="3"/>
      <c r="F613" s="3"/>
      <c r="G613" s="3"/>
      <c r="H613" s="3"/>
      <c r="J613" s="226"/>
      <c r="K613" s="3"/>
      <c r="L613" s="3"/>
      <c r="O613" s="227"/>
      <c r="Q613" s="94"/>
      <c r="R613" s="94"/>
      <c r="S613" s="94"/>
      <c r="T613" s="94"/>
    </row>
    <row r="614" ht="15.75" customHeight="1">
      <c r="A614" s="204"/>
      <c r="B614" s="222"/>
      <c r="C614" s="206"/>
      <c r="D614" s="235"/>
      <c r="E614" s="3"/>
      <c r="F614" s="3"/>
      <c r="G614" s="3"/>
      <c r="H614" s="3"/>
      <c r="J614" s="226"/>
      <c r="K614" s="3"/>
      <c r="L614" s="3"/>
      <c r="O614" s="227"/>
      <c r="Q614" s="94"/>
      <c r="R614" s="94"/>
      <c r="S614" s="94"/>
      <c r="T614" s="94"/>
    </row>
    <row r="615" ht="15.75" customHeight="1">
      <c r="A615" s="204"/>
      <c r="B615" s="222"/>
      <c r="C615" s="206"/>
      <c r="D615" s="235"/>
      <c r="E615" s="3"/>
      <c r="F615" s="3"/>
      <c r="G615" s="3"/>
      <c r="H615" s="3"/>
      <c r="J615" s="226"/>
      <c r="K615" s="3"/>
      <c r="L615" s="3"/>
      <c r="O615" s="227"/>
      <c r="Q615" s="94"/>
      <c r="R615" s="94"/>
      <c r="S615" s="94"/>
      <c r="T615" s="94"/>
    </row>
    <row r="616" ht="15.75" customHeight="1">
      <c r="A616" s="204"/>
      <c r="B616" s="222"/>
      <c r="C616" s="206"/>
      <c r="D616" s="235"/>
      <c r="E616" s="3"/>
      <c r="F616" s="3"/>
      <c r="G616" s="3"/>
      <c r="H616" s="3"/>
      <c r="J616" s="226"/>
      <c r="K616" s="3"/>
      <c r="L616" s="3"/>
      <c r="O616" s="227"/>
      <c r="Q616" s="94"/>
      <c r="R616" s="94"/>
      <c r="S616" s="94"/>
      <c r="T616" s="94"/>
    </row>
    <row r="617" ht="15.75" customHeight="1">
      <c r="A617" s="204"/>
      <c r="B617" s="222"/>
      <c r="C617" s="206"/>
      <c r="D617" s="235"/>
      <c r="E617" s="3"/>
      <c r="F617" s="3"/>
      <c r="G617" s="3"/>
      <c r="H617" s="3"/>
      <c r="J617" s="226"/>
      <c r="K617" s="3"/>
      <c r="L617" s="3"/>
      <c r="O617" s="227"/>
      <c r="Q617" s="94"/>
      <c r="R617" s="94"/>
      <c r="S617" s="94"/>
      <c r="T617" s="94"/>
    </row>
    <row r="618" ht="15.75" customHeight="1">
      <c r="A618" s="204"/>
      <c r="B618" s="222"/>
      <c r="C618" s="206"/>
      <c r="D618" s="235"/>
      <c r="E618" s="3"/>
      <c r="F618" s="3"/>
      <c r="G618" s="3"/>
      <c r="H618" s="3"/>
      <c r="J618" s="226"/>
      <c r="K618" s="3"/>
      <c r="L618" s="3"/>
      <c r="O618" s="227"/>
      <c r="Q618" s="94"/>
      <c r="R618" s="94"/>
      <c r="S618" s="94"/>
      <c r="T618" s="94"/>
    </row>
    <row r="619" ht="15.75" customHeight="1">
      <c r="A619" s="204"/>
      <c r="B619" s="222"/>
      <c r="C619" s="206"/>
      <c r="D619" s="235"/>
      <c r="E619" s="3"/>
      <c r="F619" s="3"/>
      <c r="G619" s="3"/>
      <c r="H619" s="3"/>
      <c r="J619" s="226"/>
      <c r="K619" s="3"/>
      <c r="L619" s="3"/>
      <c r="O619" s="227"/>
      <c r="Q619" s="94"/>
      <c r="R619" s="94"/>
      <c r="S619" s="94"/>
      <c r="T619" s="94"/>
    </row>
    <row r="620" ht="15.75" customHeight="1">
      <c r="A620" s="204"/>
      <c r="B620" s="222"/>
      <c r="C620" s="206"/>
      <c r="D620" s="207"/>
      <c r="E620" s="3"/>
      <c r="F620" s="3"/>
      <c r="G620" s="3"/>
      <c r="H620" s="3"/>
      <c r="J620" s="226"/>
      <c r="K620" s="3"/>
      <c r="L620" s="3"/>
      <c r="O620" s="227"/>
      <c r="Q620" s="94"/>
      <c r="R620" s="94"/>
      <c r="S620" s="94"/>
      <c r="T620" s="94"/>
    </row>
    <row r="621" ht="15.75" customHeight="1">
      <c r="A621" s="204"/>
      <c r="B621" s="222"/>
      <c r="C621" s="206"/>
      <c r="D621" s="207"/>
      <c r="E621" s="3"/>
      <c r="F621" s="3"/>
      <c r="G621" s="3"/>
      <c r="H621" s="3"/>
      <c r="J621" s="226"/>
      <c r="K621" s="3"/>
      <c r="L621" s="3"/>
      <c r="O621" s="227"/>
      <c r="Q621" s="94"/>
      <c r="R621" s="94"/>
      <c r="S621" s="94"/>
      <c r="T621" s="94"/>
    </row>
    <row r="622" ht="15.75" customHeight="1">
      <c r="A622" s="204"/>
      <c r="B622" s="222"/>
      <c r="C622" s="206"/>
      <c r="D622" s="207"/>
      <c r="E622" s="3"/>
      <c r="F622" s="3"/>
      <c r="G622" s="3"/>
      <c r="H622" s="3"/>
      <c r="J622" s="226"/>
      <c r="K622" s="3"/>
      <c r="L622" s="3"/>
      <c r="O622" s="227"/>
      <c r="Q622" s="94"/>
      <c r="R622" s="94"/>
      <c r="S622" s="94"/>
      <c r="T622" s="94"/>
    </row>
    <row r="623" ht="15.75" customHeight="1">
      <c r="A623" s="204"/>
      <c r="B623" s="222"/>
      <c r="C623" s="206"/>
      <c r="D623" s="207"/>
      <c r="E623" s="3"/>
      <c r="F623" s="3"/>
      <c r="G623" s="3"/>
      <c r="H623" s="3"/>
      <c r="J623" s="226"/>
      <c r="K623" s="3"/>
      <c r="L623" s="3"/>
      <c r="O623" s="227"/>
      <c r="Q623" s="94"/>
      <c r="R623" s="94"/>
      <c r="S623" s="94"/>
      <c r="T623" s="94"/>
    </row>
    <row r="624" ht="15.75" customHeight="1">
      <c r="A624" s="204"/>
      <c r="B624" s="222"/>
      <c r="C624" s="206"/>
      <c r="D624" s="207"/>
      <c r="E624" s="3"/>
      <c r="F624" s="3"/>
      <c r="G624" s="3"/>
      <c r="H624" s="3"/>
      <c r="J624" s="226"/>
      <c r="K624" s="3"/>
      <c r="L624" s="3"/>
      <c r="O624" s="227"/>
      <c r="Q624" s="94"/>
      <c r="R624" s="94"/>
      <c r="S624" s="94"/>
      <c r="T624" s="94"/>
    </row>
    <row r="625" ht="15.75" customHeight="1">
      <c r="A625" s="204"/>
      <c r="B625" s="222"/>
      <c r="C625" s="206"/>
      <c r="D625" s="207"/>
      <c r="E625" s="3"/>
      <c r="F625" s="3"/>
      <c r="G625" s="3"/>
      <c r="H625" s="3"/>
      <c r="J625" s="226"/>
      <c r="K625" s="3"/>
      <c r="L625" s="3"/>
      <c r="O625" s="227"/>
      <c r="Q625" s="94"/>
      <c r="R625" s="94"/>
      <c r="S625" s="94"/>
      <c r="T625" s="94"/>
    </row>
    <row r="626" ht="15.75" customHeight="1">
      <c r="A626" s="204"/>
      <c r="B626" s="222"/>
      <c r="C626" s="206"/>
      <c r="D626" s="207"/>
      <c r="E626" s="3"/>
      <c r="F626" s="3"/>
      <c r="G626" s="3"/>
      <c r="H626" s="3"/>
      <c r="J626" s="226"/>
      <c r="K626" s="3"/>
      <c r="L626" s="3"/>
      <c r="O626" s="227"/>
      <c r="Q626" s="94"/>
      <c r="R626" s="94"/>
      <c r="S626" s="94"/>
      <c r="T626" s="94"/>
    </row>
    <row r="627" ht="15.75" customHeight="1">
      <c r="A627" s="204"/>
      <c r="B627" s="222"/>
      <c r="C627" s="206"/>
      <c r="D627" s="207"/>
      <c r="E627" s="3"/>
      <c r="F627" s="3"/>
      <c r="G627" s="3"/>
      <c r="H627" s="3"/>
      <c r="J627" s="226"/>
      <c r="K627" s="3"/>
      <c r="L627" s="3"/>
      <c r="O627" s="227"/>
      <c r="Q627" s="94"/>
      <c r="R627" s="94"/>
      <c r="S627" s="94"/>
      <c r="T627" s="94"/>
    </row>
    <row r="628" ht="15.75" customHeight="1">
      <c r="A628" s="204"/>
      <c r="B628" s="222"/>
      <c r="C628" s="206"/>
      <c r="D628" s="207"/>
      <c r="E628" s="3"/>
      <c r="F628" s="3"/>
      <c r="G628" s="3"/>
      <c r="H628" s="3"/>
      <c r="J628" s="226"/>
      <c r="K628" s="3"/>
      <c r="L628" s="3"/>
      <c r="O628" s="227"/>
      <c r="Q628" s="94"/>
      <c r="R628" s="94"/>
      <c r="S628" s="94"/>
      <c r="T628" s="94"/>
    </row>
    <row r="629" ht="15.75" customHeight="1">
      <c r="A629" s="204"/>
      <c r="B629" s="222"/>
      <c r="C629" s="206"/>
      <c r="D629" s="207"/>
      <c r="E629" s="3"/>
      <c r="F629" s="3"/>
      <c r="G629" s="3"/>
      <c r="H629" s="3"/>
      <c r="J629" s="226"/>
      <c r="K629" s="3"/>
      <c r="L629" s="3"/>
      <c r="O629" s="227"/>
      <c r="Q629" s="94"/>
      <c r="R629" s="94"/>
      <c r="S629" s="94"/>
      <c r="T629" s="94"/>
    </row>
    <row r="630" ht="15.75" customHeight="1">
      <c r="A630" s="204"/>
      <c r="B630" s="222"/>
      <c r="C630" s="206"/>
      <c r="D630" s="207"/>
      <c r="E630" s="3"/>
      <c r="F630" s="3"/>
      <c r="G630" s="3"/>
      <c r="H630" s="3"/>
      <c r="J630" s="226"/>
      <c r="K630" s="3"/>
      <c r="L630" s="3"/>
      <c r="O630" s="227"/>
      <c r="Q630" s="94"/>
      <c r="R630" s="94"/>
      <c r="S630" s="94"/>
      <c r="T630" s="94"/>
    </row>
    <row r="631" ht="15.75" customHeight="1">
      <c r="A631" s="204"/>
      <c r="B631" s="222"/>
      <c r="C631" s="206"/>
      <c r="D631" s="235"/>
      <c r="E631" s="3"/>
      <c r="F631" s="3"/>
      <c r="G631" s="3"/>
      <c r="H631" s="3"/>
      <c r="J631" s="226"/>
      <c r="K631" s="3"/>
      <c r="L631" s="3"/>
      <c r="O631" s="227"/>
      <c r="Q631" s="94"/>
      <c r="R631" s="94"/>
      <c r="S631" s="94"/>
      <c r="T631" s="94"/>
    </row>
    <row r="632" ht="15.75" customHeight="1">
      <c r="A632" s="204"/>
      <c r="B632" s="222"/>
      <c r="C632" s="206"/>
      <c r="D632" s="235"/>
      <c r="E632" s="3"/>
      <c r="F632" s="3"/>
      <c r="G632" s="3"/>
      <c r="H632" s="3"/>
      <c r="J632" s="226"/>
      <c r="K632" s="3"/>
      <c r="L632" s="3"/>
      <c r="O632" s="227"/>
      <c r="Q632" s="94"/>
      <c r="R632" s="94"/>
      <c r="S632" s="94"/>
      <c r="T632" s="94"/>
    </row>
    <row r="633" ht="15.75" customHeight="1">
      <c r="A633" s="204"/>
      <c r="B633" s="222"/>
      <c r="C633" s="206"/>
      <c r="D633" s="235"/>
      <c r="E633" s="3"/>
      <c r="F633" s="3"/>
      <c r="G633" s="3"/>
      <c r="H633" s="3"/>
      <c r="J633" s="226"/>
      <c r="K633" s="3"/>
      <c r="L633" s="3"/>
      <c r="O633" s="227"/>
      <c r="Q633" s="94"/>
      <c r="R633" s="94"/>
      <c r="S633" s="94"/>
      <c r="T633" s="94"/>
    </row>
    <row r="634" ht="15.75" customHeight="1">
      <c r="A634" s="204"/>
      <c r="B634" s="222"/>
      <c r="C634" s="206"/>
      <c r="D634" s="235"/>
      <c r="E634" s="3"/>
      <c r="F634" s="3"/>
      <c r="G634" s="3"/>
      <c r="H634" s="3"/>
      <c r="J634" s="226"/>
      <c r="K634" s="3"/>
      <c r="L634" s="3"/>
      <c r="O634" s="227"/>
      <c r="Q634" s="94"/>
      <c r="R634" s="94"/>
      <c r="S634" s="94"/>
      <c r="T634" s="94"/>
    </row>
    <row r="635" ht="15.75" customHeight="1">
      <c r="A635" s="204"/>
      <c r="B635" s="222"/>
      <c r="C635" s="206"/>
      <c r="D635" s="235"/>
      <c r="E635" s="3"/>
      <c r="F635" s="3"/>
      <c r="G635" s="3"/>
      <c r="H635" s="3"/>
      <c r="J635" s="226"/>
      <c r="K635" s="3"/>
      <c r="L635" s="3"/>
      <c r="O635" s="227"/>
      <c r="Q635" s="94"/>
      <c r="R635" s="94"/>
      <c r="S635" s="94"/>
      <c r="T635" s="94"/>
    </row>
    <row r="636" ht="15.75" customHeight="1">
      <c r="A636" s="204"/>
      <c r="B636" s="222"/>
      <c r="C636" s="206"/>
      <c r="D636" s="235"/>
      <c r="E636" s="3"/>
      <c r="F636" s="3"/>
      <c r="G636" s="3"/>
      <c r="H636" s="3"/>
      <c r="J636" s="226"/>
      <c r="K636" s="3"/>
      <c r="L636" s="3"/>
      <c r="O636" s="227"/>
      <c r="Q636" s="94"/>
      <c r="R636" s="94"/>
      <c r="S636" s="94"/>
      <c r="T636" s="94"/>
    </row>
    <row r="637" ht="15.75" customHeight="1">
      <c r="A637" s="204"/>
      <c r="B637" s="222"/>
      <c r="C637" s="206"/>
      <c r="D637" s="235"/>
      <c r="E637" s="3"/>
      <c r="F637" s="3"/>
      <c r="G637" s="3"/>
      <c r="H637" s="3"/>
      <c r="J637" s="226"/>
      <c r="K637" s="3"/>
      <c r="L637" s="3"/>
      <c r="O637" s="227"/>
      <c r="Q637" s="94"/>
      <c r="R637" s="94"/>
      <c r="S637" s="94"/>
      <c r="T637" s="94"/>
    </row>
    <row r="638" ht="15.75" customHeight="1">
      <c r="A638" s="204"/>
      <c r="B638" s="222"/>
      <c r="C638" s="206"/>
      <c r="D638" s="235"/>
      <c r="E638" s="3"/>
      <c r="F638" s="3"/>
      <c r="G638" s="3"/>
      <c r="H638" s="3"/>
      <c r="J638" s="226"/>
      <c r="K638" s="3"/>
      <c r="L638" s="3"/>
      <c r="O638" s="227"/>
      <c r="Q638" s="94"/>
      <c r="R638" s="94"/>
      <c r="S638" s="94"/>
      <c r="T638" s="94"/>
    </row>
    <row r="639" ht="15.75" customHeight="1">
      <c r="A639" s="204"/>
      <c r="B639" s="222"/>
      <c r="C639" s="206"/>
      <c r="D639" s="235"/>
      <c r="E639" s="3"/>
      <c r="F639" s="3"/>
      <c r="G639" s="3"/>
      <c r="H639" s="3"/>
      <c r="J639" s="226"/>
      <c r="K639" s="3"/>
      <c r="L639" s="3"/>
      <c r="O639" s="227"/>
      <c r="Q639" s="94"/>
      <c r="R639" s="94"/>
      <c r="S639" s="94"/>
      <c r="T639" s="94"/>
    </row>
    <row r="640" ht="15.75" customHeight="1">
      <c r="A640" s="204"/>
      <c r="B640" s="222"/>
      <c r="C640" s="206"/>
      <c r="D640" s="235"/>
      <c r="E640" s="3"/>
      <c r="F640" s="3"/>
      <c r="G640" s="3"/>
      <c r="H640" s="3"/>
      <c r="J640" s="226"/>
      <c r="K640" s="3"/>
      <c r="L640" s="3"/>
      <c r="O640" s="227"/>
      <c r="Q640" s="94"/>
      <c r="R640" s="94"/>
      <c r="S640" s="94"/>
      <c r="T640" s="94"/>
    </row>
    <row r="641" ht="15.75" customHeight="1">
      <c r="A641" s="204"/>
      <c r="B641" s="222"/>
      <c r="C641" s="206"/>
      <c r="D641" s="235"/>
      <c r="E641" s="3"/>
      <c r="F641" s="3"/>
      <c r="G641" s="3"/>
      <c r="H641" s="3"/>
      <c r="J641" s="226"/>
      <c r="K641" s="3"/>
      <c r="L641" s="3"/>
      <c r="O641" s="227"/>
      <c r="Q641" s="94"/>
      <c r="R641" s="94"/>
      <c r="S641" s="94"/>
      <c r="T641" s="94"/>
    </row>
    <row r="642" ht="15.75" customHeight="1">
      <c r="A642" s="204"/>
      <c r="B642" s="222"/>
      <c r="C642" s="206"/>
      <c r="D642" s="235"/>
      <c r="E642" s="3"/>
      <c r="F642" s="3"/>
      <c r="G642" s="3"/>
      <c r="H642" s="3"/>
      <c r="J642" s="226"/>
      <c r="K642" s="3"/>
      <c r="L642" s="3"/>
      <c r="O642" s="227"/>
      <c r="Q642" s="94"/>
      <c r="R642" s="94"/>
      <c r="S642" s="94"/>
      <c r="T642" s="94"/>
    </row>
    <row r="643" ht="15.75" customHeight="1">
      <c r="A643" s="204"/>
      <c r="B643" s="222"/>
      <c r="C643" s="206"/>
      <c r="D643" s="235"/>
      <c r="E643" s="3"/>
      <c r="F643" s="3"/>
      <c r="G643" s="3"/>
      <c r="H643" s="3"/>
      <c r="J643" s="226"/>
      <c r="K643" s="3"/>
      <c r="L643" s="3"/>
      <c r="O643" s="227"/>
      <c r="Q643" s="94"/>
      <c r="R643" s="94"/>
      <c r="S643" s="94"/>
      <c r="T643" s="94"/>
    </row>
    <row r="644" ht="15.75" customHeight="1">
      <c r="A644" s="204"/>
      <c r="B644" s="222"/>
      <c r="C644" s="206"/>
      <c r="D644" s="235"/>
      <c r="E644" s="3"/>
      <c r="F644" s="3"/>
      <c r="G644" s="3"/>
      <c r="H644" s="3"/>
      <c r="J644" s="226"/>
      <c r="K644" s="3"/>
      <c r="L644" s="3"/>
      <c r="O644" s="227"/>
      <c r="Q644" s="94"/>
      <c r="R644" s="94"/>
      <c r="S644" s="94"/>
      <c r="T644" s="94"/>
    </row>
    <row r="645" ht="15.75" customHeight="1">
      <c r="A645" s="204"/>
      <c r="B645" s="222"/>
      <c r="C645" s="206"/>
      <c r="D645" s="235"/>
      <c r="E645" s="3"/>
      <c r="F645" s="3"/>
      <c r="G645" s="3"/>
      <c r="H645" s="3"/>
      <c r="J645" s="226"/>
      <c r="K645" s="3"/>
      <c r="L645" s="3"/>
      <c r="O645" s="227"/>
      <c r="Q645" s="94"/>
      <c r="R645" s="94"/>
      <c r="S645" s="94"/>
      <c r="T645" s="94"/>
    </row>
    <row r="646" ht="15.75" customHeight="1">
      <c r="A646" s="204"/>
      <c r="B646" s="222"/>
      <c r="C646" s="206"/>
      <c r="D646" s="235"/>
      <c r="E646" s="3"/>
      <c r="F646" s="3"/>
      <c r="G646" s="3"/>
      <c r="H646" s="3"/>
      <c r="J646" s="226"/>
      <c r="K646" s="3"/>
      <c r="L646" s="3"/>
      <c r="O646" s="227"/>
      <c r="Q646" s="94"/>
      <c r="R646" s="94"/>
      <c r="S646" s="94"/>
      <c r="T646" s="94"/>
    </row>
    <row r="647" ht="15.75" customHeight="1">
      <c r="A647" s="204"/>
      <c r="B647" s="222"/>
      <c r="C647" s="206"/>
      <c r="D647" s="235"/>
      <c r="E647" s="3"/>
      <c r="F647" s="3"/>
      <c r="G647" s="3"/>
      <c r="H647" s="3"/>
      <c r="J647" s="226"/>
      <c r="K647" s="3"/>
      <c r="L647" s="3"/>
      <c r="O647" s="227"/>
      <c r="Q647" s="94"/>
      <c r="R647" s="94"/>
      <c r="S647" s="94"/>
      <c r="T647" s="94"/>
    </row>
    <row r="648" ht="15.75" customHeight="1">
      <c r="A648" s="204"/>
      <c r="B648" s="222"/>
      <c r="C648" s="206"/>
      <c r="D648" s="235"/>
      <c r="E648" s="3"/>
      <c r="F648" s="3"/>
      <c r="G648" s="3"/>
      <c r="H648" s="3"/>
      <c r="J648" s="226"/>
      <c r="K648" s="3"/>
      <c r="L648" s="3"/>
      <c r="O648" s="227"/>
      <c r="Q648" s="94"/>
      <c r="R648" s="94"/>
      <c r="S648" s="94"/>
      <c r="T648" s="94"/>
    </row>
    <row r="649" ht="15.75" customHeight="1">
      <c r="A649" s="204"/>
      <c r="B649" s="222"/>
      <c r="C649" s="206"/>
      <c r="D649" s="235"/>
      <c r="E649" s="3"/>
      <c r="F649" s="3"/>
      <c r="G649" s="3"/>
      <c r="H649" s="3"/>
      <c r="J649" s="226"/>
      <c r="K649" s="3"/>
      <c r="L649" s="3"/>
      <c r="O649" s="227"/>
      <c r="Q649" s="94"/>
      <c r="R649" s="94"/>
      <c r="S649" s="94"/>
      <c r="T649" s="94"/>
    </row>
    <row r="650" ht="15.75" customHeight="1">
      <c r="A650" s="204"/>
      <c r="B650" s="222"/>
      <c r="C650" s="206"/>
      <c r="D650" s="235"/>
      <c r="E650" s="3"/>
      <c r="F650" s="3"/>
      <c r="G650" s="3"/>
      <c r="H650" s="3"/>
      <c r="J650" s="226"/>
      <c r="K650" s="3"/>
      <c r="L650" s="3"/>
      <c r="O650" s="227"/>
      <c r="Q650" s="94"/>
      <c r="R650" s="94"/>
      <c r="S650" s="94"/>
      <c r="T650" s="94"/>
    </row>
    <row r="651" ht="15.75" customHeight="1">
      <c r="A651" s="204"/>
      <c r="B651" s="222"/>
      <c r="C651" s="206"/>
      <c r="D651" s="235"/>
      <c r="E651" s="3"/>
      <c r="F651" s="3"/>
      <c r="G651" s="3"/>
      <c r="H651" s="3"/>
      <c r="J651" s="226"/>
      <c r="K651" s="3"/>
      <c r="L651" s="3"/>
      <c r="O651" s="227"/>
      <c r="Q651" s="94"/>
      <c r="R651" s="94"/>
      <c r="S651" s="94"/>
      <c r="T651" s="94"/>
    </row>
    <row r="652" ht="15.75" customHeight="1">
      <c r="A652" s="204"/>
      <c r="B652" s="222"/>
      <c r="C652" s="206"/>
      <c r="D652" s="235"/>
      <c r="E652" s="3"/>
      <c r="F652" s="3"/>
      <c r="G652" s="3"/>
      <c r="H652" s="3"/>
      <c r="J652" s="226"/>
      <c r="K652" s="3"/>
      <c r="L652" s="3"/>
      <c r="O652" s="227"/>
      <c r="Q652" s="94"/>
      <c r="R652" s="94"/>
      <c r="S652" s="94"/>
      <c r="T652" s="94"/>
    </row>
    <row r="653" ht="15.75" customHeight="1">
      <c r="A653" s="204"/>
      <c r="B653" s="222"/>
      <c r="C653" s="206"/>
      <c r="D653" s="235"/>
      <c r="E653" s="3"/>
      <c r="F653" s="3"/>
      <c r="G653" s="3"/>
      <c r="H653" s="3"/>
      <c r="J653" s="226"/>
      <c r="K653" s="3"/>
      <c r="L653" s="3"/>
      <c r="O653" s="227"/>
      <c r="Q653" s="94"/>
      <c r="R653" s="94"/>
      <c r="S653" s="94"/>
      <c r="T653" s="94"/>
    </row>
    <row r="654" ht="15.75" customHeight="1">
      <c r="A654" s="204"/>
      <c r="B654" s="222"/>
      <c r="C654" s="206"/>
      <c r="D654" s="207"/>
      <c r="E654" s="3"/>
      <c r="F654" s="3"/>
      <c r="G654" s="3"/>
      <c r="H654" s="3"/>
      <c r="J654" s="226"/>
      <c r="K654" s="3"/>
      <c r="L654" s="3"/>
      <c r="O654" s="227"/>
      <c r="Q654" s="94"/>
      <c r="R654" s="94"/>
      <c r="S654" s="94"/>
      <c r="T654" s="94"/>
    </row>
    <row r="655" ht="15.75" customHeight="1">
      <c r="A655" s="204"/>
      <c r="B655" s="222"/>
      <c r="C655" s="206"/>
      <c r="D655" s="207"/>
      <c r="E655" s="3"/>
      <c r="F655" s="3"/>
      <c r="G655" s="3"/>
      <c r="H655" s="3"/>
      <c r="J655" s="226"/>
      <c r="K655" s="3"/>
      <c r="L655" s="3"/>
      <c r="O655" s="227"/>
      <c r="Q655" s="94"/>
      <c r="R655" s="94"/>
      <c r="S655" s="94"/>
      <c r="T655" s="94"/>
    </row>
    <row r="656" ht="15.75" customHeight="1">
      <c r="A656" s="204"/>
      <c r="B656" s="222"/>
      <c r="C656" s="206"/>
      <c r="D656" s="207"/>
      <c r="E656" s="3"/>
      <c r="F656" s="3"/>
      <c r="G656" s="3"/>
      <c r="H656" s="3"/>
      <c r="J656" s="226"/>
      <c r="K656" s="3"/>
      <c r="L656" s="3"/>
      <c r="O656" s="227"/>
      <c r="Q656" s="94"/>
      <c r="R656" s="94"/>
      <c r="S656" s="94"/>
      <c r="T656" s="94"/>
    </row>
    <row r="657" ht="15.75" customHeight="1">
      <c r="A657" s="204"/>
      <c r="B657" s="222"/>
      <c r="C657" s="206"/>
      <c r="D657" s="207"/>
      <c r="E657" s="3"/>
      <c r="F657" s="3"/>
      <c r="G657" s="3"/>
      <c r="H657" s="3"/>
      <c r="J657" s="226"/>
      <c r="K657" s="3"/>
      <c r="L657" s="3"/>
      <c r="O657" s="227"/>
      <c r="Q657" s="94"/>
      <c r="R657" s="94"/>
      <c r="S657" s="94"/>
      <c r="T657" s="94"/>
    </row>
    <row r="658" ht="15.75" customHeight="1">
      <c r="A658" s="204"/>
      <c r="B658" s="222"/>
      <c r="C658" s="206"/>
      <c r="D658" s="207"/>
      <c r="E658" s="3"/>
      <c r="F658" s="3"/>
      <c r="G658" s="3"/>
      <c r="H658" s="3"/>
      <c r="J658" s="226"/>
      <c r="K658" s="3"/>
      <c r="L658" s="3"/>
      <c r="O658" s="227"/>
      <c r="Q658" s="94"/>
      <c r="R658" s="94"/>
      <c r="S658" s="94"/>
      <c r="T658" s="94"/>
    </row>
    <row r="659" ht="15.75" customHeight="1">
      <c r="A659" s="204"/>
      <c r="B659" s="222"/>
      <c r="C659" s="206"/>
      <c r="D659" s="207"/>
      <c r="E659" s="3"/>
      <c r="F659" s="3"/>
      <c r="G659" s="3"/>
      <c r="H659" s="3"/>
      <c r="J659" s="226"/>
      <c r="K659" s="3"/>
      <c r="L659" s="3"/>
      <c r="O659" s="227"/>
      <c r="Q659" s="94"/>
      <c r="R659" s="94"/>
      <c r="S659" s="94"/>
      <c r="T659" s="94"/>
    </row>
    <row r="660" ht="15.75" customHeight="1">
      <c r="A660" s="204"/>
      <c r="B660" s="222"/>
      <c r="C660" s="206"/>
      <c r="D660" s="207"/>
      <c r="E660" s="3"/>
      <c r="F660" s="3"/>
      <c r="G660" s="3"/>
      <c r="H660" s="3"/>
      <c r="J660" s="226"/>
      <c r="K660" s="3"/>
      <c r="L660" s="3"/>
      <c r="O660" s="227"/>
      <c r="Q660" s="94"/>
      <c r="R660" s="94"/>
      <c r="S660" s="94"/>
      <c r="T660" s="94"/>
    </row>
    <row r="661" ht="15.75" customHeight="1">
      <c r="A661" s="204"/>
      <c r="B661" s="222"/>
      <c r="C661" s="206"/>
      <c r="D661" s="207"/>
      <c r="E661" s="3"/>
      <c r="F661" s="3"/>
      <c r="G661" s="3"/>
      <c r="H661" s="3"/>
      <c r="J661" s="226"/>
      <c r="K661" s="3"/>
      <c r="L661" s="3"/>
      <c r="O661" s="227"/>
      <c r="Q661" s="94"/>
      <c r="R661" s="94"/>
      <c r="S661" s="94"/>
      <c r="T661" s="94"/>
    </row>
    <row r="662" ht="15.75" customHeight="1">
      <c r="A662" s="204"/>
      <c r="B662" s="222"/>
      <c r="C662" s="206"/>
      <c r="D662" s="207"/>
      <c r="E662" s="3"/>
      <c r="F662" s="3"/>
      <c r="G662" s="3"/>
      <c r="H662" s="3"/>
      <c r="J662" s="226"/>
      <c r="K662" s="3"/>
      <c r="L662" s="3"/>
      <c r="O662" s="227"/>
      <c r="Q662" s="94"/>
      <c r="R662" s="94"/>
      <c r="S662" s="94"/>
      <c r="T662" s="94"/>
    </row>
    <row r="663" ht="15.75" customHeight="1">
      <c r="A663" s="204"/>
      <c r="B663" s="222"/>
      <c r="C663" s="206"/>
      <c r="D663" s="207"/>
      <c r="E663" s="3"/>
      <c r="F663" s="3"/>
      <c r="G663" s="3"/>
      <c r="H663" s="3"/>
      <c r="J663" s="226"/>
      <c r="K663" s="3"/>
      <c r="L663" s="3"/>
      <c r="O663" s="227"/>
      <c r="Q663" s="94"/>
      <c r="R663" s="94"/>
      <c r="S663" s="94"/>
      <c r="T663" s="94"/>
    </row>
    <row r="664" ht="15.75" customHeight="1">
      <c r="A664" s="204"/>
      <c r="B664" s="222"/>
      <c r="C664" s="206"/>
      <c r="D664" s="207"/>
      <c r="E664" s="3"/>
      <c r="F664" s="3"/>
      <c r="G664" s="3"/>
      <c r="H664" s="3"/>
      <c r="J664" s="226"/>
      <c r="K664" s="3"/>
      <c r="L664" s="3"/>
      <c r="O664" s="227"/>
      <c r="Q664" s="94"/>
      <c r="R664" s="94"/>
      <c r="S664" s="94"/>
      <c r="T664" s="94"/>
    </row>
    <row r="665" ht="15.75" customHeight="1">
      <c r="A665" s="204"/>
      <c r="B665" s="222"/>
      <c r="C665" s="206"/>
      <c r="D665" s="207"/>
      <c r="E665" s="3"/>
      <c r="F665" s="3"/>
      <c r="G665" s="3"/>
      <c r="H665" s="3"/>
      <c r="J665" s="226"/>
      <c r="K665" s="3"/>
      <c r="L665" s="3"/>
      <c r="O665" s="227"/>
      <c r="Q665" s="94"/>
      <c r="R665" s="94"/>
      <c r="S665" s="94"/>
      <c r="T665" s="94"/>
    </row>
    <row r="666" ht="15.75" customHeight="1">
      <c r="A666" s="204"/>
      <c r="B666" s="222"/>
      <c r="C666" s="206"/>
      <c r="D666" s="207"/>
      <c r="E666" s="3"/>
      <c r="F666" s="3"/>
      <c r="G666" s="3"/>
      <c r="H666" s="3"/>
      <c r="J666" s="226"/>
      <c r="K666" s="3"/>
      <c r="L666" s="3"/>
      <c r="O666" s="227"/>
      <c r="Q666" s="94"/>
      <c r="R666" s="94"/>
      <c r="S666" s="94"/>
      <c r="T666" s="94"/>
    </row>
    <row r="667" ht="15.75" customHeight="1">
      <c r="A667" s="204"/>
      <c r="B667" s="222"/>
      <c r="C667" s="206"/>
      <c r="D667" s="207"/>
      <c r="E667" s="3"/>
      <c r="F667" s="3"/>
      <c r="G667" s="3"/>
      <c r="H667" s="3"/>
      <c r="J667" s="226"/>
      <c r="K667" s="3"/>
      <c r="L667" s="3"/>
      <c r="O667" s="227"/>
      <c r="Q667" s="94"/>
      <c r="R667" s="94"/>
      <c r="S667" s="94"/>
      <c r="T667" s="94"/>
    </row>
    <row r="668" ht="15.75" customHeight="1">
      <c r="A668" s="204"/>
      <c r="B668" s="222"/>
      <c r="C668" s="206"/>
      <c r="D668" s="207"/>
      <c r="E668" s="3"/>
      <c r="F668" s="3"/>
      <c r="G668" s="3"/>
      <c r="H668" s="3"/>
      <c r="J668" s="226"/>
      <c r="K668" s="3"/>
      <c r="L668" s="3"/>
      <c r="O668" s="227"/>
      <c r="Q668" s="94"/>
      <c r="R668" s="94"/>
      <c r="S668" s="94"/>
      <c r="T668" s="94"/>
    </row>
    <row r="669" ht="15.75" customHeight="1">
      <c r="A669" s="204"/>
      <c r="B669" s="222"/>
      <c r="C669" s="206"/>
      <c r="D669" s="207"/>
      <c r="E669" s="3"/>
      <c r="F669" s="3"/>
      <c r="G669" s="3"/>
      <c r="H669" s="3"/>
      <c r="J669" s="226"/>
      <c r="K669" s="3"/>
      <c r="L669" s="3"/>
      <c r="O669" s="227"/>
      <c r="Q669" s="94"/>
      <c r="R669" s="94"/>
      <c r="S669" s="94"/>
      <c r="T669" s="94"/>
    </row>
    <row r="670" ht="15.75" customHeight="1">
      <c r="A670" s="204"/>
      <c r="B670" s="222"/>
      <c r="C670" s="206"/>
      <c r="D670" s="207"/>
      <c r="E670" s="3"/>
      <c r="F670" s="3"/>
      <c r="G670" s="3"/>
      <c r="H670" s="3"/>
      <c r="J670" s="226"/>
      <c r="K670" s="3"/>
      <c r="L670" s="3"/>
      <c r="O670" s="227"/>
      <c r="Q670" s="94"/>
      <c r="R670" s="94"/>
      <c r="S670" s="94"/>
      <c r="T670" s="94"/>
    </row>
    <row r="671" ht="15.75" customHeight="1">
      <c r="A671" s="204"/>
      <c r="B671" s="222"/>
      <c r="C671" s="206"/>
      <c r="D671" s="207"/>
      <c r="E671" s="3"/>
      <c r="F671" s="3"/>
      <c r="G671" s="3"/>
      <c r="H671" s="3"/>
      <c r="J671" s="226"/>
      <c r="K671" s="3"/>
      <c r="L671" s="3"/>
      <c r="O671" s="227"/>
      <c r="Q671" s="94"/>
      <c r="R671" s="94"/>
      <c r="S671" s="94"/>
      <c r="T671" s="94"/>
    </row>
    <row r="672" ht="15.75" customHeight="1">
      <c r="A672" s="204"/>
      <c r="B672" s="222"/>
      <c r="C672" s="206"/>
      <c r="D672" s="207"/>
      <c r="E672" s="3"/>
      <c r="F672" s="3"/>
      <c r="G672" s="3"/>
      <c r="H672" s="3"/>
      <c r="J672" s="226"/>
      <c r="K672" s="3"/>
      <c r="L672" s="3"/>
      <c r="O672" s="227"/>
      <c r="Q672" s="94"/>
      <c r="R672" s="94"/>
      <c r="S672" s="94"/>
      <c r="T672" s="94"/>
    </row>
    <row r="673" ht="15.75" customHeight="1">
      <c r="A673" s="204"/>
      <c r="B673" s="222"/>
      <c r="C673" s="206"/>
      <c r="D673" s="207"/>
      <c r="E673" s="3"/>
      <c r="F673" s="3"/>
      <c r="G673" s="3"/>
      <c r="H673" s="3"/>
      <c r="J673" s="226"/>
      <c r="K673" s="3"/>
      <c r="L673" s="3"/>
      <c r="O673" s="227"/>
      <c r="Q673" s="94"/>
      <c r="R673" s="94"/>
      <c r="S673" s="94"/>
      <c r="T673" s="94"/>
    </row>
    <row r="674" ht="15.75" customHeight="1">
      <c r="A674" s="204"/>
      <c r="B674" s="222"/>
      <c r="C674" s="206"/>
      <c r="D674" s="207"/>
      <c r="E674" s="3"/>
      <c r="F674" s="3"/>
      <c r="G674" s="3"/>
      <c r="H674" s="3"/>
      <c r="J674" s="226"/>
      <c r="K674" s="3"/>
      <c r="L674" s="3"/>
      <c r="O674" s="227"/>
      <c r="Q674" s="94"/>
      <c r="R674" s="94"/>
      <c r="S674" s="94"/>
      <c r="T674" s="94"/>
    </row>
    <row r="675" ht="15.75" customHeight="1">
      <c r="A675" s="204"/>
      <c r="B675" s="222"/>
      <c r="C675" s="206"/>
      <c r="D675" s="207"/>
      <c r="E675" s="3"/>
      <c r="F675" s="3"/>
      <c r="G675" s="3"/>
      <c r="H675" s="3"/>
      <c r="J675" s="226"/>
      <c r="K675" s="3"/>
      <c r="L675" s="3"/>
      <c r="O675" s="227"/>
      <c r="Q675" s="94"/>
      <c r="R675" s="94"/>
      <c r="S675" s="94"/>
      <c r="T675" s="94"/>
    </row>
    <row r="676" ht="15.75" customHeight="1">
      <c r="A676" s="204"/>
      <c r="B676" s="222"/>
      <c r="C676" s="206"/>
      <c r="D676" s="207"/>
      <c r="E676" s="3"/>
      <c r="F676" s="3"/>
      <c r="G676" s="3"/>
      <c r="H676" s="3"/>
      <c r="J676" s="226"/>
      <c r="K676" s="3"/>
      <c r="L676" s="3"/>
      <c r="O676" s="227"/>
      <c r="Q676" s="94"/>
      <c r="R676" s="94"/>
      <c r="S676" s="94"/>
      <c r="T676" s="94"/>
    </row>
    <row r="677" ht="15.75" customHeight="1">
      <c r="A677" s="204"/>
      <c r="B677" s="222"/>
      <c r="C677" s="206"/>
      <c r="D677" s="207"/>
      <c r="E677" s="3"/>
      <c r="F677" s="3"/>
      <c r="G677" s="3"/>
      <c r="H677" s="3"/>
      <c r="J677" s="226"/>
      <c r="K677" s="3"/>
      <c r="L677" s="3"/>
      <c r="O677" s="227"/>
      <c r="Q677" s="94"/>
      <c r="R677" s="94"/>
      <c r="S677" s="94"/>
      <c r="T677" s="94"/>
    </row>
    <row r="678" ht="15.75" customHeight="1">
      <c r="A678" s="204"/>
      <c r="B678" s="222"/>
      <c r="C678" s="206"/>
      <c r="D678" s="207"/>
      <c r="E678" s="3"/>
      <c r="F678" s="3"/>
      <c r="G678" s="3"/>
      <c r="H678" s="3"/>
      <c r="J678" s="226"/>
      <c r="K678" s="3"/>
      <c r="L678" s="3"/>
      <c r="O678" s="227"/>
      <c r="Q678" s="94"/>
      <c r="R678" s="94"/>
      <c r="S678" s="94"/>
      <c r="T678" s="94"/>
    </row>
    <row r="679" ht="15.75" customHeight="1">
      <c r="A679" s="204"/>
      <c r="B679" s="222"/>
      <c r="C679" s="206"/>
      <c r="D679" s="207"/>
      <c r="E679" s="3"/>
      <c r="F679" s="3"/>
      <c r="G679" s="3"/>
      <c r="H679" s="3"/>
      <c r="J679" s="226"/>
      <c r="K679" s="3"/>
      <c r="L679" s="3"/>
      <c r="O679" s="227"/>
      <c r="Q679" s="94"/>
      <c r="R679" s="94"/>
      <c r="S679" s="94"/>
      <c r="T679" s="94"/>
    </row>
    <row r="680" ht="15.75" customHeight="1">
      <c r="A680" s="204"/>
      <c r="B680" s="222"/>
      <c r="C680" s="206"/>
      <c r="D680" s="207"/>
      <c r="E680" s="3"/>
      <c r="F680" s="3"/>
      <c r="G680" s="3"/>
      <c r="H680" s="3"/>
      <c r="J680" s="226"/>
      <c r="K680" s="3"/>
      <c r="L680" s="3"/>
      <c r="O680" s="227"/>
      <c r="Q680" s="94"/>
      <c r="R680" s="94"/>
      <c r="S680" s="94"/>
      <c r="T680" s="94"/>
    </row>
    <row r="681" ht="15.75" customHeight="1">
      <c r="A681" s="204"/>
      <c r="B681" s="222"/>
      <c r="C681" s="206"/>
      <c r="D681" s="207"/>
      <c r="E681" s="3"/>
      <c r="F681" s="3"/>
      <c r="G681" s="3"/>
      <c r="H681" s="3"/>
      <c r="J681" s="226"/>
      <c r="K681" s="3"/>
      <c r="L681" s="3"/>
      <c r="O681" s="227"/>
      <c r="Q681" s="94"/>
      <c r="R681" s="94"/>
      <c r="S681" s="94"/>
      <c r="T681" s="94"/>
    </row>
    <row r="682" ht="15.75" customHeight="1">
      <c r="A682" s="204"/>
      <c r="B682" s="222"/>
      <c r="C682" s="206"/>
      <c r="D682" s="207"/>
      <c r="E682" s="3"/>
      <c r="F682" s="3"/>
      <c r="G682" s="3"/>
      <c r="H682" s="3"/>
      <c r="J682" s="226"/>
      <c r="K682" s="3"/>
      <c r="L682" s="3"/>
      <c r="O682" s="227"/>
      <c r="Q682" s="94"/>
      <c r="R682" s="94"/>
      <c r="S682" s="94"/>
      <c r="T682" s="94"/>
    </row>
    <row r="683" ht="15.75" customHeight="1">
      <c r="A683" s="204"/>
      <c r="B683" s="222"/>
      <c r="C683" s="206"/>
      <c r="D683" s="207"/>
      <c r="E683" s="3"/>
      <c r="F683" s="3"/>
      <c r="G683" s="3"/>
      <c r="H683" s="3"/>
      <c r="J683" s="226"/>
      <c r="K683" s="3"/>
      <c r="L683" s="3"/>
      <c r="O683" s="227"/>
      <c r="Q683" s="94"/>
      <c r="R683" s="94"/>
      <c r="S683" s="94"/>
      <c r="T683" s="94"/>
    </row>
    <row r="684" ht="15.75" customHeight="1">
      <c r="A684" s="204"/>
      <c r="B684" s="222"/>
      <c r="C684" s="206"/>
      <c r="D684" s="207"/>
      <c r="E684" s="3"/>
      <c r="F684" s="3"/>
      <c r="G684" s="3"/>
      <c r="H684" s="3"/>
      <c r="J684" s="226"/>
      <c r="K684" s="3"/>
      <c r="L684" s="3"/>
      <c r="O684" s="227"/>
      <c r="Q684" s="94"/>
      <c r="R684" s="94"/>
      <c r="S684" s="94"/>
      <c r="T684" s="94"/>
    </row>
    <row r="685" ht="15.75" customHeight="1">
      <c r="A685" s="204"/>
      <c r="B685" s="222"/>
      <c r="C685" s="206"/>
      <c r="D685" s="207"/>
      <c r="E685" s="3"/>
      <c r="F685" s="3"/>
      <c r="G685" s="3"/>
      <c r="H685" s="3"/>
      <c r="J685" s="226"/>
      <c r="K685" s="3"/>
      <c r="L685" s="3"/>
      <c r="O685" s="227"/>
      <c r="Q685" s="94"/>
      <c r="R685" s="94"/>
      <c r="S685" s="94"/>
      <c r="T685" s="94"/>
    </row>
    <row r="686" ht="15.75" customHeight="1">
      <c r="A686" s="204"/>
      <c r="B686" s="222"/>
      <c r="C686" s="206"/>
      <c r="D686" s="207"/>
      <c r="E686" s="3"/>
      <c r="F686" s="3"/>
      <c r="G686" s="3"/>
      <c r="H686" s="3"/>
      <c r="J686" s="226"/>
      <c r="K686" s="3"/>
      <c r="L686" s="3"/>
      <c r="O686" s="227"/>
      <c r="Q686" s="94"/>
      <c r="R686" s="94"/>
      <c r="S686" s="94"/>
      <c r="T686" s="94"/>
    </row>
    <row r="687" ht="15.75" customHeight="1">
      <c r="A687" s="204"/>
      <c r="B687" s="222"/>
      <c r="C687" s="206"/>
      <c r="D687" s="207"/>
      <c r="E687" s="3"/>
      <c r="F687" s="3"/>
      <c r="G687" s="3"/>
      <c r="H687" s="3"/>
      <c r="J687" s="226"/>
      <c r="K687" s="3"/>
      <c r="L687" s="3"/>
      <c r="O687" s="227"/>
      <c r="Q687" s="94"/>
      <c r="R687" s="94"/>
      <c r="S687" s="94"/>
      <c r="T687" s="94"/>
    </row>
    <row r="688" ht="15.75" customHeight="1">
      <c r="A688" s="204"/>
      <c r="B688" s="222"/>
      <c r="C688" s="206"/>
      <c r="D688" s="207"/>
      <c r="E688" s="3"/>
      <c r="F688" s="3"/>
      <c r="G688" s="3"/>
      <c r="H688" s="3"/>
      <c r="J688" s="226"/>
      <c r="K688" s="3"/>
      <c r="L688" s="3"/>
      <c r="O688" s="227"/>
      <c r="Q688" s="94"/>
      <c r="R688" s="94"/>
      <c r="S688" s="94"/>
      <c r="T688" s="94"/>
    </row>
    <row r="689" ht="15.75" customHeight="1">
      <c r="A689" s="204"/>
      <c r="B689" s="222"/>
      <c r="C689" s="206"/>
      <c r="D689" s="207"/>
      <c r="E689" s="3"/>
      <c r="F689" s="3"/>
      <c r="G689" s="3"/>
      <c r="H689" s="3"/>
      <c r="J689" s="226"/>
      <c r="K689" s="3"/>
      <c r="L689" s="3"/>
      <c r="O689" s="227"/>
      <c r="Q689" s="94"/>
      <c r="R689" s="94"/>
      <c r="S689" s="94"/>
      <c r="T689" s="94"/>
    </row>
    <row r="690" ht="15.75" customHeight="1">
      <c r="A690" s="204"/>
      <c r="B690" s="222"/>
      <c r="C690" s="206"/>
      <c r="D690" s="207"/>
      <c r="E690" s="3"/>
      <c r="F690" s="3"/>
      <c r="G690" s="3"/>
      <c r="H690" s="3"/>
      <c r="J690" s="226"/>
      <c r="K690" s="3"/>
      <c r="L690" s="3"/>
      <c r="O690" s="227"/>
      <c r="Q690" s="94"/>
      <c r="R690" s="94"/>
      <c r="S690" s="94"/>
      <c r="T690" s="94"/>
    </row>
    <row r="691" ht="15.75" customHeight="1">
      <c r="A691" s="204"/>
      <c r="B691" s="222"/>
      <c r="C691" s="206"/>
      <c r="D691" s="207"/>
      <c r="E691" s="3"/>
      <c r="F691" s="3"/>
      <c r="G691" s="3"/>
      <c r="H691" s="3"/>
      <c r="J691" s="226"/>
      <c r="K691" s="3"/>
      <c r="L691" s="3"/>
      <c r="O691" s="227"/>
      <c r="Q691" s="94"/>
      <c r="R691" s="94"/>
      <c r="S691" s="94"/>
      <c r="T691" s="94"/>
    </row>
    <row r="692" ht="15.75" customHeight="1">
      <c r="A692" s="204"/>
      <c r="B692" s="222"/>
      <c r="C692" s="206"/>
      <c r="D692" s="207"/>
      <c r="E692" s="3"/>
      <c r="F692" s="3"/>
      <c r="G692" s="3"/>
      <c r="H692" s="3"/>
      <c r="J692" s="226"/>
      <c r="K692" s="3"/>
      <c r="L692" s="3"/>
      <c r="O692" s="227"/>
      <c r="Q692" s="94"/>
      <c r="R692" s="94"/>
      <c r="S692" s="94"/>
      <c r="T692" s="94"/>
    </row>
    <row r="693" ht="15.75" customHeight="1">
      <c r="A693" s="204"/>
      <c r="B693" s="222"/>
      <c r="C693" s="206"/>
      <c r="D693" s="207"/>
      <c r="E693" s="3"/>
      <c r="F693" s="3"/>
      <c r="G693" s="3"/>
      <c r="H693" s="3"/>
      <c r="J693" s="226"/>
      <c r="K693" s="3"/>
      <c r="L693" s="3"/>
      <c r="O693" s="227"/>
      <c r="Q693" s="94"/>
      <c r="R693" s="94"/>
      <c r="S693" s="94"/>
      <c r="T693" s="94"/>
    </row>
    <row r="694" ht="15.75" customHeight="1">
      <c r="A694" s="204"/>
      <c r="B694" s="222"/>
      <c r="C694" s="206"/>
      <c r="D694" s="207"/>
      <c r="E694" s="3"/>
      <c r="F694" s="3"/>
      <c r="G694" s="3"/>
      <c r="H694" s="3"/>
      <c r="J694" s="226"/>
      <c r="K694" s="3"/>
      <c r="L694" s="3"/>
      <c r="O694" s="227"/>
      <c r="Q694" s="94"/>
      <c r="R694" s="94"/>
      <c r="S694" s="94"/>
      <c r="T694" s="94"/>
    </row>
    <row r="695" ht="15.75" customHeight="1">
      <c r="A695" s="204"/>
      <c r="B695" s="222"/>
      <c r="C695" s="206"/>
      <c r="D695" s="207"/>
      <c r="E695" s="3"/>
      <c r="F695" s="3"/>
      <c r="G695" s="3"/>
      <c r="H695" s="3"/>
      <c r="J695" s="226"/>
      <c r="K695" s="3"/>
      <c r="L695" s="3"/>
      <c r="O695" s="227"/>
      <c r="Q695" s="94"/>
      <c r="R695" s="94"/>
      <c r="S695" s="94"/>
      <c r="T695" s="94"/>
    </row>
    <row r="696" ht="15.75" customHeight="1">
      <c r="A696" s="204"/>
      <c r="B696" s="222"/>
      <c r="C696" s="206"/>
      <c r="D696" s="207"/>
      <c r="E696" s="3"/>
      <c r="F696" s="3"/>
      <c r="G696" s="3"/>
      <c r="H696" s="3"/>
      <c r="J696" s="226"/>
      <c r="K696" s="3"/>
      <c r="L696" s="3"/>
      <c r="O696" s="227"/>
      <c r="Q696" s="94"/>
      <c r="R696" s="94"/>
      <c r="S696" s="94"/>
      <c r="T696" s="94"/>
    </row>
    <row r="697" ht="15.75" customHeight="1">
      <c r="A697" s="204"/>
      <c r="B697" s="222"/>
      <c r="C697" s="206"/>
      <c r="D697" s="207"/>
      <c r="E697" s="3"/>
      <c r="F697" s="3"/>
      <c r="G697" s="3"/>
      <c r="H697" s="3"/>
      <c r="J697" s="226"/>
      <c r="K697" s="3"/>
      <c r="L697" s="3"/>
      <c r="O697" s="227"/>
      <c r="Q697" s="94"/>
      <c r="R697" s="94"/>
      <c r="S697" s="94"/>
      <c r="T697" s="94"/>
    </row>
    <row r="698" ht="15.75" customHeight="1">
      <c r="A698" s="204"/>
      <c r="B698" s="222"/>
      <c r="C698" s="206"/>
      <c r="D698" s="207"/>
      <c r="E698" s="3"/>
      <c r="F698" s="3"/>
      <c r="G698" s="3"/>
      <c r="H698" s="3"/>
      <c r="J698" s="226"/>
      <c r="K698" s="3"/>
      <c r="L698" s="3"/>
      <c r="O698" s="227"/>
      <c r="Q698" s="94"/>
      <c r="R698" s="94"/>
      <c r="S698" s="94"/>
      <c r="T698" s="94"/>
    </row>
    <row r="699" ht="15.75" customHeight="1">
      <c r="A699" s="204"/>
      <c r="B699" s="222"/>
      <c r="C699" s="206"/>
      <c r="D699" s="207"/>
      <c r="E699" s="3"/>
      <c r="F699" s="3"/>
      <c r="G699" s="3"/>
      <c r="H699" s="3"/>
      <c r="J699" s="226"/>
      <c r="K699" s="3"/>
      <c r="L699" s="3"/>
      <c r="O699" s="227"/>
      <c r="Q699" s="94"/>
      <c r="R699" s="94"/>
      <c r="S699" s="94"/>
      <c r="T699" s="94"/>
    </row>
    <row r="700" ht="15.75" customHeight="1">
      <c r="A700" s="204"/>
      <c r="B700" s="222"/>
      <c r="C700" s="206"/>
      <c r="D700" s="207"/>
      <c r="E700" s="3"/>
      <c r="F700" s="3"/>
      <c r="G700" s="3"/>
      <c r="H700" s="3"/>
      <c r="J700" s="226"/>
      <c r="K700" s="3"/>
      <c r="L700" s="3"/>
      <c r="O700" s="227"/>
      <c r="Q700" s="94"/>
      <c r="R700" s="94"/>
      <c r="S700" s="94"/>
      <c r="T700" s="94"/>
    </row>
    <row r="701" ht="15.75" customHeight="1">
      <c r="A701" s="204"/>
      <c r="B701" s="222"/>
      <c r="C701" s="206"/>
      <c r="D701" s="207"/>
      <c r="E701" s="3"/>
      <c r="F701" s="3"/>
      <c r="G701" s="3"/>
      <c r="H701" s="3"/>
      <c r="J701" s="226"/>
      <c r="K701" s="3"/>
      <c r="L701" s="3"/>
      <c r="O701" s="227"/>
      <c r="Q701" s="94"/>
      <c r="R701" s="94"/>
      <c r="S701" s="94"/>
      <c r="T701" s="94"/>
    </row>
    <row r="702" ht="15.75" customHeight="1">
      <c r="A702" s="204"/>
      <c r="B702" s="222"/>
      <c r="C702" s="206"/>
      <c r="D702" s="207"/>
      <c r="E702" s="3"/>
      <c r="F702" s="3"/>
      <c r="G702" s="3"/>
      <c r="H702" s="3"/>
      <c r="J702" s="226"/>
      <c r="K702" s="3"/>
      <c r="L702" s="3"/>
      <c r="O702" s="227"/>
      <c r="Q702" s="94"/>
      <c r="R702" s="94"/>
      <c r="S702" s="94"/>
      <c r="T702" s="94"/>
    </row>
    <row r="703" ht="15.75" customHeight="1">
      <c r="A703" s="204"/>
      <c r="B703" s="222"/>
      <c r="C703" s="206"/>
      <c r="D703" s="207"/>
      <c r="E703" s="3"/>
      <c r="F703" s="3"/>
      <c r="G703" s="3"/>
      <c r="H703" s="3"/>
      <c r="J703" s="226"/>
      <c r="K703" s="3"/>
      <c r="L703" s="3"/>
      <c r="O703" s="227"/>
      <c r="Q703" s="94"/>
      <c r="R703" s="94"/>
      <c r="S703" s="94"/>
      <c r="T703" s="94"/>
    </row>
    <row r="704" ht="15.75" customHeight="1">
      <c r="A704" s="204"/>
      <c r="B704" s="222"/>
      <c r="C704" s="206"/>
      <c r="D704" s="207"/>
      <c r="E704" s="3"/>
      <c r="F704" s="3"/>
      <c r="G704" s="3"/>
      <c r="H704" s="3"/>
      <c r="J704" s="226"/>
      <c r="K704" s="3"/>
      <c r="L704" s="3"/>
      <c r="O704" s="227"/>
      <c r="Q704" s="94"/>
      <c r="R704" s="94"/>
      <c r="S704" s="94"/>
      <c r="T704" s="94"/>
    </row>
    <row r="705" ht="15.75" customHeight="1">
      <c r="A705" s="204"/>
      <c r="B705" s="222"/>
      <c r="C705" s="206"/>
      <c r="D705" s="207"/>
      <c r="E705" s="3"/>
      <c r="F705" s="3"/>
      <c r="G705" s="3"/>
      <c r="H705" s="3"/>
      <c r="J705" s="226"/>
      <c r="K705" s="3"/>
      <c r="L705" s="3"/>
      <c r="O705" s="227"/>
      <c r="Q705" s="94"/>
      <c r="R705" s="94"/>
      <c r="S705" s="94"/>
      <c r="T705" s="94"/>
    </row>
    <row r="706" ht="15.75" customHeight="1">
      <c r="A706" s="204"/>
      <c r="B706" s="222"/>
      <c r="C706" s="206"/>
      <c r="D706" s="207"/>
      <c r="E706" s="3"/>
      <c r="F706" s="3"/>
      <c r="G706" s="3"/>
      <c r="H706" s="3"/>
      <c r="J706" s="226"/>
      <c r="K706" s="3"/>
      <c r="L706" s="3"/>
      <c r="O706" s="227"/>
      <c r="Q706" s="94"/>
      <c r="R706" s="94"/>
      <c r="S706" s="94"/>
      <c r="T706" s="94"/>
    </row>
    <row r="707" ht="15.75" customHeight="1">
      <c r="A707" s="204"/>
      <c r="B707" s="222"/>
      <c r="C707" s="206"/>
      <c r="D707" s="207"/>
      <c r="E707" s="3"/>
      <c r="F707" s="3"/>
      <c r="G707" s="3"/>
      <c r="H707" s="3"/>
      <c r="J707" s="226"/>
      <c r="K707" s="3"/>
      <c r="L707" s="3"/>
      <c r="O707" s="227"/>
      <c r="Q707" s="94"/>
      <c r="R707" s="94"/>
      <c r="S707" s="94"/>
      <c r="T707" s="94"/>
    </row>
    <row r="708" ht="15.75" customHeight="1">
      <c r="A708" s="204"/>
      <c r="B708" s="222"/>
      <c r="C708" s="206"/>
      <c r="D708" s="207"/>
      <c r="E708" s="3"/>
      <c r="F708" s="3"/>
      <c r="G708" s="3"/>
      <c r="H708" s="3"/>
      <c r="J708" s="226"/>
      <c r="K708" s="3"/>
      <c r="L708" s="3"/>
      <c r="O708" s="227"/>
      <c r="Q708" s="94"/>
      <c r="R708" s="94"/>
      <c r="S708" s="94"/>
      <c r="T708" s="94"/>
    </row>
    <row r="709" ht="15.75" customHeight="1">
      <c r="A709" s="204"/>
      <c r="B709" s="222"/>
      <c r="C709" s="206"/>
      <c r="D709" s="207"/>
      <c r="E709" s="3"/>
      <c r="F709" s="3"/>
      <c r="G709" s="3"/>
      <c r="H709" s="3"/>
      <c r="J709" s="226"/>
      <c r="K709" s="3"/>
      <c r="L709" s="3"/>
      <c r="O709" s="227"/>
      <c r="Q709" s="94"/>
      <c r="R709" s="94"/>
      <c r="S709" s="94"/>
      <c r="T709" s="94"/>
    </row>
    <row r="710" ht="15.75" customHeight="1">
      <c r="A710" s="204"/>
      <c r="B710" s="222"/>
      <c r="C710" s="206"/>
      <c r="D710" s="207"/>
      <c r="E710" s="3"/>
      <c r="F710" s="3"/>
      <c r="G710" s="3"/>
      <c r="H710" s="3"/>
      <c r="J710" s="226"/>
      <c r="K710" s="3"/>
      <c r="L710" s="3"/>
      <c r="O710" s="227"/>
      <c r="Q710" s="94"/>
      <c r="R710" s="94"/>
      <c r="S710" s="94"/>
      <c r="T710" s="94"/>
    </row>
    <row r="711" ht="15.75" customHeight="1">
      <c r="A711" s="204"/>
      <c r="B711" s="222"/>
      <c r="C711" s="206"/>
      <c r="D711" s="207"/>
      <c r="E711" s="3"/>
      <c r="F711" s="3"/>
      <c r="G711" s="3"/>
      <c r="H711" s="3"/>
      <c r="J711" s="226"/>
      <c r="K711" s="3"/>
      <c r="L711" s="3"/>
      <c r="O711" s="227"/>
      <c r="Q711" s="94"/>
      <c r="R711" s="94"/>
      <c r="S711" s="94"/>
      <c r="T711" s="94"/>
    </row>
    <row r="712" ht="15.75" customHeight="1">
      <c r="A712" s="204"/>
      <c r="B712" s="222"/>
      <c r="C712" s="206"/>
      <c r="D712" s="207"/>
      <c r="E712" s="3"/>
      <c r="F712" s="3"/>
      <c r="G712" s="3"/>
      <c r="H712" s="3"/>
      <c r="J712" s="226"/>
      <c r="K712" s="3"/>
      <c r="L712" s="3"/>
      <c r="O712" s="227"/>
      <c r="Q712" s="94"/>
      <c r="R712" s="94"/>
      <c r="S712" s="94"/>
      <c r="T712" s="94"/>
    </row>
    <row r="713" ht="15.75" customHeight="1">
      <c r="A713" s="204"/>
      <c r="B713" s="222"/>
      <c r="C713" s="206"/>
      <c r="D713" s="207"/>
      <c r="E713" s="3"/>
      <c r="F713" s="3"/>
      <c r="G713" s="3"/>
      <c r="H713" s="3"/>
      <c r="J713" s="226"/>
      <c r="K713" s="3"/>
      <c r="L713" s="3"/>
      <c r="O713" s="227"/>
      <c r="Q713" s="94"/>
      <c r="R713" s="94"/>
      <c r="S713" s="94"/>
      <c r="T713" s="94"/>
    </row>
    <row r="714" ht="15.75" customHeight="1">
      <c r="A714" s="204"/>
      <c r="B714" s="222"/>
      <c r="C714" s="206"/>
      <c r="D714" s="207"/>
      <c r="E714" s="3"/>
      <c r="F714" s="3"/>
      <c r="G714" s="3"/>
      <c r="H714" s="3"/>
      <c r="J714" s="226"/>
      <c r="K714" s="3"/>
      <c r="L714" s="3"/>
      <c r="O714" s="227"/>
      <c r="Q714" s="94"/>
      <c r="R714" s="94"/>
      <c r="S714" s="94"/>
      <c r="T714" s="94"/>
    </row>
    <row r="715" ht="15.75" customHeight="1">
      <c r="A715" s="204"/>
      <c r="B715" s="222"/>
      <c r="C715" s="206"/>
      <c r="D715" s="207"/>
      <c r="E715" s="3"/>
      <c r="F715" s="3"/>
      <c r="G715" s="3"/>
      <c r="H715" s="3"/>
      <c r="J715" s="226"/>
      <c r="K715" s="3"/>
      <c r="L715" s="3"/>
      <c r="O715" s="227"/>
      <c r="Q715" s="94"/>
      <c r="R715" s="94"/>
      <c r="S715" s="94"/>
      <c r="T715" s="94"/>
    </row>
    <row r="716" ht="15.75" customHeight="1">
      <c r="A716" s="204"/>
      <c r="B716" s="222"/>
      <c r="C716" s="206"/>
      <c r="D716" s="207"/>
      <c r="E716" s="3"/>
      <c r="F716" s="3"/>
      <c r="G716" s="3"/>
      <c r="H716" s="3"/>
      <c r="J716" s="226"/>
      <c r="K716" s="3"/>
      <c r="L716" s="3"/>
      <c r="O716" s="227"/>
      <c r="Q716" s="94"/>
      <c r="R716" s="94"/>
      <c r="S716" s="94"/>
      <c r="T716" s="94"/>
    </row>
    <row r="717" ht="15.75" customHeight="1">
      <c r="A717" s="204"/>
      <c r="B717" s="222"/>
      <c r="C717" s="206"/>
      <c r="D717" s="207"/>
      <c r="E717" s="3"/>
      <c r="F717" s="3"/>
      <c r="G717" s="3"/>
      <c r="H717" s="3"/>
      <c r="J717" s="226"/>
      <c r="K717" s="3"/>
      <c r="L717" s="3"/>
      <c r="O717" s="227"/>
      <c r="Q717" s="94"/>
      <c r="R717" s="94"/>
      <c r="S717" s="94"/>
      <c r="T717" s="94"/>
    </row>
    <row r="718" ht="15.75" customHeight="1">
      <c r="A718" s="204"/>
      <c r="B718" s="222"/>
      <c r="C718" s="206"/>
      <c r="D718" s="207"/>
      <c r="E718" s="3"/>
      <c r="F718" s="3"/>
      <c r="G718" s="3"/>
      <c r="H718" s="3"/>
      <c r="J718" s="226"/>
      <c r="K718" s="3"/>
      <c r="L718" s="3"/>
      <c r="O718" s="227"/>
      <c r="Q718" s="94"/>
      <c r="R718" s="94"/>
      <c r="S718" s="94"/>
      <c r="T718" s="94"/>
    </row>
    <row r="719" ht="15.75" customHeight="1">
      <c r="A719" s="204"/>
      <c r="B719" s="222"/>
      <c r="C719" s="206"/>
      <c r="D719" s="207"/>
      <c r="E719" s="3"/>
      <c r="F719" s="3"/>
      <c r="G719" s="3"/>
      <c r="H719" s="3"/>
      <c r="J719" s="226"/>
      <c r="K719" s="3"/>
      <c r="L719" s="3"/>
      <c r="O719" s="227"/>
      <c r="Q719" s="94"/>
      <c r="R719" s="94"/>
      <c r="S719" s="94"/>
      <c r="T719" s="94"/>
    </row>
    <row r="720" ht="15.75" customHeight="1">
      <c r="A720" s="204"/>
      <c r="B720" s="222"/>
      <c r="C720" s="206"/>
      <c r="D720" s="207"/>
      <c r="E720" s="3"/>
      <c r="F720" s="3"/>
      <c r="G720" s="3"/>
      <c r="H720" s="3"/>
      <c r="J720" s="226"/>
      <c r="K720" s="3"/>
      <c r="L720" s="3"/>
      <c r="O720" s="227"/>
      <c r="Q720" s="94"/>
      <c r="R720" s="94"/>
      <c r="S720" s="94"/>
      <c r="T720" s="94"/>
    </row>
    <row r="721" ht="15.75" customHeight="1">
      <c r="A721" s="204"/>
      <c r="B721" s="222"/>
      <c r="C721" s="223"/>
      <c r="D721" s="231"/>
      <c r="E721" s="3"/>
      <c r="F721" s="3"/>
      <c r="G721" s="3"/>
      <c r="H721" s="3"/>
      <c r="J721" s="226"/>
      <c r="K721" s="3"/>
      <c r="L721" s="3"/>
      <c r="O721" s="227"/>
      <c r="Q721" s="94"/>
      <c r="R721" s="94"/>
      <c r="S721" s="94"/>
      <c r="T721" s="94"/>
    </row>
    <row r="722" ht="15.75" customHeight="1">
      <c r="A722" s="204"/>
      <c r="B722" s="222"/>
      <c r="C722" s="223"/>
      <c r="D722" s="231"/>
      <c r="E722" s="3"/>
      <c r="F722" s="3"/>
      <c r="G722" s="3"/>
      <c r="H722" s="3"/>
      <c r="J722" s="226"/>
      <c r="K722" s="3"/>
      <c r="L722" s="3"/>
      <c r="O722" s="227"/>
      <c r="Q722" s="94"/>
      <c r="R722" s="94"/>
      <c r="S722" s="94"/>
      <c r="T722" s="94"/>
    </row>
    <row r="723" ht="15.75" customHeight="1">
      <c r="A723" s="204"/>
      <c r="B723" s="222"/>
      <c r="C723" s="223"/>
      <c r="D723" s="231"/>
      <c r="E723" s="3"/>
      <c r="F723" s="3"/>
      <c r="G723" s="3"/>
      <c r="H723" s="3"/>
      <c r="J723" s="226"/>
      <c r="K723" s="3"/>
      <c r="L723" s="3"/>
      <c r="O723" s="227"/>
      <c r="Q723" s="94"/>
      <c r="R723" s="94"/>
      <c r="S723" s="94"/>
      <c r="T723" s="94"/>
    </row>
    <row r="724" ht="15.75" customHeight="1">
      <c r="A724" s="204"/>
      <c r="B724" s="222"/>
      <c r="C724" s="223"/>
      <c r="D724" s="231"/>
      <c r="E724" s="3"/>
      <c r="F724" s="3"/>
      <c r="G724" s="3"/>
      <c r="H724" s="3"/>
      <c r="J724" s="226"/>
      <c r="K724" s="3"/>
      <c r="L724" s="3"/>
      <c r="O724" s="227"/>
      <c r="Q724" s="94"/>
      <c r="R724" s="94"/>
      <c r="S724" s="94"/>
      <c r="T724" s="94"/>
    </row>
    <row r="725" ht="15.75" customHeight="1">
      <c r="A725" s="204"/>
      <c r="B725" s="222"/>
      <c r="C725" s="223"/>
      <c r="D725" s="231"/>
      <c r="E725" s="3"/>
      <c r="F725" s="3"/>
      <c r="G725" s="3"/>
      <c r="H725" s="3"/>
      <c r="J725" s="226"/>
      <c r="K725" s="3"/>
      <c r="L725" s="3"/>
      <c r="O725" s="227"/>
      <c r="Q725" s="94"/>
      <c r="R725" s="94"/>
      <c r="S725" s="94"/>
      <c r="T725" s="94"/>
    </row>
    <row r="726" ht="15.75" customHeight="1">
      <c r="A726" s="204"/>
      <c r="B726" s="222"/>
      <c r="C726" s="223"/>
      <c r="D726" s="231"/>
      <c r="E726" s="3"/>
      <c r="F726" s="3"/>
      <c r="G726" s="3"/>
      <c r="H726" s="3"/>
      <c r="J726" s="226"/>
      <c r="K726" s="3"/>
      <c r="L726" s="3"/>
      <c r="O726" s="227"/>
      <c r="Q726" s="94"/>
      <c r="R726" s="94"/>
      <c r="S726" s="94"/>
      <c r="T726" s="94"/>
    </row>
    <row r="727" ht="15.75" customHeight="1">
      <c r="A727" s="204"/>
      <c r="B727" s="222"/>
      <c r="C727" s="223"/>
      <c r="D727" s="231"/>
      <c r="E727" s="3"/>
      <c r="F727" s="3"/>
      <c r="G727" s="3"/>
      <c r="H727" s="3"/>
      <c r="J727" s="226"/>
      <c r="K727" s="3"/>
      <c r="L727" s="3"/>
      <c r="O727" s="227"/>
      <c r="Q727" s="94"/>
      <c r="R727" s="94"/>
      <c r="S727" s="94"/>
      <c r="T727" s="94"/>
    </row>
    <row r="728" ht="15.75" customHeight="1">
      <c r="A728" s="204"/>
      <c r="B728" s="222"/>
      <c r="C728" s="223"/>
      <c r="D728" s="231"/>
      <c r="E728" s="3"/>
      <c r="F728" s="3"/>
      <c r="G728" s="3"/>
      <c r="H728" s="3"/>
      <c r="J728" s="226"/>
      <c r="K728" s="3"/>
      <c r="L728" s="3"/>
      <c r="O728" s="227"/>
      <c r="Q728" s="94"/>
      <c r="R728" s="94"/>
      <c r="S728" s="94"/>
      <c r="T728" s="94"/>
    </row>
    <row r="729" ht="15.75" customHeight="1">
      <c r="A729" s="204"/>
      <c r="B729" s="222"/>
      <c r="C729" s="223"/>
      <c r="D729" s="231"/>
      <c r="E729" s="3"/>
      <c r="F729" s="3"/>
      <c r="G729" s="3"/>
      <c r="H729" s="3"/>
      <c r="J729" s="226"/>
      <c r="K729" s="3"/>
      <c r="L729" s="3"/>
      <c r="O729" s="227"/>
      <c r="Q729" s="94"/>
      <c r="R729" s="94"/>
      <c r="S729" s="94"/>
      <c r="T729" s="94"/>
    </row>
    <row r="730" ht="15.75" customHeight="1">
      <c r="A730" s="204"/>
      <c r="B730" s="222"/>
      <c r="C730" s="223"/>
      <c r="D730" s="231"/>
      <c r="E730" s="3"/>
      <c r="F730" s="3"/>
      <c r="G730" s="3"/>
      <c r="H730" s="3"/>
      <c r="J730" s="226"/>
      <c r="K730" s="3"/>
      <c r="L730" s="3"/>
      <c r="O730" s="227"/>
      <c r="Q730" s="94"/>
      <c r="R730" s="94"/>
      <c r="S730" s="94"/>
      <c r="T730" s="94"/>
    </row>
    <row r="731" ht="15.75" customHeight="1">
      <c r="A731" s="204"/>
      <c r="B731" s="222"/>
      <c r="C731" s="223"/>
      <c r="D731" s="231"/>
      <c r="E731" s="3"/>
      <c r="F731" s="3"/>
      <c r="G731" s="3"/>
      <c r="H731" s="3"/>
      <c r="J731" s="226"/>
      <c r="K731" s="3"/>
      <c r="L731" s="3"/>
      <c r="O731" s="227"/>
      <c r="Q731" s="94"/>
      <c r="R731" s="94"/>
      <c r="S731" s="94"/>
      <c r="T731" s="94"/>
    </row>
    <row r="732" ht="15.75" customHeight="1">
      <c r="A732" s="204"/>
      <c r="B732" s="222"/>
      <c r="C732" s="223"/>
      <c r="D732" s="231"/>
      <c r="E732" s="3"/>
      <c r="F732" s="3"/>
      <c r="G732" s="3"/>
      <c r="H732" s="3"/>
      <c r="J732" s="226"/>
      <c r="K732" s="3"/>
      <c r="L732" s="3"/>
      <c r="O732" s="227"/>
      <c r="Q732" s="94"/>
      <c r="R732" s="94"/>
      <c r="S732" s="94"/>
      <c r="T732" s="94"/>
    </row>
    <row r="733" ht="15.75" customHeight="1">
      <c r="A733" s="204"/>
      <c r="B733" s="222"/>
      <c r="C733" s="223"/>
      <c r="D733" s="231"/>
      <c r="E733" s="3"/>
      <c r="F733" s="3"/>
      <c r="G733" s="3"/>
      <c r="H733" s="3"/>
      <c r="J733" s="226"/>
      <c r="K733" s="3"/>
      <c r="L733" s="3"/>
      <c r="O733" s="227"/>
      <c r="Q733" s="94"/>
      <c r="R733" s="94"/>
      <c r="S733" s="94"/>
      <c r="T733" s="94"/>
    </row>
    <row r="734" ht="15.75" customHeight="1">
      <c r="A734" s="204"/>
      <c r="B734" s="222"/>
      <c r="C734" s="223"/>
      <c r="D734" s="231"/>
      <c r="E734" s="3"/>
      <c r="F734" s="3"/>
      <c r="G734" s="3"/>
      <c r="H734" s="3"/>
      <c r="J734" s="226"/>
      <c r="K734" s="3"/>
      <c r="L734" s="3"/>
      <c r="O734" s="227"/>
      <c r="Q734" s="94"/>
      <c r="R734" s="94"/>
      <c r="S734" s="94"/>
      <c r="T734" s="94"/>
    </row>
    <row r="735" ht="15.75" customHeight="1">
      <c r="A735" s="204"/>
      <c r="B735" s="222"/>
      <c r="C735" s="223"/>
      <c r="D735" s="231"/>
      <c r="E735" s="3"/>
      <c r="F735" s="3"/>
      <c r="G735" s="3"/>
      <c r="H735" s="3"/>
      <c r="J735" s="226"/>
      <c r="K735" s="3"/>
      <c r="L735" s="3"/>
      <c r="O735" s="227"/>
      <c r="Q735" s="94"/>
      <c r="R735" s="94"/>
      <c r="S735" s="94"/>
      <c r="T735" s="94"/>
    </row>
    <row r="736" ht="15.75" customHeight="1">
      <c r="A736" s="204"/>
      <c r="B736" s="222"/>
      <c r="C736" s="223"/>
      <c r="D736" s="231"/>
      <c r="E736" s="3"/>
      <c r="F736" s="3"/>
      <c r="G736" s="3"/>
      <c r="H736" s="3"/>
      <c r="J736" s="226"/>
      <c r="K736" s="3"/>
      <c r="L736" s="3"/>
      <c r="O736" s="227"/>
      <c r="Q736" s="94"/>
      <c r="R736" s="94"/>
      <c r="S736" s="94"/>
      <c r="T736" s="94"/>
    </row>
    <row r="737" ht="15.75" customHeight="1">
      <c r="A737" s="204"/>
      <c r="B737" s="222"/>
      <c r="C737" s="223"/>
      <c r="D737" s="231"/>
      <c r="E737" s="3"/>
      <c r="F737" s="3"/>
      <c r="G737" s="3"/>
      <c r="H737" s="3"/>
      <c r="J737" s="226"/>
      <c r="K737" s="3"/>
      <c r="L737" s="3"/>
      <c r="O737" s="227"/>
      <c r="Q737" s="94"/>
      <c r="R737" s="94"/>
      <c r="S737" s="94"/>
      <c r="T737" s="94"/>
    </row>
    <row r="738" ht="15.75" customHeight="1">
      <c r="A738" s="204"/>
      <c r="B738" s="222"/>
      <c r="C738" s="223"/>
      <c r="D738" s="231"/>
      <c r="E738" s="3"/>
      <c r="F738" s="3"/>
      <c r="G738" s="3"/>
      <c r="H738" s="3"/>
      <c r="J738" s="226"/>
      <c r="K738" s="3"/>
      <c r="L738" s="3"/>
      <c r="O738" s="227"/>
      <c r="Q738" s="94"/>
      <c r="R738" s="94"/>
      <c r="S738" s="94"/>
      <c r="T738" s="94"/>
    </row>
    <row r="739" ht="15.75" customHeight="1">
      <c r="A739" s="204"/>
      <c r="B739" s="222"/>
      <c r="C739" s="223"/>
      <c r="D739" s="231"/>
      <c r="E739" s="3"/>
      <c r="F739" s="3"/>
      <c r="G739" s="3"/>
      <c r="H739" s="3"/>
      <c r="J739" s="226"/>
      <c r="K739" s="3"/>
      <c r="L739" s="3"/>
      <c r="O739" s="227"/>
      <c r="Q739" s="94"/>
      <c r="R739" s="94"/>
      <c r="S739" s="94"/>
      <c r="T739" s="94"/>
    </row>
    <row r="740" ht="15.75" customHeight="1">
      <c r="A740" s="204"/>
      <c r="B740" s="222"/>
      <c r="C740" s="223"/>
      <c r="D740" s="231"/>
      <c r="E740" s="3"/>
      <c r="F740" s="3"/>
      <c r="G740" s="3"/>
      <c r="H740" s="3"/>
      <c r="J740" s="226"/>
      <c r="K740" s="3"/>
      <c r="L740" s="3"/>
      <c r="O740" s="227"/>
      <c r="Q740" s="94"/>
      <c r="R740" s="94"/>
      <c r="S740" s="94"/>
      <c r="T740" s="94"/>
    </row>
    <row r="741" ht="15.75" customHeight="1">
      <c r="A741" s="204"/>
      <c r="B741" s="222"/>
      <c r="C741" s="223"/>
      <c r="D741" s="231"/>
      <c r="E741" s="3"/>
      <c r="F741" s="3"/>
      <c r="G741" s="3"/>
      <c r="H741" s="3"/>
      <c r="J741" s="226"/>
      <c r="K741" s="3"/>
      <c r="L741" s="3"/>
      <c r="O741" s="227"/>
      <c r="Q741" s="94"/>
      <c r="R741" s="94"/>
      <c r="S741" s="94"/>
      <c r="T741" s="94"/>
    </row>
    <row r="742" ht="15.75" customHeight="1">
      <c r="A742" s="204"/>
      <c r="B742" s="222"/>
      <c r="C742" s="223"/>
      <c r="D742" s="231"/>
      <c r="E742" s="3"/>
      <c r="F742" s="3"/>
      <c r="G742" s="3"/>
      <c r="H742" s="3"/>
      <c r="J742" s="226"/>
      <c r="K742" s="3"/>
      <c r="L742" s="3"/>
      <c r="O742" s="227"/>
      <c r="Q742" s="94"/>
      <c r="R742" s="94"/>
      <c r="S742" s="94"/>
      <c r="T742" s="94"/>
    </row>
    <row r="743" ht="15.75" customHeight="1">
      <c r="A743" s="204"/>
      <c r="B743" s="222"/>
      <c r="C743" s="223"/>
      <c r="D743" s="231"/>
      <c r="E743" s="3"/>
      <c r="F743" s="3"/>
      <c r="G743" s="3"/>
      <c r="H743" s="3"/>
      <c r="J743" s="226"/>
      <c r="K743" s="3"/>
      <c r="L743" s="3"/>
      <c r="O743" s="227"/>
      <c r="Q743" s="94"/>
      <c r="R743" s="94"/>
      <c r="S743" s="94"/>
      <c r="T743" s="94"/>
    </row>
    <row r="744" ht="15.75" customHeight="1">
      <c r="A744" s="204"/>
      <c r="B744" s="222"/>
      <c r="C744" s="223"/>
      <c r="D744" s="231"/>
      <c r="E744" s="3"/>
      <c r="F744" s="3"/>
      <c r="G744" s="3"/>
      <c r="H744" s="3"/>
      <c r="J744" s="226"/>
      <c r="K744" s="3"/>
      <c r="L744" s="3"/>
      <c r="O744" s="227"/>
      <c r="Q744" s="94"/>
      <c r="R744" s="94"/>
      <c r="S744" s="94"/>
      <c r="T744" s="94"/>
    </row>
    <row r="745" ht="15.75" customHeight="1">
      <c r="A745" s="204"/>
      <c r="B745" s="222"/>
      <c r="C745" s="223"/>
      <c r="D745" s="231"/>
      <c r="E745" s="3"/>
      <c r="F745" s="3"/>
      <c r="G745" s="3"/>
      <c r="H745" s="3"/>
      <c r="J745" s="226"/>
      <c r="K745" s="3"/>
      <c r="L745" s="3"/>
      <c r="O745" s="227"/>
      <c r="Q745" s="94"/>
      <c r="R745" s="94"/>
      <c r="S745" s="94"/>
      <c r="T745" s="94"/>
    </row>
    <row r="746" ht="15.75" customHeight="1">
      <c r="A746" s="204"/>
      <c r="B746" s="222"/>
      <c r="C746" s="223"/>
      <c r="D746" s="231"/>
      <c r="E746" s="3"/>
      <c r="F746" s="3"/>
      <c r="G746" s="3"/>
      <c r="H746" s="3"/>
      <c r="J746" s="226"/>
      <c r="K746" s="3"/>
      <c r="L746" s="3"/>
      <c r="O746" s="227"/>
      <c r="Q746" s="94"/>
      <c r="R746" s="94"/>
      <c r="S746" s="94"/>
      <c r="T746" s="94"/>
    </row>
    <row r="747" ht="15.75" customHeight="1">
      <c r="A747" s="204"/>
      <c r="B747" s="222"/>
      <c r="C747" s="223"/>
      <c r="D747" s="231"/>
      <c r="E747" s="3"/>
      <c r="F747" s="3"/>
      <c r="G747" s="3"/>
      <c r="H747" s="3"/>
      <c r="J747" s="226"/>
      <c r="K747" s="3"/>
      <c r="L747" s="3"/>
      <c r="O747" s="227"/>
      <c r="Q747" s="94"/>
      <c r="R747" s="94"/>
      <c r="S747" s="94"/>
      <c r="T747" s="94"/>
    </row>
    <row r="748" ht="15.75" customHeight="1">
      <c r="A748" s="204"/>
      <c r="B748" s="222"/>
      <c r="C748" s="223"/>
      <c r="D748" s="231"/>
      <c r="E748" s="3"/>
      <c r="F748" s="3"/>
      <c r="G748" s="3"/>
      <c r="H748" s="3"/>
      <c r="J748" s="226"/>
      <c r="K748" s="3"/>
      <c r="L748" s="3"/>
      <c r="O748" s="227"/>
      <c r="Q748" s="94"/>
      <c r="R748" s="94"/>
      <c r="S748" s="94"/>
      <c r="T748" s="94"/>
    </row>
    <row r="749" ht="15.75" customHeight="1">
      <c r="A749" s="204"/>
      <c r="B749" s="222"/>
      <c r="C749" s="223"/>
      <c r="D749" s="231"/>
      <c r="E749" s="3"/>
      <c r="F749" s="3"/>
      <c r="G749" s="3"/>
      <c r="H749" s="3"/>
      <c r="J749" s="226"/>
      <c r="K749" s="3"/>
      <c r="L749" s="3"/>
      <c r="O749" s="227"/>
      <c r="Q749" s="94"/>
      <c r="R749" s="94"/>
      <c r="S749" s="94"/>
      <c r="T749" s="94"/>
    </row>
    <row r="750" ht="15.75" customHeight="1">
      <c r="A750" s="204"/>
      <c r="B750" s="222"/>
      <c r="C750" s="223"/>
      <c r="D750" s="231"/>
      <c r="E750" s="3"/>
      <c r="F750" s="3"/>
      <c r="G750" s="3"/>
      <c r="H750" s="3"/>
      <c r="J750" s="226"/>
      <c r="K750" s="3"/>
      <c r="L750" s="3"/>
      <c r="O750" s="227"/>
      <c r="Q750" s="94"/>
      <c r="R750" s="94"/>
      <c r="S750" s="94"/>
      <c r="T750" s="94"/>
    </row>
    <row r="751" ht="15.75" customHeight="1">
      <c r="A751" s="204"/>
      <c r="B751" s="222"/>
      <c r="C751" s="223"/>
      <c r="D751" s="231"/>
      <c r="E751" s="3"/>
      <c r="F751" s="3"/>
      <c r="G751" s="3"/>
      <c r="H751" s="3"/>
      <c r="J751" s="226"/>
      <c r="K751" s="3"/>
      <c r="L751" s="3"/>
      <c r="O751" s="227"/>
      <c r="Q751" s="94"/>
      <c r="R751" s="94"/>
      <c r="S751" s="94"/>
      <c r="T751" s="94"/>
    </row>
    <row r="752" ht="15.75" customHeight="1">
      <c r="A752" s="204"/>
      <c r="B752" s="222"/>
      <c r="C752" s="223"/>
      <c r="D752" s="231"/>
      <c r="E752" s="3"/>
      <c r="F752" s="3"/>
      <c r="G752" s="3"/>
      <c r="H752" s="3"/>
      <c r="J752" s="226"/>
      <c r="K752" s="3"/>
      <c r="L752" s="3"/>
      <c r="O752" s="227"/>
      <c r="Q752" s="94"/>
      <c r="R752" s="94"/>
      <c r="S752" s="94"/>
      <c r="T752" s="94"/>
    </row>
    <row r="753" ht="15.75" customHeight="1">
      <c r="A753" s="204"/>
      <c r="B753" s="222"/>
      <c r="C753" s="223"/>
      <c r="D753" s="231"/>
      <c r="E753" s="3"/>
      <c r="F753" s="3"/>
      <c r="G753" s="3"/>
      <c r="H753" s="3"/>
      <c r="J753" s="226"/>
      <c r="K753" s="3"/>
      <c r="L753" s="3"/>
      <c r="O753" s="227"/>
      <c r="Q753" s="94"/>
      <c r="R753" s="94"/>
      <c r="S753" s="94"/>
      <c r="T753" s="94"/>
    </row>
    <row r="754" ht="15.75" customHeight="1">
      <c r="A754" s="204"/>
      <c r="B754" s="222"/>
      <c r="C754" s="223"/>
      <c r="D754" s="231"/>
      <c r="E754" s="3"/>
      <c r="F754" s="3"/>
      <c r="G754" s="3"/>
      <c r="H754" s="3"/>
      <c r="J754" s="226"/>
      <c r="K754" s="3"/>
      <c r="L754" s="3"/>
      <c r="O754" s="227"/>
      <c r="Q754" s="94"/>
      <c r="R754" s="94"/>
      <c r="S754" s="94"/>
      <c r="T754" s="94"/>
    </row>
    <row r="755" ht="15.75" customHeight="1">
      <c r="A755" s="204"/>
      <c r="B755" s="222"/>
      <c r="C755" s="223"/>
      <c r="D755" s="231"/>
      <c r="E755" s="3"/>
      <c r="F755" s="3"/>
      <c r="G755" s="3"/>
      <c r="H755" s="3"/>
      <c r="J755" s="226"/>
      <c r="K755" s="3"/>
      <c r="L755" s="3"/>
      <c r="O755" s="227"/>
      <c r="Q755" s="94"/>
      <c r="R755" s="94"/>
      <c r="S755" s="94"/>
      <c r="T755" s="94"/>
    </row>
    <row r="756" ht="15.75" customHeight="1">
      <c r="A756" s="204"/>
      <c r="B756" s="222"/>
      <c r="C756" s="223"/>
      <c r="D756" s="231"/>
      <c r="E756" s="3"/>
      <c r="F756" s="3"/>
      <c r="G756" s="3"/>
      <c r="H756" s="3"/>
      <c r="J756" s="226"/>
      <c r="K756" s="3"/>
      <c r="L756" s="3"/>
      <c r="O756" s="227"/>
      <c r="Q756" s="94"/>
      <c r="R756" s="94"/>
      <c r="S756" s="94"/>
      <c r="T756" s="94"/>
    </row>
    <row r="757" ht="15.75" customHeight="1">
      <c r="A757" s="204"/>
      <c r="B757" s="222"/>
      <c r="C757" s="223"/>
      <c r="D757" s="231"/>
      <c r="E757" s="3"/>
      <c r="F757" s="3"/>
      <c r="G757" s="3"/>
      <c r="H757" s="3"/>
      <c r="J757" s="226"/>
      <c r="K757" s="3"/>
      <c r="L757" s="3"/>
      <c r="O757" s="227"/>
      <c r="Q757" s="94"/>
      <c r="R757" s="94"/>
      <c r="S757" s="94"/>
      <c r="T757" s="94"/>
    </row>
    <row r="758" ht="15.75" customHeight="1">
      <c r="A758" s="204"/>
      <c r="B758" s="222"/>
      <c r="C758" s="223"/>
      <c r="D758" s="231"/>
      <c r="E758" s="3"/>
      <c r="F758" s="3"/>
      <c r="G758" s="3"/>
      <c r="H758" s="3"/>
      <c r="J758" s="226"/>
      <c r="K758" s="3"/>
      <c r="L758" s="3"/>
      <c r="O758" s="227"/>
      <c r="Q758" s="94"/>
      <c r="R758" s="94"/>
      <c r="S758" s="94"/>
      <c r="T758" s="94"/>
    </row>
    <row r="759" ht="15.75" customHeight="1">
      <c r="A759" s="204"/>
      <c r="B759" s="222"/>
      <c r="C759" s="223"/>
      <c r="D759" s="231"/>
      <c r="E759" s="3"/>
      <c r="F759" s="3"/>
      <c r="G759" s="3"/>
      <c r="H759" s="3"/>
      <c r="J759" s="226"/>
      <c r="K759" s="3"/>
      <c r="L759" s="3"/>
      <c r="O759" s="227"/>
      <c r="Q759" s="94"/>
      <c r="R759" s="94"/>
      <c r="S759" s="94"/>
      <c r="T759" s="94"/>
    </row>
    <row r="760" ht="15.75" customHeight="1">
      <c r="A760" s="204"/>
      <c r="B760" s="222"/>
      <c r="C760" s="223"/>
      <c r="D760" s="231"/>
      <c r="E760" s="3"/>
      <c r="F760" s="3"/>
      <c r="G760" s="3"/>
      <c r="H760" s="3"/>
      <c r="J760" s="226"/>
      <c r="K760" s="3"/>
      <c r="L760" s="3"/>
      <c r="O760" s="227"/>
      <c r="Q760" s="94"/>
      <c r="R760" s="94"/>
      <c r="S760" s="94"/>
      <c r="T760" s="94"/>
    </row>
    <row r="761" ht="15.75" customHeight="1">
      <c r="A761" s="204"/>
      <c r="B761" s="222"/>
      <c r="C761" s="223"/>
      <c r="D761" s="231"/>
      <c r="E761" s="3"/>
      <c r="F761" s="3"/>
      <c r="G761" s="3"/>
      <c r="H761" s="3"/>
      <c r="J761" s="226"/>
      <c r="K761" s="3"/>
      <c r="L761" s="3"/>
      <c r="O761" s="227"/>
      <c r="Q761" s="94"/>
      <c r="R761" s="94"/>
      <c r="S761" s="94"/>
      <c r="T761" s="94"/>
    </row>
    <row r="762" ht="15.75" customHeight="1">
      <c r="A762" s="204"/>
      <c r="B762" s="222"/>
      <c r="C762" s="223"/>
      <c r="D762" s="231"/>
      <c r="E762" s="3"/>
      <c r="F762" s="3"/>
      <c r="G762" s="3"/>
      <c r="H762" s="3"/>
      <c r="J762" s="226"/>
      <c r="K762" s="3"/>
      <c r="L762" s="3"/>
      <c r="O762" s="227"/>
      <c r="Q762" s="94"/>
      <c r="R762" s="94"/>
      <c r="S762" s="94"/>
      <c r="T762" s="94"/>
    </row>
    <row r="763" ht="15.75" customHeight="1">
      <c r="A763" s="204"/>
      <c r="B763" s="222"/>
      <c r="C763" s="223"/>
      <c r="D763" s="231"/>
      <c r="E763" s="3"/>
      <c r="F763" s="3"/>
      <c r="G763" s="3"/>
      <c r="H763" s="3"/>
      <c r="J763" s="226"/>
      <c r="K763" s="3"/>
      <c r="L763" s="3"/>
      <c r="O763" s="227"/>
      <c r="Q763" s="94"/>
      <c r="R763" s="94"/>
      <c r="S763" s="94"/>
      <c r="T763" s="94"/>
    </row>
    <row r="764" ht="15.75" customHeight="1">
      <c r="A764" s="204"/>
      <c r="B764" s="222"/>
      <c r="C764" s="223"/>
      <c r="D764" s="231"/>
      <c r="E764" s="3"/>
      <c r="F764" s="3"/>
      <c r="G764" s="3"/>
      <c r="H764" s="3"/>
      <c r="J764" s="226"/>
      <c r="K764" s="3"/>
      <c r="L764" s="3"/>
      <c r="O764" s="227"/>
      <c r="Q764" s="94"/>
      <c r="R764" s="94"/>
      <c r="S764" s="94"/>
      <c r="T764" s="94"/>
    </row>
    <row r="765" ht="15.75" customHeight="1">
      <c r="A765" s="204"/>
      <c r="B765" s="222"/>
      <c r="C765" s="223"/>
      <c r="D765" s="231"/>
      <c r="E765" s="3"/>
      <c r="F765" s="3"/>
      <c r="G765" s="3"/>
      <c r="H765" s="3"/>
      <c r="J765" s="226"/>
      <c r="K765" s="3"/>
      <c r="L765" s="3"/>
      <c r="O765" s="227"/>
      <c r="Q765" s="94"/>
      <c r="R765" s="94"/>
      <c r="S765" s="94"/>
      <c r="T765" s="94"/>
    </row>
    <row r="766" ht="15.75" customHeight="1">
      <c r="A766" s="204"/>
      <c r="B766" s="222"/>
      <c r="C766" s="223"/>
      <c r="D766" s="231"/>
      <c r="E766" s="3"/>
      <c r="F766" s="3"/>
      <c r="G766" s="3"/>
      <c r="H766" s="3"/>
      <c r="J766" s="226"/>
      <c r="K766" s="3"/>
      <c r="L766" s="3"/>
      <c r="O766" s="227"/>
      <c r="Q766" s="94"/>
      <c r="R766" s="94"/>
      <c r="S766" s="94"/>
      <c r="T766" s="94"/>
    </row>
    <row r="767" ht="15.75" customHeight="1">
      <c r="A767" s="204"/>
      <c r="B767" s="222"/>
      <c r="C767" s="223"/>
      <c r="D767" s="231"/>
      <c r="E767" s="3"/>
      <c r="F767" s="3"/>
      <c r="G767" s="3"/>
      <c r="H767" s="3"/>
      <c r="J767" s="226"/>
      <c r="K767" s="3"/>
      <c r="L767" s="3"/>
      <c r="O767" s="227"/>
      <c r="Q767" s="94"/>
      <c r="R767" s="94"/>
      <c r="S767" s="94"/>
      <c r="T767" s="94"/>
    </row>
    <row r="768" ht="15.75" customHeight="1">
      <c r="A768" s="204"/>
      <c r="B768" s="222"/>
      <c r="C768" s="223"/>
      <c r="D768" s="231"/>
      <c r="E768" s="3"/>
      <c r="F768" s="3"/>
      <c r="G768" s="3"/>
      <c r="H768" s="3"/>
      <c r="J768" s="226"/>
      <c r="K768" s="3"/>
      <c r="L768" s="3"/>
      <c r="O768" s="227"/>
      <c r="Q768" s="94"/>
      <c r="R768" s="94"/>
      <c r="S768" s="94"/>
      <c r="T768" s="94"/>
    </row>
    <row r="769" ht="15.75" customHeight="1">
      <c r="A769" s="204"/>
      <c r="B769" s="222"/>
      <c r="C769" s="223"/>
      <c r="D769" s="231"/>
      <c r="E769" s="3"/>
      <c r="F769" s="3"/>
      <c r="G769" s="3"/>
      <c r="H769" s="3"/>
      <c r="J769" s="226"/>
      <c r="K769" s="3"/>
      <c r="L769" s="3"/>
      <c r="O769" s="227"/>
      <c r="Q769" s="94"/>
      <c r="R769" s="94"/>
      <c r="S769" s="94"/>
      <c r="T769" s="94"/>
    </row>
    <row r="770" ht="15.75" customHeight="1">
      <c r="A770" s="204"/>
      <c r="B770" s="222"/>
      <c r="C770" s="223"/>
      <c r="D770" s="231"/>
      <c r="E770" s="3"/>
      <c r="F770" s="3"/>
      <c r="G770" s="3"/>
      <c r="H770" s="3"/>
      <c r="J770" s="226"/>
      <c r="K770" s="3"/>
      <c r="L770" s="3"/>
      <c r="O770" s="227"/>
      <c r="Q770" s="94"/>
      <c r="R770" s="94"/>
      <c r="S770" s="94"/>
      <c r="T770" s="94"/>
    </row>
    <row r="771" ht="15.75" customHeight="1">
      <c r="A771" s="204"/>
      <c r="B771" s="222"/>
      <c r="C771" s="223"/>
      <c r="D771" s="231"/>
      <c r="E771" s="3"/>
      <c r="F771" s="3"/>
      <c r="G771" s="3"/>
      <c r="H771" s="3"/>
      <c r="J771" s="226"/>
      <c r="K771" s="3"/>
      <c r="L771" s="3"/>
      <c r="O771" s="227"/>
      <c r="Q771" s="94"/>
      <c r="R771" s="94"/>
      <c r="S771" s="94"/>
      <c r="T771" s="94"/>
    </row>
    <row r="772" ht="15.75" customHeight="1">
      <c r="A772" s="204"/>
      <c r="B772" s="222"/>
      <c r="C772" s="223"/>
      <c r="D772" s="231"/>
      <c r="E772" s="3"/>
      <c r="F772" s="3"/>
      <c r="G772" s="3"/>
      <c r="H772" s="3"/>
      <c r="J772" s="226"/>
      <c r="K772" s="3"/>
      <c r="L772" s="3"/>
      <c r="O772" s="227"/>
      <c r="Q772" s="94"/>
      <c r="R772" s="94"/>
      <c r="S772" s="94"/>
      <c r="T772" s="94"/>
    </row>
    <row r="773" ht="15.75" customHeight="1">
      <c r="A773" s="204"/>
      <c r="B773" s="222"/>
      <c r="C773" s="223"/>
      <c r="D773" s="231"/>
      <c r="E773" s="3"/>
      <c r="F773" s="3"/>
      <c r="G773" s="3"/>
      <c r="H773" s="3"/>
      <c r="J773" s="226"/>
      <c r="K773" s="3"/>
      <c r="L773" s="3"/>
      <c r="O773" s="227"/>
      <c r="Q773" s="94"/>
      <c r="R773" s="94"/>
      <c r="S773" s="94"/>
      <c r="T773" s="94"/>
    </row>
    <row r="774" ht="15.75" customHeight="1">
      <c r="A774" s="204"/>
      <c r="B774" s="222"/>
      <c r="C774" s="223"/>
      <c r="D774" s="231"/>
      <c r="E774" s="3"/>
      <c r="F774" s="3"/>
      <c r="G774" s="3"/>
      <c r="H774" s="3"/>
      <c r="J774" s="226"/>
      <c r="K774" s="3"/>
      <c r="L774" s="3"/>
      <c r="O774" s="227"/>
      <c r="Q774" s="94"/>
      <c r="R774" s="94"/>
      <c r="S774" s="94"/>
      <c r="T774" s="94"/>
    </row>
    <row r="775" ht="15.75" customHeight="1">
      <c r="A775" s="204"/>
      <c r="B775" s="222"/>
      <c r="C775" s="223"/>
      <c r="D775" s="231"/>
      <c r="E775" s="3"/>
      <c r="F775" s="3"/>
      <c r="G775" s="3"/>
      <c r="H775" s="3"/>
      <c r="J775" s="226"/>
      <c r="K775" s="3"/>
      <c r="L775" s="3"/>
      <c r="O775" s="227"/>
      <c r="Q775" s="94"/>
      <c r="R775" s="94"/>
      <c r="S775" s="94"/>
      <c r="T775" s="94"/>
    </row>
    <row r="776" ht="15.75" customHeight="1">
      <c r="A776" s="204"/>
      <c r="B776" s="222"/>
      <c r="C776" s="223"/>
      <c r="D776" s="231"/>
      <c r="E776" s="3"/>
      <c r="F776" s="3"/>
      <c r="G776" s="3"/>
      <c r="H776" s="3"/>
      <c r="J776" s="226"/>
      <c r="K776" s="3"/>
      <c r="L776" s="3"/>
      <c r="O776" s="227"/>
      <c r="Q776" s="94"/>
      <c r="R776" s="94"/>
      <c r="S776" s="94"/>
      <c r="T776" s="94"/>
    </row>
    <row r="777" ht="15.75" customHeight="1">
      <c r="A777" s="204"/>
      <c r="B777" s="222"/>
      <c r="C777" s="223"/>
      <c r="D777" s="231"/>
      <c r="E777" s="3"/>
      <c r="F777" s="3"/>
      <c r="G777" s="3"/>
      <c r="H777" s="3"/>
      <c r="J777" s="226"/>
      <c r="K777" s="3"/>
      <c r="L777" s="3"/>
      <c r="O777" s="227"/>
      <c r="Q777" s="94"/>
      <c r="R777" s="94"/>
      <c r="S777" s="94"/>
      <c r="T777" s="94"/>
    </row>
    <row r="778" ht="15.75" customHeight="1">
      <c r="A778" s="204"/>
      <c r="B778" s="222"/>
      <c r="C778" s="223"/>
      <c r="D778" s="231"/>
      <c r="E778" s="3"/>
      <c r="F778" s="3"/>
      <c r="G778" s="3"/>
      <c r="H778" s="3"/>
      <c r="J778" s="226"/>
      <c r="K778" s="3"/>
      <c r="L778" s="3"/>
      <c r="O778" s="227"/>
      <c r="Q778" s="94"/>
      <c r="R778" s="94"/>
      <c r="S778" s="94"/>
      <c r="T778" s="94"/>
    </row>
    <row r="779" ht="15.75" customHeight="1">
      <c r="A779" s="204"/>
      <c r="B779" s="222"/>
      <c r="C779" s="223"/>
      <c r="D779" s="231"/>
      <c r="E779" s="3"/>
      <c r="F779" s="3"/>
      <c r="G779" s="3"/>
      <c r="H779" s="3"/>
      <c r="J779" s="226"/>
      <c r="K779" s="3"/>
      <c r="L779" s="3"/>
      <c r="O779" s="227"/>
      <c r="Q779" s="94"/>
      <c r="R779" s="94"/>
      <c r="S779" s="94"/>
      <c r="T779" s="94"/>
    </row>
    <row r="780" ht="15.75" customHeight="1">
      <c r="A780" s="204"/>
      <c r="B780" s="222"/>
      <c r="C780" s="223"/>
      <c r="D780" s="231"/>
      <c r="E780" s="3"/>
      <c r="F780" s="3"/>
      <c r="G780" s="3"/>
      <c r="H780" s="3"/>
      <c r="J780" s="226"/>
      <c r="K780" s="3"/>
      <c r="L780" s="3"/>
      <c r="O780" s="227"/>
      <c r="Q780" s="94"/>
      <c r="R780" s="94"/>
      <c r="S780" s="94"/>
      <c r="T780" s="94"/>
    </row>
    <row r="781" ht="15.75" customHeight="1">
      <c r="A781" s="204"/>
      <c r="B781" s="222"/>
      <c r="C781" s="223"/>
      <c r="D781" s="231"/>
      <c r="E781" s="3"/>
      <c r="F781" s="3"/>
      <c r="G781" s="3"/>
      <c r="H781" s="3"/>
      <c r="J781" s="226"/>
      <c r="K781" s="3"/>
      <c r="L781" s="3"/>
      <c r="O781" s="227"/>
      <c r="Q781" s="94"/>
      <c r="R781" s="94"/>
      <c r="S781" s="94"/>
      <c r="T781" s="94"/>
    </row>
    <row r="782" ht="15.75" customHeight="1">
      <c r="A782" s="204"/>
      <c r="B782" s="222"/>
      <c r="C782" s="223"/>
      <c r="D782" s="231"/>
      <c r="E782" s="3"/>
      <c r="F782" s="3"/>
      <c r="G782" s="3"/>
      <c r="H782" s="3"/>
      <c r="J782" s="226"/>
      <c r="K782" s="3"/>
      <c r="L782" s="3"/>
      <c r="O782" s="227"/>
      <c r="Q782" s="94"/>
      <c r="R782" s="94"/>
      <c r="S782" s="94"/>
      <c r="T782" s="94"/>
    </row>
    <row r="783" ht="15.75" customHeight="1">
      <c r="A783" s="204"/>
      <c r="B783" s="222"/>
      <c r="C783" s="223"/>
      <c r="D783" s="231"/>
      <c r="E783" s="3"/>
      <c r="F783" s="3"/>
      <c r="G783" s="3"/>
      <c r="H783" s="3"/>
      <c r="J783" s="226"/>
      <c r="K783" s="3"/>
      <c r="L783" s="3"/>
      <c r="O783" s="227"/>
      <c r="Q783" s="94"/>
      <c r="R783" s="94"/>
      <c r="S783" s="94"/>
      <c r="T783" s="94"/>
    </row>
    <row r="784" ht="15.75" customHeight="1">
      <c r="A784" s="204"/>
      <c r="B784" s="222"/>
      <c r="C784" s="223"/>
      <c r="D784" s="231"/>
      <c r="E784" s="3"/>
      <c r="F784" s="3"/>
      <c r="G784" s="3"/>
      <c r="H784" s="3"/>
      <c r="J784" s="226"/>
      <c r="K784" s="3"/>
      <c r="L784" s="3"/>
      <c r="O784" s="227"/>
      <c r="Q784" s="94"/>
      <c r="R784" s="94"/>
      <c r="S784" s="94"/>
      <c r="T784" s="94"/>
    </row>
    <row r="785" ht="15.75" customHeight="1">
      <c r="A785" s="204"/>
      <c r="B785" s="222"/>
      <c r="C785" s="223"/>
      <c r="D785" s="231"/>
      <c r="E785" s="3"/>
      <c r="F785" s="3"/>
      <c r="G785" s="3"/>
      <c r="H785" s="3"/>
      <c r="J785" s="226"/>
      <c r="K785" s="3"/>
      <c r="L785" s="3"/>
      <c r="O785" s="227"/>
      <c r="Q785" s="94"/>
      <c r="R785" s="94"/>
      <c r="S785" s="94"/>
      <c r="T785" s="94"/>
    </row>
    <row r="786" ht="15.75" customHeight="1">
      <c r="A786" s="204"/>
      <c r="B786" s="222"/>
      <c r="C786" s="223"/>
      <c r="D786" s="231"/>
      <c r="E786" s="3"/>
      <c r="F786" s="3"/>
      <c r="G786" s="3"/>
      <c r="H786" s="3"/>
      <c r="J786" s="226"/>
      <c r="K786" s="3"/>
      <c r="L786" s="3"/>
      <c r="O786" s="227"/>
      <c r="Q786" s="94"/>
      <c r="R786" s="94"/>
      <c r="S786" s="94"/>
      <c r="T786" s="94"/>
    </row>
    <row r="787" ht="15.75" customHeight="1">
      <c r="A787" s="204"/>
      <c r="B787" s="222"/>
      <c r="C787" s="223"/>
      <c r="D787" s="231"/>
      <c r="E787" s="3"/>
      <c r="F787" s="3"/>
      <c r="G787" s="3"/>
      <c r="H787" s="3"/>
      <c r="J787" s="226"/>
      <c r="K787" s="3"/>
      <c r="L787" s="3"/>
      <c r="O787" s="227"/>
      <c r="Q787" s="94"/>
      <c r="R787" s="94"/>
      <c r="S787" s="94"/>
      <c r="T787" s="94"/>
    </row>
    <row r="788" ht="15.75" customHeight="1">
      <c r="A788" s="204"/>
      <c r="B788" s="222"/>
      <c r="C788" s="223"/>
      <c r="D788" s="231"/>
      <c r="E788" s="3"/>
      <c r="F788" s="3"/>
      <c r="G788" s="3"/>
      <c r="H788" s="3"/>
      <c r="J788" s="226"/>
      <c r="K788" s="3"/>
      <c r="L788" s="3"/>
      <c r="O788" s="227"/>
      <c r="Q788" s="94"/>
      <c r="R788" s="94"/>
      <c r="S788" s="94"/>
      <c r="T788" s="94"/>
    </row>
    <row r="789" ht="15.75" customHeight="1">
      <c r="A789" s="204"/>
      <c r="B789" s="222"/>
      <c r="C789" s="223"/>
      <c r="D789" s="231"/>
      <c r="E789" s="3"/>
      <c r="F789" s="3"/>
      <c r="G789" s="3"/>
      <c r="H789" s="3"/>
      <c r="J789" s="226"/>
      <c r="K789" s="3"/>
      <c r="L789" s="3"/>
      <c r="O789" s="227"/>
      <c r="Q789" s="94"/>
      <c r="R789" s="94"/>
      <c r="S789" s="94"/>
      <c r="T789" s="94"/>
    </row>
    <row r="790" ht="15.75" customHeight="1">
      <c r="A790" s="204"/>
      <c r="B790" s="222"/>
      <c r="C790" s="223"/>
      <c r="D790" s="231"/>
      <c r="E790" s="3"/>
      <c r="F790" s="3"/>
      <c r="G790" s="3"/>
      <c r="H790" s="3"/>
      <c r="J790" s="226"/>
      <c r="K790" s="3"/>
      <c r="L790" s="3"/>
      <c r="O790" s="227"/>
      <c r="Q790" s="94"/>
      <c r="R790" s="94"/>
      <c r="S790" s="94"/>
      <c r="T790" s="94"/>
    </row>
    <row r="791" ht="15.75" customHeight="1">
      <c r="A791" s="204"/>
      <c r="B791" s="222"/>
      <c r="C791" s="223"/>
      <c r="D791" s="231"/>
      <c r="E791" s="3"/>
      <c r="F791" s="3"/>
      <c r="G791" s="3"/>
      <c r="H791" s="3"/>
      <c r="J791" s="226"/>
      <c r="K791" s="3"/>
      <c r="L791" s="3"/>
      <c r="O791" s="227"/>
      <c r="Q791" s="94"/>
      <c r="R791" s="94"/>
      <c r="S791" s="94"/>
      <c r="T791" s="94"/>
    </row>
    <row r="792" ht="15.75" customHeight="1">
      <c r="A792" s="204"/>
      <c r="B792" s="222"/>
      <c r="C792" s="223"/>
      <c r="D792" s="231"/>
      <c r="E792" s="3"/>
      <c r="F792" s="3"/>
      <c r="G792" s="3"/>
      <c r="H792" s="3"/>
      <c r="J792" s="226"/>
      <c r="K792" s="3"/>
      <c r="L792" s="3"/>
      <c r="O792" s="227"/>
      <c r="Q792" s="94"/>
      <c r="R792" s="94"/>
      <c r="S792" s="94"/>
      <c r="T792" s="94"/>
    </row>
    <row r="793" ht="15.75" customHeight="1">
      <c r="A793" s="204"/>
      <c r="B793" s="222"/>
      <c r="C793" s="223"/>
      <c r="D793" s="231"/>
      <c r="E793" s="3"/>
      <c r="F793" s="3"/>
      <c r="G793" s="3"/>
      <c r="H793" s="3"/>
      <c r="J793" s="226"/>
      <c r="K793" s="3"/>
      <c r="L793" s="3"/>
      <c r="O793" s="227"/>
      <c r="Q793" s="94"/>
      <c r="R793" s="94"/>
      <c r="S793" s="94"/>
      <c r="T793" s="94"/>
    </row>
    <row r="794" ht="15.75" customHeight="1">
      <c r="A794" s="204"/>
      <c r="B794" s="222"/>
      <c r="C794" s="223"/>
      <c r="D794" s="231"/>
      <c r="E794" s="3"/>
      <c r="F794" s="3"/>
      <c r="G794" s="3"/>
      <c r="H794" s="3"/>
      <c r="J794" s="226"/>
      <c r="K794" s="3"/>
      <c r="L794" s="3"/>
      <c r="O794" s="227"/>
      <c r="Q794" s="94"/>
      <c r="R794" s="94"/>
      <c r="S794" s="94"/>
      <c r="T794" s="94"/>
    </row>
    <row r="795" ht="15.75" customHeight="1">
      <c r="A795" s="204"/>
      <c r="B795" s="222"/>
      <c r="C795" s="223"/>
      <c r="D795" s="231"/>
      <c r="E795" s="3"/>
      <c r="F795" s="3"/>
      <c r="G795" s="3"/>
      <c r="H795" s="3"/>
      <c r="J795" s="226"/>
      <c r="K795" s="3"/>
      <c r="L795" s="3"/>
      <c r="O795" s="227"/>
      <c r="Q795" s="94"/>
      <c r="R795" s="94"/>
      <c r="S795" s="94"/>
      <c r="T795" s="94"/>
    </row>
    <row r="796" ht="15.75" customHeight="1">
      <c r="A796" s="204"/>
      <c r="B796" s="222"/>
      <c r="C796" s="223"/>
      <c r="D796" s="231"/>
      <c r="E796" s="3"/>
      <c r="F796" s="3"/>
      <c r="G796" s="3"/>
      <c r="H796" s="3"/>
      <c r="J796" s="226"/>
      <c r="K796" s="3"/>
      <c r="L796" s="3"/>
      <c r="O796" s="227"/>
      <c r="Q796" s="94"/>
      <c r="R796" s="94"/>
      <c r="S796" s="94"/>
      <c r="T796" s="94"/>
    </row>
    <row r="797" ht="15.75" customHeight="1">
      <c r="A797" s="204"/>
      <c r="B797" s="222"/>
      <c r="C797" s="223"/>
      <c r="D797" s="231"/>
      <c r="E797" s="3"/>
      <c r="F797" s="3"/>
      <c r="G797" s="3"/>
      <c r="H797" s="3"/>
      <c r="J797" s="226"/>
      <c r="K797" s="3"/>
      <c r="L797" s="3"/>
      <c r="O797" s="227"/>
      <c r="Q797" s="94"/>
      <c r="R797" s="94"/>
      <c r="S797" s="94"/>
      <c r="T797" s="94"/>
    </row>
    <row r="798" ht="15.75" customHeight="1">
      <c r="A798" s="204"/>
      <c r="B798" s="222"/>
      <c r="C798" s="223"/>
      <c r="D798" s="231"/>
      <c r="E798" s="3"/>
      <c r="F798" s="3"/>
      <c r="G798" s="3"/>
      <c r="H798" s="3"/>
      <c r="J798" s="226"/>
      <c r="K798" s="3"/>
      <c r="L798" s="3"/>
      <c r="O798" s="227"/>
      <c r="Q798" s="94"/>
      <c r="R798" s="94"/>
      <c r="S798" s="94"/>
      <c r="T798" s="94"/>
    </row>
    <row r="799" ht="15.75" customHeight="1">
      <c r="A799" s="204"/>
      <c r="B799" s="222"/>
      <c r="C799" s="223"/>
      <c r="D799" s="231"/>
      <c r="E799" s="3"/>
      <c r="F799" s="3"/>
      <c r="G799" s="3"/>
      <c r="H799" s="3"/>
      <c r="J799" s="226"/>
      <c r="K799" s="3"/>
      <c r="L799" s="3"/>
      <c r="O799" s="227"/>
      <c r="Q799" s="94"/>
      <c r="R799" s="94"/>
      <c r="S799" s="94"/>
      <c r="T799" s="94"/>
    </row>
    <row r="800" ht="15.75" customHeight="1">
      <c r="A800" s="204"/>
      <c r="B800" s="222"/>
      <c r="C800" s="223"/>
      <c r="D800" s="231"/>
      <c r="E800" s="3"/>
      <c r="F800" s="3"/>
      <c r="G800" s="3"/>
      <c r="H800" s="3"/>
      <c r="J800" s="226"/>
      <c r="K800" s="3"/>
      <c r="L800" s="3"/>
      <c r="O800" s="227"/>
      <c r="Q800" s="94"/>
      <c r="R800" s="94"/>
      <c r="S800" s="94"/>
      <c r="T800" s="94"/>
    </row>
    <row r="801" ht="15.75" customHeight="1">
      <c r="A801" s="204"/>
      <c r="B801" s="222"/>
      <c r="C801" s="223"/>
      <c r="D801" s="231"/>
      <c r="E801" s="3"/>
      <c r="F801" s="3"/>
      <c r="G801" s="3"/>
      <c r="H801" s="3"/>
      <c r="J801" s="226"/>
      <c r="K801" s="3"/>
      <c r="L801" s="3"/>
      <c r="O801" s="227"/>
      <c r="Q801" s="94"/>
      <c r="R801" s="94"/>
      <c r="S801" s="94"/>
      <c r="T801" s="94"/>
    </row>
    <row r="802" ht="15.75" customHeight="1">
      <c r="A802" s="204"/>
      <c r="B802" s="222"/>
      <c r="C802" s="223"/>
      <c r="D802" s="231"/>
      <c r="E802" s="3"/>
      <c r="F802" s="3"/>
      <c r="G802" s="3"/>
      <c r="H802" s="3"/>
      <c r="J802" s="226"/>
      <c r="K802" s="3"/>
      <c r="L802" s="3"/>
      <c r="O802" s="227"/>
      <c r="Q802" s="94"/>
      <c r="R802" s="94"/>
      <c r="S802" s="94"/>
      <c r="T802" s="94"/>
    </row>
    <row r="803" ht="15.75" customHeight="1">
      <c r="A803" s="204"/>
      <c r="B803" s="222"/>
      <c r="C803" s="223"/>
      <c r="D803" s="231"/>
      <c r="E803" s="3"/>
      <c r="F803" s="3"/>
      <c r="G803" s="3"/>
      <c r="H803" s="3"/>
      <c r="J803" s="226"/>
      <c r="K803" s="3"/>
      <c r="L803" s="3"/>
      <c r="O803" s="227"/>
      <c r="Q803" s="94"/>
      <c r="R803" s="94"/>
      <c r="S803" s="94"/>
      <c r="T803" s="94"/>
    </row>
    <row r="804" ht="15.75" customHeight="1">
      <c r="A804" s="204"/>
      <c r="B804" s="222"/>
      <c r="C804" s="223"/>
      <c r="D804" s="231"/>
      <c r="E804" s="3"/>
      <c r="F804" s="3"/>
      <c r="G804" s="3"/>
      <c r="H804" s="3"/>
      <c r="J804" s="226"/>
      <c r="K804" s="3"/>
      <c r="L804" s="3"/>
      <c r="O804" s="227"/>
      <c r="Q804" s="94"/>
      <c r="R804" s="94"/>
      <c r="S804" s="94"/>
      <c r="T804" s="94"/>
    </row>
    <row r="805" ht="15.75" customHeight="1">
      <c r="A805" s="204"/>
      <c r="B805" s="222"/>
      <c r="C805" s="223"/>
      <c r="D805" s="231"/>
      <c r="E805" s="3"/>
      <c r="F805" s="3"/>
      <c r="G805" s="3"/>
      <c r="H805" s="3"/>
      <c r="J805" s="226"/>
      <c r="K805" s="3"/>
      <c r="L805" s="3"/>
      <c r="O805" s="227"/>
      <c r="Q805" s="94"/>
      <c r="R805" s="94"/>
      <c r="S805" s="94"/>
      <c r="T805" s="94"/>
    </row>
    <row r="806" ht="15.75" customHeight="1">
      <c r="A806" s="204"/>
      <c r="B806" s="222"/>
      <c r="C806" s="223"/>
      <c r="D806" s="231"/>
      <c r="E806" s="3"/>
      <c r="F806" s="3"/>
      <c r="G806" s="3"/>
      <c r="H806" s="3"/>
      <c r="J806" s="226"/>
      <c r="K806" s="3"/>
      <c r="L806" s="3"/>
      <c r="O806" s="227"/>
      <c r="Q806" s="94"/>
      <c r="R806" s="94"/>
      <c r="S806" s="94"/>
      <c r="T806" s="94"/>
    </row>
    <row r="807" ht="15.75" customHeight="1">
      <c r="A807" s="204"/>
      <c r="B807" s="222"/>
      <c r="C807" s="223"/>
      <c r="D807" s="231"/>
      <c r="E807" s="3"/>
      <c r="F807" s="3"/>
      <c r="G807" s="3"/>
      <c r="H807" s="3"/>
      <c r="J807" s="226"/>
      <c r="K807" s="3"/>
      <c r="L807" s="3"/>
      <c r="O807" s="227"/>
      <c r="Q807" s="94"/>
      <c r="R807" s="94"/>
      <c r="S807" s="94"/>
      <c r="T807" s="94"/>
    </row>
    <row r="808" ht="15.75" customHeight="1">
      <c r="A808" s="204"/>
      <c r="B808" s="222"/>
      <c r="C808" s="223"/>
      <c r="D808" s="231"/>
      <c r="E808" s="3"/>
      <c r="F808" s="3"/>
      <c r="G808" s="3"/>
      <c r="H808" s="3"/>
      <c r="J808" s="226"/>
      <c r="K808" s="3"/>
      <c r="L808" s="3"/>
      <c r="O808" s="227"/>
      <c r="Q808" s="94"/>
      <c r="R808" s="94"/>
      <c r="S808" s="94"/>
      <c r="T808" s="94"/>
    </row>
    <row r="809" ht="15.75" customHeight="1">
      <c r="A809" s="204"/>
      <c r="B809" s="222"/>
      <c r="C809" s="223"/>
      <c r="D809" s="231"/>
      <c r="E809" s="3"/>
      <c r="F809" s="3"/>
      <c r="G809" s="3"/>
      <c r="H809" s="3"/>
      <c r="J809" s="226"/>
      <c r="K809" s="3"/>
      <c r="L809" s="3"/>
      <c r="O809" s="227"/>
      <c r="Q809" s="94"/>
      <c r="R809" s="94"/>
      <c r="S809" s="94"/>
      <c r="T809" s="94"/>
    </row>
    <row r="810" ht="15.75" customHeight="1">
      <c r="A810" s="204"/>
      <c r="B810" s="222"/>
      <c r="C810" s="223"/>
      <c r="D810" s="231"/>
      <c r="E810" s="3"/>
      <c r="F810" s="3"/>
      <c r="G810" s="3"/>
      <c r="H810" s="3"/>
      <c r="J810" s="226"/>
      <c r="K810" s="3"/>
      <c r="L810" s="3"/>
      <c r="O810" s="227"/>
      <c r="Q810" s="94"/>
      <c r="R810" s="94"/>
      <c r="S810" s="94"/>
      <c r="T810" s="94"/>
    </row>
    <row r="811" ht="15.75" customHeight="1">
      <c r="A811" s="204"/>
      <c r="B811" s="222"/>
      <c r="C811" s="223"/>
      <c r="D811" s="231"/>
      <c r="E811" s="3"/>
      <c r="F811" s="3"/>
      <c r="G811" s="3"/>
      <c r="H811" s="3"/>
      <c r="J811" s="226"/>
      <c r="K811" s="3"/>
      <c r="L811" s="3"/>
      <c r="O811" s="227"/>
      <c r="Q811" s="94"/>
      <c r="R811" s="94"/>
      <c r="S811" s="94"/>
      <c r="T811" s="94"/>
    </row>
    <row r="812" ht="15.75" customHeight="1">
      <c r="A812" s="204"/>
      <c r="B812" s="222"/>
      <c r="C812" s="223"/>
      <c r="D812" s="231"/>
      <c r="E812" s="3"/>
      <c r="F812" s="3"/>
      <c r="G812" s="3"/>
      <c r="H812" s="3"/>
      <c r="J812" s="226"/>
      <c r="K812" s="3"/>
      <c r="L812" s="3"/>
      <c r="O812" s="227"/>
      <c r="Q812" s="94"/>
      <c r="R812" s="94"/>
      <c r="S812" s="94"/>
      <c r="T812" s="94"/>
    </row>
    <row r="813" ht="15.75" customHeight="1">
      <c r="A813" s="204"/>
      <c r="B813" s="222"/>
      <c r="C813" s="223"/>
      <c r="D813" s="231"/>
      <c r="E813" s="3"/>
      <c r="F813" s="3"/>
      <c r="G813" s="3"/>
      <c r="H813" s="3"/>
      <c r="J813" s="226"/>
      <c r="K813" s="3"/>
      <c r="L813" s="3"/>
      <c r="O813" s="227"/>
      <c r="Q813" s="94"/>
      <c r="R813" s="94"/>
      <c r="S813" s="94"/>
      <c r="T813" s="94"/>
    </row>
    <row r="814" ht="15.75" customHeight="1">
      <c r="A814" s="204"/>
      <c r="B814" s="222"/>
      <c r="C814" s="223"/>
      <c r="D814" s="231"/>
      <c r="E814" s="3"/>
      <c r="F814" s="3"/>
      <c r="G814" s="3"/>
      <c r="H814" s="3"/>
      <c r="J814" s="226"/>
      <c r="K814" s="3"/>
      <c r="L814" s="3"/>
      <c r="O814" s="227"/>
      <c r="Q814" s="94"/>
      <c r="R814" s="94"/>
      <c r="S814" s="94"/>
      <c r="T814" s="94"/>
    </row>
    <row r="815" ht="15.75" customHeight="1">
      <c r="A815" s="204"/>
      <c r="B815" s="222"/>
      <c r="C815" s="223"/>
      <c r="D815" s="231"/>
      <c r="E815" s="3"/>
      <c r="F815" s="3"/>
      <c r="G815" s="3"/>
      <c r="H815" s="3"/>
      <c r="J815" s="226"/>
      <c r="K815" s="3"/>
      <c r="L815" s="3"/>
      <c r="O815" s="227"/>
      <c r="Q815" s="94"/>
      <c r="R815" s="94"/>
      <c r="S815" s="94"/>
      <c r="T815" s="94"/>
    </row>
    <row r="816" ht="15.75" customHeight="1">
      <c r="A816" s="204"/>
      <c r="B816" s="222"/>
      <c r="C816" s="223"/>
      <c r="D816" s="231"/>
      <c r="E816" s="3"/>
      <c r="F816" s="3"/>
      <c r="G816" s="3"/>
      <c r="H816" s="3"/>
      <c r="J816" s="226"/>
      <c r="K816" s="3"/>
      <c r="L816" s="3"/>
      <c r="O816" s="227"/>
      <c r="Q816" s="94"/>
      <c r="R816" s="94"/>
      <c r="S816" s="94"/>
      <c r="T816" s="94"/>
    </row>
    <row r="817" ht="15.75" customHeight="1">
      <c r="A817" s="204"/>
      <c r="B817" s="222"/>
      <c r="C817" s="223"/>
      <c r="D817" s="231"/>
      <c r="E817" s="3"/>
      <c r="F817" s="3"/>
      <c r="G817" s="3"/>
      <c r="H817" s="3"/>
      <c r="J817" s="226"/>
      <c r="K817" s="3"/>
      <c r="L817" s="3"/>
      <c r="O817" s="227"/>
      <c r="Q817" s="94"/>
      <c r="R817" s="94"/>
      <c r="S817" s="94"/>
      <c r="T817" s="94"/>
    </row>
    <row r="818" ht="15.75" customHeight="1">
      <c r="A818" s="204"/>
      <c r="B818" s="222"/>
      <c r="C818" s="223"/>
      <c r="D818" s="231"/>
      <c r="E818" s="3"/>
      <c r="F818" s="3"/>
      <c r="G818" s="3"/>
      <c r="H818" s="3"/>
      <c r="J818" s="226"/>
      <c r="K818" s="3"/>
      <c r="L818" s="3"/>
      <c r="O818" s="227"/>
      <c r="Q818" s="94"/>
      <c r="R818" s="94"/>
      <c r="S818" s="94"/>
      <c r="T818" s="94"/>
    </row>
    <row r="819" ht="15.75" customHeight="1">
      <c r="A819" s="204"/>
      <c r="B819" s="222"/>
      <c r="C819" s="223"/>
      <c r="D819" s="231"/>
      <c r="E819" s="3"/>
      <c r="F819" s="3"/>
      <c r="G819" s="3"/>
      <c r="H819" s="3"/>
      <c r="J819" s="226"/>
      <c r="K819" s="3"/>
      <c r="L819" s="3"/>
      <c r="O819" s="227"/>
      <c r="Q819" s="94"/>
      <c r="R819" s="94"/>
      <c r="S819" s="94"/>
      <c r="T819" s="94"/>
    </row>
    <row r="820" ht="15.75" customHeight="1">
      <c r="A820" s="204"/>
      <c r="B820" s="222"/>
      <c r="C820" s="223"/>
      <c r="D820" s="231"/>
      <c r="E820" s="3"/>
      <c r="F820" s="3"/>
      <c r="G820" s="3"/>
      <c r="H820" s="3"/>
      <c r="J820" s="226"/>
      <c r="K820" s="3"/>
      <c r="L820" s="3"/>
      <c r="O820" s="227"/>
      <c r="Q820" s="94"/>
      <c r="R820" s="94"/>
      <c r="S820" s="94"/>
      <c r="T820" s="94"/>
    </row>
    <row r="821" ht="15.75" customHeight="1">
      <c r="A821" s="204"/>
      <c r="B821" s="222"/>
      <c r="C821" s="223"/>
      <c r="D821" s="231"/>
      <c r="E821" s="3"/>
      <c r="F821" s="3"/>
      <c r="G821" s="3"/>
      <c r="H821" s="3"/>
      <c r="J821" s="226"/>
      <c r="K821" s="3"/>
      <c r="L821" s="3"/>
      <c r="O821" s="227"/>
      <c r="Q821" s="94"/>
      <c r="R821" s="94"/>
      <c r="S821" s="94"/>
      <c r="T821" s="94"/>
    </row>
    <row r="822" ht="15.75" customHeight="1">
      <c r="A822" s="204"/>
      <c r="B822" s="222"/>
      <c r="C822" s="223"/>
      <c r="D822" s="231"/>
      <c r="E822" s="3"/>
      <c r="F822" s="3"/>
      <c r="G822" s="3"/>
      <c r="H822" s="3"/>
      <c r="J822" s="226"/>
      <c r="K822" s="3"/>
      <c r="L822" s="3"/>
      <c r="O822" s="227"/>
      <c r="Q822" s="94"/>
      <c r="R822" s="94"/>
      <c r="S822" s="94"/>
      <c r="T822" s="94"/>
    </row>
    <row r="823" ht="15.75" customHeight="1">
      <c r="A823" s="204"/>
      <c r="B823" s="222"/>
      <c r="C823" s="223"/>
      <c r="D823" s="231"/>
      <c r="E823" s="3"/>
      <c r="F823" s="3"/>
      <c r="G823" s="3"/>
      <c r="H823" s="3"/>
      <c r="J823" s="226"/>
      <c r="K823" s="3"/>
      <c r="L823" s="3"/>
      <c r="O823" s="227"/>
      <c r="Q823" s="94"/>
      <c r="R823" s="94"/>
      <c r="S823" s="94"/>
      <c r="T823" s="94"/>
    </row>
    <row r="824" ht="15.75" customHeight="1">
      <c r="A824" s="204"/>
      <c r="B824" s="222"/>
      <c r="C824" s="223"/>
      <c r="D824" s="231"/>
      <c r="E824" s="3"/>
      <c r="F824" s="3"/>
      <c r="G824" s="3"/>
      <c r="H824" s="3"/>
      <c r="J824" s="226"/>
      <c r="K824" s="3"/>
      <c r="L824" s="3"/>
      <c r="O824" s="227"/>
      <c r="Q824" s="94"/>
      <c r="R824" s="94"/>
      <c r="S824" s="94"/>
      <c r="T824" s="94"/>
    </row>
    <row r="825" ht="15.75" customHeight="1">
      <c r="A825" s="204"/>
      <c r="B825" s="222"/>
      <c r="C825" s="223"/>
      <c r="D825" s="231"/>
      <c r="E825" s="3"/>
      <c r="F825" s="3"/>
      <c r="G825" s="3"/>
      <c r="H825" s="3"/>
      <c r="J825" s="226"/>
      <c r="K825" s="3"/>
      <c r="L825" s="3"/>
      <c r="O825" s="227"/>
      <c r="Q825" s="94"/>
      <c r="R825" s="94"/>
      <c r="S825" s="94"/>
      <c r="T825" s="94"/>
    </row>
    <row r="826" ht="15.75" customHeight="1">
      <c r="A826" s="204"/>
      <c r="B826" s="222"/>
      <c r="C826" s="223"/>
      <c r="D826" s="231"/>
      <c r="E826" s="3"/>
      <c r="F826" s="3"/>
      <c r="G826" s="3"/>
      <c r="H826" s="3"/>
      <c r="J826" s="226"/>
      <c r="K826" s="3"/>
      <c r="L826" s="3"/>
      <c r="O826" s="227"/>
      <c r="Q826" s="94"/>
      <c r="R826" s="94"/>
      <c r="S826" s="94"/>
      <c r="T826" s="94"/>
    </row>
    <row r="827" ht="15.75" customHeight="1">
      <c r="A827" s="204"/>
      <c r="B827" s="222"/>
      <c r="C827" s="223"/>
      <c r="D827" s="231"/>
      <c r="E827" s="3"/>
      <c r="F827" s="3"/>
      <c r="G827" s="3"/>
      <c r="H827" s="3"/>
      <c r="J827" s="226"/>
      <c r="K827" s="3"/>
      <c r="L827" s="3"/>
      <c r="O827" s="227"/>
      <c r="Q827" s="94"/>
      <c r="R827" s="94"/>
      <c r="S827" s="94"/>
      <c r="T827" s="94"/>
    </row>
    <row r="828" ht="15.75" customHeight="1">
      <c r="A828" s="204"/>
      <c r="B828" s="222"/>
      <c r="C828" s="223"/>
      <c r="D828" s="231"/>
      <c r="E828" s="3"/>
      <c r="F828" s="3"/>
      <c r="G828" s="3"/>
      <c r="H828" s="3"/>
      <c r="J828" s="226"/>
      <c r="K828" s="3"/>
      <c r="L828" s="3"/>
      <c r="O828" s="227"/>
      <c r="Q828" s="94"/>
      <c r="R828" s="94"/>
      <c r="S828" s="94"/>
      <c r="T828" s="94"/>
    </row>
    <row r="829" ht="15.75" customHeight="1">
      <c r="A829" s="204"/>
      <c r="B829" s="222"/>
      <c r="C829" s="223"/>
      <c r="D829" s="231"/>
      <c r="E829" s="3"/>
      <c r="F829" s="3"/>
      <c r="G829" s="3"/>
      <c r="H829" s="3"/>
      <c r="J829" s="226"/>
      <c r="K829" s="3"/>
      <c r="L829" s="3"/>
      <c r="O829" s="227"/>
      <c r="Q829" s="94"/>
      <c r="R829" s="94"/>
      <c r="S829" s="94"/>
      <c r="T829" s="94"/>
    </row>
    <row r="830" ht="15.75" customHeight="1">
      <c r="A830" s="204"/>
      <c r="B830" s="222"/>
      <c r="C830" s="223"/>
      <c r="D830" s="231"/>
      <c r="E830" s="3"/>
      <c r="F830" s="3"/>
      <c r="G830" s="3"/>
      <c r="H830" s="3"/>
      <c r="J830" s="226"/>
      <c r="K830" s="3"/>
      <c r="L830" s="3"/>
      <c r="O830" s="227"/>
      <c r="Q830" s="94"/>
      <c r="R830" s="94"/>
      <c r="S830" s="94"/>
      <c r="T830" s="94"/>
    </row>
    <row r="831" ht="15.75" customHeight="1">
      <c r="A831" s="204"/>
      <c r="B831" s="222"/>
      <c r="C831" s="223"/>
      <c r="D831" s="231"/>
      <c r="E831" s="3"/>
      <c r="F831" s="3"/>
      <c r="G831" s="3"/>
      <c r="H831" s="3"/>
      <c r="J831" s="226"/>
      <c r="K831" s="3"/>
      <c r="L831" s="3"/>
      <c r="O831" s="227"/>
      <c r="Q831" s="94"/>
      <c r="R831" s="94"/>
      <c r="S831" s="94"/>
      <c r="T831" s="94"/>
    </row>
    <row r="832" ht="15.75" customHeight="1">
      <c r="A832" s="204"/>
      <c r="B832" s="222"/>
      <c r="C832" s="223"/>
      <c r="D832" s="231"/>
      <c r="E832" s="3"/>
      <c r="F832" s="3"/>
      <c r="G832" s="3"/>
      <c r="H832" s="3"/>
      <c r="J832" s="226"/>
      <c r="K832" s="3"/>
      <c r="L832" s="3"/>
      <c r="O832" s="227"/>
      <c r="Q832" s="94"/>
      <c r="R832" s="94"/>
      <c r="S832" s="94"/>
      <c r="T832" s="94"/>
    </row>
    <row r="833" ht="15.75" customHeight="1">
      <c r="A833" s="204"/>
      <c r="B833" s="222"/>
      <c r="C833" s="223"/>
      <c r="D833" s="231"/>
      <c r="E833" s="3"/>
      <c r="F833" s="3"/>
      <c r="G833" s="3"/>
      <c r="H833" s="3"/>
      <c r="J833" s="226"/>
      <c r="K833" s="3"/>
      <c r="L833" s="3"/>
      <c r="O833" s="227"/>
      <c r="Q833" s="94"/>
      <c r="R833" s="94"/>
      <c r="S833" s="94"/>
      <c r="T833" s="94"/>
    </row>
    <row r="834" ht="15.75" customHeight="1">
      <c r="A834" s="204"/>
      <c r="B834" s="222"/>
      <c r="C834" s="223"/>
      <c r="D834" s="231"/>
      <c r="E834" s="3"/>
      <c r="F834" s="3"/>
      <c r="G834" s="3"/>
      <c r="H834" s="3"/>
      <c r="J834" s="226"/>
      <c r="K834" s="3"/>
      <c r="L834" s="3"/>
      <c r="O834" s="227"/>
      <c r="Q834" s="94"/>
      <c r="R834" s="94"/>
      <c r="S834" s="94"/>
      <c r="T834" s="94"/>
    </row>
    <row r="835" ht="15.75" customHeight="1">
      <c r="A835" s="204"/>
      <c r="B835" s="222"/>
      <c r="C835" s="223"/>
      <c r="D835" s="231"/>
      <c r="E835" s="3"/>
      <c r="F835" s="3"/>
      <c r="G835" s="3"/>
      <c r="H835" s="3"/>
      <c r="J835" s="226"/>
      <c r="K835" s="3"/>
      <c r="L835" s="3"/>
      <c r="O835" s="227"/>
      <c r="Q835" s="94"/>
      <c r="R835" s="94"/>
      <c r="S835" s="94"/>
      <c r="T835" s="94"/>
    </row>
    <row r="836" ht="15.75" customHeight="1">
      <c r="A836" s="204"/>
      <c r="B836" s="222"/>
      <c r="C836" s="223"/>
      <c r="D836" s="231"/>
      <c r="E836" s="3"/>
      <c r="F836" s="3"/>
      <c r="G836" s="3"/>
      <c r="H836" s="3"/>
      <c r="J836" s="226"/>
      <c r="K836" s="3"/>
      <c r="L836" s="3"/>
      <c r="O836" s="227"/>
      <c r="Q836" s="94"/>
      <c r="R836" s="94"/>
      <c r="S836" s="94"/>
      <c r="T836" s="94"/>
    </row>
    <row r="837" ht="15.75" customHeight="1">
      <c r="A837" s="204"/>
      <c r="B837" s="222"/>
      <c r="C837" s="223"/>
      <c r="D837" s="231"/>
      <c r="E837" s="3"/>
      <c r="F837" s="3"/>
      <c r="G837" s="3"/>
      <c r="H837" s="3"/>
      <c r="J837" s="226"/>
      <c r="K837" s="3"/>
      <c r="L837" s="3"/>
      <c r="O837" s="227"/>
      <c r="Q837" s="94"/>
      <c r="R837" s="94"/>
      <c r="S837" s="94"/>
      <c r="T837" s="94"/>
    </row>
    <row r="838" ht="15.75" customHeight="1">
      <c r="A838" s="204"/>
      <c r="B838" s="222"/>
      <c r="C838" s="223"/>
      <c r="D838" s="231"/>
      <c r="E838" s="3"/>
      <c r="F838" s="3"/>
      <c r="G838" s="3"/>
      <c r="H838" s="3"/>
      <c r="J838" s="226"/>
      <c r="K838" s="3"/>
      <c r="L838" s="3"/>
      <c r="O838" s="227"/>
      <c r="Q838" s="94"/>
      <c r="R838" s="94"/>
      <c r="S838" s="94"/>
      <c r="T838" s="94"/>
    </row>
    <row r="839" ht="15.75" customHeight="1">
      <c r="A839" s="204"/>
      <c r="B839" s="222"/>
      <c r="C839" s="223"/>
      <c r="D839" s="231"/>
      <c r="E839" s="3"/>
      <c r="F839" s="3"/>
      <c r="G839" s="3"/>
      <c r="H839" s="3"/>
      <c r="J839" s="226"/>
      <c r="K839" s="3"/>
      <c r="L839" s="3"/>
      <c r="O839" s="227"/>
      <c r="Q839" s="94"/>
      <c r="R839" s="94"/>
      <c r="S839" s="94"/>
      <c r="T839" s="94"/>
    </row>
    <row r="840" ht="15.75" customHeight="1">
      <c r="A840" s="204"/>
      <c r="B840" s="222"/>
      <c r="C840" s="223"/>
      <c r="D840" s="231"/>
      <c r="E840" s="3"/>
      <c r="F840" s="3"/>
      <c r="G840" s="3"/>
      <c r="H840" s="3"/>
      <c r="J840" s="226"/>
      <c r="K840" s="3"/>
      <c r="L840" s="3"/>
      <c r="O840" s="227"/>
      <c r="Q840" s="94"/>
      <c r="R840" s="94"/>
      <c r="S840" s="94"/>
      <c r="T840" s="94"/>
    </row>
    <row r="841" ht="15.75" customHeight="1">
      <c r="A841" s="204"/>
      <c r="B841" s="222"/>
      <c r="C841" s="223"/>
      <c r="D841" s="231"/>
      <c r="E841" s="3"/>
      <c r="F841" s="3"/>
      <c r="G841" s="3"/>
      <c r="H841" s="3"/>
      <c r="J841" s="226"/>
      <c r="K841" s="3"/>
      <c r="L841" s="3"/>
      <c r="O841" s="227"/>
      <c r="Q841" s="94"/>
      <c r="R841" s="94"/>
      <c r="S841" s="94"/>
      <c r="T841" s="94"/>
    </row>
    <row r="842" ht="15.75" customHeight="1">
      <c r="A842" s="204"/>
      <c r="B842" s="222"/>
      <c r="C842" s="223"/>
      <c r="D842" s="231"/>
      <c r="E842" s="3"/>
      <c r="F842" s="3"/>
      <c r="G842" s="3"/>
      <c r="H842" s="3"/>
      <c r="J842" s="226"/>
      <c r="K842" s="3"/>
      <c r="L842" s="3"/>
      <c r="O842" s="227"/>
      <c r="Q842" s="94"/>
      <c r="R842" s="94"/>
      <c r="S842" s="94"/>
      <c r="T842" s="94"/>
    </row>
    <row r="843" ht="15.75" customHeight="1">
      <c r="A843" s="204"/>
      <c r="B843" s="222"/>
      <c r="C843" s="223"/>
      <c r="D843" s="231"/>
      <c r="E843" s="3"/>
      <c r="F843" s="3"/>
      <c r="G843" s="3"/>
      <c r="H843" s="3"/>
      <c r="J843" s="226"/>
      <c r="K843" s="3"/>
      <c r="L843" s="3"/>
      <c r="O843" s="227"/>
      <c r="Q843" s="94"/>
      <c r="R843" s="94"/>
      <c r="S843" s="94"/>
      <c r="T843" s="94"/>
    </row>
    <row r="844" ht="15.75" customHeight="1">
      <c r="A844" s="204"/>
      <c r="B844" s="222"/>
      <c r="C844" s="223"/>
      <c r="D844" s="231"/>
      <c r="E844" s="3"/>
      <c r="F844" s="3"/>
      <c r="G844" s="3"/>
      <c r="H844" s="3"/>
      <c r="J844" s="226"/>
      <c r="K844" s="3"/>
      <c r="L844" s="3"/>
      <c r="O844" s="227"/>
      <c r="Q844" s="94"/>
      <c r="R844" s="94"/>
      <c r="S844" s="94"/>
      <c r="T844" s="94"/>
    </row>
    <row r="845" ht="15.75" customHeight="1">
      <c r="A845" s="204"/>
      <c r="B845" s="222"/>
      <c r="C845" s="223"/>
      <c r="D845" s="231"/>
      <c r="E845" s="3"/>
      <c r="F845" s="3"/>
      <c r="G845" s="3"/>
      <c r="H845" s="3"/>
      <c r="J845" s="226"/>
      <c r="K845" s="3"/>
      <c r="L845" s="3"/>
      <c r="O845" s="227"/>
      <c r="Q845" s="94"/>
      <c r="R845" s="94"/>
      <c r="S845" s="94"/>
      <c r="T845" s="94"/>
    </row>
    <row r="846" ht="15.75" customHeight="1">
      <c r="A846" s="204"/>
      <c r="B846" s="222"/>
      <c r="C846" s="223"/>
      <c r="D846" s="231"/>
      <c r="E846" s="3"/>
      <c r="F846" s="3"/>
      <c r="G846" s="3"/>
      <c r="H846" s="3"/>
      <c r="J846" s="226"/>
      <c r="K846" s="3"/>
      <c r="L846" s="3"/>
      <c r="O846" s="227"/>
      <c r="Q846" s="94"/>
      <c r="R846" s="94"/>
      <c r="S846" s="94"/>
      <c r="T846" s="94"/>
    </row>
    <row r="847" ht="15.75" customHeight="1">
      <c r="A847" s="204"/>
      <c r="B847" s="222"/>
      <c r="C847" s="223"/>
      <c r="D847" s="231"/>
      <c r="E847" s="3"/>
      <c r="F847" s="3"/>
      <c r="G847" s="3"/>
      <c r="H847" s="3"/>
      <c r="J847" s="226"/>
      <c r="K847" s="3"/>
      <c r="L847" s="3"/>
      <c r="O847" s="227"/>
      <c r="Q847" s="94"/>
      <c r="R847" s="94"/>
      <c r="S847" s="94"/>
      <c r="T847" s="94"/>
    </row>
    <row r="848" ht="15.75" customHeight="1">
      <c r="A848" s="204"/>
      <c r="B848" s="222"/>
      <c r="C848" s="223"/>
      <c r="D848" s="231"/>
      <c r="E848" s="3"/>
      <c r="F848" s="3"/>
      <c r="G848" s="3"/>
      <c r="H848" s="3"/>
      <c r="J848" s="226"/>
      <c r="K848" s="3"/>
      <c r="L848" s="3"/>
      <c r="O848" s="227"/>
      <c r="Q848" s="94"/>
      <c r="R848" s="94"/>
      <c r="S848" s="94"/>
      <c r="T848" s="94"/>
    </row>
    <row r="849" ht="15.75" customHeight="1">
      <c r="A849" s="204"/>
      <c r="B849" s="222"/>
      <c r="C849" s="223"/>
      <c r="D849" s="231"/>
      <c r="E849" s="3"/>
      <c r="F849" s="3"/>
      <c r="G849" s="3"/>
      <c r="H849" s="3"/>
      <c r="J849" s="226"/>
      <c r="K849" s="3"/>
      <c r="L849" s="3"/>
      <c r="O849" s="227"/>
      <c r="Q849" s="94"/>
      <c r="R849" s="94"/>
      <c r="S849" s="94"/>
      <c r="T849" s="94"/>
    </row>
    <row r="850" ht="15.75" customHeight="1">
      <c r="A850" s="204"/>
      <c r="B850" s="222"/>
      <c r="C850" s="223"/>
      <c r="D850" s="231"/>
      <c r="E850" s="3"/>
      <c r="F850" s="3"/>
      <c r="G850" s="3"/>
      <c r="H850" s="3"/>
      <c r="J850" s="226"/>
      <c r="K850" s="3"/>
      <c r="L850" s="3"/>
      <c r="O850" s="227"/>
      <c r="Q850" s="94"/>
      <c r="R850" s="94"/>
      <c r="S850" s="94"/>
      <c r="T850" s="94"/>
    </row>
    <row r="851" ht="15.75" customHeight="1">
      <c r="A851" s="204"/>
      <c r="B851" s="222"/>
      <c r="C851" s="223"/>
      <c r="D851" s="231"/>
      <c r="E851" s="3"/>
      <c r="F851" s="3"/>
      <c r="G851" s="3"/>
      <c r="H851" s="3"/>
      <c r="J851" s="226"/>
      <c r="K851" s="3"/>
      <c r="L851" s="3"/>
      <c r="O851" s="227"/>
      <c r="Q851" s="94"/>
      <c r="R851" s="94"/>
      <c r="S851" s="94"/>
      <c r="T851" s="94"/>
    </row>
    <row r="852" ht="15.75" customHeight="1">
      <c r="A852" s="204"/>
      <c r="B852" s="222"/>
      <c r="C852" s="223"/>
      <c r="D852" s="231"/>
      <c r="E852" s="3"/>
      <c r="F852" s="3"/>
      <c r="G852" s="3"/>
      <c r="H852" s="3"/>
      <c r="J852" s="226"/>
      <c r="K852" s="3"/>
      <c r="L852" s="3"/>
      <c r="O852" s="227"/>
      <c r="Q852" s="94"/>
      <c r="R852" s="94"/>
      <c r="S852" s="94"/>
      <c r="T852" s="94"/>
    </row>
    <row r="853" ht="15.75" customHeight="1">
      <c r="A853" s="204"/>
      <c r="B853" s="222"/>
      <c r="C853" s="223"/>
      <c r="D853" s="231"/>
      <c r="E853" s="3"/>
      <c r="F853" s="3"/>
      <c r="G853" s="3"/>
      <c r="H853" s="3"/>
      <c r="J853" s="226"/>
      <c r="K853" s="3"/>
      <c r="L853" s="3"/>
      <c r="O853" s="227"/>
      <c r="Q853" s="94"/>
      <c r="R853" s="94"/>
      <c r="S853" s="94"/>
      <c r="T853" s="94"/>
    </row>
    <row r="854" ht="15.75" customHeight="1">
      <c r="A854" s="204"/>
      <c r="B854" s="222"/>
      <c r="C854" s="223"/>
      <c r="D854" s="231"/>
      <c r="E854" s="3"/>
      <c r="F854" s="3"/>
      <c r="G854" s="3"/>
      <c r="H854" s="3"/>
      <c r="J854" s="226"/>
      <c r="K854" s="3"/>
      <c r="L854" s="3"/>
      <c r="O854" s="227"/>
      <c r="Q854" s="94"/>
      <c r="R854" s="94"/>
      <c r="S854" s="94"/>
      <c r="T854" s="94"/>
    </row>
    <row r="855" ht="15.75" customHeight="1">
      <c r="A855" s="204"/>
      <c r="B855" s="222"/>
      <c r="C855" s="223"/>
      <c r="D855" s="231"/>
      <c r="E855" s="3"/>
      <c r="F855" s="3"/>
      <c r="G855" s="3"/>
      <c r="H855" s="3"/>
      <c r="J855" s="226"/>
      <c r="K855" s="3"/>
      <c r="L855" s="3"/>
      <c r="O855" s="227"/>
      <c r="Q855" s="94"/>
      <c r="R855" s="94"/>
      <c r="S855" s="94"/>
      <c r="T855" s="94"/>
    </row>
    <row r="856" ht="15.75" customHeight="1">
      <c r="A856" s="204"/>
      <c r="B856" s="222"/>
      <c r="C856" s="223"/>
      <c r="D856" s="231"/>
      <c r="E856" s="3"/>
      <c r="F856" s="3"/>
      <c r="G856" s="3"/>
      <c r="H856" s="3"/>
      <c r="J856" s="226"/>
      <c r="K856" s="3"/>
      <c r="L856" s="3"/>
      <c r="O856" s="227"/>
      <c r="Q856" s="94"/>
      <c r="R856" s="94"/>
      <c r="S856" s="94"/>
      <c r="T856" s="94"/>
    </row>
    <row r="857" ht="15.75" customHeight="1">
      <c r="A857" s="204"/>
      <c r="B857" s="222"/>
      <c r="C857" s="223"/>
      <c r="D857" s="231"/>
      <c r="E857" s="3"/>
      <c r="F857" s="3"/>
      <c r="G857" s="3"/>
      <c r="H857" s="3"/>
      <c r="J857" s="226"/>
      <c r="K857" s="3"/>
      <c r="L857" s="3"/>
      <c r="O857" s="227"/>
      <c r="Q857" s="94"/>
      <c r="R857" s="94"/>
      <c r="S857" s="94"/>
      <c r="T857" s="94"/>
    </row>
    <row r="858" ht="15.75" customHeight="1">
      <c r="A858" s="204"/>
      <c r="B858" s="222"/>
      <c r="C858" s="223"/>
      <c r="D858" s="231"/>
      <c r="E858" s="3"/>
      <c r="F858" s="3"/>
      <c r="G858" s="3"/>
      <c r="H858" s="3"/>
      <c r="J858" s="226"/>
      <c r="K858" s="3"/>
      <c r="L858" s="3"/>
      <c r="O858" s="227"/>
      <c r="Q858" s="94"/>
      <c r="R858" s="94"/>
      <c r="S858" s="94"/>
      <c r="T858" s="94"/>
    </row>
    <row r="859" ht="15.75" customHeight="1">
      <c r="A859" s="204"/>
      <c r="B859" s="222"/>
      <c r="C859" s="223"/>
      <c r="D859" s="231"/>
      <c r="E859" s="3"/>
      <c r="F859" s="3"/>
      <c r="G859" s="3"/>
      <c r="H859" s="3"/>
      <c r="J859" s="226"/>
      <c r="K859" s="3"/>
      <c r="L859" s="3"/>
      <c r="O859" s="227"/>
      <c r="Q859" s="94"/>
      <c r="R859" s="94"/>
      <c r="S859" s="94"/>
      <c r="T859" s="94"/>
    </row>
    <row r="860" ht="15.75" customHeight="1">
      <c r="A860" s="204"/>
      <c r="B860" s="222"/>
      <c r="C860" s="223"/>
      <c r="D860" s="231"/>
      <c r="E860" s="3"/>
      <c r="F860" s="3"/>
      <c r="G860" s="3"/>
      <c r="H860" s="3"/>
      <c r="J860" s="226"/>
      <c r="K860" s="3"/>
      <c r="L860" s="3"/>
      <c r="O860" s="227"/>
      <c r="Q860" s="94"/>
      <c r="R860" s="94"/>
      <c r="S860" s="94"/>
      <c r="T860" s="94"/>
    </row>
    <row r="861" ht="15.75" customHeight="1">
      <c r="A861" s="204"/>
      <c r="B861" s="222"/>
      <c r="C861" s="223"/>
      <c r="D861" s="231"/>
      <c r="E861" s="3"/>
      <c r="F861" s="3"/>
      <c r="G861" s="3"/>
      <c r="H861" s="3"/>
      <c r="J861" s="226"/>
      <c r="K861" s="3"/>
      <c r="L861" s="3"/>
      <c r="O861" s="227"/>
      <c r="Q861" s="94"/>
      <c r="R861" s="94"/>
      <c r="S861" s="94"/>
      <c r="T861" s="94"/>
    </row>
    <row r="862" ht="15.75" customHeight="1">
      <c r="A862" s="204"/>
      <c r="B862" s="222"/>
      <c r="C862" s="223"/>
      <c r="D862" s="231"/>
      <c r="E862" s="3"/>
      <c r="F862" s="3"/>
      <c r="G862" s="3"/>
      <c r="H862" s="3"/>
      <c r="J862" s="226"/>
      <c r="K862" s="3"/>
      <c r="L862" s="3"/>
      <c r="O862" s="227"/>
      <c r="Q862" s="94"/>
      <c r="R862" s="94"/>
      <c r="S862" s="94"/>
      <c r="T862" s="94"/>
    </row>
    <row r="863" ht="15.75" customHeight="1">
      <c r="A863" s="204"/>
      <c r="B863" s="222"/>
      <c r="C863" s="223"/>
      <c r="D863" s="231"/>
      <c r="E863" s="3"/>
      <c r="F863" s="3"/>
      <c r="G863" s="3"/>
      <c r="H863" s="3"/>
      <c r="J863" s="226"/>
      <c r="K863" s="3"/>
      <c r="L863" s="3"/>
      <c r="O863" s="227"/>
      <c r="Q863" s="94"/>
      <c r="R863" s="94"/>
      <c r="S863" s="94"/>
      <c r="T863" s="94"/>
    </row>
    <row r="864" ht="15.75" customHeight="1">
      <c r="A864" s="204"/>
      <c r="B864" s="222"/>
      <c r="C864" s="223"/>
      <c r="D864" s="231"/>
      <c r="E864" s="3"/>
      <c r="F864" s="3"/>
      <c r="G864" s="3"/>
      <c r="H864" s="3"/>
      <c r="J864" s="226"/>
      <c r="K864" s="3"/>
      <c r="L864" s="3"/>
      <c r="O864" s="227"/>
      <c r="Q864" s="94"/>
      <c r="R864" s="94"/>
      <c r="S864" s="94"/>
      <c r="T864" s="94"/>
    </row>
    <row r="865" ht="15.75" customHeight="1">
      <c r="A865" s="204"/>
      <c r="B865" s="222"/>
      <c r="C865" s="223"/>
      <c r="D865" s="231"/>
      <c r="E865" s="3"/>
      <c r="F865" s="3"/>
      <c r="G865" s="3"/>
      <c r="H865" s="3"/>
      <c r="J865" s="226"/>
      <c r="K865" s="3"/>
      <c r="L865" s="3"/>
      <c r="O865" s="227"/>
      <c r="Q865" s="94"/>
      <c r="R865" s="94"/>
      <c r="S865" s="94"/>
      <c r="T865" s="94"/>
    </row>
    <row r="866" ht="15.75" customHeight="1">
      <c r="A866" s="204"/>
      <c r="B866" s="222"/>
      <c r="C866" s="223"/>
      <c r="D866" s="231"/>
      <c r="E866" s="3"/>
      <c r="F866" s="3"/>
      <c r="G866" s="3"/>
      <c r="H866" s="3"/>
      <c r="J866" s="226"/>
      <c r="K866" s="3"/>
      <c r="L866" s="3"/>
      <c r="O866" s="227"/>
      <c r="Q866" s="94"/>
      <c r="R866" s="94"/>
      <c r="S866" s="94"/>
      <c r="T866" s="94"/>
    </row>
    <row r="867" ht="15.75" customHeight="1">
      <c r="A867" s="204"/>
      <c r="B867" s="222"/>
      <c r="C867" s="223"/>
      <c r="D867" s="231"/>
      <c r="E867" s="3"/>
      <c r="F867" s="3"/>
      <c r="G867" s="3"/>
      <c r="H867" s="3"/>
      <c r="J867" s="226"/>
      <c r="K867" s="3"/>
      <c r="L867" s="3"/>
      <c r="O867" s="227"/>
      <c r="Q867" s="94"/>
      <c r="R867" s="94"/>
      <c r="S867" s="94"/>
      <c r="T867" s="94"/>
    </row>
    <row r="868" ht="15.75" customHeight="1">
      <c r="A868" s="204"/>
      <c r="B868" s="222"/>
      <c r="C868" s="223"/>
      <c r="D868" s="231"/>
      <c r="E868" s="3"/>
      <c r="F868" s="3"/>
      <c r="G868" s="3"/>
      <c r="H868" s="3"/>
      <c r="J868" s="226"/>
      <c r="K868" s="3"/>
      <c r="L868" s="3"/>
      <c r="O868" s="227"/>
      <c r="Q868" s="94"/>
      <c r="R868" s="94"/>
      <c r="S868" s="94"/>
      <c r="T868" s="94"/>
    </row>
    <row r="869" ht="15.75" customHeight="1">
      <c r="A869" s="204"/>
      <c r="B869" s="222"/>
      <c r="C869" s="223"/>
      <c r="D869" s="231"/>
      <c r="E869" s="3"/>
      <c r="F869" s="3"/>
      <c r="G869" s="3"/>
      <c r="H869" s="3"/>
      <c r="J869" s="226"/>
      <c r="K869" s="3"/>
      <c r="L869" s="3"/>
      <c r="O869" s="227"/>
      <c r="Q869" s="94"/>
      <c r="R869" s="94"/>
      <c r="S869" s="94"/>
      <c r="T869" s="94"/>
    </row>
    <row r="870" ht="15.75" customHeight="1">
      <c r="A870" s="204"/>
      <c r="B870" s="222"/>
      <c r="C870" s="223"/>
      <c r="D870" s="231"/>
      <c r="E870" s="3"/>
      <c r="F870" s="3"/>
      <c r="G870" s="3"/>
      <c r="H870" s="3"/>
      <c r="J870" s="226"/>
      <c r="K870" s="3"/>
      <c r="L870" s="3"/>
      <c r="O870" s="227"/>
      <c r="Q870" s="94"/>
      <c r="R870" s="94"/>
      <c r="S870" s="94"/>
      <c r="T870" s="94"/>
    </row>
    <row r="871" ht="15.75" customHeight="1">
      <c r="A871" s="204"/>
      <c r="B871" s="222"/>
      <c r="C871" s="223"/>
      <c r="D871" s="231"/>
      <c r="E871" s="3"/>
      <c r="F871" s="3"/>
      <c r="G871" s="3"/>
      <c r="H871" s="3"/>
      <c r="J871" s="226"/>
      <c r="K871" s="3"/>
      <c r="L871" s="3"/>
      <c r="O871" s="227"/>
      <c r="Q871" s="94"/>
      <c r="R871" s="94"/>
      <c r="S871" s="94"/>
      <c r="T871" s="94"/>
    </row>
    <row r="872" ht="15.75" customHeight="1">
      <c r="A872" s="204"/>
      <c r="B872" s="222"/>
      <c r="C872" s="223"/>
      <c r="D872" s="231"/>
      <c r="E872" s="3"/>
      <c r="F872" s="3"/>
      <c r="G872" s="3"/>
      <c r="H872" s="3"/>
      <c r="J872" s="226"/>
      <c r="K872" s="3"/>
      <c r="L872" s="3"/>
      <c r="O872" s="227"/>
      <c r="Q872" s="94"/>
      <c r="R872" s="94"/>
      <c r="S872" s="94"/>
      <c r="T872" s="94"/>
    </row>
    <row r="873" ht="15.75" customHeight="1">
      <c r="A873" s="204"/>
      <c r="B873" s="222"/>
      <c r="C873" s="223"/>
      <c r="D873" s="231"/>
      <c r="E873" s="3"/>
      <c r="F873" s="3"/>
      <c r="G873" s="3"/>
      <c r="H873" s="3"/>
      <c r="J873" s="226"/>
      <c r="K873" s="3"/>
      <c r="L873" s="3"/>
      <c r="O873" s="227"/>
      <c r="Q873" s="94"/>
      <c r="R873" s="94"/>
      <c r="S873" s="94"/>
      <c r="T873" s="94"/>
    </row>
    <row r="874" ht="15.75" customHeight="1">
      <c r="A874" s="204"/>
      <c r="B874" s="222"/>
      <c r="C874" s="223"/>
      <c r="D874" s="231"/>
      <c r="E874" s="3"/>
      <c r="F874" s="3"/>
      <c r="G874" s="3"/>
      <c r="H874" s="3"/>
      <c r="J874" s="226"/>
      <c r="K874" s="3"/>
      <c r="L874" s="3"/>
      <c r="O874" s="227"/>
      <c r="Q874" s="94"/>
      <c r="R874" s="94"/>
      <c r="S874" s="94"/>
      <c r="T874" s="94"/>
    </row>
    <row r="875" ht="15.75" customHeight="1">
      <c r="A875" s="204"/>
      <c r="B875" s="222"/>
      <c r="C875" s="223"/>
      <c r="D875" s="231"/>
      <c r="E875" s="3"/>
      <c r="F875" s="3"/>
      <c r="G875" s="3"/>
      <c r="H875" s="3"/>
      <c r="J875" s="226"/>
      <c r="K875" s="3"/>
      <c r="L875" s="3"/>
      <c r="O875" s="227"/>
      <c r="Q875" s="94"/>
      <c r="R875" s="94"/>
      <c r="S875" s="94"/>
      <c r="T875" s="94"/>
    </row>
    <row r="876" ht="15.75" customHeight="1">
      <c r="A876" s="204"/>
      <c r="B876" s="222"/>
      <c r="C876" s="223"/>
      <c r="D876" s="231"/>
      <c r="E876" s="3"/>
      <c r="F876" s="3"/>
      <c r="G876" s="3"/>
      <c r="H876" s="3"/>
      <c r="J876" s="226"/>
      <c r="K876" s="3"/>
      <c r="L876" s="3"/>
      <c r="O876" s="227"/>
      <c r="Q876" s="94"/>
      <c r="R876" s="94"/>
      <c r="S876" s="94"/>
      <c r="T876" s="94"/>
    </row>
    <row r="877" ht="15.75" customHeight="1">
      <c r="A877" s="204"/>
      <c r="B877" s="222"/>
      <c r="C877" s="223"/>
      <c r="D877" s="231"/>
      <c r="E877" s="3"/>
      <c r="F877" s="3"/>
      <c r="G877" s="3"/>
      <c r="H877" s="3"/>
      <c r="J877" s="226"/>
      <c r="K877" s="3"/>
      <c r="L877" s="3"/>
      <c r="O877" s="227"/>
      <c r="Q877" s="94"/>
      <c r="R877" s="94"/>
      <c r="S877" s="94"/>
      <c r="T877" s="94"/>
    </row>
    <row r="878" ht="15.75" customHeight="1">
      <c r="A878" s="204"/>
      <c r="B878" s="222"/>
      <c r="C878" s="223"/>
      <c r="D878" s="231"/>
      <c r="E878" s="3"/>
      <c r="F878" s="3"/>
      <c r="G878" s="3"/>
      <c r="H878" s="3"/>
      <c r="J878" s="226"/>
      <c r="K878" s="3"/>
      <c r="L878" s="3"/>
      <c r="O878" s="227"/>
      <c r="Q878" s="94"/>
      <c r="R878" s="94"/>
      <c r="S878" s="94"/>
      <c r="T878" s="94"/>
    </row>
    <row r="879" ht="15.75" customHeight="1">
      <c r="A879" s="204"/>
      <c r="B879" s="222"/>
      <c r="C879" s="223"/>
      <c r="D879" s="231"/>
      <c r="E879" s="3"/>
      <c r="F879" s="3"/>
      <c r="G879" s="3"/>
      <c r="H879" s="3"/>
      <c r="J879" s="226"/>
      <c r="K879" s="3"/>
      <c r="L879" s="3"/>
      <c r="O879" s="227"/>
      <c r="Q879" s="94"/>
      <c r="R879" s="94"/>
      <c r="S879" s="94"/>
      <c r="T879" s="94"/>
    </row>
    <row r="880" ht="15.75" customHeight="1">
      <c r="A880" s="204"/>
      <c r="B880" s="222"/>
      <c r="C880" s="223"/>
      <c r="D880" s="231"/>
      <c r="E880" s="3"/>
      <c r="F880" s="3"/>
      <c r="G880" s="3"/>
      <c r="H880" s="3"/>
      <c r="J880" s="226"/>
      <c r="K880" s="3"/>
      <c r="L880" s="3"/>
      <c r="O880" s="227"/>
      <c r="Q880" s="94"/>
      <c r="R880" s="94"/>
      <c r="S880" s="94"/>
      <c r="T880" s="94"/>
    </row>
    <row r="881" ht="15.75" customHeight="1">
      <c r="A881" s="204"/>
      <c r="B881" s="222"/>
      <c r="C881" s="223"/>
      <c r="D881" s="231"/>
      <c r="E881" s="3"/>
      <c r="F881" s="3"/>
      <c r="G881" s="3"/>
      <c r="H881" s="3"/>
      <c r="J881" s="226"/>
      <c r="K881" s="3"/>
      <c r="L881" s="3"/>
      <c r="O881" s="227"/>
      <c r="Q881" s="94"/>
      <c r="R881" s="94"/>
      <c r="S881" s="94"/>
      <c r="T881" s="94"/>
    </row>
    <row r="882" ht="15.75" customHeight="1">
      <c r="A882" s="204"/>
      <c r="B882" s="222"/>
      <c r="C882" s="223"/>
      <c r="D882" s="231"/>
      <c r="E882" s="3"/>
      <c r="F882" s="3"/>
      <c r="G882" s="3"/>
      <c r="H882" s="3"/>
      <c r="J882" s="226"/>
      <c r="K882" s="3"/>
      <c r="L882" s="3"/>
      <c r="O882" s="227"/>
      <c r="Q882" s="94"/>
      <c r="R882" s="94"/>
      <c r="S882" s="94"/>
      <c r="T882" s="94"/>
    </row>
    <row r="883" ht="15.75" customHeight="1">
      <c r="A883" s="204"/>
      <c r="B883" s="222"/>
      <c r="C883" s="223"/>
      <c r="D883" s="231"/>
      <c r="E883" s="3"/>
      <c r="F883" s="3"/>
      <c r="G883" s="3"/>
      <c r="H883" s="3"/>
      <c r="J883" s="226"/>
      <c r="K883" s="3"/>
      <c r="L883" s="3"/>
      <c r="O883" s="227"/>
      <c r="Q883" s="94"/>
      <c r="R883" s="94"/>
      <c r="S883" s="94"/>
      <c r="T883" s="94"/>
    </row>
    <row r="884" ht="15.75" customHeight="1">
      <c r="A884" s="204"/>
      <c r="B884" s="222"/>
      <c r="C884" s="223"/>
      <c r="D884" s="231"/>
      <c r="E884" s="3"/>
      <c r="F884" s="3"/>
      <c r="G884" s="3"/>
      <c r="H884" s="3"/>
      <c r="J884" s="226"/>
      <c r="K884" s="3"/>
      <c r="L884" s="3"/>
      <c r="O884" s="227"/>
      <c r="Q884" s="94"/>
      <c r="R884" s="94"/>
      <c r="S884" s="94"/>
      <c r="T884" s="94"/>
    </row>
    <row r="885" ht="15.75" customHeight="1">
      <c r="A885" s="204"/>
      <c r="B885" s="222"/>
      <c r="C885" s="223"/>
      <c r="D885" s="231"/>
      <c r="E885" s="3"/>
      <c r="F885" s="3"/>
      <c r="G885" s="3"/>
      <c r="H885" s="3"/>
      <c r="J885" s="226"/>
      <c r="K885" s="3"/>
      <c r="L885" s="3"/>
      <c r="O885" s="227"/>
      <c r="Q885" s="94"/>
      <c r="R885" s="94"/>
      <c r="S885" s="94"/>
      <c r="T885" s="94"/>
    </row>
    <row r="886" ht="15.75" customHeight="1">
      <c r="A886" s="204"/>
      <c r="B886" s="222"/>
      <c r="C886" s="223"/>
      <c r="D886" s="231"/>
      <c r="E886" s="3"/>
      <c r="F886" s="3"/>
      <c r="G886" s="3"/>
      <c r="H886" s="3"/>
      <c r="J886" s="226"/>
      <c r="K886" s="3"/>
      <c r="L886" s="3"/>
      <c r="O886" s="227"/>
      <c r="Q886" s="94"/>
      <c r="R886" s="94"/>
      <c r="S886" s="94"/>
      <c r="T886" s="94"/>
    </row>
    <row r="887" ht="15.75" customHeight="1">
      <c r="A887" s="204"/>
      <c r="B887" s="222"/>
      <c r="C887" s="223"/>
      <c r="D887" s="231"/>
      <c r="E887" s="3"/>
      <c r="F887" s="3"/>
      <c r="G887" s="3"/>
      <c r="H887" s="3"/>
      <c r="J887" s="226"/>
      <c r="K887" s="3"/>
      <c r="L887" s="3"/>
      <c r="O887" s="227"/>
      <c r="Q887" s="94"/>
      <c r="R887" s="94"/>
      <c r="S887" s="94"/>
      <c r="T887" s="94"/>
    </row>
    <row r="888" ht="15.75" customHeight="1">
      <c r="A888" s="204"/>
      <c r="B888" s="222"/>
      <c r="C888" s="223"/>
      <c r="D888" s="231"/>
      <c r="E888" s="3"/>
      <c r="F888" s="3"/>
      <c r="G888" s="3"/>
      <c r="H888" s="3"/>
      <c r="J888" s="226"/>
      <c r="K888" s="3"/>
      <c r="L888" s="3"/>
      <c r="O888" s="227"/>
      <c r="Q888" s="94"/>
      <c r="R888" s="94"/>
      <c r="S888" s="94"/>
      <c r="T888" s="94"/>
    </row>
    <row r="889" ht="15.75" customHeight="1">
      <c r="A889" s="204"/>
      <c r="B889" s="222"/>
      <c r="C889" s="223"/>
      <c r="D889" s="231"/>
      <c r="E889" s="3"/>
      <c r="F889" s="3"/>
      <c r="G889" s="3"/>
      <c r="H889" s="3"/>
      <c r="J889" s="226"/>
      <c r="K889" s="3"/>
      <c r="L889" s="3"/>
      <c r="O889" s="227"/>
      <c r="Q889" s="94"/>
      <c r="R889" s="94"/>
      <c r="S889" s="94"/>
      <c r="T889" s="94"/>
    </row>
    <row r="890" ht="15.75" customHeight="1">
      <c r="A890" s="204"/>
      <c r="B890" s="222"/>
      <c r="C890" s="223"/>
      <c r="D890" s="231"/>
      <c r="E890" s="3"/>
      <c r="F890" s="3"/>
      <c r="G890" s="3"/>
      <c r="H890" s="3"/>
      <c r="J890" s="226"/>
      <c r="K890" s="3"/>
      <c r="L890" s="3"/>
      <c r="O890" s="227"/>
      <c r="Q890" s="94"/>
      <c r="R890" s="94"/>
      <c r="S890" s="94"/>
      <c r="T890" s="94"/>
    </row>
    <row r="891" ht="15.75" customHeight="1">
      <c r="A891" s="204"/>
      <c r="B891" s="222"/>
      <c r="C891" s="223"/>
      <c r="D891" s="231"/>
      <c r="E891" s="3"/>
      <c r="F891" s="3"/>
      <c r="G891" s="3"/>
      <c r="H891" s="3"/>
      <c r="J891" s="226"/>
      <c r="K891" s="3"/>
      <c r="L891" s="3"/>
      <c r="O891" s="227"/>
      <c r="Q891" s="94"/>
      <c r="R891" s="94"/>
      <c r="S891" s="94"/>
      <c r="T891" s="94"/>
    </row>
    <row r="892" ht="15.75" customHeight="1">
      <c r="A892" s="204"/>
      <c r="B892" s="222"/>
      <c r="C892" s="223"/>
      <c r="D892" s="231"/>
      <c r="E892" s="3"/>
      <c r="F892" s="3"/>
      <c r="G892" s="3"/>
      <c r="H892" s="3"/>
      <c r="J892" s="226"/>
      <c r="K892" s="3"/>
      <c r="L892" s="3"/>
      <c r="O892" s="227"/>
      <c r="Q892" s="94"/>
      <c r="R892" s="94"/>
      <c r="S892" s="94"/>
      <c r="T892" s="94"/>
    </row>
    <row r="893" ht="15.75" customHeight="1">
      <c r="A893" s="204"/>
      <c r="B893" s="222"/>
      <c r="C893" s="223"/>
      <c r="D893" s="231"/>
      <c r="E893" s="3"/>
      <c r="F893" s="3"/>
      <c r="G893" s="3"/>
      <c r="H893" s="3"/>
      <c r="J893" s="226"/>
      <c r="K893" s="3"/>
      <c r="L893" s="3"/>
      <c r="O893" s="227"/>
      <c r="Q893" s="94"/>
      <c r="R893" s="94"/>
      <c r="S893" s="94"/>
      <c r="T893" s="94"/>
    </row>
    <row r="894" ht="15.75" customHeight="1">
      <c r="A894" s="204"/>
      <c r="B894" s="222"/>
      <c r="C894" s="223"/>
      <c r="D894" s="231"/>
      <c r="E894" s="3"/>
      <c r="F894" s="3"/>
      <c r="G894" s="3"/>
      <c r="H894" s="3"/>
      <c r="J894" s="226"/>
      <c r="K894" s="3"/>
      <c r="L894" s="3"/>
      <c r="O894" s="227"/>
      <c r="Q894" s="94"/>
      <c r="R894" s="94"/>
      <c r="S894" s="94"/>
      <c r="T894" s="94"/>
    </row>
    <row r="895" ht="15.75" customHeight="1">
      <c r="A895" s="204"/>
      <c r="B895" s="222"/>
      <c r="C895" s="223"/>
      <c r="D895" s="231"/>
      <c r="E895" s="3"/>
      <c r="F895" s="3"/>
      <c r="G895" s="3"/>
      <c r="H895" s="3"/>
      <c r="J895" s="226"/>
      <c r="K895" s="3"/>
      <c r="L895" s="3"/>
      <c r="O895" s="227"/>
      <c r="Q895" s="94"/>
      <c r="R895" s="94"/>
      <c r="S895" s="94"/>
      <c r="T895" s="94"/>
    </row>
    <row r="896" ht="15.75" customHeight="1">
      <c r="A896" s="204"/>
      <c r="B896" s="222"/>
      <c r="C896" s="223"/>
      <c r="D896" s="231"/>
      <c r="E896" s="3"/>
      <c r="F896" s="3"/>
      <c r="G896" s="3"/>
      <c r="H896" s="3"/>
      <c r="J896" s="226"/>
      <c r="K896" s="3"/>
      <c r="L896" s="3"/>
      <c r="O896" s="227"/>
      <c r="Q896" s="94"/>
      <c r="R896" s="94"/>
      <c r="S896" s="94"/>
      <c r="T896" s="94"/>
    </row>
    <row r="897" ht="15.75" customHeight="1">
      <c r="A897" s="204"/>
      <c r="B897" s="222"/>
      <c r="C897" s="223"/>
      <c r="D897" s="231"/>
      <c r="E897" s="3"/>
      <c r="F897" s="3"/>
      <c r="G897" s="3"/>
      <c r="H897" s="3"/>
      <c r="J897" s="226"/>
      <c r="K897" s="3"/>
      <c r="L897" s="3"/>
      <c r="O897" s="227"/>
      <c r="Q897" s="94"/>
      <c r="R897" s="94"/>
      <c r="S897" s="94"/>
      <c r="T897" s="94"/>
    </row>
    <row r="898" ht="15.75" customHeight="1">
      <c r="A898" s="204"/>
      <c r="B898" s="222"/>
      <c r="C898" s="223"/>
      <c r="D898" s="231"/>
      <c r="E898" s="3"/>
      <c r="F898" s="3"/>
      <c r="G898" s="3"/>
      <c r="H898" s="3"/>
      <c r="J898" s="226"/>
      <c r="K898" s="3"/>
      <c r="L898" s="3"/>
      <c r="O898" s="227"/>
      <c r="Q898" s="94"/>
      <c r="R898" s="94"/>
      <c r="S898" s="94"/>
      <c r="T898" s="94"/>
    </row>
    <row r="899" ht="15.75" customHeight="1">
      <c r="A899" s="204"/>
      <c r="B899" s="222"/>
      <c r="C899" s="223"/>
      <c r="D899" s="231"/>
      <c r="E899" s="3"/>
      <c r="F899" s="3"/>
      <c r="G899" s="3"/>
      <c r="H899" s="3"/>
      <c r="J899" s="226"/>
      <c r="K899" s="3"/>
      <c r="L899" s="3"/>
      <c r="O899" s="227"/>
      <c r="Q899" s="94"/>
      <c r="R899" s="94"/>
      <c r="S899" s="94"/>
      <c r="T899" s="94"/>
    </row>
    <row r="900" ht="15.75" customHeight="1">
      <c r="A900" s="204"/>
      <c r="B900" s="222"/>
      <c r="C900" s="223"/>
      <c r="D900" s="231"/>
      <c r="E900" s="3"/>
      <c r="F900" s="3"/>
      <c r="G900" s="3"/>
      <c r="H900" s="3"/>
      <c r="J900" s="226"/>
      <c r="K900" s="3"/>
      <c r="L900" s="3"/>
      <c r="O900" s="227"/>
      <c r="Q900" s="94"/>
      <c r="R900" s="94"/>
      <c r="S900" s="94"/>
      <c r="T900" s="94"/>
    </row>
    <row r="901" ht="15.75" customHeight="1">
      <c r="A901" s="204"/>
      <c r="B901" s="222"/>
      <c r="C901" s="223"/>
      <c r="D901" s="231"/>
      <c r="E901" s="3"/>
      <c r="F901" s="3"/>
      <c r="G901" s="3"/>
      <c r="H901" s="3"/>
      <c r="J901" s="226"/>
      <c r="K901" s="3"/>
      <c r="L901" s="3"/>
      <c r="O901" s="227"/>
      <c r="Q901" s="94"/>
      <c r="R901" s="94"/>
      <c r="S901" s="94"/>
      <c r="T901" s="94"/>
    </row>
    <row r="902" ht="15.75" customHeight="1">
      <c r="A902" s="204"/>
      <c r="B902" s="222"/>
      <c r="C902" s="223"/>
      <c r="D902" s="231"/>
      <c r="E902" s="3"/>
      <c r="F902" s="3"/>
      <c r="G902" s="3"/>
      <c r="H902" s="3"/>
      <c r="J902" s="226"/>
      <c r="K902" s="3"/>
      <c r="L902" s="3"/>
      <c r="O902" s="227"/>
      <c r="Q902" s="94"/>
      <c r="R902" s="94"/>
      <c r="S902" s="94"/>
      <c r="T902" s="94"/>
    </row>
    <row r="903" ht="15.75" customHeight="1">
      <c r="A903" s="204"/>
      <c r="B903" s="222"/>
      <c r="C903" s="223"/>
      <c r="D903" s="231"/>
      <c r="E903" s="3"/>
      <c r="F903" s="3"/>
      <c r="G903" s="3"/>
      <c r="H903" s="3"/>
      <c r="J903" s="226"/>
      <c r="K903" s="3"/>
      <c r="L903" s="3"/>
      <c r="O903" s="227"/>
      <c r="Q903" s="94"/>
      <c r="R903" s="94"/>
      <c r="S903" s="94"/>
      <c r="T903" s="94"/>
    </row>
    <row r="904" ht="15.75" customHeight="1">
      <c r="A904" s="204"/>
      <c r="B904" s="222"/>
      <c r="C904" s="223"/>
      <c r="D904" s="231"/>
      <c r="E904" s="3"/>
      <c r="F904" s="3"/>
      <c r="G904" s="3"/>
      <c r="H904" s="3"/>
      <c r="J904" s="226"/>
      <c r="K904" s="3"/>
      <c r="L904" s="3"/>
      <c r="O904" s="227"/>
      <c r="Q904" s="94"/>
      <c r="R904" s="94"/>
      <c r="S904" s="94"/>
      <c r="T904" s="94"/>
    </row>
    <row r="905" ht="15.75" customHeight="1">
      <c r="A905" s="204"/>
      <c r="B905" s="222"/>
      <c r="C905" s="223"/>
      <c r="D905" s="231"/>
      <c r="E905" s="3"/>
      <c r="F905" s="3"/>
      <c r="G905" s="3"/>
      <c r="H905" s="3"/>
      <c r="J905" s="226"/>
      <c r="K905" s="3"/>
      <c r="L905" s="3"/>
      <c r="O905" s="227"/>
      <c r="Q905" s="94"/>
      <c r="R905" s="94"/>
      <c r="S905" s="94"/>
      <c r="T905" s="94"/>
    </row>
    <row r="906" ht="15.75" customHeight="1">
      <c r="A906" s="204"/>
      <c r="B906" s="222"/>
      <c r="C906" s="223"/>
      <c r="D906" s="231"/>
      <c r="E906" s="3"/>
      <c r="F906" s="3"/>
      <c r="G906" s="3"/>
      <c r="H906" s="3"/>
      <c r="J906" s="226"/>
      <c r="K906" s="3"/>
      <c r="L906" s="3"/>
      <c r="O906" s="227"/>
      <c r="Q906" s="94"/>
      <c r="R906" s="94"/>
      <c r="S906" s="94"/>
      <c r="T906" s="94"/>
    </row>
    <row r="907" ht="15.75" customHeight="1">
      <c r="A907" s="204"/>
      <c r="B907" s="222"/>
      <c r="C907" s="223"/>
      <c r="D907" s="231"/>
      <c r="E907" s="3"/>
      <c r="F907" s="3"/>
      <c r="G907" s="3"/>
      <c r="H907" s="3"/>
      <c r="J907" s="226"/>
      <c r="K907" s="3"/>
      <c r="L907" s="3"/>
      <c r="O907" s="227"/>
      <c r="Q907" s="94"/>
      <c r="R907" s="94"/>
      <c r="S907" s="94"/>
      <c r="T907" s="94"/>
    </row>
    <row r="908" ht="15.75" customHeight="1">
      <c r="A908" s="204"/>
      <c r="B908" s="222"/>
      <c r="C908" s="223"/>
      <c r="D908" s="231"/>
      <c r="E908" s="3"/>
      <c r="F908" s="3"/>
      <c r="G908" s="3"/>
      <c r="H908" s="3"/>
      <c r="J908" s="226"/>
      <c r="K908" s="3"/>
      <c r="L908" s="3"/>
      <c r="O908" s="227"/>
      <c r="Q908" s="94"/>
      <c r="R908" s="94"/>
      <c r="S908" s="94"/>
      <c r="T908" s="94"/>
    </row>
    <row r="909" ht="15.75" customHeight="1">
      <c r="A909" s="204"/>
      <c r="B909" s="222"/>
      <c r="C909" s="223"/>
      <c r="D909" s="231"/>
      <c r="E909" s="3"/>
      <c r="F909" s="3"/>
      <c r="G909" s="3"/>
      <c r="H909" s="3"/>
      <c r="J909" s="226"/>
      <c r="K909" s="3"/>
      <c r="L909" s="3"/>
      <c r="O909" s="227"/>
      <c r="Q909" s="94"/>
      <c r="R909" s="94"/>
      <c r="S909" s="94"/>
      <c r="T909" s="94"/>
    </row>
    <row r="910" ht="15.75" customHeight="1">
      <c r="A910" s="204"/>
      <c r="B910" s="222"/>
      <c r="C910" s="223"/>
      <c r="D910" s="231"/>
      <c r="E910" s="3"/>
      <c r="F910" s="3"/>
      <c r="G910" s="3"/>
      <c r="H910" s="3"/>
      <c r="J910" s="226"/>
      <c r="K910" s="3"/>
      <c r="L910" s="3"/>
      <c r="O910" s="227"/>
      <c r="Q910" s="94"/>
      <c r="R910" s="94"/>
      <c r="S910" s="94"/>
      <c r="T910" s="94"/>
    </row>
    <row r="911" ht="15.75" customHeight="1">
      <c r="A911" s="204"/>
      <c r="B911" s="222"/>
      <c r="C911" s="223"/>
      <c r="D911" s="231"/>
      <c r="E911" s="3"/>
      <c r="F911" s="3"/>
      <c r="G911" s="3"/>
      <c r="H911" s="3"/>
      <c r="J911" s="226"/>
      <c r="K911" s="3"/>
      <c r="L911" s="3"/>
      <c r="O911" s="227"/>
      <c r="Q911" s="94"/>
      <c r="R911" s="94"/>
      <c r="S911" s="94"/>
      <c r="T911" s="94"/>
    </row>
    <row r="912" ht="15.75" customHeight="1">
      <c r="A912" s="204"/>
      <c r="B912" s="222"/>
      <c r="C912" s="223"/>
      <c r="D912" s="231"/>
      <c r="E912" s="3"/>
      <c r="F912" s="3"/>
      <c r="G912" s="3"/>
      <c r="H912" s="3"/>
      <c r="J912" s="226"/>
      <c r="K912" s="3"/>
      <c r="L912" s="3"/>
      <c r="O912" s="227"/>
      <c r="Q912" s="94"/>
      <c r="R912" s="94"/>
      <c r="S912" s="94"/>
      <c r="T912" s="94"/>
    </row>
    <row r="913" ht="15.75" customHeight="1">
      <c r="A913" s="204"/>
      <c r="B913" s="222"/>
      <c r="C913" s="223"/>
      <c r="D913" s="231"/>
      <c r="E913" s="3"/>
      <c r="F913" s="3"/>
      <c r="G913" s="3"/>
      <c r="H913" s="3"/>
      <c r="J913" s="226"/>
      <c r="K913" s="3"/>
      <c r="L913" s="3"/>
      <c r="O913" s="227"/>
      <c r="Q913" s="94"/>
      <c r="R913" s="94"/>
      <c r="S913" s="94"/>
      <c r="T913" s="94"/>
    </row>
    <row r="914" ht="15.75" customHeight="1">
      <c r="A914" s="204"/>
      <c r="B914" s="222"/>
      <c r="C914" s="223"/>
      <c r="D914" s="231"/>
      <c r="E914" s="3"/>
      <c r="F914" s="3"/>
      <c r="G914" s="3"/>
      <c r="H914" s="3"/>
      <c r="J914" s="226"/>
      <c r="K914" s="3"/>
      <c r="L914" s="3"/>
      <c r="O914" s="227"/>
      <c r="Q914" s="94"/>
      <c r="R914" s="94"/>
      <c r="S914" s="94"/>
      <c r="T914" s="94"/>
    </row>
    <row r="915" ht="15.75" customHeight="1">
      <c r="A915" s="204"/>
      <c r="B915" s="222"/>
      <c r="C915" s="223"/>
      <c r="D915" s="231"/>
      <c r="E915" s="3"/>
      <c r="F915" s="3"/>
      <c r="G915" s="3"/>
      <c r="H915" s="3"/>
      <c r="J915" s="226"/>
      <c r="K915" s="3"/>
      <c r="L915" s="3"/>
      <c r="O915" s="227"/>
      <c r="Q915" s="94"/>
      <c r="R915" s="94"/>
      <c r="S915" s="94"/>
      <c r="T915" s="94"/>
    </row>
    <row r="916" ht="15.75" customHeight="1">
      <c r="A916" s="204"/>
      <c r="B916" s="222"/>
      <c r="C916" s="223"/>
      <c r="D916" s="231"/>
      <c r="E916" s="3"/>
      <c r="F916" s="3"/>
      <c r="G916" s="3"/>
      <c r="H916" s="3"/>
      <c r="J916" s="226"/>
      <c r="K916" s="3"/>
      <c r="L916" s="3"/>
      <c r="O916" s="227"/>
      <c r="Q916" s="94"/>
      <c r="R916" s="94"/>
      <c r="S916" s="94"/>
      <c r="T916" s="94"/>
    </row>
    <row r="917" ht="15.75" customHeight="1">
      <c r="A917" s="204"/>
      <c r="B917" s="222"/>
      <c r="C917" s="223"/>
      <c r="D917" s="231"/>
      <c r="E917" s="3"/>
      <c r="F917" s="3"/>
      <c r="G917" s="3"/>
      <c r="H917" s="3"/>
      <c r="J917" s="226"/>
      <c r="K917" s="3"/>
      <c r="L917" s="3"/>
      <c r="O917" s="227"/>
      <c r="Q917" s="94"/>
      <c r="R917" s="94"/>
      <c r="S917" s="94"/>
      <c r="T917" s="94"/>
    </row>
    <row r="918" ht="15.75" customHeight="1">
      <c r="A918" s="204"/>
      <c r="B918" s="222"/>
      <c r="C918" s="223"/>
      <c r="D918" s="231"/>
      <c r="E918" s="3"/>
      <c r="F918" s="3"/>
      <c r="G918" s="3"/>
      <c r="H918" s="3"/>
      <c r="J918" s="226"/>
      <c r="K918" s="3"/>
      <c r="L918" s="3"/>
      <c r="O918" s="227"/>
      <c r="Q918" s="94"/>
      <c r="R918" s="94"/>
      <c r="S918" s="94"/>
      <c r="T918" s="94"/>
    </row>
    <row r="919" ht="15.75" customHeight="1">
      <c r="A919" s="204"/>
      <c r="B919" s="222"/>
      <c r="C919" s="223"/>
      <c r="D919" s="231"/>
      <c r="E919" s="3"/>
      <c r="F919" s="3"/>
      <c r="G919" s="3"/>
      <c r="H919" s="3"/>
      <c r="J919" s="226"/>
      <c r="K919" s="3"/>
      <c r="L919" s="3"/>
      <c r="O919" s="227"/>
      <c r="Q919" s="94"/>
      <c r="R919" s="94"/>
      <c r="S919" s="94"/>
      <c r="T919" s="94"/>
    </row>
    <row r="920" ht="15.75" customHeight="1">
      <c r="A920" s="204"/>
      <c r="B920" s="222"/>
      <c r="C920" s="223"/>
      <c r="D920" s="231"/>
      <c r="E920" s="3"/>
      <c r="F920" s="3"/>
      <c r="G920" s="3"/>
      <c r="H920" s="3"/>
      <c r="J920" s="226"/>
      <c r="K920" s="3"/>
      <c r="L920" s="3"/>
      <c r="O920" s="227"/>
      <c r="Q920" s="94"/>
      <c r="R920" s="94"/>
      <c r="S920" s="94"/>
      <c r="T920" s="94"/>
    </row>
    <row r="921" ht="15.75" customHeight="1">
      <c r="A921" s="204"/>
      <c r="B921" s="222"/>
      <c r="C921" s="223"/>
      <c r="D921" s="231"/>
      <c r="E921" s="3"/>
      <c r="F921" s="3"/>
      <c r="G921" s="3"/>
      <c r="H921" s="3"/>
      <c r="J921" s="226"/>
      <c r="K921" s="3"/>
      <c r="L921" s="3"/>
      <c r="O921" s="227"/>
      <c r="Q921" s="94"/>
      <c r="R921" s="94"/>
      <c r="S921" s="94"/>
      <c r="T921" s="94"/>
    </row>
    <row r="922" ht="15.75" customHeight="1">
      <c r="A922" s="204"/>
      <c r="B922" s="222"/>
      <c r="C922" s="223"/>
      <c r="D922" s="231"/>
      <c r="E922" s="3"/>
      <c r="F922" s="3"/>
      <c r="G922" s="3"/>
      <c r="H922" s="3"/>
      <c r="J922" s="226"/>
      <c r="K922" s="3"/>
      <c r="L922" s="3"/>
      <c r="O922" s="227"/>
      <c r="Q922" s="94"/>
      <c r="R922" s="94"/>
      <c r="S922" s="94"/>
      <c r="T922" s="94"/>
    </row>
    <row r="923" ht="15.75" customHeight="1">
      <c r="A923" s="204"/>
      <c r="B923" s="222"/>
      <c r="C923" s="223"/>
      <c r="D923" s="231"/>
      <c r="E923" s="3"/>
      <c r="F923" s="3"/>
      <c r="G923" s="3"/>
      <c r="H923" s="3"/>
      <c r="J923" s="226"/>
      <c r="K923" s="3"/>
      <c r="L923" s="3"/>
      <c r="O923" s="227"/>
      <c r="Q923" s="94"/>
      <c r="R923" s="94"/>
      <c r="S923" s="94"/>
      <c r="T923" s="94"/>
    </row>
    <row r="924" ht="15.75" customHeight="1">
      <c r="A924" s="204"/>
      <c r="B924" s="222"/>
      <c r="C924" s="223"/>
      <c r="D924" s="231"/>
      <c r="E924" s="3"/>
      <c r="F924" s="3"/>
      <c r="G924" s="3"/>
      <c r="H924" s="3"/>
      <c r="J924" s="226"/>
      <c r="K924" s="3"/>
      <c r="L924" s="3"/>
      <c r="O924" s="227"/>
      <c r="Q924" s="94"/>
      <c r="R924" s="94"/>
      <c r="S924" s="94"/>
      <c r="T924" s="94"/>
    </row>
    <row r="925" ht="15.75" customHeight="1">
      <c r="A925" s="204"/>
      <c r="B925" s="222"/>
      <c r="C925" s="223"/>
      <c r="D925" s="231"/>
      <c r="E925" s="3"/>
      <c r="F925" s="3"/>
      <c r="G925" s="3"/>
      <c r="H925" s="3"/>
      <c r="J925" s="226"/>
      <c r="K925" s="3"/>
      <c r="L925" s="3"/>
      <c r="O925" s="227"/>
      <c r="Q925" s="94"/>
      <c r="R925" s="94"/>
      <c r="S925" s="94"/>
      <c r="T925" s="94"/>
    </row>
    <row r="926" ht="15.75" customHeight="1">
      <c r="A926" s="204"/>
      <c r="B926" s="222"/>
      <c r="C926" s="223"/>
      <c r="D926" s="231"/>
      <c r="E926" s="3"/>
      <c r="F926" s="3"/>
      <c r="G926" s="3"/>
      <c r="H926" s="3"/>
      <c r="J926" s="226"/>
      <c r="K926" s="3"/>
      <c r="L926" s="3"/>
      <c r="O926" s="227"/>
      <c r="Q926" s="94"/>
      <c r="R926" s="94"/>
      <c r="S926" s="94"/>
      <c r="T926" s="94"/>
    </row>
    <row r="927" ht="15.75" customHeight="1">
      <c r="A927" s="204"/>
      <c r="B927" s="222"/>
      <c r="C927" s="223"/>
      <c r="D927" s="231"/>
      <c r="E927" s="3"/>
      <c r="F927" s="3"/>
      <c r="G927" s="3"/>
      <c r="H927" s="3"/>
      <c r="J927" s="226"/>
      <c r="K927" s="3"/>
      <c r="L927" s="3"/>
      <c r="O927" s="227"/>
      <c r="Q927" s="94"/>
      <c r="R927" s="94"/>
      <c r="S927" s="94"/>
      <c r="T927" s="94"/>
    </row>
    <row r="928" ht="15.75" customHeight="1">
      <c r="A928" s="204"/>
      <c r="B928" s="222"/>
      <c r="C928" s="223"/>
      <c r="D928" s="231"/>
      <c r="E928" s="3"/>
      <c r="F928" s="3"/>
      <c r="G928" s="3"/>
      <c r="H928" s="3"/>
      <c r="J928" s="226"/>
      <c r="K928" s="3"/>
      <c r="L928" s="3"/>
      <c r="O928" s="227"/>
      <c r="Q928" s="94"/>
      <c r="R928" s="94"/>
      <c r="S928" s="94"/>
      <c r="T928" s="94"/>
    </row>
    <row r="929" ht="15.75" customHeight="1">
      <c r="A929" s="204"/>
      <c r="B929" s="222"/>
      <c r="C929" s="223"/>
      <c r="D929" s="231"/>
      <c r="E929" s="3"/>
      <c r="F929" s="3"/>
      <c r="G929" s="3"/>
      <c r="H929" s="3"/>
      <c r="J929" s="226"/>
      <c r="K929" s="3"/>
      <c r="L929" s="3"/>
      <c r="O929" s="227"/>
      <c r="Q929" s="94"/>
      <c r="R929" s="94"/>
      <c r="S929" s="94"/>
      <c r="T929" s="94"/>
    </row>
    <row r="930" ht="15.75" customHeight="1">
      <c r="A930" s="204"/>
      <c r="B930" s="222"/>
      <c r="C930" s="223"/>
      <c r="D930" s="231"/>
      <c r="E930" s="3"/>
      <c r="F930" s="3"/>
      <c r="G930" s="3"/>
      <c r="H930" s="3"/>
      <c r="J930" s="226"/>
      <c r="K930" s="3"/>
      <c r="L930" s="3"/>
      <c r="O930" s="227"/>
      <c r="Q930" s="94"/>
      <c r="R930" s="94"/>
      <c r="S930" s="94"/>
      <c r="T930" s="94"/>
    </row>
    <row r="931" ht="15.75" customHeight="1">
      <c r="A931" s="204"/>
      <c r="B931" s="222"/>
      <c r="C931" s="223"/>
      <c r="D931" s="231"/>
      <c r="E931" s="3"/>
      <c r="F931" s="3"/>
      <c r="G931" s="3"/>
      <c r="H931" s="3"/>
      <c r="J931" s="226"/>
      <c r="K931" s="3"/>
      <c r="L931" s="3"/>
      <c r="O931" s="227"/>
      <c r="Q931" s="94"/>
      <c r="R931" s="94"/>
      <c r="S931" s="94"/>
      <c r="T931" s="94"/>
    </row>
    <row r="932" ht="15.75" customHeight="1">
      <c r="A932" s="204"/>
      <c r="B932" s="222"/>
      <c r="C932" s="223"/>
      <c r="D932" s="231"/>
      <c r="E932" s="3"/>
      <c r="F932" s="3"/>
      <c r="G932" s="3"/>
      <c r="H932" s="3"/>
      <c r="J932" s="226"/>
      <c r="K932" s="3"/>
      <c r="L932" s="3"/>
      <c r="O932" s="227"/>
      <c r="Q932" s="94"/>
      <c r="R932" s="94"/>
      <c r="S932" s="94"/>
      <c r="T932" s="94"/>
    </row>
    <row r="933" ht="15.75" customHeight="1">
      <c r="A933" s="204"/>
      <c r="B933" s="222"/>
      <c r="C933" s="223"/>
      <c r="D933" s="231"/>
      <c r="E933" s="3"/>
      <c r="F933" s="3"/>
      <c r="G933" s="3"/>
      <c r="H933" s="3"/>
      <c r="J933" s="226"/>
      <c r="K933" s="3"/>
      <c r="L933" s="3"/>
      <c r="O933" s="227"/>
      <c r="Q933" s="94"/>
      <c r="R933" s="94"/>
      <c r="S933" s="94"/>
      <c r="T933" s="94"/>
    </row>
    <row r="934" ht="15.75" customHeight="1">
      <c r="A934" s="204"/>
      <c r="B934" s="222"/>
      <c r="C934" s="223"/>
      <c r="D934" s="231"/>
      <c r="E934" s="3"/>
      <c r="F934" s="3"/>
      <c r="G934" s="3"/>
      <c r="H934" s="3"/>
      <c r="J934" s="226"/>
      <c r="K934" s="3"/>
      <c r="L934" s="3"/>
      <c r="O934" s="227"/>
      <c r="Q934" s="94"/>
      <c r="R934" s="94"/>
      <c r="S934" s="94"/>
      <c r="T934" s="94"/>
    </row>
    <row r="935" ht="15.75" customHeight="1">
      <c r="A935" s="204"/>
      <c r="B935" s="222"/>
      <c r="C935" s="223"/>
      <c r="D935" s="231"/>
      <c r="E935" s="3"/>
      <c r="F935" s="3"/>
      <c r="G935" s="3"/>
      <c r="H935" s="3"/>
      <c r="J935" s="226"/>
      <c r="K935" s="3"/>
      <c r="L935" s="3"/>
      <c r="O935" s="227"/>
      <c r="Q935" s="94"/>
      <c r="R935" s="94"/>
      <c r="S935" s="94"/>
      <c r="T935" s="94"/>
    </row>
    <row r="936" ht="15.75" customHeight="1">
      <c r="A936" s="204"/>
      <c r="B936" s="222"/>
      <c r="C936" s="223"/>
      <c r="D936" s="231"/>
      <c r="E936" s="3"/>
      <c r="F936" s="3"/>
      <c r="G936" s="3"/>
      <c r="H936" s="3"/>
      <c r="J936" s="226"/>
      <c r="K936" s="3"/>
      <c r="L936" s="3"/>
      <c r="O936" s="227"/>
      <c r="Q936" s="94"/>
      <c r="R936" s="94"/>
      <c r="S936" s="94"/>
      <c r="T936" s="94"/>
    </row>
    <row r="937" ht="15.75" customHeight="1">
      <c r="A937" s="204"/>
      <c r="B937" s="222"/>
      <c r="C937" s="223"/>
      <c r="D937" s="231"/>
      <c r="E937" s="3"/>
      <c r="F937" s="3"/>
      <c r="G937" s="3"/>
      <c r="H937" s="3"/>
      <c r="J937" s="226"/>
      <c r="K937" s="3"/>
      <c r="L937" s="3"/>
      <c r="O937" s="227"/>
      <c r="Q937" s="94"/>
      <c r="R937" s="94"/>
      <c r="S937" s="94"/>
      <c r="T937" s="94"/>
    </row>
    <row r="938" ht="15.75" customHeight="1">
      <c r="A938" s="204"/>
      <c r="B938" s="222"/>
      <c r="C938" s="223"/>
      <c r="D938" s="231"/>
      <c r="E938" s="3"/>
      <c r="F938" s="3"/>
      <c r="G938" s="3"/>
      <c r="H938" s="3"/>
      <c r="J938" s="226"/>
      <c r="K938" s="3"/>
      <c r="L938" s="3"/>
      <c r="O938" s="227"/>
      <c r="Q938" s="94"/>
      <c r="R938" s="94"/>
      <c r="S938" s="94"/>
      <c r="T938" s="94"/>
    </row>
    <row r="939" ht="15.75" customHeight="1">
      <c r="A939" s="204"/>
      <c r="B939" s="222"/>
      <c r="C939" s="223"/>
      <c r="D939" s="231"/>
      <c r="E939" s="3"/>
      <c r="F939" s="3"/>
      <c r="G939" s="3"/>
      <c r="H939" s="3"/>
      <c r="J939" s="226"/>
      <c r="K939" s="3"/>
      <c r="L939" s="3"/>
      <c r="O939" s="227"/>
      <c r="Q939" s="94"/>
      <c r="R939" s="94"/>
      <c r="S939" s="94"/>
      <c r="T939" s="94"/>
    </row>
    <row r="940" ht="15.75" customHeight="1">
      <c r="A940" s="204"/>
      <c r="B940" s="222"/>
      <c r="C940" s="223"/>
      <c r="D940" s="231"/>
      <c r="E940" s="3"/>
      <c r="F940" s="3"/>
      <c r="G940" s="3"/>
      <c r="H940" s="3"/>
      <c r="J940" s="226"/>
      <c r="K940" s="3"/>
      <c r="L940" s="3"/>
      <c r="O940" s="227"/>
      <c r="Q940" s="94"/>
      <c r="R940" s="94"/>
      <c r="S940" s="94"/>
      <c r="T940" s="94"/>
    </row>
    <row r="941" ht="15.75" customHeight="1">
      <c r="A941" s="204"/>
      <c r="B941" s="222"/>
      <c r="C941" s="223"/>
      <c r="D941" s="231"/>
      <c r="E941" s="3"/>
      <c r="F941" s="3"/>
      <c r="G941" s="3"/>
      <c r="H941" s="3"/>
      <c r="J941" s="226"/>
      <c r="K941" s="3"/>
      <c r="L941" s="3"/>
      <c r="O941" s="227"/>
      <c r="Q941" s="94"/>
      <c r="R941" s="94"/>
      <c r="S941" s="94"/>
      <c r="T941" s="94"/>
    </row>
    <row r="942" ht="15.75" customHeight="1">
      <c r="A942" s="204"/>
      <c r="B942" s="222"/>
      <c r="C942" s="223"/>
      <c r="D942" s="231"/>
      <c r="E942" s="3"/>
      <c r="F942" s="3"/>
      <c r="G942" s="3"/>
      <c r="H942" s="3"/>
      <c r="J942" s="226"/>
      <c r="K942" s="3"/>
      <c r="L942" s="3"/>
      <c r="O942" s="227"/>
      <c r="Q942" s="94"/>
      <c r="R942" s="94"/>
      <c r="S942" s="94"/>
      <c r="T942" s="94"/>
    </row>
    <row r="943" ht="15.75" customHeight="1">
      <c r="A943" s="204"/>
      <c r="B943" s="222"/>
      <c r="C943" s="223"/>
      <c r="D943" s="231"/>
      <c r="E943" s="3"/>
      <c r="F943" s="3"/>
      <c r="G943" s="3"/>
      <c r="H943" s="3"/>
      <c r="J943" s="226"/>
      <c r="K943" s="3"/>
      <c r="L943" s="3"/>
      <c r="O943" s="227"/>
      <c r="Q943" s="94"/>
      <c r="R943" s="94"/>
      <c r="S943" s="94"/>
      <c r="T943" s="94"/>
    </row>
    <row r="944" ht="15.75" customHeight="1">
      <c r="A944" s="204"/>
      <c r="B944" s="222"/>
      <c r="C944" s="223"/>
      <c r="D944" s="231"/>
      <c r="E944" s="3"/>
      <c r="F944" s="3"/>
      <c r="G944" s="3"/>
      <c r="H944" s="3"/>
      <c r="J944" s="226"/>
      <c r="K944" s="3"/>
      <c r="L944" s="3"/>
      <c r="O944" s="227"/>
      <c r="Q944" s="94"/>
      <c r="R944" s="94"/>
      <c r="S944" s="94"/>
      <c r="T944" s="94"/>
    </row>
    <row r="945" ht="15.75" customHeight="1">
      <c r="A945" s="204"/>
      <c r="B945" s="222"/>
      <c r="C945" s="223"/>
      <c r="D945" s="231"/>
      <c r="E945" s="3"/>
      <c r="F945" s="3"/>
      <c r="G945" s="3"/>
      <c r="H945" s="3"/>
      <c r="J945" s="226"/>
      <c r="K945" s="3"/>
      <c r="L945" s="3"/>
      <c r="O945" s="227"/>
      <c r="Q945" s="94"/>
      <c r="R945" s="94"/>
      <c r="S945" s="94"/>
      <c r="T945" s="94"/>
    </row>
    <row r="946" ht="15.75" customHeight="1">
      <c r="A946" s="204"/>
      <c r="B946" s="222"/>
      <c r="C946" s="223"/>
      <c r="D946" s="231"/>
      <c r="E946" s="3"/>
      <c r="F946" s="3"/>
      <c r="G946" s="3"/>
      <c r="H946" s="3"/>
      <c r="J946" s="226"/>
      <c r="K946" s="3"/>
      <c r="L946" s="3"/>
      <c r="O946" s="227"/>
      <c r="Q946" s="94"/>
      <c r="R946" s="94"/>
      <c r="S946" s="94"/>
      <c r="T946" s="94"/>
    </row>
    <row r="947" ht="15.75" customHeight="1">
      <c r="A947" s="204"/>
      <c r="B947" s="222"/>
      <c r="C947" s="223"/>
      <c r="D947" s="231"/>
      <c r="E947" s="3"/>
      <c r="F947" s="3"/>
      <c r="G947" s="3"/>
      <c r="H947" s="3"/>
      <c r="J947" s="226"/>
      <c r="K947" s="3"/>
      <c r="L947" s="3"/>
      <c r="O947" s="227"/>
      <c r="Q947" s="94"/>
      <c r="R947" s="94"/>
      <c r="S947" s="94"/>
      <c r="T947" s="94"/>
    </row>
    <row r="948" ht="15.75" customHeight="1">
      <c r="A948" s="204"/>
      <c r="B948" s="222"/>
      <c r="C948" s="223"/>
      <c r="D948" s="231"/>
      <c r="E948" s="3"/>
      <c r="F948" s="3"/>
      <c r="G948" s="3"/>
      <c r="H948" s="3"/>
      <c r="J948" s="226"/>
      <c r="K948" s="3"/>
      <c r="L948" s="3"/>
      <c r="O948" s="227"/>
      <c r="Q948" s="94"/>
      <c r="R948" s="94"/>
      <c r="S948" s="94"/>
      <c r="T948" s="94"/>
    </row>
    <row r="949" ht="15.75" customHeight="1">
      <c r="A949" s="204"/>
      <c r="B949" s="222"/>
      <c r="C949" s="223"/>
      <c r="D949" s="231"/>
      <c r="E949" s="3"/>
      <c r="F949" s="3"/>
      <c r="G949" s="3"/>
      <c r="H949" s="3"/>
      <c r="J949" s="226"/>
      <c r="K949" s="3"/>
      <c r="L949" s="3"/>
      <c r="O949" s="227"/>
      <c r="Q949" s="94"/>
      <c r="R949" s="94"/>
      <c r="S949" s="94"/>
      <c r="T949" s="94"/>
    </row>
    <row r="950" ht="15.75" customHeight="1">
      <c r="A950" s="204"/>
      <c r="B950" s="222"/>
      <c r="C950" s="223"/>
      <c r="D950" s="231"/>
      <c r="E950" s="3"/>
      <c r="F950" s="3"/>
      <c r="G950" s="3"/>
      <c r="H950" s="3"/>
      <c r="J950" s="226"/>
      <c r="K950" s="3"/>
      <c r="L950" s="3"/>
      <c r="O950" s="227"/>
      <c r="Q950" s="94"/>
      <c r="R950" s="94"/>
      <c r="S950" s="94"/>
      <c r="T950" s="94"/>
    </row>
    <row r="951" ht="15.75" customHeight="1">
      <c r="A951" s="204"/>
      <c r="B951" s="222"/>
      <c r="C951" s="223"/>
      <c r="D951" s="231"/>
      <c r="E951" s="3"/>
      <c r="F951" s="3"/>
      <c r="G951" s="3"/>
      <c r="H951" s="3"/>
      <c r="J951" s="226"/>
      <c r="K951" s="3"/>
      <c r="L951" s="3"/>
      <c r="O951" s="227"/>
      <c r="Q951" s="94"/>
      <c r="R951" s="94"/>
      <c r="S951" s="94"/>
      <c r="T951" s="94"/>
    </row>
    <row r="952" ht="15.75" customHeight="1">
      <c r="A952" s="204"/>
      <c r="B952" s="222"/>
      <c r="C952" s="223"/>
      <c r="D952" s="231"/>
      <c r="E952" s="3"/>
      <c r="F952" s="3"/>
      <c r="G952" s="3"/>
      <c r="H952" s="3"/>
      <c r="J952" s="226"/>
      <c r="K952" s="3"/>
      <c r="L952" s="3"/>
      <c r="O952" s="227"/>
      <c r="Q952" s="94"/>
      <c r="R952" s="94"/>
      <c r="S952" s="94"/>
      <c r="T952" s="94"/>
    </row>
    <row r="953" ht="15.75" customHeight="1">
      <c r="A953" s="204"/>
      <c r="B953" s="222"/>
      <c r="C953" s="223"/>
      <c r="D953" s="231"/>
      <c r="E953" s="3"/>
      <c r="F953" s="3"/>
      <c r="G953" s="3"/>
      <c r="H953" s="3"/>
      <c r="J953" s="226"/>
      <c r="K953" s="3"/>
      <c r="L953" s="3"/>
      <c r="O953" s="227"/>
      <c r="Q953" s="94"/>
      <c r="R953" s="94"/>
      <c r="S953" s="94"/>
      <c r="T953" s="94"/>
    </row>
    <row r="954" ht="15.75" customHeight="1">
      <c r="A954" s="204"/>
      <c r="B954" s="222"/>
      <c r="C954" s="223"/>
      <c r="D954" s="231"/>
      <c r="E954" s="3"/>
      <c r="F954" s="3"/>
      <c r="G954" s="3"/>
      <c r="H954" s="3"/>
      <c r="J954" s="226"/>
      <c r="K954" s="3"/>
      <c r="L954" s="3"/>
      <c r="O954" s="227"/>
      <c r="Q954" s="94"/>
      <c r="R954" s="94"/>
      <c r="S954" s="94"/>
      <c r="T954" s="94"/>
    </row>
    <row r="955" ht="15.75" customHeight="1">
      <c r="A955" s="204"/>
      <c r="B955" s="222"/>
      <c r="C955" s="223"/>
      <c r="D955" s="231"/>
      <c r="E955" s="3"/>
      <c r="F955" s="3"/>
      <c r="G955" s="3"/>
      <c r="H955" s="3"/>
      <c r="J955" s="226"/>
      <c r="K955" s="3"/>
      <c r="L955" s="3"/>
      <c r="O955" s="227"/>
      <c r="Q955" s="94"/>
      <c r="R955" s="94"/>
      <c r="S955" s="94"/>
      <c r="T955" s="94"/>
    </row>
    <row r="956" ht="15.75" customHeight="1">
      <c r="A956" s="204"/>
      <c r="B956" s="222"/>
      <c r="C956" s="223"/>
      <c r="D956" s="231"/>
      <c r="E956" s="3"/>
      <c r="F956" s="3"/>
      <c r="G956" s="3"/>
      <c r="H956" s="3"/>
      <c r="J956" s="226"/>
      <c r="K956" s="3"/>
      <c r="L956" s="3"/>
      <c r="O956" s="227"/>
      <c r="Q956" s="94"/>
      <c r="R956" s="94"/>
      <c r="S956" s="94"/>
      <c r="T956" s="94"/>
    </row>
    <row r="957" ht="15.75" customHeight="1">
      <c r="A957" s="204"/>
      <c r="B957" s="222"/>
      <c r="C957" s="223"/>
      <c r="D957" s="231"/>
      <c r="E957" s="3"/>
      <c r="F957" s="3"/>
      <c r="G957" s="3"/>
      <c r="H957" s="3"/>
      <c r="J957" s="226"/>
      <c r="K957" s="3"/>
      <c r="L957" s="3"/>
      <c r="O957" s="227"/>
      <c r="Q957" s="94"/>
      <c r="R957" s="94"/>
      <c r="S957" s="94"/>
      <c r="T957" s="94"/>
    </row>
    <row r="958" ht="15.75" customHeight="1">
      <c r="A958" s="204"/>
      <c r="B958" s="222"/>
      <c r="C958" s="223"/>
      <c r="D958" s="231"/>
      <c r="E958" s="3"/>
      <c r="F958" s="3"/>
      <c r="G958" s="3"/>
      <c r="H958" s="3"/>
      <c r="J958" s="226"/>
      <c r="K958" s="3"/>
      <c r="L958" s="3"/>
      <c r="O958" s="227"/>
      <c r="Q958" s="94"/>
      <c r="R958" s="94"/>
      <c r="S958" s="94"/>
      <c r="T958" s="94"/>
    </row>
    <row r="959" ht="15.75" customHeight="1">
      <c r="A959" s="204"/>
      <c r="B959" s="222"/>
      <c r="C959" s="223"/>
      <c r="D959" s="231"/>
      <c r="E959" s="3"/>
      <c r="F959" s="3"/>
      <c r="G959" s="3"/>
      <c r="H959" s="3"/>
      <c r="J959" s="226"/>
      <c r="K959" s="3"/>
      <c r="L959" s="3"/>
      <c r="O959" s="227"/>
      <c r="Q959" s="94"/>
      <c r="R959" s="94"/>
      <c r="S959" s="94"/>
      <c r="T959" s="94"/>
    </row>
    <row r="960" ht="15.75" customHeight="1">
      <c r="A960" s="204"/>
      <c r="B960" s="222"/>
      <c r="C960" s="223"/>
      <c r="D960" s="231"/>
      <c r="E960" s="3"/>
      <c r="F960" s="3"/>
      <c r="G960" s="3"/>
      <c r="H960" s="3"/>
      <c r="J960" s="226"/>
      <c r="K960" s="3"/>
      <c r="L960" s="3"/>
      <c r="O960" s="227"/>
      <c r="Q960" s="94"/>
      <c r="R960" s="94"/>
      <c r="S960" s="94"/>
      <c r="T960" s="94"/>
    </row>
    <row r="961" ht="15.75" customHeight="1">
      <c r="A961" s="204"/>
      <c r="B961" s="222"/>
      <c r="C961" s="223"/>
      <c r="D961" s="231"/>
      <c r="E961" s="3"/>
      <c r="F961" s="3"/>
      <c r="G961" s="3"/>
      <c r="H961" s="3"/>
      <c r="J961" s="226"/>
      <c r="K961" s="3"/>
      <c r="L961" s="3"/>
      <c r="O961" s="227"/>
      <c r="Q961" s="94"/>
      <c r="R961" s="94"/>
      <c r="S961" s="94"/>
      <c r="T961" s="94"/>
    </row>
    <row r="962" ht="15.75" customHeight="1">
      <c r="A962" s="204"/>
      <c r="B962" s="222"/>
      <c r="C962" s="223"/>
      <c r="D962" s="231"/>
      <c r="E962" s="3"/>
      <c r="F962" s="3"/>
      <c r="G962" s="3"/>
      <c r="H962" s="3"/>
      <c r="J962" s="226"/>
      <c r="K962" s="3"/>
      <c r="L962" s="3"/>
      <c r="O962" s="227"/>
      <c r="Q962" s="94"/>
      <c r="R962" s="94"/>
      <c r="S962" s="94"/>
      <c r="T962" s="94"/>
    </row>
    <row r="963" ht="15.75" customHeight="1">
      <c r="A963" s="204"/>
      <c r="B963" s="222"/>
      <c r="C963" s="223"/>
      <c r="D963" s="231"/>
      <c r="E963" s="3"/>
      <c r="F963" s="3"/>
      <c r="G963" s="3"/>
      <c r="H963" s="3"/>
      <c r="J963" s="226"/>
      <c r="K963" s="3"/>
      <c r="L963" s="3"/>
      <c r="O963" s="227"/>
      <c r="Q963" s="94"/>
      <c r="R963" s="94"/>
      <c r="S963" s="94"/>
      <c r="T963" s="94"/>
    </row>
    <row r="964" ht="15.75" customHeight="1">
      <c r="A964" s="204"/>
      <c r="B964" s="222"/>
      <c r="C964" s="223"/>
      <c r="D964" s="231"/>
      <c r="E964" s="3"/>
      <c r="F964" s="3"/>
      <c r="G964" s="3"/>
      <c r="H964" s="3"/>
      <c r="J964" s="226"/>
      <c r="K964" s="3"/>
      <c r="L964" s="3"/>
      <c r="O964" s="227"/>
      <c r="Q964" s="94"/>
      <c r="R964" s="94"/>
      <c r="S964" s="94"/>
      <c r="T964" s="94"/>
    </row>
    <row r="965" ht="15.75" customHeight="1">
      <c r="A965" s="204"/>
      <c r="B965" s="222"/>
      <c r="C965" s="223"/>
      <c r="D965" s="231"/>
      <c r="E965" s="3"/>
      <c r="F965" s="3"/>
      <c r="G965" s="3"/>
      <c r="H965" s="3"/>
      <c r="J965" s="226"/>
      <c r="K965" s="3"/>
      <c r="L965" s="3"/>
      <c r="O965" s="227"/>
      <c r="Q965" s="94"/>
      <c r="R965" s="94"/>
      <c r="S965" s="94"/>
      <c r="T965" s="94"/>
    </row>
    <row r="966" ht="15.75" customHeight="1">
      <c r="A966" s="204"/>
      <c r="B966" s="222"/>
      <c r="C966" s="223"/>
      <c r="D966" s="231"/>
      <c r="E966" s="3"/>
      <c r="F966" s="3"/>
      <c r="G966" s="3"/>
      <c r="H966" s="3"/>
      <c r="J966" s="226"/>
      <c r="K966" s="3"/>
      <c r="L966" s="3"/>
      <c r="O966" s="227"/>
      <c r="Q966" s="94"/>
      <c r="R966" s="94"/>
      <c r="S966" s="94"/>
      <c r="T966" s="94"/>
    </row>
    <row r="967" ht="15.75" customHeight="1">
      <c r="A967" s="204"/>
      <c r="B967" s="222"/>
      <c r="C967" s="223"/>
      <c r="D967" s="231"/>
      <c r="E967" s="3"/>
      <c r="F967" s="3"/>
      <c r="G967" s="3"/>
      <c r="H967" s="3"/>
      <c r="J967" s="226"/>
      <c r="K967" s="3"/>
      <c r="L967" s="3"/>
      <c r="O967" s="227"/>
      <c r="Q967" s="94"/>
      <c r="R967" s="94"/>
      <c r="S967" s="94"/>
      <c r="T967" s="94"/>
    </row>
    <row r="968" ht="15.75" customHeight="1">
      <c r="A968" s="204"/>
      <c r="B968" s="222"/>
      <c r="C968" s="223"/>
      <c r="D968" s="231"/>
      <c r="E968" s="3"/>
      <c r="F968" s="3"/>
      <c r="G968" s="3"/>
      <c r="H968" s="3"/>
      <c r="J968" s="226"/>
      <c r="K968" s="3"/>
      <c r="L968" s="3"/>
      <c r="O968" s="227"/>
      <c r="Q968" s="94"/>
      <c r="R968" s="94"/>
      <c r="S968" s="94"/>
      <c r="T968" s="94"/>
    </row>
    <row r="969" ht="15.75" customHeight="1">
      <c r="A969" s="204"/>
      <c r="B969" s="222"/>
      <c r="C969" s="223"/>
      <c r="D969" s="231"/>
      <c r="E969" s="3"/>
      <c r="F969" s="3"/>
      <c r="G969" s="3"/>
      <c r="H969" s="3"/>
      <c r="J969" s="226"/>
      <c r="K969" s="3"/>
      <c r="L969" s="3"/>
      <c r="O969" s="227"/>
      <c r="Q969" s="94"/>
      <c r="R969" s="94"/>
      <c r="S969" s="94"/>
      <c r="T969" s="94"/>
    </row>
    <row r="970" ht="15.75" customHeight="1">
      <c r="A970" s="204"/>
      <c r="B970" s="222"/>
      <c r="C970" s="223"/>
      <c r="D970" s="231"/>
      <c r="E970" s="3"/>
      <c r="F970" s="3"/>
      <c r="G970" s="3"/>
      <c r="H970" s="3"/>
      <c r="J970" s="226"/>
      <c r="K970" s="3"/>
      <c r="L970" s="3"/>
      <c r="O970" s="227"/>
      <c r="Q970" s="94"/>
      <c r="R970" s="94"/>
      <c r="S970" s="94"/>
      <c r="T970" s="94"/>
    </row>
    <row r="971" ht="15.75" customHeight="1">
      <c r="A971" s="204"/>
      <c r="B971" s="222"/>
      <c r="C971" s="223"/>
      <c r="D971" s="231"/>
      <c r="E971" s="3"/>
      <c r="F971" s="3"/>
      <c r="G971" s="3"/>
      <c r="H971" s="3"/>
      <c r="J971" s="226"/>
      <c r="K971" s="3"/>
      <c r="L971" s="3"/>
      <c r="O971" s="227"/>
      <c r="Q971" s="94"/>
      <c r="R971" s="94"/>
      <c r="S971" s="94"/>
      <c r="T971" s="94"/>
    </row>
    <row r="972" ht="15.75" customHeight="1">
      <c r="A972" s="204"/>
      <c r="B972" s="222"/>
      <c r="C972" s="223"/>
      <c r="D972" s="231"/>
      <c r="E972" s="3"/>
      <c r="F972" s="3"/>
      <c r="G972" s="3"/>
      <c r="H972" s="3"/>
      <c r="J972" s="226"/>
      <c r="K972" s="3"/>
      <c r="L972" s="3"/>
      <c r="O972" s="227"/>
      <c r="Q972" s="94"/>
      <c r="R972" s="94"/>
      <c r="S972" s="94"/>
      <c r="T972" s="94"/>
    </row>
    <row r="973" ht="15.75" customHeight="1">
      <c r="A973" s="204"/>
      <c r="B973" s="222"/>
      <c r="C973" s="223"/>
      <c r="D973" s="231"/>
      <c r="E973" s="3"/>
      <c r="F973" s="3"/>
      <c r="G973" s="3"/>
      <c r="H973" s="3"/>
      <c r="J973" s="226"/>
      <c r="K973" s="3"/>
      <c r="L973" s="3"/>
      <c r="O973" s="227"/>
      <c r="Q973" s="94"/>
      <c r="R973" s="94"/>
      <c r="S973" s="94"/>
      <c r="T973" s="94"/>
    </row>
    <row r="974" ht="15.75" customHeight="1">
      <c r="A974" s="204"/>
      <c r="B974" s="222"/>
      <c r="C974" s="223"/>
      <c r="D974" s="231"/>
      <c r="E974" s="3"/>
      <c r="F974" s="3"/>
      <c r="G974" s="3"/>
      <c r="H974" s="3"/>
      <c r="J974" s="226"/>
      <c r="K974" s="3"/>
      <c r="L974" s="3"/>
      <c r="O974" s="227"/>
      <c r="Q974" s="94"/>
      <c r="R974" s="94"/>
      <c r="S974" s="94"/>
      <c r="T974" s="94"/>
    </row>
    <row r="975" ht="15.75" customHeight="1">
      <c r="A975" s="204"/>
      <c r="B975" s="222"/>
      <c r="C975" s="223"/>
      <c r="D975" s="231"/>
      <c r="E975" s="3"/>
      <c r="F975" s="3"/>
      <c r="G975" s="3"/>
      <c r="H975" s="3"/>
      <c r="J975" s="226"/>
      <c r="K975" s="3"/>
      <c r="L975" s="3"/>
      <c r="O975" s="227"/>
      <c r="Q975" s="94"/>
      <c r="R975" s="94"/>
      <c r="S975" s="94"/>
      <c r="T975" s="94"/>
    </row>
    <row r="976" ht="15.75" customHeight="1">
      <c r="A976" s="204"/>
      <c r="B976" s="222"/>
      <c r="C976" s="223"/>
      <c r="D976" s="231"/>
      <c r="E976" s="3"/>
      <c r="F976" s="3"/>
      <c r="G976" s="3"/>
      <c r="H976" s="3"/>
      <c r="J976" s="226"/>
      <c r="K976" s="3"/>
      <c r="L976" s="3"/>
      <c r="O976" s="227"/>
      <c r="Q976" s="94"/>
      <c r="R976" s="94"/>
      <c r="S976" s="94"/>
      <c r="T976" s="94"/>
    </row>
    <row r="977" ht="15.75" customHeight="1">
      <c r="A977" s="204"/>
      <c r="B977" s="222"/>
      <c r="C977" s="223"/>
      <c r="D977" s="231"/>
      <c r="E977" s="3"/>
      <c r="F977" s="3"/>
      <c r="G977" s="3"/>
      <c r="H977" s="3"/>
      <c r="J977" s="226"/>
      <c r="K977" s="3"/>
      <c r="L977" s="3"/>
      <c r="O977" s="227"/>
      <c r="Q977" s="94"/>
      <c r="R977" s="94"/>
      <c r="S977" s="94"/>
      <c r="T977" s="94"/>
    </row>
    <row r="978" ht="15.75" customHeight="1">
      <c r="A978" s="204"/>
      <c r="B978" s="222"/>
      <c r="C978" s="223"/>
      <c r="D978" s="231"/>
      <c r="E978" s="3"/>
      <c r="F978" s="3"/>
      <c r="G978" s="3"/>
      <c r="H978" s="3"/>
      <c r="J978" s="226"/>
      <c r="K978" s="3"/>
      <c r="L978" s="3"/>
      <c r="O978" s="227"/>
      <c r="Q978" s="94"/>
      <c r="R978" s="94"/>
      <c r="S978" s="94"/>
      <c r="T978" s="94"/>
    </row>
    <row r="979" ht="15.75" customHeight="1">
      <c r="A979" s="204"/>
      <c r="B979" s="222"/>
      <c r="C979" s="223"/>
      <c r="D979" s="231"/>
      <c r="E979" s="3"/>
      <c r="F979" s="3"/>
      <c r="G979" s="3"/>
      <c r="H979" s="3"/>
      <c r="J979" s="226"/>
      <c r="K979" s="3"/>
      <c r="L979" s="3"/>
      <c r="O979" s="227"/>
      <c r="Q979" s="94"/>
      <c r="R979" s="94"/>
      <c r="S979" s="94"/>
      <c r="T979" s="94"/>
    </row>
    <row r="980" ht="15.75" customHeight="1">
      <c r="A980" s="204"/>
      <c r="B980" s="222"/>
      <c r="C980" s="223"/>
      <c r="D980" s="231"/>
      <c r="E980" s="3"/>
      <c r="F980" s="3"/>
      <c r="G980" s="3"/>
      <c r="H980" s="3"/>
      <c r="J980" s="226"/>
      <c r="K980" s="3"/>
      <c r="L980" s="3"/>
      <c r="O980" s="227"/>
      <c r="Q980" s="94"/>
      <c r="R980" s="94"/>
      <c r="S980" s="94"/>
      <c r="T980" s="94"/>
    </row>
    <row r="981" ht="15.75" customHeight="1">
      <c r="A981" s="204"/>
      <c r="B981" s="222"/>
      <c r="C981" s="223"/>
      <c r="D981" s="231"/>
      <c r="E981" s="3"/>
      <c r="F981" s="3"/>
      <c r="G981" s="3"/>
      <c r="H981" s="3"/>
      <c r="J981" s="226"/>
      <c r="K981" s="3"/>
      <c r="L981" s="3"/>
      <c r="O981" s="227"/>
      <c r="Q981" s="94"/>
      <c r="R981" s="94"/>
      <c r="S981" s="94"/>
      <c r="T981" s="94"/>
    </row>
    <row r="982" ht="15.75" customHeight="1">
      <c r="A982" s="204"/>
      <c r="B982" s="222"/>
      <c r="C982" s="223"/>
      <c r="D982" s="231"/>
      <c r="E982" s="3"/>
      <c r="F982" s="3"/>
      <c r="G982" s="3"/>
      <c r="H982" s="3"/>
      <c r="J982" s="226"/>
      <c r="K982" s="3"/>
      <c r="L982" s="3"/>
      <c r="O982" s="227"/>
      <c r="Q982" s="94"/>
      <c r="R982" s="94"/>
      <c r="S982" s="94"/>
      <c r="T982" s="94"/>
    </row>
    <row r="983" ht="15.75" customHeight="1">
      <c r="A983" s="204"/>
      <c r="B983" s="222"/>
      <c r="C983" s="223"/>
      <c r="D983" s="231"/>
      <c r="E983" s="3"/>
      <c r="F983" s="3"/>
      <c r="G983" s="3"/>
      <c r="H983" s="3"/>
      <c r="J983" s="226"/>
      <c r="K983" s="3"/>
      <c r="L983" s="3"/>
      <c r="O983" s="227"/>
      <c r="Q983" s="94"/>
      <c r="R983" s="94"/>
      <c r="S983" s="94"/>
      <c r="T983" s="94"/>
    </row>
    <row r="984" ht="15.75" customHeight="1">
      <c r="A984" s="204"/>
      <c r="B984" s="222"/>
      <c r="C984" s="223"/>
      <c r="D984" s="231"/>
      <c r="E984" s="3"/>
      <c r="F984" s="3"/>
      <c r="G984" s="3"/>
      <c r="H984" s="3"/>
      <c r="J984" s="226"/>
      <c r="K984" s="3"/>
      <c r="L984" s="3"/>
      <c r="O984" s="227"/>
      <c r="Q984" s="94"/>
      <c r="R984" s="94"/>
      <c r="S984" s="94"/>
      <c r="T984" s="94"/>
    </row>
    <row r="985" ht="15.75" customHeight="1">
      <c r="A985" s="204"/>
      <c r="B985" s="222"/>
      <c r="C985" s="223"/>
      <c r="D985" s="231"/>
      <c r="E985" s="3"/>
      <c r="F985" s="3"/>
      <c r="G985" s="3"/>
      <c r="H985" s="3"/>
      <c r="J985" s="226"/>
      <c r="K985" s="3"/>
      <c r="L985" s="3"/>
      <c r="O985" s="227"/>
      <c r="Q985" s="94"/>
      <c r="R985" s="94"/>
      <c r="S985" s="94"/>
      <c r="T985" s="94"/>
    </row>
    <row r="986" ht="15.75" customHeight="1">
      <c r="A986" s="204"/>
      <c r="B986" s="222"/>
      <c r="C986" s="223"/>
      <c r="D986" s="231"/>
      <c r="E986" s="3"/>
      <c r="F986" s="3"/>
      <c r="G986" s="3"/>
      <c r="H986" s="3"/>
      <c r="J986" s="226"/>
      <c r="K986" s="3"/>
      <c r="L986" s="3"/>
      <c r="O986" s="227"/>
      <c r="Q986" s="94"/>
      <c r="R986" s="94"/>
      <c r="S986" s="94"/>
      <c r="T986" s="94"/>
    </row>
    <row r="987" ht="15.75" customHeight="1">
      <c r="A987" s="204"/>
      <c r="B987" s="222"/>
      <c r="C987" s="223"/>
      <c r="D987" s="231"/>
      <c r="E987" s="3"/>
      <c r="F987" s="3"/>
      <c r="G987" s="3"/>
      <c r="H987" s="3"/>
      <c r="J987" s="226"/>
      <c r="K987" s="3"/>
      <c r="L987" s="3"/>
      <c r="O987" s="227"/>
      <c r="Q987" s="94"/>
      <c r="R987" s="94"/>
      <c r="S987" s="94"/>
      <c r="T987" s="94"/>
    </row>
    <row r="988" ht="15.75" customHeight="1">
      <c r="A988" s="204"/>
      <c r="B988" s="222"/>
      <c r="C988" s="223"/>
      <c r="D988" s="231"/>
      <c r="E988" s="3"/>
      <c r="F988" s="3"/>
      <c r="G988" s="3"/>
      <c r="H988" s="3"/>
      <c r="J988" s="226"/>
      <c r="K988" s="3"/>
      <c r="L988" s="3"/>
      <c r="O988" s="227"/>
      <c r="Q988" s="94"/>
      <c r="R988" s="94"/>
      <c r="S988" s="94"/>
      <c r="T988" s="94"/>
    </row>
    <row r="989" ht="15.75" customHeight="1">
      <c r="A989" s="204"/>
      <c r="B989" s="222"/>
      <c r="C989" s="223"/>
      <c r="D989" s="231"/>
      <c r="E989" s="3"/>
      <c r="F989" s="3"/>
      <c r="G989" s="3"/>
      <c r="H989" s="3"/>
      <c r="J989" s="226"/>
      <c r="K989" s="3"/>
      <c r="L989" s="3"/>
      <c r="O989" s="227"/>
      <c r="Q989" s="94"/>
      <c r="R989" s="94"/>
      <c r="S989" s="94"/>
      <c r="T989" s="94"/>
    </row>
    <row r="990" ht="15.75" customHeight="1">
      <c r="A990" s="204"/>
      <c r="B990" s="222"/>
      <c r="C990" s="223"/>
      <c r="D990" s="223"/>
      <c r="E990" s="3"/>
      <c r="F990" s="3"/>
      <c r="G990" s="3"/>
      <c r="H990" s="3"/>
      <c r="J990" s="226"/>
      <c r="K990" s="3"/>
      <c r="L990" s="3"/>
      <c r="O990" s="227"/>
      <c r="Q990" s="94"/>
      <c r="R990" s="94"/>
      <c r="S990" s="94"/>
      <c r="T990" s="94"/>
    </row>
    <row r="991" ht="15.75" customHeight="1">
      <c r="A991" s="204"/>
      <c r="B991" s="222"/>
      <c r="C991" s="223"/>
      <c r="D991" s="223"/>
      <c r="E991" s="3"/>
      <c r="F991" s="3"/>
      <c r="G991" s="3"/>
      <c r="H991" s="3"/>
      <c r="J991" s="226"/>
      <c r="K991" s="3"/>
      <c r="L991" s="3"/>
      <c r="O991" s="227"/>
      <c r="Q991" s="94"/>
      <c r="R991" s="94"/>
      <c r="S991" s="94"/>
      <c r="T991" s="94"/>
    </row>
    <row r="992" ht="15.75" customHeight="1">
      <c r="A992" s="204"/>
      <c r="B992" s="222"/>
      <c r="C992" s="223"/>
      <c r="D992" s="223"/>
      <c r="E992" s="3"/>
      <c r="F992" s="3"/>
      <c r="G992" s="3"/>
      <c r="H992" s="3"/>
      <c r="J992" s="226"/>
      <c r="K992" s="3"/>
      <c r="L992" s="3"/>
      <c r="O992" s="227"/>
      <c r="Q992" s="94"/>
      <c r="R992" s="94"/>
      <c r="S992" s="94"/>
      <c r="T992" s="94"/>
    </row>
    <row r="993" ht="15.75" customHeight="1">
      <c r="A993" s="204"/>
      <c r="B993" s="222"/>
      <c r="C993" s="223"/>
      <c r="D993" s="223"/>
      <c r="E993" s="3"/>
      <c r="F993" s="3"/>
      <c r="G993" s="3"/>
      <c r="H993" s="3"/>
      <c r="J993" s="226"/>
      <c r="K993" s="3"/>
      <c r="L993" s="3"/>
      <c r="O993" s="227"/>
      <c r="Q993" s="94"/>
      <c r="R993" s="94"/>
      <c r="S993" s="94"/>
      <c r="T993" s="94"/>
    </row>
    <row r="994" ht="15.75" customHeight="1">
      <c r="A994" s="204"/>
      <c r="B994" s="222"/>
      <c r="C994" s="223"/>
      <c r="D994" s="223"/>
      <c r="E994" s="3"/>
      <c r="F994" s="3"/>
      <c r="G994" s="3"/>
      <c r="H994" s="3"/>
      <c r="J994" s="226"/>
      <c r="K994" s="3"/>
      <c r="L994" s="3"/>
      <c r="O994" s="227"/>
      <c r="Q994" s="94"/>
      <c r="R994" s="94"/>
      <c r="S994" s="94"/>
      <c r="T994" s="94"/>
    </row>
    <row r="995" ht="15.75" customHeight="1">
      <c r="A995" s="204"/>
      <c r="B995" s="222"/>
      <c r="C995" s="223"/>
      <c r="D995" s="223"/>
      <c r="E995" s="3"/>
      <c r="F995" s="3"/>
      <c r="G995" s="3"/>
      <c r="H995" s="3"/>
      <c r="J995" s="226"/>
      <c r="K995" s="3"/>
      <c r="L995" s="3"/>
      <c r="O995" s="227"/>
      <c r="Q995" s="94"/>
      <c r="R995" s="94"/>
      <c r="S995" s="94"/>
      <c r="T995" s="94"/>
    </row>
    <row r="996" ht="15.75" customHeight="1">
      <c r="A996" s="204"/>
      <c r="B996" s="222"/>
      <c r="C996" s="223"/>
      <c r="D996" s="223"/>
      <c r="E996" s="3"/>
      <c r="F996" s="3"/>
      <c r="G996" s="3"/>
      <c r="H996" s="3"/>
      <c r="J996" s="226"/>
      <c r="K996" s="3"/>
      <c r="L996" s="3"/>
      <c r="O996" s="227"/>
      <c r="Q996" s="94"/>
      <c r="R996" s="94"/>
      <c r="S996" s="94"/>
      <c r="T996" s="94"/>
    </row>
    <row r="997" ht="15.75" customHeight="1">
      <c r="A997" s="204"/>
      <c r="B997" s="222"/>
      <c r="C997" s="223"/>
      <c r="D997" s="223"/>
      <c r="E997" s="3"/>
      <c r="F997" s="3"/>
      <c r="G997" s="3"/>
      <c r="H997" s="3"/>
      <c r="J997" s="226"/>
      <c r="K997" s="3"/>
      <c r="L997" s="3"/>
      <c r="O997" s="227"/>
      <c r="Q997" s="94"/>
      <c r="R997" s="94"/>
      <c r="S997" s="94"/>
      <c r="T997" s="94"/>
    </row>
    <row r="998" ht="15.75" customHeight="1">
      <c r="A998" s="204"/>
      <c r="B998" s="222"/>
      <c r="C998" s="223"/>
      <c r="D998" s="223"/>
      <c r="J998" s="226"/>
      <c r="K998" s="3"/>
      <c r="L998" s="3"/>
      <c r="O998" s="227"/>
      <c r="Q998" s="94"/>
      <c r="R998" s="94"/>
      <c r="S998" s="94"/>
      <c r="T998" s="94"/>
    </row>
    <row r="999" ht="15.75" customHeight="1">
      <c r="A999" s="204"/>
      <c r="B999" s="222"/>
      <c r="C999" s="223"/>
      <c r="D999" s="223"/>
      <c r="J999" s="226"/>
      <c r="K999" s="3"/>
      <c r="L999" s="3"/>
      <c r="O999" s="227"/>
      <c r="Q999" s="94"/>
      <c r="R999" s="94"/>
      <c r="S999" s="94"/>
      <c r="T999" s="94"/>
    </row>
    <row r="1000" ht="15.75" customHeight="1">
      <c r="A1000" s="204"/>
      <c r="B1000" s="222"/>
      <c r="C1000" s="223"/>
      <c r="D1000" s="223"/>
      <c r="J1000" s="226"/>
      <c r="K1000" s="3"/>
      <c r="L1000" s="3"/>
      <c r="O1000" s="227"/>
      <c r="Q1000" s="94"/>
      <c r="R1000" s="94"/>
      <c r="S1000" s="94"/>
      <c r="T1000" s="94"/>
    </row>
  </sheetData>
  <autoFilter ref="$A$2:$D$998">
    <sortState ref="A2:D998">
      <sortCondition ref="A2:A998"/>
      <sortCondition ref="B2:B998"/>
    </sortState>
  </autoFilter>
  <mergeCells count="1">
    <mergeCell ref="A1:W1"/>
  </mergeCells>
  <conditionalFormatting sqref="AB2:AF27">
    <cfRule type="notContainsBlanks" dxfId="6" priority="1">
      <formula>LEN(TRIM(AB2))&gt;0</formula>
    </cfRule>
  </conditionalFormatting>
  <conditionalFormatting sqref="Y2:Z35">
    <cfRule type="expression" dxfId="7" priority="2">
      <formula>Z2:Z21&lt;&gt;0</formula>
    </cfRule>
  </conditionalFormatting>
  <conditionalFormatting sqref="Z2:Z35">
    <cfRule type="cellIs" dxfId="7" priority="3" operator="greaterThan">
      <formula>0</formula>
    </cfRule>
  </conditionalFormatting>
  <conditionalFormatting sqref="Y2:Z35">
    <cfRule type="expression" dxfId="3" priority="4">
      <formula>Z2:Z21=0</formula>
    </cfRule>
  </conditionalFormatting>
  <conditionalFormatting sqref="M2:M31">
    <cfRule type="cellIs" dxfId="8" priority="5" operator="equal">
      <formula>#REF!</formula>
    </cfRule>
  </conditionalFormatting>
  <dataValidations>
    <dataValidation type="list" allowBlank="1" showErrorMessage="1" sqref="B3:B1000">
      <formula1>STAFFS!$AE:$AE</formula1>
    </dataValidation>
    <dataValidation type="custom" allowBlank="1" showDropDown="1" showErrorMessage="1" sqref="A1 A3:A1000">
      <formula1>OR(NOT(ISERROR(DATEVALUE(A1))), AND(ISNUMBER(A1), LEFT(CELL("format", A1))="D"))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1.88"/>
    <col customWidth="1" min="2" max="2" width="16.88"/>
    <col customWidth="1" min="3" max="3" width="14.25"/>
    <col customWidth="1" min="4" max="4" width="17.88"/>
    <col customWidth="1" min="5" max="5" width="2.38"/>
    <col customWidth="1" hidden="1" min="6" max="7" width="8.5" outlineLevel="1"/>
    <col customWidth="1" hidden="1" min="8" max="8" width="12.25" outlineLevel="1"/>
    <col customWidth="1" hidden="1" min="9" max="9" width="2.75" outlineLevel="1"/>
    <col customWidth="1" hidden="1" min="10" max="10" width="9.25" outlineLevel="1"/>
    <col customWidth="1" hidden="1" min="11" max="11" width="2.38" outlineLevel="1"/>
    <col customWidth="1" hidden="1" min="12" max="12" width="11.75" outlineLevel="1"/>
    <col customWidth="1" hidden="1" min="13" max="13" width="2.75" outlineLevel="1"/>
    <col customWidth="1" hidden="1" min="14" max="15" width="9.25" outlineLevel="1"/>
    <col customWidth="1" hidden="1" min="16" max="16" width="2.38" outlineLevel="1"/>
    <col customWidth="1" hidden="1" min="17" max="17" width="11.75" outlineLevel="1"/>
    <col customWidth="1" hidden="1" min="18" max="18" width="2.75" outlineLevel="1"/>
    <col customWidth="1" hidden="1" min="19" max="20" width="9.25" outlineLevel="1"/>
    <col collapsed="1" customWidth="1" min="21" max="21" width="2.38"/>
    <col customWidth="1" min="22" max="22" width="15.75"/>
    <col customWidth="1" min="23" max="23" width="2.38"/>
    <col customWidth="1" hidden="1" min="24" max="24" width="15.75" outlineLevel="1"/>
    <col customWidth="1" hidden="1" min="25" max="25" width="20.5" outlineLevel="1"/>
    <col customWidth="1" hidden="1" min="26" max="26" width="6.13" outlineLevel="1"/>
    <col customWidth="1" hidden="1" min="27" max="27" width="3.13" outlineLevel="1"/>
    <col customWidth="1" hidden="1" min="28" max="32" width="17.63" outlineLevel="1"/>
  </cols>
  <sheetData>
    <row r="1">
      <c r="A1" s="237" t="s">
        <v>23</v>
      </c>
      <c r="X1" s="237"/>
      <c r="Y1" s="237"/>
      <c r="Z1" s="237"/>
      <c r="AA1" s="237"/>
      <c r="AB1" s="237"/>
      <c r="AC1" s="237"/>
      <c r="AD1" s="237"/>
      <c r="AE1" s="237"/>
      <c r="AF1" s="237"/>
    </row>
    <row r="2">
      <c r="A2" s="187" t="s">
        <v>88</v>
      </c>
      <c r="B2" s="187" t="s">
        <v>89</v>
      </c>
      <c r="C2" s="187" t="s">
        <v>90</v>
      </c>
      <c r="D2" s="187" t="s">
        <v>91</v>
      </c>
      <c r="E2" s="188"/>
      <c r="F2" s="239" t="str">
        <f>IF(COUNTIF(LEAVE!A:A,H:H)&gt;0,TODAY(),"")</f>
        <v/>
      </c>
      <c r="G2" s="208" t="str">
        <f>IF(countif(TODAY!$A$7,$H$2:$H1000),today(),"")</f>
        <v/>
      </c>
      <c r="H2" s="250" t="str">
        <f t="array" ref="H2:H31">STAFFS!AM2:AM1000</f>
        <v>BHARATHI</v>
      </c>
      <c r="I2" s="192">
        <f t="array" ref="I2">COUNTIF($B$3:$B1000,$H$2:$H1000)</f>
        <v>4</v>
      </c>
      <c r="J2" s="193">
        <f>IFERROR(__xludf.DUMMYFUNCTION("arrayformula(iferror(vlookup($H$2:$H1000, query($A$3:$B1000,""select B, max(A) group by B"",0),2,false)))"),46172.0)</f>
        <v>46172</v>
      </c>
      <c r="K2" s="194"/>
      <c r="L2" s="195" t="str">
        <f t="shared" ref="L2:M2" si="1">H2</f>
        <v>BHARATHI</v>
      </c>
      <c r="M2" s="196">
        <f t="shared" si="1"/>
        <v>4</v>
      </c>
      <c r="N2" s="197">
        <f t="shared" ref="N2:N31" si="3">J2+G2+F2</f>
        <v>46172</v>
      </c>
      <c r="O2" s="197">
        <f t="shared" ref="O2:O31" si="4">IF(L2=0,today()+1,N2)</f>
        <v>46172</v>
      </c>
      <c r="P2" s="198"/>
      <c r="Q2" s="199" t="str">
        <f t="array" ref="Q2:T1000">SORT(L2:O1000,4,TRUE)</f>
        <v>KAVIYA</v>
      </c>
      <c r="R2" s="199">
        <v>3.0</v>
      </c>
      <c r="S2" s="197">
        <v>46154.0</v>
      </c>
      <c r="T2" s="197">
        <v>46154.0</v>
      </c>
      <c r="U2" s="8"/>
      <c r="V2" s="200" t="str">
        <f t="array" ref="V2:V32">SORT(Q2:T1000,4,true)</f>
        <v>KAVIYA</v>
      </c>
      <c r="X2" s="200" t="str">
        <f t="array" ref="X2:X8">SORT(Q2:T8,2,true)</f>
        <v>MUTHUPRIYA</v>
      </c>
      <c r="Y2" s="201" t="str">
        <f t="array" ref="Y2:Z28">SORT(H2:I28,2,FALSE)</f>
        <v>DEEPA</v>
      </c>
      <c r="Z2" s="201">
        <v>6.0</v>
      </c>
      <c r="AA2" s="202"/>
      <c r="AB2" s="203" t="str">
        <f t="shared" ref="AB2:AB26" si="5">IF($M$2:$M$30=0,$L$2:$L$30,"")</f>
        <v/>
      </c>
      <c r="AC2" s="203"/>
      <c r="AD2" s="203"/>
      <c r="AE2" s="203"/>
      <c r="AF2" s="203"/>
    </row>
    <row r="3">
      <c r="A3" s="204">
        <v>46082.0</v>
      </c>
      <c r="B3" s="240" t="s">
        <v>49</v>
      </c>
      <c r="C3" s="206" t="s">
        <v>5</v>
      </c>
      <c r="D3" s="229">
        <v>46082.81422453704</v>
      </c>
      <c r="E3" s="188"/>
      <c r="F3" s="239" t="str">
        <f>IF(COUNTIF(LEAVE!A:A,H:H)&gt;0,TODAY(),"")</f>
        <v/>
      </c>
      <c r="G3" s="208" t="str">
        <f>IF(countif(TODAY!$A$7,$H$2:$H1000),today(),"")</f>
        <v/>
      </c>
      <c r="H3" s="250" t="s">
        <v>9</v>
      </c>
      <c r="I3" s="192">
        <f t="shared" ref="I3:I31" si="6">COUNTIF($B$3:$B1000,$H$2:$H1000)</f>
        <v>5</v>
      </c>
      <c r="J3" s="193">
        <f>IFERROR(__xludf.DUMMYFUNCTION("""COMPUTED_VALUE"""),46170.0)</f>
        <v>46170</v>
      </c>
      <c r="K3" s="194"/>
      <c r="L3" s="195" t="str">
        <f t="shared" ref="L3:M3" si="2">H3</f>
        <v>CHINNAMMAL</v>
      </c>
      <c r="M3" s="196">
        <f t="shared" si="2"/>
        <v>5</v>
      </c>
      <c r="N3" s="197">
        <f t="shared" si="3"/>
        <v>46170</v>
      </c>
      <c r="O3" s="197">
        <f t="shared" si="4"/>
        <v>46170</v>
      </c>
      <c r="P3" s="209"/>
      <c r="Q3" s="210" t="s">
        <v>58</v>
      </c>
      <c r="R3" s="199">
        <v>1.0</v>
      </c>
      <c r="S3" s="197">
        <v>46156.0</v>
      </c>
      <c r="T3" s="197">
        <v>46156.0</v>
      </c>
      <c r="U3" s="8"/>
      <c r="V3" s="211" t="s">
        <v>58</v>
      </c>
      <c r="X3" s="212" t="s">
        <v>67</v>
      </c>
      <c r="Y3" s="201" t="s">
        <v>59</v>
      </c>
      <c r="Z3" s="201">
        <v>6.0</v>
      </c>
      <c r="AA3" s="202"/>
      <c r="AB3" s="203" t="str">
        <f t="shared" si="5"/>
        <v/>
      </c>
      <c r="AC3" s="203"/>
      <c r="AD3" s="203"/>
      <c r="AE3" s="203"/>
      <c r="AF3" s="203"/>
    </row>
    <row r="4">
      <c r="A4" s="204">
        <v>46082.0</v>
      </c>
      <c r="B4" s="240" t="s">
        <v>49</v>
      </c>
      <c r="C4" s="206" t="s">
        <v>7</v>
      </c>
      <c r="D4" s="229">
        <v>46082.815520833334</v>
      </c>
      <c r="E4" s="188"/>
      <c r="F4" s="239" t="str">
        <f>IF(COUNTIF(LEAVE!A:A,H:H)&gt;0,TODAY(),"")</f>
        <v/>
      </c>
      <c r="G4" s="208" t="str">
        <f>IF(countif(TODAY!$A$7,$H$2:$H1000),today(),"")</f>
        <v/>
      </c>
      <c r="H4" s="250" t="s">
        <v>49</v>
      </c>
      <c r="I4" s="192">
        <f t="shared" si="6"/>
        <v>6</v>
      </c>
      <c r="J4" s="213">
        <f>IFERROR(__xludf.DUMMYFUNCTION("""COMPUTED_VALUE"""),46163.0)</f>
        <v>46163</v>
      </c>
      <c r="K4" s="194"/>
      <c r="L4" s="195" t="str">
        <f t="shared" ref="L4:M4" si="7">H4</f>
        <v>DEEPA</v>
      </c>
      <c r="M4" s="196">
        <f t="shared" si="7"/>
        <v>6</v>
      </c>
      <c r="N4" s="197">
        <f t="shared" si="3"/>
        <v>46163</v>
      </c>
      <c r="O4" s="197">
        <f t="shared" si="4"/>
        <v>46163</v>
      </c>
      <c r="P4" s="209"/>
      <c r="Q4" s="199" t="s">
        <v>54</v>
      </c>
      <c r="R4" s="199">
        <v>5.0</v>
      </c>
      <c r="S4" s="197">
        <v>46157.0</v>
      </c>
      <c r="T4" s="197">
        <v>46157.0</v>
      </c>
      <c r="U4" s="8"/>
      <c r="V4" s="214" t="s">
        <v>54</v>
      </c>
      <c r="X4" s="200" t="s">
        <v>53</v>
      </c>
      <c r="Y4" s="201" t="s">
        <v>5</v>
      </c>
      <c r="Z4" s="201">
        <v>6.0</v>
      </c>
      <c r="AA4" s="202"/>
      <c r="AB4" s="203" t="str">
        <f t="shared" si="5"/>
        <v/>
      </c>
      <c r="AC4" s="203"/>
      <c r="AD4" s="203"/>
      <c r="AE4" s="203"/>
      <c r="AF4" s="203"/>
    </row>
    <row r="5">
      <c r="A5" s="204">
        <v>46083.0</v>
      </c>
      <c r="B5" s="240" t="s">
        <v>69</v>
      </c>
      <c r="C5" s="206" t="s">
        <v>5</v>
      </c>
      <c r="D5" s="229">
        <v>46083.83923611111</v>
      </c>
      <c r="E5" s="188"/>
      <c r="F5" s="239" t="str">
        <f>IF(COUNTIF(LEAVE!A:A,H:H)&gt;0,TODAY(),"")</f>
        <v/>
      </c>
      <c r="G5" s="208" t="str">
        <f>IF(countif(TODAY!$A$7,$H$2:$H1000),today(),"")</f>
        <v/>
      </c>
      <c r="H5" s="250" t="s">
        <v>52</v>
      </c>
      <c r="I5" s="192">
        <f t="shared" si="6"/>
        <v>4</v>
      </c>
      <c r="J5" s="213">
        <f>IFERROR(__xludf.DUMMYFUNCTION("""COMPUTED_VALUE"""),46171.0)</f>
        <v>46171</v>
      </c>
      <c r="K5" s="194"/>
      <c r="L5" s="195" t="str">
        <f t="shared" ref="L5:M5" si="8">H5</f>
        <v>DHANALAKSHMI</v>
      </c>
      <c r="M5" s="196">
        <f t="shared" si="8"/>
        <v>4</v>
      </c>
      <c r="N5" s="197">
        <f t="shared" si="3"/>
        <v>46171</v>
      </c>
      <c r="O5" s="197">
        <f t="shared" si="4"/>
        <v>46171</v>
      </c>
      <c r="P5" s="209"/>
      <c r="Q5" s="199" t="s">
        <v>78</v>
      </c>
      <c r="R5" s="199">
        <v>4.0</v>
      </c>
      <c r="S5" s="197">
        <v>46158.0</v>
      </c>
      <c r="T5" s="197">
        <v>46158.0</v>
      </c>
      <c r="U5" s="8"/>
      <c r="V5" s="214" t="s">
        <v>78</v>
      </c>
      <c r="X5" s="200" t="s">
        <v>78</v>
      </c>
      <c r="Y5" s="201" t="s">
        <v>9</v>
      </c>
      <c r="Z5" s="201">
        <v>5.0</v>
      </c>
      <c r="AA5" s="202"/>
      <c r="AB5" s="203" t="str">
        <f t="shared" si="5"/>
        <v/>
      </c>
      <c r="AC5" s="203"/>
      <c r="AD5" s="203"/>
      <c r="AE5" s="203"/>
      <c r="AF5" s="203"/>
    </row>
    <row r="6">
      <c r="A6" s="204">
        <v>46085.0</v>
      </c>
      <c r="B6" s="240" t="s">
        <v>59</v>
      </c>
      <c r="C6" s="206" t="s">
        <v>7</v>
      </c>
      <c r="D6" s="229">
        <v>46085.83546296296</v>
      </c>
      <c r="E6" s="188"/>
      <c r="F6" s="239" t="str">
        <f>IF(COUNTIF(LEAVE!A:A,H:H)&gt;0,TODAY(),"")</f>
        <v/>
      </c>
      <c r="G6" s="208" t="str">
        <f>IF(countif(TODAY!$A$7,$H$2:$H1000),today(),"")</f>
        <v/>
      </c>
      <c r="H6" s="250" t="s">
        <v>50</v>
      </c>
      <c r="I6" s="192">
        <f t="shared" si="6"/>
        <v>4</v>
      </c>
      <c r="J6" s="213">
        <f>IFERROR(__xludf.DUMMYFUNCTION("""COMPUTED_VALUE"""),46159.0)</f>
        <v>46159</v>
      </c>
      <c r="K6" s="194"/>
      <c r="L6" s="195" t="str">
        <f t="shared" ref="L6:M6" si="9">H6</f>
        <v>JEYANTHI</v>
      </c>
      <c r="M6" s="196">
        <f t="shared" si="9"/>
        <v>4</v>
      </c>
      <c r="N6" s="197">
        <f t="shared" si="3"/>
        <v>46159</v>
      </c>
      <c r="O6" s="197">
        <f t="shared" si="4"/>
        <v>46159</v>
      </c>
      <c r="P6" s="209"/>
      <c r="Q6" s="199" t="s">
        <v>50</v>
      </c>
      <c r="R6" s="199">
        <v>4.0</v>
      </c>
      <c r="S6" s="197">
        <v>46159.0</v>
      </c>
      <c r="T6" s="197">
        <v>46159.0</v>
      </c>
      <c r="U6" s="8"/>
      <c r="V6" s="214" t="s">
        <v>50</v>
      </c>
      <c r="X6" s="200" t="s">
        <v>50</v>
      </c>
      <c r="Y6" s="201" t="s">
        <v>61</v>
      </c>
      <c r="Z6" s="201">
        <v>5.0</v>
      </c>
      <c r="AA6" s="202"/>
      <c r="AB6" s="203" t="str">
        <f t="shared" si="5"/>
        <v/>
      </c>
      <c r="AC6" s="203"/>
      <c r="AD6" s="203"/>
      <c r="AE6" s="203"/>
      <c r="AF6" s="203"/>
    </row>
    <row r="7">
      <c r="A7" s="204">
        <v>46086.0</v>
      </c>
      <c r="B7" s="240" t="s">
        <v>61</v>
      </c>
      <c r="C7" s="206" t="s">
        <v>7</v>
      </c>
      <c r="D7" s="229">
        <v>46086.82740740741</v>
      </c>
      <c r="E7" s="188"/>
      <c r="F7" s="239" t="str">
        <f>IF(COUNTIF(LEAVE!A:A,H:H)&gt;0,TODAY(),"")</f>
        <v/>
      </c>
      <c r="G7" s="208" t="str">
        <f>IF(countif(TODAY!$A$7,$H$2:$H1000),today(),"")</f>
        <v/>
      </c>
      <c r="H7" s="250" t="s">
        <v>53</v>
      </c>
      <c r="I7" s="192">
        <f t="shared" si="6"/>
        <v>3</v>
      </c>
      <c r="J7" s="213">
        <f>IFERROR(__xludf.DUMMYFUNCTION("""COMPUTED_VALUE"""),46154.0)</f>
        <v>46154</v>
      </c>
      <c r="K7" s="194"/>
      <c r="L7" s="195" t="str">
        <f t="shared" ref="L7:M7" si="10">H7</f>
        <v>KAVIYA</v>
      </c>
      <c r="M7" s="196">
        <f t="shared" si="10"/>
        <v>3</v>
      </c>
      <c r="N7" s="197">
        <f t="shared" si="3"/>
        <v>46154</v>
      </c>
      <c r="O7" s="197">
        <f t="shared" si="4"/>
        <v>46154</v>
      </c>
      <c r="P7" s="215"/>
      <c r="Q7" s="199" t="s">
        <v>67</v>
      </c>
      <c r="R7" s="199">
        <v>1.0</v>
      </c>
      <c r="S7" s="197">
        <v>46160.0</v>
      </c>
      <c r="T7" s="197">
        <v>46160.0</v>
      </c>
      <c r="U7" s="8"/>
      <c r="V7" s="214" t="s">
        <v>67</v>
      </c>
      <c r="X7" s="200" t="s">
        <v>54</v>
      </c>
      <c r="Y7" s="201" t="s">
        <v>54</v>
      </c>
      <c r="Z7" s="201">
        <v>5.0</v>
      </c>
      <c r="AA7" s="202"/>
      <c r="AB7" s="203" t="str">
        <f t="shared" si="5"/>
        <v/>
      </c>
      <c r="AC7" s="203"/>
      <c r="AD7" s="203"/>
      <c r="AE7" s="203"/>
      <c r="AF7" s="203"/>
    </row>
    <row r="8">
      <c r="A8" s="204">
        <v>46087.0</v>
      </c>
      <c r="B8" s="240" t="s">
        <v>59</v>
      </c>
      <c r="C8" s="206" t="s">
        <v>7</v>
      </c>
      <c r="D8" s="229">
        <v>46087.78019675926</v>
      </c>
      <c r="E8" s="188"/>
      <c r="F8" s="239" t="str">
        <f>IF(COUNTIF(LEAVE!A:A,H:H)&gt;0,TODAY(),"")</f>
        <v/>
      </c>
      <c r="G8" s="208" t="str">
        <f>IF(countif(TODAY!$A$7,$H$2:$H1000),today(),"")</f>
        <v/>
      </c>
      <c r="H8" s="250" t="s">
        <v>58</v>
      </c>
      <c r="I8" s="192">
        <f t="shared" si="6"/>
        <v>1</v>
      </c>
      <c r="J8" s="213">
        <f>IFERROR(__xludf.DUMMYFUNCTION("""COMPUTED_VALUE"""),46156.0)</f>
        <v>46156</v>
      </c>
      <c r="K8" s="194"/>
      <c r="L8" s="195" t="str">
        <f t="shared" ref="L8:M8" si="11">H8</f>
        <v>MUTHUPRIYA</v>
      </c>
      <c r="M8" s="196">
        <f t="shared" si="11"/>
        <v>1</v>
      </c>
      <c r="N8" s="197">
        <f t="shared" si="3"/>
        <v>46156</v>
      </c>
      <c r="O8" s="197">
        <f t="shared" si="4"/>
        <v>46156</v>
      </c>
      <c r="P8" s="215"/>
      <c r="Q8" s="199" t="s">
        <v>59</v>
      </c>
      <c r="R8" s="199">
        <v>6.0</v>
      </c>
      <c r="S8" s="197">
        <v>46161.0</v>
      </c>
      <c r="T8" s="197">
        <v>46161.0</v>
      </c>
      <c r="U8" s="8"/>
      <c r="V8" s="214" t="s">
        <v>59</v>
      </c>
      <c r="X8" s="200" t="s">
        <v>59</v>
      </c>
      <c r="Y8" s="201" t="s">
        <v>70</v>
      </c>
      <c r="Z8" s="201">
        <v>5.0</v>
      </c>
      <c r="AA8" s="202"/>
      <c r="AB8" s="203" t="str">
        <f t="shared" si="5"/>
        <v/>
      </c>
      <c r="AC8" s="203"/>
      <c r="AD8" s="203"/>
      <c r="AE8" s="203"/>
      <c r="AF8" s="203"/>
    </row>
    <row r="9">
      <c r="A9" s="204">
        <v>46088.0</v>
      </c>
      <c r="B9" s="240" t="s">
        <v>5</v>
      </c>
      <c r="C9" s="206" t="s">
        <v>7</v>
      </c>
      <c r="D9" s="229">
        <v>46088.82910879629</v>
      </c>
      <c r="E9" s="188"/>
      <c r="F9" s="239" t="str">
        <f>IF(COUNTIF(LEAVE!A:A,H:H)&gt;0,TODAY(),"")</f>
        <v/>
      </c>
      <c r="G9" s="208" t="str">
        <f>IF(countif(TODAY!$A$7,$H$2:$H1000),today(),"")</f>
        <v/>
      </c>
      <c r="H9" s="250" t="s">
        <v>7</v>
      </c>
      <c r="I9" s="192">
        <f t="shared" si="6"/>
        <v>4</v>
      </c>
      <c r="J9" s="213">
        <f>IFERROR(__xludf.DUMMYFUNCTION("""COMPUTED_VALUE"""),46174.0)</f>
        <v>46174</v>
      </c>
      <c r="K9" s="194"/>
      <c r="L9" s="195" t="str">
        <f t="shared" ref="L9:M9" si="12">H9</f>
        <v>NIVETHA</v>
      </c>
      <c r="M9" s="196">
        <f t="shared" si="12"/>
        <v>4</v>
      </c>
      <c r="N9" s="197">
        <f t="shared" si="3"/>
        <v>46174</v>
      </c>
      <c r="O9" s="197">
        <f t="shared" si="4"/>
        <v>46174</v>
      </c>
      <c r="P9" s="8"/>
      <c r="Q9" s="199" t="s">
        <v>49</v>
      </c>
      <c r="R9" s="199">
        <v>6.0</v>
      </c>
      <c r="S9" s="197">
        <v>46163.0</v>
      </c>
      <c r="T9" s="197">
        <v>46163.0</v>
      </c>
      <c r="U9" s="8"/>
      <c r="V9" s="216" t="s">
        <v>49</v>
      </c>
      <c r="Y9" s="201" t="s">
        <v>65</v>
      </c>
      <c r="Z9" s="201">
        <v>5.0</v>
      </c>
      <c r="AA9" s="202"/>
      <c r="AB9" s="203" t="str">
        <f t="shared" si="5"/>
        <v/>
      </c>
      <c r="AC9" s="203"/>
      <c r="AD9" s="203"/>
      <c r="AE9" s="203"/>
      <c r="AF9" s="203"/>
    </row>
    <row r="10">
      <c r="A10" s="204">
        <v>46089.0</v>
      </c>
      <c r="B10" s="240" t="s">
        <v>66</v>
      </c>
      <c r="C10" s="206" t="s">
        <v>7</v>
      </c>
      <c r="D10" s="229">
        <v>46089.83702546296</v>
      </c>
      <c r="E10" s="188"/>
      <c r="F10" s="239" t="str">
        <f>IF(COUNTIF(LEAVE!A:A,H:H)&gt;0,TODAY(),"")</f>
        <v/>
      </c>
      <c r="G10" s="208" t="str">
        <f>IF(countif(TODAY!$A$7,$H$2:$H1000),today(),"")</f>
        <v/>
      </c>
      <c r="H10" s="250" t="s">
        <v>62</v>
      </c>
      <c r="I10" s="192">
        <f t="shared" si="6"/>
        <v>1</v>
      </c>
      <c r="J10" s="213">
        <f>IFERROR(__xludf.DUMMYFUNCTION("""COMPUTED_VALUE"""),46165.0)</f>
        <v>46165</v>
      </c>
      <c r="K10" s="194"/>
      <c r="L10" s="195" t="str">
        <f t="shared" ref="L10:M10" si="13">H10</f>
        <v>PRIYANKA</v>
      </c>
      <c r="M10" s="196">
        <f t="shared" si="13"/>
        <v>1</v>
      </c>
      <c r="N10" s="197">
        <f t="shared" si="3"/>
        <v>46165</v>
      </c>
      <c r="O10" s="197">
        <f t="shared" si="4"/>
        <v>46165</v>
      </c>
      <c r="P10" s="8"/>
      <c r="Q10" s="199" t="s">
        <v>62</v>
      </c>
      <c r="R10" s="199">
        <v>1.0</v>
      </c>
      <c r="S10" s="197">
        <v>46165.0</v>
      </c>
      <c r="T10" s="197">
        <v>46165.0</v>
      </c>
      <c r="U10" s="8"/>
      <c r="V10" s="216" t="s">
        <v>62</v>
      </c>
      <c r="Y10" s="201" t="s">
        <v>66</v>
      </c>
      <c r="Z10" s="201">
        <v>5.0</v>
      </c>
      <c r="AA10" s="202"/>
      <c r="AB10" s="203" t="str">
        <f t="shared" si="5"/>
        <v/>
      </c>
      <c r="AC10" s="203"/>
      <c r="AD10" s="203"/>
      <c r="AE10" s="203"/>
      <c r="AF10" s="203"/>
    </row>
    <row r="11">
      <c r="A11" s="204">
        <v>46090.0</v>
      </c>
      <c r="B11" s="240" t="s">
        <v>78</v>
      </c>
      <c r="C11" s="206" t="s">
        <v>7</v>
      </c>
      <c r="D11" s="229">
        <v>46090.835439814815</v>
      </c>
      <c r="E11" s="188"/>
      <c r="F11" s="239" t="str">
        <f>IF(COUNTIF(LEAVE!A:A,H:H)&gt;0,TODAY(),"")</f>
        <v/>
      </c>
      <c r="G11" s="208" t="str">
        <f>IF(countif(TODAY!$A$7,$H$2:$H1000),today(),"")</f>
        <v/>
      </c>
      <c r="H11" s="250" t="s">
        <v>57</v>
      </c>
      <c r="I11" s="192">
        <f t="shared" si="6"/>
        <v>4</v>
      </c>
      <c r="J11" s="213">
        <f>IFERROR(__xludf.DUMMYFUNCTION("""COMPUTED_VALUE"""),46167.0)</f>
        <v>46167</v>
      </c>
      <c r="K11" s="194"/>
      <c r="L11" s="195" t="str">
        <f t="shared" ref="L11:M11" si="14">H11</f>
        <v>RAJI-1</v>
      </c>
      <c r="M11" s="196">
        <f t="shared" si="14"/>
        <v>4</v>
      </c>
      <c r="N11" s="197">
        <f t="shared" si="3"/>
        <v>46167</v>
      </c>
      <c r="O11" s="197">
        <f t="shared" si="4"/>
        <v>46167</v>
      </c>
      <c r="P11" s="8"/>
      <c r="Q11" s="199" t="s">
        <v>66</v>
      </c>
      <c r="R11" s="199">
        <v>5.0</v>
      </c>
      <c r="S11" s="197">
        <v>46166.0</v>
      </c>
      <c r="T11" s="197">
        <v>46166.0</v>
      </c>
      <c r="U11" s="8"/>
      <c r="V11" s="216" t="s">
        <v>66</v>
      </c>
      <c r="Y11" s="201" t="s">
        <v>69</v>
      </c>
      <c r="Z11" s="201">
        <v>5.0</v>
      </c>
      <c r="AA11" s="202"/>
      <c r="AB11" s="203" t="str">
        <f t="shared" si="5"/>
        <v/>
      </c>
      <c r="AC11" s="203"/>
      <c r="AD11" s="203"/>
      <c r="AE11" s="203"/>
      <c r="AF11" s="203"/>
    </row>
    <row r="12">
      <c r="A12" s="204">
        <v>46091.0</v>
      </c>
      <c r="B12" s="240" t="s">
        <v>5</v>
      </c>
      <c r="C12" s="206" t="s">
        <v>5</v>
      </c>
      <c r="D12" s="229">
        <v>46091.83925925926</v>
      </c>
      <c r="E12" s="188"/>
      <c r="F12" s="239" t="str">
        <f>IF(COUNTIF(LEAVE!A:A,H:H)&gt;0,TODAY(),"")</f>
        <v/>
      </c>
      <c r="G12" s="208" t="str">
        <f>IF(countif(TODAY!$A$7,$H$2:$H1000),today(),"")</f>
        <v/>
      </c>
      <c r="H12" s="250" t="s">
        <v>61</v>
      </c>
      <c r="I12" s="192">
        <f t="shared" si="6"/>
        <v>5</v>
      </c>
      <c r="J12" s="213">
        <f>IFERROR(__xludf.DUMMYFUNCTION("""COMPUTED_VALUE"""),46168.0)</f>
        <v>46168</v>
      </c>
      <c r="K12" s="194"/>
      <c r="L12" s="195" t="str">
        <f t="shared" ref="L12:M12" si="15">H12</f>
        <v>RAJI-2</v>
      </c>
      <c r="M12" s="196">
        <f t="shared" si="15"/>
        <v>5</v>
      </c>
      <c r="N12" s="197">
        <f t="shared" si="3"/>
        <v>46168</v>
      </c>
      <c r="O12" s="197">
        <f t="shared" si="4"/>
        <v>46168</v>
      </c>
      <c r="P12" s="8"/>
      <c r="Q12" s="199" t="s">
        <v>57</v>
      </c>
      <c r="R12" s="199">
        <v>4.0</v>
      </c>
      <c r="S12" s="197">
        <v>46167.0</v>
      </c>
      <c r="T12" s="197">
        <v>46167.0</v>
      </c>
      <c r="U12" s="8"/>
      <c r="V12" s="216" t="s">
        <v>57</v>
      </c>
      <c r="Y12" s="201" t="s">
        <v>47</v>
      </c>
      <c r="Z12" s="201">
        <v>4.0</v>
      </c>
      <c r="AA12" s="202"/>
      <c r="AB12" s="203" t="str">
        <f t="shared" si="5"/>
        <v/>
      </c>
      <c r="AC12" s="203"/>
      <c r="AD12" s="203"/>
      <c r="AE12" s="203"/>
      <c r="AF12" s="203"/>
    </row>
    <row r="13">
      <c r="A13" s="204">
        <v>46092.0</v>
      </c>
      <c r="B13" s="240" t="s">
        <v>54</v>
      </c>
      <c r="C13" s="206" t="s">
        <v>7</v>
      </c>
      <c r="D13" s="229">
        <v>46092.82989583333</v>
      </c>
      <c r="E13" s="188"/>
      <c r="F13" s="239" t="str">
        <f>IF(COUNTIF(LEAVE!A:A,H:H)&gt;0,TODAY(),"")</f>
        <v/>
      </c>
      <c r="G13" s="208" t="str">
        <f>IF(countif(TODAY!$A$7,$H$2:$H1000),today(),"")</f>
        <v/>
      </c>
      <c r="H13" s="250" t="s">
        <v>54</v>
      </c>
      <c r="I13" s="192">
        <f t="shared" si="6"/>
        <v>5</v>
      </c>
      <c r="J13" s="213">
        <f>IFERROR(__xludf.DUMMYFUNCTION("""COMPUTED_VALUE"""),46157.0)</f>
        <v>46157</v>
      </c>
      <c r="K13" s="194"/>
      <c r="L13" s="195" t="str">
        <f t="shared" ref="L13:M13" si="16">H13</f>
        <v>SAHANA</v>
      </c>
      <c r="M13" s="196">
        <f t="shared" si="16"/>
        <v>5</v>
      </c>
      <c r="N13" s="197">
        <f t="shared" si="3"/>
        <v>46157</v>
      </c>
      <c r="O13" s="197">
        <f t="shared" si="4"/>
        <v>46157</v>
      </c>
      <c r="P13" s="217"/>
      <c r="Q13" s="199" t="s">
        <v>61</v>
      </c>
      <c r="R13" s="199">
        <v>5.0</v>
      </c>
      <c r="S13" s="197">
        <v>46168.0</v>
      </c>
      <c r="T13" s="197">
        <v>46168.0</v>
      </c>
      <c r="U13" s="8"/>
      <c r="V13" s="216" t="s">
        <v>61</v>
      </c>
      <c r="Y13" s="201" t="s">
        <v>52</v>
      </c>
      <c r="Z13" s="201">
        <v>4.0</v>
      </c>
      <c r="AA13" s="202"/>
      <c r="AB13" s="203" t="str">
        <f t="shared" si="5"/>
        <v/>
      </c>
      <c r="AC13" s="203"/>
      <c r="AD13" s="203"/>
      <c r="AE13" s="203"/>
      <c r="AF13" s="203"/>
    </row>
    <row r="14">
      <c r="A14" s="204">
        <v>46093.0</v>
      </c>
      <c r="B14" s="240"/>
      <c r="C14" s="206" t="s">
        <v>5</v>
      </c>
      <c r="D14" s="229">
        <v>46093.838171296295</v>
      </c>
      <c r="E14" s="188"/>
      <c r="F14" s="239" t="str">
        <f>IF(COUNTIF(LEAVE!A:A,H:H)&gt;0,TODAY(),"")</f>
        <v/>
      </c>
      <c r="G14" s="208" t="str">
        <f>IF(countif(TODAY!$A$7,$H$2:$H1000),today(),"")</f>
        <v/>
      </c>
      <c r="H14" s="250" t="s">
        <v>67</v>
      </c>
      <c r="I14" s="192">
        <f t="shared" si="6"/>
        <v>1</v>
      </c>
      <c r="J14" s="213">
        <f>IFERROR(__xludf.DUMMYFUNCTION("""COMPUTED_VALUE"""),46160.0)</f>
        <v>46160</v>
      </c>
      <c r="K14" s="194"/>
      <c r="L14" s="195" t="str">
        <f t="shared" ref="L14:M14" si="17">H14</f>
        <v>SANTHIYA</v>
      </c>
      <c r="M14" s="196">
        <f t="shared" si="17"/>
        <v>1</v>
      </c>
      <c r="N14" s="197">
        <f t="shared" si="3"/>
        <v>46160</v>
      </c>
      <c r="O14" s="197">
        <f t="shared" si="4"/>
        <v>46160</v>
      </c>
      <c r="P14" s="8"/>
      <c r="Q14" s="199" t="s">
        <v>9</v>
      </c>
      <c r="R14" s="199">
        <v>5.0</v>
      </c>
      <c r="S14" s="197">
        <v>46170.0</v>
      </c>
      <c r="T14" s="197">
        <v>46170.0</v>
      </c>
      <c r="U14" s="8"/>
      <c r="V14" s="216" t="s">
        <v>9</v>
      </c>
      <c r="Y14" s="201" t="s">
        <v>50</v>
      </c>
      <c r="Z14" s="201">
        <v>4.0</v>
      </c>
      <c r="AA14" s="202"/>
      <c r="AB14" s="203" t="str">
        <f t="shared" si="5"/>
        <v/>
      </c>
      <c r="AC14" s="203"/>
      <c r="AD14" s="203"/>
      <c r="AE14" s="203"/>
      <c r="AF14" s="203"/>
    </row>
    <row r="15">
      <c r="A15" s="204">
        <v>46094.0</v>
      </c>
      <c r="B15" s="240" t="s">
        <v>9</v>
      </c>
      <c r="C15" s="206" t="s">
        <v>5</v>
      </c>
      <c r="D15" s="229">
        <v>46094.84148148148</v>
      </c>
      <c r="E15" s="188"/>
      <c r="F15" s="239" t="str">
        <f>IF(COUNTIF(LEAVE!A:A,H:H)&gt;0,TODAY(),"")</f>
        <v/>
      </c>
      <c r="G15" s="208" t="str">
        <f>IF(countif(TODAY!$A$7,$H$2:$H1000),today(),"")</f>
        <v/>
      </c>
      <c r="H15" s="250" t="s">
        <v>70</v>
      </c>
      <c r="I15" s="192">
        <f t="shared" si="6"/>
        <v>5</v>
      </c>
      <c r="J15" s="213">
        <f>IFERROR(__xludf.DUMMYFUNCTION("""COMPUTED_VALUE"""),46173.0)</f>
        <v>46173</v>
      </c>
      <c r="K15" s="194"/>
      <c r="L15" s="195" t="str">
        <f t="shared" ref="L15:M15" si="18">H15</f>
        <v>SHANTHI</v>
      </c>
      <c r="M15" s="196">
        <f t="shared" si="18"/>
        <v>5</v>
      </c>
      <c r="N15" s="197">
        <f t="shared" si="3"/>
        <v>46173</v>
      </c>
      <c r="O15" s="197">
        <f t="shared" si="4"/>
        <v>46173</v>
      </c>
      <c r="P15" s="8"/>
      <c r="Q15" s="199" t="s">
        <v>52</v>
      </c>
      <c r="R15" s="199">
        <v>4.0</v>
      </c>
      <c r="S15" s="197">
        <v>46171.0</v>
      </c>
      <c r="T15" s="197">
        <v>46171.0</v>
      </c>
      <c r="U15" s="8"/>
      <c r="V15" s="216" t="s">
        <v>52</v>
      </c>
      <c r="Y15" s="201" t="s">
        <v>7</v>
      </c>
      <c r="Z15" s="201">
        <v>4.0</v>
      </c>
      <c r="AA15" s="202"/>
      <c r="AB15" s="218" t="str">
        <f t="shared" si="5"/>
        <v/>
      </c>
      <c r="AC15" s="218"/>
      <c r="AD15" s="218"/>
      <c r="AE15" s="218"/>
      <c r="AF15" s="218"/>
    </row>
    <row r="16">
      <c r="A16" s="204">
        <v>46095.0</v>
      </c>
      <c r="B16" s="240" t="s">
        <v>63</v>
      </c>
      <c r="C16" s="206" t="s">
        <v>7</v>
      </c>
      <c r="D16" s="229">
        <v>46095.79701388889</v>
      </c>
      <c r="E16" s="188"/>
      <c r="F16" s="239" t="str">
        <f>IF(COUNTIF(LEAVE!A:A,H:H)&gt;0,TODAY(),"")</f>
        <v/>
      </c>
      <c r="G16" s="208" t="str">
        <f>IF(countif(TODAY!$A$7,$H$2:$H1000),today(),"")</f>
        <v/>
      </c>
      <c r="H16" s="250" t="s">
        <v>59</v>
      </c>
      <c r="I16" s="192">
        <f t="shared" si="6"/>
        <v>6</v>
      </c>
      <c r="J16" s="213">
        <f>IFERROR(__xludf.DUMMYFUNCTION("""COMPUTED_VALUE"""),46161.0)</f>
        <v>46161</v>
      </c>
      <c r="K16" s="194"/>
      <c r="L16" s="195" t="str">
        <f t="shared" ref="L16:M16" si="19">H16</f>
        <v>SUDHARSHINI</v>
      </c>
      <c r="M16" s="196">
        <f t="shared" si="19"/>
        <v>6</v>
      </c>
      <c r="N16" s="197">
        <f t="shared" si="3"/>
        <v>46161</v>
      </c>
      <c r="O16" s="197">
        <f t="shared" si="4"/>
        <v>46161</v>
      </c>
      <c r="P16" s="8"/>
      <c r="Q16" s="199" t="s">
        <v>47</v>
      </c>
      <c r="R16" s="199">
        <v>4.0</v>
      </c>
      <c r="S16" s="197">
        <v>46172.0</v>
      </c>
      <c r="T16" s="197">
        <v>46172.0</v>
      </c>
      <c r="U16" s="8"/>
      <c r="V16" s="216" t="s">
        <v>47</v>
      </c>
      <c r="Y16" s="201" t="s">
        <v>57</v>
      </c>
      <c r="Z16" s="201">
        <v>4.0</v>
      </c>
      <c r="AA16" s="202"/>
      <c r="AB16" s="203" t="str">
        <f t="shared" si="5"/>
        <v/>
      </c>
      <c r="AC16" s="203"/>
      <c r="AD16" s="203"/>
      <c r="AE16" s="203"/>
      <c r="AF16" s="203"/>
    </row>
    <row r="17">
      <c r="A17" s="204">
        <v>46096.0</v>
      </c>
      <c r="B17" s="240" t="s">
        <v>7</v>
      </c>
      <c r="C17" s="206" t="s">
        <v>5</v>
      </c>
      <c r="D17" s="229">
        <v>46096.8169212963</v>
      </c>
      <c r="E17" s="188"/>
      <c r="F17" s="239" t="str">
        <f>IF(COUNTIF(LEAVE!A:A,H:H)&gt;0,TODAY(),"")</f>
        <v/>
      </c>
      <c r="G17" s="208" t="str">
        <f>IF(countif(TODAY!$A$7,$H$2:$H1000),today(),"")</f>
        <v/>
      </c>
      <c r="H17" s="250" t="s">
        <v>78</v>
      </c>
      <c r="I17" s="192">
        <f t="shared" si="6"/>
        <v>4</v>
      </c>
      <c r="J17" s="213">
        <f>IFERROR(__xludf.DUMMYFUNCTION("""COMPUTED_VALUE"""),46158.0)</f>
        <v>46158</v>
      </c>
      <c r="K17" s="194"/>
      <c r="L17" s="195" t="str">
        <f t="shared" ref="L17:M17" si="20">H17</f>
        <v>VIDHYA</v>
      </c>
      <c r="M17" s="196">
        <f t="shared" si="20"/>
        <v>4</v>
      </c>
      <c r="N17" s="197">
        <f t="shared" si="3"/>
        <v>46158</v>
      </c>
      <c r="O17" s="197">
        <f t="shared" si="4"/>
        <v>46158</v>
      </c>
      <c r="P17" s="8"/>
      <c r="Q17" s="199" t="s">
        <v>70</v>
      </c>
      <c r="R17" s="199">
        <v>5.0</v>
      </c>
      <c r="S17" s="197">
        <v>46173.0</v>
      </c>
      <c r="T17" s="197">
        <v>46173.0</v>
      </c>
      <c r="U17" s="8"/>
      <c r="V17" s="216" t="s">
        <v>70</v>
      </c>
      <c r="Y17" s="201" t="s">
        <v>78</v>
      </c>
      <c r="Z17" s="201">
        <v>4.0</v>
      </c>
      <c r="AA17" s="202"/>
      <c r="AB17" s="203" t="str">
        <f t="shared" si="5"/>
        <v/>
      </c>
      <c r="AC17" s="203"/>
      <c r="AD17" s="203"/>
      <c r="AE17" s="203"/>
      <c r="AF17" s="203"/>
    </row>
    <row r="18">
      <c r="A18" s="204">
        <v>46097.0</v>
      </c>
      <c r="B18" s="240" t="s">
        <v>50</v>
      </c>
      <c r="C18" s="206" t="s">
        <v>7</v>
      </c>
      <c r="D18" s="229">
        <v>46097.822847222225</v>
      </c>
      <c r="E18" s="188"/>
      <c r="F18" s="239" t="str">
        <f>IF(COUNTIF(LEAVE!A:A,H:H)&gt;0,TODAY(),"")</f>
        <v/>
      </c>
      <c r="G18" s="208" t="str">
        <f>IF(countif(TODAY!$A$7,$H$2:$H1000),today(),"")</f>
        <v/>
      </c>
      <c r="H18" s="250" t="s">
        <v>65</v>
      </c>
      <c r="I18" s="192">
        <f t="shared" si="6"/>
        <v>5</v>
      </c>
      <c r="J18" s="213">
        <f>IFERROR(__xludf.DUMMYFUNCTION("""COMPUTED_VALUE"""),46176.0)</f>
        <v>46176</v>
      </c>
      <c r="K18" s="194"/>
      <c r="L18" s="195" t="str">
        <f t="shared" ref="L18:M18" si="21">H18</f>
        <v>VIJI-1</v>
      </c>
      <c r="M18" s="196">
        <f t="shared" si="21"/>
        <v>5</v>
      </c>
      <c r="N18" s="197">
        <f t="shared" si="3"/>
        <v>46176</v>
      </c>
      <c r="O18" s="197">
        <f t="shared" si="4"/>
        <v>46176</v>
      </c>
      <c r="P18" s="8"/>
      <c r="Q18" s="199" t="s">
        <v>7</v>
      </c>
      <c r="R18" s="199">
        <v>4.0</v>
      </c>
      <c r="S18" s="197">
        <v>46174.0</v>
      </c>
      <c r="T18" s="197">
        <v>46174.0</v>
      </c>
      <c r="U18" s="8"/>
      <c r="V18" s="216" t="s">
        <v>7</v>
      </c>
      <c r="Y18" s="201" t="s">
        <v>63</v>
      </c>
      <c r="Z18" s="201">
        <v>4.0</v>
      </c>
      <c r="AA18" s="202"/>
      <c r="AB18" s="203" t="str">
        <f t="shared" si="5"/>
        <v/>
      </c>
      <c r="AC18" s="203"/>
      <c r="AD18" s="203"/>
      <c r="AE18" s="203"/>
      <c r="AF18" s="203"/>
    </row>
    <row r="19" ht="15.75" customHeight="1">
      <c r="A19" s="204">
        <v>46098.0</v>
      </c>
      <c r="B19" s="240" t="s">
        <v>59</v>
      </c>
      <c r="C19" s="206" t="s">
        <v>9</v>
      </c>
      <c r="D19" s="229">
        <v>46098.80866898148</v>
      </c>
      <c r="E19" s="188"/>
      <c r="F19" s="239" t="str">
        <f>IF(COUNTIF(LEAVE!A:A,H:H)&gt;0,TODAY(),"")</f>
        <v/>
      </c>
      <c r="G19" s="208" t="str">
        <f>IF(countif(TODAY!$A$7,$H$2:$H1000),today(),"")</f>
        <v/>
      </c>
      <c r="H19" s="250" t="s">
        <v>66</v>
      </c>
      <c r="I19" s="192">
        <f t="shared" si="6"/>
        <v>5</v>
      </c>
      <c r="J19" s="213">
        <f>IFERROR(__xludf.DUMMYFUNCTION("""COMPUTED_VALUE"""),46166.0)</f>
        <v>46166</v>
      </c>
      <c r="K19" s="194"/>
      <c r="L19" s="195" t="str">
        <f t="shared" ref="L19:M19" si="22">H19</f>
        <v>VIJI-2</v>
      </c>
      <c r="M19" s="196">
        <f t="shared" si="22"/>
        <v>5</v>
      </c>
      <c r="N19" s="197">
        <f t="shared" si="3"/>
        <v>46166</v>
      </c>
      <c r="O19" s="197">
        <f t="shared" si="4"/>
        <v>46166</v>
      </c>
      <c r="P19" s="8"/>
      <c r="Q19" s="199" t="s">
        <v>5</v>
      </c>
      <c r="R19" s="199">
        <v>6.0</v>
      </c>
      <c r="S19" s="197">
        <v>46175.0</v>
      </c>
      <c r="T19" s="197">
        <v>46175.0</v>
      </c>
      <c r="U19" s="8"/>
      <c r="V19" s="216" t="s">
        <v>5</v>
      </c>
      <c r="Y19" s="201" t="s">
        <v>53</v>
      </c>
      <c r="Z19" s="201">
        <v>3.0</v>
      </c>
      <c r="AA19" s="202"/>
      <c r="AB19" s="203" t="str">
        <f t="shared" si="5"/>
        <v/>
      </c>
      <c r="AC19" s="203"/>
      <c r="AD19" s="203"/>
      <c r="AE19" s="203"/>
      <c r="AF19" s="203"/>
    </row>
    <row r="20" ht="15.75" customHeight="1">
      <c r="A20" s="204">
        <v>46099.0</v>
      </c>
      <c r="B20" s="240" t="s">
        <v>57</v>
      </c>
      <c r="C20" s="206" t="s">
        <v>7</v>
      </c>
      <c r="D20" s="229">
        <v>46099.800833333335</v>
      </c>
      <c r="E20" s="188"/>
      <c r="F20" s="239" t="str">
        <f>IF(COUNTIF(LEAVE!A:A,H:H)&gt;0,TODAY(),"")</f>
        <v/>
      </c>
      <c r="G20" s="208" t="str">
        <f>IF(countif(TODAY!$A$7,$H$2:$H1000),today(),"")</f>
        <v/>
      </c>
      <c r="H20" s="250" t="s">
        <v>5</v>
      </c>
      <c r="I20" s="192">
        <f t="shared" si="6"/>
        <v>6</v>
      </c>
      <c r="J20" s="213">
        <f>IFERROR(__xludf.DUMMYFUNCTION("""COMPUTED_VALUE"""),46175.0)</f>
        <v>46175</v>
      </c>
      <c r="K20" s="194"/>
      <c r="L20" s="195" t="str">
        <f t="shared" ref="L20:M20" si="23">H20</f>
        <v>VISHNUPRIYA</v>
      </c>
      <c r="M20" s="196">
        <f t="shared" si="23"/>
        <v>6</v>
      </c>
      <c r="N20" s="197">
        <f t="shared" si="3"/>
        <v>46175</v>
      </c>
      <c r="O20" s="197">
        <f t="shared" si="4"/>
        <v>46175</v>
      </c>
      <c r="P20" s="8"/>
      <c r="Q20" s="199" t="s">
        <v>65</v>
      </c>
      <c r="R20" s="199">
        <v>5.0</v>
      </c>
      <c r="S20" s="197">
        <v>46176.0</v>
      </c>
      <c r="T20" s="197">
        <v>46176.0</v>
      </c>
      <c r="U20" s="8"/>
      <c r="V20" s="216" t="s">
        <v>65</v>
      </c>
      <c r="Y20" s="201" t="s">
        <v>58</v>
      </c>
      <c r="Z20" s="201">
        <v>1.0</v>
      </c>
      <c r="AA20" s="202"/>
      <c r="AB20" s="203" t="str">
        <f t="shared" si="5"/>
        <v/>
      </c>
      <c r="AC20" s="203"/>
      <c r="AD20" s="203"/>
      <c r="AE20" s="203"/>
      <c r="AF20" s="203"/>
    </row>
    <row r="21" ht="15.75" customHeight="1">
      <c r="A21" s="204">
        <v>46100.0</v>
      </c>
      <c r="B21" s="240" t="s">
        <v>52</v>
      </c>
      <c r="C21" s="206" t="s">
        <v>7</v>
      </c>
      <c r="D21" s="229">
        <v>46100.831145833334</v>
      </c>
      <c r="E21" s="104"/>
      <c r="F21" s="239" t="str">
        <f>IF(COUNTIF(LEAVE!A:A,H:H)&gt;0,TODAY(),"")</f>
        <v/>
      </c>
      <c r="G21" s="190">
        <f>IF(countif(TODAY!$A$7,$H$2:$H1000),today(),"")</f>
        <v>46177</v>
      </c>
      <c r="H21" s="250" t="s">
        <v>63</v>
      </c>
      <c r="I21" s="192">
        <f t="shared" si="6"/>
        <v>4</v>
      </c>
      <c r="J21" s="213">
        <f>IFERROR(__xludf.DUMMYFUNCTION("""COMPUTED_VALUE"""),46149.0)</f>
        <v>46149</v>
      </c>
      <c r="K21" s="194"/>
      <c r="L21" s="195" t="str">
        <f t="shared" ref="L21:M21" si="24">H21</f>
        <v>YAMUNA</v>
      </c>
      <c r="M21" s="196">
        <f t="shared" si="24"/>
        <v>4</v>
      </c>
      <c r="N21" s="197">
        <f t="shared" si="3"/>
        <v>92326</v>
      </c>
      <c r="O21" s="197">
        <f t="shared" si="4"/>
        <v>92326</v>
      </c>
      <c r="P21" s="8"/>
      <c r="Q21" s="199"/>
      <c r="R21" s="199">
        <v>0.0</v>
      </c>
      <c r="S21" s="197">
        <v>0.0</v>
      </c>
      <c r="T21" s="197">
        <v>46178.0</v>
      </c>
      <c r="U21" s="8"/>
      <c r="V21" s="216"/>
      <c r="Y21" s="201" t="s">
        <v>62</v>
      </c>
      <c r="Z21" s="201">
        <v>1.0</v>
      </c>
      <c r="AA21" s="202"/>
      <c r="AB21" s="203" t="str">
        <f t="shared" si="5"/>
        <v/>
      </c>
      <c r="AC21" s="203"/>
      <c r="AD21" s="203"/>
      <c r="AE21" s="203"/>
      <c r="AF21" s="203"/>
    </row>
    <row r="22" ht="15.75" customHeight="1">
      <c r="A22" s="204">
        <v>46101.0</v>
      </c>
      <c r="B22" s="240" t="s">
        <v>9</v>
      </c>
      <c r="C22" s="206" t="s">
        <v>7</v>
      </c>
      <c r="D22" s="229">
        <v>46101.828935185185</v>
      </c>
      <c r="E22" s="104"/>
      <c r="F22" s="189">
        <f>IF(COUNTIF(LEAVE!A:A,H:H)&gt;0,TODAY(),"")</f>
        <v>46177</v>
      </c>
      <c r="G22" s="208" t="str">
        <f>IF(countif(TODAY!$A$7,$H$2:$H1000),today(),"")</f>
        <v/>
      </c>
      <c r="H22" s="250" t="s">
        <v>69</v>
      </c>
      <c r="I22" s="192">
        <f t="shared" si="6"/>
        <v>5</v>
      </c>
      <c r="J22" s="213">
        <f>IFERROR(__xludf.DUMMYFUNCTION("""COMPUTED_VALUE"""),46164.0)</f>
        <v>46164</v>
      </c>
      <c r="K22" s="194"/>
      <c r="L22" s="195" t="str">
        <f t="shared" ref="L22:M22" si="25">H22</f>
        <v>YOGAPRIYA</v>
      </c>
      <c r="M22" s="196">
        <f t="shared" si="25"/>
        <v>5</v>
      </c>
      <c r="N22" s="197">
        <f t="shared" si="3"/>
        <v>92341</v>
      </c>
      <c r="O22" s="197">
        <f t="shared" si="4"/>
        <v>92341</v>
      </c>
      <c r="P22" s="8"/>
      <c r="Q22" s="199"/>
      <c r="R22" s="199">
        <v>0.0</v>
      </c>
      <c r="S22" s="197">
        <v>0.0</v>
      </c>
      <c r="T22" s="197">
        <v>46178.0</v>
      </c>
      <c r="U22" s="8"/>
      <c r="V22" s="216"/>
      <c r="Y22" s="219" t="s">
        <v>67</v>
      </c>
      <c r="Z22" s="201">
        <v>1.0</v>
      </c>
      <c r="AA22" s="202"/>
      <c r="AB22" s="203" t="str">
        <f t="shared" si="5"/>
        <v/>
      </c>
      <c r="AC22" s="203"/>
      <c r="AD22" s="203"/>
      <c r="AE22" s="203"/>
      <c r="AF22" s="203"/>
    </row>
    <row r="23" ht="15.75" customHeight="1">
      <c r="A23" s="204">
        <v>46102.0</v>
      </c>
      <c r="B23" s="240" t="s">
        <v>65</v>
      </c>
      <c r="C23" s="206" t="s">
        <v>7</v>
      </c>
      <c r="D23" s="229">
        <v>46102.841574074075</v>
      </c>
      <c r="E23" s="104"/>
      <c r="F23" s="239" t="str">
        <f>IF(COUNTIF(LEAVE!A:A,H:H)&gt;0,TODAY(),"")</f>
        <v/>
      </c>
      <c r="G23" s="208" t="str">
        <f>IF(countif(TODAY!$A$7,$H$2:$H1000),today(),"")</f>
        <v/>
      </c>
      <c r="H23" s="250"/>
      <c r="I23" s="192">
        <f t="shared" si="6"/>
        <v>0</v>
      </c>
      <c r="J23" s="213"/>
      <c r="K23" s="194"/>
      <c r="L23" s="195" t="str">
        <f t="shared" ref="L23:M23" si="26">H23</f>
        <v/>
      </c>
      <c r="M23" s="196">
        <f t="shared" si="26"/>
        <v>0</v>
      </c>
      <c r="N23" s="197">
        <f t="shared" si="3"/>
        <v>0</v>
      </c>
      <c r="O23" s="197">
        <f t="shared" si="4"/>
        <v>46178</v>
      </c>
      <c r="P23" s="8"/>
      <c r="Q23" s="199"/>
      <c r="R23" s="199">
        <v>0.0</v>
      </c>
      <c r="S23" s="197">
        <v>0.0</v>
      </c>
      <c r="T23" s="197">
        <v>46178.0</v>
      </c>
      <c r="U23" s="8"/>
      <c r="V23" s="216"/>
      <c r="Y23" s="201"/>
      <c r="Z23" s="201">
        <v>0.0</v>
      </c>
      <c r="AA23" s="202"/>
      <c r="AB23" s="203" t="str">
        <f t="shared" si="5"/>
        <v/>
      </c>
      <c r="AC23" s="203"/>
      <c r="AD23" s="203"/>
      <c r="AE23" s="203"/>
      <c r="AF23" s="203"/>
    </row>
    <row r="24" ht="15.75" customHeight="1">
      <c r="A24" s="204">
        <v>46103.0</v>
      </c>
      <c r="B24" s="240" t="s">
        <v>49</v>
      </c>
      <c r="C24" s="206" t="s">
        <v>5</v>
      </c>
      <c r="D24" s="229">
        <v>46103.80981481481</v>
      </c>
      <c r="E24" s="104"/>
      <c r="F24" s="239" t="str">
        <f>IF(COUNTIF(LEAVE!A:A,H:H)&gt;0,TODAY(),"")</f>
        <v/>
      </c>
      <c r="G24" s="208" t="str">
        <f>IF(countif(TODAY!$A$7,$H$2:$H1000),today(),"")</f>
        <v/>
      </c>
      <c r="H24" s="250"/>
      <c r="I24" s="192">
        <f t="shared" si="6"/>
        <v>0</v>
      </c>
      <c r="J24" s="213"/>
      <c r="K24" s="194"/>
      <c r="L24" s="195" t="str">
        <f t="shared" ref="L24:M24" si="27">H24</f>
        <v/>
      </c>
      <c r="M24" s="196">
        <f t="shared" si="27"/>
        <v>0</v>
      </c>
      <c r="N24" s="197">
        <f t="shared" si="3"/>
        <v>0</v>
      </c>
      <c r="O24" s="197">
        <f t="shared" si="4"/>
        <v>46178</v>
      </c>
      <c r="P24" s="8"/>
      <c r="Q24" s="199"/>
      <c r="R24" s="199">
        <v>0.0</v>
      </c>
      <c r="S24" s="197">
        <v>0.0</v>
      </c>
      <c r="T24" s="197">
        <v>46178.0</v>
      </c>
      <c r="U24" s="8"/>
      <c r="V24" s="216"/>
      <c r="Y24" s="201"/>
      <c r="Z24" s="201">
        <v>0.0</v>
      </c>
      <c r="AA24" s="202"/>
      <c r="AB24" s="203" t="str">
        <f t="shared" si="5"/>
        <v/>
      </c>
      <c r="AC24" s="203"/>
      <c r="AD24" s="203"/>
      <c r="AE24" s="203"/>
      <c r="AF24" s="203"/>
    </row>
    <row r="25" ht="15.75" customHeight="1">
      <c r="A25" s="204">
        <v>46104.0</v>
      </c>
      <c r="B25" s="240" t="s">
        <v>66</v>
      </c>
      <c r="C25" s="206" t="s">
        <v>7</v>
      </c>
      <c r="D25" s="229">
        <v>46104.8331712963</v>
      </c>
      <c r="E25" s="220"/>
      <c r="F25" s="239" t="str">
        <f>IF(COUNTIF(LEAVE!A:A,H:H)&gt;0,TODAY(),"")</f>
        <v/>
      </c>
      <c r="G25" s="208" t="str">
        <f>IF(countif(TODAY!$A$7,$H$2:$H1000),today(),"")</f>
        <v/>
      </c>
      <c r="H25" s="250"/>
      <c r="I25" s="192">
        <f t="shared" si="6"/>
        <v>0</v>
      </c>
      <c r="J25" s="213"/>
      <c r="K25" s="194"/>
      <c r="L25" s="195" t="str">
        <f t="shared" ref="L25:M25" si="28">H25</f>
        <v/>
      </c>
      <c r="M25" s="196">
        <f t="shared" si="28"/>
        <v>0</v>
      </c>
      <c r="N25" s="197">
        <f t="shared" si="3"/>
        <v>0</v>
      </c>
      <c r="O25" s="197">
        <f t="shared" si="4"/>
        <v>46178</v>
      </c>
      <c r="P25" s="8"/>
      <c r="Q25" s="199"/>
      <c r="R25" s="199">
        <v>0.0</v>
      </c>
      <c r="S25" s="197">
        <v>0.0</v>
      </c>
      <c r="T25" s="197">
        <v>46178.0</v>
      </c>
      <c r="U25" s="8"/>
      <c r="V25" s="216"/>
      <c r="Y25" s="201"/>
      <c r="Z25" s="201">
        <v>0.0</v>
      </c>
      <c r="AA25" s="202"/>
      <c r="AB25" s="203" t="str">
        <f t="shared" si="5"/>
        <v/>
      </c>
      <c r="AC25" s="203"/>
      <c r="AD25" s="203"/>
      <c r="AE25" s="203"/>
      <c r="AF25" s="203"/>
    </row>
    <row r="26" ht="15.75" customHeight="1">
      <c r="A26" s="204">
        <v>46105.0</v>
      </c>
      <c r="B26" s="240" t="s">
        <v>47</v>
      </c>
      <c r="C26" s="206" t="s">
        <v>5</v>
      </c>
      <c r="D26" s="229">
        <v>46105.84641203703</v>
      </c>
      <c r="E26" s="220"/>
      <c r="F26" s="239" t="str">
        <f>IF(COUNTIF(LEAVE!A:A,H:H)&gt;0,TODAY(),"")</f>
        <v/>
      </c>
      <c r="G26" s="208" t="str">
        <f>IF(countif(TODAY!$A$7,$H$2:$H1000),today(),"")</f>
        <v/>
      </c>
      <c r="H26" s="250"/>
      <c r="I26" s="192">
        <f t="shared" si="6"/>
        <v>0</v>
      </c>
      <c r="J26" s="213"/>
      <c r="K26" s="194"/>
      <c r="L26" s="195" t="str">
        <f t="shared" ref="L26:M26" si="29">H26</f>
        <v/>
      </c>
      <c r="M26" s="196">
        <f t="shared" si="29"/>
        <v>0</v>
      </c>
      <c r="N26" s="197">
        <f t="shared" si="3"/>
        <v>0</v>
      </c>
      <c r="O26" s="197">
        <f t="shared" si="4"/>
        <v>46178</v>
      </c>
      <c r="P26" s="8"/>
      <c r="Q26" s="199"/>
      <c r="R26" s="199">
        <v>0.0</v>
      </c>
      <c r="S26" s="197">
        <v>0.0</v>
      </c>
      <c r="T26" s="197">
        <v>46178.0</v>
      </c>
      <c r="U26" s="8"/>
      <c r="V26" s="216"/>
      <c r="Y26" s="201"/>
      <c r="Z26" s="201">
        <v>0.0</v>
      </c>
      <c r="AA26" s="202"/>
      <c r="AB26" s="203" t="str">
        <f t="shared" si="5"/>
        <v/>
      </c>
      <c r="AC26" s="203"/>
      <c r="AD26" s="203"/>
      <c r="AE26" s="203"/>
      <c r="AF26" s="203"/>
    </row>
    <row r="27" ht="15.75" customHeight="1">
      <c r="A27" s="204">
        <v>46107.0</v>
      </c>
      <c r="B27" s="240" t="s">
        <v>61</v>
      </c>
      <c r="C27" s="206" t="s">
        <v>7</v>
      </c>
      <c r="D27" s="229">
        <v>46107.828726851854</v>
      </c>
      <c r="E27" s="220"/>
      <c r="F27" s="239" t="str">
        <f>IF(COUNTIF(LEAVE!A:A,H:H)&gt;0,TODAY(),"")</f>
        <v/>
      </c>
      <c r="G27" s="208" t="str">
        <f>IF(countif(TODAY!$A$7,$H$2:$H1000),today(),"")</f>
        <v/>
      </c>
      <c r="H27" s="250"/>
      <c r="I27" s="192">
        <f t="shared" si="6"/>
        <v>0</v>
      </c>
      <c r="J27" s="213"/>
      <c r="K27" s="194"/>
      <c r="L27" s="195" t="str">
        <f t="shared" ref="L27:M27" si="30">H27</f>
        <v/>
      </c>
      <c r="M27" s="196">
        <f t="shared" si="30"/>
        <v>0</v>
      </c>
      <c r="N27" s="197">
        <f t="shared" si="3"/>
        <v>0</v>
      </c>
      <c r="O27" s="197">
        <f t="shared" si="4"/>
        <v>46178</v>
      </c>
      <c r="P27" s="8"/>
      <c r="Q27" s="199"/>
      <c r="R27" s="199">
        <v>0.0</v>
      </c>
      <c r="S27" s="197">
        <v>0.0</v>
      </c>
      <c r="T27" s="197">
        <v>46178.0</v>
      </c>
      <c r="U27" s="8"/>
      <c r="V27" s="216"/>
      <c r="Y27" s="201"/>
      <c r="Z27" s="201">
        <v>0.0</v>
      </c>
      <c r="AA27" s="202"/>
      <c r="AB27" s="203"/>
      <c r="AC27" s="203"/>
      <c r="AD27" s="203"/>
      <c r="AE27" s="203"/>
      <c r="AF27" s="203"/>
    </row>
    <row r="28" ht="15.75" customHeight="1">
      <c r="A28" s="204">
        <v>46108.0</v>
      </c>
      <c r="B28" s="240" t="s">
        <v>63</v>
      </c>
      <c r="C28" s="206" t="s">
        <v>7</v>
      </c>
      <c r="D28" s="229">
        <v>46108.813622685186</v>
      </c>
      <c r="E28" s="3"/>
      <c r="F28" s="239" t="str">
        <f>IF(COUNTIF(LEAVE!A:A,H:H)&gt;0,TODAY(),"")</f>
        <v/>
      </c>
      <c r="G28" s="208" t="str">
        <f>IF(countif(TODAY!$A$7,$H$2:$H1000),today(),"")</f>
        <v/>
      </c>
      <c r="H28" s="250"/>
      <c r="I28" s="192">
        <f t="shared" si="6"/>
        <v>0</v>
      </c>
      <c r="J28" s="213"/>
      <c r="K28" s="194"/>
      <c r="L28" s="195" t="str">
        <f t="shared" ref="L28:M28" si="31">H28</f>
        <v/>
      </c>
      <c r="M28" s="196">
        <f t="shared" si="31"/>
        <v>0</v>
      </c>
      <c r="N28" s="197">
        <f t="shared" si="3"/>
        <v>0</v>
      </c>
      <c r="O28" s="197">
        <f t="shared" si="4"/>
        <v>46178</v>
      </c>
      <c r="P28" s="8"/>
      <c r="Q28" s="199"/>
      <c r="R28" s="199">
        <v>0.0</v>
      </c>
      <c r="S28" s="197">
        <v>0.0</v>
      </c>
      <c r="T28" s="197">
        <v>46178.0</v>
      </c>
      <c r="U28" s="8"/>
      <c r="V28" s="216"/>
      <c r="W28" s="221"/>
      <c r="X28" s="221"/>
      <c r="Y28" s="201"/>
      <c r="Z28" s="201">
        <v>0.0</v>
      </c>
    </row>
    <row r="29" ht="15.75" customHeight="1">
      <c r="A29" s="204">
        <v>46109.0</v>
      </c>
      <c r="B29" s="240" t="s">
        <v>69</v>
      </c>
      <c r="C29" s="206" t="s">
        <v>9</v>
      </c>
      <c r="D29" s="229">
        <v>46109.80457175926</v>
      </c>
      <c r="E29" s="3"/>
      <c r="F29" s="239" t="str">
        <f>IF(COUNTIF(LEAVE!A:A,H:H)&gt;0,TODAY(),"")</f>
        <v/>
      </c>
      <c r="G29" s="208" t="str">
        <f>IF(countif(TODAY!$A$7,$H$2:$H1000),today(),"")</f>
        <v/>
      </c>
      <c r="H29" s="250"/>
      <c r="I29" s="192">
        <f t="shared" si="6"/>
        <v>0</v>
      </c>
      <c r="J29" s="213"/>
      <c r="K29" s="194"/>
      <c r="L29" s="195" t="str">
        <f t="shared" ref="L29:M29" si="32">H29</f>
        <v/>
      </c>
      <c r="M29" s="196">
        <f t="shared" si="32"/>
        <v>0</v>
      </c>
      <c r="N29" s="197">
        <f t="shared" si="3"/>
        <v>0</v>
      </c>
      <c r="O29" s="197">
        <f t="shared" si="4"/>
        <v>46178</v>
      </c>
      <c r="P29" s="8"/>
      <c r="Q29" s="199"/>
      <c r="R29" s="199">
        <v>0.0</v>
      </c>
      <c r="S29" s="197">
        <v>0.0</v>
      </c>
      <c r="T29" s="197">
        <v>46178.0</v>
      </c>
      <c r="U29" s="8"/>
      <c r="V29" s="216"/>
      <c r="W29" s="221"/>
      <c r="X29" s="221"/>
      <c r="Y29" s="201"/>
      <c r="Z29" s="201"/>
    </row>
    <row r="30" ht="15.75" customHeight="1">
      <c r="A30" s="204">
        <v>46110.0</v>
      </c>
      <c r="B30" s="240" t="s">
        <v>78</v>
      </c>
      <c r="C30" s="206" t="s">
        <v>7</v>
      </c>
      <c r="D30" s="229">
        <v>46110.84517361111</v>
      </c>
      <c r="E30" s="3"/>
      <c r="F30" s="239" t="str">
        <f>IF(COUNTIF(LEAVE!A:A,H:H)&gt;0,TODAY(),"")</f>
        <v/>
      </c>
      <c r="G30" s="208" t="str">
        <f>IF(countif(TODAY!$A$7,$H$2:$H1000),today(),"")</f>
        <v/>
      </c>
      <c r="H30" s="250"/>
      <c r="I30" s="192">
        <f t="shared" si="6"/>
        <v>0</v>
      </c>
      <c r="J30" s="213"/>
      <c r="K30" s="194"/>
      <c r="L30" s="195" t="str">
        <f t="shared" ref="L30:M30" si="33">H30</f>
        <v/>
      </c>
      <c r="M30" s="196">
        <f t="shared" si="33"/>
        <v>0</v>
      </c>
      <c r="N30" s="197">
        <f t="shared" si="3"/>
        <v>0</v>
      </c>
      <c r="O30" s="197">
        <f t="shared" si="4"/>
        <v>46178</v>
      </c>
      <c r="P30" s="8"/>
      <c r="Q30" s="199" t="s">
        <v>63</v>
      </c>
      <c r="R30" s="199">
        <v>4.0</v>
      </c>
      <c r="S30" s="197">
        <v>92326.0</v>
      </c>
      <c r="T30" s="197">
        <v>92326.0</v>
      </c>
      <c r="U30" s="8"/>
      <c r="V30" s="216" t="s">
        <v>63</v>
      </c>
      <c r="W30" s="221"/>
      <c r="X30" s="221"/>
      <c r="Y30" s="201"/>
      <c r="Z30" s="201"/>
    </row>
    <row r="31" ht="15.75" customHeight="1">
      <c r="A31" s="204">
        <v>46111.0</v>
      </c>
      <c r="B31" s="240" t="s">
        <v>5</v>
      </c>
      <c r="C31" s="206" t="s">
        <v>9</v>
      </c>
      <c r="D31" s="229">
        <v>46111.84725694444</v>
      </c>
      <c r="E31" s="3"/>
      <c r="F31" s="239" t="str">
        <f>IF(COUNTIF(LEAVE!A:A,H:H)&gt;0,TODAY(),"")</f>
        <v/>
      </c>
      <c r="G31" s="208" t="str">
        <f>IF(countif(TODAY!$A$7,$H$2:$H1000),today(),"")</f>
        <v/>
      </c>
      <c r="H31" s="250"/>
      <c r="I31" s="192">
        <f t="shared" si="6"/>
        <v>0</v>
      </c>
      <c r="J31" s="213"/>
      <c r="K31" s="194"/>
      <c r="L31" s="195" t="str">
        <f t="shared" ref="L31:M31" si="34">H31</f>
        <v/>
      </c>
      <c r="M31" s="196">
        <f t="shared" si="34"/>
        <v>0</v>
      </c>
      <c r="N31" s="197">
        <f t="shared" si="3"/>
        <v>0</v>
      </c>
      <c r="O31" s="197">
        <f t="shared" si="4"/>
        <v>46178</v>
      </c>
      <c r="P31" s="8"/>
      <c r="Q31" s="199" t="s">
        <v>69</v>
      </c>
      <c r="R31" s="199">
        <v>5.0</v>
      </c>
      <c r="S31" s="197">
        <v>92341.0</v>
      </c>
      <c r="T31" s="197">
        <v>92341.0</v>
      </c>
      <c r="U31" s="8"/>
      <c r="V31" s="216" t="s">
        <v>69</v>
      </c>
      <c r="Y31" s="201"/>
      <c r="Z31" s="201"/>
    </row>
    <row r="32" ht="15.75" customHeight="1">
      <c r="A32" s="204">
        <v>46112.0</v>
      </c>
      <c r="B32" s="240" t="s">
        <v>57</v>
      </c>
      <c r="C32" s="206" t="s">
        <v>9</v>
      </c>
      <c r="D32" s="229">
        <v>46112.82045138889</v>
      </c>
      <c r="E32" s="3"/>
      <c r="F32" s="3"/>
      <c r="G32" s="3"/>
      <c r="H32" s="3"/>
      <c r="J32" s="226"/>
      <c r="K32" s="3"/>
      <c r="L32" s="3"/>
      <c r="O32" s="227"/>
      <c r="Q32" s="94"/>
      <c r="R32" s="94"/>
      <c r="S32" s="94"/>
      <c r="T32" s="94"/>
      <c r="V32" s="94"/>
      <c r="Y32" s="201"/>
      <c r="Z32" s="201"/>
    </row>
    <row r="33" ht="15.75" customHeight="1">
      <c r="A33" s="204">
        <v>46113.0</v>
      </c>
      <c r="B33" s="222" t="s">
        <v>54</v>
      </c>
      <c r="C33" s="206" t="s">
        <v>9</v>
      </c>
      <c r="D33" s="229">
        <v>46113.81138888889</v>
      </c>
      <c r="E33" s="3"/>
      <c r="F33" s="3"/>
      <c r="G33" s="3"/>
      <c r="H33" s="3"/>
      <c r="J33" s="226"/>
      <c r="K33" s="3"/>
      <c r="L33" s="3"/>
      <c r="O33" s="227"/>
      <c r="Q33" s="94"/>
      <c r="R33" s="94"/>
      <c r="S33" s="94"/>
      <c r="T33" s="94"/>
      <c r="Y33" s="201"/>
      <c r="Z33" s="201"/>
    </row>
    <row r="34" ht="15.75" customHeight="1">
      <c r="A34" s="204">
        <v>46114.0</v>
      </c>
      <c r="B34" s="222" t="s">
        <v>66</v>
      </c>
      <c r="C34" s="223"/>
      <c r="D34" s="249"/>
      <c r="E34" s="3"/>
      <c r="F34" s="3"/>
      <c r="G34" s="3"/>
      <c r="H34" s="3"/>
      <c r="J34" s="226"/>
      <c r="K34" s="3"/>
      <c r="L34" s="3"/>
      <c r="O34" s="227"/>
      <c r="Q34" s="94"/>
      <c r="R34" s="94"/>
      <c r="S34" s="94"/>
      <c r="T34" s="94"/>
      <c r="Y34" s="201"/>
      <c r="Z34" s="201"/>
    </row>
    <row r="35" ht="15.75" customHeight="1">
      <c r="A35" s="234">
        <v>46115.0</v>
      </c>
      <c r="B35" s="259" t="s">
        <v>50</v>
      </c>
      <c r="C35" s="206" t="s">
        <v>7</v>
      </c>
      <c r="D35" s="207">
        <v>46115.82765046296</v>
      </c>
      <c r="E35" s="3"/>
      <c r="F35" s="3"/>
      <c r="G35" s="3"/>
      <c r="H35" s="3"/>
      <c r="J35" s="226"/>
      <c r="K35" s="3"/>
      <c r="L35" s="3"/>
      <c r="O35" s="227"/>
      <c r="Q35" s="94"/>
      <c r="R35" s="94"/>
      <c r="S35" s="94"/>
      <c r="T35" s="94"/>
      <c r="Y35" s="201" t="s">
        <v>92</v>
      </c>
      <c r="Z35" s="201"/>
    </row>
    <row r="36" ht="15.75" customHeight="1">
      <c r="A36" s="234">
        <v>46116.0</v>
      </c>
      <c r="B36" s="259" t="s">
        <v>61</v>
      </c>
      <c r="C36" s="206" t="s">
        <v>7</v>
      </c>
      <c r="D36" s="207">
        <v>46116.8283912037</v>
      </c>
      <c r="E36" s="3"/>
      <c r="F36" s="3"/>
      <c r="G36" s="3"/>
      <c r="H36" s="3"/>
      <c r="J36" s="226"/>
      <c r="K36" s="3"/>
      <c r="L36" s="3"/>
      <c r="O36" s="227"/>
      <c r="Q36" s="94"/>
      <c r="R36" s="94"/>
      <c r="S36" s="94"/>
      <c r="T36" s="94"/>
      <c r="Y36" s="201" t="s">
        <v>92</v>
      </c>
      <c r="Z36" s="201"/>
    </row>
    <row r="37" ht="15.75" customHeight="1">
      <c r="A37" s="204">
        <v>46117.0</v>
      </c>
      <c r="B37" s="259" t="s">
        <v>59</v>
      </c>
      <c r="C37" s="206" t="s">
        <v>5</v>
      </c>
      <c r="D37" s="244">
        <v>46117.83695601852</v>
      </c>
      <c r="E37" s="3"/>
      <c r="F37" s="3"/>
      <c r="G37" s="3"/>
      <c r="H37" s="3"/>
      <c r="J37" s="226"/>
      <c r="K37" s="3"/>
      <c r="L37" s="3"/>
      <c r="O37" s="227"/>
      <c r="Q37" s="94"/>
      <c r="R37" s="94"/>
      <c r="S37" s="94"/>
      <c r="T37" s="94"/>
      <c r="Y37" s="201" t="s">
        <v>92</v>
      </c>
      <c r="Z37" s="201"/>
    </row>
    <row r="38" ht="15.75" customHeight="1">
      <c r="A38" s="204">
        <v>46118.0</v>
      </c>
      <c r="B38" s="259" t="s">
        <v>65</v>
      </c>
      <c r="C38" s="206" t="s">
        <v>7</v>
      </c>
      <c r="D38" s="244">
        <v>46118.80914351852</v>
      </c>
      <c r="E38" s="3"/>
      <c r="F38" s="3"/>
      <c r="G38" s="3"/>
      <c r="H38" s="3"/>
      <c r="J38" s="226"/>
      <c r="K38" s="3"/>
      <c r="L38" s="3"/>
      <c r="O38" s="227"/>
      <c r="Q38" s="94"/>
      <c r="R38" s="94"/>
      <c r="S38" s="94"/>
      <c r="T38" s="94"/>
      <c r="Y38" s="94" t="s">
        <v>92</v>
      </c>
    </row>
    <row r="39" ht="15.75" customHeight="1">
      <c r="A39" s="204">
        <v>46120.0</v>
      </c>
      <c r="B39" s="259"/>
      <c r="C39" s="206" t="s">
        <v>9</v>
      </c>
      <c r="D39" s="244">
        <v>46120.813472222224</v>
      </c>
      <c r="E39" s="3"/>
      <c r="F39" s="3"/>
      <c r="G39" s="3"/>
      <c r="H39" s="3"/>
      <c r="J39" s="226"/>
      <c r="K39" s="3"/>
      <c r="L39" s="3"/>
      <c r="O39" s="227"/>
      <c r="Q39" s="94"/>
      <c r="R39" s="94"/>
      <c r="S39" s="94"/>
      <c r="T39" s="94"/>
      <c r="Y39" s="94" t="s">
        <v>92</v>
      </c>
    </row>
    <row r="40" ht="15.75" customHeight="1">
      <c r="A40" s="204">
        <v>46121.0</v>
      </c>
      <c r="B40" s="259" t="s">
        <v>7</v>
      </c>
      <c r="C40" s="206" t="s">
        <v>3</v>
      </c>
      <c r="D40" s="244">
        <v>46121.83678240741</v>
      </c>
      <c r="E40" s="3"/>
      <c r="F40" s="3"/>
      <c r="G40" s="3"/>
      <c r="H40" s="3"/>
      <c r="J40" s="226"/>
      <c r="K40" s="3"/>
      <c r="L40" s="3"/>
      <c r="O40" s="227"/>
      <c r="Q40" s="94"/>
      <c r="R40" s="94"/>
      <c r="S40" s="94"/>
      <c r="T40" s="94"/>
      <c r="Y40" s="94" t="s">
        <v>92</v>
      </c>
    </row>
    <row r="41" ht="15.75" customHeight="1">
      <c r="A41" s="204">
        <v>46122.0</v>
      </c>
      <c r="B41" s="259" t="s">
        <v>70</v>
      </c>
      <c r="C41" s="206" t="s">
        <v>9</v>
      </c>
      <c r="D41" s="244">
        <v>46122.82061342592</v>
      </c>
      <c r="E41" s="3"/>
      <c r="F41" s="3"/>
      <c r="G41" s="3"/>
      <c r="H41" s="3"/>
      <c r="J41" s="226"/>
      <c r="K41" s="3"/>
      <c r="L41" s="3"/>
      <c r="O41" s="227"/>
      <c r="Q41" s="94"/>
      <c r="R41" s="94"/>
      <c r="S41" s="94"/>
      <c r="T41" s="94"/>
      <c r="Y41" s="94" t="s">
        <v>92</v>
      </c>
    </row>
    <row r="42" ht="15.75" customHeight="1">
      <c r="A42" s="204">
        <v>46123.0</v>
      </c>
      <c r="B42" s="259" t="s">
        <v>9</v>
      </c>
      <c r="C42" s="206" t="s">
        <v>9</v>
      </c>
      <c r="D42" s="244">
        <v>46123.82803240741</v>
      </c>
      <c r="E42" s="3"/>
      <c r="F42" s="3"/>
      <c r="G42" s="3"/>
      <c r="H42" s="3"/>
      <c r="J42" s="226"/>
      <c r="K42" s="3"/>
      <c r="L42" s="3"/>
      <c r="O42" s="227"/>
      <c r="Q42" s="94"/>
      <c r="R42" s="94"/>
      <c r="S42" s="94"/>
      <c r="T42" s="94"/>
      <c r="Y42" s="94" t="s">
        <v>92</v>
      </c>
    </row>
    <row r="43" ht="15.75" customHeight="1">
      <c r="A43" s="204">
        <v>46124.0</v>
      </c>
      <c r="B43" s="259" t="s">
        <v>53</v>
      </c>
      <c r="C43" s="206" t="s">
        <v>5</v>
      </c>
      <c r="D43" s="244">
        <v>46124.84289351852</v>
      </c>
      <c r="E43" s="3"/>
      <c r="F43" s="3"/>
      <c r="G43" s="3"/>
      <c r="H43" s="3"/>
      <c r="J43" s="226"/>
      <c r="K43" s="3"/>
      <c r="L43" s="3"/>
      <c r="O43" s="227"/>
      <c r="Q43" s="94"/>
      <c r="R43" s="94"/>
      <c r="S43" s="94"/>
      <c r="T43" s="94"/>
      <c r="Y43" s="94" t="s">
        <v>92</v>
      </c>
    </row>
    <row r="44" ht="15.75" customHeight="1">
      <c r="A44" s="204">
        <v>46125.0</v>
      </c>
      <c r="B44" s="259" t="s">
        <v>5</v>
      </c>
      <c r="C44" s="206" t="s">
        <v>7</v>
      </c>
      <c r="D44" s="244">
        <v>46125.840162037035</v>
      </c>
      <c r="E44" s="3"/>
      <c r="F44" s="3"/>
      <c r="G44" s="3"/>
      <c r="H44" s="3"/>
      <c r="J44" s="226"/>
      <c r="K44" s="3"/>
      <c r="L44" s="3"/>
      <c r="O44" s="227"/>
      <c r="Q44" s="94"/>
      <c r="R44" s="94"/>
      <c r="S44" s="94"/>
      <c r="T44" s="94"/>
      <c r="Y44" s="94" t="s">
        <v>92</v>
      </c>
    </row>
    <row r="45" ht="15.75" customHeight="1">
      <c r="A45" s="204">
        <v>46126.0</v>
      </c>
      <c r="B45" s="259" t="s">
        <v>70</v>
      </c>
      <c r="C45" s="206" t="s">
        <v>5</v>
      </c>
      <c r="D45" s="244">
        <v>46126.825902777775</v>
      </c>
      <c r="E45" s="3"/>
      <c r="F45" s="3"/>
      <c r="G45" s="3"/>
      <c r="H45" s="3"/>
      <c r="J45" s="226"/>
      <c r="K45" s="3"/>
      <c r="L45" s="3"/>
      <c r="O45" s="227"/>
      <c r="Q45" s="94"/>
      <c r="R45" s="94"/>
      <c r="S45" s="94"/>
      <c r="T45" s="94"/>
      <c r="Y45" s="94" t="s">
        <v>92</v>
      </c>
    </row>
    <row r="46" ht="15.75" customHeight="1">
      <c r="A46" s="204">
        <v>46127.0</v>
      </c>
      <c r="B46" s="259" t="s">
        <v>52</v>
      </c>
      <c r="C46" s="206" t="s">
        <v>7</v>
      </c>
      <c r="D46" s="244">
        <v>46127.84103009259</v>
      </c>
      <c r="E46" s="3"/>
      <c r="F46" s="3"/>
      <c r="G46" s="3"/>
      <c r="H46" s="3"/>
      <c r="J46" s="226"/>
      <c r="K46" s="3"/>
      <c r="L46" s="3"/>
      <c r="O46" s="227"/>
      <c r="Q46" s="94"/>
      <c r="R46" s="94"/>
      <c r="S46" s="94"/>
      <c r="T46" s="94"/>
    </row>
    <row r="47" ht="15.75" customHeight="1">
      <c r="A47" s="204">
        <v>46128.0</v>
      </c>
      <c r="B47" s="259" t="s">
        <v>63</v>
      </c>
      <c r="C47" s="206" t="s">
        <v>9</v>
      </c>
      <c r="D47" s="229">
        <v>46128.809282407405</v>
      </c>
      <c r="E47" s="3"/>
      <c r="F47" s="3"/>
      <c r="G47" s="3"/>
      <c r="H47" s="3"/>
      <c r="J47" s="226"/>
      <c r="K47" s="3"/>
      <c r="L47" s="3"/>
      <c r="O47" s="227"/>
      <c r="Q47" s="94"/>
      <c r="R47" s="94"/>
      <c r="S47" s="94"/>
      <c r="T47" s="94"/>
    </row>
    <row r="48" ht="15.75" customHeight="1">
      <c r="A48" s="204">
        <v>46129.0</v>
      </c>
      <c r="B48" s="259" t="s">
        <v>54</v>
      </c>
      <c r="C48" s="206" t="s">
        <v>9</v>
      </c>
      <c r="D48" s="229">
        <v>46129.839270833334</v>
      </c>
      <c r="E48" s="3"/>
      <c r="F48" s="3"/>
      <c r="G48" s="3"/>
      <c r="H48" s="3"/>
      <c r="J48" s="226"/>
      <c r="K48" s="3"/>
      <c r="L48" s="3"/>
      <c r="O48" s="227"/>
      <c r="Q48" s="94"/>
      <c r="R48" s="94"/>
      <c r="S48" s="94"/>
      <c r="T48" s="94"/>
    </row>
    <row r="49" ht="15.75" customHeight="1">
      <c r="A49" s="204">
        <v>46130.0</v>
      </c>
      <c r="B49" s="259" t="s">
        <v>69</v>
      </c>
      <c r="C49" s="206" t="s">
        <v>9</v>
      </c>
      <c r="D49" s="207">
        <v>46130.83547453704</v>
      </c>
      <c r="E49" s="3"/>
      <c r="F49" s="3"/>
      <c r="G49" s="3"/>
      <c r="H49" s="3"/>
      <c r="J49" s="226"/>
      <c r="K49" s="3"/>
      <c r="L49" s="3"/>
      <c r="O49" s="227"/>
      <c r="Q49" s="94"/>
      <c r="R49" s="94"/>
      <c r="S49" s="94"/>
      <c r="T49" s="94"/>
    </row>
    <row r="50" ht="15.75" customHeight="1">
      <c r="A50" s="204">
        <v>46131.0</v>
      </c>
      <c r="B50" s="259" t="s">
        <v>49</v>
      </c>
      <c r="C50" s="206" t="s">
        <v>5</v>
      </c>
      <c r="D50" s="207">
        <v>46132.34773148148</v>
      </c>
      <c r="E50" s="3"/>
      <c r="F50" s="3"/>
      <c r="G50" s="3"/>
      <c r="H50" s="3"/>
      <c r="J50" s="226"/>
      <c r="K50" s="3"/>
      <c r="L50" s="3"/>
      <c r="O50" s="227"/>
      <c r="Q50" s="94"/>
      <c r="R50" s="94"/>
      <c r="S50" s="94"/>
      <c r="T50" s="94"/>
    </row>
    <row r="51" ht="15.75" customHeight="1">
      <c r="A51" s="204">
        <v>46132.0</v>
      </c>
      <c r="B51" s="259" t="s">
        <v>47</v>
      </c>
      <c r="C51" s="223"/>
      <c r="D51" s="230"/>
      <c r="E51" s="3"/>
      <c r="F51" s="3"/>
      <c r="G51" s="3"/>
      <c r="H51" s="3"/>
      <c r="J51" s="226"/>
      <c r="K51" s="3"/>
      <c r="L51" s="3"/>
      <c r="O51" s="227"/>
      <c r="Q51" s="94"/>
      <c r="R51" s="94"/>
      <c r="S51" s="94"/>
      <c r="T51" s="94"/>
    </row>
    <row r="52" ht="15.75" customHeight="1">
      <c r="A52" s="204">
        <v>46133.0</v>
      </c>
      <c r="B52" s="259" t="s">
        <v>50</v>
      </c>
      <c r="C52" s="206" t="s">
        <v>9</v>
      </c>
      <c r="D52" s="207">
        <v>46133.80793981482</v>
      </c>
      <c r="E52" s="3"/>
      <c r="F52" s="3"/>
      <c r="G52" s="3"/>
      <c r="H52" s="3"/>
      <c r="J52" s="226"/>
      <c r="K52" s="3"/>
      <c r="L52" s="3"/>
      <c r="O52" s="227"/>
      <c r="Q52" s="94"/>
      <c r="R52" s="94"/>
      <c r="S52" s="94"/>
      <c r="T52" s="94"/>
    </row>
    <row r="53" ht="15.75" customHeight="1">
      <c r="A53" s="204">
        <v>46134.0</v>
      </c>
      <c r="B53" s="259" t="s">
        <v>78</v>
      </c>
      <c r="C53" s="206" t="s">
        <v>5</v>
      </c>
      <c r="D53" s="207">
        <v>46134.838784722226</v>
      </c>
      <c r="E53" s="3"/>
      <c r="F53" s="3"/>
      <c r="G53" s="3"/>
      <c r="H53" s="3"/>
      <c r="J53" s="226"/>
      <c r="K53" s="3"/>
      <c r="L53" s="3"/>
      <c r="O53" s="227"/>
      <c r="Q53" s="94"/>
      <c r="R53" s="94"/>
      <c r="S53" s="94"/>
      <c r="T53" s="94"/>
    </row>
    <row r="54" ht="15.75" customHeight="1">
      <c r="A54" s="204">
        <v>46136.0</v>
      </c>
      <c r="B54" s="259" t="s">
        <v>57</v>
      </c>
      <c r="C54" s="206" t="s">
        <v>9</v>
      </c>
      <c r="D54" s="207">
        <v>46136.833506944444</v>
      </c>
      <c r="E54" s="3"/>
      <c r="F54" s="3"/>
      <c r="G54" s="3"/>
      <c r="H54" s="3"/>
      <c r="J54" s="226"/>
      <c r="K54" s="3"/>
      <c r="L54" s="3"/>
      <c r="O54" s="227"/>
      <c r="Q54" s="94"/>
      <c r="R54" s="94"/>
      <c r="S54" s="94"/>
      <c r="T54" s="94"/>
    </row>
    <row r="55" ht="15.75" customHeight="1">
      <c r="A55" s="204">
        <v>46137.0</v>
      </c>
      <c r="B55" s="259" t="s">
        <v>65</v>
      </c>
      <c r="C55" s="206" t="s">
        <v>5</v>
      </c>
      <c r="D55" s="207">
        <v>46137.84013888889</v>
      </c>
      <c r="E55" s="3"/>
      <c r="F55" s="3"/>
      <c r="G55" s="3"/>
      <c r="H55" s="3"/>
      <c r="J55" s="226"/>
      <c r="K55" s="3"/>
      <c r="L55" s="3"/>
      <c r="O55" s="227"/>
      <c r="Q55" s="94"/>
      <c r="R55" s="94"/>
      <c r="S55" s="94"/>
      <c r="T55" s="94"/>
    </row>
    <row r="56" ht="15.75" customHeight="1">
      <c r="A56" s="204">
        <v>46138.0</v>
      </c>
      <c r="B56" s="259" t="s">
        <v>59</v>
      </c>
      <c r="C56" s="206" t="s">
        <v>9</v>
      </c>
      <c r="D56" s="207">
        <v>46138.83490740741</v>
      </c>
      <c r="E56" s="3"/>
      <c r="F56" s="3"/>
      <c r="G56" s="3"/>
      <c r="H56" s="3"/>
      <c r="J56" s="226"/>
      <c r="K56" s="3"/>
      <c r="L56" s="3"/>
      <c r="O56" s="227"/>
      <c r="Q56" s="94"/>
      <c r="R56" s="94"/>
      <c r="S56" s="94"/>
      <c r="T56" s="94"/>
    </row>
    <row r="57" ht="15.75" customHeight="1">
      <c r="A57" s="204">
        <v>46139.0</v>
      </c>
      <c r="B57" s="259" t="s">
        <v>61</v>
      </c>
      <c r="C57" s="206" t="s">
        <v>9</v>
      </c>
      <c r="D57" s="207">
        <v>46139.82493055556</v>
      </c>
      <c r="E57" s="3"/>
      <c r="F57" s="3"/>
      <c r="G57" s="3"/>
      <c r="H57" s="3"/>
      <c r="J57" s="226"/>
      <c r="K57" s="3"/>
      <c r="L57" s="3"/>
      <c r="O57" s="227"/>
      <c r="Q57" s="94"/>
      <c r="R57" s="94"/>
      <c r="S57" s="94"/>
      <c r="T57" s="94"/>
    </row>
    <row r="58" ht="15.75" customHeight="1">
      <c r="A58" s="204">
        <v>46140.0</v>
      </c>
      <c r="B58" s="259" t="s">
        <v>66</v>
      </c>
      <c r="C58" s="206" t="s">
        <v>9</v>
      </c>
      <c r="D58" s="207">
        <v>46140.821875</v>
      </c>
      <c r="E58" s="3"/>
      <c r="F58" s="3"/>
      <c r="G58" s="3"/>
      <c r="H58" s="3"/>
      <c r="J58" s="226"/>
      <c r="K58" s="3"/>
      <c r="L58" s="3"/>
      <c r="O58" s="227"/>
      <c r="Q58" s="94"/>
      <c r="R58" s="94"/>
      <c r="S58" s="94"/>
      <c r="T58" s="94"/>
    </row>
    <row r="59" ht="15.75" customHeight="1">
      <c r="A59" s="204">
        <v>46141.0</v>
      </c>
      <c r="B59" s="259"/>
      <c r="C59" s="206" t="s">
        <v>7</v>
      </c>
      <c r="D59" s="207">
        <v>46141.83762731482</v>
      </c>
      <c r="E59" s="3"/>
      <c r="F59" s="3"/>
      <c r="G59" s="3"/>
      <c r="H59" s="3"/>
      <c r="J59" s="226"/>
      <c r="K59" s="3"/>
      <c r="L59" s="3"/>
      <c r="O59" s="227"/>
      <c r="Q59" s="94"/>
      <c r="R59" s="94"/>
      <c r="S59" s="94"/>
      <c r="T59" s="94"/>
    </row>
    <row r="60" ht="15.75" customHeight="1">
      <c r="A60" s="204">
        <v>46142.0</v>
      </c>
      <c r="B60" s="259" t="s">
        <v>53</v>
      </c>
      <c r="C60" s="206" t="s">
        <v>9</v>
      </c>
      <c r="D60" s="207">
        <v>46142.82871527778</v>
      </c>
      <c r="E60" s="3"/>
      <c r="F60" s="3"/>
      <c r="G60" s="3"/>
      <c r="H60" s="3"/>
      <c r="J60" s="226"/>
      <c r="K60" s="3"/>
      <c r="L60" s="3"/>
      <c r="O60" s="227"/>
      <c r="Q60" s="94"/>
      <c r="R60" s="94"/>
      <c r="S60" s="94"/>
      <c r="T60" s="94"/>
    </row>
    <row r="61" ht="15.75" customHeight="1">
      <c r="A61" s="204">
        <v>46143.0</v>
      </c>
      <c r="B61" s="259" t="s">
        <v>69</v>
      </c>
      <c r="C61" s="206" t="s">
        <v>5</v>
      </c>
      <c r="D61" s="207">
        <v>46143.83363425926</v>
      </c>
      <c r="E61" s="3"/>
      <c r="F61" s="3"/>
      <c r="G61" s="3"/>
      <c r="H61" s="3"/>
      <c r="J61" s="226"/>
      <c r="K61" s="3"/>
      <c r="L61" s="3"/>
      <c r="O61" s="227"/>
      <c r="Q61" s="94"/>
      <c r="R61" s="94"/>
      <c r="S61" s="94"/>
      <c r="T61" s="94"/>
    </row>
    <row r="62" ht="15.75" customHeight="1">
      <c r="A62" s="204">
        <v>46144.0</v>
      </c>
      <c r="B62" s="259" t="s">
        <v>9</v>
      </c>
      <c r="C62" s="206" t="s">
        <v>7</v>
      </c>
      <c r="D62" s="207">
        <v>46144.82865740741</v>
      </c>
      <c r="E62" s="3"/>
      <c r="F62" s="3"/>
      <c r="G62" s="3"/>
      <c r="H62" s="3"/>
      <c r="J62" s="226"/>
      <c r="K62" s="3"/>
      <c r="L62" s="3"/>
      <c r="O62" s="227"/>
      <c r="Q62" s="94"/>
      <c r="R62" s="94"/>
      <c r="S62" s="94"/>
      <c r="T62" s="94"/>
    </row>
    <row r="63" ht="15.75" customHeight="1">
      <c r="A63" s="204">
        <v>46145.0</v>
      </c>
      <c r="B63" s="259" t="s">
        <v>70</v>
      </c>
      <c r="C63" s="206" t="s">
        <v>5</v>
      </c>
      <c r="D63" s="207">
        <v>46145.83452546296</v>
      </c>
      <c r="E63" s="3"/>
      <c r="F63" s="3"/>
      <c r="G63" s="3"/>
      <c r="H63" s="3"/>
      <c r="J63" s="226"/>
      <c r="K63" s="3"/>
      <c r="L63" s="3"/>
      <c r="O63" s="227"/>
      <c r="Q63" s="94"/>
      <c r="R63" s="94"/>
      <c r="S63" s="94"/>
      <c r="T63" s="94"/>
    </row>
    <row r="64" ht="15.75" customHeight="1">
      <c r="A64" s="204">
        <v>46146.0</v>
      </c>
      <c r="B64" s="259" t="s">
        <v>70</v>
      </c>
      <c r="C64" s="206" t="s">
        <v>9</v>
      </c>
      <c r="D64" s="207">
        <v>46146.82734953704</v>
      </c>
      <c r="E64" s="3"/>
      <c r="F64" s="3"/>
      <c r="G64" s="3"/>
      <c r="H64" s="3"/>
      <c r="J64" s="226"/>
      <c r="K64" s="3"/>
      <c r="L64" s="3"/>
      <c r="O64" s="227"/>
      <c r="Q64" s="94"/>
      <c r="R64" s="94"/>
      <c r="S64" s="94"/>
      <c r="T64" s="94"/>
    </row>
    <row r="65" ht="15.75" customHeight="1">
      <c r="A65" s="204">
        <v>46147.0</v>
      </c>
      <c r="B65" s="259" t="s">
        <v>47</v>
      </c>
      <c r="C65" s="206" t="s">
        <v>7</v>
      </c>
      <c r="D65" s="207">
        <v>46147.84851851852</v>
      </c>
      <c r="E65" s="3"/>
      <c r="F65" s="3"/>
      <c r="G65" s="3"/>
      <c r="H65" s="3"/>
      <c r="J65" s="226"/>
      <c r="K65" s="3"/>
      <c r="L65" s="3"/>
      <c r="O65" s="227"/>
      <c r="Q65" s="94"/>
      <c r="R65" s="94"/>
      <c r="S65" s="94"/>
      <c r="T65" s="94"/>
    </row>
    <row r="66" ht="15.75" customHeight="1">
      <c r="A66" s="204">
        <v>46148.0</v>
      </c>
      <c r="B66" s="259" t="s">
        <v>7</v>
      </c>
      <c r="C66" s="206" t="s">
        <v>7</v>
      </c>
      <c r="D66" s="207">
        <v>46148.83148148148</v>
      </c>
      <c r="E66" s="3"/>
      <c r="F66" s="3"/>
      <c r="G66" s="3"/>
      <c r="H66" s="3"/>
      <c r="J66" s="226"/>
      <c r="K66" s="3"/>
      <c r="L66" s="3"/>
      <c r="O66" s="227"/>
      <c r="Q66" s="94"/>
      <c r="R66" s="94"/>
      <c r="S66" s="94"/>
      <c r="T66" s="94"/>
    </row>
    <row r="67" ht="15.75" customHeight="1">
      <c r="A67" s="228">
        <v>46149.0</v>
      </c>
      <c r="B67" s="259" t="s">
        <v>63</v>
      </c>
      <c r="C67" s="206" t="s">
        <v>7</v>
      </c>
      <c r="D67" s="207">
        <v>46149.82818287037</v>
      </c>
      <c r="E67" s="3"/>
      <c r="F67" s="3"/>
      <c r="G67" s="3"/>
      <c r="H67" s="3"/>
      <c r="J67" s="226"/>
      <c r="K67" s="3"/>
      <c r="L67" s="3"/>
      <c r="O67" s="227"/>
      <c r="Q67" s="94"/>
      <c r="R67" s="94"/>
      <c r="S67" s="94"/>
      <c r="T67" s="94"/>
    </row>
    <row r="68" ht="15.75" customHeight="1">
      <c r="A68" s="228">
        <v>46150.0</v>
      </c>
      <c r="B68" s="259" t="s">
        <v>65</v>
      </c>
      <c r="C68" s="206" t="s">
        <v>7</v>
      </c>
      <c r="D68" s="207">
        <v>46150.849340277775</v>
      </c>
      <c r="E68" s="3"/>
      <c r="F68" s="3"/>
      <c r="G68" s="3"/>
      <c r="H68" s="3"/>
      <c r="J68" s="226"/>
      <c r="K68" s="3"/>
      <c r="L68" s="3"/>
      <c r="O68" s="227"/>
      <c r="Q68" s="94"/>
      <c r="R68" s="94"/>
      <c r="S68" s="94"/>
      <c r="T68" s="94"/>
    </row>
    <row r="69" ht="15.75" customHeight="1">
      <c r="A69" s="204">
        <v>46151.0</v>
      </c>
      <c r="B69" s="259" t="s">
        <v>54</v>
      </c>
      <c r="C69" s="206" t="s">
        <v>9</v>
      </c>
      <c r="D69" s="207">
        <v>46151.83898148148</v>
      </c>
      <c r="E69" s="3"/>
      <c r="F69" s="3"/>
      <c r="G69" s="3"/>
      <c r="H69" s="3"/>
      <c r="J69" s="226"/>
      <c r="K69" s="3"/>
      <c r="L69" s="3"/>
      <c r="O69" s="227"/>
      <c r="Q69" s="94"/>
      <c r="R69" s="94"/>
      <c r="S69" s="94"/>
      <c r="T69" s="94"/>
    </row>
    <row r="70" ht="15.75" customHeight="1">
      <c r="A70" s="204">
        <v>46152.0</v>
      </c>
      <c r="B70" s="259" t="s">
        <v>5</v>
      </c>
      <c r="C70" s="206" t="s">
        <v>7</v>
      </c>
      <c r="D70" s="207">
        <v>46152.82293981482</v>
      </c>
      <c r="E70" s="3"/>
      <c r="F70" s="3"/>
      <c r="G70" s="3"/>
      <c r="H70" s="3"/>
      <c r="J70" s="226"/>
      <c r="K70" s="3"/>
      <c r="L70" s="3"/>
      <c r="O70" s="227"/>
      <c r="Q70" s="94"/>
      <c r="R70" s="94"/>
      <c r="S70" s="94"/>
      <c r="T70" s="94"/>
    </row>
    <row r="71" ht="15.75" customHeight="1">
      <c r="A71" s="204">
        <v>46153.0</v>
      </c>
      <c r="B71" s="259" t="s">
        <v>52</v>
      </c>
      <c r="C71" s="206" t="s">
        <v>9</v>
      </c>
      <c r="D71" s="207">
        <v>46153.812893518516</v>
      </c>
      <c r="E71" s="3"/>
      <c r="F71" s="3"/>
      <c r="G71" s="3"/>
      <c r="H71" s="3"/>
      <c r="J71" s="226"/>
      <c r="K71" s="3"/>
      <c r="L71" s="3"/>
      <c r="O71" s="227"/>
      <c r="Q71" s="94"/>
      <c r="R71" s="94"/>
      <c r="S71" s="94"/>
      <c r="T71" s="94"/>
    </row>
    <row r="72" ht="15.75" customHeight="1">
      <c r="A72" s="204">
        <v>46154.0</v>
      </c>
      <c r="B72" s="259" t="s">
        <v>53</v>
      </c>
      <c r="C72" s="206" t="s">
        <v>9</v>
      </c>
      <c r="D72" s="207">
        <v>46154.81700231481</v>
      </c>
      <c r="E72" s="3"/>
      <c r="F72" s="3"/>
      <c r="G72" s="3"/>
      <c r="H72" s="3"/>
      <c r="J72" s="226"/>
      <c r="K72" s="3"/>
      <c r="L72" s="3"/>
      <c r="O72" s="227"/>
      <c r="Q72" s="94"/>
      <c r="R72" s="94"/>
      <c r="S72" s="94"/>
      <c r="T72" s="94"/>
    </row>
    <row r="73" ht="15.75" customHeight="1">
      <c r="A73" s="204">
        <v>46155.0</v>
      </c>
      <c r="B73" s="259" t="s">
        <v>49</v>
      </c>
      <c r="C73" s="206" t="s">
        <v>5</v>
      </c>
      <c r="D73" s="207">
        <v>46155.8344212963</v>
      </c>
      <c r="E73" s="3"/>
      <c r="F73" s="3"/>
      <c r="G73" s="3"/>
      <c r="H73" s="3"/>
      <c r="J73" s="226"/>
      <c r="K73" s="3"/>
      <c r="L73" s="3"/>
      <c r="O73" s="227"/>
      <c r="Q73" s="94"/>
      <c r="R73" s="94"/>
      <c r="S73" s="94"/>
      <c r="T73" s="94"/>
    </row>
    <row r="74" ht="15.75" customHeight="1">
      <c r="A74" s="204">
        <v>46156.0</v>
      </c>
      <c r="B74" s="259" t="s">
        <v>58</v>
      </c>
      <c r="C74" s="206" t="s">
        <v>9</v>
      </c>
      <c r="D74" s="207">
        <v>46156.829675925925</v>
      </c>
      <c r="E74" s="3"/>
      <c r="F74" s="3"/>
      <c r="G74" s="3"/>
      <c r="H74" s="3"/>
      <c r="J74" s="226"/>
      <c r="K74" s="3"/>
      <c r="L74" s="3"/>
      <c r="O74" s="227"/>
      <c r="Q74" s="94"/>
      <c r="R74" s="94"/>
      <c r="S74" s="94"/>
      <c r="T74" s="94"/>
    </row>
    <row r="75" ht="15.75" customHeight="1">
      <c r="A75" s="204">
        <v>46157.0</v>
      </c>
      <c r="B75" s="259" t="s">
        <v>54</v>
      </c>
      <c r="C75" s="206" t="s">
        <v>9</v>
      </c>
      <c r="D75" s="207">
        <v>46157.809953703705</v>
      </c>
      <c r="E75" s="3"/>
      <c r="F75" s="3"/>
      <c r="G75" s="3"/>
      <c r="H75" s="3"/>
      <c r="J75" s="226"/>
      <c r="K75" s="3"/>
      <c r="L75" s="3"/>
      <c r="O75" s="227"/>
      <c r="Q75" s="94"/>
      <c r="R75" s="94"/>
      <c r="S75" s="94"/>
      <c r="T75" s="94"/>
    </row>
    <row r="76" ht="15.75" customHeight="1">
      <c r="A76" s="204">
        <v>46158.0</v>
      </c>
      <c r="B76" s="259" t="s">
        <v>78</v>
      </c>
      <c r="C76" s="206" t="s">
        <v>7</v>
      </c>
      <c r="D76" s="207">
        <v>46158.837546296294</v>
      </c>
      <c r="E76" s="3"/>
      <c r="F76" s="3"/>
      <c r="G76" s="3"/>
      <c r="H76" s="3"/>
      <c r="J76" s="226"/>
      <c r="K76" s="3"/>
      <c r="L76" s="3"/>
      <c r="O76" s="227"/>
      <c r="Q76" s="94"/>
      <c r="R76" s="94"/>
      <c r="S76" s="94"/>
      <c r="T76" s="94"/>
    </row>
    <row r="77" ht="15.75" customHeight="1">
      <c r="A77" s="204">
        <v>46159.0</v>
      </c>
      <c r="B77" s="259" t="s">
        <v>50</v>
      </c>
      <c r="C77" s="206" t="s">
        <v>7</v>
      </c>
      <c r="D77" s="207">
        <v>46159.84260416667</v>
      </c>
      <c r="E77" s="3"/>
      <c r="F77" s="3"/>
      <c r="G77" s="3"/>
      <c r="H77" s="3"/>
      <c r="J77" s="226"/>
      <c r="K77" s="3"/>
      <c r="L77" s="3"/>
      <c r="O77" s="227"/>
      <c r="Q77" s="94"/>
      <c r="R77" s="94"/>
      <c r="S77" s="94"/>
      <c r="T77" s="94"/>
    </row>
    <row r="78" ht="15.75" customHeight="1">
      <c r="A78" s="204">
        <v>46160.0</v>
      </c>
      <c r="B78" s="259" t="s">
        <v>67</v>
      </c>
      <c r="C78" s="206" t="s">
        <v>7</v>
      </c>
      <c r="D78" s="207">
        <v>46160.83180555556</v>
      </c>
      <c r="E78" s="3"/>
      <c r="F78" s="3"/>
      <c r="G78" s="3"/>
      <c r="H78" s="3"/>
      <c r="J78" s="226"/>
      <c r="K78" s="3"/>
      <c r="L78" s="3"/>
      <c r="O78" s="227"/>
      <c r="Q78" s="94"/>
      <c r="R78" s="94"/>
      <c r="S78" s="94"/>
      <c r="T78" s="94"/>
    </row>
    <row r="79" ht="15.75" customHeight="1">
      <c r="A79" s="204">
        <v>46161.0</v>
      </c>
      <c r="B79" s="259" t="s">
        <v>59</v>
      </c>
      <c r="C79" s="206" t="s">
        <v>7</v>
      </c>
      <c r="D79" s="207">
        <v>46161.827581018515</v>
      </c>
      <c r="E79" s="3"/>
      <c r="F79" s="3"/>
      <c r="G79" s="3"/>
      <c r="H79" s="3"/>
      <c r="J79" s="226"/>
      <c r="K79" s="3"/>
      <c r="L79" s="3"/>
      <c r="O79" s="227"/>
      <c r="Q79" s="94"/>
      <c r="R79" s="94"/>
      <c r="S79" s="94"/>
      <c r="T79" s="94"/>
    </row>
    <row r="80" ht="15.75" customHeight="1">
      <c r="A80" s="204">
        <v>46162.0</v>
      </c>
      <c r="B80" s="259"/>
      <c r="C80" s="206" t="s">
        <v>9</v>
      </c>
      <c r="D80" s="207">
        <v>46162.810208333336</v>
      </c>
      <c r="E80" s="3"/>
      <c r="F80" s="3"/>
      <c r="G80" s="3"/>
      <c r="H80" s="3"/>
      <c r="J80" s="226"/>
      <c r="K80" s="3"/>
      <c r="L80" s="3"/>
      <c r="O80" s="227"/>
      <c r="Q80" s="94"/>
      <c r="R80" s="94"/>
      <c r="S80" s="94"/>
      <c r="T80" s="94"/>
    </row>
    <row r="81" ht="15.75" customHeight="1">
      <c r="A81" s="204">
        <v>46163.0</v>
      </c>
      <c r="B81" s="259" t="s">
        <v>49</v>
      </c>
      <c r="C81" s="206" t="s">
        <v>7</v>
      </c>
      <c r="D81" s="207">
        <v>46163.82912037037</v>
      </c>
      <c r="E81" s="3"/>
      <c r="F81" s="3"/>
      <c r="G81" s="3"/>
      <c r="H81" s="3"/>
      <c r="J81" s="226"/>
      <c r="K81" s="3"/>
      <c r="L81" s="3"/>
      <c r="O81" s="227"/>
      <c r="Q81" s="94"/>
      <c r="R81" s="94"/>
      <c r="S81" s="94"/>
      <c r="T81" s="94"/>
    </row>
    <row r="82" ht="15.75" customHeight="1">
      <c r="A82" s="204">
        <v>46164.0</v>
      </c>
      <c r="B82" s="259" t="s">
        <v>69</v>
      </c>
      <c r="C82" s="206" t="s">
        <v>7</v>
      </c>
      <c r="D82" s="207">
        <v>46164.82087962963</v>
      </c>
      <c r="E82" s="3"/>
      <c r="F82" s="3"/>
      <c r="G82" s="3"/>
      <c r="H82" s="3"/>
      <c r="J82" s="226"/>
      <c r="K82" s="3"/>
      <c r="L82" s="3"/>
      <c r="O82" s="227"/>
      <c r="Q82" s="94"/>
      <c r="R82" s="94"/>
      <c r="S82" s="94"/>
      <c r="T82" s="94"/>
    </row>
    <row r="83" ht="15.75" customHeight="1">
      <c r="A83" s="204">
        <v>46165.0</v>
      </c>
      <c r="B83" s="259" t="s">
        <v>62</v>
      </c>
      <c r="C83" s="206" t="s">
        <v>7</v>
      </c>
      <c r="D83" s="207">
        <v>46165.82803240741</v>
      </c>
      <c r="E83" s="3"/>
      <c r="F83" s="3"/>
      <c r="G83" s="3"/>
      <c r="H83" s="3"/>
      <c r="J83" s="226"/>
      <c r="K83" s="3"/>
      <c r="L83" s="3"/>
      <c r="O83" s="227"/>
      <c r="Q83" s="94"/>
      <c r="R83" s="94"/>
      <c r="S83" s="94"/>
      <c r="T83" s="94"/>
    </row>
    <row r="84" ht="15.75" customHeight="1">
      <c r="A84" s="204">
        <v>46166.0</v>
      </c>
      <c r="B84" s="259" t="s">
        <v>66</v>
      </c>
      <c r="C84" s="206" t="s">
        <v>7</v>
      </c>
      <c r="D84" s="207">
        <v>46166.810011574074</v>
      </c>
      <c r="E84" s="3"/>
      <c r="F84" s="3"/>
      <c r="G84" s="3"/>
      <c r="H84" s="3"/>
      <c r="J84" s="226"/>
      <c r="K84" s="3"/>
      <c r="L84" s="3"/>
      <c r="O84" s="227"/>
      <c r="Q84" s="94"/>
      <c r="R84" s="94"/>
      <c r="S84" s="94"/>
      <c r="T84" s="94"/>
    </row>
    <row r="85" ht="15.75" customHeight="1">
      <c r="A85" s="204">
        <v>46167.0</v>
      </c>
      <c r="B85" s="259" t="s">
        <v>57</v>
      </c>
      <c r="C85" s="206" t="s">
        <v>5</v>
      </c>
      <c r="D85" s="207">
        <v>46167.84605324074</v>
      </c>
      <c r="E85" s="3"/>
      <c r="F85" s="3"/>
      <c r="G85" s="3"/>
      <c r="H85" s="3"/>
      <c r="J85" s="226"/>
      <c r="K85" s="3"/>
      <c r="L85" s="3"/>
      <c r="O85" s="227"/>
      <c r="Q85" s="94"/>
      <c r="R85" s="94"/>
      <c r="S85" s="94"/>
      <c r="T85" s="94"/>
    </row>
    <row r="86" ht="15.75" customHeight="1">
      <c r="A86" s="204">
        <v>46168.0</v>
      </c>
      <c r="B86" s="259" t="s">
        <v>61</v>
      </c>
      <c r="C86" s="206" t="s">
        <v>7</v>
      </c>
      <c r="D86" s="207">
        <v>46168.81134259259</v>
      </c>
      <c r="E86" s="3"/>
      <c r="F86" s="3"/>
      <c r="G86" s="3"/>
      <c r="H86" s="3"/>
      <c r="J86" s="226"/>
      <c r="K86" s="3"/>
      <c r="L86" s="3"/>
      <c r="O86" s="232"/>
      <c r="P86" s="233"/>
      <c r="Q86" s="233"/>
      <c r="R86" s="233"/>
      <c r="S86" s="233"/>
      <c r="T86" s="233"/>
      <c r="U86" s="233"/>
      <c r="V86" s="233"/>
      <c r="W86" s="233"/>
      <c r="X86" s="233"/>
    </row>
    <row r="87" ht="15.75" customHeight="1">
      <c r="A87" s="204">
        <v>46169.0</v>
      </c>
      <c r="B87" s="259"/>
      <c r="C87" s="206" t="s">
        <v>5</v>
      </c>
      <c r="D87" s="207">
        <v>46169.83106481482</v>
      </c>
      <c r="E87" s="3"/>
      <c r="F87" s="3"/>
      <c r="G87" s="3"/>
      <c r="H87" s="3"/>
      <c r="J87" s="226"/>
      <c r="K87" s="3"/>
      <c r="L87" s="3"/>
      <c r="O87" s="232"/>
      <c r="P87" s="233"/>
      <c r="Q87" s="233"/>
      <c r="R87" s="233"/>
      <c r="S87" s="233"/>
      <c r="T87" s="233"/>
      <c r="U87" s="233"/>
      <c r="V87" s="233"/>
      <c r="W87" s="233"/>
      <c r="X87" s="233"/>
    </row>
    <row r="88" ht="15.75" customHeight="1">
      <c r="A88" s="204">
        <v>46170.0</v>
      </c>
      <c r="B88" s="259" t="s">
        <v>9</v>
      </c>
      <c r="C88" s="206" t="s">
        <v>7</v>
      </c>
      <c r="D88" s="207">
        <v>46170.820393518516</v>
      </c>
      <c r="E88" s="3"/>
      <c r="F88" s="3"/>
      <c r="G88" s="3"/>
      <c r="H88" s="3"/>
      <c r="J88" s="226"/>
      <c r="K88" s="3"/>
      <c r="L88" s="3"/>
      <c r="O88" s="232"/>
      <c r="P88" s="233"/>
      <c r="Q88" s="233"/>
      <c r="R88" s="233"/>
      <c r="S88" s="233"/>
      <c r="T88" s="233"/>
      <c r="U88" s="233"/>
      <c r="V88" s="233"/>
      <c r="W88" s="233"/>
      <c r="X88" s="233"/>
    </row>
    <row r="89" ht="15.75" customHeight="1">
      <c r="A89" s="204">
        <v>46171.0</v>
      </c>
      <c r="B89" s="259" t="s">
        <v>52</v>
      </c>
      <c r="C89" s="206" t="s">
        <v>9</v>
      </c>
      <c r="D89" s="207">
        <v>46171.82331018519</v>
      </c>
      <c r="E89" s="3"/>
      <c r="F89" s="3"/>
      <c r="G89" s="3"/>
      <c r="H89" s="3"/>
      <c r="J89" s="226"/>
      <c r="K89" s="3"/>
      <c r="L89" s="3"/>
      <c r="O89" s="232"/>
      <c r="P89" s="233"/>
      <c r="Q89" s="233"/>
      <c r="R89" s="233"/>
      <c r="S89" s="233"/>
      <c r="T89" s="233"/>
      <c r="U89" s="233"/>
      <c r="V89" s="233"/>
      <c r="W89" s="233"/>
      <c r="X89" s="233"/>
    </row>
    <row r="90" ht="15.75" customHeight="1">
      <c r="A90" s="204">
        <v>46172.0</v>
      </c>
      <c r="B90" s="259" t="s">
        <v>47</v>
      </c>
      <c r="C90" s="206" t="s">
        <v>9</v>
      </c>
      <c r="D90" s="207">
        <v>46172.84023148148</v>
      </c>
      <c r="E90" s="3"/>
      <c r="F90" s="3"/>
      <c r="G90" s="3"/>
      <c r="H90" s="3"/>
      <c r="J90" s="226"/>
      <c r="K90" s="3"/>
      <c r="L90" s="3"/>
      <c r="O90" s="232"/>
      <c r="P90" s="233"/>
      <c r="Q90" s="233"/>
      <c r="R90" s="233"/>
      <c r="S90" s="233"/>
      <c r="T90" s="233"/>
      <c r="U90" s="233"/>
      <c r="V90" s="233"/>
      <c r="W90" s="233"/>
      <c r="X90" s="233"/>
    </row>
    <row r="91" ht="15.75" customHeight="1">
      <c r="A91" s="204">
        <v>46173.0</v>
      </c>
      <c r="B91" s="259" t="s">
        <v>70</v>
      </c>
      <c r="C91" s="206" t="s">
        <v>9</v>
      </c>
      <c r="D91" s="207">
        <v>46173.83373842593</v>
      </c>
      <c r="E91" s="3"/>
      <c r="F91" s="3"/>
      <c r="G91" s="3"/>
      <c r="H91" s="3"/>
      <c r="J91" s="226"/>
      <c r="K91" s="3"/>
      <c r="L91" s="3"/>
      <c r="O91" s="232"/>
      <c r="P91" s="233"/>
      <c r="Q91" s="233"/>
      <c r="R91" s="233"/>
      <c r="S91" s="233"/>
      <c r="T91" s="233"/>
      <c r="U91" s="233"/>
      <c r="V91" s="233"/>
      <c r="W91" s="233"/>
      <c r="X91" s="233"/>
    </row>
    <row r="92" ht="15.75" customHeight="1">
      <c r="A92" s="204">
        <v>46174.0</v>
      </c>
      <c r="B92" s="259" t="s">
        <v>7</v>
      </c>
      <c r="C92" s="206" t="s">
        <v>9</v>
      </c>
      <c r="D92" s="207">
        <v>46174.837222222224</v>
      </c>
      <c r="E92" s="3"/>
      <c r="F92" s="3"/>
      <c r="G92" s="3"/>
      <c r="H92" s="3"/>
      <c r="J92" s="226"/>
      <c r="K92" s="3"/>
      <c r="L92" s="3"/>
      <c r="O92" s="227"/>
      <c r="Q92" s="94"/>
      <c r="R92" s="94"/>
      <c r="S92" s="94"/>
      <c r="T92" s="94"/>
    </row>
    <row r="93" ht="15.75" customHeight="1">
      <c r="A93" s="204">
        <v>46175.0</v>
      </c>
      <c r="B93" s="259" t="s">
        <v>5</v>
      </c>
      <c r="C93" s="206" t="s">
        <v>9</v>
      </c>
      <c r="D93" s="207">
        <v>46175.812685185185</v>
      </c>
      <c r="E93" s="3"/>
      <c r="F93" s="3"/>
      <c r="G93" s="3"/>
      <c r="H93" s="3"/>
      <c r="J93" s="226"/>
      <c r="K93" s="3"/>
      <c r="L93" s="3"/>
      <c r="O93" s="227"/>
      <c r="Q93" s="94"/>
      <c r="R93" s="94"/>
      <c r="S93" s="94"/>
      <c r="T93" s="94"/>
    </row>
    <row r="94" ht="15.75" customHeight="1">
      <c r="A94" s="242">
        <v>46176.0</v>
      </c>
      <c r="B94" s="259" t="s">
        <v>65</v>
      </c>
      <c r="C94" s="206" t="s">
        <v>7</v>
      </c>
      <c r="D94" s="207">
        <v>46176.84820601852</v>
      </c>
      <c r="E94" s="3"/>
      <c r="F94" s="3"/>
      <c r="G94" s="3"/>
      <c r="H94" s="3"/>
      <c r="J94" s="226"/>
      <c r="K94" s="3"/>
      <c r="L94" s="3"/>
      <c r="O94" s="227"/>
      <c r="Q94" s="94"/>
      <c r="R94" s="94"/>
      <c r="S94" s="94"/>
      <c r="T94" s="94"/>
    </row>
    <row r="95" ht="15.75" customHeight="1">
      <c r="A95" s="242"/>
      <c r="B95" s="259"/>
      <c r="C95" s="223"/>
      <c r="D95" s="231"/>
      <c r="E95" s="3"/>
      <c r="F95" s="3"/>
      <c r="G95" s="3"/>
      <c r="H95" s="3"/>
      <c r="J95" s="226"/>
      <c r="K95" s="3"/>
      <c r="L95" s="3"/>
      <c r="O95" s="227"/>
      <c r="Q95" s="94"/>
      <c r="R95" s="94"/>
      <c r="S95" s="94"/>
      <c r="T95" s="94"/>
    </row>
    <row r="96" ht="15.75" customHeight="1">
      <c r="A96" s="242"/>
      <c r="B96" s="259"/>
      <c r="C96" s="223"/>
      <c r="D96" s="231"/>
      <c r="E96" s="3"/>
      <c r="F96" s="3"/>
      <c r="G96" s="3"/>
      <c r="H96" s="3"/>
      <c r="J96" s="226"/>
      <c r="K96" s="3"/>
      <c r="L96" s="3"/>
      <c r="O96" s="227"/>
      <c r="Q96" s="94"/>
      <c r="R96" s="94"/>
      <c r="S96" s="94"/>
      <c r="T96" s="94"/>
    </row>
    <row r="97" ht="15.75" customHeight="1">
      <c r="A97" s="242"/>
      <c r="B97" s="259"/>
      <c r="C97" s="223"/>
      <c r="D97" s="231"/>
      <c r="E97" s="3"/>
      <c r="F97" s="3"/>
      <c r="G97" s="3"/>
      <c r="H97" s="3"/>
      <c r="J97" s="226"/>
      <c r="K97" s="3"/>
      <c r="L97" s="3"/>
      <c r="O97" s="227"/>
      <c r="Q97" s="94"/>
      <c r="R97" s="94"/>
      <c r="S97" s="94"/>
      <c r="T97" s="94"/>
    </row>
    <row r="98" ht="15.75" customHeight="1">
      <c r="A98" s="234"/>
      <c r="B98" s="259"/>
      <c r="C98" s="223"/>
      <c r="D98" s="231"/>
      <c r="E98" s="3"/>
      <c r="F98" s="3"/>
      <c r="G98" s="3"/>
      <c r="H98" s="3"/>
      <c r="J98" s="226"/>
      <c r="K98" s="3"/>
      <c r="L98" s="3"/>
      <c r="O98" s="227"/>
      <c r="Q98" s="94"/>
      <c r="R98" s="94"/>
      <c r="S98" s="94"/>
      <c r="T98" s="94"/>
    </row>
    <row r="99" ht="15.75" customHeight="1">
      <c r="A99" s="234"/>
      <c r="B99" s="259"/>
      <c r="C99" s="223"/>
      <c r="D99" s="231"/>
      <c r="E99" s="3"/>
      <c r="F99" s="3"/>
      <c r="G99" s="3"/>
      <c r="H99" s="3"/>
      <c r="J99" s="226"/>
      <c r="K99" s="3"/>
      <c r="L99" s="3"/>
      <c r="O99" s="227"/>
      <c r="Q99" s="94"/>
      <c r="R99" s="94"/>
      <c r="S99" s="94"/>
      <c r="T99" s="94"/>
    </row>
    <row r="100" ht="15.75" customHeight="1">
      <c r="A100" s="234"/>
      <c r="B100" s="259"/>
      <c r="C100" s="223"/>
      <c r="D100" s="231"/>
      <c r="E100" s="3"/>
      <c r="F100" s="3"/>
      <c r="G100" s="3"/>
      <c r="H100" s="3"/>
      <c r="J100" s="226"/>
      <c r="K100" s="3"/>
      <c r="L100" s="3"/>
      <c r="O100" s="227"/>
      <c r="Q100" s="94"/>
      <c r="R100" s="94"/>
      <c r="S100" s="94"/>
      <c r="T100" s="94"/>
    </row>
    <row r="101" ht="15.75" customHeight="1">
      <c r="A101" s="234"/>
      <c r="B101" s="259"/>
      <c r="C101" s="223"/>
      <c r="D101" s="231"/>
      <c r="E101" s="3"/>
      <c r="F101" s="3"/>
      <c r="G101" s="3"/>
      <c r="H101" s="3"/>
      <c r="J101" s="226"/>
      <c r="K101" s="3"/>
      <c r="L101" s="3"/>
      <c r="O101" s="227"/>
      <c r="Q101" s="94"/>
      <c r="R101" s="94"/>
      <c r="S101" s="94"/>
      <c r="T101" s="94"/>
    </row>
    <row r="102" ht="15.75" customHeight="1">
      <c r="A102" s="260"/>
      <c r="B102" s="259"/>
      <c r="C102" s="223"/>
      <c r="D102" s="231"/>
      <c r="E102" s="3"/>
      <c r="F102" s="3"/>
      <c r="G102" s="3"/>
      <c r="H102" s="3"/>
      <c r="J102" s="226"/>
      <c r="K102" s="3"/>
      <c r="L102" s="3"/>
      <c r="O102" s="227"/>
      <c r="Q102" s="94"/>
      <c r="R102" s="94"/>
      <c r="S102" s="94"/>
      <c r="T102" s="94"/>
    </row>
    <row r="103" ht="15.75" customHeight="1">
      <c r="A103" s="260"/>
      <c r="B103" s="259"/>
      <c r="C103" s="223"/>
      <c r="D103" s="231"/>
      <c r="E103" s="3"/>
      <c r="F103" s="3"/>
      <c r="G103" s="3"/>
      <c r="H103" s="3"/>
      <c r="J103" s="226"/>
      <c r="K103" s="3"/>
      <c r="L103" s="3"/>
      <c r="O103" s="227"/>
      <c r="Q103" s="94"/>
      <c r="R103" s="94"/>
      <c r="S103" s="94"/>
      <c r="T103" s="94"/>
    </row>
    <row r="104" ht="15.75" customHeight="1">
      <c r="A104" s="234"/>
      <c r="B104" s="259"/>
      <c r="C104" s="223"/>
      <c r="D104" s="231"/>
      <c r="E104" s="3"/>
      <c r="F104" s="3"/>
      <c r="G104" s="3"/>
      <c r="H104" s="3"/>
      <c r="J104" s="226"/>
      <c r="K104" s="3"/>
      <c r="L104" s="3"/>
      <c r="O104" s="227"/>
      <c r="Q104" s="94"/>
      <c r="R104" s="94"/>
      <c r="S104" s="94"/>
      <c r="T104" s="94"/>
    </row>
    <row r="105" ht="15.75" customHeight="1">
      <c r="A105" s="234"/>
      <c r="B105" s="259"/>
      <c r="C105" s="223"/>
      <c r="D105" s="231"/>
      <c r="E105" s="3"/>
      <c r="F105" s="3"/>
      <c r="G105" s="3"/>
      <c r="H105" s="3"/>
      <c r="J105" s="226"/>
      <c r="K105" s="3"/>
      <c r="L105" s="3"/>
      <c r="O105" s="227"/>
      <c r="Q105" s="94"/>
      <c r="R105" s="94"/>
      <c r="S105" s="94"/>
      <c r="T105" s="94"/>
    </row>
    <row r="106" ht="15.75" customHeight="1">
      <c r="A106" s="234"/>
      <c r="B106" s="259"/>
      <c r="C106" s="223"/>
      <c r="D106" s="231"/>
      <c r="E106" s="3"/>
      <c r="F106" s="3"/>
      <c r="G106" s="3"/>
      <c r="H106" s="3"/>
      <c r="J106" s="226"/>
      <c r="K106" s="3"/>
      <c r="L106" s="3"/>
      <c r="O106" s="227"/>
      <c r="Q106" s="94"/>
      <c r="R106" s="94"/>
      <c r="S106" s="94"/>
      <c r="T106" s="94"/>
    </row>
    <row r="107" ht="15.75" customHeight="1">
      <c r="A107" s="234"/>
      <c r="B107" s="259"/>
      <c r="C107" s="223"/>
      <c r="D107" s="231"/>
      <c r="E107" s="3"/>
      <c r="F107" s="3"/>
      <c r="G107" s="3"/>
      <c r="H107" s="3"/>
      <c r="J107" s="226"/>
      <c r="K107" s="3"/>
      <c r="L107" s="3"/>
      <c r="O107" s="227"/>
      <c r="Q107" s="94"/>
      <c r="R107" s="94"/>
      <c r="S107" s="94"/>
      <c r="T107" s="94"/>
    </row>
    <row r="108" ht="15.75" customHeight="1">
      <c r="A108" s="234"/>
      <c r="B108" s="259"/>
      <c r="C108" s="223"/>
      <c r="D108" s="231"/>
      <c r="E108" s="3"/>
      <c r="F108" s="3"/>
      <c r="G108" s="3"/>
      <c r="H108" s="3"/>
      <c r="J108" s="226"/>
      <c r="K108" s="3"/>
      <c r="L108" s="3"/>
      <c r="O108" s="227"/>
      <c r="Q108" s="94"/>
      <c r="R108" s="94"/>
      <c r="S108" s="94"/>
      <c r="T108" s="94"/>
    </row>
    <row r="109" ht="15.75" customHeight="1">
      <c r="A109" s="234"/>
      <c r="B109" s="259"/>
      <c r="C109" s="223"/>
      <c r="D109" s="231"/>
      <c r="E109" s="3"/>
      <c r="F109" s="3"/>
      <c r="G109" s="3"/>
      <c r="H109" s="3"/>
      <c r="J109" s="226"/>
      <c r="K109" s="3"/>
      <c r="L109" s="3"/>
      <c r="O109" s="227"/>
      <c r="Q109" s="94"/>
      <c r="R109" s="94"/>
      <c r="S109" s="94"/>
      <c r="T109" s="94"/>
    </row>
    <row r="110" ht="15.75" customHeight="1">
      <c r="A110" s="234"/>
      <c r="B110" s="259"/>
      <c r="C110" s="223"/>
      <c r="D110" s="231"/>
      <c r="E110" s="3"/>
      <c r="F110" s="3"/>
      <c r="G110" s="3"/>
      <c r="H110" s="3"/>
      <c r="J110" s="226"/>
      <c r="K110" s="3"/>
      <c r="L110" s="3"/>
      <c r="O110" s="227"/>
      <c r="Q110" s="94"/>
      <c r="R110" s="94"/>
      <c r="S110" s="94"/>
      <c r="T110" s="94"/>
    </row>
    <row r="111" ht="15.75" customHeight="1">
      <c r="A111" s="234"/>
      <c r="B111" s="259"/>
      <c r="C111" s="223"/>
      <c r="D111" s="231"/>
      <c r="E111" s="3"/>
      <c r="F111" s="3"/>
      <c r="G111" s="3"/>
      <c r="H111" s="3"/>
      <c r="J111" s="226"/>
      <c r="K111" s="3"/>
      <c r="L111" s="3"/>
      <c r="O111" s="227"/>
      <c r="Q111" s="94"/>
      <c r="R111" s="94"/>
      <c r="S111" s="94"/>
      <c r="T111" s="94"/>
    </row>
    <row r="112" ht="15.75" customHeight="1">
      <c r="A112" s="234"/>
      <c r="B112" s="259"/>
      <c r="C112" s="223"/>
      <c r="D112" s="231"/>
      <c r="E112" s="3"/>
      <c r="F112" s="3"/>
      <c r="G112" s="3"/>
      <c r="H112" s="3"/>
      <c r="J112" s="226"/>
      <c r="K112" s="3"/>
      <c r="L112" s="3"/>
      <c r="O112" s="227"/>
      <c r="Q112" s="94"/>
      <c r="R112" s="94"/>
      <c r="S112" s="94"/>
      <c r="T112" s="94"/>
    </row>
    <row r="113" ht="15.75" customHeight="1">
      <c r="A113" s="234"/>
      <c r="B113" s="259"/>
      <c r="C113" s="223"/>
      <c r="D113" s="231"/>
      <c r="E113" s="3"/>
      <c r="F113" s="3"/>
      <c r="G113" s="3"/>
      <c r="H113" s="3"/>
      <c r="J113" s="226"/>
      <c r="K113" s="3"/>
      <c r="L113" s="3"/>
      <c r="O113" s="227"/>
      <c r="Q113" s="94"/>
      <c r="R113" s="94"/>
      <c r="S113" s="94"/>
      <c r="T113" s="94"/>
    </row>
    <row r="114" ht="15.75" customHeight="1">
      <c r="A114" s="260"/>
      <c r="B114" s="259"/>
      <c r="C114" s="223"/>
      <c r="D114" s="231"/>
      <c r="E114" s="3"/>
      <c r="F114" s="3"/>
      <c r="G114" s="3"/>
      <c r="H114" s="3"/>
      <c r="J114" s="226"/>
      <c r="K114" s="3"/>
      <c r="L114" s="3"/>
      <c r="O114" s="227"/>
      <c r="Q114" s="94"/>
      <c r="R114" s="94"/>
      <c r="S114" s="94"/>
      <c r="T114" s="94"/>
    </row>
    <row r="115" ht="15.75" customHeight="1">
      <c r="A115" s="260"/>
      <c r="B115" s="259"/>
      <c r="C115" s="223"/>
      <c r="D115" s="231"/>
      <c r="E115" s="3"/>
      <c r="F115" s="3"/>
      <c r="G115" s="3"/>
      <c r="H115" s="3"/>
      <c r="J115" s="226"/>
      <c r="K115" s="3"/>
      <c r="L115" s="3"/>
      <c r="O115" s="227"/>
      <c r="Q115" s="94"/>
      <c r="R115" s="94"/>
      <c r="S115" s="94"/>
      <c r="T115" s="94"/>
      <c r="Y115" s="8"/>
    </row>
    <row r="116" ht="15.75" customHeight="1">
      <c r="A116" s="260"/>
      <c r="B116" s="259"/>
      <c r="C116" s="223"/>
      <c r="D116" s="231"/>
      <c r="E116" s="3"/>
      <c r="F116" s="3"/>
      <c r="G116" s="3"/>
      <c r="H116" s="3"/>
      <c r="J116" s="226"/>
      <c r="K116" s="3"/>
      <c r="L116" s="3"/>
      <c r="O116" s="227"/>
      <c r="Q116" s="94"/>
      <c r="R116" s="94"/>
      <c r="S116" s="94"/>
      <c r="T116" s="94"/>
    </row>
    <row r="117" ht="15.75" customHeight="1">
      <c r="A117" s="260"/>
      <c r="B117" s="259"/>
      <c r="C117" s="223"/>
      <c r="D117" s="231"/>
      <c r="E117" s="3"/>
      <c r="F117" s="3"/>
      <c r="G117" s="3"/>
      <c r="H117" s="3"/>
      <c r="J117" s="226"/>
      <c r="K117" s="3"/>
      <c r="L117" s="3"/>
      <c r="O117" s="227"/>
      <c r="Q117" s="94"/>
      <c r="R117" s="94"/>
      <c r="S117" s="94"/>
      <c r="T117" s="94"/>
    </row>
    <row r="118" ht="15.75" customHeight="1">
      <c r="A118" s="260"/>
      <c r="B118" s="259"/>
      <c r="C118" s="223"/>
      <c r="D118" s="231"/>
      <c r="E118" s="3"/>
      <c r="F118" s="3"/>
      <c r="G118" s="3"/>
      <c r="H118" s="3"/>
      <c r="J118" s="226"/>
      <c r="K118" s="3"/>
      <c r="L118" s="3"/>
      <c r="O118" s="227"/>
      <c r="Q118" s="94"/>
      <c r="R118" s="94"/>
      <c r="S118" s="94"/>
      <c r="T118" s="94"/>
    </row>
    <row r="119" ht="15.75" customHeight="1">
      <c r="A119" s="260"/>
      <c r="B119" s="259"/>
      <c r="C119" s="223"/>
      <c r="D119" s="231"/>
      <c r="E119" s="3"/>
      <c r="F119" s="3"/>
      <c r="G119" s="3"/>
      <c r="H119" s="3"/>
      <c r="J119" s="226"/>
      <c r="K119" s="3"/>
      <c r="L119" s="3"/>
      <c r="O119" s="227"/>
      <c r="Q119" s="94"/>
      <c r="R119" s="94"/>
      <c r="S119" s="94"/>
      <c r="T119" s="94"/>
    </row>
    <row r="120" ht="15.75" customHeight="1">
      <c r="A120" s="260"/>
      <c r="B120" s="259"/>
      <c r="C120" s="223"/>
      <c r="D120" s="231"/>
      <c r="E120" s="3"/>
      <c r="F120" s="3"/>
      <c r="G120" s="3"/>
      <c r="H120" s="3"/>
      <c r="J120" s="226"/>
      <c r="K120" s="3"/>
      <c r="L120" s="3"/>
      <c r="O120" s="227"/>
      <c r="Q120" s="94"/>
      <c r="R120" s="94"/>
      <c r="S120" s="94"/>
      <c r="T120" s="94"/>
    </row>
    <row r="121" ht="15.75" customHeight="1">
      <c r="A121" s="260"/>
      <c r="B121" s="259"/>
      <c r="C121" s="223"/>
      <c r="D121" s="231"/>
      <c r="E121" s="3"/>
      <c r="F121" s="3"/>
      <c r="G121" s="3"/>
      <c r="H121" s="3"/>
      <c r="J121" s="226"/>
      <c r="K121" s="3"/>
      <c r="L121" s="3"/>
      <c r="O121" s="227"/>
      <c r="Q121" s="94"/>
      <c r="R121" s="94"/>
      <c r="S121" s="94"/>
      <c r="T121" s="94"/>
    </row>
    <row r="122" ht="15.75" customHeight="1">
      <c r="A122" s="260"/>
      <c r="B122" s="259"/>
      <c r="C122" s="223"/>
      <c r="D122" s="231"/>
      <c r="E122" s="3"/>
      <c r="F122" s="3"/>
      <c r="G122" s="3"/>
      <c r="H122" s="3"/>
      <c r="J122" s="226"/>
      <c r="K122" s="3"/>
      <c r="L122" s="3"/>
      <c r="O122" s="227"/>
      <c r="Q122" s="94"/>
      <c r="R122" s="94"/>
      <c r="S122" s="94"/>
      <c r="T122" s="94"/>
    </row>
    <row r="123" ht="15.75" customHeight="1">
      <c r="A123" s="260"/>
      <c r="B123" s="259"/>
      <c r="C123" s="223"/>
      <c r="D123" s="231"/>
      <c r="E123" s="3"/>
      <c r="F123" s="3"/>
      <c r="G123" s="3"/>
      <c r="H123" s="3"/>
      <c r="J123" s="226"/>
      <c r="K123" s="3"/>
      <c r="L123" s="3"/>
      <c r="O123" s="227"/>
      <c r="Q123" s="94"/>
      <c r="R123" s="94"/>
      <c r="S123" s="94"/>
      <c r="T123" s="94"/>
    </row>
    <row r="124" ht="15.75" customHeight="1">
      <c r="A124" s="260"/>
      <c r="B124" s="259"/>
      <c r="C124" s="223"/>
      <c r="D124" s="231"/>
      <c r="E124" s="3"/>
      <c r="F124" s="3"/>
      <c r="G124" s="3"/>
      <c r="H124" s="3"/>
      <c r="J124" s="226"/>
      <c r="K124" s="3"/>
      <c r="L124" s="3"/>
      <c r="O124" s="227"/>
      <c r="Q124" s="94"/>
      <c r="R124" s="94"/>
      <c r="S124" s="94"/>
      <c r="T124" s="94"/>
    </row>
    <row r="125" ht="15.75" customHeight="1">
      <c r="A125" s="260"/>
      <c r="B125" s="259"/>
      <c r="C125" s="223"/>
      <c r="D125" s="231"/>
      <c r="E125" s="3"/>
      <c r="F125" s="3"/>
      <c r="G125" s="3"/>
      <c r="H125" s="3"/>
      <c r="J125" s="226"/>
      <c r="K125" s="3"/>
      <c r="L125" s="3"/>
      <c r="O125" s="227"/>
      <c r="Q125" s="94"/>
      <c r="R125" s="94"/>
      <c r="S125" s="94"/>
      <c r="T125" s="94"/>
    </row>
    <row r="126" ht="15.75" customHeight="1">
      <c r="A126" s="260"/>
      <c r="B126" s="259"/>
      <c r="C126" s="223"/>
      <c r="D126" s="231"/>
      <c r="E126" s="3"/>
      <c r="F126" s="3"/>
      <c r="G126" s="3"/>
      <c r="H126" s="3"/>
      <c r="J126" s="226"/>
      <c r="K126" s="3"/>
      <c r="L126" s="3"/>
      <c r="O126" s="227"/>
      <c r="Q126" s="94"/>
      <c r="R126" s="94"/>
      <c r="S126" s="94"/>
      <c r="T126" s="94"/>
    </row>
    <row r="127" ht="15.75" customHeight="1">
      <c r="A127" s="260"/>
      <c r="B127" s="259"/>
      <c r="C127" s="223"/>
      <c r="D127" s="231"/>
      <c r="E127" s="3"/>
      <c r="F127" s="3"/>
      <c r="G127" s="3"/>
      <c r="H127" s="3"/>
      <c r="J127" s="226"/>
      <c r="K127" s="3"/>
      <c r="L127" s="3"/>
      <c r="O127" s="227"/>
      <c r="Q127" s="94"/>
      <c r="R127" s="94"/>
      <c r="S127" s="94"/>
      <c r="T127" s="94"/>
    </row>
    <row r="128" ht="15.75" customHeight="1">
      <c r="A128" s="260"/>
      <c r="B128" s="259"/>
      <c r="C128" s="223"/>
      <c r="D128" s="231"/>
      <c r="E128" s="3"/>
      <c r="F128" s="3"/>
      <c r="G128" s="3"/>
      <c r="H128" s="3"/>
      <c r="J128" s="226"/>
      <c r="K128" s="3"/>
      <c r="L128" s="3"/>
      <c r="O128" s="227"/>
      <c r="Q128" s="94"/>
      <c r="R128" s="94"/>
      <c r="S128" s="94"/>
      <c r="T128" s="94"/>
    </row>
    <row r="129" ht="15.75" customHeight="1">
      <c r="A129" s="260"/>
      <c r="B129" s="259"/>
      <c r="C129" s="223"/>
      <c r="D129" s="231"/>
      <c r="E129" s="3"/>
      <c r="F129" s="3"/>
      <c r="G129" s="3"/>
      <c r="H129" s="3"/>
      <c r="J129" s="226"/>
      <c r="K129" s="3"/>
      <c r="L129" s="3"/>
      <c r="O129" s="227"/>
      <c r="Q129" s="94"/>
      <c r="R129" s="94"/>
      <c r="S129" s="94"/>
      <c r="T129" s="94"/>
    </row>
    <row r="130" ht="15.75" customHeight="1">
      <c r="A130" s="260"/>
      <c r="B130" s="259"/>
      <c r="C130" s="223"/>
      <c r="D130" s="231"/>
      <c r="E130" s="3"/>
      <c r="F130" s="3"/>
      <c r="G130" s="3"/>
      <c r="H130" s="3"/>
      <c r="J130" s="226"/>
      <c r="K130" s="3"/>
      <c r="L130" s="3"/>
      <c r="O130" s="227"/>
      <c r="Q130" s="94"/>
      <c r="R130" s="94"/>
      <c r="S130" s="94"/>
      <c r="T130" s="94"/>
    </row>
    <row r="131" ht="15.75" customHeight="1">
      <c r="A131" s="260"/>
      <c r="B131" s="259"/>
      <c r="C131" s="223"/>
      <c r="D131" s="231"/>
      <c r="E131" s="3"/>
      <c r="F131" s="3"/>
      <c r="G131" s="3"/>
      <c r="H131" s="3"/>
      <c r="J131" s="226"/>
      <c r="K131" s="3"/>
      <c r="L131" s="3"/>
      <c r="O131" s="227"/>
      <c r="Q131" s="94"/>
      <c r="R131" s="94"/>
      <c r="S131" s="94"/>
      <c r="T131" s="94"/>
    </row>
    <row r="132" ht="15.75" customHeight="1">
      <c r="A132" s="260"/>
      <c r="B132" s="259"/>
      <c r="C132" s="223"/>
      <c r="D132" s="231"/>
      <c r="E132" s="3"/>
      <c r="F132" s="3"/>
      <c r="G132" s="3"/>
      <c r="H132" s="3"/>
      <c r="J132" s="226"/>
      <c r="K132" s="3"/>
      <c r="L132" s="3"/>
      <c r="O132" s="227"/>
      <c r="Q132" s="94"/>
      <c r="R132" s="94"/>
      <c r="S132" s="94"/>
      <c r="T132" s="94"/>
    </row>
    <row r="133" ht="15.75" customHeight="1">
      <c r="A133" s="234"/>
      <c r="B133" s="259"/>
      <c r="C133" s="223"/>
      <c r="D133" s="231"/>
      <c r="E133" s="3"/>
      <c r="F133" s="3"/>
      <c r="G133" s="3"/>
      <c r="H133" s="3"/>
      <c r="J133" s="226"/>
      <c r="K133" s="3"/>
      <c r="L133" s="3"/>
      <c r="O133" s="227"/>
      <c r="Q133" s="94"/>
      <c r="R133" s="94"/>
      <c r="S133" s="94"/>
      <c r="T133" s="94"/>
    </row>
    <row r="134" ht="15.75" customHeight="1">
      <c r="A134" s="234"/>
      <c r="B134" s="259"/>
      <c r="C134" s="223"/>
      <c r="D134" s="231"/>
      <c r="E134" s="3"/>
      <c r="F134" s="3"/>
      <c r="G134" s="3"/>
      <c r="H134" s="3"/>
      <c r="J134" s="226"/>
      <c r="K134" s="3"/>
      <c r="L134" s="3"/>
      <c r="O134" s="227"/>
      <c r="Q134" s="94"/>
      <c r="R134" s="94"/>
      <c r="S134" s="94"/>
      <c r="T134" s="94"/>
    </row>
    <row r="135" ht="15.75" customHeight="1">
      <c r="A135" s="234"/>
      <c r="B135" s="259"/>
      <c r="C135" s="223"/>
      <c r="D135" s="231"/>
      <c r="E135" s="3"/>
      <c r="F135" s="3"/>
      <c r="G135" s="3"/>
      <c r="H135" s="3"/>
      <c r="J135" s="226"/>
      <c r="K135" s="3"/>
      <c r="L135" s="3"/>
      <c r="O135" s="227"/>
      <c r="Q135" s="94"/>
      <c r="R135" s="94"/>
      <c r="S135" s="94"/>
      <c r="T135" s="94"/>
    </row>
    <row r="136" ht="15.75" customHeight="1">
      <c r="A136" s="234"/>
      <c r="B136" s="259"/>
      <c r="C136" s="223"/>
      <c r="D136" s="231"/>
      <c r="E136" s="3"/>
      <c r="F136" s="3"/>
      <c r="G136" s="3"/>
      <c r="H136" s="3"/>
      <c r="J136" s="226"/>
      <c r="K136" s="3"/>
      <c r="L136" s="3"/>
      <c r="O136" s="227"/>
      <c r="Q136" s="94"/>
      <c r="R136" s="94"/>
      <c r="S136" s="94"/>
      <c r="T136" s="94"/>
    </row>
    <row r="137" ht="15.75" customHeight="1">
      <c r="A137" s="234"/>
      <c r="B137" s="259"/>
      <c r="C137" s="223"/>
      <c r="D137" s="231"/>
      <c r="E137" s="3"/>
      <c r="F137" s="3"/>
      <c r="G137" s="3"/>
      <c r="H137" s="3"/>
      <c r="J137" s="226"/>
      <c r="K137" s="3"/>
      <c r="L137" s="3"/>
      <c r="O137" s="227"/>
      <c r="Q137" s="94"/>
      <c r="R137" s="94"/>
      <c r="S137" s="94"/>
      <c r="T137" s="94"/>
    </row>
    <row r="138" ht="15.75" customHeight="1">
      <c r="A138" s="234"/>
      <c r="B138" s="259"/>
      <c r="C138" s="223"/>
      <c r="D138" s="231"/>
      <c r="E138" s="3"/>
      <c r="F138" s="3"/>
      <c r="G138" s="3"/>
      <c r="H138" s="3"/>
      <c r="J138" s="226"/>
      <c r="K138" s="3"/>
      <c r="L138" s="3"/>
      <c r="O138" s="227"/>
      <c r="Q138" s="94"/>
      <c r="R138" s="94"/>
      <c r="S138" s="94"/>
      <c r="T138" s="94"/>
    </row>
    <row r="139" ht="15.75" customHeight="1">
      <c r="A139" s="234"/>
      <c r="B139" s="259"/>
      <c r="C139" s="223"/>
      <c r="D139" s="231"/>
      <c r="E139" s="3"/>
      <c r="F139" s="3"/>
      <c r="G139" s="3"/>
      <c r="H139" s="3"/>
      <c r="J139" s="226"/>
      <c r="K139" s="3"/>
      <c r="L139" s="3"/>
      <c r="O139" s="227"/>
      <c r="Q139" s="94"/>
      <c r="R139" s="94"/>
      <c r="S139" s="94"/>
      <c r="T139" s="94"/>
    </row>
    <row r="140" ht="15.75" customHeight="1">
      <c r="A140" s="234"/>
      <c r="B140" s="259"/>
      <c r="C140" s="223"/>
      <c r="D140" s="231"/>
      <c r="E140" s="3"/>
      <c r="F140" s="3"/>
      <c r="G140" s="3"/>
      <c r="H140" s="3"/>
      <c r="J140" s="226"/>
      <c r="K140" s="3"/>
      <c r="L140" s="3"/>
      <c r="O140" s="227"/>
      <c r="Q140" s="94"/>
      <c r="R140" s="94"/>
      <c r="S140" s="94"/>
      <c r="T140" s="94"/>
    </row>
    <row r="141" ht="15.75" customHeight="1">
      <c r="A141" s="234"/>
      <c r="B141" s="259"/>
      <c r="C141" s="223"/>
      <c r="D141" s="231"/>
      <c r="E141" s="3"/>
      <c r="F141" s="3"/>
      <c r="G141" s="3"/>
      <c r="H141" s="3"/>
      <c r="J141" s="226"/>
      <c r="K141" s="3"/>
      <c r="L141" s="3"/>
      <c r="O141" s="227"/>
      <c r="Q141" s="94"/>
      <c r="R141" s="94"/>
      <c r="S141" s="94"/>
      <c r="T141" s="94"/>
    </row>
    <row r="142" ht="15.75" customHeight="1">
      <c r="A142" s="234"/>
      <c r="B142" s="259"/>
      <c r="C142" s="223"/>
      <c r="D142" s="231"/>
      <c r="E142" s="3"/>
      <c r="F142" s="3"/>
      <c r="G142" s="3"/>
      <c r="H142" s="3"/>
      <c r="J142" s="226"/>
      <c r="K142" s="3"/>
      <c r="L142" s="3"/>
      <c r="O142" s="227"/>
      <c r="Q142" s="94"/>
      <c r="R142" s="94"/>
      <c r="S142" s="94"/>
      <c r="T142" s="94"/>
    </row>
    <row r="143" ht="15.75" customHeight="1">
      <c r="A143" s="234"/>
      <c r="B143" s="259"/>
      <c r="C143" s="223"/>
      <c r="D143" s="231"/>
      <c r="E143" s="3"/>
      <c r="F143" s="3"/>
      <c r="G143" s="3"/>
      <c r="H143" s="3"/>
      <c r="J143" s="226"/>
      <c r="K143" s="3"/>
      <c r="L143" s="3"/>
      <c r="O143" s="227"/>
      <c r="Q143" s="94"/>
      <c r="R143" s="94"/>
      <c r="S143" s="94"/>
      <c r="T143" s="94"/>
    </row>
    <row r="144" ht="15.75" customHeight="1">
      <c r="A144" s="242"/>
      <c r="B144" s="259"/>
      <c r="C144" s="223"/>
      <c r="D144" s="231"/>
      <c r="E144" s="3"/>
      <c r="F144" s="3"/>
      <c r="G144" s="3"/>
      <c r="H144" s="3"/>
      <c r="J144" s="226"/>
      <c r="K144" s="3"/>
      <c r="L144" s="3"/>
      <c r="O144" s="227"/>
      <c r="Q144" s="94"/>
      <c r="R144" s="94"/>
      <c r="S144" s="94"/>
      <c r="T144" s="94"/>
    </row>
    <row r="145" ht="15.75" customHeight="1">
      <c r="A145" s="242"/>
      <c r="B145" s="259"/>
      <c r="C145" s="223"/>
      <c r="D145" s="231"/>
      <c r="E145" s="3"/>
      <c r="F145" s="3"/>
      <c r="G145" s="3"/>
      <c r="H145" s="3"/>
      <c r="J145" s="226"/>
      <c r="K145" s="3"/>
      <c r="L145" s="3"/>
      <c r="O145" s="227"/>
      <c r="Q145" s="94"/>
      <c r="R145" s="94"/>
      <c r="S145" s="94"/>
      <c r="T145" s="94"/>
    </row>
    <row r="146" ht="15.75" customHeight="1">
      <c r="A146" s="242"/>
      <c r="B146" s="259"/>
      <c r="C146" s="223"/>
      <c r="D146" s="231"/>
      <c r="E146" s="3"/>
      <c r="F146" s="3"/>
      <c r="G146" s="3"/>
      <c r="H146" s="3"/>
      <c r="J146" s="226"/>
      <c r="K146" s="3"/>
      <c r="L146" s="3"/>
      <c r="O146" s="227"/>
      <c r="Q146" s="94"/>
      <c r="R146" s="94"/>
      <c r="S146" s="94"/>
      <c r="T146" s="94"/>
    </row>
    <row r="147" ht="15.75" customHeight="1">
      <c r="A147" s="242"/>
      <c r="B147" s="259"/>
      <c r="C147" s="223"/>
      <c r="D147" s="231"/>
      <c r="E147" s="3"/>
      <c r="F147" s="3"/>
      <c r="G147" s="3"/>
      <c r="H147" s="3"/>
      <c r="J147" s="226"/>
      <c r="K147" s="3"/>
      <c r="L147" s="3"/>
      <c r="O147" s="227"/>
      <c r="Q147" s="94"/>
      <c r="R147" s="94"/>
      <c r="S147" s="94"/>
      <c r="T147" s="94"/>
    </row>
    <row r="148" ht="15.75" customHeight="1">
      <c r="A148" s="242"/>
      <c r="B148" s="259"/>
      <c r="C148" s="223"/>
      <c r="D148" s="231"/>
      <c r="E148" s="3"/>
      <c r="F148" s="3"/>
      <c r="G148" s="3"/>
      <c r="H148" s="3"/>
      <c r="J148" s="226"/>
      <c r="K148" s="3"/>
      <c r="L148" s="3"/>
      <c r="O148" s="227"/>
      <c r="Q148" s="94"/>
      <c r="R148" s="94"/>
      <c r="S148" s="94"/>
      <c r="T148" s="94"/>
    </row>
    <row r="149" ht="15.75" customHeight="1">
      <c r="A149" s="242"/>
      <c r="B149" s="259"/>
      <c r="C149" s="223"/>
      <c r="D149" s="231"/>
      <c r="E149" s="3"/>
      <c r="F149" s="3"/>
      <c r="G149" s="3"/>
      <c r="H149" s="3"/>
      <c r="J149" s="226"/>
      <c r="K149" s="3"/>
      <c r="L149" s="3"/>
      <c r="O149" s="227"/>
      <c r="Q149" s="94"/>
      <c r="R149" s="94"/>
      <c r="S149" s="94"/>
      <c r="T149" s="94"/>
    </row>
    <row r="150" ht="15.75" customHeight="1">
      <c r="A150" s="242"/>
      <c r="B150" s="259"/>
      <c r="C150" s="223"/>
      <c r="D150" s="231"/>
      <c r="E150" s="3"/>
      <c r="F150" s="3"/>
      <c r="G150" s="3"/>
      <c r="H150" s="3"/>
      <c r="J150" s="226"/>
      <c r="K150" s="3"/>
      <c r="L150" s="3"/>
      <c r="O150" s="227"/>
      <c r="Q150" s="94"/>
      <c r="R150" s="94"/>
      <c r="S150" s="94"/>
      <c r="T150" s="94"/>
    </row>
    <row r="151" ht="15.75" customHeight="1">
      <c r="A151" s="242"/>
      <c r="B151" s="259"/>
      <c r="C151" s="223"/>
      <c r="D151" s="231"/>
      <c r="E151" s="3"/>
      <c r="F151" s="3"/>
      <c r="G151" s="3"/>
      <c r="H151" s="3"/>
      <c r="J151" s="226"/>
      <c r="K151" s="3"/>
      <c r="L151" s="3"/>
      <c r="O151" s="227"/>
      <c r="Q151" s="94"/>
      <c r="R151" s="94"/>
      <c r="S151" s="94"/>
      <c r="T151" s="94"/>
    </row>
    <row r="152" ht="15.75" customHeight="1">
      <c r="A152" s="242"/>
      <c r="B152" s="259"/>
      <c r="C152" s="223"/>
      <c r="D152" s="231"/>
      <c r="E152" s="3"/>
      <c r="F152" s="3"/>
      <c r="G152" s="3"/>
      <c r="H152" s="3"/>
      <c r="J152" s="226"/>
      <c r="K152" s="3"/>
      <c r="L152" s="3"/>
      <c r="O152" s="227"/>
      <c r="Q152" s="94"/>
      <c r="R152" s="94"/>
      <c r="S152" s="94"/>
      <c r="T152" s="94"/>
    </row>
    <row r="153" ht="15.75" customHeight="1">
      <c r="A153" s="242"/>
      <c r="B153" s="259"/>
      <c r="C153" s="223"/>
      <c r="D153" s="231"/>
      <c r="E153" s="3"/>
      <c r="F153" s="3"/>
      <c r="G153" s="3"/>
      <c r="H153" s="3"/>
      <c r="J153" s="226"/>
      <c r="K153" s="3"/>
      <c r="L153" s="3"/>
      <c r="O153" s="227"/>
      <c r="Q153" s="94"/>
      <c r="R153" s="94"/>
      <c r="S153" s="94"/>
      <c r="T153" s="94"/>
    </row>
    <row r="154" ht="15.75" customHeight="1">
      <c r="A154" s="242"/>
      <c r="B154" s="259"/>
      <c r="C154" s="223"/>
      <c r="D154" s="231"/>
      <c r="E154" s="3"/>
      <c r="F154" s="3"/>
      <c r="G154" s="3"/>
      <c r="H154" s="3"/>
      <c r="J154" s="226"/>
      <c r="K154" s="3"/>
      <c r="L154" s="3"/>
      <c r="O154" s="227"/>
      <c r="Q154" s="94"/>
      <c r="R154" s="94"/>
      <c r="S154" s="94"/>
      <c r="T154" s="94"/>
    </row>
    <row r="155" ht="15.75" customHeight="1">
      <c r="A155" s="242"/>
      <c r="B155" s="259"/>
      <c r="C155" s="223"/>
      <c r="D155" s="231"/>
      <c r="E155" s="3"/>
      <c r="F155" s="3"/>
      <c r="G155" s="3"/>
      <c r="H155" s="3"/>
      <c r="J155" s="226"/>
      <c r="K155" s="3"/>
      <c r="L155" s="3"/>
      <c r="O155" s="227"/>
      <c r="Q155" s="94"/>
      <c r="R155" s="94"/>
      <c r="S155" s="94"/>
      <c r="T155" s="94"/>
    </row>
    <row r="156" ht="15.75" customHeight="1">
      <c r="A156" s="242"/>
      <c r="B156" s="259"/>
      <c r="C156" s="223"/>
      <c r="D156" s="231"/>
      <c r="E156" s="3"/>
      <c r="F156" s="3"/>
      <c r="G156" s="3"/>
      <c r="H156" s="3"/>
      <c r="J156" s="226"/>
      <c r="K156" s="3"/>
      <c r="L156" s="3"/>
      <c r="O156" s="227"/>
      <c r="Q156" s="94"/>
      <c r="R156" s="94"/>
      <c r="S156" s="94"/>
      <c r="T156" s="94"/>
    </row>
    <row r="157" ht="15.75" customHeight="1">
      <c r="A157" s="242"/>
      <c r="B157" s="259"/>
      <c r="C157" s="223"/>
      <c r="D157" s="231"/>
      <c r="E157" s="3"/>
      <c r="F157" s="3"/>
      <c r="G157" s="3"/>
      <c r="H157" s="3"/>
      <c r="J157" s="226"/>
      <c r="K157" s="3"/>
      <c r="L157" s="3"/>
      <c r="O157" s="227"/>
      <c r="Q157" s="94"/>
      <c r="R157" s="94"/>
      <c r="S157" s="94"/>
      <c r="T157" s="94"/>
    </row>
    <row r="158" ht="15.75" customHeight="1">
      <c r="A158" s="242"/>
      <c r="B158" s="259"/>
      <c r="C158" s="223"/>
      <c r="D158" s="231"/>
      <c r="E158" s="3"/>
      <c r="F158" s="3"/>
      <c r="G158" s="3"/>
      <c r="H158" s="3"/>
      <c r="J158" s="226"/>
      <c r="K158" s="3"/>
      <c r="L158" s="3"/>
      <c r="O158" s="227"/>
      <c r="Q158" s="94"/>
      <c r="R158" s="94"/>
      <c r="S158" s="94"/>
      <c r="T158" s="94"/>
    </row>
    <row r="159" ht="15.75" customHeight="1">
      <c r="A159" s="242"/>
      <c r="B159" s="259"/>
      <c r="C159" s="223"/>
      <c r="D159" s="231"/>
      <c r="E159" s="3"/>
      <c r="F159" s="3"/>
      <c r="G159" s="3"/>
      <c r="H159" s="3"/>
      <c r="J159" s="226"/>
      <c r="K159" s="3"/>
      <c r="L159" s="3"/>
      <c r="O159" s="227"/>
      <c r="Q159" s="94"/>
      <c r="R159" s="94"/>
      <c r="S159" s="94"/>
      <c r="T159" s="94"/>
    </row>
    <row r="160" ht="15.75" customHeight="1">
      <c r="A160" s="242"/>
      <c r="B160" s="259"/>
      <c r="C160" s="223"/>
      <c r="D160" s="231"/>
      <c r="E160" s="3"/>
      <c r="F160" s="3"/>
      <c r="G160" s="3"/>
      <c r="H160" s="3"/>
      <c r="J160" s="226"/>
      <c r="K160" s="3"/>
      <c r="L160" s="3"/>
      <c r="O160" s="227"/>
      <c r="Q160" s="94"/>
      <c r="R160" s="94"/>
      <c r="S160" s="94"/>
      <c r="T160" s="94"/>
    </row>
    <row r="161" ht="15.75" customHeight="1">
      <c r="A161" s="242"/>
      <c r="B161" s="259"/>
      <c r="C161" s="223"/>
      <c r="D161" s="231"/>
      <c r="E161" s="3"/>
      <c r="F161" s="3"/>
      <c r="G161" s="3"/>
      <c r="H161" s="3"/>
      <c r="J161" s="226"/>
      <c r="K161" s="3"/>
      <c r="L161" s="3"/>
      <c r="O161" s="227"/>
      <c r="Q161" s="94"/>
      <c r="R161" s="94"/>
      <c r="S161" s="94"/>
      <c r="T161" s="94"/>
    </row>
    <row r="162" ht="15.75" customHeight="1">
      <c r="A162" s="242"/>
      <c r="B162" s="259"/>
      <c r="C162" s="223"/>
      <c r="D162" s="231"/>
      <c r="E162" s="3"/>
      <c r="F162" s="3"/>
      <c r="G162" s="3"/>
      <c r="H162" s="3"/>
      <c r="J162" s="226"/>
      <c r="K162" s="3"/>
      <c r="L162" s="3"/>
      <c r="O162" s="227"/>
      <c r="Q162" s="94"/>
      <c r="R162" s="94"/>
      <c r="S162" s="94"/>
      <c r="T162" s="94"/>
    </row>
    <row r="163" ht="15.75" customHeight="1">
      <c r="A163" s="242"/>
      <c r="B163" s="259"/>
      <c r="C163" s="223"/>
      <c r="D163" s="231"/>
      <c r="E163" s="3"/>
      <c r="F163" s="3"/>
      <c r="G163" s="3"/>
      <c r="H163" s="3"/>
      <c r="J163" s="226"/>
      <c r="K163" s="3"/>
      <c r="L163" s="3"/>
      <c r="O163" s="227"/>
      <c r="Q163" s="94"/>
      <c r="R163" s="94"/>
      <c r="S163" s="94"/>
      <c r="T163" s="94"/>
    </row>
    <row r="164" ht="15.75" customHeight="1">
      <c r="A164" s="242"/>
      <c r="B164" s="259"/>
      <c r="C164" s="223"/>
      <c r="D164" s="231"/>
      <c r="E164" s="3"/>
      <c r="F164" s="3"/>
      <c r="G164" s="3"/>
      <c r="H164" s="3"/>
      <c r="J164" s="226"/>
      <c r="K164" s="3"/>
      <c r="L164" s="3"/>
      <c r="O164" s="227"/>
      <c r="Q164" s="94"/>
      <c r="R164" s="94"/>
      <c r="S164" s="94"/>
      <c r="T164" s="94"/>
    </row>
    <row r="165" ht="15.75" customHeight="1">
      <c r="A165" s="242"/>
      <c r="B165" s="259"/>
      <c r="C165" s="223"/>
      <c r="D165" s="231"/>
      <c r="E165" s="3"/>
      <c r="F165" s="3"/>
      <c r="G165" s="3"/>
      <c r="H165" s="3"/>
      <c r="J165" s="226"/>
      <c r="K165" s="3"/>
      <c r="L165" s="3"/>
      <c r="O165" s="227"/>
      <c r="Q165" s="94"/>
      <c r="R165" s="94"/>
      <c r="S165" s="94"/>
      <c r="T165" s="94"/>
    </row>
    <row r="166" ht="15.75" customHeight="1">
      <c r="A166" s="242"/>
      <c r="B166" s="259"/>
      <c r="C166" s="223"/>
      <c r="D166" s="231"/>
      <c r="E166" s="3"/>
      <c r="F166" s="3"/>
      <c r="G166" s="3"/>
      <c r="H166" s="3"/>
      <c r="J166" s="226"/>
      <c r="K166" s="3"/>
      <c r="L166" s="3"/>
      <c r="O166" s="227"/>
      <c r="Q166" s="94"/>
      <c r="R166" s="94"/>
      <c r="S166" s="94"/>
      <c r="T166" s="94"/>
    </row>
    <row r="167" ht="15.75" customHeight="1">
      <c r="A167" s="242"/>
      <c r="B167" s="259"/>
      <c r="C167" s="223"/>
      <c r="D167" s="231"/>
      <c r="E167" s="3"/>
      <c r="F167" s="3"/>
      <c r="G167" s="3"/>
      <c r="H167" s="3"/>
      <c r="J167" s="226"/>
      <c r="K167" s="3"/>
      <c r="L167" s="3"/>
      <c r="O167" s="227"/>
      <c r="Q167" s="94"/>
      <c r="R167" s="94"/>
      <c r="S167" s="94"/>
      <c r="T167" s="94"/>
    </row>
    <row r="168" ht="15.75" customHeight="1">
      <c r="A168" s="242"/>
      <c r="B168" s="259"/>
      <c r="C168" s="223"/>
      <c r="D168" s="231"/>
      <c r="E168" s="3"/>
      <c r="F168" s="3"/>
      <c r="G168" s="3"/>
      <c r="H168" s="3"/>
      <c r="J168" s="226"/>
      <c r="K168" s="3"/>
      <c r="L168" s="3"/>
      <c r="O168" s="227"/>
      <c r="Q168" s="94"/>
      <c r="R168" s="94"/>
      <c r="S168" s="94"/>
      <c r="T168" s="94"/>
    </row>
    <row r="169" ht="15.75" customHeight="1">
      <c r="A169" s="242"/>
      <c r="B169" s="259"/>
      <c r="C169" s="223"/>
      <c r="D169" s="231"/>
      <c r="E169" s="3"/>
      <c r="F169" s="3"/>
      <c r="G169" s="3"/>
      <c r="H169" s="3"/>
      <c r="J169" s="226"/>
      <c r="K169" s="3"/>
      <c r="L169" s="3"/>
      <c r="O169" s="227"/>
      <c r="Q169" s="94"/>
      <c r="R169" s="94"/>
      <c r="S169" s="94"/>
      <c r="T169" s="94"/>
    </row>
    <row r="170" ht="15.75" customHeight="1">
      <c r="A170" s="242"/>
      <c r="B170" s="259"/>
      <c r="C170" s="223"/>
      <c r="D170" s="231"/>
      <c r="E170" s="3"/>
      <c r="F170" s="3"/>
      <c r="G170" s="3"/>
      <c r="H170" s="3"/>
      <c r="J170" s="226"/>
      <c r="K170" s="3"/>
      <c r="L170" s="3"/>
      <c r="O170" s="227"/>
      <c r="Q170" s="94"/>
      <c r="R170" s="94"/>
      <c r="S170" s="94"/>
      <c r="T170" s="94"/>
    </row>
    <row r="171" ht="15.75" customHeight="1">
      <c r="A171" s="242"/>
      <c r="B171" s="259"/>
      <c r="C171" s="223"/>
      <c r="D171" s="231"/>
      <c r="E171" s="3"/>
      <c r="F171" s="3"/>
      <c r="G171" s="3"/>
      <c r="H171" s="3"/>
      <c r="J171" s="226"/>
      <c r="K171" s="3"/>
      <c r="L171" s="3"/>
      <c r="O171" s="227"/>
      <c r="Q171" s="94"/>
      <c r="R171" s="94"/>
      <c r="S171" s="94"/>
      <c r="T171" s="94"/>
    </row>
    <row r="172" ht="15.75" customHeight="1">
      <c r="A172" s="242"/>
      <c r="B172" s="259"/>
      <c r="C172" s="223"/>
      <c r="D172" s="231"/>
      <c r="E172" s="3"/>
      <c r="F172" s="3"/>
      <c r="G172" s="3"/>
      <c r="H172" s="3"/>
      <c r="J172" s="226"/>
      <c r="K172" s="3"/>
      <c r="L172" s="3"/>
      <c r="O172" s="227"/>
      <c r="Q172" s="94"/>
      <c r="R172" s="94"/>
      <c r="S172" s="94"/>
      <c r="T172" s="94"/>
    </row>
    <row r="173" ht="15.75" customHeight="1">
      <c r="A173" s="242"/>
      <c r="B173" s="259"/>
      <c r="C173" s="223"/>
      <c r="D173" s="231"/>
      <c r="E173" s="3"/>
      <c r="F173" s="3"/>
      <c r="G173" s="3"/>
      <c r="H173" s="3"/>
      <c r="J173" s="226"/>
      <c r="K173" s="3"/>
      <c r="L173" s="3"/>
      <c r="O173" s="227"/>
      <c r="Q173" s="94"/>
      <c r="R173" s="94"/>
      <c r="S173" s="94"/>
      <c r="T173" s="94"/>
    </row>
    <row r="174" ht="15.75" customHeight="1">
      <c r="A174" s="242"/>
      <c r="B174" s="259"/>
      <c r="C174" s="223"/>
      <c r="D174" s="231"/>
      <c r="E174" s="3"/>
      <c r="F174" s="3"/>
      <c r="G174" s="3"/>
      <c r="H174" s="3"/>
      <c r="J174" s="226"/>
      <c r="K174" s="3"/>
      <c r="L174" s="3"/>
      <c r="O174" s="227"/>
      <c r="Q174" s="94"/>
      <c r="R174" s="94"/>
      <c r="S174" s="94"/>
      <c r="T174" s="94"/>
    </row>
    <row r="175" ht="15.75" customHeight="1">
      <c r="A175" s="242"/>
      <c r="B175" s="259"/>
      <c r="C175" s="223"/>
      <c r="D175" s="231"/>
      <c r="E175" s="3"/>
      <c r="F175" s="3"/>
      <c r="G175" s="3"/>
      <c r="H175" s="3"/>
      <c r="J175" s="226"/>
      <c r="K175" s="3"/>
      <c r="L175" s="3"/>
      <c r="O175" s="227"/>
      <c r="Q175" s="94"/>
      <c r="R175" s="94"/>
      <c r="S175" s="94"/>
      <c r="T175" s="94"/>
    </row>
    <row r="176" ht="15.75" customHeight="1">
      <c r="A176" s="242"/>
      <c r="B176" s="259"/>
      <c r="C176" s="223"/>
      <c r="D176" s="231"/>
      <c r="E176" s="3"/>
      <c r="F176" s="3"/>
      <c r="G176" s="3"/>
      <c r="H176" s="3"/>
      <c r="J176" s="226"/>
      <c r="K176" s="3"/>
      <c r="L176" s="3"/>
      <c r="O176" s="227"/>
      <c r="Q176" s="94"/>
      <c r="R176" s="94"/>
      <c r="S176" s="94"/>
      <c r="T176" s="94"/>
    </row>
    <row r="177" ht="15.75" customHeight="1">
      <c r="A177" s="242"/>
      <c r="B177" s="259"/>
      <c r="C177" s="223"/>
      <c r="D177" s="231"/>
      <c r="E177" s="3"/>
      <c r="F177" s="3"/>
      <c r="G177" s="3"/>
      <c r="H177" s="3"/>
      <c r="J177" s="226"/>
      <c r="K177" s="3"/>
      <c r="L177" s="3"/>
      <c r="O177" s="227"/>
      <c r="Q177" s="94"/>
      <c r="R177" s="94"/>
      <c r="S177" s="94"/>
      <c r="T177" s="94"/>
    </row>
    <row r="178" ht="15.75" customHeight="1">
      <c r="A178" s="242"/>
      <c r="B178" s="259"/>
      <c r="C178" s="223"/>
      <c r="D178" s="231"/>
      <c r="E178" s="3"/>
      <c r="F178" s="3"/>
      <c r="G178" s="3"/>
      <c r="H178" s="3"/>
      <c r="J178" s="226"/>
      <c r="K178" s="3"/>
      <c r="L178" s="3"/>
      <c r="O178" s="227"/>
      <c r="Q178" s="94"/>
      <c r="R178" s="94"/>
      <c r="S178" s="94"/>
      <c r="T178" s="94"/>
    </row>
    <row r="179" ht="15.75" customHeight="1">
      <c r="A179" s="242"/>
      <c r="B179" s="259"/>
      <c r="C179" s="223"/>
      <c r="D179" s="231"/>
      <c r="E179" s="3"/>
      <c r="F179" s="3"/>
      <c r="G179" s="3"/>
      <c r="H179" s="3"/>
      <c r="J179" s="226"/>
      <c r="K179" s="3"/>
      <c r="L179" s="3"/>
      <c r="O179" s="227"/>
      <c r="Q179" s="94"/>
      <c r="R179" s="94"/>
      <c r="S179" s="94"/>
      <c r="T179" s="94"/>
    </row>
    <row r="180" ht="15.75" customHeight="1">
      <c r="A180" s="242"/>
      <c r="B180" s="259"/>
      <c r="C180" s="223"/>
      <c r="D180" s="231"/>
      <c r="E180" s="3"/>
      <c r="F180" s="3"/>
      <c r="G180" s="3"/>
      <c r="H180" s="3"/>
      <c r="J180" s="226"/>
      <c r="K180" s="3"/>
      <c r="L180" s="3"/>
      <c r="O180" s="227"/>
      <c r="Q180" s="94"/>
      <c r="R180" s="94"/>
      <c r="S180" s="94"/>
      <c r="T180" s="94"/>
    </row>
    <row r="181" ht="15.75" customHeight="1">
      <c r="A181" s="242"/>
      <c r="B181" s="259"/>
      <c r="C181" s="223"/>
      <c r="D181" s="231"/>
      <c r="E181" s="3"/>
      <c r="F181" s="3"/>
      <c r="G181" s="3"/>
      <c r="H181" s="3"/>
      <c r="J181" s="226"/>
      <c r="K181" s="3"/>
      <c r="L181" s="3"/>
      <c r="O181" s="227"/>
      <c r="Q181" s="94"/>
      <c r="R181" s="94"/>
      <c r="S181" s="94"/>
      <c r="T181" s="94"/>
    </row>
    <row r="182" ht="15.75" customHeight="1">
      <c r="A182" s="242"/>
      <c r="B182" s="259"/>
      <c r="C182" s="223"/>
      <c r="D182" s="231"/>
      <c r="E182" s="3"/>
      <c r="F182" s="3"/>
      <c r="G182" s="3"/>
      <c r="H182" s="3"/>
      <c r="J182" s="226"/>
      <c r="K182" s="3"/>
      <c r="L182" s="3"/>
      <c r="O182" s="227"/>
      <c r="Q182" s="94"/>
      <c r="R182" s="94"/>
      <c r="S182" s="94"/>
      <c r="T182" s="94"/>
    </row>
    <row r="183" ht="15.75" customHeight="1">
      <c r="A183" s="242"/>
      <c r="B183" s="259"/>
      <c r="C183" s="223"/>
      <c r="D183" s="231"/>
      <c r="E183" s="3"/>
      <c r="F183" s="3"/>
      <c r="G183" s="3"/>
      <c r="H183" s="3"/>
      <c r="J183" s="226"/>
      <c r="K183" s="3"/>
      <c r="L183" s="3"/>
      <c r="O183" s="227"/>
      <c r="Q183" s="94"/>
      <c r="R183" s="94"/>
      <c r="S183" s="94"/>
      <c r="T183" s="94"/>
    </row>
    <row r="184" ht="15.75" customHeight="1">
      <c r="A184" s="242"/>
      <c r="B184" s="259"/>
      <c r="C184" s="223"/>
      <c r="D184" s="231"/>
      <c r="E184" s="3"/>
      <c r="F184" s="3"/>
      <c r="G184" s="3"/>
      <c r="H184" s="3"/>
      <c r="J184" s="226"/>
      <c r="K184" s="3"/>
      <c r="L184" s="3"/>
      <c r="O184" s="227"/>
      <c r="Q184" s="94"/>
      <c r="R184" s="94"/>
      <c r="S184" s="94"/>
      <c r="T184" s="94"/>
    </row>
    <row r="185" ht="15.75" customHeight="1">
      <c r="A185" s="242"/>
      <c r="B185" s="259"/>
      <c r="C185" s="223"/>
      <c r="D185" s="231"/>
      <c r="E185" s="3"/>
      <c r="F185" s="3"/>
      <c r="G185" s="3"/>
      <c r="H185" s="3"/>
      <c r="J185" s="226"/>
      <c r="K185" s="3"/>
      <c r="L185" s="3"/>
      <c r="O185" s="227"/>
      <c r="Q185" s="94"/>
      <c r="R185" s="94"/>
      <c r="S185" s="94"/>
      <c r="T185" s="94"/>
    </row>
    <row r="186" ht="15.75" customHeight="1">
      <c r="A186" s="242"/>
      <c r="B186" s="259"/>
      <c r="C186" s="223"/>
      <c r="D186" s="231"/>
      <c r="E186" s="3"/>
      <c r="F186" s="3"/>
      <c r="G186" s="3"/>
      <c r="H186" s="3"/>
      <c r="J186" s="226"/>
      <c r="K186" s="3"/>
      <c r="L186" s="3"/>
      <c r="O186" s="227"/>
      <c r="Q186" s="94"/>
      <c r="R186" s="94"/>
      <c r="S186" s="94"/>
      <c r="T186" s="94"/>
    </row>
    <row r="187" ht="15.75" customHeight="1">
      <c r="A187" s="242"/>
      <c r="B187" s="259"/>
      <c r="C187" s="223"/>
      <c r="D187" s="231"/>
      <c r="E187" s="3"/>
      <c r="F187" s="3"/>
      <c r="G187" s="3"/>
      <c r="H187" s="3"/>
      <c r="J187" s="226"/>
      <c r="K187" s="3"/>
      <c r="L187" s="3"/>
      <c r="O187" s="227"/>
      <c r="Q187" s="94"/>
      <c r="R187" s="94"/>
      <c r="S187" s="94"/>
      <c r="T187" s="94"/>
    </row>
    <row r="188" ht="15.75" customHeight="1">
      <c r="A188" s="242"/>
      <c r="B188" s="259"/>
      <c r="C188" s="223"/>
      <c r="D188" s="231"/>
      <c r="E188" s="3"/>
      <c r="F188" s="3"/>
      <c r="G188" s="3"/>
      <c r="H188" s="3"/>
      <c r="J188" s="226"/>
      <c r="K188" s="3"/>
      <c r="L188" s="3"/>
      <c r="O188" s="227"/>
      <c r="Q188" s="94"/>
      <c r="R188" s="94"/>
      <c r="S188" s="94"/>
      <c r="T188" s="94"/>
    </row>
    <row r="189" ht="15.75" customHeight="1">
      <c r="A189" s="242"/>
      <c r="B189" s="259"/>
      <c r="C189" s="223"/>
      <c r="D189" s="231"/>
      <c r="E189" s="3"/>
      <c r="F189" s="3"/>
      <c r="G189" s="3"/>
      <c r="H189" s="3"/>
      <c r="J189" s="226"/>
      <c r="K189" s="3"/>
      <c r="L189" s="3"/>
      <c r="O189" s="227"/>
      <c r="Q189" s="94"/>
      <c r="R189" s="94"/>
      <c r="S189" s="94"/>
      <c r="T189" s="94"/>
    </row>
    <row r="190" ht="15.75" customHeight="1">
      <c r="A190" s="242"/>
      <c r="B190" s="259"/>
      <c r="C190" s="223"/>
      <c r="D190" s="231"/>
      <c r="E190" s="3"/>
      <c r="F190" s="3"/>
      <c r="G190" s="3"/>
      <c r="H190" s="3"/>
      <c r="J190" s="226"/>
      <c r="K190" s="3"/>
      <c r="L190" s="3"/>
      <c r="O190" s="227"/>
      <c r="Q190" s="94"/>
      <c r="R190" s="94"/>
      <c r="S190" s="94"/>
      <c r="T190" s="94"/>
    </row>
    <row r="191" ht="15.75" customHeight="1">
      <c r="A191" s="242"/>
      <c r="B191" s="259"/>
      <c r="C191" s="223"/>
      <c r="D191" s="231"/>
      <c r="E191" s="3"/>
      <c r="F191" s="3"/>
      <c r="G191" s="3"/>
      <c r="H191" s="3"/>
      <c r="J191" s="226"/>
      <c r="K191" s="3"/>
      <c r="L191" s="3"/>
      <c r="O191" s="227"/>
      <c r="Q191" s="94"/>
      <c r="R191" s="94"/>
      <c r="S191" s="94"/>
      <c r="T191" s="94"/>
    </row>
    <row r="192" ht="15.75" customHeight="1">
      <c r="A192" s="242"/>
      <c r="B192" s="259"/>
      <c r="C192" s="223"/>
      <c r="D192" s="231"/>
      <c r="E192" s="3"/>
      <c r="F192" s="3"/>
      <c r="G192" s="3"/>
      <c r="H192" s="3"/>
      <c r="J192" s="226"/>
      <c r="K192" s="3"/>
      <c r="L192" s="3"/>
      <c r="O192" s="227"/>
      <c r="Q192" s="94"/>
      <c r="R192" s="94"/>
      <c r="S192" s="94"/>
      <c r="T192" s="94"/>
    </row>
    <row r="193" ht="15.75" customHeight="1">
      <c r="A193" s="242"/>
      <c r="B193" s="259"/>
      <c r="C193" s="223"/>
      <c r="D193" s="231"/>
      <c r="E193" s="3"/>
      <c r="F193" s="3"/>
      <c r="G193" s="3"/>
      <c r="H193" s="3"/>
      <c r="J193" s="226"/>
      <c r="K193" s="3"/>
      <c r="L193" s="3"/>
      <c r="O193" s="227"/>
      <c r="Q193" s="94"/>
      <c r="R193" s="94"/>
      <c r="S193" s="94"/>
      <c r="T193" s="94"/>
    </row>
    <row r="194" ht="15.75" customHeight="1">
      <c r="A194" s="242"/>
      <c r="B194" s="259"/>
      <c r="C194" s="223"/>
      <c r="D194" s="231"/>
      <c r="E194" s="3"/>
      <c r="F194" s="3"/>
      <c r="G194" s="3"/>
      <c r="H194" s="3"/>
      <c r="J194" s="226"/>
      <c r="K194" s="3"/>
      <c r="L194" s="3"/>
      <c r="O194" s="227"/>
      <c r="Q194" s="94"/>
      <c r="R194" s="94"/>
      <c r="S194" s="94"/>
      <c r="T194" s="94"/>
    </row>
    <row r="195" ht="15.75" customHeight="1">
      <c r="A195" s="242"/>
      <c r="B195" s="259"/>
      <c r="C195" s="223"/>
      <c r="D195" s="231"/>
      <c r="E195" s="3"/>
      <c r="F195" s="3"/>
      <c r="G195" s="3"/>
      <c r="H195" s="3"/>
      <c r="J195" s="226"/>
      <c r="K195" s="3"/>
      <c r="L195" s="3"/>
      <c r="O195" s="227"/>
      <c r="Q195" s="94"/>
      <c r="R195" s="94"/>
      <c r="S195" s="94"/>
      <c r="T195" s="94"/>
    </row>
    <row r="196" ht="15.75" customHeight="1">
      <c r="A196" s="242"/>
      <c r="B196" s="259"/>
      <c r="C196" s="223"/>
      <c r="D196" s="231"/>
      <c r="E196" s="3"/>
      <c r="F196" s="3"/>
      <c r="G196" s="3"/>
      <c r="H196" s="3"/>
      <c r="J196" s="226"/>
      <c r="K196" s="3"/>
      <c r="L196" s="3"/>
      <c r="O196" s="227"/>
      <c r="Q196" s="94"/>
      <c r="R196" s="94"/>
      <c r="S196" s="94"/>
      <c r="T196" s="94"/>
    </row>
    <row r="197" ht="15.75" customHeight="1">
      <c r="A197" s="242"/>
      <c r="B197" s="259"/>
      <c r="C197" s="223"/>
      <c r="D197" s="231"/>
      <c r="E197" s="3"/>
      <c r="F197" s="3"/>
      <c r="G197" s="3"/>
      <c r="H197" s="3"/>
      <c r="J197" s="226"/>
      <c r="K197" s="3"/>
      <c r="L197" s="3"/>
      <c r="O197" s="227"/>
      <c r="Q197" s="94"/>
      <c r="R197" s="94"/>
      <c r="S197" s="94"/>
      <c r="T197" s="94"/>
    </row>
    <row r="198" ht="15.75" customHeight="1">
      <c r="A198" s="242"/>
      <c r="B198" s="259"/>
      <c r="C198" s="223"/>
      <c r="D198" s="231"/>
      <c r="E198" s="3"/>
      <c r="F198" s="3"/>
      <c r="G198" s="3"/>
      <c r="H198" s="3"/>
      <c r="J198" s="226"/>
      <c r="K198" s="3"/>
      <c r="L198" s="3"/>
      <c r="O198" s="227"/>
      <c r="Q198" s="94"/>
      <c r="R198" s="94"/>
      <c r="S198" s="94"/>
      <c r="T198" s="94"/>
    </row>
    <row r="199" ht="15.75" customHeight="1">
      <c r="A199" s="242"/>
      <c r="B199" s="259"/>
      <c r="C199" s="223"/>
      <c r="D199" s="231"/>
      <c r="E199" s="3"/>
      <c r="F199" s="3"/>
      <c r="G199" s="3"/>
      <c r="H199" s="3"/>
      <c r="J199" s="226"/>
      <c r="K199" s="3"/>
      <c r="L199" s="3"/>
      <c r="O199" s="227"/>
      <c r="Q199" s="94"/>
      <c r="R199" s="94"/>
      <c r="S199" s="94"/>
      <c r="T199" s="94"/>
    </row>
    <row r="200" ht="15.75" customHeight="1">
      <c r="A200" s="242"/>
      <c r="B200" s="259"/>
      <c r="C200" s="223"/>
      <c r="D200" s="231"/>
      <c r="E200" s="3"/>
      <c r="F200" s="3"/>
      <c r="G200" s="3"/>
      <c r="H200" s="3"/>
      <c r="J200" s="226"/>
      <c r="K200" s="3"/>
      <c r="L200" s="3"/>
      <c r="O200" s="227"/>
      <c r="Q200" s="94"/>
      <c r="R200" s="94"/>
      <c r="S200" s="94"/>
      <c r="T200" s="94"/>
    </row>
    <row r="201" ht="15.75" customHeight="1">
      <c r="A201" s="242"/>
      <c r="B201" s="259"/>
      <c r="C201" s="223"/>
      <c r="D201" s="231"/>
      <c r="E201" s="3"/>
      <c r="F201" s="3"/>
      <c r="G201" s="3"/>
      <c r="H201" s="3"/>
      <c r="J201" s="226"/>
      <c r="K201" s="3"/>
      <c r="L201" s="3"/>
      <c r="O201" s="227"/>
      <c r="Q201" s="94"/>
      <c r="R201" s="94"/>
      <c r="S201" s="94"/>
      <c r="T201" s="94"/>
    </row>
    <row r="202" ht="15.75" customHeight="1">
      <c r="A202" s="242"/>
      <c r="B202" s="259"/>
      <c r="C202" s="223"/>
      <c r="D202" s="231"/>
      <c r="E202" s="3"/>
      <c r="F202" s="3"/>
      <c r="G202" s="3"/>
      <c r="H202" s="3"/>
      <c r="J202" s="226"/>
      <c r="K202" s="3"/>
      <c r="L202" s="3"/>
      <c r="O202" s="227"/>
      <c r="Q202" s="94"/>
      <c r="R202" s="94"/>
      <c r="S202" s="94"/>
      <c r="T202" s="94"/>
    </row>
    <row r="203" ht="15.75" customHeight="1">
      <c r="A203" s="242"/>
      <c r="B203" s="259"/>
      <c r="C203" s="223"/>
      <c r="D203" s="231"/>
      <c r="E203" s="3"/>
      <c r="F203" s="3"/>
      <c r="G203" s="3"/>
      <c r="H203" s="3"/>
      <c r="J203" s="226"/>
      <c r="K203" s="3"/>
      <c r="L203" s="3"/>
      <c r="O203" s="227"/>
      <c r="Q203" s="94"/>
      <c r="R203" s="94"/>
      <c r="S203" s="94"/>
      <c r="T203" s="94"/>
    </row>
    <row r="204" ht="15.75" customHeight="1">
      <c r="A204" s="242"/>
      <c r="B204" s="259"/>
      <c r="C204" s="223"/>
      <c r="D204" s="231"/>
      <c r="E204" s="3"/>
      <c r="F204" s="3"/>
      <c r="G204" s="3"/>
      <c r="H204" s="3"/>
      <c r="J204" s="226"/>
      <c r="K204" s="3"/>
      <c r="L204" s="3"/>
      <c r="O204" s="227"/>
      <c r="Q204" s="94"/>
      <c r="R204" s="94"/>
      <c r="S204" s="94"/>
      <c r="T204" s="94"/>
    </row>
    <row r="205" ht="15.75" customHeight="1">
      <c r="A205" s="242"/>
      <c r="B205" s="259"/>
      <c r="C205" s="223"/>
      <c r="D205" s="231"/>
      <c r="E205" s="3"/>
      <c r="F205" s="3"/>
      <c r="G205" s="3"/>
      <c r="H205" s="3"/>
      <c r="J205" s="226"/>
      <c r="K205" s="3"/>
      <c r="L205" s="3"/>
      <c r="O205" s="227"/>
      <c r="Q205" s="94"/>
      <c r="R205" s="94"/>
      <c r="S205" s="94"/>
      <c r="T205" s="94"/>
    </row>
    <row r="206" ht="15.75" customHeight="1">
      <c r="A206" s="242"/>
      <c r="B206" s="259"/>
      <c r="C206" s="223"/>
      <c r="D206" s="231"/>
      <c r="E206" s="3"/>
      <c r="F206" s="3"/>
      <c r="G206" s="3"/>
      <c r="H206" s="3"/>
      <c r="J206" s="226"/>
      <c r="K206" s="3"/>
      <c r="L206" s="3"/>
      <c r="O206" s="227"/>
      <c r="Q206" s="94"/>
      <c r="R206" s="94"/>
      <c r="S206" s="94"/>
      <c r="T206" s="94"/>
    </row>
    <row r="207" ht="15.75" customHeight="1">
      <c r="A207" s="242"/>
      <c r="B207" s="259"/>
      <c r="C207" s="223"/>
      <c r="D207" s="231"/>
      <c r="E207" s="3"/>
      <c r="F207" s="3"/>
      <c r="G207" s="3"/>
      <c r="H207" s="3"/>
      <c r="J207" s="226"/>
      <c r="K207" s="3"/>
      <c r="L207" s="3"/>
      <c r="O207" s="227"/>
      <c r="Q207" s="94"/>
      <c r="R207" s="94"/>
      <c r="S207" s="94"/>
      <c r="T207" s="94"/>
    </row>
    <row r="208" ht="15.75" customHeight="1">
      <c r="A208" s="242"/>
      <c r="B208" s="259"/>
      <c r="C208" s="223"/>
      <c r="D208" s="231"/>
      <c r="E208" s="3"/>
      <c r="F208" s="3"/>
      <c r="G208" s="3"/>
      <c r="H208" s="3"/>
      <c r="J208" s="226"/>
      <c r="K208" s="3"/>
      <c r="L208" s="3"/>
      <c r="O208" s="227"/>
      <c r="Q208" s="94"/>
      <c r="R208" s="94"/>
      <c r="S208" s="94"/>
      <c r="T208" s="94"/>
    </row>
    <row r="209" ht="15.75" customHeight="1">
      <c r="A209" s="242"/>
      <c r="B209" s="259"/>
      <c r="C209" s="223"/>
      <c r="D209" s="231"/>
      <c r="E209" s="3"/>
      <c r="F209" s="3"/>
      <c r="G209" s="3"/>
      <c r="H209" s="3"/>
      <c r="J209" s="226"/>
      <c r="K209" s="3"/>
      <c r="L209" s="3"/>
      <c r="O209" s="227"/>
      <c r="Q209" s="94"/>
      <c r="R209" s="94"/>
      <c r="S209" s="94"/>
      <c r="T209" s="94"/>
    </row>
    <row r="210" ht="15.75" customHeight="1">
      <c r="A210" s="242"/>
      <c r="B210" s="259"/>
      <c r="C210" s="223"/>
      <c r="D210" s="231"/>
      <c r="E210" s="3"/>
      <c r="F210" s="3"/>
      <c r="G210" s="3"/>
      <c r="H210" s="3"/>
      <c r="J210" s="226"/>
      <c r="K210" s="3"/>
      <c r="L210" s="3"/>
      <c r="O210" s="227"/>
      <c r="Q210" s="94"/>
      <c r="R210" s="94"/>
      <c r="S210" s="94"/>
      <c r="T210" s="94"/>
    </row>
    <row r="211" ht="15.75" customHeight="1">
      <c r="A211" s="242"/>
      <c r="B211" s="259"/>
      <c r="C211" s="223"/>
      <c r="D211" s="231"/>
      <c r="E211" s="3"/>
      <c r="F211" s="3"/>
      <c r="G211" s="3"/>
      <c r="H211" s="3"/>
      <c r="J211" s="226"/>
      <c r="K211" s="3"/>
      <c r="L211" s="3"/>
      <c r="O211" s="227"/>
      <c r="Q211" s="94"/>
      <c r="R211" s="94"/>
      <c r="S211" s="94"/>
      <c r="T211" s="94"/>
    </row>
    <row r="212" ht="15.75" customHeight="1">
      <c r="A212" s="242"/>
      <c r="B212" s="259"/>
      <c r="C212" s="223"/>
      <c r="D212" s="231"/>
      <c r="E212" s="3"/>
      <c r="F212" s="3"/>
      <c r="G212" s="3"/>
      <c r="H212" s="3"/>
      <c r="J212" s="226"/>
      <c r="K212" s="3"/>
      <c r="L212" s="3"/>
      <c r="O212" s="227"/>
      <c r="Q212" s="94"/>
      <c r="R212" s="94"/>
      <c r="S212" s="94"/>
      <c r="T212" s="94"/>
    </row>
    <row r="213" ht="15.75" customHeight="1">
      <c r="A213" s="242"/>
      <c r="B213" s="259"/>
      <c r="C213" s="223"/>
      <c r="D213" s="231"/>
      <c r="E213" s="3"/>
      <c r="F213" s="3"/>
      <c r="G213" s="3"/>
      <c r="H213" s="3"/>
      <c r="J213" s="226"/>
      <c r="K213" s="3"/>
      <c r="L213" s="3"/>
      <c r="O213" s="227"/>
      <c r="Q213" s="94"/>
      <c r="R213" s="94"/>
      <c r="S213" s="94"/>
      <c r="T213" s="94"/>
    </row>
    <row r="214" ht="15.75" customHeight="1">
      <c r="A214" s="242"/>
      <c r="B214" s="259"/>
      <c r="C214" s="223"/>
      <c r="D214" s="231"/>
      <c r="E214" s="3"/>
      <c r="F214" s="3"/>
      <c r="G214" s="3"/>
      <c r="H214" s="3"/>
      <c r="J214" s="226"/>
      <c r="K214" s="3"/>
      <c r="L214" s="3"/>
      <c r="O214" s="227"/>
      <c r="Q214" s="94"/>
      <c r="R214" s="94"/>
      <c r="S214" s="94"/>
      <c r="T214" s="94"/>
    </row>
    <row r="215" ht="15.75" customHeight="1">
      <c r="A215" s="242"/>
      <c r="B215" s="259"/>
      <c r="C215" s="223"/>
      <c r="D215" s="231"/>
      <c r="E215" s="3"/>
      <c r="F215" s="3"/>
      <c r="G215" s="3"/>
      <c r="H215" s="3"/>
      <c r="J215" s="226"/>
      <c r="K215" s="3"/>
      <c r="L215" s="3"/>
      <c r="O215" s="227"/>
      <c r="Q215" s="94"/>
      <c r="R215" s="94"/>
      <c r="S215" s="94"/>
      <c r="T215" s="94"/>
    </row>
    <row r="216" ht="15.75" customHeight="1">
      <c r="A216" s="242"/>
      <c r="B216" s="259"/>
      <c r="C216" s="223"/>
      <c r="D216" s="231"/>
      <c r="E216" s="3"/>
      <c r="F216" s="3"/>
      <c r="G216" s="3"/>
      <c r="H216" s="3"/>
      <c r="J216" s="226"/>
      <c r="K216" s="3"/>
      <c r="L216" s="3"/>
      <c r="O216" s="227"/>
      <c r="Q216" s="94"/>
      <c r="R216" s="94"/>
      <c r="S216" s="94"/>
      <c r="T216" s="94"/>
    </row>
    <row r="217" ht="15.75" customHeight="1">
      <c r="A217" s="242"/>
      <c r="B217" s="259"/>
      <c r="C217" s="223"/>
      <c r="D217" s="231"/>
      <c r="E217" s="3"/>
      <c r="F217" s="3"/>
      <c r="G217" s="3"/>
      <c r="H217" s="3"/>
      <c r="J217" s="226"/>
      <c r="K217" s="3"/>
      <c r="L217" s="3"/>
      <c r="O217" s="227"/>
      <c r="Q217" s="94"/>
      <c r="R217" s="94"/>
      <c r="S217" s="94"/>
      <c r="T217" s="94"/>
    </row>
    <row r="218" ht="15.75" customHeight="1">
      <c r="A218" s="234"/>
      <c r="B218" s="259"/>
      <c r="C218" s="223"/>
      <c r="D218" s="231"/>
      <c r="E218" s="3"/>
      <c r="F218" s="3"/>
      <c r="G218" s="3"/>
      <c r="H218" s="3"/>
      <c r="J218" s="226"/>
      <c r="K218" s="3"/>
      <c r="L218" s="3"/>
      <c r="O218" s="227"/>
      <c r="Q218" s="94"/>
      <c r="R218" s="94"/>
      <c r="S218" s="94"/>
      <c r="T218" s="94"/>
    </row>
    <row r="219" ht="15.75" customHeight="1">
      <c r="A219" s="234"/>
      <c r="B219" s="259"/>
      <c r="C219" s="223"/>
      <c r="D219" s="231"/>
      <c r="E219" s="3"/>
      <c r="F219" s="3"/>
      <c r="G219" s="3"/>
      <c r="H219" s="3"/>
      <c r="J219" s="226"/>
      <c r="K219" s="3"/>
      <c r="L219" s="3"/>
      <c r="O219" s="227"/>
      <c r="Q219" s="94"/>
      <c r="R219" s="94"/>
      <c r="S219" s="94"/>
      <c r="T219" s="94"/>
    </row>
    <row r="220" ht="15.75" customHeight="1">
      <c r="A220" s="234"/>
      <c r="B220" s="259"/>
      <c r="C220" s="223"/>
      <c r="D220" s="231"/>
      <c r="E220" s="3"/>
      <c r="F220" s="3"/>
      <c r="G220" s="3"/>
      <c r="H220" s="3"/>
      <c r="J220" s="226"/>
      <c r="K220" s="3"/>
      <c r="L220" s="3"/>
      <c r="O220" s="227"/>
      <c r="Q220" s="94"/>
      <c r="R220" s="94"/>
      <c r="S220" s="94"/>
      <c r="T220" s="94"/>
    </row>
    <row r="221" ht="15.75" customHeight="1">
      <c r="A221" s="234"/>
      <c r="B221" s="259"/>
      <c r="C221" s="223"/>
      <c r="D221" s="231"/>
      <c r="E221" s="3"/>
      <c r="F221" s="3"/>
      <c r="G221" s="3"/>
      <c r="H221" s="3"/>
      <c r="J221" s="226"/>
      <c r="K221" s="3"/>
      <c r="L221" s="3"/>
      <c r="O221" s="227"/>
      <c r="Q221" s="94"/>
      <c r="R221" s="94"/>
      <c r="S221" s="94"/>
      <c r="T221" s="94"/>
    </row>
    <row r="222" ht="15.75" customHeight="1">
      <c r="A222" s="234"/>
      <c r="B222" s="259"/>
      <c r="C222" s="223"/>
      <c r="D222" s="231"/>
      <c r="E222" s="3"/>
      <c r="F222" s="3"/>
      <c r="G222" s="3"/>
      <c r="H222" s="3"/>
      <c r="J222" s="226"/>
      <c r="K222" s="3"/>
      <c r="L222" s="3"/>
      <c r="O222" s="227"/>
      <c r="Q222" s="94"/>
      <c r="R222" s="94"/>
      <c r="S222" s="94"/>
      <c r="T222" s="94"/>
    </row>
    <row r="223" ht="15.75" customHeight="1">
      <c r="A223" s="234"/>
      <c r="B223" s="259"/>
      <c r="C223" s="223"/>
      <c r="D223" s="231"/>
      <c r="E223" s="3"/>
      <c r="F223" s="3"/>
      <c r="G223" s="3"/>
      <c r="H223" s="3"/>
      <c r="J223" s="226"/>
      <c r="K223" s="3"/>
      <c r="L223" s="3"/>
      <c r="O223" s="227"/>
      <c r="Q223" s="94"/>
      <c r="R223" s="94"/>
      <c r="S223" s="94"/>
      <c r="T223" s="94"/>
    </row>
    <row r="224" ht="15.75" customHeight="1">
      <c r="A224" s="234"/>
      <c r="B224" s="259"/>
      <c r="C224" s="223"/>
      <c r="D224" s="231"/>
      <c r="E224" s="3"/>
      <c r="F224" s="3"/>
      <c r="G224" s="3"/>
      <c r="H224" s="3"/>
      <c r="J224" s="226"/>
      <c r="K224" s="3"/>
      <c r="L224" s="3"/>
      <c r="O224" s="227"/>
      <c r="Q224" s="94"/>
      <c r="R224" s="94"/>
      <c r="S224" s="94"/>
      <c r="T224" s="94"/>
    </row>
    <row r="225" ht="15.75" customHeight="1">
      <c r="A225" s="234"/>
      <c r="B225" s="259"/>
      <c r="C225" s="223"/>
      <c r="D225" s="231"/>
      <c r="E225" s="3"/>
      <c r="F225" s="3"/>
      <c r="G225" s="3"/>
      <c r="H225" s="3"/>
      <c r="J225" s="226"/>
      <c r="K225" s="3"/>
      <c r="L225" s="3"/>
      <c r="O225" s="227"/>
      <c r="Q225" s="94"/>
      <c r="R225" s="94"/>
      <c r="S225" s="94"/>
      <c r="T225" s="94"/>
    </row>
    <row r="226" ht="15.75" customHeight="1">
      <c r="A226" s="234"/>
      <c r="B226" s="259"/>
      <c r="C226" s="223"/>
      <c r="D226" s="231"/>
      <c r="E226" s="3"/>
      <c r="F226" s="3"/>
      <c r="G226" s="3"/>
      <c r="H226" s="3"/>
      <c r="J226" s="226"/>
      <c r="K226" s="3"/>
      <c r="L226" s="3"/>
      <c r="O226" s="227"/>
      <c r="Q226" s="94"/>
      <c r="R226" s="94"/>
      <c r="S226" s="94"/>
      <c r="T226" s="94"/>
    </row>
    <row r="227" ht="15.75" customHeight="1">
      <c r="A227" s="245"/>
      <c r="B227" s="259"/>
      <c r="C227" s="223"/>
      <c r="D227" s="231"/>
      <c r="E227" s="3"/>
      <c r="F227" s="3"/>
      <c r="G227" s="3"/>
      <c r="H227" s="3"/>
      <c r="J227" s="226"/>
      <c r="K227" s="3"/>
      <c r="L227" s="3"/>
      <c r="O227" s="227"/>
      <c r="Q227" s="94"/>
      <c r="R227" s="94"/>
      <c r="S227" s="94"/>
      <c r="T227" s="94"/>
    </row>
    <row r="228" ht="15.75" customHeight="1">
      <c r="A228" s="245"/>
      <c r="B228" s="259"/>
      <c r="C228" s="223"/>
      <c r="D228" s="231"/>
      <c r="E228" s="3"/>
      <c r="F228" s="3"/>
      <c r="G228" s="3"/>
      <c r="H228" s="3"/>
      <c r="J228" s="226"/>
      <c r="K228" s="3"/>
      <c r="L228" s="3"/>
      <c r="O228" s="227"/>
      <c r="Q228" s="94"/>
      <c r="R228" s="94"/>
      <c r="S228" s="94"/>
      <c r="T228" s="94"/>
    </row>
    <row r="229" ht="15.75" customHeight="1">
      <c r="A229" s="245"/>
      <c r="B229" s="259"/>
      <c r="C229" s="223"/>
      <c r="D229" s="231"/>
      <c r="E229" s="3"/>
      <c r="F229" s="3"/>
      <c r="G229" s="3"/>
      <c r="H229" s="3"/>
      <c r="J229" s="226"/>
      <c r="K229" s="3"/>
      <c r="L229" s="3"/>
      <c r="O229" s="227"/>
      <c r="Q229" s="94"/>
      <c r="R229" s="94"/>
      <c r="S229" s="94"/>
      <c r="T229" s="94"/>
    </row>
    <row r="230" ht="15.75" customHeight="1">
      <c r="A230" s="245"/>
      <c r="B230" s="259"/>
      <c r="C230" s="223"/>
      <c r="D230" s="231"/>
      <c r="E230" s="3"/>
      <c r="F230" s="3"/>
      <c r="G230" s="3"/>
      <c r="H230" s="3"/>
      <c r="J230" s="226"/>
      <c r="K230" s="3"/>
      <c r="L230" s="3"/>
      <c r="O230" s="227"/>
      <c r="Q230" s="94"/>
      <c r="R230" s="94"/>
      <c r="S230" s="94"/>
      <c r="T230" s="94"/>
    </row>
    <row r="231" ht="15.75" customHeight="1">
      <c r="A231" s="245"/>
      <c r="B231" s="259"/>
      <c r="C231" s="223"/>
      <c r="D231" s="231"/>
      <c r="E231" s="3"/>
      <c r="F231" s="3"/>
      <c r="G231" s="3"/>
      <c r="H231" s="3"/>
      <c r="J231" s="226"/>
      <c r="K231" s="3"/>
      <c r="L231" s="3"/>
      <c r="O231" s="227"/>
      <c r="Q231" s="94"/>
      <c r="R231" s="94"/>
      <c r="S231" s="94"/>
      <c r="T231" s="94"/>
    </row>
    <row r="232" ht="15.75" customHeight="1">
      <c r="A232" s="245"/>
      <c r="B232" s="259"/>
      <c r="C232" s="223"/>
      <c r="D232" s="231"/>
      <c r="E232" s="3"/>
      <c r="F232" s="3"/>
      <c r="G232" s="3"/>
      <c r="H232" s="3"/>
      <c r="J232" s="226"/>
      <c r="K232" s="3"/>
      <c r="L232" s="3"/>
      <c r="O232" s="227"/>
      <c r="Q232" s="94"/>
      <c r="R232" s="94"/>
      <c r="S232" s="94"/>
      <c r="T232" s="94"/>
    </row>
    <row r="233" ht="15.75" customHeight="1">
      <c r="A233" s="245"/>
      <c r="B233" s="259"/>
      <c r="C233" s="223"/>
      <c r="D233" s="231"/>
      <c r="E233" s="3"/>
      <c r="F233" s="3"/>
      <c r="G233" s="3"/>
      <c r="H233" s="3"/>
      <c r="J233" s="226"/>
      <c r="K233" s="3"/>
      <c r="L233" s="3"/>
      <c r="O233" s="227"/>
      <c r="Q233" s="94"/>
      <c r="R233" s="94"/>
      <c r="S233" s="94"/>
      <c r="T233" s="94"/>
    </row>
    <row r="234" ht="15.75" customHeight="1">
      <c r="A234" s="245"/>
      <c r="B234" s="259"/>
      <c r="C234" s="223"/>
      <c r="D234" s="231"/>
      <c r="E234" s="3"/>
      <c r="F234" s="3"/>
      <c r="G234" s="3"/>
      <c r="H234" s="3"/>
      <c r="J234" s="226"/>
      <c r="K234" s="3"/>
      <c r="L234" s="3"/>
      <c r="O234" s="227"/>
      <c r="Q234" s="94"/>
      <c r="R234" s="94"/>
      <c r="S234" s="94"/>
      <c r="T234" s="94"/>
    </row>
    <row r="235" ht="15.75" customHeight="1">
      <c r="A235" s="245"/>
      <c r="B235" s="259"/>
      <c r="C235" s="223"/>
      <c r="D235" s="231"/>
      <c r="E235" s="3"/>
      <c r="F235" s="3"/>
      <c r="G235" s="3"/>
      <c r="H235" s="3"/>
      <c r="J235" s="226"/>
      <c r="K235" s="3"/>
      <c r="L235" s="3"/>
      <c r="O235" s="227"/>
      <c r="Q235" s="94"/>
      <c r="R235" s="94"/>
      <c r="S235" s="94"/>
      <c r="T235" s="94"/>
    </row>
    <row r="236" ht="15.75" customHeight="1">
      <c r="A236" s="245"/>
      <c r="B236" s="259"/>
      <c r="C236" s="223"/>
      <c r="D236" s="231"/>
      <c r="E236" s="3"/>
      <c r="F236" s="3"/>
      <c r="G236" s="3"/>
      <c r="H236" s="3"/>
      <c r="J236" s="226"/>
      <c r="K236" s="3"/>
      <c r="L236" s="3"/>
      <c r="O236" s="227"/>
      <c r="Q236" s="94"/>
      <c r="R236" s="94"/>
      <c r="S236" s="94"/>
      <c r="T236" s="94"/>
    </row>
    <row r="237" ht="15.75" customHeight="1">
      <c r="A237" s="245"/>
      <c r="B237" s="259"/>
      <c r="C237" s="223"/>
      <c r="D237" s="231"/>
      <c r="E237" s="3"/>
      <c r="F237" s="3"/>
      <c r="G237" s="3"/>
      <c r="H237" s="3"/>
      <c r="J237" s="226"/>
      <c r="K237" s="3"/>
      <c r="L237" s="3"/>
      <c r="O237" s="227"/>
      <c r="Q237" s="94"/>
      <c r="R237" s="94"/>
      <c r="S237" s="94"/>
      <c r="T237" s="94"/>
    </row>
    <row r="238" ht="15.75" customHeight="1">
      <c r="A238" s="245"/>
      <c r="B238" s="259"/>
      <c r="C238" s="223"/>
      <c r="D238" s="231"/>
      <c r="E238" s="3"/>
      <c r="F238" s="3"/>
      <c r="G238" s="3"/>
      <c r="H238" s="3"/>
      <c r="J238" s="226"/>
      <c r="K238" s="3"/>
      <c r="L238" s="3"/>
      <c r="O238" s="227"/>
      <c r="Q238" s="94"/>
      <c r="R238" s="94"/>
      <c r="S238" s="94"/>
      <c r="T238" s="94"/>
    </row>
    <row r="239" ht="15.75" customHeight="1">
      <c r="A239" s="245"/>
      <c r="B239" s="259"/>
      <c r="C239" s="223"/>
      <c r="D239" s="231"/>
      <c r="E239" s="3"/>
      <c r="F239" s="3"/>
      <c r="G239" s="3"/>
      <c r="H239" s="3"/>
      <c r="J239" s="226"/>
      <c r="K239" s="3"/>
      <c r="L239" s="3"/>
      <c r="O239" s="227"/>
      <c r="Q239" s="94"/>
      <c r="R239" s="94"/>
      <c r="S239" s="94"/>
      <c r="T239" s="94"/>
    </row>
    <row r="240" ht="15.75" customHeight="1">
      <c r="A240" s="245"/>
      <c r="B240" s="259"/>
      <c r="C240" s="223"/>
      <c r="D240" s="231"/>
      <c r="E240" s="3"/>
      <c r="F240" s="3"/>
      <c r="G240" s="3"/>
      <c r="H240" s="3"/>
      <c r="J240" s="226"/>
      <c r="K240" s="3"/>
      <c r="L240" s="3"/>
      <c r="O240" s="227"/>
      <c r="Q240" s="94"/>
      <c r="R240" s="94"/>
      <c r="S240" s="94"/>
      <c r="T240" s="94"/>
    </row>
    <row r="241" ht="15.75" customHeight="1">
      <c r="A241" s="245"/>
      <c r="B241" s="259"/>
      <c r="C241" s="223"/>
      <c r="D241" s="231"/>
      <c r="E241" s="3"/>
      <c r="F241" s="3"/>
      <c r="G241" s="3"/>
      <c r="H241" s="3"/>
      <c r="J241" s="226"/>
      <c r="K241" s="3"/>
      <c r="L241" s="3"/>
      <c r="O241" s="227"/>
      <c r="Q241" s="94"/>
      <c r="R241" s="94"/>
      <c r="S241" s="94"/>
      <c r="T241" s="94"/>
    </row>
    <row r="242" ht="15.75" customHeight="1">
      <c r="A242" s="245"/>
      <c r="B242" s="259"/>
      <c r="C242" s="223"/>
      <c r="D242" s="231"/>
      <c r="E242" s="3"/>
      <c r="F242" s="3"/>
      <c r="G242" s="3"/>
      <c r="H242" s="3"/>
      <c r="J242" s="226"/>
      <c r="K242" s="3"/>
      <c r="L242" s="3"/>
      <c r="O242" s="227"/>
      <c r="Q242" s="94"/>
      <c r="R242" s="94"/>
      <c r="S242" s="94"/>
      <c r="T242" s="94"/>
    </row>
    <row r="243" ht="15.75" customHeight="1">
      <c r="A243" s="245"/>
      <c r="B243" s="259"/>
      <c r="C243" s="223"/>
      <c r="D243" s="231"/>
      <c r="E243" s="3"/>
      <c r="F243" s="3"/>
      <c r="G243" s="3"/>
      <c r="H243" s="3"/>
      <c r="J243" s="226"/>
      <c r="K243" s="3"/>
      <c r="L243" s="3"/>
      <c r="O243" s="227"/>
      <c r="Q243" s="94"/>
      <c r="R243" s="94"/>
      <c r="S243" s="94"/>
      <c r="T243" s="94"/>
    </row>
    <row r="244" ht="15.75" customHeight="1">
      <c r="A244" s="245"/>
      <c r="B244" s="259"/>
      <c r="C244" s="223"/>
      <c r="D244" s="231"/>
      <c r="E244" s="3"/>
      <c r="F244" s="3"/>
      <c r="G244" s="3"/>
      <c r="H244" s="3"/>
      <c r="J244" s="226"/>
      <c r="K244" s="3"/>
      <c r="L244" s="3"/>
      <c r="O244" s="227"/>
      <c r="Q244" s="94"/>
      <c r="R244" s="94"/>
      <c r="S244" s="94"/>
      <c r="T244" s="94"/>
    </row>
    <row r="245" ht="15.75" customHeight="1">
      <c r="A245" s="245"/>
      <c r="B245" s="259"/>
      <c r="C245" s="223"/>
      <c r="D245" s="231"/>
      <c r="E245" s="3"/>
      <c r="F245" s="3"/>
      <c r="G245" s="3"/>
      <c r="H245" s="3"/>
      <c r="J245" s="226"/>
      <c r="K245" s="3"/>
      <c r="L245" s="3"/>
      <c r="O245" s="227"/>
      <c r="Q245" s="94"/>
      <c r="R245" s="94"/>
      <c r="S245" s="94"/>
      <c r="T245" s="94"/>
    </row>
    <row r="246" ht="15.75" customHeight="1">
      <c r="A246" s="245"/>
      <c r="B246" s="259"/>
      <c r="C246" s="223"/>
      <c r="D246" s="231"/>
      <c r="E246" s="3"/>
      <c r="F246" s="3"/>
      <c r="G246" s="3"/>
      <c r="H246" s="3"/>
      <c r="J246" s="226"/>
      <c r="K246" s="3"/>
      <c r="L246" s="3"/>
      <c r="O246" s="227"/>
      <c r="Q246" s="94"/>
      <c r="R246" s="94"/>
      <c r="S246" s="94"/>
      <c r="T246" s="94"/>
    </row>
    <row r="247" ht="15.75" customHeight="1">
      <c r="A247" s="234"/>
      <c r="B247" s="259"/>
      <c r="C247" s="223"/>
      <c r="D247" s="231"/>
      <c r="E247" s="3"/>
      <c r="F247" s="3"/>
      <c r="G247" s="3"/>
      <c r="H247" s="3"/>
      <c r="J247" s="226"/>
      <c r="K247" s="3"/>
      <c r="L247" s="3"/>
      <c r="O247" s="227"/>
      <c r="Q247" s="94"/>
      <c r="R247" s="94"/>
      <c r="S247" s="94"/>
      <c r="T247" s="94"/>
    </row>
    <row r="248" ht="15.75" customHeight="1">
      <c r="A248" s="234"/>
      <c r="B248" s="259"/>
      <c r="C248" s="223"/>
      <c r="D248" s="231"/>
      <c r="E248" s="3"/>
      <c r="F248" s="3"/>
      <c r="G248" s="3"/>
      <c r="H248" s="3"/>
      <c r="J248" s="226"/>
      <c r="K248" s="3"/>
      <c r="L248" s="3"/>
      <c r="O248" s="227"/>
      <c r="Q248" s="94"/>
      <c r="R248" s="94"/>
      <c r="S248" s="94"/>
      <c r="T248" s="94"/>
    </row>
    <row r="249" ht="15.75" customHeight="1">
      <c r="A249" s="234"/>
      <c r="B249" s="259"/>
      <c r="C249" s="223"/>
      <c r="D249" s="231"/>
      <c r="E249" s="3"/>
      <c r="F249" s="3"/>
      <c r="G249" s="3"/>
      <c r="H249" s="3"/>
      <c r="J249" s="226"/>
      <c r="K249" s="3"/>
      <c r="L249" s="3"/>
      <c r="O249" s="227"/>
      <c r="Q249" s="94"/>
      <c r="R249" s="94"/>
      <c r="S249" s="94"/>
      <c r="T249" s="94"/>
    </row>
    <row r="250" ht="15.75" customHeight="1">
      <c r="A250" s="234"/>
      <c r="B250" s="259"/>
      <c r="C250" s="223"/>
      <c r="D250" s="231"/>
      <c r="E250" s="3"/>
      <c r="F250" s="3"/>
      <c r="G250" s="3"/>
      <c r="H250" s="3"/>
      <c r="J250" s="226"/>
      <c r="K250" s="3"/>
      <c r="L250" s="3"/>
      <c r="O250" s="227"/>
      <c r="Q250" s="94"/>
      <c r="R250" s="94"/>
      <c r="S250" s="94"/>
      <c r="T250" s="94"/>
    </row>
    <row r="251" ht="15.75" customHeight="1">
      <c r="A251" s="234"/>
      <c r="B251" s="259"/>
      <c r="C251" s="223"/>
      <c r="D251" s="231"/>
      <c r="E251" s="3"/>
      <c r="F251" s="3"/>
      <c r="G251" s="3"/>
      <c r="H251" s="3"/>
      <c r="J251" s="226"/>
      <c r="K251" s="3"/>
      <c r="L251" s="3"/>
      <c r="O251" s="227"/>
      <c r="Q251" s="94"/>
      <c r="R251" s="94"/>
      <c r="S251" s="94"/>
      <c r="T251" s="94"/>
    </row>
    <row r="252" ht="15.75" customHeight="1">
      <c r="A252" s="234"/>
      <c r="B252" s="259"/>
      <c r="C252" s="223"/>
      <c r="D252" s="231"/>
      <c r="E252" s="3"/>
      <c r="F252" s="3"/>
      <c r="G252" s="3"/>
      <c r="H252" s="3"/>
      <c r="J252" s="226"/>
      <c r="K252" s="3"/>
      <c r="L252" s="3"/>
      <c r="O252" s="227"/>
      <c r="Q252" s="94"/>
      <c r="R252" s="94"/>
      <c r="S252" s="94"/>
      <c r="T252" s="94"/>
    </row>
    <row r="253" ht="15.75" customHeight="1">
      <c r="A253" s="234"/>
      <c r="B253" s="259"/>
      <c r="C253" s="223"/>
      <c r="D253" s="231"/>
      <c r="E253" s="3"/>
      <c r="F253" s="3"/>
      <c r="G253" s="3"/>
      <c r="H253" s="3"/>
      <c r="J253" s="226"/>
      <c r="K253" s="3"/>
      <c r="L253" s="3"/>
      <c r="O253" s="227"/>
      <c r="Q253" s="94"/>
      <c r="R253" s="94"/>
      <c r="S253" s="94"/>
      <c r="T253" s="94"/>
    </row>
    <row r="254" ht="15.75" customHeight="1">
      <c r="A254" s="234"/>
      <c r="B254" s="259"/>
      <c r="C254" s="223"/>
      <c r="D254" s="231"/>
      <c r="E254" s="3"/>
      <c r="F254" s="3"/>
      <c r="G254" s="3"/>
      <c r="H254" s="3"/>
      <c r="J254" s="226"/>
      <c r="K254" s="3"/>
      <c r="L254" s="3"/>
      <c r="O254" s="227"/>
      <c r="Q254" s="94"/>
      <c r="R254" s="94"/>
      <c r="S254" s="94"/>
      <c r="T254" s="94"/>
    </row>
    <row r="255" ht="15.75" customHeight="1">
      <c r="A255" s="234"/>
      <c r="B255" s="259"/>
      <c r="C255" s="223"/>
      <c r="D255" s="231"/>
      <c r="E255" s="3"/>
      <c r="F255" s="3"/>
      <c r="G255" s="3"/>
      <c r="H255" s="3"/>
      <c r="J255" s="226"/>
      <c r="K255" s="3"/>
      <c r="L255" s="3"/>
      <c r="O255" s="227"/>
      <c r="Q255" s="94"/>
      <c r="R255" s="94"/>
      <c r="S255" s="94"/>
      <c r="T255" s="94"/>
    </row>
    <row r="256" ht="15.75" customHeight="1">
      <c r="A256" s="245"/>
      <c r="B256" s="259"/>
      <c r="C256" s="223"/>
      <c r="D256" s="231"/>
      <c r="E256" s="3"/>
      <c r="F256" s="3"/>
      <c r="G256" s="3"/>
      <c r="H256" s="3"/>
      <c r="J256" s="226"/>
      <c r="K256" s="3"/>
      <c r="L256" s="3"/>
      <c r="O256" s="227"/>
      <c r="Q256" s="94"/>
      <c r="R256" s="94"/>
      <c r="S256" s="94"/>
      <c r="T256" s="94"/>
    </row>
    <row r="257" ht="15.75" customHeight="1">
      <c r="A257" s="245"/>
      <c r="B257" s="259"/>
      <c r="C257" s="223"/>
      <c r="D257" s="231"/>
      <c r="E257" s="3"/>
      <c r="F257" s="3"/>
      <c r="G257" s="3"/>
      <c r="H257" s="3"/>
      <c r="J257" s="226"/>
      <c r="K257" s="3"/>
      <c r="L257" s="3"/>
      <c r="O257" s="227"/>
      <c r="Q257" s="94"/>
      <c r="R257" s="94"/>
      <c r="S257" s="94"/>
      <c r="T257" s="94"/>
    </row>
    <row r="258" ht="15.75" customHeight="1">
      <c r="A258" s="245"/>
      <c r="B258" s="259"/>
      <c r="C258" s="223"/>
      <c r="D258" s="231"/>
      <c r="E258" s="3"/>
      <c r="F258" s="3"/>
      <c r="G258" s="3"/>
      <c r="H258" s="3"/>
      <c r="J258" s="226"/>
      <c r="K258" s="3"/>
      <c r="L258" s="3"/>
      <c r="O258" s="227"/>
      <c r="Q258" s="94"/>
      <c r="R258" s="94"/>
      <c r="S258" s="94"/>
      <c r="T258" s="94"/>
    </row>
    <row r="259" ht="15.75" customHeight="1">
      <c r="A259" s="245"/>
      <c r="B259" s="259"/>
      <c r="C259" s="223"/>
      <c r="D259" s="231"/>
      <c r="E259" s="3"/>
      <c r="F259" s="3"/>
      <c r="G259" s="3"/>
      <c r="H259" s="3"/>
      <c r="J259" s="226"/>
      <c r="K259" s="3"/>
      <c r="L259" s="3"/>
      <c r="O259" s="227"/>
      <c r="Q259" s="94"/>
      <c r="R259" s="94"/>
      <c r="S259" s="94"/>
      <c r="T259" s="94"/>
    </row>
    <row r="260" ht="15.75" customHeight="1">
      <c r="A260" s="245"/>
      <c r="B260" s="259"/>
      <c r="C260" s="223"/>
      <c r="D260" s="231"/>
      <c r="E260" s="3"/>
      <c r="F260" s="3"/>
      <c r="G260" s="3"/>
      <c r="H260" s="3"/>
      <c r="J260" s="226"/>
      <c r="K260" s="3"/>
      <c r="L260" s="3"/>
      <c r="O260" s="227"/>
      <c r="Q260" s="94"/>
      <c r="R260" s="94"/>
      <c r="S260" s="94"/>
      <c r="T260" s="94"/>
    </row>
    <row r="261" ht="15.75" customHeight="1">
      <c r="A261" s="245"/>
      <c r="B261" s="259"/>
      <c r="C261" s="223"/>
      <c r="D261" s="231"/>
      <c r="E261" s="3"/>
      <c r="F261" s="3"/>
      <c r="G261" s="3"/>
      <c r="H261" s="3"/>
      <c r="J261" s="226"/>
      <c r="K261" s="3"/>
      <c r="L261" s="3"/>
      <c r="O261" s="227"/>
      <c r="Q261" s="94"/>
      <c r="R261" s="94"/>
      <c r="S261" s="94"/>
      <c r="T261" s="94"/>
    </row>
    <row r="262" ht="15.75" customHeight="1">
      <c r="A262" s="245"/>
      <c r="B262" s="259"/>
      <c r="C262" s="223"/>
      <c r="D262" s="231"/>
      <c r="E262" s="3"/>
      <c r="F262" s="3"/>
      <c r="G262" s="3"/>
      <c r="H262" s="3"/>
      <c r="J262" s="226"/>
      <c r="K262" s="3"/>
      <c r="L262" s="3"/>
      <c r="O262" s="227"/>
      <c r="Q262" s="94"/>
      <c r="R262" s="94"/>
      <c r="S262" s="94"/>
      <c r="T262" s="94"/>
    </row>
    <row r="263" ht="15.75" customHeight="1">
      <c r="A263" s="245"/>
      <c r="B263" s="259"/>
      <c r="C263" s="223"/>
      <c r="D263" s="231"/>
      <c r="E263" s="3"/>
      <c r="F263" s="3"/>
      <c r="G263" s="3"/>
      <c r="H263" s="3"/>
      <c r="J263" s="226"/>
      <c r="K263" s="3"/>
      <c r="L263" s="3"/>
      <c r="O263" s="227"/>
      <c r="Q263" s="94"/>
      <c r="R263" s="94"/>
      <c r="S263" s="94"/>
      <c r="T263" s="94"/>
    </row>
    <row r="264" ht="15.75" customHeight="1">
      <c r="A264" s="245"/>
      <c r="B264" s="259"/>
      <c r="C264" s="223"/>
      <c r="D264" s="231"/>
      <c r="E264" s="3"/>
      <c r="F264" s="3"/>
      <c r="G264" s="3"/>
      <c r="H264" s="3"/>
      <c r="J264" s="226"/>
      <c r="K264" s="3"/>
      <c r="L264" s="3"/>
      <c r="O264" s="227"/>
      <c r="Q264" s="94"/>
      <c r="R264" s="94"/>
      <c r="S264" s="94"/>
      <c r="T264" s="94"/>
    </row>
    <row r="265" ht="15.75" customHeight="1">
      <c r="A265" s="245"/>
      <c r="B265" s="259"/>
      <c r="C265" s="223"/>
      <c r="D265" s="231"/>
      <c r="E265" s="3"/>
      <c r="F265" s="3"/>
      <c r="G265" s="3"/>
      <c r="H265" s="3"/>
      <c r="J265" s="226"/>
      <c r="K265" s="3"/>
      <c r="L265" s="3"/>
      <c r="O265" s="227"/>
      <c r="Q265" s="94"/>
      <c r="R265" s="94"/>
      <c r="S265" s="94"/>
      <c r="T265" s="94"/>
    </row>
    <row r="266" ht="15.75" customHeight="1">
      <c r="A266" s="204"/>
      <c r="B266" s="259"/>
      <c r="C266" s="223"/>
      <c r="D266" s="231"/>
      <c r="E266" s="3"/>
      <c r="F266" s="3"/>
      <c r="G266" s="3"/>
      <c r="H266" s="3"/>
      <c r="J266" s="226"/>
      <c r="K266" s="3"/>
      <c r="L266" s="3"/>
      <c r="O266" s="227"/>
      <c r="Q266" s="94"/>
      <c r="R266" s="94"/>
      <c r="S266" s="94"/>
      <c r="T266" s="94"/>
    </row>
    <row r="267" ht="15.75" customHeight="1">
      <c r="A267" s="204"/>
      <c r="B267" s="259"/>
      <c r="C267" s="223"/>
      <c r="D267" s="231"/>
      <c r="E267" s="3"/>
      <c r="F267" s="3"/>
      <c r="G267" s="3"/>
      <c r="H267" s="3"/>
      <c r="J267" s="226"/>
      <c r="K267" s="3"/>
      <c r="L267" s="3"/>
      <c r="O267" s="227"/>
      <c r="Q267" s="94"/>
      <c r="R267" s="94"/>
      <c r="S267" s="94"/>
      <c r="T267" s="94"/>
    </row>
    <row r="268" ht="15.75" customHeight="1">
      <c r="A268" s="204"/>
      <c r="B268" s="259"/>
      <c r="C268" s="223"/>
      <c r="D268" s="231"/>
      <c r="E268" s="3"/>
      <c r="F268" s="3"/>
      <c r="G268" s="3"/>
      <c r="H268" s="3"/>
      <c r="J268" s="226"/>
      <c r="K268" s="3"/>
      <c r="L268" s="3"/>
      <c r="O268" s="227"/>
      <c r="Q268" s="94"/>
      <c r="R268" s="94"/>
      <c r="S268" s="94"/>
      <c r="T268" s="94"/>
    </row>
    <row r="269" ht="15.75" customHeight="1">
      <c r="A269" s="204"/>
      <c r="B269" s="259"/>
      <c r="C269" s="223"/>
      <c r="D269" s="231"/>
      <c r="E269" s="3"/>
      <c r="F269" s="3"/>
      <c r="G269" s="3"/>
      <c r="H269" s="3"/>
      <c r="J269" s="226"/>
      <c r="K269" s="3"/>
      <c r="L269" s="3"/>
      <c r="O269" s="227"/>
      <c r="Q269" s="94"/>
      <c r="R269" s="94"/>
      <c r="S269" s="94"/>
      <c r="T269" s="94"/>
    </row>
    <row r="270" ht="15.75" customHeight="1">
      <c r="A270" s="204"/>
      <c r="B270" s="259"/>
      <c r="C270" s="223"/>
      <c r="D270" s="231"/>
      <c r="E270" s="3"/>
      <c r="F270" s="3"/>
      <c r="G270" s="3"/>
      <c r="H270" s="3"/>
      <c r="J270" s="226"/>
      <c r="K270" s="3"/>
      <c r="L270" s="3"/>
      <c r="O270" s="227"/>
      <c r="Q270" s="94"/>
      <c r="R270" s="94"/>
      <c r="S270" s="94"/>
      <c r="T270" s="94"/>
    </row>
    <row r="271" ht="15.75" customHeight="1">
      <c r="A271" s="204"/>
      <c r="B271" s="259"/>
      <c r="C271" s="223"/>
      <c r="D271" s="231"/>
      <c r="E271" s="3"/>
      <c r="F271" s="3"/>
      <c r="G271" s="3"/>
      <c r="H271" s="3"/>
      <c r="J271" s="226"/>
      <c r="K271" s="3"/>
      <c r="L271" s="3"/>
      <c r="O271" s="227"/>
      <c r="Q271" s="94"/>
      <c r="R271" s="94"/>
      <c r="S271" s="94"/>
      <c r="T271" s="94"/>
    </row>
    <row r="272" ht="15.75" customHeight="1">
      <c r="A272" s="242"/>
      <c r="B272" s="259"/>
      <c r="C272" s="223"/>
      <c r="D272" s="231"/>
      <c r="E272" s="3"/>
      <c r="F272" s="3"/>
      <c r="G272" s="3"/>
      <c r="H272" s="3"/>
      <c r="J272" s="226"/>
      <c r="K272" s="3"/>
      <c r="L272" s="3"/>
      <c r="O272" s="227"/>
      <c r="Q272" s="94"/>
      <c r="R272" s="94"/>
      <c r="S272" s="94"/>
      <c r="T272" s="94"/>
    </row>
    <row r="273" ht="15.75" customHeight="1">
      <c r="A273" s="234"/>
      <c r="B273" s="259"/>
      <c r="C273" s="223"/>
      <c r="D273" s="231"/>
      <c r="E273" s="3"/>
      <c r="F273" s="3"/>
      <c r="G273" s="3"/>
      <c r="H273" s="3"/>
      <c r="J273" s="226"/>
      <c r="K273" s="3"/>
      <c r="L273" s="3"/>
      <c r="O273" s="227"/>
      <c r="Q273" s="94"/>
      <c r="R273" s="94"/>
      <c r="S273" s="94"/>
      <c r="T273" s="94"/>
    </row>
    <row r="274" ht="15.75" customHeight="1">
      <c r="A274" s="234"/>
      <c r="B274" s="259"/>
      <c r="C274" s="223"/>
      <c r="D274" s="231"/>
      <c r="E274" s="3"/>
      <c r="F274" s="3"/>
      <c r="G274" s="3"/>
      <c r="H274" s="3"/>
      <c r="J274" s="226"/>
      <c r="K274" s="3"/>
      <c r="L274" s="3"/>
      <c r="O274" s="227"/>
      <c r="Q274" s="94"/>
      <c r="R274" s="94"/>
      <c r="S274" s="94"/>
      <c r="T274" s="94"/>
    </row>
    <row r="275" ht="15.75" customHeight="1">
      <c r="A275" s="234"/>
      <c r="B275" s="259"/>
      <c r="C275" s="223"/>
      <c r="D275" s="231"/>
      <c r="E275" s="3"/>
      <c r="F275" s="3"/>
      <c r="G275" s="3"/>
      <c r="H275" s="3"/>
      <c r="J275" s="226"/>
      <c r="K275" s="3"/>
      <c r="L275" s="3"/>
      <c r="O275" s="227"/>
      <c r="Q275" s="94"/>
      <c r="R275" s="94"/>
      <c r="S275" s="94"/>
      <c r="T275" s="94"/>
    </row>
    <row r="276" ht="15.75" customHeight="1">
      <c r="A276" s="260"/>
      <c r="B276" s="259"/>
      <c r="C276" s="223"/>
      <c r="D276" s="231"/>
      <c r="E276" s="3"/>
      <c r="F276" s="3"/>
      <c r="G276" s="3"/>
      <c r="H276" s="3"/>
      <c r="J276" s="226"/>
      <c r="K276" s="3"/>
      <c r="L276" s="3"/>
      <c r="O276" s="227"/>
      <c r="Q276" s="94"/>
      <c r="R276" s="94"/>
      <c r="S276" s="94"/>
      <c r="T276" s="94"/>
    </row>
    <row r="277" ht="15.75" customHeight="1">
      <c r="A277" s="260"/>
      <c r="B277" s="259"/>
      <c r="C277" s="223"/>
      <c r="D277" s="231"/>
      <c r="E277" s="3"/>
      <c r="F277" s="3"/>
      <c r="G277" s="3"/>
      <c r="H277" s="3"/>
      <c r="J277" s="226"/>
      <c r="K277" s="3"/>
      <c r="L277" s="3"/>
      <c r="O277" s="227"/>
      <c r="Q277" s="94"/>
      <c r="R277" s="94"/>
      <c r="S277" s="94"/>
      <c r="T277" s="94"/>
    </row>
    <row r="278" ht="15.75" customHeight="1">
      <c r="A278" s="234"/>
      <c r="B278" s="259"/>
      <c r="C278" s="223"/>
      <c r="D278" s="231"/>
      <c r="E278" s="3"/>
      <c r="F278" s="3"/>
      <c r="G278" s="3"/>
      <c r="H278" s="3"/>
      <c r="J278" s="226"/>
      <c r="K278" s="3"/>
      <c r="L278" s="3"/>
      <c r="O278" s="227"/>
      <c r="Q278" s="94"/>
      <c r="R278" s="94"/>
      <c r="S278" s="94"/>
      <c r="T278" s="94"/>
    </row>
    <row r="279" ht="15.75" customHeight="1">
      <c r="A279" s="242"/>
      <c r="B279" s="259"/>
      <c r="C279" s="223"/>
      <c r="D279" s="231"/>
      <c r="E279" s="3"/>
      <c r="F279" s="3"/>
      <c r="G279" s="3"/>
      <c r="H279" s="3"/>
      <c r="J279" s="226"/>
      <c r="K279" s="3"/>
      <c r="L279" s="3"/>
      <c r="O279" s="227"/>
      <c r="Q279" s="94"/>
      <c r="R279" s="94"/>
      <c r="S279" s="94"/>
      <c r="T279" s="94"/>
    </row>
    <row r="280" ht="15.75" customHeight="1">
      <c r="A280" s="242"/>
      <c r="B280" s="259"/>
      <c r="C280" s="223"/>
      <c r="D280" s="231"/>
      <c r="E280" s="3"/>
      <c r="F280" s="3"/>
      <c r="G280" s="3"/>
      <c r="H280" s="3"/>
      <c r="J280" s="226"/>
      <c r="K280" s="3"/>
      <c r="L280" s="3"/>
      <c r="O280" s="227"/>
      <c r="Q280" s="94"/>
      <c r="R280" s="94"/>
      <c r="S280" s="94"/>
      <c r="T280" s="94"/>
    </row>
    <row r="281" ht="15.75" customHeight="1">
      <c r="A281" s="245"/>
      <c r="B281" s="259"/>
      <c r="C281" s="223"/>
      <c r="D281" s="231"/>
      <c r="E281" s="3"/>
      <c r="F281" s="3"/>
      <c r="G281" s="3"/>
      <c r="H281" s="3"/>
      <c r="J281" s="226"/>
      <c r="K281" s="3"/>
      <c r="L281" s="3"/>
      <c r="O281" s="227"/>
      <c r="Q281" s="94"/>
      <c r="R281" s="94"/>
      <c r="S281" s="94"/>
      <c r="T281" s="94"/>
    </row>
    <row r="282" ht="15.75" customHeight="1">
      <c r="A282" s="242"/>
      <c r="B282" s="259"/>
      <c r="C282" s="223"/>
      <c r="D282" s="231"/>
      <c r="E282" s="3"/>
      <c r="F282" s="3"/>
      <c r="G282" s="3"/>
      <c r="H282" s="3"/>
      <c r="J282" s="226"/>
      <c r="K282" s="3"/>
      <c r="L282" s="3"/>
      <c r="O282" s="227"/>
      <c r="Q282" s="94"/>
      <c r="R282" s="94"/>
      <c r="S282" s="94"/>
      <c r="T282" s="94"/>
    </row>
    <row r="283" ht="15.75" customHeight="1">
      <c r="A283" s="242"/>
      <c r="B283" s="259"/>
      <c r="C283" s="223"/>
      <c r="D283" s="231"/>
      <c r="E283" s="3"/>
      <c r="F283" s="3"/>
      <c r="G283" s="3"/>
      <c r="H283" s="3"/>
      <c r="J283" s="226"/>
      <c r="K283" s="3"/>
      <c r="L283" s="3"/>
      <c r="O283" s="227"/>
      <c r="Q283" s="94"/>
      <c r="R283" s="94"/>
      <c r="S283" s="94"/>
      <c r="T283" s="94"/>
    </row>
    <row r="284" ht="15.75" customHeight="1">
      <c r="A284" s="242"/>
      <c r="B284" s="259"/>
      <c r="C284" s="223"/>
      <c r="D284" s="231"/>
      <c r="E284" s="3"/>
      <c r="F284" s="3"/>
      <c r="G284" s="3"/>
      <c r="H284" s="3"/>
      <c r="J284" s="226"/>
      <c r="K284" s="3"/>
      <c r="L284" s="3"/>
      <c r="O284" s="227"/>
      <c r="Q284" s="94"/>
      <c r="R284" s="94"/>
      <c r="S284" s="94"/>
      <c r="T284" s="94"/>
    </row>
    <row r="285" ht="15.75" customHeight="1">
      <c r="A285" s="242"/>
      <c r="B285" s="259"/>
      <c r="C285" s="223"/>
      <c r="D285" s="231"/>
      <c r="E285" s="3"/>
      <c r="F285" s="3"/>
      <c r="G285" s="3"/>
      <c r="H285" s="3"/>
      <c r="J285" s="226"/>
      <c r="K285" s="3"/>
      <c r="L285" s="3"/>
      <c r="O285" s="227"/>
      <c r="Q285" s="94"/>
      <c r="R285" s="94"/>
      <c r="S285" s="94"/>
      <c r="T285" s="94"/>
    </row>
    <row r="286" ht="15.75" customHeight="1">
      <c r="A286" s="242"/>
      <c r="B286" s="259"/>
      <c r="C286" s="223"/>
      <c r="D286" s="231"/>
      <c r="E286" s="3"/>
      <c r="F286" s="3"/>
      <c r="G286" s="3"/>
      <c r="H286" s="3"/>
      <c r="J286" s="226"/>
      <c r="K286" s="3"/>
      <c r="L286" s="3"/>
      <c r="O286" s="227"/>
      <c r="Q286" s="94"/>
      <c r="R286" s="94"/>
      <c r="S286" s="94"/>
      <c r="T286" s="94"/>
    </row>
    <row r="287" ht="15.75" customHeight="1">
      <c r="A287" s="245"/>
      <c r="B287" s="259"/>
      <c r="C287" s="223"/>
      <c r="D287" s="231"/>
      <c r="E287" s="3"/>
      <c r="F287" s="3"/>
      <c r="G287" s="3"/>
      <c r="H287" s="3"/>
      <c r="J287" s="226"/>
      <c r="K287" s="3"/>
      <c r="L287" s="3"/>
      <c r="O287" s="227"/>
      <c r="Q287" s="94"/>
      <c r="R287" s="94"/>
      <c r="S287" s="94"/>
      <c r="T287" s="94"/>
    </row>
    <row r="288" ht="15.75" customHeight="1">
      <c r="A288" s="245"/>
      <c r="B288" s="259"/>
      <c r="C288" s="223"/>
      <c r="D288" s="231"/>
      <c r="E288" s="3"/>
      <c r="F288" s="3"/>
      <c r="G288" s="3"/>
      <c r="H288" s="3"/>
      <c r="J288" s="226"/>
      <c r="K288" s="3"/>
      <c r="L288" s="3"/>
      <c r="O288" s="227"/>
      <c r="Q288" s="94"/>
      <c r="R288" s="94"/>
      <c r="S288" s="94"/>
      <c r="T288" s="94"/>
    </row>
    <row r="289" ht="15.75" customHeight="1">
      <c r="A289" s="245"/>
      <c r="B289" s="259"/>
      <c r="C289" s="223"/>
      <c r="D289" s="231"/>
      <c r="E289" s="3"/>
      <c r="F289" s="3"/>
      <c r="G289" s="3"/>
      <c r="H289" s="3"/>
      <c r="J289" s="226"/>
      <c r="K289" s="3"/>
      <c r="L289" s="3"/>
      <c r="O289" s="227"/>
      <c r="Q289" s="94"/>
      <c r="R289" s="94"/>
      <c r="S289" s="94"/>
      <c r="T289" s="94"/>
    </row>
    <row r="290" ht="15.75" customHeight="1">
      <c r="A290" s="245"/>
      <c r="B290" s="259"/>
      <c r="C290" s="223"/>
      <c r="D290" s="231"/>
      <c r="E290" s="3"/>
      <c r="F290" s="3"/>
      <c r="G290" s="3"/>
      <c r="H290" s="3"/>
      <c r="J290" s="226"/>
      <c r="K290" s="3"/>
      <c r="L290" s="3"/>
      <c r="O290" s="227"/>
      <c r="Q290" s="94"/>
      <c r="R290" s="94"/>
      <c r="S290" s="94"/>
      <c r="T290" s="94"/>
    </row>
    <row r="291" ht="15.75" customHeight="1">
      <c r="A291" s="245"/>
      <c r="B291" s="259"/>
      <c r="C291" s="223"/>
      <c r="D291" s="231"/>
      <c r="E291" s="3"/>
      <c r="F291" s="3"/>
      <c r="G291" s="3"/>
      <c r="H291" s="3"/>
      <c r="J291" s="226"/>
      <c r="K291" s="3"/>
      <c r="L291" s="3"/>
      <c r="O291" s="227"/>
      <c r="Q291" s="94"/>
      <c r="R291" s="94"/>
      <c r="S291" s="94"/>
      <c r="T291" s="94"/>
    </row>
    <row r="292" ht="15.75" customHeight="1">
      <c r="A292" s="204"/>
      <c r="B292" s="259"/>
      <c r="C292" s="223"/>
      <c r="D292" s="231"/>
      <c r="E292" s="3"/>
      <c r="F292" s="3"/>
      <c r="G292" s="3"/>
      <c r="H292" s="3"/>
      <c r="J292" s="226"/>
      <c r="K292" s="3"/>
      <c r="L292" s="3"/>
      <c r="O292" s="227"/>
      <c r="Q292" s="94"/>
      <c r="R292" s="94"/>
      <c r="S292" s="94"/>
      <c r="T292" s="94"/>
    </row>
    <row r="293" ht="15.75" customHeight="1">
      <c r="A293" s="242"/>
      <c r="B293" s="259"/>
      <c r="C293" s="223"/>
      <c r="D293" s="231"/>
      <c r="E293" s="3"/>
      <c r="F293" s="3"/>
      <c r="G293" s="3"/>
      <c r="H293" s="3"/>
      <c r="J293" s="226"/>
      <c r="K293" s="3"/>
      <c r="L293" s="3"/>
      <c r="O293" s="227"/>
      <c r="Q293" s="94"/>
      <c r="R293" s="94"/>
      <c r="S293" s="94"/>
      <c r="T293" s="94"/>
    </row>
    <row r="294" ht="15.75" customHeight="1">
      <c r="A294" s="234"/>
      <c r="B294" s="259"/>
      <c r="C294" s="223"/>
      <c r="D294" s="231"/>
      <c r="E294" s="3"/>
      <c r="F294" s="3"/>
      <c r="G294" s="3"/>
      <c r="H294" s="3"/>
      <c r="J294" s="226"/>
      <c r="K294" s="3"/>
      <c r="L294" s="3"/>
      <c r="O294" s="227"/>
      <c r="Q294" s="94"/>
      <c r="R294" s="94"/>
      <c r="S294" s="94"/>
      <c r="T294" s="94"/>
    </row>
    <row r="295" ht="15.75" customHeight="1">
      <c r="A295" s="234"/>
      <c r="B295" s="259"/>
      <c r="C295" s="223"/>
      <c r="D295" s="231"/>
      <c r="E295" s="3"/>
      <c r="F295" s="3"/>
      <c r="G295" s="3"/>
      <c r="H295" s="3"/>
      <c r="J295" s="226"/>
      <c r="K295" s="3"/>
      <c r="L295" s="3"/>
      <c r="O295" s="227"/>
      <c r="Q295" s="94"/>
      <c r="R295" s="94"/>
      <c r="S295" s="94"/>
      <c r="T295" s="94"/>
    </row>
    <row r="296" ht="15.75" customHeight="1">
      <c r="A296" s="204"/>
      <c r="B296" s="259"/>
      <c r="C296" s="223"/>
      <c r="D296" s="231"/>
      <c r="E296" s="3"/>
      <c r="F296" s="3"/>
      <c r="G296" s="3"/>
      <c r="H296" s="3"/>
      <c r="J296" s="226"/>
      <c r="K296" s="3"/>
      <c r="L296" s="3"/>
      <c r="O296" s="227"/>
      <c r="Q296" s="94"/>
      <c r="R296" s="94"/>
      <c r="S296" s="94"/>
      <c r="T296" s="94"/>
    </row>
    <row r="297" ht="15.75" customHeight="1">
      <c r="A297" s="204"/>
      <c r="B297" s="259"/>
      <c r="C297" s="223"/>
      <c r="D297" s="231"/>
      <c r="E297" s="3"/>
      <c r="F297" s="3"/>
      <c r="G297" s="3"/>
      <c r="H297" s="3"/>
      <c r="J297" s="226"/>
      <c r="K297" s="3"/>
      <c r="L297" s="3"/>
      <c r="O297" s="227"/>
      <c r="Q297" s="94"/>
      <c r="R297" s="94"/>
      <c r="S297" s="94"/>
      <c r="T297" s="94"/>
    </row>
    <row r="298" ht="15.75" customHeight="1">
      <c r="A298" s="245"/>
      <c r="B298" s="259"/>
      <c r="C298" s="223"/>
      <c r="D298" s="231"/>
      <c r="E298" s="3"/>
      <c r="F298" s="3"/>
      <c r="G298" s="3"/>
      <c r="H298" s="3"/>
      <c r="J298" s="226"/>
      <c r="K298" s="3"/>
      <c r="L298" s="3"/>
      <c r="O298" s="227"/>
      <c r="Q298" s="94"/>
      <c r="R298" s="94"/>
      <c r="S298" s="94"/>
      <c r="T298" s="94"/>
    </row>
    <row r="299" ht="15.75" customHeight="1">
      <c r="A299" s="204"/>
      <c r="B299" s="259"/>
      <c r="C299" s="223"/>
      <c r="D299" s="231"/>
      <c r="E299" s="3"/>
      <c r="F299" s="3"/>
      <c r="G299" s="3"/>
      <c r="H299" s="3"/>
      <c r="J299" s="226"/>
      <c r="K299" s="3"/>
      <c r="L299" s="3"/>
      <c r="O299" s="227"/>
      <c r="Q299" s="94"/>
      <c r="R299" s="94"/>
      <c r="S299" s="94"/>
      <c r="T299" s="94"/>
    </row>
    <row r="300" ht="15.75" customHeight="1">
      <c r="A300" s="245"/>
      <c r="B300" s="259"/>
      <c r="C300" s="223"/>
      <c r="D300" s="231"/>
      <c r="E300" s="3"/>
      <c r="F300" s="3"/>
      <c r="G300" s="3"/>
      <c r="H300" s="3"/>
      <c r="J300" s="226"/>
      <c r="K300" s="3"/>
      <c r="L300" s="3"/>
      <c r="O300" s="227"/>
      <c r="Q300" s="94"/>
      <c r="R300" s="94"/>
      <c r="S300" s="94"/>
      <c r="T300" s="94"/>
    </row>
    <row r="301" ht="15.75" customHeight="1">
      <c r="A301" s="204"/>
      <c r="B301" s="259"/>
      <c r="C301" s="223"/>
      <c r="D301" s="231"/>
      <c r="E301" s="3"/>
      <c r="F301" s="3"/>
      <c r="G301" s="3"/>
      <c r="H301" s="3"/>
      <c r="J301" s="226"/>
      <c r="K301" s="3"/>
      <c r="L301" s="3"/>
      <c r="O301" s="227"/>
      <c r="Q301" s="94"/>
      <c r="R301" s="94"/>
      <c r="S301" s="94"/>
      <c r="T301" s="94"/>
    </row>
    <row r="302" ht="15.75" customHeight="1">
      <c r="A302" s="234"/>
      <c r="B302" s="259"/>
      <c r="C302" s="223"/>
      <c r="D302" s="231"/>
      <c r="E302" s="3"/>
      <c r="F302" s="3"/>
      <c r="G302" s="3"/>
      <c r="H302" s="3"/>
      <c r="J302" s="226"/>
      <c r="K302" s="3"/>
      <c r="L302" s="3"/>
      <c r="O302" s="227"/>
      <c r="Q302" s="94"/>
      <c r="R302" s="94"/>
      <c r="S302" s="94"/>
      <c r="T302" s="94"/>
    </row>
    <row r="303" ht="15.75" customHeight="1">
      <c r="A303" s="242"/>
      <c r="B303" s="259"/>
      <c r="C303" s="223"/>
      <c r="D303" s="231"/>
      <c r="E303" s="3"/>
      <c r="F303" s="3"/>
      <c r="G303" s="3"/>
      <c r="H303" s="3"/>
      <c r="J303" s="226"/>
      <c r="K303" s="3"/>
      <c r="L303" s="3"/>
      <c r="O303" s="227"/>
      <c r="Q303" s="94"/>
      <c r="R303" s="94"/>
      <c r="S303" s="94"/>
      <c r="T303" s="94"/>
    </row>
    <row r="304" ht="15.75" customHeight="1">
      <c r="A304" s="204"/>
      <c r="B304" s="259"/>
      <c r="C304" s="223"/>
      <c r="D304" s="231"/>
      <c r="E304" s="3"/>
      <c r="F304" s="3"/>
      <c r="G304" s="3"/>
      <c r="H304" s="3"/>
      <c r="J304" s="226"/>
      <c r="K304" s="3"/>
      <c r="L304" s="3"/>
      <c r="O304" s="227"/>
      <c r="Q304" s="94"/>
      <c r="R304" s="94"/>
      <c r="S304" s="94"/>
      <c r="T304" s="94"/>
    </row>
    <row r="305" ht="15.75" customHeight="1">
      <c r="A305" s="242"/>
      <c r="B305" s="259"/>
      <c r="C305" s="223"/>
      <c r="D305" s="231"/>
      <c r="E305" s="3"/>
      <c r="F305" s="3"/>
      <c r="G305" s="3"/>
      <c r="H305" s="3"/>
      <c r="J305" s="226"/>
      <c r="K305" s="3"/>
      <c r="L305" s="3"/>
      <c r="O305" s="227"/>
      <c r="Q305" s="94"/>
      <c r="R305" s="94"/>
      <c r="S305" s="94"/>
      <c r="T305" s="94"/>
    </row>
    <row r="306" ht="15.75" customHeight="1">
      <c r="A306" s="245"/>
      <c r="B306" s="259"/>
      <c r="C306" s="223"/>
      <c r="D306" s="231"/>
      <c r="E306" s="3"/>
      <c r="F306" s="3"/>
      <c r="G306" s="3"/>
      <c r="H306" s="3"/>
      <c r="J306" s="226"/>
      <c r="K306" s="3"/>
      <c r="L306" s="3"/>
      <c r="O306" s="227"/>
      <c r="Q306" s="94"/>
      <c r="R306" s="94"/>
      <c r="S306" s="94"/>
      <c r="T306" s="94"/>
    </row>
    <row r="307" ht="15.75" customHeight="1">
      <c r="A307" s="242"/>
      <c r="B307" s="259"/>
      <c r="C307" s="223"/>
      <c r="D307" s="231"/>
      <c r="E307" s="3"/>
      <c r="F307" s="3"/>
      <c r="G307" s="3"/>
      <c r="H307" s="3"/>
      <c r="J307" s="226"/>
      <c r="K307" s="3"/>
      <c r="L307" s="3"/>
      <c r="O307" s="227"/>
      <c r="Q307" s="94"/>
      <c r="R307" s="94"/>
      <c r="S307" s="94"/>
      <c r="T307" s="94"/>
    </row>
    <row r="308" ht="15.75" customHeight="1">
      <c r="A308" s="234"/>
      <c r="B308" s="259"/>
      <c r="C308" s="223"/>
      <c r="D308" s="231"/>
      <c r="E308" s="3"/>
      <c r="F308" s="3"/>
      <c r="G308" s="3"/>
      <c r="H308" s="3"/>
      <c r="J308" s="226"/>
      <c r="K308" s="3"/>
      <c r="L308" s="3"/>
      <c r="O308" s="227"/>
      <c r="Q308" s="94"/>
      <c r="R308" s="94"/>
      <c r="S308" s="94"/>
      <c r="T308" s="94"/>
    </row>
    <row r="309" ht="15.75" customHeight="1">
      <c r="A309" s="234"/>
      <c r="B309" s="259"/>
      <c r="C309" s="223"/>
      <c r="D309" s="231"/>
      <c r="E309" s="3"/>
      <c r="F309" s="3"/>
      <c r="G309" s="3"/>
      <c r="H309" s="3"/>
      <c r="J309" s="226"/>
      <c r="K309" s="3"/>
      <c r="L309" s="3"/>
      <c r="O309" s="227"/>
      <c r="Q309" s="94"/>
      <c r="R309" s="94"/>
      <c r="S309" s="94"/>
      <c r="T309" s="94"/>
    </row>
    <row r="310" ht="15.75" customHeight="1">
      <c r="A310" s="204"/>
      <c r="B310" s="259"/>
      <c r="C310" s="223"/>
      <c r="D310" s="231"/>
      <c r="E310" s="3"/>
      <c r="F310" s="3"/>
      <c r="G310" s="3"/>
      <c r="H310" s="3"/>
      <c r="J310" s="226"/>
      <c r="K310" s="3"/>
      <c r="L310" s="3"/>
      <c r="O310" s="227"/>
      <c r="Q310" s="94"/>
      <c r="R310" s="94"/>
      <c r="S310" s="94"/>
      <c r="T310" s="94"/>
    </row>
    <row r="311" ht="15.75" customHeight="1">
      <c r="A311" s="204"/>
      <c r="B311" s="259"/>
      <c r="C311" s="223"/>
      <c r="D311" s="231"/>
      <c r="E311" s="3"/>
      <c r="F311" s="3"/>
      <c r="G311" s="3"/>
      <c r="H311" s="3"/>
      <c r="J311" s="226"/>
      <c r="K311" s="3"/>
      <c r="L311" s="3"/>
      <c r="O311" s="227"/>
      <c r="Q311" s="94"/>
      <c r="R311" s="94"/>
      <c r="S311" s="94"/>
      <c r="T311" s="94"/>
    </row>
    <row r="312" ht="15.75" customHeight="1">
      <c r="A312" s="204"/>
      <c r="B312" s="259"/>
      <c r="C312" s="223"/>
      <c r="D312" s="231"/>
      <c r="E312" s="3"/>
      <c r="F312" s="3"/>
      <c r="G312" s="3"/>
      <c r="H312" s="3"/>
      <c r="J312" s="226"/>
      <c r="K312" s="3"/>
      <c r="L312" s="3"/>
      <c r="O312" s="227"/>
      <c r="Q312" s="94"/>
      <c r="R312" s="94"/>
      <c r="S312" s="94"/>
      <c r="T312" s="94"/>
    </row>
    <row r="313" ht="15.75" customHeight="1">
      <c r="A313" s="204"/>
      <c r="B313" s="259"/>
      <c r="C313" s="223"/>
      <c r="D313" s="231"/>
      <c r="E313" s="3"/>
      <c r="F313" s="3"/>
      <c r="G313" s="3"/>
      <c r="H313" s="3"/>
      <c r="J313" s="226"/>
      <c r="K313" s="3"/>
      <c r="L313" s="3"/>
      <c r="O313" s="227"/>
      <c r="Q313" s="94"/>
      <c r="R313" s="94"/>
      <c r="S313" s="94"/>
      <c r="T313" s="94"/>
    </row>
    <row r="314" ht="15.75" customHeight="1">
      <c r="A314" s="204"/>
      <c r="B314" s="259"/>
      <c r="C314" s="223"/>
      <c r="D314" s="231"/>
      <c r="E314" s="3"/>
      <c r="F314" s="3"/>
      <c r="G314" s="3"/>
      <c r="H314" s="3"/>
      <c r="J314" s="226"/>
      <c r="K314" s="3"/>
      <c r="L314" s="3"/>
      <c r="O314" s="227"/>
      <c r="Q314" s="94"/>
      <c r="R314" s="94"/>
      <c r="S314" s="94"/>
      <c r="T314" s="94"/>
    </row>
    <row r="315" ht="15.75" customHeight="1">
      <c r="A315" s="234"/>
      <c r="B315" s="259"/>
      <c r="C315" s="223"/>
      <c r="D315" s="231"/>
      <c r="E315" s="3"/>
      <c r="F315" s="3"/>
      <c r="G315" s="3"/>
      <c r="H315" s="3"/>
      <c r="J315" s="226"/>
      <c r="K315" s="3"/>
      <c r="L315" s="3"/>
      <c r="O315" s="227"/>
      <c r="Q315" s="94"/>
      <c r="R315" s="94"/>
      <c r="S315" s="94"/>
      <c r="T315" s="94"/>
    </row>
    <row r="316" ht="15.75" customHeight="1">
      <c r="A316" s="204"/>
      <c r="B316" s="259"/>
      <c r="C316" s="223"/>
      <c r="D316" s="231"/>
      <c r="E316" s="3"/>
      <c r="F316" s="3"/>
      <c r="G316" s="3"/>
      <c r="H316" s="3"/>
      <c r="J316" s="226"/>
      <c r="K316" s="3"/>
      <c r="L316" s="3"/>
      <c r="O316" s="227"/>
      <c r="Q316" s="94"/>
      <c r="R316" s="94"/>
      <c r="S316" s="94"/>
      <c r="T316" s="94"/>
    </row>
    <row r="317" ht="15.75" customHeight="1">
      <c r="A317" s="242"/>
      <c r="B317" s="259"/>
      <c r="C317" s="223"/>
      <c r="D317" s="231"/>
      <c r="E317" s="3"/>
      <c r="F317" s="3"/>
      <c r="G317" s="3"/>
      <c r="H317" s="3"/>
      <c r="J317" s="226"/>
      <c r="K317" s="3"/>
      <c r="L317" s="3"/>
      <c r="O317" s="227"/>
      <c r="Q317" s="94"/>
      <c r="R317" s="94"/>
      <c r="S317" s="94"/>
      <c r="T317" s="94"/>
    </row>
    <row r="318" ht="15.75" customHeight="1">
      <c r="A318" s="204"/>
      <c r="B318" s="259"/>
      <c r="C318" s="223"/>
      <c r="D318" s="231"/>
      <c r="E318" s="3"/>
      <c r="F318" s="3"/>
      <c r="G318" s="3"/>
      <c r="H318" s="3"/>
      <c r="J318" s="226"/>
      <c r="K318" s="3"/>
      <c r="L318" s="3"/>
      <c r="O318" s="227"/>
      <c r="Q318" s="94"/>
      <c r="R318" s="94"/>
      <c r="S318" s="94"/>
      <c r="T318" s="94"/>
    </row>
    <row r="319" ht="15.75" customHeight="1">
      <c r="A319" s="204"/>
      <c r="B319" s="259"/>
      <c r="C319" s="223"/>
      <c r="D319" s="231"/>
      <c r="E319" s="3"/>
      <c r="F319" s="3"/>
      <c r="G319" s="3"/>
      <c r="H319" s="3"/>
      <c r="J319" s="226"/>
      <c r="K319" s="3"/>
      <c r="L319" s="3"/>
      <c r="O319" s="227"/>
      <c r="Q319" s="94"/>
      <c r="R319" s="94"/>
      <c r="S319" s="94"/>
      <c r="T319" s="94"/>
    </row>
    <row r="320" ht="15.75" customHeight="1">
      <c r="A320" s="234"/>
      <c r="B320" s="259"/>
      <c r="C320" s="223"/>
      <c r="D320" s="231"/>
      <c r="E320" s="3"/>
      <c r="F320" s="3"/>
      <c r="G320" s="3"/>
      <c r="H320" s="3"/>
      <c r="J320" s="226"/>
      <c r="K320" s="3"/>
      <c r="L320" s="3"/>
      <c r="O320" s="227"/>
      <c r="Q320" s="94"/>
      <c r="R320" s="94"/>
      <c r="S320" s="94"/>
      <c r="T320" s="94"/>
    </row>
    <row r="321" ht="15.75" customHeight="1">
      <c r="A321" s="234"/>
      <c r="B321" s="259"/>
      <c r="C321" s="223"/>
      <c r="D321" s="231"/>
      <c r="E321" s="3"/>
      <c r="F321" s="3"/>
      <c r="G321" s="3"/>
      <c r="H321" s="3"/>
      <c r="J321" s="226"/>
      <c r="K321" s="3"/>
      <c r="L321" s="3"/>
      <c r="O321" s="227"/>
      <c r="Q321" s="94"/>
      <c r="R321" s="94"/>
      <c r="S321" s="94"/>
      <c r="T321" s="94"/>
    </row>
    <row r="322" ht="15.75" customHeight="1">
      <c r="A322" s="204"/>
      <c r="B322" s="259"/>
      <c r="C322" s="223"/>
      <c r="D322" s="231"/>
      <c r="E322" s="3"/>
      <c r="F322" s="3"/>
      <c r="G322" s="3"/>
      <c r="H322" s="3"/>
      <c r="J322" s="226"/>
      <c r="K322" s="3"/>
      <c r="L322" s="3"/>
      <c r="O322" s="227"/>
      <c r="Q322" s="94"/>
      <c r="R322" s="94"/>
      <c r="S322" s="94"/>
      <c r="T322" s="94"/>
    </row>
    <row r="323" ht="15.75" customHeight="1">
      <c r="A323" s="234"/>
      <c r="B323" s="259"/>
      <c r="C323" s="223"/>
      <c r="D323" s="231"/>
      <c r="E323" s="3"/>
      <c r="F323" s="3"/>
      <c r="G323" s="3"/>
      <c r="H323" s="3"/>
      <c r="J323" s="226"/>
      <c r="K323" s="3"/>
      <c r="L323" s="3"/>
      <c r="O323" s="227"/>
      <c r="Q323" s="94"/>
      <c r="R323" s="94"/>
      <c r="S323" s="94"/>
      <c r="T323" s="94"/>
    </row>
    <row r="324" ht="15.75" customHeight="1">
      <c r="A324" s="204"/>
      <c r="B324" s="259"/>
      <c r="C324" s="223"/>
      <c r="D324" s="231"/>
      <c r="E324" s="3"/>
      <c r="F324" s="3"/>
      <c r="G324" s="3"/>
      <c r="H324" s="3"/>
      <c r="J324" s="226"/>
      <c r="K324" s="3"/>
      <c r="L324" s="3"/>
      <c r="O324" s="227"/>
      <c r="Q324" s="94"/>
      <c r="R324" s="94"/>
      <c r="S324" s="94"/>
      <c r="T324" s="94"/>
    </row>
    <row r="325" ht="15.75" customHeight="1">
      <c r="A325" s="245"/>
      <c r="B325" s="259"/>
      <c r="C325" s="223"/>
      <c r="D325" s="231"/>
      <c r="E325" s="3"/>
      <c r="F325" s="3"/>
      <c r="G325" s="3"/>
      <c r="H325" s="3"/>
      <c r="J325" s="226"/>
      <c r="K325" s="3"/>
      <c r="L325" s="3"/>
      <c r="O325" s="227"/>
      <c r="Q325" s="94"/>
      <c r="R325" s="94"/>
      <c r="S325" s="94"/>
      <c r="T325" s="94"/>
    </row>
    <row r="326" ht="15.75" customHeight="1">
      <c r="A326" s="245"/>
      <c r="B326" s="259"/>
      <c r="C326" s="223"/>
      <c r="D326" s="231"/>
      <c r="E326" s="3"/>
      <c r="F326" s="3"/>
      <c r="G326" s="3"/>
      <c r="H326" s="3"/>
      <c r="J326" s="226"/>
      <c r="K326" s="3"/>
      <c r="L326" s="3"/>
      <c r="O326" s="227"/>
      <c r="Q326" s="94"/>
      <c r="R326" s="94"/>
      <c r="S326" s="94"/>
      <c r="T326" s="94"/>
    </row>
    <row r="327" ht="15.75" customHeight="1">
      <c r="A327" s="234"/>
      <c r="B327" s="259"/>
      <c r="C327" s="223"/>
      <c r="D327" s="231"/>
      <c r="E327" s="3"/>
      <c r="F327" s="3"/>
      <c r="G327" s="3"/>
      <c r="H327" s="3"/>
      <c r="J327" s="226"/>
      <c r="K327" s="3"/>
      <c r="L327" s="3"/>
      <c r="O327" s="227"/>
      <c r="Q327" s="94"/>
      <c r="R327" s="94"/>
      <c r="S327" s="94"/>
      <c r="T327" s="94"/>
    </row>
    <row r="328" ht="15.75" customHeight="1">
      <c r="A328" s="234"/>
      <c r="B328" s="259"/>
      <c r="C328" s="223"/>
      <c r="D328" s="231"/>
      <c r="E328" s="3"/>
      <c r="F328" s="3"/>
      <c r="G328" s="3"/>
      <c r="H328" s="3"/>
      <c r="J328" s="226"/>
      <c r="K328" s="3"/>
      <c r="L328" s="3"/>
      <c r="O328" s="227"/>
      <c r="Q328" s="94"/>
      <c r="R328" s="94"/>
      <c r="S328" s="94"/>
      <c r="T328" s="94"/>
    </row>
    <row r="329" ht="15.75" customHeight="1">
      <c r="A329" s="242"/>
      <c r="B329" s="259"/>
      <c r="C329" s="223"/>
      <c r="D329" s="231"/>
      <c r="E329" s="3"/>
      <c r="F329" s="3"/>
      <c r="G329" s="3"/>
      <c r="H329" s="3"/>
      <c r="J329" s="226"/>
      <c r="K329" s="3"/>
      <c r="L329" s="3"/>
      <c r="O329" s="227"/>
      <c r="Q329" s="94"/>
      <c r="R329" s="94"/>
      <c r="S329" s="94"/>
      <c r="T329" s="94"/>
    </row>
    <row r="330" ht="15.75" customHeight="1">
      <c r="A330" s="204"/>
      <c r="B330" s="259"/>
      <c r="C330" s="223"/>
      <c r="D330" s="231"/>
      <c r="E330" s="3"/>
      <c r="F330" s="3"/>
      <c r="G330" s="3"/>
      <c r="H330" s="3"/>
      <c r="J330" s="226"/>
      <c r="K330" s="3"/>
      <c r="L330" s="3"/>
      <c r="O330" s="227"/>
      <c r="Q330" s="94"/>
      <c r="R330" s="94"/>
      <c r="S330" s="94"/>
      <c r="T330" s="94"/>
    </row>
    <row r="331" ht="15.75" customHeight="1">
      <c r="A331" s="204"/>
      <c r="B331" s="259"/>
      <c r="C331" s="223"/>
      <c r="D331" s="231"/>
      <c r="E331" s="3"/>
      <c r="F331" s="3"/>
      <c r="G331" s="3"/>
      <c r="H331" s="3"/>
      <c r="J331" s="226"/>
      <c r="K331" s="3"/>
      <c r="L331" s="3"/>
      <c r="O331" s="227"/>
      <c r="Q331" s="94"/>
      <c r="R331" s="94"/>
      <c r="S331" s="94"/>
      <c r="T331" s="94"/>
    </row>
    <row r="332" ht="15.75" customHeight="1">
      <c r="A332" s="204"/>
      <c r="B332" s="259"/>
      <c r="C332" s="223"/>
      <c r="D332" s="231"/>
      <c r="E332" s="3"/>
      <c r="F332" s="3"/>
      <c r="G332" s="3"/>
      <c r="H332" s="3"/>
      <c r="J332" s="226"/>
      <c r="K332" s="3"/>
      <c r="L332" s="3"/>
      <c r="O332" s="227"/>
      <c r="Q332" s="94"/>
      <c r="R332" s="94"/>
      <c r="S332" s="94"/>
      <c r="T332" s="94"/>
    </row>
    <row r="333" ht="15.75" customHeight="1">
      <c r="A333" s="204"/>
      <c r="B333" s="259"/>
      <c r="C333" s="223"/>
      <c r="D333" s="231"/>
      <c r="E333" s="3"/>
      <c r="F333" s="3"/>
      <c r="G333" s="3"/>
      <c r="H333" s="3"/>
      <c r="J333" s="226"/>
      <c r="K333" s="3"/>
      <c r="L333" s="3"/>
      <c r="O333" s="227"/>
      <c r="Q333" s="94"/>
      <c r="R333" s="94"/>
      <c r="S333" s="94"/>
      <c r="T333" s="94"/>
    </row>
    <row r="334" ht="15.75" customHeight="1">
      <c r="A334" s="204"/>
      <c r="B334" s="259"/>
      <c r="C334" s="223"/>
      <c r="D334" s="231"/>
      <c r="E334" s="3"/>
      <c r="F334" s="3"/>
      <c r="G334" s="3"/>
      <c r="H334" s="3"/>
      <c r="J334" s="226"/>
      <c r="K334" s="3"/>
      <c r="L334" s="3"/>
      <c r="O334" s="227"/>
      <c r="Q334" s="94"/>
      <c r="R334" s="94"/>
      <c r="S334" s="94"/>
      <c r="T334" s="94"/>
    </row>
    <row r="335" ht="15.75" customHeight="1">
      <c r="A335" s="204"/>
      <c r="B335" s="259"/>
      <c r="C335" s="223"/>
      <c r="D335" s="231"/>
      <c r="E335" s="3"/>
      <c r="F335" s="3"/>
      <c r="G335" s="3"/>
      <c r="H335" s="3"/>
      <c r="J335" s="226"/>
      <c r="K335" s="3"/>
      <c r="L335" s="3"/>
      <c r="O335" s="227"/>
      <c r="Q335" s="94"/>
      <c r="R335" s="94"/>
      <c r="S335" s="94"/>
      <c r="T335" s="94"/>
    </row>
    <row r="336" ht="15.75" customHeight="1">
      <c r="A336" s="204"/>
      <c r="B336" s="259"/>
      <c r="C336" s="223"/>
      <c r="D336" s="231"/>
      <c r="E336" s="3"/>
      <c r="F336" s="3"/>
      <c r="G336" s="3"/>
      <c r="H336" s="3"/>
      <c r="J336" s="226"/>
      <c r="K336" s="3"/>
      <c r="L336" s="3"/>
      <c r="O336" s="227"/>
      <c r="Q336" s="94"/>
      <c r="R336" s="94"/>
      <c r="S336" s="94"/>
      <c r="T336" s="94"/>
    </row>
    <row r="337" ht="15.75" customHeight="1">
      <c r="A337" s="204"/>
      <c r="B337" s="259"/>
      <c r="C337" s="223"/>
      <c r="D337" s="231"/>
      <c r="E337" s="3"/>
      <c r="F337" s="3"/>
      <c r="G337" s="3"/>
      <c r="H337" s="3"/>
      <c r="J337" s="226"/>
      <c r="K337" s="3"/>
      <c r="L337" s="3"/>
      <c r="O337" s="227"/>
      <c r="Q337" s="94"/>
      <c r="R337" s="94"/>
      <c r="S337" s="94"/>
      <c r="T337" s="94"/>
    </row>
    <row r="338" ht="15.75" customHeight="1">
      <c r="A338" s="204"/>
      <c r="B338" s="259"/>
      <c r="C338" s="223"/>
      <c r="D338" s="231"/>
      <c r="E338" s="3"/>
      <c r="F338" s="3"/>
      <c r="G338" s="3"/>
      <c r="H338" s="3"/>
      <c r="J338" s="226"/>
      <c r="K338" s="3"/>
      <c r="L338" s="3"/>
      <c r="O338" s="227"/>
      <c r="Q338" s="94"/>
      <c r="R338" s="94"/>
      <c r="S338" s="94"/>
      <c r="T338" s="94"/>
    </row>
    <row r="339" ht="15.75" customHeight="1">
      <c r="A339" s="204"/>
      <c r="B339" s="259"/>
      <c r="C339" s="223"/>
      <c r="D339" s="231"/>
      <c r="E339" s="3"/>
      <c r="F339" s="3"/>
      <c r="G339" s="3"/>
      <c r="H339" s="3"/>
      <c r="J339" s="226"/>
      <c r="K339" s="3"/>
      <c r="L339" s="3"/>
      <c r="O339" s="227"/>
      <c r="Q339" s="94"/>
      <c r="R339" s="94"/>
      <c r="S339" s="94"/>
      <c r="T339" s="94"/>
    </row>
    <row r="340" ht="15.75" customHeight="1">
      <c r="A340" s="204"/>
      <c r="B340" s="259"/>
      <c r="C340" s="223"/>
      <c r="D340" s="231"/>
      <c r="E340" s="3"/>
      <c r="F340" s="3"/>
      <c r="G340" s="3"/>
      <c r="H340" s="3"/>
      <c r="J340" s="226"/>
      <c r="K340" s="3"/>
      <c r="L340" s="3"/>
      <c r="O340" s="227"/>
      <c r="Q340" s="94"/>
      <c r="R340" s="94"/>
      <c r="S340" s="94"/>
      <c r="T340" s="94"/>
    </row>
    <row r="341" ht="15.75" customHeight="1">
      <c r="A341" s="204"/>
      <c r="B341" s="259"/>
      <c r="C341" s="223"/>
      <c r="D341" s="231"/>
      <c r="E341" s="3"/>
      <c r="F341" s="3"/>
      <c r="G341" s="3"/>
      <c r="H341" s="3"/>
      <c r="J341" s="226"/>
      <c r="K341" s="3"/>
      <c r="L341" s="3"/>
      <c r="O341" s="227"/>
      <c r="Q341" s="94"/>
      <c r="R341" s="94"/>
      <c r="S341" s="94"/>
      <c r="T341" s="94"/>
    </row>
    <row r="342" ht="15.75" customHeight="1">
      <c r="A342" s="204"/>
      <c r="B342" s="259"/>
      <c r="C342" s="223"/>
      <c r="D342" s="231"/>
      <c r="E342" s="3"/>
      <c r="F342" s="3"/>
      <c r="G342" s="3"/>
      <c r="H342" s="3"/>
      <c r="J342" s="226"/>
      <c r="K342" s="3"/>
      <c r="L342" s="3"/>
      <c r="O342" s="227"/>
      <c r="Q342" s="94"/>
      <c r="R342" s="94"/>
      <c r="S342" s="94"/>
      <c r="T342" s="94"/>
    </row>
    <row r="343" ht="15.75" customHeight="1">
      <c r="A343" s="204"/>
      <c r="B343" s="259"/>
      <c r="C343" s="223"/>
      <c r="D343" s="231"/>
      <c r="E343" s="3"/>
      <c r="F343" s="3"/>
      <c r="G343" s="3"/>
      <c r="H343" s="3"/>
      <c r="J343" s="226"/>
      <c r="K343" s="3"/>
      <c r="L343" s="3"/>
      <c r="O343" s="227"/>
      <c r="Q343" s="94"/>
      <c r="R343" s="94"/>
      <c r="S343" s="94"/>
      <c r="T343" s="94"/>
    </row>
    <row r="344" ht="15.75" customHeight="1">
      <c r="A344" s="204"/>
      <c r="B344" s="259"/>
      <c r="C344" s="223"/>
      <c r="D344" s="231"/>
      <c r="E344" s="3"/>
      <c r="F344" s="3"/>
      <c r="G344" s="3"/>
      <c r="H344" s="3"/>
      <c r="J344" s="226"/>
      <c r="K344" s="3"/>
      <c r="L344" s="3"/>
      <c r="O344" s="227"/>
      <c r="Q344" s="94"/>
      <c r="R344" s="94"/>
      <c r="S344" s="94"/>
      <c r="T344" s="94"/>
    </row>
    <row r="345" ht="15.75" customHeight="1">
      <c r="A345" s="204"/>
      <c r="B345" s="259"/>
      <c r="C345" s="223"/>
      <c r="D345" s="231"/>
      <c r="E345" s="3"/>
      <c r="F345" s="3"/>
      <c r="G345" s="3"/>
      <c r="H345" s="3"/>
      <c r="J345" s="226"/>
      <c r="K345" s="3"/>
      <c r="L345" s="3"/>
      <c r="O345" s="227"/>
      <c r="Q345" s="94"/>
      <c r="R345" s="94"/>
      <c r="S345" s="94"/>
      <c r="T345" s="94"/>
    </row>
    <row r="346" ht="15.75" customHeight="1">
      <c r="A346" s="234"/>
      <c r="B346" s="259"/>
      <c r="C346" s="223"/>
      <c r="D346" s="231"/>
      <c r="E346" s="3"/>
      <c r="F346" s="3"/>
      <c r="G346" s="3"/>
      <c r="H346" s="3"/>
      <c r="J346" s="226"/>
      <c r="K346" s="3"/>
      <c r="L346" s="3"/>
      <c r="O346" s="227"/>
      <c r="Q346" s="94"/>
      <c r="R346" s="94"/>
      <c r="S346" s="94"/>
      <c r="T346" s="94"/>
    </row>
    <row r="347" ht="15.75" customHeight="1">
      <c r="A347" s="242"/>
      <c r="B347" s="259"/>
      <c r="C347" s="223"/>
      <c r="D347" s="231"/>
      <c r="E347" s="3"/>
      <c r="F347" s="3"/>
      <c r="G347" s="3"/>
      <c r="H347" s="3"/>
      <c r="J347" s="226"/>
      <c r="K347" s="3"/>
      <c r="L347" s="3"/>
      <c r="O347" s="227"/>
      <c r="Q347" s="94"/>
      <c r="R347" s="94"/>
      <c r="S347" s="94"/>
      <c r="T347" s="94"/>
    </row>
    <row r="348" ht="15.75" customHeight="1">
      <c r="A348" s="204"/>
      <c r="B348" s="259"/>
      <c r="C348" s="223"/>
      <c r="D348" s="231"/>
      <c r="E348" s="3"/>
      <c r="F348" s="3"/>
      <c r="G348" s="3"/>
      <c r="H348" s="3"/>
      <c r="J348" s="226"/>
      <c r="K348" s="3"/>
      <c r="L348" s="3"/>
      <c r="O348" s="227"/>
      <c r="Q348" s="94"/>
      <c r="R348" s="94"/>
      <c r="S348" s="94"/>
      <c r="T348" s="94"/>
    </row>
    <row r="349" ht="15.75" customHeight="1">
      <c r="A349" s="245"/>
      <c r="B349" s="259"/>
      <c r="C349" s="223"/>
      <c r="D349" s="231"/>
      <c r="E349" s="3"/>
      <c r="F349" s="3"/>
      <c r="G349" s="3"/>
      <c r="H349" s="3"/>
      <c r="J349" s="226"/>
      <c r="K349" s="3"/>
      <c r="L349" s="3"/>
      <c r="O349" s="227"/>
      <c r="Q349" s="94"/>
      <c r="R349" s="94"/>
      <c r="S349" s="94"/>
      <c r="T349" s="94"/>
    </row>
    <row r="350" ht="15.75" customHeight="1">
      <c r="A350" s="245"/>
      <c r="B350" s="259"/>
      <c r="C350" s="223"/>
      <c r="D350" s="231"/>
      <c r="E350" s="3"/>
      <c r="F350" s="3"/>
      <c r="G350" s="3"/>
      <c r="H350" s="3"/>
      <c r="J350" s="226"/>
      <c r="K350" s="3"/>
      <c r="L350" s="3"/>
      <c r="O350" s="227"/>
      <c r="Q350" s="94"/>
      <c r="R350" s="94"/>
      <c r="S350" s="94"/>
      <c r="T350" s="94"/>
    </row>
    <row r="351" ht="15.75" customHeight="1">
      <c r="A351" s="234"/>
      <c r="B351" s="259"/>
      <c r="C351" s="223"/>
      <c r="D351" s="231"/>
      <c r="E351" s="3"/>
      <c r="F351" s="3"/>
      <c r="G351" s="3"/>
      <c r="H351" s="3"/>
      <c r="J351" s="226"/>
      <c r="K351" s="3"/>
      <c r="L351" s="3"/>
      <c r="O351" s="227"/>
      <c r="Q351" s="94"/>
      <c r="R351" s="94"/>
      <c r="S351" s="94"/>
      <c r="T351" s="94"/>
    </row>
    <row r="352" ht="15.75" customHeight="1">
      <c r="A352" s="234"/>
      <c r="B352" s="259"/>
      <c r="C352" s="223"/>
      <c r="D352" s="231"/>
      <c r="E352" s="3"/>
      <c r="F352" s="3"/>
      <c r="G352" s="3"/>
      <c r="H352" s="3"/>
      <c r="J352" s="226"/>
      <c r="K352" s="3"/>
      <c r="L352" s="3"/>
      <c r="O352" s="227"/>
      <c r="Q352" s="94"/>
      <c r="R352" s="94"/>
      <c r="S352" s="94"/>
      <c r="T352" s="94"/>
    </row>
    <row r="353" ht="15.75" customHeight="1">
      <c r="A353" s="242"/>
      <c r="B353" s="259"/>
      <c r="C353" s="223"/>
      <c r="D353" s="231"/>
      <c r="E353" s="3"/>
      <c r="F353" s="3"/>
      <c r="G353" s="3"/>
      <c r="H353" s="3"/>
      <c r="J353" s="226"/>
      <c r="K353" s="3"/>
      <c r="L353" s="3"/>
      <c r="O353" s="227"/>
      <c r="Q353" s="94"/>
      <c r="R353" s="94"/>
      <c r="S353" s="94"/>
      <c r="T353" s="94"/>
    </row>
    <row r="354" ht="15.75" customHeight="1">
      <c r="A354" s="234"/>
      <c r="B354" s="259"/>
      <c r="C354" s="223"/>
      <c r="D354" s="231"/>
      <c r="E354" s="3"/>
      <c r="F354" s="3"/>
      <c r="G354" s="3"/>
      <c r="H354" s="3"/>
      <c r="J354" s="226"/>
      <c r="K354" s="3"/>
      <c r="L354" s="3"/>
      <c r="O354" s="227"/>
      <c r="Q354" s="94"/>
      <c r="R354" s="94"/>
      <c r="S354" s="94"/>
      <c r="T354" s="94"/>
    </row>
    <row r="355" ht="15.75" customHeight="1">
      <c r="A355" s="242"/>
      <c r="B355" s="259"/>
      <c r="C355" s="223"/>
      <c r="D355" s="231"/>
      <c r="E355" s="3"/>
      <c r="F355" s="3"/>
      <c r="G355" s="3"/>
      <c r="H355" s="3"/>
      <c r="J355" s="226"/>
      <c r="K355" s="3"/>
      <c r="L355" s="3"/>
      <c r="O355" s="227"/>
      <c r="Q355" s="94"/>
      <c r="R355" s="94"/>
      <c r="S355" s="94"/>
      <c r="T355" s="94"/>
    </row>
    <row r="356" ht="15.75" customHeight="1">
      <c r="A356" s="234"/>
      <c r="B356" s="259"/>
      <c r="C356" s="223"/>
      <c r="D356" s="231"/>
      <c r="E356" s="3"/>
      <c r="F356" s="3"/>
      <c r="G356" s="3"/>
      <c r="H356" s="3"/>
      <c r="J356" s="226"/>
      <c r="K356" s="3"/>
      <c r="L356" s="3"/>
      <c r="O356" s="227"/>
      <c r="Q356" s="94"/>
      <c r="R356" s="94"/>
      <c r="S356" s="94"/>
      <c r="T356" s="94"/>
    </row>
    <row r="357" ht="15.75" customHeight="1">
      <c r="A357" s="245"/>
      <c r="B357" s="259"/>
      <c r="C357" s="223"/>
      <c r="D357" s="231"/>
      <c r="E357" s="3"/>
      <c r="F357" s="3"/>
      <c r="G357" s="3"/>
      <c r="H357" s="3"/>
      <c r="J357" s="226"/>
      <c r="K357" s="3"/>
      <c r="L357" s="3"/>
      <c r="O357" s="227"/>
      <c r="Q357" s="94"/>
      <c r="R357" s="94"/>
      <c r="S357" s="94"/>
      <c r="T357" s="94"/>
    </row>
    <row r="358" ht="15.75" customHeight="1">
      <c r="A358" s="245"/>
      <c r="B358" s="259"/>
      <c r="C358" s="223"/>
      <c r="D358" s="231"/>
      <c r="E358" s="3"/>
      <c r="F358" s="3"/>
      <c r="G358" s="3"/>
      <c r="H358" s="3"/>
      <c r="J358" s="226"/>
      <c r="K358" s="3"/>
      <c r="L358" s="3"/>
      <c r="O358" s="227"/>
      <c r="Q358" s="94"/>
      <c r="R358" s="94"/>
      <c r="S358" s="94"/>
      <c r="T358" s="94"/>
    </row>
    <row r="359" ht="15.75" customHeight="1">
      <c r="A359" s="234"/>
      <c r="B359" s="259"/>
      <c r="C359" s="223"/>
      <c r="D359" s="231"/>
      <c r="E359" s="3"/>
      <c r="F359" s="3"/>
      <c r="G359" s="3"/>
      <c r="H359" s="3"/>
      <c r="J359" s="226"/>
      <c r="K359" s="3"/>
      <c r="L359" s="3"/>
      <c r="O359" s="227"/>
      <c r="Q359" s="94"/>
      <c r="R359" s="94"/>
      <c r="S359" s="94"/>
      <c r="T359" s="94"/>
    </row>
    <row r="360" ht="15.75" customHeight="1">
      <c r="A360" s="242"/>
      <c r="B360" s="259"/>
      <c r="C360" s="223"/>
      <c r="D360" s="231"/>
      <c r="E360" s="3"/>
      <c r="F360" s="3"/>
      <c r="G360" s="3"/>
      <c r="H360" s="3"/>
      <c r="J360" s="226"/>
      <c r="K360" s="3"/>
      <c r="L360" s="3"/>
      <c r="O360" s="227"/>
      <c r="Q360" s="94"/>
      <c r="R360" s="94"/>
      <c r="S360" s="94"/>
      <c r="T360" s="94"/>
    </row>
    <row r="361" ht="15.75" customHeight="1">
      <c r="A361" s="234"/>
      <c r="B361" s="259"/>
      <c r="C361" s="223"/>
      <c r="D361" s="231"/>
      <c r="E361" s="3"/>
      <c r="F361" s="3"/>
      <c r="G361" s="3"/>
      <c r="H361" s="3"/>
      <c r="J361" s="226"/>
      <c r="K361" s="3"/>
      <c r="L361" s="3"/>
      <c r="O361" s="227"/>
      <c r="Q361" s="94"/>
      <c r="R361" s="94"/>
      <c r="S361" s="94"/>
      <c r="T361" s="94"/>
    </row>
    <row r="362" ht="15.75" customHeight="1">
      <c r="A362" s="245"/>
      <c r="B362" s="259"/>
      <c r="C362" s="223"/>
      <c r="D362" s="231"/>
      <c r="E362" s="3"/>
      <c r="F362" s="3"/>
      <c r="G362" s="3"/>
      <c r="H362" s="3"/>
      <c r="J362" s="226"/>
      <c r="K362" s="3"/>
      <c r="L362" s="3"/>
      <c r="O362" s="227"/>
      <c r="Q362" s="94"/>
      <c r="R362" s="94"/>
      <c r="S362" s="94"/>
      <c r="T362" s="94"/>
    </row>
    <row r="363" ht="15.75" customHeight="1">
      <c r="A363" s="234"/>
      <c r="B363" s="259"/>
      <c r="C363" s="223"/>
      <c r="D363" s="231"/>
      <c r="E363" s="3"/>
      <c r="F363" s="3"/>
      <c r="G363" s="3"/>
      <c r="H363" s="3"/>
      <c r="J363" s="226"/>
      <c r="K363" s="3"/>
      <c r="L363" s="3"/>
      <c r="O363" s="227"/>
      <c r="Q363" s="94"/>
      <c r="R363" s="94"/>
      <c r="S363" s="94"/>
      <c r="T363" s="94"/>
    </row>
    <row r="364" ht="15.75" customHeight="1">
      <c r="A364" s="234"/>
      <c r="B364" s="259"/>
      <c r="C364" s="223"/>
      <c r="D364" s="231"/>
      <c r="E364" s="3"/>
      <c r="F364" s="3"/>
      <c r="G364" s="3"/>
      <c r="H364" s="3"/>
      <c r="J364" s="226"/>
      <c r="K364" s="3"/>
      <c r="L364" s="3"/>
      <c r="O364" s="227"/>
      <c r="Q364" s="94"/>
      <c r="R364" s="94"/>
      <c r="S364" s="94"/>
      <c r="T364" s="94"/>
    </row>
    <row r="365" ht="15.75" customHeight="1">
      <c r="A365" s="245"/>
      <c r="B365" s="259"/>
      <c r="C365" s="223"/>
      <c r="D365" s="231"/>
      <c r="E365" s="3"/>
      <c r="F365" s="3"/>
      <c r="G365" s="3"/>
      <c r="H365" s="3"/>
      <c r="J365" s="226"/>
      <c r="K365" s="3"/>
      <c r="L365" s="3"/>
      <c r="O365" s="227"/>
      <c r="Q365" s="94"/>
      <c r="R365" s="94"/>
      <c r="S365" s="94"/>
      <c r="T365" s="94"/>
    </row>
    <row r="366" ht="15.75" customHeight="1">
      <c r="A366" s="234"/>
      <c r="B366" s="259"/>
      <c r="C366" s="223"/>
      <c r="D366" s="231"/>
      <c r="E366" s="3"/>
      <c r="F366" s="3"/>
      <c r="G366" s="3"/>
      <c r="H366" s="3"/>
      <c r="J366" s="226"/>
      <c r="K366" s="3"/>
      <c r="L366" s="3"/>
      <c r="O366" s="227"/>
      <c r="Q366" s="94"/>
      <c r="R366" s="94"/>
      <c r="S366" s="94"/>
      <c r="T366" s="94"/>
    </row>
    <row r="367" ht="15.75" customHeight="1">
      <c r="A367" s="245"/>
      <c r="B367" s="259"/>
      <c r="C367" s="223"/>
      <c r="D367" s="231"/>
      <c r="E367" s="3"/>
      <c r="F367" s="3"/>
      <c r="G367" s="3"/>
      <c r="H367" s="3"/>
      <c r="J367" s="226"/>
      <c r="K367" s="3"/>
      <c r="L367" s="3"/>
      <c r="O367" s="227"/>
      <c r="Q367" s="94"/>
      <c r="R367" s="94"/>
      <c r="S367" s="94"/>
      <c r="T367" s="94"/>
    </row>
    <row r="368" ht="15.75" customHeight="1">
      <c r="A368" s="234"/>
      <c r="B368" s="259"/>
      <c r="C368" s="223"/>
      <c r="D368" s="231"/>
      <c r="E368" s="3"/>
      <c r="F368" s="3"/>
      <c r="G368" s="3"/>
      <c r="H368" s="3"/>
      <c r="J368" s="226"/>
      <c r="K368" s="3"/>
      <c r="L368" s="3"/>
      <c r="O368" s="227"/>
      <c r="Q368" s="94"/>
      <c r="R368" s="94"/>
      <c r="S368" s="94"/>
      <c r="T368" s="94"/>
    </row>
    <row r="369" ht="15.75" customHeight="1">
      <c r="A369" s="204"/>
      <c r="B369" s="259"/>
      <c r="C369" s="223"/>
      <c r="D369" s="231"/>
      <c r="E369" s="3"/>
      <c r="F369" s="3"/>
      <c r="G369" s="3"/>
      <c r="H369" s="3"/>
      <c r="J369" s="226"/>
      <c r="K369" s="3"/>
      <c r="L369" s="3"/>
      <c r="O369" s="227"/>
      <c r="Q369" s="94"/>
      <c r="R369" s="94"/>
      <c r="S369" s="94"/>
      <c r="T369" s="94"/>
    </row>
    <row r="370" ht="15.75" customHeight="1">
      <c r="A370" s="234"/>
      <c r="B370" s="259"/>
      <c r="C370" s="223"/>
      <c r="D370" s="231"/>
      <c r="E370" s="3"/>
      <c r="F370" s="3"/>
      <c r="G370" s="3"/>
      <c r="H370" s="3"/>
      <c r="J370" s="226"/>
      <c r="K370" s="3"/>
      <c r="L370" s="3"/>
      <c r="O370" s="227"/>
      <c r="Q370" s="94"/>
      <c r="R370" s="94"/>
      <c r="S370" s="94"/>
      <c r="T370" s="94"/>
    </row>
    <row r="371" ht="15.75" customHeight="1">
      <c r="A371" s="245"/>
      <c r="B371" s="259"/>
      <c r="C371" s="223"/>
      <c r="D371" s="231"/>
      <c r="E371" s="3"/>
      <c r="F371" s="3"/>
      <c r="G371" s="3"/>
      <c r="H371" s="3"/>
      <c r="J371" s="226"/>
      <c r="K371" s="3"/>
      <c r="L371" s="3"/>
      <c r="O371" s="227"/>
      <c r="Q371" s="94"/>
      <c r="R371" s="94"/>
      <c r="S371" s="94"/>
      <c r="T371" s="94"/>
    </row>
    <row r="372" ht="15.75" customHeight="1">
      <c r="A372" s="234"/>
      <c r="B372" s="259"/>
      <c r="C372" s="223"/>
      <c r="D372" s="231"/>
      <c r="E372" s="3"/>
      <c r="F372" s="3"/>
      <c r="G372" s="3"/>
      <c r="H372" s="3"/>
      <c r="J372" s="226"/>
      <c r="K372" s="3"/>
      <c r="L372" s="3"/>
      <c r="O372" s="227"/>
      <c r="Q372" s="94"/>
      <c r="R372" s="94"/>
      <c r="S372" s="94"/>
      <c r="T372" s="94"/>
    </row>
    <row r="373" ht="15.75" customHeight="1">
      <c r="A373" s="204"/>
      <c r="B373" s="259"/>
      <c r="C373" s="223"/>
      <c r="D373" s="231"/>
      <c r="E373" s="3"/>
      <c r="F373" s="3"/>
      <c r="G373" s="3"/>
      <c r="H373" s="3"/>
      <c r="J373" s="226"/>
      <c r="K373" s="3"/>
      <c r="L373" s="3"/>
      <c r="O373" s="227"/>
      <c r="Q373" s="94"/>
      <c r="R373" s="94"/>
      <c r="S373" s="94"/>
      <c r="T373" s="94"/>
    </row>
    <row r="374" ht="15.75" customHeight="1">
      <c r="A374" s="234"/>
      <c r="B374" s="259"/>
      <c r="C374" s="223"/>
      <c r="D374" s="231"/>
      <c r="E374" s="3"/>
      <c r="F374" s="3"/>
      <c r="G374" s="3"/>
      <c r="H374" s="3"/>
      <c r="J374" s="226"/>
      <c r="K374" s="3"/>
      <c r="L374" s="3"/>
      <c r="O374" s="227"/>
      <c r="Q374" s="94"/>
      <c r="R374" s="94"/>
      <c r="S374" s="94"/>
      <c r="T374" s="94"/>
    </row>
    <row r="375" ht="15.75" customHeight="1">
      <c r="A375" s="234"/>
      <c r="B375" s="259"/>
      <c r="C375" s="223"/>
      <c r="D375" s="231"/>
      <c r="E375" s="3"/>
      <c r="F375" s="3"/>
      <c r="G375" s="3"/>
      <c r="H375" s="3"/>
      <c r="J375" s="226"/>
      <c r="K375" s="3"/>
      <c r="L375" s="3"/>
      <c r="O375" s="227"/>
      <c r="Q375" s="94"/>
      <c r="R375" s="94"/>
      <c r="S375" s="94"/>
      <c r="T375" s="94"/>
    </row>
    <row r="376" ht="15.75" customHeight="1">
      <c r="A376" s="234"/>
      <c r="B376" s="259"/>
      <c r="C376" s="206"/>
      <c r="D376" s="231"/>
      <c r="E376" s="3"/>
      <c r="F376" s="3"/>
      <c r="G376" s="3"/>
      <c r="H376" s="3"/>
      <c r="J376" s="226"/>
      <c r="K376" s="3"/>
      <c r="L376" s="3"/>
      <c r="O376" s="227"/>
      <c r="Q376" s="94"/>
      <c r="R376" s="94"/>
      <c r="S376" s="94"/>
      <c r="T376" s="94"/>
    </row>
    <row r="377" ht="15.75" customHeight="1">
      <c r="A377" s="234"/>
      <c r="B377" s="259"/>
      <c r="C377" s="206"/>
      <c r="D377" s="231"/>
      <c r="E377" s="3"/>
      <c r="F377" s="3"/>
      <c r="G377" s="3"/>
      <c r="H377" s="3"/>
      <c r="J377" s="226"/>
      <c r="K377" s="3"/>
      <c r="L377" s="3"/>
      <c r="O377" s="227"/>
      <c r="Q377" s="94"/>
      <c r="R377" s="94"/>
      <c r="S377" s="94"/>
      <c r="T377" s="94"/>
    </row>
    <row r="378" ht="15.75" customHeight="1">
      <c r="A378" s="234"/>
      <c r="B378" s="259"/>
      <c r="C378" s="206"/>
      <c r="D378" s="231"/>
      <c r="E378" s="3"/>
      <c r="F378" s="3"/>
      <c r="G378" s="3"/>
      <c r="H378" s="3"/>
      <c r="J378" s="226"/>
      <c r="K378" s="3"/>
      <c r="L378" s="3"/>
      <c r="O378" s="227"/>
      <c r="Q378" s="94"/>
      <c r="R378" s="94"/>
      <c r="S378" s="94"/>
      <c r="T378" s="94"/>
    </row>
    <row r="379" ht="15.75" customHeight="1">
      <c r="A379" s="234"/>
      <c r="B379" s="259"/>
      <c r="C379" s="206"/>
      <c r="D379" s="231"/>
      <c r="E379" s="3"/>
      <c r="F379" s="3"/>
      <c r="G379" s="3"/>
      <c r="H379" s="3"/>
      <c r="J379" s="226"/>
      <c r="K379" s="3"/>
      <c r="L379" s="3"/>
      <c r="O379" s="227"/>
      <c r="Q379" s="94"/>
      <c r="R379" s="94"/>
      <c r="S379" s="94"/>
      <c r="T379" s="94"/>
    </row>
    <row r="380" ht="15.75" customHeight="1">
      <c r="A380" s="234"/>
      <c r="B380" s="259"/>
      <c r="C380" s="206"/>
      <c r="D380" s="231"/>
      <c r="E380" s="3"/>
      <c r="F380" s="3"/>
      <c r="G380" s="3"/>
      <c r="H380" s="3"/>
      <c r="J380" s="226"/>
      <c r="K380" s="3"/>
      <c r="L380" s="3"/>
      <c r="O380" s="227"/>
      <c r="Q380" s="94"/>
      <c r="R380" s="94"/>
      <c r="S380" s="94"/>
      <c r="T380" s="94"/>
    </row>
    <row r="381" ht="15.75" customHeight="1">
      <c r="A381" s="234"/>
      <c r="B381" s="259"/>
      <c r="C381" s="206"/>
      <c r="D381" s="231"/>
      <c r="E381" s="3"/>
      <c r="F381" s="3"/>
      <c r="G381" s="3"/>
      <c r="H381" s="3"/>
      <c r="J381" s="226"/>
      <c r="K381" s="3"/>
      <c r="L381" s="3"/>
      <c r="O381" s="227"/>
      <c r="Q381" s="94"/>
      <c r="R381" s="94"/>
      <c r="S381" s="94"/>
      <c r="T381" s="94"/>
    </row>
    <row r="382" ht="15.75" customHeight="1">
      <c r="A382" s="234"/>
      <c r="B382" s="259"/>
      <c r="C382" s="206"/>
      <c r="D382" s="231"/>
      <c r="E382" s="3"/>
      <c r="F382" s="3"/>
      <c r="G382" s="3"/>
      <c r="H382" s="3"/>
      <c r="J382" s="226"/>
      <c r="K382" s="3"/>
      <c r="L382" s="3"/>
      <c r="O382" s="227"/>
      <c r="Q382" s="94"/>
      <c r="R382" s="94"/>
      <c r="S382" s="94"/>
      <c r="T382" s="94"/>
    </row>
    <row r="383" ht="15.75" customHeight="1">
      <c r="A383" s="234"/>
      <c r="B383" s="259"/>
      <c r="C383" s="206"/>
      <c r="D383" s="231"/>
      <c r="E383" s="3"/>
      <c r="F383" s="3"/>
      <c r="G383" s="3"/>
      <c r="H383" s="3"/>
      <c r="J383" s="226"/>
      <c r="K383" s="3"/>
      <c r="L383" s="3"/>
      <c r="O383" s="227"/>
      <c r="Q383" s="94"/>
      <c r="R383" s="94"/>
      <c r="S383" s="94"/>
      <c r="T383" s="94"/>
    </row>
    <row r="384" ht="15.75" customHeight="1">
      <c r="A384" s="234"/>
      <c r="B384" s="259"/>
      <c r="C384" s="206"/>
      <c r="D384" s="231"/>
      <c r="E384" s="3"/>
      <c r="F384" s="3"/>
      <c r="G384" s="3"/>
      <c r="H384" s="3"/>
      <c r="J384" s="226"/>
      <c r="K384" s="3"/>
      <c r="L384" s="3"/>
      <c r="O384" s="227"/>
      <c r="Q384" s="94"/>
      <c r="R384" s="94"/>
      <c r="S384" s="94"/>
      <c r="T384" s="94"/>
    </row>
    <row r="385" ht="15.75" customHeight="1">
      <c r="A385" s="234"/>
      <c r="B385" s="259"/>
      <c r="C385" s="206"/>
      <c r="D385" s="231"/>
      <c r="E385" s="3"/>
      <c r="F385" s="3"/>
      <c r="G385" s="3"/>
      <c r="H385" s="3"/>
      <c r="J385" s="226"/>
      <c r="K385" s="3"/>
      <c r="L385" s="3"/>
      <c r="O385" s="227"/>
      <c r="Q385" s="94"/>
      <c r="R385" s="94"/>
      <c r="S385" s="94"/>
      <c r="T385" s="94"/>
    </row>
    <row r="386" ht="15.75" customHeight="1">
      <c r="A386" s="234"/>
      <c r="B386" s="259"/>
      <c r="C386" s="206"/>
      <c r="D386" s="231"/>
      <c r="E386" s="3"/>
      <c r="F386" s="3"/>
      <c r="G386" s="3"/>
      <c r="H386" s="3"/>
      <c r="J386" s="226"/>
      <c r="K386" s="3"/>
      <c r="L386" s="3"/>
      <c r="O386" s="227"/>
      <c r="Q386" s="94"/>
      <c r="R386" s="94"/>
      <c r="S386" s="94"/>
      <c r="T386" s="94"/>
    </row>
    <row r="387" ht="15.75" customHeight="1">
      <c r="A387" s="234"/>
      <c r="B387" s="259"/>
      <c r="C387" s="206"/>
      <c r="D387" s="231"/>
      <c r="E387" s="3"/>
      <c r="F387" s="3"/>
      <c r="G387" s="3"/>
      <c r="H387" s="3"/>
      <c r="J387" s="226"/>
      <c r="K387" s="3"/>
      <c r="L387" s="3"/>
      <c r="O387" s="227"/>
      <c r="Q387" s="94"/>
      <c r="R387" s="94"/>
      <c r="S387" s="94"/>
      <c r="T387" s="94"/>
    </row>
    <row r="388" ht="15.75" customHeight="1">
      <c r="A388" s="234"/>
      <c r="B388" s="259"/>
      <c r="C388" s="206"/>
      <c r="D388" s="231"/>
      <c r="E388" s="3"/>
      <c r="F388" s="3"/>
      <c r="G388" s="3"/>
      <c r="H388" s="3"/>
      <c r="J388" s="226"/>
      <c r="K388" s="3"/>
      <c r="L388" s="3"/>
      <c r="O388" s="227"/>
      <c r="Q388" s="94"/>
      <c r="R388" s="94"/>
      <c r="S388" s="94"/>
      <c r="T388" s="94"/>
    </row>
    <row r="389" ht="15.75" customHeight="1">
      <c r="A389" s="234"/>
      <c r="B389" s="259"/>
      <c r="C389" s="206"/>
      <c r="D389" s="231"/>
      <c r="E389" s="3"/>
      <c r="F389" s="3"/>
      <c r="G389" s="3"/>
      <c r="H389" s="3"/>
      <c r="J389" s="226"/>
      <c r="K389" s="3"/>
      <c r="L389" s="3"/>
      <c r="O389" s="227"/>
      <c r="Q389" s="94"/>
      <c r="R389" s="94"/>
      <c r="S389" s="94"/>
      <c r="T389" s="94"/>
    </row>
    <row r="390" ht="15.75" customHeight="1">
      <c r="A390" s="234"/>
      <c r="B390" s="259"/>
      <c r="C390" s="206"/>
      <c r="D390" s="231"/>
      <c r="E390" s="3"/>
      <c r="F390" s="3"/>
      <c r="G390" s="3"/>
      <c r="H390" s="3"/>
      <c r="J390" s="226"/>
      <c r="K390" s="3"/>
      <c r="L390" s="3"/>
      <c r="O390" s="227"/>
      <c r="Q390" s="94"/>
      <c r="R390" s="94"/>
      <c r="S390" s="94"/>
      <c r="T390" s="94"/>
    </row>
    <row r="391" ht="15.75" customHeight="1">
      <c r="A391" s="234"/>
      <c r="B391" s="259"/>
      <c r="C391" s="206"/>
      <c r="D391" s="231"/>
      <c r="E391" s="3"/>
      <c r="F391" s="3"/>
      <c r="G391" s="3"/>
      <c r="H391" s="3"/>
      <c r="J391" s="226"/>
      <c r="K391" s="3"/>
      <c r="L391" s="3"/>
      <c r="O391" s="227"/>
      <c r="Q391" s="94"/>
      <c r="R391" s="94"/>
      <c r="S391" s="94"/>
      <c r="T391" s="94"/>
    </row>
    <row r="392" ht="15.75" customHeight="1">
      <c r="A392" s="234"/>
      <c r="B392" s="259"/>
      <c r="C392" s="206"/>
      <c r="D392" s="231"/>
      <c r="E392" s="3"/>
      <c r="F392" s="3"/>
      <c r="G392" s="3"/>
      <c r="H392" s="3"/>
      <c r="J392" s="226"/>
      <c r="K392" s="3"/>
      <c r="L392" s="3"/>
      <c r="O392" s="227"/>
      <c r="Q392" s="94"/>
      <c r="R392" s="94"/>
      <c r="S392" s="94"/>
      <c r="T392" s="94"/>
    </row>
    <row r="393" ht="15.75" customHeight="1">
      <c r="A393" s="234"/>
      <c r="B393" s="259"/>
      <c r="C393" s="206"/>
      <c r="D393" s="231"/>
      <c r="E393" s="3"/>
      <c r="F393" s="3"/>
      <c r="G393" s="3"/>
      <c r="H393" s="3"/>
      <c r="J393" s="226"/>
      <c r="K393" s="3"/>
      <c r="L393" s="3"/>
      <c r="O393" s="227"/>
      <c r="Q393" s="94"/>
      <c r="R393" s="94"/>
      <c r="S393" s="94"/>
      <c r="T393" s="94"/>
    </row>
    <row r="394" ht="15.75" customHeight="1">
      <c r="A394" s="234"/>
      <c r="B394" s="259"/>
      <c r="C394" s="206"/>
      <c r="D394" s="231"/>
      <c r="E394" s="3"/>
      <c r="F394" s="3"/>
      <c r="G394" s="3"/>
      <c r="H394" s="3"/>
      <c r="J394" s="226"/>
      <c r="K394" s="3"/>
      <c r="L394" s="3"/>
      <c r="O394" s="227"/>
      <c r="Q394" s="94"/>
      <c r="R394" s="94"/>
      <c r="S394" s="94"/>
      <c r="T394" s="94"/>
    </row>
    <row r="395" ht="15.75" customHeight="1">
      <c r="A395" s="234"/>
      <c r="B395" s="259"/>
      <c r="C395" s="206"/>
      <c r="D395" s="231"/>
      <c r="E395" s="3"/>
      <c r="F395" s="3"/>
      <c r="G395" s="3"/>
      <c r="H395" s="3"/>
      <c r="J395" s="226"/>
      <c r="K395" s="3"/>
      <c r="L395" s="3"/>
      <c r="O395" s="227"/>
      <c r="Q395" s="94"/>
      <c r="R395" s="94"/>
      <c r="S395" s="94"/>
      <c r="T395" s="94"/>
    </row>
    <row r="396" ht="15.75" customHeight="1">
      <c r="A396" s="234"/>
      <c r="B396" s="259"/>
      <c r="C396" s="206"/>
      <c r="D396" s="231"/>
      <c r="E396" s="3"/>
      <c r="F396" s="3"/>
      <c r="G396" s="3"/>
      <c r="H396" s="3"/>
      <c r="J396" s="226"/>
      <c r="K396" s="3"/>
      <c r="L396" s="3"/>
      <c r="O396" s="227"/>
      <c r="Q396" s="94"/>
      <c r="R396" s="94"/>
      <c r="S396" s="94"/>
      <c r="T396" s="94"/>
    </row>
    <row r="397" ht="15.75" customHeight="1">
      <c r="A397" s="234"/>
      <c r="B397" s="259"/>
      <c r="C397" s="206"/>
      <c r="D397" s="231"/>
      <c r="E397" s="3"/>
      <c r="F397" s="3"/>
      <c r="G397" s="3"/>
      <c r="H397" s="3"/>
      <c r="J397" s="226"/>
      <c r="K397" s="3"/>
      <c r="L397" s="3"/>
      <c r="O397" s="227"/>
      <c r="Q397" s="94"/>
      <c r="R397" s="94"/>
      <c r="S397" s="94"/>
      <c r="T397" s="94"/>
    </row>
    <row r="398" ht="15.75" customHeight="1">
      <c r="A398" s="234"/>
      <c r="B398" s="259"/>
      <c r="C398" s="206"/>
      <c r="D398" s="231"/>
      <c r="E398" s="3"/>
      <c r="F398" s="3"/>
      <c r="G398" s="3"/>
      <c r="H398" s="3"/>
      <c r="J398" s="226"/>
      <c r="K398" s="3"/>
      <c r="L398" s="3"/>
      <c r="O398" s="227"/>
      <c r="Q398" s="94"/>
      <c r="R398" s="94"/>
      <c r="S398" s="94"/>
      <c r="T398" s="94"/>
    </row>
    <row r="399" ht="15.75" customHeight="1">
      <c r="A399" s="234"/>
      <c r="B399" s="259"/>
      <c r="C399" s="206"/>
      <c r="D399" s="231"/>
      <c r="E399" s="3"/>
      <c r="F399" s="3"/>
      <c r="G399" s="3"/>
      <c r="H399" s="3"/>
      <c r="J399" s="226"/>
      <c r="K399" s="3"/>
      <c r="L399" s="3"/>
      <c r="O399" s="227"/>
      <c r="Q399" s="94"/>
      <c r="R399" s="94"/>
      <c r="S399" s="94"/>
      <c r="T399" s="94"/>
    </row>
    <row r="400" ht="15.75" customHeight="1">
      <c r="A400" s="234"/>
      <c r="B400" s="259"/>
      <c r="C400" s="206"/>
      <c r="D400" s="231"/>
      <c r="E400" s="3"/>
      <c r="F400" s="3"/>
      <c r="G400" s="3"/>
      <c r="H400" s="3"/>
      <c r="J400" s="226"/>
      <c r="K400" s="3"/>
      <c r="L400" s="3"/>
      <c r="O400" s="227"/>
      <c r="Q400" s="94"/>
      <c r="R400" s="94"/>
      <c r="S400" s="94"/>
      <c r="T400" s="94"/>
    </row>
    <row r="401" ht="15.75" customHeight="1">
      <c r="A401" s="234"/>
      <c r="B401" s="259"/>
      <c r="C401" s="206"/>
      <c r="D401" s="231"/>
      <c r="E401" s="3"/>
      <c r="F401" s="3"/>
      <c r="G401" s="3"/>
      <c r="H401" s="3"/>
      <c r="J401" s="226"/>
      <c r="K401" s="3"/>
      <c r="L401" s="3"/>
      <c r="O401" s="227"/>
      <c r="Q401" s="94"/>
      <c r="R401" s="94"/>
      <c r="S401" s="94"/>
      <c r="T401" s="94"/>
    </row>
    <row r="402" ht="15.75" customHeight="1">
      <c r="A402" s="234"/>
      <c r="B402" s="259"/>
      <c r="C402" s="206"/>
      <c r="D402" s="231"/>
      <c r="E402" s="3"/>
      <c r="F402" s="3"/>
      <c r="G402" s="3"/>
      <c r="H402" s="3"/>
      <c r="J402" s="226"/>
      <c r="K402" s="3"/>
      <c r="L402" s="3"/>
      <c r="O402" s="227"/>
      <c r="Q402" s="94"/>
      <c r="R402" s="94"/>
      <c r="S402" s="94"/>
      <c r="T402" s="94"/>
    </row>
    <row r="403" ht="15.75" customHeight="1">
      <c r="A403" s="234"/>
      <c r="B403" s="259"/>
      <c r="C403" s="206"/>
      <c r="D403" s="231"/>
      <c r="E403" s="3"/>
      <c r="F403" s="3"/>
      <c r="G403" s="3"/>
      <c r="H403" s="3"/>
      <c r="J403" s="226"/>
      <c r="K403" s="3"/>
      <c r="L403" s="3"/>
      <c r="O403" s="227"/>
      <c r="Q403" s="94"/>
      <c r="R403" s="94"/>
      <c r="S403" s="94"/>
      <c r="T403" s="94"/>
    </row>
    <row r="404" ht="15.75" customHeight="1">
      <c r="A404" s="234"/>
      <c r="B404" s="259"/>
      <c r="C404" s="206"/>
      <c r="D404" s="231"/>
      <c r="E404" s="3"/>
      <c r="F404" s="3"/>
      <c r="G404" s="3"/>
      <c r="H404" s="3"/>
      <c r="J404" s="226"/>
      <c r="K404" s="3"/>
      <c r="L404" s="3"/>
      <c r="O404" s="227"/>
      <c r="Q404" s="94"/>
      <c r="R404" s="94"/>
      <c r="S404" s="94"/>
      <c r="T404" s="94"/>
    </row>
    <row r="405" ht="15.75" customHeight="1">
      <c r="A405" s="234"/>
      <c r="B405" s="259"/>
      <c r="C405" s="206"/>
      <c r="D405" s="231"/>
      <c r="E405" s="3"/>
      <c r="F405" s="3"/>
      <c r="G405" s="3"/>
      <c r="H405" s="3"/>
      <c r="J405" s="226"/>
      <c r="K405" s="3"/>
      <c r="L405" s="3"/>
      <c r="O405" s="227"/>
      <c r="Q405" s="94"/>
      <c r="R405" s="94"/>
      <c r="S405" s="94"/>
      <c r="T405" s="94"/>
    </row>
    <row r="406" ht="15.75" customHeight="1">
      <c r="A406" s="234"/>
      <c r="B406" s="259"/>
      <c r="C406" s="206"/>
      <c r="D406" s="231"/>
      <c r="E406" s="3"/>
      <c r="F406" s="3"/>
      <c r="G406" s="3"/>
      <c r="H406" s="3"/>
      <c r="J406" s="226"/>
      <c r="K406" s="3"/>
      <c r="L406" s="3"/>
      <c r="O406" s="227"/>
      <c r="Q406" s="94"/>
      <c r="R406" s="94"/>
      <c r="S406" s="94"/>
      <c r="T406" s="94"/>
    </row>
    <row r="407" ht="15.75" customHeight="1">
      <c r="A407" s="234"/>
      <c r="B407" s="259"/>
      <c r="C407" s="206"/>
      <c r="D407" s="231"/>
      <c r="E407" s="3"/>
      <c r="F407" s="3"/>
      <c r="G407" s="3"/>
      <c r="H407" s="3"/>
      <c r="J407" s="226"/>
      <c r="K407" s="3"/>
      <c r="L407" s="3"/>
      <c r="O407" s="227"/>
      <c r="Q407" s="94"/>
      <c r="R407" s="94"/>
      <c r="S407" s="94"/>
      <c r="T407" s="94"/>
    </row>
    <row r="408" ht="15.75" customHeight="1">
      <c r="A408" s="234"/>
      <c r="B408" s="259"/>
      <c r="C408" s="206"/>
      <c r="D408" s="231"/>
      <c r="E408" s="3"/>
      <c r="F408" s="3"/>
      <c r="G408" s="3"/>
      <c r="H408" s="3"/>
      <c r="J408" s="226"/>
      <c r="K408" s="3"/>
      <c r="L408" s="3"/>
      <c r="O408" s="227"/>
      <c r="Q408" s="94"/>
      <c r="R408" s="94"/>
      <c r="S408" s="94"/>
      <c r="T408" s="94"/>
    </row>
    <row r="409" ht="15.75" customHeight="1">
      <c r="A409" s="234"/>
      <c r="B409" s="259"/>
      <c r="C409" s="206"/>
      <c r="D409" s="231"/>
      <c r="E409" s="3"/>
      <c r="F409" s="3"/>
      <c r="G409" s="3"/>
      <c r="H409" s="3"/>
      <c r="J409" s="226"/>
      <c r="K409" s="3"/>
      <c r="L409" s="3"/>
      <c r="O409" s="227"/>
      <c r="Q409" s="94"/>
      <c r="R409" s="94"/>
      <c r="S409" s="94"/>
      <c r="T409" s="94"/>
    </row>
    <row r="410" ht="15.75" customHeight="1">
      <c r="A410" s="234"/>
      <c r="B410" s="259"/>
      <c r="C410" s="206"/>
      <c r="D410" s="207"/>
      <c r="E410" s="3"/>
      <c r="F410" s="3"/>
      <c r="G410" s="3"/>
      <c r="H410" s="3"/>
      <c r="J410" s="226"/>
      <c r="K410" s="3"/>
      <c r="L410" s="3"/>
      <c r="O410" s="227"/>
      <c r="Q410" s="94"/>
      <c r="R410" s="94"/>
      <c r="S410" s="94"/>
      <c r="T410" s="94"/>
    </row>
    <row r="411" ht="15.75" customHeight="1">
      <c r="A411" s="234"/>
      <c r="B411" s="259"/>
      <c r="C411" s="206"/>
      <c r="D411" s="207"/>
      <c r="E411" s="3"/>
      <c r="F411" s="3"/>
      <c r="G411" s="3"/>
      <c r="H411" s="3"/>
      <c r="J411" s="226"/>
      <c r="K411" s="3"/>
      <c r="L411" s="3"/>
      <c r="O411" s="227"/>
      <c r="Q411" s="94"/>
      <c r="R411" s="94"/>
      <c r="S411" s="94"/>
      <c r="T411" s="94"/>
    </row>
    <row r="412" ht="15.75" customHeight="1">
      <c r="A412" s="234"/>
      <c r="B412" s="259"/>
      <c r="C412" s="206"/>
      <c r="D412" s="207"/>
      <c r="E412" s="3"/>
      <c r="F412" s="3"/>
      <c r="G412" s="3"/>
      <c r="H412" s="3"/>
      <c r="J412" s="226"/>
      <c r="K412" s="3"/>
      <c r="L412" s="3"/>
      <c r="O412" s="227"/>
      <c r="Q412" s="94"/>
      <c r="R412" s="94"/>
      <c r="S412" s="94"/>
      <c r="T412" s="94"/>
    </row>
    <row r="413" ht="15.75" customHeight="1">
      <c r="A413" s="234"/>
      <c r="B413" s="259"/>
      <c r="C413" s="206"/>
      <c r="D413" s="207"/>
      <c r="E413" s="3"/>
      <c r="F413" s="3"/>
      <c r="G413" s="3"/>
      <c r="H413" s="3"/>
      <c r="J413" s="226"/>
      <c r="K413" s="3"/>
      <c r="L413" s="3"/>
      <c r="O413" s="227"/>
      <c r="Q413" s="94"/>
      <c r="R413" s="94"/>
      <c r="S413" s="94"/>
      <c r="T413" s="94"/>
    </row>
    <row r="414" ht="15.75" customHeight="1">
      <c r="A414" s="234"/>
      <c r="B414" s="259"/>
      <c r="C414" s="206"/>
      <c r="D414" s="207"/>
      <c r="E414" s="3"/>
      <c r="F414" s="3"/>
      <c r="G414" s="3"/>
      <c r="H414" s="3"/>
      <c r="J414" s="226"/>
      <c r="K414" s="3"/>
      <c r="L414" s="3"/>
      <c r="O414" s="227"/>
      <c r="Q414" s="94"/>
      <c r="R414" s="94"/>
      <c r="S414" s="94"/>
      <c r="T414" s="94"/>
    </row>
    <row r="415" ht="15.75" customHeight="1">
      <c r="A415" s="234"/>
      <c r="B415" s="259"/>
      <c r="C415" s="206"/>
      <c r="D415" s="207"/>
      <c r="E415" s="3"/>
      <c r="F415" s="3"/>
      <c r="G415" s="3"/>
      <c r="H415" s="3"/>
      <c r="J415" s="226"/>
      <c r="K415" s="3"/>
      <c r="L415" s="3"/>
      <c r="O415" s="227"/>
      <c r="Q415" s="94"/>
      <c r="R415" s="94"/>
      <c r="S415" s="94"/>
      <c r="T415" s="94"/>
    </row>
    <row r="416" ht="15.75" customHeight="1">
      <c r="A416" s="234"/>
      <c r="B416" s="259"/>
      <c r="C416" s="206"/>
      <c r="D416" s="207"/>
      <c r="E416" s="3"/>
      <c r="F416" s="3"/>
      <c r="G416" s="3"/>
      <c r="H416" s="3"/>
      <c r="J416" s="226"/>
      <c r="K416" s="3"/>
      <c r="L416" s="3"/>
      <c r="O416" s="227"/>
      <c r="Q416" s="94"/>
      <c r="R416" s="94"/>
      <c r="S416" s="94"/>
      <c r="T416" s="94"/>
    </row>
    <row r="417" ht="15.75" customHeight="1">
      <c r="A417" s="234"/>
      <c r="B417" s="259"/>
      <c r="C417" s="206"/>
      <c r="D417" s="207"/>
      <c r="E417" s="3"/>
      <c r="F417" s="3"/>
      <c r="G417" s="3"/>
      <c r="H417" s="3"/>
      <c r="J417" s="226"/>
      <c r="K417" s="3"/>
      <c r="L417" s="3"/>
      <c r="O417" s="227"/>
      <c r="Q417" s="94"/>
      <c r="R417" s="94"/>
      <c r="S417" s="94"/>
      <c r="T417" s="94"/>
    </row>
    <row r="418" ht="15.75" customHeight="1">
      <c r="A418" s="234"/>
      <c r="B418" s="259"/>
      <c r="C418" s="206"/>
      <c r="D418" s="207"/>
      <c r="E418" s="3"/>
      <c r="F418" s="3"/>
      <c r="G418" s="3"/>
      <c r="H418" s="3"/>
      <c r="J418" s="226"/>
      <c r="K418" s="3"/>
      <c r="L418" s="3"/>
      <c r="O418" s="227"/>
      <c r="Q418" s="94"/>
      <c r="R418" s="94"/>
      <c r="S418" s="94"/>
      <c r="T418" s="94"/>
    </row>
    <row r="419" ht="15.75" customHeight="1">
      <c r="A419" s="234"/>
      <c r="B419" s="259"/>
      <c r="C419" s="206"/>
      <c r="D419" s="207"/>
      <c r="E419" s="3"/>
      <c r="F419" s="3"/>
      <c r="G419" s="3"/>
      <c r="H419" s="3"/>
      <c r="J419" s="226"/>
      <c r="K419" s="3"/>
      <c r="L419" s="3"/>
      <c r="O419" s="227"/>
      <c r="Q419" s="94"/>
      <c r="R419" s="94"/>
      <c r="S419" s="94"/>
      <c r="T419" s="94"/>
    </row>
    <row r="420" ht="15.75" customHeight="1">
      <c r="A420" s="234"/>
      <c r="B420" s="259"/>
      <c r="C420" s="206"/>
      <c r="D420" s="207"/>
      <c r="E420" s="3"/>
      <c r="F420" s="3"/>
      <c r="G420" s="3"/>
      <c r="H420" s="3"/>
      <c r="J420" s="226"/>
      <c r="K420" s="3"/>
      <c r="L420" s="3"/>
      <c r="O420" s="227"/>
      <c r="Q420" s="94"/>
      <c r="R420" s="94"/>
      <c r="S420" s="94"/>
      <c r="T420" s="94"/>
    </row>
    <row r="421" ht="15.75" customHeight="1">
      <c r="A421" s="234"/>
      <c r="B421" s="259"/>
      <c r="C421" s="206"/>
      <c r="D421" s="207"/>
      <c r="E421" s="3"/>
      <c r="F421" s="3"/>
      <c r="G421" s="3"/>
      <c r="H421" s="3"/>
      <c r="J421" s="226"/>
      <c r="K421" s="3"/>
      <c r="L421" s="3"/>
      <c r="O421" s="227"/>
      <c r="Q421" s="94"/>
      <c r="R421" s="94"/>
      <c r="S421" s="94"/>
      <c r="T421" s="94"/>
    </row>
    <row r="422" ht="15.75" customHeight="1">
      <c r="A422" s="234"/>
      <c r="B422" s="259"/>
      <c r="C422" s="206"/>
      <c r="D422" s="207"/>
      <c r="E422" s="3"/>
      <c r="F422" s="3"/>
      <c r="G422" s="3"/>
      <c r="H422" s="3"/>
      <c r="J422" s="226"/>
      <c r="K422" s="3"/>
      <c r="L422" s="3"/>
      <c r="O422" s="227"/>
      <c r="Q422" s="94"/>
      <c r="R422" s="94"/>
      <c r="S422" s="94"/>
      <c r="T422" s="94"/>
    </row>
    <row r="423" ht="15.75" customHeight="1">
      <c r="A423" s="234"/>
      <c r="B423" s="259"/>
      <c r="C423" s="206"/>
      <c r="D423" s="207"/>
      <c r="E423" s="3"/>
      <c r="F423" s="3"/>
      <c r="G423" s="3"/>
      <c r="H423" s="3"/>
      <c r="J423" s="226"/>
      <c r="K423" s="3"/>
      <c r="L423" s="3"/>
      <c r="O423" s="227"/>
      <c r="Q423" s="94"/>
      <c r="R423" s="94"/>
      <c r="S423" s="94"/>
      <c r="T423" s="94"/>
    </row>
    <row r="424" ht="15.75" customHeight="1">
      <c r="A424" s="234"/>
      <c r="B424" s="259"/>
      <c r="C424" s="206"/>
      <c r="D424" s="207"/>
      <c r="E424" s="3"/>
      <c r="F424" s="3"/>
      <c r="G424" s="3"/>
      <c r="H424" s="3"/>
      <c r="J424" s="226"/>
      <c r="K424" s="3"/>
      <c r="L424" s="3"/>
      <c r="O424" s="227"/>
      <c r="Q424" s="94"/>
      <c r="R424" s="94"/>
      <c r="S424" s="94"/>
      <c r="T424" s="94"/>
    </row>
    <row r="425" ht="15.75" customHeight="1">
      <c r="A425" s="234"/>
      <c r="B425" s="259"/>
      <c r="C425" s="206"/>
      <c r="D425" s="207"/>
      <c r="E425" s="3"/>
      <c r="F425" s="3"/>
      <c r="G425" s="3"/>
      <c r="H425" s="3"/>
      <c r="J425" s="226"/>
      <c r="K425" s="3"/>
      <c r="L425" s="3"/>
      <c r="O425" s="227"/>
      <c r="Q425" s="94"/>
      <c r="R425" s="94"/>
      <c r="S425" s="94"/>
      <c r="T425" s="94"/>
    </row>
    <row r="426" ht="15.75" customHeight="1">
      <c r="A426" s="234"/>
      <c r="B426" s="259"/>
      <c r="C426" s="206"/>
      <c r="D426" s="207"/>
      <c r="E426" s="3"/>
      <c r="F426" s="3"/>
      <c r="G426" s="3"/>
      <c r="H426" s="3"/>
      <c r="J426" s="226"/>
      <c r="K426" s="3"/>
      <c r="L426" s="3"/>
      <c r="O426" s="227"/>
      <c r="Q426" s="94"/>
      <c r="R426" s="94"/>
      <c r="S426" s="94"/>
      <c r="T426" s="94"/>
    </row>
    <row r="427" ht="15.75" customHeight="1">
      <c r="A427" s="234"/>
      <c r="B427" s="259"/>
      <c r="C427" s="206"/>
      <c r="D427" s="207"/>
      <c r="E427" s="3"/>
      <c r="F427" s="3"/>
      <c r="G427" s="3"/>
      <c r="H427" s="3"/>
      <c r="J427" s="226"/>
      <c r="K427" s="3"/>
      <c r="L427" s="3"/>
      <c r="O427" s="227"/>
      <c r="Q427" s="94"/>
      <c r="R427" s="94"/>
      <c r="S427" s="94"/>
      <c r="T427" s="94"/>
    </row>
    <row r="428" ht="15.75" customHeight="1">
      <c r="A428" s="234"/>
      <c r="B428" s="259"/>
      <c r="C428" s="206"/>
      <c r="D428" s="207"/>
      <c r="E428" s="3"/>
      <c r="F428" s="3"/>
      <c r="G428" s="3"/>
      <c r="H428" s="3"/>
      <c r="J428" s="226"/>
      <c r="K428" s="3"/>
      <c r="L428" s="3"/>
      <c r="O428" s="227"/>
      <c r="Q428" s="94"/>
      <c r="R428" s="94"/>
      <c r="S428" s="94"/>
      <c r="T428" s="94"/>
    </row>
    <row r="429" ht="15.75" customHeight="1">
      <c r="A429" s="234"/>
      <c r="B429" s="259"/>
      <c r="C429" s="206"/>
      <c r="D429" s="207"/>
      <c r="E429" s="3"/>
      <c r="F429" s="3"/>
      <c r="G429" s="3"/>
      <c r="H429" s="3"/>
      <c r="J429" s="226"/>
      <c r="K429" s="3"/>
      <c r="L429" s="3"/>
      <c r="O429" s="227"/>
      <c r="Q429" s="94"/>
      <c r="R429" s="94"/>
      <c r="S429" s="94"/>
      <c r="T429" s="94"/>
    </row>
    <row r="430" ht="15.75" customHeight="1">
      <c r="A430" s="234"/>
      <c r="B430" s="259"/>
      <c r="C430" s="206"/>
      <c r="D430" s="207"/>
      <c r="E430" s="3"/>
      <c r="F430" s="3"/>
      <c r="G430" s="3"/>
      <c r="H430" s="3"/>
      <c r="J430" s="226"/>
      <c r="K430" s="3"/>
      <c r="L430" s="3"/>
      <c r="O430" s="227"/>
      <c r="Q430" s="94"/>
      <c r="R430" s="94"/>
      <c r="S430" s="94"/>
      <c r="T430" s="94"/>
    </row>
    <row r="431" ht="15.75" customHeight="1">
      <c r="A431" s="234"/>
      <c r="B431" s="259"/>
      <c r="C431" s="206"/>
      <c r="D431" s="207"/>
      <c r="E431" s="3"/>
      <c r="F431" s="3"/>
      <c r="G431" s="3"/>
      <c r="H431" s="3"/>
      <c r="J431" s="226"/>
      <c r="K431" s="3"/>
      <c r="L431" s="3"/>
      <c r="O431" s="227"/>
      <c r="Q431" s="94"/>
      <c r="R431" s="94"/>
      <c r="S431" s="94"/>
      <c r="T431" s="94"/>
    </row>
    <row r="432" ht="15.75" customHeight="1">
      <c r="A432" s="234"/>
      <c r="B432" s="259"/>
      <c r="C432" s="206"/>
      <c r="D432" s="207"/>
      <c r="E432" s="3"/>
      <c r="F432" s="3"/>
      <c r="G432" s="3"/>
      <c r="H432" s="3"/>
      <c r="J432" s="226"/>
      <c r="K432" s="3"/>
      <c r="L432" s="3"/>
      <c r="O432" s="227"/>
      <c r="Q432" s="94"/>
      <c r="R432" s="94"/>
      <c r="S432" s="94"/>
      <c r="T432" s="94"/>
    </row>
    <row r="433" ht="15.75" customHeight="1">
      <c r="A433" s="234"/>
      <c r="B433" s="259"/>
      <c r="C433" s="206"/>
      <c r="D433" s="207"/>
      <c r="E433" s="3"/>
      <c r="F433" s="3"/>
      <c r="G433" s="3"/>
      <c r="H433" s="3"/>
      <c r="J433" s="226"/>
      <c r="K433" s="3"/>
      <c r="L433" s="3"/>
      <c r="O433" s="227"/>
      <c r="Q433" s="94"/>
      <c r="R433" s="94"/>
      <c r="S433" s="94"/>
      <c r="T433" s="94"/>
    </row>
    <row r="434" ht="15.75" customHeight="1">
      <c r="A434" s="234"/>
      <c r="B434" s="259"/>
      <c r="C434" s="206"/>
      <c r="D434" s="207"/>
      <c r="E434" s="3"/>
      <c r="F434" s="3"/>
      <c r="G434" s="3"/>
      <c r="H434" s="3"/>
      <c r="J434" s="226"/>
      <c r="K434" s="3"/>
      <c r="L434" s="3"/>
      <c r="O434" s="227"/>
      <c r="Q434" s="94"/>
      <c r="R434" s="94"/>
      <c r="S434" s="94"/>
      <c r="T434" s="94"/>
    </row>
    <row r="435" ht="15.75" customHeight="1">
      <c r="A435" s="234"/>
      <c r="B435" s="259"/>
      <c r="C435" s="206"/>
      <c r="D435" s="207"/>
      <c r="E435" s="3"/>
      <c r="F435" s="3"/>
      <c r="G435" s="3"/>
      <c r="H435" s="3"/>
      <c r="J435" s="226"/>
      <c r="K435" s="3"/>
      <c r="L435" s="3"/>
      <c r="O435" s="227"/>
      <c r="Q435" s="94"/>
      <c r="R435" s="94"/>
      <c r="S435" s="94"/>
      <c r="T435" s="94"/>
    </row>
    <row r="436" ht="15.75" customHeight="1">
      <c r="A436" s="234"/>
      <c r="B436" s="259"/>
      <c r="C436" s="206"/>
      <c r="D436" s="207"/>
      <c r="E436" s="3"/>
      <c r="F436" s="3"/>
      <c r="G436" s="3"/>
      <c r="H436" s="3"/>
      <c r="J436" s="226"/>
      <c r="K436" s="3"/>
      <c r="L436" s="3"/>
      <c r="O436" s="227"/>
      <c r="Q436" s="94"/>
      <c r="R436" s="94"/>
      <c r="S436" s="94"/>
      <c r="T436" s="94"/>
    </row>
    <row r="437" ht="15.75" customHeight="1">
      <c r="A437" s="234"/>
      <c r="B437" s="259"/>
      <c r="C437" s="206"/>
      <c r="D437" s="207"/>
      <c r="E437" s="3"/>
      <c r="F437" s="3"/>
      <c r="G437" s="3"/>
      <c r="H437" s="3"/>
      <c r="J437" s="226"/>
      <c r="K437" s="3"/>
      <c r="L437" s="3"/>
      <c r="O437" s="227"/>
      <c r="Q437" s="94"/>
      <c r="R437" s="94"/>
      <c r="S437" s="94"/>
      <c r="T437" s="94"/>
    </row>
    <row r="438" ht="15.75" customHeight="1">
      <c r="A438" s="234"/>
      <c r="B438" s="259"/>
      <c r="C438" s="206"/>
      <c r="D438" s="207"/>
      <c r="E438" s="3"/>
      <c r="F438" s="3"/>
      <c r="G438" s="3"/>
      <c r="H438" s="3"/>
      <c r="J438" s="226"/>
      <c r="K438" s="3"/>
      <c r="L438" s="3"/>
      <c r="O438" s="227"/>
      <c r="Q438" s="94"/>
      <c r="R438" s="94"/>
      <c r="S438" s="94"/>
      <c r="T438" s="94"/>
    </row>
    <row r="439" ht="15.75" customHeight="1">
      <c r="A439" s="234"/>
      <c r="B439" s="259"/>
      <c r="C439" s="206"/>
      <c r="D439" s="207"/>
      <c r="E439" s="3"/>
      <c r="F439" s="3"/>
      <c r="G439" s="3"/>
      <c r="H439" s="3"/>
      <c r="J439" s="226"/>
      <c r="K439" s="3"/>
      <c r="L439" s="3"/>
      <c r="O439" s="227"/>
      <c r="Q439" s="94"/>
      <c r="R439" s="94"/>
      <c r="S439" s="94"/>
      <c r="T439" s="94"/>
    </row>
    <row r="440" ht="15.75" customHeight="1">
      <c r="A440" s="234"/>
      <c r="B440" s="259"/>
      <c r="C440" s="206"/>
      <c r="D440" s="207"/>
      <c r="E440" s="3"/>
      <c r="F440" s="3"/>
      <c r="G440" s="3"/>
      <c r="H440" s="3"/>
      <c r="J440" s="226"/>
      <c r="K440" s="3"/>
      <c r="L440" s="3"/>
      <c r="O440" s="227"/>
      <c r="Q440" s="94"/>
      <c r="R440" s="94"/>
      <c r="S440" s="94"/>
      <c r="T440" s="94"/>
    </row>
    <row r="441" ht="15.75" customHeight="1">
      <c r="A441" s="234"/>
      <c r="B441" s="259"/>
      <c r="C441" s="206"/>
      <c r="D441" s="207"/>
      <c r="E441" s="3"/>
      <c r="F441" s="3"/>
      <c r="G441" s="3"/>
      <c r="H441" s="3"/>
      <c r="J441" s="226"/>
      <c r="K441" s="3"/>
      <c r="L441" s="3"/>
      <c r="O441" s="227"/>
      <c r="Q441" s="94"/>
      <c r="R441" s="94"/>
      <c r="S441" s="94"/>
      <c r="T441" s="94"/>
    </row>
    <row r="442" ht="15.75" customHeight="1">
      <c r="A442" s="234"/>
      <c r="B442" s="259"/>
      <c r="C442" s="206"/>
      <c r="D442" s="207"/>
      <c r="E442" s="3"/>
      <c r="F442" s="3"/>
      <c r="G442" s="3"/>
      <c r="H442" s="3"/>
      <c r="J442" s="226"/>
      <c r="K442" s="3"/>
      <c r="L442" s="3"/>
      <c r="O442" s="227"/>
      <c r="Q442" s="94"/>
      <c r="R442" s="94"/>
      <c r="S442" s="94"/>
      <c r="T442" s="94"/>
    </row>
    <row r="443" ht="15.75" customHeight="1">
      <c r="A443" s="234"/>
      <c r="B443" s="259"/>
      <c r="C443" s="206"/>
      <c r="D443" s="207"/>
      <c r="E443" s="3"/>
      <c r="F443" s="3"/>
      <c r="G443" s="3"/>
      <c r="H443" s="3"/>
      <c r="J443" s="226"/>
      <c r="K443" s="3"/>
      <c r="L443" s="3"/>
      <c r="O443" s="227"/>
      <c r="Q443" s="94"/>
      <c r="R443" s="94"/>
      <c r="S443" s="94"/>
      <c r="T443" s="94"/>
    </row>
    <row r="444" ht="15.75" customHeight="1">
      <c r="A444" s="234"/>
      <c r="B444" s="259"/>
      <c r="C444" s="206"/>
      <c r="D444" s="207"/>
      <c r="E444" s="3"/>
      <c r="F444" s="3"/>
      <c r="G444" s="3"/>
      <c r="H444" s="3"/>
      <c r="J444" s="226"/>
      <c r="K444" s="3"/>
      <c r="L444" s="3"/>
      <c r="O444" s="227"/>
      <c r="Q444" s="94"/>
      <c r="R444" s="94"/>
      <c r="S444" s="94"/>
      <c r="T444" s="94"/>
    </row>
    <row r="445" ht="15.75" customHeight="1">
      <c r="A445" s="234"/>
      <c r="B445" s="259"/>
      <c r="C445" s="206"/>
      <c r="D445" s="207"/>
      <c r="E445" s="3"/>
      <c r="F445" s="3"/>
      <c r="G445" s="3"/>
      <c r="H445" s="3"/>
      <c r="J445" s="226"/>
      <c r="K445" s="3"/>
      <c r="L445" s="3"/>
      <c r="O445" s="227"/>
      <c r="Q445" s="94"/>
      <c r="R445" s="94"/>
      <c r="S445" s="94"/>
      <c r="T445" s="94"/>
    </row>
    <row r="446" ht="15.75" customHeight="1">
      <c r="A446" s="234"/>
      <c r="B446" s="259"/>
      <c r="C446" s="206"/>
      <c r="D446" s="207"/>
      <c r="E446" s="3"/>
      <c r="F446" s="3"/>
      <c r="G446" s="3"/>
      <c r="H446" s="3"/>
      <c r="J446" s="226"/>
      <c r="K446" s="3"/>
      <c r="L446" s="3"/>
      <c r="O446" s="227"/>
      <c r="Q446" s="94"/>
      <c r="R446" s="94"/>
      <c r="S446" s="94"/>
      <c r="T446" s="94"/>
    </row>
    <row r="447" ht="15.75" customHeight="1">
      <c r="A447" s="234"/>
      <c r="B447" s="259"/>
      <c r="C447" s="206"/>
      <c r="D447" s="207"/>
      <c r="E447" s="3"/>
      <c r="F447" s="3"/>
      <c r="G447" s="3"/>
      <c r="H447" s="3"/>
      <c r="J447" s="226"/>
      <c r="K447" s="3"/>
      <c r="L447" s="3"/>
      <c r="O447" s="227"/>
      <c r="Q447" s="94"/>
      <c r="R447" s="94"/>
      <c r="S447" s="94"/>
      <c r="T447" s="94"/>
    </row>
    <row r="448" ht="15.75" customHeight="1">
      <c r="A448" s="234"/>
      <c r="B448" s="259"/>
      <c r="C448" s="206"/>
      <c r="D448" s="207"/>
      <c r="E448" s="3"/>
      <c r="F448" s="3"/>
      <c r="G448" s="3"/>
      <c r="H448" s="3"/>
      <c r="J448" s="226"/>
      <c r="K448" s="3"/>
      <c r="L448" s="3"/>
      <c r="O448" s="227"/>
      <c r="Q448" s="94"/>
      <c r="R448" s="94"/>
      <c r="S448" s="94"/>
      <c r="T448" s="94"/>
    </row>
    <row r="449" ht="15.75" customHeight="1">
      <c r="A449" s="234"/>
      <c r="B449" s="259"/>
      <c r="C449" s="206"/>
      <c r="D449" s="207"/>
      <c r="E449" s="3"/>
      <c r="F449" s="3"/>
      <c r="G449" s="3"/>
      <c r="H449" s="3"/>
      <c r="J449" s="226"/>
      <c r="K449" s="3"/>
      <c r="L449" s="3"/>
      <c r="O449" s="227"/>
      <c r="Q449" s="94"/>
      <c r="R449" s="94"/>
      <c r="S449" s="94"/>
      <c r="T449" s="94"/>
    </row>
    <row r="450" ht="15.75" customHeight="1">
      <c r="A450" s="234"/>
      <c r="B450" s="259"/>
      <c r="C450" s="206"/>
      <c r="D450" s="207"/>
      <c r="E450" s="3"/>
      <c r="F450" s="3"/>
      <c r="G450" s="3"/>
      <c r="H450" s="3"/>
      <c r="J450" s="226"/>
      <c r="K450" s="3"/>
      <c r="L450" s="3"/>
      <c r="O450" s="227"/>
      <c r="Q450" s="94"/>
      <c r="R450" s="94"/>
      <c r="S450" s="94"/>
      <c r="T450" s="94"/>
    </row>
    <row r="451" ht="15.75" customHeight="1">
      <c r="A451" s="234"/>
      <c r="B451" s="259"/>
      <c r="C451" s="206"/>
      <c r="D451" s="207"/>
      <c r="E451" s="3"/>
      <c r="F451" s="3"/>
      <c r="G451" s="3"/>
      <c r="H451" s="3"/>
      <c r="J451" s="226"/>
      <c r="K451" s="3"/>
      <c r="L451" s="3"/>
      <c r="O451" s="227"/>
      <c r="Q451" s="94"/>
      <c r="R451" s="94"/>
      <c r="S451" s="94"/>
      <c r="T451" s="94"/>
    </row>
    <row r="452" ht="15.75" customHeight="1">
      <c r="A452" s="234"/>
      <c r="B452" s="259"/>
      <c r="C452" s="206"/>
      <c r="D452" s="207"/>
      <c r="E452" s="3"/>
      <c r="F452" s="3"/>
      <c r="G452" s="3"/>
      <c r="H452" s="3"/>
      <c r="J452" s="226"/>
      <c r="K452" s="3"/>
      <c r="L452" s="3"/>
      <c r="O452" s="227"/>
      <c r="Q452" s="94"/>
      <c r="R452" s="94"/>
      <c r="S452" s="94"/>
      <c r="T452" s="94"/>
    </row>
    <row r="453" ht="15.75" customHeight="1">
      <c r="A453" s="234"/>
      <c r="B453" s="259"/>
      <c r="C453" s="206"/>
      <c r="D453" s="207"/>
      <c r="E453" s="3"/>
      <c r="F453" s="3"/>
      <c r="G453" s="3"/>
      <c r="H453" s="3"/>
      <c r="J453" s="226"/>
      <c r="K453" s="3"/>
      <c r="L453" s="3"/>
      <c r="O453" s="227"/>
      <c r="Q453" s="94"/>
      <c r="R453" s="94"/>
      <c r="S453" s="94"/>
      <c r="T453" s="94"/>
    </row>
    <row r="454" ht="15.75" customHeight="1">
      <c r="A454" s="234"/>
      <c r="B454" s="259"/>
      <c r="C454" s="206"/>
      <c r="D454" s="207"/>
      <c r="E454" s="3"/>
      <c r="F454" s="3"/>
      <c r="G454" s="3"/>
      <c r="H454" s="3"/>
      <c r="J454" s="226"/>
      <c r="K454" s="3"/>
      <c r="L454" s="3"/>
      <c r="O454" s="227"/>
      <c r="Q454" s="94"/>
      <c r="R454" s="94"/>
      <c r="S454" s="94"/>
      <c r="T454" s="94"/>
    </row>
    <row r="455" ht="15.75" customHeight="1">
      <c r="A455" s="234"/>
      <c r="B455" s="259"/>
      <c r="C455" s="206"/>
      <c r="D455" s="207"/>
      <c r="E455" s="3"/>
      <c r="F455" s="3"/>
      <c r="G455" s="3"/>
      <c r="H455" s="3"/>
      <c r="J455" s="226"/>
      <c r="K455" s="3"/>
      <c r="L455" s="3"/>
      <c r="O455" s="227"/>
      <c r="Q455" s="94"/>
      <c r="R455" s="94"/>
      <c r="S455" s="94"/>
      <c r="T455" s="94"/>
    </row>
    <row r="456" ht="15.75" customHeight="1">
      <c r="A456" s="234"/>
      <c r="B456" s="259"/>
      <c r="C456" s="206"/>
      <c r="D456" s="207"/>
      <c r="E456" s="3"/>
      <c r="F456" s="3"/>
      <c r="G456" s="3"/>
      <c r="H456" s="3"/>
      <c r="J456" s="226"/>
      <c r="K456" s="3"/>
      <c r="L456" s="3"/>
      <c r="O456" s="227"/>
      <c r="Q456" s="94"/>
      <c r="R456" s="94"/>
      <c r="S456" s="94"/>
      <c r="T456" s="94"/>
    </row>
    <row r="457" ht="15.75" customHeight="1">
      <c r="A457" s="234"/>
      <c r="B457" s="259"/>
      <c r="C457" s="206"/>
      <c r="D457" s="207"/>
      <c r="E457" s="3"/>
      <c r="F457" s="3"/>
      <c r="G457" s="3"/>
      <c r="H457" s="3"/>
      <c r="J457" s="226"/>
      <c r="K457" s="3"/>
      <c r="L457" s="3"/>
      <c r="O457" s="227"/>
      <c r="Q457" s="94"/>
      <c r="R457" s="94"/>
      <c r="S457" s="94"/>
      <c r="T457" s="94"/>
    </row>
    <row r="458" ht="15.75" customHeight="1">
      <c r="A458" s="234"/>
      <c r="B458" s="259"/>
      <c r="C458" s="206"/>
      <c r="D458" s="207"/>
      <c r="E458" s="3"/>
      <c r="F458" s="3"/>
      <c r="G458" s="3"/>
      <c r="H458" s="3"/>
      <c r="J458" s="226"/>
      <c r="K458" s="3"/>
      <c r="L458" s="3"/>
      <c r="O458" s="227"/>
      <c r="Q458" s="94"/>
      <c r="R458" s="94"/>
      <c r="S458" s="94"/>
      <c r="T458" s="94"/>
    </row>
    <row r="459" ht="15.75" customHeight="1">
      <c r="A459" s="234"/>
      <c r="B459" s="259"/>
      <c r="C459" s="206"/>
      <c r="D459" s="207"/>
      <c r="E459" s="3"/>
      <c r="F459" s="3"/>
      <c r="G459" s="3"/>
      <c r="H459" s="3"/>
      <c r="J459" s="226"/>
      <c r="K459" s="3"/>
      <c r="L459" s="3"/>
      <c r="O459" s="227"/>
      <c r="Q459" s="94"/>
      <c r="R459" s="94"/>
      <c r="S459" s="94"/>
      <c r="T459" s="94"/>
    </row>
    <row r="460" ht="15.75" customHeight="1">
      <c r="A460" s="234"/>
      <c r="B460" s="259"/>
      <c r="C460" s="206"/>
      <c r="D460" s="207"/>
      <c r="E460" s="3"/>
      <c r="F460" s="3"/>
      <c r="G460" s="3"/>
      <c r="H460" s="3"/>
      <c r="J460" s="226"/>
      <c r="K460" s="3"/>
      <c r="L460" s="3"/>
      <c r="O460" s="227"/>
      <c r="Q460" s="94"/>
      <c r="R460" s="94"/>
      <c r="S460" s="94"/>
      <c r="T460" s="94"/>
    </row>
    <row r="461" ht="15.75" customHeight="1">
      <c r="A461" s="234"/>
      <c r="B461" s="259"/>
      <c r="C461" s="206"/>
      <c r="D461" s="207"/>
      <c r="E461" s="3"/>
      <c r="F461" s="3"/>
      <c r="G461" s="3"/>
      <c r="H461" s="3"/>
      <c r="J461" s="226"/>
      <c r="K461" s="3"/>
      <c r="L461" s="3"/>
      <c r="O461" s="227"/>
      <c r="Q461" s="94"/>
      <c r="R461" s="94"/>
      <c r="S461" s="94"/>
      <c r="T461" s="94"/>
    </row>
    <row r="462" ht="15.75" customHeight="1">
      <c r="A462" s="234"/>
      <c r="B462" s="259"/>
      <c r="C462" s="206"/>
      <c r="D462" s="207"/>
      <c r="E462" s="3"/>
      <c r="F462" s="3"/>
      <c r="G462" s="3"/>
      <c r="H462" s="3"/>
      <c r="J462" s="226"/>
      <c r="K462" s="3"/>
      <c r="L462" s="3"/>
      <c r="O462" s="227"/>
      <c r="Q462" s="94"/>
      <c r="R462" s="94"/>
      <c r="S462" s="94"/>
      <c r="T462" s="94"/>
    </row>
    <row r="463" ht="15.75" customHeight="1">
      <c r="A463" s="234"/>
      <c r="B463" s="259"/>
      <c r="C463" s="206"/>
      <c r="D463" s="207"/>
      <c r="E463" s="3"/>
      <c r="F463" s="3"/>
      <c r="G463" s="3"/>
      <c r="H463" s="3"/>
      <c r="J463" s="226"/>
      <c r="K463" s="3"/>
      <c r="L463" s="3"/>
      <c r="O463" s="227"/>
      <c r="Q463" s="94"/>
      <c r="R463" s="94"/>
      <c r="S463" s="94"/>
      <c r="T463" s="94"/>
    </row>
    <row r="464" ht="15.75" customHeight="1">
      <c r="A464" s="234"/>
      <c r="B464" s="259"/>
      <c r="C464" s="206"/>
      <c r="D464" s="207"/>
      <c r="E464" s="3"/>
      <c r="F464" s="3"/>
      <c r="G464" s="3"/>
      <c r="H464" s="3"/>
      <c r="J464" s="226"/>
      <c r="K464" s="3"/>
      <c r="L464" s="3"/>
      <c r="O464" s="227"/>
      <c r="Q464" s="94"/>
      <c r="R464" s="94"/>
      <c r="S464" s="94"/>
      <c r="T464" s="94"/>
    </row>
    <row r="465" ht="15.75" customHeight="1">
      <c r="A465" s="234"/>
      <c r="B465" s="259"/>
      <c r="C465" s="206"/>
      <c r="D465" s="207"/>
      <c r="E465" s="3"/>
      <c r="F465" s="3"/>
      <c r="G465" s="3"/>
      <c r="H465" s="3"/>
      <c r="J465" s="226"/>
      <c r="K465" s="3"/>
      <c r="L465" s="3"/>
      <c r="O465" s="227"/>
      <c r="Q465" s="94"/>
      <c r="R465" s="94"/>
      <c r="S465" s="94"/>
      <c r="T465" s="94"/>
    </row>
    <row r="466" ht="15.75" customHeight="1">
      <c r="A466" s="234"/>
      <c r="B466" s="259"/>
      <c r="C466" s="206"/>
      <c r="D466" s="207"/>
      <c r="E466" s="3"/>
      <c r="F466" s="3"/>
      <c r="G466" s="3"/>
      <c r="H466" s="3"/>
      <c r="J466" s="226"/>
      <c r="K466" s="3"/>
      <c r="L466" s="3"/>
      <c r="O466" s="227"/>
      <c r="Q466" s="94"/>
      <c r="R466" s="94"/>
      <c r="S466" s="94"/>
      <c r="T466" s="94"/>
    </row>
    <row r="467" ht="15.75" customHeight="1">
      <c r="A467" s="234"/>
      <c r="B467" s="259"/>
      <c r="C467" s="206"/>
      <c r="D467" s="207"/>
      <c r="E467" s="3"/>
      <c r="F467" s="3"/>
      <c r="G467" s="3"/>
      <c r="H467" s="3"/>
      <c r="J467" s="226"/>
      <c r="K467" s="3"/>
      <c r="L467" s="3"/>
      <c r="O467" s="227"/>
      <c r="Q467" s="94"/>
      <c r="R467" s="94"/>
      <c r="S467" s="94"/>
      <c r="T467" s="94"/>
    </row>
    <row r="468" ht="15.75" customHeight="1">
      <c r="A468" s="234"/>
      <c r="B468" s="259"/>
      <c r="C468" s="206"/>
      <c r="D468" s="207"/>
      <c r="E468" s="3"/>
      <c r="F468" s="3"/>
      <c r="G468" s="3"/>
      <c r="H468" s="3"/>
      <c r="J468" s="226"/>
      <c r="K468" s="3"/>
      <c r="L468" s="3"/>
      <c r="O468" s="227"/>
      <c r="Q468" s="94"/>
      <c r="R468" s="94"/>
      <c r="S468" s="94"/>
      <c r="T468" s="94"/>
    </row>
    <row r="469" ht="15.75" customHeight="1">
      <c r="A469" s="234"/>
      <c r="B469" s="259"/>
      <c r="C469" s="206"/>
      <c r="D469" s="207"/>
      <c r="E469" s="3"/>
      <c r="F469" s="3"/>
      <c r="G469" s="3"/>
      <c r="H469" s="3"/>
      <c r="J469" s="226"/>
      <c r="K469" s="3"/>
      <c r="L469" s="3"/>
      <c r="O469" s="227"/>
      <c r="Q469" s="94"/>
      <c r="R469" s="94"/>
      <c r="S469" s="94"/>
      <c r="T469" s="94"/>
    </row>
    <row r="470" ht="15.75" customHeight="1">
      <c r="A470" s="234"/>
      <c r="B470" s="259"/>
      <c r="C470" s="206"/>
      <c r="D470" s="207"/>
      <c r="E470" s="3"/>
      <c r="F470" s="3"/>
      <c r="G470" s="3"/>
      <c r="H470" s="3"/>
      <c r="J470" s="226"/>
      <c r="K470" s="3"/>
      <c r="L470" s="3"/>
      <c r="O470" s="227"/>
      <c r="Q470" s="94"/>
      <c r="R470" s="94"/>
      <c r="S470" s="94"/>
      <c r="T470" s="94"/>
    </row>
    <row r="471" ht="15.75" customHeight="1">
      <c r="A471" s="234"/>
      <c r="B471" s="259"/>
      <c r="C471" s="206"/>
      <c r="D471" s="207"/>
      <c r="E471" s="3"/>
      <c r="F471" s="3"/>
      <c r="G471" s="3"/>
      <c r="H471" s="3"/>
      <c r="J471" s="226"/>
      <c r="K471" s="3"/>
      <c r="L471" s="3"/>
      <c r="O471" s="227"/>
      <c r="Q471" s="94"/>
      <c r="R471" s="94"/>
      <c r="S471" s="94"/>
      <c r="T471" s="94"/>
    </row>
    <row r="472" ht="15.75" customHeight="1">
      <c r="A472" s="234"/>
      <c r="B472" s="259"/>
      <c r="C472" s="206"/>
      <c r="D472" s="207"/>
      <c r="E472" s="3"/>
      <c r="F472" s="3"/>
      <c r="G472" s="3"/>
      <c r="H472" s="3"/>
      <c r="J472" s="226"/>
      <c r="K472" s="3"/>
      <c r="L472" s="3"/>
      <c r="O472" s="227"/>
      <c r="Q472" s="94"/>
      <c r="R472" s="94"/>
      <c r="S472" s="94"/>
      <c r="T472" s="94"/>
    </row>
    <row r="473" ht="15.75" customHeight="1">
      <c r="A473" s="234"/>
      <c r="B473" s="259"/>
      <c r="C473" s="206"/>
      <c r="D473" s="207"/>
      <c r="E473" s="3"/>
      <c r="F473" s="3"/>
      <c r="G473" s="3"/>
      <c r="H473" s="3"/>
      <c r="J473" s="226"/>
      <c r="K473" s="3"/>
      <c r="L473" s="3"/>
      <c r="O473" s="227"/>
      <c r="Q473" s="94"/>
      <c r="R473" s="94"/>
      <c r="S473" s="94"/>
      <c r="T473" s="94"/>
    </row>
    <row r="474" ht="15.75" customHeight="1">
      <c r="A474" s="234"/>
      <c r="B474" s="259"/>
      <c r="C474" s="206"/>
      <c r="D474" s="207"/>
      <c r="E474" s="3"/>
      <c r="F474" s="3"/>
      <c r="G474" s="3"/>
      <c r="H474" s="3"/>
      <c r="J474" s="226"/>
      <c r="K474" s="3"/>
      <c r="L474" s="3"/>
      <c r="O474" s="227"/>
      <c r="Q474" s="94"/>
      <c r="R474" s="94"/>
      <c r="S474" s="94"/>
      <c r="T474" s="94"/>
    </row>
    <row r="475" ht="15.75" customHeight="1">
      <c r="A475" s="234"/>
      <c r="B475" s="259"/>
      <c r="C475" s="206"/>
      <c r="D475" s="207"/>
      <c r="E475" s="3"/>
      <c r="F475" s="3"/>
      <c r="G475" s="3"/>
      <c r="H475" s="3"/>
      <c r="J475" s="226"/>
      <c r="K475" s="3"/>
      <c r="L475" s="3"/>
      <c r="O475" s="227"/>
      <c r="Q475" s="94"/>
      <c r="R475" s="94"/>
      <c r="S475" s="94"/>
      <c r="T475" s="94"/>
    </row>
    <row r="476" ht="15.75" customHeight="1">
      <c r="A476" s="234"/>
      <c r="B476" s="259"/>
      <c r="C476" s="206"/>
      <c r="D476" s="207"/>
      <c r="E476" s="3"/>
      <c r="F476" s="3"/>
      <c r="G476" s="3"/>
      <c r="H476" s="3"/>
      <c r="J476" s="226"/>
      <c r="K476" s="3"/>
      <c r="L476" s="3"/>
      <c r="O476" s="227"/>
      <c r="Q476" s="94"/>
      <c r="R476" s="94"/>
      <c r="S476" s="94"/>
      <c r="T476" s="94"/>
    </row>
    <row r="477" ht="15.75" customHeight="1">
      <c r="A477" s="234"/>
      <c r="B477" s="259"/>
      <c r="C477" s="206"/>
      <c r="D477" s="207"/>
      <c r="E477" s="3"/>
      <c r="F477" s="3"/>
      <c r="G477" s="3"/>
      <c r="H477" s="3"/>
      <c r="J477" s="226"/>
      <c r="K477" s="3"/>
      <c r="L477" s="3"/>
      <c r="O477" s="227"/>
      <c r="Q477" s="94"/>
      <c r="R477" s="94"/>
      <c r="S477" s="94"/>
      <c r="T477" s="94"/>
    </row>
    <row r="478" ht="15.75" customHeight="1">
      <c r="A478" s="234"/>
      <c r="B478" s="259"/>
      <c r="C478" s="206"/>
      <c r="D478" s="207"/>
      <c r="E478" s="3"/>
      <c r="F478" s="3"/>
      <c r="G478" s="3"/>
      <c r="H478" s="3"/>
      <c r="J478" s="226"/>
      <c r="K478" s="3"/>
      <c r="L478" s="3"/>
      <c r="O478" s="227"/>
      <c r="Q478" s="94"/>
      <c r="R478" s="94"/>
      <c r="S478" s="94"/>
      <c r="T478" s="94"/>
    </row>
    <row r="479" ht="15.75" customHeight="1">
      <c r="A479" s="234"/>
      <c r="B479" s="259"/>
      <c r="C479" s="206"/>
      <c r="D479" s="207"/>
      <c r="E479" s="3"/>
      <c r="F479" s="3"/>
      <c r="G479" s="3"/>
      <c r="H479" s="3"/>
      <c r="J479" s="226"/>
      <c r="K479" s="3"/>
      <c r="L479" s="3"/>
      <c r="O479" s="227"/>
      <c r="Q479" s="94"/>
      <c r="R479" s="94"/>
      <c r="S479" s="94"/>
      <c r="T479" s="94"/>
    </row>
    <row r="480" ht="15.75" customHeight="1">
      <c r="A480" s="234"/>
      <c r="B480" s="259"/>
      <c r="C480" s="206"/>
      <c r="D480" s="207"/>
      <c r="E480" s="3"/>
      <c r="F480" s="3"/>
      <c r="G480" s="3"/>
      <c r="H480" s="3"/>
      <c r="J480" s="226"/>
      <c r="K480" s="3"/>
      <c r="L480" s="3"/>
      <c r="O480" s="227"/>
      <c r="Q480" s="94"/>
      <c r="R480" s="94"/>
      <c r="S480" s="94"/>
      <c r="T480" s="94"/>
    </row>
    <row r="481" ht="15.75" customHeight="1">
      <c r="A481" s="234"/>
      <c r="B481" s="259"/>
      <c r="C481" s="206"/>
      <c r="D481" s="207"/>
      <c r="E481" s="3"/>
      <c r="F481" s="3"/>
      <c r="G481" s="3"/>
      <c r="H481" s="3"/>
      <c r="J481" s="226"/>
      <c r="K481" s="3"/>
      <c r="L481" s="3"/>
      <c r="O481" s="227"/>
      <c r="Q481" s="94"/>
      <c r="R481" s="94"/>
      <c r="S481" s="94"/>
      <c r="T481" s="94"/>
    </row>
    <row r="482" ht="15.75" customHeight="1">
      <c r="A482" s="234"/>
      <c r="B482" s="259"/>
      <c r="C482" s="206"/>
      <c r="D482" s="207"/>
      <c r="E482" s="3"/>
      <c r="F482" s="3"/>
      <c r="G482" s="3"/>
      <c r="H482" s="3"/>
      <c r="J482" s="226"/>
      <c r="K482" s="3"/>
      <c r="L482" s="3"/>
      <c r="O482" s="227"/>
      <c r="Q482" s="94"/>
      <c r="R482" s="94"/>
      <c r="S482" s="94"/>
      <c r="T482" s="94"/>
    </row>
    <row r="483" ht="15.75" customHeight="1">
      <c r="A483" s="234"/>
      <c r="B483" s="259"/>
      <c r="C483" s="206"/>
      <c r="D483" s="207"/>
      <c r="E483" s="3"/>
      <c r="F483" s="3"/>
      <c r="G483" s="3"/>
      <c r="H483" s="3"/>
      <c r="J483" s="226"/>
      <c r="K483" s="3"/>
      <c r="L483" s="3"/>
      <c r="O483" s="227"/>
      <c r="Q483" s="94"/>
      <c r="R483" s="94"/>
      <c r="S483" s="94"/>
      <c r="T483" s="94"/>
    </row>
    <row r="484" ht="15.75" customHeight="1">
      <c r="A484" s="234"/>
      <c r="B484" s="259"/>
      <c r="C484" s="206"/>
      <c r="D484" s="207"/>
      <c r="E484" s="3"/>
      <c r="F484" s="3"/>
      <c r="G484" s="3"/>
      <c r="H484" s="3"/>
      <c r="J484" s="226"/>
      <c r="K484" s="3"/>
      <c r="L484" s="3"/>
      <c r="O484" s="227"/>
      <c r="Q484" s="94"/>
      <c r="R484" s="94"/>
      <c r="S484" s="94"/>
      <c r="T484" s="94"/>
    </row>
    <row r="485" ht="15.75" customHeight="1">
      <c r="A485" s="234"/>
      <c r="B485" s="259"/>
      <c r="C485" s="206"/>
      <c r="D485" s="207"/>
      <c r="E485" s="3"/>
      <c r="F485" s="3"/>
      <c r="G485" s="3"/>
      <c r="H485" s="3"/>
      <c r="J485" s="226"/>
      <c r="K485" s="3"/>
      <c r="L485" s="3"/>
      <c r="O485" s="227"/>
      <c r="Q485" s="94"/>
      <c r="R485" s="94"/>
      <c r="S485" s="94"/>
      <c r="T485" s="94"/>
    </row>
    <row r="486" ht="15.75" customHeight="1">
      <c r="A486" s="234"/>
      <c r="B486" s="259"/>
      <c r="C486" s="206"/>
      <c r="D486" s="207"/>
      <c r="E486" s="3"/>
      <c r="F486" s="3"/>
      <c r="G486" s="3"/>
      <c r="H486" s="3"/>
      <c r="J486" s="226"/>
      <c r="K486" s="3"/>
      <c r="L486" s="3"/>
      <c r="O486" s="227"/>
      <c r="Q486" s="94"/>
      <c r="R486" s="94"/>
      <c r="S486" s="94"/>
      <c r="T486" s="94"/>
    </row>
    <row r="487" ht="15.75" customHeight="1">
      <c r="A487" s="234"/>
      <c r="B487" s="259"/>
      <c r="C487" s="206"/>
      <c r="D487" s="207"/>
      <c r="E487" s="3"/>
      <c r="F487" s="3"/>
      <c r="G487" s="3"/>
      <c r="H487" s="3"/>
      <c r="J487" s="226"/>
      <c r="K487" s="3"/>
      <c r="L487" s="3"/>
      <c r="O487" s="227"/>
      <c r="Q487" s="94"/>
      <c r="R487" s="94"/>
      <c r="S487" s="94"/>
      <c r="T487" s="94"/>
    </row>
    <row r="488" ht="15.75" customHeight="1">
      <c r="A488" s="234"/>
      <c r="B488" s="259"/>
      <c r="C488" s="206"/>
      <c r="D488" s="207"/>
      <c r="E488" s="3"/>
      <c r="F488" s="3"/>
      <c r="G488" s="3"/>
      <c r="H488" s="3"/>
      <c r="J488" s="226"/>
      <c r="K488" s="3"/>
      <c r="L488" s="3"/>
      <c r="O488" s="227"/>
      <c r="Q488" s="94"/>
      <c r="R488" s="94"/>
      <c r="S488" s="94"/>
      <c r="T488" s="94"/>
    </row>
    <row r="489" ht="15.75" customHeight="1">
      <c r="A489" s="234"/>
      <c r="B489" s="259"/>
      <c r="C489" s="206"/>
      <c r="D489" s="207"/>
      <c r="E489" s="3"/>
      <c r="F489" s="3"/>
      <c r="G489" s="3"/>
      <c r="H489" s="3"/>
      <c r="J489" s="226"/>
      <c r="K489" s="3"/>
      <c r="L489" s="3"/>
      <c r="O489" s="227"/>
      <c r="Q489" s="94"/>
      <c r="R489" s="94"/>
      <c r="S489" s="94"/>
      <c r="T489" s="94"/>
    </row>
    <row r="490" ht="15.75" customHeight="1">
      <c r="A490" s="234"/>
      <c r="B490" s="259"/>
      <c r="C490" s="206"/>
      <c r="D490" s="207"/>
      <c r="E490" s="3"/>
      <c r="F490" s="3"/>
      <c r="G490" s="3"/>
      <c r="H490" s="3"/>
      <c r="J490" s="226"/>
      <c r="K490" s="3"/>
      <c r="L490" s="3"/>
      <c r="O490" s="227"/>
      <c r="Q490" s="94"/>
      <c r="R490" s="94"/>
      <c r="S490" s="94"/>
      <c r="T490" s="94"/>
    </row>
    <row r="491" ht="15.75" customHeight="1">
      <c r="A491" s="234"/>
      <c r="B491" s="259"/>
      <c r="C491" s="206"/>
      <c r="D491" s="207"/>
      <c r="E491" s="3"/>
      <c r="F491" s="3"/>
      <c r="G491" s="3"/>
      <c r="H491" s="3"/>
      <c r="J491" s="226"/>
      <c r="K491" s="3"/>
      <c r="L491" s="3"/>
      <c r="O491" s="227"/>
      <c r="Q491" s="94"/>
      <c r="R491" s="94"/>
      <c r="S491" s="94"/>
      <c r="T491" s="94"/>
    </row>
    <row r="492" ht="15.75" customHeight="1">
      <c r="A492" s="234"/>
      <c r="B492" s="259"/>
      <c r="C492" s="206"/>
      <c r="D492" s="207"/>
      <c r="E492" s="3"/>
      <c r="F492" s="3"/>
      <c r="G492" s="3"/>
      <c r="H492" s="3"/>
      <c r="J492" s="226"/>
      <c r="K492" s="3"/>
      <c r="L492" s="3"/>
      <c r="O492" s="227"/>
      <c r="Q492" s="94"/>
      <c r="R492" s="94"/>
      <c r="S492" s="94"/>
      <c r="T492" s="94"/>
    </row>
    <row r="493" ht="15.75" customHeight="1">
      <c r="A493" s="234"/>
      <c r="B493" s="259"/>
      <c r="C493" s="206"/>
      <c r="D493" s="207"/>
      <c r="E493" s="3"/>
      <c r="F493" s="3"/>
      <c r="G493" s="3"/>
      <c r="H493" s="3"/>
      <c r="J493" s="226"/>
      <c r="K493" s="3"/>
      <c r="L493" s="3"/>
      <c r="O493" s="227"/>
      <c r="Q493" s="94"/>
      <c r="R493" s="94"/>
      <c r="S493" s="94"/>
      <c r="T493" s="94"/>
    </row>
    <row r="494" ht="15.75" customHeight="1">
      <c r="A494" s="234"/>
      <c r="B494" s="259"/>
      <c r="C494" s="206"/>
      <c r="D494" s="207"/>
      <c r="E494" s="3"/>
      <c r="F494" s="3"/>
      <c r="G494" s="3"/>
      <c r="H494" s="3"/>
      <c r="J494" s="226"/>
      <c r="K494" s="3"/>
      <c r="L494" s="3"/>
      <c r="O494" s="227"/>
      <c r="Q494" s="94"/>
      <c r="R494" s="94"/>
      <c r="S494" s="94"/>
      <c r="T494" s="94"/>
    </row>
    <row r="495" ht="15.75" customHeight="1">
      <c r="A495" s="234"/>
      <c r="B495" s="259"/>
      <c r="C495" s="206"/>
      <c r="D495" s="207"/>
      <c r="E495" s="3"/>
      <c r="F495" s="3"/>
      <c r="G495" s="3"/>
      <c r="H495" s="3"/>
      <c r="J495" s="226"/>
      <c r="K495" s="3"/>
      <c r="L495" s="3"/>
      <c r="O495" s="227"/>
      <c r="Q495" s="94"/>
      <c r="R495" s="94"/>
      <c r="S495" s="94"/>
      <c r="T495" s="94"/>
    </row>
    <row r="496" ht="15.75" customHeight="1">
      <c r="A496" s="234"/>
      <c r="B496" s="259"/>
      <c r="C496" s="206"/>
      <c r="D496" s="207"/>
      <c r="E496" s="3"/>
      <c r="F496" s="3"/>
      <c r="G496" s="3"/>
      <c r="H496" s="3"/>
      <c r="J496" s="226"/>
      <c r="K496" s="3"/>
      <c r="L496" s="3"/>
      <c r="O496" s="227"/>
      <c r="Q496" s="94"/>
      <c r="R496" s="94"/>
      <c r="S496" s="94"/>
      <c r="T496" s="94"/>
    </row>
    <row r="497" ht="15.75" customHeight="1">
      <c r="A497" s="234"/>
      <c r="B497" s="259"/>
      <c r="C497" s="206"/>
      <c r="D497" s="207"/>
      <c r="E497" s="3"/>
      <c r="F497" s="3"/>
      <c r="G497" s="3"/>
      <c r="H497" s="3"/>
      <c r="J497" s="226"/>
      <c r="K497" s="3"/>
      <c r="L497" s="3"/>
      <c r="O497" s="227"/>
      <c r="Q497" s="94"/>
      <c r="R497" s="94"/>
      <c r="S497" s="94"/>
      <c r="T497" s="94"/>
    </row>
    <row r="498" ht="15.75" customHeight="1">
      <c r="A498" s="234"/>
      <c r="B498" s="259"/>
      <c r="C498" s="206"/>
      <c r="D498" s="207"/>
      <c r="E498" s="3"/>
      <c r="F498" s="3"/>
      <c r="G498" s="3"/>
      <c r="H498" s="3"/>
      <c r="J498" s="226"/>
      <c r="K498" s="3"/>
      <c r="L498" s="3"/>
      <c r="O498" s="227"/>
      <c r="Q498" s="94"/>
      <c r="R498" s="94"/>
      <c r="S498" s="94"/>
      <c r="T498" s="94"/>
    </row>
    <row r="499" ht="15.75" customHeight="1">
      <c r="A499" s="234"/>
      <c r="B499" s="259"/>
      <c r="C499" s="206"/>
      <c r="D499" s="207"/>
      <c r="E499" s="3"/>
      <c r="F499" s="3"/>
      <c r="G499" s="3"/>
      <c r="H499" s="3"/>
      <c r="J499" s="226"/>
      <c r="K499" s="3"/>
      <c r="L499" s="3"/>
      <c r="O499" s="227"/>
      <c r="Q499" s="94"/>
      <c r="R499" s="94"/>
      <c r="S499" s="94"/>
      <c r="T499" s="94"/>
    </row>
    <row r="500" ht="15.75" customHeight="1">
      <c r="A500" s="234"/>
      <c r="B500" s="259"/>
      <c r="C500" s="206"/>
      <c r="D500" s="207"/>
      <c r="E500" s="3"/>
      <c r="F500" s="3"/>
      <c r="G500" s="3"/>
      <c r="H500" s="3"/>
      <c r="J500" s="226"/>
      <c r="K500" s="3"/>
      <c r="L500" s="3"/>
      <c r="O500" s="227"/>
      <c r="Q500" s="94"/>
      <c r="R500" s="94"/>
      <c r="S500" s="94"/>
      <c r="T500" s="94"/>
    </row>
    <row r="501" ht="15.75" customHeight="1">
      <c r="A501" s="234"/>
      <c r="B501" s="259"/>
      <c r="C501" s="206"/>
      <c r="D501" s="207"/>
      <c r="E501" s="3"/>
      <c r="F501" s="3"/>
      <c r="G501" s="3"/>
      <c r="H501" s="3"/>
      <c r="J501" s="226"/>
      <c r="K501" s="3"/>
      <c r="L501" s="3"/>
      <c r="O501" s="227"/>
      <c r="Q501" s="94"/>
      <c r="R501" s="94"/>
      <c r="S501" s="94"/>
      <c r="T501" s="94"/>
    </row>
    <row r="502" ht="15.75" customHeight="1">
      <c r="A502" s="234"/>
      <c r="B502" s="259"/>
      <c r="C502" s="206"/>
      <c r="D502" s="207"/>
      <c r="E502" s="3"/>
      <c r="F502" s="3"/>
      <c r="G502" s="3"/>
      <c r="H502" s="3"/>
      <c r="J502" s="226"/>
      <c r="K502" s="3"/>
      <c r="L502" s="3"/>
      <c r="O502" s="227"/>
      <c r="Q502" s="94"/>
      <c r="R502" s="94"/>
      <c r="S502" s="94"/>
      <c r="T502" s="94"/>
    </row>
    <row r="503" ht="15.75" customHeight="1">
      <c r="A503" s="234"/>
      <c r="B503" s="259"/>
      <c r="C503" s="206"/>
      <c r="D503" s="207"/>
      <c r="E503" s="3"/>
      <c r="F503" s="3"/>
      <c r="G503" s="3"/>
      <c r="H503" s="3"/>
      <c r="J503" s="226"/>
      <c r="K503" s="3"/>
      <c r="L503" s="3"/>
      <c r="O503" s="227"/>
      <c r="Q503" s="94"/>
      <c r="R503" s="94"/>
      <c r="S503" s="94"/>
      <c r="T503" s="94"/>
    </row>
    <row r="504" ht="15.75" customHeight="1">
      <c r="A504" s="234"/>
      <c r="B504" s="259"/>
      <c r="C504" s="206"/>
      <c r="D504" s="207"/>
      <c r="E504" s="3"/>
      <c r="F504" s="3"/>
      <c r="G504" s="3"/>
      <c r="H504" s="3"/>
      <c r="J504" s="226"/>
      <c r="K504" s="3"/>
      <c r="L504" s="3"/>
      <c r="O504" s="227"/>
      <c r="Q504" s="94"/>
      <c r="R504" s="94"/>
      <c r="S504" s="94"/>
      <c r="T504" s="94"/>
    </row>
    <row r="505" ht="15.75" customHeight="1">
      <c r="A505" s="234"/>
      <c r="B505" s="259"/>
      <c r="C505" s="206"/>
      <c r="D505" s="207"/>
      <c r="E505" s="3"/>
      <c r="F505" s="3"/>
      <c r="G505" s="3"/>
      <c r="H505" s="3"/>
      <c r="J505" s="226"/>
      <c r="K505" s="3"/>
      <c r="L505" s="3"/>
      <c r="O505" s="227"/>
      <c r="Q505" s="94"/>
      <c r="R505" s="94"/>
      <c r="S505" s="94"/>
      <c r="T505" s="94"/>
    </row>
    <row r="506" ht="15.75" customHeight="1">
      <c r="A506" s="234"/>
      <c r="B506" s="259"/>
      <c r="C506" s="206"/>
      <c r="D506" s="207"/>
      <c r="E506" s="3"/>
      <c r="F506" s="3"/>
      <c r="G506" s="3"/>
      <c r="H506" s="3"/>
      <c r="J506" s="226"/>
      <c r="K506" s="3"/>
      <c r="L506" s="3"/>
      <c r="O506" s="227"/>
      <c r="Q506" s="94"/>
      <c r="R506" s="94"/>
      <c r="S506" s="94"/>
      <c r="T506" s="94"/>
    </row>
    <row r="507" ht="15.75" customHeight="1">
      <c r="A507" s="234"/>
      <c r="B507" s="259"/>
      <c r="C507" s="206"/>
      <c r="D507" s="207"/>
      <c r="E507" s="3"/>
      <c r="F507" s="3"/>
      <c r="G507" s="3"/>
      <c r="H507" s="3"/>
      <c r="J507" s="226"/>
      <c r="K507" s="3"/>
      <c r="L507" s="3"/>
      <c r="O507" s="227"/>
      <c r="Q507" s="94"/>
      <c r="R507" s="94"/>
      <c r="S507" s="94"/>
      <c r="T507" s="94"/>
    </row>
    <row r="508" ht="15.75" customHeight="1">
      <c r="A508" s="234"/>
      <c r="B508" s="259"/>
      <c r="C508" s="206"/>
      <c r="D508" s="207"/>
      <c r="E508" s="3"/>
      <c r="F508" s="3"/>
      <c r="G508" s="3"/>
      <c r="H508" s="3"/>
      <c r="J508" s="226"/>
      <c r="K508" s="3"/>
      <c r="L508" s="3"/>
      <c r="O508" s="227"/>
      <c r="Q508" s="94"/>
      <c r="R508" s="94"/>
      <c r="S508" s="94"/>
      <c r="T508" s="94"/>
    </row>
    <row r="509" ht="15.75" customHeight="1">
      <c r="A509" s="234"/>
      <c r="B509" s="259"/>
      <c r="C509" s="206"/>
      <c r="D509" s="207"/>
      <c r="E509" s="3"/>
      <c r="F509" s="3"/>
      <c r="G509" s="3"/>
      <c r="H509" s="3"/>
      <c r="J509" s="226"/>
      <c r="K509" s="3"/>
      <c r="L509" s="3"/>
      <c r="O509" s="227"/>
      <c r="Q509" s="94"/>
      <c r="R509" s="94"/>
      <c r="S509" s="94"/>
      <c r="T509" s="94"/>
    </row>
    <row r="510" ht="15.75" customHeight="1">
      <c r="A510" s="234"/>
      <c r="B510" s="259"/>
      <c r="C510" s="206"/>
      <c r="D510" s="207"/>
      <c r="E510" s="3"/>
      <c r="F510" s="3"/>
      <c r="G510" s="3"/>
      <c r="H510" s="3"/>
      <c r="J510" s="226"/>
      <c r="K510" s="3"/>
      <c r="L510" s="3"/>
      <c r="O510" s="227"/>
      <c r="Q510" s="94"/>
      <c r="R510" s="94"/>
      <c r="S510" s="94"/>
      <c r="T510" s="94"/>
    </row>
    <row r="511" ht="15.75" customHeight="1">
      <c r="A511" s="234"/>
      <c r="B511" s="259"/>
      <c r="C511" s="206"/>
      <c r="D511" s="207"/>
      <c r="E511" s="3"/>
      <c r="F511" s="3"/>
      <c r="G511" s="3"/>
      <c r="H511" s="3"/>
      <c r="J511" s="226"/>
      <c r="K511" s="3"/>
      <c r="L511" s="3"/>
      <c r="O511" s="227"/>
      <c r="Q511" s="94"/>
      <c r="R511" s="94"/>
      <c r="S511" s="94"/>
      <c r="T511" s="94"/>
    </row>
    <row r="512" ht="15.75" customHeight="1">
      <c r="A512" s="234"/>
      <c r="B512" s="259"/>
      <c r="C512" s="206"/>
      <c r="D512" s="207"/>
      <c r="E512" s="3"/>
      <c r="F512" s="3"/>
      <c r="G512" s="3"/>
      <c r="H512" s="3"/>
      <c r="J512" s="226"/>
      <c r="K512" s="3"/>
      <c r="L512" s="3"/>
      <c r="O512" s="227"/>
      <c r="Q512" s="94"/>
      <c r="R512" s="94"/>
      <c r="S512" s="94"/>
      <c r="T512" s="94"/>
    </row>
    <row r="513" ht="15.75" customHeight="1">
      <c r="A513" s="234"/>
      <c r="B513" s="259"/>
      <c r="C513" s="206"/>
      <c r="D513" s="207"/>
      <c r="E513" s="3"/>
      <c r="F513" s="3"/>
      <c r="G513" s="3"/>
      <c r="H513" s="3"/>
      <c r="J513" s="226"/>
      <c r="K513" s="3"/>
      <c r="L513" s="3"/>
      <c r="O513" s="227"/>
      <c r="Q513" s="94"/>
      <c r="R513" s="94"/>
      <c r="S513" s="94"/>
      <c r="T513" s="94"/>
    </row>
    <row r="514" ht="15.75" customHeight="1">
      <c r="A514" s="234"/>
      <c r="B514" s="259"/>
      <c r="C514" s="206"/>
      <c r="D514" s="207"/>
      <c r="E514" s="3"/>
      <c r="F514" s="3"/>
      <c r="G514" s="3"/>
      <c r="H514" s="3"/>
      <c r="J514" s="226"/>
      <c r="K514" s="3"/>
      <c r="L514" s="3"/>
      <c r="O514" s="227"/>
      <c r="Q514" s="94"/>
      <c r="R514" s="94"/>
      <c r="S514" s="94"/>
      <c r="T514" s="94"/>
    </row>
    <row r="515" ht="15.75" customHeight="1">
      <c r="A515" s="234"/>
      <c r="B515" s="259"/>
      <c r="C515" s="206"/>
      <c r="D515" s="207"/>
      <c r="E515" s="3"/>
      <c r="F515" s="3"/>
      <c r="G515" s="3"/>
      <c r="H515" s="3"/>
      <c r="J515" s="226"/>
      <c r="K515" s="3"/>
      <c r="L515" s="3"/>
      <c r="O515" s="227"/>
      <c r="Q515" s="94"/>
      <c r="R515" s="94"/>
      <c r="S515" s="94"/>
      <c r="T515" s="94"/>
    </row>
    <row r="516" ht="15.75" customHeight="1">
      <c r="A516" s="234"/>
      <c r="B516" s="259"/>
      <c r="C516" s="206"/>
      <c r="D516" s="207"/>
      <c r="E516" s="3"/>
      <c r="F516" s="3"/>
      <c r="G516" s="3"/>
      <c r="H516" s="3"/>
      <c r="J516" s="226"/>
      <c r="K516" s="3"/>
      <c r="L516" s="3"/>
      <c r="O516" s="227"/>
      <c r="Q516" s="94"/>
      <c r="R516" s="94"/>
      <c r="S516" s="94"/>
      <c r="T516" s="94"/>
    </row>
    <row r="517" ht="15.75" customHeight="1">
      <c r="A517" s="234"/>
      <c r="B517" s="259"/>
      <c r="C517" s="206"/>
      <c r="D517" s="207"/>
      <c r="E517" s="3"/>
      <c r="F517" s="3"/>
      <c r="G517" s="3"/>
      <c r="H517" s="3"/>
      <c r="J517" s="226"/>
      <c r="K517" s="3"/>
      <c r="L517" s="3"/>
      <c r="O517" s="227"/>
      <c r="Q517" s="94"/>
      <c r="R517" s="94"/>
      <c r="S517" s="94"/>
      <c r="T517" s="94"/>
    </row>
    <row r="518" ht="15.75" customHeight="1">
      <c r="A518" s="234"/>
      <c r="B518" s="259"/>
      <c r="C518" s="206"/>
      <c r="D518" s="207"/>
      <c r="E518" s="3"/>
      <c r="F518" s="3"/>
      <c r="G518" s="3"/>
      <c r="H518" s="3"/>
      <c r="J518" s="226"/>
      <c r="K518" s="3"/>
      <c r="L518" s="3"/>
      <c r="O518" s="227"/>
      <c r="Q518" s="94"/>
      <c r="R518" s="94"/>
      <c r="S518" s="94"/>
      <c r="T518" s="94"/>
    </row>
    <row r="519" ht="15.75" customHeight="1">
      <c r="A519" s="234"/>
      <c r="B519" s="259"/>
      <c r="C519" s="206"/>
      <c r="D519" s="207"/>
      <c r="E519" s="3"/>
      <c r="F519" s="3"/>
      <c r="G519" s="3"/>
      <c r="H519" s="3"/>
      <c r="J519" s="226"/>
      <c r="K519" s="3"/>
      <c r="L519" s="3"/>
      <c r="O519" s="227"/>
      <c r="Q519" s="94"/>
      <c r="R519" s="94"/>
      <c r="S519" s="94"/>
      <c r="T519" s="94"/>
    </row>
    <row r="520" ht="15.75" customHeight="1">
      <c r="A520" s="234"/>
      <c r="B520" s="259"/>
      <c r="C520" s="206"/>
      <c r="D520" s="207"/>
      <c r="E520" s="3"/>
      <c r="F520" s="3"/>
      <c r="G520" s="3"/>
      <c r="H520" s="3"/>
      <c r="J520" s="226"/>
      <c r="K520" s="3"/>
      <c r="L520" s="3"/>
      <c r="O520" s="227"/>
      <c r="Q520" s="94"/>
      <c r="R520" s="94"/>
      <c r="S520" s="94"/>
      <c r="T520" s="94"/>
    </row>
    <row r="521" ht="15.75" customHeight="1">
      <c r="A521" s="234"/>
      <c r="B521" s="259"/>
      <c r="C521" s="206"/>
      <c r="D521" s="207"/>
      <c r="E521" s="3"/>
      <c r="F521" s="3"/>
      <c r="G521" s="3"/>
      <c r="H521" s="3"/>
      <c r="J521" s="226"/>
      <c r="K521" s="3"/>
      <c r="L521" s="3"/>
      <c r="O521" s="227"/>
      <c r="Q521" s="94"/>
      <c r="R521" s="94"/>
      <c r="S521" s="94"/>
      <c r="T521" s="94"/>
    </row>
    <row r="522" ht="15.75" customHeight="1">
      <c r="A522" s="234"/>
      <c r="B522" s="259"/>
      <c r="C522" s="206"/>
      <c r="D522" s="207"/>
      <c r="E522" s="3"/>
      <c r="F522" s="3"/>
      <c r="G522" s="3"/>
      <c r="H522" s="3"/>
      <c r="J522" s="226"/>
      <c r="K522" s="3"/>
      <c r="L522" s="3"/>
      <c r="O522" s="227"/>
      <c r="Q522" s="94"/>
      <c r="R522" s="94"/>
      <c r="S522" s="94"/>
      <c r="T522" s="94"/>
    </row>
    <row r="523" ht="15.75" customHeight="1">
      <c r="A523" s="234"/>
      <c r="B523" s="259"/>
      <c r="C523" s="206"/>
      <c r="D523" s="207"/>
      <c r="E523" s="3"/>
      <c r="F523" s="3"/>
      <c r="G523" s="3"/>
      <c r="H523" s="3"/>
      <c r="J523" s="226"/>
      <c r="K523" s="3"/>
      <c r="L523" s="3"/>
      <c r="O523" s="227"/>
      <c r="Q523" s="94"/>
      <c r="R523" s="94"/>
      <c r="S523" s="94"/>
      <c r="T523" s="94"/>
    </row>
    <row r="524" ht="15.75" customHeight="1">
      <c r="A524" s="234"/>
      <c r="B524" s="259"/>
      <c r="C524" s="206"/>
      <c r="D524" s="207"/>
      <c r="E524" s="3"/>
      <c r="F524" s="3"/>
      <c r="G524" s="3"/>
      <c r="H524" s="3"/>
      <c r="J524" s="226"/>
      <c r="K524" s="3"/>
      <c r="L524" s="3"/>
      <c r="O524" s="227"/>
      <c r="Q524" s="94"/>
      <c r="R524" s="94"/>
      <c r="S524" s="94"/>
      <c r="T524" s="94"/>
    </row>
    <row r="525" ht="15.75" customHeight="1">
      <c r="A525" s="234"/>
      <c r="B525" s="259"/>
      <c r="C525" s="206"/>
      <c r="D525" s="207"/>
      <c r="E525" s="3"/>
      <c r="F525" s="3"/>
      <c r="G525" s="3"/>
      <c r="H525" s="3"/>
      <c r="J525" s="226"/>
      <c r="K525" s="3"/>
      <c r="L525" s="3"/>
      <c r="O525" s="227"/>
      <c r="Q525" s="94"/>
      <c r="R525" s="94"/>
      <c r="S525" s="94"/>
      <c r="T525" s="94"/>
    </row>
    <row r="526" ht="15.75" customHeight="1">
      <c r="A526" s="234"/>
      <c r="B526" s="259"/>
      <c r="C526" s="206"/>
      <c r="D526" s="207"/>
      <c r="E526" s="3"/>
      <c r="F526" s="3"/>
      <c r="G526" s="3"/>
      <c r="H526" s="3"/>
      <c r="J526" s="226"/>
      <c r="K526" s="3"/>
      <c r="L526" s="3"/>
      <c r="O526" s="227"/>
      <c r="Q526" s="94"/>
      <c r="R526" s="94"/>
      <c r="S526" s="94"/>
      <c r="T526" s="94"/>
    </row>
    <row r="527" ht="15.75" customHeight="1">
      <c r="A527" s="234"/>
      <c r="B527" s="259"/>
      <c r="C527" s="206"/>
      <c r="D527" s="207"/>
      <c r="E527" s="3"/>
      <c r="F527" s="3"/>
      <c r="G527" s="3"/>
      <c r="H527" s="3"/>
      <c r="J527" s="226"/>
      <c r="K527" s="3"/>
      <c r="L527" s="3"/>
      <c r="O527" s="227"/>
      <c r="Q527" s="94"/>
      <c r="R527" s="94"/>
      <c r="S527" s="94"/>
      <c r="T527" s="94"/>
    </row>
    <row r="528" ht="15.75" customHeight="1">
      <c r="A528" s="234"/>
      <c r="B528" s="259"/>
      <c r="C528" s="206"/>
      <c r="D528" s="207"/>
      <c r="E528" s="3"/>
      <c r="F528" s="3"/>
      <c r="G528" s="3"/>
      <c r="H528" s="3"/>
      <c r="J528" s="226"/>
      <c r="K528" s="3"/>
      <c r="L528" s="3"/>
      <c r="O528" s="227"/>
      <c r="Q528" s="94"/>
      <c r="R528" s="94"/>
      <c r="S528" s="94"/>
      <c r="T528" s="94"/>
    </row>
    <row r="529" ht="15.75" customHeight="1">
      <c r="A529" s="234"/>
      <c r="B529" s="259"/>
      <c r="C529" s="206"/>
      <c r="D529" s="207"/>
      <c r="E529" s="3"/>
      <c r="F529" s="3"/>
      <c r="G529" s="3"/>
      <c r="H529" s="3"/>
      <c r="J529" s="226"/>
      <c r="K529" s="3"/>
      <c r="L529" s="3"/>
      <c r="O529" s="227"/>
      <c r="Q529" s="94"/>
      <c r="R529" s="94"/>
      <c r="S529" s="94"/>
      <c r="T529" s="94"/>
    </row>
    <row r="530" ht="15.75" customHeight="1">
      <c r="A530" s="234"/>
      <c r="B530" s="259"/>
      <c r="C530" s="206"/>
      <c r="D530" s="207"/>
      <c r="E530" s="3"/>
      <c r="F530" s="3"/>
      <c r="G530" s="3"/>
      <c r="H530" s="3"/>
      <c r="J530" s="226"/>
      <c r="K530" s="3"/>
      <c r="L530" s="3"/>
      <c r="O530" s="227"/>
      <c r="Q530" s="94"/>
      <c r="R530" s="94"/>
      <c r="S530" s="94"/>
      <c r="T530" s="94"/>
    </row>
    <row r="531" ht="15.75" customHeight="1">
      <c r="A531" s="234"/>
      <c r="B531" s="259"/>
      <c r="C531" s="206"/>
      <c r="D531" s="207"/>
      <c r="E531" s="3"/>
      <c r="F531" s="3"/>
      <c r="G531" s="3"/>
      <c r="H531" s="3"/>
      <c r="J531" s="226"/>
      <c r="K531" s="3"/>
      <c r="L531" s="3"/>
      <c r="O531" s="227"/>
      <c r="Q531" s="94"/>
      <c r="R531" s="94"/>
      <c r="S531" s="94"/>
      <c r="T531" s="94"/>
    </row>
    <row r="532" ht="15.75" customHeight="1">
      <c r="A532" s="234"/>
      <c r="B532" s="259"/>
      <c r="C532" s="206"/>
      <c r="D532" s="207"/>
      <c r="E532" s="3"/>
      <c r="F532" s="3"/>
      <c r="G532" s="3"/>
      <c r="H532" s="3"/>
      <c r="J532" s="226"/>
      <c r="K532" s="3"/>
      <c r="L532" s="3"/>
      <c r="O532" s="227"/>
      <c r="Q532" s="94"/>
      <c r="R532" s="94"/>
      <c r="S532" s="94"/>
      <c r="T532" s="94"/>
    </row>
    <row r="533" ht="15.75" customHeight="1">
      <c r="A533" s="234"/>
      <c r="B533" s="259"/>
      <c r="C533" s="206"/>
      <c r="D533" s="207"/>
      <c r="E533" s="3"/>
      <c r="F533" s="3"/>
      <c r="G533" s="3"/>
      <c r="H533" s="3"/>
      <c r="J533" s="226"/>
      <c r="K533" s="3"/>
      <c r="L533" s="3"/>
      <c r="O533" s="227"/>
      <c r="Q533" s="94"/>
      <c r="R533" s="94"/>
      <c r="S533" s="94"/>
      <c r="T533" s="94"/>
    </row>
    <row r="534" ht="15.75" customHeight="1">
      <c r="A534" s="234"/>
      <c r="B534" s="259"/>
      <c r="C534" s="206"/>
      <c r="D534" s="207"/>
      <c r="E534" s="3"/>
      <c r="F534" s="3"/>
      <c r="G534" s="3"/>
      <c r="H534" s="3"/>
      <c r="J534" s="226"/>
      <c r="K534" s="3"/>
      <c r="L534" s="3"/>
      <c r="O534" s="227"/>
      <c r="Q534" s="94"/>
      <c r="R534" s="94"/>
      <c r="S534" s="94"/>
      <c r="T534" s="94"/>
    </row>
    <row r="535" ht="15.75" customHeight="1">
      <c r="A535" s="234"/>
      <c r="B535" s="259"/>
      <c r="C535" s="206"/>
      <c r="D535" s="207"/>
      <c r="E535" s="3"/>
      <c r="F535" s="3"/>
      <c r="G535" s="3"/>
      <c r="H535" s="3"/>
      <c r="J535" s="226"/>
      <c r="K535" s="3"/>
      <c r="L535" s="3"/>
      <c r="O535" s="227"/>
      <c r="Q535" s="94"/>
      <c r="R535" s="94"/>
      <c r="S535" s="94"/>
      <c r="T535" s="94"/>
    </row>
    <row r="536" ht="15.75" customHeight="1">
      <c r="A536" s="234"/>
      <c r="B536" s="259"/>
      <c r="C536" s="206"/>
      <c r="D536" s="207"/>
      <c r="E536" s="3"/>
      <c r="F536" s="3"/>
      <c r="G536" s="3"/>
      <c r="H536" s="3"/>
      <c r="J536" s="226"/>
      <c r="K536" s="3"/>
      <c r="L536" s="3"/>
      <c r="O536" s="227"/>
      <c r="Q536" s="94"/>
      <c r="R536" s="94"/>
      <c r="S536" s="94"/>
      <c r="T536" s="94"/>
    </row>
    <row r="537" ht="15.75" customHeight="1">
      <c r="A537" s="234"/>
      <c r="B537" s="259"/>
      <c r="C537" s="206"/>
      <c r="D537" s="207"/>
      <c r="E537" s="3"/>
      <c r="F537" s="3"/>
      <c r="G537" s="3"/>
      <c r="H537" s="3"/>
      <c r="J537" s="226"/>
      <c r="K537" s="3"/>
      <c r="L537" s="3"/>
      <c r="O537" s="227"/>
      <c r="Q537" s="94"/>
      <c r="R537" s="94"/>
      <c r="S537" s="94"/>
      <c r="T537" s="94"/>
    </row>
    <row r="538" ht="15.75" customHeight="1">
      <c r="A538" s="234"/>
      <c r="B538" s="259"/>
      <c r="C538" s="206"/>
      <c r="D538" s="207"/>
      <c r="E538" s="3"/>
      <c r="F538" s="3"/>
      <c r="G538" s="3"/>
      <c r="H538" s="3"/>
      <c r="J538" s="226"/>
      <c r="K538" s="3"/>
      <c r="L538" s="3"/>
      <c r="O538" s="227"/>
      <c r="Q538" s="94"/>
      <c r="R538" s="94"/>
      <c r="S538" s="94"/>
      <c r="T538" s="94"/>
    </row>
    <row r="539" ht="15.75" customHeight="1">
      <c r="A539" s="234"/>
      <c r="B539" s="259"/>
      <c r="C539" s="206"/>
      <c r="D539" s="207"/>
      <c r="E539" s="3"/>
      <c r="F539" s="3"/>
      <c r="G539" s="3"/>
      <c r="H539" s="3"/>
      <c r="J539" s="226"/>
      <c r="K539" s="3"/>
      <c r="L539" s="3"/>
      <c r="O539" s="227"/>
      <c r="Q539" s="94"/>
      <c r="R539" s="94"/>
      <c r="S539" s="94"/>
      <c r="T539" s="94"/>
    </row>
    <row r="540" ht="15.75" customHeight="1">
      <c r="A540" s="234"/>
      <c r="B540" s="259"/>
      <c r="C540" s="206"/>
      <c r="D540" s="207"/>
      <c r="E540" s="3"/>
      <c r="F540" s="3"/>
      <c r="G540" s="3"/>
      <c r="H540" s="3"/>
      <c r="J540" s="226"/>
      <c r="K540" s="3"/>
      <c r="L540" s="3"/>
      <c r="O540" s="227"/>
      <c r="Q540" s="94"/>
      <c r="R540" s="94"/>
      <c r="S540" s="94"/>
      <c r="T540" s="94"/>
    </row>
    <row r="541" ht="15.75" customHeight="1">
      <c r="A541" s="234"/>
      <c r="B541" s="259"/>
      <c r="C541" s="206"/>
      <c r="D541" s="207"/>
      <c r="E541" s="3"/>
      <c r="F541" s="3"/>
      <c r="G541" s="3"/>
      <c r="H541" s="3"/>
      <c r="J541" s="226"/>
      <c r="K541" s="3"/>
      <c r="L541" s="3"/>
      <c r="O541" s="227"/>
      <c r="Q541" s="94"/>
      <c r="R541" s="94"/>
      <c r="S541" s="94"/>
      <c r="T541" s="94"/>
    </row>
    <row r="542" ht="15.75" customHeight="1">
      <c r="A542" s="234"/>
      <c r="B542" s="259"/>
      <c r="C542" s="206"/>
      <c r="D542" s="207"/>
      <c r="E542" s="3"/>
      <c r="F542" s="3"/>
      <c r="G542" s="3"/>
      <c r="H542" s="3"/>
      <c r="J542" s="226"/>
      <c r="K542" s="3"/>
      <c r="L542" s="3"/>
      <c r="O542" s="227"/>
      <c r="Q542" s="94"/>
      <c r="R542" s="94"/>
      <c r="S542" s="94"/>
      <c r="T542" s="94"/>
    </row>
    <row r="543" ht="15.75" customHeight="1">
      <c r="A543" s="234"/>
      <c r="B543" s="259"/>
      <c r="C543" s="206"/>
      <c r="D543" s="207"/>
      <c r="E543" s="3"/>
      <c r="F543" s="3"/>
      <c r="G543" s="3"/>
      <c r="H543" s="3"/>
      <c r="J543" s="226"/>
      <c r="K543" s="3"/>
      <c r="L543" s="3"/>
      <c r="O543" s="227"/>
      <c r="Q543" s="94"/>
      <c r="R543" s="94"/>
      <c r="S543" s="94"/>
      <c r="T543" s="94"/>
    </row>
    <row r="544" ht="15.75" customHeight="1">
      <c r="A544" s="234"/>
      <c r="B544" s="259"/>
      <c r="C544" s="206"/>
      <c r="D544" s="207"/>
      <c r="E544" s="3"/>
      <c r="F544" s="3"/>
      <c r="G544" s="3"/>
      <c r="H544" s="3"/>
      <c r="J544" s="226"/>
      <c r="K544" s="3"/>
      <c r="L544" s="3"/>
      <c r="O544" s="227"/>
      <c r="Q544" s="94"/>
      <c r="R544" s="94"/>
      <c r="S544" s="94"/>
      <c r="T544" s="94"/>
    </row>
    <row r="545" ht="15.75" customHeight="1">
      <c r="A545" s="234"/>
      <c r="B545" s="259"/>
      <c r="C545" s="206"/>
      <c r="D545" s="207"/>
      <c r="E545" s="3"/>
      <c r="F545" s="3"/>
      <c r="G545" s="3"/>
      <c r="H545" s="3"/>
      <c r="J545" s="226"/>
      <c r="K545" s="3"/>
      <c r="L545" s="3"/>
      <c r="O545" s="227"/>
      <c r="Q545" s="94"/>
      <c r="R545" s="94"/>
      <c r="S545" s="94"/>
      <c r="T545" s="94"/>
    </row>
    <row r="546" ht="15.75" customHeight="1">
      <c r="A546" s="234"/>
      <c r="B546" s="259"/>
      <c r="C546" s="206"/>
      <c r="D546" s="207"/>
      <c r="E546" s="3"/>
      <c r="F546" s="3"/>
      <c r="G546" s="3"/>
      <c r="H546" s="3"/>
      <c r="J546" s="226"/>
      <c r="K546" s="3"/>
      <c r="L546" s="3"/>
      <c r="O546" s="227"/>
      <c r="Q546" s="94"/>
      <c r="R546" s="94"/>
      <c r="S546" s="94"/>
      <c r="T546" s="94"/>
    </row>
    <row r="547" ht="15.75" customHeight="1">
      <c r="A547" s="234"/>
      <c r="B547" s="259"/>
      <c r="C547" s="206"/>
      <c r="D547" s="207"/>
      <c r="E547" s="3"/>
      <c r="F547" s="3"/>
      <c r="G547" s="3"/>
      <c r="H547" s="3"/>
      <c r="J547" s="226"/>
      <c r="K547" s="3"/>
      <c r="L547" s="3"/>
      <c r="O547" s="227"/>
      <c r="Q547" s="94"/>
      <c r="R547" s="94"/>
      <c r="S547" s="94"/>
      <c r="T547" s="94"/>
    </row>
    <row r="548" ht="15.75" customHeight="1">
      <c r="A548" s="234"/>
      <c r="B548" s="259"/>
      <c r="C548" s="206"/>
      <c r="D548" s="207"/>
      <c r="E548" s="3"/>
      <c r="F548" s="3"/>
      <c r="G548" s="3"/>
      <c r="H548" s="3"/>
      <c r="J548" s="226"/>
      <c r="K548" s="3"/>
      <c r="L548" s="3"/>
      <c r="O548" s="227"/>
      <c r="Q548" s="94"/>
      <c r="R548" s="94"/>
      <c r="S548" s="94"/>
      <c r="T548" s="94"/>
    </row>
    <row r="549" ht="15.75" customHeight="1">
      <c r="A549" s="234"/>
      <c r="B549" s="259"/>
      <c r="C549" s="206"/>
      <c r="D549" s="207"/>
      <c r="E549" s="3"/>
      <c r="F549" s="3"/>
      <c r="G549" s="3"/>
      <c r="H549" s="3"/>
      <c r="J549" s="226"/>
      <c r="K549" s="3"/>
      <c r="L549" s="3"/>
      <c r="O549" s="227"/>
      <c r="Q549" s="94"/>
      <c r="R549" s="94"/>
      <c r="S549" s="94"/>
      <c r="T549" s="94"/>
    </row>
    <row r="550" ht="15.75" customHeight="1">
      <c r="A550" s="234"/>
      <c r="B550" s="259"/>
      <c r="C550" s="206"/>
      <c r="D550" s="207"/>
      <c r="E550" s="3"/>
      <c r="F550" s="3"/>
      <c r="G550" s="3"/>
      <c r="H550" s="3"/>
      <c r="J550" s="226"/>
      <c r="K550" s="3"/>
      <c r="L550" s="3"/>
      <c r="O550" s="227"/>
      <c r="Q550" s="94"/>
      <c r="R550" s="94"/>
      <c r="S550" s="94"/>
      <c r="T550" s="94"/>
    </row>
    <row r="551" ht="15.75" customHeight="1">
      <c r="A551" s="234"/>
      <c r="B551" s="259"/>
      <c r="C551" s="206"/>
      <c r="D551" s="207"/>
      <c r="E551" s="3"/>
      <c r="F551" s="3"/>
      <c r="G551" s="3"/>
      <c r="H551" s="3"/>
      <c r="J551" s="226"/>
      <c r="K551" s="3"/>
      <c r="L551" s="3"/>
      <c r="O551" s="227"/>
      <c r="Q551" s="94"/>
      <c r="R551" s="94"/>
      <c r="S551" s="94"/>
      <c r="T551" s="94"/>
    </row>
    <row r="552" ht="15.75" customHeight="1">
      <c r="A552" s="234"/>
      <c r="B552" s="259"/>
      <c r="C552" s="206"/>
      <c r="D552" s="207"/>
      <c r="E552" s="3"/>
      <c r="F552" s="3"/>
      <c r="G552" s="3"/>
      <c r="H552" s="3"/>
      <c r="J552" s="226"/>
      <c r="K552" s="3"/>
      <c r="L552" s="3"/>
      <c r="O552" s="227"/>
      <c r="Q552" s="94"/>
      <c r="R552" s="94"/>
      <c r="S552" s="94"/>
      <c r="T552" s="94"/>
    </row>
    <row r="553" ht="15.75" customHeight="1">
      <c r="A553" s="234"/>
      <c r="B553" s="259"/>
      <c r="C553" s="206"/>
      <c r="D553" s="207"/>
      <c r="E553" s="3"/>
      <c r="F553" s="3"/>
      <c r="G553" s="3"/>
      <c r="H553" s="3"/>
      <c r="J553" s="226"/>
      <c r="K553" s="3"/>
      <c r="L553" s="3"/>
      <c r="O553" s="227"/>
      <c r="Q553" s="94"/>
      <c r="R553" s="94"/>
      <c r="S553" s="94"/>
      <c r="T553" s="94"/>
    </row>
    <row r="554" ht="15.75" customHeight="1">
      <c r="A554" s="234"/>
      <c r="B554" s="259"/>
      <c r="C554" s="206"/>
      <c r="D554" s="207"/>
      <c r="E554" s="3"/>
      <c r="F554" s="3"/>
      <c r="G554" s="3"/>
      <c r="H554" s="3"/>
      <c r="J554" s="226"/>
      <c r="K554" s="3"/>
      <c r="L554" s="3"/>
      <c r="O554" s="227"/>
      <c r="Q554" s="94"/>
      <c r="R554" s="94"/>
      <c r="S554" s="94"/>
      <c r="T554" s="94"/>
    </row>
    <row r="555" ht="15.75" customHeight="1">
      <c r="A555" s="234"/>
      <c r="B555" s="259"/>
      <c r="C555" s="206"/>
      <c r="D555" s="207"/>
      <c r="E555" s="3"/>
      <c r="F555" s="3"/>
      <c r="G555" s="3"/>
      <c r="H555" s="3"/>
      <c r="J555" s="226"/>
      <c r="K555" s="3"/>
      <c r="L555" s="3"/>
      <c r="O555" s="227"/>
      <c r="Q555" s="94"/>
      <c r="R555" s="94"/>
      <c r="S555" s="94"/>
      <c r="T555" s="94"/>
    </row>
    <row r="556" ht="15.75" customHeight="1">
      <c r="A556" s="234"/>
      <c r="B556" s="259"/>
      <c r="C556" s="206"/>
      <c r="D556" s="207"/>
      <c r="E556" s="3"/>
      <c r="F556" s="3"/>
      <c r="G556" s="3"/>
      <c r="H556" s="3"/>
      <c r="J556" s="226"/>
      <c r="K556" s="3"/>
      <c r="L556" s="3"/>
      <c r="O556" s="227"/>
      <c r="Q556" s="94"/>
      <c r="R556" s="94"/>
      <c r="S556" s="94"/>
      <c r="T556" s="94"/>
    </row>
    <row r="557" ht="15.75" customHeight="1">
      <c r="A557" s="234"/>
      <c r="B557" s="259"/>
      <c r="C557" s="206"/>
      <c r="D557" s="207"/>
      <c r="E557" s="3"/>
      <c r="F557" s="3"/>
      <c r="G557" s="3"/>
      <c r="H557" s="3"/>
      <c r="J557" s="226"/>
      <c r="K557" s="3"/>
      <c r="L557" s="3"/>
      <c r="O557" s="227"/>
      <c r="Q557" s="94"/>
      <c r="R557" s="94"/>
      <c r="S557" s="94"/>
      <c r="T557" s="94"/>
    </row>
    <row r="558" ht="15.75" customHeight="1">
      <c r="A558" s="234"/>
      <c r="B558" s="259"/>
      <c r="C558" s="206"/>
      <c r="D558" s="207"/>
      <c r="E558" s="3"/>
      <c r="F558" s="3"/>
      <c r="G558" s="3"/>
      <c r="H558" s="3"/>
      <c r="J558" s="226"/>
      <c r="K558" s="3"/>
      <c r="L558" s="3"/>
      <c r="O558" s="227"/>
      <c r="Q558" s="94"/>
      <c r="R558" s="94"/>
      <c r="S558" s="94"/>
      <c r="T558" s="94"/>
    </row>
    <row r="559" ht="15.75" customHeight="1">
      <c r="A559" s="234"/>
      <c r="B559" s="259"/>
      <c r="C559" s="206"/>
      <c r="D559" s="207"/>
      <c r="E559" s="3"/>
      <c r="F559" s="3"/>
      <c r="G559" s="3"/>
      <c r="H559" s="3"/>
      <c r="J559" s="226"/>
      <c r="K559" s="3"/>
      <c r="L559" s="3"/>
      <c r="O559" s="227"/>
      <c r="Q559" s="94"/>
      <c r="R559" s="94"/>
      <c r="S559" s="94"/>
      <c r="T559" s="94"/>
    </row>
    <row r="560" ht="15.75" customHeight="1">
      <c r="A560" s="234"/>
      <c r="B560" s="259"/>
      <c r="C560" s="206"/>
      <c r="D560" s="207"/>
      <c r="E560" s="3"/>
      <c r="F560" s="3"/>
      <c r="G560" s="3"/>
      <c r="H560" s="3"/>
      <c r="J560" s="226"/>
      <c r="K560" s="3"/>
      <c r="L560" s="3"/>
      <c r="O560" s="227"/>
      <c r="Q560" s="94"/>
      <c r="R560" s="94"/>
      <c r="S560" s="94"/>
      <c r="T560" s="94"/>
    </row>
    <row r="561" ht="15.75" customHeight="1">
      <c r="A561" s="234"/>
      <c r="B561" s="259"/>
      <c r="C561" s="206"/>
      <c r="D561" s="207"/>
      <c r="E561" s="3"/>
      <c r="F561" s="3"/>
      <c r="G561" s="3"/>
      <c r="H561" s="3"/>
      <c r="J561" s="226"/>
      <c r="K561" s="3"/>
      <c r="L561" s="3"/>
      <c r="O561" s="227"/>
      <c r="Q561" s="94"/>
      <c r="R561" s="94"/>
      <c r="S561" s="94"/>
      <c r="T561" s="94"/>
    </row>
    <row r="562" ht="15.75" customHeight="1">
      <c r="A562" s="234"/>
      <c r="B562" s="259"/>
      <c r="C562" s="206"/>
      <c r="D562" s="207"/>
      <c r="E562" s="3"/>
      <c r="F562" s="3"/>
      <c r="G562" s="3"/>
      <c r="H562" s="3"/>
      <c r="J562" s="226"/>
      <c r="K562" s="3"/>
      <c r="L562" s="3"/>
      <c r="O562" s="227"/>
      <c r="Q562" s="94"/>
      <c r="R562" s="94"/>
      <c r="S562" s="94"/>
      <c r="T562" s="94"/>
    </row>
    <row r="563" ht="15.75" customHeight="1">
      <c r="A563" s="234"/>
      <c r="B563" s="259"/>
      <c r="C563" s="206"/>
      <c r="D563" s="207"/>
      <c r="E563" s="3"/>
      <c r="F563" s="3"/>
      <c r="G563" s="3"/>
      <c r="H563" s="3"/>
      <c r="J563" s="226"/>
      <c r="K563" s="3"/>
      <c r="L563" s="3"/>
      <c r="O563" s="227"/>
      <c r="Q563" s="94"/>
      <c r="R563" s="94"/>
      <c r="S563" s="94"/>
      <c r="T563" s="94"/>
    </row>
    <row r="564" ht="15.75" customHeight="1">
      <c r="A564" s="234"/>
      <c r="B564" s="259"/>
      <c r="C564" s="206"/>
      <c r="D564" s="207"/>
      <c r="E564" s="3"/>
      <c r="F564" s="3"/>
      <c r="G564" s="3"/>
      <c r="H564" s="3"/>
      <c r="J564" s="226"/>
      <c r="K564" s="3"/>
      <c r="L564" s="3"/>
      <c r="O564" s="227"/>
      <c r="Q564" s="94"/>
      <c r="R564" s="94"/>
      <c r="S564" s="94"/>
      <c r="T564" s="94"/>
    </row>
    <row r="565" ht="15.75" customHeight="1">
      <c r="A565" s="234"/>
      <c r="B565" s="259"/>
      <c r="C565" s="206"/>
      <c r="D565" s="207"/>
      <c r="E565" s="3"/>
      <c r="F565" s="3"/>
      <c r="G565" s="3"/>
      <c r="H565" s="3"/>
      <c r="J565" s="226"/>
      <c r="K565" s="3"/>
      <c r="L565" s="3"/>
      <c r="O565" s="227"/>
      <c r="Q565" s="94"/>
      <c r="R565" s="94"/>
      <c r="S565" s="94"/>
      <c r="T565" s="94"/>
    </row>
    <row r="566" ht="15.75" customHeight="1">
      <c r="A566" s="234"/>
      <c r="B566" s="259"/>
      <c r="C566" s="206"/>
      <c r="D566" s="207"/>
      <c r="E566" s="3"/>
      <c r="F566" s="3"/>
      <c r="G566" s="3"/>
      <c r="H566" s="3"/>
      <c r="J566" s="226"/>
      <c r="K566" s="3"/>
      <c r="L566" s="3"/>
      <c r="O566" s="227"/>
      <c r="Q566" s="94"/>
      <c r="R566" s="94"/>
      <c r="S566" s="94"/>
      <c r="T566" s="94"/>
    </row>
    <row r="567" ht="15.75" customHeight="1">
      <c r="A567" s="234"/>
      <c r="B567" s="259"/>
      <c r="C567" s="206"/>
      <c r="D567" s="207"/>
      <c r="E567" s="3"/>
      <c r="F567" s="3"/>
      <c r="G567" s="3"/>
      <c r="H567" s="3"/>
      <c r="J567" s="226"/>
      <c r="K567" s="3"/>
      <c r="L567" s="3"/>
      <c r="O567" s="227"/>
      <c r="Q567" s="94"/>
      <c r="R567" s="94"/>
      <c r="S567" s="94"/>
      <c r="T567" s="94"/>
    </row>
    <row r="568" ht="15.75" customHeight="1">
      <c r="A568" s="234"/>
      <c r="B568" s="259"/>
      <c r="C568" s="206"/>
      <c r="D568" s="207"/>
      <c r="E568" s="3"/>
      <c r="F568" s="3"/>
      <c r="G568" s="3"/>
      <c r="H568" s="3"/>
      <c r="J568" s="226"/>
      <c r="K568" s="3"/>
      <c r="L568" s="3"/>
      <c r="O568" s="227"/>
      <c r="Q568" s="94"/>
      <c r="R568" s="94"/>
      <c r="S568" s="94"/>
      <c r="T568" s="94"/>
    </row>
    <row r="569" ht="15.75" customHeight="1">
      <c r="A569" s="234"/>
      <c r="B569" s="259"/>
      <c r="C569" s="206"/>
      <c r="D569" s="207"/>
      <c r="E569" s="3"/>
      <c r="F569" s="3"/>
      <c r="G569" s="3"/>
      <c r="H569" s="3"/>
      <c r="J569" s="226"/>
      <c r="K569" s="3"/>
      <c r="L569" s="3"/>
      <c r="O569" s="227"/>
      <c r="Q569" s="94"/>
      <c r="R569" s="94"/>
      <c r="S569" s="94"/>
      <c r="T569" s="94"/>
    </row>
    <row r="570" ht="15.75" customHeight="1">
      <c r="A570" s="234"/>
      <c r="B570" s="259"/>
      <c r="C570" s="206"/>
      <c r="D570" s="207"/>
      <c r="E570" s="3"/>
      <c r="F570" s="3"/>
      <c r="G570" s="3"/>
      <c r="H570" s="3"/>
      <c r="J570" s="226"/>
      <c r="K570" s="3"/>
      <c r="L570" s="3"/>
      <c r="O570" s="227"/>
      <c r="Q570" s="94"/>
      <c r="R570" s="94"/>
      <c r="S570" s="94"/>
      <c r="T570" s="94"/>
    </row>
    <row r="571" ht="15.75" customHeight="1">
      <c r="A571" s="234"/>
      <c r="B571" s="259"/>
      <c r="C571" s="206"/>
      <c r="D571" s="207"/>
      <c r="E571" s="3"/>
      <c r="F571" s="3"/>
      <c r="G571" s="3"/>
      <c r="H571" s="3"/>
      <c r="J571" s="226"/>
      <c r="K571" s="3"/>
      <c r="L571" s="3"/>
      <c r="O571" s="227"/>
      <c r="Q571" s="94"/>
      <c r="R571" s="94"/>
      <c r="S571" s="94"/>
      <c r="T571" s="94"/>
    </row>
    <row r="572" ht="15.75" customHeight="1">
      <c r="A572" s="234"/>
      <c r="B572" s="259"/>
      <c r="C572" s="206"/>
      <c r="D572" s="207"/>
      <c r="E572" s="3"/>
      <c r="F572" s="3"/>
      <c r="G572" s="3"/>
      <c r="H572" s="3"/>
      <c r="J572" s="226"/>
      <c r="K572" s="3"/>
      <c r="L572" s="3"/>
      <c r="O572" s="227"/>
      <c r="Q572" s="94"/>
      <c r="R572" s="94"/>
      <c r="S572" s="94"/>
      <c r="T572" s="94"/>
    </row>
    <row r="573" ht="15.75" customHeight="1">
      <c r="A573" s="234"/>
      <c r="B573" s="259"/>
      <c r="C573" s="206"/>
      <c r="D573" s="207"/>
      <c r="E573" s="3"/>
      <c r="F573" s="3"/>
      <c r="G573" s="3"/>
      <c r="H573" s="3"/>
      <c r="J573" s="226"/>
      <c r="K573" s="3"/>
      <c r="L573" s="3"/>
      <c r="O573" s="227"/>
      <c r="Q573" s="94"/>
      <c r="R573" s="94"/>
      <c r="S573" s="94"/>
      <c r="T573" s="94"/>
    </row>
    <row r="574" ht="15.75" customHeight="1">
      <c r="A574" s="234"/>
      <c r="B574" s="259"/>
      <c r="C574" s="206"/>
      <c r="D574" s="207"/>
      <c r="E574" s="3"/>
      <c r="F574" s="3"/>
      <c r="G574" s="3"/>
      <c r="H574" s="3"/>
      <c r="J574" s="226"/>
      <c r="K574" s="3"/>
      <c r="L574" s="3"/>
      <c r="O574" s="227"/>
      <c r="Q574" s="94"/>
      <c r="R574" s="94"/>
      <c r="S574" s="94"/>
      <c r="T574" s="94"/>
    </row>
    <row r="575" ht="15.75" customHeight="1">
      <c r="A575" s="234"/>
      <c r="B575" s="259"/>
      <c r="C575" s="206"/>
      <c r="D575" s="207"/>
      <c r="E575" s="3"/>
      <c r="F575" s="3"/>
      <c r="G575" s="3"/>
      <c r="H575" s="3"/>
      <c r="J575" s="226"/>
      <c r="K575" s="3"/>
      <c r="L575" s="3"/>
      <c r="O575" s="227"/>
      <c r="Q575" s="94"/>
      <c r="R575" s="94"/>
      <c r="S575" s="94"/>
      <c r="T575" s="94"/>
    </row>
    <row r="576" ht="15.75" customHeight="1">
      <c r="A576" s="234"/>
      <c r="B576" s="259"/>
      <c r="C576" s="206"/>
      <c r="D576" s="207"/>
      <c r="E576" s="3"/>
      <c r="F576" s="3"/>
      <c r="G576" s="3"/>
      <c r="H576" s="3"/>
      <c r="J576" s="226"/>
      <c r="K576" s="3"/>
      <c r="L576" s="3"/>
      <c r="O576" s="227"/>
      <c r="Q576" s="94"/>
      <c r="R576" s="94"/>
      <c r="S576" s="94"/>
      <c r="T576" s="94"/>
    </row>
    <row r="577" ht="15.75" customHeight="1">
      <c r="A577" s="234"/>
      <c r="B577" s="259"/>
      <c r="C577" s="206"/>
      <c r="D577" s="207"/>
      <c r="E577" s="3"/>
      <c r="F577" s="3"/>
      <c r="G577" s="3"/>
      <c r="H577" s="3"/>
      <c r="J577" s="226"/>
      <c r="K577" s="3"/>
      <c r="L577" s="3"/>
      <c r="O577" s="227"/>
      <c r="Q577" s="94"/>
      <c r="R577" s="94"/>
      <c r="S577" s="94"/>
      <c r="T577" s="94"/>
    </row>
    <row r="578" ht="15.75" customHeight="1">
      <c r="A578" s="234"/>
      <c r="B578" s="259"/>
      <c r="C578" s="206"/>
      <c r="D578" s="207"/>
      <c r="E578" s="3"/>
      <c r="F578" s="3"/>
      <c r="G578" s="3"/>
      <c r="H578" s="3"/>
      <c r="J578" s="226"/>
      <c r="K578" s="3"/>
      <c r="L578" s="3"/>
      <c r="O578" s="227"/>
      <c r="Q578" s="94"/>
      <c r="R578" s="94"/>
      <c r="S578" s="94"/>
      <c r="T578" s="94"/>
    </row>
    <row r="579" ht="15.75" customHeight="1">
      <c r="A579" s="234"/>
      <c r="B579" s="259"/>
      <c r="C579" s="206"/>
      <c r="D579" s="207"/>
      <c r="E579" s="3"/>
      <c r="F579" s="3"/>
      <c r="G579" s="3"/>
      <c r="H579" s="3"/>
      <c r="J579" s="226"/>
      <c r="K579" s="3"/>
      <c r="L579" s="3"/>
      <c r="O579" s="227"/>
      <c r="Q579" s="94"/>
      <c r="R579" s="94"/>
      <c r="S579" s="94"/>
      <c r="T579" s="94"/>
    </row>
    <row r="580" ht="15.75" customHeight="1">
      <c r="A580" s="234"/>
      <c r="B580" s="259"/>
      <c r="C580" s="206"/>
      <c r="D580" s="207"/>
      <c r="E580" s="3"/>
      <c r="F580" s="3"/>
      <c r="G580" s="3"/>
      <c r="H580" s="3"/>
      <c r="J580" s="226"/>
      <c r="K580" s="3"/>
      <c r="L580" s="3"/>
      <c r="O580" s="227"/>
      <c r="Q580" s="94"/>
      <c r="R580" s="94"/>
      <c r="S580" s="94"/>
      <c r="T580" s="94"/>
    </row>
    <row r="581" ht="15.75" customHeight="1">
      <c r="A581" s="234"/>
      <c r="B581" s="259"/>
      <c r="C581" s="206"/>
      <c r="D581" s="207"/>
      <c r="E581" s="3"/>
      <c r="F581" s="3"/>
      <c r="G581" s="3"/>
      <c r="H581" s="3"/>
      <c r="J581" s="226"/>
      <c r="K581" s="3"/>
      <c r="L581" s="3"/>
      <c r="O581" s="227"/>
      <c r="Q581" s="94"/>
      <c r="R581" s="94"/>
      <c r="S581" s="94"/>
      <c r="T581" s="94"/>
    </row>
    <row r="582" ht="15.75" customHeight="1">
      <c r="A582" s="234"/>
      <c r="B582" s="259"/>
      <c r="C582" s="206"/>
      <c r="D582" s="207"/>
      <c r="E582" s="3"/>
      <c r="F582" s="3"/>
      <c r="G582" s="3"/>
      <c r="H582" s="3"/>
      <c r="J582" s="226"/>
      <c r="K582" s="3"/>
      <c r="L582" s="3"/>
      <c r="O582" s="227"/>
      <c r="Q582" s="94"/>
      <c r="R582" s="94"/>
      <c r="S582" s="94"/>
      <c r="T582" s="94"/>
    </row>
    <row r="583" ht="15.75" customHeight="1">
      <c r="A583" s="234"/>
      <c r="B583" s="259"/>
      <c r="C583" s="206"/>
      <c r="D583" s="207"/>
      <c r="E583" s="3"/>
      <c r="F583" s="3"/>
      <c r="G583" s="3"/>
      <c r="H583" s="3"/>
      <c r="J583" s="226"/>
      <c r="K583" s="3"/>
      <c r="L583" s="3"/>
      <c r="O583" s="227"/>
      <c r="Q583" s="94"/>
      <c r="R583" s="94"/>
      <c r="S583" s="94"/>
      <c r="T583" s="94"/>
    </row>
    <row r="584" ht="15.75" customHeight="1">
      <c r="A584" s="234"/>
      <c r="B584" s="259"/>
      <c r="C584" s="206"/>
      <c r="D584" s="207"/>
      <c r="E584" s="3"/>
      <c r="F584" s="3"/>
      <c r="G584" s="3"/>
      <c r="H584" s="3"/>
      <c r="J584" s="226"/>
      <c r="K584" s="3"/>
      <c r="L584" s="3"/>
      <c r="O584" s="227"/>
      <c r="Q584" s="94"/>
      <c r="R584" s="94"/>
      <c r="S584" s="94"/>
      <c r="T584" s="94"/>
    </row>
    <row r="585" ht="15.75" customHeight="1">
      <c r="A585" s="234"/>
      <c r="B585" s="259"/>
      <c r="C585" s="206"/>
      <c r="D585" s="207"/>
      <c r="E585" s="3"/>
      <c r="F585" s="3"/>
      <c r="G585" s="3"/>
      <c r="H585" s="3"/>
      <c r="J585" s="226"/>
      <c r="K585" s="3"/>
      <c r="L585" s="3"/>
      <c r="O585" s="227"/>
      <c r="Q585" s="94"/>
      <c r="R585" s="94"/>
      <c r="S585" s="94"/>
      <c r="T585" s="94"/>
    </row>
    <row r="586" ht="15.75" customHeight="1">
      <c r="A586" s="234"/>
      <c r="B586" s="259"/>
      <c r="C586" s="206"/>
      <c r="D586" s="207"/>
      <c r="E586" s="3"/>
      <c r="F586" s="3"/>
      <c r="G586" s="3"/>
      <c r="H586" s="3"/>
      <c r="J586" s="226"/>
      <c r="K586" s="3"/>
      <c r="L586" s="3"/>
      <c r="O586" s="227"/>
      <c r="Q586" s="94"/>
      <c r="R586" s="94"/>
      <c r="S586" s="94"/>
      <c r="T586" s="94"/>
    </row>
    <row r="587" ht="15.75" customHeight="1">
      <c r="A587" s="234"/>
      <c r="B587" s="259"/>
      <c r="C587" s="206"/>
      <c r="D587" s="207"/>
      <c r="E587" s="3"/>
      <c r="F587" s="3"/>
      <c r="G587" s="3"/>
      <c r="H587" s="3"/>
      <c r="J587" s="226"/>
      <c r="K587" s="3"/>
      <c r="L587" s="3"/>
      <c r="O587" s="227"/>
      <c r="Q587" s="94"/>
      <c r="R587" s="94"/>
      <c r="S587" s="94"/>
      <c r="T587" s="94"/>
    </row>
    <row r="588" ht="15.75" customHeight="1">
      <c r="A588" s="234"/>
      <c r="B588" s="259"/>
      <c r="C588" s="206"/>
      <c r="D588" s="207"/>
      <c r="E588" s="3"/>
      <c r="F588" s="3"/>
      <c r="G588" s="3"/>
      <c r="H588" s="3"/>
      <c r="J588" s="226"/>
      <c r="K588" s="3"/>
      <c r="L588" s="3"/>
      <c r="O588" s="227"/>
      <c r="Q588" s="94"/>
      <c r="R588" s="94"/>
      <c r="S588" s="94"/>
      <c r="T588" s="94"/>
    </row>
    <row r="589" ht="15.75" customHeight="1">
      <c r="A589" s="234"/>
      <c r="B589" s="259"/>
      <c r="C589" s="206"/>
      <c r="D589" s="207"/>
      <c r="E589" s="3"/>
      <c r="F589" s="3"/>
      <c r="G589" s="3"/>
      <c r="H589" s="3"/>
      <c r="J589" s="226"/>
      <c r="K589" s="3"/>
      <c r="L589" s="3"/>
      <c r="O589" s="227"/>
      <c r="Q589" s="94"/>
      <c r="R589" s="94"/>
      <c r="S589" s="94"/>
      <c r="T589" s="94"/>
    </row>
    <row r="590" ht="15.75" customHeight="1">
      <c r="A590" s="234"/>
      <c r="B590" s="259"/>
      <c r="C590" s="206"/>
      <c r="D590" s="207"/>
      <c r="E590" s="3"/>
      <c r="F590" s="3"/>
      <c r="G590" s="3"/>
      <c r="H590" s="3"/>
      <c r="J590" s="226"/>
      <c r="K590" s="3"/>
      <c r="L590" s="3"/>
      <c r="O590" s="227"/>
      <c r="Q590" s="94"/>
      <c r="R590" s="94"/>
      <c r="S590" s="94"/>
      <c r="T590" s="94"/>
    </row>
    <row r="591" ht="15.75" customHeight="1">
      <c r="A591" s="234"/>
      <c r="B591" s="259"/>
      <c r="C591" s="206"/>
      <c r="D591" s="207"/>
      <c r="E591" s="3"/>
      <c r="F591" s="3"/>
      <c r="G591" s="3"/>
      <c r="H591" s="3"/>
      <c r="J591" s="226"/>
      <c r="K591" s="3"/>
      <c r="L591" s="3"/>
      <c r="O591" s="227"/>
      <c r="Q591" s="94"/>
      <c r="R591" s="94"/>
      <c r="S591" s="94"/>
      <c r="T591" s="94"/>
    </row>
    <row r="592" ht="15.75" customHeight="1">
      <c r="A592" s="234"/>
      <c r="B592" s="259"/>
      <c r="C592" s="206"/>
      <c r="D592" s="207"/>
      <c r="E592" s="3"/>
      <c r="F592" s="3"/>
      <c r="G592" s="3"/>
      <c r="H592" s="3"/>
      <c r="J592" s="226"/>
      <c r="K592" s="3"/>
      <c r="L592" s="3"/>
      <c r="O592" s="227"/>
      <c r="Q592" s="94"/>
      <c r="R592" s="94"/>
      <c r="S592" s="94"/>
      <c r="T592" s="94"/>
    </row>
    <row r="593" ht="15.75" customHeight="1">
      <c r="A593" s="234"/>
      <c r="B593" s="259"/>
      <c r="C593" s="206"/>
      <c r="D593" s="207"/>
      <c r="E593" s="3"/>
      <c r="F593" s="3"/>
      <c r="G593" s="3"/>
      <c r="H593" s="3"/>
      <c r="J593" s="226"/>
      <c r="K593" s="3"/>
      <c r="L593" s="3"/>
      <c r="O593" s="227"/>
      <c r="Q593" s="94"/>
      <c r="R593" s="94"/>
      <c r="S593" s="94"/>
      <c r="T593" s="94"/>
    </row>
    <row r="594" ht="15.75" customHeight="1">
      <c r="A594" s="245"/>
      <c r="B594" s="259"/>
      <c r="C594" s="206"/>
      <c r="D594" s="235"/>
      <c r="E594" s="3"/>
      <c r="F594" s="3"/>
      <c r="G594" s="3"/>
      <c r="H594" s="3"/>
      <c r="J594" s="226"/>
      <c r="K594" s="3"/>
      <c r="L594" s="3"/>
      <c r="O594" s="227"/>
      <c r="Q594" s="94"/>
      <c r="R594" s="94"/>
      <c r="S594" s="94"/>
      <c r="T594" s="94"/>
    </row>
    <row r="595" ht="15.75" customHeight="1">
      <c r="A595" s="245"/>
      <c r="B595" s="259"/>
      <c r="C595" s="206"/>
      <c r="D595" s="235"/>
      <c r="E595" s="3"/>
      <c r="F595" s="3"/>
      <c r="G595" s="3"/>
      <c r="H595" s="3"/>
      <c r="J595" s="226"/>
      <c r="K595" s="3"/>
      <c r="L595" s="3"/>
      <c r="O595" s="227"/>
      <c r="Q595" s="94"/>
      <c r="R595" s="94"/>
      <c r="S595" s="94"/>
      <c r="T595" s="94"/>
    </row>
    <row r="596" ht="15.75" customHeight="1">
      <c r="A596" s="245"/>
      <c r="B596" s="259"/>
      <c r="C596" s="206"/>
      <c r="D596" s="235"/>
      <c r="E596" s="3"/>
      <c r="F596" s="3"/>
      <c r="G596" s="3"/>
      <c r="H596" s="3"/>
      <c r="J596" s="226"/>
      <c r="K596" s="3"/>
      <c r="L596" s="3"/>
      <c r="O596" s="227"/>
      <c r="Q596" s="94"/>
      <c r="R596" s="94"/>
      <c r="S596" s="94"/>
      <c r="T596" s="94"/>
    </row>
    <row r="597" ht="15.75" customHeight="1">
      <c r="A597" s="245"/>
      <c r="B597" s="259"/>
      <c r="C597" s="206"/>
      <c r="D597" s="235"/>
      <c r="E597" s="3"/>
      <c r="F597" s="3"/>
      <c r="G597" s="3"/>
      <c r="H597" s="3"/>
      <c r="J597" s="226"/>
      <c r="K597" s="3"/>
      <c r="L597" s="3"/>
      <c r="O597" s="227"/>
      <c r="Q597" s="94"/>
      <c r="R597" s="94"/>
      <c r="S597" s="94"/>
      <c r="T597" s="94"/>
    </row>
    <row r="598" ht="15.75" customHeight="1">
      <c r="A598" s="245"/>
      <c r="B598" s="259"/>
      <c r="C598" s="206"/>
      <c r="D598" s="235"/>
      <c r="E598" s="3"/>
      <c r="F598" s="3"/>
      <c r="G598" s="3"/>
      <c r="H598" s="3"/>
      <c r="J598" s="226"/>
      <c r="K598" s="3"/>
      <c r="L598" s="3"/>
      <c r="O598" s="227"/>
      <c r="Q598" s="94"/>
      <c r="R598" s="94"/>
      <c r="S598" s="94"/>
      <c r="T598" s="94"/>
    </row>
    <row r="599" ht="15.75" customHeight="1">
      <c r="A599" s="245"/>
      <c r="B599" s="259"/>
      <c r="C599" s="206"/>
      <c r="D599" s="235"/>
      <c r="E599" s="3"/>
      <c r="F599" s="3"/>
      <c r="G599" s="3"/>
      <c r="H599" s="3"/>
      <c r="J599" s="226"/>
      <c r="K599" s="3"/>
      <c r="L599" s="3"/>
      <c r="O599" s="227"/>
      <c r="Q599" s="94"/>
      <c r="R599" s="94"/>
      <c r="S599" s="94"/>
      <c r="T599" s="94"/>
    </row>
    <row r="600" ht="15.75" customHeight="1">
      <c r="A600" s="245"/>
      <c r="B600" s="259"/>
      <c r="C600" s="206"/>
      <c r="D600" s="235"/>
      <c r="E600" s="3"/>
      <c r="F600" s="3"/>
      <c r="G600" s="3"/>
      <c r="H600" s="3"/>
      <c r="J600" s="226"/>
      <c r="K600" s="3"/>
      <c r="L600" s="3"/>
      <c r="O600" s="227"/>
      <c r="Q600" s="94"/>
      <c r="R600" s="94"/>
      <c r="S600" s="94"/>
      <c r="T600" s="94"/>
    </row>
    <row r="601" ht="15.75" customHeight="1">
      <c r="A601" s="245"/>
      <c r="B601" s="259"/>
      <c r="C601" s="206"/>
      <c r="D601" s="235"/>
      <c r="E601" s="3"/>
      <c r="F601" s="3"/>
      <c r="G601" s="3"/>
      <c r="H601" s="3"/>
      <c r="J601" s="226"/>
      <c r="K601" s="3"/>
      <c r="L601" s="3"/>
      <c r="O601" s="227"/>
      <c r="Q601" s="94"/>
      <c r="R601" s="94"/>
      <c r="S601" s="94"/>
      <c r="T601" s="94"/>
    </row>
    <row r="602" ht="15.75" customHeight="1">
      <c r="A602" s="245"/>
      <c r="B602" s="259"/>
      <c r="C602" s="206"/>
      <c r="D602" s="235"/>
      <c r="E602" s="3"/>
      <c r="F602" s="3"/>
      <c r="G602" s="3"/>
      <c r="H602" s="3"/>
      <c r="J602" s="226"/>
      <c r="K602" s="3"/>
      <c r="L602" s="3"/>
      <c r="O602" s="227"/>
      <c r="Q602" s="94"/>
      <c r="R602" s="94"/>
      <c r="S602" s="94"/>
      <c r="T602" s="94"/>
    </row>
    <row r="603" ht="15.75" customHeight="1">
      <c r="A603" s="245"/>
      <c r="B603" s="259"/>
      <c r="C603" s="206"/>
      <c r="D603" s="235"/>
      <c r="E603" s="3"/>
      <c r="F603" s="3"/>
      <c r="G603" s="3"/>
      <c r="H603" s="3"/>
      <c r="J603" s="226"/>
      <c r="K603" s="3"/>
      <c r="L603" s="3"/>
      <c r="O603" s="227"/>
      <c r="Q603" s="94"/>
      <c r="R603" s="94"/>
      <c r="S603" s="94"/>
      <c r="T603" s="94"/>
    </row>
    <row r="604" ht="15.75" customHeight="1">
      <c r="A604" s="245"/>
      <c r="B604" s="259"/>
      <c r="C604" s="206"/>
      <c r="D604" s="235"/>
      <c r="E604" s="3"/>
      <c r="F604" s="3"/>
      <c r="G604" s="3"/>
      <c r="H604" s="3"/>
      <c r="J604" s="226"/>
      <c r="K604" s="3"/>
      <c r="L604" s="3"/>
      <c r="O604" s="227"/>
      <c r="Q604" s="94"/>
      <c r="R604" s="94"/>
      <c r="S604" s="94"/>
      <c r="T604" s="94"/>
    </row>
    <row r="605" ht="15.75" customHeight="1">
      <c r="A605" s="245"/>
      <c r="B605" s="259"/>
      <c r="C605" s="206"/>
      <c r="D605" s="235"/>
      <c r="E605" s="3"/>
      <c r="F605" s="3"/>
      <c r="G605" s="3"/>
      <c r="H605" s="3"/>
      <c r="J605" s="226"/>
      <c r="K605" s="3"/>
      <c r="L605" s="3"/>
      <c r="O605" s="227"/>
      <c r="Q605" s="94"/>
      <c r="R605" s="94"/>
      <c r="S605" s="94"/>
      <c r="T605" s="94"/>
    </row>
    <row r="606" ht="15.75" customHeight="1">
      <c r="A606" s="245"/>
      <c r="B606" s="259"/>
      <c r="C606" s="206"/>
      <c r="D606" s="235"/>
      <c r="E606" s="3"/>
      <c r="F606" s="3"/>
      <c r="G606" s="3"/>
      <c r="H606" s="3"/>
      <c r="J606" s="226"/>
      <c r="K606" s="3"/>
      <c r="L606" s="3"/>
      <c r="O606" s="227"/>
      <c r="Q606" s="94"/>
      <c r="R606" s="94"/>
      <c r="S606" s="94"/>
      <c r="T606" s="94"/>
    </row>
    <row r="607" ht="15.75" customHeight="1">
      <c r="A607" s="245"/>
      <c r="B607" s="259"/>
      <c r="C607" s="206"/>
      <c r="D607" s="235"/>
      <c r="E607" s="3"/>
      <c r="F607" s="3"/>
      <c r="G607" s="3"/>
      <c r="H607" s="3"/>
      <c r="J607" s="226"/>
      <c r="K607" s="3"/>
      <c r="L607" s="3"/>
      <c r="O607" s="227"/>
      <c r="Q607" s="94"/>
      <c r="R607" s="94"/>
      <c r="S607" s="94"/>
      <c r="T607" s="94"/>
    </row>
    <row r="608" ht="15.75" customHeight="1">
      <c r="A608" s="245"/>
      <c r="B608" s="259"/>
      <c r="C608" s="206"/>
      <c r="D608" s="235"/>
      <c r="E608" s="3"/>
      <c r="F608" s="3"/>
      <c r="G608" s="3"/>
      <c r="H608" s="3"/>
      <c r="J608" s="226"/>
      <c r="K608" s="3"/>
      <c r="L608" s="3"/>
      <c r="O608" s="227"/>
      <c r="Q608" s="94"/>
      <c r="R608" s="94"/>
      <c r="S608" s="94"/>
      <c r="T608" s="94"/>
    </row>
    <row r="609" ht="15.75" customHeight="1">
      <c r="A609" s="245"/>
      <c r="B609" s="259"/>
      <c r="C609" s="206"/>
      <c r="D609" s="235"/>
      <c r="E609" s="3"/>
      <c r="F609" s="3"/>
      <c r="G609" s="3"/>
      <c r="H609" s="3"/>
      <c r="J609" s="226"/>
      <c r="K609" s="3"/>
      <c r="L609" s="3"/>
      <c r="O609" s="227"/>
      <c r="Q609" s="94"/>
      <c r="R609" s="94"/>
      <c r="S609" s="94"/>
      <c r="T609" s="94"/>
    </row>
    <row r="610" ht="15.75" customHeight="1">
      <c r="A610" s="245"/>
      <c r="B610" s="259"/>
      <c r="C610" s="206"/>
      <c r="D610" s="235"/>
      <c r="E610" s="3"/>
      <c r="F610" s="3"/>
      <c r="G610" s="3"/>
      <c r="H610" s="3"/>
      <c r="J610" s="226"/>
      <c r="K610" s="3"/>
      <c r="L610" s="3"/>
      <c r="O610" s="227"/>
      <c r="Q610" s="94"/>
      <c r="R610" s="94"/>
      <c r="S610" s="94"/>
      <c r="T610" s="94"/>
    </row>
    <row r="611" ht="15.75" customHeight="1">
      <c r="A611" s="245"/>
      <c r="B611" s="259"/>
      <c r="C611" s="206"/>
      <c r="D611" s="235"/>
      <c r="E611" s="3"/>
      <c r="F611" s="3"/>
      <c r="G611" s="3"/>
      <c r="H611" s="3"/>
      <c r="J611" s="226"/>
      <c r="K611" s="3"/>
      <c r="L611" s="3"/>
      <c r="O611" s="227"/>
      <c r="Q611" s="94"/>
      <c r="R611" s="94"/>
      <c r="S611" s="94"/>
      <c r="T611" s="94"/>
    </row>
    <row r="612" ht="15.75" customHeight="1">
      <c r="A612" s="245"/>
      <c r="B612" s="259"/>
      <c r="C612" s="206"/>
      <c r="D612" s="235"/>
      <c r="E612" s="3"/>
      <c r="F612" s="3"/>
      <c r="G612" s="3"/>
      <c r="H612" s="3"/>
      <c r="J612" s="226"/>
      <c r="K612" s="3"/>
      <c r="L612" s="3"/>
      <c r="O612" s="227"/>
      <c r="Q612" s="94"/>
      <c r="R612" s="94"/>
      <c r="S612" s="94"/>
      <c r="T612" s="94"/>
    </row>
    <row r="613" ht="15.75" customHeight="1">
      <c r="A613" s="245"/>
      <c r="B613" s="259"/>
      <c r="C613" s="206"/>
      <c r="D613" s="235"/>
      <c r="E613" s="3"/>
      <c r="F613" s="3"/>
      <c r="G613" s="3"/>
      <c r="H613" s="3"/>
      <c r="J613" s="226"/>
      <c r="K613" s="3"/>
      <c r="L613" s="3"/>
      <c r="O613" s="227"/>
      <c r="Q613" s="94"/>
      <c r="R613" s="94"/>
      <c r="S613" s="94"/>
      <c r="T613" s="94"/>
    </row>
    <row r="614" ht="15.75" customHeight="1">
      <c r="A614" s="245"/>
      <c r="B614" s="259"/>
      <c r="C614" s="206"/>
      <c r="D614" s="235"/>
      <c r="E614" s="3"/>
      <c r="F614" s="3"/>
      <c r="G614" s="3"/>
      <c r="H614" s="3"/>
      <c r="J614" s="226"/>
      <c r="K614" s="3"/>
      <c r="L614" s="3"/>
      <c r="O614" s="227"/>
      <c r="Q614" s="94"/>
      <c r="R614" s="94"/>
      <c r="S614" s="94"/>
      <c r="T614" s="94"/>
    </row>
    <row r="615" ht="15.75" customHeight="1">
      <c r="A615" s="234"/>
      <c r="B615" s="259"/>
      <c r="C615" s="206"/>
      <c r="D615" s="207"/>
      <c r="E615" s="3"/>
      <c r="F615" s="3"/>
      <c r="G615" s="3"/>
      <c r="H615" s="3"/>
      <c r="J615" s="226"/>
      <c r="K615" s="3"/>
      <c r="L615" s="3"/>
      <c r="O615" s="227"/>
      <c r="Q615" s="94"/>
      <c r="R615" s="94"/>
      <c r="S615" s="94"/>
      <c r="T615" s="94"/>
    </row>
    <row r="616" ht="15.75" customHeight="1">
      <c r="A616" s="234"/>
      <c r="B616" s="259"/>
      <c r="C616" s="206"/>
      <c r="D616" s="207"/>
      <c r="E616" s="3"/>
      <c r="F616" s="3"/>
      <c r="G616" s="3"/>
      <c r="H616" s="3"/>
      <c r="J616" s="226"/>
      <c r="K616" s="3"/>
      <c r="L616" s="3"/>
      <c r="O616" s="227"/>
      <c r="Q616" s="94"/>
      <c r="R616" s="94"/>
      <c r="S616" s="94"/>
      <c r="T616" s="94"/>
    </row>
    <row r="617" ht="15.75" customHeight="1">
      <c r="A617" s="234"/>
      <c r="B617" s="259"/>
      <c r="C617" s="206"/>
      <c r="D617" s="207"/>
      <c r="E617" s="3"/>
      <c r="F617" s="3"/>
      <c r="G617" s="3"/>
      <c r="H617" s="3"/>
      <c r="J617" s="226"/>
      <c r="K617" s="3"/>
      <c r="L617" s="3"/>
      <c r="O617" s="227"/>
      <c r="Q617" s="94"/>
      <c r="R617" s="94"/>
      <c r="S617" s="94"/>
      <c r="T617" s="94"/>
    </row>
    <row r="618" ht="15.75" customHeight="1">
      <c r="A618" s="234"/>
      <c r="B618" s="259"/>
      <c r="C618" s="206"/>
      <c r="D618" s="207"/>
      <c r="E618" s="3"/>
      <c r="F618" s="3"/>
      <c r="G618" s="3"/>
      <c r="H618" s="3"/>
      <c r="J618" s="226"/>
      <c r="K618" s="3"/>
      <c r="L618" s="3"/>
      <c r="O618" s="227"/>
      <c r="Q618" s="94"/>
      <c r="R618" s="94"/>
      <c r="S618" s="94"/>
      <c r="T618" s="94"/>
    </row>
    <row r="619" ht="15.75" customHeight="1">
      <c r="A619" s="234"/>
      <c r="B619" s="259"/>
      <c r="C619" s="206"/>
      <c r="D619" s="207"/>
      <c r="E619" s="3"/>
      <c r="F619" s="3"/>
      <c r="G619" s="3"/>
      <c r="H619" s="3"/>
      <c r="J619" s="226"/>
      <c r="K619" s="3"/>
      <c r="L619" s="3"/>
      <c r="O619" s="227"/>
      <c r="Q619" s="94"/>
      <c r="R619" s="94"/>
      <c r="S619" s="94"/>
      <c r="T619" s="94"/>
    </row>
    <row r="620" ht="15.75" customHeight="1">
      <c r="A620" s="234"/>
      <c r="B620" s="259"/>
      <c r="C620" s="206"/>
      <c r="D620" s="207"/>
      <c r="E620" s="3"/>
      <c r="F620" s="3"/>
      <c r="G620" s="3"/>
      <c r="H620" s="3"/>
      <c r="J620" s="226"/>
      <c r="K620" s="3"/>
      <c r="L620" s="3"/>
      <c r="O620" s="227"/>
      <c r="Q620" s="94"/>
      <c r="R620" s="94"/>
      <c r="S620" s="94"/>
      <c r="T620" s="94"/>
    </row>
    <row r="621" ht="15.75" customHeight="1">
      <c r="A621" s="234"/>
      <c r="B621" s="259"/>
      <c r="C621" s="206"/>
      <c r="D621" s="207"/>
      <c r="E621" s="3"/>
      <c r="F621" s="3"/>
      <c r="G621" s="3"/>
      <c r="H621" s="3"/>
      <c r="J621" s="226"/>
      <c r="K621" s="3"/>
      <c r="L621" s="3"/>
      <c r="O621" s="227"/>
      <c r="Q621" s="94"/>
      <c r="R621" s="94"/>
      <c r="S621" s="94"/>
      <c r="T621" s="94"/>
    </row>
    <row r="622" ht="15.75" customHeight="1">
      <c r="A622" s="234"/>
      <c r="B622" s="259"/>
      <c r="C622" s="206"/>
      <c r="D622" s="207"/>
      <c r="E622" s="3"/>
      <c r="F622" s="3"/>
      <c r="G622" s="3"/>
      <c r="H622" s="3"/>
      <c r="J622" s="226"/>
      <c r="K622" s="3"/>
      <c r="L622" s="3"/>
      <c r="O622" s="227"/>
      <c r="Q622" s="94"/>
      <c r="R622" s="94"/>
      <c r="S622" s="94"/>
      <c r="T622" s="94"/>
    </row>
    <row r="623" ht="15.75" customHeight="1">
      <c r="A623" s="234"/>
      <c r="B623" s="259"/>
      <c r="C623" s="206"/>
      <c r="D623" s="207"/>
      <c r="E623" s="3"/>
      <c r="F623" s="3"/>
      <c r="G623" s="3"/>
      <c r="H623" s="3"/>
      <c r="J623" s="226"/>
      <c r="K623" s="3"/>
      <c r="L623" s="3"/>
      <c r="O623" s="227"/>
      <c r="Q623" s="94"/>
      <c r="R623" s="94"/>
      <c r="S623" s="94"/>
      <c r="T623" s="94"/>
    </row>
    <row r="624" ht="15.75" customHeight="1">
      <c r="A624" s="245"/>
      <c r="B624" s="259"/>
      <c r="C624" s="206"/>
      <c r="D624" s="235"/>
      <c r="E624" s="3"/>
      <c r="F624" s="3"/>
      <c r="G624" s="3"/>
      <c r="H624" s="3"/>
      <c r="J624" s="226"/>
      <c r="K624" s="3"/>
      <c r="L624" s="3"/>
      <c r="O624" s="227"/>
      <c r="Q624" s="94"/>
      <c r="R624" s="94"/>
      <c r="S624" s="94"/>
      <c r="T624" s="94"/>
    </row>
    <row r="625" ht="15.75" customHeight="1">
      <c r="A625" s="245"/>
      <c r="B625" s="259"/>
      <c r="C625" s="206"/>
      <c r="D625" s="235"/>
      <c r="E625" s="3"/>
      <c r="F625" s="3"/>
      <c r="G625" s="3"/>
      <c r="H625" s="3"/>
      <c r="J625" s="226"/>
      <c r="K625" s="3"/>
      <c r="L625" s="3"/>
      <c r="O625" s="227"/>
      <c r="Q625" s="94"/>
      <c r="R625" s="94"/>
      <c r="S625" s="94"/>
      <c r="T625" s="94"/>
    </row>
    <row r="626" ht="15.75" customHeight="1">
      <c r="A626" s="245"/>
      <c r="B626" s="259"/>
      <c r="C626" s="206"/>
      <c r="D626" s="235"/>
      <c r="E626" s="3"/>
      <c r="F626" s="3"/>
      <c r="G626" s="3"/>
      <c r="H626" s="3"/>
      <c r="J626" s="226"/>
      <c r="K626" s="3"/>
      <c r="L626" s="3"/>
      <c r="O626" s="227"/>
      <c r="Q626" s="94"/>
      <c r="R626" s="94"/>
      <c r="S626" s="94"/>
      <c r="T626" s="94"/>
    </row>
    <row r="627" ht="15.75" customHeight="1">
      <c r="A627" s="245"/>
      <c r="B627" s="259"/>
      <c r="C627" s="206"/>
      <c r="D627" s="235"/>
      <c r="E627" s="3"/>
      <c r="F627" s="3"/>
      <c r="G627" s="3"/>
      <c r="H627" s="3"/>
      <c r="J627" s="226"/>
      <c r="K627" s="3"/>
      <c r="L627" s="3"/>
      <c r="O627" s="227"/>
      <c r="Q627" s="94"/>
      <c r="R627" s="94"/>
      <c r="S627" s="94"/>
      <c r="T627" s="94"/>
    </row>
    <row r="628" ht="15.75" customHeight="1">
      <c r="A628" s="245"/>
      <c r="B628" s="259"/>
      <c r="C628" s="206"/>
      <c r="D628" s="235"/>
      <c r="E628" s="3"/>
      <c r="F628" s="3"/>
      <c r="G628" s="3"/>
      <c r="H628" s="3"/>
      <c r="J628" s="226"/>
      <c r="K628" s="3"/>
      <c r="L628" s="3"/>
      <c r="O628" s="227"/>
      <c r="Q628" s="94"/>
      <c r="R628" s="94"/>
      <c r="S628" s="94"/>
      <c r="T628" s="94"/>
    </row>
    <row r="629" ht="15.75" customHeight="1">
      <c r="A629" s="245"/>
      <c r="B629" s="259"/>
      <c r="C629" s="206"/>
      <c r="D629" s="235"/>
      <c r="E629" s="3"/>
      <c r="F629" s="3"/>
      <c r="G629" s="3"/>
      <c r="H629" s="3"/>
      <c r="J629" s="226"/>
      <c r="K629" s="3"/>
      <c r="L629" s="3"/>
      <c r="O629" s="227"/>
      <c r="Q629" s="94"/>
      <c r="R629" s="94"/>
      <c r="S629" s="94"/>
      <c r="T629" s="94"/>
    </row>
    <row r="630" ht="15.75" customHeight="1">
      <c r="A630" s="245"/>
      <c r="B630" s="259"/>
      <c r="C630" s="206"/>
      <c r="D630" s="235"/>
      <c r="E630" s="3"/>
      <c r="F630" s="3"/>
      <c r="G630" s="3"/>
      <c r="H630" s="3"/>
      <c r="J630" s="226"/>
      <c r="K630" s="3"/>
      <c r="L630" s="3"/>
      <c r="O630" s="227"/>
      <c r="Q630" s="94"/>
      <c r="R630" s="94"/>
      <c r="S630" s="94"/>
      <c r="T630" s="94"/>
    </row>
    <row r="631" ht="15.75" customHeight="1">
      <c r="A631" s="245"/>
      <c r="B631" s="259"/>
      <c r="C631" s="206"/>
      <c r="D631" s="235"/>
      <c r="E631" s="3"/>
      <c r="F631" s="3"/>
      <c r="G631" s="3"/>
      <c r="H631" s="3"/>
      <c r="J631" s="226"/>
      <c r="K631" s="3"/>
      <c r="L631" s="3"/>
      <c r="O631" s="227"/>
      <c r="Q631" s="94"/>
      <c r="R631" s="94"/>
      <c r="S631" s="94"/>
      <c r="T631" s="94"/>
    </row>
    <row r="632" ht="15.75" customHeight="1">
      <c r="A632" s="245"/>
      <c r="B632" s="259"/>
      <c r="C632" s="206"/>
      <c r="D632" s="235"/>
      <c r="E632" s="3"/>
      <c r="F632" s="3"/>
      <c r="G632" s="3"/>
      <c r="H632" s="3"/>
      <c r="J632" s="226"/>
      <c r="K632" s="3"/>
      <c r="L632" s="3"/>
      <c r="O632" s="227"/>
      <c r="Q632" s="94"/>
      <c r="R632" s="94"/>
      <c r="S632" s="94"/>
      <c r="T632" s="94"/>
    </row>
    <row r="633" ht="15.75" customHeight="1">
      <c r="A633" s="245"/>
      <c r="B633" s="259"/>
      <c r="C633" s="206"/>
      <c r="D633" s="235"/>
      <c r="E633" s="3"/>
      <c r="F633" s="3"/>
      <c r="G633" s="3"/>
      <c r="H633" s="3"/>
      <c r="J633" s="226"/>
      <c r="K633" s="3"/>
      <c r="L633" s="3"/>
      <c r="O633" s="227"/>
      <c r="Q633" s="94"/>
      <c r="R633" s="94"/>
      <c r="S633" s="94"/>
      <c r="T633" s="94"/>
    </row>
    <row r="634" ht="15.75" customHeight="1">
      <c r="A634" s="245"/>
      <c r="B634" s="259"/>
      <c r="C634" s="206"/>
      <c r="D634" s="235"/>
      <c r="E634" s="3"/>
      <c r="F634" s="3"/>
      <c r="G634" s="3"/>
      <c r="H634" s="3"/>
      <c r="J634" s="226"/>
      <c r="K634" s="3"/>
      <c r="L634" s="3"/>
      <c r="O634" s="227"/>
      <c r="Q634" s="94"/>
      <c r="R634" s="94"/>
      <c r="S634" s="94"/>
      <c r="T634" s="94"/>
    </row>
    <row r="635" ht="15.75" customHeight="1">
      <c r="A635" s="245"/>
      <c r="B635" s="259"/>
      <c r="C635" s="206"/>
      <c r="D635" s="235"/>
      <c r="E635" s="3"/>
      <c r="F635" s="3"/>
      <c r="G635" s="3"/>
      <c r="H635" s="3"/>
      <c r="J635" s="226"/>
      <c r="K635" s="3"/>
      <c r="L635" s="3"/>
      <c r="O635" s="227"/>
      <c r="Q635" s="94"/>
      <c r="R635" s="94"/>
      <c r="S635" s="94"/>
      <c r="T635" s="94"/>
    </row>
    <row r="636" ht="15.75" customHeight="1">
      <c r="A636" s="245"/>
      <c r="B636" s="259"/>
      <c r="C636" s="206"/>
      <c r="D636" s="235"/>
      <c r="E636" s="3"/>
      <c r="F636" s="3"/>
      <c r="G636" s="3"/>
      <c r="H636" s="3"/>
      <c r="J636" s="226"/>
      <c r="K636" s="3"/>
      <c r="L636" s="3"/>
      <c r="O636" s="227"/>
      <c r="Q636" s="94"/>
      <c r="R636" s="94"/>
      <c r="S636" s="94"/>
      <c r="T636" s="94"/>
    </row>
    <row r="637" ht="15.75" customHeight="1">
      <c r="A637" s="245"/>
      <c r="B637" s="259"/>
      <c r="C637" s="206"/>
      <c r="D637" s="235"/>
      <c r="E637" s="3"/>
      <c r="F637" s="3"/>
      <c r="G637" s="3"/>
      <c r="H637" s="3"/>
      <c r="J637" s="226"/>
      <c r="K637" s="3"/>
      <c r="L637" s="3"/>
      <c r="O637" s="227"/>
      <c r="Q637" s="94"/>
      <c r="R637" s="94"/>
      <c r="S637" s="94"/>
      <c r="T637" s="94"/>
    </row>
    <row r="638" ht="15.75" customHeight="1">
      <c r="A638" s="245"/>
      <c r="B638" s="259"/>
      <c r="C638" s="206"/>
      <c r="D638" s="235"/>
      <c r="E638" s="3"/>
      <c r="F638" s="3"/>
      <c r="G638" s="3"/>
      <c r="H638" s="3"/>
      <c r="J638" s="226"/>
      <c r="K638" s="3"/>
      <c r="L638" s="3"/>
      <c r="O638" s="227"/>
      <c r="Q638" s="94"/>
      <c r="R638" s="94"/>
      <c r="S638" s="94"/>
      <c r="T638" s="94"/>
    </row>
    <row r="639" ht="15.75" customHeight="1">
      <c r="A639" s="245"/>
      <c r="B639" s="259"/>
      <c r="C639" s="206"/>
      <c r="D639" s="235"/>
      <c r="E639" s="3"/>
      <c r="F639" s="3"/>
      <c r="G639" s="3"/>
      <c r="H639" s="3"/>
      <c r="J639" s="226"/>
      <c r="K639" s="3"/>
      <c r="L639" s="3"/>
      <c r="O639" s="227"/>
      <c r="Q639" s="94"/>
      <c r="R639" s="94"/>
      <c r="S639" s="94"/>
      <c r="T639" s="94"/>
    </row>
    <row r="640" ht="15.75" customHeight="1">
      <c r="A640" s="245"/>
      <c r="B640" s="259"/>
      <c r="C640" s="206"/>
      <c r="D640" s="235"/>
      <c r="E640" s="3"/>
      <c r="F640" s="3"/>
      <c r="G640" s="3"/>
      <c r="H640" s="3"/>
      <c r="J640" s="226"/>
      <c r="K640" s="3"/>
      <c r="L640" s="3"/>
      <c r="O640" s="227"/>
      <c r="Q640" s="94"/>
      <c r="R640" s="94"/>
      <c r="S640" s="94"/>
      <c r="T640" s="94"/>
    </row>
    <row r="641" ht="15.75" customHeight="1">
      <c r="A641" s="245"/>
      <c r="B641" s="259"/>
      <c r="C641" s="206"/>
      <c r="D641" s="235"/>
      <c r="E641" s="3"/>
      <c r="F641" s="3"/>
      <c r="G641" s="3"/>
      <c r="H641" s="3"/>
      <c r="J641" s="226"/>
      <c r="K641" s="3"/>
      <c r="L641" s="3"/>
      <c r="O641" s="227"/>
      <c r="Q641" s="94"/>
      <c r="R641" s="94"/>
      <c r="S641" s="94"/>
      <c r="T641" s="94"/>
    </row>
    <row r="642" ht="15.75" customHeight="1">
      <c r="A642" s="245"/>
      <c r="B642" s="259"/>
      <c r="C642" s="206"/>
      <c r="D642" s="235"/>
      <c r="E642" s="3"/>
      <c r="F642" s="3"/>
      <c r="G642" s="3"/>
      <c r="H642" s="3"/>
      <c r="J642" s="226"/>
      <c r="K642" s="3"/>
      <c r="L642" s="3"/>
      <c r="O642" s="227"/>
      <c r="Q642" s="94"/>
      <c r="R642" s="94"/>
      <c r="S642" s="94"/>
      <c r="T642" s="94"/>
    </row>
    <row r="643" ht="15.75" customHeight="1">
      <c r="A643" s="245"/>
      <c r="B643" s="259"/>
      <c r="C643" s="206"/>
      <c r="D643" s="235"/>
      <c r="E643" s="3"/>
      <c r="F643" s="3"/>
      <c r="G643" s="3"/>
      <c r="H643" s="3"/>
      <c r="J643" s="226"/>
      <c r="K643" s="3"/>
      <c r="L643" s="3"/>
      <c r="O643" s="227"/>
      <c r="Q643" s="94"/>
      <c r="R643" s="94"/>
      <c r="S643" s="94"/>
      <c r="T643" s="94"/>
    </row>
    <row r="644" ht="15.75" customHeight="1">
      <c r="A644" s="245"/>
      <c r="B644" s="259"/>
      <c r="C644" s="206"/>
      <c r="D644" s="235"/>
      <c r="E644" s="3"/>
      <c r="F644" s="3"/>
      <c r="G644" s="3"/>
      <c r="H644" s="3"/>
      <c r="J644" s="226"/>
      <c r="K644" s="3"/>
      <c r="L644" s="3"/>
      <c r="O644" s="227"/>
      <c r="Q644" s="94"/>
      <c r="R644" s="94"/>
      <c r="S644" s="94"/>
      <c r="T644" s="94"/>
    </row>
    <row r="645" ht="15.75" customHeight="1">
      <c r="A645" s="234"/>
      <c r="B645" s="259"/>
      <c r="C645" s="206"/>
      <c r="D645" s="207"/>
      <c r="E645" s="3"/>
      <c r="F645" s="3"/>
      <c r="G645" s="3"/>
      <c r="H645" s="3"/>
      <c r="J645" s="226"/>
      <c r="K645" s="3"/>
      <c r="L645" s="3"/>
      <c r="O645" s="227"/>
      <c r="Q645" s="94"/>
      <c r="R645" s="94"/>
      <c r="S645" s="94"/>
      <c r="T645" s="94"/>
    </row>
    <row r="646" ht="15.75" customHeight="1">
      <c r="A646" s="234"/>
      <c r="B646" s="259"/>
      <c r="C646" s="206"/>
      <c r="D646" s="207"/>
      <c r="E646" s="3"/>
      <c r="F646" s="3"/>
      <c r="G646" s="3"/>
      <c r="H646" s="3"/>
      <c r="J646" s="226"/>
      <c r="K646" s="3"/>
      <c r="L646" s="3"/>
      <c r="O646" s="227"/>
      <c r="Q646" s="94"/>
      <c r="R646" s="94"/>
      <c r="S646" s="94"/>
      <c r="T646" s="94"/>
    </row>
    <row r="647" ht="15.75" customHeight="1">
      <c r="A647" s="234"/>
      <c r="B647" s="259"/>
      <c r="C647" s="206"/>
      <c r="D647" s="207"/>
      <c r="E647" s="3"/>
      <c r="F647" s="3"/>
      <c r="G647" s="3"/>
      <c r="H647" s="3"/>
      <c r="J647" s="226"/>
      <c r="K647" s="3"/>
      <c r="L647" s="3"/>
      <c r="O647" s="227"/>
      <c r="Q647" s="94"/>
      <c r="R647" s="94"/>
      <c r="S647" s="94"/>
      <c r="T647" s="94"/>
    </row>
    <row r="648" ht="15.75" customHeight="1">
      <c r="A648" s="234"/>
      <c r="B648" s="259"/>
      <c r="C648" s="206"/>
      <c r="D648" s="207"/>
      <c r="E648" s="3"/>
      <c r="F648" s="3"/>
      <c r="G648" s="3"/>
      <c r="H648" s="3"/>
      <c r="J648" s="226"/>
      <c r="K648" s="3"/>
      <c r="L648" s="3"/>
      <c r="O648" s="227"/>
      <c r="Q648" s="94"/>
      <c r="R648" s="94"/>
      <c r="S648" s="94"/>
      <c r="T648" s="94"/>
    </row>
    <row r="649" ht="15.75" customHeight="1">
      <c r="A649" s="234"/>
      <c r="B649" s="259"/>
      <c r="C649" s="206"/>
      <c r="D649" s="207"/>
      <c r="E649" s="3"/>
      <c r="F649" s="3"/>
      <c r="G649" s="3"/>
      <c r="H649" s="3"/>
      <c r="J649" s="226"/>
      <c r="K649" s="3"/>
      <c r="L649" s="3"/>
      <c r="O649" s="227"/>
      <c r="Q649" s="94"/>
      <c r="R649" s="94"/>
      <c r="S649" s="94"/>
      <c r="T649" s="94"/>
    </row>
    <row r="650" ht="15.75" customHeight="1">
      <c r="A650" s="234"/>
      <c r="B650" s="259"/>
      <c r="C650" s="206"/>
      <c r="D650" s="207"/>
      <c r="E650" s="3"/>
      <c r="F650" s="3"/>
      <c r="G650" s="3"/>
      <c r="H650" s="3"/>
      <c r="J650" s="226"/>
      <c r="K650" s="3"/>
      <c r="L650" s="3"/>
      <c r="O650" s="227"/>
      <c r="Q650" s="94"/>
      <c r="R650" s="94"/>
      <c r="S650" s="94"/>
      <c r="T650" s="94"/>
    </row>
    <row r="651" ht="15.75" customHeight="1">
      <c r="A651" s="234"/>
      <c r="B651" s="259"/>
      <c r="C651" s="206"/>
      <c r="D651" s="207"/>
      <c r="E651" s="3"/>
      <c r="F651" s="3"/>
      <c r="G651" s="3"/>
      <c r="H651" s="3"/>
      <c r="J651" s="226"/>
      <c r="K651" s="3"/>
      <c r="L651" s="3"/>
      <c r="O651" s="227"/>
      <c r="Q651" s="94"/>
      <c r="R651" s="94"/>
      <c r="S651" s="94"/>
      <c r="T651" s="94"/>
    </row>
    <row r="652" ht="15.75" customHeight="1">
      <c r="A652" s="234"/>
      <c r="B652" s="259"/>
      <c r="C652" s="206"/>
      <c r="D652" s="207"/>
      <c r="E652" s="3"/>
      <c r="F652" s="3"/>
      <c r="G652" s="3"/>
      <c r="H652" s="3"/>
      <c r="J652" s="226"/>
      <c r="K652" s="3"/>
      <c r="L652" s="3"/>
      <c r="O652" s="227"/>
      <c r="Q652" s="94"/>
      <c r="R652" s="94"/>
      <c r="S652" s="94"/>
      <c r="T652" s="94"/>
    </row>
    <row r="653" ht="15.75" customHeight="1">
      <c r="A653" s="234"/>
      <c r="B653" s="259"/>
      <c r="C653" s="206"/>
      <c r="D653" s="207"/>
      <c r="E653" s="3"/>
      <c r="F653" s="3"/>
      <c r="G653" s="3"/>
      <c r="H653" s="3"/>
      <c r="J653" s="226"/>
      <c r="K653" s="3"/>
      <c r="L653" s="3"/>
      <c r="O653" s="227"/>
      <c r="Q653" s="94"/>
      <c r="R653" s="94"/>
      <c r="S653" s="94"/>
      <c r="T653" s="94"/>
    </row>
    <row r="654" ht="15.75" customHeight="1">
      <c r="A654" s="245"/>
      <c r="B654" s="259"/>
      <c r="C654" s="206"/>
      <c r="D654" s="235"/>
      <c r="E654" s="3"/>
      <c r="F654" s="3"/>
      <c r="G654" s="3"/>
      <c r="H654" s="3"/>
      <c r="J654" s="226"/>
      <c r="K654" s="3"/>
      <c r="L654" s="3"/>
      <c r="O654" s="227"/>
      <c r="Q654" s="94"/>
      <c r="R654" s="94"/>
      <c r="S654" s="94"/>
      <c r="T654" s="94"/>
    </row>
    <row r="655" ht="15.75" customHeight="1">
      <c r="A655" s="245"/>
      <c r="B655" s="259"/>
      <c r="C655" s="206"/>
      <c r="D655" s="235"/>
      <c r="E655" s="3"/>
      <c r="F655" s="3"/>
      <c r="G655" s="3"/>
      <c r="H655" s="3"/>
      <c r="J655" s="226"/>
      <c r="K655" s="3"/>
      <c r="L655" s="3"/>
      <c r="O655" s="227"/>
      <c r="Q655" s="94"/>
      <c r="R655" s="94"/>
      <c r="S655" s="94"/>
      <c r="T655" s="94"/>
    </row>
    <row r="656" ht="15.75" customHeight="1">
      <c r="A656" s="245"/>
      <c r="B656" s="259"/>
      <c r="C656" s="206"/>
      <c r="D656" s="235"/>
      <c r="E656" s="3"/>
      <c r="F656" s="3"/>
      <c r="G656" s="3"/>
      <c r="H656" s="3"/>
      <c r="J656" s="226"/>
      <c r="K656" s="3"/>
      <c r="L656" s="3"/>
      <c r="O656" s="227"/>
      <c r="Q656" s="94"/>
      <c r="R656" s="94"/>
      <c r="S656" s="94"/>
      <c r="T656" s="94"/>
    </row>
    <row r="657" ht="15.75" customHeight="1">
      <c r="A657" s="245"/>
      <c r="B657" s="259"/>
      <c r="C657" s="206"/>
      <c r="D657" s="235"/>
      <c r="E657" s="3"/>
      <c r="F657" s="3"/>
      <c r="G657" s="3"/>
      <c r="H657" s="3"/>
      <c r="J657" s="226"/>
      <c r="K657" s="3"/>
      <c r="L657" s="3"/>
      <c r="O657" s="227"/>
      <c r="Q657" s="94"/>
      <c r="R657" s="94"/>
      <c r="S657" s="94"/>
      <c r="T657" s="94"/>
    </row>
    <row r="658" ht="15.75" customHeight="1">
      <c r="A658" s="245"/>
      <c r="B658" s="259"/>
      <c r="C658" s="206"/>
      <c r="D658" s="235"/>
      <c r="E658" s="3"/>
      <c r="F658" s="3"/>
      <c r="G658" s="3"/>
      <c r="H658" s="3"/>
      <c r="J658" s="226"/>
      <c r="K658" s="3"/>
      <c r="L658" s="3"/>
      <c r="O658" s="227"/>
      <c r="Q658" s="94"/>
      <c r="R658" s="94"/>
      <c r="S658" s="94"/>
      <c r="T658" s="94"/>
    </row>
    <row r="659" ht="15.75" customHeight="1">
      <c r="A659" s="245"/>
      <c r="B659" s="259"/>
      <c r="C659" s="206"/>
      <c r="D659" s="235"/>
      <c r="E659" s="3"/>
      <c r="F659" s="3"/>
      <c r="G659" s="3"/>
      <c r="H659" s="3"/>
      <c r="J659" s="226"/>
      <c r="K659" s="3"/>
      <c r="L659" s="3"/>
      <c r="O659" s="227"/>
      <c r="Q659" s="94"/>
      <c r="R659" s="94"/>
      <c r="S659" s="94"/>
      <c r="T659" s="94"/>
    </row>
    <row r="660" ht="15.75" customHeight="1">
      <c r="A660" s="245"/>
      <c r="B660" s="259"/>
      <c r="C660" s="206"/>
      <c r="D660" s="235"/>
      <c r="E660" s="3"/>
      <c r="F660" s="3"/>
      <c r="G660" s="3"/>
      <c r="H660" s="3"/>
      <c r="J660" s="226"/>
      <c r="K660" s="3"/>
      <c r="L660" s="3"/>
      <c r="O660" s="227"/>
      <c r="Q660" s="94"/>
      <c r="R660" s="94"/>
      <c r="S660" s="94"/>
      <c r="T660" s="94"/>
    </row>
    <row r="661" ht="15.75" customHeight="1">
      <c r="A661" s="245"/>
      <c r="B661" s="259"/>
      <c r="C661" s="206"/>
      <c r="D661" s="235"/>
      <c r="E661" s="3"/>
      <c r="F661" s="3"/>
      <c r="G661" s="3"/>
      <c r="H661" s="3"/>
      <c r="J661" s="226"/>
      <c r="K661" s="3"/>
      <c r="L661" s="3"/>
      <c r="O661" s="227"/>
      <c r="Q661" s="94"/>
      <c r="R661" s="94"/>
      <c r="S661" s="94"/>
      <c r="T661" s="94"/>
    </row>
    <row r="662" ht="15.75" customHeight="1">
      <c r="A662" s="245"/>
      <c r="B662" s="259"/>
      <c r="C662" s="206"/>
      <c r="D662" s="235"/>
      <c r="E662" s="3"/>
      <c r="F662" s="3"/>
      <c r="G662" s="3"/>
      <c r="H662" s="3"/>
      <c r="J662" s="226"/>
      <c r="K662" s="3"/>
      <c r="L662" s="3"/>
      <c r="O662" s="227"/>
      <c r="Q662" s="94"/>
      <c r="R662" s="94"/>
      <c r="S662" s="94"/>
      <c r="T662" s="94"/>
    </row>
    <row r="663" ht="15.75" customHeight="1">
      <c r="A663" s="245"/>
      <c r="B663" s="259"/>
      <c r="C663" s="206"/>
      <c r="D663" s="235"/>
      <c r="E663" s="3"/>
      <c r="F663" s="3"/>
      <c r="G663" s="3"/>
      <c r="H663" s="3"/>
      <c r="J663" s="226"/>
      <c r="K663" s="3"/>
      <c r="L663" s="3"/>
      <c r="O663" s="227"/>
      <c r="Q663" s="94"/>
      <c r="R663" s="94"/>
      <c r="S663" s="94"/>
      <c r="T663" s="94"/>
    </row>
    <row r="664" ht="15.75" customHeight="1">
      <c r="A664" s="245"/>
      <c r="B664" s="259"/>
      <c r="C664" s="206"/>
      <c r="D664" s="235"/>
      <c r="E664" s="3"/>
      <c r="F664" s="3"/>
      <c r="G664" s="3"/>
      <c r="H664" s="3"/>
      <c r="J664" s="226"/>
      <c r="K664" s="3"/>
      <c r="L664" s="3"/>
      <c r="O664" s="227"/>
      <c r="Q664" s="94"/>
      <c r="R664" s="94"/>
      <c r="S664" s="94"/>
      <c r="T664" s="94"/>
    </row>
    <row r="665" ht="15.75" customHeight="1">
      <c r="A665" s="245"/>
      <c r="B665" s="259"/>
      <c r="C665" s="206"/>
      <c r="D665" s="235"/>
      <c r="E665" s="3"/>
      <c r="F665" s="3"/>
      <c r="G665" s="3"/>
      <c r="H665" s="3"/>
      <c r="J665" s="226"/>
      <c r="K665" s="3"/>
      <c r="L665" s="3"/>
      <c r="O665" s="227"/>
      <c r="Q665" s="94"/>
      <c r="R665" s="94"/>
      <c r="S665" s="94"/>
      <c r="T665" s="94"/>
    </row>
    <row r="666" ht="15.75" customHeight="1">
      <c r="A666" s="245"/>
      <c r="B666" s="259"/>
      <c r="C666" s="206"/>
      <c r="D666" s="235"/>
      <c r="E666" s="3"/>
      <c r="F666" s="3"/>
      <c r="G666" s="3"/>
      <c r="H666" s="3"/>
      <c r="J666" s="226"/>
      <c r="K666" s="3"/>
      <c r="L666" s="3"/>
      <c r="O666" s="227"/>
      <c r="Q666" s="94"/>
      <c r="R666" s="94"/>
      <c r="S666" s="94"/>
      <c r="T666" s="94"/>
    </row>
    <row r="667" ht="15.75" customHeight="1">
      <c r="A667" s="245"/>
      <c r="B667" s="259"/>
      <c r="C667" s="206"/>
      <c r="D667" s="235"/>
      <c r="E667" s="3"/>
      <c r="F667" s="3"/>
      <c r="G667" s="3"/>
      <c r="H667" s="3"/>
      <c r="J667" s="226"/>
      <c r="K667" s="3"/>
      <c r="L667" s="3"/>
      <c r="O667" s="227"/>
      <c r="Q667" s="94"/>
      <c r="R667" s="94"/>
      <c r="S667" s="94"/>
      <c r="T667" s="94"/>
    </row>
    <row r="668" ht="15.75" customHeight="1">
      <c r="A668" s="245"/>
      <c r="B668" s="259"/>
      <c r="C668" s="206"/>
      <c r="D668" s="235"/>
      <c r="E668" s="3"/>
      <c r="F668" s="3"/>
      <c r="G668" s="3"/>
      <c r="H668" s="3"/>
      <c r="J668" s="226"/>
      <c r="K668" s="3"/>
      <c r="L668" s="3"/>
      <c r="O668" s="227"/>
      <c r="Q668" s="94"/>
      <c r="R668" s="94"/>
      <c r="S668" s="94"/>
      <c r="T668" s="94"/>
    </row>
    <row r="669" ht="15.75" customHeight="1">
      <c r="A669" s="245"/>
      <c r="B669" s="259"/>
      <c r="C669" s="206"/>
      <c r="D669" s="235"/>
      <c r="E669" s="3"/>
      <c r="F669" s="3"/>
      <c r="G669" s="3"/>
      <c r="H669" s="3"/>
      <c r="J669" s="226"/>
      <c r="K669" s="3"/>
      <c r="L669" s="3"/>
      <c r="O669" s="227"/>
      <c r="Q669" s="94"/>
      <c r="R669" s="94"/>
      <c r="S669" s="94"/>
      <c r="T669" s="94"/>
    </row>
    <row r="670" ht="15.75" customHeight="1">
      <c r="A670" s="245"/>
      <c r="B670" s="259"/>
      <c r="C670" s="206"/>
      <c r="D670" s="235"/>
      <c r="E670" s="3"/>
      <c r="F670" s="3"/>
      <c r="G670" s="3"/>
      <c r="H670" s="3"/>
      <c r="J670" s="226"/>
      <c r="K670" s="3"/>
      <c r="L670" s="3"/>
      <c r="O670" s="227"/>
      <c r="Q670" s="94"/>
      <c r="R670" s="94"/>
      <c r="S670" s="94"/>
      <c r="T670" s="94"/>
    </row>
    <row r="671" ht="15.75" customHeight="1">
      <c r="A671" s="245"/>
      <c r="B671" s="259"/>
      <c r="C671" s="206"/>
      <c r="D671" s="235"/>
      <c r="E671" s="3"/>
      <c r="F671" s="3"/>
      <c r="G671" s="3"/>
      <c r="H671" s="3"/>
      <c r="J671" s="226"/>
      <c r="K671" s="3"/>
      <c r="L671" s="3"/>
      <c r="O671" s="227"/>
      <c r="Q671" s="94"/>
      <c r="R671" s="94"/>
      <c r="S671" s="94"/>
      <c r="T671" s="94"/>
    </row>
    <row r="672" ht="15.75" customHeight="1">
      <c r="A672" s="245"/>
      <c r="B672" s="259"/>
      <c r="C672" s="206"/>
      <c r="D672" s="235"/>
      <c r="E672" s="3"/>
      <c r="F672" s="3"/>
      <c r="G672" s="3"/>
      <c r="H672" s="3"/>
      <c r="J672" s="226"/>
      <c r="K672" s="3"/>
      <c r="L672" s="3"/>
      <c r="O672" s="227"/>
      <c r="Q672" s="94"/>
      <c r="R672" s="94"/>
      <c r="S672" s="94"/>
      <c r="T672" s="94"/>
    </row>
    <row r="673" ht="15.75" customHeight="1">
      <c r="A673" s="245"/>
      <c r="B673" s="259"/>
      <c r="C673" s="206"/>
      <c r="D673" s="235"/>
      <c r="E673" s="3"/>
      <c r="F673" s="3"/>
      <c r="G673" s="3"/>
      <c r="H673" s="3"/>
      <c r="J673" s="226"/>
      <c r="K673" s="3"/>
      <c r="L673" s="3"/>
      <c r="O673" s="227"/>
      <c r="Q673" s="94"/>
      <c r="R673" s="94"/>
      <c r="S673" s="94"/>
      <c r="T673" s="94"/>
    </row>
    <row r="674" ht="15.75" customHeight="1">
      <c r="A674" s="245"/>
      <c r="B674" s="259"/>
      <c r="C674" s="206"/>
      <c r="D674" s="235"/>
      <c r="E674" s="3"/>
      <c r="F674" s="3"/>
      <c r="G674" s="3"/>
      <c r="H674" s="3"/>
      <c r="J674" s="226"/>
      <c r="K674" s="3"/>
      <c r="L674" s="3"/>
      <c r="O674" s="227"/>
      <c r="Q674" s="94"/>
      <c r="R674" s="94"/>
      <c r="S674" s="94"/>
      <c r="T674" s="94"/>
    </row>
    <row r="675" ht="15.75" customHeight="1">
      <c r="A675" s="245"/>
      <c r="B675" s="259"/>
      <c r="C675" s="206"/>
      <c r="D675" s="235"/>
      <c r="E675" s="3"/>
      <c r="F675" s="3"/>
      <c r="G675" s="3"/>
      <c r="H675" s="3"/>
      <c r="J675" s="226"/>
      <c r="K675" s="3"/>
      <c r="L675" s="3"/>
      <c r="O675" s="227"/>
      <c r="Q675" s="94"/>
      <c r="R675" s="94"/>
      <c r="S675" s="94"/>
      <c r="T675" s="94"/>
    </row>
    <row r="676" ht="15.75" customHeight="1">
      <c r="A676" s="234"/>
      <c r="B676" s="259"/>
      <c r="C676" s="206"/>
      <c r="D676" s="207"/>
      <c r="E676" s="3"/>
      <c r="F676" s="3"/>
      <c r="G676" s="3"/>
      <c r="H676" s="3"/>
      <c r="J676" s="226"/>
      <c r="K676" s="3"/>
      <c r="L676" s="3"/>
      <c r="O676" s="227"/>
      <c r="Q676" s="94"/>
      <c r="R676" s="94"/>
      <c r="S676" s="94"/>
      <c r="T676" s="94"/>
    </row>
    <row r="677" ht="15.75" customHeight="1">
      <c r="A677" s="234"/>
      <c r="B677" s="259"/>
      <c r="C677" s="206"/>
      <c r="D677" s="207"/>
      <c r="E677" s="3"/>
      <c r="F677" s="3"/>
      <c r="G677" s="3"/>
      <c r="H677" s="3"/>
      <c r="J677" s="226"/>
      <c r="K677" s="3"/>
      <c r="L677" s="3"/>
      <c r="O677" s="227"/>
      <c r="Q677" s="94"/>
      <c r="R677" s="94"/>
      <c r="S677" s="94"/>
      <c r="T677" s="94"/>
    </row>
    <row r="678" ht="15.75" customHeight="1">
      <c r="A678" s="234"/>
      <c r="B678" s="259"/>
      <c r="C678" s="206"/>
      <c r="D678" s="207"/>
      <c r="E678" s="3"/>
      <c r="F678" s="3"/>
      <c r="G678" s="3"/>
      <c r="H678" s="3"/>
      <c r="J678" s="226"/>
      <c r="K678" s="3"/>
      <c r="L678" s="3"/>
      <c r="O678" s="227"/>
      <c r="Q678" s="94"/>
      <c r="R678" s="94"/>
      <c r="S678" s="94"/>
      <c r="T678" s="94"/>
    </row>
    <row r="679" ht="15.75" customHeight="1">
      <c r="A679" s="234"/>
      <c r="B679" s="259"/>
      <c r="C679" s="206"/>
      <c r="D679" s="207"/>
      <c r="E679" s="3"/>
      <c r="F679" s="3"/>
      <c r="G679" s="3"/>
      <c r="H679" s="3"/>
      <c r="J679" s="226"/>
      <c r="K679" s="3"/>
      <c r="L679" s="3"/>
      <c r="O679" s="227"/>
      <c r="Q679" s="94"/>
      <c r="R679" s="94"/>
      <c r="S679" s="94"/>
      <c r="T679" s="94"/>
    </row>
    <row r="680" ht="15.75" customHeight="1">
      <c r="A680" s="234"/>
      <c r="B680" s="259"/>
      <c r="C680" s="206"/>
      <c r="D680" s="207"/>
      <c r="E680" s="3"/>
      <c r="F680" s="3"/>
      <c r="G680" s="3"/>
      <c r="H680" s="3"/>
      <c r="J680" s="226"/>
      <c r="K680" s="3"/>
      <c r="L680" s="3"/>
      <c r="O680" s="227"/>
      <c r="Q680" s="94"/>
      <c r="R680" s="94"/>
      <c r="S680" s="94"/>
      <c r="T680" s="94"/>
    </row>
    <row r="681" ht="15.75" customHeight="1">
      <c r="A681" s="234"/>
      <c r="B681" s="259"/>
      <c r="C681" s="206"/>
      <c r="D681" s="207"/>
      <c r="E681" s="3"/>
      <c r="F681" s="3"/>
      <c r="G681" s="3"/>
      <c r="H681" s="3"/>
      <c r="J681" s="226"/>
      <c r="K681" s="3"/>
      <c r="L681" s="3"/>
      <c r="O681" s="227"/>
      <c r="Q681" s="94"/>
      <c r="R681" s="94"/>
      <c r="S681" s="94"/>
      <c r="T681" s="94"/>
    </row>
    <row r="682" ht="15.75" customHeight="1">
      <c r="A682" s="234"/>
      <c r="B682" s="259"/>
      <c r="C682" s="206"/>
      <c r="D682" s="207"/>
      <c r="E682" s="3"/>
      <c r="F682" s="3"/>
      <c r="G682" s="3"/>
      <c r="H682" s="3"/>
      <c r="J682" s="226"/>
      <c r="K682" s="3"/>
      <c r="L682" s="3"/>
      <c r="O682" s="227"/>
      <c r="Q682" s="94"/>
      <c r="R682" s="94"/>
      <c r="S682" s="94"/>
      <c r="T682" s="94"/>
    </row>
    <row r="683" ht="15.75" customHeight="1">
      <c r="A683" s="234"/>
      <c r="B683" s="259"/>
      <c r="C683" s="206"/>
      <c r="D683" s="207"/>
      <c r="E683" s="3"/>
      <c r="F683" s="3"/>
      <c r="G683" s="3"/>
      <c r="H683" s="3"/>
      <c r="J683" s="226"/>
      <c r="K683" s="3"/>
      <c r="L683" s="3"/>
      <c r="O683" s="227"/>
      <c r="Q683" s="94"/>
      <c r="R683" s="94"/>
      <c r="S683" s="94"/>
      <c r="T683" s="94"/>
    </row>
    <row r="684" ht="15.75" customHeight="1">
      <c r="A684" s="234"/>
      <c r="B684" s="259"/>
      <c r="C684" s="206"/>
      <c r="D684" s="207"/>
      <c r="E684" s="3"/>
      <c r="F684" s="3"/>
      <c r="G684" s="3"/>
      <c r="H684" s="3"/>
      <c r="J684" s="226"/>
      <c r="K684" s="3"/>
      <c r="L684" s="3"/>
      <c r="O684" s="227"/>
      <c r="Q684" s="94"/>
      <c r="R684" s="94"/>
      <c r="S684" s="94"/>
      <c r="T684" s="94"/>
    </row>
    <row r="685" ht="15.75" customHeight="1">
      <c r="A685" s="234"/>
      <c r="B685" s="259"/>
      <c r="C685" s="206"/>
      <c r="D685" s="207"/>
      <c r="E685" s="3"/>
      <c r="F685" s="3"/>
      <c r="G685" s="3"/>
      <c r="H685" s="3"/>
      <c r="J685" s="226"/>
      <c r="K685" s="3"/>
      <c r="L685" s="3"/>
      <c r="O685" s="227"/>
      <c r="Q685" s="94"/>
      <c r="R685" s="94"/>
      <c r="S685" s="94"/>
      <c r="T685" s="94"/>
    </row>
    <row r="686" ht="15.75" customHeight="1">
      <c r="A686" s="234"/>
      <c r="B686" s="259"/>
      <c r="C686" s="206"/>
      <c r="D686" s="207"/>
      <c r="E686" s="3"/>
      <c r="F686" s="3"/>
      <c r="G686" s="3"/>
      <c r="H686" s="3"/>
      <c r="J686" s="226"/>
      <c r="K686" s="3"/>
      <c r="L686" s="3"/>
      <c r="O686" s="227"/>
      <c r="Q686" s="94"/>
      <c r="R686" s="94"/>
      <c r="S686" s="94"/>
      <c r="T686" s="94"/>
    </row>
    <row r="687" ht="15.75" customHeight="1">
      <c r="A687" s="234"/>
      <c r="B687" s="259"/>
      <c r="C687" s="206"/>
      <c r="D687" s="207"/>
      <c r="E687" s="3"/>
      <c r="F687" s="3"/>
      <c r="G687" s="3"/>
      <c r="H687" s="3"/>
      <c r="J687" s="226"/>
      <c r="K687" s="3"/>
      <c r="L687" s="3"/>
      <c r="O687" s="227"/>
      <c r="Q687" s="94"/>
      <c r="R687" s="94"/>
      <c r="S687" s="94"/>
      <c r="T687" s="94"/>
    </row>
    <row r="688" ht="15.75" customHeight="1">
      <c r="A688" s="234"/>
      <c r="B688" s="259"/>
      <c r="C688" s="206"/>
      <c r="D688" s="207"/>
      <c r="E688" s="3"/>
      <c r="F688" s="3"/>
      <c r="G688" s="3"/>
      <c r="H688" s="3"/>
      <c r="J688" s="226"/>
      <c r="K688" s="3"/>
      <c r="L688" s="3"/>
      <c r="O688" s="227"/>
      <c r="Q688" s="94"/>
      <c r="R688" s="94"/>
      <c r="S688" s="94"/>
      <c r="T688" s="94"/>
    </row>
    <row r="689" ht="15.75" customHeight="1">
      <c r="A689" s="234"/>
      <c r="B689" s="259"/>
      <c r="C689" s="206"/>
      <c r="D689" s="207"/>
      <c r="E689" s="3"/>
      <c r="F689" s="3"/>
      <c r="G689" s="3"/>
      <c r="H689" s="3"/>
      <c r="J689" s="226"/>
      <c r="K689" s="3"/>
      <c r="L689" s="3"/>
      <c r="O689" s="227"/>
      <c r="Q689" s="94"/>
      <c r="R689" s="94"/>
      <c r="S689" s="94"/>
      <c r="T689" s="94"/>
    </row>
    <row r="690" ht="15.75" customHeight="1">
      <c r="A690" s="234"/>
      <c r="B690" s="259"/>
      <c r="C690" s="206"/>
      <c r="D690" s="207"/>
      <c r="E690" s="3"/>
      <c r="F690" s="3"/>
      <c r="G690" s="3"/>
      <c r="H690" s="3"/>
      <c r="J690" s="226"/>
      <c r="K690" s="3"/>
      <c r="L690" s="3"/>
      <c r="O690" s="227"/>
      <c r="Q690" s="94"/>
      <c r="R690" s="94"/>
      <c r="S690" s="94"/>
      <c r="T690" s="94"/>
    </row>
    <row r="691" ht="15.75" customHeight="1">
      <c r="A691" s="234"/>
      <c r="B691" s="259"/>
      <c r="C691" s="206"/>
      <c r="D691" s="207"/>
      <c r="E691" s="3"/>
      <c r="F691" s="3"/>
      <c r="G691" s="3"/>
      <c r="H691" s="3"/>
      <c r="J691" s="226"/>
      <c r="K691" s="3"/>
      <c r="L691" s="3"/>
      <c r="O691" s="227"/>
      <c r="Q691" s="94"/>
      <c r="R691" s="94"/>
      <c r="S691" s="94"/>
      <c r="T691" s="94"/>
    </row>
    <row r="692" ht="15.75" customHeight="1">
      <c r="A692" s="234"/>
      <c r="B692" s="259"/>
      <c r="C692" s="206"/>
      <c r="D692" s="207"/>
      <c r="E692" s="3"/>
      <c r="F692" s="3"/>
      <c r="G692" s="3"/>
      <c r="H692" s="3"/>
      <c r="J692" s="226"/>
      <c r="K692" s="3"/>
      <c r="L692" s="3"/>
      <c r="O692" s="227"/>
      <c r="Q692" s="94"/>
      <c r="R692" s="94"/>
      <c r="S692" s="94"/>
      <c r="T692" s="94"/>
    </row>
    <row r="693" ht="15.75" customHeight="1">
      <c r="A693" s="234"/>
      <c r="B693" s="259"/>
      <c r="C693" s="206"/>
      <c r="D693" s="207"/>
      <c r="E693" s="3"/>
      <c r="F693" s="3"/>
      <c r="G693" s="3"/>
      <c r="H693" s="3"/>
      <c r="J693" s="226"/>
      <c r="K693" s="3"/>
      <c r="L693" s="3"/>
      <c r="O693" s="227"/>
      <c r="Q693" s="94"/>
      <c r="R693" s="94"/>
      <c r="S693" s="94"/>
      <c r="T693" s="94"/>
    </row>
    <row r="694" ht="15.75" customHeight="1">
      <c r="A694" s="234"/>
      <c r="B694" s="259"/>
      <c r="C694" s="206"/>
      <c r="D694" s="207"/>
      <c r="E694" s="3"/>
      <c r="F694" s="3"/>
      <c r="G694" s="3"/>
      <c r="H694" s="3"/>
      <c r="J694" s="226"/>
      <c r="K694" s="3"/>
      <c r="L694" s="3"/>
      <c r="O694" s="227"/>
      <c r="Q694" s="94"/>
      <c r="R694" s="94"/>
      <c r="S694" s="94"/>
      <c r="T694" s="94"/>
    </row>
    <row r="695" ht="15.75" customHeight="1">
      <c r="A695" s="234"/>
      <c r="B695" s="259"/>
      <c r="C695" s="206"/>
      <c r="D695" s="207"/>
      <c r="E695" s="3"/>
      <c r="F695" s="3"/>
      <c r="G695" s="3"/>
      <c r="H695" s="3"/>
      <c r="J695" s="226"/>
      <c r="K695" s="3"/>
      <c r="L695" s="3"/>
      <c r="O695" s="227"/>
      <c r="Q695" s="94"/>
      <c r="R695" s="94"/>
      <c r="S695" s="94"/>
      <c r="T695" s="94"/>
    </row>
    <row r="696" ht="15.75" customHeight="1">
      <c r="A696" s="234"/>
      <c r="B696" s="259"/>
      <c r="C696" s="206"/>
      <c r="D696" s="207"/>
      <c r="E696" s="3"/>
      <c r="F696" s="3"/>
      <c r="G696" s="3"/>
      <c r="H696" s="3"/>
      <c r="J696" s="226"/>
      <c r="K696" s="3"/>
      <c r="L696" s="3"/>
      <c r="O696" s="227"/>
      <c r="Q696" s="94"/>
      <c r="R696" s="94"/>
      <c r="S696" s="94"/>
      <c r="T696" s="94"/>
    </row>
    <row r="697" ht="15.75" customHeight="1">
      <c r="A697" s="234"/>
      <c r="B697" s="259"/>
      <c r="C697" s="206"/>
      <c r="D697" s="207"/>
      <c r="E697" s="3"/>
      <c r="F697" s="3"/>
      <c r="G697" s="3"/>
      <c r="H697" s="3"/>
      <c r="J697" s="226"/>
      <c r="K697" s="3"/>
      <c r="L697" s="3"/>
      <c r="O697" s="227"/>
      <c r="Q697" s="94"/>
      <c r="R697" s="94"/>
      <c r="S697" s="94"/>
      <c r="T697" s="94"/>
    </row>
    <row r="698" ht="15.75" customHeight="1">
      <c r="A698" s="234"/>
      <c r="B698" s="259"/>
      <c r="C698" s="206"/>
      <c r="D698" s="207"/>
      <c r="E698" s="3"/>
      <c r="F698" s="3"/>
      <c r="G698" s="3"/>
      <c r="H698" s="3"/>
      <c r="J698" s="226"/>
      <c r="K698" s="3"/>
      <c r="L698" s="3"/>
      <c r="O698" s="227"/>
      <c r="Q698" s="94"/>
      <c r="R698" s="94"/>
      <c r="S698" s="94"/>
      <c r="T698" s="94"/>
    </row>
    <row r="699" ht="15.75" customHeight="1">
      <c r="A699" s="234"/>
      <c r="B699" s="259"/>
      <c r="C699" s="206"/>
      <c r="D699" s="207"/>
      <c r="E699" s="3"/>
      <c r="F699" s="3"/>
      <c r="G699" s="3"/>
      <c r="H699" s="3"/>
      <c r="J699" s="226"/>
      <c r="K699" s="3"/>
      <c r="L699" s="3"/>
      <c r="O699" s="227"/>
      <c r="Q699" s="94"/>
      <c r="R699" s="94"/>
      <c r="S699" s="94"/>
      <c r="T699" s="94"/>
    </row>
    <row r="700" ht="15.75" customHeight="1">
      <c r="A700" s="234"/>
      <c r="B700" s="259"/>
      <c r="C700" s="206"/>
      <c r="D700" s="207"/>
      <c r="E700" s="3"/>
      <c r="F700" s="3"/>
      <c r="G700" s="3"/>
      <c r="H700" s="3"/>
      <c r="J700" s="226"/>
      <c r="K700" s="3"/>
      <c r="L700" s="3"/>
      <c r="O700" s="227"/>
      <c r="Q700" s="94"/>
      <c r="R700" s="94"/>
      <c r="S700" s="94"/>
      <c r="T700" s="94"/>
    </row>
    <row r="701" ht="15.75" customHeight="1">
      <c r="A701" s="234"/>
      <c r="B701" s="259"/>
      <c r="C701" s="206"/>
      <c r="D701" s="207"/>
      <c r="E701" s="3"/>
      <c r="F701" s="3"/>
      <c r="G701" s="3"/>
      <c r="H701" s="3"/>
      <c r="J701" s="226"/>
      <c r="K701" s="3"/>
      <c r="L701" s="3"/>
      <c r="O701" s="227"/>
      <c r="Q701" s="94"/>
      <c r="R701" s="94"/>
      <c r="S701" s="94"/>
      <c r="T701" s="94"/>
    </row>
    <row r="702" ht="15.75" customHeight="1">
      <c r="A702" s="234"/>
      <c r="B702" s="259"/>
      <c r="C702" s="206"/>
      <c r="D702" s="207"/>
      <c r="E702" s="3"/>
      <c r="F702" s="3"/>
      <c r="G702" s="3"/>
      <c r="H702" s="3"/>
      <c r="J702" s="226"/>
      <c r="K702" s="3"/>
      <c r="L702" s="3"/>
      <c r="O702" s="227"/>
      <c r="Q702" s="94"/>
      <c r="R702" s="94"/>
      <c r="S702" s="94"/>
      <c r="T702" s="94"/>
    </row>
    <row r="703" ht="15.75" customHeight="1">
      <c r="A703" s="234"/>
      <c r="B703" s="259"/>
      <c r="C703" s="206"/>
      <c r="D703" s="207"/>
      <c r="E703" s="3"/>
      <c r="F703" s="3"/>
      <c r="G703" s="3"/>
      <c r="H703" s="3"/>
      <c r="J703" s="226"/>
      <c r="K703" s="3"/>
      <c r="L703" s="3"/>
      <c r="O703" s="227"/>
      <c r="Q703" s="94"/>
      <c r="R703" s="94"/>
      <c r="S703" s="94"/>
      <c r="T703" s="94"/>
    </row>
    <row r="704" ht="15.75" customHeight="1">
      <c r="A704" s="234"/>
      <c r="B704" s="259"/>
      <c r="C704" s="206"/>
      <c r="D704" s="207"/>
      <c r="E704" s="3"/>
      <c r="F704" s="3"/>
      <c r="G704" s="3"/>
      <c r="H704" s="3"/>
      <c r="J704" s="226"/>
      <c r="K704" s="3"/>
      <c r="L704" s="3"/>
      <c r="O704" s="227"/>
      <c r="Q704" s="94"/>
      <c r="R704" s="94"/>
      <c r="S704" s="94"/>
      <c r="T704" s="94"/>
    </row>
    <row r="705" ht="15.75" customHeight="1">
      <c r="A705" s="234"/>
      <c r="B705" s="259"/>
      <c r="C705" s="206"/>
      <c r="D705" s="207"/>
      <c r="E705" s="3"/>
      <c r="F705" s="3"/>
      <c r="G705" s="3"/>
      <c r="H705" s="3"/>
      <c r="J705" s="226"/>
      <c r="K705" s="3"/>
      <c r="L705" s="3"/>
      <c r="O705" s="227"/>
      <c r="Q705" s="94"/>
      <c r="R705" s="94"/>
      <c r="S705" s="94"/>
      <c r="T705" s="94"/>
    </row>
    <row r="706" ht="15.75" customHeight="1">
      <c r="A706" s="234"/>
      <c r="B706" s="259"/>
      <c r="C706" s="206"/>
      <c r="D706" s="207"/>
      <c r="E706" s="3"/>
      <c r="F706" s="3"/>
      <c r="G706" s="3"/>
      <c r="H706" s="3"/>
      <c r="J706" s="226"/>
      <c r="K706" s="3"/>
      <c r="L706" s="3"/>
      <c r="O706" s="227"/>
      <c r="Q706" s="94"/>
      <c r="R706" s="94"/>
      <c r="S706" s="94"/>
      <c r="T706" s="94"/>
    </row>
    <row r="707" ht="15.75" customHeight="1">
      <c r="A707" s="234"/>
      <c r="B707" s="259"/>
      <c r="C707" s="206"/>
      <c r="D707" s="207"/>
      <c r="E707" s="3"/>
      <c r="F707" s="3"/>
      <c r="G707" s="3"/>
      <c r="H707" s="3"/>
      <c r="J707" s="226"/>
      <c r="K707" s="3"/>
      <c r="L707" s="3"/>
      <c r="O707" s="227"/>
      <c r="Q707" s="94"/>
      <c r="R707" s="94"/>
      <c r="S707" s="94"/>
      <c r="T707" s="94"/>
    </row>
    <row r="708" ht="15.75" customHeight="1">
      <c r="A708" s="234"/>
      <c r="B708" s="259"/>
      <c r="C708" s="206"/>
      <c r="D708" s="207"/>
      <c r="E708" s="3"/>
      <c r="F708" s="3"/>
      <c r="G708" s="3"/>
      <c r="H708" s="3"/>
      <c r="J708" s="226"/>
      <c r="K708" s="3"/>
      <c r="L708" s="3"/>
      <c r="O708" s="227"/>
      <c r="Q708" s="94"/>
      <c r="R708" s="94"/>
      <c r="S708" s="94"/>
      <c r="T708" s="94"/>
    </row>
    <row r="709" ht="15.75" customHeight="1">
      <c r="A709" s="234"/>
      <c r="B709" s="259"/>
      <c r="C709" s="206"/>
      <c r="D709" s="207"/>
      <c r="E709" s="3"/>
      <c r="F709" s="3"/>
      <c r="G709" s="3"/>
      <c r="H709" s="3"/>
      <c r="J709" s="226"/>
      <c r="K709" s="3"/>
      <c r="L709" s="3"/>
      <c r="O709" s="227"/>
      <c r="Q709" s="94"/>
      <c r="R709" s="94"/>
      <c r="S709" s="94"/>
      <c r="T709" s="94"/>
    </row>
    <row r="710" ht="15.75" customHeight="1">
      <c r="A710" s="234"/>
      <c r="B710" s="259"/>
      <c r="C710" s="206"/>
      <c r="D710" s="207"/>
      <c r="E710" s="3"/>
      <c r="F710" s="3"/>
      <c r="G710" s="3"/>
      <c r="H710" s="3"/>
      <c r="J710" s="226"/>
      <c r="K710" s="3"/>
      <c r="L710" s="3"/>
      <c r="O710" s="227"/>
      <c r="Q710" s="94"/>
      <c r="R710" s="94"/>
      <c r="S710" s="94"/>
      <c r="T710" s="94"/>
    </row>
    <row r="711" ht="15.75" customHeight="1">
      <c r="A711" s="234"/>
      <c r="B711" s="259"/>
      <c r="C711" s="206"/>
      <c r="D711" s="207"/>
      <c r="E711" s="3"/>
      <c r="F711" s="3"/>
      <c r="G711" s="3"/>
      <c r="H711" s="3"/>
      <c r="J711" s="226"/>
      <c r="K711" s="3"/>
      <c r="L711" s="3"/>
      <c r="O711" s="227"/>
      <c r="Q711" s="94"/>
      <c r="R711" s="94"/>
      <c r="S711" s="94"/>
      <c r="T711" s="94"/>
    </row>
    <row r="712" ht="15.75" customHeight="1">
      <c r="A712" s="234"/>
      <c r="B712" s="259"/>
      <c r="C712" s="206"/>
      <c r="D712" s="207"/>
      <c r="E712" s="3"/>
      <c r="F712" s="3"/>
      <c r="G712" s="3"/>
      <c r="H712" s="3"/>
      <c r="J712" s="226"/>
      <c r="K712" s="3"/>
      <c r="L712" s="3"/>
      <c r="O712" s="227"/>
      <c r="Q712" s="94"/>
      <c r="R712" s="94"/>
      <c r="S712" s="94"/>
      <c r="T712" s="94"/>
    </row>
    <row r="713" ht="15.75" customHeight="1">
      <c r="A713" s="234"/>
      <c r="B713" s="259"/>
      <c r="C713" s="206"/>
      <c r="D713" s="207"/>
      <c r="E713" s="3"/>
      <c r="F713" s="3"/>
      <c r="G713" s="3"/>
      <c r="H713" s="3"/>
      <c r="J713" s="226"/>
      <c r="K713" s="3"/>
      <c r="L713" s="3"/>
      <c r="O713" s="227"/>
      <c r="Q713" s="94"/>
      <c r="R713" s="94"/>
      <c r="S713" s="94"/>
      <c r="T713" s="94"/>
    </row>
    <row r="714" ht="15.75" customHeight="1">
      <c r="A714" s="234"/>
      <c r="B714" s="259"/>
      <c r="C714" s="206"/>
      <c r="D714" s="207"/>
      <c r="E714" s="3"/>
      <c r="F714" s="3"/>
      <c r="G714" s="3"/>
      <c r="H714" s="3"/>
      <c r="J714" s="226"/>
      <c r="K714" s="3"/>
      <c r="L714" s="3"/>
      <c r="O714" s="227"/>
      <c r="Q714" s="94"/>
      <c r="R714" s="94"/>
      <c r="S714" s="94"/>
      <c r="T714" s="94"/>
    </row>
    <row r="715" ht="15.75" customHeight="1">
      <c r="A715" s="261"/>
      <c r="B715" s="259"/>
      <c r="C715" s="223"/>
      <c r="D715" s="231"/>
      <c r="E715" s="3"/>
      <c r="F715" s="3"/>
      <c r="G715" s="3"/>
      <c r="H715" s="3"/>
      <c r="J715" s="226"/>
      <c r="K715" s="3"/>
      <c r="L715" s="3"/>
      <c r="O715" s="227"/>
      <c r="Q715" s="94"/>
      <c r="R715" s="94"/>
      <c r="S715" s="94"/>
      <c r="T715" s="94"/>
    </row>
    <row r="716" ht="15.75" customHeight="1">
      <c r="A716" s="234"/>
      <c r="B716" s="259"/>
      <c r="C716" s="206"/>
      <c r="D716" s="207"/>
      <c r="E716" s="3"/>
      <c r="F716" s="3"/>
      <c r="G716" s="3"/>
      <c r="H716" s="3"/>
      <c r="J716" s="226"/>
      <c r="K716" s="3"/>
      <c r="L716" s="3"/>
      <c r="O716" s="227"/>
      <c r="Q716" s="94"/>
      <c r="R716" s="94"/>
      <c r="S716" s="94"/>
      <c r="T716" s="94"/>
    </row>
    <row r="717" ht="15.75" customHeight="1">
      <c r="A717" s="234"/>
      <c r="B717" s="259"/>
      <c r="C717" s="206"/>
      <c r="D717" s="207"/>
      <c r="E717" s="3"/>
      <c r="F717" s="3"/>
      <c r="G717" s="3"/>
      <c r="H717" s="3"/>
      <c r="J717" s="226"/>
      <c r="K717" s="3"/>
      <c r="L717" s="3"/>
      <c r="O717" s="227"/>
      <c r="Q717" s="94"/>
      <c r="R717" s="94"/>
      <c r="S717" s="94"/>
      <c r="T717" s="94"/>
    </row>
    <row r="718" ht="15.75" customHeight="1">
      <c r="A718" s="234"/>
      <c r="B718" s="259"/>
      <c r="C718" s="206"/>
      <c r="D718" s="207"/>
      <c r="E718" s="3"/>
      <c r="F718" s="3"/>
      <c r="G718" s="3"/>
      <c r="H718" s="3"/>
      <c r="J718" s="226"/>
      <c r="K718" s="3"/>
      <c r="L718" s="3"/>
      <c r="O718" s="227"/>
      <c r="Q718" s="94"/>
      <c r="R718" s="94"/>
      <c r="S718" s="94"/>
      <c r="T718" s="94"/>
    </row>
    <row r="719" ht="15.75" customHeight="1">
      <c r="A719" s="234"/>
      <c r="B719" s="259"/>
      <c r="C719" s="206"/>
      <c r="D719" s="207"/>
      <c r="E719" s="3"/>
      <c r="F719" s="3"/>
      <c r="G719" s="3"/>
      <c r="H719" s="3"/>
      <c r="J719" s="226"/>
      <c r="K719" s="3"/>
      <c r="L719" s="3"/>
      <c r="O719" s="227"/>
      <c r="Q719" s="94"/>
      <c r="R719" s="94"/>
      <c r="S719" s="94"/>
      <c r="T719" s="94"/>
    </row>
    <row r="720" ht="15.75" customHeight="1">
      <c r="A720" s="234"/>
      <c r="B720" s="259"/>
      <c r="C720" s="206"/>
      <c r="D720" s="207"/>
      <c r="E720" s="3"/>
      <c r="F720" s="3"/>
      <c r="G720" s="3"/>
      <c r="H720" s="3"/>
      <c r="J720" s="226"/>
      <c r="K720" s="3"/>
      <c r="L720" s="3"/>
      <c r="O720" s="227"/>
      <c r="Q720" s="94"/>
      <c r="R720" s="94"/>
      <c r="S720" s="94"/>
      <c r="T720" s="94"/>
    </row>
    <row r="721" ht="15.75" customHeight="1">
      <c r="A721" s="234"/>
      <c r="B721" s="259"/>
      <c r="C721" s="206"/>
      <c r="D721" s="207"/>
      <c r="E721" s="3"/>
      <c r="F721" s="3"/>
      <c r="G721" s="3"/>
      <c r="H721" s="3"/>
      <c r="J721" s="226"/>
      <c r="K721" s="3"/>
      <c r="L721" s="3"/>
      <c r="O721" s="227"/>
      <c r="Q721" s="94"/>
      <c r="R721" s="94"/>
      <c r="S721" s="94"/>
      <c r="T721" s="94"/>
    </row>
    <row r="722" ht="15.75" customHeight="1">
      <c r="A722" s="234"/>
      <c r="B722" s="259"/>
      <c r="C722" s="206"/>
      <c r="D722" s="207"/>
      <c r="E722" s="3"/>
      <c r="F722" s="3"/>
      <c r="G722" s="3"/>
      <c r="H722" s="3"/>
      <c r="J722" s="226"/>
      <c r="K722" s="3"/>
      <c r="L722" s="3"/>
      <c r="O722" s="227"/>
      <c r="Q722" s="94"/>
      <c r="R722" s="94"/>
      <c r="S722" s="94"/>
      <c r="T722" s="94"/>
    </row>
    <row r="723" ht="15.75" customHeight="1">
      <c r="A723" s="234"/>
      <c r="B723" s="259"/>
      <c r="C723" s="206"/>
      <c r="D723" s="207"/>
      <c r="E723" s="3"/>
      <c r="F723" s="3"/>
      <c r="G723" s="3"/>
      <c r="H723" s="3"/>
      <c r="J723" s="226"/>
      <c r="K723" s="3"/>
      <c r="L723" s="3"/>
      <c r="O723" s="227"/>
      <c r="Q723" s="94"/>
      <c r="R723" s="94"/>
      <c r="S723" s="94"/>
      <c r="T723" s="94"/>
    </row>
    <row r="724" ht="15.75" customHeight="1">
      <c r="A724" s="234"/>
      <c r="B724" s="259"/>
      <c r="C724" s="206"/>
      <c r="D724" s="207"/>
      <c r="E724" s="3"/>
      <c r="F724" s="3"/>
      <c r="G724" s="3"/>
      <c r="H724" s="3"/>
      <c r="J724" s="226"/>
      <c r="K724" s="3"/>
      <c r="L724" s="3"/>
      <c r="O724" s="227"/>
      <c r="Q724" s="94"/>
      <c r="R724" s="94"/>
      <c r="S724" s="94"/>
      <c r="T724" s="94"/>
    </row>
    <row r="725" ht="15.75" customHeight="1">
      <c r="A725" s="234"/>
      <c r="B725" s="259"/>
      <c r="C725" s="206"/>
      <c r="D725" s="207"/>
      <c r="E725" s="3"/>
      <c r="F725" s="3"/>
      <c r="G725" s="3"/>
      <c r="H725" s="3"/>
      <c r="J725" s="226"/>
      <c r="K725" s="3"/>
      <c r="L725" s="3"/>
      <c r="O725" s="227"/>
      <c r="Q725" s="94"/>
      <c r="R725" s="94"/>
      <c r="S725" s="94"/>
      <c r="T725" s="94"/>
    </row>
    <row r="726" ht="15.75" customHeight="1">
      <c r="A726" s="234"/>
      <c r="B726" s="259"/>
      <c r="C726" s="206"/>
      <c r="D726" s="207"/>
      <c r="E726" s="3"/>
      <c r="F726" s="3"/>
      <c r="G726" s="3"/>
      <c r="H726" s="3"/>
      <c r="J726" s="226"/>
      <c r="K726" s="3"/>
      <c r="L726" s="3"/>
      <c r="O726" s="227"/>
      <c r="Q726" s="94"/>
      <c r="R726" s="94"/>
      <c r="S726" s="94"/>
      <c r="T726" s="94"/>
    </row>
    <row r="727" ht="15.75" customHeight="1">
      <c r="A727" s="234"/>
      <c r="B727" s="259"/>
      <c r="C727" s="206"/>
      <c r="D727" s="207"/>
      <c r="E727" s="3"/>
      <c r="F727" s="3"/>
      <c r="G727" s="3"/>
      <c r="H727" s="3"/>
      <c r="J727" s="226"/>
      <c r="K727" s="3"/>
      <c r="L727" s="3"/>
      <c r="O727" s="227"/>
      <c r="Q727" s="94"/>
      <c r="R727" s="94"/>
      <c r="S727" s="94"/>
      <c r="T727" s="94"/>
    </row>
    <row r="728" ht="15.75" customHeight="1">
      <c r="A728" s="234"/>
      <c r="B728" s="259"/>
      <c r="C728" s="206"/>
      <c r="D728" s="207"/>
      <c r="E728" s="3"/>
      <c r="F728" s="3"/>
      <c r="G728" s="3"/>
      <c r="H728" s="3"/>
      <c r="J728" s="226"/>
      <c r="K728" s="3"/>
      <c r="L728" s="3"/>
      <c r="O728" s="227"/>
      <c r="Q728" s="94"/>
      <c r="R728" s="94"/>
      <c r="S728" s="94"/>
      <c r="T728" s="94"/>
    </row>
    <row r="729" ht="15.75" customHeight="1">
      <c r="A729" s="234"/>
      <c r="B729" s="259"/>
      <c r="C729" s="206"/>
      <c r="D729" s="207"/>
      <c r="E729" s="3"/>
      <c r="F729" s="3"/>
      <c r="G729" s="3"/>
      <c r="H729" s="3"/>
      <c r="J729" s="226"/>
      <c r="K729" s="3"/>
      <c r="L729" s="3"/>
      <c r="O729" s="227"/>
      <c r="Q729" s="94"/>
      <c r="R729" s="94"/>
      <c r="S729" s="94"/>
      <c r="T729" s="94"/>
    </row>
    <row r="730" ht="15.75" customHeight="1">
      <c r="A730" s="234"/>
      <c r="B730" s="259"/>
      <c r="C730" s="206"/>
      <c r="D730" s="207"/>
      <c r="E730" s="3"/>
      <c r="F730" s="3"/>
      <c r="G730" s="3"/>
      <c r="H730" s="3"/>
      <c r="J730" s="226"/>
      <c r="K730" s="3"/>
      <c r="L730" s="3"/>
      <c r="O730" s="227"/>
      <c r="Q730" s="94"/>
      <c r="R730" s="94"/>
      <c r="S730" s="94"/>
      <c r="T730" s="94"/>
    </row>
    <row r="731" ht="15.75" customHeight="1">
      <c r="A731" s="234"/>
      <c r="B731" s="259"/>
      <c r="C731" s="206"/>
      <c r="D731" s="207"/>
      <c r="E731" s="3"/>
      <c r="F731" s="3"/>
      <c r="G731" s="3"/>
      <c r="H731" s="3"/>
      <c r="J731" s="226"/>
      <c r="K731" s="3"/>
      <c r="L731" s="3"/>
      <c r="O731" s="227"/>
      <c r="Q731" s="94"/>
      <c r="R731" s="94"/>
      <c r="S731" s="94"/>
      <c r="T731" s="94"/>
    </row>
    <row r="732" ht="15.75" customHeight="1">
      <c r="A732" s="234"/>
      <c r="B732" s="259"/>
      <c r="C732" s="206"/>
      <c r="D732" s="207"/>
      <c r="E732" s="3"/>
      <c r="F732" s="3"/>
      <c r="G732" s="3"/>
      <c r="H732" s="3"/>
      <c r="J732" s="226"/>
      <c r="K732" s="3"/>
      <c r="L732" s="3"/>
      <c r="O732" s="227"/>
      <c r="Q732" s="94"/>
      <c r="R732" s="94"/>
      <c r="S732" s="94"/>
      <c r="T732" s="94"/>
    </row>
    <row r="733" ht="15.75" customHeight="1">
      <c r="A733" s="234"/>
      <c r="B733" s="259"/>
      <c r="C733" s="206"/>
      <c r="D733" s="207"/>
      <c r="E733" s="3"/>
      <c r="F733" s="3"/>
      <c r="G733" s="3"/>
      <c r="H733" s="3"/>
      <c r="J733" s="226"/>
      <c r="K733" s="3"/>
      <c r="L733" s="3"/>
      <c r="O733" s="227"/>
      <c r="Q733" s="94"/>
      <c r="R733" s="94"/>
      <c r="S733" s="94"/>
      <c r="T733" s="94"/>
    </row>
    <row r="734" ht="15.75" customHeight="1">
      <c r="A734" s="262"/>
      <c r="B734" s="259"/>
      <c r="C734" s="223"/>
      <c r="D734" s="231"/>
      <c r="E734" s="3"/>
      <c r="F734" s="3"/>
      <c r="G734" s="3"/>
      <c r="H734" s="3"/>
      <c r="J734" s="226"/>
      <c r="K734" s="3"/>
      <c r="L734" s="3"/>
      <c r="O734" s="227"/>
      <c r="Q734" s="94"/>
      <c r="R734" s="94"/>
      <c r="S734" s="94"/>
      <c r="T734" s="94"/>
    </row>
    <row r="735" ht="15.75" customHeight="1">
      <c r="A735" s="262"/>
      <c r="B735" s="259"/>
      <c r="C735" s="223"/>
      <c r="D735" s="231"/>
      <c r="E735" s="3"/>
      <c r="F735" s="3"/>
      <c r="G735" s="3"/>
      <c r="H735" s="3"/>
      <c r="J735" s="226"/>
      <c r="K735" s="3"/>
      <c r="L735" s="3"/>
      <c r="O735" s="227"/>
      <c r="Q735" s="94"/>
      <c r="R735" s="94"/>
      <c r="S735" s="94"/>
      <c r="T735" s="94"/>
    </row>
    <row r="736" ht="15.75" customHeight="1">
      <c r="A736" s="262"/>
      <c r="B736" s="259"/>
      <c r="C736" s="223"/>
      <c r="D736" s="231"/>
      <c r="E736" s="3"/>
      <c r="F736" s="3"/>
      <c r="G736" s="3"/>
      <c r="H736" s="3"/>
      <c r="J736" s="226"/>
      <c r="K736" s="3"/>
      <c r="L736" s="3"/>
      <c r="O736" s="227"/>
      <c r="Q736" s="94"/>
      <c r="R736" s="94"/>
      <c r="S736" s="94"/>
      <c r="T736" s="94"/>
    </row>
    <row r="737" ht="15.75" customHeight="1">
      <c r="A737" s="262"/>
      <c r="B737" s="259"/>
      <c r="C737" s="223"/>
      <c r="D737" s="231"/>
      <c r="E737" s="3"/>
      <c r="F737" s="3"/>
      <c r="G737" s="3"/>
      <c r="H737" s="3"/>
      <c r="J737" s="226"/>
      <c r="K737" s="3"/>
      <c r="L737" s="3"/>
      <c r="O737" s="227"/>
      <c r="Q737" s="94"/>
      <c r="R737" s="94"/>
      <c r="S737" s="94"/>
      <c r="T737" s="94"/>
    </row>
    <row r="738" ht="15.75" customHeight="1">
      <c r="A738" s="262"/>
      <c r="B738" s="259"/>
      <c r="C738" s="223"/>
      <c r="D738" s="231"/>
      <c r="E738" s="3"/>
      <c r="F738" s="3"/>
      <c r="G738" s="3"/>
      <c r="H738" s="3"/>
      <c r="J738" s="226"/>
      <c r="K738" s="3"/>
      <c r="L738" s="3"/>
      <c r="O738" s="227"/>
      <c r="Q738" s="94"/>
      <c r="R738" s="94"/>
      <c r="S738" s="94"/>
      <c r="T738" s="94"/>
    </row>
    <row r="739" ht="15.75" customHeight="1">
      <c r="A739" s="262"/>
      <c r="B739" s="259"/>
      <c r="C739" s="223"/>
      <c r="D739" s="231"/>
      <c r="E739" s="3"/>
      <c r="F739" s="3"/>
      <c r="G739" s="3"/>
      <c r="H739" s="3"/>
      <c r="J739" s="226"/>
      <c r="K739" s="3"/>
      <c r="L739" s="3"/>
      <c r="O739" s="227"/>
      <c r="Q739" s="94"/>
      <c r="R739" s="94"/>
      <c r="S739" s="94"/>
      <c r="T739" s="94"/>
    </row>
    <row r="740" ht="15.75" customHeight="1">
      <c r="A740" s="262"/>
      <c r="B740" s="259"/>
      <c r="C740" s="223"/>
      <c r="D740" s="231"/>
      <c r="E740" s="3"/>
      <c r="F740" s="3"/>
      <c r="G740" s="3"/>
      <c r="H740" s="3"/>
      <c r="J740" s="226"/>
      <c r="K740" s="3"/>
      <c r="L740" s="3"/>
      <c r="O740" s="227"/>
      <c r="Q740" s="94"/>
      <c r="R740" s="94"/>
      <c r="S740" s="94"/>
      <c r="T740" s="94"/>
    </row>
    <row r="741" ht="15.75" customHeight="1">
      <c r="A741" s="262"/>
      <c r="B741" s="259"/>
      <c r="C741" s="223"/>
      <c r="D741" s="231"/>
      <c r="E741" s="3"/>
      <c r="F741" s="3"/>
      <c r="G741" s="3"/>
      <c r="H741" s="3"/>
      <c r="J741" s="226"/>
      <c r="K741" s="3"/>
      <c r="L741" s="3"/>
      <c r="O741" s="227"/>
      <c r="Q741" s="94"/>
      <c r="R741" s="94"/>
      <c r="S741" s="94"/>
      <c r="T741" s="94"/>
    </row>
    <row r="742" ht="15.75" customHeight="1">
      <c r="A742" s="262"/>
      <c r="B742" s="259"/>
      <c r="C742" s="223"/>
      <c r="D742" s="231"/>
      <c r="E742" s="3"/>
      <c r="F742" s="3"/>
      <c r="G742" s="3"/>
      <c r="H742" s="3"/>
      <c r="J742" s="226"/>
      <c r="K742" s="3"/>
      <c r="L742" s="3"/>
      <c r="O742" s="227"/>
      <c r="Q742" s="94"/>
      <c r="R742" s="94"/>
      <c r="S742" s="94"/>
      <c r="T742" s="94"/>
    </row>
    <row r="743" ht="15.75" customHeight="1">
      <c r="A743" s="262"/>
      <c r="B743" s="259"/>
      <c r="C743" s="223"/>
      <c r="D743" s="231"/>
      <c r="E743" s="3"/>
      <c r="F743" s="3"/>
      <c r="G743" s="3"/>
      <c r="H743" s="3"/>
      <c r="J743" s="226"/>
      <c r="K743" s="3"/>
      <c r="L743" s="3"/>
      <c r="O743" s="227"/>
      <c r="Q743" s="94"/>
      <c r="R743" s="94"/>
      <c r="S743" s="94"/>
      <c r="T743" s="94"/>
    </row>
    <row r="744" ht="15.75" customHeight="1">
      <c r="A744" s="262"/>
      <c r="B744" s="259"/>
      <c r="C744" s="223"/>
      <c r="D744" s="231"/>
      <c r="E744" s="3"/>
      <c r="F744" s="3"/>
      <c r="G744" s="3"/>
      <c r="H744" s="3"/>
      <c r="J744" s="226"/>
      <c r="K744" s="3"/>
      <c r="L744" s="3"/>
      <c r="O744" s="227"/>
      <c r="Q744" s="94"/>
      <c r="R744" s="94"/>
      <c r="S744" s="94"/>
      <c r="T744" s="94"/>
    </row>
    <row r="745" ht="15.75" customHeight="1">
      <c r="A745" s="262"/>
      <c r="B745" s="259"/>
      <c r="C745" s="223"/>
      <c r="D745" s="231"/>
      <c r="E745" s="3"/>
      <c r="F745" s="3"/>
      <c r="G745" s="3"/>
      <c r="H745" s="3"/>
      <c r="J745" s="226"/>
      <c r="K745" s="3"/>
      <c r="L745" s="3"/>
      <c r="O745" s="227"/>
      <c r="Q745" s="94"/>
      <c r="R745" s="94"/>
      <c r="S745" s="94"/>
      <c r="T745" s="94"/>
    </row>
    <row r="746" ht="15.75" customHeight="1">
      <c r="A746" s="262"/>
      <c r="B746" s="259"/>
      <c r="C746" s="223"/>
      <c r="D746" s="231"/>
      <c r="E746" s="3"/>
      <c r="F746" s="3"/>
      <c r="G746" s="3"/>
      <c r="H746" s="3"/>
      <c r="J746" s="226"/>
      <c r="K746" s="3"/>
      <c r="L746" s="3"/>
      <c r="O746" s="227"/>
      <c r="Q746" s="94"/>
      <c r="R746" s="94"/>
      <c r="S746" s="94"/>
      <c r="T746" s="94"/>
    </row>
    <row r="747" ht="15.75" customHeight="1">
      <c r="A747" s="262"/>
      <c r="B747" s="259"/>
      <c r="C747" s="223"/>
      <c r="D747" s="231"/>
      <c r="E747" s="3"/>
      <c r="F747" s="3"/>
      <c r="G747" s="3"/>
      <c r="H747" s="3"/>
      <c r="J747" s="226"/>
      <c r="K747" s="3"/>
      <c r="L747" s="3"/>
      <c r="O747" s="227"/>
      <c r="Q747" s="94"/>
      <c r="R747" s="94"/>
      <c r="S747" s="94"/>
      <c r="T747" s="94"/>
    </row>
    <row r="748" ht="15.75" customHeight="1">
      <c r="A748" s="262"/>
      <c r="B748" s="259"/>
      <c r="C748" s="223"/>
      <c r="D748" s="231"/>
      <c r="E748" s="3"/>
      <c r="F748" s="3"/>
      <c r="G748" s="3"/>
      <c r="H748" s="3"/>
      <c r="J748" s="226"/>
      <c r="K748" s="3"/>
      <c r="L748" s="3"/>
      <c r="O748" s="227"/>
      <c r="Q748" s="94"/>
      <c r="R748" s="94"/>
      <c r="S748" s="94"/>
      <c r="T748" s="94"/>
    </row>
    <row r="749" ht="15.75" customHeight="1">
      <c r="A749" s="262"/>
      <c r="B749" s="259"/>
      <c r="C749" s="223"/>
      <c r="D749" s="231"/>
      <c r="E749" s="3"/>
      <c r="F749" s="3"/>
      <c r="G749" s="3"/>
      <c r="H749" s="3"/>
      <c r="J749" s="226"/>
      <c r="K749" s="3"/>
      <c r="L749" s="3"/>
      <c r="O749" s="227"/>
      <c r="Q749" s="94"/>
      <c r="R749" s="94"/>
      <c r="S749" s="94"/>
      <c r="T749" s="94"/>
    </row>
    <row r="750" ht="15.75" customHeight="1">
      <c r="A750" s="262"/>
      <c r="B750" s="259"/>
      <c r="C750" s="223"/>
      <c r="D750" s="231"/>
      <c r="E750" s="3"/>
      <c r="F750" s="3"/>
      <c r="G750" s="3"/>
      <c r="H750" s="3"/>
      <c r="J750" s="226"/>
      <c r="K750" s="3"/>
      <c r="L750" s="3"/>
      <c r="O750" s="227"/>
      <c r="Q750" s="94"/>
      <c r="R750" s="94"/>
      <c r="S750" s="94"/>
      <c r="T750" s="94"/>
    </row>
    <row r="751" ht="15.75" customHeight="1">
      <c r="A751" s="262"/>
      <c r="B751" s="259"/>
      <c r="C751" s="223"/>
      <c r="D751" s="231"/>
      <c r="E751" s="3"/>
      <c r="F751" s="3"/>
      <c r="G751" s="3"/>
      <c r="H751" s="3"/>
      <c r="J751" s="226"/>
      <c r="K751" s="3"/>
      <c r="L751" s="3"/>
      <c r="O751" s="227"/>
      <c r="Q751" s="94"/>
      <c r="R751" s="94"/>
      <c r="S751" s="94"/>
      <c r="T751" s="94"/>
    </row>
    <row r="752" ht="15.75" customHeight="1">
      <c r="A752" s="262"/>
      <c r="B752" s="259"/>
      <c r="C752" s="223"/>
      <c r="D752" s="231"/>
      <c r="E752" s="3"/>
      <c r="F752" s="3"/>
      <c r="G752" s="3"/>
      <c r="H752" s="3"/>
      <c r="J752" s="226"/>
      <c r="K752" s="3"/>
      <c r="L752" s="3"/>
      <c r="O752" s="227"/>
      <c r="Q752" s="94"/>
      <c r="R752" s="94"/>
      <c r="S752" s="94"/>
      <c r="T752" s="94"/>
    </row>
    <row r="753" ht="15.75" customHeight="1">
      <c r="A753" s="262"/>
      <c r="B753" s="259"/>
      <c r="C753" s="223"/>
      <c r="D753" s="231"/>
      <c r="E753" s="3"/>
      <c r="F753" s="3"/>
      <c r="G753" s="3"/>
      <c r="H753" s="3"/>
      <c r="J753" s="226"/>
      <c r="K753" s="3"/>
      <c r="L753" s="3"/>
      <c r="O753" s="227"/>
      <c r="Q753" s="94"/>
      <c r="R753" s="94"/>
      <c r="S753" s="94"/>
      <c r="T753" s="94"/>
    </row>
    <row r="754" ht="15.75" customHeight="1">
      <c r="A754" s="262"/>
      <c r="B754" s="259"/>
      <c r="C754" s="223"/>
      <c r="D754" s="231"/>
      <c r="E754" s="3"/>
      <c r="F754" s="3"/>
      <c r="G754" s="3"/>
      <c r="H754" s="3"/>
      <c r="J754" s="226"/>
      <c r="K754" s="3"/>
      <c r="L754" s="3"/>
      <c r="O754" s="227"/>
      <c r="Q754" s="94"/>
      <c r="R754" s="94"/>
      <c r="S754" s="94"/>
      <c r="T754" s="94"/>
    </row>
    <row r="755" ht="15.75" customHeight="1">
      <c r="A755" s="262"/>
      <c r="B755" s="259"/>
      <c r="C755" s="223"/>
      <c r="D755" s="231"/>
      <c r="E755" s="3"/>
      <c r="F755" s="3"/>
      <c r="G755" s="3"/>
      <c r="H755" s="3"/>
      <c r="J755" s="226"/>
      <c r="K755" s="3"/>
      <c r="L755" s="3"/>
      <c r="O755" s="227"/>
      <c r="Q755" s="94"/>
      <c r="R755" s="94"/>
      <c r="S755" s="94"/>
      <c r="T755" s="94"/>
    </row>
    <row r="756" ht="15.75" customHeight="1">
      <c r="A756" s="262"/>
      <c r="B756" s="259"/>
      <c r="C756" s="223"/>
      <c r="D756" s="231"/>
      <c r="E756" s="3"/>
      <c r="F756" s="3"/>
      <c r="G756" s="3"/>
      <c r="H756" s="3"/>
      <c r="J756" s="226"/>
      <c r="K756" s="3"/>
      <c r="L756" s="3"/>
      <c r="O756" s="227"/>
      <c r="Q756" s="94"/>
      <c r="R756" s="94"/>
      <c r="S756" s="94"/>
      <c r="T756" s="94"/>
    </row>
    <row r="757" ht="15.75" customHeight="1">
      <c r="A757" s="262"/>
      <c r="B757" s="259"/>
      <c r="C757" s="223"/>
      <c r="D757" s="231"/>
      <c r="E757" s="3"/>
      <c r="F757" s="3"/>
      <c r="G757" s="3"/>
      <c r="H757" s="3"/>
      <c r="J757" s="226"/>
      <c r="K757" s="3"/>
      <c r="L757" s="3"/>
      <c r="O757" s="227"/>
      <c r="Q757" s="94"/>
      <c r="R757" s="94"/>
      <c r="S757" s="94"/>
      <c r="T757" s="94"/>
    </row>
    <row r="758" ht="15.75" customHeight="1">
      <c r="A758" s="262"/>
      <c r="B758" s="259"/>
      <c r="C758" s="223"/>
      <c r="D758" s="231"/>
      <c r="E758" s="3"/>
      <c r="F758" s="3"/>
      <c r="G758" s="3"/>
      <c r="H758" s="3"/>
      <c r="J758" s="226"/>
      <c r="K758" s="3"/>
      <c r="L758" s="3"/>
      <c r="O758" s="227"/>
      <c r="Q758" s="94"/>
      <c r="R758" s="94"/>
      <c r="S758" s="94"/>
      <c r="T758" s="94"/>
    </row>
    <row r="759" ht="15.75" customHeight="1">
      <c r="A759" s="262"/>
      <c r="B759" s="259"/>
      <c r="C759" s="223"/>
      <c r="D759" s="231"/>
      <c r="E759" s="3"/>
      <c r="F759" s="3"/>
      <c r="G759" s="3"/>
      <c r="H759" s="3"/>
      <c r="J759" s="226"/>
      <c r="K759" s="3"/>
      <c r="L759" s="3"/>
      <c r="O759" s="227"/>
      <c r="Q759" s="94"/>
      <c r="R759" s="94"/>
      <c r="S759" s="94"/>
      <c r="T759" s="94"/>
    </row>
    <row r="760" ht="15.75" customHeight="1">
      <c r="A760" s="262"/>
      <c r="B760" s="259"/>
      <c r="C760" s="223"/>
      <c r="D760" s="231"/>
      <c r="E760" s="3"/>
      <c r="F760" s="3"/>
      <c r="G760" s="3"/>
      <c r="H760" s="3"/>
      <c r="J760" s="226"/>
      <c r="K760" s="3"/>
      <c r="L760" s="3"/>
      <c r="O760" s="227"/>
      <c r="Q760" s="94"/>
      <c r="R760" s="94"/>
      <c r="S760" s="94"/>
      <c r="T760" s="94"/>
    </row>
    <row r="761" ht="15.75" customHeight="1">
      <c r="A761" s="262"/>
      <c r="B761" s="259"/>
      <c r="C761" s="223"/>
      <c r="D761" s="231"/>
      <c r="E761" s="3"/>
      <c r="F761" s="3"/>
      <c r="G761" s="3"/>
      <c r="H761" s="3"/>
      <c r="J761" s="226"/>
      <c r="K761" s="3"/>
      <c r="L761" s="3"/>
      <c r="O761" s="227"/>
      <c r="Q761" s="94"/>
      <c r="R761" s="94"/>
      <c r="S761" s="94"/>
      <c r="T761" s="94"/>
    </row>
    <row r="762" ht="15.75" customHeight="1">
      <c r="A762" s="262"/>
      <c r="B762" s="259"/>
      <c r="C762" s="223"/>
      <c r="D762" s="231"/>
      <c r="E762" s="3"/>
      <c r="F762" s="3"/>
      <c r="G762" s="3"/>
      <c r="H762" s="3"/>
      <c r="J762" s="226"/>
      <c r="K762" s="3"/>
      <c r="L762" s="3"/>
      <c r="O762" s="227"/>
      <c r="Q762" s="94"/>
      <c r="R762" s="94"/>
      <c r="S762" s="94"/>
      <c r="T762" s="94"/>
    </row>
    <row r="763" ht="15.75" customHeight="1">
      <c r="A763" s="262"/>
      <c r="B763" s="259"/>
      <c r="C763" s="223"/>
      <c r="D763" s="231"/>
      <c r="E763" s="3"/>
      <c r="F763" s="3"/>
      <c r="G763" s="3"/>
      <c r="H763" s="3"/>
      <c r="J763" s="226"/>
      <c r="K763" s="3"/>
      <c r="L763" s="3"/>
      <c r="O763" s="227"/>
      <c r="Q763" s="94"/>
      <c r="R763" s="94"/>
      <c r="S763" s="94"/>
      <c r="T763" s="94"/>
    </row>
    <row r="764" ht="15.75" customHeight="1">
      <c r="A764" s="262"/>
      <c r="B764" s="259"/>
      <c r="C764" s="223"/>
      <c r="D764" s="231"/>
      <c r="E764" s="3"/>
      <c r="F764" s="3"/>
      <c r="G764" s="3"/>
      <c r="H764" s="3"/>
      <c r="J764" s="226"/>
      <c r="K764" s="3"/>
      <c r="L764" s="3"/>
      <c r="O764" s="227"/>
      <c r="Q764" s="94"/>
      <c r="R764" s="94"/>
      <c r="S764" s="94"/>
      <c r="T764" s="94"/>
    </row>
    <row r="765" ht="15.75" customHeight="1">
      <c r="A765" s="262"/>
      <c r="B765" s="259"/>
      <c r="C765" s="223"/>
      <c r="D765" s="231"/>
      <c r="E765" s="3"/>
      <c r="F765" s="3"/>
      <c r="G765" s="3"/>
      <c r="H765" s="3"/>
      <c r="J765" s="226"/>
      <c r="K765" s="3"/>
      <c r="L765" s="3"/>
      <c r="O765" s="227"/>
      <c r="Q765" s="94"/>
      <c r="R765" s="94"/>
      <c r="S765" s="94"/>
      <c r="T765" s="94"/>
    </row>
    <row r="766" ht="15.75" customHeight="1">
      <c r="A766" s="262"/>
      <c r="B766" s="259"/>
      <c r="C766" s="223"/>
      <c r="D766" s="231"/>
      <c r="E766" s="3"/>
      <c r="F766" s="3"/>
      <c r="G766" s="3"/>
      <c r="H766" s="3"/>
      <c r="J766" s="226"/>
      <c r="K766" s="3"/>
      <c r="L766" s="3"/>
      <c r="O766" s="227"/>
      <c r="Q766" s="94"/>
      <c r="R766" s="94"/>
      <c r="S766" s="94"/>
      <c r="T766" s="94"/>
    </row>
    <row r="767" ht="15.75" customHeight="1">
      <c r="A767" s="262"/>
      <c r="B767" s="259"/>
      <c r="C767" s="223"/>
      <c r="D767" s="231"/>
      <c r="E767" s="3"/>
      <c r="F767" s="3"/>
      <c r="G767" s="3"/>
      <c r="H767" s="3"/>
      <c r="J767" s="226"/>
      <c r="K767" s="3"/>
      <c r="L767" s="3"/>
      <c r="O767" s="227"/>
      <c r="Q767" s="94"/>
      <c r="R767" s="94"/>
      <c r="S767" s="94"/>
      <c r="T767" s="94"/>
    </row>
    <row r="768" ht="15.75" customHeight="1">
      <c r="A768" s="262"/>
      <c r="B768" s="259"/>
      <c r="C768" s="223"/>
      <c r="D768" s="231"/>
      <c r="E768" s="3"/>
      <c r="F768" s="3"/>
      <c r="G768" s="3"/>
      <c r="H768" s="3"/>
      <c r="J768" s="226"/>
      <c r="K768" s="3"/>
      <c r="L768" s="3"/>
      <c r="O768" s="227"/>
      <c r="Q768" s="94"/>
      <c r="R768" s="94"/>
      <c r="S768" s="94"/>
      <c r="T768" s="94"/>
    </row>
    <row r="769" ht="15.75" customHeight="1">
      <c r="A769" s="262"/>
      <c r="B769" s="259"/>
      <c r="C769" s="223"/>
      <c r="D769" s="231"/>
      <c r="E769" s="3"/>
      <c r="F769" s="3"/>
      <c r="G769" s="3"/>
      <c r="H769" s="3"/>
      <c r="J769" s="226"/>
      <c r="K769" s="3"/>
      <c r="L769" s="3"/>
      <c r="O769" s="227"/>
      <c r="Q769" s="94"/>
      <c r="R769" s="94"/>
      <c r="S769" s="94"/>
      <c r="T769" s="94"/>
    </row>
    <row r="770" ht="15.75" customHeight="1">
      <c r="A770" s="262"/>
      <c r="B770" s="259"/>
      <c r="C770" s="223"/>
      <c r="D770" s="231"/>
      <c r="E770" s="3"/>
      <c r="F770" s="3"/>
      <c r="G770" s="3"/>
      <c r="H770" s="3"/>
      <c r="J770" s="226"/>
      <c r="K770" s="3"/>
      <c r="L770" s="3"/>
      <c r="O770" s="227"/>
      <c r="Q770" s="94"/>
      <c r="R770" s="94"/>
      <c r="S770" s="94"/>
      <c r="T770" s="94"/>
    </row>
    <row r="771" ht="15.75" customHeight="1">
      <c r="A771" s="262"/>
      <c r="B771" s="259"/>
      <c r="C771" s="223"/>
      <c r="D771" s="231"/>
      <c r="E771" s="3"/>
      <c r="F771" s="3"/>
      <c r="G771" s="3"/>
      <c r="H771" s="3"/>
      <c r="J771" s="226"/>
      <c r="K771" s="3"/>
      <c r="L771" s="3"/>
      <c r="O771" s="227"/>
      <c r="Q771" s="94"/>
      <c r="R771" s="94"/>
      <c r="S771" s="94"/>
      <c r="T771" s="94"/>
    </row>
    <row r="772" ht="15.75" customHeight="1">
      <c r="A772" s="262"/>
      <c r="B772" s="259"/>
      <c r="C772" s="223"/>
      <c r="D772" s="231"/>
      <c r="E772" s="3"/>
      <c r="F772" s="3"/>
      <c r="G772" s="3"/>
      <c r="H772" s="3"/>
      <c r="J772" s="226"/>
      <c r="K772" s="3"/>
      <c r="L772" s="3"/>
      <c r="O772" s="227"/>
      <c r="Q772" s="94"/>
      <c r="R772" s="94"/>
      <c r="S772" s="94"/>
      <c r="T772" s="94"/>
    </row>
    <row r="773" ht="15.75" customHeight="1">
      <c r="A773" s="262"/>
      <c r="B773" s="259"/>
      <c r="C773" s="223"/>
      <c r="D773" s="231"/>
      <c r="E773" s="3"/>
      <c r="F773" s="3"/>
      <c r="G773" s="3"/>
      <c r="H773" s="3"/>
      <c r="J773" s="226"/>
      <c r="K773" s="3"/>
      <c r="L773" s="3"/>
      <c r="O773" s="227"/>
      <c r="Q773" s="94"/>
      <c r="R773" s="94"/>
      <c r="S773" s="94"/>
      <c r="T773" s="94"/>
    </row>
    <row r="774" ht="15.75" customHeight="1">
      <c r="A774" s="262"/>
      <c r="B774" s="259"/>
      <c r="C774" s="223"/>
      <c r="D774" s="231"/>
      <c r="E774" s="3"/>
      <c r="F774" s="3"/>
      <c r="G774" s="3"/>
      <c r="H774" s="3"/>
      <c r="J774" s="226"/>
      <c r="K774" s="3"/>
      <c r="L774" s="3"/>
      <c r="O774" s="227"/>
      <c r="Q774" s="94"/>
      <c r="R774" s="94"/>
      <c r="S774" s="94"/>
      <c r="T774" s="94"/>
    </row>
    <row r="775" ht="15.75" customHeight="1">
      <c r="A775" s="262"/>
      <c r="B775" s="259"/>
      <c r="C775" s="223"/>
      <c r="D775" s="231"/>
      <c r="E775" s="3"/>
      <c r="F775" s="3"/>
      <c r="G775" s="3"/>
      <c r="H775" s="3"/>
      <c r="J775" s="226"/>
      <c r="K775" s="3"/>
      <c r="L775" s="3"/>
      <c r="O775" s="227"/>
      <c r="Q775" s="94"/>
      <c r="R775" s="94"/>
      <c r="S775" s="94"/>
      <c r="T775" s="94"/>
    </row>
    <row r="776" ht="15.75" customHeight="1">
      <c r="A776" s="262"/>
      <c r="B776" s="259"/>
      <c r="C776" s="223"/>
      <c r="D776" s="231"/>
      <c r="E776" s="3"/>
      <c r="F776" s="3"/>
      <c r="G776" s="3"/>
      <c r="H776" s="3"/>
      <c r="J776" s="226"/>
      <c r="K776" s="3"/>
      <c r="L776" s="3"/>
      <c r="O776" s="227"/>
      <c r="Q776" s="94"/>
      <c r="R776" s="94"/>
      <c r="S776" s="94"/>
      <c r="T776" s="94"/>
    </row>
    <row r="777" ht="15.75" customHeight="1">
      <c r="A777" s="262"/>
      <c r="B777" s="259"/>
      <c r="C777" s="223"/>
      <c r="D777" s="231"/>
      <c r="E777" s="3"/>
      <c r="F777" s="3"/>
      <c r="G777" s="3"/>
      <c r="H777" s="3"/>
      <c r="J777" s="226"/>
      <c r="K777" s="3"/>
      <c r="L777" s="3"/>
      <c r="O777" s="227"/>
      <c r="Q777" s="94"/>
      <c r="R777" s="94"/>
      <c r="S777" s="94"/>
      <c r="T777" s="94"/>
    </row>
    <row r="778" ht="15.75" customHeight="1">
      <c r="A778" s="262"/>
      <c r="B778" s="259"/>
      <c r="C778" s="223"/>
      <c r="D778" s="231"/>
      <c r="E778" s="3"/>
      <c r="F778" s="3"/>
      <c r="G778" s="3"/>
      <c r="H778" s="3"/>
      <c r="J778" s="226"/>
      <c r="K778" s="3"/>
      <c r="L778" s="3"/>
      <c r="O778" s="227"/>
      <c r="Q778" s="94"/>
      <c r="R778" s="94"/>
      <c r="S778" s="94"/>
      <c r="T778" s="94"/>
    </row>
    <row r="779" ht="15.75" customHeight="1">
      <c r="A779" s="262"/>
      <c r="B779" s="259"/>
      <c r="C779" s="223"/>
      <c r="D779" s="231"/>
      <c r="E779" s="3"/>
      <c r="F779" s="3"/>
      <c r="G779" s="3"/>
      <c r="H779" s="3"/>
      <c r="J779" s="226"/>
      <c r="K779" s="3"/>
      <c r="L779" s="3"/>
      <c r="O779" s="227"/>
      <c r="Q779" s="94"/>
      <c r="R779" s="94"/>
      <c r="S779" s="94"/>
      <c r="T779" s="94"/>
    </row>
    <row r="780" ht="15.75" customHeight="1">
      <c r="A780" s="262"/>
      <c r="B780" s="259"/>
      <c r="C780" s="223"/>
      <c r="D780" s="231"/>
      <c r="E780" s="3"/>
      <c r="F780" s="3"/>
      <c r="G780" s="3"/>
      <c r="H780" s="3"/>
      <c r="J780" s="226"/>
      <c r="K780" s="3"/>
      <c r="L780" s="3"/>
      <c r="O780" s="227"/>
      <c r="Q780" s="94"/>
      <c r="R780" s="94"/>
      <c r="S780" s="94"/>
      <c r="T780" s="94"/>
    </row>
    <row r="781" ht="15.75" customHeight="1">
      <c r="A781" s="262"/>
      <c r="B781" s="259"/>
      <c r="C781" s="223"/>
      <c r="D781" s="231"/>
      <c r="E781" s="3"/>
      <c r="F781" s="3"/>
      <c r="G781" s="3"/>
      <c r="H781" s="3"/>
      <c r="J781" s="226"/>
      <c r="K781" s="3"/>
      <c r="L781" s="3"/>
      <c r="O781" s="227"/>
      <c r="Q781" s="94"/>
      <c r="R781" s="94"/>
      <c r="S781" s="94"/>
      <c r="T781" s="94"/>
    </row>
    <row r="782" ht="15.75" customHeight="1">
      <c r="A782" s="262"/>
      <c r="B782" s="259"/>
      <c r="C782" s="223"/>
      <c r="D782" s="231"/>
      <c r="E782" s="3"/>
      <c r="F782" s="3"/>
      <c r="G782" s="3"/>
      <c r="H782" s="3"/>
      <c r="J782" s="226"/>
      <c r="K782" s="3"/>
      <c r="L782" s="3"/>
      <c r="O782" s="227"/>
      <c r="Q782" s="94"/>
      <c r="R782" s="94"/>
      <c r="S782" s="94"/>
      <c r="T782" s="94"/>
    </row>
    <row r="783" ht="15.75" customHeight="1">
      <c r="A783" s="262"/>
      <c r="B783" s="259"/>
      <c r="C783" s="223"/>
      <c r="D783" s="231"/>
      <c r="E783" s="3"/>
      <c r="F783" s="3"/>
      <c r="G783" s="3"/>
      <c r="H783" s="3"/>
      <c r="J783" s="226"/>
      <c r="K783" s="3"/>
      <c r="L783" s="3"/>
      <c r="O783" s="227"/>
      <c r="Q783" s="94"/>
      <c r="R783" s="94"/>
      <c r="S783" s="94"/>
      <c r="T783" s="94"/>
    </row>
    <row r="784" ht="15.75" customHeight="1">
      <c r="A784" s="262"/>
      <c r="B784" s="259"/>
      <c r="C784" s="223"/>
      <c r="D784" s="231"/>
      <c r="E784" s="3"/>
      <c r="F784" s="3"/>
      <c r="G784" s="3"/>
      <c r="H784" s="3"/>
      <c r="J784" s="226"/>
      <c r="K784" s="3"/>
      <c r="L784" s="3"/>
      <c r="O784" s="227"/>
      <c r="Q784" s="94"/>
      <c r="R784" s="94"/>
      <c r="S784" s="94"/>
      <c r="T784" s="94"/>
    </row>
    <row r="785" ht="15.75" customHeight="1">
      <c r="A785" s="262"/>
      <c r="B785" s="259"/>
      <c r="C785" s="223"/>
      <c r="D785" s="231"/>
      <c r="E785" s="3"/>
      <c r="F785" s="3"/>
      <c r="G785" s="3"/>
      <c r="H785" s="3"/>
      <c r="J785" s="226"/>
      <c r="K785" s="3"/>
      <c r="L785" s="3"/>
      <c r="O785" s="227"/>
      <c r="Q785" s="94"/>
      <c r="R785" s="94"/>
      <c r="S785" s="94"/>
      <c r="T785" s="94"/>
    </row>
    <row r="786" ht="15.75" customHeight="1">
      <c r="A786" s="262"/>
      <c r="B786" s="259"/>
      <c r="C786" s="223"/>
      <c r="D786" s="231"/>
      <c r="E786" s="3"/>
      <c r="F786" s="3"/>
      <c r="G786" s="3"/>
      <c r="H786" s="3"/>
      <c r="J786" s="226"/>
      <c r="K786" s="3"/>
      <c r="L786" s="3"/>
      <c r="O786" s="227"/>
      <c r="Q786" s="94"/>
      <c r="R786" s="94"/>
      <c r="S786" s="94"/>
      <c r="T786" s="94"/>
    </row>
    <row r="787" ht="15.75" customHeight="1">
      <c r="A787" s="262"/>
      <c r="B787" s="259"/>
      <c r="C787" s="223"/>
      <c r="D787" s="231"/>
      <c r="E787" s="3"/>
      <c r="F787" s="3"/>
      <c r="G787" s="3"/>
      <c r="H787" s="3"/>
      <c r="J787" s="226"/>
      <c r="K787" s="3"/>
      <c r="L787" s="3"/>
      <c r="O787" s="227"/>
      <c r="Q787" s="94"/>
      <c r="R787" s="94"/>
      <c r="S787" s="94"/>
      <c r="T787" s="94"/>
    </row>
    <row r="788" ht="15.75" customHeight="1">
      <c r="A788" s="262"/>
      <c r="B788" s="259"/>
      <c r="C788" s="223"/>
      <c r="D788" s="231"/>
      <c r="E788" s="3"/>
      <c r="F788" s="3"/>
      <c r="G788" s="3"/>
      <c r="H788" s="3"/>
      <c r="J788" s="226"/>
      <c r="K788" s="3"/>
      <c r="L788" s="3"/>
      <c r="O788" s="227"/>
      <c r="Q788" s="94"/>
      <c r="R788" s="94"/>
      <c r="S788" s="94"/>
      <c r="T788" s="94"/>
    </row>
    <row r="789" ht="15.75" customHeight="1">
      <c r="A789" s="262"/>
      <c r="B789" s="259"/>
      <c r="C789" s="223"/>
      <c r="D789" s="231"/>
      <c r="E789" s="3"/>
      <c r="F789" s="3"/>
      <c r="G789" s="3"/>
      <c r="H789" s="3"/>
      <c r="J789" s="226"/>
      <c r="K789" s="3"/>
      <c r="L789" s="3"/>
      <c r="O789" s="227"/>
      <c r="Q789" s="94"/>
      <c r="R789" s="94"/>
      <c r="S789" s="94"/>
      <c r="T789" s="94"/>
    </row>
    <row r="790" ht="15.75" customHeight="1">
      <c r="A790" s="262"/>
      <c r="B790" s="259"/>
      <c r="C790" s="223"/>
      <c r="D790" s="231"/>
      <c r="E790" s="3"/>
      <c r="F790" s="3"/>
      <c r="G790" s="3"/>
      <c r="H790" s="3"/>
      <c r="J790" s="226"/>
      <c r="K790" s="3"/>
      <c r="L790" s="3"/>
      <c r="O790" s="227"/>
      <c r="Q790" s="94"/>
      <c r="R790" s="94"/>
      <c r="S790" s="94"/>
      <c r="T790" s="94"/>
    </row>
    <row r="791" ht="15.75" customHeight="1">
      <c r="A791" s="262"/>
      <c r="B791" s="259"/>
      <c r="C791" s="223"/>
      <c r="D791" s="231"/>
      <c r="E791" s="3"/>
      <c r="F791" s="3"/>
      <c r="G791" s="3"/>
      <c r="H791" s="3"/>
      <c r="J791" s="226"/>
      <c r="K791" s="3"/>
      <c r="L791" s="3"/>
      <c r="O791" s="227"/>
      <c r="Q791" s="94"/>
      <c r="R791" s="94"/>
      <c r="S791" s="94"/>
      <c r="T791" s="94"/>
    </row>
    <row r="792" ht="15.75" customHeight="1">
      <c r="A792" s="262"/>
      <c r="B792" s="259"/>
      <c r="C792" s="223"/>
      <c r="D792" s="231"/>
      <c r="E792" s="3"/>
      <c r="F792" s="3"/>
      <c r="G792" s="3"/>
      <c r="H792" s="3"/>
      <c r="J792" s="226"/>
      <c r="K792" s="3"/>
      <c r="L792" s="3"/>
      <c r="O792" s="227"/>
      <c r="Q792" s="94"/>
      <c r="R792" s="94"/>
      <c r="S792" s="94"/>
      <c r="T792" s="94"/>
    </row>
    <row r="793" ht="15.75" customHeight="1">
      <c r="A793" s="262"/>
      <c r="B793" s="259"/>
      <c r="C793" s="223"/>
      <c r="D793" s="231"/>
      <c r="E793" s="3"/>
      <c r="F793" s="3"/>
      <c r="G793" s="3"/>
      <c r="H793" s="3"/>
      <c r="J793" s="226"/>
      <c r="K793" s="3"/>
      <c r="L793" s="3"/>
      <c r="O793" s="227"/>
      <c r="Q793" s="94"/>
      <c r="R793" s="94"/>
      <c r="S793" s="94"/>
      <c r="T793" s="94"/>
    </row>
    <row r="794" ht="15.75" customHeight="1">
      <c r="A794" s="262"/>
      <c r="B794" s="259"/>
      <c r="C794" s="223"/>
      <c r="D794" s="231"/>
      <c r="E794" s="3"/>
      <c r="F794" s="3"/>
      <c r="G794" s="3"/>
      <c r="H794" s="3"/>
      <c r="J794" s="226"/>
      <c r="K794" s="3"/>
      <c r="L794" s="3"/>
      <c r="O794" s="227"/>
      <c r="Q794" s="94"/>
      <c r="R794" s="94"/>
      <c r="S794" s="94"/>
      <c r="T794" s="94"/>
    </row>
    <row r="795" ht="15.75" customHeight="1">
      <c r="A795" s="262"/>
      <c r="B795" s="259"/>
      <c r="C795" s="223"/>
      <c r="D795" s="231"/>
      <c r="E795" s="3"/>
      <c r="F795" s="3"/>
      <c r="G795" s="3"/>
      <c r="H795" s="3"/>
      <c r="J795" s="226"/>
      <c r="K795" s="3"/>
      <c r="L795" s="3"/>
      <c r="O795" s="227"/>
      <c r="Q795" s="94"/>
      <c r="R795" s="94"/>
      <c r="S795" s="94"/>
      <c r="T795" s="94"/>
    </row>
    <row r="796" ht="15.75" customHeight="1">
      <c r="A796" s="262"/>
      <c r="B796" s="259"/>
      <c r="C796" s="223"/>
      <c r="D796" s="231"/>
      <c r="E796" s="3"/>
      <c r="F796" s="3"/>
      <c r="G796" s="3"/>
      <c r="H796" s="3"/>
      <c r="J796" s="226"/>
      <c r="K796" s="3"/>
      <c r="L796" s="3"/>
      <c r="O796" s="227"/>
      <c r="Q796" s="94"/>
      <c r="R796" s="94"/>
      <c r="S796" s="94"/>
      <c r="T796" s="94"/>
    </row>
    <row r="797" ht="15.75" customHeight="1">
      <c r="A797" s="262"/>
      <c r="B797" s="259"/>
      <c r="C797" s="223"/>
      <c r="D797" s="231"/>
      <c r="E797" s="3"/>
      <c r="F797" s="3"/>
      <c r="G797" s="3"/>
      <c r="H797" s="3"/>
      <c r="J797" s="226"/>
      <c r="K797" s="3"/>
      <c r="L797" s="3"/>
      <c r="O797" s="227"/>
      <c r="Q797" s="94"/>
      <c r="R797" s="94"/>
      <c r="S797" s="94"/>
      <c r="T797" s="94"/>
    </row>
    <row r="798" ht="15.75" customHeight="1">
      <c r="A798" s="262"/>
      <c r="B798" s="259"/>
      <c r="C798" s="223"/>
      <c r="D798" s="231"/>
      <c r="E798" s="3"/>
      <c r="F798" s="3"/>
      <c r="G798" s="3"/>
      <c r="H798" s="3"/>
      <c r="J798" s="226"/>
      <c r="K798" s="3"/>
      <c r="L798" s="3"/>
      <c r="O798" s="227"/>
      <c r="Q798" s="94"/>
      <c r="R798" s="94"/>
      <c r="S798" s="94"/>
      <c r="T798" s="94"/>
    </row>
    <row r="799" ht="15.75" customHeight="1">
      <c r="A799" s="262"/>
      <c r="B799" s="259"/>
      <c r="C799" s="223"/>
      <c r="D799" s="231"/>
      <c r="E799" s="3"/>
      <c r="F799" s="3"/>
      <c r="G799" s="3"/>
      <c r="H799" s="3"/>
      <c r="J799" s="226"/>
      <c r="K799" s="3"/>
      <c r="L799" s="3"/>
      <c r="O799" s="227"/>
      <c r="Q799" s="94"/>
      <c r="R799" s="94"/>
      <c r="S799" s="94"/>
      <c r="T799" s="94"/>
    </row>
    <row r="800" ht="15.75" customHeight="1">
      <c r="A800" s="262"/>
      <c r="B800" s="259"/>
      <c r="C800" s="223"/>
      <c r="D800" s="231"/>
      <c r="E800" s="3"/>
      <c r="F800" s="3"/>
      <c r="G800" s="3"/>
      <c r="H800" s="3"/>
      <c r="J800" s="226"/>
      <c r="K800" s="3"/>
      <c r="L800" s="3"/>
      <c r="O800" s="227"/>
      <c r="Q800" s="94"/>
      <c r="R800" s="94"/>
      <c r="S800" s="94"/>
      <c r="T800" s="94"/>
    </row>
    <row r="801" ht="15.75" customHeight="1">
      <c r="A801" s="262"/>
      <c r="B801" s="259"/>
      <c r="C801" s="223"/>
      <c r="D801" s="231"/>
      <c r="E801" s="3"/>
      <c r="F801" s="3"/>
      <c r="G801" s="3"/>
      <c r="H801" s="3"/>
      <c r="J801" s="226"/>
      <c r="K801" s="3"/>
      <c r="L801" s="3"/>
      <c r="O801" s="227"/>
      <c r="Q801" s="94"/>
      <c r="R801" s="94"/>
      <c r="S801" s="94"/>
      <c r="T801" s="94"/>
    </row>
    <row r="802" ht="15.75" customHeight="1">
      <c r="A802" s="262"/>
      <c r="B802" s="259"/>
      <c r="C802" s="223"/>
      <c r="D802" s="231"/>
      <c r="E802" s="3"/>
      <c r="F802" s="3"/>
      <c r="G802" s="3"/>
      <c r="H802" s="3"/>
      <c r="J802" s="226"/>
      <c r="K802" s="3"/>
      <c r="L802" s="3"/>
      <c r="O802" s="227"/>
      <c r="Q802" s="94"/>
      <c r="R802" s="94"/>
      <c r="S802" s="94"/>
      <c r="T802" s="94"/>
    </row>
    <row r="803" ht="15.75" customHeight="1">
      <c r="A803" s="262"/>
      <c r="B803" s="259"/>
      <c r="C803" s="223"/>
      <c r="D803" s="231"/>
      <c r="E803" s="3"/>
      <c r="F803" s="3"/>
      <c r="G803" s="3"/>
      <c r="H803" s="3"/>
      <c r="J803" s="226"/>
      <c r="K803" s="3"/>
      <c r="L803" s="3"/>
      <c r="O803" s="227"/>
      <c r="Q803" s="94"/>
      <c r="R803" s="94"/>
      <c r="S803" s="94"/>
      <c r="T803" s="94"/>
    </row>
    <row r="804" ht="15.75" customHeight="1">
      <c r="A804" s="262"/>
      <c r="B804" s="259"/>
      <c r="C804" s="223"/>
      <c r="D804" s="231"/>
      <c r="E804" s="3"/>
      <c r="F804" s="3"/>
      <c r="G804" s="3"/>
      <c r="H804" s="3"/>
      <c r="J804" s="226"/>
      <c r="K804" s="3"/>
      <c r="L804" s="3"/>
      <c r="O804" s="227"/>
      <c r="Q804" s="94"/>
      <c r="R804" s="94"/>
      <c r="S804" s="94"/>
      <c r="T804" s="94"/>
    </row>
    <row r="805" ht="15.75" customHeight="1">
      <c r="A805" s="262"/>
      <c r="B805" s="259"/>
      <c r="C805" s="223"/>
      <c r="D805" s="231"/>
      <c r="E805" s="3"/>
      <c r="F805" s="3"/>
      <c r="G805" s="3"/>
      <c r="H805" s="3"/>
      <c r="J805" s="226"/>
      <c r="K805" s="3"/>
      <c r="L805" s="3"/>
      <c r="O805" s="227"/>
      <c r="Q805" s="94"/>
      <c r="R805" s="94"/>
      <c r="S805" s="94"/>
      <c r="T805" s="94"/>
    </row>
    <row r="806" ht="15.75" customHeight="1">
      <c r="A806" s="262"/>
      <c r="B806" s="259"/>
      <c r="C806" s="223"/>
      <c r="D806" s="231"/>
      <c r="E806" s="3"/>
      <c r="F806" s="3"/>
      <c r="G806" s="3"/>
      <c r="H806" s="3"/>
      <c r="J806" s="226"/>
      <c r="K806" s="3"/>
      <c r="L806" s="3"/>
      <c r="O806" s="227"/>
      <c r="Q806" s="94"/>
      <c r="R806" s="94"/>
      <c r="S806" s="94"/>
      <c r="T806" s="94"/>
    </row>
    <row r="807" ht="15.75" customHeight="1">
      <c r="A807" s="262"/>
      <c r="B807" s="259"/>
      <c r="C807" s="223"/>
      <c r="D807" s="231"/>
      <c r="E807" s="3"/>
      <c r="F807" s="3"/>
      <c r="G807" s="3"/>
      <c r="H807" s="3"/>
      <c r="J807" s="226"/>
      <c r="K807" s="3"/>
      <c r="L807" s="3"/>
      <c r="O807" s="227"/>
      <c r="Q807" s="94"/>
      <c r="R807" s="94"/>
      <c r="S807" s="94"/>
      <c r="T807" s="94"/>
    </row>
    <row r="808" ht="15.75" customHeight="1">
      <c r="A808" s="262"/>
      <c r="B808" s="259"/>
      <c r="C808" s="223"/>
      <c r="D808" s="231"/>
      <c r="E808" s="3"/>
      <c r="F808" s="3"/>
      <c r="G808" s="3"/>
      <c r="H808" s="3"/>
      <c r="J808" s="226"/>
      <c r="K808" s="3"/>
      <c r="L808" s="3"/>
      <c r="O808" s="227"/>
      <c r="Q808" s="94"/>
      <c r="R808" s="94"/>
      <c r="S808" s="94"/>
      <c r="T808" s="94"/>
    </row>
    <row r="809" ht="15.75" customHeight="1">
      <c r="A809" s="262"/>
      <c r="B809" s="259"/>
      <c r="C809" s="223"/>
      <c r="D809" s="231"/>
      <c r="E809" s="3"/>
      <c r="F809" s="3"/>
      <c r="G809" s="3"/>
      <c r="H809" s="3"/>
      <c r="J809" s="226"/>
      <c r="K809" s="3"/>
      <c r="L809" s="3"/>
      <c r="O809" s="227"/>
      <c r="Q809" s="94"/>
      <c r="R809" s="94"/>
      <c r="S809" s="94"/>
      <c r="T809" s="94"/>
    </row>
    <row r="810" ht="15.75" customHeight="1">
      <c r="A810" s="262"/>
      <c r="B810" s="259"/>
      <c r="C810" s="223"/>
      <c r="D810" s="231"/>
      <c r="E810" s="3"/>
      <c r="F810" s="3"/>
      <c r="G810" s="3"/>
      <c r="H810" s="3"/>
      <c r="J810" s="226"/>
      <c r="K810" s="3"/>
      <c r="L810" s="3"/>
      <c r="O810" s="227"/>
      <c r="Q810" s="94"/>
      <c r="R810" s="94"/>
      <c r="S810" s="94"/>
      <c r="T810" s="94"/>
    </row>
    <row r="811" ht="15.75" customHeight="1">
      <c r="A811" s="262"/>
      <c r="B811" s="259"/>
      <c r="C811" s="223"/>
      <c r="D811" s="231"/>
      <c r="E811" s="3"/>
      <c r="F811" s="3"/>
      <c r="G811" s="3"/>
      <c r="H811" s="3"/>
      <c r="J811" s="226"/>
      <c r="K811" s="3"/>
      <c r="L811" s="3"/>
      <c r="O811" s="227"/>
      <c r="Q811" s="94"/>
      <c r="R811" s="94"/>
      <c r="S811" s="94"/>
      <c r="T811" s="94"/>
    </row>
    <row r="812" ht="15.75" customHeight="1">
      <c r="A812" s="262"/>
      <c r="B812" s="259"/>
      <c r="C812" s="223"/>
      <c r="D812" s="231"/>
      <c r="E812" s="3"/>
      <c r="F812" s="3"/>
      <c r="G812" s="3"/>
      <c r="H812" s="3"/>
      <c r="J812" s="226"/>
      <c r="K812" s="3"/>
      <c r="L812" s="3"/>
      <c r="O812" s="227"/>
      <c r="Q812" s="94"/>
      <c r="R812" s="94"/>
      <c r="S812" s="94"/>
      <c r="T812" s="94"/>
    </row>
    <row r="813" ht="15.75" customHeight="1">
      <c r="A813" s="262"/>
      <c r="B813" s="259"/>
      <c r="C813" s="223"/>
      <c r="D813" s="231"/>
      <c r="E813" s="3"/>
      <c r="F813" s="3"/>
      <c r="G813" s="3"/>
      <c r="H813" s="3"/>
      <c r="J813" s="226"/>
      <c r="K813" s="3"/>
      <c r="L813" s="3"/>
      <c r="O813" s="227"/>
      <c r="Q813" s="94"/>
      <c r="R813" s="94"/>
      <c r="S813" s="94"/>
      <c r="T813" s="94"/>
    </row>
    <row r="814" ht="15.75" customHeight="1">
      <c r="A814" s="262"/>
      <c r="B814" s="259"/>
      <c r="C814" s="223"/>
      <c r="D814" s="231"/>
      <c r="E814" s="3"/>
      <c r="F814" s="3"/>
      <c r="G814" s="3"/>
      <c r="H814" s="3"/>
      <c r="J814" s="226"/>
      <c r="K814" s="3"/>
      <c r="L814" s="3"/>
      <c r="O814" s="227"/>
      <c r="Q814" s="94"/>
      <c r="R814" s="94"/>
      <c r="S814" s="94"/>
      <c r="T814" s="94"/>
    </row>
    <row r="815" ht="15.75" customHeight="1">
      <c r="A815" s="262"/>
      <c r="B815" s="259"/>
      <c r="C815" s="223"/>
      <c r="D815" s="231"/>
      <c r="E815" s="3"/>
      <c r="F815" s="3"/>
      <c r="G815" s="3"/>
      <c r="H815" s="3"/>
      <c r="J815" s="226"/>
      <c r="K815" s="3"/>
      <c r="L815" s="3"/>
      <c r="O815" s="227"/>
      <c r="Q815" s="94"/>
      <c r="R815" s="94"/>
      <c r="S815" s="94"/>
      <c r="T815" s="94"/>
    </row>
    <row r="816" ht="15.75" customHeight="1">
      <c r="A816" s="262"/>
      <c r="B816" s="259"/>
      <c r="C816" s="223"/>
      <c r="D816" s="231"/>
      <c r="E816" s="3"/>
      <c r="F816" s="3"/>
      <c r="G816" s="3"/>
      <c r="H816" s="3"/>
      <c r="J816" s="226"/>
      <c r="K816" s="3"/>
      <c r="L816" s="3"/>
      <c r="O816" s="227"/>
      <c r="Q816" s="94"/>
      <c r="R816" s="94"/>
      <c r="S816" s="94"/>
      <c r="T816" s="94"/>
    </row>
    <row r="817" ht="15.75" customHeight="1">
      <c r="A817" s="262"/>
      <c r="B817" s="259"/>
      <c r="C817" s="223"/>
      <c r="D817" s="231"/>
      <c r="E817" s="3"/>
      <c r="F817" s="3"/>
      <c r="G817" s="3"/>
      <c r="H817" s="3"/>
      <c r="J817" s="226"/>
      <c r="K817" s="3"/>
      <c r="L817" s="3"/>
      <c r="O817" s="227"/>
      <c r="Q817" s="94"/>
      <c r="R817" s="94"/>
      <c r="S817" s="94"/>
      <c r="T817" s="94"/>
    </row>
    <row r="818" ht="15.75" customHeight="1">
      <c r="A818" s="262"/>
      <c r="B818" s="259"/>
      <c r="C818" s="223"/>
      <c r="D818" s="231"/>
      <c r="E818" s="3"/>
      <c r="F818" s="3"/>
      <c r="G818" s="3"/>
      <c r="H818" s="3"/>
      <c r="J818" s="226"/>
      <c r="K818" s="3"/>
      <c r="L818" s="3"/>
      <c r="O818" s="227"/>
      <c r="Q818" s="94"/>
      <c r="R818" s="94"/>
      <c r="S818" s="94"/>
      <c r="T818" s="94"/>
    </row>
    <row r="819" ht="15.75" customHeight="1">
      <c r="A819" s="262"/>
      <c r="B819" s="259"/>
      <c r="C819" s="223"/>
      <c r="D819" s="231"/>
      <c r="E819" s="3"/>
      <c r="F819" s="3"/>
      <c r="G819" s="3"/>
      <c r="H819" s="3"/>
      <c r="J819" s="226"/>
      <c r="K819" s="3"/>
      <c r="L819" s="3"/>
      <c r="O819" s="227"/>
      <c r="Q819" s="94"/>
      <c r="R819" s="94"/>
      <c r="S819" s="94"/>
      <c r="T819" s="94"/>
    </row>
    <row r="820" ht="15.75" customHeight="1">
      <c r="A820" s="262"/>
      <c r="B820" s="259"/>
      <c r="C820" s="223"/>
      <c r="D820" s="231"/>
      <c r="E820" s="3"/>
      <c r="F820" s="3"/>
      <c r="G820" s="3"/>
      <c r="H820" s="3"/>
      <c r="J820" s="226"/>
      <c r="K820" s="3"/>
      <c r="L820" s="3"/>
      <c r="O820" s="227"/>
      <c r="Q820" s="94"/>
      <c r="R820" s="94"/>
      <c r="S820" s="94"/>
      <c r="T820" s="94"/>
    </row>
    <row r="821" ht="15.75" customHeight="1">
      <c r="A821" s="262"/>
      <c r="B821" s="259"/>
      <c r="C821" s="223"/>
      <c r="D821" s="231"/>
      <c r="E821" s="3"/>
      <c r="F821" s="3"/>
      <c r="G821" s="3"/>
      <c r="H821" s="3"/>
      <c r="J821" s="226"/>
      <c r="K821" s="3"/>
      <c r="L821" s="3"/>
      <c r="O821" s="227"/>
      <c r="Q821" s="94"/>
      <c r="R821" s="94"/>
      <c r="S821" s="94"/>
      <c r="T821" s="94"/>
    </row>
    <row r="822" ht="15.75" customHeight="1">
      <c r="A822" s="262"/>
      <c r="B822" s="259"/>
      <c r="C822" s="223"/>
      <c r="D822" s="231"/>
      <c r="E822" s="3"/>
      <c r="F822" s="3"/>
      <c r="G822" s="3"/>
      <c r="H822" s="3"/>
      <c r="J822" s="226"/>
      <c r="K822" s="3"/>
      <c r="L822" s="3"/>
      <c r="O822" s="227"/>
      <c r="Q822" s="94"/>
      <c r="R822" s="94"/>
      <c r="S822" s="94"/>
      <c r="T822" s="94"/>
    </row>
    <row r="823" ht="15.75" customHeight="1">
      <c r="A823" s="262"/>
      <c r="B823" s="259"/>
      <c r="C823" s="223"/>
      <c r="D823" s="231"/>
      <c r="E823" s="3"/>
      <c r="F823" s="3"/>
      <c r="G823" s="3"/>
      <c r="H823" s="3"/>
      <c r="J823" s="226"/>
      <c r="K823" s="3"/>
      <c r="L823" s="3"/>
      <c r="O823" s="227"/>
      <c r="Q823" s="94"/>
      <c r="R823" s="94"/>
      <c r="S823" s="94"/>
      <c r="T823" s="94"/>
    </row>
    <row r="824" ht="15.75" customHeight="1">
      <c r="A824" s="262"/>
      <c r="B824" s="259"/>
      <c r="C824" s="223"/>
      <c r="D824" s="231"/>
      <c r="E824" s="3"/>
      <c r="F824" s="3"/>
      <c r="G824" s="3"/>
      <c r="H824" s="3"/>
      <c r="J824" s="226"/>
      <c r="K824" s="3"/>
      <c r="L824" s="3"/>
      <c r="O824" s="227"/>
      <c r="Q824" s="94"/>
      <c r="R824" s="94"/>
      <c r="S824" s="94"/>
      <c r="T824" s="94"/>
    </row>
    <row r="825" ht="15.75" customHeight="1">
      <c r="A825" s="262"/>
      <c r="B825" s="259"/>
      <c r="C825" s="223"/>
      <c r="D825" s="231"/>
      <c r="E825" s="3"/>
      <c r="F825" s="3"/>
      <c r="G825" s="3"/>
      <c r="H825" s="3"/>
      <c r="J825" s="226"/>
      <c r="K825" s="3"/>
      <c r="L825" s="3"/>
      <c r="O825" s="227"/>
      <c r="Q825" s="94"/>
      <c r="R825" s="94"/>
      <c r="S825" s="94"/>
      <c r="T825" s="94"/>
    </row>
    <row r="826" ht="15.75" customHeight="1">
      <c r="A826" s="262"/>
      <c r="B826" s="259"/>
      <c r="C826" s="223"/>
      <c r="D826" s="231"/>
      <c r="E826" s="3"/>
      <c r="F826" s="3"/>
      <c r="G826" s="3"/>
      <c r="H826" s="3"/>
      <c r="J826" s="226"/>
      <c r="K826" s="3"/>
      <c r="L826" s="3"/>
      <c r="O826" s="227"/>
      <c r="Q826" s="94"/>
      <c r="R826" s="94"/>
      <c r="S826" s="94"/>
      <c r="T826" s="94"/>
    </row>
    <row r="827" ht="15.75" customHeight="1">
      <c r="A827" s="262"/>
      <c r="B827" s="259"/>
      <c r="C827" s="223"/>
      <c r="D827" s="231"/>
      <c r="E827" s="3"/>
      <c r="F827" s="3"/>
      <c r="G827" s="3"/>
      <c r="H827" s="3"/>
      <c r="J827" s="226"/>
      <c r="K827" s="3"/>
      <c r="L827" s="3"/>
      <c r="O827" s="227"/>
      <c r="Q827" s="94"/>
      <c r="R827" s="94"/>
      <c r="S827" s="94"/>
      <c r="T827" s="94"/>
    </row>
    <row r="828" ht="15.75" customHeight="1">
      <c r="A828" s="262"/>
      <c r="B828" s="259"/>
      <c r="C828" s="223"/>
      <c r="D828" s="231"/>
      <c r="E828" s="3"/>
      <c r="F828" s="3"/>
      <c r="G828" s="3"/>
      <c r="H828" s="3"/>
      <c r="J828" s="226"/>
      <c r="K828" s="3"/>
      <c r="L828" s="3"/>
      <c r="O828" s="227"/>
      <c r="Q828" s="94"/>
      <c r="R828" s="94"/>
      <c r="S828" s="94"/>
      <c r="T828" s="94"/>
    </row>
    <row r="829" ht="15.75" customHeight="1">
      <c r="A829" s="262"/>
      <c r="B829" s="259"/>
      <c r="C829" s="223"/>
      <c r="D829" s="231"/>
      <c r="E829" s="3"/>
      <c r="F829" s="3"/>
      <c r="G829" s="3"/>
      <c r="H829" s="3"/>
      <c r="J829" s="226"/>
      <c r="K829" s="3"/>
      <c r="L829" s="3"/>
      <c r="O829" s="227"/>
      <c r="Q829" s="94"/>
      <c r="R829" s="94"/>
      <c r="S829" s="94"/>
      <c r="T829" s="94"/>
    </row>
    <row r="830" ht="15.75" customHeight="1">
      <c r="A830" s="262"/>
      <c r="B830" s="259"/>
      <c r="C830" s="223"/>
      <c r="D830" s="231"/>
      <c r="E830" s="3"/>
      <c r="F830" s="3"/>
      <c r="G830" s="3"/>
      <c r="H830" s="3"/>
      <c r="J830" s="226"/>
      <c r="K830" s="3"/>
      <c r="L830" s="3"/>
      <c r="O830" s="227"/>
      <c r="Q830" s="94"/>
      <c r="R830" s="94"/>
      <c r="S830" s="94"/>
      <c r="T830" s="94"/>
    </row>
    <row r="831" ht="15.75" customHeight="1">
      <c r="A831" s="262"/>
      <c r="B831" s="259"/>
      <c r="C831" s="223"/>
      <c r="D831" s="231"/>
      <c r="E831" s="3"/>
      <c r="F831" s="3"/>
      <c r="G831" s="3"/>
      <c r="H831" s="3"/>
      <c r="J831" s="226"/>
      <c r="K831" s="3"/>
      <c r="L831" s="3"/>
      <c r="O831" s="227"/>
      <c r="Q831" s="94"/>
      <c r="R831" s="94"/>
      <c r="S831" s="94"/>
      <c r="T831" s="94"/>
    </row>
    <row r="832" ht="15.75" customHeight="1">
      <c r="A832" s="262"/>
      <c r="B832" s="259"/>
      <c r="C832" s="223"/>
      <c r="D832" s="231"/>
      <c r="E832" s="3"/>
      <c r="F832" s="3"/>
      <c r="G832" s="3"/>
      <c r="H832" s="3"/>
      <c r="J832" s="226"/>
      <c r="K832" s="3"/>
      <c r="L832" s="3"/>
      <c r="O832" s="227"/>
      <c r="Q832" s="94"/>
      <c r="R832" s="94"/>
      <c r="S832" s="94"/>
      <c r="T832" s="94"/>
    </row>
    <row r="833" ht="15.75" customHeight="1">
      <c r="A833" s="262"/>
      <c r="B833" s="259"/>
      <c r="C833" s="223"/>
      <c r="D833" s="231"/>
      <c r="E833" s="3"/>
      <c r="F833" s="3"/>
      <c r="G833" s="3"/>
      <c r="H833" s="3"/>
      <c r="J833" s="226"/>
      <c r="K833" s="3"/>
      <c r="L833" s="3"/>
      <c r="O833" s="227"/>
      <c r="Q833" s="94"/>
      <c r="R833" s="94"/>
      <c r="S833" s="94"/>
      <c r="T833" s="94"/>
    </row>
    <row r="834" ht="15.75" customHeight="1">
      <c r="A834" s="262"/>
      <c r="B834" s="259"/>
      <c r="C834" s="223"/>
      <c r="D834" s="231"/>
      <c r="E834" s="3"/>
      <c r="F834" s="3"/>
      <c r="G834" s="3"/>
      <c r="H834" s="3"/>
      <c r="J834" s="226"/>
      <c r="K834" s="3"/>
      <c r="L834" s="3"/>
      <c r="O834" s="227"/>
      <c r="Q834" s="94"/>
      <c r="R834" s="94"/>
      <c r="S834" s="94"/>
      <c r="T834" s="94"/>
    </row>
    <row r="835" ht="15.75" customHeight="1">
      <c r="A835" s="262"/>
      <c r="B835" s="259"/>
      <c r="C835" s="223"/>
      <c r="D835" s="231"/>
      <c r="E835" s="3"/>
      <c r="F835" s="3"/>
      <c r="G835" s="3"/>
      <c r="H835" s="3"/>
      <c r="J835" s="226"/>
      <c r="K835" s="3"/>
      <c r="L835" s="3"/>
      <c r="O835" s="227"/>
      <c r="Q835" s="94"/>
      <c r="R835" s="94"/>
      <c r="S835" s="94"/>
      <c r="T835" s="94"/>
    </row>
    <row r="836" ht="15.75" customHeight="1">
      <c r="A836" s="262"/>
      <c r="B836" s="259"/>
      <c r="C836" s="223"/>
      <c r="D836" s="231"/>
      <c r="E836" s="3"/>
      <c r="F836" s="3"/>
      <c r="G836" s="3"/>
      <c r="H836" s="3"/>
      <c r="J836" s="226"/>
      <c r="K836" s="3"/>
      <c r="L836" s="3"/>
      <c r="O836" s="227"/>
      <c r="Q836" s="94"/>
      <c r="R836" s="94"/>
      <c r="S836" s="94"/>
      <c r="T836" s="94"/>
    </row>
    <row r="837" ht="15.75" customHeight="1">
      <c r="A837" s="262"/>
      <c r="B837" s="259"/>
      <c r="C837" s="223"/>
      <c r="D837" s="231"/>
      <c r="E837" s="3"/>
      <c r="F837" s="3"/>
      <c r="G837" s="3"/>
      <c r="H837" s="3"/>
      <c r="J837" s="226"/>
      <c r="K837" s="3"/>
      <c r="L837" s="3"/>
      <c r="O837" s="227"/>
      <c r="Q837" s="94"/>
      <c r="R837" s="94"/>
      <c r="S837" s="94"/>
      <c r="T837" s="94"/>
    </row>
    <row r="838" ht="15.75" customHeight="1">
      <c r="A838" s="262"/>
      <c r="B838" s="259"/>
      <c r="C838" s="223"/>
      <c r="D838" s="231"/>
      <c r="E838" s="3"/>
      <c r="F838" s="3"/>
      <c r="G838" s="3"/>
      <c r="H838" s="3"/>
      <c r="J838" s="226"/>
      <c r="K838" s="3"/>
      <c r="L838" s="3"/>
      <c r="O838" s="227"/>
      <c r="Q838" s="94"/>
      <c r="R838" s="94"/>
      <c r="S838" s="94"/>
      <c r="T838" s="94"/>
    </row>
    <row r="839" ht="15.75" customHeight="1">
      <c r="A839" s="262"/>
      <c r="B839" s="259"/>
      <c r="C839" s="223"/>
      <c r="D839" s="231"/>
      <c r="E839" s="3"/>
      <c r="F839" s="3"/>
      <c r="G839" s="3"/>
      <c r="H839" s="3"/>
      <c r="J839" s="226"/>
      <c r="K839" s="3"/>
      <c r="L839" s="3"/>
      <c r="O839" s="227"/>
      <c r="Q839" s="94"/>
      <c r="R839" s="94"/>
      <c r="S839" s="94"/>
      <c r="T839" s="94"/>
    </row>
    <row r="840" ht="15.75" customHeight="1">
      <c r="A840" s="262"/>
      <c r="B840" s="259"/>
      <c r="C840" s="223"/>
      <c r="D840" s="231"/>
      <c r="E840" s="3"/>
      <c r="F840" s="3"/>
      <c r="G840" s="3"/>
      <c r="H840" s="3"/>
      <c r="J840" s="226"/>
      <c r="K840" s="3"/>
      <c r="L840" s="3"/>
      <c r="O840" s="227"/>
      <c r="Q840" s="94"/>
      <c r="R840" s="94"/>
      <c r="S840" s="94"/>
      <c r="T840" s="94"/>
    </row>
    <row r="841" ht="15.75" customHeight="1">
      <c r="A841" s="262"/>
      <c r="B841" s="259"/>
      <c r="C841" s="223"/>
      <c r="D841" s="231"/>
      <c r="E841" s="3"/>
      <c r="F841" s="3"/>
      <c r="G841" s="3"/>
      <c r="H841" s="3"/>
      <c r="J841" s="226"/>
      <c r="K841" s="3"/>
      <c r="L841" s="3"/>
      <c r="O841" s="227"/>
      <c r="Q841" s="94"/>
      <c r="R841" s="94"/>
      <c r="S841" s="94"/>
      <c r="T841" s="94"/>
    </row>
    <row r="842" ht="15.75" customHeight="1">
      <c r="A842" s="262"/>
      <c r="B842" s="259"/>
      <c r="C842" s="223"/>
      <c r="D842" s="231"/>
      <c r="E842" s="3"/>
      <c r="F842" s="3"/>
      <c r="G842" s="3"/>
      <c r="H842" s="3"/>
      <c r="J842" s="226"/>
      <c r="K842" s="3"/>
      <c r="L842" s="3"/>
      <c r="O842" s="227"/>
      <c r="Q842" s="94"/>
      <c r="R842" s="94"/>
      <c r="S842" s="94"/>
      <c r="T842" s="94"/>
    </row>
    <row r="843" ht="15.75" customHeight="1">
      <c r="A843" s="262"/>
      <c r="B843" s="259"/>
      <c r="C843" s="223"/>
      <c r="D843" s="231"/>
      <c r="E843" s="3"/>
      <c r="F843" s="3"/>
      <c r="G843" s="3"/>
      <c r="H843" s="3"/>
      <c r="J843" s="226"/>
      <c r="K843" s="3"/>
      <c r="L843" s="3"/>
      <c r="O843" s="227"/>
      <c r="Q843" s="94"/>
      <c r="R843" s="94"/>
      <c r="S843" s="94"/>
      <c r="T843" s="94"/>
    </row>
    <row r="844" ht="15.75" customHeight="1">
      <c r="A844" s="262"/>
      <c r="B844" s="259"/>
      <c r="C844" s="223"/>
      <c r="D844" s="231"/>
      <c r="E844" s="3"/>
      <c r="F844" s="3"/>
      <c r="G844" s="3"/>
      <c r="H844" s="3"/>
      <c r="J844" s="226"/>
      <c r="K844" s="3"/>
      <c r="L844" s="3"/>
      <c r="O844" s="227"/>
      <c r="Q844" s="94"/>
      <c r="R844" s="94"/>
      <c r="S844" s="94"/>
      <c r="T844" s="94"/>
    </row>
    <row r="845" ht="15.75" customHeight="1">
      <c r="A845" s="262"/>
      <c r="B845" s="259"/>
      <c r="C845" s="223"/>
      <c r="D845" s="231"/>
      <c r="E845" s="3"/>
      <c r="F845" s="3"/>
      <c r="G845" s="3"/>
      <c r="H845" s="3"/>
      <c r="J845" s="226"/>
      <c r="K845" s="3"/>
      <c r="L845" s="3"/>
      <c r="O845" s="227"/>
      <c r="Q845" s="94"/>
      <c r="R845" s="94"/>
      <c r="S845" s="94"/>
      <c r="T845" s="94"/>
    </row>
    <row r="846" ht="15.75" customHeight="1">
      <c r="A846" s="262"/>
      <c r="B846" s="259"/>
      <c r="C846" s="223"/>
      <c r="D846" s="231"/>
      <c r="E846" s="3"/>
      <c r="F846" s="3"/>
      <c r="G846" s="3"/>
      <c r="H846" s="3"/>
      <c r="J846" s="226"/>
      <c r="K846" s="3"/>
      <c r="L846" s="3"/>
      <c r="O846" s="227"/>
      <c r="Q846" s="94"/>
      <c r="R846" s="94"/>
      <c r="S846" s="94"/>
      <c r="T846" s="94"/>
    </row>
    <row r="847" ht="15.75" customHeight="1">
      <c r="A847" s="262"/>
      <c r="B847" s="259"/>
      <c r="C847" s="223"/>
      <c r="D847" s="231"/>
      <c r="E847" s="3"/>
      <c r="F847" s="3"/>
      <c r="G847" s="3"/>
      <c r="H847" s="3"/>
      <c r="J847" s="226"/>
      <c r="K847" s="3"/>
      <c r="L847" s="3"/>
      <c r="O847" s="227"/>
      <c r="Q847" s="94"/>
      <c r="R847" s="94"/>
      <c r="S847" s="94"/>
      <c r="T847" s="94"/>
    </row>
    <row r="848" ht="15.75" customHeight="1">
      <c r="A848" s="262"/>
      <c r="B848" s="259"/>
      <c r="C848" s="223"/>
      <c r="D848" s="231"/>
      <c r="E848" s="3"/>
      <c r="F848" s="3"/>
      <c r="G848" s="3"/>
      <c r="H848" s="3"/>
      <c r="J848" s="226"/>
      <c r="K848" s="3"/>
      <c r="L848" s="3"/>
      <c r="O848" s="227"/>
      <c r="Q848" s="94"/>
      <c r="R848" s="94"/>
      <c r="S848" s="94"/>
      <c r="T848" s="94"/>
    </row>
    <row r="849" ht="15.75" customHeight="1">
      <c r="A849" s="262"/>
      <c r="B849" s="259"/>
      <c r="C849" s="223"/>
      <c r="D849" s="231"/>
      <c r="E849" s="3"/>
      <c r="F849" s="3"/>
      <c r="G849" s="3"/>
      <c r="H849" s="3"/>
      <c r="J849" s="226"/>
      <c r="K849" s="3"/>
      <c r="L849" s="3"/>
      <c r="O849" s="227"/>
      <c r="Q849" s="94"/>
      <c r="R849" s="94"/>
      <c r="S849" s="94"/>
      <c r="T849" s="94"/>
    </row>
    <row r="850" ht="15.75" customHeight="1">
      <c r="A850" s="262"/>
      <c r="B850" s="259"/>
      <c r="C850" s="223"/>
      <c r="D850" s="231"/>
      <c r="E850" s="3"/>
      <c r="F850" s="3"/>
      <c r="G850" s="3"/>
      <c r="H850" s="3"/>
      <c r="J850" s="226"/>
      <c r="K850" s="3"/>
      <c r="L850" s="3"/>
      <c r="O850" s="227"/>
      <c r="Q850" s="94"/>
      <c r="R850" s="94"/>
      <c r="S850" s="94"/>
      <c r="T850" s="94"/>
    </row>
    <row r="851" ht="15.75" customHeight="1">
      <c r="A851" s="262"/>
      <c r="B851" s="259"/>
      <c r="C851" s="223"/>
      <c r="D851" s="231"/>
      <c r="E851" s="3"/>
      <c r="F851" s="3"/>
      <c r="G851" s="3"/>
      <c r="H851" s="3"/>
      <c r="J851" s="226"/>
      <c r="K851" s="3"/>
      <c r="L851" s="3"/>
      <c r="O851" s="227"/>
      <c r="Q851" s="94"/>
      <c r="R851" s="94"/>
      <c r="S851" s="94"/>
      <c r="T851" s="94"/>
    </row>
    <row r="852" ht="15.75" customHeight="1">
      <c r="A852" s="262"/>
      <c r="B852" s="259"/>
      <c r="C852" s="223"/>
      <c r="D852" s="231"/>
      <c r="E852" s="3"/>
      <c r="F852" s="3"/>
      <c r="G852" s="3"/>
      <c r="H852" s="3"/>
      <c r="J852" s="226"/>
      <c r="K852" s="3"/>
      <c r="L852" s="3"/>
      <c r="O852" s="227"/>
      <c r="Q852" s="94"/>
      <c r="R852" s="94"/>
      <c r="S852" s="94"/>
      <c r="T852" s="94"/>
    </row>
    <row r="853" ht="15.75" customHeight="1">
      <c r="A853" s="262"/>
      <c r="B853" s="259"/>
      <c r="C853" s="223"/>
      <c r="D853" s="231"/>
      <c r="E853" s="3"/>
      <c r="F853" s="3"/>
      <c r="G853" s="3"/>
      <c r="H853" s="3"/>
      <c r="J853" s="226"/>
      <c r="K853" s="3"/>
      <c r="L853" s="3"/>
      <c r="O853" s="227"/>
      <c r="Q853" s="94"/>
      <c r="R853" s="94"/>
      <c r="S853" s="94"/>
      <c r="T853" s="94"/>
    </row>
    <row r="854" ht="15.75" customHeight="1">
      <c r="A854" s="262"/>
      <c r="B854" s="259"/>
      <c r="C854" s="223"/>
      <c r="D854" s="231"/>
      <c r="E854" s="3"/>
      <c r="F854" s="3"/>
      <c r="G854" s="3"/>
      <c r="H854" s="3"/>
      <c r="J854" s="226"/>
      <c r="K854" s="3"/>
      <c r="L854" s="3"/>
      <c r="O854" s="227"/>
      <c r="Q854" s="94"/>
      <c r="R854" s="94"/>
      <c r="S854" s="94"/>
      <c r="T854" s="94"/>
    </row>
    <row r="855" ht="15.75" customHeight="1">
      <c r="A855" s="262"/>
      <c r="B855" s="259"/>
      <c r="C855" s="223"/>
      <c r="D855" s="231"/>
      <c r="E855" s="3"/>
      <c r="F855" s="3"/>
      <c r="G855" s="3"/>
      <c r="H855" s="3"/>
      <c r="J855" s="226"/>
      <c r="K855" s="3"/>
      <c r="L855" s="3"/>
      <c r="O855" s="227"/>
      <c r="Q855" s="94"/>
      <c r="R855" s="94"/>
      <c r="S855" s="94"/>
      <c r="T855" s="94"/>
    </row>
    <row r="856" ht="15.75" customHeight="1">
      <c r="A856" s="262"/>
      <c r="B856" s="259"/>
      <c r="C856" s="223"/>
      <c r="D856" s="231"/>
      <c r="E856" s="3"/>
      <c r="F856" s="3"/>
      <c r="G856" s="3"/>
      <c r="H856" s="3"/>
      <c r="J856" s="226"/>
      <c r="K856" s="3"/>
      <c r="L856" s="3"/>
      <c r="O856" s="227"/>
      <c r="Q856" s="94"/>
      <c r="R856" s="94"/>
      <c r="S856" s="94"/>
      <c r="T856" s="94"/>
    </row>
    <row r="857" ht="15.75" customHeight="1">
      <c r="A857" s="262"/>
      <c r="B857" s="259"/>
      <c r="C857" s="223"/>
      <c r="D857" s="231"/>
      <c r="E857" s="3"/>
      <c r="F857" s="3"/>
      <c r="G857" s="3"/>
      <c r="H857" s="3"/>
      <c r="J857" s="226"/>
      <c r="K857" s="3"/>
      <c r="L857" s="3"/>
      <c r="O857" s="227"/>
      <c r="Q857" s="94"/>
      <c r="R857" s="94"/>
      <c r="S857" s="94"/>
      <c r="T857" s="94"/>
    </row>
    <row r="858" ht="15.75" customHeight="1">
      <c r="A858" s="262"/>
      <c r="B858" s="259"/>
      <c r="C858" s="223"/>
      <c r="D858" s="231"/>
      <c r="E858" s="3"/>
      <c r="F858" s="3"/>
      <c r="G858" s="3"/>
      <c r="H858" s="3"/>
      <c r="J858" s="226"/>
      <c r="K858" s="3"/>
      <c r="L858" s="3"/>
      <c r="O858" s="227"/>
      <c r="Q858" s="94"/>
      <c r="R858" s="94"/>
      <c r="S858" s="94"/>
      <c r="T858" s="94"/>
    </row>
    <row r="859" ht="15.75" customHeight="1">
      <c r="A859" s="262"/>
      <c r="B859" s="259"/>
      <c r="C859" s="223"/>
      <c r="D859" s="231"/>
      <c r="E859" s="3"/>
      <c r="F859" s="3"/>
      <c r="G859" s="3"/>
      <c r="H859" s="3"/>
      <c r="J859" s="226"/>
      <c r="K859" s="3"/>
      <c r="L859" s="3"/>
      <c r="O859" s="227"/>
      <c r="Q859" s="94"/>
      <c r="R859" s="94"/>
      <c r="S859" s="94"/>
      <c r="T859" s="94"/>
    </row>
    <row r="860" ht="15.75" customHeight="1">
      <c r="A860" s="262"/>
      <c r="B860" s="259"/>
      <c r="C860" s="223"/>
      <c r="D860" s="231"/>
      <c r="E860" s="3"/>
      <c r="F860" s="3"/>
      <c r="G860" s="3"/>
      <c r="H860" s="3"/>
      <c r="J860" s="226"/>
      <c r="K860" s="3"/>
      <c r="L860" s="3"/>
      <c r="O860" s="227"/>
      <c r="Q860" s="94"/>
      <c r="R860" s="94"/>
      <c r="S860" s="94"/>
      <c r="T860" s="94"/>
    </row>
    <row r="861" ht="15.75" customHeight="1">
      <c r="A861" s="262"/>
      <c r="B861" s="259"/>
      <c r="C861" s="223"/>
      <c r="D861" s="231"/>
      <c r="E861" s="3"/>
      <c r="F861" s="3"/>
      <c r="G861" s="3"/>
      <c r="H861" s="3"/>
      <c r="J861" s="226"/>
      <c r="K861" s="3"/>
      <c r="L861" s="3"/>
      <c r="O861" s="227"/>
      <c r="Q861" s="94"/>
      <c r="R861" s="94"/>
      <c r="S861" s="94"/>
      <c r="T861" s="94"/>
    </row>
    <row r="862" ht="15.75" customHeight="1">
      <c r="A862" s="262"/>
      <c r="B862" s="259"/>
      <c r="C862" s="223"/>
      <c r="D862" s="231"/>
      <c r="E862" s="3"/>
      <c r="F862" s="3"/>
      <c r="G862" s="3"/>
      <c r="H862" s="3"/>
      <c r="J862" s="226"/>
      <c r="K862" s="3"/>
      <c r="L862" s="3"/>
      <c r="O862" s="227"/>
      <c r="Q862" s="94"/>
      <c r="R862" s="94"/>
      <c r="S862" s="94"/>
      <c r="T862" s="94"/>
    </row>
    <row r="863" ht="15.75" customHeight="1">
      <c r="A863" s="262"/>
      <c r="B863" s="259"/>
      <c r="C863" s="223"/>
      <c r="D863" s="231"/>
      <c r="E863" s="3"/>
      <c r="F863" s="3"/>
      <c r="G863" s="3"/>
      <c r="H863" s="3"/>
      <c r="J863" s="226"/>
      <c r="K863" s="3"/>
      <c r="L863" s="3"/>
      <c r="O863" s="227"/>
      <c r="Q863" s="94"/>
      <c r="R863" s="94"/>
      <c r="S863" s="94"/>
      <c r="T863" s="94"/>
    </row>
    <row r="864" ht="15.75" customHeight="1">
      <c r="A864" s="262"/>
      <c r="B864" s="259"/>
      <c r="C864" s="223"/>
      <c r="D864" s="231"/>
      <c r="E864" s="3"/>
      <c r="F864" s="3"/>
      <c r="G864" s="3"/>
      <c r="H864" s="3"/>
      <c r="J864" s="226"/>
      <c r="K864" s="3"/>
      <c r="L864" s="3"/>
      <c r="O864" s="227"/>
      <c r="Q864" s="94"/>
      <c r="R864" s="94"/>
      <c r="S864" s="94"/>
      <c r="T864" s="94"/>
    </row>
    <row r="865" ht="15.75" customHeight="1">
      <c r="A865" s="262"/>
      <c r="B865" s="259"/>
      <c r="C865" s="223"/>
      <c r="D865" s="231"/>
      <c r="E865" s="3"/>
      <c r="F865" s="3"/>
      <c r="G865" s="3"/>
      <c r="H865" s="3"/>
      <c r="J865" s="226"/>
      <c r="K865" s="3"/>
      <c r="L865" s="3"/>
      <c r="O865" s="227"/>
      <c r="Q865" s="94"/>
      <c r="R865" s="94"/>
      <c r="S865" s="94"/>
      <c r="T865" s="94"/>
    </row>
    <row r="866" ht="15.75" customHeight="1">
      <c r="A866" s="262"/>
      <c r="B866" s="259"/>
      <c r="C866" s="223"/>
      <c r="D866" s="231"/>
      <c r="E866" s="3"/>
      <c r="F866" s="3"/>
      <c r="G866" s="3"/>
      <c r="H866" s="3"/>
      <c r="J866" s="226"/>
      <c r="K866" s="3"/>
      <c r="L866" s="3"/>
      <c r="O866" s="227"/>
      <c r="Q866" s="94"/>
      <c r="R866" s="94"/>
      <c r="S866" s="94"/>
      <c r="T866" s="94"/>
    </row>
    <row r="867" ht="15.75" customHeight="1">
      <c r="A867" s="262"/>
      <c r="B867" s="259"/>
      <c r="C867" s="223"/>
      <c r="D867" s="231"/>
      <c r="E867" s="3"/>
      <c r="F867" s="3"/>
      <c r="G867" s="3"/>
      <c r="H867" s="3"/>
      <c r="J867" s="226"/>
      <c r="K867" s="3"/>
      <c r="L867" s="3"/>
      <c r="O867" s="227"/>
      <c r="Q867" s="94"/>
      <c r="R867" s="94"/>
      <c r="S867" s="94"/>
      <c r="T867" s="94"/>
    </row>
    <row r="868" ht="15.75" customHeight="1">
      <c r="A868" s="262"/>
      <c r="B868" s="259"/>
      <c r="C868" s="223"/>
      <c r="D868" s="231"/>
      <c r="E868" s="3"/>
      <c r="F868" s="3"/>
      <c r="G868" s="3"/>
      <c r="H868" s="3"/>
      <c r="J868" s="226"/>
      <c r="K868" s="3"/>
      <c r="L868" s="3"/>
      <c r="O868" s="227"/>
      <c r="Q868" s="94"/>
      <c r="R868" s="94"/>
      <c r="S868" s="94"/>
      <c r="T868" s="94"/>
    </row>
    <row r="869" ht="15.75" customHeight="1">
      <c r="A869" s="262"/>
      <c r="B869" s="259"/>
      <c r="C869" s="223"/>
      <c r="D869" s="231"/>
      <c r="E869" s="3"/>
      <c r="F869" s="3"/>
      <c r="G869" s="3"/>
      <c r="H869" s="3"/>
      <c r="J869" s="226"/>
      <c r="K869" s="3"/>
      <c r="L869" s="3"/>
      <c r="O869" s="227"/>
      <c r="Q869" s="94"/>
      <c r="R869" s="94"/>
      <c r="S869" s="94"/>
      <c r="T869" s="94"/>
    </row>
    <row r="870" ht="15.75" customHeight="1">
      <c r="A870" s="262"/>
      <c r="B870" s="259"/>
      <c r="C870" s="223"/>
      <c r="D870" s="231"/>
      <c r="E870" s="3"/>
      <c r="F870" s="3"/>
      <c r="G870" s="3"/>
      <c r="H870" s="3"/>
      <c r="J870" s="226"/>
      <c r="K870" s="3"/>
      <c r="L870" s="3"/>
      <c r="O870" s="227"/>
      <c r="Q870" s="94"/>
      <c r="R870" s="94"/>
      <c r="S870" s="94"/>
      <c r="T870" s="94"/>
    </row>
    <row r="871" ht="15.75" customHeight="1">
      <c r="A871" s="262"/>
      <c r="B871" s="259"/>
      <c r="C871" s="223"/>
      <c r="D871" s="231"/>
      <c r="E871" s="3"/>
      <c r="F871" s="3"/>
      <c r="G871" s="3"/>
      <c r="H871" s="3"/>
      <c r="J871" s="226"/>
      <c r="K871" s="3"/>
      <c r="L871" s="3"/>
      <c r="O871" s="227"/>
      <c r="Q871" s="94"/>
      <c r="R871" s="94"/>
      <c r="S871" s="94"/>
      <c r="T871" s="94"/>
    </row>
    <row r="872" ht="15.75" customHeight="1">
      <c r="A872" s="262"/>
      <c r="B872" s="259"/>
      <c r="C872" s="223"/>
      <c r="D872" s="231"/>
      <c r="E872" s="3"/>
      <c r="F872" s="3"/>
      <c r="G872" s="3"/>
      <c r="H872" s="3"/>
      <c r="J872" s="226"/>
      <c r="K872" s="3"/>
      <c r="L872" s="3"/>
      <c r="O872" s="227"/>
      <c r="Q872" s="94"/>
      <c r="R872" s="94"/>
      <c r="S872" s="94"/>
      <c r="T872" s="94"/>
    </row>
    <row r="873" ht="15.75" customHeight="1">
      <c r="A873" s="262"/>
      <c r="B873" s="259"/>
      <c r="C873" s="223"/>
      <c r="D873" s="231"/>
      <c r="E873" s="3"/>
      <c r="F873" s="3"/>
      <c r="G873" s="3"/>
      <c r="H873" s="3"/>
      <c r="J873" s="226"/>
      <c r="K873" s="3"/>
      <c r="L873" s="3"/>
      <c r="O873" s="227"/>
      <c r="Q873" s="94"/>
      <c r="R873" s="94"/>
      <c r="S873" s="94"/>
      <c r="T873" s="94"/>
    </row>
    <row r="874" ht="15.75" customHeight="1">
      <c r="A874" s="262"/>
      <c r="B874" s="259"/>
      <c r="C874" s="223"/>
      <c r="D874" s="231"/>
      <c r="E874" s="3"/>
      <c r="F874" s="3"/>
      <c r="G874" s="3"/>
      <c r="H874" s="3"/>
      <c r="J874" s="226"/>
      <c r="K874" s="3"/>
      <c r="L874" s="3"/>
      <c r="O874" s="227"/>
      <c r="Q874" s="94"/>
      <c r="R874" s="94"/>
      <c r="S874" s="94"/>
      <c r="T874" s="94"/>
    </row>
    <row r="875" ht="15.75" customHeight="1">
      <c r="A875" s="262"/>
      <c r="B875" s="259"/>
      <c r="C875" s="223"/>
      <c r="D875" s="231"/>
      <c r="E875" s="3"/>
      <c r="F875" s="3"/>
      <c r="G875" s="3"/>
      <c r="H875" s="3"/>
      <c r="J875" s="226"/>
      <c r="K875" s="3"/>
      <c r="L875" s="3"/>
      <c r="O875" s="227"/>
      <c r="Q875" s="94"/>
      <c r="R875" s="94"/>
      <c r="S875" s="94"/>
      <c r="T875" s="94"/>
    </row>
    <row r="876" ht="15.75" customHeight="1">
      <c r="A876" s="262"/>
      <c r="B876" s="259"/>
      <c r="C876" s="223"/>
      <c r="D876" s="231"/>
      <c r="E876" s="3"/>
      <c r="F876" s="3"/>
      <c r="G876" s="3"/>
      <c r="H876" s="3"/>
      <c r="J876" s="226"/>
      <c r="K876" s="3"/>
      <c r="L876" s="3"/>
      <c r="O876" s="227"/>
      <c r="Q876" s="94"/>
      <c r="R876" s="94"/>
      <c r="S876" s="94"/>
      <c r="T876" s="94"/>
    </row>
    <row r="877" ht="15.75" customHeight="1">
      <c r="A877" s="262"/>
      <c r="B877" s="259"/>
      <c r="C877" s="223"/>
      <c r="D877" s="231"/>
      <c r="E877" s="3"/>
      <c r="F877" s="3"/>
      <c r="G877" s="3"/>
      <c r="H877" s="3"/>
      <c r="J877" s="226"/>
      <c r="K877" s="3"/>
      <c r="L877" s="3"/>
      <c r="O877" s="227"/>
      <c r="Q877" s="94"/>
      <c r="R877" s="94"/>
      <c r="S877" s="94"/>
      <c r="T877" s="94"/>
    </row>
    <row r="878" ht="15.75" customHeight="1">
      <c r="A878" s="262"/>
      <c r="B878" s="259"/>
      <c r="C878" s="223"/>
      <c r="D878" s="231"/>
      <c r="E878" s="3"/>
      <c r="F878" s="3"/>
      <c r="G878" s="3"/>
      <c r="H878" s="3"/>
      <c r="J878" s="226"/>
      <c r="K878" s="3"/>
      <c r="L878" s="3"/>
      <c r="O878" s="227"/>
      <c r="Q878" s="94"/>
      <c r="R878" s="94"/>
      <c r="S878" s="94"/>
      <c r="T878" s="94"/>
    </row>
    <row r="879" ht="15.75" customHeight="1">
      <c r="A879" s="262"/>
      <c r="B879" s="259"/>
      <c r="C879" s="223"/>
      <c r="D879" s="231"/>
      <c r="E879" s="3"/>
      <c r="F879" s="3"/>
      <c r="G879" s="3"/>
      <c r="H879" s="3"/>
      <c r="J879" s="226"/>
      <c r="K879" s="3"/>
      <c r="L879" s="3"/>
      <c r="O879" s="227"/>
      <c r="Q879" s="94"/>
      <c r="R879" s="94"/>
      <c r="S879" s="94"/>
      <c r="T879" s="94"/>
    </row>
    <row r="880" ht="15.75" customHeight="1">
      <c r="A880" s="262"/>
      <c r="B880" s="259"/>
      <c r="C880" s="223"/>
      <c r="D880" s="231"/>
      <c r="E880" s="3"/>
      <c r="F880" s="3"/>
      <c r="G880" s="3"/>
      <c r="H880" s="3"/>
      <c r="J880" s="226"/>
      <c r="K880" s="3"/>
      <c r="L880" s="3"/>
      <c r="O880" s="227"/>
      <c r="Q880" s="94"/>
      <c r="R880" s="94"/>
      <c r="S880" s="94"/>
      <c r="T880" s="94"/>
    </row>
    <row r="881" ht="15.75" customHeight="1">
      <c r="A881" s="262"/>
      <c r="B881" s="259"/>
      <c r="C881" s="223"/>
      <c r="D881" s="231"/>
      <c r="E881" s="3"/>
      <c r="F881" s="3"/>
      <c r="G881" s="3"/>
      <c r="H881" s="3"/>
      <c r="J881" s="226"/>
      <c r="K881" s="3"/>
      <c r="L881" s="3"/>
      <c r="O881" s="227"/>
      <c r="Q881" s="94"/>
      <c r="R881" s="94"/>
      <c r="S881" s="94"/>
      <c r="T881" s="94"/>
    </row>
    <row r="882" ht="15.75" customHeight="1">
      <c r="A882" s="262"/>
      <c r="B882" s="259"/>
      <c r="C882" s="223"/>
      <c r="D882" s="231"/>
      <c r="E882" s="3"/>
      <c r="F882" s="3"/>
      <c r="G882" s="3"/>
      <c r="H882" s="3"/>
      <c r="J882" s="226"/>
      <c r="K882" s="3"/>
      <c r="L882" s="3"/>
      <c r="O882" s="227"/>
      <c r="Q882" s="94"/>
      <c r="R882" s="94"/>
      <c r="S882" s="94"/>
      <c r="T882" s="94"/>
    </row>
    <row r="883" ht="15.75" customHeight="1">
      <c r="A883" s="262"/>
      <c r="B883" s="259"/>
      <c r="C883" s="223"/>
      <c r="D883" s="231"/>
      <c r="E883" s="3"/>
      <c r="F883" s="3"/>
      <c r="G883" s="3"/>
      <c r="H883" s="3"/>
      <c r="J883" s="226"/>
      <c r="K883" s="3"/>
      <c r="L883" s="3"/>
      <c r="O883" s="227"/>
      <c r="Q883" s="94"/>
      <c r="R883" s="94"/>
      <c r="S883" s="94"/>
      <c r="T883" s="94"/>
    </row>
    <row r="884" ht="15.75" customHeight="1">
      <c r="A884" s="262"/>
      <c r="B884" s="259"/>
      <c r="C884" s="223"/>
      <c r="D884" s="231"/>
      <c r="E884" s="3"/>
      <c r="F884" s="3"/>
      <c r="G884" s="3"/>
      <c r="H884" s="3"/>
      <c r="J884" s="226"/>
      <c r="K884" s="3"/>
      <c r="L884" s="3"/>
      <c r="O884" s="227"/>
      <c r="Q884" s="94"/>
      <c r="R884" s="94"/>
      <c r="S884" s="94"/>
      <c r="T884" s="94"/>
    </row>
    <row r="885" ht="15.75" customHeight="1">
      <c r="A885" s="262"/>
      <c r="B885" s="259"/>
      <c r="C885" s="223"/>
      <c r="D885" s="231"/>
      <c r="E885" s="3"/>
      <c r="F885" s="3"/>
      <c r="G885" s="3"/>
      <c r="H885" s="3"/>
      <c r="J885" s="226"/>
      <c r="K885" s="3"/>
      <c r="L885" s="3"/>
      <c r="O885" s="227"/>
      <c r="Q885" s="94"/>
      <c r="R885" s="94"/>
      <c r="S885" s="94"/>
      <c r="T885" s="94"/>
    </row>
    <row r="886" ht="15.75" customHeight="1">
      <c r="A886" s="262"/>
      <c r="B886" s="259"/>
      <c r="C886" s="223"/>
      <c r="D886" s="231"/>
      <c r="E886" s="3"/>
      <c r="F886" s="3"/>
      <c r="G886" s="3"/>
      <c r="H886" s="3"/>
      <c r="J886" s="226"/>
      <c r="K886" s="3"/>
      <c r="L886" s="3"/>
      <c r="O886" s="227"/>
      <c r="Q886" s="94"/>
      <c r="R886" s="94"/>
      <c r="S886" s="94"/>
      <c r="T886" s="94"/>
    </row>
    <row r="887" ht="15.75" customHeight="1">
      <c r="A887" s="262"/>
      <c r="B887" s="259"/>
      <c r="C887" s="223"/>
      <c r="D887" s="231"/>
      <c r="E887" s="3"/>
      <c r="F887" s="3"/>
      <c r="G887" s="3"/>
      <c r="H887" s="3"/>
      <c r="J887" s="226"/>
      <c r="K887" s="3"/>
      <c r="L887" s="3"/>
      <c r="O887" s="227"/>
      <c r="Q887" s="94"/>
      <c r="R887" s="94"/>
      <c r="S887" s="94"/>
      <c r="T887" s="94"/>
    </row>
    <row r="888" ht="15.75" customHeight="1">
      <c r="A888" s="262"/>
      <c r="B888" s="259"/>
      <c r="C888" s="223"/>
      <c r="D888" s="231"/>
      <c r="E888" s="3"/>
      <c r="F888" s="3"/>
      <c r="G888" s="3"/>
      <c r="H888" s="3"/>
      <c r="J888" s="226"/>
      <c r="K888" s="3"/>
      <c r="L888" s="3"/>
      <c r="O888" s="227"/>
      <c r="Q888" s="94"/>
      <c r="R888" s="94"/>
      <c r="S888" s="94"/>
      <c r="T888" s="94"/>
    </row>
    <row r="889" ht="15.75" customHeight="1">
      <c r="A889" s="262"/>
      <c r="B889" s="259"/>
      <c r="C889" s="223"/>
      <c r="D889" s="231"/>
      <c r="E889" s="3"/>
      <c r="F889" s="3"/>
      <c r="G889" s="3"/>
      <c r="H889" s="3"/>
      <c r="J889" s="226"/>
      <c r="K889" s="3"/>
      <c r="L889" s="3"/>
      <c r="O889" s="227"/>
      <c r="Q889" s="94"/>
      <c r="R889" s="94"/>
      <c r="S889" s="94"/>
      <c r="T889" s="94"/>
    </row>
    <row r="890" ht="15.75" customHeight="1">
      <c r="A890" s="262"/>
      <c r="B890" s="259"/>
      <c r="C890" s="223"/>
      <c r="D890" s="231"/>
      <c r="E890" s="3"/>
      <c r="F890" s="3"/>
      <c r="G890" s="3"/>
      <c r="H890" s="3"/>
      <c r="J890" s="226"/>
      <c r="K890" s="3"/>
      <c r="L890" s="3"/>
      <c r="O890" s="227"/>
      <c r="Q890" s="94"/>
      <c r="R890" s="94"/>
      <c r="S890" s="94"/>
      <c r="T890" s="94"/>
    </row>
    <row r="891" ht="15.75" customHeight="1">
      <c r="A891" s="262"/>
      <c r="B891" s="259"/>
      <c r="C891" s="223"/>
      <c r="D891" s="231"/>
      <c r="E891" s="3"/>
      <c r="F891" s="3"/>
      <c r="G891" s="3"/>
      <c r="H891" s="3"/>
      <c r="J891" s="226"/>
      <c r="K891" s="3"/>
      <c r="L891" s="3"/>
      <c r="O891" s="227"/>
      <c r="Q891" s="94"/>
      <c r="R891" s="94"/>
      <c r="S891" s="94"/>
      <c r="T891" s="94"/>
    </row>
    <row r="892" ht="15.75" customHeight="1">
      <c r="A892" s="262"/>
      <c r="B892" s="259"/>
      <c r="C892" s="223"/>
      <c r="D892" s="231"/>
      <c r="E892" s="3"/>
      <c r="F892" s="3"/>
      <c r="G892" s="3"/>
      <c r="H892" s="3"/>
      <c r="J892" s="226"/>
      <c r="K892" s="3"/>
      <c r="L892" s="3"/>
      <c r="O892" s="227"/>
      <c r="Q892" s="94"/>
      <c r="R892" s="94"/>
      <c r="S892" s="94"/>
      <c r="T892" s="94"/>
    </row>
    <row r="893" ht="15.75" customHeight="1">
      <c r="A893" s="262"/>
      <c r="B893" s="259"/>
      <c r="C893" s="223"/>
      <c r="D893" s="231"/>
      <c r="E893" s="3"/>
      <c r="F893" s="3"/>
      <c r="G893" s="3"/>
      <c r="H893" s="3"/>
      <c r="J893" s="226"/>
      <c r="K893" s="3"/>
      <c r="L893" s="3"/>
      <c r="O893" s="227"/>
      <c r="Q893" s="94"/>
      <c r="R893" s="94"/>
      <c r="S893" s="94"/>
      <c r="T893" s="94"/>
    </row>
    <row r="894" ht="15.75" customHeight="1">
      <c r="A894" s="262"/>
      <c r="B894" s="259"/>
      <c r="C894" s="223"/>
      <c r="D894" s="231"/>
      <c r="E894" s="3"/>
      <c r="F894" s="3"/>
      <c r="G894" s="3"/>
      <c r="H894" s="3"/>
      <c r="J894" s="226"/>
      <c r="K894" s="3"/>
      <c r="L894" s="3"/>
      <c r="O894" s="227"/>
      <c r="Q894" s="94"/>
      <c r="R894" s="94"/>
      <c r="S894" s="94"/>
      <c r="T894" s="94"/>
    </row>
    <row r="895" ht="15.75" customHeight="1">
      <c r="A895" s="262"/>
      <c r="B895" s="259"/>
      <c r="C895" s="223"/>
      <c r="D895" s="231"/>
      <c r="E895" s="3"/>
      <c r="F895" s="3"/>
      <c r="G895" s="3"/>
      <c r="H895" s="3"/>
      <c r="J895" s="226"/>
      <c r="K895" s="3"/>
      <c r="L895" s="3"/>
      <c r="O895" s="227"/>
      <c r="Q895" s="94"/>
      <c r="R895" s="94"/>
      <c r="S895" s="94"/>
      <c r="T895" s="94"/>
    </row>
    <row r="896" ht="15.75" customHeight="1">
      <c r="A896" s="262"/>
      <c r="B896" s="259"/>
      <c r="C896" s="223"/>
      <c r="D896" s="231"/>
      <c r="E896" s="3"/>
      <c r="F896" s="3"/>
      <c r="G896" s="3"/>
      <c r="H896" s="3"/>
      <c r="J896" s="226"/>
      <c r="K896" s="3"/>
      <c r="L896" s="3"/>
      <c r="O896" s="227"/>
      <c r="Q896" s="94"/>
      <c r="R896" s="94"/>
      <c r="S896" s="94"/>
      <c r="T896" s="94"/>
    </row>
    <row r="897" ht="15.75" customHeight="1">
      <c r="A897" s="262"/>
      <c r="B897" s="259"/>
      <c r="C897" s="223"/>
      <c r="D897" s="231"/>
      <c r="E897" s="3"/>
      <c r="F897" s="3"/>
      <c r="G897" s="3"/>
      <c r="H897" s="3"/>
      <c r="J897" s="226"/>
      <c r="K897" s="3"/>
      <c r="L897" s="3"/>
      <c r="O897" s="227"/>
      <c r="Q897" s="94"/>
      <c r="R897" s="94"/>
      <c r="S897" s="94"/>
      <c r="T897" s="94"/>
    </row>
    <row r="898" ht="15.75" customHeight="1">
      <c r="A898" s="262"/>
      <c r="B898" s="259"/>
      <c r="C898" s="223"/>
      <c r="D898" s="231"/>
      <c r="E898" s="3"/>
      <c r="F898" s="3"/>
      <c r="G898" s="3"/>
      <c r="H898" s="3"/>
      <c r="J898" s="226"/>
      <c r="K898" s="3"/>
      <c r="L898" s="3"/>
      <c r="O898" s="227"/>
      <c r="Q898" s="94"/>
      <c r="R898" s="94"/>
      <c r="S898" s="94"/>
      <c r="T898" s="94"/>
    </row>
    <row r="899" ht="15.75" customHeight="1">
      <c r="A899" s="262"/>
      <c r="B899" s="259"/>
      <c r="C899" s="223"/>
      <c r="D899" s="231"/>
      <c r="E899" s="3"/>
      <c r="F899" s="3"/>
      <c r="G899" s="3"/>
      <c r="H899" s="3"/>
      <c r="J899" s="226"/>
      <c r="K899" s="3"/>
      <c r="L899" s="3"/>
      <c r="O899" s="227"/>
      <c r="Q899" s="94"/>
      <c r="R899" s="94"/>
      <c r="S899" s="94"/>
      <c r="T899" s="94"/>
    </row>
    <row r="900" ht="15.75" customHeight="1">
      <c r="A900" s="262"/>
      <c r="B900" s="259"/>
      <c r="C900" s="223"/>
      <c r="D900" s="231"/>
      <c r="E900" s="3"/>
      <c r="F900" s="3"/>
      <c r="G900" s="3"/>
      <c r="H900" s="3"/>
      <c r="J900" s="226"/>
      <c r="K900" s="3"/>
      <c r="L900" s="3"/>
      <c r="O900" s="227"/>
      <c r="Q900" s="94"/>
      <c r="R900" s="94"/>
      <c r="S900" s="94"/>
      <c r="T900" s="94"/>
    </row>
    <row r="901" ht="15.75" customHeight="1">
      <c r="A901" s="262"/>
      <c r="B901" s="259"/>
      <c r="C901" s="223"/>
      <c r="D901" s="231"/>
      <c r="E901" s="3"/>
      <c r="F901" s="3"/>
      <c r="G901" s="3"/>
      <c r="H901" s="3"/>
      <c r="J901" s="226"/>
      <c r="K901" s="3"/>
      <c r="L901" s="3"/>
      <c r="O901" s="227"/>
      <c r="Q901" s="94"/>
      <c r="R901" s="94"/>
      <c r="S901" s="94"/>
      <c r="T901" s="94"/>
    </row>
    <row r="902" ht="15.75" customHeight="1">
      <c r="A902" s="262"/>
      <c r="B902" s="259"/>
      <c r="C902" s="223"/>
      <c r="D902" s="231"/>
      <c r="E902" s="3"/>
      <c r="F902" s="3"/>
      <c r="G902" s="3"/>
      <c r="H902" s="3"/>
      <c r="J902" s="226"/>
      <c r="K902" s="3"/>
      <c r="L902" s="3"/>
      <c r="O902" s="227"/>
      <c r="Q902" s="94"/>
      <c r="R902" s="94"/>
      <c r="S902" s="94"/>
      <c r="T902" s="94"/>
    </row>
    <row r="903" ht="15.75" customHeight="1">
      <c r="A903" s="262"/>
      <c r="B903" s="259"/>
      <c r="C903" s="223"/>
      <c r="D903" s="231"/>
      <c r="E903" s="3"/>
      <c r="F903" s="3"/>
      <c r="G903" s="3"/>
      <c r="H903" s="3"/>
      <c r="J903" s="226"/>
      <c r="K903" s="3"/>
      <c r="L903" s="3"/>
      <c r="O903" s="227"/>
      <c r="Q903" s="94"/>
      <c r="R903" s="94"/>
      <c r="S903" s="94"/>
      <c r="T903" s="94"/>
    </row>
    <row r="904" ht="15.75" customHeight="1">
      <c r="A904" s="262"/>
      <c r="B904" s="259"/>
      <c r="C904" s="223"/>
      <c r="D904" s="231"/>
      <c r="E904" s="3"/>
      <c r="F904" s="3"/>
      <c r="G904" s="3"/>
      <c r="H904" s="3"/>
      <c r="J904" s="226"/>
      <c r="K904" s="3"/>
      <c r="L904" s="3"/>
      <c r="O904" s="227"/>
      <c r="Q904" s="94"/>
      <c r="R904" s="94"/>
      <c r="S904" s="94"/>
      <c r="T904" s="94"/>
    </row>
    <row r="905" ht="15.75" customHeight="1">
      <c r="A905" s="262"/>
      <c r="B905" s="259"/>
      <c r="C905" s="223"/>
      <c r="D905" s="231"/>
      <c r="E905" s="3"/>
      <c r="F905" s="3"/>
      <c r="G905" s="3"/>
      <c r="H905" s="3"/>
      <c r="J905" s="226"/>
      <c r="K905" s="3"/>
      <c r="L905" s="3"/>
      <c r="O905" s="227"/>
      <c r="Q905" s="94"/>
      <c r="R905" s="94"/>
      <c r="S905" s="94"/>
      <c r="T905" s="94"/>
    </row>
    <row r="906" ht="15.75" customHeight="1">
      <c r="A906" s="262"/>
      <c r="B906" s="259"/>
      <c r="C906" s="223"/>
      <c r="D906" s="231"/>
      <c r="E906" s="3"/>
      <c r="F906" s="3"/>
      <c r="G906" s="3"/>
      <c r="H906" s="3"/>
      <c r="J906" s="226"/>
      <c r="K906" s="3"/>
      <c r="L906" s="3"/>
      <c r="O906" s="227"/>
      <c r="Q906" s="94"/>
      <c r="R906" s="94"/>
      <c r="S906" s="94"/>
      <c r="T906" s="94"/>
    </row>
    <row r="907" ht="15.75" customHeight="1">
      <c r="A907" s="262"/>
      <c r="B907" s="259"/>
      <c r="C907" s="223"/>
      <c r="D907" s="231"/>
      <c r="E907" s="3"/>
      <c r="F907" s="3"/>
      <c r="G907" s="3"/>
      <c r="H907" s="3"/>
      <c r="J907" s="226"/>
      <c r="K907" s="3"/>
      <c r="L907" s="3"/>
      <c r="O907" s="227"/>
      <c r="Q907" s="94"/>
      <c r="R907" s="94"/>
      <c r="S907" s="94"/>
      <c r="T907" s="94"/>
    </row>
    <row r="908" ht="15.75" customHeight="1">
      <c r="A908" s="262"/>
      <c r="B908" s="259"/>
      <c r="C908" s="223"/>
      <c r="D908" s="231"/>
      <c r="E908" s="3"/>
      <c r="F908" s="3"/>
      <c r="G908" s="3"/>
      <c r="H908" s="3"/>
      <c r="J908" s="226"/>
      <c r="K908" s="3"/>
      <c r="L908" s="3"/>
      <c r="O908" s="227"/>
      <c r="Q908" s="94"/>
      <c r="R908" s="94"/>
      <c r="S908" s="94"/>
      <c r="T908" s="94"/>
    </row>
    <row r="909" ht="15.75" customHeight="1">
      <c r="A909" s="262"/>
      <c r="B909" s="259"/>
      <c r="C909" s="223"/>
      <c r="D909" s="231"/>
      <c r="E909" s="3"/>
      <c r="F909" s="3"/>
      <c r="G909" s="3"/>
      <c r="H909" s="3"/>
      <c r="J909" s="226"/>
      <c r="K909" s="3"/>
      <c r="L909" s="3"/>
      <c r="O909" s="227"/>
      <c r="Q909" s="94"/>
      <c r="R909" s="94"/>
      <c r="S909" s="94"/>
      <c r="T909" s="94"/>
    </row>
    <row r="910" ht="15.75" customHeight="1">
      <c r="A910" s="262"/>
      <c r="B910" s="259"/>
      <c r="C910" s="223"/>
      <c r="D910" s="231"/>
      <c r="E910" s="3"/>
      <c r="F910" s="3"/>
      <c r="G910" s="3"/>
      <c r="H910" s="3"/>
      <c r="J910" s="226"/>
      <c r="K910" s="3"/>
      <c r="L910" s="3"/>
      <c r="O910" s="227"/>
      <c r="Q910" s="94"/>
      <c r="R910" s="94"/>
      <c r="S910" s="94"/>
      <c r="T910" s="94"/>
    </row>
    <row r="911" ht="15.75" customHeight="1">
      <c r="A911" s="262"/>
      <c r="B911" s="259"/>
      <c r="C911" s="223"/>
      <c r="D911" s="231"/>
      <c r="E911" s="3"/>
      <c r="F911" s="3"/>
      <c r="G911" s="3"/>
      <c r="H911" s="3"/>
      <c r="J911" s="226"/>
      <c r="K911" s="3"/>
      <c r="L911" s="3"/>
      <c r="O911" s="227"/>
      <c r="Q911" s="94"/>
      <c r="R911" s="94"/>
      <c r="S911" s="94"/>
      <c r="T911" s="94"/>
    </row>
    <row r="912" ht="15.75" customHeight="1">
      <c r="A912" s="262"/>
      <c r="B912" s="259"/>
      <c r="C912" s="223"/>
      <c r="D912" s="231"/>
      <c r="E912" s="3"/>
      <c r="F912" s="3"/>
      <c r="G912" s="3"/>
      <c r="H912" s="3"/>
      <c r="J912" s="226"/>
      <c r="K912" s="3"/>
      <c r="L912" s="3"/>
      <c r="O912" s="227"/>
      <c r="Q912" s="94"/>
      <c r="R912" s="94"/>
      <c r="S912" s="94"/>
      <c r="T912" s="94"/>
    </row>
    <row r="913" ht="15.75" customHeight="1">
      <c r="A913" s="262"/>
      <c r="B913" s="259"/>
      <c r="C913" s="223"/>
      <c r="D913" s="231"/>
      <c r="E913" s="3"/>
      <c r="F913" s="3"/>
      <c r="G913" s="3"/>
      <c r="H913" s="3"/>
      <c r="J913" s="226"/>
      <c r="K913" s="3"/>
      <c r="L913" s="3"/>
      <c r="O913" s="227"/>
      <c r="Q913" s="94"/>
      <c r="R913" s="94"/>
      <c r="S913" s="94"/>
      <c r="T913" s="94"/>
    </row>
    <row r="914" ht="15.75" customHeight="1">
      <c r="A914" s="262"/>
      <c r="B914" s="259"/>
      <c r="C914" s="223"/>
      <c r="D914" s="231"/>
      <c r="E914" s="3"/>
      <c r="F914" s="3"/>
      <c r="G914" s="3"/>
      <c r="H914" s="3"/>
      <c r="J914" s="226"/>
      <c r="K914" s="3"/>
      <c r="L914" s="3"/>
      <c r="O914" s="227"/>
      <c r="Q914" s="94"/>
      <c r="R914" s="94"/>
      <c r="S914" s="94"/>
      <c r="T914" s="94"/>
    </row>
    <row r="915" ht="15.75" customHeight="1">
      <c r="A915" s="262"/>
      <c r="B915" s="259"/>
      <c r="C915" s="223"/>
      <c r="D915" s="231"/>
      <c r="E915" s="3"/>
      <c r="F915" s="3"/>
      <c r="G915" s="3"/>
      <c r="H915" s="3"/>
      <c r="J915" s="226"/>
      <c r="K915" s="3"/>
      <c r="L915" s="3"/>
      <c r="O915" s="227"/>
      <c r="Q915" s="94"/>
      <c r="R915" s="94"/>
      <c r="S915" s="94"/>
      <c r="T915" s="94"/>
    </row>
    <row r="916" ht="15.75" customHeight="1">
      <c r="A916" s="262"/>
      <c r="B916" s="259"/>
      <c r="C916" s="223"/>
      <c r="D916" s="231"/>
      <c r="E916" s="3"/>
      <c r="F916" s="3"/>
      <c r="G916" s="3"/>
      <c r="H916" s="3"/>
      <c r="J916" s="226"/>
      <c r="K916" s="3"/>
      <c r="L916" s="3"/>
      <c r="O916" s="227"/>
      <c r="Q916" s="94"/>
      <c r="R916" s="94"/>
      <c r="S916" s="94"/>
      <c r="T916" s="94"/>
    </row>
    <row r="917" ht="15.75" customHeight="1">
      <c r="A917" s="262"/>
      <c r="B917" s="259"/>
      <c r="C917" s="223"/>
      <c r="D917" s="231"/>
      <c r="E917" s="3"/>
      <c r="F917" s="3"/>
      <c r="G917" s="3"/>
      <c r="H917" s="3"/>
      <c r="J917" s="226"/>
      <c r="K917" s="3"/>
      <c r="L917" s="3"/>
      <c r="O917" s="227"/>
      <c r="Q917" s="94"/>
      <c r="R917" s="94"/>
      <c r="S917" s="94"/>
      <c r="T917" s="94"/>
    </row>
    <row r="918" ht="15.75" customHeight="1">
      <c r="A918" s="262"/>
      <c r="B918" s="259"/>
      <c r="C918" s="223"/>
      <c r="D918" s="231"/>
      <c r="E918" s="3"/>
      <c r="F918" s="3"/>
      <c r="G918" s="3"/>
      <c r="H918" s="3"/>
      <c r="J918" s="226"/>
      <c r="K918" s="3"/>
      <c r="L918" s="3"/>
      <c r="O918" s="227"/>
      <c r="Q918" s="94"/>
      <c r="R918" s="94"/>
      <c r="S918" s="94"/>
      <c r="T918" s="94"/>
    </row>
    <row r="919" ht="15.75" customHeight="1">
      <c r="A919" s="262"/>
      <c r="B919" s="259"/>
      <c r="C919" s="223"/>
      <c r="D919" s="231"/>
      <c r="E919" s="3"/>
      <c r="F919" s="3"/>
      <c r="G919" s="3"/>
      <c r="H919" s="3"/>
      <c r="J919" s="226"/>
      <c r="K919" s="3"/>
      <c r="L919" s="3"/>
      <c r="O919" s="227"/>
      <c r="Q919" s="94"/>
      <c r="R919" s="94"/>
      <c r="S919" s="94"/>
      <c r="T919" s="94"/>
    </row>
    <row r="920" ht="15.75" customHeight="1">
      <c r="A920" s="262"/>
      <c r="B920" s="259"/>
      <c r="C920" s="223"/>
      <c r="D920" s="231"/>
      <c r="E920" s="3"/>
      <c r="F920" s="3"/>
      <c r="G920" s="3"/>
      <c r="H920" s="3"/>
      <c r="J920" s="226"/>
      <c r="K920" s="3"/>
      <c r="L920" s="3"/>
      <c r="O920" s="227"/>
      <c r="Q920" s="94"/>
      <c r="R920" s="94"/>
      <c r="S920" s="94"/>
      <c r="T920" s="94"/>
    </row>
    <row r="921" ht="15.75" customHeight="1">
      <c r="A921" s="262"/>
      <c r="B921" s="259"/>
      <c r="C921" s="223"/>
      <c r="D921" s="231"/>
      <c r="E921" s="3"/>
      <c r="F921" s="3"/>
      <c r="G921" s="3"/>
      <c r="H921" s="3"/>
      <c r="J921" s="226"/>
      <c r="K921" s="3"/>
      <c r="L921" s="3"/>
      <c r="O921" s="227"/>
      <c r="Q921" s="94"/>
      <c r="R921" s="94"/>
      <c r="S921" s="94"/>
      <c r="T921" s="94"/>
    </row>
    <row r="922" ht="15.75" customHeight="1">
      <c r="A922" s="262"/>
      <c r="B922" s="259"/>
      <c r="C922" s="223"/>
      <c r="D922" s="231"/>
      <c r="E922" s="3"/>
      <c r="F922" s="3"/>
      <c r="G922" s="3"/>
      <c r="H922" s="3"/>
      <c r="J922" s="226"/>
      <c r="K922" s="3"/>
      <c r="L922" s="3"/>
      <c r="O922" s="227"/>
      <c r="Q922" s="94"/>
      <c r="R922" s="94"/>
      <c r="S922" s="94"/>
      <c r="T922" s="94"/>
    </row>
    <row r="923" ht="15.75" customHeight="1">
      <c r="A923" s="262"/>
      <c r="B923" s="259"/>
      <c r="C923" s="223"/>
      <c r="D923" s="231"/>
      <c r="E923" s="3"/>
      <c r="F923" s="3"/>
      <c r="G923" s="3"/>
      <c r="H923" s="3"/>
      <c r="J923" s="226"/>
      <c r="K923" s="3"/>
      <c r="L923" s="3"/>
      <c r="O923" s="227"/>
      <c r="Q923" s="94"/>
      <c r="R923" s="94"/>
      <c r="S923" s="94"/>
      <c r="T923" s="94"/>
    </row>
    <row r="924" ht="15.75" customHeight="1">
      <c r="A924" s="262"/>
      <c r="B924" s="259"/>
      <c r="C924" s="223"/>
      <c r="D924" s="231"/>
      <c r="E924" s="3"/>
      <c r="F924" s="3"/>
      <c r="G924" s="3"/>
      <c r="H924" s="3"/>
      <c r="J924" s="226"/>
      <c r="K924" s="3"/>
      <c r="L924" s="3"/>
      <c r="O924" s="227"/>
      <c r="Q924" s="94"/>
      <c r="R924" s="94"/>
      <c r="S924" s="94"/>
      <c r="T924" s="94"/>
    </row>
    <row r="925" ht="15.75" customHeight="1">
      <c r="A925" s="262"/>
      <c r="B925" s="259"/>
      <c r="C925" s="223"/>
      <c r="D925" s="231"/>
      <c r="E925" s="3"/>
      <c r="F925" s="3"/>
      <c r="G925" s="3"/>
      <c r="H925" s="3"/>
      <c r="J925" s="226"/>
      <c r="K925" s="3"/>
      <c r="L925" s="3"/>
      <c r="O925" s="227"/>
      <c r="Q925" s="94"/>
      <c r="R925" s="94"/>
      <c r="S925" s="94"/>
      <c r="T925" s="94"/>
    </row>
    <row r="926" ht="15.75" customHeight="1">
      <c r="A926" s="262"/>
      <c r="B926" s="259"/>
      <c r="C926" s="223"/>
      <c r="D926" s="231"/>
      <c r="E926" s="3"/>
      <c r="F926" s="3"/>
      <c r="G926" s="3"/>
      <c r="H926" s="3"/>
      <c r="J926" s="226"/>
      <c r="K926" s="3"/>
      <c r="L926" s="3"/>
      <c r="O926" s="227"/>
      <c r="Q926" s="94"/>
      <c r="R926" s="94"/>
      <c r="S926" s="94"/>
      <c r="T926" s="94"/>
    </row>
    <row r="927" ht="15.75" customHeight="1">
      <c r="A927" s="262"/>
      <c r="B927" s="259"/>
      <c r="C927" s="223"/>
      <c r="D927" s="231"/>
      <c r="E927" s="3"/>
      <c r="F927" s="3"/>
      <c r="G927" s="3"/>
      <c r="H927" s="3"/>
      <c r="J927" s="226"/>
      <c r="K927" s="3"/>
      <c r="L927" s="3"/>
      <c r="O927" s="227"/>
      <c r="Q927" s="94"/>
      <c r="R927" s="94"/>
      <c r="S927" s="94"/>
      <c r="T927" s="94"/>
    </row>
    <row r="928" ht="15.75" customHeight="1">
      <c r="A928" s="262"/>
      <c r="B928" s="259"/>
      <c r="C928" s="223"/>
      <c r="D928" s="231"/>
      <c r="E928" s="3"/>
      <c r="F928" s="3"/>
      <c r="G928" s="3"/>
      <c r="H928" s="3"/>
      <c r="J928" s="226"/>
      <c r="K928" s="3"/>
      <c r="L928" s="3"/>
      <c r="O928" s="227"/>
      <c r="Q928" s="94"/>
      <c r="R928" s="94"/>
      <c r="S928" s="94"/>
      <c r="T928" s="94"/>
    </row>
    <row r="929" ht="15.75" customHeight="1">
      <c r="A929" s="262"/>
      <c r="B929" s="259"/>
      <c r="C929" s="223"/>
      <c r="D929" s="231"/>
      <c r="E929" s="3"/>
      <c r="F929" s="3"/>
      <c r="G929" s="3"/>
      <c r="H929" s="3"/>
      <c r="J929" s="226"/>
      <c r="K929" s="3"/>
      <c r="L929" s="3"/>
      <c r="O929" s="227"/>
      <c r="Q929" s="94"/>
      <c r="R929" s="94"/>
      <c r="S929" s="94"/>
      <c r="T929" s="94"/>
    </row>
    <row r="930" ht="15.75" customHeight="1">
      <c r="A930" s="262"/>
      <c r="B930" s="259"/>
      <c r="C930" s="223"/>
      <c r="D930" s="231"/>
      <c r="E930" s="3"/>
      <c r="F930" s="3"/>
      <c r="G930" s="3"/>
      <c r="H930" s="3"/>
      <c r="J930" s="226"/>
      <c r="K930" s="3"/>
      <c r="L930" s="3"/>
      <c r="O930" s="227"/>
      <c r="Q930" s="94"/>
      <c r="R930" s="94"/>
      <c r="S930" s="94"/>
      <c r="T930" s="94"/>
    </row>
    <row r="931" ht="15.75" customHeight="1">
      <c r="A931" s="262"/>
      <c r="B931" s="259"/>
      <c r="C931" s="223"/>
      <c r="D931" s="231"/>
      <c r="E931" s="3"/>
      <c r="F931" s="3"/>
      <c r="G931" s="3"/>
      <c r="H931" s="3"/>
      <c r="J931" s="226"/>
      <c r="K931" s="3"/>
      <c r="L931" s="3"/>
      <c r="O931" s="227"/>
      <c r="Q931" s="94"/>
      <c r="R931" s="94"/>
      <c r="S931" s="94"/>
      <c r="T931" s="94"/>
    </row>
    <row r="932" ht="15.75" customHeight="1">
      <c r="A932" s="262"/>
      <c r="B932" s="259"/>
      <c r="C932" s="223"/>
      <c r="D932" s="231"/>
      <c r="E932" s="3"/>
      <c r="F932" s="3"/>
      <c r="G932" s="3"/>
      <c r="H932" s="3"/>
      <c r="J932" s="226"/>
      <c r="K932" s="3"/>
      <c r="L932" s="3"/>
      <c r="O932" s="227"/>
      <c r="Q932" s="94"/>
      <c r="R932" s="94"/>
      <c r="S932" s="94"/>
      <c r="T932" s="94"/>
    </row>
    <row r="933" ht="15.75" customHeight="1">
      <c r="A933" s="262"/>
      <c r="B933" s="259"/>
      <c r="C933" s="223"/>
      <c r="D933" s="231"/>
      <c r="E933" s="3"/>
      <c r="F933" s="3"/>
      <c r="G933" s="3"/>
      <c r="H933" s="3"/>
      <c r="J933" s="226"/>
      <c r="K933" s="3"/>
      <c r="L933" s="3"/>
      <c r="O933" s="227"/>
      <c r="Q933" s="94"/>
      <c r="R933" s="94"/>
      <c r="S933" s="94"/>
      <c r="T933" s="94"/>
    </row>
    <row r="934" ht="15.75" customHeight="1">
      <c r="A934" s="262"/>
      <c r="B934" s="259"/>
      <c r="C934" s="223"/>
      <c r="D934" s="231"/>
      <c r="E934" s="3"/>
      <c r="F934" s="3"/>
      <c r="G934" s="3"/>
      <c r="H934" s="3"/>
      <c r="J934" s="226"/>
      <c r="K934" s="3"/>
      <c r="L934" s="3"/>
      <c r="O934" s="227"/>
      <c r="Q934" s="94"/>
      <c r="R934" s="94"/>
      <c r="S934" s="94"/>
      <c r="T934" s="94"/>
    </row>
    <row r="935" ht="15.75" customHeight="1">
      <c r="A935" s="262"/>
      <c r="B935" s="259"/>
      <c r="C935" s="223"/>
      <c r="D935" s="231"/>
      <c r="E935" s="3"/>
      <c r="F935" s="3"/>
      <c r="G935" s="3"/>
      <c r="H935" s="3"/>
      <c r="J935" s="226"/>
      <c r="K935" s="3"/>
      <c r="L935" s="3"/>
      <c r="O935" s="227"/>
      <c r="Q935" s="94"/>
      <c r="R935" s="94"/>
      <c r="S935" s="94"/>
      <c r="T935" s="94"/>
    </row>
    <row r="936" ht="15.75" customHeight="1">
      <c r="A936" s="262"/>
      <c r="B936" s="259"/>
      <c r="C936" s="223"/>
      <c r="D936" s="231"/>
      <c r="E936" s="3"/>
      <c r="F936" s="3"/>
      <c r="G936" s="3"/>
      <c r="H936" s="3"/>
      <c r="J936" s="226"/>
      <c r="K936" s="3"/>
      <c r="L936" s="3"/>
      <c r="O936" s="227"/>
      <c r="Q936" s="94"/>
      <c r="R936" s="94"/>
      <c r="S936" s="94"/>
      <c r="T936" s="94"/>
    </row>
    <row r="937" ht="15.75" customHeight="1">
      <c r="A937" s="262"/>
      <c r="B937" s="259"/>
      <c r="C937" s="223"/>
      <c r="D937" s="231"/>
      <c r="E937" s="3"/>
      <c r="F937" s="3"/>
      <c r="G937" s="3"/>
      <c r="H937" s="3"/>
      <c r="J937" s="226"/>
      <c r="K937" s="3"/>
      <c r="L937" s="3"/>
      <c r="O937" s="227"/>
      <c r="Q937" s="94"/>
      <c r="R937" s="94"/>
      <c r="S937" s="94"/>
      <c r="T937" s="94"/>
    </row>
    <row r="938" ht="15.75" customHeight="1">
      <c r="A938" s="262"/>
      <c r="B938" s="259"/>
      <c r="C938" s="223"/>
      <c r="D938" s="231"/>
      <c r="E938" s="3"/>
      <c r="F938" s="3"/>
      <c r="G938" s="3"/>
      <c r="H938" s="3"/>
      <c r="J938" s="226"/>
      <c r="K938" s="3"/>
      <c r="L938" s="3"/>
      <c r="O938" s="227"/>
      <c r="Q938" s="94"/>
      <c r="R938" s="94"/>
      <c r="S938" s="94"/>
      <c r="T938" s="94"/>
    </row>
    <row r="939" ht="15.75" customHeight="1">
      <c r="A939" s="262"/>
      <c r="B939" s="259"/>
      <c r="C939" s="223"/>
      <c r="D939" s="231"/>
      <c r="E939" s="3"/>
      <c r="F939" s="3"/>
      <c r="G939" s="3"/>
      <c r="H939" s="3"/>
      <c r="J939" s="226"/>
      <c r="K939" s="3"/>
      <c r="L939" s="3"/>
      <c r="O939" s="227"/>
      <c r="Q939" s="94"/>
      <c r="R939" s="94"/>
      <c r="S939" s="94"/>
      <c r="T939" s="94"/>
    </row>
    <row r="940" ht="15.75" customHeight="1">
      <c r="A940" s="262"/>
      <c r="B940" s="259"/>
      <c r="C940" s="223"/>
      <c r="D940" s="231"/>
      <c r="E940" s="3"/>
      <c r="F940" s="3"/>
      <c r="G940" s="3"/>
      <c r="H940" s="3"/>
      <c r="J940" s="226"/>
      <c r="K940" s="3"/>
      <c r="L940" s="3"/>
      <c r="O940" s="227"/>
      <c r="Q940" s="94"/>
      <c r="R940" s="94"/>
      <c r="S940" s="94"/>
      <c r="T940" s="94"/>
    </row>
    <row r="941" ht="15.75" customHeight="1">
      <c r="A941" s="262"/>
      <c r="B941" s="259"/>
      <c r="C941" s="223"/>
      <c r="D941" s="231"/>
      <c r="E941" s="3"/>
      <c r="F941" s="3"/>
      <c r="G941" s="3"/>
      <c r="H941" s="3"/>
      <c r="J941" s="226"/>
      <c r="K941" s="3"/>
      <c r="L941" s="3"/>
      <c r="O941" s="227"/>
      <c r="Q941" s="94"/>
      <c r="R941" s="94"/>
      <c r="S941" s="94"/>
      <c r="T941" s="94"/>
    </row>
    <row r="942" ht="15.75" customHeight="1">
      <c r="A942" s="262"/>
      <c r="B942" s="259"/>
      <c r="C942" s="223"/>
      <c r="D942" s="231"/>
      <c r="E942" s="3"/>
      <c r="F942" s="3"/>
      <c r="G942" s="3"/>
      <c r="H942" s="3"/>
      <c r="J942" s="226"/>
      <c r="K942" s="3"/>
      <c r="L942" s="3"/>
      <c r="O942" s="227"/>
      <c r="Q942" s="94"/>
      <c r="R942" s="94"/>
      <c r="S942" s="94"/>
      <c r="T942" s="94"/>
    </row>
    <row r="943" ht="15.75" customHeight="1">
      <c r="A943" s="262"/>
      <c r="B943" s="259"/>
      <c r="C943" s="223"/>
      <c r="D943" s="231"/>
      <c r="E943" s="3"/>
      <c r="F943" s="3"/>
      <c r="G943" s="3"/>
      <c r="H943" s="3"/>
      <c r="J943" s="226"/>
      <c r="K943" s="3"/>
      <c r="L943" s="3"/>
      <c r="O943" s="227"/>
      <c r="Q943" s="94"/>
      <c r="R943" s="94"/>
      <c r="S943" s="94"/>
      <c r="T943" s="94"/>
    </row>
    <row r="944" ht="15.75" customHeight="1">
      <c r="A944" s="262"/>
      <c r="B944" s="259"/>
      <c r="C944" s="223"/>
      <c r="D944" s="231"/>
      <c r="E944" s="3"/>
      <c r="F944" s="3"/>
      <c r="G944" s="3"/>
      <c r="H944" s="3"/>
      <c r="J944" s="226"/>
      <c r="K944" s="3"/>
      <c r="L944" s="3"/>
      <c r="O944" s="227"/>
      <c r="Q944" s="94"/>
      <c r="R944" s="94"/>
      <c r="S944" s="94"/>
      <c r="T944" s="94"/>
    </row>
    <row r="945" ht="15.75" customHeight="1">
      <c r="A945" s="262"/>
      <c r="B945" s="259"/>
      <c r="C945" s="223"/>
      <c r="D945" s="231"/>
      <c r="E945" s="3"/>
      <c r="F945" s="3"/>
      <c r="G945" s="3"/>
      <c r="H945" s="3"/>
      <c r="J945" s="226"/>
      <c r="K945" s="3"/>
      <c r="L945" s="3"/>
      <c r="O945" s="227"/>
      <c r="Q945" s="94"/>
      <c r="R945" s="94"/>
      <c r="S945" s="94"/>
      <c r="T945" s="94"/>
    </row>
    <row r="946" ht="15.75" customHeight="1">
      <c r="A946" s="262"/>
      <c r="B946" s="259"/>
      <c r="C946" s="223"/>
      <c r="D946" s="231"/>
      <c r="E946" s="3"/>
      <c r="F946" s="3"/>
      <c r="G946" s="3"/>
      <c r="H946" s="3"/>
      <c r="J946" s="226"/>
      <c r="K946" s="3"/>
      <c r="L946" s="3"/>
      <c r="O946" s="227"/>
      <c r="Q946" s="94"/>
      <c r="R946" s="94"/>
      <c r="S946" s="94"/>
      <c r="T946" s="94"/>
    </row>
    <row r="947" ht="15.75" customHeight="1">
      <c r="A947" s="262"/>
      <c r="B947" s="259"/>
      <c r="C947" s="223"/>
      <c r="D947" s="231"/>
      <c r="E947" s="3"/>
      <c r="F947" s="3"/>
      <c r="G947" s="3"/>
      <c r="H947" s="3"/>
      <c r="J947" s="226"/>
      <c r="K947" s="3"/>
      <c r="L947" s="3"/>
      <c r="O947" s="227"/>
      <c r="Q947" s="94"/>
      <c r="R947" s="94"/>
      <c r="S947" s="94"/>
      <c r="T947" s="94"/>
    </row>
    <row r="948" ht="15.75" customHeight="1">
      <c r="A948" s="262"/>
      <c r="B948" s="259"/>
      <c r="C948" s="223"/>
      <c r="D948" s="231"/>
      <c r="E948" s="3"/>
      <c r="F948" s="3"/>
      <c r="G948" s="3"/>
      <c r="H948" s="3"/>
      <c r="J948" s="226"/>
      <c r="K948" s="3"/>
      <c r="L948" s="3"/>
      <c r="O948" s="227"/>
      <c r="Q948" s="94"/>
      <c r="R948" s="94"/>
      <c r="S948" s="94"/>
      <c r="T948" s="94"/>
    </row>
    <row r="949" ht="15.75" customHeight="1">
      <c r="A949" s="262"/>
      <c r="B949" s="259"/>
      <c r="C949" s="223"/>
      <c r="D949" s="231"/>
      <c r="E949" s="3"/>
      <c r="F949" s="3"/>
      <c r="G949" s="3"/>
      <c r="H949" s="3"/>
      <c r="J949" s="226"/>
      <c r="K949" s="3"/>
      <c r="L949" s="3"/>
      <c r="O949" s="227"/>
      <c r="Q949" s="94"/>
      <c r="R949" s="94"/>
      <c r="S949" s="94"/>
      <c r="T949" s="94"/>
    </row>
    <row r="950" ht="15.75" customHeight="1">
      <c r="A950" s="262"/>
      <c r="B950" s="259"/>
      <c r="C950" s="223"/>
      <c r="D950" s="231"/>
      <c r="E950" s="3"/>
      <c r="F950" s="3"/>
      <c r="G950" s="3"/>
      <c r="H950" s="3"/>
      <c r="J950" s="226"/>
      <c r="K950" s="3"/>
      <c r="L950" s="3"/>
      <c r="O950" s="227"/>
      <c r="Q950" s="94"/>
      <c r="R950" s="94"/>
      <c r="S950" s="94"/>
      <c r="T950" s="94"/>
    </row>
    <row r="951" ht="15.75" customHeight="1">
      <c r="A951" s="262"/>
      <c r="B951" s="259"/>
      <c r="C951" s="223"/>
      <c r="D951" s="231"/>
      <c r="E951" s="3"/>
      <c r="F951" s="3"/>
      <c r="G951" s="3"/>
      <c r="H951" s="3"/>
      <c r="J951" s="226"/>
      <c r="K951" s="3"/>
      <c r="L951" s="3"/>
      <c r="O951" s="227"/>
      <c r="Q951" s="94"/>
      <c r="R951" s="94"/>
      <c r="S951" s="94"/>
      <c r="T951" s="94"/>
    </row>
    <row r="952" ht="15.75" customHeight="1">
      <c r="A952" s="262"/>
      <c r="B952" s="259"/>
      <c r="C952" s="223"/>
      <c r="D952" s="231"/>
      <c r="E952" s="3"/>
      <c r="F952" s="3"/>
      <c r="G952" s="3"/>
      <c r="H952" s="3"/>
      <c r="J952" s="226"/>
      <c r="K952" s="3"/>
      <c r="L952" s="3"/>
      <c r="O952" s="227"/>
      <c r="Q952" s="94"/>
      <c r="R952" s="94"/>
      <c r="S952" s="94"/>
      <c r="T952" s="94"/>
    </row>
    <row r="953" ht="15.75" customHeight="1">
      <c r="A953" s="262"/>
      <c r="B953" s="259"/>
      <c r="C953" s="223"/>
      <c r="D953" s="231"/>
      <c r="E953" s="3"/>
      <c r="F953" s="3"/>
      <c r="G953" s="3"/>
      <c r="H953" s="3"/>
      <c r="J953" s="226"/>
      <c r="K953" s="3"/>
      <c r="L953" s="3"/>
      <c r="O953" s="227"/>
      <c r="Q953" s="94"/>
      <c r="R953" s="94"/>
      <c r="S953" s="94"/>
      <c r="T953" s="94"/>
    </row>
    <row r="954" ht="15.75" customHeight="1">
      <c r="A954" s="262"/>
      <c r="B954" s="259"/>
      <c r="C954" s="223"/>
      <c r="D954" s="231"/>
      <c r="E954" s="3"/>
      <c r="F954" s="3"/>
      <c r="G954" s="3"/>
      <c r="H954" s="3"/>
      <c r="J954" s="226"/>
      <c r="K954" s="3"/>
      <c r="L954" s="3"/>
      <c r="O954" s="227"/>
      <c r="Q954" s="94"/>
      <c r="R954" s="94"/>
      <c r="S954" s="94"/>
      <c r="T954" s="94"/>
    </row>
    <row r="955" ht="15.75" customHeight="1">
      <c r="A955" s="262"/>
      <c r="B955" s="259"/>
      <c r="C955" s="223"/>
      <c r="D955" s="231"/>
      <c r="E955" s="3"/>
      <c r="F955" s="3"/>
      <c r="G955" s="3"/>
      <c r="H955" s="3"/>
      <c r="J955" s="226"/>
      <c r="K955" s="3"/>
      <c r="L955" s="3"/>
      <c r="O955" s="227"/>
      <c r="Q955" s="94"/>
      <c r="R955" s="94"/>
      <c r="S955" s="94"/>
      <c r="T955" s="94"/>
    </row>
    <row r="956" ht="15.75" customHeight="1">
      <c r="A956" s="262"/>
      <c r="B956" s="259"/>
      <c r="C956" s="223"/>
      <c r="D956" s="231"/>
      <c r="E956" s="3"/>
      <c r="F956" s="3"/>
      <c r="G956" s="3"/>
      <c r="H956" s="3"/>
      <c r="J956" s="226"/>
      <c r="K956" s="3"/>
      <c r="L956" s="3"/>
      <c r="O956" s="227"/>
      <c r="Q956" s="94"/>
      <c r="R956" s="94"/>
      <c r="S956" s="94"/>
      <c r="T956" s="94"/>
    </row>
    <row r="957" ht="15.75" customHeight="1">
      <c r="A957" s="262"/>
      <c r="B957" s="259"/>
      <c r="C957" s="223"/>
      <c r="D957" s="231"/>
      <c r="E957" s="3"/>
      <c r="F957" s="3"/>
      <c r="G957" s="3"/>
      <c r="H957" s="3"/>
      <c r="J957" s="226"/>
      <c r="K957" s="3"/>
      <c r="L957" s="3"/>
      <c r="O957" s="227"/>
      <c r="Q957" s="94"/>
      <c r="R957" s="94"/>
      <c r="S957" s="94"/>
      <c r="T957" s="94"/>
    </row>
    <row r="958" ht="15.75" customHeight="1">
      <c r="A958" s="262"/>
      <c r="B958" s="259"/>
      <c r="C958" s="223"/>
      <c r="D958" s="231"/>
      <c r="E958" s="3"/>
      <c r="F958" s="3"/>
      <c r="G958" s="3"/>
      <c r="H958" s="3"/>
      <c r="J958" s="226"/>
      <c r="K958" s="3"/>
      <c r="L958" s="3"/>
      <c r="O958" s="227"/>
      <c r="Q958" s="94"/>
      <c r="R958" s="94"/>
      <c r="S958" s="94"/>
      <c r="T958" s="94"/>
    </row>
    <row r="959" ht="15.75" customHeight="1">
      <c r="A959" s="262"/>
      <c r="B959" s="259"/>
      <c r="C959" s="223"/>
      <c r="D959" s="231"/>
      <c r="E959" s="3"/>
      <c r="F959" s="3"/>
      <c r="G959" s="3"/>
      <c r="H959" s="3"/>
      <c r="J959" s="226"/>
      <c r="K959" s="3"/>
      <c r="L959" s="3"/>
      <c r="O959" s="227"/>
      <c r="Q959" s="94"/>
      <c r="R959" s="94"/>
      <c r="S959" s="94"/>
      <c r="T959" s="94"/>
    </row>
    <row r="960" ht="15.75" customHeight="1">
      <c r="A960" s="262"/>
      <c r="B960" s="259"/>
      <c r="C960" s="223"/>
      <c r="D960" s="231"/>
      <c r="E960" s="3"/>
      <c r="F960" s="3"/>
      <c r="G960" s="3"/>
      <c r="H960" s="3"/>
      <c r="J960" s="226"/>
      <c r="K960" s="3"/>
      <c r="L960" s="3"/>
      <c r="O960" s="227"/>
      <c r="Q960" s="94"/>
      <c r="R960" s="94"/>
      <c r="S960" s="94"/>
      <c r="T960" s="94"/>
    </row>
    <row r="961" ht="15.75" customHeight="1">
      <c r="A961" s="262"/>
      <c r="B961" s="259"/>
      <c r="C961" s="223"/>
      <c r="D961" s="231"/>
      <c r="E961" s="3"/>
      <c r="F961" s="3"/>
      <c r="G961" s="3"/>
      <c r="H961" s="3"/>
      <c r="J961" s="226"/>
      <c r="K961" s="3"/>
      <c r="L961" s="3"/>
      <c r="O961" s="227"/>
      <c r="Q961" s="94"/>
      <c r="R961" s="94"/>
      <c r="S961" s="94"/>
      <c r="T961" s="94"/>
    </row>
    <row r="962" ht="15.75" customHeight="1">
      <c r="A962" s="262"/>
      <c r="B962" s="259"/>
      <c r="C962" s="223"/>
      <c r="D962" s="231"/>
      <c r="E962" s="3"/>
      <c r="F962" s="3"/>
      <c r="G962" s="3"/>
      <c r="H962" s="3"/>
      <c r="J962" s="226"/>
      <c r="K962" s="3"/>
      <c r="L962" s="3"/>
      <c r="O962" s="227"/>
      <c r="Q962" s="94"/>
      <c r="R962" s="94"/>
      <c r="S962" s="94"/>
      <c r="T962" s="94"/>
    </row>
    <row r="963" ht="15.75" customHeight="1">
      <c r="A963" s="262"/>
      <c r="B963" s="259"/>
      <c r="C963" s="223"/>
      <c r="D963" s="231"/>
      <c r="E963" s="3"/>
      <c r="F963" s="3"/>
      <c r="G963" s="3"/>
      <c r="H963" s="3"/>
      <c r="J963" s="226"/>
      <c r="K963" s="3"/>
      <c r="L963" s="3"/>
      <c r="O963" s="227"/>
      <c r="Q963" s="94"/>
      <c r="R963" s="94"/>
      <c r="S963" s="94"/>
      <c r="T963" s="94"/>
    </row>
    <row r="964" ht="15.75" customHeight="1">
      <c r="A964" s="262"/>
      <c r="B964" s="259"/>
      <c r="C964" s="223"/>
      <c r="D964" s="231"/>
      <c r="E964" s="3"/>
      <c r="F964" s="3"/>
      <c r="G964" s="3"/>
      <c r="H964" s="3"/>
      <c r="J964" s="226"/>
      <c r="K964" s="3"/>
      <c r="L964" s="3"/>
      <c r="O964" s="227"/>
      <c r="Q964" s="94"/>
      <c r="R964" s="94"/>
      <c r="S964" s="94"/>
      <c r="T964" s="94"/>
    </row>
    <row r="965" ht="15.75" customHeight="1">
      <c r="A965" s="262"/>
      <c r="B965" s="259"/>
      <c r="C965" s="223"/>
      <c r="D965" s="231"/>
      <c r="E965" s="3"/>
      <c r="F965" s="3"/>
      <c r="G965" s="3"/>
      <c r="H965" s="3"/>
      <c r="J965" s="226"/>
      <c r="K965" s="3"/>
      <c r="L965" s="3"/>
      <c r="O965" s="227"/>
      <c r="Q965" s="94"/>
      <c r="R965" s="94"/>
      <c r="S965" s="94"/>
      <c r="T965" s="94"/>
    </row>
    <row r="966" ht="15.75" customHeight="1">
      <c r="A966" s="262"/>
      <c r="B966" s="259"/>
      <c r="C966" s="223"/>
      <c r="D966" s="231"/>
      <c r="E966" s="3"/>
      <c r="F966" s="3"/>
      <c r="G966" s="3"/>
      <c r="H966" s="3"/>
      <c r="J966" s="226"/>
      <c r="K966" s="3"/>
      <c r="L966" s="3"/>
      <c r="O966" s="227"/>
      <c r="Q966" s="94"/>
      <c r="R966" s="94"/>
      <c r="S966" s="94"/>
      <c r="T966" s="94"/>
    </row>
    <row r="967" ht="15.75" customHeight="1">
      <c r="A967" s="262"/>
      <c r="B967" s="259"/>
      <c r="C967" s="223"/>
      <c r="D967" s="231"/>
      <c r="E967" s="3"/>
      <c r="F967" s="3"/>
      <c r="G967" s="3"/>
      <c r="H967" s="3"/>
      <c r="J967" s="226"/>
      <c r="K967" s="3"/>
      <c r="L967" s="3"/>
      <c r="O967" s="227"/>
      <c r="Q967" s="94"/>
      <c r="R967" s="94"/>
      <c r="S967" s="94"/>
      <c r="T967" s="94"/>
    </row>
    <row r="968" ht="15.75" customHeight="1">
      <c r="A968" s="262"/>
      <c r="B968" s="259"/>
      <c r="C968" s="223"/>
      <c r="D968" s="231"/>
      <c r="E968" s="3"/>
      <c r="F968" s="3"/>
      <c r="G968" s="3"/>
      <c r="H968" s="3"/>
      <c r="J968" s="226"/>
      <c r="K968" s="3"/>
      <c r="L968" s="3"/>
      <c r="O968" s="227"/>
      <c r="Q968" s="94"/>
      <c r="R968" s="94"/>
      <c r="S968" s="94"/>
      <c r="T968" s="94"/>
    </row>
    <row r="969" ht="15.75" customHeight="1">
      <c r="A969" s="262"/>
      <c r="B969" s="259"/>
      <c r="C969" s="223"/>
      <c r="D969" s="231"/>
      <c r="E969" s="3"/>
      <c r="F969" s="3"/>
      <c r="G969" s="3"/>
      <c r="H969" s="3"/>
      <c r="J969" s="226"/>
      <c r="K969" s="3"/>
      <c r="L969" s="3"/>
      <c r="O969" s="227"/>
      <c r="Q969" s="94"/>
      <c r="R969" s="94"/>
      <c r="S969" s="94"/>
      <c r="T969" s="94"/>
    </row>
    <row r="970" ht="15.75" customHeight="1">
      <c r="A970" s="262"/>
      <c r="B970" s="259"/>
      <c r="C970" s="223"/>
      <c r="D970" s="231"/>
      <c r="E970" s="3"/>
      <c r="F970" s="3"/>
      <c r="G970" s="3"/>
      <c r="H970" s="3"/>
      <c r="J970" s="226"/>
      <c r="K970" s="3"/>
      <c r="L970" s="3"/>
      <c r="O970" s="227"/>
      <c r="Q970" s="94"/>
      <c r="R970" s="94"/>
      <c r="S970" s="94"/>
      <c r="T970" s="94"/>
    </row>
    <row r="971" ht="15.75" customHeight="1">
      <c r="A971" s="262"/>
      <c r="B971" s="259"/>
      <c r="C971" s="223"/>
      <c r="D971" s="231"/>
      <c r="E971" s="3"/>
      <c r="F971" s="3"/>
      <c r="G971" s="3"/>
      <c r="H971" s="3"/>
      <c r="J971" s="226"/>
      <c r="K971" s="3"/>
      <c r="L971" s="3"/>
      <c r="O971" s="227"/>
      <c r="Q971" s="94"/>
      <c r="R971" s="94"/>
      <c r="S971" s="94"/>
      <c r="T971" s="94"/>
    </row>
    <row r="972" ht="15.75" customHeight="1">
      <c r="A972" s="262"/>
      <c r="B972" s="259"/>
      <c r="C972" s="223"/>
      <c r="D972" s="231"/>
      <c r="E972" s="3"/>
      <c r="F972" s="3"/>
      <c r="G972" s="3"/>
      <c r="H972" s="3"/>
      <c r="J972" s="226"/>
      <c r="K972" s="3"/>
      <c r="L972" s="3"/>
      <c r="O972" s="227"/>
      <c r="Q972" s="94"/>
      <c r="R972" s="94"/>
      <c r="S972" s="94"/>
      <c r="T972" s="94"/>
    </row>
    <row r="973" ht="15.75" customHeight="1">
      <c r="A973" s="262"/>
      <c r="B973" s="259"/>
      <c r="C973" s="223"/>
      <c r="D973" s="231"/>
      <c r="E973" s="3"/>
      <c r="F973" s="3"/>
      <c r="G973" s="3"/>
      <c r="H973" s="3"/>
      <c r="J973" s="226"/>
      <c r="K973" s="3"/>
      <c r="L973" s="3"/>
      <c r="O973" s="227"/>
      <c r="Q973" s="94"/>
      <c r="R973" s="94"/>
      <c r="S973" s="94"/>
      <c r="T973" s="94"/>
    </row>
    <row r="974" ht="15.75" customHeight="1">
      <c r="A974" s="262"/>
      <c r="B974" s="259"/>
      <c r="C974" s="223"/>
      <c r="D974" s="231"/>
      <c r="E974" s="3"/>
      <c r="F974" s="3"/>
      <c r="G974" s="3"/>
      <c r="H974" s="3"/>
      <c r="J974" s="226"/>
      <c r="K974" s="3"/>
      <c r="L974" s="3"/>
      <c r="O974" s="227"/>
      <c r="Q974" s="94"/>
      <c r="R974" s="94"/>
      <c r="S974" s="94"/>
      <c r="T974" s="94"/>
    </row>
    <row r="975" ht="15.75" customHeight="1">
      <c r="A975" s="262"/>
      <c r="B975" s="259"/>
      <c r="C975" s="223"/>
      <c r="D975" s="231"/>
      <c r="E975" s="3"/>
      <c r="F975" s="3"/>
      <c r="G975" s="3"/>
      <c r="H975" s="3"/>
      <c r="J975" s="226"/>
      <c r="K975" s="3"/>
      <c r="L975" s="3"/>
      <c r="O975" s="227"/>
      <c r="Q975" s="94"/>
      <c r="R975" s="94"/>
      <c r="S975" s="94"/>
      <c r="T975" s="94"/>
    </row>
    <row r="976" ht="15.75" customHeight="1">
      <c r="A976" s="262"/>
      <c r="B976" s="259"/>
      <c r="C976" s="223"/>
      <c r="D976" s="231"/>
      <c r="E976" s="3"/>
      <c r="F976" s="3"/>
      <c r="G976" s="3"/>
      <c r="H976" s="3"/>
      <c r="J976" s="226"/>
      <c r="K976" s="3"/>
      <c r="L976" s="3"/>
      <c r="O976" s="227"/>
      <c r="Q976" s="94"/>
      <c r="R976" s="94"/>
      <c r="S976" s="94"/>
      <c r="T976" s="94"/>
    </row>
    <row r="977" ht="15.75" customHeight="1">
      <c r="A977" s="262"/>
      <c r="B977" s="259"/>
      <c r="C977" s="223"/>
      <c r="D977" s="231"/>
      <c r="E977" s="3"/>
      <c r="F977" s="3"/>
      <c r="G977" s="3"/>
      <c r="H977" s="3"/>
      <c r="J977" s="226"/>
      <c r="K977" s="3"/>
      <c r="L977" s="3"/>
      <c r="O977" s="227"/>
      <c r="Q977" s="94"/>
      <c r="R977" s="94"/>
      <c r="S977" s="94"/>
      <c r="T977" s="94"/>
    </row>
    <row r="978" ht="15.75" customHeight="1">
      <c r="A978" s="262"/>
      <c r="B978" s="259"/>
      <c r="C978" s="223"/>
      <c r="D978" s="231"/>
      <c r="E978" s="3"/>
      <c r="F978" s="3"/>
      <c r="G978" s="3"/>
      <c r="H978" s="3"/>
      <c r="J978" s="226"/>
      <c r="K978" s="3"/>
      <c r="L978" s="3"/>
      <c r="O978" s="227"/>
      <c r="Q978" s="94"/>
      <c r="R978" s="94"/>
      <c r="S978" s="94"/>
      <c r="T978" s="94"/>
    </row>
    <row r="979" ht="15.75" customHeight="1">
      <c r="A979" s="262"/>
      <c r="B979" s="259"/>
      <c r="C979" s="223"/>
      <c r="D979" s="231"/>
      <c r="E979" s="3"/>
      <c r="F979" s="3"/>
      <c r="G979" s="3"/>
      <c r="H979" s="3"/>
      <c r="J979" s="226"/>
      <c r="K979" s="3"/>
      <c r="L979" s="3"/>
      <c r="O979" s="227"/>
      <c r="Q979" s="94"/>
      <c r="R979" s="94"/>
      <c r="S979" s="94"/>
      <c r="T979" s="94"/>
    </row>
    <row r="980" ht="15.75" customHeight="1">
      <c r="A980" s="262"/>
      <c r="B980" s="259"/>
      <c r="C980" s="223"/>
      <c r="D980" s="231"/>
      <c r="E980" s="3"/>
      <c r="F980" s="3"/>
      <c r="G980" s="3"/>
      <c r="H980" s="3"/>
      <c r="J980" s="226"/>
      <c r="K980" s="3"/>
      <c r="L980" s="3"/>
      <c r="O980" s="227"/>
      <c r="Q980" s="94"/>
      <c r="R980" s="94"/>
      <c r="S980" s="94"/>
      <c r="T980" s="94"/>
    </row>
    <row r="981" ht="15.75" customHeight="1">
      <c r="A981" s="262"/>
      <c r="B981" s="259"/>
      <c r="C981" s="223"/>
      <c r="D981" s="231"/>
      <c r="E981" s="3"/>
      <c r="F981" s="3"/>
      <c r="G981" s="3"/>
      <c r="H981" s="3"/>
      <c r="J981" s="226"/>
      <c r="K981" s="3"/>
      <c r="L981" s="3"/>
      <c r="O981" s="227"/>
      <c r="Q981" s="94"/>
      <c r="R981" s="94"/>
      <c r="S981" s="94"/>
      <c r="T981" s="94"/>
    </row>
    <row r="982" ht="15.75" customHeight="1">
      <c r="A982" s="262"/>
      <c r="B982" s="259"/>
      <c r="C982" s="223"/>
      <c r="D982" s="231"/>
      <c r="E982" s="3"/>
      <c r="F982" s="3"/>
      <c r="G982" s="3"/>
      <c r="H982" s="3"/>
      <c r="J982" s="226"/>
      <c r="K982" s="3"/>
      <c r="L982" s="3"/>
      <c r="O982" s="227"/>
      <c r="Q982" s="94"/>
      <c r="R982" s="94"/>
      <c r="S982" s="94"/>
      <c r="T982" s="94"/>
    </row>
    <row r="983" ht="15.75" customHeight="1">
      <c r="A983" s="262"/>
      <c r="B983" s="259"/>
      <c r="C983" s="223"/>
      <c r="D983" s="231"/>
      <c r="E983" s="3"/>
      <c r="F983" s="3"/>
      <c r="G983" s="3"/>
      <c r="H983" s="3"/>
      <c r="J983" s="226"/>
      <c r="K983" s="3"/>
      <c r="L983" s="3"/>
      <c r="O983" s="227"/>
      <c r="Q983" s="94"/>
      <c r="R983" s="94"/>
      <c r="S983" s="94"/>
      <c r="T983" s="94"/>
    </row>
    <row r="984" ht="15.75" customHeight="1">
      <c r="A984" s="262"/>
      <c r="B984" s="259"/>
      <c r="C984" s="223"/>
      <c r="D984" s="231"/>
      <c r="E984" s="3"/>
      <c r="F984" s="3"/>
      <c r="G984" s="3"/>
      <c r="H984" s="3"/>
      <c r="J984" s="226"/>
      <c r="K984" s="3"/>
      <c r="L984" s="3"/>
      <c r="O984" s="227"/>
      <c r="Q984" s="94"/>
      <c r="R984" s="94"/>
      <c r="S984" s="94"/>
      <c r="T984" s="94"/>
    </row>
    <row r="985" ht="15.75" customHeight="1">
      <c r="A985" s="262"/>
      <c r="B985" s="259"/>
      <c r="C985" s="223"/>
      <c r="D985" s="231"/>
      <c r="E985" s="3"/>
      <c r="F985" s="3"/>
      <c r="G985" s="3"/>
      <c r="H985" s="3"/>
      <c r="J985" s="226"/>
      <c r="K985" s="3"/>
      <c r="L985" s="3"/>
      <c r="O985" s="227"/>
      <c r="Q985" s="94"/>
      <c r="R985" s="94"/>
      <c r="S985" s="94"/>
      <c r="T985" s="94"/>
    </row>
    <row r="986" ht="15.75" customHeight="1">
      <c r="A986" s="262"/>
      <c r="B986" s="259"/>
      <c r="C986" s="223"/>
      <c r="D986" s="231"/>
      <c r="E986" s="3"/>
      <c r="F986" s="3"/>
      <c r="G986" s="3"/>
      <c r="H986" s="3"/>
      <c r="J986" s="226"/>
      <c r="K986" s="3"/>
      <c r="L986" s="3"/>
      <c r="O986" s="227"/>
      <c r="Q986" s="94"/>
      <c r="R986" s="94"/>
      <c r="S986" s="94"/>
      <c r="T986" s="94"/>
    </row>
    <row r="987" ht="15.75" customHeight="1">
      <c r="A987" s="262"/>
      <c r="B987" s="259"/>
      <c r="C987" s="223"/>
      <c r="D987" s="231"/>
      <c r="E987" s="3"/>
      <c r="F987" s="3"/>
      <c r="G987" s="3"/>
      <c r="H987" s="3"/>
      <c r="J987" s="226"/>
      <c r="K987" s="3"/>
      <c r="L987" s="3"/>
      <c r="O987" s="227"/>
      <c r="Q987" s="94"/>
      <c r="R987" s="94"/>
      <c r="S987" s="94"/>
      <c r="T987" s="94"/>
    </row>
    <row r="988" ht="15.75" customHeight="1">
      <c r="A988" s="262"/>
      <c r="B988" s="259"/>
      <c r="C988" s="223"/>
      <c r="D988" s="231"/>
      <c r="E988" s="3"/>
      <c r="F988" s="3"/>
      <c r="G988" s="3"/>
      <c r="H988" s="3"/>
      <c r="J988" s="226"/>
      <c r="K988" s="3"/>
      <c r="L988" s="3"/>
      <c r="O988" s="227"/>
      <c r="Q988" s="94"/>
      <c r="R988" s="94"/>
      <c r="S988" s="94"/>
      <c r="T988" s="94"/>
    </row>
    <row r="989" ht="15.75" customHeight="1">
      <c r="A989" s="262"/>
      <c r="B989" s="259"/>
      <c r="C989" s="223"/>
      <c r="D989" s="231"/>
      <c r="E989" s="3"/>
      <c r="F989" s="3"/>
      <c r="G989" s="3"/>
      <c r="H989" s="3"/>
      <c r="J989" s="226"/>
      <c r="K989" s="3"/>
      <c r="L989" s="3"/>
      <c r="O989" s="227"/>
      <c r="Q989" s="94"/>
      <c r="R989" s="94"/>
      <c r="S989" s="94"/>
      <c r="T989" s="94"/>
    </row>
    <row r="990" ht="15.75" customHeight="1">
      <c r="A990" s="262"/>
      <c r="B990" s="259"/>
      <c r="C990" s="223"/>
      <c r="D990" s="231"/>
      <c r="E990" s="3"/>
      <c r="F990" s="3"/>
      <c r="G990" s="3"/>
      <c r="H990" s="3"/>
      <c r="J990" s="226"/>
      <c r="K990" s="3"/>
      <c r="L990" s="3"/>
      <c r="O990" s="227"/>
      <c r="Q990" s="94"/>
      <c r="R990" s="94"/>
      <c r="S990" s="94"/>
      <c r="T990" s="94"/>
    </row>
    <row r="991" ht="15.75" customHeight="1">
      <c r="A991" s="262"/>
      <c r="B991" s="259"/>
      <c r="C991" s="223"/>
      <c r="D991" s="231"/>
      <c r="E991" s="3"/>
      <c r="F991" s="3"/>
      <c r="G991" s="3"/>
      <c r="H991" s="3"/>
      <c r="J991" s="226"/>
      <c r="K991" s="3"/>
      <c r="L991" s="3"/>
      <c r="O991" s="227"/>
      <c r="Q991" s="94"/>
      <c r="R991" s="94"/>
      <c r="S991" s="94"/>
      <c r="T991" s="94"/>
    </row>
    <row r="992" ht="15.75" customHeight="1">
      <c r="A992" s="262"/>
      <c r="B992" s="259"/>
      <c r="C992" s="223"/>
      <c r="D992" s="223"/>
      <c r="E992" s="3"/>
      <c r="F992" s="3"/>
      <c r="G992" s="3"/>
      <c r="H992" s="3"/>
      <c r="J992" s="226"/>
      <c r="K992" s="3"/>
      <c r="L992" s="3"/>
      <c r="O992" s="227"/>
      <c r="Q992" s="94"/>
      <c r="R992" s="94"/>
      <c r="S992" s="94"/>
      <c r="T992" s="94"/>
    </row>
    <row r="993" ht="15.75" customHeight="1">
      <c r="A993" s="262"/>
      <c r="B993" s="259"/>
      <c r="C993" s="223"/>
      <c r="D993" s="223"/>
      <c r="E993" s="3"/>
      <c r="F993" s="3"/>
      <c r="G993" s="3"/>
      <c r="H993" s="3"/>
      <c r="J993" s="226"/>
      <c r="K993" s="3"/>
      <c r="L993" s="3"/>
      <c r="O993" s="227"/>
      <c r="Q993" s="94"/>
      <c r="R993" s="94"/>
      <c r="S993" s="94"/>
      <c r="T993" s="94"/>
    </row>
    <row r="994" ht="15.75" customHeight="1">
      <c r="A994" s="262"/>
      <c r="B994" s="259"/>
      <c r="C994" s="223"/>
      <c r="D994" s="223"/>
      <c r="E994" s="3"/>
      <c r="F994" s="3"/>
      <c r="G994" s="3"/>
      <c r="H994" s="3"/>
      <c r="J994" s="226"/>
      <c r="K994" s="3"/>
      <c r="L994" s="3"/>
      <c r="O994" s="227"/>
      <c r="Q994" s="94"/>
      <c r="R994" s="94"/>
      <c r="S994" s="94"/>
      <c r="T994" s="94"/>
    </row>
    <row r="995" ht="15.75" customHeight="1">
      <c r="A995" s="262"/>
      <c r="B995" s="259"/>
      <c r="C995" s="223"/>
      <c r="D995" s="223"/>
      <c r="E995" s="3"/>
      <c r="F995" s="3"/>
      <c r="G995" s="3"/>
      <c r="H995" s="3"/>
      <c r="J995" s="226"/>
      <c r="K995" s="3"/>
      <c r="L995" s="3"/>
      <c r="O995" s="227"/>
      <c r="Q995" s="94"/>
      <c r="R995" s="94"/>
      <c r="S995" s="94"/>
      <c r="T995" s="94"/>
    </row>
    <row r="996" ht="15.75" customHeight="1">
      <c r="A996" s="262"/>
      <c r="B996" s="259"/>
      <c r="C996" s="223"/>
      <c r="D996" s="223"/>
      <c r="E996" s="3"/>
      <c r="F996" s="3"/>
      <c r="G996" s="3"/>
      <c r="H996" s="3"/>
      <c r="J996" s="226"/>
      <c r="K996" s="3"/>
      <c r="L996" s="3"/>
      <c r="O996" s="227"/>
      <c r="Q996" s="94"/>
      <c r="R996" s="94"/>
      <c r="S996" s="94"/>
      <c r="T996" s="94"/>
    </row>
    <row r="997" ht="15.75" customHeight="1">
      <c r="A997" s="223"/>
      <c r="B997" s="259"/>
      <c r="C997" s="223"/>
      <c r="D997" s="223"/>
      <c r="E997" s="3"/>
      <c r="F997" s="3"/>
      <c r="G997" s="3"/>
      <c r="H997" s="3"/>
      <c r="J997" s="226"/>
      <c r="K997" s="3"/>
      <c r="L997" s="3"/>
      <c r="O997" s="227"/>
      <c r="Q997" s="94"/>
      <c r="R997" s="94"/>
      <c r="S997" s="94"/>
      <c r="T997" s="94"/>
    </row>
    <row r="998" ht="15.75" customHeight="1">
      <c r="A998" s="223"/>
      <c r="B998" s="259"/>
      <c r="C998" s="223"/>
      <c r="D998" s="223"/>
      <c r="E998" s="3"/>
      <c r="F998" s="3"/>
      <c r="G998" s="3"/>
      <c r="H998" s="3"/>
      <c r="J998" s="226"/>
      <c r="K998" s="3"/>
      <c r="L998" s="3"/>
      <c r="O998" s="227"/>
      <c r="Q998" s="94"/>
      <c r="R998" s="94"/>
      <c r="S998" s="94"/>
      <c r="T998" s="94"/>
    </row>
    <row r="999" ht="15.75" customHeight="1">
      <c r="A999" s="223"/>
      <c r="B999" s="259"/>
      <c r="C999" s="223"/>
      <c r="D999" s="223"/>
      <c r="E999" s="3"/>
      <c r="F999" s="3"/>
      <c r="G999" s="3"/>
      <c r="H999" s="3"/>
      <c r="J999" s="226"/>
      <c r="K999" s="3"/>
      <c r="L999" s="3"/>
      <c r="O999" s="227"/>
      <c r="Q999" s="94"/>
      <c r="R999" s="94"/>
      <c r="S999" s="94"/>
      <c r="T999" s="94"/>
    </row>
    <row r="1000" ht="15.75" customHeight="1">
      <c r="A1000" s="223"/>
      <c r="B1000" s="259"/>
      <c r="C1000" s="223"/>
      <c r="D1000" s="223"/>
      <c r="J1000" s="226"/>
      <c r="K1000" s="3"/>
      <c r="L1000" s="3"/>
      <c r="O1000" s="227"/>
      <c r="Q1000" s="94"/>
      <c r="R1000" s="94"/>
      <c r="S1000" s="94"/>
      <c r="T1000" s="94"/>
    </row>
  </sheetData>
  <autoFilter ref="$A$2:$D$1000">
    <sortState ref="A2:D1000">
      <sortCondition ref="A2:A1000"/>
      <sortCondition ref="B2:B1000"/>
    </sortState>
  </autoFilter>
  <mergeCells count="1">
    <mergeCell ref="A1:W1"/>
  </mergeCells>
  <conditionalFormatting sqref="AB2:AF27">
    <cfRule type="notContainsBlanks" dxfId="6" priority="1">
      <formula>LEN(TRIM(AB2))&gt;0</formula>
    </cfRule>
  </conditionalFormatting>
  <conditionalFormatting sqref="Y2:Z37">
    <cfRule type="expression" dxfId="7" priority="2">
      <formula>Z2:Z21&lt;&gt;0</formula>
    </cfRule>
  </conditionalFormatting>
  <conditionalFormatting sqref="Z2:Z37">
    <cfRule type="cellIs" dxfId="7" priority="3" operator="greaterThan">
      <formula>0</formula>
    </cfRule>
  </conditionalFormatting>
  <conditionalFormatting sqref="Y2:Z37">
    <cfRule type="expression" dxfId="3" priority="4">
      <formula>Z2:Z21=0</formula>
    </cfRule>
  </conditionalFormatting>
  <conditionalFormatting sqref="M2:M31">
    <cfRule type="cellIs" dxfId="8" priority="5" operator="equal">
      <formula>#REF!</formula>
    </cfRule>
  </conditionalFormatting>
  <dataValidations>
    <dataValidation type="custom" allowBlank="1" showDropDown="1" showErrorMessage="1" sqref="A1 A3:A1000">
      <formula1>OR(NOT(ISERROR(DATEVALUE(A1))), AND(ISNUMBER(A1), LEFT(CELL("format", A1))="D"))</formula1>
    </dataValidation>
    <dataValidation type="list" allowBlank="1" showErrorMessage="1" sqref="B3:B1000">
      <formula1>STAFFS!$AM:$AM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3.63"/>
    <col customWidth="1" min="2" max="2" width="16.88"/>
    <col customWidth="1" min="3" max="3" width="13.38"/>
    <col customWidth="1" min="4" max="4" width="17.88"/>
    <col customWidth="1" min="5" max="5" width="2.5"/>
    <col customWidth="1" hidden="1" min="6" max="7" width="8.5" outlineLevel="1"/>
    <col customWidth="1" hidden="1" min="8" max="8" width="12.25" outlineLevel="1"/>
    <col customWidth="1" hidden="1" min="9" max="9" width="2.75" outlineLevel="1"/>
    <col customWidth="1" hidden="1" min="10" max="10" width="9.25" outlineLevel="1"/>
    <col customWidth="1" hidden="1" min="11" max="11" width="2.5" outlineLevel="1"/>
    <col customWidth="1" hidden="1" min="12" max="12" width="11.75" outlineLevel="1"/>
    <col customWidth="1" hidden="1" min="13" max="13" width="2.75" outlineLevel="1"/>
    <col customWidth="1" hidden="1" min="14" max="15" width="9.25" outlineLevel="1"/>
    <col customWidth="1" hidden="1" min="16" max="16" width="2.5" outlineLevel="1"/>
    <col customWidth="1" hidden="1" min="17" max="17" width="11.75" outlineLevel="1"/>
    <col customWidth="1" hidden="1" min="18" max="18" width="2.75" outlineLevel="1"/>
    <col customWidth="1" hidden="1" min="19" max="20" width="9.25" outlineLevel="1"/>
    <col collapsed="1" customWidth="1" min="21" max="21" width="2.5"/>
    <col customWidth="1" min="22" max="22" width="15.75"/>
    <col customWidth="1" min="23" max="23" width="2.38"/>
    <col customWidth="1" hidden="1" min="24" max="24" width="15.75" outlineLevel="1"/>
    <col customWidth="1" hidden="1" min="25" max="25" width="20.5" outlineLevel="1"/>
    <col customWidth="1" hidden="1" min="26" max="26" width="6.13" outlineLevel="1"/>
    <col customWidth="1" hidden="1" min="27" max="27" width="3.13" outlineLevel="1"/>
    <col customWidth="1" hidden="1" min="28" max="28" width="17.63" outlineLevel="1"/>
  </cols>
  <sheetData>
    <row r="1">
      <c r="A1" s="237" t="s">
        <v>24</v>
      </c>
      <c r="X1" s="237"/>
      <c r="Y1" s="237"/>
      <c r="Z1" s="237"/>
      <c r="AA1" s="237"/>
      <c r="AB1" s="237"/>
    </row>
    <row r="2">
      <c r="A2" s="187" t="s">
        <v>88</v>
      </c>
      <c r="B2" s="187" t="s">
        <v>89</v>
      </c>
      <c r="C2" s="187" t="s">
        <v>90</v>
      </c>
      <c r="D2" s="238" t="s">
        <v>91</v>
      </c>
      <c r="E2" s="188"/>
      <c r="F2" s="239" t="str">
        <f>IF(COUNTIF(LEAVE!A:A,H:H)&gt;0,TODAY(),"")</f>
        <v/>
      </c>
      <c r="G2" s="208" t="str">
        <f>IF(countif(TODAY!$C$7:$C$8,$H$2:$H1000),today(),"")</f>
        <v/>
      </c>
      <c r="H2" s="191" t="str">
        <f t="array" ref="H2:H31">STAFFS!AW2:AW1000</f>
        <v>BHARATHI</v>
      </c>
      <c r="I2" s="192">
        <f t="array" ref="I2">COUNTIF($B$3:$B1000,$H$2:$H1000)</f>
        <v>10</v>
      </c>
      <c r="J2" s="193">
        <f>IFERROR(__xludf.DUMMYFUNCTION("arrayformula(iferror(vlookup($H$2:$H1000, query($A$3:$B1000,""select B, max(A) group by B"",0),2,false)))"),46176.0)</f>
        <v>46176</v>
      </c>
      <c r="K2" s="194"/>
      <c r="L2" s="195" t="str">
        <f t="shared" ref="L2:M2" si="1">H2</f>
        <v>BHARATHI</v>
      </c>
      <c r="M2" s="196">
        <f t="shared" si="1"/>
        <v>10</v>
      </c>
      <c r="N2" s="197">
        <f t="shared" ref="N2:N31" si="3">F2+J2+G2</f>
        <v>46176</v>
      </c>
      <c r="O2" s="197">
        <f t="shared" ref="O2:O31" si="4">IF(L2=0,today()+1,N2)</f>
        <v>46176</v>
      </c>
      <c r="P2" s="198"/>
      <c r="Q2" s="199" t="str">
        <f t="array" ref="Q2:T1000">SORT(L2:O1000,4,TRUE)</f>
        <v>SHANTHI</v>
      </c>
      <c r="R2" s="199">
        <v>3.0</v>
      </c>
      <c r="S2" s="197">
        <v>46166.0</v>
      </c>
      <c r="T2" s="197">
        <v>46166.0</v>
      </c>
      <c r="U2" s="8"/>
      <c r="V2" s="200" t="str">
        <f t="array" ref="V2:V16">SORT(Q2:T1000,4,true)</f>
        <v>SHANTHI</v>
      </c>
      <c r="X2" s="200" t="str">
        <f t="array" ref="X2:X8">SORT(Q2:T8,2,true)</f>
        <v>SHANTHI</v>
      </c>
      <c r="Y2" s="201" t="str">
        <f t="array" ref="Y2:Z28">SORT(H2:I28,2,FALSE)</f>
        <v>BHARATHI</v>
      </c>
      <c r="Z2" s="201">
        <v>10.0</v>
      </c>
      <c r="AA2" s="202"/>
      <c r="AB2" s="203" t="str">
        <f t="shared" ref="AB2:AB26" si="5">IF($M$2:$M$30=0,$L$2:$L$30,"")</f>
        <v/>
      </c>
    </row>
    <row r="3">
      <c r="A3" s="234">
        <v>46084.0</v>
      </c>
      <c r="B3" s="240" t="s">
        <v>47</v>
      </c>
      <c r="C3" s="206" t="s">
        <v>7</v>
      </c>
      <c r="D3" s="207">
        <v>46084.82302083333</v>
      </c>
      <c r="E3" s="188"/>
      <c r="F3" s="239" t="str">
        <f>IF(COUNTIF(LEAVE!A:A,H:H)&gt;0,TODAY(),"")</f>
        <v/>
      </c>
      <c r="G3" s="208" t="str">
        <f>IF(countif(TODAY!$C$7:$C$8,$H$2:$H1000),today(),"")</f>
        <v/>
      </c>
      <c r="H3" s="191" t="s">
        <v>9</v>
      </c>
      <c r="I3" s="192">
        <f t="shared" ref="I3:I31" si="6">COUNTIF($B$3:$B1000,$H$2:$H1000)</f>
        <v>9</v>
      </c>
      <c r="J3" s="193">
        <f>IFERROR(__xludf.DUMMYFUNCTION("""COMPUTED_VALUE"""),46176.0)</f>
        <v>46176</v>
      </c>
      <c r="K3" s="194"/>
      <c r="L3" s="195" t="str">
        <f t="shared" ref="L3:M3" si="2">H3</f>
        <v>CHINNAMMAL</v>
      </c>
      <c r="M3" s="196">
        <f t="shared" si="2"/>
        <v>9</v>
      </c>
      <c r="N3" s="197">
        <f t="shared" si="3"/>
        <v>46176</v>
      </c>
      <c r="O3" s="197">
        <f t="shared" si="4"/>
        <v>46176</v>
      </c>
      <c r="P3" s="209"/>
      <c r="Q3" s="210" t="s">
        <v>59</v>
      </c>
      <c r="R3" s="199">
        <v>8.0</v>
      </c>
      <c r="S3" s="197">
        <v>46167.0</v>
      </c>
      <c r="T3" s="197">
        <v>46167.0</v>
      </c>
      <c r="U3" s="8"/>
      <c r="V3" s="211" t="s">
        <v>59</v>
      </c>
      <c r="X3" s="212" t="s">
        <v>62</v>
      </c>
      <c r="Y3" s="201" t="s">
        <v>52</v>
      </c>
      <c r="Z3" s="201">
        <v>10.0</v>
      </c>
      <c r="AA3" s="202"/>
      <c r="AB3" s="203" t="str">
        <f t="shared" si="5"/>
        <v/>
      </c>
    </row>
    <row r="4">
      <c r="A4" s="234">
        <v>46085.0</v>
      </c>
      <c r="B4" s="240" t="s">
        <v>63</v>
      </c>
      <c r="C4" s="206" t="s">
        <v>7</v>
      </c>
      <c r="D4" s="207">
        <v>46085.83552083333</v>
      </c>
      <c r="E4" s="188"/>
      <c r="F4" s="239" t="str">
        <f>IF(COUNTIF(LEAVE!A:A,H:H)&gt;0,TODAY(),"")</f>
        <v/>
      </c>
      <c r="G4" s="208" t="str">
        <f>IF(countif(TODAY!$C$7:$C$8,$H$2:$H1000),today(),"")</f>
        <v/>
      </c>
      <c r="H4" s="191" t="s">
        <v>49</v>
      </c>
      <c r="I4" s="192">
        <f t="shared" si="6"/>
        <v>8</v>
      </c>
      <c r="J4" s="213">
        <f>IFERROR(__xludf.DUMMYFUNCTION("""COMPUTED_VALUE"""),46168.0)</f>
        <v>46168</v>
      </c>
      <c r="K4" s="194"/>
      <c r="L4" s="195" t="str">
        <f t="shared" ref="L4:M4" si="7">H4</f>
        <v>DEEPA</v>
      </c>
      <c r="M4" s="196">
        <f t="shared" si="7"/>
        <v>8</v>
      </c>
      <c r="N4" s="197">
        <f t="shared" si="3"/>
        <v>46168</v>
      </c>
      <c r="O4" s="197">
        <f t="shared" si="4"/>
        <v>46168</v>
      </c>
      <c r="P4" s="209"/>
      <c r="Q4" s="199" t="s">
        <v>49</v>
      </c>
      <c r="R4" s="199">
        <v>8.0</v>
      </c>
      <c r="S4" s="197">
        <v>46168.0</v>
      </c>
      <c r="T4" s="197">
        <v>46168.0</v>
      </c>
      <c r="U4" s="8"/>
      <c r="V4" s="214" t="s">
        <v>49</v>
      </c>
      <c r="X4" s="200" t="s">
        <v>59</v>
      </c>
      <c r="Y4" s="201" t="s">
        <v>57</v>
      </c>
      <c r="Z4" s="201">
        <v>10.0</v>
      </c>
      <c r="AA4" s="202"/>
      <c r="AB4" s="203" t="str">
        <f t="shared" si="5"/>
        <v/>
      </c>
    </row>
    <row r="5">
      <c r="A5" s="234">
        <v>46086.0</v>
      </c>
      <c r="B5" s="240" t="s">
        <v>5</v>
      </c>
      <c r="C5" s="206" t="s">
        <v>7</v>
      </c>
      <c r="D5" s="207">
        <v>46086.827418981484</v>
      </c>
      <c r="E5" s="188"/>
      <c r="F5" s="239" t="str">
        <f>IF(COUNTIF(LEAVE!A:A,H:H)&gt;0,TODAY(),"")</f>
        <v/>
      </c>
      <c r="G5" s="208" t="str">
        <f>IF(countif(TODAY!$C$7:$C$8,$H$2:$H1000),today(),"")</f>
        <v/>
      </c>
      <c r="H5" s="191" t="s">
        <v>52</v>
      </c>
      <c r="I5" s="192">
        <f t="shared" si="6"/>
        <v>10</v>
      </c>
      <c r="J5" s="213">
        <f>IFERROR(__xludf.DUMMYFUNCTION("""COMPUTED_VALUE"""),46175.0)</f>
        <v>46175</v>
      </c>
      <c r="K5" s="194"/>
      <c r="L5" s="195" t="str">
        <f t="shared" ref="L5:M5" si="8">H5</f>
        <v>DHANALAKSHMI</v>
      </c>
      <c r="M5" s="196">
        <f t="shared" si="8"/>
        <v>10</v>
      </c>
      <c r="N5" s="197">
        <f t="shared" si="3"/>
        <v>46175</v>
      </c>
      <c r="O5" s="197">
        <f t="shared" si="4"/>
        <v>46175</v>
      </c>
      <c r="P5" s="209"/>
      <c r="Q5" s="199" t="s">
        <v>66</v>
      </c>
      <c r="R5" s="199">
        <v>9.0</v>
      </c>
      <c r="S5" s="197">
        <v>46168.0</v>
      </c>
      <c r="T5" s="197">
        <v>46168.0</v>
      </c>
      <c r="U5" s="8"/>
      <c r="V5" s="214" t="s">
        <v>66</v>
      </c>
      <c r="X5" s="200" t="s">
        <v>49</v>
      </c>
      <c r="Y5" s="201" t="s">
        <v>63</v>
      </c>
      <c r="Z5" s="201">
        <v>10.0</v>
      </c>
      <c r="AA5" s="202"/>
      <c r="AB5" s="203" t="str">
        <f t="shared" si="5"/>
        <v/>
      </c>
    </row>
    <row r="6">
      <c r="A6" s="234">
        <v>46087.0</v>
      </c>
      <c r="B6" s="240" t="s">
        <v>54</v>
      </c>
      <c r="C6" s="206" t="s">
        <v>7</v>
      </c>
      <c r="D6" s="207">
        <v>46087.780185185184</v>
      </c>
      <c r="E6" s="188"/>
      <c r="F6" s="239" t="str">
        <f>IF(COUNTIF(LEAVE!A:A,H:H)&gt;0,TODAY(),"")</f>
        <v/>
      </c>
      <c r="G6" s="208" t="str">
        <f>IF(countif(TODAY!$C$7:$C$8,$H$2:$H1000),today(),"")</f>
        <v/>
      </c>
      <c r="H6" s="191" t="s">
        <v>50</v>
      </c>
      <c r="I6" s="192">
        <f t="shared" si="6"/>
        <v>8</v>
      </c>
      <c r="J6" s="213">
        <f>IFERROR(__xludf.DUMMYFUNCTION("""COMPUTED_VALUE"""),46172.0)</f>
        <v>46172</v>
      </c>
      <c r="K6" s="194"/>
      <c r="L6" s="195" t="str">
        <f t="shared" ref="L6:M6" si="9">H6</f>
        <v>JEYANTHI</v>
      </c>
      <c r="M6" s="196">
        <f t="shared" si="9"/>
        <v>8</v>
      </c>
      <c r="N6" s="197">
        <f t="shared" si="3"/>
        <v>46172</v>
      </c>
      <c r="O6" s="197">
        <f t="shared" si="4"/>
        <v>46172</v>
      </c>
      <c r="P6" s="209"/>
      <c r="Q6" s="199" t="s">
        <v>65</v>
      </c>
      <c r="R6" s="199">
        <v>8.0</v>
      </c>
      <c r="S6" s="197">
        <v>46169.0</v>
      </c>
      <c r="T6" s="197">
        <v>46169.0</v>
      </c>
      <c r="U6" s="8"/>
      <c r="V6" s="214" t="s">
        <v>65</v>
      </c>
      <c r="X6" s="200" t="s">
        <v>65</v>
      </c>
      <c r="Y6" s="201" t="s">
        <v>9</v>
      </c>
      <c r="Z6" s="201">
        <v>9.0</v>
      </c>
      <c r="AA6" s="202"/>
      <c r="AB6" s="203" t="str">
        <f t="shared" si="5"/>
        <v/>
      </c>
    </row>
    <row r="7">
      <c r="A7" s="234">
        <v>46088.0</v>
      </c>
      <c r="B7" s="240" t="s">
        <v>57</v>
      </c>
      <c r="C7" s="206" t="s">
        <v>7</v>
      </c>
      <c r="D7" s="207">
        <v>46088.829050925924</v>
      </c>
      <c r="E7" s="188"/>
      <c r="F7" s="239" t="str">
        <f>IF(COUNTIF(LEAVE!A:A,H:H)&gt;0,TODAY(),"")</f>
        <v/>
      </c>
      <c r="G7" s="208" t="str">
        <f>IF(countif(TODAY!$C$7:$C$8,$H$2:$H1000),today(),"")</f>
        <v/>
      </c>
      <c r="H7" s="191" t="s">
        <v>53</v>
      </c>
      <c r="I7" s="192">
        <f t="shared" si="6"/>
        <v>4</v>
      </c>
      <c r="J7" s="213">
        <f>IFERROR(__xludf.DUMMYFUNCTION("""COMPUTED_VALUE"""),46171.0)</f>
        <v>46171</v>
      </c>
      <c r="K7" s="194"/>
      <c r="L7" s="195" t="str">
        <f t="shared" ref="L7:M7" si="10">H7</f>
        <v>KAVIYA</v>
      </c>
      <c r="M7" s="196">
        <f t="shared" si="10"/>
        <v>4</v>
      </c>
      <c r="N7" s="197">
        <f t="shared" si="3"/>
        <v>46171</v>
      </c>
      <c r="O7" s="197">
        <f t="shared" si="4"/>
        <v>46171</v>
      </c>
      <c r="P7" s="215"/>
      <c r="Q7" s="199" t="s">
        <v>62</v>
      </c>
      <c r="R7" s="199">
        <v>4.0</v>
      </c>
      <c r="S7" s="197">
        <v>46170.0</v>
      </c>
      <c r="T7" s="197">
        <v>46170.0</v>
      </c>
      <c r="U7" s="8"/>
      <c r="V7" s="214" t="s">
        <v>62</v>
      </c>
      <c r="X7" s="200" t="s">
        <v>66</v>
      </c>
      <c r="Y7" s="201" t="s">
        <v>7</v>
      </c>
      <c r="Z7" s="201">
        <v>9.0</v>
      </c>
      <c r="AA7" s="202"/>
      <c r="AB7" s="203" t="str">
        <f t="shared" si="5"/>
        <v/>
      </c>
    </row>
    <row r="8">
      <c r="A8" s="234">
        <v>46088.0</v>
      </c>
      <c r="B8" s="240"/>
      <c r="C8" s="206" t="s">
        <v>7</v>
      </c>
      <c r="D8" s="207">
        <v>46088.829050925924</v>
      </c>
      <c r="E8" s="188"/>
      <c r="F8" s="239" t="str">
        <f>IF(COUNTIF(LEAVE!A:A,H:H)&gt;0,TODAY(),"")</f>
        <v/>
      </c>
      <c r="G8" s="190">
        <f>IF(countif(TODAY!$C$7:$C$8,$H$2:$H1000),today(),"")</f>
        <v>46177</v>
      </c>
      <c r="H8" s="191" t="s">
        <v>58</v>
      </c>
      <c r="I8" s="192">
        <f t="shared" si="6"/>
        <v>2</v>
      </c>
      <c r="J8" s="213">
        <f>IFERROR(__xludf.DUMMYFUNCTION("""COMPUTED_VALUE"""),46163.0)</f>
        <v>46163</v>
      </c>
      <c r="K8" s="194"/>
      <c r="L8" s="195" t="str">
        <f t="shared" ref="L8:M8" si="11">H8</f>
        <v>MUTHUPRIYA</v>
      </c>
      <c r="M8" s="196">
        <f t="shared" si="11"/>
        <v>2</v>
      </c>
      <c r="N8" s="197">
        <f t="shared" si="3"/>
        <v>92340</v>
      </c>
      <c r="O8" s="197">
        <f t="shared" si="4"/>
        <v>92340</v>
      </c>
      <c r="P8" s="215"/>
      <c r="Q8" s="199" t="s">
        <v>5</v>
      </c>
      <c r="R8" s="199">
        <v>9.0</v>
      </c>
      <c r="S8" s="197">
        <v>46170.0</v>
      </c>
      <c r="T8" s="197">
        <v>46170.0</v>
      </c>
      <c r="U8" s="8"/>
      <c r="V8" s="214" t="s">
        <v>5</v>
      </c>
      <c r="X8" s="200" t="s">
        <v>5</v>
      </c>
      <c r="Y8" s="201" t="s">
        <v>54</v>
      </c>
      <c r="Z8" s="201">
        <v>9.0</v>
      </c>
      <c r="AA8" s="202"/>
      <c r="AB8" s="203" t="str">
        <f t="shared" si="5"/>
        <v/>
      </c>
    </row>
    <row r="9">
      <c r="A9" s="234">
        <v>46089.0</v>
      </c>
      <c r="B9" s="240" t="s">
        <v>59</v>
      </c>
      <c r="C9" s="206" t="s">
        <v>7</v>
      </c>
      <c r="D9" s="207">
        <v>46089.83699074074</v>
      </c>
      <c r="E9" s="188"/>
      <c r="F9" s="239" t="str">
        <f>IF(COUNTIF(LEAVE!A:A,H:H)&gt;0,TODAY(),"")</f>
        <v/>
      </c>
      <c r="G9" s="208" t="str">
        <f>IF(countif(TODAY!$C$7:$C$8,$H$2:$H1000),today(),"")</f>
        <v/>
      </c>
      <c r="H9" s="191" t="s">
        <v>7</v>
      </c>
      <c r="I9" s="192">
        <f t="shared" si="6"/>
        <v>9</v>
      </c>
      <c r="J9" s="213">
        <f>IFERROR(__xludf.DUMMYFUNCTION("""COMPUTED_VALUE"""),46174.0)</f>
        <v>46174</v>
      </c>
      <c r="K9" s="194"/>
      <c r="L9" s="195" t="str">
        <f t="shared" ref="L9:M9" si="12">H9</f>
        <v>NIVETHA</v>
      </c>
      <c r="M9" s="196">
        <f t="shared" si="12"/>
        <v>9</v>
      </c>
      <c r="N9" s="197">
        <f t="shared" si="3"/>
        <v>46174</v>
      </c>
      <c r="O9" s="197">
        <f t="shared" si="4"/>
        <v>46174</v>
      </c>
      <c r="P9" s="8"/>
      <c r="Q9" s="199" t="s">
        <v>53</v>
      </c>
      <c r="R9" s="199">
        <v>4.0</v>
      </c>
      <c r="S9" s="197">
        <v>46171.0</v>
      </c>
      <c r="T9" s="197">
        <v>46171.0</v>
      </c>
      <c r="U9" s="8"/>
      <c r="V9" s="216" t="s">
        <v>53</v>
      </c>
      <c r="Y9" s="201" t="s">
        <v>78</v>
      </c>
      <c r="Z9" s="201">
        <v>9.0</v>
      </c>
      <c r="AA9" s="202"/>
      <c r="AB9" s="203" t="str">
        <f t="shared" si="5"/>
        <v/>
      </c>
    </row>
    <row r="10">
      <c r="A10" s="234">
        <v>46089.0</v>
      </c>
      <c r="B10" s="240" t="s">
        <v>69</v>
      </c>
      <c r="C10" s="206" t="s">
        <v>7</v>
      </c>
      <c r="D10" s="207">
        <v>46089.83699074074</v>
      </c>
      <c r="E10" s="188"/>
      <c r="F10" s="239" t="str">
        <f>IF(COUNTIF(LEAVE!A:A,H:H)&gt;0,TODAY(),"")</f>
        <v/>
      </c>
      <c r="G10" s="208" t="str">
        <f>IF(countif(TODAY!$C$7:$C$8,$H$2:$H1000),today(),"")</f>
        <v/>
      </c>
      <c r="H10" s="191" t="s">
        <v>62</v>
      </c>
      <c r="I10" s="192">
        <f t="shared" si="6"/>
        <v>4</v>
      </c>
      <c r="J10" s="213">
        <f>IFERROR(__xludf.DUMMYFUNCTION("""COMPUTED_VALUE"""),46170.0)</f>
        <v>46170</v>
      </c>
      <c r="K10" s="194"/>
      <c r="L10" s="195" t="str">
        <f t="shared" ref="L10:M10" si="13">H10</f>
        <v>PRIYANKA</v>
      </c>
      <c r="M10" s="196">
        <f t="shared" si="13"/>
        <v>4</v>
      </c>
      <c r="N10" s="197">
        <f t="shared" si="3"/>
        <v>46170</v>
      </c>
      <c r="O10" s="197">
        <f t="shared" si="4"/>
        <v>46170</v>
      </c>
      <c r="P10" s="8"/>
      <c r="Q10" s="199" t="s">
        <v>57</v>
      </c>
      <c r="R10" s="199">
        <v>10.0</v>
      </c>
      <c r="S10" s="197">
        <v>46171.0</v>
      </c>
      <c r="T10" s="197">
        <v>46171.0</v>
      </c>
      <c r="U10" s="8"/>
      <c r="V10" s="216" t="s">
        <v>57</v>
      </c>
      <c r="Y10" s="201" t="s">
        <v>66</v>
      </c>
      <c r="Z10" s="201">
        <v>9.0</v>
      </c>
      <c r="AA10" s="202"/>
      <c r="AB10" s="203" t="str">
        <f t="shared" si="5"/>
        <v/>
      </c>
    </row>
    <row r="11">
      <c r="A11" s="234">
        <v>46090.0</v>
      </c>
      <c r="B11" s="240" t="s">
        <v>78</v>
      </c>
      <c r="C11" s="206" t="s">
        <v>7</v>
      </c>
      <c r="D11" s="207">
        <v>46090.83545138889</v>
      </c>
      <c r="E11" s="188"/>
      <c r="F11" s="239" t="str">
        <f>IF(COUNTIF(LEAVE!A:A,H:H)&gt;0,TODAY(),"")</f>
        <v/>
      </c>
      <c r="G11" s="208" t="str">
        <f>IF(countif(TODAY!$C$7:$C$8,$H$2:$H1000),today(),"")</f>
        <v/>
      </c>
      <c r="H11" s="191" t="s">
        <v>57</v>
      </c>
      <c r="I11" s="192">
        <f t="shared" si="6"/>
        <v>10</v>
      </c>
      <c r="J11" s="213">
        <f>IFERROR(__xludf.DUMMYFUNCTION("""COMPUTED_VALUE"""),46171.0)</f>
        <v>46171</v>
      </c>
      <c r="K11" s="194"/>
      <c r="L11" s="195" t="str">
        <f t="shared" ref="L11:M11" si="14">H11</f>
        <v>RAJI-1</v>
      </c>
      <c r="M11" s="196">
        <f t="shared" si="14"/>
        <v>10</v>
      </c>
      <c r="N11" s="197">
        <f t="shared" si="3"/>
        <v>46171</v>
      </c>
      <c r="O11" s="197">
        <f t="shared" si="4"/>
        <v>46171</v>
      </c>
      <c r="P11" s="8"/>
      <c r="Q11" s="199" t="s">
        <v>50</v>
      </c>
      <c r="R11" s="199">
        <v>8.0</v>
      </c>
      <c r="S11" s="197">
        <v>46172.0</v>
      </c>
      <c r="T11" s="197">
        <v>46172.0</v>
      </c>
      <c r="U11" s="8"/>
      <c r="V11" s="216" t="s">
        <v>50</v>
      </c>
      <c r="Y11" s="201" t="s">
        <v>5</v>
      </c>
      <c r="Z11" s="201">
        <v>9.0</v>
      </c>
      <c r="AA11" s="202"/>
      <c r="AB11" s="203" t="str">
        <f t="shared" si="5"/>
        <v/>
      </c>
    </row>
    <row r="12">
      <c r="A12" s="234">
        <v>46091.0</v>
      </c>
      <c r="B12" s="240" t="s">
        <v>50</v>
      </c>
      <c r="C12" s="206" t="s">
        <v>5</v>
      </c>
      <c r="D12" s="207">
        <v>46091.839212962965</v>
      </c>
      <c r="E12" s="188"/>
      <c r="F12" s="239" t="str">
        <f>IF(COUNTIF(LEAVE!A:A,H:H)&gt;0,TODAY(),"")</f>
        <v/>
      </c>
      <c r="G12" s="190">
        <f>IF(countif(TODAY!$C$7:$C$8,$H$2:$H1000),today(),"")</f>
        <v>46177</v>
      </c>
      <c r="H12" s="191" t="s">
        <v>61</v>
      </c>
      <c r="I12" s="192">
        <f t="shared" si="6"/>
        <v>7</v>
      </c>
      <c r="J12" s="213">
        <f>IFERROR(__xludf.DUMMYFUNCTION("""COMPUTED_VALUE"""),46167.0)</f>
        <v>46167</v>
      </c>
      <c r="K12" s="194"/>
      <c r="L12" s="195" t="str">
        <f t="shared" ref="L12:M12" si="15">H12</f>
        <v>RAJI-2</v>
      </c>
      <c r="M12" s="196">
        <f t="shared" si="15"/>
        <v>7</v>
      </c>
      <c r="N12" s="197">
        <f t="shared" si="3"/>
        <v>92344</v>
      </c>
      <c r="O12" s="197">
        <f t="shared" si="4"/>
        <v>92344</v>
      </c>
      <c r="P12" s="8"/>
      <c r="Q12" s="199" t="s">
        <v>78</v>
      </c>
      <c r="R12" s="199">
        <v>9.0</v>
      </c>
      <c r="S12" s="197">
        <v>46172.0</v>
      </c>
      <c r="T12" s="197">
        <v>46172.0</v>
      </c>
      <c r="U12" s="8"/>
      <c r="V12" s="216" t="s">
        <v>78</v>
      </c>
      <c r="Y12" s="201" t="s">
        <v>69</v>
      </c>
      <c r="Z12" s="201">
        <v>9.0</v>
      </c>
      <c r="AA12" s="202"/>
      <c r="AB12" s="203" t="str">
        <f t="shared" si="5"/>
        <v/>
      </c>
    </row>
    <row r="13">
      <c r="A13" s="234">
        <v>46091.0</v>
      </c>
      <c r="B13" s="240" t="s">
        <v>66</v>
      </c>
      <c r="C13" s="206" t="s">
        <v>5</v>
      </c>
      <c r="D13" s="207">
        <v>46091.839212962965</v>
      </c>
      <c r="E13" s="188"/>
      <c r="F13" s="239" t="str">
        <f>IF(COUNTIF(LEAVE!A:A,H:H)&gt;0,TODAY(),"")</f>
        <v/>
      </c>
      <c r="G13" s="208" t="str">
        <f>IF(countif(TODAY!$C$7:$C$8,$H$2:$H1000),today(),"")</f>
        <v/>
      </c>
      <c r="H13" s="191" t="s">
        <v>54</v>
      </c>
      <c r="I13" s="192">
        <f t="shared" si="6"/>
        <v>9</v>
      </c>
      <c r="J13" s="213">
        <f>IFERROR(__xludf.DUMMYFUNCTION("""COMPUTED_VALUE"""),46173.0)</f>
        <v>46173</v>
      </c>
      <c r="K13" s="194"/>
      <c r="L13" s="195" t="str">
        <f t="shared" ref="L13:M13" si="16">H13</f>
        <v>SAHANA</v>
      </c>
      <c r="M13" s="196">
        <f t="shared" si="16"/>
        <v>9</v>
      </c>
      <c r="N13" s="197">
        <f t="shared" si="3"/>
        <v>46173</v>
      </c>
      <c r="O13" s="197">
        <f t="shared" si="4"/>
        <v>46173</v>
      </c>
      <c r="P13" s="217"/>
      <c r="Q13" s="199" t="s">
        <v>54</v>
      </c>
      <c r="R13" s="199">
        <v>9.0</v>
      </c>
      <c r="S13" s="197">
        <v>46173.0</v>
      </c>
      <c r="T13" s="197">
        <v>46173.0</v>
      </c>
      <c r="U13" s="8"/>
      <c r="V13" s="216" t="s">
        <v>54</v>
      </c>
      <c r="Y13" s="201" t="s">
        <v>49</v>
      </c>
      <c r="Z13" s="201">
        <v>8.0</v>
      </c>
      <c r="AA13" s="202"/>
      <c r="AB13" s="203" t="str">
        <f t="shared" si="5"/>
        <v/>
      </c>
    </row>
    <row r="14">
      <c r="A14" s="234">
        <v>46092.0</v>
      </c>
      <c r="B14" s="240" t="s">
        <v>9</v>
      </c>
      <c r="C14" s="206" t="s">
        <v>7</v>
      </c>
      <c r="D14" s="207">
        <v>46092.82996527778</v>
      </c>
      <c r="E14" s="188"/>
      <c r="F14" s="239" t="str">
        <f>IF(COUNTIF(LEAVE!A:A,H:H)&gt;0,TODAY(),"")</f>
        <v/>
      </c>
      <c r="G14" s="208" t="str">
        <f>IF(countif(TODAY!$C$7:$C$8,$H$2:$H1000),today(),"")</f>
        <v/>
      </c>
      <c r="H14" s="191" t="s">
        <v>67</v>
      </c>
      <c r="I14" s="192">
        <f t="shared" si="6"/>
        <v>2</v>
      </c>
      <c r="J14" s="213">
        <f>IFERROR(__xludf.DUMMYFUNCTION("""COMPUTED_VALUE"""),46174.0)</f>
        <v>46174</v>
      </c>
      <c r="K14" s="194"/>
      <c r="L14" s="195" t="str">
        <f t="shared" ref="L14:M14" si="17">H14</f>
        <v>SANTHIYA</v>
      </c>
      <c r="M14" s="196">
        <f t="shared" si="17"/>
        <v>2</v>
      </c>
      <c r="N14" s="197">
        <f t="shared" si="3"/>
        <v>46174</v>
      </c>
      <c r="O14" s="197">
        <f t="shared" si="4"/>
        <v>46174</v>
      </c>
      <c r="P14" s="8"/>
      <c r="Q14" s="199" t="s">
        <v>7</v>
      </c>
      <c r="R14" s="199">
        <v>9.0</v>
      </c>
      <c r="S14" s="197">
        <v>46174.0</v>
      </c>
      <c r="T14" s="197">
        <v>46174.0</v>
      </c>
      <c r="U14" s="8"/>
      <c r="V14" s="216" t="s">
        <v>7</v>
      </c>
      <c r="Y14" s="201" t="s">
        <v>50</v>
      </c>
      <c r="Z14" s="201">
        <v>8.0</v>
      </c>
      <c r="AA14" s="202"/>
      <c r="AB14" s="203" t="str">
        <f t="shared" si="5"/>
        <v/>
      </c>
    </row>
    <row r="15">
      <c r="A15" s="234">
        <v>46092.0</v>
      </c>
      <c r="B15" s="240" t="s">
        <v>65</v>
      </c>
      <c r="C15" s="206" t="s">
        <v>7</v>
      </c>
      <c r="D15" s="207">
        <v>46092.82996527778</v>
      </c>
      <c r="E15" s="188"/>
      <c r="F15" s="239" t="str">
        <f>IF(COUNTIF(LEAVE!A:A,H:H)&gt;0,TODAY(),"")</f>
        <v/>
      </c>
      <c r="G15" s="208" t="str">
        <f>IF(countif(TODAY!$C$7:$C$8,$H$2:$H1000),today(),"")</f>
        <v/>
      </c>
      <c r="H15" s="191" t="s">
        <v>70</v>
      </c>
      <c r="I15" s="192">
        <f t="shared" si="6"/>
        <v>3</v>
      </c>
      <c r="J15" s="213">
        <f>IFERROR(__xludf.DUMMYFUNCTION("""COMPUTED_VALUE"""),46166.0)</f>
        <v>46166</v>
      </c>
      <c r="K15" s="194"/>
      <c r="L15" s="195" t="str">
        <f t="shared" ref="L15:M15" si="18">H15</f>
        <v>SHANTHI</v>
      </c>
      <c r="M15" s="196">
        <f t="shared" si="18"/>
        <v>3</v>
      </c>
      <c r="N15" s="197">
        <f t="shared" si="3"/>
        <v>46166</v>
      </c>
      <c r="O15" s="197">
        <f t="shared" si="4"/>
        <v>46166</v>
      </c>
      <c r="P15" s="8"/>
      <c r="Q15" s="199" t="s">
        <v>67</v>
      </c>
      <c r="R15" s="199">
        <v>2.0</v>
      </c>
      <c r="S15" s="197">
        <v>46174.0</v>
      </c>
      <c r="T15" s="197">
        <v>46174.0</v>
      </c>
      <c r="U15" s="8"/>
      <c r="V15" s="216" t="s">
        <v>67</v>
      </c>
      <c r="Y15" s="201" t="s">
        <v>59</v>
      </c>
      <c r="Z15" s="201">
        <v>8.0</v>
      </c>
      <c r="AA15" s="202"/>
      <c r="AB15" s="218" t="str">
        <f t="shared" si="5"/>
        <v/>
      </c>
    </row>
    <row r="16">
      <c r="A16" s="234">
        <v>46093.0</v>
      </c>
      <c r="B16" s="240" t="s">
        <v>7</v>
      </c>
      <c r="C16" s="206" t="s">
        <v>5</v>
      </c>
      <c r="D16" s="207">
        <v>46093.838217592594</v>
      </c>
      <c r="E16" s="188"/>
      <c r="F16" s="239" t="str">
        <f>IF(COUNTIF(LEAVE!A:A,H:H)&gt;0,TODAY(),"")</f>
        <v/>
      </c>
      <c r="G16" s="208" t="str">
        <f>IF(countif(TODAY!$C$7:$C$8,$H$2:$H1000),today(),"")</f>
        <v/>
      </c>
      <c r="H16" s="191" t="s">
        <v>59</v>
      </c>
      <c r="I16" s="192">
        <f t="shared" si="6"/>
        <v>8</v>
      </c>
      <c r="J16" s="213">
        <f>IFERROR(__xludf.DUMMYFUNCTION("""COMPUTED_VALUE"""),46167.0)</f>
        <v>46167</v>
      </c>
      <c r="K16" s="194"/>
      <c r="L16" s="195" t="str">
        <f t="shared" ref="L16:M16" si="19">H16</f>
        <v>SUDHARSHINI</v>
      </c>
      <c r="M16" s="196">
        <f t="shared" si="19"/>
        <v>8</v>
      </c>
      <c r="N16" s="197">
        <f t="shared" si="3"/>
        <v>46167</v>
      </c>
      <c r="O16" s="197">
        <f t="shared" si="4"/>
        <v>46167</v>
      </c>
      <c r="P16" s="8"/>
      <c r="Q16" s="199" t="s">
        <v>52</v>
      </c>
      <c r="R16" s="199">
        <v>10.0</v>
      </c>
      <c r="S16" s="197">
        <v>46175.0</v>
      </c>
      <c r="T16" s="197">
        <v>46175.0</v>
      </c>
      <c r="U16" s="8"/>
      <c r="V16" s="216" t="s">
        <v>52</v>
      </c>
      <c r="Y16" s="201" t="s">
        <v>65</v>
      </c>
      <c r="Z16" s="201">
        <v>8.0</v>
      </c>
      <c r="AA16" s="202"/>
      <c r="AB16" s="203" t="str">
        <f t="shared" si="5"/>
        <v/>
      </c>
    </row>
    <row r="17">
      <c r="A17" s="234">
        <v>46094.0</v>
      </c>
      <c r="B17" s="240" t="s">
        <v>47</v>
      </c>
      <c r="C17" s="206" t="s">
        <v>5</v>
      </c>
      <c r="D17" s="207">
        <v>46094.841631944444</v>
      </c>
      <c r="E17" s="188"/>
      <c r="F17" s="239" t="str">
        <f>IF(COUNTIF(LEAVE!A:A,H:H)&gt;0,TODAY(),"")</f>
        <v/>
      </c>
      <c r="G17" s="208" t="str">
        <f>IF(countif(TODAY!$C$7:$C$8,$H$2:$H1000),today(),"")</f>
        <v/>
      </c>
      <c r="H17" s="191" t="s">
        <v>78</v>
      </c>
      <c r="I17" s="192">
        <f t="shared" si="6"/>
        <v>9</v>
      </c>
      <c r="J17" s="213">
        <f>IFERROR(__xludf.DUMMYFUNCTION("""COMPUTED_VALUE"""),46172.0)</f>
        <v>46172</v>
      </c>
      <c r="K17" s="194"/>
      <c r="L17" s="195" t="str">
        <f t="shared" ref="L17:M17" si="20">H17</f>
        <v>VIDHYA</v>
      </c>
      <c r="M17" s="196">
        <f t="shared" si="20"/>
        <v>9</v>
      </c>
      <c r="N17" s="197">
        <f t="shared" si="3"/>
        <v>46172</v>
      </c>
      <c r="O17" s="197">
        <f t="shared" si="4"/>
        <v>46172</v>
      </c>
      <c r="P17" s="8"/>
      <c r="Q17" s="199" t="s">
        <v>63</v>
      </c>
      <c r="R17" s="199">
        <v>10.0</v>
      </c>
      <c r="S17" s="197">
        <v>46175.0</v>
      </c>
      <c r="T17" s="197">
        <v>46175.0</v>
      </c>
      <c r="U17" s="8"/>
      <c r="V17" s="216"/>
      <c r="Y17" s="201" t="s">
        <v>61</v>
      </c>
      <c r="Z17" s="201">
        <v>7.0</v>
      </c>
      <c r="AA17" s="202"/>
      <c r="AB17" s="203" t="str">
        <f t="shared" si="5"/>
        <v/>
      </c>
    </row>
    <row r="18">
      <c r="A18" s="234">
        <v>46094.0</v>
      </c>
      <c r="B18" s="240" t="s">
        <v>5</v>
      </c>
      <c r="C18" s="206" t="s">
        <v>5</v>
      </c>
      <c r="D18" s="207">
        <v>46094.841631944444</v>
      </c>
      <c r="E18" s="188"/>
      <c r="F18" s="239" t="str">
        <f>IF(COUNTIF(LEAVE!A:A,H:H)&gt;0,TODAY(),"")</f>
        <v/>
      </c>
      <c r="G18" s="208" t="str">
        <f>IF(countif(TODAY!$C$7:$C$8,$H$2:$H1000),today(),"")</f>
        <v/>
      </c>
      <c r="H18" s="191" t="s">
        <v>65</v>
      </c>
      <c r="I18" s="192">
        <f t="shared" si="6"/>
        <v>8</v>
      </c>
      <c r="J18" s="213">
        <f>IFERROR(__xludf.DUMMYFUNCTION("""COMPUTED_VALUE"""),46169.0)</f>
        <v>46169</v>
      </c>
      <c r="K18" s="194"/>
      <c r="L18" s="195" t="str">
        <f t="shared" ref="L18:M18" si="21">H18</f>
        <v>VIJI-1</v>
      </c>
      <c r="M18" s="196">
        <f t="shared" si="21"/>
        <v>8</v>
      </c>
      <c r="N18" s="197">
        <f t="shared" si="3"/>
        <v>46169</v>
      </c>
      <c r="O18" s="197">
        <f t="shared" si="4"/>
        <v>46169</v>
      </c>
      <c r="P18" s="8"/>
      <c r="Q18" s="199" t="s">
        <v>47</v>
      </c>
      <c r="R18" s="199">
        <v>10.0</v>
      </c>
      <c r="S18" s="197">
        <v>46176.0</v>
      </c>
      <c r="T18" s="197">
        <v>46176.0</v>
      </c>
      <c r="U18" s="8"/>
      <c r="V18" s="216"/>
      <c r="Y18" s="201" t="s">
        <v>53</v>
      </c>
      <c r="Z18" s="201">
        <v>4.0</v>
      </c>
      <c r="AA18" s="202"/>
      <c r="AB18" s="203" t="str">
        <f t="shared" si="5"/>
        <v/>
      </c>
    </row>
    <row r="19" ht="15.75" customHeight="1">
      <c r="A19" s="234">
        <v>46095.0</v>
      </c>
      <c r="B19" s="240" t="s">
        <v>49</v>
      </c>
      <c r="C19" s="206" t="s">
        <v>7</v>
      </c>
      <c r="D19" s="207">
        <v>46095.79697916667</v>
      </c>
      <c r="E19" s="188"/>
      <c r="F19" s="239" t="str">
        <f>IF(COUNTIF(LEAVE!A:A,H:H)&gt;0,TODAY(),"")</f>
        <v/>
      </c>
      <c r="G19" s="208" t="str">
        <f>IF(countif(TODAY!$C$7:$C$8,$H$2:$H1000),today(),"")</f>
        <v/>
      </c>
      <c r="H19" s="191" t="s">
        <v>66</v>
      </c>
      <c r="I19" s="192">
        <f t="shared" si="6"/>
        <v>9</v>
      </c>
      <c r="J19" s="213">
        <f>IFERROR(__xludf.DUMMYFUNCTION("""COMPUTED_VALUE"""),46168.0)</f>
        <v>46168</v>
      </c>
      <c r="K19" s="194"/>
      <c r="L19" s="195" t="str">
        <f t="shared" ref="L19:M19" si="22">H19</f>
        <v>VIJI-2</v>
      </c>
      <c r="M19" s="196">
        <f t="shared" si="22"/>
        <v>9</v>
      </c>
      <c r="N19" s="197">
        <f t="shared" si="3"/>
        <v>46168</v>
      </c>
      <c r="O19" s="197">
        <f t="shared" si="4"/>
        <v>46168</v>
      </c>
      <c r="P19" s="8"/>
      <c r="Q19" s="199" t="s">
        <v>9</v>
      </c>
      <c r="R19" s="199">
        <v>9.0</v>
      </c>
      <c r="S19" s="197">
        <v>46176.0</v>
      </c>
      <c r="T19" s="197">
        <v>46176.0</v>
      </c>
      <c r="U19" s="8"/>
      <c r="V19" s="216"/>
      <c r="Y19" s="201" t="s">
        <v>62</v>
      </c>
      <c r="Z19" s="201">
        <v>4.0</v>
      </c>
      <c r="AA19" s="202"/>
      <c r="AB19" s="203" t="str">
        <f t="shared" si="5"/>
        <v/>
      </c>
    </row>
    <row r="20" ht="15.75" customHeight="1">
      <c r="A20" s="234">
        <v>46095.0</v>
      </c>
      <c r="B20" s="240" t="s">
        <v>52</v>
      </c>
      <c r="C20" s="206" t="s">
        <v>7</v>
      </c>
      <c r="D20" s="207">
        <v>46095.79697916667</v>
      </c>
      <c r="E20" s="188"/>
      <c r="F20" s="239" t="str">
        <f>IF(COUNTIF(LEAVE!A:A,H:H)&gt;0,TODAY(),"")</f>
        <v/>
      </c>
      <c r="G20" s="208" t="str">
        <f>IF(countif(TODAY!$C$7:$C$8,$H$2:$H1000),today(),"")</f>
        <v/>
      </c>
      <c r="H20" s="191" t="s">
        <v>5</v>
      </c>
      <c r="I20" s="192">
        <f t="shared" si="6"/>
        <v>9</v>
      </c>
      <c r="J20" s="213">
        <f>IFERROR(__xludf.DUMMYFUNCTION("""COMPUTED_VALUE"""),46170.0)</f>
        <v>46170</v>
      </c>
      <c r="K20" s="194"/>
      <c r="L20" s="195" t="str">
        <f t="shared" ref="L20:M20" si="23">H20</f>
        <v>VISHNUPRIYA</v>
      </c>
      <c r="M20" s="196">
        <f t="shared" si="23"/>
        <v>9</v>
      </c>
      <c r="N20" s="197">
        <f t="shared" si="3"/>
        <v>46170</v>
      </c>
      <c r="O20" s="197">
        <f t="shared" si="4"/>
        <v>46170</v>
      </c>
      <c r="P20" s="8"/>
      <c r="Q20" s="199"/>
      <c r="R20" s="199">
        <v>0.0</v>
      </c>
      <c r="S20" s="197">
        <v>0.0</v>
      </c>
      <c r="T20" s="197">
        <v>46178.0</v>
      </c>
      <c r="U20" s="8"/>
      <c r="V20" s="216"/>
      <c r="Y20" s="201" t="s">
        <v>70</v>
      </c>
      <c r="Z20" s="201">
        <v>3.0</v>
      </c>
      <c r="AA20" s="202"/>
      <c r="AB20" s="203" t="str">
        <f t="shared" si="5"/>
        <v/>
      </c>
    </row>
    <row r="21" ht="15.75" customHeight="1">
      <c r="A21" s="234">
        <v>46096.0</v>
      </c>
      <c r="B21" s="240" t="s">
        <v>57</v>
      </c>
      <c r="C21" s="206" t="s">
        <v>5</v>
      </c>
      <c r="D21" s="207">
        <v>46096.81696759259</v>
      </c>
      <c r="E21" s="104"/>
      <c r="F21" s="239" t="str">
        <f>IF(COUNTIF(LEAVE!A:A,H:H)&gt;0,TODAY(),"")</f>
        <v/>
      </c>
      <c r="G21" s="208" t="str">
        <f>IF(countif(TODAY!$C$7:$C$8,$H$2:$H1000),today(),"")</f>
        <v/>
      </c>
      <c r="H21" s="191" t="s">
        <v>63</v>
      </c>
      <c r="I21" s="192">
        <f t="shared" si="6"/>
        <v>10</v>
      </c>
      <c r="J21" s="213">
        <f>IFERROR(__xludf.DUMMYFUNCTION("""COMPUTED_VALUE"""),46175.0)</f>
        <v>46175</v>
      </c>
      <c r="K21" s="194"/>
      <c r="L21" s="195" t="str">
        <f t="shared" ref="L21:M21" si="24">H21</f>
        <v>YAMUNA</v>
      </c>
      <c r="M21" s="196">
        <f t="shared" si="24"/>
        <v>10</v>
      </c>
      <c r="N21" s="197">
        <f t="shared" si="3"/>
        <v>46175</v>
      </c>
      <c r="O21" s="197">
        <f t="shared" si="4"/>
        <v>46175</v>
      </c>
      <c r="P21" s="8"/>
      <c r="Q21" s="199"/>
      <c r="R21" s="199">
        <v>0.0</v>
      </c>
      <c r="S21" s="197">
        <v>0.0</v>
      </c>
      <c r="T21" s="197">
        <v>46178.0</v>
      </c>
      <c r="U21" s="8"/>
      <c r="V21" s="216"/>
      <c r="Y21" s="201" t="s">
        <v>58</v>
      </c>
      <c r="Z21" s="201">
        <v>2.0</v>
      </c>
      <c r="AA21" s="202"/>
      <c r="AB21" s="203" t="str">
        <f t="shared" si="5"/>
        <v/>
      </c>
    </row>
    <row r="22" ht="15.75" customHeight="1">
      <c r="A22" s="234">
        <v>46096.0</v>
      </c>
      <c r="B22" s="240" t="s">
        <v>63</v>
      </c>
      <c r="C22" s="206" t="s">
        <v>5</v>
      </c>
      <c r="D22" s="207">
        <v>46096.81696759259</v>
      </c>
      <c r="E22" s="104"/>
      <c r="F22" s="189">
        <f>IF(COUNTIF(LEAVE!A:A,H:H)&gt;0,TODAY(),"")</f>
        <v>46177</v>
      </c>
      <c r="G22" s="208" t="str">
        <f>IF(countif(TODAY!$C$7:$C$8,$H$2:$H1000),today(),"")</f>
        <v/>
      </c>
      <c r="H22" s="191" t="s">
        <v>69</v>
      </c>
      <c r="I22" s="192">
        <f t="shared" si="6"/>
        <v>9</v>
      </c>
      <c r="J22" s="213">
        <f>IFERROR(__xludf.DUMMYFUNCTION("""COMPUTED_VALUE"""),46166.0)</f>
        <v>46166</v>
      </c>
      <c r="K22" s="194"/>
      <c r="L22" s="195" t="str">
        <f t="shared" ref="L22:M22" si="25">H22</f>
        <v>YOGAPRIYA</v>
      </c>
      <c r="M22" s="196">
        <f t="shared" si="25"/>
        <v>9</v>
      </c>
      <c r="N22" s="197">
        <f t="shared" si="3"/>
        <v>92343</v>
      </c>
      <c r="O22" s="197">
        <f t="shared" si="4"/>
        <v>92343</v>
      </c>
      <c r="P22" s="8"/>
      <c r="Q22" s="199"/>
      <c r="R22" s="199">
        <v>0.0</v>
      </c>
      <c r="S22" s="197">
        <v>0.0</v>
      </c>
      <c r="T22" s="197">
        <v>46178.0</v>
      </c>
      <c r="U22" s="8"/>
      <c r="V22" s="216"/>
      <c r="Y22" s="219" t="s">
        <v>67</v>
      </c>
      <c r="Z22" s="201">
        <v>2.0</v>
      </c>
      <c r="AA22" s="202"/>
      <c r="AB22" s="203" t="str">
        <f t="shared" si="5"/>
        <v/>
      </c>
    </row>
    <row r="23" ht="15.75" customHeight="1">
      <c r="A23" s="234">
        <v>46097.0</v>
      </c>
      <c r="B23" s="240" t="s">
        <v>61</v>
      </c>
      <c r="C23" s="206" t="s">
        <v>7</v>
      </c>
      <c r="D23" s="207">
        <v>46097.822743055556</v>
      </c>
      <c r="E23" s="104"/>
      <c r="F23" s="239" t="str">
        <f>IF(COUNTIF(LEAVE!A:A,H:H)&gt;0,TODAY(),"")</f>
        <v/>
      </c>
      <c r="G23" s="208" t="str">
        <f>IF(countif(TODAY!$C$7:$C$8,$H$2:$H1000),today(),"")</f>
        <v/>
      </c>
      <c r="H23" s="191"/>
      <c r="I23" s="192">
        <f t="shared" si="6"/>
        <v>0</v>
      </c>
      <c r="J23" s="213"/>
      <c r="K23" s="194"/>
      <c r="L23" s="195" t="str">
        <f t="shared" ref="L23:M23" si="26">H23</f>
        <v/>
      </c>
      <c r="M23" s="196">
        <f t="shared" si="26"/>
        <v>0</v>
      </c>
      <c r="N23" s="197">
        <f t="shared" si="3"/>
        <v>0</v>
      </c>
      <c r="O23" s="197">
        <f t="shared" si="4"/>
        <v>46178</v>
      </c>
      <c r="P23" s="8"/>
      <c r="Q23" s="199"/>
      <c r="R23" s="199">
        <v>0.0</v>
      </c>
      <c r="S23" s="197">
        <v>0.0</v>
      </c>
      <c r="T23" s="197">
        <v>46178.0</v>
      </c>
      <c r="U23" s="8"/>
      <c r="V23" s="216"/>
      <c r="Y23" s="201"/>
      <c r="Z23" s="201">
        <v>0.0</v>
      </c>
      <c r="AA23" s="202"/>
      <c r="AB23" s="203" t="str">
        <f t="shared" si="5"/>
        <v/>
      </c>
    </row>
    <row r="24" ht="15.75" customHeight="1">
      <c r="A24" s="234">
        <v>46097.0</v>
      </c>
      <c r="B24" s="240" t="s">
        <v>54</v>
      </c>
      <c r="C24" s="206" t="s">
        <v>7</v>
      </c>
      <c r="D24" s="207">
        <v>46097.822743055556</v>
      </c>
      <c r="E24" s="104"/>
      <c r="F24" s="239" t="str">
        <f>IF(COUNTIF(LEAVE!A:A,H:H)&gt;0,TODAY(),"")</f>
        <v/>
      </c>
      <c r="G24" s="208" t="str">
        <f>IF(countif(TODAY!$C$7:$C$8,$H$2:$H1000),today(),"")</f>
        <v/>
      </c>
      <c r="H24" s="191"/>
      <c r="I24" s="192">
        <f t="shared" si="6"/>
        <v>0</v>
      </c>
      <c r="J24" s="213"/>
      <c r="K24" s="194"/>
      <c r="L24" s="195" t="str">
        <f t="shared" ref="L24:M24" si="27">H24</f>
        <v/>
      </c>
      <c r="M24" s="196">
        <f t="shared" si="27"/>
        <v>0</v>
      </c>
      <c r="N24" s="197">
        <f t="shared" si="3"/>
        <v>0</v>
      </c>
      <c r="O24" s="197">
        <f t="shared" si="4"/>
        <v>46178</v>
      </c>
      <c r="P24" s="8"/>
      <c r="Q24" s="199"/>
      <c r="R24" s="199">
        <v>0.0</v>
      </c>
      <c r="S24" s="197">
        <v>0.0</v>
      </c>
      <c r="T24" s="197">
        <v>46178.0</v>
      </c>
      <c r="U24" s="8"/>
      <c r="V24" s="216"/>
      <c r="Y24" s="201"/>
      <c r="Z24" s="201">
        <v>0.0</v>
      </c>
      <c r="AA24" s="202"/>
      <c r="AB24" s="203" t="str">
        <f t="shared" si="5"/>
        <v/>
      </c>
    </row>
    <row r="25" ht="15.75" customHeight="1">
      <c r="A25" s="234">
        <v>46098.0</v>
      </c>
      <c r="B25" s="240" t="s">
        <v>66</v>
      </c>
      <c r="C25" s="206" t="s">
        <v>9</v>
      </c>
      <c r="D25" s="207">
        <v>46098.80856481481</v>
      </c>
      <c r="E25" s="220"/>
      <c r="F25" s="239" t="str">
        <f>IF(COUNTIF(LEAVE!A:A,H:H)&gt;0,TODAY(),"")</f>
        <v/>
      </c>
      <c r="G25" s="208" t="str">
        <f>IF(countif(TODAY!$C$7:$C$8,$H$2:$H1000),today(),"")</f>
        <v/>
      </c>
      <c r="H25" s="191"/>
      <c r="I25" s="192">
        <f t="shared" si="6"/>
        <v>0</v>
      </c>
      <c r="J25" s="213"/>
      <c r="K25" s="194"/>
      <c r="L25" s="195" t="str">
        <f t="shared" ref="L25:M25" si="28">H25</f>
        <v/>
      </c>
      <c r="M25" s="196">
        <f t="shared" si="28"/>
        <v>0</v>
      </c>
      <c r="N25" s="197">
        <f t="shared" si="3"/>
        <v>0</v>
      </c>
      <c r="O25" s="197">
        <f t="shared" si="4"/>
        <v>46178</v>
      </c>
      <c r="P25" s="8"/>
      <c r="Q25" s="199"/>
      <c r="R25" s="199">
        <v>0.0</v>
      </c>
      <c r="S25" s="197">
        <v>0.0</v>
      </c>
      <c r="T25" s="197">
        <v>46178.0</v>
      </c>
      <c r="U25" s="8"/>
      <c r="V25" s="216"/>
      <c r="Y25" s="201"/>
      <c r="Z25" s="201">
        <v>0.0</v>
      </c>
      <c r="AA25" s="202"/>
      <c r="AB25" s="203" t="str">
        <f t="shared" si="5"/>
        <v/>
      </c>
    </row>
    <row r="26" ht="15.75" customHeight="1">
      <c r="A26" s="234">
        <v>46098.0</v>
      </c>
      <c r="B26" s="240" t="s">
        <v>69</v>
      </c>
      <c r="C26" s="206" t="s">
        <v>9</v>
      </c>
      <c r="D26" s="207">
        <v>46098.80856481481</v>
      </c>
      <c r="E26" s="220"/>
      <c r="F26" s="239" t="str">
        <f>IF(COUNTIF(LEAVE!A:A,H:H)&gt;0,TODAY(),"")</f>
        <v/>
      </c>
      <c r="G26" s="208" t="str">
        <f>IF(countif(TODAY!$C$7:$C$8,$H$2:$H1000),today(),"")</f>
        <v/>
      </c>
      <c r="H26" s="191"/>
      <c r="I26" s="192">
        <f t="shared" si="6"/>
        <v>0</v>
      </c>
      <c r="J26" s="213"/>
      <c r="K26" s="194"/>
      <c r="L26" s="195" t="str">
        <f t="shared" ref="L26:M26" si="29">H26</f>
        <v/>
      </c>
      <c r="M26" s="196">
        <f t="shared" si="29"/>
        <v>0</v>
      </c>
      <c r="N26" s="197">
        <f t="shared" si="3"/>
        <v>0</v>
      </c>
      <c r="O26" s="197">
        <f t="shared" si="4"/>
        <v>46178</v>
      </c>
      <c r="P26" s="8"/>
      <c r="Q26" s="199"/>
      <c r="R26" s="199">
        <v>0.0</v>
      </c>
      <c r="S26" s="197">
        <v>0.0</v>
      </c>
      <c r="T26" s="197">
        <v>46178.0</v>
      </c>
      <c r="U26" s="8"/>
      <c r="V26" s="216"/>
      <c r="Y26" s="201"/>
      <c r="Z26" s="201">
        <v>0.0</v>
      </c>
      <c r="AA26" s="202"/>
      <c r="AB26" s="203" t="str">
        <f t="shared" si="5"/>
        <v/>
      </c>
    </row>
    <row r="27" ht="15.75" customHeight="1">
      <c r="A27" s="234">
        <v>46099.0</v>
      </c>
      <c r="B27" s="240" t="s">
        <v>59</v>
      </c>
      <c r="C27" s="206" t="s">
        <v>7</v>
      </c>
      <c r="D27" s="207">
        <v>46099.80082175926</v>
      </c>
      <c r="E27" s="220"/>
      <c r="F27" s="239" t="str">
        <f>IF(COUNTIF(LEAVE!A:A,H:H)&gt;0,TODAY(),"")</f>
        <v/>
      </c>
      <c r="G27" s="208" t="str">
        <f>IF(countif(TODAY!$C$7:$C$8,$H$2:$H1000),today(),"")</f>
        <v/>
      </c>
      <c r="H27" s="191"/>
      <c r="I27" s="192">
        <f t="shared" si="6"/>
        <v>0</v>
      </c>
      <c r="J27" s="213"/>
      <c r="K27" s="194"/>
      <c r="L27" s="195" t="str">
        <f t="shared" ref="L27:M27" si="30">H27</f>
        <v/>
      </c>
      <c r="M27" s="196">
        <f t="shared" si="30"/>
        <v>0</v>
      </c>
      <c r="N27" s="197">
        <f t="shared" si="3"/>
        <v>0</v>
      </c>
      <c r="O27" s="197">
        <f t="shared" si="4"/>
        <v>46178</v>
      </c>
      <c r="P27" s="8"/>
      <c r="Q27" s="199"/>
      <c r="R27" s="199">
        <v>0.0</v>
      </c>
      <c r="S27" s="197">
        <v>0.0</v>
      </c>
      <c r="T27" s="197">
        <v>46178.0</v>
      </c>
      <c r="U27" s="8"/>
      <c r="V27" s="216"/>
      <c r="Y27" s="201"/>
      <c r="Z27" s="201">
        <v>0.0</v>
      </c>
      <c r="AA27" s="202"/>
      <c r="AB27" s="203"/>
    </row>
    <row r="28" ht="15.75" customHeight="1">
      <c r="A28" s="234">
        <v>46100.0</v>
      </c>
      <c r="B28" s="240"/>
      <c r="C28" s="206" t="s">
        <v>7</v>
      </c>
      <c r="D28" s="207">
        <v>46100.83113425926</v>
      </c>
      <c r="E28" s="3"/>
      <c r="F28" s="239" t="str">
        <f>IF(COUNTIF(LEAVE!A:A,H:H)&gt;0,TODAY(),"")</f>
        <v/>
      </c>
      <c r="G28" s="208" t="str">
        <f>IF(countif(TODAY!$C$7:$C$8,$H$2:$H1000),today(),"")</f>
        <v/>
      </c>
      <c r="H28" s="191"/>
      <c r="I28" s="192">
        <f t="shared" si="6"/>
        <v>0</v>
      </c>
      <c r="J28" s="213"/>
      <c r="K28" s="194"/>
      <c r="L28" s="195" t="str">
        <f t="shared" ref="L28:M28" si="31">H28</f>
        <v/>
      </c>
      <c r="M28" s="196">
        <f t="shared" si="31"/>
        <v>0</v>
      </c>
      <c r="N28" s="197">
        <f t="shared" si="3"/>
        <v>0</v>
      </c>
      <c r="O28" s="197">
        <f t="shared" si="4"/>
        <v>46178</v>
      </c>
      <c r="P28" s="8"/>
      <c r="Q28" s="199"/>
      <c r="R28" s="199">
        <v>0.0</v>
      </c>
      <c r="S28" s="197">
        <v>0.0</v>
      </c>
      <c r="T28" s="197">
        <v>46178.0</v>
      </c>
      <c r="U28" s="8"/>
      <c r="V28" s="8"/>
      <c r="W28" s="221"/>
      <c r="X28" s="221"/>
      <c r="Y28" s="201"/>
      <c r="Z28" s="201">
        <v>0.0</v>
      </c>
    </row>
    <row r="29" ht="15.75" customHeight="1">
      <c r="A29" s="234">
        <v>46100.0</v>
      </c>
      <c r="B29" s="240" t="s">
        <v>65</v>
      </c>
      <c r="C29" s="206" t="s">
        <v>7</v>
      </c>
      <c r="D29" s="207">
        <v>46100.83113425926</v>
      </c>
      <c r="E29" s="3"/>
      <c r="F29" s="239" t="str">
        <f>IF(COUNTIF(LEAVE!A:A,H:H)&gt;0,TODAY(),"")</f>
        <v/>
      </c>
      <c r="G29" s="208" t="str">
        <f>IF(countif(TODAY!$C$7:$C$8,$H$2:$H1000),today(),"")</f>
        <v/>
      </c>
      <c r="H29" s="191"/>
      <c r="I29" s="192">
        <f t="shared" si="6"/>
        <v>0</v>
      </c>
      <c r="J29" s="213"/>
      <c r="K29" s="194"/>
      <c r="L29" s="195" t="str">
        <f t="shared" ref="L29:M29" si="32">H29</f>
        <v/>
      </c>
      <c r="M29" s="196">
        <f t="shared" si="32"/>
        <v>0</v>
      </c>
      <c r="N29" s="197">
        <f t="shared" si="3"/>
        <v>0</v>
      </c>
      <c r="O29" s="197">
        <f t="shared" si="4"/>
        <v>46178</v>
      </c>
      <c r="P29" s="8"/>
      <c r="Q29" s="199" t="s">
        <v>58</v>
      </c>
      <c r="R29" s="199">
        <v>2.0</v>
      </c>
      <c r="S29" s="197">
        <v>92340.0</v>
      </c>
      <c r="T29" s="197">
        <v>92340.0</v>
      </c>
      <c r="U29" s="8"/>
      <c r="V29" s="8"/>
      <c r="W29" s="221"/>
      <c r="X29" s="221"/>
      <c r="Y29" s="201"/>
      <c r="Z29" s="201"/>
    </row>
    <row r="30" ht="15.75" customHeight="1">
      <c r="A30" s="234">
        <v>46101.0</v>
      </c>
      <c r="B30" s="240" t="s">
        <v>50</v>
      </c>
      <c r="C30" s="206" t="s">
        <v>7</v>
      </c>
      <c r="D30" s="207">
        <v>46101.828877314816</v>
      </c>
      <c r="E30" s="3"/>
      <c r="F30" s="239" t="str">
        <f>IF(COUNTIF(LEAVE!A:A,H:H)&gt;0,TODAY(),"")</f>
        <v/>
      </c>
      <c r="G30" s="208" t="str">
        <f>IF(countif(TODAY!$C$7:$C$8,$H$2:$H1000),today(),"")</f>
        <v/>
      </c>
      <c r="H30" s="191"/>
      <c r="I30" s="192">
        <f t="shared" si="6"/>
        <v>0</v>
      </c>
      <c r="J30" s="213"/>
      <c r="K30" s="194"/>
      <c r="L30" s="195" t="str">
        <f t="shared" ref="L30:M30" si="33">H30</f>
        <v/>
      </c>
      <c r="M30" s="196">
        <f t="shared" si="33"/>
        <v>0</v>
      </c>
      <c r="N30" s="197">
        <f t="shared" si="3"/>
        <v>0</v>
      </c>
      <c r="O30" s="197">
        <f t="shared" si="4"/>
        <v>46178</v>
      </c>
      <c r="P30" s="8"/>
      <c r="Q30" s="199" t="s">
        <v>69</v>
      </c>
      <c r="R30" s="199">
        <v>9.0</v>
      </c>
      <c r="S30" s="197">
        <v>92343.0</v>
      </c>
      <c r="T30" s="197">
        <v>92343.0</v>
      </c>
      <c r="U30" s="8"/>
      <c r="V30" s="8"/>
      <c r="W30" s="221"/>
      <c r="X30" s="221"/>
      <c r="Y30" s="201"/>
      <c r="Z30" s="201"/>
    </row>
    <row r="31" ht="15.75" customHeight="1">
      <c r="A31" s="234">
        <v>46101.0</v>
      </c>
      <c r="B31" s="240" t="s">
        <v>7</v>
      </c>
      <c r="C31" s="206" t="s">
        <v>7</v>
      </c>
      <c r="D31" s="207">
        <v>46101.828877314816</v>
      </c>
      <c r="E31" s="3"/>
      <c r="F31" s="239" t="str">
        <f>IF(COUNTIF(LEAVE!A:A,H:H)&gt;0,TODAY(),"")</f>
        <v/>
      </c>
      <c r="G31" s="208" t="str">
        <f>IF(countif(TODAY!$C$7:$C$8,$H$2:$H1000),today(),"")</f>
        <v/>
      </c>
      <c r="H31" s="191"/>
      <c r="I31" s="192">
        <f t="shared" si="6"/>
        <v>0</v>
      </c>
      <c r="J31" s="213"/>
      <c r="K31" s="194"/>
      <c r="L31" s="195" t="str">
        <f t="shared" ref="L31:M31" si="34">H31</f>
        <v/>
      </c>
      <c r="M31" s="196">
        <f t="shared" si="34"/>
        <v>0</v>
      </c>
      <c r="N31" s="197">
        <f t="shared" si="3"/>
        <v>0</v>
      </c>
      <c r="O31" s="197">
        <f t="shared" si="4"/>
        <v>46178</v>
      </c>
      <c r="P31" s="8"/>
      <c r="Q31" s="199" t="s">
        <v>61</v>
      </c>
      <c r="R31" s="199">
        <v>7.0</v>
      </c>
      <c r="S31" s="197">
        <v>92344.0</v>
      </c>
      <c r="T31" s="197">
        <v>92344.0</v>
      </c>
      <c r="U31" s="8"/>
      <c r="V31" s="8"/>
      <c r="Y31" s="201"/>
      <c r="Z31" s="201"/>
    </row>
    <row r="32" ht="15.75" customHeight="1">
      <c r="A32" s="234">
        <v>46102.0</v>
      </c>
      <c r="B32" s="240" t="s">
        <v>9</v>
      </c>
      <c r="C32" s="206" t="s">
        <v>7</v>
      </c>
      <c r="D32" s="207">
        <v>46102.841631944444</v>
      </c>
      <c r="E32" s="3"/>
      <c r="F32" s="3"/>
      <c r="G32" s="3"/>
      <c r="H32" s="3"/>
      <c r="J32" s="226"/>
      <c r="K32" s="3"/>
      <c r="L32" s="3"/>
      <c r="O32" s="227"/>
      <c r="Q32" s="94"/>
      <c r="R32" s="94"/>
      <c r="S32" s="94"/>
      <c r="T32" s="94"/>
      <c r="Y32" s="201"/>
      <c r="Z32" s="201"/>
    </row>
    <row r="33" ht="15.75" customHeight="1">
      <c r="A33" s="234">
        <v>46102.0</v>
      </c>
      <c r="B33" s="240" t="s">
        <v>78</v>
      </c>
      <c r="C33" s="206" t="s">
        <v>7</v>
      </c>
      <c r="D33" s="207">
        <v>46102.841631944444</v>
      </c>
      <c r="E33" s="3"/>
      <c r="F33" s="3"/>
      <c r="G33" s="3"/>
      <c r="H33" s="3"/>
      <c r="J33" s="226"/>
      <c r="K33" s="3"/>
      <c r="L33" s="3"/>
      <c r="O33" s="227"/>
      <c r="Q33" s="94"/>
      <c r="R33" s="94"/>
      <c r="S33" s="94"/>
      <c r="T33" s="94"/>
      <c r="Y33" s="201"/>
      <c r="Z33" s="201"/>
    </row>
    <row r="34" ht="15.75" customHeight="1">
      <c r="A34" s="234">
        <v>46103.0</v>
      </c>
      <c r="B34" s="240" t="s">
        <v>52</v>
      </c>
      <c r="C34" s="206" t="s">
        <v>5</v>
      </c>
      <c r="D34" s="207">
        <v>46103.80982638889</v>
      </c>
      <c r="E34" s="3"/>
      <c r="F34" s="3"/>
      <c r="G34" s="3"/>
      <c r="H34" s="3"/>
      <c r="J34" s="226"/>
      <c r="K34" s="3"/>
      <c r="L34" s="3"/>
      <c r="O34" s="227"/>
      <c r="Q34" s="94"/>
      <c r="R34" s="94"/>
      <c r="S34" s="94"/>
      <c r="T34" s="94"/>
      <c r="Y34" s="201"/>
      <c r="Z34" s="201"/>
    </row>
    <row r="35" ht="15.75" customHeight="1">
      <c r="A35" s="234">
        <v>46103.0</v>
      </c>
      <c r="B35" s="240" t="s">
        <v>5</v>
      </c>
      <c r="C35" s="206" t="s">
        <v>5</v>
      </c>
      <c r="D35" s="207">
        <v>46103.80982638889</v>
      </c>
      <c r="E35" s="3"/>
      <c r="F35" s="3"/>
      <c r="G35" s="3"/>
      <c r="H35" s="3"/>
      <c r="J35" s="226"/>
      <c r="K35" s="3"/>
      <c r="L35" s="3"/>
      <c r="O35" s="227"/>
      <c r="Q35" s="94"/>
      <c r="R35" s="94"/>
      <c r="S35" s="94"/>
      <c r="T35" s="94"/>
      <c r="Y35" s="201" t="s">
        <v>92</v>
      </c>
      <c r="Z35" s="201"/>
    </row>
    <row r="36" ht="15.75" customHeight="1">
      <c r="A36" s="234">
        <v>46104.0</v>
      </c>
      <c r="B36" s="240" t="s">
        <v>47</v>
      </c>
      <c r="C36" s="206" t="s">
        <v>7</v>
      </c>
      <c r="D36" s="207">
        <v>46104.83306712963</v>
      </c>
      <c r="E36" s="3"/>
      <c r="F36" s="3"/>
      <c r="G36" s="3"/>
      <c r="H36" s="3"/>
      <c r="J36" s="226"/>
      <c r="K36" s="3"/>
      <c r="L36" s="3"/>
      <c r="O36" s="227"/>
      <c r="Q36" s="94"/>
      <c r="R36" s="94"/>
      <c r="S36" s="94"/>
      <c r="T36" s="94"/>
      <c r="Y36" s="201" t="s">
        <v>92</v>
      </c>
      <c r="Z36" s="201"/>
    </row>
    <row r="37" ht="15.75" customHeight="1">
      <c r="A37" s="234">
        <v>46104.0</v>
      </c>
      <c r="B37" s="240"/>
      <c r="C37" s="206" t="s">
        <v>7</v>
      </c>
      <c r="D37" s="207">
        <v>46104.833078703705</v>
      </c>
      <c r="E37" s="3"/>
      <c r="F37" s="3"/>
      <c r="G37" s="3"/>
      <c r="H37" s="3"/>
      <c r="J37" s="226"/>
      <c r="K37" s="3"/>
      <c r="L37" s="3"/>
      <c r="O37" s="227"/>
      <c r="Q37" s="94"/>
      <c r="R37" s="94"/>
      <c r="S37" s="94"/>
      <c r="T37" s="94"/>
      <c r="Y37" s="201" t="s">
        <v>92</v>
      </c>
      <c r="Z37" s="201"/>
    </row>
    <row r="38" ht="15.75" customHeight="1">
      <c r="A38" s="234">
        <v>46106.0</v>
      </c>
      <c r="B38" s="240" t="s">
        <v>57</v>
      </c>
      <c r="C38" s="206" t="s">
        <v>9</v>
      </c>
      <c r="D38" s="207">
        <v>46106.81028935185</v>
      </c>
      <c r="E38" s="3"/>
      <c r="F38" s="3"/>
      <c r="G38" s="3"/>
      <c r="H38" s="3"/>
      <c r="J38" s="226"/>
      <c r="K38" s="3"/>
      <c r="L38" s="3"/>
      <c r="O38" s="227"/>
      <c r="Q38" s="94"/>
      <c r="R38" s="94"/>
      <c r="S38" s="94"/>
      <c r="T38" s="94"/>
      <c r="Y38" s="94" t="s">
        <v>92</v>
      </c>
    </row>
    <row r="39" ht="15.75" customHeight="1">
      <c r="A39" s="234">
        <v>46106.0</v>
      </c>
      <c r="B39" s="240" t="s">
        <v>63</v>
      </c>
      <c r="C39" s="206" t="s">
        <v>9</v>
      </c>
      <c r="D39" s="207">
        <v>46106.81028935185</v>
      </c>
      <c r="E39" s="3"/>
      <c r="F39" s="3"/>
      <c r="G39" s="3"/>
      <c r="H39" s="3"/>
      <c r="J39" s="226"/>
      <c r="K39" s="3"/>
      <c r="L39" s="3"/>
      <c r="O39" s="227"/>
      <c r="Q39" s="94"/>
      <c r="R39" s="94"/>
      <c r="S39" s="94"/>
      <c r="T39" s="94"/>
      <c r="Y39" s="94" t="s">
        <v>92</v>
      </c>
    </row>
    <row r="40" ht="15.75" customHeight="1">
      <c r="A40" s="234">
        <v>46107.0</v>
      </c>
      <c r="B40" s="240" t="s">
        <v>49</v>
      </c>
      <c r="C40" s="206" t="s">
        <v>7</v>
      </c>
      <c r="D40" s="207">
        <v>46107.828668981485</v>
      </c>
      <c r="E40" s="3"/>
      <c r="F40" s="3"/>
      <c r="G40" s="3"/>
      <c r="H40" s="3"/>
      <c r="J40" s="226"/>
      <c r="K40" s="3"/>
      <c r="L40" s="3"/>
      <c r="O40" s="227"/>
      <c r="Q40" s="94"/>
      <c r="R40" s="94"/>
      <c r="S40" s="94"/>
      <c r="T40" s="94"/>
      <c r="Y40" s="94" t="s">
        <v>92</v>
      </c>
    </row>
    <row r="41" ht="15.75" customHeight="1">
      <c r="A41" s="234">
        <v>46107.0</v>
      </c>
      <c r="B41" s="240" t="s">
        <v>54</v>
      </c>
      <c r="C41" s="206" t="s">
        <v>7</v>
      </c>
      <c r="D41" s="207">
        <v>46107.828668981485</v>
      </c>
      <c r="E41" s="3"/>
      <c r="F41" s="3"/>
      <c r="G41" s="3"/>
      <c r="H41" s="3"/>
      <c r="J41" s="226"/>
      <c r="K41" s="3"/>
      <c r="L41" s="3"/>
      <c r="O41" s="227"/>
      <c r="Q41" s="94"/>
      <c r="R41" s="94"/>
      <c r="S41" s="94"/>
      <c r="T41" s="94"/>
      <c r="Y41" s="94" t="s">
        <v>92</v>
      </c>
    </row>
    <row r="42" ht="15.75" customHeight="1">
      <c r="A42" s="234">
        <v>46108.0</v>
      </c>
      <c r="B42" s="240" t="s">
        <v>78</v>
      </c>
      <c r="C42" s="206" t="s">
        <v>7</v>
      </c>
      <c r="D42" s="207">
        <v>46108.81361111111</v>
      </c>
      <c r="E42" s="3"/>
      <c r="F42" s="3"/>
      <c r="G42" s="3"/>
      <c r="H42" s="3"/>
      <c r="J42" s="226"/>
      <c r="K42" s="3"/>
      <c r="L42" s="3"/>
      <c r="O42" s="227"/>
      <c r="Q42" s="94"/>
      <c r="R42" s="94"/>
      <c r="S42" s="94"/>
      <c r="T42" s="94"/>
      <c r="Y42" s="94" t="s">
        <v>92</v>
      </c>
    </row>
    <row r="43" ht="15.75" customHeight="1">
      <c r="A43" s="234">
        <v>46108.0</v>
      </c>
      <c r="B43" s="240" t="s">
        <v>69</v>
      </c>
      <c r="C43" s="206" t="s">
        <v>7</v>
      </c>
      <c r="D43" s="207">
        <v>46108.81361111111</v>
      </c>
      <c r="E43" s="3"/>
      <c r="F43" s="3"/>
      <c r="G43" s="3"/>
      <c r="H43" s="3"/>
      <c r="J43" s="226"/>
      <c r="K43" s="3"/>
      <c r="L43" s="3"/>
      <c r="O43" s="227"/>
      <c r="Q43" s="94"/>
      <c r="R43" s="94"/>
      <c r="S43" s="94"/>
      <c r="T43" s="94"/>
      <c r="Y43" s="94" t="s">
        <v>92</v>
      </c>
    </row>
    <row r="44" ht="15.75" customHeight="1">
      <c r="A44" s="234">
        <v>46109.0</v>
      </c>
      <c r="B44" s="240" t="s">
        <v>61</v>
      </c>
      <c r="C44" s="206" t="s">
        <v>9</v>
      </c>
      <c r="D44" s="207">
        <v>46109.80454861111</v>
      </c>
      <c r="E44" s="3"/>
      <c r="F44" s="3"/>
      <c r="G44" s="3"/>
      <c r="H44" s="3"/>
      <c r="J44" s="226"/>
      <c r="K44" s="3"/>
      <c r="L44" s="3"/>
      <c r="O44" s="227"/>
      <c r="Q44" s="94"/>
      <c r="R44" s="94"/>
      <c r="S44" s="94"/>
      <c r="T44" s="94"/>
      <c r="Y44" s="94" t="s">
        <v>92</v>
      </c>
    </row>
    <row r="45" ht="15.75" customHeight="1">
      <c r="A45" s="234">
        <v>46109.0</v>
      </c>
      <c r="B45" s="240" t="s">
        <v>66</v>
      </c>
      <c r="C45" s="206" t="s">
        <v>9</v>
      </c>
      <c r="D45" s="207">
        <v>46109.80454861111</v>
      </c>
      <c r="E45" s="3"/>
      <c r="F45" s="3"/>
      <c r="G45" s="3"/>
      <c r="H45" s="3"/>
      <c r="J45" s="226"/>
      <c r="K45" s="3"/>
      <c r="L45" s="3"/>
      <c r="O45" s="227"/>
      <c r="Q45" s="94"/>
      <c r="R45" s="94"/>
      <c r="S45" s="94"/>
      <c r="T45" s="94"/>
      <c r="Y45" s="94" t="s">
        <v>92</v>
      </c>
    </row>
    <row r="46" ht="15.75" customHeight="1">
      <c r="A46" s="234">
        <v>46110.0</v>
      </c>
      <c r="B46" s="240" t="s">
        <v>59</v>
      </c>
      <c r="C46" s="206" t="s">
        <v>7</v>
      </c>
      <c r="D46" s="207">
        <v>46110.84512731482</v>
      </c>
      <c r="E46" s="3"/>
      <c r="F46" s="3"/>
      <c r="G46" s="3"/>
      <c r="H46" s="3"/>
      <c r="J46" s="226"/>
      <c r="K46" s="3"/>
      <c r="L46" s="3"/>
      <c r="O46" s="227"/>
      <c r="Q46" s="94"/>
      <c r="R46" s="94"/>
      <c r="S46" s="94"/>
      <c r="T46" s="94"/>
    </row>
    <row r="47" ht="15.75" customHeight="1">
      <c r="A47" s="234">
        <v>46111.0</v>
      </c>
      <c r="B47" s="240" t="s">
        <v>9</v>
      </c>
      <c r="C47" s="206" t="s">
        <v>9</v>
      </c>
      <c r="D47" s="207">
        <v>46111.84732638889</v>
      </c>
      <c r="E47" s="3"/>
      <c r="F47" s="3"/>
      <c r="G47" s="3"/>
      <c r="H47" s="3"/>
      <c r="J47" s="226"/>
      <c r="K47" s="3"/>
      <c r="L47" s="3"/>
      <c r="O47" s="227"/>
      <c r="Q47" s="94"/>
      <c r="R47" s="94"/>
      <c r="S47" s="94"/>
      <c r="T47" s="94"/>
    </row>
    <row r="48" ht="15.75" customHeight="1">
      <c r="A48" s="234">
        <v>46111.0</v>
      </c>
      <c r="B48" s="240" t="s">
        <v>65</v>
      </c>
      <c r="C48" s="206" t="s">
        <v>9</v>
      </c>
      <c r="D48" s="207">
        <v>46111.84732638889</v>
      </c>
      <c r="E48" s="3"/>
      <c r="F48" s="3"/>
      <c r="G48" s="3"/>
      <c r="H48" s="3"/>
      <c r="J48" s="226"/>
      <c r="K48" s="3"/>
      <c r="L48" s="3"/>
      <c r="O48" s="227"/>
      <c r="Q48" s="94"/>
      <c r="R48" s="94"/>
      <c r="S48" s="94"/>
      <c r="T48" s="94"/>
    </row>
    <row r="49" ht="15.75" customHeight="1">
      <c r="A49" s="234">
        <v>46112.0</v>
      </c>
      <c r="B49" s="240" t="s">
        <v>50</v>
      </c>
      <c r="C49" s="206" t="s">
        <v>9</v>
      </c>
      <c r="D49" s="207">
        <v>46112.82042824074</v>
      </c>
      <c r="E49" s="3"/>
      <c r="F49" s="3"/>
      <c r="G49" s="3"/>
      <c r="H49" s="3"/>
      <c r="J49" s="226"/>
      <c r="K49" s="3"/>
      <c r="L49" s="3"/>
      <c r="O49" s="227"/>
      <c r="Q49" s="94"/>
      <c r="R49" s="94"/>
      <c r="S49" s="94"/>
      <c r="T49" s="94"/>
    </row>
    <row r="50" ht="15.75" customHeight="1">
      <c r="A50" s="234">
        <v>46112.0</v>
      </c>
      <c r="B50" s="240" t="s">
        <v>7</v>
      </c>
      <c r="C50" s="206" t="s">
        <v>9</v>
      </c>
      <c r="D50" s="207">
        <v>46112.82042824074</v>
      </c>
      <c r="E50" s="3"/>
      <c r="F50" s="3"/>
      <c r="G50" s="3"/>
      <c r="H50" s="3"/>
      <c r="J50" s="226"/>
      <c r="K50" s="3"/>
      <c r="L50" s="3"/>
      <c r="O50" s="227"/>
      <c r="Q50" s="94"/>
      <c r="R50" s="94"/>
      <c r="S50" s="94"/>
      <c r="T50" s="94"/>
    </row>
    <row r="51" ht="15.75" customHeight="1">
      <c r="A51" s="234">
        <v>46113.0</v>
      </c>
      <c r="B51" s="240" t="s">
        <v>47</v>
      </c>
      <c r="C51" s="206" t="s">
        <v>7</v>
      </c>
      <c r="D51" s="207">
        <v>46113.823645833334</v>
      </c>
      <c r="E51" s="3"/>
      <c r="F51" s="3"/>
      <c r="G51" s="3"/>
      <c r="H51" s="3"/>
      <c r="J51" s="226"/>
      <c r="K51" s="3"/>
      <c r="L51" s="3"/>
      <c r="O51" s="227"/>
      <c r="Q51" s="94"/>
      <c r="R51" s="94"/>
      <c r="S51" s="94"/>
      <c r="T51" s="94"/>
    </row>
    <row r="52" ht="15.75" customHeight="1">
      <c r="A52" s="234">
        <v>46113.0</v>
      </c>
      <c r="B52" s="240" t="s">
        <v>52</v>
      </c>
      <c r="C52" s="206" t="s">
        <v>7</v>
      </c>
      <c r="D52" s="207">
        <v>46113.823645833334</v>
      </c>
      <c r="E52" s="3"/>
      <c r="F52" s="3"/>
      <c r="G52" s="3"/>
      <c r="H52" s="3"/>
      <c r="J52" s="226"/>
      <c r="K52" s="3"/>
      <c r="L52" s="3"/>
      <c r="O52" s="227"/>
      <c r="Q52" s="94"/>
      <c r="R52" s="94"/>
      <c r="S52" s="94"/>
      <c r="T52" s="94"/>
    </row>
    <row r="53" ht="15.75" customHeight="1">
      <c r="A53" s="234">
        <v>46114.0</v>
      </c>
      <c r="B53" s="240" t="s">
        <v>5</v>
      </c>
      <c r="C53" s="223"/>
      <c r="D53" s="207"/>
      <c r="E53" s="3"/>
      <c r="F53" s="3"/>
      <c r="G53" s="3"/>
      <c r="H53" s="3"/>
      <c r="J53" s="226"/>
      <c r="K53" s="3"/>
      <c r="L53" s="3"/>
      <c r="O53" s="227"/>
      <c r="Q53" s="94"/>
      <c r="R53" s="94"/>
      <c r="S53" s="94"/>
      <c r="T53" s="94"/>
    </row>
    <row r="54" ht="15.75" customHeight="1">
      <c r="A54" s="234">
        <v>46114.0</v>
      </c>
      <c r="B54" s="240" t="s">
        <v>57</v>
      </c>
      <c r="C54" s="223"/>
      <c r="D54" s="207"/>
      <c r="E54" s="3"/>
      <c r="F54" s="3"/>
      <c r="G54" s="3"/>
      <c r="H54" s="3"/>
      <c r="J54" s="226"/>
      <c r="K54" s="3"/>
      <c r="L54" s="3"/>
      <c r="O54" s="227"/>
      <c r="Q54" s="94"/>
      <c r="R54" s="94"/>
      <c r="S54" s="94"/>
      <c r="T54" s="94"/>
    </row>
    <row r="55" ht="15.75" customHeight="1">
      <c r="A55" s="234">
        <v>46115.0</v>
      </c>
      <c r="B55" s="240" t="s">
        <v>54</v>
      </c>
      <c r="C55" s="206" t="s">
        <v>7</v>
      </c>
      <c r="D55" s="207">
        <v>46115.82766203704</v>
      </c>
      <c r="E55" s="3"/>
      <c r="F55" s="3"/>
      <c r="G55" s="3"/>
      <c r="H55" s="3"/>
      <c r="J55" s="226"/>
      <c r="K55" s="3"/>
      <c r="L55" s="3"/>
      <c r="O55" s="227"/>
      <c r="Q55" s="94"/>
      <c r="R55" s="94"/>
      <c r="S55" s="94"/>
      <c r="T55" s="94"/>
    </row>
    <row r="56" ht="15.75" customHeight="1">
      <c r="A56" s="204">
        <v>46115.0</v>
      </c>
      <c r="B56" s="240" t="s">
        <v>78</v>
      </c>
      <c r="C56" s="206" t="s">
        <v>7</v>
      </c>
      <c r="D56" s="207">
        <v>46115.82766203704</v>
      </c>
      <c r="E56" s="3"/>
      <c r="F56" s="3"/>
      <c r="G56" s="3"/>
      <c r="H56" s="3"/>
      <c r="J56" s="226"/>
      <c r="K56" s="3"/>
      <c r="L56" s="3"/>
      <c r="O56" s="227"/>
      <c r="Q56" s="94"/>
      <c r="R56" s="94"/>
      <c r="S56" s="94"/>
      <c r="T56" s="94"/>
    </row>
    <row r="57" ht="15.75" customHeight="1">
      <c r="A57" s="204">
        <v>46116.0</v>
      </c>
      <c r="B57" s="240"/>
      <c r="C57" s="206" t="s">
        <v>7</v>
      </c>
      <c r="D57" s="207">
        <v>46116.828356481485</v>
      </c>
      <c r="E57" s="3"/>
      <c r="F57" s="3"/>
      <c r="G57" s="3"/>
      <c r="H57" s="3"/>
      <c r="J57" s="226"/>
      <c r="K57" s="3"/>
      <c r="L57" s="3"/>
      <c r="O57" s="227"/>
      <c r="Q57" s="94"/>
      <c r="R57" s="94"/>
      <c r="S57" s="94"/>
      <c r="T57" s="94"/>
    </row>
    <row r="58" ht="15.75" customHeight="1">
      <c r="A58" s="204">
        <v>46116.0</v>
      </c>
      <c r="B58" s="240" t="s">
        <v>63</v>
      </c>
      <c r="C58" s="206" t="s">
        <v>7</v>
      </c>
      <c r="D58" s="207">
        <v>46116.828356481485</v>
      </c>
      <c r="E58" s="3"/>
      <c r="F58" s="3"/>
      <c r="G58" s="3"/>
      <c r="H58" s="3"/>
      <c r="J58" s="226"/>
      <c r="K58" s="3"/>
      <c r="L58" s="3"/>
      <c r="O58" s="227"/>
      <c r="Q58" s="94"/>
      <c r="R58" s="94"/>
      <c r="S58" s="94"/>
      <c r="T58" s="94"/>
    </row>
    <row r="59" ht="15.75" customHeight="1">
      <c r="A59" s="204">
        <v>46117.0</v>
      </c>
      <c r="B59" s="240" t="s">
        <v>69</v>
      </c>
      <c r="C59" s="206" t="s">
        <v>5</v>
      </c>
      <c r="D59" s="207">
        <v>46117.83692129629</v>
      </c>
      <c r="E59" s="3"/>
      <c r="F59" s="3"/>
      <c r="G59" s="3"/>
      <c r="H59" s="3"/>
      <c r="J59" s="226"/>
      <c r="K59" s="3"/>
      <c r="L59" s="3"/>
      <c r="O59" s="227"/>
      <c r="Q59" s="94"/>
      <c r="R59" s="94"/>
      <c r="S59" s="94"/>
      <c r="T59" s="94"/>
    </row>
    <row r="60" ht="15.75" customHeight="1">
      <c r="A60" s="204">
        <v>46117.0</v>
      </c>
      <c r="B60" s="240" t="s">
        <v>49</v>
      </c>
      <c r="C60" s="206" t="s">
        <v>5</v>
      </c>
      <c r="D60" s="207">
        <v>46117.83692129629</v>
      </c>
      <c r="E60" s="3"/>
      <c r="F60" s="3"/>
      <c r="G60" s="3"/>
      <c r="H60" s="3"/>
      <c r="J60" s="226"/>
      <c r="K60" s="3"/>
      <c r="L60" s="3"/>
      <c r="O60" s="227"/>
      <c r="Q60" s="94"/>
      <c r="R60" s="94"/>
      <c r="S60" s="94"/>
      <c r="T60" s="94"/>
    </row>
    <row r="61" ht="15.75" customHeight="1">
      <c r="A61" s="204">
        <v>46118.0</v>
      </c>
      <c r="B61" s="240" t="s">
        <v>61</v>
      </c>
      <c r="C61" s="206" t="s">
        <v>7</v>
      </c>
      <c r="D61" s="207">
        <v>46118.80913194444</v>
      </c>
      <c r="E61" s="3"/>
      <c r="F61" s="3"/>
      <c r="G61" s="3"/>
      <c r="H61" s="3"/>
      <c r="J61" s="226"/>
      <c r="K61" s="3"/>
      <c r="L61" s="3"/>
      <c r="O61" s="227"/>
      <c r="Q61" s="94"/>
      <c r="R61" s="94"/>
      <c r="S61" s="94"/>
      <c r="T61" s="94"/>
    </row>
    <row r="62" ht="15.75" customHeight="1">
      <c r="A62" s="204">
        <v>46118.0</v>
      </c>
      <c r="B62" s="240" t="s">
        <v>66</v>
      </c>
      <c r="C62" s="206" t="s">
        <v>7</v>
      </c>
      <c r="D62" s="207">
        <v>46118.80913194444</v>
      </c>
      <c r="E62" s="3"/>
      <c r="F62" s="3"/>
      <c r="G62" s="3"/>
      <c r="H62" s="3"/>
      <c r="J62" s="226"/>
      <c r="K62" s="3"/>
      <c r="L62" s="3"/>
      <c r="O62" s="227"/>
      <c r="Q62" s="94"/>
      <c r="R62" s="94"/>
      <c r="S62" s="94"/>
      <c r="T62" s="94"/>
    </row>
    <row r="63" ht="15.75" customHeight="1">
      <c r="A63" s="204">
        <v>46119.0</v>
      </c>
      <c r="B63" s="240" t="s">
        <v>7</v>
      </c>
      <c r="C63" s="206" t="s">
        <v>5</v>
      </c>
      <c r="D63" s="207">
        <v>46119.80679398148</v>
      </c>
      <c r="E63" s="3"/>
      <c r="F63" s="3"/>
      <c r="G63" s="3"/>
      <c r="H63" s="3"/>
      <c r="J63" s="226"/>
      <c r="K63" s="3"/>
      <c r="L63" s="3"/>
      <c r="O63" s="227"/>
      <c r="Q63" s="94"/>
      <c r="R63" s="94"/>
      <c r="S63" s="94"/>
      <c r="T63" s="94"/>
    </row>
    <row r="64" ht="15.75" customHeight="1">
      <c r="A64" s="242">
        <v>46119.0</v>
      </c>
      <c r="B64" s="240" t="s">
        <v>52</v>
      </c>
      <c r="C64" s="206" t="s">
        <v>5</v>
      </c>
      <c r="D64" s="207">
        <v>46119.80679398148</v>
      </c>
      <c r="E64" s="3"/>
      <c r="F64" s="3"/>
      <c r="G64" s="3"/>
      <c r="H64" s="3"/>
      <c r="J64" s="226"/>
      <c r="K64" s="3"/>
      <c r="L64" s="3"/>
      <c r="O64" s="227"/>
      <c r="Q64" s="94"/>
      <c r="R64" s="94"/>
      <c r="S64" s="94"/>
      <c r="T64" s="94"/>
    </row>
    <row r="65" ht="15.75" customHeight="1">
      <c r="A65" s="242">
        <v>46120.0</v>
      </c>
      <c r="B65" s="240" t="s">
        <v>9</v>
      </c>
      <c r="C65" s="206" t="s">
        <v>9</v>
      </c>
      <c r="D65" s="207">
        <v>46120.8133912037</v>
      </c>
      <c r="E65" s="3"/>
      <c r="F65" s="3"/>
      <c r="G65" s="3"/>
      <c r="H65" s="3"/>
      <c r="J65" s="226"/>
      <c r="K65" s="3"/>
      <c r="L65" s="3"/>
      <c r="O65" s="227"/>
      <c r="Q65" s="94"/>
      <c r="R65" s="94"/>
      <c r="S65" s="94"/>
      <c r="T65" s="94"/>
    </row>
    <row r="66" ht="15.75" customHeight="1">
      <c r="A66" s="242">
        <v>46120.0</v>
      </c>
      <c r="B66" s="240" t="s">
        <v>59</v>
      </c>
      <c r="C66" s="206" t="s">
        <v>9</v>
      </c>
      <c r="D66" s="207">
        <v>46120.8133912037</v>
      </c>
      <c r="E66" s="3"/>
      <c r="F66" s="3"/>
      <c r="G66" s="3"/>
      <c r="H66" s="3"/>
      <c r="J66" s="226"/>
      <c r="K66" s="3"/>
      <c r="L66" s="3"/>
      <c r="O66" s="227"/>
      <c r="Q66" s="94"/>
      <c r="R66" s="94"/>
      <c r="S66" s="94"/>
      <c r="T66" s="94"/>
    </row>
    <row r="67" ht="15.75" customHeight="1">
      <c r="A67" s="242">
        <v>46121.0</v>
      </c>
      <c r="B67" s="240" t="s">
        <v>50</v>
      </c>
      <c r="C67" s="206" t="s">
        <v>3</v>
      </c>
      <c r="D67" s="207">
        <v>46121.83679398148</v>
      </c>
      <c r="E67" s="3"/>
      <c r="F67" s="3"/>
      <c r="G67" s="3"/>
      <c r="H67" s="3"/>
      <c r="J67" s="226"/>
      <c r="K67" s="3"/>
      <c r="L67" s="3"/>
      <c r="O67" s="227"/>
      <c r="Q67" s="94"/>
      <c r="R67" s="94"/>
      <c r="S67" s="94"/>
      <c r="T67" s="94"/>
    </row>
    <row r="68" ht="15.75" customHeight="1">
      <c r="A68" s="242">
        <v>46121.0</v>
      </c>
      <c r="B68" s="240" t="s">
        <v>65</v>
      </c>
      <c r="C68" s="206" t="s">
        <v>3</v>
      </c>
      <c r="D68" s="207">
        <v>46121.83679398148</v>
      </c>
      <c r="E68" s="3"/>
      <c r="F68" s="3"/>
      <c r="G68" s="3"/>
      <c r="H68" s="3"/>
      <c r="J68" s="226"/>
      <c r="K68" s="3"/>
      <c r="L68" s="3"/>
      <c r="O68" s="227"/>
      <c r="Q68" s="94"/>
      <c r="R68" s="94"/>
      <c r="S68" s="94"/>
      <c r="T68" s="94"/>
    </row>
    <row r="69" ht="15.75" customHeight="1">
      <c r="A69" s="234">
        <v>46122.0</v>
      </c>
      <c r="B69" s="240" t="s">
        <v>47</v>
      </c>
      <c r="C69" s="206" t="s">
        <v>9</v>
      </c>
      <c r="D69" s="207">
        <v>46122.82072916667</v>
      </c>
      <c r="E69" s="3"/>
      <c r="F69" s="3"/>
      <c r="G69" s="3"/>
      <c r="H69" s="3"/>
      <c r="J69" s="226"/>
      <c r="K69" s="3"/>
      <c r="L69" s="3"/>
      <c r="O69" s="227"/>
      <c r="Q69" s="94"/>
      <c r="R69" s="94"/>
      <c r="S69" s="94"/>
      <c r="T69" s="94"/>
    </row>
    <row r="70" ht="15.75" customHeight="1">
      <c r="A70" s="234">
        <v>46122.0</v>
      </c>
      <c r="B70" s="240" t="s">
        <v>78</v>
      </c>
      <c r="C70" s="206" t="s">
        <v>9</v>
      </c>
      <c r="D70" s="207">
        <v>46122.82072916667</v>
      </c>
      <c r="E70" s="3"/>
      <c r="F70" s="3"/>
      <c r="G70" s="3"/>
      <c r="H70" s="3"/>
      <c r="J70" s="226"/>
      <c r="K70" s="3"/>
      <c r="L70" s="3"/>
      <c r="O70" s="227"/>
      <c r="Q70" s="94"/>
      <c r="R70" s="94"/>
      <c r="S70" s="94"/>
      <c r="T70" s="94"/>
    </row>
    <row r="71" ht="15.75" customHeight="1">
      <c r="A71" s="234">
        <v>46123.0</v>
      </c>
      <c r="B71" s="240" t="s">
        <v>57</v>
      </c>
      <c r="C71" s="206" t="s">
        <v>9</v>
      </c>
      <c r="D71" s="207">
        <v>46123.827997685185</v>
      </c>
      <c r="E71" s="3"/>
      <c r="F71" s="3"/>
      <c r="G71" s="3"/>
      <c r="H71" s="3"/>
      <c r="J71" s="226"/>
      <c r="K71" s="3"/>
      <c r="L71" s="3"/>
      <c r="O71" s="227"/>
      <c r="Q71" s="94"/>
      <c r="R71" s="94"/>
      <c r="S71" s="94"/>
      <c r="T71" s="94"/>
    </row>
    <row r="72" ht="15.75" customHeight="1">
      <c r="A72" s="234">
        <v>46123.0</v>
      </c>
      <c r="B72" s="240" t="s">
        <v>5</v>
      </c>
      <c r="C72" s="206" t="s">
        <v>9</v>
      </c>
      <c r="D72" s="207">
        <v>46123.827997685185</v>
      </c>
      <c r="E72" s="3"/>
      <c r="F72" s="3"/>
      <c r="G72" s="3"/>
      <c r="H72" s="3"/>
      <c r="J72" s="226"/>
      <c r="K72" s="3"/>
      <c r="L72" s="3"/>
      <c r="O72" s="227"/>
      <c r="Q72" s="94"/>
      <c r="R72" s="94"/>
      <c r="S72" s="94"/>
      <c r="T72" s="94"/>
    </row>
    <row r="73" ht="15.75" customHeight="1">
      <c r="A73" s="234">
        <v>46124.0</v>
      </c>
      <c r="B73" s="240"/>
      <c r="C73" s="206" t="s">
        <v>5</v>
      </c>
      <c r="D73" s="207">
        <v>46124.84291666667</v>
      </c>
      <c r="E73" s="3"/>
      <c r="F73" s="3"/>
      <c r="G73" s="3"/>
      <c r="H73" s="3"/>
      <c r="J73" s="226"/>
      <c r="K73" s="3"/>
      <c r="L73" s="3"/>
      <c r="O73" s="227"/>
      <c r="Q73" s="94"/>
      <c r="R73" s="94"/>
      <c r="S73" s="94"/>
      <c r="T73" s="94"/>
    </row>
    <row r="74" ht="15.75" customHeight="1">
      <c r="A74" s="234">
        <v>46124.0</v>
      </c>
      <c r="B74" s="240" t="s">
        <v>63</v>
      </c>
      <c r="C74" s="206" t="s">
        <v>5</v>
      </c>
      <c r="D74" s="207">
        <v>46124.84291666667</v>
      </c>
      <c r="E74" s="3"/>
      <c r="F74" s="3"/>
      <c r="G74" s="3"/>
      <c r="H74" s="3"/>
      <c r="J74" s="226"/>
      <c r="K74" s="3"/>
      <c r="L74" s="3"/>
      <c r="O74" s="227"/>
      <c r="Q74" s="94"/>
      <c r="R74" s="94"/>
      <c r="S74" s="94"/>
      <c r="T74" s="94"/>
    </row>
    <row r="75" ht="15.75" customHeight="1">
      <c r="A75" s="234">
        <v>46125.0</v>
      </c>
      <c r="B75" s="240" t="s">
        <v>54</v>
      </c>
      <c r="C75" s="206" t="s">
        <v>7</v>
      </c>
      <c r="D75" s="207">
        <v>46125.84006944444</v>
      </c>
      <c r="E75" s="3"/>
      <c r="F75" s="3"/>
      <c r="G75" s="3"/>
      <c r="H75" s="3"/>
      <c r="J75" s="226"/>
      <c r="K75" s="3"/>
      <c r="L75" s="3"/>
      <c r="O75" s="227"/>
      <c r="Q75" s="94"/>
      <c r="R75" s="94"/>
      <c r="S75" s="94"/>
      <c r="T75" s="94"/>
    </row>
    <row r="76" ht="15.75" customHeight="1">
      <c r="A76" s="234">
        <v>46125.0</v>
      </c>
      <c r="B76" s="240" t="s">
        <v>49</v>
      </c>
      <c r="C76" s="206" t="s">
        <v>7</v>
      </c>
      <c r="D76" s="207">
        <v>46125.84006944444</v>
      </c>
      <c r="E76" s="3"/>
      <c r="F76" s="3"/>
      <c r="G76" s="3"/>
      <c r="H76" s="3"/>
      <c r="J76" s="226"/>
      <c r="K76" s="3"/>
      <c r="L76" s="3"/>
      <c r="O76" s="227"/>
      <c r="Q76" s="94"/>
      <c r="R76" s="94"/>
      <c r="S76" s="94"/>
      <c r="T76" s="94"/>
    </row>
    <row r="77" ht="15.75" customHeight="1">
      <c r="A77" s="234">
        <v>46126.0</v>
      </c>
      <c r="B77" s="240" t="s">
        <v>66</v>
      </c>
      <c r="C77" s="206" t="s">
        <v>5</v>
      </c>
      <c r="D77" s="207">
        <v>46126.8259375</v>
      </c>
      <c r="E77" s="3"/>
      <c r="F77" s="3"/>
      <c r="G77" s="3"/>
      <c r="H77" s="3"/>
      <c r="J77" s="226"/>
      <c r="K77" s="3"/>
      <c r="L77" s="3"/>
      <c r="O77" s="227"/>
      <c r="Q77" s="94"/>
      <c r="R77" s="94"/>
      <c r="S77" s="94"/>
      <c r="T77" s="94"/>
    </row>
    <row r="78" ht="15.75" customHeight="1">
      <c r="A78" s="234">
        <v>46126.0</v>
      </c>
      <c r="B78" s="240" t="s">
        <v>52</v>
      </c>
      <c r="C78" s="206" t="s">
        <v>5</v>
      </c>
      <c r="D78" s="207">
        <v>46126.8259375</v>
      </c>
      <c r="E78" s="3"/>
      <c r="F78" s="3"/>
      <c r="G78" s="3"/>
      <c r="H78" s="3"/>
      <c r="J78" s="226"/>
      <c r="K78" s="3"/>
      <c r="L78" s="3"/>
      <c r="O78" s="227"/>
      <c r="Q78" s="94"/>
      <c r="R78" s="94"/>
      <c r="S78" s="94"/>
      <c r="T78" s="94"/>
    </row>
    <row r="79" ht="15.75" customHeight="1">
      <c r="A79" s="234">
        <v>46127.0</v>
      </c>
      <c r="B79" s="240" t="s">
        <v>69</v>
      </c>
      <c r="C79" s="206" t="s">
        <v>7</v>
      </c>
      <c r="D79" s="207">
        <v>46127.84106481481</v>
      </c>
      <c r="E79" s="3"/>
      <c r="F79" s="3"/>
      <c r="G79" s="3"/>
      <c r="H79" s="3"/>
      <c r="J79" s="226"/>
      <c r="K79" s="3"/>
      <c r="L79" s="3"/>
      <c r="O79" s="227"/>
      <c r="Q79" s="94"/>
      <c r="R79" s="94"/>
      <c r="S79" s="94"/>
      <c r="T79" s="94"/>
    </row>
    <row r="80" ht="15.75" customHeight="1">
      <c r="A80" s="234">
        <v>46127.0</v>
      </c>
      <c r="B80" s="240" t="s">
        <v>61</v>
      </c>
      <c r="C80" s="206" t="s">
        <v>7</v>
      </c>
      <c r="D80" s="207">
        <v>46127.84106481481</v>
      </c>
      <c r="E80" s="3"/>
      <c r="F80" s="3"/>
      <c r="G80" s="3"/>
      <c r="H80" s="3"/>
      <c r="J80" s="226"/>
      <c r="K80" s="3"/>
      <c r="L80" s="3"/>
      <c r="O80" s="227"/>
      <c r="Q80" s="94"/>
      <c r="R80" s="94"/>
      <c r="S80" s="94"/>
      <c r="T80" s="94"/>
    </row>
    <row r="81" ht="15.75" customHeight="1">
      <c r="A81" s="234">
        <v>46128.0</v>
      </c>
      <c r="B81" s="240" t="s">
        <v>9</v>
      </c>
      <c r="C81" s="206" t="s">
        <v>9</v>
      </c>
      <c r="D81" s="207">
        <v>46128.80936342593</v>
      </c>
      <c r="E81" s="3"/>
      <c r="F81" s="3"/>
      <c r="G81" s="3"/>
      <c r="H81" s="3"/>
      <c r="J81" s="226"/>
      <c r="K81" s="3"/>
      <c r="L81" s="3"/>
      <c r="O81" s="227"/>
      <c r="Q81" s="94"/>
      <c r="R81" s="94"/>
      <c r="S81" s="94"/>
      <c r="T81" s="94"/>
    </row>
    <row r="82" ht="15.75" customHeight="1">
      <c r="A82" s="234">
        <v>46128.0</v>
      </c>
      <c r="B82" s="240" t="s">
        <v>7</v>
      </c>
      <c r="C82" s="206" t="s">
        <v>9</v>
      </c>
      <c r="D82" s="207">
        <v>46128.80936342593</v>
      </c>
      <c r="E82" s="3"/>
      <c r="F82" s="3"/>
      <c r="G82" s="3"/>
      <c r="H82" s="3"/>
      <c r="J82" s="226"/>
      <c r="K82" s="3"/>
      <c r="L82" s="3"/>
      <c r="O82" s="227"/>
      <c r="Q82" s="94"/>
      <c r="R82" s="94"/>
      <c r="S82" s="94"/>
      <c r="T82" s="94"/>
    </row>
    <row r="83" ht="15.75" customHeight="1">
      <c r="A83" s="234">
        <v>46129.0</v>
      </c>
      <c r="B83" s="240"/>
      <c r="C83" s="206" t="s">
        <v>9</v>
      </c>
      <c r="D83" s="207">
        <v>46129.83931712963</v>
      </c>
      <c r="E83" s="3"/>
      <c r="F83" s="3"/>
      <c r="G83" s="3"/>
      <c r="H83" s="3"/>
      <c r="J83" s="226"/>
      <c r="K83" s="3"/>
      <c r="L83" s="3"/>
      <c r="O83" s="227"/>
      <c r="Q83" s="94"/>
      <c r="R83" s="94"/>
      <c r="S83" s="94"/>
      <c r="T83" s="94"/>
    </row>
    <row r="84" ht="15.75" customHeight="1">
      <c r="A84" s="234">
        <v>46129.0</v>
      </c>
      <c r="B84" s="240" t="s">
        <v>63</v>
      </c>
      <c r="C84" s="206" t="s">
        <v>9</v>
      </c>
      <c r="D84" s="207">
        <v>46129.83931712963</v>
      </c>
      <c r="E84" s="3"/>
      <c r="F84" s="3"/>
      <c r="G84" s="3"/>
      <c r="H84" s="3"/>
      <c r="J84" s="226"/>
      <c r="K84" s="3"/>
      <c r="L84" s="3"/>
      <c r="O84" s="227"/>
      <c r="Q84" s="94"/>
      <c r="R84" s="94"/>
      <c r="S84" s="94"/>
      <c r="T84" s="94"/>
    </row>
    <row r="85" ht="15.75" customHeight="1">
      <c r="A85" s="234">
        <v>46130.0</v>
      </c>
      <c r="B85" s="240" t="s">
        <v>59</v>
      </c>
      <c r="C85" s="206" t="s">
        <v>9</v>
      </c>
      <c r="D85" s="207">
        <v>46130.83550925926</v>
      </c>
      <c r="E85" s="3"/>
      <c r="F85" s="3"/>
      <c r="G85" s="3"/>
      <c r="H85" s="3"/>
      <c r="J85" s="226"/>
      <c r="K85" s="3"/>
      <c r="L85" s="3"/>
      <c r="O85" s="227"/>
      <c r="Q85" s="94"/>
      <c r="R85" s="94"/>
      <c r="S85" s="94"/>
      <c r="T85" s="94"/>
    </row>
    <row r="86" ht="15.75" customHeight="1">
      <c r="A86" s="234">
        <v>46130.0</v>
      </c>
      <c r="B86" s="240" t="s">
        <v>47</v>
      </c>
      <c r="C86" s="206" t="s">
        <v>9</v>
      </c>
      <c r="D86" s="207">
        <v>46130.83550925926</v>
      </c>
      <c r="E86" s="3"/>
      <c r="F86" s="3"/>
      <c r="G86" s="3"/>
      <c r="H86" s="3"/>
      <c r="J86" s="226"/>
      <c r="K86" s="3"/>
      <c r="L86" s="3"/>
      <c r="O86" s="232"/>
      <c r="P86" s="233"/>
      <c r="Q86" s="233"/>
      <c r="R86" s="233"/>
      <c r="S86" s="233"/>
      <c r="T86" s="233"/>
      <c r="U86" s="233"/>
      <c r="V86" s="233"/>
      <c r="W86" s="233"/>
      <c r="X86" s="233"/>
    </row>
    <row r="87" ht="15.75" customHeight="1">
      <c r="A87" s="204">
        <v>46133.0</v>
      </c>
      <c r="B87" s="240" t="s">
        <v>52</v>
      </c>
      <c r="C87" s="206" t="s">
        <v>9</v>
      </c>
      <c r="D87" s="207">
        <v>46133.80787037037</v>
      </c>
      <c r="E87" s="3"/>
      <c r="F87" s="3"/>
      <c r="G87" s="3"/>
      <c r="H87" s="3"/>
      <c r="J87" s="226"/>
      <c r="K87" s="3"/>
      <c r="L87" s="3"/>
      <c r="O87" s="232"/>
      <c r="P87" s="233"/>
      <c r="Q87" s="233"/>
      <c r="R87" s="233"/>
      <c r="S87" s="233"/>
      <c r="T87" s="233"/>
      <c r="U87" s="233"/>
      <c r="V87" s="233"/>
      <c r="W87" s="233"/>
      <c r="X87" s="233"/>
    </row>
    <row r="88" ht="15.75" customHeight="1">
      <c r="A88" s="204">
        <v>46133.0</v>
      </c>
      <c r="B88" s="240" t="s">
        <v>5</v>
      </c>
      <c r="C88" s="206" t="s">
        <v>9</v>
      </c>
      <c r="D88" s="207">
        <v>46133.80787037037</v>
      </c>
      <c r="E88" s="3"/>
      <c r="F88" s="3"/>
      <c r="G88" s="3"/>
      <c r="H88" s="3"/>
      <c r="J88" s="226"/>
      <c r="K88" s="3"/>
      <c r="L88" s="3"/>
      <c r="O88" s="232"/>
      <c r="P88" s="233"/>
      <c r="Q88" s="233"/>
      <c r="R88" s="233"/>
      <c r="S88" s="233"/>
      <c r="T88" s="233"/>
      <c r="U88" s="233"/>
      <c r="V88" s="233"/>
      <c r="W88" s="233"/>
      <c r="X88" s="233"/>
    </row>
    <row r="89" ht="15.75" customHeight="1">
      <c r="A89" s="234">
        <v>46134.0</v>
      </c>
      <c r="B89" s="240" t="s">
        <v>50</v>
      </c>
      <c r="C89" s="206" t="s">
        <v>5</v>
      </c>
      <c r="D89" s="207">
        <v>46134.83876157407</v>
      </c>
      <c r="E89" s="3"/>
      <c r="F89" s="3"/>
      <c r="G89" s="3"/>
      <c r="H89" s="3"/>
      <c r="J89" s="226"/>
      <c r="K89" s="3"/>
      <c r="L89" s="3"/>
      <c r="O89" s="232"/>
      <c r="P89" s="233"/>
      <c r="Q89" s="233"/>
      <c r="R89" s="233"/>
      <c r="S89" s="233"/>
      <c r="T89" s="233"/>
      <c r="U89" s="233"/>
      <c r="V89" s="233"/>
      <c r="W89" s="233"/>
      <c r="X89" s="233"/>
    </row>
    <row r="90" ht="15.75" customHeight="1">
      <c r="A90" s="234">
        <v>46134.0</v>
      </c>
      <c r="B90" s="240" t="s">
        <v>65</v>
      </c>
      <c r="C90" s="206" t="s">
        <v>5</v>
      </c>
      <c r="D90" s="207">
        <v>46134.83876157407</v>
      </c>
      <c r="E90" s="3"/>
      <c r="F90" s="3"/>
      <c r="G90" s="3"/>
      <c r="H90" s="3"/>
      <c r="J90" s="226"/>
      <c r="K90" s="3"/>
      <c r="L90" s="3"/>
      <c r="O90" s="232"/>
      <c r="P90" s="233"/>
      <c r="Q90" s="233"/>
      <c r="R90" s="233"/>
      <c r="S90" s="233"/>
      <c r="T90" s="233"/>
      <c r="U90" s="233"/>
      <c r="V90" s="233"/>
      <c r="W90" s="233"/>
      <c r="X90" s="233"/>
    </row>
    <row r="91" ht="15.75" customHeight="1">
      <c r="A91" s="234">
        <v>46136.0</v>
      </c>
      <c r="B91" s="240" t="s">
        <v>78</v>
      </c>
      <c r="C91" s="206" t="s">
        <v>9</v>
      </c>
      <c r="D91" s="207">
        <v>46136.83354166667</v>
      </c>
      <c r="E91" s="3"/>
      <c r="F91" s="3"/>
      <c r="G91" s="3"/>
      <c r="H91" s="3"/>
      <c r="J91" s="226"/>
      <c r="K91" s="3"/>
      <c r="L91" s="3"/>
      <c r="O91" s="232"/>
      <c r="P91" s="233"/>
      <c r="Q91" s="233"/>
      <c r="R91" s="233"/>
      <c r="S91" s="233"/>
      <c r="T91" s="233"/>
      <c r="U91" s="233"/>
      <c r="V91" s="233"/>
      <c r="W91" s="233"/>
      <c r="X91" s="233"/>
    </row>
    <row r="92" ht="15.75" customHeight="1">
      <c r="A92" s="234">
        <v>46136.0</v>
      </c>
      <c r="B92" s="240" t="s">
        <v>49</v>
      </c>
      <c r="C92" s="206" t="s">
        <v>9</v>
      </c>
      <c r="D92" s="207">
        <v>46136.83354166667</v>
      </c>
      <c r="E92" s="3"/>
      <c r="F92" s="3"/>
      <c r="G92" s="3"/>
      <c r="H92" s="3"/>
      <c r="J92" s="226"/>
      <c r="K92" s="3"/>
      <c r="L92" s="3"/>
      <c r="O92" s="227"/>
      <c r="Q92" s="94"/>
      <c r="R92" s="94"/>
      <c r="S92" s="94"/>
      <c r="T92" s="94"/>
    </row>
    <row r="93" ht="15.75" customHeight="1">
      <c r="A93" s="234">
        <v>46137.0</v>
      </c>
      <c r="B93" s="240" t="s">
        <v>57</v>
      </c>
      <c r="C93" s="206" t="s">
        <v>5</v>
      </c>
      <c r="D93" s="207">
        <v>46137.84012731481</v>
      </c>
      <c r="E93" s="3"/>
      <c r="F93" s="3"/>
      <c r="G93" s="3"/>
      <c r="H93" s="3"/>
      <c r="J93" s="226"/>
      <c r="K93" s="3"/>
      <c r="L93" s="3"/>
      <c r="O93" s="227"/>
      <c r="Q93" s="94"/>
      <c r="R93" s="94"/>
      <c r="S93" s="94"/>
      <c r="T93" s="94"/>
    </row>
    <row r="94" ht="15.75" customHeight="1">
      <c r="A94" s="234">
        <v>46137.0</v>
      </c>
      <c r="B94" s="240" t="s">
        <v>54</v>
      </c>
      <c r="C94" s="206" t="s">
        <v>5</v>
      </c>
      <c r="D94" s="207">
        <v>46137.84012731481</v>
      </c>
      <c r="E94" s="3"/>
      <c r="F94" s="3"/>
      <c r="G94" s="3"/>
      <c r="H94" s="3"/>
      <c r="J94" s="226"/>
      <c r="K94" s="3"/>
      <c r="L94" s="3"/>
      <c r="O94" s="227"/>
      <c r="Q94" s="94"/>
      <c r="R94" s="94"/>
      <c r="S94" s="94"/>
      <c r="T94" s="94"/>
    </row>
    <row r="95" ht="15.75" customHeight="1">
      <c r="A95" s="234">
        <v>46138.0</v>
      </c>
      <c r="B95" s="240" t="s">
        <v>62</v>
      </c>
      <c r="C95" s="206" t="s">
        <v>9</v>
      </c>
      <c r="D95" s="207">
        <v>46138.83498842592</v>
      </c>
      <c r="E95" s="3"/>
      <c r="F95" s="3"/>
      <c r="G95" s="3"/>
      <c r="H95" s="3"/>
      <c r="J95" s="226"/>
      <c r="K95" s="3"/>
      <c r="L95" s="3"/>
      <c r="O95" s="227"/>
      <c r="Q95" s="94"/>
      <c r="R95" s="94"/>
      <c r="S95" s="94"/>
      <c r="T95" s="94"/>
    </row>
    <row r="96" ht="15.75" customHeight="1">
      <c r="A96" s="234">
        <v>46138.0</v>
      </c>
      <c r="B96" s="240" t="s">
        <v>66</v>
      </c>
      <c r="C96" s="206" t="s">
        <v>9</v>
      </c>
      <c r="D96" s="207">
        <v>46138.83498842592</v>
      </c>
      <c r="E96" s="3"/>
      <c r="F96" s="3"/>
      <c r="G96" s="3"/>
      <c r="H96" s="3"/>
      <c r="J96" s="226"/>
      <c r="K96" s="3"/>
      <c r="L96" s="3"/>
      <c r="O96" s="227"/>
      <c r="Q96" s="94"/>
      <c r="R96" s="94"/>
      <c r="S96" s="94"/>
      <c r="T96" s="94"/>
    </row>
    <row r="97" ht="15.75" customHeight="1">
      <c r="A97" s="234">
        <v>46139.0</v>
      </c>
      <c r="B97" s="240" t="s">
        <v>53</v>
      </c>
      <c r="C97" s="206" t="s">
        <v>9</v>
      </c>
      <c r="D97" s="207">
        <v>46139.82482638889</v>
      </c>
      <c r="E97" s="3"/>
      <c r="F97" s="3"/>
      <c r="G97" s="3"/>
      <c r="H97" s="3"/>
      <c r="J97" s="226"/>
      <c r="K97" s="3"/>
      <c r="L97" s="3"/>
      <c r="O97" s="227"/>
      <c r="Q97" s="94"/>
      <c r="R97" s="94"/>
      <c r="S97" s="94"/>
      <c r="T97" s="94"/>
    </row>
    <row r="98" ht="15.75" customHeight="1">
      <c r="A98" s="234">
        <v>46139.0</v>
      </c>
      <c r="B98" s="240" t="s">
        <v>7</v>
      </c>
      <c r="C98" s="206" t="s">
        <v>9</v>
      </c>
      <c r="D98" s="207">
        <v>46139.82482638889</v>
      </c>
      <c r="E98" s="3"/>
      <c r="F98" s="3"/>
      <c r="G98" s="3"/>
      <c r="H98" s="3"/>
      <c r="J98" s="226"/>
      <c r="K98" s="3"/>
      <c r="L98" s="3"/>
      <c r="O98" s="227"/>
      <c r="Q98" s="94"/>
      <c r="R98" s="94"/>
      <c r="S98" s="94"/>
      <c r="T98" s="94"/>
    </row>
    <row r="99" ht="15.75" customHeight="1">
      <c r="A99" s="234">
        <v>46140.0</v>
      </c>
      <c r="B99" s="240" t="s">
        <v>9</v>
      </c>
      <c r="C99" s="206" t="s">
        <v>9</v>
      </c>
      <c r="D99" s="207">
        <v>46140.821608796294</v>
      </c>
      <c r="E99" s="3"/>
      <c r="F99" s="3"/>
      <c r="G99" s="3"/>
      <c r="H99" s="3"/>
      <c r="J99" s="226"/>
      <c r="K99" s="3"/>
      <c r="L99" s="3"/>
      <c r="O99" s="227"/>
      <c r="Q99" s="94"/>
      <c r="R99" s="94"/>
      <c r="S99" s="94"/>
      <c r="T99" s="94"/>
    </row>
    <row r="100" ht="15.75" customHeight="1">
      <c r="A100" s="234">
        <v>46140.0</v>
      </c>
      <c r="B100" s="240" t="s">
        <v>69</v>
      </c>
      <c r="C100" s="206" t="s">
        <v>9</v>
      </c>
      <c r="D100" s="207">
        <v>46140.821608796294</v>
      </c>
      <c r="E100" s="3"/>
      <c r="F100" s="3"/>
      <c r="G100" s="3"/>
      <c r="H100" s="3"/>
      <c r="J100" s="226"/>
      <c r="K100" s="3"/>
      <c r="L100" s="3"/>
      <c r="O100" s="227"/>
      <c r="Q100" s="94"/>
      <c r="R100" s="94"/>
      <c r="S100" s="94"/>
      <c r="T100" s="94"/>
    </row>
    <row r="101" ht="15.75" customHeight="1">
      <c r="A101" s="234">
        <v>46142.0</v>
      </c>
      <c r="B101" s="240" t="s">
        <v>61</v>
      </c>
      <c r="C101" s="206" t="s">
        <v>9</v>
      </c>
      <c r="D101" s="207">
        <v>46142.828668981485</v>
      </c>
      <c r="E101" s="3"/>
      <c r="F101" s="3"/>
      <c r="G101" s="3"/>
      <c r="H101" s="3"/>
      <c r="J101" s="226"/>
      <c r="K101" s="3"/>
      <c r="L101" s="3"/>
      <c r="O101" s="227"/>
      <c r="Q101" s="94"/>
      <c r="R101" s="94"/>
      <c r="S101" s="94"/>
      <c r="T101" s="94"/>
    </row>
    <row r="102" ht="15.75" customHeight="1">
      <c r="A102" s="234">
        <v>46142.0</v>
      </c>
      <c r="B102" s="240"/>
      <c r="C102" s="206" t="s">
        <v>9</v>
      </c>
      <c r="D102" s="207">
        <v>46142.828668981485</v>
      </c>
      <c r="E102" s="3"/>
      <c r="F102" s="3"/>
      <c r="G102" s="3"/>
      <c r="H102" s="3"/>
      <c r="J102" s="226"/>
      <c r="K102" s="3"/>
      <c r="L102" s="3"/>
      <c r="O102" s="227"/>
      <c r="Q102" s="94"/>
      <c r="R102" s="94"/>
      <c r="S102" s="94"/>
      <c r="T102" s="94"/>
    </row>
    <row r="103" ht="15.75" customHeight="1">
      <c r="A103" s="234">
        <v>46143.0</v>
      </c>
      <c r="B103" s="240" t="s">
        <v>49</v>
      </c>
      <c r="C103" s="206" t="s">
        <v>5</v>
      </c>
      <c r="D103" s="207">
        <v>46143.83354166667</v>
      </c>
      <c r="E103" s="3"/>
      <c r="F103" s="3"/>
      <c r="G103" s="3"/>
      <c r="H103" s="3"/>
      <c r="J103" s="226"/>
      <c r="K103" s="3"/>
      <c r="L103" s="3"/>
      <c r="O103" s="227"/>
      <c r="Q103" s="94"/>
      <c r="R103" s="94"/>
      <c r="S103" s="94"/>
      <c r="T103" s="94"/>
    </row>
    <row r="104" ht="15.75" customHeight="1">
      <c r="A104" s="234">
        <v>46143.0</v>
      </c>
      <c r="B104" s="240" t="s">
        <v>65</v>
      </c>
      <c r="C104" s="206" t="s">
        <v>5</v>
      </c>
      <c r="D104" s="207">
        <v>46143.83354166667</v>
      </c>
      <c r="E104" s="3"/>
      <c r="F104" s="3"/>
      <c r="G104" s="3"/>
      <c r="H104" s="3"/>
      <c r="J104" s="226"/>
      <c r="K104" s="3"/>
      <c r="L104" s="3"/>
      <c r="O104" s="227"/>
      <c r="Q104" s="94"/>
      <c r="R104" s="94"/>
      <c r="S104" s="94"/>
      <c r="T104" s="94"/>
    </row>
    <row r="105" ht="15.75" customHeight="1">
      <c r="A105" s="234">
        <v>46144.0</v>
      </c>
      <c r="B105" s="240" t="s">
        <v>70</v>
      </c>
      <c r="C105" s="206" t="s">
        <v>7</v>
      </c>
      <c r="D105" s="207">
        <v>46144.82863425926</v>
      </c>
      <c r="E105" s="3"/>
      <c r="F105" s="3"/>
      <c r="G105" s="3"/>
      <c r="H105" s="3"/>
      <c r="J105" s="226"/>
      <c r="K105" s="3"/>
      <c r="L105" s="3"/>
      <c r="O105" s="227"/>
      <c r="Q105" s="94"/>
      <c r="R105" s="94"/>
      <c r="S105" s="94"/>
      <c r="T105" s="94"/>
    </row>
    <row r="106" ht="15.75" customHeight="1">
      <c r="A106" s="234">
        <v>46144.0</v>
      </c>
      <c r="B106" s="240" t="s">
        <v>63</v>
      </c>
      <c r="C106" s="206" t="s">
        <v>7</v>
      </c>
      <c r="D106" s="207">
        <v>46144.82863425926</v>
      </c>
      <c r="E106" s="3"/>
      <c r="F106" s="3"/>
      <c r="G106" s="3"/>
      <c r="H106" s="3"/>
      <c r="J106" s="226"/>
      <c r="K106" s="3"/>
      <c r="L106" s="3"/>
      <c r="O106" s="227"/>
      <c r="Q106" s="94"/>
      <c r="R106" s="94"/>
      <c r="S106" s="94"/>
      <c r="T106" s="94"/>
    </row>
    <row r="107" ht="15.75" customHeight="1">
      <c r="A107" s="234">
        <v>46145.0</v>
      </c>
      <c r="B107" s="240" t="s">
        <v>52</v>
      </c>
      <c r="C107" s="206" t="s">
        <v>5</v>
      </c>
      <c r="D107" s="207">
        <v>46145.83453703704</v>
      </c>
      <c r="E107" s="3"/>
      <c r="F107" s="3"/>
      <c r="G107" s="3"/>
      <c r="H107" s="3"/>
      <c r="J107" s="226"/>
      <c r="K107" s="3"/>
      <c r="L107" s="3"/>
      <c r="O107" s="227"/>
      <c r="Q107" s="94"/>
      <c r="R107" s="94"/>
      <c r="S107" s="94"/>
      <c r="T107" s="94"/>
    </row>
    <row r="108" ht="15.75" customHeight="1">
      <c r="A108" s="234">
        <v>46145.0</v>
      </c>
      <c r="B108" s="240" t="s">
        <v>47</v>
      </c>
      <c r="C108" s="206" t="s">
        <v>5</v>
      </c>
      <c r="D108" s="207">
        <v>46145.83453703704</v>
      </c>
      <c r="E108" s="3"/>
      <c r="F108" s="3"/>
      <c r="G108" s="3"/>
      <c r="H108" s="3"/>
      <c r="J108" s="226"/>
      <c r="K108" s="3"/>
      <c r="L108" s="3"/>
      <c r="O108" s="227"/>
      <c r="Q108" s="94"/>
      <c r="R108" s="94"/>
      <c r="S108" s="94"/>
      <c r="T108" s="94"/>
    </row>
    <row r="109" ht="15.75" customHeight="1">
      <c r="A109" s="234">
        <v>46146.0</v>
      </c>
      <c r="B109" s="240" t="s">
        <v>59</v>
      </c>
      <c r="C109" s="206" t="s">
        <v>9</v>
      </c>
      <c r="D109" s="207">
        <v>46146.827418981484</v>
      </c>
      <c r="E109" s="3"/>
      <c r="F109" s="3"/>
      <c r="G109" s="3"/>
      <c r="H109" s="3"/>
      <c r="J109" s="226"/>
      <c r="K109" s="3"/>
      <c r="L109" s="3"/>
      <c r="O109" s="227"/>
      <c r="Q109" s="94"/>
      <c r="R109" s="94"/>
      <c r="S109" s="94"/>
      <c r="T109" s="94"/>
    </row>
    <row r="110" ht="15.75" customHeight="1">
      <c r="A110" s="234">
        <v>46146.0</v>
      </c>
      <c r="B110" s="240" t="s">
        <v>50</v>
      </c>
      <c r="C110" s="206" t="s">
        <v>9</v>
      </c>
      <c r="D110" s="207">
        <v>46146.827418981484</v>
      </c>
      <c r="E110" s="3"/>
      <c r="F110" s="3"/>
      <c r="G110" s="3"/>
      <c r="H110" s="3"/>
      <c r="J110" s="226"/>
      <c r="K110" s="3"/>
      <c r="L110" s="3"/>
      <c r="O110" s="227"/>
      <c r="Q110" s="94"/>
      <c r="R110" s="94"/>
      <c r="S110" s="94"/>
      <c r="T110" s="94"/>
    </row>
    <row r="111" ht="15.75" customHeight="1">
      <c r="A111" s="234">
        <v>46147.0</v>
      </c>
      <c r="B111" s="240" t="s">
        <v>78</v>
      </c>
      <c r="C111" s="206" t="s">
        <v>7</v>
      </c>
      <c r="D111" s="207">
        <v>46147.84851851852</v>
      </c>
      <c r="E111" s="3"/>
      <c r="F111" s="3"/>
      <c r="G111" s="3"/>
      <c r="H111" s="3"/>
      <c r="J111" s="226"/>
      <c r="K111" s="3"/>
      <c r="L111" s="3"/>
      <c r="O111" s="227"/>
      <c r="Q111" s="94"/>
      <c r="R111" s="94"/>
      <c r="S111" s="94"/>
      <c r="T111" s="94"/>
    </row>
    <row r="112" ht="15.75" customHeight="1">
      <c r="A112" s="234">
        <v>46147.0</v>
      </c>
      <c r="B112" s="240" t="s">
        <v>66</v>
      </c>
      <c r="C112" s="206" t="s">
        <v>7</v>
      </c>
      <c r="D112" s="207">
        <v>46147.84851851852</v>
      </c>
      <c r="E112" s="3"/>
      <c r="F112" s="3"/>
      <c r="G112" s="3"/>
      <c r="H112" s="3"/>
      <c r="J112" s="226"/>
      <c r="K112" s="3"/>
      <c r="L112" s="3"/>
      <c r="O112" s="227"/>
      <c r="Q112" s="94"/>
      <c r="R112" s="94"/>
      <c r="S112" s="94"/>
      <c r="T112" s="94"/>
    </row>
    <row r="113" ht="15.75" customHeight="1">
      <c r="A113" s="234">
        <v>46148.0</v>
      </c>
      <c r="B113" s="240" t="s">
        <v>5</v>
      </c>
      <c r="C113" s="206" t="s">
        <v>7</v>
      </c>
      <c r="D113" s="207">
        <v>46148.83153935185</v>
      </c>
      <c r="E113" s="3"/>
      <c r="F113" s="3"/>
      <c r="G113" s="3"/>
      <c r="H113" s="3"/>
      <c r="J113" s="226"/>
      <c r="K113" s="3"/>
      <c r="L113" s="3"/>
      <c r="O113" s="227"/>
      <c r="Q113" s="94"/>
      <c r="R113" s="94"/>
      <c r="S113" s="94"/>
      <c r="T113" s="94"/>
    </row>
    <row r="114" ht="15.75" customHeight="1">
      <c r="A114" s="234">
        <v>46148.0</v>
      </c>
      <c r="B114" s="240" t="s">
        <v>57</v>
      </c>
      <c r="C114" s="206" t="s">
        <v>7</v>
      </c>
      <c r="D114" s="207">
        <v>46148.83153935185</v>
      </c>
      <c r="E114" s="3"/>
      <c r="F114" s="3"/>
      <c r="G114" s="3"/>
      <c r="H114" s="3"/>
      <c r="J114" s="226"/>
      <c r="K114" s="3"/>
      <c r="L114" s="3"/>
      <c r="O114" s="227"/>
      <c r="Q114" s="94"/>
      <c r="R114" s="94"/>
      <c r="S114" s="94"/>
      <c r="T114" s="94"/>
    </row>
    <row r="115" ht="15.75" customHeight="1">
      <c r="A115" s="234">
        <v>46149.0</v>
      </c>
      <c r="B115" s="240" t="s">
        <v>54</v>
      </c>
      <c r="C115" s="206" t="s">
        <v>7</v>
      </c>
      <c r="D115" s="207">
        <v>46149.82800925926</v>
      </c>
      <c r="E115" s="3"/>
      <c r="F115" s="3"/>
      <c r="G115" s="3"/>
      <c r="H115" s="3"/>
      <c r="J115" s="226"/>
      <c r="K115" s="3"/>
      <c r="L115" s="3"/>
      <c r="O115" s="227"/>
      <c r="Q115" s="94"/>
      <c r="R115" s="94"/>
      <c r="S115" s="94"/>
      <c r="T115" s="94"/>
      <c r="Y115" s="8"/>
    </row>
    <row r="116" ht="15.75" customHeight="1">
      <c r="A116" s="234">
        <v>46149.0</v>
      </c>
      <c r="B116" s="240" t="s">
        <v>62</v>
      </c>
      <c r="C116" s="206" t="s">
        <v>7</v>
      </c>
      <c r="D116" s="207">
        <v>46149.82800925926</v>
      </c>
      <c r="E116" s="3"/>
      <c r="F116" s="3"/>
      <c r="G116" s="3"/>
      <c r="H116" s="3"/>
      <c r="J116" s="226"/>
      <c r="K116" s="3"/>
      <c r="L116" s="3"/>
      <c r="O116" s="227"/>
      <c r="Q116" s="94"/>
      <c r="R116" s="94"/>
      <c r="S116" s="94"/>
      <c r="T116" s="94"/>
    </row>
    <row r="117" ht="15.75" customHeight="1">
      <c r="A117" s="234">
        <v>46150.0</v>
      </c>
      <c r="B117" s="240" t="s">
        <v>69</v>
      </c>
      <c r="C117" s="206" t="s">
        <v>7</v>
      </c>
      <c r="D117" s="207">
        <v>46150.84935185185</v>
      </c>
      <c r="E117" s="3"/>
      <c r="F117" s="3"/>
      <c r="G117" s="3"/>
      <c r="H117" s="3"/>
      <c r="J117" s="226"/>
      <c r="K117" s="3"/>
      <c r="L117" s="3"/>
      <c r="O117" s="227"/>
      <c r="Q117" s="94"/>
      <c r="R117" s="94"/>
      <c r="S117" s="94"/>
      <c r="T117" s="94"/>
    </row>
    <row r="118" ht="15.75" customHeight="1">
      <c r="A118" s="234">
        <v>46150.0</v>
      </c>
      <c r="B118" s="240"/>
      <c r="C118" s="206" t="s">
        <v>7</v>
      </c>
      <c r="D118" s="207">
        <v>46150.84935185185</v>
      </c>
      <c r="E118" s="3"/>
      <c r="F118" s="3"/>
      <c r="G118" s="3"/>
      <c r="H118" s="3"/>
      <c r="J118" s="226"/>
      <c r="K118" s="3"/>
      <c r="L118" s="3"/>
      <c r="O118" s="227"/>
      <c r="Q118" s="94"/>
      <c r="R118" s="94"/>
      <c r="S118" s="94"/>
      <c r="T118" s="94"/>
    </row>
    <row r="119" ht="15.75" customHeight="1">
      <c r="A119" s="234">
        <v>46151.0</v>
      </c>
      <c r="B119" s="240" t="s">
        <v>58</v>
      </c>
      <c r="C119" s="206" t="s">
        <v>9</v>
      </c>
      <c r="D119" s="207">
        <v>46151.838900462964</v>
      </c>
      <c r="E119" s="3"/>
      <c r="F119" s="3"/>
      <c r="G119" s="3"/>
      <c r="H119" s="3"/>
      <c r="J119" s="226"/>
      <c r="K119" s="3"/>
      <c r="L119" s="3"/>
      <c r="O119" s="227"/>
      <c r="Q119" s="94"/>
      <c r="R119" s="94"/>
      <c r="S119" s="94"/>
      <c r="T119" s="94"/>
    </row>
    <row r="120" ht="15.75" customHeight="1">
      <c r="A120" s="234">
        <v>46151.0</v>
      </c>
      <c r="B120" s="240" t="s">
        <v>53</v>
      </c>
      <c r="C120" s="206" t="s">
        <v>9</v>
      </c>
      <c r="D120" s="207">
        <v>46151.838900462964</v>
      </c>
      <c r="E120" s="3"/>
      <c r="F120" s="3"/>
      <c r="G120" s="3"/>
      <c r="H120" s="3"/>
      <c r="J120" s="226"/>
      <c r="K120" s="3"/>
      <c r="L120" s="3"/>
      <c r="O120" s="227"/>
      <c r="Q120" s="94"/>
      <c r="R120" s="94"/>
      <c r="S120" s="94"/>
      <c r="T120" s="94"/>
    </row>
    <row r="121" ht="15.75" customHeight="1">
      <c r="A121" s="234">
        <v>46152.0</v>
      </c>
      <c r="B121" s="240" t="s">
        <v>49</v>
      </c>
      <c r="C121" s="206" t="s">
        <v>7</v>
      </c>
      <c r="D121" s="207">
        <v>46152.82298611111</v>
      </c>
      <c r="E121" s="3"/>
      <c r="F121" s="3"/>
      <c r="G121" s="3"/>
      <c r="H121" s="3"/>
      <c r="J121" s="226"/>
      <c r="K121" s="3"/>
      <c r="L121" s="3"/>
      <c r="O121" s="227"/>
      <c r="Q121" s="94"/>
      <c r="R121" s="94"/>
      <c r="S121" s="94"/>
      <c r="T121" s="94"/>
    </row>
    <row r="122" ht="15.75" customHeight="1">
      <c r="A122" s="234">
        <v>46152.0</v>
      </c>
      <c r="B122" s="240" t="s">
        <v>7</v>
      </c>
      <c r="C122" s="206" t="s">
        <v>7</v>
      </c>
      <c r="D122" s="207">
        <v>46152.82298611111</v>
      </c>
      <c r="E122" s="3"/>
      <c r="F122" s="3"/>
      <c r="G122" s="3"/>
      <c r="H122" s="3"/>
      <c r="J122" s="226"/>
      <c r="K122" s="3"/>
      <c r="L122" s="3"/>
      <c r="O122" s="227"/>
      <c r="Q122" s="94"/>
      <c r="R122" s="94"/>
      <c r="S122" s="94"/>
      <c r="T122" s="94"/>
    </row>
    <row r="123" ht="15.75" customHeight="1">
      <c r="A123" s="234">
        <v>46153.0</v>
      </c>
      <c r="B123" s="240" t="s">
        <v>9</v>
      </c>
      <c r="C123" s="206" t="s">
        <v>9</v>
      </c>
      <c r="D123" s="207">
        <v>46153.81287037037</v>
      </c>
      <c r="E123" s="3"/>
      <c r="F123" s="3"/>
      <c r="G123" s="3"/>
      <c r="H123" s="3"/>
      <c r="J123" s="226"/>
      <c r="K123" s="3"/>
      <c r="L123" s="3"/>
      <c r="O123" s="227"/>
      <c r="Q123" s="94"/>
      <c r="R123" s="94"/>
      <c r="S123" s="94"/>
      <c r="T123" s="94"/>
    </row>
    <row r="124" ht="15.75" customHeight="1">
      <c r="A124" s="234">
        <v>46153.0</v>
      </c>
      <c r="B124" s="240" t="s">
        <v>63</v>
      </c>
      <c r="C124" s="206" t="s">
        <v>9</v>
      </c>
      <c r="D124" s="207">
        <v>46153.81287037037</v>
      </c>
      <c r="E124" s="3"/>
      <c r="F124" s="3"/>
      <c r="G124" s="3"/>
      <c r="H124" s="3"/>
      <c r="J124" s="226"/>
      <c r="K124" s="3"/>
      <c r="L124" s="3"/>
      <c r="O124" s="227"/>
      <c r="Q124" s="94"/>
      <c r="R124" s="94"/>
      <c r="S124" s="94"/>
      <c r="T124" s="94"/>
    </row>
    <row r="125" ht="15.75" customHeight="1">
      <c r="A125" s="234">
        <v>46154.0</v>
      </c>
      <c r="B125" s="240" t="s">
        <v>52</v>
      </c>
      <c r="C125" s="206" t="s">
        <v>9</v>
      </c>
      <c r="D125" s="207">
        <v>46154.817083333335</v>
      </c>
      <c r="E125" s="3"/>
      <c r="F125" s="3"/>
      <c r="G125" s="3"/>
      <c r="H125" s="3"/>
      <c r="J125" s="226"/>
      <c r="K125" s="3"/>
      <c r="L125" s="3"/>
      <c r="O125" s="227"/>
      <c r="Q125" s="94"/>
      <c r="R125" s="94"/>
      <c r="S125" s="94"/>
      <c r="T125" s="94"/>
    </row>
    <row r="126" ht="15.75" customHeight="1">
      <c r="A126" s="234">
        <v>46154.0</v>
      </c>
      <c r="B126" s="240" t="s">
        <v>70</v>
      </c>
      <c r="C126" s="206" t="s">
        <v>9</v>
      </c>
      <c r="D126" s="207">
        <v>46154.817083333335</v>
      </c>
      <c r="E126" s="3"/>
      <c r="F126" s="3"/>
      <c r="G126" s="3"/>
      <c r="H126" s="3"/>
      <c r="J126" s="226"/>
      <c r="K126" s="3"/>
      <c r="L126" s="3"/>
      <c r="O126" s="227"/>
      <c r="Q126" s="94"/>
      <c r="R126" s="94"/>
      <c r="S126" s="94"/>
      <c r="T126" s="94"/>
    </row>
    <row r="127" ht="15.75" customHeight="1">
      <c r="A127" s="234">
        <v>46155.0</v>
      </c>
      <c r="B127" s="240" t="s">
        <v>65</v>
      </c>
      <c r="C127" s="206" t="s">
        <v>5</v>
      </c>
      <c r="D127" s="207">
        <v>46155.83445601852</v>
      </c>
      <c r="E127" s="3"/>
      <c r="F127" s="3"/>
      <c r="G127" s="3"/>
      <c r="H127" s="3"/>
      <c r="J127" s="226"/>
      <c r="K127" s="3"/>
      <c r="L127" s="3"/>
      <c r="O127" s="227"/>
      <c r="Q127" s="94"/>
      <c r="R127" s="94"/>
      <c r="S127" s="94"/>
      <c r="T127" s="94"/>
    </row>
    <row r="128" ht="15.75" customHeight="1">
      <c r="A128" s="234">
        <v>46155.0</v>
      </c>
      <c r="B128" s="240" t="s">
        <v>47</v>
      </c>
      <c r="C128" s="206" t="s">
        <v>5</v>
      </c>
      <c r="D128" s="207">
        <v>46155.83445601852</v>
      </c>
      <c r="E128" s="3"/>
      <c r="F128" s="3"/>
      <c r="G128" s="3"/>
      <c r="H128" s="3"/>
      <c r="J128" s="226"/>
      <c r="K128" s="3"/>
      <c r="L128" s="3"/>
      <c r="O128" s="227"/>
      <c r="Q128" s="94"/>
      <c r="R128" s="94"/>
      <c r="S128" s="94"/>
      <c r="T128" s="94"/>
    </row>
    <row r="129" ht="15.75" customHeight="1">
      <c r="A129" s="234">
        <v>46156.0</v>
      </c>
      <c r="B129" s="240" t="s">
        <v>61</v>
      </c>
      <c r="C129" s="206" t="s">
        <v>9</v>
      </c>
      <c r="D129" s="207">
        <v>46156.829664351855</v>
      </c>
      <c r="E129" s="3"/>
      <c r="F129" s="3"/>
      <c r="G129" s="3"/>
      <c r="H129" s="3"/>
      <c r="J129" s="226"/>
      <c r="K129" s="3"/>
      <c r="L129" s="3"/>
      <c r="O129" s="227"/>
      <c r="Q129" s="94"/>
      <c r="R129" s="94"/>
      <c r="S129" s="94"/>
      <c r="T129" s="94"/>
    </row>
    <row r="130" ht="15.75" customHeight="1">
      <c r="A130" s="234">
        <v>46156.0</v>
      </c>
      <c r="B130" s="240" t="s">
        <v>59</v>
      </c>
      <c r="C130" s="206" t="s">
        <v>9</v>
      </c>
      <c r="D130" s="207">
        <v>46156.829664351855</v>
      </c>
      <c r="E130" s="3"/>
      <c r="F130" s="3"/>
      <c r="G130" s="3"/>
      <c r="H130" s="3"/>
      <c r="J130" s="226"/>
      <c r="K130" s="3"/>
      <c r="L130" s="3"/>
      <c r="O130" s="227"/>
      <c r="Q130" s="94"/>
      <c r="R130" s="94"/>
      <c r="S130" s="94"/>
      <c r="T130" s="94"/>
    </row>
    <row r="131" ht="15.75" customHeight="1">
      <c r="A131" s="234">
        <v>46157.0</v>
      </c>
      <c r="B131" s="240" t="s">
        <v>66</v>
      </c>
      <c r="C131" s="206" t="s">
        <v>9</v>
      </c>
      <c r="D131" s="207">
        <v>46157.810011574074</v>
      </c>
      <c r="E131" s="3"/>
      <c r="F131" s="3"/>
      <c r="G131" s="3"/>
      <c r="H131" s="3"/>
      <c r="J131" s="226"/>
      <c r="K131" s="3"/>
      <c r="L131" s="3"/>
      <c r="O131" s="227"/>
      <c r="Q131" s="94"/>
      <c r="R131" s="94"/>
      <c r="S131" s="94"/>
      <c r="T131" s="94"/>
    </row>
    <row r="132" ht="15.75" customHeight="1">
      <c r="A132" s="234">
        <v>46157.0</v>
      </c>
      <c r="B132" s="240" t="s">
        <v>69</v>
      </c>
      <c r="C132" s="206" t="s">
        <v>9</v>
      </c>
      <c r="D132" s="207">
        <v>46157.810011574074</v>
      </c>
      <c r="E132" s="3"/>
      <c r="F132" s="3"/>
      <c r="G132" s="3"/>
      <c r="H132" s="3"/>
      <c r="J132" s="226"/>
      <c r="K132" s="3"/>
      <c r="L132" s="3"/>
      <c r="O132" s="227"/>
      <c r="Q132" s="94"/>
      <c r="R132" s="94"/>
      <c r="S132" s="94"/>
      <c r="T132" s="94"/>
    </row>
    <row r="133" ht="15.75" customHeight="1">
      <c r="A133" s="234">
        <v>46158.0</v>
      </c>
      <c r="B133" s="240" t="s">
        <v>5</v>
      </c>
      <c r="C133" s="206" t="s">
        <v>7</v>
      </c>
      <c r="D133" s="207">
        <v>46158.837546296294</v>
      </c>
      <c r="E133" s="3"/>
      <c r="F133" s="3"/>
      <c r="G133" s="3"/>
      <c r="H133" s="3"/>
      <c r="J133" s="226"/>
      <c r="K133" s="3"/>
      <c r="L133" s="3"/>
      <c r="O133" s="227"/>
      <c r="Q133" s="94"/>
      <c r="R133" s="94"/>
      <c r="S133" s="94"/>
      <c r="T133" s="94"/>
    </row>
    <row r="134" ht="15.75" customHeight="1">
      <c r="A134" s="234">
        <v>46158.0</v>
      </c>
      <c r="B134" s="240" t="s">
        <v>57</v>
      </c>
      <c r="C134" s="206" t="s">
        <v>7</v>
      </c>
      <c r="D134" s="207">
        <v>46158.837546296294</v>
      </c>
      <c r="E134" s="3"/>
      <c r="F134" s="3"/>
      <c r="G134" s="3"/>
      <c r="H134" s="3"/>
      <c r="J134" s="226"/>
      <c r="K134" s="3"/>
      <c r="L134" s="3"/>
      <c r="O134" s="227"/>
      <c r="Q134" s="94"/>
      <c r="R134" s="94"/>
      <c r="S134" s="94"/>
      <c r="T134" s="94"/>
    </row>
    <row r="135" ht="15.75" customHeight="1">
      <c r="A135" s="234">
        <v>46159.0</v>
      </c>
      <c r="B135" s="240" t="s">
        <v>78</v>
      </c>
      <c r="C135" s="206" t="s">
        <v>7</v>
      </c>
      <c r="D135" s="207">
        <v>46159.84266203704</v>
      </c>
      <c r="E135" s="3"/>
      <c r="F135" s="3"/>
      <c r="G135" s="3"/>
      <c r="H135" s="3"/>
      <c r="J135" s="226"/>
      <c r="K135" s="3"/>
      <c r="L135" s="3"/>
      <c r="O135" s="227"/>
      <c r="Q135" s="94"/>
      <c r="R135" s="94"/>
      <c r="S135" s="94"/>
      <c r="T135" s="94"/>
    </row>
    <row r="136" ht="15.75" customHeight="1">
      <c r="A136" s="234">
        <v>46159.0</v>
      </c>
      <c r="B136" s="240" t="s">
        <v>62</v>
      </c>
      <c r="C136" s="223"/>
      <c r="D136" s="207"/>
      <c r="E136" s="3"/>
      <c r="F136" s="3"/>
      <c r="G136" s="3"/>
      <c r="H136" s="3"/>
      <c r="J136" s="226"/>
      <c r="K136" s="3"/>
      <c r="L136" s="3"/>
      <c r="O136" s="227"/>
      <c r="Q136" s="94"/>
      <c r="R136" s="94"/>
      <c r="S136" s="94"/>
      <c r="T136" s="94"/>
    </row>
    <row r="137" ht="15.75" customHeight="1">
      <c r="A137" s="234">
        <v>46160.0</v>
      </c>
      <c r="B137" s="240"/>
      <c r="C137" s="206" t="s">
        <v>7</v>
      </c>
      <c r="D137" s="207">
        <v>46160.831782407404</v>
      </c>
      <c r="E137" s="3"/>
      <c r="F137" s="3"/>
      <c r="G137" s="3"/>
      <c r="H137" s="3"/>
      <c r="J137" s="226"/>
      <c r="K137" s="3"/>
      <c r="L137" s="3"/>
      <c r="O137" s="227"/>
      <c r="Q137" s="94"/>
      <c r="R137" s="94"/>
      <c r="S137" s="94"/>
      <c r="T137" s="94"/>
    </row>
    <row r="138" ht="15.75" customHeight="1">
      <c r="A138" s="234">
        <v>46160.0</v>
      </c>
      <c r="B138" s="240" t="s">
        <v>50</v>
      </c>
      <c r="C138" s="206" t="s">
        <v>7</v>
      </c>
      <c r="D138" s="207">
        <v>46160.831782407404</v>
      </c>
      <c r="E138" s="3"/>
      <c r="F138" s="3"/>
      <c r="G138" s="3"/>
      <c r="H138" s="3"/>
      <c r="J138" s="226"/>
      <c r="K138" s="3"/>
      <c r="L138" s="3"/>
      <c r="O138" s="227"/>
      <c r="Q138" s="94"/>
      <c r="R138" s="94"/>
      <c r="S138" s="94"/>
      <c r="T138" s="94"/>
    </row>
    <row r="139" ht="15.75" customHeight="1">
      <c r="A139" s="234">
        <v>46161.0</v>
      </c>
      <c r="B139" s="240" t="s">
        <v>54</v>
      </c>
      <c r="C139" s="206" t="s">
        <v>7</v>
      </c>
      <c r="D139" s="207">
        <v>46161.827581018515</v>
      </c>
      <c r="E139" s="3"/>
      <c r="F139" s="3"/>
      <c r="G139" s="3"/>
      <c r="H139" s="3"/>
      <c r="J139" s="226"/>
      <c r="K139" s="3"/>
      <c r="L139" s="3"/>
      <c r="O139" s="227"/>
      <c r="Q139" s="94"/>
      <c r="R139" s="94"/>
      <c r="S139" s="94"/>
      <c r="T139" s="94"/>
    </row>
    <row r="140" ht="15.75" customHeight="1">
      <c r="A140" s="234">
        <v>46161.0</v>
      </c>
      <c r="B140" s="240" t="s">
        <v>53</v>
      </c>
      <c r="C140" s="206" t="s">
        <v>7</v>
      </c>
      <c r="D140" s="207">
        <v>46161.827581018515</v>
      </c>
      <c r="E140" s="3"/>
      <c r="F140" s="3"/>
      <c r="G140" s="3"/>
      <c r="H140" s="3"/>
      <c r="J140" s="226"/>
      <c r="K140" s="3"/>
      <c r="L140" s="3"/>
      <c r="O140" s="227"/>
      <c r="Q140" s="94"/>
      <c r="R140" s="94"/>
      <c r="S140" s="94"/>
      <c r="T140" s="94"/>
    </row>
    <row r="141" ht="15.75" customHeight="1">
      <c r="A141" s="234">
        <v>46162.0</v>
      </c>
      <c r="B141" s="240" t="s">
        <v>67</v>
      </c>
      <c r="C141" s="206" t="s">
        <v>9</v>
      </c>
      <c r="D141" s="207">
        <v>46162.81018518518</v>
      </c>
      <c r="E141" s="3"/>
      <c r="F141" s="3"/>
      <c r="G141" s="3"/>
      <c r="H141" s="3"/>
      <c r="J141" s="226"/>
      <c r="K141" s="3"/>
      <c r="L141" s="3"/>
      <c r="O141" s="227"/>
      <c r="Q141" s="94"/>
      <c r="R141" s="94"/>
      <c r="S141" s="94"/>
      <c r="T141" s="94"/>
    </row>
    <row r="142" ht="15.75" customHeight="1">
      <c r="A142" s="234">
        <v>46162.0</v>
      </c>
      <c r="B142" s="240"/>
      <c r="C142" s="206" t="s">
        <v>9</v>
      </c>
      <c r="D142" s="207">
        <v>46162.81018518518</v>
      </c>
      <c r="E142" s="3"/>
      <c r="F142" s="3"/>
      <c r="G142" s="3"/>
      <c r="H142" s="3"/>
      <c r="J142" s="226"/>
      <c r="K142" s="3"/>
      <c r="L142" s="3"/>
      <c r="O142" s="227"/>
      <c r="Q142" s="94"/>
      <c r="R142" s="94"/>
      <c r="S142" s="94"/>
      <c r="T142" s="94"/>
    </row>
    <row r="143" ht="15.75" customHeight="1">
      <c r="A143" s="234">
        <v>46163.0</v>
      </c>
      <c r="B143" s="240" t="s">
        <v>58</v>
      </c>
      <c r="C143" s="206" t="s">
        <v>7</v>
      </c>
      <c r="D143" s="207">
        <v>46163.82913194445</v>
      </c>
      <c r="E143" s="3"/>
      <c r="F143" s="3"/>
      <c r="G143" s="3"/>
      <c r="H143" s="3"/>
      <c r="J143" s="226"/>
      <c r="K143" s="3"/>
      <c r="L143" s="3"/>
      <c r="O143" s="227"/>
      <c r="Q143" s="94"/>
      <c r="R143" s="94"/>
      <c r="S143" s="94"/>
      <c r="T143" s="94"/>
    </row>
    <row r="144" ht="15.75" customHeight="1">
      <c r="A144" s="234">
        <v>46163.0</v>
      </c>
      <c r="B144" s="240" t="s">
        <v>7</v>
      </c>
      <c r="C144" s="206" t="s">
        <v>7</v>
      </c>
      <c r="D144" s="207">
        <v>46163.82913194445</v>
      </c>
      <c r="E144" s="3"/>
      <c r="F144" s="3"/>
      <c r="G144" s="3"/>
      <c r="H144" s="3"/>
      <c r="J144" s="226"/>
      <c r="K144" s="3"/>
      <c r="L144" s="3"/>
      <c r="O144" s="227"/>
      <c r="Q144" s="94"/>
      <c r="R144" s="94"/>
      <c r="S144" s="94"/>
      <c r="T144" s="94"/>
    </row>
    <row r="145" ht="15.75" customHeight="1">
      <c r="A145" s="234">
        <v>46164.0</v>
      </c>
      <c r="B145" s="240" t="s">
        <v>9</v>
      </c>
      <c r="C145" s="206" t="s">
        <v>7</v>
      </c>
      <c r="D145" s="207">
        <v>46164.82068287037</v>
      </c>
      <c r="E145" s="3"/>
      <c r="F145" s="3"/>
      <c r="G145" s="3"/>
      <c r="H145" s="3"/>
      <c r="J145" s="226"/>
      <c r="K145" s="3"/>
      <c r="L145" s="3"/>
      <c r="O145" s="227"/>
      <c r="Q145" s="94"/>
      <c r="R145" s="94"/>
      <c r="S145" s="94"/>
      <c r="T145" s="94"/>
    </row>
    <row r="146" ht="15.75" customHeight="1">
      <c r="A146" s="234">
        <v>46164.0</v>
      </c>
      <c r="B146" s="240" t="s">
        <v>47</v>
      </c>
      <c r="C146" s="206" t="s">
        <v>7</v>
      </c>
      <c r="D146" s="207">
        <v>46164.82068287037</v>
      </c>
      <c r="E146" s="3"/>
      <c r="F146" s="3"/>
      <c r="G146" s="3"/>
      <c r="H146" s="3"/>
      <c r="J146" s="226"/>
      <c r="K146" s="3"/>
      <c r="L146" s="3"/>
      <c r="O146" s="227"/>
      <c r="Q146" s="94"/>
      <c r="R146" s="94"/>
      <c r="S146" s="94"/>
      <c r="T146" s="94"/>
    </row>
    <row r="147" ht="15.75" customHeight="1">
      <c r="A147" s="234">
        <v>46165.0</v>
      </c>
      <c r="B147" s="240" t="s">
        <v>63</v>
      </c>
      <c r="C147" s="206" t="s">
        <v>7</v>
      </c>
      <c r="D147" s="207">
        <v>46165.828101851854</v>
      </c>
      <c r="E147" s="3"/>
      <c r="F147" s="3"/>
      <c r="G147" s="3"/>
      <c r="H147" s="3"/>
      <c r="J147" s="226"/>
      <c r="K147" s="3"/>
      <c r="L147" s="3"/>
      <c r="O147" s="227"/>
      <c r="Q147" s="94"/>
      <c r="R147" s="94"/>
      <c r="S147" s="94"/>
      <c r="T147" s="94"/>
    </row>
    <row r="148" ht="15.75" customHeight="1">
      <c r="A148" s="234">
        <v>46165.0</v>
      </c>
      <c r="B148" s="240" t="s">
        <v>52</v>
      </c>
      <c r="C148" s="206" t="s">
        <v>7</v>
      </c>
      <c r="D148" s="207">
        <v>46165.828101851854</v>
      </c>
      <c r="E148" s="3"/>
      <c r="F148" s="3"/>
      <c r="G148" s="3"/>
      <c r="H148" s="3"/>
      <c r="J148" s="226"/>
      <c r="K148" s="3"/>
      <c r="L148" s="3"/>
      <c r="O148" s="227"/>
      <c r="Q148" s="94"/>
      <c r="R148" s="94"/>
      <c r="S148" s="94"/>
      <c r="T148" s="94"/>
    </row>
    <row r="149" ht="15.75" customHeight="1">
      <c r="A149" s="234">
        <v>46166.0</v>
      </c>
      <c r="B149" s="240" t="s">
        <v>70</v>
      </c>
      <c r="C149" s="206" t="s">
        <v>7</v>
      </c>
      <c r="D149" s="207">
        <v>46166.80991898148</v>
      </c>
      <c r="E149" s="3"/>
      <c r="F149" s="3"/>
      <c r="G149" s="3"/>
      <c r="H149" s="3"/>
      <c r="J149" s="226"/>
      <c r="K149" s="3"/>
      <c r="L149" s="3"/>
      <c r="O149" s="227"/>
      <c r="Q149" s="94"/>
      <c r="R149" s="94"/>
      <c r="S149" s="94"/>
      <c r="T149" s="94"/>
    </row>
    <row r="150" ht="15.75" customHeight="1">
      <c r="A150" s="234">
        <v>46166.0</v>
      </c>
      <c r="B150" s="240" t="s">
        <v>69</v>
      </c>
      <c r="C150" s="206" t="s">
        <v>7</v>
      </c>
      <c r="D150" s="207">
        <v>46166.80991898148</v>
      </c>
      <c r="E150" s="3"/>
      <c r="F150" s="3"/>
      <c r="G150" s="3"/>
      <c r="H150" s="3"/>
      <c r="J150" s="226"/>
      <c r="K150" s="3"/>
      <c r="L150" s="3"/>
      <c r="O150" s="227"/>
      <c r="Q150" s="94"/>
      <c r="R150" s="94"/>
      <c r="S150" s="94"/>
      <c r="T150" s="94"/>
    </row>
    <row r="151" ht="15.75" customHeight="1">
      <c r="A151" s="234">
        <v>46167.0</v>
      </c>
      <c r="B151" s="240" t="s">
        <v>61</v>
      </c>
      <c r="C151" s="206" t="s">
        <v>5</v>
      </c>
      <c r="D151" s="207">
        <v>46167.84609953704</v>
      </c>
      <c r="E151" s="3"/>
      <c r="F151" s="3"/>
      <c r="G151" s="3"/>
      <c r="H151" s="3"/>
      <c r="J151" s="226"/>
      <c r="K151" s="3"/>
      <c r="L151" s="3"/>
      <c r="O151" s="227"/>
      <c r="Q151" s="94"/>
      <c r="R151" s="94"/>
      <c r="S151" s="94"/>
      <c r="T151" s="94"/>
    </row>
    <row r="152" ht="15.75" customHeight="1">
      <c r="A152" s="234">
        <v>46167.0</v>
      </c>
      <c r="B152" s="240" t="s">
        <v>59</v>
      </c>
      <c r="C152" s="206" t="s">
        <v>5</v>
      </c>
      <c r="D152" s="207">
        <v>46167.84609953704</v>
      </c>
      <c r="E152" s="3"/>
      <c r="F152" s="3"/>
      <c r="G152" s="3"/>
      <c r="H152" s="3"/>
      <c r="J152" s="226"/>
      <c r="K152" s="3"/>
      <c r="L152" s="3"/>
      <c r="O152" s="227"/>
      <c r="Q152" s="94"/>
      <c r="R152" s="94"/>
      <c r="S152" s="94"/>
      <c r="T152" s="94"/>
    </row>
    <row r="153" ht="15.75" customHeight="1">
      <c r="A153" s="234">
        <v>46168.0</v>
      </c>
      <c r="B153" s="240" t="s">
        <v>49</v>
      </c>
      <c r="C153" s="206" t="s">
        <v>7</v>
      </c>
      <c r="D153" s="207">
        <v>46168.81148148148</v>
      </c>
      <c r="E153" s="3"/>
      <c r="F153" s="3"/>
      <c r="G153" s="3"/>
      <c r="H153" s="3"/>
      <c r="J153" s="226"/>
      <c r="K153" s="3"/>
      <c r="L153" s="3"/>
      <c r="O153" s="227"/>
      <c r="Q153" s="94"/>
      <c r="R153" s="94"/>
      <c r="S153" s="94"/>
      <c r="T153" s="94"/>
    </row>
    <row r="154" ht="15.75" customHeight="1">
      <c r="A154" s="234">
        <v>46168.0</v>
      </c>
      <c r="B154" s="240" t="s">
        <v>66</v>
      </c>
      <c r="C154" s="206" t="s">
        <v>7</v>
      </c>
      <c r="D154" s="235">
        <v>46168.81148148148</v>
      </c>
      <c r="E154" s="3"/>
      <c r="F154" s="3"/>
      <c r="G154" s="3"/>
      <c r="H154" s="3"/>
      <c r="J154" s="226"/>
      <c r="K154" s="3"/>
      <c r="L154" s="3"/>
      <c r="O154" s="227"/>
      <c r="Q154" s="94"/>
      <c r="R154" s="94"/>
      <c r="S154" s="94"/>
      <c r="T154" s="94"/>
    </row>
    <row r="155" ht="15.75" customHeight="1">
      <c r="A155" s="234">
        <v>46169.0</v>
      </c>
      <c r="B155" s="240" t="s">
        <v>65</v>
      </c>
      <c r="C155" s="206" t="s">
        <v>5</v>
      </c>
      <c r="D155" s="235">
        <v>46169.83107638889</v>
      </c>
      <c r="E155" s="3"/>
      <c r="F155" s="3"/>
      <c r="G155" s="3"/>
      <c r="H155" s="3"/>
      <c r="J155" s="226"/>
      <c r="K155" s="3"/>
      <c r="L155" s="3"/>
      <c r="O155" s="227"/>
      <c r="Q155" s="94"/>
      <c r="R155" s="94"/>
      <c r="S155" s="94"/>
      <c r="T155" s="94"/>
    </row>
    <row r="156" ht="15.75" customHeight="1">
      <c r="A156" s="234">
        <v>46169.0</v>
      </c>
      <c r="B156" s="240" t="s">
        <v>57</v>
      </c>
      <c r="C156" s="206" t="s">
        <v>5</v>
      </c>
      <c r="D156" s="235">
        <v>46169.83107638889</v>
      </c>
      <c r="E156" s="3"/>
      <c r="F156" s="3"/>
      <c r="G156" s="3"/>
      <c r="H156" s="3"/>
      <c r="J156" s="226"/>
      <c r="K156" s="3"/>
      <c r="L156" s="3"/>
      <c r="O156" s="227"/>
      <c r="Q156" s="94"/>
      <c r="R156" s="94"/>
      <c r="S156" s="94"/>
      <c r="T156" s="94"/>
    </row>
    <row r="157" ht="15.75" customHeight="1">
      <c r="A157" s="234">
        <v>46170.0</v>
      </c>
      <c r="B157" s="240" t="s">
        <v>5</v>
      </c>
      <c r="C157" s="206" t="s">
        <v>7</v>
      </c>
      <c r="D157" s="235">
        <v>46170.820393518516</v>
      </c>
      <c r="E157" s="3"/>
      <c r="F157" s="3"/>
      <c r="G157" s="3"/>
      <c r="H157" s="3"/>
      <c r="J157" s="226"/>
      <c r="K157" s="3"/>
      <c r="L157" s="3"/>
      <c r="O157" s="227"/>
      <c r="Q157" s="94"/>
      <c r="R157" s="94"/>
      <c r="S157" s="94"/>
      <c r="T157" s="94"/>
    </row>
    <row r="158" ht="15.75" customHeight="1">
      <c r="A158" s="234">
        <v>46170.0</v>
      </c>
      <c r="B158" s="240" t="s">
        <v>62</v>
      </c>
      <c r="C158" s="206" t="s">
        <v>7</v>
      </c>
      <c r="D158" s="235">
        <v>46170.820393518516</v>
      </c>
      <c r="E158" s="3"/>
      <c r="F158" s="3"/>
      <c r="G158" s="3"/>
      <c r="H158" s="3"/>
      <c r="J158" s="226"/>
      <c r="K158" s="3"/>
      <c r="L158" s="3"/>
      <c r="O158" s="227"/>
      <c r="Q158" s="94"/>
      <c r="R158" s="94"/>
      <c r="S158" s="94"/>
      <c r="T158" s="94"/>
    </row>
    <row r="159" ht="15.75" customHeight="1">
      <c r="A159" s="234">
        <v>46171.0</v>
      </c>
      <c r="B159" s="240" t="s">
        <v>57</v>
      </c>
      <c r="C159" s="206" t="s">
        <v>9</v>
      </c>
      <c r="D159" s="235">
        <v>46171.82336805556</v>
      </c>
      <c r="E159" s="3"/>
      <c r="F159" s="3"/>
      <c r="G159" s="3"/>
      <c r="H159" s="3"/>
      <c r="J159" s="226"/>
      <c r="K159" s="3"/>
      <c r="L159" s="3"/>
      <c r="O159" s="227"/>
      <c r="Q159" s="94"/>
      <c r="R159" s="94"/>
      <c r="S159" s="94"/>
      <c r="T159" s="94"/>
    </row>
    <row r="160" ht="15.75" customHeight="1">
      <c r="A160" s="234">
        <v>46171.0</v>
      </c>
      <c r="B160" s="240" t="s">
        <v>53</v>
      </c>
      <c r="C160" s="206" t="s">
        <v>9</v>
      </c>
      <c r="D160" s="235">
        <v>46171.82336805556</v>
      </c>
      <c r="E160" s="3"/>
      <c r="F160" s="3"/>
      <c r="G160" s="3"/>
      <c r="H160" s="3"/>
      <c r="J160" s="226"/>
      <c r="K160" s="3"/>
      <c r="L160" s="3"/>
      <c r="O160" s="227"/>
      <c r="Q160" s="94"/>
      <c r="R160" s="94"/>
      <c r="S160" s="94"/>
      <c r="T160" s="94"/>
    </row>
    <row r="161" ht="15.75" customHeight="1">
      <c r="A161" s="234">
        <v>46172.0</v>
      </c>
      <c r="B161" s="240" t="s">
        <v>78</v>
      </c>
      <c r="C161" s="206" t="s">
        <v>9</v>
      </c>
      <c r="D161" s="235">
        <v>46172.84027777778</v>
      </c>
      <c r="E161" s="3"/>
      <c r="F161" s="3"/>
      <c r="G161" s="3"/>
      <c r="H161" s="3"/>
      <c r="J161" s="226"/>
      <c r="K161" s="3"/>
      <c r="L161" s="3"/>
      <c r="O161" s="227"/>
      <c r="Q161" s="94"/>
      <c r="R161" s="94"/>
      <c r="S161" s="94"/>
      <c r="T161" s="94"/>
    </row>
    <row r="162" ht="15.75" customHeight="1">
      <c r="A162" s="234">
        <v>46172.0</v>
      </c>
      <c r="B162" s="240" t="s">
        <v>50</v>
      </c>
      <c r="C162" s="206" t="s">
        <v>9</v>
      </c>
      <c r="D162" s="207">
        <v>46172.84027777778</v>
      </c>
      <c r="E162" s="3"/>
      <c r="F162" s="3"/>
      <c r="G162" s="3"/>
      <c r="H162" s="3"/>
      <c r="J162" s="226"/>
      <c r="K162" s="3"/>
      <c r="L162" s="3"/>
      <c r="O162" s="227"/>
      <c r="Q162" s="94"/>
      <c r="R162" s="94"/>
      <c r="S162" s="94"/>
      <c r="T162" s="94"/>
    </row>
    <row r="163" ht="15.75" customHeight="1">
      <c r="A163" s="234">
        <v>46173.0</v>
      </c>
      <c r="B163" s="240"/>
      <c r="C163" s="206" t="s">
        <v>9</v>
      </c>
      <c r="D163" s="207">
        <v>46173.833703703705</v>
      </c>
      <c r="E163" s="3"/>
      <c r="F163" s="3"/>
      <c r="G163" s="3"/>
      <c r="H163" s="3"/>
      <c r="J163" s="226"/>
      <c r="K163" s="3"/>
      <c r="L163" s="3"/>
      <c r="O163" s="227"/>
      <c r="Q163" s="94"/>
      <c r="R163" s="94"/>
      <c r="S163" s="94"/>
      <c r="T163" s="94"/>
    </row>
    <row r="164" ht="15.75" customHeight="1">
      <c r="A164" s="234">
        <v>46173.0</v>
      </c>
      <c r="B164" s="240" t="s">
        <v>54</v>
      </c>
      <c r="C164" s="206" t="s">
        <v>9</v>
      </c>
      <c r="D164" s="207">
        <v>46173.833703703705</v>
      </c>
      <c r="E164" s="3"/>
      <c r="F164" s="3"/>
      <c r="G164" s="3"/>
      <c r="H164" s="3"/>
      <c r="J164" s="226"/>
      <c r="K164" s="3"/>
      <c r="L164" s="3"/>
      <c r="O164" s="227"/>
      <c r="Q164" s="94"/>
      <c r="R164" s="94"/>
      <c r="S164" s="94"/>
      <c r="T164" s="94"/>
    </row>
    <row r="165" ht="15.75" customHeight="1">
      <c r="A165" s="234">
        <v>46174.0</v>
      </c>
      <c r="B165" s="240" t="s">
        <v>7</v>
      </c>
      <c r="C165" s="206" t="s">
        <v>9</v>
      </c>
      <c r="D165" s="207">
        <v>46174.837118055555</v>
      </c>
      <c r="E165" s="3"/>
      <c r="F165" s="3"/>
      <c r="G165" s="3"/>
      <c r="H165" s="3"/>
      <c r="J165" s="226"/>
      <c r="K165" s="3"/>
      <c r="L165" s="3"/>
      <c r="O165" s="227"/>
      <c r="Q165" s="94"/>
      <c r="R165" s="94"/>
      <c r="S165" s="94"/>
      <c r="T165" s="94"/>
    </row>
    <row r="166" ht="15.75" customHeight="1">
      <c r="A166" s="234">
        <v>46174.0</v>
      </c>
      <c r="B166" s="240" t="s">
        <v>67</v>
      </c>
      <c r="C166" s="206" t="s">
        <v>9</v>
      </c>
      <c r="D166" s="207">
        <v>46174.837118055555</v>
      </c>
      <c r="E166" s="3"/>
      <c r="F166" s="3"/>
      <c r="G166" s="3"/>
      <c r="H166" s="3"/>
      <c r="J166" s="226"/>
      <c r="K166" s="3"/>
      <c r="L166" s="3"/>
      <c r="O166" s="227"/>
      <c r="Q166" s="94"/>
      <c r="R166" s="94"/>
      <c r="S166" s="94"/>
      <c r="T166" s="94"/>
    </row>
    <row r="167" ht="15.75" customHeight="1">
      <c r="A167" s="234">
        <v>46175.0</v>
      </c>
      <c r="B167" s="240" t="s">
        <v>52</v>
      </c>
      <c r="C167" s="206" t="s">
        <v>9</v>
      </c>
      <c r="D167" s="207">
        <v>46175.81253472222</v>
      </c>
      <c r="E167" s="3"/>
      <c r="F167" s="3"/>
      <c r="G167" s="3"/>
      <c r="H167" s="3"/>
      <c r="J167" s="226"/>
      <c r="K167" s="3"/>
      <c r="L167" s="3"/>
      <c r="O167" s="227"/>
      <c r="Q167" s="94"/>
      <c r="R167" s="94"/>
      <c r="S167" s="94"/>
      <c r="T167" s="94"/>
    </row>
    <row r="168" ht="15.75" customHeight="1">
      <c r="A168" s="234">
        <v>46175.0</v>
      </c>
      <c r="B168" s="240" t="s">
        <v>63</v>
      </c>
      <c r="C168" s="206" t="s">
        <v>9</v>
      </c>
      <c r="D168" s="207">
        <v>46175.81253472222</v>
      </c>
      <c r="E168" s="3"/>
      <c r="F168" s="3"/>
      <c r="G168" s="3"/>
      <c r="H168" s="3"/>
      <c r="J168" s="226"/>
      <c r="K168" s="3"/>
      <c r="L168" s="3"/>
      <c r="O168" s="227"/>
      <c r="Q168" s="94"/>
      <c r="R168" s="94"/>
      <c r="S168" s="94"/>
      <c r="T168" s="94"/>
    </row>
    <row r="169" ht="15.75" customHeight="1">
      <c r="A169" s="234">
        <v>46176.0</v>
      </c>
      <c r="B169" s="240" t="s">
        <v>47</v>
      </c>
      <c r="C169" s="206" t="s">
        <v>7</v>
      </c>
      <c r="D169" s="207">
        <v>46176.848125</v>
      </c>
      <c r="E169" s="3"/>
      <c r="F169" s="3"/>
      <c r="G169" s="3"/>
      <c r="H169" s="3"/>
      <c r="J169" s="226"/>
      <c r="K169" s="3"/>
      <c r="L169" s="3"/>
      <c r="O169" s="227"/>
      <c r="Q169" s="94"/>
      <c r="R169" s="94"/>
      <c r="S169" s="94"/>
      <c r="T169" s="94"/>
    </row>
    <row r="170" ht="15.75" customHeight="1">
      <c r="A170" s="234">
        <v>46176.0</v>
      </c>
      <c r="B170" s="240" t="s">
        <v>9</v>
      </c>
      <c r="C170" s="206" t="s">
        <v>7</v>
      </c>
      <c r="D170" s="207">
        <v>46176.848125</v>
      </c>
      <c r="E170" s="3"/>
      <c r="F170" s="3"/>
      <c r="G170" s="3"/>
      <c r="H170" s="3"/>
      <c r="J170" s="226"/>
      <c r="K170" s="3"/>
      <c r="L170" s="3"/>
      <c r="O170" s="227"/>
      <c r="Q170" s="94"/>
      <c r="R170" s="94"/>
      <c r="S170" s="94"/>
      <c r="T170" s="94"/>
    </row>
    <row r="171" ht="15.75" customHeight="1">
      <c r="A171" s="234"/>
      <c r="B171" s="240"/>
      <c r="C171" s="223"/>
      <c r="D171" s="207"/>
      <c r="E171" s="3"/>
      <c r="F171" s="3"/>
      <c r="G171" s="3"/>
      <c r="H171" s="3"/>
      <c r="J171" s="226"/>
      <c r="K171" s="3"/>
      <c r="L171" s="3"/>
      <c r="O171" s="227"/>
      <c r="Q171" s="94"/>
      <c r="R171" s="94"/>
      <c r="S171" s="94"/>
      <c r="T171" s="94"/>
    </row>
    <row r="172" ht="15.75" customHeight="1">
      <c r="A172" s="234"/>
      <c r="B172" s="240"/>
      <c r="C172" s="223"/>
      <c r="D172" s="207"/>
      <c r="E172" s="3"/>
      <c r="F172" s="3"/>
      <c r="G172" s="3"/>
      <c r="H172" s="3"/>
      <c r="J172" s="226"/>
      <c r="K172" s="3"/>
      <c r="L172" s="3"/>
      <c r="O172" s="227"/>
      <c r="Q172" s="94"/>
      <c r="R172" s="94"/>
      <c r="S172" s="94"/>
      <c r="T172" s="94"/>
    </row>
    <row r="173" ht="15.75" customHeight="1">
      <c r="A173" s="234"/>
      <c r="B173" s="240"/>
      <c r="C173" s="223"/>
      <c r="D173" s="207"/>
      <c r="E173" s="3"/>
      <c r="F173" s="3"/>
      <c r="G173" s="3"/>
      <c r="H173" s="3"/>
      <c r="J173" s="226"/>
      <c r="K173" s="3"/>
      <c r="L173" s="3"/>
      <c r="O173" s="227"/>
      <c r="Q173" s="94"/>
      <c r="R173" s="94"/>
      <c r="S173" s="94"/>
      <c r="T173" s="94"/>
    </row>
    <row r="174" ht="15.75" customHeight="1">
      <c r="A174" s="234"/>
      <c r="B174" s="240"/>
      <c r="C174" s="223"/>
      <c r="D174" s="207"/>
      <c r="E174" s="3"/>
      <c r="F174" s="3"/>
      <c r="G174" s="3"/>
      <c r="H174" s="3"/>
      <c r="J174" s="226"/>
      <c r="K174" s="3"/>
      <c r="L174" s="3"/>
      <c r="O174" s="227"/>
      <c r="Q174" s="94"/>
      <c r="R174" s="94"/>
      <c r="S174" s="94"/>
      <c r="T174" s="94"/>
    </row>
    <row r="175" ht="15.75" customHeight="1">
      <c r="A175" s="234"/>
      <c r="B175" s="240"/>
      <c r="C175" s="223"/>
      <c r="D175" s="207"/>
      <c r="E175" s="3"/>
      <c r="F175" s="3"/>
      <c r="G175" s="3"/>
      <c r="H175" s="3"/>
      <c r="J175" s="226"/>
      <c r="K175" s="3"/>
      <c r="L175" s="3"/>
      <c r="O175" s="227"/>
      <c r="Q175" s="94"/>
      <c r="R175" s="94"/>
      <c r="S175" s="94"/>
      <c r="T175" s="94"/>
    </row>
    <row r="176" ht="15.75" customHeight="1">
      <c r="A176" s="234"/>
      <c r="B176" s="240"/>
      <c r="C176" s="223"/>
      <c r="D176" s="207"/>
      <c r="E176" s="3"/>
      <c r="F176" s="3"/>
      <c r="G176" s="3"/>
      <c r="H176" s="3"/>
      <c r="J176" s="226"/>
      <c r="K176" s="3"/>
      <c r="L176" s="3"/>
      <c r="O176" s="227"/>
      <c r="Q176" s="94"/>
      <c r="R176" s="94"/>
      <c r="S176" s="94"/>
      <c r="T176" s="94"/>
    </row>
    <row r="177" ht="15.75" customHeight="1">
      <c r="A177" s="234"/>
      <c r="B177" s="240"/>
      <c r="C177" s="223"/>
      <c r="D177" s="207"/>
      <c r="E177" s="3"/>
      <c r="F177" s="3"/>
      <c r="G177" s="3"/>
      <c r="H177" s="3"/>
      <c r="J177" s="226"/>
      <c r="K177" s="3"/>
      <c r="L177" s="3"/>
      <c r="O177" s="227"/>
      <c r="Q177" s="94"/>
      <c r="R177" s="94"/>
      <c r="S177" s="94"/>
      <c r="T177" s="94"/>
    </row>
    <row r="178" ht="15.75" customHeight="1">
      <c r="A178" s="234"/>
      <c r="B178" s="240"/>
      <c r="C178" s="223"/>
      <c r="D178" s="207"/>
      <c r="E178" s="3"/>
      <c r="F178" s="3"/>
      <c r="G178" s="3"/>
      <c r="H178" s="3"/>
      <c r="J178" s="226"/>
      <c r="K178" s="3"/>
      <c r="L178" s="3"/>
      <c r="O178" s="227"/>
      <c r="Q178" s="94"/>
      <c r="R178" s="94"/>
      <c r="S178" s="94"/>
      <c r="T178" s="94"/>
    </row>
    <row r="179" ht="15.75" customHeight="1">
      <c r="A179" s="234"/>
      <c r="B179" s="240"/>
      <c r="C179" s="223"/>
      <c r="D179" s="207"/>
      <c r="E179" s="3"/>
      <c r="F179" s="3"/>
      <c r="G179" s="3"/>
      <c r="H179" s="3"/>
      <c r="J179" s="226"/>
      <c r="K179" s="3"/>
      <c r="L179" s="3"/>
      <c r="O179" s="227"/>
      <c r="Q179" s="94"/>
      <c r="R179" s="94"/>
      <c r="S179" s="94"/>
      <c r="T179" s="94"/>
    </row>
    <row r="180" ht="15.75" customHeight="1">
      <c r="A180" s="234"/>
      <c r="B180" s="240"/>
      <c r="C180" s="223"/>
      <c r="D180" s="207"/>
      <c r="E180" s="3"/>
      <c r="F180" s="3"/>
      <c r="G180" s="3"/>
      <c r="H180" s="3"/>
      <c r="J180" s="226"/>
      <c r="K180" s="3"/>
      <c r="L180" s="3"/>
      <c r="O180" s="227"/>
      <c r="Q180" s="94"/>
      <c r="R180" s="94"/>
      <c r="S180" s="94"/>
      <c r="T180" s="94"/>
    </row>
    <row r="181" ht="15.75" customHeight="1">
      <c r="A181" s="234"/>
      <c r="B181" s="240"/>
      <c r="C181" s="223"/>
      <c r="D181" s="207"/>
      <c r="E181" s="3"/>
      <c r="F181" s="3"/>
      <c r="G181" s="3"/>
      <c r="H181" s="3"/>
      <c r="J181" s="226"/>
      <c r="K181" s="3"/>
      <c r="L181" s="3"/>
      <c r="O181" s="227"/>
      <c r="Q181" s="94"/>
      <c r="R181" s="94"/>
      <c r="S181" s="94"/>
      <c r="T181" s="94"/>
    </row>
    <row r="182" ht="15.75" customHeight="1">
      <c r="A182" s="234"/>
      <c r="B182" s="240"/>
      <c r="C182" s="223"/>
      <c r="D182" s="207"/>
      <c r="E182" s="3"/>
      <c r="F182" s="3"/>
      <c r="G182" s="3"/>
      <c r="H182" s="3"/>
      <c r="J182" s="226"/>
      <c r="K182" s="3"/>
      <c r="L182" s="3"/>
      <c r="O182" s="227"/>
      <c r="Q182" s="94"/>
      <c r="R182" s="94"/>
      <c r="S182" s="94"/>
      <c r="T182" s="94"/>
    </row>
    <row r="183" ht="15.75" customHeight="1">
      <c r="A183" s="234"/>
      <c r="B183" s="240"/>
      <c r="C183" s="223"/>
      <c r="D183" s="207"/>
      <c r="E183" s="3"/>
      <c r="F183" s="3"/>
      <c r="G183" s="3"/>
      <c r="H183" s="3"/>
      <c r="J183" s="226"/>
      <c r="K183" s="3"/>
      <c r="L183" s="3"/>
      <c r="O183" s="227"/>
      <c r="Q183" s="94"/>
      <c r="R183" s="94"/>
      <c r="S183" s="94"/>
      <c r="T183" s="94"/>
    </row>
    <row r="184" ht="15.75" customHeight="1">
      <c r="A184" s="234"/>
      <c r="B184" s="240"/>
      <c r="C184" s="223"/>
      <c r="D184" s="207"/>
      <c r="E184" s="3"/>
      <c r="F184" s="3"/>
      <c r="G184" s="3"/>
      <c r="H184" s="3"/>
      <c r="J184" s="226"/>
      <c r="K184" s="3"/>
      <c r="L184" s="3"/>
      <c r="O184" s="227"/>
      <c r="Q184" s="94"/>
      <c r="R184" s="94"/>
      <c r="S184" s="94"/>
      <c r="T184" s="94"/>
    </row>
    <row r="185" ht="15.75" customHeight="1">
      <c r="A185" s="234"/>
      <c r="B185" s="240"/>
      <c r="C185" s="223"/>
      <c r="D185" s="207"/>
      <c r="E185" s="3"/>
      <c r="F185" s="3"/>
      <c r="G185" s="3"/>
      <c r="H185" s="3"/>
      <c r="J185" s="226"/>
      <c r="K185" s="3"/>
      <c r="L185" s="3"/>
      <c r="O185" s="227"/>
      <c r="Q185" s="94"/>
      <c r="R185" s="94"/>
      <c r="S185" s="94"/>
      <c r="T185" s="94"/>
    </row>
    <row r="186" ht="15.75" customHeight="1">
      <c r="A186" s="234"/>
      <c r="B186" s="240"/>
      <c r="C186" s="223"/>
      <c r="D186" s="207"/>
      <c r="E186" s="3"/>
      <c r="F186" s="3"/>
      <c r="G186" s="3"/>
      <c r="H186" s="3"/>
      <c r="J186" s="226"/>
      <c r="K186" s="3"/>
      <c r="L186" s="3"/>
      <c r="O186" s="227"/>
      <c r="Q186" s="94"/>
      <c r="R186" s="94"/>
      <c r="S186" s="94"/>
      <c r="T186" s="94"/>
    </row>
    <row r="187" ht="15.75" customHeight="1">
      <c r="A187" s="234"/>
      <c r="B187" s="240"/>
      <c r="C187" s="223"/>
      <c r="D187" s="207"/>
      <c r="E187" s="3"/>
      <c r="F187" s="3"/>
      <c r="G187" s="3"/>
      <c r="H187" s="3"/>
      <c r="J187" s="226"/>
      <c r="K187" s="3"/>
      <c r="L187" s="3"/>
      <c r="O187" s="227"/>
      <c r="Q187" s="94"/>
      <c r="R187" s="94"/>
      <c r="S187" s="94"/>
      <c r="T187" s="94"/>
    </row>
    <row r="188" ht="15.75" customHeight="1">
      <c r="A188" s="234"/>
      <c r="B188" s="240"/>
      <c r="C188" s="223"/>
      <c r="D188" s="207"/>
      <c r="E188" s="3"/>
      <c r="F188" s="3"/>
      <c r="G188" s="3"/>
      <c r="H188" s="3"/>
      <c r="J188" s="226"/>
      <c r="K188" s="3"/>
      <c r="L188" s="3"/>
      <c r="O188" s="227"/>
      <c r="Q188" s="94"/>
      <c r="R188" s="94"/>
      <c r="S188" s="94"/>
      <c r="T188" s="94"/>
    </row>
    <row r="189" ht="15.75" customHeight="1">
      <c r="A189" s="234"/>
      <c r="B189" s="240"/>
      <c r="C189" s="223"/>
      <c r="D189" s="207"/>
      <c r="E189" s="3"/>
      <c r="F189" s="3"/>
      <c r="G189" s="3"/>
      <c r="H189" s="3"/>
      <c r="J189" s="226"/>
      <c r="K189" s="3"/>
      <c r="L189" s="3"/>
      <c r="O189" s="227"/>
      <c r="Q189" s="94"/>
      <c r="R189" s="94"/>
      <c r="S189" s="94"/>
      <c r="T189" s="94"/>
    </row>
    <row r="190" ht="15.75" customHeight="1">
      <c r="A190" s="234"/>
      <c r="B190" s="240"/>
      <c r="C190" s="223"/>
      <c r="D190" s="207"/>
      <c r="E190" s="3"/>
      <c r="F190" s="3"/>
      <c r="G190" s="3"/>
      <c r="H190" s="3"/>
      <c r="J190" s="226"/>
      <c r="K190" s="3"/>
      <c r="L190" s="3"/>
      <c r="O190" s="227"/>
      <c r="Q190" s="94"/>
      <c r="R190" s="94"/>
      <c r="S190" s="94"/>
      <c r="T190" s="94"/>
    </row>
    <row r="191" ht="15.75" customHeight="1">
      <c r="A191" s="234"/>
      <c r="B191" s="240"/>
      <c r="C191" s="223"/>
      <c r="D191" s="207"/>
      <c r="E191" s="3"/>
      <c r="F191" s="3"/>
      <c r="G191" s="3"/>
      <c r="H191" s="3"/>
      <c r="J191" s="226"/>
      <c r="K191" s="3"/>
      <c r="L191" s="3"/>
      <c r="O191" s="227"/>
      <c r="Q191" s="94"/>
      <c r="R191" s="94"/>
      <c r="S191" s="94"/>
      <c r="T191" s="94"/>
    </row>
    <row r="192" ht="15.75" customHeight="1">
      <c r="A192" s="234"/>
      <c r="B192" s="240"/>
      <c r="C192" s="223"/>
      <c r="D192" s="207"/>
      <c r="E192" s="3"/>
      <c r="F192" s="3"/>
      <c r="G192" s="3"/>
      <c r="H192" s="3"/>
      <c r="J192" s="226"/>
      <c r="K192" s="3"/>
      <c r="L192" s="3"/>
      <c r="O192" s="227"/>
      <c r="Q192" s="94"/>
      <c r="R192" s="94"/>
      <c r="S192" s="94"/>
      <c r="T192" s="94"/>
    </row>
    <row r="193" ht="15.75" customHeight="1">
      <c r="A193" s="234"/>
      <c r="B193" s="240"/>
      <c r="C193" s="223"/>
      <c r="D193" s="207"/>
      <c r="E193" s="3"/>
      <c r="F193" s="3"/>
      <c r="G193" s="3"/>
      <c r="H193" s="3"/>
      <c r="J193" s="226"/>
      <c r="K193" s="3"/>
      <c r="L193" s="3"/>
      <c r="O193" s="227"/>
      <c r="Q193" s="94"/>
      <c r="R193" s="94"/>
      <c r="S193" s="94"/>
      <c r="T193" s="94"/>
    </row>
    <row r="194" ht="15.75" customHeight="1">
      <c r="A194" s="234"/>
      <c r="B194" s="240"/>
      <c r="C194" s="223"/>
      <c r="D194" s="207"/>
      <c r="E194" s="3"/>
      <c r="F194" s="3"/>
      <c r="G194" s="3"/>
      <c r="H194" s="3"/>
      <c r="J194" s="226"/>
      <c r="K194" s="3"/>
      <c r="L194" s="3"/>
      <c r="O194" s="227"/>
      <c r="Q194" s="94"/>
      <c r="R194" s="94"/>
      <c r="S194" s="94"/>
      <c r="T194" s="94"/>
    </row>
    <row r="195" ht="15.75" customHeight="1">
      <c r="A195" s="234"/>
      <c r="B195" s="240"/>
      <c r="C195" s="223"/>
      <c r="D195" s="207"/>
      <c r="E195" s="3"/>
      <c r="F195" s="3"/>
      <c r="G195" s="3"/>
      <c r="H195" s="3"/>
      <c r="J195" s="226"/>
      <c r="K195" s="3"/>
      <c r="L195" s="3"/>
      <c r="O195" s="227"/>
      <c r="Q195" s="94"/>
      <c r="R195" s="94"/>
      <c r="S195" s="94"/>
      <c r="T195" s="94"/>
    </row>
    <row r="196" ht="15.75" customHeight="1">
      <c r="A196" s="234"/>
      <c r="B196" s="240"/>
      <c r="C196" s="223"/>
      <c r="D196" s="207"/>
      <c r="E196" s="3"/>
      <c r="F196" s="3"/>
      <c r="G196" s="3"/>
      <c r="H196" s="3"/>
      <c r="J196" s="226"/>
      <c r="K196" s="3"/>
      <c r="L196" s="3"/>
      <c r="O196" s="227"/>
      <c r="Q196" s="94"/>
      <c r="R196" s="94"/>
      <c r="S196" s="94"/>
      <c r="T196" s="94"/>
    </row>
    <row r="197" ht="15.75" customHeight="1">
      <c r="A197" s="234"/>
      <c r="B197" s="240"/>
      <c r="C197" s="223"/>
      <c r="D197" s="207"/>
      <c r="E197" s="3"/>
      <c r="F197" s="3"/>
      <c r="G197" s="3"/>
      <c r="H197" s="3"/>
      <c r="J197" s="226"/>
      <c r="K197" s="3"/>
      <c r="L197" s="3"/>
      <c r="O197" s="227"/>
      <c r="Q197" s="94"/>
      <c r="R197" s="94"/>
      <c r="S197" s="94"/>
      <c r="T197" s="94"/>
    </row>
    <row r="198" ht="15.75" customHeight="1">
      <c r="A198" s="234"/>
      <c r="B198" s="240"/>
      <c r="C198" s="223"/>
      <c r="D198" s="207"/>
      <c r="E198" s="3"/>
      <c r="F198" s="3"/>
      <c r="G198" s="3"/>
      <c r="H198" s="3"/>
      <c r="J198" s="226"/>
      <c r="K198" s="3"/>
      <c r="L198" s="3"/>
      <c r="O198" s="227"/>
      <c r="Q198" s="94"/>
      <c r="R198" s="94"/>
      <c r="S198" s="94"/>
      <c r="T198" s="94"/>
    </row>
    <row r="199" ht="15.75" customHeight="1">
      <c r="A199" s="234"/>
      <c r="B199" s="240"/>
      <c r="C199" s="223"/>
      <c r="D199" s="207"/>
      <c r="E199" s="3"/>
      <c r="F199" s="3"/>
      <c r="G199" s="3"/>
      <c r="H199" s="3"/>
      <c r="J199" s="226"/>
      <c r="K199" s="3"/>
      <c r="L199" s="3"/>
      <c r="O199" s="227"/>
      <c r="Q199" s="94"/>
      <c r="R199" s="94"/>
      <c r="S199" s="94"/>
      <c r="T199" s="94"/>
    </row>
    <row r="200" ht="15.75" customHeight="1">
      <c r="A200" s="234"/>
      <c r="B200" s="240"/>
      <c r="C200" s="223"/>
      <c r="D200" s="207"/>
      <c r="E200" s="3"/>
      <c r="F200" s="3"/>
      <c r="G200" s="3"/>
      <c r="H200" s="3"/>
      <c r="J200" s="226"/>
      <c r="K200" s="3"/>
      <c r="L200" s="3"/>
      <c r="O200" s="227"/>
      <c r="Q200" s="94"/>
      <c r="R200" s="94"/>
      <c r="S200" s="94"/>
      <c r="T200" s="94"/>
    </row>
    <row r="201" ht="15.75" customHeight="1">
      <c r="A201" s="234"/>
      <c r="B201" s="240"/>
      <c r="C201" s="223"/>
      <c r="D201" s="207"/>
      <c r="E201" s="3"/>
      <c r="F201" s="3"/>
      <c r="G201" s="3"/>
      <c r="H201" s="3"/>
      <c r="J201" s="226"/>
      <c r="K201" s="3"/>
      <c r="L201" s="3"/>
      <c r="O201" s="227"/>
      <c r="Q201" s="94"/>
      <c r="R201" s="94"/>
      <c r="S201" s="94"/>
      <c r="T201" s="94"/>
    </row>
    <row r="202" ht="15.75" customHeight="1">
      <c r="A202" s="234"/>
      <c r="B202" s="240"/>
      <c r="C202" s="223"/>
      <c r="D202" s="207"/>
      <c r="E202" s="3"/>
      <c r="F202" s="3"/>
      <c r="G202" s="3"/>
      <c r="H202" s="3"/>
      <c r="J202" s="226"/>
      <c r="K202" s="3"/>
      <c r="L202" s="3"/>
      <c r="O202" s="227"/>
      <c r="Q202" s="94"/>
      <c r="R202" s="94"/>
      <c r="S202" s="94"/>
      <c r="T202" s="94"/>
    </row>
    <row r="203" ht="15.75" customHeight="1">
      <c r="A203" s="234"/>
      <c r="B203" s="240"/>
      <c r="C203" s="223"/>
      <c r="D203" s="207"/>
      <c r="E203" s="3"/>
      <c r="F203" s="3"/>
      <c r="G203" s="3"/>
      <c r="H203" s="3"/>
      <c r="J203" s="226"/>
      <c r="K203" s="3"/>
      <c r="L203" s="3"/>
      <c r="O203" s="227"/>
      <c r="Q203" s="94"/>
      <c r="R203" s="94"/>
      <c r="S203" s="94"/>
      <c r="T203" s="94"/>
    </row>
    <row r="204" ht="15.75" customHeight="1">
      <c r="A204" s="234"/>
      <c r="B204" s="240"/>
      <c r="C204" s="223"/>
      <c r="D204" s="207"/>
      <c r="E204" s="3"/>
      <c r="F204" s="3"/>
      <c r="G204" s="3"/>
      <c r="H204" s="3"/>
      <c r="J204" s="226"/>
      <c r="K204" s="3"/>
      <c r="L204" s="3"/>
      <c r="O204" s="227"/>
      <c r="Q204" s="94"/>
      <c r="R204" s="94"/>
      <c r="S204" s="94"/>
      <c r="T204" s="94"/>
    </row>
    <row r="205" ht="15.75" customHeight="1">
      <c r="A205" s="234"/>
      <c r="B205" s="240"/>
      <c r="C205" s="223"/>
      <c r="D205" s="207"/>
      <c r="E205" s="3"/>
      <c r="F205" s="3"/>
      <c r="G205" s="3"/>
      <c r="H205" s="3"/>
      <c r="J205" s="226"/>
      <c r="K205" s="3"/>
      <c r="L205" s="3"/>
      <c r="O205" s="227"/>
      <c r="Q205" s="94"/>
      <c r="R205" s="94"/>
      <c r="S205" s="94"/>
      <c r="T205" s="94"/>
    </row>
    <row r="206" ht="15.75" customHeight="1">
      <c r="A206" s="234"/>
      <c r="B206" s="240"/>
      <c r="C206" s="223"/>
      <c r="D206" s="207"/>
      <c r="E206" s="3"/>
      <c r="F206" s="3"/>
      <c r="G206" s="3"/>
      <c r="H206" s="3"/>
      <c r="J206" s="226"/>
      <c r="K206" s="3"/>
      <c r="L206" s="3"/>
      <c r="O206" s="227"/>
      <c r="Q206" s="94"/>
      <c r="R206" s="94"/>
      <c r="S206" s="94"/>
      <c r="T206" s="94"/>
    </row>
    <row r="207" ht="15.75" customHeight="1">
      <c r="A207" s="234"/>
      <c r="B207" s="240"/>
      <c r="C207" s="223"/>
      <c r="D207" s="207"/>
      <c r="E207" s="3"/>
      <c r="F207" s="3"/>
      <c r="G207" s="3"/>
      <c r="H207" s="3"/>
      <c r="J207" s="226"/>
      <c r="K207" s="3"/>
      <c r="L207" s="3"/>
      <c r="O207" s="227"/>
      <c r="Q207" s="94"/>
      <c r="R207" s="94"/>
      <c r="S207" s="94"/>
      <c r="T207" s="94"/>
    </row>
    <row r="208" ht="15.75" customHeight="1">
      <c r="A208" s="234"/>
      <c r="B208" s="240"/>
      <c r="C208" s="223"/>
      <c r="D208" s="207"/>
      <c r="E208" s="3"/>
      <c r="F208" s="3"/>
      <c r="G208" s="3"/>
      <c r="H208" s="3"/>
      <c r="J208" s="226"/>
      <c r="K208" s="3"/>
      <c r="L208" s="3"/>
      <c r="O208" s="227"/>
      <c r="Q208" s="94"/>
      <c r="R208" s="94"/>
      <c r="S208" s="94"/>
      <c r="T208" s="94"/>
    </row>
    <row r="209" ht="15.75" customHeight="1">
      <c r="A209" s="234"/>
      <c r="B209" s="240"/>
      <c r="C209" s="223"/>
      <c r="D209" s="207"/>
      <c r="E209" s="3"/>
      <c r="F209" s="3"/>
      <c r="G209" s="3"/>
      <c r="H209" s="3"/>
      <c r="J209" s="226"/>
      <c r="K209" s="3"/>
      <c r="L209" s="3"/>
      <c r="O209" s="227"/>
      <c r="Q209" s="94"/>
      <c r="R209" s="94"/>
      <c r="S209" s="94"/>
      <c r="T209" s="94"/>
    </row>
    <row r="210" ht="15.75" customHeight="1">
      <c r="A210" s="234"/>
      <c r="B210" s="240"/>
      <c r="C210" s="223"/>
      <c r="D210" s="207"/>
      <c r="E210" s="3"/>
      <c r="F210" s="3"/>
      <c r="G210" s="3"/>
      <c r="H210" s="3"/>
      <c r="J210" s="226"/>
      <c r="K210" s="3"/>
      <c r="L210" s="3"/>
      <c r="O210" s="227"/>
      <c r="Q210" s="94"/>
      <c r="R210" s="94"/>
      <c r="S210" s="94"/>
      <c r="T210" s="94"/>
    </row>
    <row r="211" ht="15.75" customHeight="1">
      <c r="A211" s="234"/>
      <c r="B211" s="240"/>
      <c r="C211" s="223"/>
      <c r="D211" s="207"/>
      <c r="E211" s="3"/>
      <c r="F211" s="3"/>
      <c r="G211" s="3"/>
      <c r="H211" s="3"/>
      <c r="J211" s="226"/>
      <c r="K211" s="3"/>
      <c r="L211" s="3"/>
      <c r="O211" s="227"/>
      <c r="Q211" s="94"/>
      <c r="R211" s="94"/>
      <c r="S211" s="94"/>
      <c r="T211" s="94"/>
    </row>
    <row r="212" ht="15.75" customHeight="1">
      <c r="A212" s="234"/>
      <c r="B212" s="240"/>
      <c r="C212" s="223"/>
      <c r="D212" s="207"/>
      <c r="E212" s="3"/>
      <c r="F212" s="3"/>
      <c r="G212" s="3"/>
      <c r="H212" s="3"/>
      <c r="J212" s="226"/>
      <c r="K212" s="3"/>
      <c r="L212" s="3"/>
      <c r="O212" s="227"/>
      <c r="Q212" s="94"/>
      <c r="R212" s="94"/>
      <c r="S212" s="94"/>
      <c r="T212" s="94"/>
    </row>
    <row r="213" ht="15.75" customHeight="1">
      <c r="A213" s="234"/>
      <c r="B213" s="240"/>
      <c r="C213" s="223"/>
      <c r="D213" s="207"/>
      <c r="E213" s="3"/>
      <c r="F213" s="3"/>
      <c r="G213" s="3"/>
      <c r="H213" s="3"/>
      <c r="J213" s="226"/>
      <c r="K213" s="3"/>
      <c r="L213" s="3"/>
      <c r="O213" s="227"/>
      <c r="Q213" s="94"/>
      <c r="R213" s="94"/>
      <c r="S213" s="94"/>
      <c r="T213" s="94"/>
    </row>
    <row r="214" ht="15.75" customHeight="1">
      <c r="A214" s="234"/>
      <c r="B214" s="240"/>
      <c r="C214" s="223"/>
      <c r="D214" s="207"/>
      <c r="E214" s="3"/>
      <c r="F214" s="3"/>
      <c r="G214" s="3"/>
      <c r="H214" s="3"/>
      <c r="J214" s="226"/>
      <c r="K214" s="3"/>
      <c r="L214" s="3"/>
      <c r="O214" s="227"/>
      <c r="Q214" s="94"/>
      <c r="R214" s="94"/>
      <c r="S214" s="94"/>
      <c r="T214" s="94"/>
    </row>
    <row r="215" ht="15.75" customHeight="1">
      <c r="A215" s="234"/>
      <c r="B215" s="240"/>
      <c r="C215" s="223"/>
      <c r="D215" s="207"/>
      <c r="E215" s="3"/>
      <c r="F215" s="3"/>
      <c r="G215" s="3"/>
      <c r="H215" s="3"/>
      <c r="J215" s="226"/>
      <c r="K215" s="3"/>
      <c r="L215" s="3"/>
      <c r="O215" s="227"/>
      <c r="Q215" s="94"/>
      <c r="R215" s="94"/>
      <c r="S215" s="94"/>
      <c r="T215" s="94"/>
    </row>
    <row r="216" ht="15.75" customHeight="1">
      <c r="A216" s="234"/>
      <c r="B216" s="240"/>
      <c r="C216" s="223"/>
      <c r="D216" s="207"/>
      <c r="E216" s="3"/>
      <c r="F216" s="3"/>
      <c r="G216" s="3"/>
      <c r="H216" s="3"/>
      <c r="J216" s="226"/>
      <c r="K216" s="3"/>
      <c r="L216" s="3"/>
      <c r="O216" s="227"/>
      <c r="Q216" s="94"/>
      <c r="R216" s="94"/>
      <c r="S216" s="94"/>
      <c r="T216" s="94"/>
    </row>
    <row r="217" ht="15.75" customHeight="1">
      <c r="A217" s="234"/>
      <c r="B217" s="240"/>
      <c r="C217" s="223"/>
      <c r="D217" s="207"/>
      <c r="E217" s="3"/>
      <c r="F217" s="3"/>
      <c r="G217" s="3"/>
      <c r="H217" s="3"/>
      <c r="J217" s="226"/>
      <c r="K217" s="3"/>
      <c r="L217" s="3"/>
      <c r="O217" s="227"/>
      <c r="Q217" s="94"/>
      <c r="R217" s="94"/>
      <c r="S217" s="94"/>
      <c r="T217" s="94"/>
    </row>
    <row r="218" ht="15.75" customHeight="1">
      <c r="A218" s="234"/>
      <c r="B218" s="240"/>
      <c r="C218" s="223"/>
      <c r="D218" s="207"/>
      <c r="E218" s="3"/>
      <c r="F218" s="3"/>
      <c r="G218" s="3"/>
      <c r="H218" s="3"/>
      <c r="J218" s="226"/>
      <c r="K218" s="3"/>
      <c r="L218" s="3"/>
      <c r="O218" s="227"/>
      <c r="Q218" s="94"/>
      <c r="R218" s="94"/>
      <c r="S218" s="94"/>
      <c r="T218" s="94"/>
    </row>
    <row r="219" ht="15.75" customHeight="1">
      <c r="A219" s="234"/>
      <c r="B219" s="240"/>
      <c r="C219" s="223"/>
      <c r="D219" s="207"/>
      <c r="E219" s="3"/>
      <c r="F219" s="3"/>
      <c r="G219" s="3"/>
      <c r="H219" s="3"/>
      <c r="J219" s="226"/>
      <c r="K219" s="3"/>
      <c r="L219" s="3"/>
      <c r="O219" s="227"/>
      <c r="Q219" s="94"/>
      <c r="R219" s="94"/>
      <c r="S219" s="94"/>
      <c r="T219" s="94"/>
    </row>
    <row r="220" ht="15.75" customHeight="1">
      <c r="A220" s="234"/>
      <c r="B220" s="240"/>
      <c r="C220" s="223"/>
      <c r="D220" s="207"/>
      <c r="E220" s="3"/>
      <c r="F220" s="3"/>
      <c r="G220" s="3"/>
      <c r="H220" s="3"/>
      <c r="J220" s="226"/>
      <c r="K220" s="3"/>
      <c r="L220" s="3"/>
      <c r="O220" s="227"/>
      <c r="Q220" s="94"/>
      <c r="R220" s="94"/>
      <c r="S220" s="94"/>
      <c r="T220" s="94"/>
    </row>
    <row r="221" ht="15.75" customHeight="1">
      <c r="A221" s="234"/>
      <c r="B221" s="240"/>
      <c r="C221" s="223"/>
      <c r="D221" s="207"/>
      <c r="E221" s="3"/>
      <c r="F221" s="3"/>
      <c r="G221" s="3"/>
      <c r="H221" s="3"/>
      <c r="J221" s="226"/>
      <c r="K221" s="3"/>
      <c r="L221" s="3"/>
      <c r="O221" s="227"/>
      <c r="Q221" s="94"/>
      <c r="R221" s="94"/>
      <c r="S221" s="94"/>
      <c r="T221" s="94"/>
    </row>
    <row r="222" ht="15.75" customHeight="1">
      <c r="A222" s="234"/>
      <c r="B222" s="240"/>
      <c r="C222" s="223"/>
      <c r="D222" s="207"/>
      <c r="E222" s="3"/>
      <c r="F222" s="3"/>
      <c r="G222" s="3"/>
      <c r="H222" s="3"/>
      <c r="J222" s="226"/>
      <c r="K222" s="3"/>
      <c r="L222" s="3"/>
      <c r="O222" s="227"/>
      <c r="Q222" s="94"/>
      <c r="R222" s="94"/>
      <c r="S222" s="94"/>
      <c r="T222" s="94"/>
    </row>
    <row r="223" ht="15.75" customHeight="1">
      <c r="A223" s="234"/>
      <c r="B223" s="240"/>
      <c r="C223" s="223"/>
      <c r="D223" s="207"/>
      <c r="E223" s="3"/>
      <c r="F223" s="3"/>
      <c r="G223" s="3"/>
      <c r="H223" s="3"/>
      <c r="J223" s="226"/>
      <c r="K223" s="3"/>
      <c r="L223" s="3"/>
      <c r="O223" s="227"/>
      <c r="Q223" s="94"/>
      <c r="R223" s="94"/>
      <c r="S223" s="94"/>
      <c r="T223" s="94"/>
    </row>
    <row r="224" ht="15.75" customHeight="1">
      <c r="A224" s="234"/>
      <c r="B224" s="240"/>
      <c r="C224" s="223"/>
      <c r="D224" s="207"/>
      <c r="E224" s="3"/>
      <c r="F224" s="3"/>
      <c r="G224" s="3"/>
      <c r="H224" s="3"/>
      <c r="J224" s="226"/>
      <c r="K224" s="3"/>
      <c r="L224" s="3"/>
      <c r="O224" s="227"/>
      <c r="Q224" s="94"/>
      <c r="R224" s="94"/>
      <c r="S224" s="94"/>
      <c r="T224" s="94"/>
    </row>
    <row r="225" ht="15.75" customHeight="1">
      <c r="A225" s="234"/>
      <c r="B225" s="240"/>
      <c r="C225" s="223"/>
      <c r="D225" s="207"/>
      <c r="E225" s="3"/>
      <c r="F225" s="3"/>
      <c r="G225" s="3"/>
      <c r="H225" s="3"/>
      <c r="J225" s="226"/>
      <c r="K225" s="3"/>
      <c r="L225" s="3"/>
      <c r="O225" s="227"/>
      <c r="Q225" s="94"/>
      <c r="R225" s="94"/>
      <c r="S225" s="94"/>
      <c r="T225" s="94"/>
    </row>
    <row r="226" ht="15.75" customHeight="1">
      <c r="A226" s="234"/>
      <c r="B226" s="240"/>
      <c r="C226" s="223"/>
      <c r="D226" s="207"/>
      <c r="E226" s="3"/>
      <c r="F226" s="3"/>
      <c r="G226" s="3"/>
      <c r="H226" s="3"/>
      <c r="J226" s="226"/>
      <c r="K226" s="3"/>
      <c r="L226" s="3"/>
      <c r="O226" s="227"/>
      <c r="Q226" s="94"/>
      <c r="R226" s="94"/>
      <c r="S226" s="94"/>
      <c r="T226" s="94"/>
    </row>
    <row r="227" ht="15.75" customHeight="1">
      <c r="A227" s="234"/>
      <c r="B227" s="240"/>
      <c r="C227" s="223"/>
      <c r="D227" s="207"/>
      <c r="E227" s="3"/>
      <c r="F227" s="3"/>
      <c r="G227" s="3"/>
      <c r="H227" s="3"/>
      <c r="J227" s="226"/>
      <c r="K227" s="3"/>
      <c r="L227" s="3"/>
      <c r="O227" s="227"/>
      <c r="Q227" s="94"/>
      <c r="R227" s="94"/>
      <c r="S227" s="94"/>
      <c r="T227" s="94"/>
    </row>
    <row r="228" ht="15.75" customHeight="1">
      <c r="A228" s="234"/>
      <c r="B228" s="240"/>
      <c r="C228" s="223"/>
      <c r="D228" s="207"/>
      <c r="E228" s="3"/>
      <c r="F228" s="3"/>
      <c r="G228" s="3"/>
      <c r="H228" s="3"/>
      <c r="J228" s="226"/>
      <c r="K228" s="3"/>
      <c r="L228" s="3"/>
      <c r="O228" s="227"/>
      <c r="Q228" s="94"/>
      <c r="R228" s="94"/>
      <c r="S228" s="94"/>
      <c r="T228" s="94"/>
    </row>
    <row r="229" ht="15.75" customHeight="1">
      <c r="A229" s="234"/>
      <c r="B229" s="240"/>
      <c r="C229" s="223"/>
      <c r="D229" s="207"/>
      <c r="E229" s="3"/>
      <c r="F229" s="3"/>
      <c r="G229" s="3"/>
      <c r="H229" s="3"/>
      <c r="J229" s="226"/>
      <c r="K229" s="3"/>
      <c r="L229" s="3"/>
      <c r="O229" s="227"/>
      <c r="Q229" s="94"/>
      <c r="R229" s="94"/>
      <c r="S229" s="94"/>
      <c r="T229" s="94"/>
    </row>
    <row r="230" ht="15.75" customHeight="1">
      <c r="A230" s="234"/>
      <c r="B230" s="240"/>
      <c r="C230" s="223"/>
      <c r="D230" s="207"/>
      <c r="E230" s="3"/>
      <c r="F230" s="3"/>
      <c r="G230" s="3"/>
      <c r="H230" s="3"/>
      <c r="J230" s="226"/>
      <c r="K230" s="3"/>
      <c r="L230" s="3"/>
      <c r="O230" s="227"/>
      <c r="Q230" s="94"/>
      <c r="R230" s="94"/>
      <c r="S230" s="94"/>
      <c r="T230" s="94"/>
    </row>
    <row r="231" ht="15.75" customHeight="1">
      <c r="A231" s="234"/>
      <c r="B231" s="240"/>
      <c r="C231" s="223"/>
      <c r="D231" s="207"/>
      <c r="E231" s="3"/>
      <c r="F231" s="3"/>
      <c r="G231" s="3"/>
      <c r="H231" s="3"/>
      <c r="J231" s="226"/>
      <c r="K231" s="3"/>
      <c r="L231" s="3"/>
      <c r="O231" s="227"/>
      <c r="Q231" s="94"/>
      <c r="R231" s="94"/>
      <c r="S231" s="94"/>
      <c r="T231" s="94"/>
    </row>
    <row r="232" ht="15.75" customHeight="1">
      <c r="A232" s="234"/>
      <c r="B232" s="240"/>
      <c r="C232" s="223"/>
      <c r="D232" s="207"/>
      <c r="E232" s="3"/>
      <c r="F232" s="3"/>
      <c r="G232" s="3"/>
      <c r="H232" s="3"/>
      <c r="J232" s="226"/>
      <c r="K232" s="3"/>
      <c r="L232" s="3"/>
      <c r="O232" s="227"/>
      <c r="Q232" s="94"/>
      <c r="R232" s="94"/>
      <c r="S232" s="94"/>
      <c r="T232" s="94"/>
    </row>
    <row r="233" ht="15.75" customHeight="1">
      <c r="A233" s="234"/>
      <c r="B233" s="240"/>
      <c r="C233" s="223"/>
      <c r="D233" s="207"/>
      <c r="E233" s="3"/>
      <c r="F233" s="3"/>
      <c r="G233" s="3"/>
      <c r="H233" s="3"/>
      <c r="J233" s="226"/>
      <c r="K233" s="3"/>
      <c r="L233" s="3"/>
      <c r="O233" s="227"/>
      <c r="Q233" s="94"/>
      <c r="R233" s="94"/>
      <c r="S233" s="94"/>
      <c r="T233" s="94"/>
    </row>
    <row r="234" ht="15.75" customHeight="1">
      <c r="A234" s="234"/>
      <c r="B234" s="240"/>
      <c r="C234" s="223"/>
      <c r="D234" s="207"/>
      <c r="E234" s="3"/>
      <c r="F234" s="3"/>
      <c r="G234" s="3"/>
      <c r="H234" s="3"/>
      <c r="J234" s="226"/>
      <c r="K234" s="3"/>
      <c r="L234" s="3"/>
      <c r="O234" s="227"/>
      <c r="Q234" s="94"/>
      <c r="R234" s="94"/>
      <c r="S234" s="94"/>
      <c r="T234" s="94"/>
    </row>
    <row r="235" ht="15.75" customHeight="1">
      <c r="A235" s="234"/>
      <c r="B235" s="240"/>
      <c r="C235" s="223"/>
      <c r="D235" s="207"/>
      <c r="E235" s="3"/>
      <c r="F235" s="3"/>
      <c r="G235" s="3"/>
      <c r="H235" s="3"/>
      <c r="J235" s="226"/>
      <c r="K235" s="3"/>
      <c r="L235" s="3"/>
      <c r="O235" s="227"/>
      <c r="Q235" s="94"/>
      <c r="R235" s="94"/>
      <c r="S235" s="94"/>
      <c r="T235" s="94"/>
    </row>
    <row r="236" ht="15.75" customHeight="1">
      <c r="A236" s="234"/>
      <c r="B236" s="240"/>
      <c r="C236" s="223"/>
      <c r="D236" s="207"/>
      <c r="E236" s="3"/>
      <c r="F236" s="3"/>
      <c r="G236" s="3"/>
      <c r="H236" s="3"/>
      <c r="J236" s="226"/>
      <c r="K236" s="3"/>
      <c r="L236" s="3"/>
      <c r="O236" s="227"/>
      <c r="Q236" s="94"/>
      <c r="R236" s="94"/>
      <c r="S236" s="94"/>
      <c r="T236" s="94"/>
    </row>
    <row r="237" ht="15.75" customHeight="1">
      <c r="A237" s="234"/>
      <c r="B237" s="240"/>
      <c r="C237" s="223"/>
      <c r="D237" s="207"/>
      <c r="E237" s="3"/>
      <c r="F237" s="3"/>
      <c r="G237" s="3"/>
      <c r="H237" s="3"/>
      <c r="J237" s="226"/>
      <c r="K237" s="3"/>
      <c r="L237" s="3"/>
      <c r="O237" s="227"/>
      <c r="Q237" s="94"/>
      <c r="R237" s="94"/>
      <c r="S237" s="94"/>
      <c r="T237" s="94"/>
    </row>
    <row r="238" ht="15.75" customHeight="1">
      <c r="A238" s="234"/>
      <c r="B238" s="240"/>
      <c r="C238" s="223"/>
      <c r="D238" s="207"/>
      <c r="E238" s="3"/>
      <c r="F238" s="3"/>
      <c r="G238" s="3"/>
      <c r="H238" s="3"/>
      <c r="J238" s="226"/>
      <c r="K238" s="3"/>
      <c r="L238" s="3"/>
      <c r="O238" s="227"/>
      <c r="Q238" s="94"/>
      <c r="R238" s="94"/>
      <c r="S238" s="94"/>
      <c r="T238" s="94"/>
    </row>
    <row r="239" ht="15.75" customHeight="1">
      <c r="A239" s="234"/>
      <c r="B239" s="240"/>
      <c r="C239" s="223"/>
      <c r="D239" s="207"/>
      <c r="E239" s="3"/>
      <c r="F239" s="3"/>
      <c r="G239" s="3"/>
      <c r="H239" s="3"/>
      <c r="J239" s="226"/>
      <c r="K239" s="3"/>
      <c r="L239" s="3"/>
      <c r="O239" s="227"/>
      <c r="Q239" s="94"/>
      <c r="R239" s="94"/>
      <c r="S239" s="94"/>
      <c r="T239" s="94"/>
    </row>
    <row r="240" ht="15.75" customHeight="1">
      <c r="A240" s="234"/>
      <c r="B240" s="240"/>
      <c r="C240" s="223"/>
      <c r="D240" s="207"/>
      <c r="E240" s="3"/>
      <c r="F240" s="3"/>
      <c r="G240" s="3"/>
      <c r="H240" s="3"/>
      <c r="J240" s="226"/>
      <c r="K240" s="3"/>
      <c r="L240" s="3"/>
      <c r="O240" s="227"/>
      <c r="Q240" s="94"/>
      <c r="R240" s="94"/>
      <c r="S240" s="94"/>
      <c r="T240" s="94"/>
    </row>
    <row r="241" ht="15.75" customHeight="1">
      <c r="A241" s="234"/>
      <c r="B241" s="240"/>
      <c r="C241" s="223"/>
      <c r="D241" s="207"/>
      <c r="E241" s="3"/>
      <c r="F241" s="3"/>
      <c r="G241" s="3"/>
      <c r="H241" s="3"/>
      <c r="J241" s="226"/>
      <c r="K241" s="3"/>
      <c r="L241" s="3"/>
      <c r="O241" s="227"/>
      <c r="Q241" s="94"/>
      <c r="R241" s="94"/>
      <c r="S241" s="94"/>
      <c r="T241" s="94"/>
    </row>
    <row r="242" ht="15.75" customHeight="1">
      <c r="A242" s="234"/>
      <c r="B242" s="240"/>
      <c r="C242" s="223"/>
      <c r="D242" s="207"/>
      <c r="E242" s="3"/>
      <c r="F242" s="3"/>
      <c r="G242" s="3"/>
      <c r="H242" s="3"/>
      <c r="J242" s="226"/>
      <c r="K242" s="3"/>
      <c r="L242" s="3"/>
      <c r="O242" s="227"/>
      <c r="Q242" s="94"/>
      <c r="R242" s="94"/>
      <c r="S242" s="94"/>
      <c r="T242" s="94"/>
    </row>
    <row r="243" ht="15.75" customHeight="1">
      <c r="A243" s="234"/>
      <c r="B243" s="240"/>
      <c r="C243" s="223"/>
      <c r="D243" s="207"/>
      <c r="E243" s="3"/>
      <c r="F243" s="3"/>
      <c r="G243" s="3"/>
      <c r="H243" s="3"/>
      <c r="J243" s="226"/>
      <c r="K243" s="3"/>
      <c r="L243" s="3"/>
      <c r="O243" s="227"/>
      <c r="Q243" s="94"/>
      <c r="R243" s="94"/>
      <c r="S243" s="94"/>
      <c r="T243" s="94"/>
    </row>
    <row r="244" ht="15.75" customHeight="1">
      <c r="A244" s="234"/>
      <c r="B244" s="240"/>
      <c r="C244" s="223"/>
      <c r="D244" s="207"/>
      <c r="E244" s="3"/>
      <c r="F244" s="3"/>
      <c r="G244" s="3"/>
      <c r="H244" s="3"/>
      <c r="J244" s="226"/>
      <c r="K244" s="3"/>
      <c r="L244" s="3"/>
      <c r="O244" s="227"/>
      <c r="Q244" s="94"/>
      <c r="R244" s="94"/>
      <c r="S244" s="94"/>
      <c r="T244" s="94"/>
    </row>
    <row r="245" ht="15.75" customHeight="1">
      <c r="A245" s="234"/>
      <c r="B245" s="240"/>
      <c r="C245" s="223"/>
      <c r="D245" s="207"/>
      <c r="E245" s="3"/>
      <c r="F245" s="3"/>
      <c r="G245" s="3"/>
      <c r="H245" s="3"/>
      <c r="J245" s="226"/>
      <c r="K245" s="3"/>
      <c r="L245" s="3"/>
      <c r="O245" s="227"/>
      <c r="Q245" s="94"/>
      <c r="R245" s="94"/>
      <c r="S245" s="94"/>
      <c r="T245" s="94"/>
    </row>
    <row r="246" ht="15.75" customHeight="1">
      <c r="A246" s="234"/>
      <c r="B246" s="240"/>
      <c r="C246" s="223"/>
      <c r="D246" s="207"/>
      <c r="E246" s="3"/>
      <c r="F246" s="3"/>
      <c r="G246" s="3"/>
      <c r="H246" s="3"/>
      <c r="J246" s="226"/>
      <c r="K246" s="3"/>
      <c r="L246" s="3"/>
      <c r="O246" s="227"/>
      <c r="Q246" s="94"/>
      <c r="R246" s="94"/>
      <c r="S246" s="94"/>
      <c r="T246" s="94"/>
    </row>
    <row r="247" ht="15.75" customHeight="1">
      <c r="A247" s="234"/>
      <c r="B247" s="240"/>
      <c r="C247" s="223"/>
      <c r="D247" s="207"/>
      <c r="E247" s="3"/>
      <c r="F247" s="3"/>
      <c r="G247" s="3"/>
      <c r="H247" s="3"/>
      <c r="J247" s="226"/>
      <c r="K247" s="3"/>
      <c r="L247" s="3"/>
      <c r="O247" s="227"/>
      <c r="Q247" s="94"/>
      <c r="R247" s="94"/>
      <c r="S247" s="94"/>
      <c r="T247" s="94"/>
    </row>
    <row r="248" ht="15.75" customHeight="1">
      <c r="A248" s="234"/>
      <c r="B248" s="240"/>
      <c r="C248" s="223"/>
      <c r="D248" s="207"/>
      <c r="E248" s="3"/>
      <c r="F248" s="3"/>
      <c r="G248" s="3"/>
      <c r="H248" s="3"/>
      <c r="J248" s="226"/>
      <c r="K248" s="3"/>
      <c r="L248" s="3"/>
      <c r="O248" s="227"/>
      <c r="Q248" s="94"/>
      <c r="R248" s="94"/>
      <c r="S248" s="94"/>
      <c r="T248" s="94"/>
    </row>
    <row r="249" ht="15.75" customHeight="1">
      <c r="A249" s="234"/>
      <c r="B249" s="240"/>
      <c r="C249" s="223"/>
      <c r="D249" s="207"/>
      <c r="E249" s="3"/>
      <c r="F249" s="3"/>
      <c r="G249" s="3"/>
      <c r="H249" s="3"/>
      <c r="J249" s="226"/>
      <c r="K249" s="3"/>
      <c r="L249" s="3"/>
      <c r="O249" s="227"/>
      <c r="Q249" s="94"/>
      <c r="R249" s="94"/>
      <c r="S249" s="94"/>
      <c r="T249" s="94"/>
    </row>
    <row r="250" ht="15.75" customHeight="1">
      <c r="A250" s="234"/>
      <c r="B250" s="240"/>
      <c r="C250" s="223"/>
      <c r="D250" s="207"/>
      <c r="E250" s="3"/>
      <c r="F250" s="3"/>
      <c r="G250" s="3"/>
      <c r="H250" s="3"/>
      <c r="J250" s="226"/>
      <c r="K250" s="3"/>
      <c r="L250" s="3"/>
      <c r="O250" s="227"/>
      <c r="Q250" s="94"/>
      <c r="R250" s="94"/>
      <c r="S250" s="94"/>
      <c r="T250" s="94"/>
    </row>
    <row r="251" ht="15.75" customHeight="1">
      <c r="A251" s="234"/>
      <c r="B251" s="240"/>
      <c r="C251" s="223"/>
      <c r="D251" s="207"/>
      <c r="E251" s="3"/>
      <c r="F251" s="3"/>
      <c r="G251" s="3"/>
      <c r="H251" s="3"/>
      <c r="J251" s="226"/>
      <c r="K251" s="3"/>
      <c r="L251" s="3"/>
      <c r="O251" s="227"/>
      <c r="Q251" s="94"/>
      <c r="R251" s="94"/>
      <c r="S251" s="94"/>
      <c r="T251" s="94"/>
    </row>
    <row r="252" ht="15.75" customHeight="1">
      <c r="A252" s="234"/>
      <c r="B252" s="240"/>
      <c r="C252" s="223"/>
      <c r="D252" s="207"/>
      <c r="E252" s="3"/>
      <c r="F252" s="3"/>
      <c r="G252" s="3"/>
      <c r="H252" s="3"/>
      <c r="J252" s="226"/>
      <c r="K252" s="3"/>
      <c r="L252" s="3"/>
      <c r="O252" s="227"/>
      <c r="Q252" s="94"/>
      <c r="R252" s="94"/>
      <c r="S252" s="94"/>
      <c r="T252" s="94"/>
    </row>
    <row r="253" ht="15.75" customHeight="1">
      <c r="A253" s="234"/>
      <c r="B253" s="240"/>
      <c r="C253" s="223"/>
      <c r="D253" s="207"/>
      <c r="E253" s="3"/>
      <c r="F253" s="3"/>
      <c r="G253" s="3"/>
      <c r="H253" s="3"/>
      <c r="J253" s="226"/>
      <c r="K253" s="3"/>
      <c r="L253" s="3"/>
      <c r="O253" s="227"/>
      <c r="Q253" s="94"/>
      <c r="R253" s="94"/>
      <c r="S253" s="94"/>
      <c r="T253" s="94"/>
    </row>
    <row r="254" ht="15.75" customHeight="1">
      <c r="A254" s="234"/>
      <c r="B254" s="240"/>
      <c r="C254" s="223"/>
      <c r="D254" s="207"/>
      <c r="E254" s="3"/>
      <c r="F254" s="3"/>
      <c r="G254" s="3"/>
      <c r="H254" s="3"/>
      <c r="J254" s="226"/>
      <c r="K254" s="3"/>
      <c r="L254" s="3"/>
      <c r="O254" s="227"/>
      <c r="Q254" s="94"/>
      <c r="R254" s="94"/>
      <c r="S254" s="94"/>
      <c r="T254" s="94"/>
    </row>
    <row r="255" ht="15.75" customHeight="1">
      <c r="A255" s="234"/>
      <c r="B255" s="240"/>
      <c r="C255" s="223"/>
      <c r="D255" s="207"/>
      <c r="E255" s="3"/>
      <c r="F255" s="3"/>
      <c r="G255" s="3"/>
      <c r="H255" s="3"/>
      <c r="J255" s="226"/>
      <c r="K255" s="3"/>
      <c r="L255" s="3"/>
      <c r="O255" s="227"/>
      <c r="Q255" s="94"/>
      <c r="R255" s="94"/>
      <c r="S255" s="94"/>
      <c r="T255" s="94"/>
    </row>
    <row r="256" ht="15.75" customHeight="1">
      <c r="A256" s="234"/>
      <c r="B256" s="240"/>
      <c r="C256" s="223"/>
      <c r="D256" s="207"/>
      <c r="E256" s="3"/>
      <c r="F256" s="3"/>
      <c r="G256" s="3"/>
      <c r="H256" s="3"/>
      <c r="J256" s="226"/>
      <c r="K256" s="3"/>
      <c r="L256" s="3"/>
      <c r="O256" s="227"/>
      <c r="Q256" s="94"/>
      <c r="R256" s="94"/>
      <c r="S256" s="94"/>
      <c r="T256" s="94"/>
    </row>
    <row r="257" ht="15.75" customHeight="1">
      <c r="A257" s="234"/>
      <c r="B257" s="240"/>
      <c r="C257" s="223"/>
      <c r="D257" s="207"/>
      <c r="E257" s="3"/>
      <c r="F257" s="3"/>
      <c r="G257" s="3"/>
      <c r="H257" s="3"/>
      <c r="J257" s="226"/>
      <c r="K257" s="3"/>
      <c r="L257" s="3"/>
      <c r="O257" s="227"/>
      <c r="Q257" s="94"/>
      <c r="R257" s="94"/>
      <c r="S257" s="94"/>
      <c r="T257" s="94"/>
    </row>
    <row r="258" ht="15.75" customHeight="1">
      <c r="A258" s="234"/>
      <c r="B258" s="240"/>
      <c r="C258" s="223"/>
      <c r="D258" s="207"/>
      <c r="E258" s="3"/>
      <c r="F258" s="3"/>
      <c r="G258" s="3"/>
      <c r="H258" s="3"/>
      <c r="J258" s="226"/>
      <c r="K258" s="3"/>
      <c r="L258" s="3"/>
      <c r="O258" s="227"/>
      <c r="Q258" s="94"/>
      <c r="R258" s="94"/>
      <c r="S258" s="94"/>
      <c r="T258" s="94"/>
    </row>
    <row r="259" ht="15.75" customHeight="1">
      <c r="A259" s="234"/>
      <c r="B259" s="240"/>
      <c r="C259" s="223"/>
      <c r="D259" s="207"/>
      <c r="E259" s="3"/>
      <c r="F259" s="3"/>
      <c r="G259" s="3"/>
      <c r="H259" s="3"/>
      <c r="J259" s="226"/>
      <c r="K259" s="3"/>
      <c r="L259" s="3"/>
      <c r="O259" s="227"/>
      <c r="Q259" s="94"/>
      <c r="R259" s="94"/>
      <c r="S259" s="94"/>
      <c r="T259" s="94"/>
    </row>
    <row r="260" ht="15.75" customHeight="1">
      <c r="A260" s="234"/>
      <c r="B260" s="240"/>
      <c r="C260" s="223"/>
      <c r="D260" s="207"/>
      <c r="E260" s="3"/>
      <c r="F260" s="3"/>
      <c r="G260" s="3"/>
      <c r="H260" s="3"/>
      <c r="J260" s="226"/>
      <c r="K260" s="3"/>
      <c r="L260" s="3"/>
      <c r="O260" s="227"/>
      <c r="Q260" s="94"/>
      <c r="R260" s="94"/>
      <c r="S260" s="94"/>
      <c r="T260" s="94"/>
    </row>
    <row r="261" ht="15.75" customHeight="1">
      <c r="A261" s="234"/>
      <c r="B261" s="240"/>
      <c r="C261" s="223"/>
      <c r="D261" s="207"/>
      <c r="E261" s="3"/>
      <c r="F261" s="3"/>
      <c r="G261" s="3"/>
      <c r="H261" s="3"/>
      <c r="J261" s="226"/>
      <c r="K261" s="3"/>
      <c r="L261" s="3"/>
      <c r="O261" s="227"/>
      <c r="Q261" s="94"/>
      <c r="R261" s="94"/>
      <c r="S261" s="94"/>
      <c r="T261" s="94"/>
    </row>
    <row r="262" ht="15.75" customHeight="1">
      <c r="A262" s="234"/>
      <c r="B262" s="240"/>
      <c r="C262" s="223"/>
      <c r="D262" s="231"/>
      <c r="E262" s="3"/>
      <c r="F262" s="3"/>
      <c r="G262" s="3"/>
      <c r="H262" s="3"/>
      <c r="J262" s="226"/>
      <c r="K262" s="3"/>
      <c r="L262" s="3"/>
      <c r="O262" s="227"/>
      <c r="Q262" s="94"/>
      <c r="R262" s="94"/>
      <c r="S262" s="94"/>
      <c r="T262" s="94"/>
    </row>
    <row r="263" ht="15.75" customHeight="1">
      <c r="A263" s="234"/>
      <c r="B263" s="240"/>
      <c r="C263" s="223"/>
      <c r="D263" s="207"/>
      <c r="E263" s="3"/>
      <c r="F263" s="3"/>
      <c r="G263" s="3"/>
      <c r="H263" s="3"/>
      <c r="J263" s="226"/>
      <c r="K263" s="3"/>
      <c r="L263" s="3"/>
      <c r="O263" s="227"/>
      <c r="Q263" s="94"/>
      <c r="R263" s="94"/>
      <c r="S263" s="94"/>
      <c r="T263" s="94"/>
    </row>
    <row r="264" ht="15.75" customHeight="1">
      <c r="A264" s="234"/>
      <c r="B264" s="240"/>
      <c r="C264" s="223"/>
      <c r="D264" s="207"/>
      <c r="E264" s="3"/>
      <c r="F264" s="3"/>
      <c r="G264" s="3"/>
      <c r="H264" s="3"/>
      <c r="J264" s="226"/>
      <c r="K264" s="3"/>
      <c r="L264" s="3"/>
      <c r="O264" s="227"/>
      <c r="Q264" s="94"/>
      <c r="R264" s="94"/>
      <c r="S264" s="94"/>
      <c r="T264" s="94"/>
    </row>
    <row r="265" ht="15.75" customHeight="1">
      <c r="A265" s="234"/>
      <c r="B265" s="240"/>
      <c r="C265" s="223"/>
      <c r="D265" s="207"/>
      <c r="E265" s="3"/>
      <c r="F265" s="3"/>
      <c r="G265" s="3"/>
      <c r="H265" s="3"/>
      <c r="J265" s="226"/>
      <c r="K265" s="3"/>
      <c r="L265" s="3"/>
      <c r="O265" s="227"/>
      <c r="Q265" s="94"/>
      <c r="R265" s="94"/>
      <c r="S265" s="94"/>
      <c r="T265" s="94"/>
    </row>
    <row r="266" ht="15.75" customHeight="1">
      <c r="A266" s="234"/>
      <c r="B266" s="240"/>
      <c r="C266" s="223"/>
      <c r="D266" s="207"/>
      <c r="E266" s="3"/>
      <c r="F266" s="3"/>
      <c r="G266" s="3"/>
      <c r="H266" s="3"/>
      <c r="J266" s="226"/>
      <c r="K266" s="3"/>
      <c r="L266" s="3"/>
      <c r="O266" s="227"/>
      <c r="Q266" s="94"/>
      <c r="R266" s="94"/>
      <c r="S266" s="94"/>
      <c r="T266" s="94"/>
    </row>
    <row r="267" ht="15.75" customHeight="1">
      <c r="A267" s="234"/>
      <c r="B267" s="240"/>
      <c r="C267" s="223"/>
      <c r="D267" s="207"/>
      <c r="E267" s="3"/>
      <c r="F267" s="3"/>
      <c r="G267" s="3"/>
      <c r="H267" s="3"/>
      <c r="J267" s="226"/>
      <c r="K267" s="3"/>
      <c r="L267" s="3"/>
      <c r="O267" s="227"/>
      <c r="Q267" s="94"/>
      <c r="R267" s="94"/>
      <c r="S267" s="94"/>
      <c r="T267" s="94"/>
    </row>
    <row r="268" ht="15.75" customHeight="1">
      <c r="A268" s="234"/>
      <c r="B268" s="240"/>
      <c r="C268" s="223"/>
      <c r="D268" s="207"/>
      <c r="E268" s="3"/>
      <c r="F268" s="3"/>
      <c r="G268" s="3"/>
      <c r="H268" s="3"/>
      <c r="J268" s="226"/>
      <c r="K268" s="3"/>
      <c r="L268" s="3"/>
      <c r="O268" s="227"/>
      <c r="Q268" s="94"/>
      <c r="R268" s="94"/>
      <c r="S268" s="94"/>
      <c r="T268" s="94"/>
    </row>
    <row r="269" ht="15.75" customHeight="1">
      <c r="A269" s="234"/>
      <c r="B269" s="240"/>
      <c r="C269" s="223"/>
      <c r="D269" s="207"/>
      <c r="E269" s="3"/>
      <c r="F269" s="3"/>
      <c r="G269" s="3"/>
      <c r="H269" s="3"/>
      <c r="J269" s="226"/>
      <c r="K269" s="3"/>
      <c r="L269" s="3"/>
      <c r="O269" s="227"/>
      <c r="Q269" s="94"/>
      <c r="R269" s="94"/>
      <c r="S269" s="94"/>
      <c r="T269" s="94"/>
    </row>
    <row r="270" ht="15.75" customHeight="1">
      <c r="A270" s="234"/>
      <c r="B270" s="240"/>
      <c r="C270" s="223"/>
      <c r="D270" s="207"/>
      <c r="E270" s="3"/>
      <c r="F270" s="3"/>
      <c r="G270" s="3"/>
      <c r="H270" s="3"/>
      <c r="J270" s="226"/>
      <c r="K270" s="3"/>
      <c r="L270" s="3"/>
      <c r="O270" s="227"/>
      <c r="Q270" s="94"/>
      <c r="R270" s="94"/>
      <c r="S270" s="94"/>
      <c r="T270" s="94"/>
    </row>
    <row r="271" ht="15.75" customHeight="1">
      <c r="A271" s="234"/>
      <c r="B271" s="240"/>
      <c r="C271" s="223"/>
      <c r="D271" s="207"/>
      <c r="E271" s="3"/>
      <c r="F271" s="3"/>
      <c r="G271" s="3"/>
      <c r="H271" s="3"/>
      <c r="J271" s="226"/>
      <c r="K271" s="3"/>
      <c r="L271" s="3"/>
      <c r="O271" s="227"/>
      <c r="Q271" s="94"/>
      <c r="R271" s="94"/>
      <c r="S271" s="94"/>
      <c r="T271" s="94"/>
    </row>
    <row r="272" ht="15.75" customHeight="1">
      <c r="A272" s="234"/>
      <c r="B272" s="240"/>
      <c r="C272" s="223"/>
      <c r="D272" s="207"/>
      <c r="E272" s="3"/>
      <c r="F272" s="3"/>
      <c r="G272" s="3"/>
      <c r="H272" s="3"/>
      <c r="J272" s="226"/>
      <c r="K272" s="3"/>
      <c r="L272" s="3"/>
      <c r="O272" s="227"/>
      <c r="Q272" s="94"/>
      <c r="R272" s="94"/>
      <c r="S272" s="94"/>
      <c r="T272" s="94"/>
    </row>
    <row r="273" ht="15.75" customHeight="1">
      <c r="A273" s="234"/>
      <c r="B273" s="240"/>
      <c r="C273" s="223"/>
      <c r="D273" s="207"/>
      <c r="E273" s="3"/>
      <c r="F273" s="3"/>
      <c r="G273" s="3"/>
      <c r="H273" s="3"/>
      <c r="J273" s="226"/>
      <c r="K273" s="3"/>
      <c r="L273" s="3"/>
      <c r="O273" s="227"/>
      <c r="Q273" s="94"/>
      <c r="R273" s="94"/>
      <c r="S273" s="94"/>
      <c r="T273" s="94"/>
    </row>
    <row r="274" ht="15.75" customHeight="1">
      <c r="A274" s="234"/>
      <c r="B274" s="240"/>
      <c r="C274" s="223"/>
      <c r="D274" s="207"/>
      <c r="E274" s="3"/>
      <c r="F274" s="3"/>
      <c r="G274" s="3"/>
      <c r="H274" s="3"/>
      <c r="J274" s="226"/>
      <c r="K274" s="3"/>
      <c r="L274" s="3"/>
      <c r="O274" s="227"/>
      <c r="Q274" s="94"/>
      <c r="R274" s="94"/>
      <c r="S274" s="94"/>
      <c r="T274" s="94"/>
    </row>
    <row r="275" ht="15.75" customHeight="1">
      <c r="A275" s="234"/>
      <c r="B275" s="240"/>
      <c r="C275" s="223"/>
      <c r="D275" s="207"/>
      <c r="E275" s="3"/>
      <c r="F275" s="3"/>
      <c r="G275" s="3"/>
      <c r="H275" s="3"/>
      <c r="J275" s="226"/>
      <c r="K275" s="3"/>
      <c r="L275" s="3"/>
      <c r="O275" s="227"/>
      <c r="Q275" s="94"/>
      <c r="R275" s="94"/>
      <c r="S275" s="94"/>
      <c r="T275" s="94"/>
    </row>
    <row r="276" ht="15.75" customHeight="1">
      <c r="A276" s="234"/>
      <c r="B276" s="240"/>
      <c r="C276" s="223"/>
      <c r="D276" s="207"/>
      <c r="E276" s="3"/>
      <c r="F276" s="3"/>
      <c r="G276" s="3"/>
      <c r="H276" s="3"/>
      <c r="J276" s="226"/>
      <c r="K276" s="3"/>
      <c r="L276" s="3"/>
      <c r="O276" s="227"/>
      <c r="Q276" s="94"/>
      <c r="R276" s="94"/>
      <c r="S276" s="94"/>
      <c r="T276" s="94"/>
    </row>
    <row r="277" ht="15.75" customHeight="1">
      <c r="A277" s="234"/>
      <c r="B277" s="240"/>
      <c r="C277" s="223"/>
      <c r="D277" s="207"/>
      <c r="E277" s="3"/>
      <c r="F277" s="3"/>
      <c r="G277" s="3"/>
      <c r="H277" s="3"/>
      <c r="J277" s="226"/>
      <c r="K277" s="3"/>
      <c r="L277" s="3"/>
      <c r="O277" s="227"/>
      <c r="Q277" s="94"/>
      <c r="R277" s="94"/>
      <c r="S277" s="94"/>
      <c r="T277" s="94"/>
    </row>
    <row r="278" ht="15.75" customHeight="1">
      <c r="A278" s="234"/>
      <c r="B278" s="240"/>
      <c r="C278" s="223"/>
      <c r="D278" s="207"/>
      <c r="E278" s="3"/>
      <c r="F278" s="3"/>
      <c r="G278" s="3"/>
      <c r="H278" s="3"/>
      <c r="J278" s="226"/>
      <c r="K278" s="3"/>
      <c r="L278" s="3"/>
      <c r="O278" s="227"/>
      <c r="Q278" s="94"/>
      <c r="R278" s="94"/>
      <c r="S278" s="94"/>
      <c r="T278" s="94"/>
    </row>
    <row r="279" ht="15.75" customHeight="1">
      <c r="A279" s="234"/>
      <c r="B279" s="240"/>
      <c r="C279" s="223"/>
      <c r="D279" s="207"/>
      <c r="E279" s="3"/>
      <c r="F279" s="3"/>
      <c r="G279" s="3"/>
      <c r="H279" s="3"/>
      <c r="J279" s="226"/>
      <c r="K279" s="3"/>
      <c r="L279" s="3"/>
      <c r="O279" s="227"/>
      <c r="Q279" s="94"/>
      <c r="R279" s="94"/>
      <c r="S279" s="94"/>
      <c r="T279" s="94"/>
    </row>
    <row r="280" ht="15.75" customHeight="1">
      <c r="A280" s="234"/>
      <c r="B280" s="240"/>
      <c r="C280" s="223"/>
      <c r="D280" s="207"/>
      <c r="E280" s="3"/>
      <c r="F280" s="3"/>
      <c r="G280" s="3"/>
      <c r="H280" s="3"/>
      <c r="J280" s="226"/>
      <c r="K280" s="3"/>
      <c r="L280" s="3"/>
      <c r="O280" s="227"/>
      <c r="Q280" s="94"/>
      <c r="R280" s="94"/>
      <c r="S280" s="94"/>
      <c r="T280" s="94"/>
    </row>
    <row r="281" ht="15.75" customHeight="1">
      <c r="A281" s="234"/>
      <c r="B281" s="240"/>
      <c r="C281" s="223"/>
      <c r="D281" s="207"/>
      <c r="E281" s="3"/>
      <c r="F281" s="3"/>
      <c r="G281" s="3"/>
      <c r="H281" s="3"/>
      <c r="J281" s="226"/>
      <c r="K281" s="3"/>
      <c r="L281" s="3"/>
      <c r="O281" s="227"/>
      <c r="Q281" s="94"/>
      <c r="R281" s="94"/>
      <c r="S281" s="94"/>
      <c r="T281" s="94"/>
    </row>
    <row r="282" ht="15.75" customHeight="1">
      <c r="A282" s="234"/>
      <c r="B282" s="240"/>
      <c r="C282" s="223"/>
      <c r="D282" s="207"/>
      <c r="E282" s="3"/>
      <c r="F282" s="3"/>
      <c r="G282" s="3"/>
      <c r="H282" s="3"/>
      <c r="J282" s="226"/>
      <c r="K282" s="3"/>
      <c r="L282" s="3"/>
      <c r="O282" s="227"/>
      <c r="Q282" s="94"/>
      <c r="R282" s="94"/>
      <c r="S282" s="94"/>
      <c r="T282" s="94"/>
    </row>
    <row r="283" ht="15.75" customHeight="1">
      <c r="A283" s="234"/>
      <c r="B283" s="240"/>
      <c r="C283" s="223"/>
      <c r="D283" s="207"/>
      <c r="E283" s="3"/>
      <c r="F283" s="3"/>
      <c r="G283" s="3"/>
      <c r="H283" s="3"/>
      <c r="J283" s="226"/>
      <c r="K283" s="3"/>
      <c r="L283" s="3"/>
      <c r="O283" s="227"/>
      <c r="Q283" s="94"/>
      <c r="R283" s="94"/>
      <c r="S283" s="94"/>
      <c r="T283" s="94"/>
    </row>
    <row r="284" ht="15.75" customHeight="1">
      <c r="A284" s="234"/>
      <c r="B284" s="240"/>
      <c r="C284" s="223"/>
      <c r="D284" s="207"/>
      <c r="E284" s="3"/>
      <c r="F284" s="3"/>
      <c r="G284" s="3"/>
      <c r="H284" s="3"/>
      <c r="J284" s="226"/>
      <c r="K284" s="3"/>
      <c r="L284" s="3"/>
      <c r="O284" s="227"/>
      <c r="Q284" s="94"/>
      <c r="R284" s="94"/>
      <c r="S284" s="94"/>
      <c r="T284" s="94"/>
    </row>
    <row r="285" ht="15.75" customHeight="1">
      <c r="A285" s="234"/>
      <c r="B285" s="240"/>
      <c r="C285" s="223"/>
      <c r="D285" s="207"/>
      <c r="E285" s="3"/>
      <c r="F285" s="3"/>
      <c r="G285" s="3"/>
      <c r="H285" s="3"/>
      <c r="J285" s="226"/>
      <c r="K285" s="3"/>
      <c r="L285" s="3"/>
      <c r="O285" s="227"/>
      <c r="Q285" s="94"/>
      <c r="R285" s="94"/>
      <c r="S285" s="94"/>
      <c r="T285" s="94"/>
    </row>
    <row r="286" ht="15.75" customHeight="1">
      <c r="A286" s="234"/>
      <c r="B286" s="240"/>
      <c r="C286" s="223"/>
      <c r="D286" s="207"/>
      <c r="E286" s="3"/>
      <c r="F286" s="3"/>
      <c r="G286" s="3"/>
      <c r="H286" s="3"/>
      <c r="J286" s="226"/>
      <c r="K286" s="3"/>
      <c r="L286" s="3"/>
      <c r="O286" s="227"/>
      <c r="Q286" s="94"/>
      <c r="R286" s="94"/>
      <c r="S286" s="94"/>
      <c r="T286" s="94"/>
    </row>
    <row r="287" ht="15.75" customHeight="1">
      <c r="A287" s="234"/>
      <c r="B287" s="240"/>
      <c r="C287" s="223"/>
      <c r="D287" s="207"/>
      <c r="E287" s="3"/>
      <c r="F287" s="3"/>
      <c r="G287" s="3"/>
      <c r="H287" s="3"/>
      <c r="J287" s="226"/>
      <c r="K287" s="3"/>
      <c r="L287" s="3"/>
      <c r="O287" s="227"/>
      <c r="Q287" s="94"/>
      <c r="R287" s="94"/>
      <c r="S287" s="94"/>
      <c r="T287" s="94"/>
    </row>
    <row r="288" ht="15.75" customHeight="1">
      <c r="A288" s="234"/>
      <c r="B288" s="240"/>
      <c r="C288" s="223"/>
      <c r="D288" s="207"/>
      <c r="E288" s="3"/>
      <c r="F288" s="3"/>
      <c r="G288" s="3"/>
      <c r="H288" s="3"/>
      <c r="J288" s="226"/>
      <c r="K288" s="3"/>
      <c r="L288" s="3"/>
      <c r="O288" s="227"/>
      <c r="Q288" s="94"/>
      <c r="R288" s="94"/>
      <c r="S288" s="94"/>
      <c r="T288" s="94"/>
    </row>
    <row r="289" ht="15.75" customHeight="1">
      <c r="A289" s="234"/>
      <c r="B289" s="240"/>
      <c r="C289" s="223"/>
      <c r="D289" s="207"/>
      <c r="E289" s="3"/>
      <c r="F289" s="3"/>
      <c r="G289" s="3"/>
      <c r="H289" s="3"/>
      <c r="J289" s="226"/>
      <c r="K289" s="3"/>
      <c r="L289" s="3"/>
      <c r="O289" s="227"/>
      <c r="Q289" s="94"/>
      <c r="R289" s="94"/>
      <c r="S289" s="94"/>
      <c r="T289" s="94"/>
    </row>
    <row r="290" ht="15.75" customHeight="1">
      <c r="A290" s="234"/>
      <c r="B290" s="240"/>
      <c r="C290" s="223"/>
      <c r="D290" s="207"/>
      <c r="E290" s="3"/>
      <c r="F290" s="3"/>
      <c r="G290" s="3"/>
      <c r="H290" s="3"/>
      <c r="J290" s="226"/>
      <c r="K290" s="3"/>
      <c r="L290" s="3"/>
      <c r="O290" s="227"/>
      <c r="Q290" s="94"/>
      <c r="R290" s="94"/>
      <c r="S290" s="94"/>
      <c r="T290" s="94"/>
    </row>
    <row r="291" ht="15.75" customHeight="1">
      <c r="A291" s="234"/>
      <c r="B291" s="240"/>
      <c r="C291" s="223"/>
      <c r="D291" s="207"/>
      <c r="E291" s="3"/>
      <c r="F291" s="3"/>
      <c r="G291" s="3"/>
      <c r="H291" s="3"/>
      <c r="J291" s="226"/>
      <c r="K291" s="3"/>
      <c r="L291" s="3"/>
      <c r="O291" s="227"/>
      <c r="Q291" s="94"/>
      <c r="R291" s="94"/>
      <c r="S291" s="94"/>
      <c r="T291" s="94"/>
    </row>
    <row r="292" ht="15.75" customHeight="1">
      <c r="A292" s="234"/>
      <c r="B292" s="240"/>
      <c r="C292" s="223"/>
      <c r="D292" s="207"/>
      <c r="E292" s="3"/>
      <c r="F292" s="3"/>
      <c r="G292" s="3"/>
      <c r="H292" s="3"/>
      <c r="J292" s="226"/>
      <c r="K292" s="3"/>
      <c r="L292" s="3"/>
      <c r="O292" s="227"/>
      <c r="Q292" s="94"/>
      <c r="R292" s="94"/>
      <c r="S292" s="94"/>
      <c r="T292" s="94"/>
    </row>
    <row r="293" ht="15.75" customHeight="1">
      <c r="A293" s="234"/>
      <c r="B293" s="240"/>
      <c r="C293" s="223"/>
      <c r="D293" s="207"/>
      <c r="E293" s="3"/>
      <c r="F293" s="3"/>
      <c r="G293" s="3"/>
      <c r="H293" s="3"/>
      <c r="J293" s="226"/>
      <c r="K293" s="3"/>
      <c r="L293" s="3"/>
      <c r="O293" s="227"/>
      <c r="Q293" s="94"/>
      <c r="R293" s="94"/>
      <c r="S293" s="94"/>
      <c r="T293" s="94"/>
    </row>
    <row r="294" ht="15.75" customHeight="1">
      <c r="A294" s="234"/>
      <c r="B294" s="240"/>
      <c r="C294" s="223"/>
      <c r="D294" s="207"/>
      <c r="E294" s="3"/>
      <c r="F294" s="3"/>
      <c r="G294" s="3"/>
      <c r="H294" s="3"/>
      <c r="J294" s="226"/>
      <c r="K294" s="3"/>
      <c r="L294" s="3"/>
      <c r="O294" s="227"/>
      <c r="Q294" s="94"/>
      <c r="R294" s="94"/>
      <c r="S294" s="94"/>
      <c r="T294" s="94"/>
    </row>
    <row r="295" ht="15.75" customHeight="1">
      <c r="A295" s="234"/>
      <c r="B295" s="240"/>
      <c r="C295" s="223"/>
      <c r="D295" s="207"/>
      <c r="E295" s="3"/>
      <c r="F295" s="3"/>
      <c r="G295" s="3"/>
      <c r="H295" s="3"/>
      <c r="J295" s="226"/>
      <c r="K295" s="3"/>
      <c r="L295" s="3"/>
      <c r="O295" s="227"/>
      <c r="Q295" s="94"/>
      <c r="R295" s="94"/>
      <c r="S295" s="94"/>
      <c r="T295" s="94"/>
    </row>
    <row r="296" ht="15.75" customHeight="1">
      <c r="A296" s="234"/>
      <c r="B296" s="240"/>
      <c r="C296" s="223"/>
      <c r="D296" s="207"/>
      <c r="E296" s="3"/>
      <c r="F296" s="3"/>
      <c r="G296" s="3"/>
      <c r="H296" s="3"/>
      <c r="J296" s="226"/>
      <c r="K296" s="3"/>
      <c r="L296" s="3"/>
      <c r="O296" s="227"/>
      <c r="Q296" s="94"/>
      <c r="R296" s="94"/>
      <c r="S296" s="94"/>
      <c r="T296" s="94"/>
    </row>
    <row r="297" ht="15.75" customHeight="1">
      <c r="A297" s="234"/>
      <c r="B297" s="240"/>
      <c r="C297" s="223"/>
      <c r="D297" s="207"/>
      <c r="E297" s="3"/>
      <c r="F297" s="3"/>
      <c r="G297" s="3"/>
      <c r="H297" s="3"/>
      <c r="J297" s="226"/>
      <c r="K297" s="3"/>
      <c r="L297" s="3"/>
      <c r="O297" s="227"/>
      <c r="Q297" s="94"/>
      <c r="R297" s="94"/>
      <c r="S297" s="94"/>
      <c r="T297" s="94"/>
    </row>
    <row r="298" ht="15.75" customHeight="1">
      <c r="A298" s="234"/>
      <c r="B298" s="240"/>
      <c r="C298" s="223"/>
      <c r="D298" s="207"/>
      <c r="E298" s="3"/>
      <c r="F298" s="3"/>
      <c r="G298" s="3"/>
      <c r="H298" s="3"/>
      <c r="J298" s="226"/>
      <c r="K298" s="3"/>
      <c r="L298" s="3"/>
      <c r="O298" s="227"/>
      <c r="Q298" s="94"/>
      <c r="R298" s="94"/>
      <c r="S298" s="94"/>
      <c r="T298" s="94"/>
    </row>
    <row r="299" ht="15.75" customHeight="1">
      <c r="A299" s="234"/>
      <c r="B299" s="240"/>
      <c r="C299" s="223"/>
      <c r="D299" s="207"/>
      <c r="E299" s="3"/>
      <c r="F299" s="3"/>
      <c r="G299" s="3"/>
      <c r="H299" s="3"/>
      <c r="J299" s="226"/>
      <c r="K299" s="3"/>
      <c r="L299" s="3"/>
      <c r="O299" s="227"/>
      <c r="Q299" s="94"/>
      <c r="R299" s="94"/>
      <c r="S299" s="94"/>
      <c r="T299" s="94"/>
    </row>
    <row r="300" ht="15.75" customHeight="1">
      <c r="A300" s="234"/>
      <c r="B300" s="240"/>
      <c r="C300" s="223"/>
      <c r="D300" s="207"/>
      <c r="E300" s="3"/>
      <c r="F300" s="3"/>
      <c r="G300" s="3"/>
      <c r="H300" s="3"/>
      <c r="J300" s="226"/>
      <c r="K300" s="3"/>
      <c r="L300" s="3"/>
      <c r="O300" s="227"/>
      <c r="Q300" s="94"/>
      <c r="R300" s="94"/>
      <c r="S300" s="94"/>
      <c r="T300" s="94"/>
    </row>
    <row r="301" ht="15.75" customHeight="1">
      <c r="A301" s="234"/>
      <c r="B301" s="240"/>
      <c r="C301" s="223"/>
      <c r="D301" s="207"/>
      <c r="E301" s="3"/>
      <c r="F301" s="3"/>
      <c r="G301" s="3"/>
      <c r="H301" s="3"/>
      <c r="J301" s="226"/>
      <c r="K301" s="3"/>
      <c r="L301" s="3"/>
      <c r="O301" s="227"/>
      <c r="Q301" s="94"/>
      <c r="R301" s="94"/>
      <c r="S301" s="94"/>
      <c r="T301" s="94"/>
    </row>
    <row r="302" ht="15.75" customHeight="1">
      <c r="A302" s="234"/>
      <c r="B302" s="240"/>
      <c r="C302" s="223"/>
      <c r="D302" s="207"/>
      <c r="E302" s="3"/>
      <c r="F302" s="3"/>
      <c r="G302" s="3"/>
      <c r="H302" s="3"/>
      <c r="J302" s="226"/>
      <c r="K302" s="3"/>
      <c r="L302" s="3"/>
      <c r="O302" s="227"/>
      <c r="Q302" s="94"/>
      <c r="R302" s="94"/>
      <c r="S302" s="94"/>
      <c r="T302" s="94"/>
    </row>
    <row r="303" ht="15.75" customHeight="1">
      <c r="A303" s="234"/>
      <c r="B303" s="240"/>
      <c r="C303" s="223"/>
      <c r="D303" s="207"/>
      <c r="E303" s="3"/>
      <c r="F303" s="3"/>
      <c r="G303" s="3"/>
      <c r="H303" s="3"/>
      <c r="J303" s="226"/>
      <c r="K303" s="3"/>
      <c r="L303" s="3"/>
      <c r="O303" s="227"/>
      <c r="Q303" s="94"/>
      <c r="R303" s="94"/>
      <c r="S303" s="94"/>
      <c r="T303" s="94"/>
    </row>
    <row r="304" ht="15.75" customHeight="1">
      <c r="A304" s="234"/>
      <c r="B304" s="240"/>
      <c r="C304" s="223"/>
      <c r="D304" s="207"/>
      <c r="E304" s="3"/>
      <c r="F304" s="3"/>
      <c r="G304" s="3"/>
      <c r="H304" s="3"/>
      <c r="J304" s="226"/>
      <c r="K304" s="3"/>
      <c r="L304" s="3"/>
      <c r="O304" s="227"/>
      <c r="Q304" s="94"/>
      <c r="R304" s="94"/>
      <c r="S304" s="94"/>
      <c r="T304" s="94"/>
    </row>
    <row r="305" ht="15.75" customHeight="1">
      <c r="A305" s="234"/>
      <c r="B305" s="240"/>
      <c r="C305" s="223"/>
      <c r="D305" s="231"/>
      <c r="E305" s="3"/>
      <c r="F305" s="3"/>
      <c r="G305" s="3"/>
      <c r="H305" s="3"/>
      <c r="J305" s="226"/>
      <c r="K305" s="3"/>
      <c r="L305" s="3"/>
      <c r="O305" s="227"/>
      <c r="Q305" s="94"/>
      <c r="R305" s="94"/>
      <c r="S305" s="94"/>
      <c r="T305" s="94"/>
    </row>
    <row r="306" ht="15.75" customHeight="1">
      <c r="A306" s="234"/>
      <c r="B306" s="240"/>
      <c r="C306" s="223"/>
      <c r="D306" s="231"/>
      <c r="E306" s="3"/>
      <c r="F306" s="3"/>
      <c r="G306" s="3"/>
      <c r="H306" s="3"/>
      <c r="J306" s="226"/>
      <c r="K306" s="3"/>
      <c r="L306" s="3"/>
      <c r="O306" s="227"/>
      <c r="Q306" s="94"/>
      <c r="R306" s="94"/>
      <c r="S306" s="94"/>
      <c r="T306" s="94"/>
    </row>
    <row r="307" ht="15.75" customHeight="1">
      <c r="A307" s="234"/>
      <c r="B307" s="240"/>
      <c r="C307" s="223"/>
      <c r="D307" s="231"/>
      <c r="E307" s="3"/>
      <c r="F307" s="3"/>
      <c r="G307" s="3"/>
      <c r="H307" s="3"/>
      <c r="J307" s="226"/>
      <c r="K307" s="3"/>
      <c r="L307" s="3"/>
      <c r="O307" s="227"/>
      <c r="Q307" s="94"/>
      <c r="R307" s="94"/>
      <c r="S307" s="94"/>
      <c r="T307" s="94"/>
    </row>
    <row r="308" ht="15.75" customHeight="1">
      <c r="A308" s="234"/>
      <c r="B308" s="240"/>
      <c r="C308" s="223"/>
      <c r="D308" s="231"/>
      <c r="E308" s="3"/>
      <c r="F308" s="3"/>
      <c r="G308" s="3"/>
      <c r="H308" s="3"/>
      <c r="J308" s="226"/>
      <c r="K308" s="3"/>
      <c r="L308" s="3"/>
      <c r="O308" s="227"/>
      <c r="Q308" s="94"/>
      <c r="R308" s="94"/>
      <c r="S308" s="94"/>
      <c r="T308" s="94"/>
    </row>
    <row r="309" ht="15.75" customHeight="1">
      <c r="A309" s="234"/>
      <c r="B309" s="240"/>
      <c r="C309" s="223"/>
      <c r="D309" s="231"/>
      <c r="E309" s="3"/>
      <c r="F309" s="3"/>
      <c r="G309" s="3"/>
      <c r="H309" s="3"/>
      <c r="J309" s="226"/>
      <c r="K309" s="3"/>
      <c r="L309" s="3"/>
      <c r="O309" s="227"/>
      <c r="Q309" s="94"/>
      <c r="R309" s="94"/>
      <c r="S309" s="94"/>
      <c r="T309" s="94"/>
    </row>
    <row r="310" ht="15.75" customHeight="1">
      <c r="A310" s="234"/>
      <c r="B310" s="240"/>
      <c r="C310" s="223"/>
      <c r="D310" s="231"/>
      <c r="E310" s="3"/>
      <c r="F310" s="3"/>
      <c r="G310" s="3"/>
      <c r="H310" s="3"/>
      <c r="J310" s="226"/>
      <c r="K310" s="3"/>
      <c r="L310" s="3"/>
      <c r="O310" s="227"/>
      <c r="Q310" s="94"/>
      <c r="R310" s="94"/>
      <c r="S310" s="94"/>
      <c r="T310" s="94"/>
    </row>
    <row r="311" ht="15.75" customHeight="1">
      <c r="A311" s="234"/>
      <c r="B311" s="240"/>
      <c r="C311" s="223"/>
      <c r="D311" s="231"/>
      <c r="E311" s="3"/>
      <c r="F311" s="3"/>
      <c r="G311" s="3"/>
      <c r="H311" s="3"/>
      <c r="J311" s="226"/>
      <c r="K311" s="3"/>
      <c r="L311" s="3"/>
      <c r="O311" s="227"/>
      <c r="Q311" s="94"/>
      <c r="R311" s="94"/>
      <c r="S311" s="94"/>
      <c r="T311" s="94"/>
    </row>
    <row r="312" ht="15.75" customHeight="1">
      <c r="A312" s="234"/>
      <c r="B312" s="240"/>
      <c r="C312" s="223"/>
      <c r="D312" s="231"/>
      <c r="E312" s="3"/>
      <c r="F312" s="3"/>
      <c r="G312" s="3"/>
      <c r="H312" s="3"/>
      <c r="J312" s="226"/>
      <c r="K312" s="3"/>
      <c r="L312" s="3"/>
      <c r="O312" s="227"/>
      <c r="Q312" s="94"/>
      <c r="R312" s="94"/>
      <c r="S312" s="94"/>
      <c r="T312" s="94"/>
    </row>
    <row r="313" ht="15.75" customHeight="1">
      <c r="A313" s="234"/>
      <c r="B313" s="240"/>
      <c r="C313" s="223"/>
      <c r="D313" s="231"/>
      <c r="E313" s="3"/>
      <c r="F313" s="3"/>
      <c r="G313" s="3"/>
      <c r="H313" s="3"/>
      <c r="J313" s="226"/>
      <c r="K313" s="3"/>
      <c r="L313" s="3"/>
      <c r="O313" s="227"/>
      <c r="Q313" s="94"/>
      <c r="R313" s="94"/>
      <c r="S313" s="94"/>
      <c r="T313" s="94"/>
    </row>
    <row r="314" ht="15.75" customHeight="1">
      <c r="A314" s="234"/>
      <c r="B314" s="240"/>
      <c r="C314" s="223"/>
      <c r="D314" s="231"/>
      <c r="E314" s="3"/>
      <c r="F314" s="3"/>
      <c r="G314" s="3"/>
      <c r="H314" s="3"/>
      <c r="J314" s="226"/>
      <c r="K314" s="3"/>
      <c r="L314" s="3"/>
      <c r="O314" s="227"/>
      <c r="Q314" s="94"/>
      <c r="R314" s="94"/>
      <c r="S314" s="94"/>
      <c r="T314" s="94"/>
    </row>
    <row r="315" ht="15.75" customHeight="1">
      <c r="A315" s="234"/>
      <c r="B315" s="240"/>
      <c r="C315" s="223"/>
      <c r="D315" s="231"/>
      <c r="E315" s="3"/>
      <c r="F315" s="3"/>
      <c r="G315" s="3"/>
      <c r="H315" s="3"/>
      <c r="J315" s="226"/>
      <c r="K315" s="3"/>
      <c r="L315" s="3"/>
      <c r="O315" s="227"/>
      <c r="Q315" s="94"/>
      <c r="R315" s="94"/>
      <c r="S315" s="94"/>
      <c r="T315" s="94"/>
    </row>
    <row r="316" ht="15.75" customHeight="1">
      <c r="A316" s="234"/>
      <c r="B316" s="240"/>
      <c r="C316" s="223"/>
      <c r="D316" s="231"/>
      <c r="E316" s="3"/>
      <c r="F316" s="3"/>
      <c r="G316" s="3"/>
      <c r="H316" s="3"/>
      <c r="J316" s="226"/>
      <c r="K316" s="3"/>
      <c r="L316" s="3"/>
      <c r="O316" s="227"/>
      <c r="Q316" s="94"/>
      <c r="R316" s="94"/>
      <c r="S316" s="94"/>
      <c r="T316" s="94"/>
    </row>
    <row r="317" ht="15.75" customHeight="1">
      <c r="A317" s="234"/>
      <c r="B317" s="240"/>
      <c r="C317" s="223"/>
      <c r="D317" s="231"/>
      <c r="E317" s="3"/>
      <c r="F317" s="3"/>
      <c r="G317" s="3"/>
      <c r="H317" s="3"/>
      <c r="J317" s="226"/>
      <c r="K317" s="3"/>
      <c r="L317" s="3"/>
      <c r="O317" s="227"/>
      <c r="Q317" s="94"/>
      <c r="R317" s="94"/>
      <c r="S317" s="94"/>
      <c r="T317" s="94"/>
    </row>
    <row r="318" ht="15.75" customHeight="1">
      <c r="A318" s="234"/>
      <c r="B318" s="240"/>
      <c r="C318" s="223"/>
      <c r="D318" s="231"/>
      <c r="E318" s="3"/>
      <c r="F318" s="3"/>
      <c r="G318" s="3"/>
      <c r="H318" s="3"/>
      <c r="J318" s="226"/>
      <c r="K318" s="3"/>
      <c r="L318" s="3"/>
      <c r="O318" s="227"/>
      <c r="Q318" s="94"/>
      <c r="R318" s="94"/>
      <c r="S318" s="94"/>
      <c r="T318" s="94"/>
    </row>
    <row r="319" ht="15.75" customHeight="1">
      <c r="A319" s="234"/>
      <c r="B319" s="240"/>
      <c r="C319" s="223"/>
      <c r="D319" s="231"/>
      <c r="E319" s="3"/>
      <c r="F319" s="3"/>
      <c r="G319" s="3"/>
      <c r="H319" s="3"/>
      <c r="J319" s="226"/>
      <c r="K319" s="3"/>
      <c r="L319" s="3"/>
      <c r="O319" s="227"/>
      <c r="Q319" s="94"/>
      <c r="R319" s="94"/>
      <c r="S319" s="94"/>
      <c r="T319" s="94"/>
    </row>
    <row r="320" ht="15.75" customHeight="1">
      <c r="A320" s="234"/>
      <c r="B320" s="240"/>
      <c r="C320" s="223"/>
      <c r="D320" s="231"/>
      <c r="E320" s="3"/>
      <c r="F320" s="3"/>
      <c r="G320" s="3"/>
      <c r="H320" s="3"/>
      <c r="J320" s="226"/>
      <c r="K320" s="3"/>
      <c r="L320" s="3"/>
      <c r="O320" s="227"/>
      <c r="Q320" s="94"/>
      <c r="R320" s="94"/>
      <c r="S320" s="94"/>
      <c r="T320" s="94"/>
    </row>
    <row r="321" ht="15.75" customHeight="1">
      <c r="A321" s="234"/>
      <c r="B321" s="240"/>
      <c r="C321" s="223"/>
      <c r="D321" s="231"/>
      <c r="E321" s="3"/>
      <c r="F321" s="3"/>
      <c r="G321" s="3"/>
      <c r="H321" s="3"/>
      <c r="J321" s="226"/>
      <c r="K321" s="3"/>
      <c r="L321" s="3"/>
      <c r="O321" s="227"/>
      <c r="Q321" s="94"/>
      <c r="R321" s="94"/>
      <c r="S321" s="94"/>
      <c r="T321" s="94"/>
    </row>
    <row r="322" ht="15.75" customHeight="1">
      <c r="A322" s="234"/>
      <c r="B322" s="240"/>
      <c r="C322" s="223"/>
      <c r="D322" s="231"/>
      <c r="E322" s="3"/>
      <c r="F322" s="3"/>
      <c r="G322" s="3"/>
      <c r="H322" s="3"/>
      <c r="J322" s="226"/>
      <c r="K322" s="3"/>
      <c r="L322" s="3"/>
      <c r="O322" s="227"/>
      <c r="Q322" s="94"/>
      <c r="R322" s="94"/>
      <c r="S322" s="94"/>
      <c r="T322" s="94"/>
    </row>
    <row r="323" ht="15.75" customHeight="1">
      <c r="A323" s="234"/>
      <c r="B323" s="240"/>
      <c r="C323" s="223"/>
      <c r="D323" s="231"/>
      <c r="E323" s="3"/>
      <c r="F323" s="3"/>
      <c r="G323" s="3"/>
      <c r="H323" s="3"/>
      <c r="J323" s="226"/>
      <c r="K323" s="3"/>
      <c r="L323" s="3"/>
      <c r="O323" s="227"/>
      <c r="Q323" s="94"/>
      <c r="R323" s="94"/>
      <c r="S323" s="94"/>
      <c r="T323" s="94"/>
    </row>
    <row r="324" ht="15.75" customHeight="1">
      <c r="A324" s="234"/>
      <c r="B324" s="240"/>
      <c r="C324" s="223"/>
      <c r="D324" s="231"/>
      <c r="E324" s="3"/>
      <c r="F324" s="3"/>
      <c r="G324" s="3"/>
      <c r="H324" s="3"/>
      <c r="J324" s="226"/>
      <c r="K324" s="3"/>
      <c r="L324" s="3"/>
      <c r="O324" s="227"/>
      <c r="Q324" s="94"/>
      <c r="R324" s="94"/>
      <c r="S324" s="94"/>
      <c r="T324" s="94"/>
    </row>
    <row r="325" ht="15.75" customHeight="1">
      <c r="A325" s="234"/>
      <c r="B325" s="240"/>
      <c r="C325" s="223"/>
      <c r="D325" s="231"/>
      <c r="E325" s="3"/>
      <c r="F325" s="3"/>
      <c r="G325" s="3"/>
      <c r="H325" s="3"/>
      <c r="J325" s="226"/>
      <c r="K325" s="3"/>
      <c r="L325" s="3"/>
      <c r="O325" s="227"/>
      <c r="Q325" s="94"/>
      <c r="R325" s="94"/>
      <c r="S325" s="94"/>
      <c r="T325" s="94"/>
    </row>
    <row r="326" ht="15.75" customHeight="1">
      <c r="A326" s="234"/>
      <c r="B326" s="240"/>
      <c r="C326" s="223"/>
      <c r="D326" s="231"/>
      <c r="E326" s="3"/>
      <c r="F326" s="3"/>
      <c r="G326" s="3"/>
      <c r="H326" s="3"/>
      <c r="J326" s="226"/>
      <c r="K326" s="3"/>
      <c r="L326" s="3"/>
      <c r="O326" s="227"/>
      <c r="Q326" s="94"/>
      <c r="R326" s="94"/>
      <c r="S326" s="94"/>
      <c r="T326" s="94"/>
    </row>
    <row r="327" ht="15.75" customHeight="1">
      <c r="A327" s="234"/>
      <c r="B327" s="240"/>
      <c r="C327" s="223"/>
      <c r="D327" s="231"/>
      <c r="E327" s="3"/>
      <c r="F327" s="3"/>
      <c r="G327" s="3"/>
      <c r="H327" s="3"/>
      <c r="J327" s="226"/>
      <c r="K327" s="3"/>
      <c r="L327" s="3"/>
      <c r="O327" s="227"/>
      <c r="Q327" s="94"/>
      <c r="R327" s="94"/>
      <c r="S327" s="94"/>
      <c r="T327" s="94"/>
    </row>
    <row r="328" ht="15.75" customHeight="1">
      <c r="A328" s="234"/>
      <c r="B328" s="240"/>
      <c r="C328" s="223"/>
      <c r="D328" s="231"/>
      <c r="E328" s="3"/>
      <c r="F328" s="3"/>
      <c r="G328" s="3"/>
      <c r="H328" s="3"/>
      <c r="J328" s="226"/>
      <c r="K328" s="3"/>
      <c r="L328" s="3"/>
      <c r="O328" s="227"/>
      <c r="Q328" s="94"/>
      <c r="R328" s="94"/>
      <c r="S328" s="94"/>
      <c r="T328" s="94"/>
    </row>
    <row r="329" ht="15.75" customHeight="1">
      <c r="A329" s="234"/>
      <c r="B329" s="240"/>
      <c r="C329" s="223"/>
      <c r="D329" s="231"/>
      <c r="E329" s="3"/>
      <c r="F329" s="3"/>
      <c r="G329" s="3"/>
      <c r="H329" s="3"/>
      <c r="J329" s="226"/>
      <c r="K329" s="3"/>
      <c r="L329" s="3"/>
      <c r="O329" s="227"/>
      <c r="Q329" s="94"/>
      <c r="R329" s="94"/>
      <c r="S329" s="94"/>
      <c r="T329" s="94"/>
    </row>
    <row r="330" ht="15.75" customHeight="1">
      <c r="A330" s="234"/>
      <c r="B330" s="240"/>
      <c r="C330" s="223"/>
      <c r="D330" s="231"/>
      <c r="E330" s="3"/>
      <c r="F330" s="3"/>
      <c r="G330" s="3"/>
      <c r="H330" s="3"/>
      <c r="J330" s="226"/>
      <c r="K330" s="3"/>
      <c r="L330" s="3"/>
      <c r="O330" s="227"/>
      <c r="Q330" s="94"/>
      <c r="R330" s="94"/>
      <c r="S330" s="94"/>
      <c r="T330" s="94"/>
    </row>
    <row r="331" ht="15.75" customHeight="1">
      <c r="A331" s="234"/>
      <c r="B331" s="240"/>
      <c r="C331" s="223"/>
      <c r="D331" s="231"/>
      <c r="E331" s="3"/>
      <c r="F331" s="3"/>
      <c r="G331" s="3"/>
      <c r="H331" s="3"/>
      <c r="J331" s="226"/>
      <c r="K331" s="3"/>
      <c r="L331" s="3"/>
      <c r="O331" s="227"/>
      <c r="Q331" s="94"/>
      <c r="R331" s="94"/>
      <c r="S331" s="94"/>
      <c r="T331" s="94"/>
    </row>
    <row r="332" ht="15.75" customHeight="1">
      <c r="A332" s="234"/>
      <c r="B332" s="240"/>
      <c r="C332" s="223"/>
      <c r="D332" s="231"/>
      <c r="E332" s="3"/>
      <c r="F332" s="3"/>
      <c r="G332" s="3"/>
      <c r="H332" s="3"/>
      <c r="J332" s="226"/>
      <c r="K332" s="3"/>
      <c r="L332" s="3"/>
      <c r="O332" s="227"/>
      <c r="Q332" s="94"/>
      <c r="R332" s="94"/>
      <c r="S332" s="94"/>
      <c r="T332" s="94"/>
    </row>
    <row r="333" ht="15.75" customHeight="1">
      <c r="A333" s="234"/>
      <c r="B333" s="240"/>
      <c r="C333" s="223"/>
      <c r="D333" s="231"/>
      <c r="E333" s="3"/>
      <c r="F333" s="3"/>
      <c r="G333" s="3"/>
      <c r="H333" s="3"/>
      <c r="J333" s="226"/>
      <c r="K333" s="3"/>
      <c r="L333" s="3"/>
      <c r="O333" s="227"/>
      <c r="Q333" s="94"/>
      <c r="R333" s="94"/>
      <c r="S333" s="94"/>
      <c r="T333" s="94"/>
    </row>
    <row r="334" ht="15.75" customHeight="1">
      <c r="A334" s="234"/>
      <c r="B334" s="240"/>
      <c r="C334" s="223"/>
      <c r="D334" s="231"/>
      <c r="E334" s="3"/>
      <c r="F334" s="3"/>
      <c r="G334" s="3"/>
      <c r="H334" s="3"/>
      <c r="J334" s="226"/>
      <c r="K334" s="3"/>
      <c r="L334" s="3"/>
      <c r="O334" s="227"/>
      <c r="Q334" s="94"/>
      <c r="R334" s="94"/>
      <c r="S334" s="94"/>
      <c r="T334" s="94"/>
    </row>
    <row r="335" ht="15.75" customHeight="1">
      <c r="A335" s="234"/>
      <c r="B335" s="240"/>
      <c r="C335" s="223"/>
      <c r="D335" s="231"/>
      <c r="E335" s="3"/>
      <c r="F335" s="3"/>
      <c r="G335" s="3"/>
      <c r="H335" s="3"/>
      <c r="J335" s="226"/>
      <c r="K335" s="3"/>
      <c r="L335" s="3"/>
      <c r="O335" s="227"/>
      <c r="Q335" s="94"/>
      <c r="R335" s="94"/>
      <c r="S335" s="94"/>
      <c r="T335" s="94"/>
    </row>
    <row r="336" ht="15.75" customHeight="1">
      <c r="A336" s="234"/>
      <c r="B336" s="240"/>
      <c r="C336" s="223"/>
      <c r="D336" s="231"/>
      <c r="E336" s="3"/>
      <c r="F336" s="3"/>
      <c r="G336" s="3"/>
      <c r="H336" s="3"/>
      <c r="J336" s="226"/>
      <c r="K336" s="3"/>
      <c r="L336" s="3"/>
      <c r="O336" s="227"/>
      <c r="Q336" s="94"/>
      <c r="R336" s="94"/>
      <c r="S336" s="94"/>
      <c r="T336" s="94"/>
    </row>
    <row r="337" ht="15.75" customHeight="1">
      <c r="A337" s="234"/>
      <c r="B337" s="240"/>
      <c r="C337" s="223"/>
      <c r="D337" s="231"/>
      <c r="E337" s="3"/>
      <c r="F337" s="3"/>
      <c r="G337" s="3"/>
      <c r="H337" s="3"/>
      <c r="J337" s="226"/>
      <c r="K337" s="3"/>
      <c r="L337" s="3"/>
      <c r="O337" s="227"/>
      <c r="Q337" s="94"/>
      <c r="R337" s="94"/>
      <c r="S337" s="94"/>
      <c r="T337" s="94"/>
    </row>
    <row r="338" ht="15.75" customHeight="1">
      <c r="A338" s="234"/>
      <c r="B338" s="240"/>
      <c r="C338" s="223"/>
      <c r="D338" s="231"/>
      <c r="E338" s="3"/>
      <c r="F338" s="3"/>
      <c r="G338" s="3"/>
      <c r="H338" s="3"/>
      <c r="J338" s="226"/>
      <c r="K338" s="3"/>
      <c r="L338" s="3"/>
      <c r="O338" s="227"/>
      <c r="Q338" s="94"/>
      <c r="R338" s="94"/>
      <c r="S338" s="94"/>
      <c r="T338" s="94"/>
    </row>
    <row r="339" ht="15.75" customHeight="1">
      <c r="A339" s="234"/>
      <c r="B339" s="240"/>
      <c r="C339" s="223"/>
      <c r="D339" s="231"/>
      <c r="E339" s="3"/>
      <c r="F339" s="3"/>
      <c r="G339" s="3"/>
      <c r="H339" s="3"/>
      <c r="J339" s="226"/>
      <c r="K339" s="3"/>
      <c r="L339" s="3"/>
      <c r="O339" s="227"/>
      <c r="Q339" s="94"/>
      <c r="R339" s="94"/>
      <c r="S339" s="94"/>
      <c r="T339" s="94"/>
    </row>
    <row r="340" ht="15.75" customHeight="1">
      <c r="A340" s="234"/>
      <c r="B340" s="240"/>
      <c r="C340" s="223"/>
      <c r="D340" s="231"/>
      <c r="E340" s="3"/>
      <c r="F340" s="3"/>
      <c r="G340" s="3"/>
      <c r="H340" s="3"/>
      <c r="J340" s="226"/>
      <c r="K340" s="3"/>
      <c r="L340" s="3"/>
      <c r="O340" s="227"/>
      <c r="Q340" s="94"/>
      <c r="R340" s="94"/>
      <c r="S340" s="94"/>
      <c r="T340" s="94"/>
    </row>
    <row r="341" ht="15.75" customHeight="1">
      <c r="A341" s="234"/>
      <c r="B341" s="240"/>
      <c r="C341" s="223"/>
      <c r="D341" s="231"/>
      <c r="E341" s="3"/>
      <c r="F341" s="3"/>
      <c r="G341" s="3"/>
      <c r="H341" s="3"/>
      <c r="J341" s="226"/>
      <c r="K341" s="3"/>
      <c r="L341" s="3"/>
      <c r="O341" s="227"/>
      <c r="Q341" s="94"/>
      <c r="R341" s="94"/>
      <c r="S341" s="94"/>
      <c r="T341" s="94"/>
    </row>
    <row r="342" ht="15.75" customHeight="1">
      <c r="A342" s="234"/>
      <c r="B342" s="240"/>
      <c r="C342" s="223"/>
      <c r="D342" s="231"/>
      <c r="E342" s="3"/>
      <c r="F342" s="3"/>
      <c r="G342" s="3"/>
      <c r="H342" s="3"/>
      <c r="J342" s="226"/>
      <c r="K342" s="3"/>
      <c r="L342" s="3"/>
      <c r="O342" s="227"/>
      <c r="Q342" s="94"/>
      <c r="R342" s="94"/>
      <c r="S342" s="94"/>
      <c r="T342" s="94"/>
    </row>
    <row r="343" ht="15.75" customHeight="1">
      <c r="A343" s="234"/>
      <c r="B343" s="240"/>
      <c r="C343" s="223"/>
      <c r="D343" s="231"/>
      <c r="E343" s="3"/>
      <c r="F343" s="3"/>
      <c r="G343" s="3"/>
      <c r="H343" s="3"/>
      <c r="J343" s="226"/>
      <c r="K343" s="3"/>
      <c r="L343" s="3"/>
      <c r="O343" s="227"/>
      <c r="Q343" s="94"/>
      <c r="R343" s="94"/>
      <c r="S343" s="94"/>
      <c r="T343" s="94"/>
    </row>
    <row r="344" ht="15.75" customHeight="1">
      <c r="A344" s="234"/>
      <c r="B344" s="240"/>
      <c r="C344" s="223"/>
      <c r="D344" s="231"/>
      <c r="E344" s="3"/>
      <c r="F344" s="3"/>
      <c r="G344" s="3"/>
      <c r="H344" s="3"/>
      <c r="J344" s="226"/>
      <c r="K344" s="3"/>
      <c r="L344" s="3"/>
      <c r="O344" s="227"/>
      <c r="Q344" s="94"/>
      <c r="R344" s="94"/>
      <c r="S344" s="94"/>
      <c r="T344" s="94"/>
    </row>
    <row r="345" ht="15.75" customHeight="1">
      <c r="A345" s="234"/>
      <c r="B345" s="240"/>
      <c r="C345" s="223"/>
      <c r="D345" s="231"/>
      <c r="E345" s="3"/>
      <c r="F345" s="3"/>
      <c r="G345" s="3"/>
      <c r="H345" s="3"/>
      <c r="J345" s="226"/>
      <c r="K345" s="3"/>
      <c r="L345" s="3"/>
      <c r="O345" s="227"/>
      <c r="Q345" s="94"/>
      <c r="R345" s="94"/>
      <c r="S345" s="94"/>
      <c r="T345" s="94"/>
    </row>
    <row r="346" ht="15.75" customHeight="1">
      <c r="A346" s="234"/>
      <c r="B346" s="240"/>
      <c r="C346" s="223"/>
      <c r="D346" s="231"/>
      <c r="E346" s="3"/>
      <c r="F346" s="3"/>
      <c r="G346" s="3"/>
      <c r="H346" s="3"/>
      <c r="J346" s="226"/>
      <c r="K346" s="3"/>
      <c r="L346" s="3"/>
      <c r="O346" s="227"/>
      <c r="Q346" s="94"/>
      <c r="R346" s="94"/>
      <c r="S346" s="94"/>
      <c r="T346" s="94"/>
    </row>
    <row r="347" ht="15.75" customHeight="1">
      <c r="A347" s="234"/>
      <c r="B347" s="240"/>
      <c r="C347" s="223"/>
      <c r="D347" s="231"/>
      <c r="E347" s="3"/>
      <c r="F347" s="3"/>
      <c r="G347" s="3"/>
      <c r="H347" s="3"/>
      <c r="J347" s="226"/>
      <c r="K347" s="3"/>
      <c r="L347" s="3"/>
      <c r="O347" s="227"/>
      <c r="Q347" s="94"/>
      <c r="R347" s="94"/>
      <c r="S347" s="94"/>
      <c r="T347" s="94"/>
    </row>
    <row r="348" ht="15.75" customHeight="1">
      <c r="A348" s="234"/>
      <c r="B348" s="240"/>
      <c r="C348" s="223"/>
      <c r="D348" s="231"/>
      <c r="E348" s="3"/>
      <c r="F348" s="3"/>
      <c r="G348" s="3"/>
      <c r="H348" s="3"/>
      <c r="J348" s="226"/>
      <c r="K348" s="3"/>
      <c r="L348" s="3"/>
      <c r="O348" s="227"/>
      <c r="Q348" s="94"/>
      <c r="R348" s="94"/>
      <c r="S348" s="94"/>
      <c r="T348" s="94"/>
    </row>
    <row r="349" ht="15.75" customHeight="1">
      <c r="A349" s="234"/>
      <c r="B349" s="240"/>
      <c r="C349" s="223"/>
      <c r="D349" s="231"/>
      <c r="E349" s="3"/>
      <c r="F349" s="3"/>
      <c r="G349" s="3"/>
      <c r="H349" s="3"/>
      <c r="J349" s="226"/>
      <c r="K349" s="3"/>
      <c r="L349" s="3"/>
      <c r="O349" s="227"/>
      <c r="Q349" s="94"/>
      <c r="R349" s="94"/>
      <c r="S349" s="94"/>
      <c r="T349" s="94"/>
    </row>
    <row r="350" ht="15.75" customHeight="1">
      <c r="A350" s="234"/>
      <c r="B350" s="240"/>
      <c r="C350" s="223"/>
      <c r="D350" s="231"/>
      <c r="E350" s="3"/>
      <c r="F350" s="3"/>
      <c r="G350" s="3"/>
      <c r="H350" s="3"/>
      <c r="J350" s="226"/>
      <c r="K350" s="3"/>
      <c r="L350" s="3"/>
      <c r="O350" s="227"/>
      <c r="Q350" s="94"/>
      <c r="R350" s="94"/>
      <c r="S350" s="94"/>
      <c r="T350" s="94"/>
    </row>
    <row r="351" ht="15.75" customHeight="1">
      <c r="A351" s="234"/>
      <c r="B351" s="240"/>
      <c r="C351" s="223"/>
      <c r="D351" s="231"/>
      <c r="E351" s="3"/>
      <c r="F351" s="3"/>
      <c r="G351" s="3"/>
      <c r="H351" s="3"/>
      <c r="J351" s="226"/>
      <c r="K351" s="3"/>
      <c r="L351" s="3"/>
      <c r="O351" s="227"/>
      <c r="Q351" s="94"/>
      <c r="R351" s="94"/>
      <c r="S351" s="94"/>
      <c r="T351" s="94"/>
    </row>
    <row r="352" ht="15.75" customHeight="1">
      <c r="A352" s="234"/>
      <c r="B352" s="240"/>
      <c r="C352" s="223"/>
      <c r="D352" s="231"/>
      <c r="E352" s="3"/>
      <c r="F352" s="3"/>
      <c r="G352" s="3"/>
      <c r="H352" s="3"/>
      <c r="J352" s="226"/>
      <c r="K352" s="3"/>
      <c r="L352" s="3"/>
      <c r="O352" s="227"/>
      <c r="Q352" s="94"/>
      <c r="R352" s="94"/>
      <c r="S352" s="94"/>
      <c r="T352" s="94"/>
    </row>
    <row r="353" ht="15.75" customHeight="1">
      <c r="A353" s="234"/>
      <c r="B353" s="240"/>
      <c r="C353" s="223"/>
      <c r="D353" s="231"/>
      <c r="E353" s="3"/>
      <c r="F353" s="3"/>
      <c r="G353" s="3"/>
      <c r="H353" s="3"/>
      <c r="J353" s="226"/>
      <c r="K353" s="3"/>
      <c r="L353" s="3"/>
      <c r="O353" s="227"/>
      <c r="Q353" s="94"/>
      <c r="R353" s="94"/>
      <c r="S353" s="94"/>
      <c r="T353" s="94"/>
    </row>
    <row r="354" ht="15.75" customHeight="1">
      <c r="A354" s="234"/>
      <c r="B354" s="240"/>
      <c r="C354" s="223"/>
      <c r="D354" s="231"/>
      <c r="E354" s="3"/>
      <c r="F354" s="3"/>
      <c r="G354" s="3"/>
      <c r="H354" s="3"/>
      <c r="J354" s="226"/>
      <c r="K354" s="3"/>
      <c r="L354" s="3"/>
      <c r="O354" s="227"/>
      <c r="Q354" s="94"/>
      <c r="R354" s="94"/>
      <c r="S354" s="94"/>
      <c r="T354" s="94"/>
    </row>
    <row r="355" ht="15.75" customHeight="1">
      <c r="A355" s="234"/>
      <c r="B355" s="240"/>
      <c r="C355" s="223"/>
      <c r="D355" s="231"/>
      <c r="E355" s="3"/>
      <c r="F355" s="3"/>
      <c r="G355" s="3"/>
      <c r="H355" s="3"/>
      <c r="J355" s="226"/>
      <c r="K355" s="3"/>
      <c r="L355" s="3"/>
      <c r="O355" s="227"/>
      <c r="Q355" s="94"/>
      <c r="R355" s="94"/>
      <c r="S355" s="94"/>
      <c r="T355" s="94"/>
    </row>
    <row r="356" ht="15.75" customHeight="1">
      <c r="A356" s="234"/>
      <c r="B356" s="240"/>
      <c r="C356" s="223"/>
      <c r="D356" s="231"/>
      <c r="E356" s="3"/>
      <c r="F356" s="3"/>
      <c r="G356" s="3"/>
      <c r="H356" s="3"/>
      <c r="J356" s="226"/>
      <c r="K356" s="3"/>
      <c r="L356" s="3"/>
      <c r="O356" s="227"/>
      <c r="Q356" s="94"/>
      <c r="R356" s="94"/>
      <c r="S356" s="94"/>
      <c r="T356" s="94"/>
    </row>
    <row r="357" ht="15.75" customHeight="1">
      <c r="A357" s="234"/>
      <c r="B357" s="240"/>
      <c r="C357" s="223"/>
      <c r="D357" s="231"/>
      <c r="E357" s="3"/>
      <c r="F357" s="3"/>
      <c r="G357" s="3"/>
      <c r="H357" s="3"/>
      <c r="J357" s="226"/>
      <c r="K357" s="3"/>
      <c r="L357" s="3"/>
      <c r="O357" s="227"/>
      <c r="Q357" s="94"/>
      <c r="R357" s="94"/>
      <c r="S357" s="94"/>
      <c r="T357" s="94"/>
    </row>
    <row r="358" ht="15.75" customHeight="1">
      <c r="A358" s="234"/>
      <c r="B358" s="240"/>
      <c r="C358" s="223"/>
      <c r="D358" s="231"/>
      <c r="E358" s="3"/>
      <c r="F358" s="3"/>
      <c r="G358" s="3"/>
      <c r="H358" s="3"/>
      <c r="J358" s="226"/>
      <c r="K358" s="3"/>
      <c r="L358" s="3"/>
      <c r="O358" s="227"/>
      <c r="Q358" s="94"/>
      <c r="R358" s="94"/>
      <c r="S358" s="94"/>
      <c r="T358" s="94"/>
    </row>
    <row r="359" ht="15.75" customHeight="1">
      <c r="A359" s="234"/>
      <c r="B359" s="240"/>
      <c r="C359" s="223"/>
      <c r="D359" s="231"/>
      <c r="E359" s="3"/>
      <c r="F359" s="3"/>
      <c r="G359" s="3"/>
      <c r="H359" s="3"/>
      <c r="J359" s="226"/>
      <c r="K359" s="3"/>
      <c r="L359" s="3"/>
      <c r="O359" s="227"/>
      <c r="Q359" s="94"/>
      <c r="R359" s="94"/>
      <c r="S359" s="94"/>
      <c r="T359" s="94"/>
    </row>
    <row r="360" ht="15.75" customHeight="1">
      <c r="A360" s="234"/>
      <c r="B360" s="240"/>
      <c r="C360" s="223"/>
      <c r="D360" s="231"/>
      <c r="E360" s="3"/>
      <c r="F360" s="3"/>
      <c r="G360" s="3"/>
      <c r="H360" s="3"/>
      <c r="J360" s="226"/>
      <c r="K360" s="3"/>
      <c r="L360" s="3"/>
      <c r="O360" s="227"/>
      <c r="Q360" s="94"/>
      <c r="R360" s="94"/>
      <c r="S360" s="94"/>
      <c r="T360" s="94"/>
    </row>
    <row r="361" ht="15.75" customHeight="1">
      <c r="A361" s="234"/>
      <c r="B361" s="240"/>
      <c r="C361" s="223"/>
      <c r="D361" s="231"/>
      <c r="E361" s="3"/>
      <c r="F361" s="3"/>
      <c r="G361" s="3"/>
      <c r="H361" s="3"/>
      <c r="J361" s="226"/>
      <c r="K361" s="3"/>
      <c r="L361" s="3"/>
      <c r="O361" s="227"/>
      <c r="Q361" s="94"/>
      <c r="R361" s="94"/>
      <c r="S361" s="94"/>
      <c r="T361" s="94"/>
    </row>
    <row r="362" ht="15.75" customHeight="1">
      <c r="A362" s="234"/>
      <c r="B362" s="240"/>
      <c r="C362" s="223"/>
      <c r="D362" s="231"/>
      <c r="E362" s="3"/>
      <c r="F362" s="3"/>
      <c r="G362" s="3"/>
      <c r="H362" s="3"/>
      <c r="J362" s="226"/>
      <c r="K362" s="3"/>
      <c r="L362" s="3"/>
      <c r="O362" s="227"/>
      <c r="Q362" s="94"/>
      <c r="R362" s="94"/>
      <c r="S362" s="94"/>
      <c r="T362" s="94"/>
    </row>
    <row r="363" ht="15.75" customHeight="1">
      <c r="A363" s="234"/>
      <c r="B363" s="240"/>
      <c r="C363" s="223"/>
      <c r="D363" s="231"/>
      <c r="E363" s="3"/>
      <c r="F363" s="3"/>
      <c r="G363" s="3"/>
      <c r="H363" s="3"/>
      <c r="J363" s="226"/>
      <c r="K363" s="3"/>
      <c r="L363" s="3"/>
      <c r="O363" s="227"/>
      <c r="Q363" s="94"/>
      <c r="R363" s="94"/>
      <c r="S363" s="94"/>
      <c r="T363" s="94"/>
    </row>
    <row r="364" ht="15.75" customHeight="1">
      <c r="A364" s="234"/>
      <c r="B364" s="240"/>
      <c r="C364" s="223"/>
      <c r="D364" s="231"/>
      <c r="E364" s="3"/>
      <c r="F364" s="3"/>
      <c r="G364" s="3"/>
      <c r="H364" s="3"/>
      <c r="J364" s="226"/>
      <c r="K364" s="3"/>
      <c r="L364" s="3"/>
      <c r="O364" s="227"/>
      <c r="Q364" s="94"/>
      <c r="R364" s="94"/>
      <c r="S364" s="94"/>
      <c r="T364" s="94"/>
    </row>
    <row r="365" ht="15.75" customHeight="1">
      <c r="A365" s="234"/>
      <c r="B365" s="240"/>
      <c r="C365" s="223"/>
      <c r="D365" s="231"/>
      <c r="E365" s="3"/>
      <c r="F365" s="3"/>
      <c r="G365" s="3"/>
      <c r="H365" s="3"/>
      <c r="J365" s="226"/>
      <c r="K365" s="3"/>
      <c r="L365" s="3"/>
      <c r="O365" s="227"/>
      <c r="Q365" s="94"/>
      <c r="R365" s="94"/>
      <c r="S365" s="94"/>
      <c r="T365" s="94"/>
    </row>
    <row r="366" ht="15.75" customHeight="1">
      <c r="A366" s="234"/>
      <c r="B366" s="240"/>
      <c r="C366" s="223"/>
      <c r="D366" s="231"/>
      <c r="E366" s="3"/>
      <c r="F366" s="3"/>
      <c r="G366" s="3"/>
      <c r="H366" s="3"/>
      <c r="J366" s="226"/>
      <c r="K366" s="3"/>
      <c r="L366" s="3"/>
      <c r="O366" s="227"/>
      <c r="Q366" s="94"/>
      <c r="R366" s="94"/>
      <c r="S366" s="94"/>
      <c r="T366" s="94"/>
    </row>
    <row r="367" ht="15.75" customHeight="1">
      <c r="A367" s="234"/>
      <c r="B367" s="240"/>
      <c r="C367" s="223"/>
      <c r="D367" s="231"/>
      <c r="E367" s="3"/>
      <c r="F367" s="3"/>
      <c r="G367" s="3"/>
      <c r="H367" s="3"/>
      <c r="J367" s="226"/>
      <c r="K367" s="3"/>
      <c r="L367" s="3"/>
      <c r="O367" s="227"/>
      <c r="Q367" s="94"/>
      <c r="R367" s="94"/>
      <c r="S367" s="94"/>
      <c r="T367" s="94"/>
    </row>
    <row r="368" ht="15.75" customHeight="1">
      <c r="A368" s="234"/>
      <c r="B368" s="240"/>
      <c r="C368" s="223"/>
      <c r="D368" s="231"/>
      <c r="E368" s="3"/>
      <c r="F368" s="3"/>
      <c r="G368" s="3"/>
      <c r="H368" s="3"/>
      <c r="J368" s="226"/>
      <c r="K368" s="3"/>
      <c r="L368" s="3"/>
      <c r="O368" s="227"/>
      <c r="Q368" s="94"/>
      <c r="R368" s="94"/>
      <c r="S368" s="94"/>
      <c r="T368" s="94"/>
    </row>
    <row r="369" ht="15.75" customHeight="1">
      <c r="A369" s="234"/>
      <c r="B369" s="240"/>
      <c r="C369" s="223"/>
      <c r="D369" s="231"/>
      <c r="E369" s="3"/>
      <c r="F369" s="3"/>
      <c r="G369" s="3"/>
      <c r="H369" s="3"/>
      <c r="J369" s="226"/>
      <c r="K369" s="3"/>
      <c r="L369" s="3"/>
      <c r="O369" s="227"/>
      <c r="Q369" s="94"/>
      <c r="R369" s="94"/>
      <c r="S369" s="94"/>
      <c r="T369" s="94"/>
    </row>
    <row r="370" ht="15.75" customHeight="1">
      <c r="A370" s="234"/>
      <c r="B370" s="240"/>
      <c r="C370" s="223"/>
      <c r="D370" s="231"/>
      <c r="E370" s="3"/>
      <c r="F370" s="3"/>
      <c r="G370" s="3"/>
      <c r="H370" s="3"/>
      <c r="J370" s="226"/>
      <c r="K370" s="3"/>
      <c r="L370" s="3"/>
      <c r="O370" s="227"/>
      <c r="Q370" s="94"/>
      <c r="R370" s="94"/>
      <c r="S370" s="94"/>
      <c r="T370" s="94"/>
    </row>
    <row r="371" ht="15.75" customHeight="1">
      <c r="A371" s="234"/>
      <c r="B371" s="240"/>
      <c r="C371" s="223"/>
      <c r="D371" s="231"/>
      <c r="E371" s="3"/>
      <c r="F371" s="3"/>
      <c r="G371" s="3"/>
      <c r="H371" s="3"/>
      <c r="J371" s="226"/>
      <c r="K371" s="3"/>
      <c r="L371" s="3"/>
      <c r="O371" s="227"/>
      <c r="Q371" s="94"/>
      <c r="R371" s="94"/>
      <c r="S371" s="94"/>
      <c r="T371" s="94"/>
    </row>
    <row r="372" ht="15.75" customHeight="1">
      <c r="A372" s="234"/>
      <c r="B372" s="240"/>
      <c r="C372" s="223"/>
      <c r="D372" s="231"/>
      <c r="E372" s="3"/>
      <c r="F372" s="3"/>
      <c r="G372" s="3"/>
      <c r="H372" s="3"/>
      <c r="J372" s="226"/>
      <c r="K372" s="3"/>
      <c r="L372" s="3"/>
      <c r="O372" s="227"/>
      <c r="Q372" s="94"/>
      <c r="R372" s="94"/>
      <c r="S372" s="94"/>
      <c r="T372" s="94"/>
    </row>
    <row r="373" ht="15.75" customHeight="1">
      <c r="A373" s="234"/>
      <c r="B373" s="240"/>
      <c r="C373" s="223"/>
      <c r="D373" s="231"/>
      <c r="E373" s="3"/>
      <c r="F373" s="3"/>
      <c r="G373" s="3"/>
      <c r="H373" s="3"/>
      <c r="J373" s="226"/>
      <c r="K373" s="3"/>
      <c r="L373" s="3"/>
      <c r="O373" s="227"/>
      <c r="Q373" s="94"/>
      <c r="R373" s="94"/>
      <c r="S373" s="94"/>
      <c r="T373" s="94"/>
    </row>
    <row r="374" ht="15.75" customHeight="1">
      <c r="A374" s="234"/>
      <c r="B374" s="240"/>
      <c r="C374" s="223"/>
      <c r="D374" s="231"/>
      <c r="E374" s="3"/>
      <c r="F374" s="3"/>
      <c r="G374" s="3"/>
      <c r="H374" s="3"/>
      <c r="J374" s="226"/>
      <c r="K374" s="3"/>
      <c r="L374" s="3"/>
      <c r="O374" s="227"/>
      <c r="Q374" s="94"/>
      <c r="R374" s="94"/>
      <c r="S374" s="94"/>
      <c r="T374" s="94"/>
    </row>
    <row r="375" ht="15.75" customHeight="1">
      <c r="A375" s="234"/>
      <c r="B375" s="240"/>
      <c r="C375" s="223"/>
      <c r="D375" s="231"/>
      <c r="E375" s="3"/>
      <c r="F375" s="3"/>
      <c r="G375" s="3"/>
      <c r="H375" s="3"/>
      <c r="J375" s="226"/>
      <c r="K375" s="3"/>
      <c r="L375" s="3"/>
      <c r="O375" s="227"/>
      <c r="Q375" s="94"/>
      <c r="R375" s="94"/>
      <c r="S375" s="94"/>
      <c r="T375" s="94"/>
    </row>
    <row r="376" ht="15.75" customHeight="1">
      <c r="A376" s="234"/>
      <c r="B376" s="240"/>
      <c r="C376" s="223"/>
      <c r="D376" s="231"/>
      <c r="E376" s="3"/>
      <c r="F376" s="3"/>
      <c r="G376" s="3"/>
      <c r="H376" s="3"/>
      <c r="J376" s="226"/>
      <c r="K376" s="3"/>
      <c r="L376" s="3"/>
      <c r="O376" s="227"/>
      <c r="Q376" s="94"/>
      <c r="R376" s="94"/>
      <c r="S376" s="94"/>
      <c r="T376" s="94"/>
    </row>
    <row r="377" ht="15.75" customHeight="1">
      <c r="A377" s="234"/>
      <c r="B377" s="240"/>
      <c r="C377" s="223"/>
      <c r="D377" s="231"/>
      <c r="E377" s="3"/>
      <c r="F377" s="3"/>
      <c r="G377" s="3"/>
      <c r="H377" s="3"/>
      <c r="J377" s="226"/>
      <c r="K377" s="3"/>
      <c r="L377" s="3"/>
      <c r="O377" s="227"/>
      <c r="Q377" s="94"/>
      <c r="R377" s="94"/>
      <c r="S377" s="94"/>
      <c r="T377" s="94"/>
    </row>
    <row r="378" ht="15.75" customHeight="1">
      <c r="A378" s="234"/>
      <c r="B378" s="240"/>
      <c r="C378" s="223"/>
      <c r="D378" s="231"/>
      <c r="E378" s="3"/>
      <c r="F378" s="3"/>
      <c r="G378" s="3"/>
      <c r="H378" s="3"/>
      <c r="J378" s="226"/>
      <c r="K378" s="3"/>
      <c r="L378" s="3"/>
      <c r="O378" s="227"/>
      <c r="Q378" s="94"/>
      <c r="R378" s="94"/>
      <c r="S378" s="94"/>
      <c r="T378" s="94"/>
    </row>
    <row r="379" ht="15.75" customHeight="1">
      <c r="A379" s="234"/>
      <c r="B379" s="240"/>
      <c r="C379" s="223"/>
      <c r="D379" s="231"/>
      <c r="E379" s="3"/>
      <c r="F379" s="3"/>
      <c r="G379" s="3"/>
      <c r="H379" s="3"/>
      <c r="J379" s="226"/>
      <c r="K379" s="3"/>
      <c r="L379" s="3"/>
      <c r="O379" s="227"/>
      <c r="Q379" s="94"/>
      <c r="R379" s="94"/>
      <c r="S379" s="94"/>
      <c r="T379" s="94"/>
    </row>
    <row r="380" ht="15.75" customHeight="1">
      <c r="A380" s="234"/>
      <c r="B380" s="240"/>
      <c r="C380" s="223"/>
      <c r="D380" s="231"/>
      <c r="E380" s="3"/>
      <c r="F380" s="3"/>
      <c r="G380" s="3"/>
      <c r="H380" s="3"/>
      <c r="J380" s="226"/>
      <c r="K380" s="3"/>
      <c r="L380" s="3"/>
      <c r="O380" s="227"/>
      <c r="Q380" s="94"/>
      <c r="R380" s="94"/>
      <c r="S380" s="94"/>
      <c r="T380" s="94"/>
    </row>
    <row r="381" ht="15.75" customHeight="1">
      <c r="A381" s="234"/>
      <c r="B381" s="240"/>
      <c r="C381" s="223"/>
      <c r="D381" s="231"/>
      <c r="E381" s="3"/>
      <c r="F381" s="3"/>
      <c r="G381" s="3"/>
      <c r="H381" s="3"/>
      <c r="J381" s="226"/>
      <c r="K381" s="3"/>
      <c r="L381" s="3"/>
      <c r="O381" s="227"/>
      <c r="Q381" s="94"/>
      <c r="R381" s="94"/>
      <c r="S381" s="94"/>
      <c r="T381" s="94"/>
    </row>
    <row r="382" ht="15.75" customHeight="1">
      <c r="A382" s="234"/>
      <c r="B382" s="240"/>
      <c r="C382" s="223"/>
      <c r="D382" s="231"/>
      <c r="E382" s="3"/>
      <c r="F382" s="3"/>
      <c r="G382" s="3"/>
      <c r="H382" s="3"/>
      <c r="J382" s="226"/>
      <c r="K382" s="3"/>
      <c r="L382" s="3"/>
      <c r="O382" s="227"/>
      <c r="Q382" s="94"/>
      <c r="R382" s="94"/>
      <c r="S382" s="94"/>
      <c r="T382" s="94"/>
    </row>
    <row r="383" ht="15.75" customHeight="1">
      <c r="A383" s="234"/>
      <c r="B383" s="240"/>
      <c r="C383" s="223"/>
      <c r="D383" s="231"/>
      <c r="E383" s="3"/>
      <c r="F383" s="3"/>
      <c r="G383" s="3"/>
      <c r="H383" s="3"/>
      <c r="J383" s="226"/>
      <c r="K383" s="3"/>
      <c r="L383" s="3"/>
      <c r="O383" s="227"/>
      <c r="Q383" s="94"/>
      <c r="R383" s="94"/>
      <c r="S383" s="94"/>
      <c r="T383" s="94"/>
    </row>
    <row r="384" ht="15.75" customHeight="1">
      <c r="A384" s="234"/>
      <c r="B384" s="240"/>
      <c r="C384" s="223"/>
      <c r="D384" s="231"/>
      <c r="E384" s="3"/>
      <c r="F384" s="3"/>
      <c r="G384" s="3"/>
      <c r="H384" s="3"/>
      <c r="J384" s="226"/>
      <c r="K384" s="3"/>
      <c r="L384" s="3"/>
      <c r="O384" s="227"/>
      <c r="Q384" s="94"/>
      <c r="R384" s="94"/>
      <c r="S384" s="94"/>
      <c r="T384" s="94"/>
    </row>
    <row r="385" ht="15.75" customHeight="1">
      <c r="A385" s="234"/>
      <c r="B385" s="240"/>
      <c r="C385" s="223"/>
      <c r="D385" s="231"/>
      <c r="E385" s="3"/>
      <c r="F385" s="3"/>
      <c r="G385" s="3"/>
      <c r="H385" s="3"/>
      <c r="J385" s="226"/>
      <c r="K385" s="3"/>
      <c r="L385" s="3"/>
      <c r="O385" s="227"/>
      <c r="Q385" s="94"/>
      <c r="R385" s="94"/>
      <c r="S385" s="94"/>
      <c r="T385" s="94"/>
    </row>
    <row r="386" ht="15.75" customHeight="1">
      <c r="A386" s="234"/>
      <c r="B386" s="240"/>
      <c r="C386" s="223"/>
      <c r="D386" s="231"/>
      <c r="E386" s="3"/>
      <c r="F386" s="3"/>
      <c r="G386" s="3"/>
      <c r="H386" s="3"/>
      <c r="J386" s="226"/>
      <c r="K386" s="3"/>
      <c r="L386" s="3"/>
      <c r="O386" s="227"/>
      <c r="Q386" s="94"/>
      <c r="R386" s="94"/>
      <c r="S386" s="94"/>
      <c r="T386" s="94"/>
    </row>
    <row r="387" ht="15.75" customHeight="1">
      <c r="A387" s="234"/>
      <c r="B387" s="240"/>
      <c r="C387" s="223"/>
      <c r="D387" s="231"/>
      <c r="E387" s="3"/>
      <c r="F387" s="3"/>
      <c r="G387" s="3"/>
      <c r="H387" s="3"/>
      <c r="J387" s="226"/>
      <c r="K387" s="3"/>
      <c r="L387" s="3"/>
      <c r="O387" s="227"/>
      <c r="Q387" s="94"/>
      <c r="R387" s="94"/>
      <c r="S387" s="94"/>
      <c r="T387" s="94"/>
    </row>
    <row r="388" ht="15.75" customHeight="1">
      <c r="A388" s="234"/>
      <c r="B388" s="240"/>
      <c r="C388" s="223"/>
      <c r="D388" s="231"/>
      <c r="E388" s="3"/>
      <c r="F388" s="3"/>
      <c r="G388" s="3"/>
      <c r="H388" s="3"/>
      <c r="J388" s="226"/>
      <c r="K388" s="3"/>
      <c r="L388" s="3"/>
      <c r="O388" s="227"/>
      <c r="Q388" s="94"/>
      <c r="R388" s="94"/>
      <c r="S388" s="94"/>
      <c r="T388" s="94"/>
    </row>
    <row r="389" ht="15.75" customHeight="1">
      <c r="A389" s="234"/>
      <c r="B389" s="240"/>
      <c r="C389" s="223"/>
      <c r="D389" s="231"/>
      <c r="E389" s="3"/>
      <c r="F389" s="3"/>
      <c r="G389" s="3"/>
      <c r="H389" s="3"/>
      <c r="J389" s="226"/>
      <c r="K389" s="3"/>
      <c r="L389" s="3"/>
      <c r="O389" s="227"/>
      <c r="Q389" s="94"/>
      <c r="R389" s="94"/>
      <c r="S389" s="94"/>
      <c r="T389" s="94"/>
    </row>
    <row r="390" ht="15.75" customHeight="1">
      <c r="A390" s="234"/>
      <c r="B390" s="240"/>
      <c r="C390" s="223"/>
      <c r="D390" s="231"/>
      <c r="E390" s="3"/>
      <c r="F390" s="3"/>
      <c r="G390" s="3"/>
      <c r="H390" s="3"/>
      <c r="J390" s="226"/>
      <c r="K390" s="3"/>
      <c r="L390" s="3"/>
      <c r="O390" s="227"/>
      <c r="Q390" s="94"/>
      <c r="R390" s="94"/>
      <c r="S390" s="94"/>
      <c r="T390" s="94"/>
    </row>
    <row r="391" ht="15.75" customHeight="1">
      <c r="A391" s="234"/>
      <c r="B391" s="240"/>
      <c r="C391" s="223"/>
      <c r="D391" s="231"/>
      <c r="E391" s="3"/>
      <c r="F391" s="3"/>
      <c r="G391" s="3"/>
      <c r="H391" s="3"/>
      <c r="J391" s="226"/>
      <c r="K391" s="3"/>
      <c r="L391" s="3"/>
      <c r="O391" s="227"/>
      <c r="Q391" s="94"/>
      <c r="R391" s="94"/>
      <c r="S391" s="94"/>
      <c r="T391" s="94"/>
    </row>
    <row r="392" ht="15.75" customHeight="1">
      <c r="A392" s="234"/>
      <c r="B392" s="240"/>
      <c r="C392" s="223"/>
      <c r="D392" s="231"/>
      <c r="E392" s="3"/>
      <c r="F392" s="3"/>
      <c r="G392" s="3"/>
      <c r="H392" s="3"/>
      <c r="J392" s="226"/>
      <c r="K392" s="3"/>
      <c r="L392" s="3"/>
      <c r="O392" s="227"/>
      <c r="Q392" s="94"/>
      <c r="R392" s="94"/>
      <c r="S392" s="94"/>
      <c r="T392" s="94"/>
    </row>
    <row r="393" ht="15.75" customHeight="1">
      <c r="A393" s="234"/>
      <c r="B393" s="240"/>
      <c r="C393" s="223"/>
      <c r="D393" s="231"/>
      <c r="E393" s="3"/>
      <c r="F393" s="3"/>
      <c r="G393" s="3"/>
      <c r="H393" s="3"/>
      <c r="J393" s="226"/>
      <c r="K393" s="3"/>
      <c r="L393" s="3"/>
      <c r="O393" s="227"/>
      <c r="Q393" s="94"/>
      <c r="R393" s="94"/>
      <c r="S393" s="94"/>
      <c r="T393" s="94"/>
    </row>
    <row r="394" ht="15.75" customHeight="1">
      <c r="A394" s="234"/>
      <c r="B394" s="240"/>
      <c r="C394" s="223"/>
      <c r="D394" s="231"/>
      <c r="E394" s="3"/>
      <c r="F394" s="3"/>
      <c r="G394" s="3"/>
      <c r="H394" s="3"/>
      <c r="J394" s="226"/>
      <c r="K394" s="3"/>
      <c r="L394" s="3"/>
      <c r="O394" s="227"/>
      <c r="Q394" s="94"/>
      <c r="R394" s="94"/>
      <c r="S394" s="94"/>
      <c r="T394" s="94"/>
    </row>
    <row r="395" ht="15.75" customHeight="1">
      <c r="A395" s="234"/>
      <c r="B395" s="240"/>
      <c r="C395" s="223"/>
      <c r="D395" s="231"/>
      <c r="E395" s="3"/>
      <c r="F395" s="3"/>
      <c r="G395" s="3"/>
      <c r="H395" s="3"/>
      <c r="J395" s="226"/>
      <c r="K395" s="3"/>
      <c r="L395" s="3"/>
      <c r="O395" s="227"/>
      <c r="Q395" s="94"/>
      <c r="R395" s="94"/>
      <c r="S395" s="94"/>
      <c r="T395" s="94"/>
    </row>
    <row r="396" ht="15.75" customHeight="1">
      <c r="A396" s="234"/>
      <c r="B396" s="240"/>
      <c r="C396" s="223"/>
      <c r="D396" s="231"/>
      <c r="E396" s="3"/>
      <c r="F396" s="3"/>
      <c r="G396" s="3"/>
      <c r="H396" s="3"/>
      <c r="J396" s="226"/>
      <c r="K396" s="3"/>
      <c r="L396" s="3"/>
      <c r="O396" s="227"/>
      <c r="Q396" s="94"/>
      <c r="R396" s="94"/>
      <c r="S396" s="94"/>
      <c r="T396" s="94"/>
    </row>
    <row r="397" ht="15.75" customHeight="1">
      <c r="A397" s="234"/>
      <c r="B397" s="240"/>
      <c r="C397" s="223"/>
      <c r="D397" s="231"/>
      <c r="E397" s="3"/>
      <c r="F397" s="3"/>
      <c r="G397" s="3"/>
      <c r="H397" s="3"/>
      <c r="J397" s="226"/>
      <c r="K397" s="3"/>
      <c r="L397" s="3"/>
      <c r="O397" s="227"/>
      <c r="Q397" s="94"/>
      <c r="R397" s="94"/>
      <c r="S397" s="94"/>
      <c r="T397" s="94"/>
    </row>
    <row r="398" ht="15.75" customHeight="1">
      <c r="A398" s="234"/>
      <c r="B398" s="240"/>
      <c r="C398" s="223"/>
      <c r="D398" s="231"/>
      <c r="E398" s="3"/>
      <c r="F398" s="3"/>
      <c r="G398" s="3"/>
      <c r="H398" s="3"/>
      <c r="J398" s="226"/>
      <c r="K398" s="3"/>
      <c r="L398" s="3"/>
      <c r="O398" s="227"/>
      <c r="Q398" s="94"/>
      <c r="R398" s="94"/>
      <c r="S398" s="94"/>
      <c r="T398" s="94"/>
    </row>
    <row r="399" ht="15.75" customHeight="1">
      <c r="A399" s="234"/>
      <c r="B399" s="240"/>
      <c r="C399" s="223"/>
      <c r="D399" s="231"/>
      <c r="E399" s="3"/>
      <c r="F399" s="3"/>
      <c r="G399" s="3"/>
      <c r="H399" s="3"/>
      <c r="J399" s="226"/>
      <c r="K399" s="3"/>
      <c r="L399" s="3"/>
      <c r="O399" s="227"/>
      <c r="Q399" s="94"/>
      <c r="R399" s="94"/>
      <c r="S399" s="94"/>
      <c r="T399" s="94"/>
    </row>
    <row r="400" ht="15.75" customHeight="1">
      <c r="A400" s="234"/>
      <c r="B400" s="240"/>
      <c r="C400" s="223"/>
      <c r="D400" s="231"/>
      <c r="E400" s="3"/>
      <c r="F400" s="3"/>
      <c r="G400" s="3"/>
      <c r="H400" s="3"/>
      <c r="J400" s="226"/>
      <c r="K400" s="3"/>
      <c r="L400" s="3"/>
      <c r="O400" s="227"/>
      <c r="Q400" s="94"/>
      <c r="R400" s="94"/>
      <c r="S400" s="94"/>
      <c r="T400" s="94"/>
    </row>
    <row r="401" ht="15.75" customHeight="1">
      <c r="A401" s="234"/>
      <c r="B401" s="240"/>
      <c r="C401" s="223"/>
      <c r="D401" s="231"/>
      <c r="E401" s="3"/>
      <c r="F401" s="3"/>
      <c r="G401" s="3"/>
      <c r="H401" s="3"/>
      <c r="J401" s="226"/>
      <c r="K401" s="3"/>
      <c r="L401" s="3"/>
      <c r="O401" s="227"/>
      <c r="Q401" s="94"/>
      <c r="R401" s="94"/>
      <c r="S401" s="94"/>
      <c r="T401" s="94"/>
    </row>
    <row r="402" ht="15.75" customHeight="1">
      <c r="A402" s="234"/>
      <c r="B402" s="240"/>
      <c r="C402" s="223"/>
      <c r="D402" s="231"/>
      <c r="E402" s="3"/>
      <c r="F402" s="3"/>
      <c r="G402" s="3"/>
      <c r="H402" s="3"/>
      <c r="J402" s="226"/>
      <c r="K402" s="3"/>
      <c r="L402" s="3"/>
      <c r="O402" s="227"/>
      <c r="Q402" s="94"/>
      <c r="R402" s="94"/>
      <c r="S402" s="94"/>
      <c r="T402" s="94"/>
    </row>
    <row r="403" ht="15.75" customHeight="1">
      <c r="A403" s="234"/>
      <c r="B403" s="240"/>
      <c r="C403" s="223"/>
      <c r="D403" s="231"/>
      <c r="E403" s="3"/>
      <c r="F403" s="3"/>
      <c r="G403" s="3"/>
      <c r="H403" s="3"/>
      <c r="J403" s="226"/>
      <c r="K403" s="3"/>
      <c r="L403" s="3"/>
      <c r="O403" s="227"/>
      <c r="Q403" s="94"/>
      <c r="R403" s="94"/>
      <c r="S403" s="94"/>
      <c r="T403" s="94"/>
    </row>
    <row r="404" ht="15.75" customHeight="1">
      <c r="A404" s="234"/>
      <c r="B404" s="240"/>
      <c r="C404" s="223"/>
      <c r="D404" s="231"/>
      <c r="E404" s="3"/>
      <c r="F404" s="3"/>
      <c r="G404" s="3"/>
      <c r="H404" s="3"/>
      <c r="J404" s="226"/>
      <c r="K404" s="3"/>
      <c r="L404" s="3"/>
      <c r="O404" s="227"/>
      <c r="Q404" s="94"/>
      <c r="R404" s="94"/>
      <c r="S404" s="94"/>
      <c r="T404" s="94"/>
    </row>
    <row r="405" ht="15.75" customHeight="1">
      <c r="A405" s="234"/>
      <c r="B405" s="240"/>
      <c r="C405" s="223"/>
      <c r="D405" s="231"/>
      <c r="E405" s="3"/>
      <c r="F405" s="3"/>
      <c r="G405" s="3"/>
      <c r="H405" s="3"/>
      <c r="J405" s="226"/>
      <c r="K405" s="3"/>
      <c r="L405" s="3"/>
      <c r="O405" s="227"/>
      <c r="Q405" s="94"/>
      <c r="R405" s="94"/>
      <c r="S405" s="94"/>
      <c r="T405" s="94"/>
    </row>
    <row r="406" ht="15.75" customHeight="1">
      <c r="A406" s="234"/>
      <c r="B406" s="240"/>
      <c r="C406" s="223"/>
      <c r="D406" s="231"/>
      <c r="E406" s="3"/>
      <c r="F406" s="3"/>
      <c r="G406" s="3"/>
      <c r="H406" s="3"/>
      <c r="J406" s="226"/>
      <c r="K406" s="3"/>
      <c r="L406" s="3"/>
      <c r="O406" s="227"/>
      <c r="Q406" s="94"/>
      <c r="R406" s="94"/>
      <c r="S406" s="94"/>
      <c r="T406" s="94"/>
    </row>
    <row r="407" ht="15.75" customHeight="1">
      <c r="A407" s="234"/>
      <c r="B407" s="240"/>
      <c r="C407" s="223"/>
      <c r="D407" s="231"/>
      <c r="E407" s="3"/>
      <c r="F407" s="3"/>
      <c r="G407" s="3"/>
      <c r="H407" s="3"/>
      <c r="J407" s="226"/>
      <c r="K407" s="3"/>
      <c r="L407" s="3"/>
      <c r="O407" s="227"/>
      <c r="Q407" s="94"/>
      <c r="R407" s="94"/>
      <c r="S407" s="94"/>
      <c r="T407" s="94"/>
    </row>
    <row r="408" ht="15.75" customHeight="1">
      <c r="A408" s="234"/>
      <c r="B408" s="240"/>
      <c r="C408" s="223"/>
      <c r="D408" s="231"/>
      <c r="E408" s="3"/>
      <c r="F408" s="3"/>
      <c r="G408" s="3"/>
      <c r="H408" s="3"/>
      <c r="J408" s="226"/>
      <c r="K408" s="3"/>
      <c r="L408" s="3"/>
      <c r="O408" s="227"/>
      <c r="Q408" s="94"/>
      <c r="R408" s="94"/>
      <c r="S408" s="94"/>
      <c r="T408" s="94"/>
    </row>
    <row r="409" ht="15.75" customHeight="1">
      <c r="A409" s="234"/>
      <c r="B409" s="240"/>
      <c r="C409" s="223"/>
      <c r="D409" s="231"/>
      <c r="E409" s="3"/>
      <c r="F409" s="3"/>
      <c r="G409" s="3"/>
      <c r="H409" s="3"/>
      <c r="J409" s="226"/>
      <c r="K409" s="3"/>
      <c r="L409" s="3"/>
      <c r="O409" s="227"/>
      <c r="Q409" s="94"/>
      <c r="R409" s="94"/>
      <c r="S409" s="94"/>
      <c r="T409" s="94"/>
    </row>
    <row r="410" ht="15.75" customHeight="1">
      <c r="A410" s="234"/>
      <c r="B410" s="240"/>
      <c r="C410" s="223"/>
      <c r="D410" s="231"/>
      <c r="E410" s="3"/>
      <c r="F410" s="3"/>
      <c r="G410" s="3"/>
      <c r="H410" s="3"/>
      <c r="J410" s="226"/>
      <c r="K410" s="3"/>
      <c r="L410" s="3"/>
      <c r="O410" s="227"/>
      <c r="Q410" s="94"/>
      <c r="R410" s="94"/>
      <c r="S410" s="94"/>
      <c r="T410" s="94"/>
    </row>
    <row r="411" ht="15.75" customHeight="1">
      <c r="A411" s="234"/>
      <c r="B411" s="240"/>
      <c r="C411" s="223"/>
      <c r="D411" s="231"/>
      <c r="E411" s="3"/>
      <c r="F411" s="3"/>
      <c r="G411" s="3"/>
      <c r="H411" s="3"/>
      <c r="J411" s="226"/>
      <c r="K411" s="3"/>
      <c r="L411" s="3"/>
      <c r="O411" s="227"/>
      <c r="Q411" s="94"/>
      <c r="R411" s="94"/>
      <c r="S411" s="94"/>
      <c r="T411" s="94"/>
    </row>
    <row r="412" ht="15.75" customHeight="1">
      <c r="A412" s="234"/>
      <c r="B412" s="240"/>
      <c r="C412" s="223"/>
      <c r="D412" s="231"/>
      <c r="E412" s="3"/>
      <c r="F412" s="3"/>
      <c r="G412" s="3"/>
      <c r="H412" s="3"/>
      <c r="J412" s="226"/>
      <c r="K412" s="3"/>
      <c r="L412" s="3"/>
      <c r="O412" s="227"/>
      <c r="Q412" s="94"/>
      <c r="R412" s="94"/>
      <c r="S412" s="94"/>
      <c r="T412" s="94"/>
    </row>
    <row r="413" ht="15.75" customHeight="1">
      <c r="A413" s="234"/>
      <c r="B413" s="240"/>
      <c r="C413" s="223"/>
      <c r="D413" s="231"/>
      <c r="E413" s="3"/>
      <c r="F413" s="3"/>
      <c r="G413" s="3"/>
      <c r="H413" s="3"/>
      <c r="J413" s="226"/>
      <c r="K413" s="3"/>
      <c r="L413" s="3"/>
      <c r="O413" s="227"/>
      <c r="Q413" s="94"/>
      <c r="R413" s="94"/>
      <c r="S413" s="94"/>
      <c r="T413" s="94"/>
    </row>
    <row r="414" ht="15.75" customHeight="1">
      <c r="A414" s="234"/>
      <c r="B414" s="240"/>
      <c r="C414" s="223"/>
      <c r="D414" s="231"/>
      <c r="E414" s="3"/>
      <c r="F414" s="3"/>
      <c r="G414" s="3"/>
      <c r="H414" s="3"/>
      <c r="J414" s="226"/>
      <c r="K414" s="3"/>
      <c r="L414" s="3"/>
      <c r="O414" s="227"/>
      <c r="Q414" s="94"/>
      <c r="R414" s="94"/>
      <c r="S414" s="94"/>
      <c r="T414" s="94"/>
    </row>
    <row r="415" ht="15.75" customHeight="1">
      <c r="A415" s="234"/>
      <c r="B415" s="240"/>
      <c r="C415" s="223"/>
      <c r="D415" s="231"/>
      <c r="E415" s="3"/>
      <c r="F415" s="3"/>
      <c r="G415" s="3"/>
      <c r="H415" s="3"/>
      <c r="J415" s="226"/>
      <c r="K415" s="3"/>
      <c r="L415" s="3"/>
      <c r="O415" s="227"/>
      <c r="Q415" s="94"/>
      <c r="R415" s="94"/>
      <c r="S415" s="94"/>
      <c r="T415" s="94"/>
    </row>
    <row r="416" ht="15.75" customHeight="1">
      <c r="A416" s="234"/>
      <c r="B416" s="240"/>
      <c r="C416" s="223"/>
      <c r="D416" s="231"/>
      <c r="E416" s="3"/>
      <c r="F416" s="3"/>
      <c r="G416" s="3"/>
      <c r="H416" s="3"/>
      <c r="J416" s="226"/>
      <c r="K416" s="3"/>
      <c r="L416" s="3"/>
      <c r="O416" s="227"/>
      <c r="Q416" s="94"/>
      <c r="R416" s="94"/>
      <c r="S416" s="94"/>
      <c r="T416" s="94"/>
    </row>
    <row r="417" ht="15.75" customHeight="1">
      <c r="A417" s="234"/>
      <c r="B417" s="240"/>
      <c r="C417" s="223"/>
      <c r="D417" s="231"/>
      <c r="E417" s="3"/>
      <c r="F417" s="3"/>
      <c r="G417" s="3"/>
      <c r="H417" s="3"/>
      <c r="J417" s="226"/>
      <c r="K417" s="3"/>
      <c r="L417" s="3"/>
      <c r="O417" s="227"/>
      <c r="Q417" s="94"/>
      <c r="R417" s="94"/>
      <c r="S417" s="94"/>
      <c r="T417" s="94"/>
    </row>
    <row r="418" ht="15.75" customHeight="1">
      <c r="A418" s="234"/>
      <c r="B418" s="240"/>
      <c r="C418" s="223"/>
      <c r="D418" s="231"/>
      <c r="E418" s="3"/>
      <c r="F418" s="3"/>
      <c r="G418" s="3"/>
      <c r="H418" s="3"/>
      <c r="J418" s="226"/>
      <c r="K418" s="3"/>
      <c r="L418" s="3"/>
      <c r="O418" s="227"/>
      <c r="Q418" s="94"/>
      <c r="R418" s="94"/>
      <c r="S418" s="94"/>
      <c r="T418" s="94"/>
    </row>
    <row r="419" ht="15.75" customHeight="1">
      <c r="A419" s="234"/>
      <c r="B419" s="240"/>
      <c r="C419" s="223"/>
      <c r="D419" s="231"/>
      <c r="E419" s="3"/>
      <c r="F419" s="3"/>
      <c r="G419" s="3"/>
      <c r="H419" s="3"/>
      <c r="J419" s="226"/>
      <c r="K419" s="3"/>
      <c r="L419" s="3"/>
      <c r="O419" s="227"/>
      <c r="Q419" s="94"/>
      <c r="R419" s="94"/>
      <c r="S419" s="94"/>
      <c r="T419" s="94"/>
    </row>
    <row r="420" ht="15.75" customHeight="1">
      <c r="A420" s="234"/>
      <c r="B420" s="240"/>
      <c r="C420" s="223"/>
      <c r="D420" s="231"/>
      <c r="E420" s="3"/>
      <c r="F420" s="3"/>
      <c r="G420" s="3"/>
      <c r="H420" s="3"/>
      <c r="J420" s="226"/>
      <c r="K420" s="3"/>
      <c r="L420" s="3"/>
      <c r="O420" s="227"/>
      <c r="Q420" s="94"/>
      <c r="R420" s="94"/>
      <c r="S420" s="94"/>
      <c r="T420" s="94"/>
    </row>
    <row r="421" ht="15.75" customHeight="1">
      <c r="A421" s="245"/>
      <c r="B421" s="240"/>
      <c r="C421" s="223"/>
      <c r="D421" s="231"/>
      <c r="E421" s="3"/>
      <c r="F421" s="3"/>
      <c r="G421" s="3"/>
      <c r="H421" s="3"/>
      <c r="J421" s="226"/>
      <c r="K421" s="3"/>
      <c r="L421" s="3"/>
      <c r="O421" s="227"/>
      <c r="Q421" s="94"/>
      <c r="R421" s="94"/>
      <c r="S421" s="94"/>
      <c r="T421" s="94"/>
    </row>
    <row r="422" ht="15.75" customHeight="1">
      <c r="A422" s="234"/>
      <c r="B422" s="240"/>
      <c r="C422" s="223"/>
      <c r="D422" s="231"/>
      <c r="E422" s="3"/>
      <c r="F422" s="3"/>
      <c r="G422" s="3"/>
      <c r="H422" s="3"/>
      <c r="J422" s="226"/>
      <c r="K422" s="3"/>
      <c r="L422" s="3"/>
      <c r="O422" s="227"/>
      <c r="Q422" s="94"/>
      <c r="R422" s="94"/>
      <c r="S422" s="94"/>
      <c r="T422" s="94"/>
    </row>
    <row r="423" ht="15.75" customHeight="1">
      <c r="A423" s="234"/>
      <c r="B423" s="240"/>
      <c r="C423" s="223"/>
      <c r="D423" s="231"/>
      <c r="E423" s="3"/>
      <c r="F423" s="3"/>
      <c r="G423" s="3"/>
      <c r="H423" s="3"/>
      <c r="J423" s="226"/>
      <c r="K423" s="3"/>
      <c r="L423" s="3"/>
      <c r="O423" s="227"/>
      <c r="Q423" s="94"/>
      <c r="R423" s="94"/>
      <c r="S423" s="94"/>
      <c r="T423" s="94"/>
    </row>
    <row r="424" ht="15.75" customHeight="1">
      <c r="A424" s="234"/>
      <c r="B424" s="240"/>
      <c r="C424" s="223"/>
      <c r="D424" s="231"/>
      <c r="E424" s="3"/>
      <c r="F424" s="3"/>
      <c r="G424" s="3"/>
      <c r="H424" s="3"/>
      <c r="J424" s="226"/>
      <c r="K424" s="3"/>
      <c r="L424" s="3"/>
      <c r="O424" s="227"/>
      <c r="Q424" s="94"/>
      <c r="R424" s="94"/>
      <c r="S424" s="94"/>
      <c r="T424" s="94"/>
    </row>
    <row r="425" ht="15.75" customHeight="1">
      <c r="A425" s="234"/>
      <c r="B425" s="240"/>
      <c r="C425" s="223"/>
      <c r="D425" s="231"/>
      <c r="E425" s="3"/>
      <c r="F425" s="3"/>
      <c r="G425" s="3"/>
      <c r="H425" s="3"/>
      <c r="J425" s="226"/>
      <c r="K425" s="3"/>
      <c r="L425" s="3"/>
      <c r="O425" s="227"/>
      <c r="Q425" s="94"/>
      <c r="R425" s="94"/>
      <c r="S425" s="94"/>
      <c r="T425" s="94"/>
    </row>
    <row r="426" ht="15.75" customHeight="1">
      <c r="A426" s="234"/>
      <c r="B426" s="240"/>
      <c r="C426" s="223"/>
      <c r="D426" s="231"/>
      <c r="E426" s="3"/>
      <c r="F426" s="3"/>
      <c r="G426" s="3"/>
      <c r="H426" s="3"/>
      <c r="J426" s="226"/>
      <c r="K426" s="3"/>
      <c r="L426" s="3"/>
      <c r="O426" s="227"/>
      <c r="Q426" s="94"/>
      <c r="R426" s="94"/>
      <c r="S426" s="94"/>
      <c r="T426" s="94"/>
    </row>
    <row r="427" ht="15.75" customHeight="1">
      <c r="A427" s="234"/>
      <c r="B427" s="240"/>
      <c r="C427" s="223"/>
      <c r="D427" s="231"/>
      <c r="E427" s="3"/>
      <c r="F427" s="3"/>
      <c r="G427" s="3"/>
      <c r="H427" s="3"/>
      <c r="J427" s="226"/>
      <c r="K427" s="3"/>
      <c r="L427" s="3"/>
      <c r="O427" s="227"/>
      <c r="Q427" s="94"/>
      <c r="R427" s="94"/>
      <c r="S427" s="94"/>
      <c r="T427" s="94"/>
    </row>
    <row r="428" ht="15.75" customHeight="1">
      <c r="A428" s="246"/>
      <c r="B428" s="240"/>
      <c r="C428" s="223"/>
      <c r="D428" s="231"/>
      <c r="E428" s="3"/>
      <c r="F428" s="3"/>
      <c r="G428" s="3"/>
      <c r="H428" s="3"/>
      <c r="J428" s="226"/>
      <c r="K428" s="3"/>
      <c r="L428" s="3"/>
      <c r="O428" s="227"/>
      <c r="Q428" s="94"/>
      <c r="R428" s="94"/>
      <c r="S428" s="94"/>
      <c r="T428" s="94"/>
    </row>
    <row r="429" ht="15.75" customHeight="1">
      <c r="A429" s="234"/>
      <c r="B429" s="240"/>
      <c r="C429" s="223"/>
      <c r="D429" s="231"/>
      <c r="E429" s="3"/>
      <c r="F429" s="3"/>
      <c r="G429" s="3"/>
      <c r="H429" s="3"/>
      <c r="J429" s="226"/>
      <c r="K429" s="3"/>
      <c r="L429" s="3"/>
      <c r="O429" s="227"/>
      <c r="Q429" s="94"/>
      <c r="R429" s="94"/>
      <c r="S429" s="94"/>
      <c r="T429" s="94"/>
    </row>
    <row r="430" ht="15.75" customHeight="1">
      <c r="A430" s="234"/>
      <c r="B430" s="240"/>
      <c r="C430" s="223"/>
      <c r="D430" s="231"/>
      <c r="E430" s="3"/>
      <c r="F430" s="3"/>
      <c r="G430" s="3"/>
      <c r="H430" s="3"/>
      <c r="J430" s="226"/>
      <c r="K430" s="3"/>
      <c r="L430" s="3"/>
      <c r="O430" s="227"/>
      <c r="Q430" s="94"/>
      <c r="R430" s="94"/>
      <c r="S430" s="94"/>
      <c r="T430" s="94"/>
    </row>
    <row r="431" ht="15.75" customHeight="1">
      <c r="A431" s="245"/>
      <c r="B431" s="240"/>
      <c r="C431" s="223"/>
      <c r="D431" s="231"/>
      <c r="E431" s="3"/>
      <c r="F431" s="3"/>
      <c r="G431" s="3"/>
      <c r="H431" s="3"/>
      <c r="J431" s="226"/>
      <c r="K431" s="3"/>
      <c r="L431" s="3"/>
      <c r="O431" s="227"/>
      <c r="Q431" s="94"/>
      <c r="R431" s="94"/>
      <c r="S431" s="94"/>
      <c r="T431" s="94"/>
    </row>
    <row r="432" ht="15.75" customHeight="1">
      <c r="A432" s="234"/>
      <c r="B432" s="240"/>
      <c r="C432" s="223"/>
      <c r="D432" s="231"/>
      <c r="E432" s="3"/>
      <c r="F432" s="3"/>
      <c r="G432" s="3"/>
      <c r="H432" s="3"/>
      <c r="J432" s="226"/>
      <c r="K432" s="3"/>
      <c r="L432" s="3"/>
      <c r="O432" s="227"/>
      <c r="Q432" s="94"/>
      <c r="R432" s="94"/>
      <c r="S432" s="94"/>
      <c r="T432" s="94"/>
    </row>
    <row r="433" ht="15.75" customHeight="1">
      <c r="A433" s="234"/>
      <c r="B433" s="240"/>
      <c r="C433" s="223"/>
      <c r="D433" s="231"/>
      <c r="E433" s="3"/>
      <c r="F433" s="3"/>
      <c r="G433" s="3"/>
      <c r="H433" s="3"/>
      <c r="J433" s="226"/>
      <c r="K433" s="3"/>
      <c r="L433" s="3"/>
      <c r="O433" s="227"/>
      <c r="Q433" s="94"/>
      <c r="R433" s="94"/>
      <c r="S433" s="94"/>
      <c r="T433" s="94"/>
    </row>
    <row r="434" ht="15.75" customHeight="1">
      <c r="A434" s="234"/>
      <c r="B434" s="240"/>
      <c r="C434" s="223"/>
      <c r="D434" s="231"/>
      <c r="E434" s="3"/>
      <c r="F434" s="3"/>
      <c r="G434" s="3"/>
      <c r="H434" s="3"/>
      <c r="J434" s="226"/>
      <c r="K434" s="3"/>
      <c r="L434" s="3"/>
      <c r="O434" s="227"/>
      <c r="Q434" s="94"/>
      <c r="R434" s="94"/>
      <c r="S434" s="94"/>
      <c r="T434" s="94"/>
    </row>
    <row r="435" ht="15.75" customHeight="1">
      <c r="A435" s="234"/>
      <c r="B435" s="240"/>
      <c r="C435" s="223"/>
      <c r="D435" s="231"/>
      <c r="E435" s="3"/>
      <c r="F435" s="3"/>
      <c r="G435" s="3"/>
      <c r="H435" s="3"/>
      <c r="J435" s="226"/>
      <c r="K435" s="3"/>
      <c r="L435" s="3"/>
      <c r="O435" s="227"/>
      <c r="Q435" s="94"/>
      <c r="R435" s="94"/>
      <c r="S435" s="94"/>
      <c r="T435" s="94"/>
    </row>
    <row r="436" ht="15.75" customHeight="1">
      <c r="A436" s="234"/>
      <c r="B436" s="240"/>
      <c r="C436" s="223"/>
      <c r="D436" s="231"/>
      <c r="E436" s="3"/>
      <c r="F436" s="3"/>
      <c r="G436" s="3"/>
      <c r="H436" s="3"/>
      <c r="J436" s="226"/>
      <c r="K436" s="3"/>
      <c r="L436" s="3"/>
      <c r="O436" s="227"/>
      <c r="Q436" s="94"/>
      <c r="R436" s="94"/>
      <c r="S436" s="94"/>
      <c r="T436" s="94"/>
    </row>
    <row r="437" ht="15.75" customHeight="1">
      <c r="A437" s="234"/>
      <c r="B437" s="240"/>
      <c r="C437" s="223"/>
      <c r="D437" s="231"/>
      <c r="E437" s="3"/>
      <c r="F437" s="3"/>
      <c r="G437" s="3"/>
      <c r="H437" s="3"/>
      <c r="J437" s="226"/>
      <c r="K437" s="3"/>
      <c r="L437" s="3"/>
      <c r="O437" s="227"/>
      <c r="Q437" s="94"/>
      <c r="R437" s="94"/>
      <c r="S437" s="94"/>
      <c r="T437" s="94"/>
    </row>
    <row r="438" ht="15.75" customHeight="1">
      <c r="A438" s="234"/>
      <c r="B438" s="240"/>
      <c r="C438" s="223"/>
      <c r="D438" s="231"/>
      <c r="E438" s="3"/>
      <c r="F438" s="3"/>
      <c r="G438" s="3"/>
      <c r="H438" s="3"/>
      <c r="J438" s="226"/>
      <c r="K438" s="3"/>
      <c r="L438" s="3"/>
      <c r="O438" s="227"/>
      <c r="Q438" s="94"/>
      <c r="R438" s="94"/>
      <c r="S438" s="94"/>
      <c r="T438" s="94"/>
    </row>
    <row r="439" ht="15.75" customHeight="1">
      <c r="A439" s="234"/>
      <c r="B439" s="240"/>
      <c r="C439" s="223"/>
      <c r="D439" s="231"/>
      <c r="E439" s="3"/>
      <c r="F439" s="3"/>
      <c r="G439" s="3"/>
      <c r="H439" s="3"/>
      <c r="J439" s="226"/>
      <c r="K439" s="3"/>
      <c r="L439" s="3"/>
      <c r="O439" s="227"/>
      <c r="Q439" s="94"/>
      <c r="R439" s="94"/>
      <c r="S439" s="94"/>
      <c r="T439" s="94"/>
    </row>
    <row r="440" ht="15.75" customHeight="1">
      <c r="A440" s="234"/>
      <c r="B440" s="240"/>
      <c r="C440" s="223"/>
      <c r="D440" s="231"/>
      <c r="E440" s="3"/>
      <c r="F440" s="3"/>
      <c r="G440" s="3"/>
      <c r="H440" s="3"/>
      <c r="J440" s="226"/>
      <c r="K440" s="3"/>
      <c r="L440" s="3"/>
      <c r="O440" s="227"/>
      <c r="Q440" s="94"/>
      <c r="R440" s="94"/>
      <c r="S440" s="94"/>
      <c r="T440" s="94"/>
    </row>
    <row r="441" ht="15.75" customHeight="1">
      <c r="A441" s="234"/>
      <c r="B441" s="240"/>
      <c r="C441" s="223"/>
      <c r="D441" s="231"/>
      <c r="E441" s="3"/>
      <c r="F441" s="3"/>
      <c r="G441" s="3"/>
      <c r="H441" s="3"/>
      <c r="J441" s="226"/>
      <c r="K441" s="3"/>
      <c r="L441" s="3"/>
      <c r="O441" s="227"/>
      <c r="Q441" s="94"/>
      <c r="R441" s="94"/>
      <c r="S441" s="94"/>
      <c r="T441" s="94"/>
    </row>
    <row r="442" ht="15.75" customHeight="1">
      <c r="A442" s="234"/>
      <c r="B442" s="240"/>
      <c r="C442" s="223"/>
      <c r="D442" s="231"/>
      <c r="E442" s="3"/>
      <c r="F442" s="3"/>
      <c r="G442" s="3"/>
      <c r="H442" s="3"/>
      <c r="J442" s="226"/>
      <c r="K442" s="3"/>
      <c r="L442" s="3"/>
      <c r="O442" s="227"/>
      <c r="Q442" s="94"/>
      <c r="R442" s="94"/>
      <c r="S442" s="94"/>
      <c r="T442" s="94"/>
    </row>
    <row r="443" ht="15.75" customHeight="1">
      <c r="A443" s="234"/>
      <c r="B443" s="240"/>
      <c r="C443" s="223"/>
      <c r="D443" s="231"/>
      <c r="E443" s="3"/>
      <c r="F443" s="3"/>
      <c r="G443" s="3"/>
      <c r="H443" s="3"/>
      <c r="J443" s="226"/>
      <c r="K443" s="3"/>
      <c r="L443" s="3"/>
      <c r="O443" s="227"/>
      <c r="Q443" s="94"/>
      <c r="R443" s="94"/>
      <c r="S443" s="94"/>
      <c r="T443" s="94"/>
    </row>
    <row r="444" ht="15.75" customHeight="1">
      <c r="A444" s="234"/>
      <c r="B444" s="240"/>
      <c r="C444" s="223"/>
      <c r="D444" s="231"/>
      <c r="E444" s="3"/>
      <c r="F444" s="3"/>
      <c r="G444" s="3"/>
      <c r="H444" s="3"/>
      <c r="J444" s="226"/>
      <c r="K444" s="3"/>
      <c r="L444" s="3"/>
      <c r="O444" s="227"/>
      <c r="Q444" s="94"/>
      <c r="R444" s="94"/>
      <c r="S444" s="94"/>
      <c r="T444" s="94"/>
    </row>
    <row r="445" ht="15.75" customHeight="1">
      <c r="A445" s="234"/>
      <c r="B445" s="240"/>
      <c r="C445" s="223"/>
      <c r="D445" s="231"/>
      <c r="E445" s="3"/>
      <c r="F445" s="3"/>
      <c r="G445" s="3"/>
      <c r="H445" s="3"/>
      <c r="J445" s="226"/>
      <c r="K445" s="3"/>
      <c r="L445" s="3"/>
      <c r="O445" s="227"/>
      <c r="Q445" s="94"/>
      <c r="R445" s="94"/>
      <c r="S445" s="94"/>
      <c r="T445" s="94"/>
    </row>
    <row r="446" ht="15.75" customHeight="1">
      <c r="A446" s="234"/>
      <c r="B446" s="240"/>
      <c r="C446" s="223"/>
      <c r="D446" s="231"/>
      <c r="E446" s="3"/>
      <c r="F446" s="3"/>
      <c r="G446" s="3"/>
      <c r="H446" s="3"/>
      <c r="J446" s="226"/>
      <c r="K446" s="3"/>
      <c r="L446" s="3"/>
      <c r="O446" s="227"/>
      <c r="Q446" s="94"/>
      <c r="R446" s="94"/>
      <c r="S446" s="94"/>
      <c r="T446" s="94"/>
    </row>
    <row r="447" ht="15.75" customHeight="1">
      <c r="A447" s="234"/>
      <c r="B447" s="240"/>
      <c r="C447" s="223"/>
      <c r="D447" s="231"/>
      <c r="E447" s="3"/>
      <c r="F447" s="3"/>
      <c r="G447" s="3"/>
      <c r="H447" s="3"/>
      <c r="J447" s="226"/>
      <c r="K447" s="3"/>
      <c r="L447" s="3"/>
      <c r="O447" s="227"/>
      <c r="Q447" s="94"/>
      <c r="R447" s="94"/>
      <c r="S447" s="94"/>
      <c r="T447" s="94"/>
    </row>
    <row r="448" ht="15.75" customHeight="1">
      <c r="A448" s="234"/>
      <c r="B448" s="240"/>
      <c r="C448" s="223"/>
      <c r="D448" s="231"/>
      <c r="E448" s="3"/>
      <c r="F448" s="3"/>
      <c r="G448" s="3"/>
      <c r="H448" s="3"/>
      <c r="J448" s="226"/>
      <c r="K448" s="3"/>
      <c r="L448" s="3"/>
      <c r="O448" s="227"/>
      <c r="Q448" s="94"/>
      <c r="R448" s="94"/>
      <c r="S448" s="94"/>
      <c r="T448" s="94"/>
    </row>
    <row r="449" ht="15.75" customHeight="1">
      <c r="A449" s="234"/>
      <c r="B449" s="240"/>
      <c r="C449" s="223"/>
      <c r="D449" s="231"/>
      <c r="E449" s="3"/>
      <c r="F449" s="3"/>
      <c r="G449" s="3"/>
      <c r="H449" s="3"/>
      <c r="J449" s="226"/>
      <c r="K449" s="3"/>
      <c r="L449" s="3"/>
      <c r="O449" s="227"/>
      <c r="Q449" s="94"/>
      <c r="R449" s="94"/>
      <c r="S449" s="94"/>
      <c r="T449" s="94"/>
    </row>
    <row r="450" ht="15.75" customHeight="1">
      <c r="A450" s="234"/>
      <c r="B450" s="240"/>
      <c r="C450" s="223"/>
      <c r="D450" s="231"/>
      <c r="E450" s="3"/>
      <c r="F450" s="3"/>
      <c r="G450" s="3"/>
      <c r="H450" s="3"/>
      <c r="J450" s="226"/>
      <c r="K450" s="3"/>
      <c r="L450" s="3"/>
      <c r="O450" s="227"/>
      <c r="Q450" s="94"/>
      <c r="R450" s="94"/>
      <c r="S450" s="94"/>
      <c r="T450" s="94"/>
    </row>
    <row r="451" ht="15.75" customHeight="1">
      <c r="A451" s="234"/>
      <c r="B451" s="240"/>
      <c r="C451" s="223"/>
      <c r="D451" s="231"/>
      <c r="E451" s="3"/>
      <c r="F451" s="3"/>
      <c r="G451" s="3"/>
      <c r="H451" s="3"/>
      <c r="J451" s="226"/>
      <c r="K451" s="3"/>
      <c r="L451" s="3"/>
      <c r="O451" s="227"/>
      <c r="Q451" s="94"/>
      <c r="R451" s="94"/>
      <c r="S451" s="94"/>
      <c r="T451" s="94"/>
    </row>
    <row r="452" ht="15.75" customHeight="1">
      <c r="A452" s="234"/>
      <c r="B452" s="240"/>
      <c r="C452" s="223"/>
      <c r="D452" s="231"/>
      <c r="E452" s="3"/>
      <c r="F452" s="3"/>
      <c r="G452" s="3"/>
      <c r="H452" s="3"/>
      <c r="J452" s="226"/>
      <c r="K452" s="3"/>
      <c r="L452" s="3"/>
      <c r="O452" s="227"/>
      <c r="Q452" s="94"/>
      <c r="R452" s="94"/>
      <c r="S452" s="94"/>
      <c r="T452" s="94"/>
    </row>
    <row r="453" ht="15.75" customHeight="1">
      <c r="A453" s="234"/>
      <c r="B453" s="240"/>
      <c r="C453" s="223"/>
      <c r="D453" s="231"/>
      <c r="E453" s="3"/>
      <c r="F453" s="3"/>
      <c r="G453" s="3"/>
      <c r="H453" s="3"/>
      <c r="J453" s="226"/>
      <c r="K453" s="3"/>
      <c r="L453" s="3"/>
      <c r="O453" s="227"/>
      <c r="Q453" s="94"/>
      <c r="R453" s="94"/>
      <c r="S453" s="94"/>
      <c r="T453" s="94"/>
    </row>
    <row r="454" ht="15.75" customHeight="1">
      <c r="A454" s="234"/>
      <c r="B454" s="240"/>
      <c r="C454" s="223"/>
      <c r="D454" s="231"/>
      <c r="E454" s="3"/>
      <c r="F454" s="3"/>
      <c r="G454" s="3"/>
      <c r="H454" s="3"/>
      <c r="J454" s="226"/>
      <c r="K454" s="3"/>
      <c r="L454" s="3"/>
      <c r="O454" s="227"/>
      <c r="Q454" s="94"/>
      <c r="R454" s="94"/>
      <c r="S454" s="94"/>
      <c r="T454" s="94"/>
    </row>
    <row r="455" ht="15.75" customHeight="1">
      <c r="A455" s="234"/>
      <c r="B455" s="240"/>
      <c r="C455" s="223"/>
      <c r="D455" s="231"/>
      <c r="E455" s="3"/>
      <c r="F455" s="3"/>
      <c r="G455" s="3"/>
      <c r="H455" s="3"/>
      <c r="J455" s="226"/>
      <c r="K455" s="3"/>
      <c r="L455" s="3"/>
      <c r="O455" s="227"/>
      <c r="Q455" s="94"/>
      <c r="R455" s="94"/>
      <c r="S455" s="94"/>
      <c r="T455" s="94"/>
    </row>
    <row r="456" ht="15.75" customHeight="1">
      <c r="A456" s="234"/>
      <c r="B456" s="240"/>
      <c r="C456" s="223"/>
      <c r="D456" s="231"/>
      <c r="E456" s="3"/>
      <c r="F456" s="3"/>
      <c r="G456" s="3"/>
      <c r="H456" s="3"/>
      <c r="J456" s="226"/>
      <c r="K456" s="3"/>
      <c r="L456" s="3"/>
      <c r="O456" s="227"/>
      <c r="Q456" s="94"/>
      <c r="R456" s="94"/>
      <c r="S456" s="94"/>
      <c r="T456" s="94"/>
    </row>
    <row r="457" ht="15.75" customHeight="1">
      <c r="A457" s="234"/>
      <c r="B457" s="240"/>
      <c r="C457" s="223"/>
      <c r="D457" s="231"/>
      <c r="E457" s="3"/>
      <c r="F457" s="3"/>
      <c r="G457" s="3"/>
      <c r="H457" s="3"/>
      <c r="J457" s="226"/>
      <c r="K457" s="3"/>
      <c r="L457" s="3"/>
      <c r="O457" s="227"/>
      <c r="Q457" s="94"/>
      <c r="R457" s="94"/>
      <c r="S457" s="94"/>
      <c r="T457" s="94"/>
    </row>
    <row r="458" ht="15.75" customHeight="1">
      <c r="A458" s="234"/>
      <c r="B458" s="240"/>
      <c r="C458" s="223"/>
      <c r="D458" s="231"/>
      <c r="E458" s="3"/>
      <c r="F458" s="3"/>
      <c r="G458" s="3"/>
      <c r="H458" s="3"/>
      <c r="J458" s="226"/>
      <c r="K458" s="3"/>
      <c r="L458" s="3"/>
      <c r="O458" s="227"/>
      <c r="Q458" s="94"/>
      <c r="R458" s="94"/>
      <c r="S458" s="94"/>
      <c r="T458" s="94"/>
    </row>
    <row r="459" ht="15.75" customHeight="1">
      <c r="A459" s="234"/>
      <c r="B459" s="240"/>
      <c r="C459" s="223"/>
      <c r="D459" s="231"/>
      <c r="E459" s="3"/>
      <c r="F459" s="3"/>
      <c r="G459" s="3"/>
      <c r="H459" s="3"/>
      <c r="J459" s="226"/>
      <c r="K459" s="3"/>
      <c r="L459" s="3"/>
      <c r="O459" s="227"/>
      <c r="Q459" s="94"/>
      <c r="R459" s="94"/>
      <c r="S459" s="94"/>
      <c r="T459" s="94"/>
    </row>
    <row r="460" ht="15.75" customHeight="1">
      <c r="A460" s="234"/>
      <c r="B460" s="240"/>
      <c r="C460" s="223"/>
      <c r="D460" s="231"/>
      <c r="E460" s="3"/>
      <c r="F460" s="3"/>
      <c r="G460" s="3"/>
      <c r="H460" s="3"/>
      <c r="J460" s="226"/>
      <c r="K460" s="3"/>
      <c r="L460" s="3"/>
      <c r="O460" s="227"/>
      <c r="Q460" s="94"/>
      <c r="R460" s="94"/>
      <c r="S460" s="94"/>
      <c r="T460" s="94"/>
    </row>
    <row r="461" ht="15.75" customHeight="1">
      <c r="A461" s="234"/>
      <c r="B461" s="240"/>
      <c r="C461" s="223"/>
      <c r="D461" s="231"/>
      <c r="E461" s="3"/>
      <c r="F461" s="3"/>
      <c r="G461" s="3"/>
      <c r="H461" s="3"/>
      <c r="J461" s="226"/>
      <c r="K461" s="3"/>
      <c r="L461" s="3"/>
      <c r="O461" s="227"/>
      <c r="Q461" s="94"/>
      <c r="R461" s="94"/>
      <c r="S461" s="94"/>
      <c r="T461" s="94"/>
    </row>
    <row r="462" ht="15.75" customHeight="1">
      <c r="A462" s="234"/>
      <c r="B462" s="240"/>
      <c r="C462" s="223"/>
      <c r="D462" s="231"/>
      <c r="E462" s="3"/>
      <c r="F462" s="3"/>
      <c r="G462" s="3"/>
      <c r="H462" s="3"/>
      <c r="J462" s="226"/>
      <c r="K462" s="3"/>
      <c r="L462" s="3"/>
      <c r="O462" s="227"/>
      <c r="Q462" s="94"/>
      <c r="R462" s="94"/>
      <c r="S462" s="94"/>
      <c r="T462" s="94"/>
    </row>
    <row r="463" ht="15.75" customHeight="1">
      <c r="A463" s="234"/>
      <c r="B463" s="240"/>
      <c r="C463" s="223"/>
      <c r="D463" s="231"/>
      <c r="E463" s="3"/>
      <c r="F463" s="3"/>
      <c r="G463" s="3"/>
      <c r="H463" s="3"/>
      <c r="J463" s="226"/>
      <c r="K463" s="3"/>
      <c r="L463" s="3"/>
      <c r="O463" s="227"/>
      <c r="Q463" s="94"/>
      <c r="R463" s="94"/>
      <c r="S463" s="94"/>
      <c r="T463" s="94"/>
    </row>
    <row r="464" ht="15.75" customHeight="1">
      <c r="A464" s="234"/>
      <c r="B464" s="240"/>
      <c r="C464" s="223"/>
      <c r="D464" s="231"/>
      <c r="E464" s="3"/>
      <c r="F464" s="3"/>
      <c r="G464" s="3"/>
      <c r="H464" s="3"/>
      <c r="J464" s="226"/>
      <c r="K464" s="3"/>
      <c r="L464" s="3"/>
      <c r="O464" s="227"/>
      <c r="Q464" s="94"/>
      <c r="R464" s="94"/>
      <c r="S464" s="94"/>
      <c r="T464" s="94"/>
    </row>
    <row r="465" ht="15.75" customHeight="1">
      <c r="A465" s="234"/>
      <c r="B465" s="240"/>
      <c r="C465" s="223"/>
      <c r="D465" s="231"/>
      <c r="E465" s="3"/>
      <c r="F465" s="3"/>
      <c r="G465" s="3"/>
      <c r="H465" s="3"/>
      <c r="J465" s="226"/>
      <c r="K465" s="3"/>
      <c r="L465" s="3"/>
      <c r="O465" s="227"/>
      <c r="Q465" s="94"/>
      <c r="R465" s="94"/>
      <c r="S465" s="94"/>
      <c r="T465" s="94"/>
    </row>
    <row r="466" ht="15.75" customHeight="1">
      <c r="A466" s="234"/>
      <c r="B466" s="240"/>
      <c r="C466" s="223"/>
      <c r="D466" s="231"/>
      <c r="E466" s="3"/>
      <c r="F466" s="3"/>
      <c r="G466" s="3"/>
      <c r="H466" s="3"/>
      <c r="J466" s="226"/>
      <c r="K466" s="3"/>
      <c r="L466" s="3"/>
      <c r="O466" s="227"/>
      <c r="Q466" s="94"/>
      <c r="R466" s="94"/>
      <c r="S466" s="94"/>
      <c r="T466" s="94"/>
    </row>
    <row r="467" ht="15.75" customHeight="1">
      <c r="A467" s="234"/>
      <c r="B467" s="240"/>
      <c r="C467" s="223"/>
      <c r="D467" s="231"/>
      <c r="E467" s="3"/>
      <c r="F467" s="3"/>
      <c r="G467" s="3"/>
      <c r="H467" s="3"/>
      <c r="J467" s="226"/>
      <c r="K467" s="3"/>
      <c r="L467" s="3"/>
      <c r="O467" s="227"/>
      <c r="Q467" s="94"/>
      <c r="R467" s="94"/>
      <c r="S467" s="94"/>
      <c r="T467" s="94"/>
    </row>
    <row r="468" ht="15.75" customHeight="1">
      <c r="A468" s="234"/>
      <c r="B468" s="240"/>
      <c r="C468" s="223"/>
      <c r="D468" s="231"/>
      <c r="E468" s="3"/>
      <c r="F468" s="3"/>
      <c r="G468" s="3"/>
      <c r="H468" s="3"/>
      <c r="J468" s="226"/>
      <c r="K468" s="3"/>
      <c r="L468" s="3"/>
      <c r="O468" s="227"/>
      <c r="Q468" s="94"/>
      <c r="R468" s="94"/>
      <c r="S468" s="94"/>
      <c r="T468" s="94"/>
    </row>
    <row r="469" ht="15.75" customHeight="1">
      <c r="A469" s="234"/>
      <c r="B469" s="240"/>
      <c r="C469" s="223"/>
      <c r="D469" s="231"/>
      <c r="E469" s="3"/>
      <c r="F469" s="3"/>
      <c r="G469" s="3"/>
      <c r="H469" s="3"/>
      <c r="J469" s="226"/>
      <c r="K469" s="3"/>
      <c r="L469" s="3"/>
      <c r="O469" s="227"/>
      <c r="Q469" s="94"/>
      <c r="R469" s="94"/>
      <c r="S469" s="94"/>
      <c r="T469" s="94"/>
    </row>
    <row r="470" ht="15.75" customHeight="1">
      <c r="A470" s="234"/>
      <c r="B470" s="240"/>
      <c r="C470" s="223"/>
      <c r="D470" s="231"/>
      <c r="E470" s="3"/>
      <c r="F470" s="3"/>
      <c r="G470" s="3"/>
      <c r="H470" s="3"/>
      <c r="J470" s="226"/>
      <c r="K470" s="3"/>
      <c r="L470" s="3"/>
      <c r="O470" s="227"/>
      <c r="Q470" s="94"/>
      <c r="R470" s="94"/>
      <c r="S470" s="94"/>
      <c r="T470" s="94"/>
    </row>
    <row r="471" ht="15.75" customHeight="1">
      <c r="A471" s="234"/>
      <c r="B471" s="240"/>
      <c r="C471" s="223"/>
      <c r="D471" s="231"/>
      <c r="E471" s="3"/>
      <c r="F471" s="3"/>
      <c r="G471" s="3"/>
      <c r="H471" s="3"/>
      <c r="J471" s="226"/>
      <c r="K471" s="3"/>
      <c r="L471" s="3"/>
      <c r="O471" s="227"/>
      <c r="Q471" s="94"/>
      <c r="R471" s="94"/>
      <c r="S471" s="94"/>
      <c r="T471" s="94"/>
    </row>
    <row r="472" ht="15.75" customHeight="1">
      <c r="A472" s="234"/>
      <c r="B472" s="240"/>
      <c r="C472" s="223"/>
      <c r="D472" s="231"/>
      <c r="E472" s="3"/>
      <c r="F472" s="3"/>
      <c r="G472" s="3"/>
      <c r="H472" s="3"/>
      <c r="J472" s="226"/>
      <c r="K472" s="3"/>
      <c r="L472" s="3"/>
      <c r="O472" s="227"/>
      <c r="Q472" s="94"/>
      <c r="R472" s="94"/>
      <c r="S472" s="94"/>
      <c r="T472" s="94"/>
    </row>
    <row r="473" ht="15.75" customHeight="1">
      <c r="A473" s="234"/>
      <c r="B473" s="240"/>
      <c r="C473" s="223"/>
      <c r="D473" s="231"/>
      <c r="E473" s="3"/>
      <c r="F473" s="3"/>
      <c r="G473" s="3"/>
      <c r="H473" s="3"/>
      <c r="J473" s="226"/>
      <c r="K473" s="3"/>
      <c r="L473" s="3"/>
      <c r="O473" s="227"/>
      <c r="Q473" s="94"/>
      <c r="R473" s="94"/>
      <c r="S473" s="94"/>
      <c r="T473" s="94"/>
    </row>
    <row r="474" ht="15.75" customHeight="1">
      <c r="A474" s="234"/>
      <c r="B474" s="240"/>
      <c r="C474" s="223"/>
      <c r="D474" s="231"/>
      <c r="E474" s="3"/>
      <c r="F474" s="3"/>
      <c r="G474" s="3"/>
      <c r="H474" s="3"/>
      <c r="J474" s="226"/>
      <c r="K474" s="3"/>
      <c r="L474" s="3"/>
      <c r="O474" s="227"/>
      <c r="Q474" s="94"/>
      <c r="R474" s="94"/>
      <c r="S474" s="94"/>
      <c r="T474" s="94"/>
    </row>
    <row r="475" ht="15.75" customHeight="1">
      <c r="A475" s="234"/>
      <c r="B475" s="240"/>
      <c r="C475" s="223"/>
      <c r="D475" s="231"/>
      <c r="E475" s="3"/>
      <c r="F475" s="3"/>
      <c r="G475" s="3"/>
      <c r="H475" s="3"/>
      <c r="J475" s="226"/>
      <c r="K475" s="3"/>
      <c r="L475" s="3"/>
      <c r="O475" s="227"/>
      <c r="Q475" s="94"/>
      <c r="R475" s="94"/>
      <c r="S475" s="94"/>
      <c r="T475" s="94"/>
    </row>
    <row r="476" ht="15.75" customHeight="1">
      <c r="A476" s="234"/>
      <c r="B476" s="240"/>
      <c r="C476" s="223"/>
      <c r="D476" s="231"/>
      <c r="E476" s="3"/>
      <c r="F476" s="3"/>
      <c r="G476" s="3"/>
      <c r="H476" s="3"/>
      <c r="J476" s="226"/>
      <c r="K476" s="3"/>
      <c r="L476" s="3"/>
      <c r="O476" s="227"/>
      <c r="Q476" s="94"/>
      <c r="R476" s="94"/>
      <c r="S476" s="94"/>
      <c r="T476" s="94"/>
    </row>
    <row r="477" ht="15.75" customHeight="1">
      <c r="A477" s="234"/>
      <c r="B477" s="240"/>
      <c r="C477" s="223"/>
      <c r="D477" s="231"/>
      <c r="E477" s="3"/>
      <c r="F477" s="3"/>
      <c r="G477" s="3"/>
      <c r="H477" s="3"/>
      <c r="J477" s="226"/>
      <c r="K477" s="3"/>
      <c r="L477" s="3"/>
      <c r="O477" s="227"/>
      <c r="Q477" s="94"/>
      <c r="R477" s="94"/>
      <c r="S477" s="94"/>
      <c r="T477" s="94"/>
    </row>
    <row r="478" ht="15.75" customHeight="1">
      <c r="A478" s="234"/>
      <c r="B478" s="240"/>
      <c r="C478" s="223"/>
      <c r="D478" s="231"/>
      <c r="E478" s="3"/>
      <c r="F478" s="3"/>
      <c r="G478" s="3"/>
      <c r="H478" s="3"/>
      <c r="J478" s="226"/>
      <c r="K478" s="3"/>
      <c r="L478" s="3"/>
      <c r="O478" s="227"/>
      <c r="Q478" s="94"/>
      <c r="R478" s="94"/>
      <c r="S478" s="94"/>
      <c r="T478" s="94"/>
    </row>
    <row r="479" ht="15.75" customHeight="1">
      <c r="A479" s="234"/>
      <c r="B479" s="240"/>
      <c r="C479" s="223"/>
      <c r="D479" s="231"/>
      <c r="E479" s="3"/>
      <c r="F479" s="3"/>
      <c r="G479" s="3"/>
      <c r="H479" s="3"/>
      <c r="J479" s="226"/>
      <c r="K479" s="3"/>
      <c r="L479" s="3"/>
      <c r="O479" s="227"/>
      <c r="Q479" s="94"/>
      <c r="R479" s="94"/>
      <c r="S479" s="94"/>
      <c r="T479" s="94"/>
    </row>
    <row r="480" ht="15.75" customHeight="1">
      <c r="A480" s="234"/>
      <c r="B480" s="240"/>
      <c r="C480" s="223"/>
      <c r="D480" s="231"/>
      <c r="E480" s="3"/>
      <c r="F480" s="3"/>
      <c r="G480" s="3"/>
      <c r="H480" s="3"/>
      <c r="J480" s="226"/>
      <c r="K480" s="3"/>
      <c r="L480" s="3"/>
      <c r="O480" s="227"/>
      <c r="Q480" s="94"/>
      <c r="R480" s="94"/>
      <c r="S480" s="94"/>
      <c r="T480" s="94"/>
    </row>
    <row r="481" ht="15.75" customHeight="1">
      <c r="A481" s="234"/>
      <c r="B481" s="240"/>
      <c r="C481" s="223"/>
      <c r="D481" s="231"/>
      <c r="E481" s="3"/>
      <c r="F481" s="3"/>
      <c r="G481" s="3"/>
      <c r="H481" s="3"/>
      <c r="J481" s="226"/>
      <c r="K481" s="3"/>
      <c r="L481" s="3"/>
      <c r="O481" s="227"/>
      <c r="Q481" s="94"/>
      <c r="R481" s="94"/>
      <c r="S481" s="94"/>
      <c r="T481" s="94"/>
    </row>
    <row r="482" ht="15.75" customHeight="1">
      <c r="A482" s="234"/>
      <c r="B482" s="240"/>
      <c r="C482" s="223"/>
      <c r="D482" s="231"/>
      <c r="E482" s="3"/>
      <c r="F482" s="3"/>
      <c r="G482" s="3"/>
      <c r="H482" s="3"/>
      <c r="J482" s="226"/>
      <c r="K482" s="3"/>
      <c r="L482" s="3"/>
      <c r="O482" s="227"/>
      <c r="Q482" s="94"/>
      <c r="R482" s="94"/>
      <c r="S482" s="94"/>
      <c r="T482" s="94"/>
    </row>
    <row r="483" ht="15.75" customHeight="1">
      <c r="A483" s="234"/>
      <c r="B483" s="240"/>
      <c r="C483" s="223"/>
      <c r="D483" s="231"/>
      <c r="E483" s="3"/>
      <c r="F483" s="3"/>
      <c r="G483" s="3"/>
      <c r="H483" s="3"/>
      <c r="J483" s="226"/>
      <c r="K483" s="3"/>
      <c r="L483" s="3"/>
      <c r="O483" s="227"/>
      <c r="Q483" s="94"/>
      <c r="R483" s="94"/>
      <c r="S483" s="94"/>
      <c r="T483" s="94"/>
    </row>
    <row r="484" ht="15.75" customHeight="1">
      <c r="A484" s="234"/>
      <c r="B484" s="240"/>
      <c r="C484" s="223"/>
      <c r="D484" s="231"/>
      <c r="E484" s="3"/>
      <c r="F484" s="3"/>
      <c r="G484" s="3"/>
      <c r="H484" s="3"/>
      <c r="J484" s="226"/>
      <c r="K484" s="3"/>
      <c r="L484" s="3"/>
      <c r="O484" s="227"/>
      <c r="Q484" s="94"/>
      <c r="R484" s="94"/>
      <c r="S484" s="94"/>
      <c r="T484" s="94"/>
    </row>
    <row r="485" ht="15.75" customHeight="1">
      <c r="A485" s="234"/>
      <c r="B485" s="240"/>
      <c r="C485" s="223"/>
      <c r="D485" s="231"/>
      <c r="E485" s="3"/>
      <c r="F485" s="3"/>
      <c r="G485" s="3"/>
      <c r="H485" s="3"/>
      <c r="J485" s="226"/>
      <c r="K485" s="3"/>
      <c r="L485" s="3"/>
      <c r="O485" s="227"/>
      <c r="Q485" s="94"/>
      <c r="R485" s="94"/>
      <c r="S485" s="94"/>
      <c r="T485" s="94"/>
    </row>
    <row r="486" ht="15.75" customHeight="1">
      <c r="A486" s="234"/>
      <c r="B486" s="240"/>
      <c r="C486" s="223"/>
      <c r="D486" s="231"/>
      <c r="E486" s="3"/>
      <c r="F486" s="3"/>
      <c r="G486" s="3"/>
      <c r="H486" s="3"/>
      <c r="J486" s="226"/>
      <c r="K486" s="3"/>
      <c r="L486" s="3"/>
      <c r="O486" s="227"/>
      <c r="Q486" s="94"/>
      <c r="R486" s="94"/>
      <c r="S486" s="94"/>
      <c r="T486" s="94"/>
    </row>
    <row r="487" ht="15.75" customHeight="1">
      <c r="A487" s="234"/>
      <c r="B487" s="240"/>
      <c r="C487" s="223"/>
      <c r="D487" s="231"/>
      <c r="E487" s="3"/>
      <c r="F487" s="3"/>
      <c r="G487" s="3"/>
      <c r="H487" s="3"/>
      <c r="J487" s="226"/>
      <c r="K487" s="3"/>
      <c r="L487" s="3"/>
      <c r="O487" s="227"/>
      <c r="Q487" s="94"/>
      <c r="R487" s="94"/>
      <c r="S487" s="94"/>
      <c r="T487" s="94"/>
    </row>
    <row r="488" ht="15.75" customHeight="1">
      <c r="A488" s="234"/>
      <c r="B488" s="240"/>
      <c r="C488" s="223"/>
      <c r="D488" s="231"/>
      <c r="E488" s="3"/>
      <c r="F488" s="3"/>
      <c r="G488" s="3"/>
      <c r="H488" s="3"/>
      <c r="J488" s="226"/>
      <c r="K488" s="3"/>
      <c r="L488" s="3"/>
      <c r="O488" s="227"/>
      <c r="Q488" s="94"/>
      <c r="R488" s="94"/>
      <c r="S488" s="94"/>
      <c r="T488" s="94"/>
    </row>
    <row r="489" ht="15.75" customHeight="1">
      <c r="A489" s="234"/>
      <c r="B489" s="240"/>
      <c r="C489" s="223"/>
      <c r="D489" s="231"/>
      <c r="E489" s="3"/>
      <c r="F489" s="3"/>
      <c r="G489" s="3"/>
      <c r="H489" s="3"/>
      <c r="J489" s="226"/>
      <c r="K489" s="3"/>
      <c r="L489" s="3"/>
      <c r="O489" s="227"/>
      <c r="Q489" s="94"/>
      <c r="R489" s="94"/>
      <c r="S489" s="94"/>
      <c r="T489" s="94"/>
    </row>
    <row r="490" ht="15.75" customHeight="1">
      <c r="A490" s="234"/>
      <c r="B490" s="240"/>
      <c r="C490" s="223"/>
      <c r="D490" s="231"/>
      <c r="E490" s="3"/>
      <c r="F490" s="3"/>
      <c r="G490" s="3"/>
      <c r="H490" s="3"/>
      <c r="J490" s="226"/>
      <c r="K490" s="3"/>
      <c r="L490" s="3"/>
      <c r="O490" s="227"/>
      <c r="Q490" s="94"/>
      <c r="R490" s="94"/>
      <c r="S490" s="94"/>
      <c r="T490" s="94"/>
    </row>
    <row r="491" ht="15.75" customHeight="1">
      <c r="A491" s="234"/>
      <c r="B491" s="240"/>
      <c r="C491" s="223"/>
      <c r="D491" s="231"/>
      <c r="E491" s="3"/>
      <c r="F491" s="3"/>
      <c r="G491" s="3"/>
      <c r="H491" s="3"/>
      <c r="J491" s="226"/>
      <c r="K491" s="3"/>
      <c r="L491" s="3"/>
      <c r="O491" s="227"/>
      <c r="Q491" s="94"/>
      <c r="R491" s="94"/>
      <c r="S491" s="94"/>
      <c r="T491" s="94"/>
    </row>
    <row r="492" ht="15.75" customHeight="1">
      <c r="A492" s="234"/>
      <c r="B492" s="240"/>
      <c r="C492" s="223"/>
      <c r="D492" s="231"/>
      <c r="E492" s="3"/>
      <c r="F492" s="3"/>
      <c r="G492" s="3"/>
      <c r="H492" s="3"/>
      <c r="J492" s="226"/>
      <c r="K492" s="3"/>
      <c r="L492" s="3"/>
      <c r="O492" s="227"/>
      <c r="Q492" s="94"/>
      <c r="R492" s="94"/>
      <c r="S492" s="94"/>
      <c r="T492" s="94"/>
    </row>
    <row r="493" ht="15.75" customHeight="1">
      <c r="A493" s="234"/>
      <c r="B493" s="240"/>
      <c r="C493" s="223"/>
      <c r="D493" s="231"/>
      <c r="E493" s="3"/>
      <c r="F493" s="3"/>
      <c r="G493" s="3"/>
      <c r="H493" s="3"/>
      <c r="J493" s="226"/>
      <c r="K493" s="3"/>
      <c r="L493" s="3"/>
      <c r="O493" s="227"/>
      <c r="Q493" s="94"/>
      <c r="R493" s="94"/>
      <c r="S493" s="94"/>
      <c r="T493" s="94"/>
    </row>
    <row r="494" ht="15.75" customHeight="1">
      <c r="A494" s="234"/>
      <c r="B494" s="240"/>
      <c r="C494" s="223"/>
      <c r="D494" s="231"/>
      <c r="E494" s="3"/>
      <c r="F494" s="3"/>
      <c r="G494" s="3"/>
      <c r="H494" s="3"/>
      <c r="J494" s="226"/>
      <c r="K494" s="3"/>
      <c r="L494" s="3"/>
      <c r="O494" s="227"/>
      <c r="Q494" s="94"/>
      <c r="R494" s="94"/>
      <c r="S494" s="94"/>
      <c r="T494" s="94"/>
    </row>
    <row r="495" ht="15.75" customHeight="1">
      <c r="A495" s="234"/>
      <c r="B495" s="240"/>
      <c r="C495" s="223"/>
      <c r="D495" s="231"/>
      <c r="E495" s="3"/>
      <c r="F495" s="3"/>
      <c r="G495" s="3"/>
      <c r="H495" s="3"/>
      <c r="J495" s="226"/>
      <c r="K495" s="3"/>
      <c r="L495" s="3"/>
      <c r="O495" s="227"/>
      <c r="Q495" s="94"/>
      <c r="R495" s="94"/>
      <c r="S495" s="94"/>
      <c r="T495" s="94"/>
    </row>
    <row r="496" ht="15.75" customHeight="1">
      <c r="A496" s="234"/>
      <c r="B496" s="240"/>
      <c r="C496" s="223"/>
      <c r="D496" s="231"/>
      <c r="E496" s="3"/>
      <c r="F496" s="3"/>
      <c r="G496" s="3"/>
      <c r="H496" s="3"/>
      <c r="J496" s="226"/>
      <c r="K496" s="3"/>
      <c r="L496" s="3"/>
      <c r="O496" s="227"/>
      <c r="Q496" s="94"/>
      <c r="R496" s="94"/>
      <c r="S496" s="94"/>
      <c r="T496" s="94"/>
    </row>
    <row r="497" ht="15.75" customHeight="1">
      <c r="A497" s="234"/>
      <c r="B497" s="240"/>
      <c r="C497" s="223"/>
      <c r="D497" s="231"/>
      <c r="E497" s="3"/>
      <c r="F497" s="3"/>
      <c r="G497" s="3"/>
      <c r="H497" s="3"/>
      <c r="J497" s="226"/>
      <c r="K497" s="3"/>
      <c r="L497" s="3"/>
      <c r="O497" s="227"/>
      <c r="Q497" s="94"/>
      <c r="R497" s="94"/>
      <c r="S497" s="94"/>
      <c r="T497" s="94"/>
    </row>
    <row r="498" ht="15.75" customHeight="1">
      <c r="A498" s="234"/>
      <c r="B498" s="240"/>
      <c r="C498" s="223"/>
      <c r="D498" s="231"/>
      <c r="E498" s="3"/>
      <c r="F498" s="3"/>
      <c r="G498" s="3"/>
      <c r="H498" s="3"/>
      <c r="J498" s="226"/>
      <c r="K498" s="3"/>
      <c r="L498" s="3"/>
      <c r="O498" s="227"/>
      <c r="Q498" s="94"/>
      <c r="R498" s="94"/>
      <c r="S498" s="94"/>
      <c r="T498" s="94"/>
    </row>
    <row r="499" ht="15.75" customHeight="1">
      <c r="A499" s="234"/>
      <c r="B499" s="240"/>
      <c r="C499" s="223"/>
      <c r="D499" s="231"/>
      <c r="E499" s="3"/>
      <c r="F499" s="3"/>
      <c r="G499" s="3"/>
      <c r="H499" s="3"/>
      <c r="J499" s="226"/>
      <c r="K499" s="3"/>
      <c r="L499" s="3"/>
      <c r="O499" s="227"/>
      <c r="Q499" s="94"/>
      <c r="R499" s="94"/>
      <c r="S499" s="94"/>
      <c r="T499" s="94"/>
    </row>
    <row r="500" ht="15.75" customHeight="1">
      <c r="A500" s="234"/>
      <c r="B500" s="240"/>
      <c r="C500" s="223"/>
      <c r="D500" s="231"/>
      <c r="E500" s="3"/>
      <c r="F500" s="3"/>
      <c r="G500" s="3"/>
      <c r="H500" s="3"/>
      <c r="J500" s="226"/>
      <c r="K500" s="3"/>
      <c r="L500" s="3"/>
      <c r="O500" s="227"/>
      <c r="Q500" s="94"/>
      <c r="R500" s="94"/>
      <c r="S500" s="94"/>
      <c r="T500" s="94"/>
    </row>
    <row r="501" ht="15.75" customHeight="1">
      <c r="A501" s="234"/>
      <c r="B501" s="240"/>
      <c r="C501" s="223"/>
      <c r="D501" s="231"/>
      <c r="E501" s="3"/>
      <c r="F501" s="3"/>
      <c r="G501" s="3"/>
      <c r="H501" s="3"/>
      <c r="J501" s="226"/>
      <c r="K501" s="3"/>
      <c r="L501" s="3"/>
      <c r="O501" s="227"/>
      <c r="Q501" s="94"/>
      <c r="R501" s="94"/>
      <c r="S501" s="94"/>
      <c r="T501" s="94"/>
    </row>
    <row r="502" ht="15.75" customHeight="1">
      <c r="A502" s="234"/>
      <c r="B502" s="240"/>
      <c r="C502" s="223"/>
      <c r="D502" s="231"/>
      <c r="E502" s="3"/>
      <c r="F502" s="3"/>
      <c r="G502" s="3"/>
      <c r="H502" s="3"/>
      <c r="J502" s="226"/>
      <c r="K502" s="3"/>
      <c r="L502" s="3"/>
      <c r="O502" s="227"/>
      <c r="Q502" s="94"/>
      <c r="R502" s="94"/>
      <c r="S502" s="94"/>
      <c r="T502" s="94"/>
    </row>
    <row r="503" ht="15.75" customHeight="1">
      <c r="A503" s="234"/>
      <c r="B503" s="240"/>
      <c r="C503" s="223"/>
      <c r="D503" s="231"/>
      <c r="E503" s="3"/>
      <c r="F503" s="3"/>
      <c r="G503" s="3"/>
      <c r="H503" s="3"/>
      <c r="J503" s="226"/>
      <c r="K503" s="3"/>
      <c r="L503" s="3"/>
      <c r="O503" s="227"/>
      <c r="Q503" s="94"/>
      <c r="R503" s="94"/>
      <c r="S503" s="94"/>
      <c r="T503" s="94"/>
    </row>
    <row r="504" ht="15.75" customHeight="1">
      <c r="A504" s="234"/>
      <c r="B504" s="240"/>
      <c r="C504" s="223"/>
      <c r="D504" s="231"/>
      <c r="E504" s="3"/>
      <c r="F504" s="3"/>
      <c r="G504" s="3"/>
      <c r="H504" s="3"/>
      <c r="J504" s="226"/>
      <c r="K504" s="3"/>
      <c r="L504" s="3"/>
      <c r="O504" s="227"/>
      <c r="Q504" s="94"/>
      <c r="R504" s="94"/>
      <c r="S504" s="94"/>
      <c r="T504" s="94"/>
    </row>
    <row r="505" ht="15.75" customHeight="1">
      <c r="A505" s="234"/>
      <c r="B505" s="240"/>
      <c r="C505" s="223"/>
      <c r="D505" s="231"/>
      <c r="E505" s="3"/>
      <c r="F505" s="3"/>
      <c r="G505" s="3"/>
      <c r="H505" s="3"/>
      <c r="J505" s="226"/>
      <c r="K505" s="3"/>
      <c r="L505" s="3"/>
      <c r="O505" s="227"/>
      <c r="Q505" s="94"/>
      <c r="R505" s="94"/>
      <c r="S505" s="94"/>
      <c r="T505" s="94"/>
    </row>
    <row r="506" ht="15.75" customHeight="1">
      <c r="A506" s="234"/>
      <c r="B506" s="240"/>
      <c r="C506" s="223"/>
      <c r="D506" s="231"/>
      <c r="E506" s="3"/>
      <c r="F506" s="3"/>
      <c r="G506" s="3"/>
      <c r="H506" s="3"/>
      <c r="J506" s="226"/>
      <c r="K506" s="3"/>
      <c r="L506" s="3"/>
      <c r="O506" s="227"/>
      <c r="Q506" s="94"/>
      <c r="R506" s="94"/>
      <c r="S506" s="94"/>
      <c r="T506" s="94"/>
    </row>
    <row r="507" ht="15.75" customHeight="1">
      <c r="A507" s="234"/>
      <c r="B507" s="240"/>
      <c r="C507" s="223"/>
      <c r="D507" s="231"/>
      <c r="E507" s="3"/>
      <c r="F507" s="3"/>
      <c r="G507" s="3"/>
      <c r="H507" s="3"/>
      <c r="J507" s="226"/>
      <c r="K507" s="3"/>
      <c r="L507" s="3"/>
      <c r="O507" s="227"/>
      <c r="Q507" s="94"/>
      <c r="R507" s="94"/>
      <c r="S507" s="94"/>
      <c r="T507" s="94"/>
    </row>
    <row r="508" ht="15.75" customHeight="1">
      <c r="A508" s="234"/>
      <c r="B508" s="240"/>
      <c r="C508" s="223"/>
      <c r="D508" s="231"/>
      <c r="E508" s="3"/>
      <c r="F508" s="3"/>
      <c r="G508" s="3"/>
      <c r="H508" s="3"/>
      <c r="J508" s="226"/>
      <c r="K508" s="3"/>
      <c r="L508" s="3"/>
      <c r="O508" s="227"/>
      <c r="Q508" s="94"/>
      <c r="R508" s="94"/>
      <c r="S508" s="94"/>
      <c r="T508" s="94"/>
    </row>
    <row r="509" ht="15.75" customHeight="1">
      <c r="A509" s="234"/>
      <c r="B509" s="240"/>
      <c r="C509" s="223"/>
      <c r="D509" s="231"/>
      <c r="E509" s="3"/>
      <c r="F509" s="3"/>
      <c r="G509" s="3"/>
      <c r="H509" s="3"/>
      <c r="J509" s="226"/>
      <c r="K509" s="3"/>
      <c r="L509" s="3"/>
      <c r="O509" s="227"/>
      <c r="Q509" s="94"/>
      <c r="R509" s="94"/>
      <c r="S509" s="94"/>
      <c r="T509" s="94"/>
    </row>
    <row r="510" ht="15.75" customHeight="1">
      <c r="A510" s="234"/>
      <c r="B510" s="240"/>
      <c r="C510" s="223"/>
      <c r="D510" s="231"/>
      <c r="E510" s="3"/>
      <c r="F510" s="3"/>
      <c r="G510" s="3"/>
      <c r="H510" s="3"/>
      <c r="J510" s="226"/>
      <c r="K510" s="3"/>
      <c r="L510" s="3"/>
      <c r="O510" s="227"/>
      <c r="Q510" s="94"/>
      <c r="R510" s="94"/>
      <c r="S510" s="94"/>
      <c r="T510" s="94"/>
    </row>
    <row r="511" ht="15.75" customHeight="1">
      <c r="A511" s="234"/>
      <c r="B511" s="240"/>
      <c r="C511" s="223"/>
      <c r="D511" s="231"/>
      <c r="E511" s="3"/>
      <c r="F511" s="3"/>
      <c r="G511" s="3"/>
      <c r="H511" s="3"/>
      <c r="J511" s="226"/>
      <c r="K511" s="3"/>
      <c r="L511" s="3"/>
      <c r="O511" s="227"/>
      <c r="Q511" s="94"/>
      <c r="R511" s="94"/>
      <c r="S511" s="94"/>
      <c r="T511" s="94"/>
    </row>
    <row r="512" ht="15.75" customHeight="1">
      <c r="A512" s="234"/>
      <c r="B512" s="240"/>
      <c r="C512" s="223"/>
      <c r="D512" s="231"/>
      <c r="E512" s="3"/>
      <c r="F512" s="3"/>
      <c r="G512" s="3"/>
      <c r="H512" s="3"/>
      <c r="J512" s="226"/>
      <c r="K512" s="3"/>
      <c r="L512" s="3"/>
      <c r="O512" s="227"/>
      <c r="Q512" s="94"/>
      <c r="R512" s="94"/>
      <c r="S512" s="94"/>
      <c r="T512" s="94"/>
    </row>
    <row r="513" ht="15.75" customHeight="1">
      <c r="A513" s="234"/>
      <c r="B513" s="240"/>
      <c r="C513" s="223"/>
      <c r="D513" s="231"/>
      <c r="E513" s="3"/>
      <c r="F513" s="3"/>
      <c r="G513" s="3"/>
      <c r="H513" s="3"/>
      <c r="J513" s="226"/>
      <c r="K513" s="3"/>
      <c r="L513" s="3"/>
      <c r="O513" s="227"/>
      <c r="Q513" s="94"/>
      <c r="R513" s="94"/>
      <c r="S513" s="94"/>
      <c r="T513" s="94"/>
    </row>
    <row r="514" ht="15.75" customHeight="1">
      <c r="A514" s="234"/>
      <c r="B514" s="240"/>
      <c r="C514" s="223"/>
      <c r="D514" s="231"/>
      <c r="E514" s="3"/>
      <c r="F514" s="3"/>
      <c r="G514" s="3"/>
      <c r="H514" s="3"/>
      <c r="J514" s="226"/>
      <c r="K514" s="3"/>
      <c r="L514" s="3"/>
      <c r="O514" s="227"/>
      <c r="Q514" s="94"/>
      <c r="R514" s="94"/>
      <c r="S514" s="94"/>
      <c r="T514" s="94"/>
    </row>
    <row r="515" ht="15.75" customHeight="1">
      <c r="A515" s="234"/>
      <c r="B515" s="240"/>
      <c r="C515" s="223"/>
      <c r="D515" s="231"/>
      <c r="E515" s="3"/>
      <c r="F515" s="3"/>
      <c r="G515" s="3"/>
      <c r="H515" s="3"/>
      <c r="J515" s="226"/>
      <c r="K515" s="3"/>
      <c r="L515" s="3"/>
      <c r="O515" s="227"/>
      <c r="Q515" s="94"/>
      <c r="R515" s="94"/>
      <c r="S515" s="94"/>
      <c r="T515" s="94"/>
    </row>
    <row r="516" ht="15.75" customHeight="1">
      <c r="A516" s="234"/>
      <c r="B516" s="240"/>
      <c r="C516" s="223"/>
      <c r="D516" s="231"/>
      <c r="E516" s="3"/>
      <c r="F516" s="3"/>
      <c r="G516" s="3"/>
      <c r="H516" s="3"/>
      <c r="J516" s="226"/>
      <c r="K516" s="3"/>
      <c r="L516" s="3"/>
      <c r="O516" s="227"/>
      <c r="Q516" s="94"/>
      <c r="R516" s="94"/>
      <c r="S516" s="94"/>
      <c r="T516" s="94"/>
    </row>
    <row r="517" ht="15.75" customHeight="1">
      <c r="A517" s="234"/>
      <c r="B517" s="240"/>
      <c r="C517" s="223"/>
      <c r="D517" s="231"/>
      <c r="E517" s="3"/>
      <c r="F517" s="3"/>
      <c r="G517" s="3"/>
      <c r="H517" s="3"/>
      <c r="J517" s="226"/>
      <c r="K517" s="3"/>
      <c r="L517" s="3"/>
      <c r="O517" s="227"/>
      <c r="Q517" s="94"/>
      <c r="R517" s="94"/>
      <c r="S517" s="94"/>
      <c r="T517" s="94"/>
    </row>
    <row r="518" ht="15.75" customHeight="1">
      <c r="A518" s="234"/>
      <c r="B518" s="240"/>
      <c r="C518" s="223"/>
      <c r="D518" s="231"/>
      <c r="E518" s="3"/>
      <c r="F518" s="3"/>
      <c r="G518" s="3"/>
      <c r="H518" s="3"/>
      <c r="J518" s="226"/>
      <c r="K518" s="3"/>
      <c r="L518" s="3"/>
      <c r="O518" s="227"/>
      <c r="Q518" s="94"/>
      <c r="R518" s="94"/>
      <c r="S518" s="94"/>
      <c r="T518" s="94"/>
    </row>
    <row r="519" ht="15.75" customHeight="1">
      <c r="A519" s="234"/>
      <c r="B519" s="240"/>
      <c r="C519" s="223"/>
      <c r="D519" s="231"/>
      <c r="E519" s="3"/>
      <c r="F519" s="3"/>
      <c r="G519" s="3"/>
      <c r="H519" s="3"/>
      <c r="J519" s="226"/>
      <c r="K519" s="3"/>
      <c r="L519" s="3"/>
      <c r="O519" s="227"/>
      <c r="Q519" s="94"/>
      <c r="R519" s="94"/>
      <c r="S519" s="94"/>
      <c r="T519" s="94"/>
    </row>
    <row r="520" ht="15.75" customHeight="1">
      <c r="A520" s="234"/>
      <c r="B520" s="240"/>
      <c r="C520" s="223"/>
      <c r="D520" s="231"/>
      <c r="E520" s="3"/>
      <c r="F520" s="3"/>
      <c r="G520" s="3"/>
      <c r="H520" s="3"/>
      <c r="J520" s="226"/>
      <c r="K520" s="3"/>
      <c r="L520" s="3"/>
      <c r="O520" s="227"/>
      <c r="Q520" s="94"/>
      <c r="R520" s="94"/>
      <c r="S520" s="94"/>
      <c r="T520" s="94"/>
    </row>
    <row r="521" ht="15.75" customHeight="1">
      <c r="A521" s="234"/>
      <c r="B521" s="240"/>
      <c r="C521" s="223"/>
      <c r="D521" s="231"/>
      <c r="E521" s="3"/>
      <c r="F521" s="3"/>
      <c r="G521" s="3"/>
      <c r="H521" s="3"/>
      <c r="J521" s="226"/>
      <c r="K521" s="3"/>
      <c r="L521" s="3"/>
      <c r="O521" s="227"/>
      <c r="Q521" s="94"/>
      <c r="R521" s="94"/>
      <c r="S521" s="94"/>
      <c r="T521" s="94"/>
    </row>
    <row r="522" ht="15.75" customHeight="1">
      <c r="A522" s="234"/>
      <c r="B522" s="240"/>
      <c r="C522" s="223"/>
      <c r="D522" s="231"/>
      <c r="E522" s="3"/>
      <c r="F522" s="3"/>
      <c r="G522" s="3"/>
      <c r="H522" s="3"/>
      <c r="J522" s="226"/>
      <c r="K522" s="3"/>
      <c r="L522" s="3"/>
      <c r="O522" s="227"/>
      <c r="Q522" s="94"/>
      <c r="R522" s="94"/>
      <c r="S522" s="94"/>
      <c r="T522" s="94"/>
    </row>
    <row r="523" ht="15.75" customHeight="1">
      <c r="A523" s="234"/>
      <c r="B523" s="240"/>
      <c r="C523" s="223"/>
      <c r="D523" s="231"/>
      <c r="E523" s="3"/>
      <c r="F523" s="3"/>
      <c r="G523" s="3"/>
      <c r="H523" s="3"/>
      <c r="J523" s="226"/>
      <c r="K523" s="3"/>
      <c r="L523" s="3"/>
      <c r="O523" s="227"/>
      <c r="Q523" s="94"/>
      <c r="R523" s="94"/>
      <c r="S523" s="94"/>
      <c r="T523" s="94"/>
    </row>
    <row r="524" ht="15.75" customHeight="1">
      <c r="A524" s="234"/>
      <c r="B524" s="240"/>
      <c r="C524" s="223"/>
      <c r="D524" s="231"/>
      <c r="E524" s="3"/>
      <c r="F524" s="3"/>
      <c r="G524" s="3"/>
      <c r="H524" s="3"/>
      <c r="J524" s="226"/>
      <c r="K524" s="3"/>
      <c r="L524" s="3"/>
      <c r="O524" s="227"/>
      <c r="Q524" s="94"/>
      <c r="R524" s="94"/>
      <c r="S524" s="94"/>
      <c r="T524" s="94"/>
    </row>
    <row r="525" ht="15.75" customHeight="1">
      <c r="A525" s="234"/>
      <c r="B525" s="240"/>
      <c r="C525" s="223"/>
      <c r="D525" s="231"/>
      <c r="E525" s="3"/>
      <c r="F525" s="3"/>
      <c r="G525" s="3"/>
      <c r="H525" s="3"/>
      <c r="J525" s="226"/>
      <c r="K525" s="3"/>
      <c r="L525" s="3"/>
      <c r="O525" s="227"/>
      <c r="Q525" s="94"/>
      <c r="R525" s="94"/>
      <c r="S525" s="94"/>
      <c r="T525" s="94"/>
    </row>
    <row r="526" ht="15.75" customHeight="1">
      <c r="A526" s="234"/>
      <c r="B526" s="240"/>
      <c r="C526" s="223"/>
      <c r="D526" s="231"/>
      <c r="E526" s="3"/>
      <c r="F526" s="3"/>
      <c r="G526" s="3"/>
      <c r="H526" s="3"/>
      <c r="J526" s="226"/>
      <c r="K526" s="3"/>
      <c r="L526" s="3"/>
      <c r="O526" s="227"/>
      <c r="Q526" s="94"/>
      <c r="R526" s="94"/>
      <c r="S526" s="94"/>
      <c r="T526" s="94"/>
    </row>
    <row r="527" ht="15.75" customHeight="1">
      <c r="A527" s="234"/>
      <c r="B527" s="240"/>
      <c r="C527" s="223"/>
      <c r="D527" s="231"/>
      <c r="E527" s="3"/>
      <c r="F527" s="3"/>
      <c r="G527" s="3"/>
      <c r="H527" s="3"/>
      <c r="J527" s="226"/>
      <c r="K527" s="3"/>
      <c r="L527" s="3"/>
      <c r="O527" s="227"/>
      <c r="Q527" s="94"/>
      <c r="R527" s="94"/>
      <c r="S527" s="94"/>
      <c r="T527" s="94"/>
    </row>
    <row r="528" ht="15.75" customHeight="1">
      <c r="A528" s="234"/>
      <c r="B528" s="240"/>
      <c r="C528" s="223"/>
      <c r="D528" s="231"/>
      <c r="E528" s="3"/>
      <c r="F528" s="3"/>
      <c r="G528" s="3"/>
      <c r="H528" s="3"/>
      <c r="J528" s="226"/>
      <c r="K528" s="3"/>
      <c r="L528" s="3"/>
      <c r="O528" s="227"/>
      <c r="Q528" s="94"/>
      <c r="R528" s="94"/>
      <c r="S528" s="94"/>
      <c r="T528" s="94"/>
    </row>
    <row r="529" ht="15.75" customHeight="1">
      <c r="A529" s="234"/>
      <c r="B529" s="240"/>
      <c r="C529" s="223"/>
      <c r="D529" s="231"/>
      <c r="E529" s="3"/>
      <c r="F529" s="3"/>
      <c r="G529" s="3"/>
      <c r="H529" s="3"/>
      <c r="J529" s="226"/>
      <c r="K529" s="3"/>
      <c r="L529" s="3"/>
      <c r="O529" s="227"/>
      <c r="Q529" s="94"/>
      <c r="R529" s="94"/>
      <c r="S529" s="94"/>
      <c r="T529" s="94"/>
    </row>
    <row r="530" ht="15.75" customHeight="1">
      <c r="A530" s="234"/>
      <c r="B530" s="240"/>
      <c r="C530" s="223"/>
      <c r="D530" s="231"/>
      <c r="E530" s="3"/>
      <c r="F530" s="3"/>
      <c r="G530" s="3"/>
      <c r="H530" s="3"/>
      <c r="J530" s="226"/>
      <c r="K530" s="3"/>
      <c r="L530" s="3"/>
      <c r="O530" s="227"/>
      <c r="Q530" s="94"/>
      <c r="R530" s="94"/>
      <c r="S530" s="94"/>
      <c r="T530" s="94"/>
    </row>
    <row r="531" ht="15.75" customHeight="1">
      <c r="A531" s="234"/>
      <c r="B531" s="240"/>
      <c r="C531" s="223"/>
      <c r="D531" s="231"/>
      <c r="E531" s="3"/>
      <c r="F531" s="3"/>
      <c r="G531" s="3"/>
      <c r="H531" s="3"/>
      <c r="J531" s="226"/>
      <c r="K531" s="3"/>
      <c r="L531" s="3"/>
      <c r="O531" s="227"/>
      <c r="Q531" s="94"/>
      <c r="R531" s="94"/>
      <c r="S531" s="94"/>
      <c r="T531" s="94"/>
    </row>
    <row r="532" ht="15.75" customHeight="1">
      <c r="A532" s="234"/>
      <c r="B532" s="240"/>
      <c r="C532" s="223"/>
      <c r="D532" s="231"/>
      <c r="E532" s="3"/>
      <c r="F532" s="3"/>
      <c r="G532" s="3"/>
      <c r="H532" s="3"/>
      <c r="J532" s="226"/>
      <c r="K532" s="3"/>
      <c r="L532" s="3"/>
      <c r="O532" s="227"/>
      <c r="Q532" s="94"/>
      <c r="R532" s="94"/>
      <c r="S532" s="94"/>
      <c r="T532" s="94"/>
    </row>
    <row r="533" ht="15.75" customHeight="1">
      <c r="A533" s="234"/>
      <c r="B533" s="240"/>
      <c r="C533" s="223"/>
      <c r="D533" s="231"/>
      <c r="E533" s="3"/>
      <c r="F533" s="3"/>
      <c r="G533" s="3"/>
      <c r="H533" s="3"/>
      <c r="J533" s="226"/>
      <c r="K533" s="3"/>
      <c r="L533" s="3"/>
      <c r="O533" s="227"/>
      <c r="Q533" s="94"/>
      <c r="R533" s="94"/>
      <c r="S533" s="94"/>
      <c r="T533" s="94"/>
    </row>
    <row r="534" ht="15.75" customHeight="1">
      <c r="A534" s="234"/>
      <c r="B534" s="240"/>
      <c r="C534" s="223"/>
      <c r="D534" s="231"/>
      <c r="E534" s="3"/>
      <c r="F534" s="3"/>
      <c r="G534" s="3"/>
      <c r="H534" s="3"/>
      <c r="J534" s="226"/>
      <c r="K534" s="3"/>
      <c r="L534" s="3"/>
      <c r="O534" s="227"/>
      <c r="Q534" s="94"/>
      <c r="R534" s="94"/>
      <c r="S534" s="94"/>
      <c r="T534" s="94"/>
    </row>
    <row r="535" ht="15.75" customHeight="1">
      <c r="A535" s="234"/>
      <c r="B535" s="240"/>
      <c r="C535" s="223"/>
      <c r="D535" s="231"/>
      <c r="E535" s="3"/>
      <c r="F535" s="3"/>
      <c r="G535" s="3"/>
      <c r="H535" s="3"/>
      <c r="J535" s="226"/>
      <c r="K535" s="3"/>
      <c r="L535" s="3"/>
      <c r="O535" s="227"/>
      <c r="Q535" s="94"/>
      <c r="R535" s="94"/>
      <c r="S535" s="94"/>
      <c r="T535" s="94"/>
    </row>
    <row r="536" ht="15.75" customHeight="1">
      <c r="A536" s="234"/>
      <c r="B536" s="240"/>
      <c r="C536" s="223"/>
      <c r="D536" s="231"/>
      <c r="E536" s="3"/>
      <c r="F536" s="3"/>
      <c r="G536" s="3"/>
      <c r="H536" s="3"/>
      <c r="J536" s="226"/>
      <c r="K536" s="3"/>
      <c r="L536" s="3"/>
      <c r="O536" s="227"/>
      <c r="Q536" s="94"/>
      <c r="R536" s="94"/>
      <c r="S536" s="94"/>
      <c r="T536" s="94"/>
    </row>
    <row r="537" ht="15.75" customHeight="1">
      <c r="A537" s="234"/>
      <c r="B537" s="240"/>
      <c r="C537" s="223"/>
      <c r="D537" s="231"/>
      <c r="E537" s="3"/>
      <c r="F537" s="3"/>
      <c r="G537" s="3"/>
      <c r="H537" s="3"/>
      <c r="J537" s="226"/>
      <c r="K537" s="3"/>
      <c r="L537" s="3"/>
      <c r="O537" s="227"/>
      <c r="Q537" s="94"/>
      <c r="R537" s="94"/>
      <c r="S537" s="94"/>
      <c r="T537" s="94"/>
    </row>
    <row r="538" ht="15.75" customHeight="1">
      <c r="A538" s="234"/>
      <c r="B538" s="240"/>
      <c r="C538" s="223"/>
      <c r="D538" s="231"/>
      <c r="E538" s="3"/>
      <c r="F538" s="3"/>
      <c r="G538" s="3"/>
      <c r="H538" s="3"/>
      <c r="J538" s="226"/>
      <c r="K538" s="3"/>
      <c r="L538" s="3"/>
      <c r="O538" s="227"/>
      <c r="Q538" s="94"/>
      <c r="R538" s="94"/>
      <c r="S538" s="94"/>
      <c r="T538" s="94"/>
    </row>
    <row r="539" ht="15.75" customHeight="1">
      <c r="A539" s="234"/>
      <c r="B539" s="240"/>
      <c r="C539" s="223"/>
      <c r="D539" s="231"/>
      <c r="E539" s="3"/>
      <c r="F539" s="3"/>
      <c r="G539" s="3"/>
      <c r="H539" s="3"/>
      <c r="J539" s="226"/>
      <c r="K539" s="3"/>
      <c r="L539" s="3"/>
      <c r="O539" s="227"/>
      <c r="Q539" s="94"/>
      <c r="R539" s="94"/>
      <c r="S539" s="94"/>
      <c r="T539" s="94"/>
    </row>
    <row r="540" ht="15.75" customHeight="1">
      <c r="A540" s="234"/>
      <c r="B540" s="240"/>
      <c r="C540" s="223"/>
      <c r="D540" s="231"/>
      <c r="E540" s="3"/>
      <c r="F540" s="3"/>
      <c r="G540" s="3"/>
      <c r="H540" s="3"/>
      <c r="J540" s="226"/>
      <c r="K540" s="3"/>
      <c r="L540" s="3"/>
      <c r="O540" s="227"/>
      <c r="Q540" s="94"/>
      <c r="R540" s="94"/>
      <c r="S540" s="94"/>
      <c r="T540" s="94"/>
    </row>
    <row r="541" ht="15.75" customHeight="1">
      <c r="A541" s="234"/>
      <c r="B541" s="240"/>
      <c r="C541" s="223"/>
      <c r="D541" s="231"/>
      <c r="E541" s="3"/>
      <c r="F541" s="3"/>
      <c r="G541" s="3"/>
      <c r="H541" s="3"/>
      <c r="J541" s="226"/>
      <c r="K541" s="3"/>
      <c r="L541" s="3"/>
      <c r="O541" s="227"/>
      <c r="Q541" s="94"/>
      <c r="R541" s="94"/>
      <c r="S541" s="94"/>
      <c r="T541" s="94"/>
    </row>
    <row r="542" ht="15.75" customHeight="1">
      <c r="A542" s="234"/>
      <c r="B542" s="240"/>
      <c r="C542" s="223"/>
      <c r="D542" s="231"/>
      <c r="E542" s="3"/>
      <c r="F542" s="3"/>
      <c r="G542" s="3"/>
      <c r="H542" s="3"/>
      <c r="J542" s="226"/>
      <c r="K542" s="3"/>
      <c r="L542" s="3"/>
      <c r="O542" s="227"/>
      <c r="Q542" s="94"/>
      <c r="R542" s="94"/>
      <c r="S542" s="94"/>
      <c r="T542" s="94"/>
    </row>
    <row r="543" ht="15.75" customHeight="1">
      <c r="A543" s="234"/>
      <c r="B543" s="240"/>
      <c r="C543" s="223"/>
      <c r="D543" s="231"/>
      <c r="E543" s="3"/>
      <c r="F543" s="3"/>
      <c r="G543" s="3"/>
      <c r="H543" s="3"/>
      <c r="J543" s="226"/>
      <c r="K543" s="3"/>
      <c r="L543" s="3"/>
      <c r="O543" s="227"/>
      <c r="Q543" s="94"/>
      <c r="R543" s="94"/>
      <c r="S543" s="94"/>
      <c r="T543" s="94"/>
    </row>
    <row r="544" ht="15.75" customHeight="1">
      <c r="A544" s="234"/>
      <c r="B544" s="240"/>
      <c r="C544" s="223"/>
      <c r="D544" s="231"/>
      <c r="E544" s="3"/>
      <c r="F544" s="3"/>
      <c r="G544" s="3"/>
      <c r="H544" s="3"/>
      <c r="J544" s="226"/>
      <c r="K544" s="3"/>
      <c r="L544" s="3"/>
      <c r="O544" s="227"/>
      <c r="Q544" s="94"/>
      <c r="R544" s="94"/>
      <c r="S544" s="94"/>
      <c r="T544" s="94"/>
    </row>
    <row r="545" ht="15.75" customHeight="1">
      <c r="A545" s="234"/>
      <c r="B545" s="240"/>
      <c r="C545" s="223"/>
      <c r="D545" s="231"/>
      <c r="E545" s="3"/>
      <c r="F545" s="3"/>
      <c r="G545" s="3"/>
      <c r="H545" s="3"/>
      <c r="J545" s="226"/>
      <c r="K545" s="3"/>
      <c r="L545" s="3"/>
      <c r="O545" s="227"/>
      <c r="Q545" s="94"/>
      <c r="R545" s="94"/>
      <c r="S545" s="94"/>
      <c r="T545" s="94"/>
    </row>
    <row r="546" ht="15.75" customHeight="1">
      <c r="A546" s="234"/>
      <c r="B546" s="240"/>
      <c r="C546" s="223"/>
      <c r="D546" s="231"/>
      <c r="E546" s="3"/>
      <c r="F546" s="3"/>
      <c r="G546" s="3"/>
      <c r="H546" s="3"/>
      <c r="J546" s="226"/>
      <c r="K546" s="3"/>
      <c r="L546" s="3"/>
      <c r="O546" s="227"/>
      <c r="Q546" s="94"/>
      <c r="R546" s="94"/>
      <c r="S546" s="94"/>
      <c r="T546" s="94"/>
    </row>
    <row r="547" ht="15.75" customHeight="1">
      <c r="A547" s="234"/>
      <c r="B547" s="240"/>
      <c r="C547" s="223"/>
      <c r="D547" s="231"/>
      <c r="E547" s="3"/>
      <c r="F547" s="3"/>
      <c r="G547" s="3"/>
      <c r="H547" s="3"/>
      <c r="J547" s="226"/>
      <c r="K547" s="3"/>
      <c r="L547" s="3"/>
      <c r="O547" s="227"/>
      <c r="Q547" s="94"/>
      <c r="R547" s="94"/>
      <c r="S547" s="94"/>
      <c r="T547" s="94"/>
    </row>
    <row r="548" ht="15.75" customHeight="1">
      <c r="A548" s="234"/>
      <c r="B548" s="240"/>
      <c r="C548" s="223"/>
      <c r="D548" s="231"/>
      <c r="E548" s="3"/>
      <c r="F548" s="3"/>
      <c r="G548" s="3"/>
      <c r="H548" s="3"/>
      <c r="J548" s="226"/>
      <c r="K548" s="3"/>
      <c r="L548" s="3"/>
      <c r="O548" s="227"/>
      <c r="Q548" s="94"/>
      <c r="R548" s="94"/>
      <c r="S548" s="94"/>
      <c r="T548" s="94"/>
    </row>
    <row r="549" ht="15.75" customHeight="1">
      <c r="A549" s="234"/>
      <c r="B549" s="240"/>
      <c r="C549" s="223"/>
      <c r="D549" s="231"/>
      <c r="E549" s="3"/>
      <c r="F549" s="3"/>
      <c r="G549" s="3"/>
      <c r="H549" s="3"/>
      <c r="J549" s="226"/>
      <c r="K549" s="3"/>
      <c r="L549" s="3"/>
      <c r="O549" s="227"/>
      <c r="Q549" s="94"/>
      <c r="R549" s="94"/>
      <c r="S549" s="94"/>
      <c r="T549" s="94"/>
    </row>
    <row r="550" ht="15.75" customHeight="1">
      <c r="A550" s="234"/>
      <c r="B550" s="240"/>
      <c r="C550" s="223"/>
      <c r="D550" s="231"/>
      <c r="E550" s="3"/>
      <c r="F550" s="3"/>
      <c r="G550" s="3"/>
      <c r="H550" s="3"/>
      <c r="J550" s="226"/>
      <c r="K550" s="3"/>
      <c r="L550" s="3"/>
      <c r="O550" s="227"/>
      <c r="Q550" s="94"/>
      <c r="R550" s="94"/>
      <c r="S550" s="94"/>
      <c r="T550" s="94"/>
    </row>
    <row r="551" ht="15.75" customHeight="1">
      <c r="A551" s="234"/>
      <c r="B551" s="240"/>
      <c r="C551" s="223"/>
      <c r="D551" s="231"/>
      <c r="E551" s="3"/>
      <c r="F551" s="3"/>
      <c r="G551" s="3"/>
      <c r="H551" s="3"/>
      <c r="J551" s="226"/>
      <c r="K551" s="3"/>
      <c r="L551" s="3"/>
      <c r="O551" s="227"/>
      <c r="Q551" s="94"/>
      <c r="R551" s="94"/>
      <c r="S551" s="94"/>
      <c r="T551" s="94"/>
    </row>
    <row r="552" ht="15.75" customHeight="1">
      <c r="A552" s="243"/>
      <c r="B552" s="240"/>
      <c r="C552" s="223"/>
      <c r="D552" s="231"/>
      <c r="E552" s="3"/>
      <c r="F552" s="3"/>
      <c r="G552" s="3"/>
      <c r="H552" s="3"/>
      <c r="J552" s="226"/>
      <c r="K552" s="3"/>
      <c r="L552" s="3"/>
      <c r="O552" s="227"/>
      <c r="Q552" s="94"/>
      <c r="R552" s="94"/>
      <c r="S552" s="94"/>
      <c r="T552" s="94"/>
    </row>
    <row r="553" ht="15.75" customHeight="1">
      <c r="A553" s="243"/>
      <c r="B553" s="240"/>
      <c r="C553" s="223"/>
      <c r="D553" s="231"/>
      <c r="E553" s="3"/>
      <c r="F553" s="3"/>
      <c r="G553" s="3"/>
      <c r="H553" s="3"/>
      <c r="J553" s="226"/>
      <c r="K553" s="3"/>
      <c r="L553" s="3"/>
      <c r="O553" s="227"/>
      <c r="Q553" s="94"/>
      <c r="R553" s="94"/>
      <c r="S553" s="94"/>
      <c r="T553" s="94"/>
    </row>
    <row r="554" ht="15.75" customHeight="1">
      <c r="A554" s="234"/>
      <c r="B554" s="240"/>
      <c r="C554" s="223"/>
      <c r="D554" s="231"/>
      <c r="E554" s="3"/>
      <c r="F554" s="3"/>
      <c r="G554" s="3"/>
      <c r="H554" s="3"/>
      <c r="J554" s="226"/>
      <c r="K554" s="3"/>
      <c r="L554" s="3"/>
      <c r="O554" s="227"/>
      <c r="Q554" s="94"/>
      <c r="R554" s="94"/>
      <c r="S554" s="94"/>
      <c r="T554" s="94"/>
    </row>
    <row r="555" ht="15.75" customHeight="1">
      <c r="A555" s="234"/>
      <c r="B555" s="240"/>
      <c r="C555" s="223"/>
      <c r="D555" s="231"/>
      <c r="E555" s="3"/>
      <c r="F555" s="3"/>
      <c r="G555" s="3"/>
      <c r="H555" s="3"/>
      <c r="J555" s="226"/>
      <c r="K555" s="3"/>
      <c r="L555" s="3"/>
      <c r="O555" s="227"/>
      <c r="Q555" s="94"/>
      <c r="R555" s="94"/>
      <c r="S555" s="94"/>
      <c r="T555" s="94"/>
    </row>
    <row r="556" ht="15.75" customHeight="1">
      <c r="A556" s="234"/>
      <c r="B556" s="240"/>
      <c r="C556" s="223"/>
      <c r="D556" s="231"/>
      <c r="E556" s="3"/>
      <c r="F556" s="3"/>
      <c r="G556" s="3"/>
      <c r="H556" s="3"/>
      <c r="J556" s="226"/>
      <c r="K556" s="3"/>
      <c r="L556" s="3"/>
      <c r="O556" s="227"/>
      <c r="Q556" s="94"/>
      <c r="R556" s="94"/>
      <c r="S556" s="94"/>
      <c r="T556" s="94"/>
    </row>
    <row r="557" ht="15.75" customHeight="1">
      <c r="A557" s="234"/>
      <c r="B557" s="240"/>
      <c r="C557" s="223"/>
      <c r="D557" s="231"/>
      <c r="E557" s="3"/>
      <c r="F557" s="3"/>
      <c r="G557" s="3"/>
      <c r="H557" s="3"/>
      <c r="J557" s="226"/>
      <c r="K557" s="3"/>
      <c r="L557" s="3"/>
      <c r="O557" s="227"/>
      <c r="Q557" s="94"/>
      <c r="R557" s="94"/>
      <c r="S557" s="94"/>
      <c r="T557" s="94"/>
    </row>
    <row r="558" ht="15.75" customHeight="1">
      <c r="A558" s="234"/>
      <c r="B558" s="240"/>
      <c r="C558" s="223"/>
      <c r="D558" s="231"/>
      <c r="E558" s="3"/>
      <c r="F558" s="3"/>
      <c r="G558" s="3"/>
      <c r="H558" s="3"/>
      <c r="J558" s="226"/>
      <c r="K558" s="3"/>
      <c r="L558" s="3"/>
      <c r="O558" s="227"/>
      <c r="Q558" s="94"/>
      <c r="R558" s="94"/>
      <c r="S558" s="94"/>
      <c r="T558" s="94"/>
    </row>
    <row r="559" ht="15.75" customHeight="1">
      <c r="A559" s="234"/>
      <c r="B559" s="240"/>
      <c r="C559" s="223"/>
      <c r="D559" s="231"/>
      <c r="E559" s="3"/>
      <c r="F559" s="3"/>
      <c r="G559" s="3"/>
      <c r="H559" s="3"/>
      <c r="J559" s="226"/>
      <c r="K559" s="3"/>
      <c r="L559" s="3"/>
      <c r="O559" s="227"/>
      <c r="Q559" s="94"/>
      <c r="R559" s="94"/>
      <c r="S559" s="94"/>
      <c r="T559" s="94"/>
    </row>
    <row r="560" ht="15.75" customHeight="1">
      <c r="A560" s="234"/>
      <c r="B560" s="240"/>
      <c r="C560" s="223"/>
      <c r="D560" s="231"/>
      <c r="E560" s="3"/>
      <c r="F560" s="3"/>
      <c r="G560" s="3"/>
      <c r="H560" s="3"/>
      <c r="J560" s="226"/>
      <c r="K560" s="3"/>
      <c r="L560" s="3"/>
      <c r="O560" s="227"/>
      <c r="Q560" s="94"/>
      <c r="R560" s="94"/>
      <c r="S560" s="94"/>
      <c r="T560" s="94"/>
    </row>
    <row r="561" ht="15.75" customHeight="1">
      <c r="A561" s="234"/>
      <c r="B561" s="240"/>
      <c r="C561" s="223"/>
      <c r="D561" s="231"/>
      <c r="E561" s="3"/>
      <c r="F561" s="3"/>
      <c r="G561" s="3"/>
      <c r="H561" s="3"/>
      <c r="J561" s="226"/>
      <c r="K561" s="3"/>
      <c r="L561" s="3"/>
      <c r="O561" s="227"/>
      <c r="Q561" s="94"/>
      <c r="R561" s="94"/>
      <c r="S561" s="94"/>
      <c r="T561" s="94"/>
    </row>
    <row r="562" ht="15.75" customHeight="1">
      <c r="A562" s="234"/>
      <c r="B562" s="240"/>
      <c r="C562" s="223"/>
      <c r="D562" s="231"/>
      <c r="E562" s="3"/>
      <c r="F562" s="3"/>
      <c r="G562" s="3"/>
      <c r="H562" s="3"/>
      <c r="J562" s="226"/>
      <c r="K562" s="3"/>
      <c r="L562" s="3"/>
      <c r="O562" s="227"/>
      <c r="Q562" s="94"/>
      <c r="R562" s="94"/>
      <c r="S562" s="94"/>
      <c r="T562" s="94"/>
    </row>
    <row r="563" ht="15.75" customHeight="1">
      <c r="A563" s="234"/>
      <c r="B563" s="240"/>
      <c r="C563" s="223"/>
      <c r="D563" s="231"/>
      <c r="E563" s="3"/>
      <c r="F563" s="3"/>
      <c r="G563" s="3"/>
      <c r="H563" s="3"/>
      <c r="J563" s="226"/>
      <c r="K563" s="3"/>
      <c r="L563" s="3"/>
      <c r="O563" s="227"/>
      <c r="Q563" s="94"/>
      <c r="R563" s="94"/>
      <c r="S563" s="94"/>
      <c r="T563" s="94"/>
    </row>
    <row r="564" ht="15.75" customHeight="1">
      <c r="A564" s="234"/>
      <c r="B564" s="240"/>
      <c r="C564" s="223"/>
      <c r="D564" s="231"/>
      <c r="E564" s="3"/>
      <c r="F564" s="3"/>
      <c r="G564" s="3"/>
      <c r="H564" s="3"/>
      <c r="J564" s="226"/>
      <c r="K564" s="3"/>
      <c r="L564" s="3"/>
      <c r="O564" s="227"/>
      <c r="Q564" s="94"/>
      <c r="R564" s="94"/>
      <c r="S564" s="94"/>
      <c r="T564" s="94"/>
    </row>
    <row r="565" ht="15.75" customHeight="1">
      <c r="A565" s="234"/>
      <c r="B565" s="240"/>
      <c r="C565" s="223"/>
      <c r="D565" s="231"/>
      <c r="E565" s="3"/>
      <c r="F565" s="3"/>
      <c r="G565" s="3"/>
      <c r="H565" s="3"/>
      <c r="J565" s="226"/>
      <c r="K565" s="3"/>
      <c r="L565" s="3"/>
      <c r="O565" s="227"/>
      <c r="Q565" s="94"/>
      <c r="R565" s="94"/>
      <c r="S565" s="94"/>
      <c r="T565" s="94"/>
    </row>
    <row r="566" ht="15.75" customHeight="1">
      <c r="A566" s="234"/>
      <c r="B566" s="240"/>
      <c r="C566" s="223"/>
      <c r="D566" s="231"/>
      <c r="E566" s="3"/>
      <c r="F566" s="3"/>
      <c r="G566" s="3"/>
      <c r="H566" s="3"/>
      <c r="J566" s="226"/>
      <c r="K566" s="3"/>
      <c r="L566" s="3"/>
      <c r="O566" s="227"/>
      <c r="Q566" s="94"/>
      <c r="R566" s="94"/>
      <c r="S566" s="94"/>
      <c r="T566" s="94"/>
    </row>
    <row r="567" ht="15.75" customHeight="1">
      <c r="A567" s="234"/>
      <c r="B567" s="240"/>
      <c r="C567" s="223"/>
      <c r="D567" s="231"/>
      <c r="E567" s="3"/>
      <c r="F567" s="3"/>
      <c r="G567" s="3"/>
      <c r="H567" s="3"/>
      <c r="J567" s="226"/>
      <c r="K567" s="3"/>
      <c r="L567" s="3"/>
      <c r="O567" s="227"/>
      <c r="Q567" s="94"/>
      <c r="R567" s="94"/>
      <c r="S567" s="94"/>
      <c r="T567" s="94"/>
    </row>
    <row r="568" ht="15.75" customHeight="1">
      <c r="A568" s="234"/>
      <c r="B568" s="240"/>
      <c r="C568" s="223"/>
      <c r="D568" s="231"/>
      <c r="E568" s="3"/>
      <c r="F568" s="3"/>
      <c r="G568" s="3"/>
      <c r="H568" s="3"/>
      <c r="J568" s="226"/>
      <c r="K568" s="3"/>
      <c r="L568" s="3"/>
      <c r="O568" s="227"/>
      <c r="Q568" s="94"/>
      <c r="R568" s="94"/>
      <c r="S568" s="94"/>
      <c r="T568" s="94"/>
    </row>
    <row r="569" ht="15.75" customHeight="1">
      <c r="A569" s="234"/>
      <c r="B569" s="240"/>
      <c r="C569" s="223"/>
      <c r="D569" s="231"/>
      <c r="E569" s="3"/>
      <c r="F569" s="3"/>
      <c r="G569" s="3"/>
      <c r="H569" s="3"/>
      <c r="J569" s="226"/>
      <c r="K569" s="3"/>
      <c r="L569" s="3"/>
      <c r="O569" s="227"/>
      <c r="Q569" s="94"/>
      <c r="R569" s="94"/>
      <c r="S569" s="94"/>
      <c r="T569" s="94"/>
    </row>
    <row r="570" ht="15.75" customHeight="1">
      <c r="A570" s="234"/>
      <c r="B570" s="240"/>
      <c r="C570" s="223"/>
      <c r="D570" s="231"/>
      <c r="E570" s="3"/>
      <c r="F570" s="3"/>
      <c r="G570" s="3"/>
      <c r="H570" s="3"/>
      <c r="J570" s="226"/>
      <c r="K570" s="3"/>
      <c r="L570" s="3"/>
      <c r="O570" s="227"/>
      <c r="Q570" s="94"/>
      <c r="R570" s="94"/>
      <c r="S570" s="94"/>
      <c r="T570" s="94"/>
    </row>
    <row r="571" ht="15.75" customHeight="1">
      <c r="A571" s="234"/>
      <c r="B571" s="240"/>
      <c r="C571" s="223"/>
      <c r="D571" s="231"/>
      <c r="E571" s="3"/>
      <c r="F571" s="3"/>
      <c r="G571" s="3"/>
      <c r="H571" s="3"/>
      <c r="J571" s="226"/>
      <c r="K571" s="3"/>
      <c r="L571" s="3"/>
      <c r="O571" s="227"/>
      <c r="Q571" s="94"/>
      <c r="R571" s="94"/>
      <c r="S571" s="94"/>
      <c r="T571" s="94"/>
    </row>
    <row r="572" ht="15.75" customHeight="1">
      <c r="A572" s="234"/>
      <c r="B572" s="240"/>
      <c r="C572" s="223"/>
      <c r="D572" s="231"/>
      <c r="E572" s="3"/>
      <c r="F572" s="3"/>
      <c r="G572" s="3"/>
      <c r="H572" s="3"/>
      <c r="J572" s="226"/>
      <c r="K572" s="3"/>
      <c r="L572" s="3"/>
      <c r="O572" s="227"/>
      <c r="Q572" s="94"/>
      <c r="R572" s="94"/>
      <c r="S572" s="94"/>
      <c r="T572" s="94"/>
    </row>
    <row r="573" ht="15.75" customHeight="1">
      <c r="A573" s="234"/>
      <c r="B573" s="240"/>
      <c r="C573" s="223"/>
      <c r="D573" s="231"/>
      <c r="E573" s="3"/>
      <c r="F573" s="3"/>
      <c r="G573" s="3"/>
      <c r="H573" s="3"/>
      <c r="J573" s="226"/>
      <c r="K573" s="3"/>
      <c r="L573" s="3"/>
      <c r="O573" s="227"/>
      <c r="Q573" s="94"/>
      <c r="R573" s="94"/>
      <c r="S573" s="94"/>
      <c r="T573" s="94"/>
    </row>
    <row r="574" ht="15.75" customHeight="1">
      <c r="A574" s="234"/>
      <c r="B574" s="240"/>
      <c r="C574" s="223"/>
      <c r="D574" s="231"/>
      <c r="E574" s="3"/>
      <c r="F574" s="3"/>
      <c r="G574" s="3"/>
      <c r="H574" s="3"/>
      <c r="J574" s="226"/>
      <c r="K574" s="3"/>
      <c r="L574" s="3"/>
      <c r="O574" s="227"/>
      <c r="Q574" s="94"/>
      <c r="R574" s="94"/>
      <c r="S574" s="94"/>
      <c r="T574" s="94"/>
    </row>
    <row r="575" ht="15.75" customHeight="1">
      <c r="A575" s="234"/>
      <c r="B575" s="240"/>
      <c r="C575" s="223"/>
      <c r="D575" s="231"/>
      <c r="E575" s="3"/>
      <c r="F575" s="3"/>
      <c r="G575" s="3"/>
      <c r="H575" s="3"/>
      <c r="J575" s="226"/>
      <c r="K575" s="3"/>
      <c r="L575" s="3"/>
      <c r="O575" s="227"/>
      <c r="Q575" s="94"/>
      <c r="R575" s="94"/>
      <c r="S575" s="94"/>
      <c r="T575" s="94"/>
    </row>
    <row r="576" ht="15.75" customHeight="1">
      <c r="A576" s="234"/>
      <c r="B576" s="240"/>
      <c r="C576" s="223"/>
      <c r="D576" s="231"/>
      <c r="E576" s="3"/>
      <c r="F576" s="3"/>
      <c r="G576" s="3"/>
      <c r="H576" s="3"/>
      <c r="J576" s="226"/>
      <c r="K576" s="3"/>
      <c r="L576" s="3"/>
      <c r="O576" s="227"/>
      <c r="Q576" s="94"/>
      <c r="R576" s="94"/>
      <c r="S576" s="94"/>
      <c r="T576" s="94"/>
    </row>
    <row r="577" ht="15.75" customHeight="1">
      <c r="A577" s="234"/>
      <c r="B577" s="240"/>
      <c r="C577" s="223"/>
      <c r="D577" s="231"/>
      <c r="E577" s="3"/>
      <c r="F577" s="3"/>
      <c r="G577" s="3"/>
      <c r="H577" s="3"/>
      <c r="J577" s="226"/>
      <c r="K577" s="3"/>
      <c r="L577" s="3"/>
      <c r="O577" s="227"/>
      <c r="Q577" s="94"/>
      <c r="R577" s="94"/>
      <c r="S577" s="94"/>
      <c r="T577" s="94"/>
    </row>
    <row r="578" ht="15.75" customHeight="1">
      <c r="A578" s="234"/>
      <c r="B578" s="240"/>
      <c r="C578" s="223"/>
      <c r="D578" s="231"/>
      <c r="E578" s="3"/>
      <c r="F578" s="3"/>
      <c r="G578" s="3"/>
      <c r="H578" s="3"/>
      <c r="J578" s="226"/>
      <c r="K578" s="3"/>
      <c r="L578" s="3"/>
      <c r="O578" s="227"/>
      <c r="Q578" s="94"/>
      <c r="R578" s="94"/>
      <c r="S578" s="94"/>
      <c r="T578" s="94"/>
    </row>
    <row r="579" ht="15.75" customHeight="1">
      <c r="A579" s="234"/>
      <c r="B579" s="240"/>
      <c r="C579" s="223"/>
      <c r="D579" s="231"/>
      <c r="E579" s="3"/>
      <c r="F579" s="3"/>
      <c r="G579" s="3"/>
      <c r="H579" s="3"/>
      <c r="J579" s="226"/>
      <c r="K579" s="3"/>
      <c r="L579" s="3"/>
      <c r="O579" s="227"/>
      <c r="Q579" s="94"/>
      <c r="R579" s="94"/>
      <c r="S579" s="94"/>
      <c r="T579" s="94"/>
    </row>
    <row r="580" ht="15.75" customHeight="1">
      <c r="A580" s="234"/>
      <c r="B580" s="240"/>
      <c r="C580" s="223"/>
      <c r="D580" s="231"/>
      <c r="E580" s="3"/>
      <c r="F580" s="3"/>
      <c r="G580" s="3"/>
      <c r="H580" s="3"/>
      <c r="J580" s="226"/>
      <c r="K580" s="3"/>
      <c r="L580" s="3"/>
      <c r="O580" s="227"/>
      <c r="Q580" s="94"/>
      <c r="R580" s="94"/>
      <c r="S580" s="94"/>
      <c r="T580" s="94"/>
    </row>
    <row r="581" ht="15.75" customHeight="1">
      <c r="A581" s="234"/>
      <c r="B581" s="240"/>
      <c r="C581" s="223"/>
      <c r="D581" s="231"/>
      <c r="E581" s="3"/>
      <c r="F581" s="3"/>
      <c r="G581" s="3"/>
      <c r="H581" s="3"/>
      <c r="J581" s="226"/>
      <c r="K581" s="3"/>
      <c r="L581" s="3"/>
      <c r="O581" s="227"/>
      <c r="Q581" s="94"/>
      <c r="R581" s="94"/>
      <c r="S581" s="94"/>
      <c r="T581" s="94"/>
    </row>
    <row r="582" ht="15.75" customHeight="1">
      <c r="A582" s="234"/>
      <c r="B582" s="240"/>
      <c r="C582" s="223"/>
      <c r="D582" s="231"/>
      <c r="E582" s="3"/>
      <c r="F582" s="3"/>
      <c r="G582" s="3"/>
      <c r="H582" s="3"/>
      <c r="J582" s="226"/>
      <c r="K582" s="3"/>
      <c r="L582" s="3"/>
      <c r="O582" s="227"/>
      <c r="Q582" s="94"/>
      <c r="R582" s="94"/>
      <c r="S582" s="94"/>
      <c r="T582" s="94"/>
    </row>
    <row r="583" ht="15.75" customHeight="1">
      <c r="A583" s="234"/>
      <c r="B583" s="240"/>
      <c r="C583" s="223"/>
      <c r="D583" s="231"/>
      <c r="E583" s="3"/>
      <c r="F583" s="3"/>
      <c r="G583" s="3"/>
      <c r="H583" s="3"/>
      <c r="J583" s="226"/>
      <c r="K583" s="3"/>
      <c r="L583" s="3"/>
      <c r="O583" s="227"/>
      <c r="Q583" s="94"/>
      <c r="R583" s="94"/>
      <c r="S583" s="94"/>
      <c r="T583" s="94"/>
    </row>
    <row r="584" ht="15.75" customHeight="1">
      <c r="A584" s="204"/>
      <c r="B584" s="240"/>
      <c r="C584" s="223"/>
      <c r="D584" s="231"/>
      <c r="E584" s="3"/>
      <c r="F584" s="3"/>
      <c r="G584" s="3"/>
      <c r="H584" s="3"/>
      <c r="J584" s="226"/>
      <c r="K584" s="3"/>
      <c r="L584" s="3"/>
      <c r="O584" s="227"/>
      <c r="Q584" s="94"/>
      <c r="R584" s="94"/>
      <c r="S584" s="94"/>
      <c r="T584" s="94"/>
    </row>
    <row r="585" ht="15.75" customHeight="1">
      <c r="A585" s="204"/>
      <c r="B585" s="240"/>
      <c r="C585" s="223"/>
      <c r="D585" s="231"/>
      <c r="E585" s="3"/>
      <c r="F585" s="3"/>
      <c r="G585" s="3"/>
      <c r="H585" s="3"/>
      <c r="J585" s="226"/>
      <c r="K585" s="3"/>
      <c r="L585" s="3"/>
      <c r="O585" s="227"/>
      <c r="Q585" s="94"/>
      <c r="R585" s="94"/>
      <c r="S585" s="94"/>
      <c r="T585" s="94"/>
    </row>
    <row r="586" ht="15.75" customHeight="1">
      <c r="A586" s="204"/>
      <c r="B586" s="240"/>
      <c r="C586" s="223"/>
      <c r="D586" s="231"/>
      <c r="E586" s="3"/>
      <c r="F586" s="3"/>
      <c r="G586" s="3"/>
      <c r="H586" s="3"/>
      <c r="J586" s="226"/>
      <c r="K586" s="3"/>
      <c r="L586" s="3"/>
      <c r="O586" s="227"/>
      <c r="Q586" s="94"/>
      <c r="R586" s="94"/>
      <c r="S586" s="94"/>
      <c r="T586" s="94"/>
    </row>
    <row r="587" ht="15.75" customHeight="1">
      <c r="A587" s="204"/>
      <c r="B587" s="240"/>
      <c r="C587" s="223"/>
      <c r="D587" s="231"/>
      <c r="E587" s="3"/>
      <c r="F587" s="3"/>
      <c r="G587" s="3"/>
      <c r="H587" s="3"/>
      <c r="J587" s="226"/>
      <c r="K587" s="3"/>
      <c r="L587" s="3"/>
      <c r="O587" s="227"/>
      <c r="Q587" s="94"/>
      <c r="R587" s="94"/>
      <c r="S587" s="94"/>
      <c r="T587" s="94"/>
    </row>
    <row r="588" ht="15.75" customHeight="1">
      <c r="A588" s="204"/>
      <c r="B588" s="240"/>
      <c r="C588" s="223"/>
      <c r="D588" s="231"/>
      <c r="E588" s="3"/>
      <c r="F588" s="3"/>
      <c r="G588" s="3"/>
      <c r="H588" s="3"/>
      <c r="J588" s="226"/>
      <c r="K588" s="3"/>
      <c r="L588" s="3"/>
      <c r="O588" s="227"/>
      <c r="Q588" s="94"/>
      <c r="R588" s="94"/>
      <c r="S588" s="94"/>
      <c r="T588" s="94"/>
    </row>
    <row r="589" ht="15.75" customHeight="1">
      <c r="A589" s="204"/>
      <c r="B589" s="240"/>
      <c r="C589" s="223"/>
      <c r="D589" s="231"/>
      <c r="E589" s="3"/>
      <c r="F589" s="3"/>
      <c r="G589" s="3"/>
      <c r="H589" s="3"/>
      <c r="J589" s="226"/>
      <c r="K589" s="3"/>
      <c r="L589" s="3"/>
      <c r="O589" s="227"/>
      <c r="Q589" s="94"/>
      <c r="R589" s="94"/>
      <c r="S589" s="94"/>
      <c r="T589" s="94"/>
    </row>
    <row r="590" ht="15.75" customHeight="1">
      <c r="A590" s="204"/>
      <c r="B590" s="240"/>
      <c r="C590" s="223"/>
      <c r="D590" s="231"/>
      <c r="E590" s="3"/>
      <c r="F590" s="3"/>
      <c r="G590" s="3"/>
      <c r="H590" s="3"/>
      <c r="J590" s="226"/>
      <c r="K590" s="3"/>
      <c r="L590" s="3"/>
      <c r="O590" s="227"/>
      <c r="Q590" s="94"/>
      <c r="R590" s="94"/>
      <c r="S590" s="94"/>
      <c r="T590" s="94"/>
    </row>
    <row r="591" ht="15.75" customHeight="1">
      <c r="A591" s="204"/>
      <c r="B591" s="240"/>
      <c r="C591" s="223"/>
      <c r="D591" s="231"/>
      <c r="E591" s="3"/>
      <c r="F591" s="3"/>
      <c r="G591" s="3"/>
      <c r="H591" s="3"/>
      <c r="J591" s="226"/>
      <c r="K591" s="3"/>
      <c r="L591" s="3"/>
      <c r="O591" s="227"/>
      <c r="Q591" s="94"/>
      <c r="R591" s="94"/>
      <c r="S591" s="94"/>
      <c r="T591" s="94"/>
    </row>
    <row r="592" ht="15.75" customHeight="1">
      <c r="A592" s="204"/>
      <c r="B592" s="240"/>
      <c r="C592" s="223"/>
      <c r="D592" s="231"/>
      <c r="E592" s="3"/>
      <c r="F592" s="3"/>
      <c r="G592" s="3"/>
      <c r="H592" s="3"/>
      <c r="J592" s="226"/>
      <c r="K592" s="3"/>
      <c r="L592" s="3"/>
      <c r="O592" s="227"/>
      <c r="Q592" s="94"/>
      <c r="R592" s="94"/>
      <c r="S592" s="94"/>
      <c r="T592" s="94"/>
    </row>
    <row r="593" ht="15.75" customHeight="1">
      <c r="A593" s="204"/>
      <c r="B593" s="240"/>
      <c r="C593" s="223"/>
      <c r="D593" s="231"/>
      <c r="E593" s="3"/>
      <c r="F593" s="3"/>
      <c r="G593" s="3"/>
      <c r="H593" s="3"/>
      <c r="J593" s="226"/>
      <c r="K593" s="3"/>
      <c r="L593" s="3"/>
      <c r="O593" s="227"/>
      <c r="Q593" s="94"/>
      <c r="R593" s="94"/>
      <c r="S593" s="94"/>
      <c r="T593" s="94"/>
    </row>
    <row r="594" ht="15.75" customHeight="1">
      <c r="A594" s="204"/>
      <c r="B594" s="240"/>
      <c r="C594" s="223"/>
      <c r="D594" s="231"/>
      <c r="E594" s="3"/>
      <c r="F594" s="3"/>
      <c r="G594" s="3"/>
      <c r="H594" s="3"/>
      <c r="J594" s="226"/>
      <c r="K594" s="3"/>
      <c r="L594" s="3"/>
      <c r="O594" s="227"/>
      <c r="Q594" s="94"/>
      <c r="R594" s="94"/>
      <c r="S594" s="94"/>
      <c r="T594" s="94"/>
    </row>
    <row r="595" ht="15.75" customHeight="1">
      <c r="A595" s="204"/>
      <c r="B595" s="240"/>
      <c r="C595" s="223"/>
      <c r="D595" s="231"/>
      <c r="E595" s="3"/>
      <c r="F595" s="3"/>
      <c r="G595" s="3"/>
      <c r="H595" s="3"/>
      <c r="J595" s="226"/>
      <c r="K595" s="3"/>
      <c r="L595" s="3"/>
      <c r="O595" s="227"/>
      <c r="Q595" s="94"/>
      <c r="R595" s="94"/>
      <c r="S595" s="94"/>
      <c r="T595" s="94"/>
    </row>
    <row r="596" ht="15.75" customHeight="1">
      <c r="A596" s="234"/>
      <c r="B596" s="240"/>
      <c r="C596" s="223"/>
      <c r="D596" s="231"/>
      <c r="E596" s="3"/>
      <c r="F596" s="3"/>
      <c r="G596" s="3"/>
      <c r="H596" s="3"/>
      <c r="J596" s="226"/>
      <c r="K596" s="3"/>
      <c r="L596" s="3"/>
      <c r="O596" s="227"/>
      <c r="Q596" s="94"/>
      <c r="R596" s="94"/>
      <c r="S596" s="94"/>
      <c r="T596" s="94"/>
    </row>
    <row r="597" ht="15.75" customHeight="1">
      <c r="A597" s="234"/>
      <c r="B597" s="240"/>
      <c r="C597" s="223"/>
      <c r="D597" s="231"/>
      <c r="E597" s="3"/>
      <c r="F597" s="3"/>
      <c r="G597" s="3"/>
      <c r="H597" s="3"/>
      <c r="J597" s="226"/>
      <c r="K597" s="3"/>
      <c r="L597" s="3"/>
      <c r="O597" s="227"/>
      <c r="Q597" s="94"/>
      <c r="R597" s="94"/>
      <c r="S597" s="94"/>
      <c r="T597" s="94"/>
    </row>
    <row r="598" ht="15.75" customHeight="1">
      <c r="A598" s="234"/>
      <c r="B598" s="240"/>
      <c r="C598" s="223"/>
      <c r="D598" s="231"/>
      <c r="E598" s="3"/>
      <c r="F598" s="3"/>
      <c r="G598" s="3"/>
      <c r="H598" s="3"/>
      <c r="J598" s="226"/>
      <c r="K598" s="3"/>
      <c r="L598" s="3"/>
      <c r="O598" s="227"/>
      <c r="Q598" s="94"/>
      <c r="R598" s="94"/>
      <c r="S598" s="94"/>
      <c r="T598" s="94"/>
    </row>
    <row r="599" ht="15.75" customHeight="1">
      <c r="A599" s="204"/>
      <c r="B599" s="240"/>
      <c r="C599" s="223"/>
      <c r="D599" s="231"/>
      <c r="E599" s="3"/>
      <c r="F599" s="3"/>
      <c r="G599" s="3"/>
      <c r="H599" s="3"/>
      <c r="J599" s="226"/>
      <c r="K599" s="3"/>
      <c r="L599" s="3"/>
      <c r="O599" s="227"/>
      <c r="Q599" s="94"/>
      <c r="R599" s="94"/>
      <c r="S599" s="94"/>
      <c r="T599" s="94"/>
    </row>
    <row r="600" ht="15.75" customHeight="1">
      <c r="A600" s="204"/>
      <c r="B600" s="240"/>
      <c r="C600" s="223"/>
      <c r="D600" s="231"/>
      <c r="E600" s="3"/>
      <c r="F600" s="3"/>
      <c r="G600" s="3"/>
      <c r="H600" s="3"/>
      <c r="J600" s="226"/>
      <c r="K600" s="3"/>
      <c r="L600" s="3"/>
      <c r="O600" s="227"/>
      <c r="Q600" s="94"/>
      <c r="R600" s="94"/>
      <c r="S600" s="94"/>
      <c r="T600" s="94"/>
    </row>
    <row r="601" ht="15.75" customHeight="1">
      <c r="A601" s="204"/>
      <c r="B601" s="240"/>
      <c r="C601" s="223"/>
      <c r="D601" s="231"/>
      <c r="E601" s="3"/>
      <c r="F601" s="3"/>
      <c r="G601" s="3"/>
      <c r="H601" s="3"/>
      <c r="J601" s="226"/>
      <c r="K601" s="3"/>
      <c r="L601" s="3"/>
      <c r="O601" s="227"/>
      <c r="Q601" s="94"/>
      <c r="R601" s="94"/>
      <c r="S601" s="94"/>
      <c r="T601" s="94"/>
    </row>
    <row r="602" ht="15.75" customHeight="1">
      <c r="A602" s="234"/>
      <c r="B602" s="240"/>
      <c r="C602" s="223"/>
      <c r="D602" s="231"/>
      <c r="E602" s="3"/>
      <c r="F602" s="3"/>
      <c r="G602" s="3"/>
      <c r="H602" s="3"/>
      <c r="J602" s="226"/>
      <c r="K602" s="3"/>
      <c r="L602" s="3"/>
      <c r="O602" s="227"/>
      <c r="Q602" s="94"/>
      <c r="R602" s="94"/>
      <c r="S602" s="94"/>
      <c r="T602" s="94"/>
    </row>
    <row r="603" ht="15.75" customHeight="1">
      <c r="A603" s="234"/>
      <c r="B603" s="240"/>
      <c r="C603" s="223"/>
      <c r="D603" s="231"/>
      <c r="E603" s="3"/>
      <c r="F603" s="3"/>
      <c r="G603" s="3"/>
      <c r="H603" s="3"/>
      <c r="J603" s="226"/>
      <c r="K603" s="3"/>
      <c r="L603" s="3"/>
      <c r="O603" s="227"/>
      <c r="Q603" s="94"/>
      <c r="R603" s="94"/>
      <c r="S603" s="94"/>
      <c r="T603" s="94"/>
    </row>
    <row r="604" ht="15.75" customHeight="1">
      <c r="A604" s="234"/>
      <c r="B604" s="240"/>
      <c r="C604" s="223"/>
      <c r="D604" s="231"/>
      <c r="E604" s="3"/>
      <c r="F604" s="3"/>
      <c r="G604" s="3"/>
      <c r="H604" s="3"/>
      <c r="J604" s="226"/>
      <c r="K604" s="3"/>
      <c r="L604" s="3"/>
      <c r="O604" s="227"/>
      <c r="Q604" s="94"/>
      <c r="R604" s="94"/>
      <c r="S604" s="94"/>
      <c r="T604" s="94"/>
    </row>
    <row r="605" ht="15.75" customHeight="1">
      <c r="A605" s="204"/>
      <c r="B605" s="240"/>
      <c r="C605" s="223"/>
      <c r="D605" s="231"/>
      <c r="E605" s="3"/>
      <c r="F605" s="3"/>
      <c r="G605" s="3"/>
      <c r="H605" s="3"/>
      <c r="J605" s="226"/>
      <c r="K605" s="3"/>
      <c r="L605" s="3"/>
      <c r="O605" s="227"/>
      <c r="Q605" s="94"/>
      <c r="R605" s="94"/>
      <c r="S605" s="94"/>
      <c r="T605" s="94"/>
    </row>
    <row r="606" ht="15.75" customHeight="1">
      <c r="A606" s="204"/>
      <c r="B606" s="240"/>
      <c r="C606" s="223"/>
      <c r="D606" s="231"/>
      <c r="E606" s="3"/>
      <c r="F606" s="3"/>
      <c r="G606" s="3"/>
      <c r="H606" s="3"/>
      <c r="J606" s="226"/>
      <c r="K606" s="3"/>
      <c r="L606" s="3"/>
      <c r="O606" s="227"/>
      <c r="Q606" s="94"/>
      <c r="R606" s="94"/>
      <c r="S606" s="94"/>
      <c r="T606" s="94"/>
    </row>
    <row r="607" ht="15.75" customHeight="1">
      <c r="A607" s="204"/>
      <c r="B607" s="240"/>
      <c r="C607" s="223"/>
      <c r="D607" s="231"/>
      <c r="E607" s="3"/>
      <c r="F607" s="3"/>
      <c r="G607" s="3"/>
      <c r="H607" s="3"/>
      <c r="J607" s="226"/>
      <c r="K607" s="3"/>
      <c r="L607" s="3"/>
      <c r="O607" s="227"/>
      <c r="Q607" s="94"/>
      <c r="R607" s="94"/>
      <c r="S607" s="94"/>
      <c r="T607" s="94"/>
    </row>
    <row r="608" ht="15.75" customHeight="1">
      <c r="A608" s="204"/>
      <c r="B608" s="240"/>
      <c r="C608" s="223"/>
      <c r="D608" s="231"/>
      <c r="E608" s="3"/>
      <c r="F608" s="3"/>
      <c r="G608" s="3"/>
      <c r="H608" s="3"/>
      <c r="J608" s="226"/>
      <c r="K608" s="3"/>
      <c r="L608" s="3"/>
      <c r="O608" s="227"/>
      <c r="Q608" s="94"/>
      <c r="R608" s="94"/>
      <c r="S608" s="94"/>
      <c r="T608" s="94"/>
    </row>
    <row r="609" ht="15.75" customHeight="1">
      <c r="A609" s="204"/>
      <c r="B609" s="240"/>
      <c r="C609" s="223"/>
      <c r="D609" s="231"/>
      <c r="E609" s="3"/>
      <c r="F609" s="3"/>
      <c r="G609" s="3"/>
      <c r="H609" s="3"/>
      <c r="J609" s="226"/>
      <c r="K609" s="3"/>
      <c r="L609" s="3"/>
      <c r="O609" s="227"/>
      <c r="Q609" s="94"/>
      <c r="R609" s="94"/>
      <c r="S609" s="94"/>
      <c r="T609" s="94"/>
    </row>
    <row r="610" ht="15.75" customHeight="1">
      <c r="A610" s="204"/>
      <c r="B610" s="240"/>
      <c r="C610" s="223"/>
      <c r="D610" s="231"/>
      <c r="E610" s="3"/>
      <c r="F610" s="3"/>
      <c r="G610" s="3"/>
      <c r="H610" s="3"/>
      <c r="J610" s="226"/>
      <c r="K610" s="3"/>
      <c r="L610" s="3"/>
      <c r="O610" s="227"/>
      <c r="Q610" s="94"/>
      <c r="R610" s="94"/>
      <c r="S610" s="94"/>
      <c r="T610" s="94"/>
    </row>
    <row r="611" ht="15.75" customHeight="1">
      <c r="A611" s="204"/>
      <c r="B611" s="240"/>
      <c r="C611" s="223"/>
      <c r="D611" s="231"/>
      <c r="E611" s="3"/>
      <c r="F611" s="3"/>
      <c r="G611" s="3"/>
      <c r="H611" s="3"/>
      <c r="J611" s="226"/>
      <c r="K611" s="3"/>
      <c r="L611" s="3"/>
      <c r="O611" s="227"/>
      <c r="Q611" s="94"/>
      <c r="R611" s="94"/>
      <c r="S611" s="94"/>
      <c r="T611" s="94"/>
    </row>
    <row r="612" ht="15.75" customHeight="1">
      <c r="A612" s="204"/>
      <c r="B612" s="240"/>
      <c r="C612" s="223"/>
      <c r="D612" s="231"/>
      <c r="E612" s="3"/>
      <c r="F612" s="3"/>
      <c r="G612" s="3"/>
      <c r="H612" s="3"/>
      <c r="J612" s="226"/>
      <c r="K612" s="3"/>
      <c r="L612" s="3"/>
      <c r="O612" s="227"/>
      <c r="Q612" s="94"/>
      <c r="R612" s="94"/>
      <c r="S612" s="94"/>
      <c r="T612" s="94"/>
    </row>
    <row r="613" ht="15.75" customHeight="1">
      <c r="A613" s="234"/>
      <c r="B613" s="240"/>
      <c r="C613" s="223"/>
      <c r="D613" s="231"/>
      <c r="E613" s="3"/>
      <c r="F613" s="3"/>
      <c r="G613" s="3"/>
      <c r="H613" s="3"/>
      <c r="J613" s="226"/>
      <c r="K613" s="3"/>
      <c r="L613" s="3"/>
      <c r="O613" s="227"/>
      <c r="Q613" s="94"/>
      <c r="R613" s="94"/>
      <c r="S613" s="94"/>
      <c r="T613" s="94"/>
    </row>
    <row r="614" ht="15.75" customHeight="1">
      <c r="A614" s="234"/>
      <c r="B614" s="240"/>
      <c r="C614" s="223"/>
      <c r="D614" s="231"/>
      <c r="E614" s="3"/>
      <c r="F614" s="3"/>
      <c r="G614" s="3"/>
      <c r="H614" s="3"/>
      <c r="J614" s="226"/>
      <c r="K614" s="3"/>
      <c r="L614" s="3"/>
      <c r="O614" s="227"/>
      <c r="Q614" s="94"/>
      <c r="R614" s="94"/>
      <c r="S614" s="94"/>
      <c r="T614" s="94"/>
    </row>
    <row r="615" ht="15.75" customHeight="1">
      <c r="A615" s="234"/>
      <c r="B615" s="240"/>
      <c r="C615" s="223"/>
      <c r="D615" s="231"/>
      <c r="E615" s="3"/>
      <c r="F615" s="3"/>
      <c r="G615" s="3"/>
      <c r="H615" s="3"/>
      <c r="J615" s="226"/>
      <c r="K615" s="3"/>
      <c r="L615" s="3"/>
      <c r="O615" s="227"/>
      <c r="Q615" s="94"/>
      <c r="R615" s="94"/>
      <c r="S615" s="94"/>
      <c r="T615" s="94"/>
    </row>
    <row r="616" ht="15.75" customHeight="1">
      <c r="A616" s="204"/>
      <c r="B616" s="240"/>
      <c r="C616" s="223"/>
      <c r="D616" s="231"/>
      <c r="E616" s="3"/>
      <c r="F616" s="3"/>
      <c r="G616" s="3"/>
      <c r="H616" s="3"/>
      <c r="J616" s="226"/>
      <c r="K616" s="3"/>
      <c r="L616" s="3"/>
      <c r="O616" s="227"/>
      <c r="Q616" s="94"/>
      <c r="R616" s="94"/>
      <c r="S616" s="94"/>
      <c r="T616" s="94"/>
    </row>
    <row r="617" ht="15.75" customHeight="1">
      <c r="A617" s="204"/>
      <c r="B617" s="240"/>
      <c r="C617" s="223"/>
      <c r="D617" s="231"/>
      <c r="E617" s="3"/>
      <c r="F617" s="3"/>
      <c r="G617" s="3"/>
      <c r="H617" s="3"/>
      <c r="J617" s="226"/>
      <c r="K617" s="3"/>
      <c r="L617" s="3"/>
      <c r="O617" s="227"/>
      <c r="Q617" s="94"/>
      <c r="R617" s="94"/>
      <c r="S617" s="94"/>
      <c r="T617" s="94"/>
    </row>
    <row r="618" ht="15.75" customHeight="1">
      <c r="A618" s="204"/>
      <c r="B618" s="240"/>
      <c r="C618" s="223"/>
      <c r="D618" s="231"/>
      <c r="E618" s="3"/>
      <c r="F618" s="3"/>
      <c r="G618" s="3"/>
      <c r="H618" s="3"/>
      <c r="J618" s="226"/>
      <c r="K618" s="3"/>
      <c r="L618" s="3"/>
      <c r="O618" s="227"/>
      <c r="Q618" s="94"/>
      <c r="R618" s="94"/>
      <c r="S618" s="94"/>
      <c r="T618" s="94"/>
    </row>
    <row r="619" ht="15.75" customHeight="1">
      <c r="A619" s="234"/>
      <c r="B619" s="240"/>
      <c r="C619" s="223"/>
      <c r="D619" s="231"/>
      <c r="E619" s="3"/>
      <c r="F619" s="3"/>
      <c r="G619" s="3"/>
      <c r="H619" s="3"/>
      <c r="J619" s="226"/>
      <c r="K619" s="3"/>
      <c r="L619" s="3"/>
      <c r="O619" s="227"/>
      <c r="Q619" s="94"/>
      <c r="R619" s="94"/>
      <c r="S619" s="94"/>
      <c r="T619" s="94"/>
    </row>
    <row r="620" ht="15.75" customHeight="1">
      <c r="A620" s="234"/>
      <c r="B620" s="240"/>
      <c r="C620" s="223"/>
      <c r="D620" s="231"/>
      <c r="E620" s="3"/>
      <c r="F620" s="3"/>
      <c r="G620" s="3"/>
      <c r="H620" s="3"/>
      <c r="J620" s="226"/>
      <c r="K620" s="3"/>
      <c r="L620" s="3"/>
      <c r="O620" s="227"/>
      <c r="Q620" s="94"/>
      <c r="R620" s="94"/>
      <c r="S620" s="94"/>
      <c r="T620" s="94"/>
    </row>
    <row r="621" ht="15.75" customHeight="1">
      <c r="A621" s="234"/>
      <c r="B621" s="240"/>
      <c r="C621" s="223"/>
      <c r="D621" s="231"/>
      <c r="E621" s="3"/>
      <c r="F621" s="3"/>
      <c r="G621" s="3"/>
      <c r="H621" s="3"/>
      <c r="J621" s="226"/>
      <c r="K621" s="3"/>
      <c r="L621" s="3"/>
      <c r="O621" s="227"/>
      <c r="Q621" s="94"/>
      <c r="R621" s="94"/>
      <c r="S621" s="94"/>
      <c r="T621" s="94"/>
    </row>
    <row r="622" ht="15.75" customHeight="1">
      <c r="A622" s="234"/>
      <c r="B622" s="240"/>
      <c r="C622" s="223"/>
      <c r="D622" s="231"/>
      <c r="E622" s="3"/>
      <c r="F622" s="3"/>
      <c r="G622" s="3"/>
      <c r="H622" s="3"/>
      <c r="J622" s="226"/>
      <c r="K622" s="3"/>
      <c r="L622" s="3"/>
      <c r="O622" s="227"/>
      <c r="Q622" s="94"/>
      <c r="R622" s="94"/>
      <c r="S622" s="94"/>
      <c r="T622" s="94"/>
    </row>
    <row r="623" ht="15.75" customHeight="1">
      <c r="A623" s="234"/>
      <c r="B623" s="240"/>
      <c r="C623" s="223"/>
      <c r="D623" s="231"/>
      <c r="E623" s="3"/>
      <c r="F623" s="3"/>
      <c r="G623" s="3"/>
      <c r="H623" s="3"/>
      <c r="J623" s="226"/>
      <c r="K623" s="3"/>
      <c r="L623" s="3"/>
      <c r="O623" s="227"/>
      <c r="Q623" s="94"/>
      <c r="R623" s="94"/>
      <c r="S623" s="94"/>
      <c r="T623" s="94"/>
    </row>
    <row r="624" ht="15.75" customHeight="1">
      <c r="A624" s="234"/>
      <c r="B624" s="240"/>
      <c r="C624" s="223"/>
      <c r="D624" s="231"/>
      <c r="E624" s="3"/>
      <c r="F624" s="3"/>
      <c r="G624" s="3"/>
      <c r="H624" s="3"/>
      <c r="J624" s="226"/>
      <c r="K624" s="3"/>
      <c r="L624" s="3"/>
      <c r="O624" s="227"/>
      <c r="Q624" s="94"/>
      <c r="R624" s="94"/>
      <c r="S624" s="94"/>
      <c r="T624" s="94"/>
    </row>
    <row r="625" ht="15.75" customHeight="1">
      <c r="A625" s="204"/>
      <c r="B625" s="240"/>
      <c r="C625" s="223"/>
      <c r="D625" s="231"/>
      <c r="E625" s="3"/>
      <c r="F625" s="3"/>
      <c r="G625" s="3"/>
      <c r="H625" s="3"/>
      <c r="J625" s="226"/>
      <c r="K625" s="3"/>
      <c r="L625" s="3"/>
      <c r="O625" s="227"/>
      <c r="Q625" s="94"/>
      <c r="R625" s="94"/>
      <c r="S625" s="94"/>
      <c r="T625" s="94"/>
    </row>
    <row r="626" ht="15.75" customHeight="1">
      <c r="A626" s="204"/>
      <c r="B626" s="240"/>
      <c r="C626" s="223"/>
      <c r="D626" s="231"/>
      <c r="E626" s="3"/>
      <c r="F626" s="3"/>
      <c r="G626" s="3"/>
      <c r="H626" s="3"/>
      <c r="J626" s="226"/>
      <c r="K626" s="3"/>
      <c r="L626" s="3"/>
      <c r="O626" s="227"/>
      <c r="Q626" s="94"/>
      <c r="R626" s="94"/>
      <c r="S626" s="94"/>
      <c r="T626" s="94"/>
    </row>
    <row r="627" ht="15.75" customHeight="1">
      <c r="A627" s="204"/>
      <c r="B627" s="240"/>
      <c r="C627" s="223"/>
      <c r="D627" s="231"/>
      <c r="E627" s="3"/>
      <c r="F627" s="3"/>
      <c r="G627" s="3"/>
      <c r="H627" s="3"/>
      <c r="J627" s="226"/>
      <c r="K627" s="3"/>
      <c r="L627" s="3"/>
      <c r="O627" s="227"/>
      <c r="Q627" s="94"/>
      <c r="R627" s="94"/>
      <c r="S627" s="94"/>
      <c r="T627" s="94"/>
    </row>
    <row r="628" ht="15.75" customHeight="1">
      <c r="A628" s="204"/>
      <c r="B628" s="240"/>
      <c r="C628" s="223"/>
      <c r="D628" s="231"/>
      <c r="E628" s="3"/>
      <c r="F628" s="3"/>
      <c r="G628" s="3"/>
      <c r="H628" s="3"/>
      <c r="J628" s="226"/>
      <c r="K628" s="3"/>
      <c r="L628" s="3"/>
      <c r="O628" s="227"/>
      <c r="Q628" s="94"/>
      <c r="R628" s="94"/>
      <c r="S628" s="94"/>
      <c r="T628" s="94"/>
    </row>
    <row r="629" ht="15.75" customHeight="1">
      <c r="A629" s="204"/>
      <c r="B629" s="240"/>
      <c r="C629" s="223"/>
      <c r="D629" s="231"/>
      <c r="E629" s="3"/>
      <c r="F629" s="3"/>
      <c r="G629" s="3"/>
      <c r="H629" s="3"/>
      <c r="J629" s="226"/>
      <c r="K629" s="3"/>
      <c r="L629" s="3"/>
      <c r="O629" s="227"/>
      <c r="Q629" s="94"/>
      <c r="R629" s="94"/>
      <c r="S629" s="94"/>
      <c r="T629" s="94"/>
    </row>
    <row r="630" ht="15.75" customHeight="1">
      <c r="A630" s="204"/>
      <c r="B630" s="240"/>
      <c r="C630" s="223"/>
      <c r="D630" s="231"/>
      <c r="E630" s="3"/>
      <c r="F630" s="3"/>
      <c r="G630" s="3"/>
      <c r="H630" s="3"/>
      <c r="J630" s="226"/>
      <c r="K630" s="3"/>
      <c r="L630" s="3"/>
      <c r="O630" s="227"/>
      <c r="Q630" s="94"/>
      <c r="R630" s="94"/>
      <c r="S630" s="94"/>
      <c r="T630" s="94"/>
    </row>
    <row r="631" ht="15.75" customHeight="1">
      <c r="A631" s="204"/>
      <c r="B631" s="240"/>
      <c r="C631" s="223"/>
      <c r="D631" s="231"/>
      <c r="E631" s="3"/>
      <c r="F631" s="3"/>
      <c r="G631" s="3"/>
      <c r="H631" s="3"/>
      <c r="J631" s="226"/>
      <c r="K631" s="3"/>
      <c r="L631" s="3"/>
      <c r="O631" s="227"/>
      <c r="Q631" s="94"/>
      <c r="R631" s="94"/>
      <c r="S631" s="94"/>
      <c r="T631" s="94"/>
    </row>
    <row r="632" ht="15.75" customHeight="1">
      <c r="A632" s="204"/>
      <c r="B632" s="240"/>
      <c r="C632" s="223"/>
      <c r="D632" s="231"/>
      <c r="E632" s="3"/>
      <c r="F632" s="3"/>
      <c r="G632" s="3"/>
      <c r="H632" s="3"/>
      <c r="J632" s="226"/>
      <c r="K632" s="3"/>
      <c r="L632" s="3"/>
      <c r="O632" s="227"/>
      <c r="Q632" s="94"/>
      <c r="R632" s="94"/>
      <c r="S632" s="94"/>
      <c r="T632" s="94"/>
    </row>
    <row r="633" ht="15.75" customHeight="1">
      <c r="A633" s="204"/>
      <c r="B633" s="240"/>
      <c r="C633" s="223"/>
      <c r="D633" s="231"/>
      <c r="E633" s="3"/>
      <c r="F633" s="3"/>
      <c r="G633" s="3"/>
      <c r="H633" s="3"/>
      <c r="J633" s="226"/>
      <c r="K633" s="3"/>
      <c r="L633" s="3"/>
      <c r="O633" s="227"/>
      <c r="Q633" s="94"/>
      <c r="R633" s="94"/>
      <c r="S633" s="94"/>
      <c r="T633" s="94"/>
    </row>
    <row r="634" ht="15.75" customHeight="1">
      <c r="A634" s="204"/>
      <c r="B634" s="240"/>
      <c r="C634" s="223"/>
      <c r="D634" s="231"/>
      <c r="E634" s="3"/>
      <c r="F634" s="3"/>
      <c r="G634" s="3"/>
      <c r="H634" s="3"/>
      <c r="J634" s="226"/>
      <c r="K634" s="3"/>
      <c r="L634" s="3"/>
      <c r="O634" s="227"/>
      <c r="Q634" s="94"/>
      <c r="R634" s="94"/>
      <c r="S634" s="94"/>
      <c r="T634" s="94"/>
    </row>
    <row r="635" ht="15.75" customHeight="1">
      <c r="A635" s="204"/>
      <c r="B635" s="240"/>
      <c r="C635" s="223"/>
      <c r="D635" s="231"/>
      <c r="E635" s="3"/>
      <c r="F635" s="3"/>
      <c r="G635" s="3"/>
      <c r="H635" s="3"/>
      <c r="J635" s="226"/>
      <c r="K635" s="3"/>
      <c r="L635" s="3"/>
      <c r="O635" s="227"/>
      <c r="Q635" s="94"/>
      <c r="R635" s="94"/>
      <c r="S635" s="94"/>
      <c r="T635" s="94"/>
    </row>
    <row r="636" ht="15.75" customHeight="1">
      <c r="A636" s="204"/>
      <c r="B636" s="240"/>
      <c r="C636" s="223"/>
      <c r="D636" s="231"/>
      <c r="E636" s="3"/>
      <c r="F636" s="3"/>
      <c r="G636" s="3"/>
      <c r="H636" s="3"/>
      <c r="J636" s="226"/>
      <c r="K636" s="3"/>
      <c r="L636" s="3"/>
      <c r="O636" s="227"/>
      <c r="Q636" s="94"/>
      <c r="R636" s="94"/>
      <c r="S636" s="94"/>
      <c r="T636" s="94"/>
    </row>
    <row r="637" ht="15.75" customHeight="1">
      <c r="A637" s="204"/>
      <c r="B637" s="240"/>
      <c r="C637" s="223"/>
      <c r="D637" s="231"/>
      <c r="E637" s="3"/>
      <c r="F637" s="3"/>
      <c r="G637" s="3"/>
      <c r="H637" s="3"/>
      <c r="J637" s="226"/>
      <c r="K637" s="3"/>
      <c r="L637" s="3"/>
      <c r="O637" s="227"/>
      <c r="Q637" s="94"/>
      <c r="R637" s="94"/>
      <c r="S637" s="94"/>
      <c r="T637" s="94"/>
    </row>
    <row r="638" ht="15.75" customHeight="1">
      <c r="A638" s="204"/>
      <c r="B638" s="240"/>
      <c r="C638" s="223"/>
      <c r="D638" s="231"/>
      <c r="E638" s="3"/>
      <c r="F638" s="3"/>
      <c r="G638" s="3"/>
      <c r="H638" s="3"/>
      <c r="J638" s="226"/>
      <c r="K638" s="3"/>
      <c r="L638" s="3"/>
      <c r="O638" s="227"/>
      <c r="Q638" s="94"/>
      <c r="R638" s="94"/>
      <c r="S638" s="94"/>
      <c r="T638" s="94"/>
    </row>
    <row r="639" ht="15.75" customHeight="1">
      <c r="A639" s="204"/>
      <c r="B639" s="240"/>
      <c r="C639" s="223"/>
      <c r="D639" s="231"/>
      <c r="E639" s="3"/>
      <c r="F639" s="3"/>
      <c r="G639" s="3"/>
      <c r="H639" s="3"/>
      <c r="J639" s="226"/>
      <c r="K639" s="3"/>
      <c r="L639" s="3"/>
      <c r="O639" s="227"/>
      <c r="Q639" s="94"/>
      <c r="R639" s="94"/>
      <c r="S639" s="94"/>
      <c r="T639" s="94"/>
    </row>
    <row r="640" ht="15.75" customHeight="1">
      <c r="A640" s="234"/>
      <c r="B640" s="240"/>
      <c r="C640" s="223"/>
      <c r="D640" s="231"/>
      <c r="E640" s="3"/>
      <c r="F640" s="3"/>
      <c r="G640" s="3"/>
      <c r="H640" s="3"/>
      <c r="J640" s="226"/>
      <c r="K640" s="3"/>
      <c r="L640" s="3"/>
      <c r="O640" s="227"/>
      <c r="Q640" s="94"/>
      <c r="R640" s="94"/>
      <c r="S640" s="94"/>
      <c r="T640" s="94"/>
    </row>
    <row r="641" ht="15.75" customHeight="1">
      <c r="A641" s="234"/>
      <c r="B641" s="240"/>
      <c r="C641" s="223"/>
      <c r="D641" s="231"/>
      <c r="E641" s="3"/>
      <c r="F641" s="3"/>
      <c r="G641" s="3"/>
      <c r="H641" s="3"/>
      <c r="J641" s="226"/>
      <c r="K641" s="3"/>
      <c r="L641" s="3"/>
      <c r="O641" s="227"/>
      <c r="Q641" s="94"/>
      <c r="R641" s="94"/>
      <c r="S641" s="94"/>
      <c r="T641" s="94"/>
    </row>
    <row r="642" ht="15.75" customHeight="1">
      <c r="A642" s="234"/>
      <c r="B642" s="240"/>
      <c r="C642" s="223"/>
      <c r="D642" s="231"/>
      <c r="E642" s="3"/>
      <c r="F642" s="3"/>
      <c r="G642" s="3"/>
      <c r="H642" s="3"/>
      <c r="J642" s="226"/>
      <c r="K642" s="3"/>
      <c r="L642" s="3"/>
      <c r="O642" s="227"/>
      <c r="Q642" s="94"/>
      <c r="R642" s="94"/>
      <c r="S642" s="94"/>
      <c r="T642" s="94"/>
    </row>
    <row r="643" ht="15.75" customHeight="1">
      <c r="A643" s="204"/>
      <c r="B643" s="240"/>
      <c r="C643" s="223"/>
      <c r="D643" s="231"/>
      <c r="E643" s="3"/>
      <c r="F643" s="3"/>
      <c r="G643" s="3"/>
      <c r="H643" s="3"/>
      <c r="J643" s="226"/>
      <c r="K643" s="3"/>
      <c r="L643" s="3"/>
      <c r="O643" s="227"/>
      <c r="Q643" s="94"/>
      <c r="R643" s="94"/>
      <c r="S643" s="94"/>
      <c r="T643" s="94"/>
    </row>
    <row r="644" ht="15.75" customHeight="1">
      <c r="A644" s="204"/>
      <c r="B644" s="240"/>
      <c r="C644" s="223"/>
      <c r="D644" s="231"/>
      <c r="E644" s="3"/>
      <c r="F644" s="3"/>
      <c r="G644" s="3"/>
      <c r="H644" s="3"/>
      <c r="J644" s="226"/>
      <c r="K644" s="3"/>
      <c r="L644" s="3"/>
      <c r="O644" s="227"/>
      <c r="Q644" s="94"/>
      <c r="R644" s="94"/>
      <c r="S644" s="94"/>
      <c r="T644" s="94"/>
    </row>
    <row r="645" ht="15.75" customHeight="1">
      <c r="A645" s="204"/>
      <c r="B645" s="240"/>
      <c r="C645" s="223"/>
      <c r="D645" s="231"/>
      <c r="E645" s="3"/>
      <c r="F645" s="3"/>
      <c r="G645" s="3"/>
      <c r="H645" s="3"/>
      <c r="J645" s="226"/>
      <c r="K645" s="3"/>
      <c r="L645" s="3"/>
      <c r="O645" s="227"/>
      <c r="Q645" s="94"/>
      <c r="R645" s="94"/>
      <c r="S645" s="94"/>
      <c r="T645" s="94"/>
    </row>
    <row r="646" ht="15.75" customHeight="1">
      <c r="A646" s="234"/>
      <c r="B646" s="240"/>
      <c r="C646" s="223"/>
      <c r="D646" s="231"/>
      <c r="E646" s="3"/>
      <c r="F646" s="3"/>
      <c r="G646" s="3"/>
      <c r="H646" s="3"/>
      <c r="J646" s="226"/>
      <c r="K646" s="3"/>
      <c r="L646" s="3"/>
      <c r="O646" s="227"/>
      <c r="Q646" s="94"/>
      <c r="R646" s="94"/>
      <c r="S646" s="94"/>
      <c r="T646" s="94"/>
    </row>
    <row r="647" ht="15.75" customHeight="1">
      <c r="A647" s="234"/>
      <c r="B647" s="240"/>
      <c r="C647" s="223"/>
      <c r="D647" s="231"/>
      <c r="E647" s="3"/>
      <c r="F647" s="3"/>
      <c r="G647" s="3"/>
      <c r="H647" s="3"/>
      <c r="J647" s="226"/>
      <c r="K647" s="3"/>
      <c r="L647" s="3"/>
      <c r="O647" s="227"/>
      <c r="Q647" s="94"/>
      <c r="R647" s="94"/>
      <c r="S647" s="94"/>
      <c r="T647" s="94"/>
    </row>
    <row r="648" ht="15.75" customHeight="1">
      <c r="A648" s="234"/>
      <c r="B648" s="240"/>
      <c r="C648" s="223"/>
      <c r="D648" s="231"/>
      <c r="E648" s="3"/>
      <c r="F648" s="3"/>
      <c r="G648" s="3"/>
      <c r="H648" s="3"/>
      <c r="J648" s="226"/>
      <c r="K648" s="3"/>
      <c r="L648" s="3"/>
      <c r="O648" s="227"/>
      <c r="Q648" s="94"/>
      <c r="R648" s="94"/>
      <c r="S648" s="94"/>
      <c r="T648" s="94"/>
    </row>
    <row r="649" ht="15.75" customHeight="1">
      <c r="A649" s="204"/>
      <c r="B649" s="240"/>
      <c r="C649" s="223"/>
      <c r="D649" s="231"/>
      <c r="E649" s="3"/>
      <c r="F649" s="3"/>
      <c r="G649" s="3"/>
      <c r="H649" s="3"/>
      <c r="J649" s="226"/>
      <c r="K649" s="3"/>
      <c r="L649" s="3"/>
      <c r="O649" s="227"/>
      <c r="Q649" s="94"/>
      <c r="R649" s="94"/>
      <c r="S649" s="94"/>
      <c r="T649" s="94"/>
    </row>
    <row r="650" ht="15.75" customHeight="1">
      <c r="A650" s="204"/>
      <c r="B650" s="240"/>
      <c r="C650" s="223"/>
      <c r="D650" s="231"/>
      <c r="E650" s="3"/>
      <c r="F650" s="3"/>
      <c r="G650" s="3"/>
      <c r="H650" s="3"/>
      <c r="J650" s="226"/>
      <c r="K650" s="3"/>
      <c r="L650" s="3"/>
      <c r="O650" s="227"/>
      <c r="Q650" s="94"/>
      <c r="R650" s="94"/>
      <c r="S650" s="94"/>
      <c r="T650" s="94"/>
    </row>
    <row r="651" ht="15.75" customHeight="1">
      <c r="A651" s="204"/>
      <c r="B651" s="240"/>
      <c r="C651" s="223"/>
      <c r="D651" s="231"/>
      <c r="E651" s="3"/>
      <c r="F651" s="3"/>
      <c r="G651" s="3"/>
      <c r="H651" s="3"/>
      <c r="J651" s="226"/>
      <c r="K651" s="3"/>
      <c r="L651" s="3"/>
      <c r="O651" s="227"/>
      <c r="Q651" s="94"/>
      <c r="R651" s="94"/>
      <c r="S651" s="94"/>
      <c r="T651" s="94"/>
    </row>
    <row r="652" ht="15.75" customHeight="1">
      <c r="A652" s="204"/>
      <c r="B652" s="240"/>
      <c r="C652" s="223"/>
      <c r="D652" s="231"/>
      <c r="E652" s="3"/>
      <c r="F652" s="3"/>
      <c r="G652" s="3"/>
      <c r="H652" s="3"/>
      <c r="J652" s="226"/>
      <c r="K652" s="3"/>
      <c r="L652" s="3"/>
      <c r="O652" s="227"/>
      <c r="Q652" s="94"/>
      <c r="R652" s="94"/>
      <c r="S652" s="94"/>
      <c r="T652" s="94"/>
    </row>
    <row r="653" ht="15.75" customHeight="1">
      <c r="A653" s="204"/>
      <c r="B653" s="240"/>
      <c r="C653" s="223"/>
      <c r="D653" s="231"/>
      <c r="E653" s="3"/>
      <c r="F653" s="3"/>
      <c r="G653" s="3"/>
      <c r="H653" s="3"/>
      <c r="J653" s="226"/>
      <c r="K653" s="3"/>
      <c r="L653" s="3"/>
      <c r="O653" s="227"/>
      <c r="Q653" s="94"/>
      <c r="R653" s="94"/>
      <c r="S653" s="94"/>
      <c r="T653" s="94"/>
    </row>
    <row r="654" ht="15.75" customHeight="1">
      <c r="A654" s="204"/>
      <c r="B654" s="240"/>
      <c r="C654" s="223"/>
      <c r="D654" s="231"/>
      <c r="E654" s="3"/>
      <c r="F654" s="3"/>
      <c r="G654" s="3"/>
      <c r="H654" s="3"/>
      <c r="J654" s="226"/>
      <c r="K654" s="3"/>
      <c r="L654" s="3"/>
      <c r="O654" s="227"/>
      <c r="Q654" s="94"/>
      <c r="R654" s="94"/>
      <c r="S654" s="94"/>
      <c r="T654" s="94"/>
    </row>
    <row r="655" ht="15.75" customHeight="1">
      <c r="A655" s="234"/>
      <c r="B655" s="240"/>
      <c r="C655" s="223"/>
      <c r="D655" s="231"/>
      <c r="E655" s="3"/>
      <c r="F655" s="3"/>
      <c r="G655" s="3"/>
      <c r="H655" s="3"/>
      <c r="J655" s="226"/>
      <c r="K655" s="3"/>
      <c r="L655" s="3"/>
      <c r="O655" s="227"/>
      <c r="Q655" s="94"/>
      <c r="R655" s="94"/>
      <c r="S655" s="94"/>
      <c r="T655" s="94"/>
    </row>
    <row r="656" ht="15.75" customHeight="1">
      <c r="A656" s="234"/>
      <c r="B656" s="240"/>
      <c r="C656" s="223"/>
      <c r="D656" s="231"/>
      <c r="E656" s="3"/>
      <c r="F656" s="3"/>
      <c r="G656" s="3"/>
      <c r="H656" s="3"/>
      <c r="J656" s="226"/>
      <c r="K656" s="3"/>
      <c r="L656" s="3"/>
      <c r="O656" s="227"/>
      <c r="Q656" s="94"/>
      <c r="R656" s="94"/>
      <c r="S656" s="94"/>
      <c r="T656" s="94"/>
    </row>
    <row r="657" ht="15.75" customHeight="1">
      <c r="A657" s="234"/>
      <c r="B657" s="240"/>
      <c r="C657" s="223"/>
      <c r="D657" s="231"/>
      <c r="E657" s="3"/>
      <c r="F657" s="3"/>
      <c r="G657" s="3"/>
      <c r="H657" s="3"/>
      <c r="J657" s="226"/>
      <c r="K657" s="3"/>
      <c r="L657" s="3"/>
      <c r="O657" s="227"/>
      <c r="Q657" s="94"/>
      <c r="R657" s="94"/>
      <c r="S657" s="94"/>
      <c r="T657" s="94"/>
    </row>
    <row r="658" ht="15.75" customHeight="1">
      <c r="A658" s="234"/>
      <c r="B658" s="240"/>
      <c r="C658" s="223"/>
      <c r="D658" s="231"/>
      <c r="E658" s="3"/>
      <c r="F658" s="3"/>
      <c r="G658" s="3"/>
      <c r="H658" s="3"/>
      <c r="J658" s="226"/>
      <c r="K658" s="3"/>
      <c r="L658" s="3"/>
      <c r="O658" s="227"/>
      <c r="Q658" s="94"/>
      <c r="R658" s="94"/>
      <c r="S658" s="94"/>
      <c r="T658" s="94"/>
    </row>
    <row r="659" ht="15.75" customHeight="1">
      <c r="A659" s="234"/>
      <c r="B659" s="240"/>
      <c r="C659" s="223"/>
      <c r="D659" s="231"/>
      <c r="E659" s="3"/>
      <c r="F659" s="3"/>
      <c r="G659" s="3"/>
      <c r="H659" s="3"/>
      <c r="J659" s="226"/>
      <c r="K659" s="3"/>
      <c r="L659" s="3"/>
      <c r="O659" s="227"/>
      <c r="Q659" s="94"/>
      <c r="R659" s="94"/>
      <c r="S659" s="94"/>
      <c r="T659" s="94"/>
    </row>
    <row r="660" ht="15.75" customHeight="1">
      <c r="A660" s="234"/>
      <c r="B660" s="240"/>
      <c r="C660" s="223"/>
      <c r="D660" s="231"/>
      <c r="E660" s="3"/>
      <c r="F660" s="3"/>
      <c r="G660" s="3"/>
      <c r="H660" s="3"/>
      <c r="J660" s="226"/>
      <c r="K660" s="3"/>
      <c r="L660" s="3"/>
      <c r="O660" s="227"/>
      <c r="Q660" s="94"/>
      <c r="R660" s="94"/>
      <c r="S660" s="94"/>
      <c r="T660" s="94"/>
    </row>
    <row r="661" ht="15.75" customHeight="1">
      <c r="A661" s="204"/>
      <c r="B661" s="240"/>
      <c r="C661" s="223"/>
      <c r="D661" s="231"/>
      <c r="E661" s="3"/>
      <c r="F661" s="3"/>
      <c r="G661" s="3"/>
      <c r="H661" s="3"/>
      <c r="J661" s="226"/>
      <c r="K661" s="3"/>
      <c r="L661" s="3"/>
      <c r="O661" s="227"/>
      <c r="Q661" s="94"/>
      <c r="R661" s="94"/>
      <c r="S661" s="94"/>
      <c r="T661" s="94"/>
    </row>
    <row r="662" ht="15.75" customHeight="1">
      <c r="A662" s="204"/>
      <c r="B662" s="240"/>
      <c r="C662" s="223"/>
      <c r="D662" s="231"/>
      <c r="E662" s="3"/>
      <c r="F662" s="3"/>
      <c r="G662" s="3"/>
      <c r="H662" s="3"/>
      <c r="J662" s="226"/>
      <c r="K662" s="3"/>
      <c r="L662" s="3"/>
      <c r="O662" s="227"/>
      <c r="Q662" s="94"/>
      <c r="R662" s="94"/>
      <c r="S662" s="94"/>
      <c r="T662" s="94"/>
    </row>
    <row r="663" ht="15.75" customHeight="1">
      <c r="A663" s="204"/>
      <c r="B663" s="240"/>
      <c r="C663" s="223"/>
      <c r="D663" s="231"/>
      <c r="E663" s="3"/>
      <c r="F663" s="3"/>
      <c r="G663" s="3"/>
      <c r="H663" s="3"/>
      <c r="J663" s="226"/>
      <c r="K663" s="3"/>
      <c r="L663" s="3"/>
      <c r="O663" s="227"/>
      <c r="Q663" s="94"/>
      <c r="R663" s="94"/>
      <c r="S663" s="94"/>
      <c r="T663" s="94"/>
    </row>
    <row r="664" ht="15.75" customHeight="1">
      <c r="A664" s="234"/>
      <c r="B664" s="240"/>
      <c r="C664" s="223"/>
      <c r="D664" s="231"/>
      <c r="E664" s="3"/>
      <c r="F664" s="3"/>
      <c r="G664" s="3"/>
      <c r="H664" s="3"/>
      <c r="J664" s="226"/>
      <c r="K664" s="3"/>
      <c r="L664" s="3"/>
      <c r="O664" s="227"/>
      <c r="Q664" s="94"/>
      <c r="R664" s="94"/>
      <c r="S664" s="94"/>
      <c r="T664" s="94"/>
    </row>
    <row r="665" ht="15.75" customHeight="1">
      <c r="A665" s="234"/>
      <c r="B665" s="240"/>
      <c r="C665" s="223"/>
      <c r="D665" s="231"/>
      <c r="E665" s="3"/>
      <c r="F665" s="3"/>
      <c r="G665" s="3"/>
      <c r="H665" s="3"/>
      <c r="J665" s="226"/>
      <c r="K665" s="3"/>
      <c r="L665" s="3"/>
      <c r="O665" s="227"/>
      <c r="Q665" s="94"/>
      <c r="R665" s="94"/>
      <c r="S665" s="94"/>
      <c r="T665" s="94"/>
    </row>
    <row r="666" ht="15.75" customHeight="1">
      <c r="A666" s="234"/>
      <c r="B666" s="240"/>
      <c r="C666" s="223"/>
      <c r="D666" s="231"/>
      <c r="E666" s="3"/>
      <c r="F666" s="3"/>
      <c r="G666" s="3"/>
      <c r="H666" s="3"/>
      <c r="J666" s="226"/>
      <c r="K666" s="3"/>
      <c r="L666" s="3"/>
      <c r="O666" s="227"/>
      <c r="Q666" s="94"/>
      <c r="R666" s="94"/>
      <c r="S666" s="94"/>
      <c r="T666" s="94"/>
    </row>
    <row r="667" ht="15.75" customHeight="1">
      <c r="A667" s="204"/>
      <c r="B667" s="240"/>
      <c r="C667" s="223"/>
      <c r="D667" s="231"/>
      <c r="E667" s="3"/>
      <c r="F667" s="3"/>
      <c r="G667" s="3"/>
      <c r="H667" s="3"/>
      <c r="J667" s="226"/>
      <c r="K667" s="3"/>
      <c r="L667" s="3"/>
      <c r="O667" s="227"/>
      <c r="Q667" s="94"/>
      <c r="R667" s="94"/>
      <c r="S667" s="94"/>
      <c r="T667" s="94"/>
    </row>
    <row r="668" ht="15.75" customHeight="1">
      <c r="A668" s="204"/>
      <c r="B668" s="240"/>
      <c r="C668" s="223"/>
      <c r="D668" s="231"/>
      <c r="E668" s="3"/>
      <c r="F668" s="3"/>
      <c r="G668" s="3"/>
      <c r="H668" s="3"/>
      <c r="J668" s="226"/>
      <c r="K668" s="3"/>
      <c r="L668" s="3"/>
      <c r="O668" s="227"/>
      <c r="Q668" s="94"/>
      <c r="R668" s="94"/>
      <c r="S668" s="94"/>
      <c r="T668" s="94"/>
    </row>
    <row r="669" ht="15.75" customHeight="1">
      <c r="A669" s="204"/>
      <c r="B669" s="240"/>
      <c r="C669" s="223"/>
      <c r="D669" s="231"/>
      <c r="E669" s="3"/>
      <c r="F669" s="3"/>
      <c r="G669" s="3"/>
      <c r="H669" s="3"/>
      <c r="J669" s="226"/>
      <c r="K669" s="3"/>
      <c r="L669" s="3"/>
      <c r="O669" s="227"/>
      <c r="Q669" s="94"/>
      <c r="R669" s="94"/>
      <c r="S669" s="94"/>
      <c r="T669" s="94"/>
    </row>
    <row r="670" ht="15.75" customHeight="1">
      <c r="A670" s="234"/>
      <c r="B670" s="240"/>
      <c r="C670" s="223"/>
      <c r="D670" s="231"/>
      <c r="E670" s="3"/>
      <c r="F670" s="3"/>
      <c r="G670" s="3"/>
      <c r="H670" s="3"/>
      <c r="J670" s="226"/>
      <c r="K670" s="3"/>
      <c r="L670" s="3"/>
      <c r="O670" s="227"/>
      <c r="Q670" s="94"/>
      <c r="R670" s="94"/>
      <c r="S670" s="94"/>
      <c r="T670" s="94"/>
    </row>
    <row r="671" ht="15.75" customHeight="1">
      <c r="A671" s="234"/>
      <c r="B671" s="240"/>
      <c r="C671" s="223"/>
      <c r="D671" s="231"/>
      <c r="E671" s="3"/>
      <c r="F671" s="3"/>
      <c r="G671" s="3"/>
      <c r="H671" s="3"/>
      <c r="J671" s="226"/>
      <c r="K671" s="3"/>
      <c r="L671" s="3"/>
      <c r="O671" s="227"/>
      <c r="Q671" s="94"/>
      <c r="R671" s="94"/>
      <c r="S671" s="94"/>
      <c r="T671" s="94"/>
    </row>
    <row r="672" ht="15.75" customHeight="1">
      <c r="A672" s="234"/>
      <c r="B672" s="240"/>
      <c r="C672" s="223"/>
      <c r="D672" s="231"/>
      <c r="E672" s="3"/>
      <c r="F672" s="3"/>
      <c r="G672" s="3"/>
      <c r="H672" s="3"/>
      <c r="J672" s="226"/>
      <c r="K672" s="3"/>
      <c r="L672" s="3"/>
      <c r="O672" s="227"/>
      <c r="Q672" s="94"/>
      <c r="R672" s="94"/>
      <c r="S672" s="94"/>
      <c r="T672" s="94"/>
    </row>
    <row r="673" ht="15.75" customHeight="1">
      <c r="A673" s="234"/>
      <c r="B673" s="240"/>
      <c r="C673" s="223"/>
      <c r="D673" s="231"/>
      <c r="E673" s="3"/>
      <c r="F673" s="3"/>
      <c r="G673" s="3"/>
      <c r="H673" s="3"/>
      <c r="J673" s="226"/>
      <c r="K673" s="3"/>
      <c r="L673" s="3"/>
      <c r="O673" s="227"/>
      <c r="Q673" s="94"/>
      <c r="R673" s="94"/>
      <c r="S673" s="94"/>
      <c r="T673" s="94"/>
    </row>
    <row r="674" ht="15.75" customHeight="1">
      <c r="A674" s="234"/>
      <c r="B674" s="240"/>
      <c r="C674" s="223"/>
      <c r="D674" s="231"/>
      <c r="E674" s="3"/>
      <c r="F674" s="3"/>
      <c r="G674" s="3"/>
      <c r="H674" s="3"/>
      <c r="J674" s="226"/>
      <c r="K674" s="3"/>
      <c r="L674" s="3"/>
      <c r="O674" s="227"/>
      <c r="Q674" s="94"/>
      <c r="R674" s="94"/>
      <c r="S674" s="94"/>
      <c r="T674" s="94"/>
    </row>
    <row r="675" ht="15.75" customHeight="1">
      <c r="A675" s="234"/>
      <c r="B675" s="240"/>
      <c r="C675" s="223"/>
      <c r="D675" s="231"/>
      <c r="E675" s="3"/>
      <c r="F675" s="3"/>
      <c r="G675" s="3"/>
      <c r="H675" s="3"/>
      <c r="J675" s="226"/>
      <c r="K675" s="3"/>
      <c r="L675" s="3"/>
      <c r="O675" s="227"/>
      <c r="Q675" s="94"/>
      <c r="R675" s="94"/>
      <c r="S675" s="94"/>
      <c r="T675" s="94"/>
    </row>
    <row r="676" ht="15.75" customHeight="1">
      <c r="A676" s="234"/>
      <c r="B676" s="240"/>
      <c r="C676" s="223"/>
      <c r="D676" s="231"/>
      <c r="E676" s="3"/>
      <c r="F676" s="3"/>
      <c r="G676" s="3"/>
      <c r="H676" s="3"/>
      <c r="J676" s="226"/>
      <c r="K676" s="3"/>
      <c r="L676" s="3"/>
      <c r="O676" s="227"/>
      <c r="Q676" s="94"/>
      <c r="R676" s="94"/>
      <c r="S676" s="94"/>
      <c r="T676" s="94"/>
    </row>
    <row r="677" ht="15.75" customHeight="1">
      <c r="A677" s="234"/>
      <c r="B677" s="240"/>
      <c r="C677" s="223"/>
      <c r="D677" s="231"/>
      <c r="E677" s="3"/>
      <c r="F677" s="3"/>
      <c r="G677" s="3"/>
      <c r="H677" s="3"/>
      <c r="J677" s="226"/>
      <c r="K677" s="3"/>
      <c r="L677" s="3"/>
      <c r="O677" s="227"/>
      <c r="Q677" s="94"/>
      <c r="R677" s="94"/>
      <c r="S677" s="94"/>
      <c r="T677" s="94"/>
    </row>
    <row r="678" ht="15.75" customHeight="1">
      <c r="A678" s="234"/>
      <c r="B678" s="240"/>
      <c r="C678" s="223"/>
      <c r="D678" s="231"/>
      <c r="E678" s="3"/>
      <c r="F678" s="3"/>
      <c r="G678" s="3"/>
      <c r="H678" s="3"/>
      <c r="J678" s="226"/>
      <c r="K678" s="3"/>
      <c r="L678" s="3"/>
      <c r="O678" s="227"/>
      <c r="Q678" s="94"/>
      <c r="R678" s="94"/>
      <c r="S678" s="94"/>
      <c r="T678" s="94"/>
    </row>
    <row r="679" ht="15.75" customHeight="1">
      <c r="A679" s="234"/>
      <c r="B679" s="240"/>
      <c r="C679" s="223"/>
      <c r="D679" s="231"/>
      <c r="E679" s="3"/>
      <c r="F679" s="3"/>
      <c r="G679" s="3"/>
      <c r="H679" s="3"/>
      <c r="J679" s="226"/>
      <c r="K679" s="3"/>
      <c r="L679" s="3"/>
      <c r="O679" s="227"/>
      <c r="Q679" s="94"/>
      <c r="R679" s="94"/>
      <c r="S679" s="94"/>
      <c r="T679" s="94"/>
    </row>
    <row r="680" ht="15.75" customHeight="1">
      <c r="A680" s="234"/>
      <c r="B680" s="240"/>
      <c r="C680" s="223"/>
      <c r="D680" s="231"/>
      <c r="E680" s="3"/>
      <c r="F680" s="3"/>
      <c r="G680" s="3"/>
      <c r="H680" s="3"/>
      <c r="J680" s="226"/>
      <c r="K680" s="3"/>
      <c r="L680" s="3"/>
      <c r="O680" s="227"/>
      <c r="Q680" s="94"/>
      <c r="R680" s="94"/>
      <c r="S680" s="94"/>
      <c r="T680" s="94"/>
    </row>
    <row r="681" ht="15.75" customHeight="1">
      <c r="A681" s="234"/>
      <c r="B681" s="240"/>
      <c r="C681" s="223"/>
      <c r="D681" s="231"/>
      <c r="E681" s="3"/>
      <c r="F681" s="3"/>
      <c r="G681" s="3"/>
      <c r="H681" s="3"/>
      <c r="J681" s="226"/>
      <c r="K681" s="3"/>
      <c r="L681" s="3"/>
      <c r="O681" s="227"/>
      <c r="Q681" s="94"/>
      <c r="R681" s="94"/>
      <c r="S681" s="94"/>
      <c r="T681" s="94"/>
    </row>
    <row r="682" ht="15.75" customHeight="1">
      <c r="A682" s="234"/>
      <c r="B682" s="240"/>
      <c r="C682" s="223"/>
      <c r="D682" s="231"/>
      <c r="E682" s="3"/>
      <c r="F682" s="3"/>
      <c r="G682" s="3"/>
      <c r="H682" s="3"/>
      <c r="J682" s="226"/>
      <c r="K682" s="3"/>
      <c r="L682" s="3"/>
      <c r="O682" s="227"/>
      <c r="Q682" s="94"/>
      <c r="R682" s="94"/>
      <c r="S682" s="94"/>
      <c r="T682" s="94"/>
    </row>
    <row r="683" ht="15.75" customHeight="1">
      <c r="A683" s="234"/>
      <c r="B683" s="240"/>
      <c r="C683" s="223"/>
      <c r="D683" s="231"/>
      <c r="E683" s="3"/>
      <c r="F683" s="3"/>
      <c r="G683" s="3"/>
      <c r="H683" s="3"/>
      <c r="J683" s="226"/>
      <c r="K683" s="3"/>
      <c r="L683" s="3"/>
      <c r="O683" s="227"/>
      <c r="Q683" s="94"/>
      <c r="R683" s="94"/>
      <c r="S683" s="94"/>
      <c r="T683" s="94"/>
    </row>
    <row r="684" ht="15.75" customHeight="1">
      <c r="A684" s="234"/>
      <c r="B684" s="240"/>
      <c r="C684" s="223"/>
      <c r="D684" s="231"/>
      <c r="E684" s="3"/>
      <c r="F684" s="3"/>
      <c r="G684" s="3"/>
      <c r="H684" s="3"/>
      <c r="J684" s="226"/>
      <c r="K684" s="3"/>
      <c r="L684" s="3"/>
      <c r="O684" s="227"/>
      <c r="Q684" s="94"/>
      <c r="R684" s="94"/>
      <c r="S684" s="94"/>
      <c r="T684" s="94"/>
    </row>
    <row r="685" ht="15.75" customHeight="1">
      <c r="A685" s="204"/>
      <c r="B685" s="240"/>
      <c r="C685" s="223"/>
      <c r="D685" s="231"/>
      <c r="E685" s="3"/>
      <c r="F685" s="3"/>
      <c r="G685" s="3"/>
      <c r="H685" s="3"/>
      <c r="J685" s="226"/>
      <c r="K685" s="3"/>
      <c r="L685" s="3"/>
      <c r="O685" s="227"/>
      <c r="Q685" s="94"/>
      <c r="R685" s="94"/>
      <c r="S685" s="94"/>
      <c r="T685" s="94"/>
    </row>
    <row r="686" ht="15.75" customHeight="1">
      <c r="A686" s="204"/>
      <c r="B686" s="240"/>
      <c r="C686" s="223"/>
      <c r="D686" s="231"/>
      <c r="E686" s="3"/>
      <c r="F686" s="3"/>
      <c r="G686" s="3"/>
      <c r="H686" s="3"/>
      <c r="J686" s="226"/>
      <c r="K686" s="3"/>
      <c r="L686" s="3"/>
      <c r="O686" s="227"/>
      <c r="Q686" s="94"/>
      <c r="R686" s="94"/>
      <c r="S686" s="94"/>
      <c r="T686" s="94"/>
    </row>
    <row r="687" ht="15.75" customHeight="1">
      <c r="A687" s="204"/>
      <c r="B687" s="240"/>
      <c r="C687" s="223"/>
      <c r="D687" s="231"/>
      <c r="E687" s="3"/>
      <c r="F687" s="3"/>
      <c r="G687" s="3"/>
      <c r="H687" s="3"/>
      <c r="J687" s="226"/>
      <c r="K687" s="3"/>
      <c r="L687" s="3"/>
      <c r="O687" s="227"/>
      <c r="Q687" s="94"/>
      <c r="R687" s="94"/>
      <c r="S687" s="94"/>
      <c r="T687" s="94"/>
    </row>
    <row r="688" ht="15.75" customHeight="1">
      <c r="A688" s="204"/>
      <c r="B688" s="240"/>
      <c r="C688" s="223"/>
      <c r="D688" s="231"/>
      <c r="E688" s="3"/>
      <c r="F688" s="3"/>
      <c r="G688" s="3"/>
      <c r="H688" s="3"/>
      <c r="J688" s="226"/>
      <c r="K688" s="3"/>
      <c r="L688" s="3"/>
      <c r="O688" s="227"/>
      <c r="Q688" s="94"/>
      <c r="R688" s="94"/>
      <c r="S688" s="94"/>
      <c r="T688" s="94"/>
    </row>
    <row r="689" ht="15.75" customHeight="1">
      <c r="A689" s="204"/>
      <c r="B689" s="240"/>
      <c r="C689" s="223"/>
      <c r="D689" s="231"/>
      <c r="E689" s="3"/>
      <c r="F689" s="3"/>
      <c r="G689" s="3"/>
      <c r="H689" s="3"/>
      <c r="J689" s="226"/>
      <c r="K689" s="3"/>
      <c r="L689" s="3"/>
      <c r="O689" s="227"/>
      <c r="Q689" s="94"/>
      <c r="R689" s="94"/>
      <c r="S689" s="94"/>
      <c r="T689" s="94"/>
    </row>
    <row r="690" ht="15.75" customHeight="1">
      <c r="A690" s="204"/>
      <c r="B690" s="240"/>
      <c r="C690" s="223"/>
      <c r="D690" s="231"/>
      <c r="E690" s="3"/>
      <c r="F690" s="3"/>
      <c r="G690" s="3"/>
      <c r="H690" s="3"/>
      <c r="J690" s="226"/>
      <c r="K690" s="3"/>
      <c r="L690" s="3"/>
      <c r="O690" s="227"/>
      <c r="Q690" s="94"/>
      <c r="R690" s="94"/>
      <c r="S690" s="94"/>
      <c r="T690" s="94"/>
    </row>
    <row r="691" ht="15.75" customHeight="1">
      <c r="A691" s="234"/>
      <c r="B691" s="240"/>
      <c r="C691" s="223"/>
      <c r="D691" s="231"/>
      <c r="E691" s="3"/>
      <c r="F691" s="3"/>
      <c r="G691" s="3"/>
      <c r="H691" s="3"/>
      <c r="J691" s="226"/>
      <c r="K691" s="3"/>
      <c r="L691" s="3"/>
      <c r="O691" s="227"/>
      <c r="Q691" s="94"/>
      <c r="R691" s="94"/>
      <c r="S691" s="94"/>
      <c r="T691" s="94"/>
    </row>
    <row r="692" ht="15.75" customHeight="1">
      <c r="A692" s="234"/>
      <c r="B692" s="240"/>
      <c r="C692" s="223"/>
      <c r="D692" s="231"/>
      <c r="E692" s="3"/>
      <c r="F692" s="3"/>
      <c r="G692" s="3"/>
      <c r="H692" s="3"/>
      <c r="J692" s="226"/>
      <c r="K692" s="3"/>
      <c r="L692" s="3"/>
      <c r="O692" s="227"/>
      <c r="Q692" s="94"/>
      <c r="R692" s="94"/>
      <c r="S692" s="94"/>
      <c r="T692" s="94"/>
    </row>
    <row r="693" ht="15.75" customHeight="1">
      <c r="A693" s="234"/>
      <c r="B693" s="240"/>
      <c r="C693" s="223"/>
      <c r="D693" s="231"/>
      <c r="E693" s="3"/>
      <c r="F693" s="3"/>
      <c r="G693" s="3"/>
      <c r="H693" s="3"/>
      <c r="J693" s="226"/>
      <c r="K693" s="3"/>
      <c r="L693" s="3"/>
      <c r="O693" s="227"/>
      <c r="Q693" s="94"/>
      <c r="R693" s="94"/>
      <c r="S693" s="94"/>
      <c r="T693" s="94"/>
    </row>
    <row r="694" ht="15.75" customHeight="1">
      <c r="A694" s="234"/>
      <c r="B694" s="240"/>
      <c r="C694" s="223"/>
      <c r="D694" s="231"/>
      <c r="E694" s="3"/>
      <c r="F694" s="3"/>
      <c r="G694" s="3"/>
      <c r="H694" s="3"/>
      <c r="J694" s="226"/>
      <c r="K694" s="3"/>
      <c r="L694" s="3"/>
      <c r="O694" s="227"/>
      <c r="Q694" s="94"/>
      <c r="R694" s="94"/>
      <c r="S694" s="94"/>
      <c r="T694" s="94"/>
    </row>
    <row r="695" ht="15.75" customHeight="1">
      <c r="A695" s="234"/>
      <c r="B695" s="240"/>
      <c r="C695" s="223"/>
      <c r="D695" s="231"/>
      <c r="E695" s="3"/>
      <c r="F695" s="3"/>
      <c r="G695" s="3"/>
      <c r="H695" s="3"/>
      <c r="J695" s="226"/>
      <c r="K695" s="3"/>
      <c r="L695" s="3"/>
      <c r="O695" s="227"/>
      <c r="Q695" s="94"/>
      <c r="R695" s="94"/>
      <c r="S695" s="94"/>
      <c r="T695" s="94"/>
    </row>
    <row r="696" ht="15.75" customHeight="1">
      <c r="A696" s="234"/>
      <c r="B696" s="240"/>
      <c r="C696" s="223"/>
      <c r="D696" s="231"/>
      <c r="E696" s="3"/>
      <c r="F696" s="3"/>
      <c r="G696" s="3"/>
      <c r="H696" s="3"/>
      <c r="J696" s="226"/>
      <c r="K696" s="3"/>
      <c r="L696" s="3"/>
      <c r="O696" s="227"/>
      <c r="Q696" s="94"/>
      <c r="R696" s="94"/>
      <c r="S696" s="94"/>
      <c r="T696" s="94"/>
    </row>
    <row r="697" ht="15.75" customHeight="1">
      <c r="A697" s="228"/>
      <c r="B697" s="240"/>
      <c r="C697" s="223"/>
      <c r="D697" s="231"/>
      <c r="E697" s="3"/>
      <c r="F697" s="3"/>
      <c r="G697" s="3"/>
      <c r="H697" s="3"/>
      <c r="J697" s="226"/>
      <c r="K697" s="3"/>
      <c r="L697" s="3"/>
      <c r="O697" s="227"/>
      <c r="Q697" s="94"/>
      <c r="R697" s="94"/>
      <c r="S697" s="94"/>
      <c r="T697" s="94"/>
    </row>
    <row r="698" ht="15.75" customHeight="1">
      <c r="A698" s="228"/>
      <c r="B698" s="240"/>
      <c r="C698" s="223"/>
      <c r="D698" s="231"/>
      <c r="E698" s="3"/>
      <c r="F698" s="3"/>
      <c r="G698" s="3"/>
      <c r="H698" s="3"/>
      <c r="J698" s="226"/>
      <c r="K698" s="3"/>
      <c r="L698" s="3"/>
      <c r="O698" s="227"/>
      <c r="Q698" s="94"/>
      <c r="R698" s="94"/>
      <c r="S698" s="94"/>
      <c r="T698" s="94"/>
    </row>
    <row r="699" ht="15.75" customHeight="1">
      <c r="A699" s="228"/>
      <c r="B699" s="240"/>
      <c r="C699" s="223"/>
      <c r="D699" s="231"/>
      <c r="E699" s="3"/>
      <c r="F699" s="3"/>
      <c r="G699" s="3"/>
      <c r="H699" s="3"/>
      <c r="J699" s="226"/>
      <c r="K699" s="3"/>
      <c r="L699" s="3"/>
      <c r="O699" s="227"/>
      <c r="Q699" s="94"/>
      <c r="R699" s="94"/>
      <c r="S699" s="94"/>
      <c r="T699" s="94"/>
    </row>
    <row r="700" ht="15.75" customHeight="1">
      <c r="A700" s="234"/>
      <c r="B700" s="240"/>
      <c r="C700" s="223"/>
      <c r="D700" s="231"/>
      <c r="E700" s="3"/>
      <c r="F700" s="3"/>
      <c r="G700" s="3"/>
      <c r="H700" s="3"/>
      <c r="J700" s="226"/>
      <c r="K700" s="3"/>
      <c r="L700" s="3"/>
      <c r="O700" s="227"/>
      <c r="Q700" s="94"/>
      <c r="R700" s="94"/>
      <c r="S700" s="94"/>
      <c r="T700" s="94"/>
    </row>
    <row r="701" ht="15.75" customHeight="1">
      <c r="A701" s="234"/>
      <c r="B701" s="240"/>
      <c r="C701" s="223"/>
      <c r="D701" s="231"/>
      <c r="E701" s="3"/>
      <c r="F701" s="3"/>
      <c r="G701" s="3"/>
      <c r="H701" s="3"/>
      <c r="J701" s="226"/>
      <c r="K701" s="3"/>
      <c r="L701" s="3"/>
      <c r="O701" s="227"/>
      <c r="Q701" s="94"/>
      <c r="R701" s="94"/>
      <c r="S701" s="94"/>
      <c r="T701" s="94"/>
    </row>
    <row r="702" ht="15.75" customHeight="1">
      <c r="A702" s="234"/>
      <c r="B702" s="240"/>
      <c r="C702" s="223"/>
      <c r="D702" s="231"/>
      <c r="E702" s="3"/>
      <c r="F702" s="3"/>
      <c r="G702" s="3"/>
      <c r="H702" s="3"/>
      <c r="J702" s="226"/>
      <c r="K702" s="3"/>
      <c r="L702" s="3"/>
      <c r="O702" s="227"/>
      <c r="Q702" s="94"/>
      <c r="R702" s="94"/>
      <c r="S702" s="94"/>
      <c r="T702" s="94"/>
    </row>
    <row r="703" ht="15.75" customHeight="1">
      <c r="A703" s="234"/>
      <c r="B703" s="240"/>
      <c r="C703" s="223"/>
      <c r="D703" s="231"/>
      <c r="E703" s="3"/>
      <c r="F703" s="3"/>
      <c r="G703" s="3"/>
      <c r="H703" s="3"/>
      <c r="J703" s="226"/>
      <c r="K703" s="3"/>
      <c r="L703" s="3"/>
      <c r="O703" s="227"/>
      <c r="Q703" s="94"/>
      <c r="R703" s="94"/>
      <c r="S703" s="94"/>
      <c r="T703" s="94"/>
    </row>
    <row r="704" ht="15.75" customHeight="1">
      <c r="A704" s="234"/>
      <c r="B704" s="240"/>
      <c r="C704" s="223"/>
      <c r="D704" s="231"/>
      <c r="E704" s="3"/>
      <c r="F704" s="3"/>
      <c r="G704" s="3"/>
      <c r="H704" s="3"/>
      <c r="J704" s="226"/>
      <c r="K704" s="3"/>
      <c r="L704" s="3"/>
      <c r="O704" s="227"/>
      <c r="Q704" s="94"/>
      <c r="R704" s="94"/>
      <c r="S704" s="94"/>
      <c r="T704" s="94"/>
    </row>
    <row r="705" ht="15.75" customHeight="1">
      <c r="A705" s="234"/>
      <c r="B705" s="240"/>
      <c r="C705" s="223"/>
      <c r="D705" s="231"/>
      <c r="E705" s="3"/>
      <c r="F705" s="3"/>
      <c r="G705" s="3"/>
      <c r="H705" s="3"/>
      <c r="J705" s="226"/>
      <c r="K705" s="3"/>
      <c r="L705" s="3"/>
      <c r="O705" s="227"/>
      <c r="Q705" s="94"/>
      <c r="R705" s="94"/>
      <c r="S705" s="94"/>
      <c r="T705" s="94"/>
    </row>
    <row r="706" ht="15.75" customHeight="1">
      <c r="A706" s="234"/>
      <c r="B706" s="240"/>
      <c r="C706" s="223"/>
      <c r="D706" s="231"/>
      <c r="E706" s="3"/>
      <c r="F706" s="3"/>
      <c r="G706" s="3"/>
      <c r="H706" s="3"/>
      <c r="J706" s="226"/>
      <c r="K706" s="3"/>
      <c r="L706" s="3"/>
      <c r="O706" s="227"/>
      <c r="Q706" s="94"/>
      <c r="R706" s="94"/>
      <c r="S706" s="94"/>
      <c r="T706" s="94"/>
    </row>
    <row r="707" ht="15.75" customHeight="1">
      <c r="A707" s="234"/>
      <c r="B707" s="240"/>
      <c r="C707" s="223"/>
      <c r="D707" s="231"/>
      <c r="E707" s="3"/>
      <c r="F707" s="3"/>
      <c r="G707" s="3"/>
      <c r="H707" s="3"/>
      <c r="J707" s="226"/>
      <c r="K707" s="3"/>
      <c r="L707" s="3"/>
      <c r="O707" s="227"/>
      <c r="Q707" s="94"/>
      <c r="R707" s="94"/>
      <c r="S707" s="94"/>
      <c r="T707" s="94"/>
    </row>
    <row r="708" ht="15.75" customHeight="1">
      <c r="A708" s="234"/>
      <c r="B708" s="240"/>
      <c r="C708" s="223"/>
      <c r="D708" s="231"/>
      <c r="E708" s="3"/>
      <c r="F708" s="3"/>
      <c r="G708" s="3"/>
      <c r="H708" s="3"/>
      <c r="J708" s="226"/>
      <c r="K708" s="3"/>
      <c r="L708" s="3"/>
      <c r="O708" s="227"/>
      <c r="Q708" s="94"/>
      <c r="R708" s="94"/>
      <c r="S708" s="94"/>
      <c r="T708" s="94"/>
    </row>
    <row r="709" ht="15.75" customHeight="1">
      <c r="A709" s="234"/>
      <c r="B709" s="240"/>
      <c r="C709" s="223"/>
      <c r="D709" s="231"/>
      <c r="E709" s="3"/>
      <c r="F709" s="3"/>
      <c r="G709" s="3"/>
      <c r="H709" s="3"/>
      <c r="J709" s="226"/>
      <c r="K709" s="3"/>
      <c r="L709" s="3"/>
      <c r="O709" s="227"/>
      <c r="Q709" s="94"/>
      <c r="R709" s="94"/>
      <c r="S709" s="94"/>
      <c r="T709" s="94"/>
    </row>
    <row r="710" ht="15.75" customHeight="1">
      <c r="A710" s="234"/>
      <c r="B710" s="240"/>
      <c r="C710" s="223"/>
      <c r="D710" s="231"/>
      <c r="E710" s="3"/>
      <c r="F710" s="3"/>
      <c r="G710" s="3"/>
      <c r="H710" s="3"/>
      <c r="J710" s="226"/>
      <c r="K710" s="3"/>
      <c r="L710" s="3"/>
      <c r="O710" s="227"/>
      <c r="Q710" s="94"/>
      <c r="R710" s="94"/>
      <c r="S710" s="94"/>
      <c r="T710" s="94"/>
    </row>
    <row r="711" ht="15.75" customHeight="1">
      <c r="A711" s="245"/>
      <c r="B711" s="240"/>
      <c r="C711" s="223"/>
      <c r="D711" s="231"/>
      <c r="E711" s="3"/>
      <c r="F711" s="3"/>
      <c r="G711" s="3"/>
      <c r="H711" s="3"/>
      <c r="J711" s="226"/>
      <c r="K711" s="3"/>
      <c r="L711" s="3"/>
      <c r="O711" s="227"/>
      <c r="Q711" s="94"/>
      <c r="R711" s="94"/>
      <c r="S711" s="94"/>
      <c r="T711" s="94"/>
    </row>
    <row r="712" ht="15.75" customHeight="1">
      <c r="A712" s="204"/>
      <c r="B712" s="240"/>
      <c r="C712" s="223"/>
      <c r="D712" s="231"/>
      <c r="E712" s="3"/>
      <c r="F712" s="3"/>
      <c r="G712" s="3"/>
      <c r="H712" s="3"/>
      <c r="J712" s="226"/>
      <c r="K712" s="3"/>
      <c r="L712" s="3"/>
      <c r="O712" s="227"/>
      <c r="Q712" s="94"/>
      <c r="R712" s="94"/>
      <c r="S712" s="94"/>
      <c r="T712" s="94"/>
    </row>
    <row r="713" ht="15.75" customHeight="1">
      <c r="A713" s="204"/>
      <c r="B713" s="240"/>
      <c r="C713" s="223"/>
      <c r="D713" s="231"/>
      <c r="E713" s="3"/>
      <c r="F713" s="3"/>
      <c r="G713" s="3"/>
      <c r="H713" s="3"/>
      <c r="J713" s="226"/>
      <c r="K713" s="3"/>
      <c r="L713" s="3"/>
      <c r="O713" s="227"/>
      <c r="Q713" s="94"/>
      <c r="R713" s="94"/>
      <c r="S713" s="94"/>
      <c r="T713" s="94"/>
    </row>
    <row r="714" ht="15.75" customHeight="1">
      <c r="A714" s="204"/>
      <c r="B714" s="240"/>
      <c r="C714" s="223"/>
      <c r="D714" s="231"/>
      <c r="E714" s="3"/>
      <c r="F714" s="3"/>
      <c r="G714" s="3"/>
      <c r="H714" s="3"/>
      <c r="J714" s="226"/>
      <c r="K714" s="3"/>
      <c r="L714" s="3"/>
      <c r="O714" s="227"/>
      <c r="Q714" s="94"/>
      <c r="R714" s="94"/>
      <c r="S714" s="94"/>
      <c r="T714" s="94"/>
    </row>
    <row r="715" ht="15.75" customHeight="1">
      <c r="A715" s="234"/>
      <c r="B715" s="240"/>
      <c r="C715" s="223"/>
      <c r="D715" s="231"/>
      <c r="E715" s="3"/>
      <c r="F715" s="3"/>
      <c r="G715" s="3"/>
      <c r="H715" s="3"/>
      <c r="J715" s="226"/>
      <c r="K715" s="3"/>
      <c r="L715" s="3"/>
      <c r="O715" s="227"/>
      <c r="Q715" s="94"/>
      <c r="R715" s="94"/>
      <c r="S715" s="94"/>
      <c r="T715" s="94"/>
    </row>
    <row r="716" ht="15.75" customHeight="1">
      <c r="A716" s="234"/>
      <c r="B716" s="240"/>
      <c r="C716" s="223"/>
      <c r="D716" s="231"/>
      <c r="E716" s="3"/>
      <c r="F716" s="3"/>
      <c r="G716" s="3"/>
      <c r="H716" s="3"/>
      <c r="J716" s="226"/>
      <c r="K716" s="3"/>
      <c r="L716" s="3"/>
      <c r="O716" s="227"/>
      <c r="Q716" s="94"/>
      <c r="R716" s="94"/>
      <c r="S716" s="94"/>
      <c r="T716" s="94"/>
    </row>
    <row r="717" ht="15.75" customHeight="1">
      <c r="A717" s="234"/>
      <c r="B717" s="240"/>
      <c r="C717" s="223"/>
      <c r="D717" s="231"/>
      <c r="E717" s="3"/>
      <c r="F717" s="3"/>
      <c r="G717" s="3"/>
      <c r="H717" s="3"/>
      <c r="J717" s="226"/>
      <c r="K717" s="3"/>
      <c r="L717" s="3"/>
      <c r="O717" s="227"/>
      <c r="Q717" s="94"/>
      <c r="R717" s="94"/>
      <c r="S717" s="94"/>
      <c r="T717" s="94"/>
    </row>
    <row r="718" ht="15.75" customHeight="1">
      <c r="A718" s="234"/>
      <c r="B718" s="240"/>
      <c r="C718" s="223"/>
      <c r="D718" s="231"/>
      <c r="E718" s="3"/>
      <c r="F718" s="3"/>
      <c r="G718" s="3"/>
      <c r="H718" s="3"/>
      <c r="J718" s="226"/>
      <c r="K718" s="3"/>
      <c r="L718" s="3"/>
      <c r="O718" s="227"/>
      <c r="Q718" s="94"/>
      <c r="R718" s="94"/>
      <c r="S718" s="94"/>
      <c r="T718" s="94"/>
    </row>
    <row r="719" ht="15.75" customHeight="1">
      <c r="A719" s="234"/>
      <c r="B719" s="240"/>
      <c r="C719" s="223"/>
      <c r="D719" s="231"/>
      <c r="E719" s="3"/>
      <c r="F719" s="3"/>
      <c r="G719" s="3"/>
      <c r="H719" s="3"/>
      <c r="J719" s="226"/>
      <c r="K719" s="3"/>
      <c r="L719" s="3"/>
      <c r="O719" s="227"/>
      <c r="Q719" s="94"/>
      <c r="R719" s="94"/>
      <c r="S719" s="94"/>
      <c r="T719" s="94"/>
    </row>
    <row r="720" ht="15.75" customHeight="1">
      <c r="A720" s="234"/>
      <c r="B720" s="240"/>
      <c r="C720" s="223"/>
      <c r="D720" s="231"/>
      <c r="E720" s="3"/>
      <c r="F720" s="3"/>
      <c r="G720" s="3"/>
      <c r="H720" s="3"/>
      <c r="J720" s="226"/>
      <c r="K720" s="3"/>
      <c r="L720" s="3"/>
      <c r="O720" s="227"/>
      <c r="Q720" s="94"/>
      <c r="R720" s="94"/>
      <c r="S720" s="94"/>
      <c r="T720" s="94"/>
    </row>
    <row r="721" ht="15.75" customHeight="1">
      <c r="A721" s="234"/>
      <c r="B721" s="240"/>
      <c r="C721" s="223"/>
      <c r="D721" s="231"/>
      <c r="E721" s="3"/>
      <c r="F721" s="3"/>
      <c r="G721" s="3"/>
      <c r="H721" s="3"/>
      <c r="J721" s="226"/>
      <c r="K721" s="3"/>
      <c r="L721" s="3"/>
      <c r="O721" s="227"/>
      <c r="Q721" s="94"/>
      <c r="R721" s="94"/>
      <c r="S721" s="94"/>
      <c r="T721" s="94"/>
    </row>
    <row r="722" ht="15.75" customHeight="1">
      <c r="A722" s="234"/>
      <c r="B722" s="240"/>
      <c r="C722" s="223"/>
      <c r="D722" s="231"/>
      <c r="E722" s="3"/>
      <c r="F722" s="3"/>
      <c r="G722" s="3"/>
      <c r="H722" s="3"/>
      <c r="J722" s="226"/>
      <c r="K722" s="3"/>
      <c r="L722" s="3"/>
      <c r="O722" s="227"/>
      <c r="Q722" s="94"/>
      <c r="R722" s="94"/>
      <c r="S722" s="94"/>
      <c r="T722" s="94"/>
    </row>
    <row r="723" ht="15.75" customHeight="1">
      <c r="A723" s="234"/>
      <c r="B723" s="240"/>
      <c r="C723" s="223"/>
      <c r="D723" s="231"/>
      <c r="E723" s="3"/>
      <c r="F723" s="3"/>
      <c r="G723" s="3"/>
      <c r="H723" s="3"/>
      <c r="J723" s="226"/>
      <c r="K723" s="3"/>
      <c r="L723" s="3"/>
      <c r="O723" s="227"/>
      <c r="Q723" s="94"/>
      <c r="R723" s="94"/>
      <c r="S723" s="94"/>
      <c r="T723" s="94"/>
    </row>
    <row r="724" ht="15.75" customHeight="1">
      <c r="A724" s="234"/>
      <c r="B724" s="240"/>
      <c r="C724" s="223"/>
      <c r="D724" s="231"/>
      <c r="E724" s="3"/>
      <c r="F724" s="3"/>
      <c r="G724" s="3"/>
      <c r="H724" s="3"/>
      <c r="J724" s="226"/>
      <c r="K724" s="3"/>
      <c r="L724" s="3"/>
      <c r="O724" s="227"/>
      <c r="Q724" s="94"/>
      <c r="R724" s="94"/>
      <c r="S724" s="94"/>
      <c r="T724" s="94"/>
    </row>
    <row r="725" ht="15.75" customHeight="1">
      <c r="A725" s="234"/>
      <c r="B725" s="240"/>
      <c r="C725" s="223"/>
      <c r="D725" s="231"/>
      <c r="E725" s="3"/>
      <c r="F725" s="3"/>
      <c r="G725" s="3"/>
      <c r="H725" s="3"/>
      <c r="J725" s="226"/>
      <c r="K725" s="3"/>
      <c r="L725" s="3"/>
      <c r="O725" s="227"/>
      <c r="Q725" s="94"/>
      <c r="R725" s="94"/>
      <c r="S725" s="94"/>
      <c r="T725" s="94"/>
    </row>
    <row r="726" ht="15.75" customHeight="1">
      <c r="A726" s="234"/>
      <c r="B726" s="240"/>
      <c r="C726" s="223"/>
      <c r="D726" s="231"/>
      <c r="E726" s="3"/>
      <c r="F726" s="3"/>
      <c r="G726" s="3"/>
      <c r="H726" s="3"/>
      <c r="J726" s="226"/>
      <c r="K726" s="3"/>
      <c r="L726" s="3"/>
      <c r="O726" s="227"/>
      <c r="Q726" s="94"/>
      <c r="R726" s="94"/>
      <c r="S726" s="94"/>
      <c r="T726" s="94"/>
    </row>
    <row r="727" ht="15.75" customHeight="1">
      <c r="A727" s="234"/>
      <c r="B727" s="240"/>
      <c r="C727" s="223"/>
      <c r="D727" s="231"/>
      <c r="E727" s="3"/>
      <c r="F727" s="3"/>
      <c r="G727" s="3"/>
      <c r="H727" s="3"/>
      <c r="J727" s="226"/>
      <c r="K727" s="3"/>
      <c r="L727" s="3"/>
      <c r="O727" s="227"/>
      <c r="Q727" s="94"/>
      <c r="R727" s="94"/>
      <c r="S727" s="94"/>
      <c r="T727" s="94"/>
    </row>
    <row r="728" ht="15.75" customHeight="1">
      <c r="A728" s="234"/>
      <c r="B728" s="240"/>
      <c r="C728" s="223"/>
      <c r="D728" s="231"/>
      <c r="E728" s="3"/>
      <c r="F728" s="3"/>
      <c r="G728" s="3"/>
      <c r="H728" s="3"/>
      <c r="J728" s="226"/>
      <c r="K728" s="3"/>
      <c r="L728" s="3"/>
      <c r="O728" s="227"/>
      <c r="Q728" s="94"/>
      <c r="R728" s="94"/>
      <c r="S728" s="94"/>
      <c r="T728" s="94"/>
    </row>
    <row r="729" ht="15.75" customHeight="1">
      <c r="A729" s="234"/>
      <c r="B729" s="240"/>
      <c r="C729" s="223"/>
      <c r="D729" s="231"/>
      <c r="E729" s="3"/>
      <c r="F729" s="3"/>
      <c r="G729" s="3"/>
      <c r="H729" s="3"/>
      <c r="J729" s="226"/>
      <c r="K729" s="3"/>
      <c r="L729" s="3"/>
      <c r="O729" s="227"/>
      <c r="Q729" s="94"/>
      <c r="R729" s="94"/>
      <c r="S729" s="94"/>
      <c r="T729" s="94"/>
    </row>
    <row r="730" ht="15.75" customHeight="1">
      <c r="A730" s="234"/>
      <c r="B730" s="240"/>
      <c r="C730" s="223"/>
      <c r="D730" s="231"/>
      <c r="E730" s="3"/>
      <c r="F730" s="3"/>
      <c r="G730" s="3"/>
      <c r="H730" s="3"/>
      <c r="J730" s="226"/>
      <c r="K730" s="3"/>
      <c r="L730" s="3"/>
      <c r="O730" s="227"/>
      <c r="Q730" s="94"/>
      <c r="R730" s="94"/>
      <c r="S730" s="94"/>
      <c r="T730" s="94"/>
    </row>
    <row r="731" ht="15.75" customHeight="1">
      <c r="A731" s="234"/>
      <c r="B731" s="240"/>
      <c r="C731" s="223"/>
      <c r="D731" s="231"/>
      <c r="E731" s="3"/>
      <c r="F731" s="3"/>
      <c r="G731" s="3"/>
      <c r="H731" s="3"/>
      <c r="J731" s="226"/>
      <c r="K731" s="3"/>
      <c r="L731" s="3"/>
      <c r="O731" s="227"/>
      <c r="Q731" s="94"/>
      <c r="R731" s="94"/>
      <c r="S731" s="94"/>
      <c r="T731" s="94"/>
    </row>
    <row r="732" ht="15.75" customHeight="1">
      <c r="A732" s="234"/>
      <c r="B732" s="240"/>
      <c r="C732" s="223"/>
      <c r="D732" s="231"/>
      <c r="E732" s="3"/>
      <c r="F732" s="3"/>
      <c r="G732" s="3"/>
      <c r="H732" s="3"/>
      <c r="J732" s="226"/>
      <c r="K732" s="3"/>
      <c r="L732" s="3"/>
      <c r="O732" s="227"/>
      <c r="Q732" s="94"/>
      <c r="R732" s="94"/>
      <c r="S732" s="94"/>
      <c r="T732" s="94"/>
    </row>
    <row r="733" ht="15.75" customHeight="1">
      <c r="A733" s="234"/>
      <c r="B733" s="240"/>
      <c r="C733" s="223"/>
      <c r="D733" s="231"/>
      <c r="E733" s="3"/>
      <c r="F733" s="3"/>
      <c r="G733" s="3"/>
      <c r="H733" s="3"/>
      <c r="J733" s="226"/>
      <c r="K733" s="3"/>
      <c r="L733" s="3"/>
      <c r="O733" s="227"/>
      <c r="Q733" s="94"/>
      <c r="R733" s="94"/>
      <c r="S733" s="94"/>
      <c r="T733" s="94"/>
    </row>
    <row r="734" ht="15.75" customHeight="1">
      <c r="A734" s="234"/>
      <c r="B734" s="240"/>
      <c r="C734" s="223"/>
      <c r="D734" s="231"/>
      <c r="E734" s="3"/>
      <c r="F734" s="3"/>
      <c r="G734" s="3"/>
      <c r="H734" s="3"/>
      <c r="J734" s="226"/>
      <c r="K734" s="3"/>
      <c r="L734" s="3"/>
      <c r="O734" s="227"/>
      <c r="Q734" s="94"/>
      <c r="R734" s="94"/>
      <c r="S734" s="94"/>
      <c r="T734" s="94"/>
    </row>
    <row r="735" ht="15.75" customHeight="1">
      <c r="A735" s="234"/>
      <c r="B735" s="240"/>
      <c r="C735" s="223"/>
      <c r="D735" s="231"/>
      <c r="E735" s="3"/>
      <c r="F735" s="3"/>
      <c r="G735" s="3"/>
      <c r="H735" s="3"/>
      <c r="J735" s="226"/>
      <c r="K735" s="3"/>
      <c r="L735" s="3"/>
      <c r="O735" s="227"/>
      <c r="Q735" s="94"/>
      <c r="R735" s="94"/>
      <c r="S735" s="94"/>
      <c r="T735" s="94"/>
    </row>
    <row r="736" ht="15.75" customHeight="1">
      <c r="A736" s="204"/>
      <c r="B736" s="240"/>
      <c r="C736" s="223"/>
      <c r="D736" s="231"/>
      <c r="E736" s="3"/>
      <c r="F736" s="3"/>
      <c r="G736" s="3"/>
      <c r="H736" s="3"/>
      <c r="J736" s="226"/>
      <c r="K736" s="3"/>
      <c r="L736" s="3"/>
      <c r="O736" s="227"/>
      <c r="Q736" s="94"/>
      <c r="R736" s="94"/>
      <c r="S736" s="94"/>
      <c r="T736" s="94"/>
    </row>
    <row r="737" ht="15.75" customHeight="1">
      <c r="A737" s="204"/>
      <c r="B737" s="240"/>
      <c r="C737" s="223"/>
      <c r="D737" s="231"/>
      <c r="E737" s="3"/>
      <c r="F737" s="3"/>
      <c r="G737" s="3"/>
      <c r="H737" s="3"/>
      <c r="J737" s="226"/>
      <c r="K737" s="3"/>
      <c r="L737" s="3"/>
      <c r="O737" s="227"/>
      <c r="Q737" s="94"/>
      <c r="R737" s="94"/>
      <c r="S737" s="94"/>
      <c r="T737" s="94"/>
    </row>
    <row r="738" ht="15.75" customHeight="1">
      <c r="A738" s="204"/>
      <c r="B738" s="240"/>
      <c r="C738" s="223"/>
      <c r="D738" s="231"/>
      <c r="E738" s="3"/>
      <c r="F738" s="3"/>
      <c r="G738" s="3"/>
      <c r="H738" s="3"/>
      <c r="J738" s="226"/>
      <c r="K738" s="3"/>
      <c r="L738" s="3"/>
      <c r="O738" s="227"/>
      <c r="Q738" s="94"/>
      <c r="R738" s="94"/>
      <c r="S738" s="94"/>
      <c r="T738" s="94"/>
    </row>
    <row r="739" ht="15.75" customHeight="1">
      <c r="A739" s="204"/>
      <c r="B739" s="240"/>
      <c r="C739" s="223"/>
      <c r="D739" s="231"/>
      <c r="E739" s="3"/>
      <c r="F739" s="3"/>
      <c r="G739" s="3"/>
      <c r="H739" s="3"/>
      <c r="J739" s="226"/>
      <c r="K739" s="3"/>
      <c r="L739" s="3"/>
      <c r="O739" s="227"/>
      <c r="Q739" s="94"/>
      <c r="R739" s="94"/>
      <c r="S739" s="94"/>
      <c r="T739" s="94"/>
    </row>
    <row r="740" ht="15.75" customHeight="1">
      <c r="A740" s="204"/>
      <c r="B740" s="240"/>
      <c r="C740" s="223"/>
      <c r="D740" s="231"/>
      <c r="E740" s="3"/>
      <c r="F740" s="3"/>
      <c r="G740" s="3"/>
      <c r="H740" s="3"/>
      <c r="J740" s="226"/>
      <c r="K740" s="3"/>
      <c r="L740" s="3"/>
      <c r="O740" s="227"/>
      <c r="Q740" s="94"/>
      <c r="R740" s="94"/>
      <c r="S740" s="94"/>
      <c r="T740" s="94"/>
    </row>
    <row r="741" ht="15.75" customHeight="1">
      <c r="A741" s="204"/>
      <c r="B741" s="240"/>
      <c r="C741" s="223"/>
      <c r="D741" s="231"/>
      <c r="E741" s="3"/>
      <c r="F741" s="3"/>
      <c r="G741" s="3"/>
      <c r="H741" s="3"/>
      <c r="J741" s="226"/>
      <c r="K741" s="3"/>
      <c r="L741" s="3"/>
      <c r="O741" s="227"/>
      <c r="Q741" s="94"/>
      <c r="R741" s="94"/>
      <c r="S741" s="94"/>
      <c r="T741" s="94"/>
    </row>
    <row r="742" ht="15.75" customHeight="1">
      <c r="A742" s="234"/>
      <c r="B742" s="240"/>
      <c r="C742" s="223"/>
      <c r="D742" s="231"/>
      <c r="E742" s="3"/>
      <c r="F742" s="3"/>
      <c r="G742" s="3"/>
      <c r="H742" s="3"/>
      <c r="J742" s="226"/>
      <c r="K742" s="3"/>
      <c r="L742" s="3"/>
      <c r="O742" s="227"/>
      <c r="Q742" s="94"/>
      <c r="R742" s="94"/>
      <c r="S742" s="94"/>
      <c r="T742" s="94"/>
    </row>
    <row r="743" ht="15.75" customHeight="1">
      <c r="A743" s="245"/>
      <c r="B743" s="240"/>
      <c r="C743" s="223"/>
      <c r="D743" s="231"/>
      <c r="E743" s="3"/>
      <c r="F743" s="3"/>
      <c r="G743" s="3"/>
      <c r="H743" s="3"/>
      <c r="J743" s="226"/>
      <c r="K743" s="3"/>
      <c r="L743" s="3"/>
      <c r="O743" s="227"/>
      <c r="Q743" s="94"/>
      <c r="R743" s="94"/>
      <c r="S743" s="94"/>
      <c r="T743" s="94"/>
    </row>
    <row r="744" ht="15.75" customHeight="1">
      <c r="A744" s="234"/>
      <c r="B744" s="240"/>
      <c r="C744" s="223"/>
      <c r="D744" s="231"/>
      <c r="E744" s="3"/>
      <c r="F744" s="3"/>
      <c r="G744" s="3"/>
      <c r="H744" s="3"/>
      <c r="J744" s="226"/>
      <c r="K744" s="3"/>
      <c r="L744" s="3"/>
      <c r="O744" s="227"/>
      <c r="Q744" s="94"/>
      <c r="R744" s="94"/>
      <c r="S744" s="94"/>
      <c r="T744" s="94"/>
    </row>
    <row r="745" ht="15.75" customHeight="1">
      <c r="A745" s="234"/>
      <c r="B745" s="240"/>
      <c r="C745" s="223"/>
      <c r="D745" s="231"/>
      <c r="E745" s="3"/>
      <c r="F745" s="3"/>
      <c r="G745" s="3"/>
      <c r="H745" s="3"/>
      <c r="J745" s="226"/>
      <c r="K745" s="3"/>
      <c r="L745" s="3"/>
      <c r="O745" s="227"/>
      <c r="Q745" s="94"/>
      <c r="R745" s="94"/>
      <c r="S745" s="94"/>
      <c r="T745" s="94"/>
    </row>
    <row r="746" ht="15.75" customHeight="1">
      <c r="A746" s="234"/>
      <c r="B746" s="240"/>
      <c r="C746" s="223"/>
      <c r="D746" s="231"/>
      <c r="E746" s="3"/>
      <c r="F746" s="3"/>
      <c r="G746" s="3"/>
      <c r="H746" s="3"/>
      <c r="J746" s="226"/>
      <c r="K746" s="3"/>
      <c r="L746" s="3"/>
      <c r="O746" s="227"/>
      <c r="Q746" s="94"/>
      <c r="R746" s="94"/>
      <c r="S746" s="94"/>
      <c r="T746" s="94"/>
    </row>
    <row r="747" ht="15.75" customHeight="1">
      <c r="A747" s="234"/>
      <c r="B747" s="240"/>
      <c r="C747" s="223"/>
      <c r="D747" s="231"/>
      <c r="E747" s="3"/>
      <c r="F747" s="3"/>
      <c r="G747" s="3"/>
      <c r="H747" s="3"/>
      <c r="J747" s="226"/>
      <c r="K747" s="3"/>
      <c r="L747" s="3"/>
      <c r="O747" s="227"/>
      <c r="Q747" s="94"/>
      <c r="R747" s="94"/>
      <c r="S747" s="94"/>
      <c r="T747" s="94"/>
    </row>
    <row r="748" ht="15.75" customHeight="1">
      <c r="A748" s="234"/>
      <c r="B748" s="240"/>
      <c r="C748" s="223"/>
      <c r="D748" s="231"/>
      <c r="E748" s="3"/>
      <c r="F748" s="3"/>
      <c r="G748" s="3"/>
      <c r="H748" s="3"/>
      <c r="J748" s="226"/>
      <c r="K748" s="3"/>
      <c r="L748" s="3"/>
      <c r="O748" s="227"/>
      <c r="Q748" s="94"/>
      <c r="R748" s="94"/>
      <c r="S748" s="94"/>
      <c r="T748" s="94"/>
    </row>
    <row r="749" ht="15.75" customHeight="1">
      <c r="A749" s="234"/>
      <c r="B749" s="240"/>
      <c r="C749" s="223"/>
      <c r="D749" s="231"/>
      <c r="E749" s="3"/>
      <c r="F749" s="3"/>
      <c r="G749" s="3"/>
      <c r="H749" s="3"/>
      <c r="J749" s="226"/>
      <c r="K749" s="3"/>
      <c r="L749" s="3"/>
      <c r="O749" s="227"/>
      <c r="Q749" s="94"/>
      <c r="R749" s="94"/>
      <c r="S749" s="94"/>
      <c r="T749" s="94"/>
    </row>
    <row r="750" ht="15.75" customHeight="1">
      <c r="A750" s="234"/>
      <c r="B750" s="240"/>
      <c r="C750" s="223"/>
      <c r="D750" s="231"/>
      <c r="E750" s="3"/>
      <c r="F750" s="3"/>
      <c r="G750" s="3"/>
      <c r="H750" s="3"/>
      <c r="J750" s="226"/>
      <c r="K750" s="3"/>
      <c r="L750" s="3"/>
      <c r="O750" s="227"/>
      <c r="Q750" s="94"/>
      <c r="R750" s="94"/>
      <c r="S750" s="94"/>
      <c r="T750" s="94"/>
    </row>
    <row r="751" ht="15.75" customHeight="1">
      <c r="A751" s="234"/>
      <c r="B751" s="240"/>
      <c r="C751" s="223"/>
      <c r="D751" s="231"/>
      <c r="E751" s="3"/>
      <c r="F751" s="3"/>
      <c r="G751" s="3"/>
      <c r="H751" s="3"/>
      <c r="J751" s="226"/>
      <c r="K751" s="3"/>
      <c r="L751" s="3"/>
      <c r="O751" s="227"/>
      <c r="Q751" s="94"/>
      <c r="R751" s="94"/>
      <c r="S751" s="94"/>
      <c r="T751" s="94"/>
    </row>
    <row r="752" ht="15.75" customHeight="1">
      <c r="A752" s="234"/>
      <c r="B752" s="240"/>
      <c r="C752" s="223"/>
      <c r="D752" s="231"/>
      <c r="E752" s="3"/>
      <c r="F752" s="3"/>
      <c r="G752" s="3"/>
      <c r="H752" s="3"/>
      <c r="J752" s="226"/>
      <c r="K752" s="3"/>
      <c r="L752" s="3"/>
      <c r="O752" s="227"/>
      <c r="Q752" s="94"/>
      <c r="R752" s="94"/>
      <c r="S752" s="94"/>
      <c r="T752" s="94"/>
    </row>
    <row r="753" ht="15.75" customHeight="1">
      <c r="A753" s="234"/>
      <c r="B753" s="240"/>
      <c r="C753" s="223"/>
      <c r="D753" s="231"/>
      <c r="E753" s="3"/>
      <c r="F753" s="3"/>
      <c r="G753" s="3"/>
      <c r="H753" s="3"/>
      <c r="J753" s="226"/>
      <c r="K753" s="3"/>
      <c r="L753" s="3"/>
      <c r="O753" s="227"/>
      <c r="Q753" s="94"/>
      <c r="R753" s="94"/>
      <c r="S753" s="94"/>
      <c r="T753" s="94"/>
    </row>
    <row r="754" ht="15.75" customHeight="1">
      <c r="A754" s="204"/>
      <c r="B754" s="240"/>
      <c r="C754" s="223"/>
      <c r="D754" s="231"/>
      <c r="E754" s="3"/>
      <c r="F754" s="3"/>
      <c r="G754" s="3"/>
      <c r="H754" s="3"/>
      <c r="J754" s="226"/>
      <c r="K754" s="3"/>
      <c r="L754" s="3"/>
      <c r="O754" s="227"/>
      <c r="Q754" s="94"/>
      <c r="R754" s="94"/>
      <c r="S754" s="94"/>
      <c r="T754" s="94"/>
    </row>
    <row r="755" ht="15.75" customHeight="1">
      <c r="A755" s="204"/>
      <c r="B755" s="240"/>
      <c r="C755" s="223"/>
      <c r="D755" s="231"/>
      <c r="E755" s="3"/>
      <c r="F755" s="3"/>
      <c r="G755" s="3"/>
      <c r="H755" s="3"/>
      <c r="J755" s="226"/>
      <c r="K755" s="3"/>
      <c r="L755" s="3"/>
      <c r="O755" s="227"/>
      <c r="Q755" s="94"/>
      <c r="R755" s="94"/>
      <c r="S755" s="94"/>
      <c r="T755" s="94"/>
    </row>
    <row r="756" ht="15.75" customHeight="1">
      <c r="A756" s="204"/>
      <c r="B756" s="240"/>
      <c r="C756" s="223"/>
      <c r="D756" s="231"/>
      <c r="E756" s="3"/>
      <c r="F756" s="3"/>
      <c r="G756" s="3"/>
      <c r="H756" s="3"/>
      <c r="J756" s="226"/>
      <c r="K756" s="3"/>
      <c r="L756" s="3"/>
      <c r="O756" s="227"/>
      <c r="Q756" s="94"/>
      <c r="R756" s="94"/>
      <c r="S756" s="94"/>
      <c r="T756" s="94"/>
    </row>
    <row r="757" ht="15.75" customHeight="1">
      <c r="A757" s="234"/>
      <c r="B757" s="240"/>
      <c r="C757" s="223"/>
      <c r="D757" s="231"/>
      <c r="E757" s="3"/>
      <c r="F757" s="3"/>
      <c r="G757" s="3"/>
      <c r="H757" s="3"/>
      <c r="J757" s="226"/>
      <c r="K757" s="3"/>
      <c r="L757" s="3"/>
      <c r="O757" s="227"/>
      <c r="Q757" s="94"/>
      <c r="R757" s="94"/>
      <c r="S757" s="94"/>
      <c r="T757" s="94"/>
    </row>
    <row r="758" ht="15.75" customHeight="1">
      <c r="A758" s="234"/>
      <c r="B758" s="240"/>
      <c r="C758" s="223"/>
      <c r="D758" s="231"/>
      <c r="E758" s="3"/>
      <c r="F758" s="3"/>
      <c r="G758" s="3"/>
      <c r="H758" s="3"/>
      <c r="J758" s="226"/>
      <c r="K758" s="3"/>
      <c r="L758" s="3"/>
      <c r="O758" s="227"/>
      <c r="Q758" s="94"/>
      <c r="R758" s="94"/>
      <c r="S758" s="94"/>
      <c r="T758" s="94"/>
    </row>
    <row r="759" ht="15.75" customHeight="1">
      <c r="A759" s="234"/>
      <c r="B759" s="240"/>
      <c r="C759" s="223"/>
      <c r="D759" s="231"/>
      <c r="E759" s="3"/>
      <c r="F759" s="3"/>
      <c r="G759" s="3"/>
      <c r="H759" s="3"/>
      <c r="J759" s="226"/>
      <c r="K759" s="3"/>
      <c r="L759" s="3"/>
      <c r="O759" s="227"/>
      <c r="Q759" s="94"/>
      <c r="R759" s="94"/>
      <c r="S759" s="94"/>
      <c r="T759" s="94"/>
    </row>
    <row r="760" ht="15.75" customHeight="1">
      <c r="A760" s="234"/>
      <c r="B760" s="240"/>
      <c r="C760" s="223"/>
      <c r="D760" s="231"/>
      <c r="E760" s="3"/>
      <c r="F760" s="3"/>
      <c r="G760" s="3"/>
      <c r="H760" s="3"/>
      <c r="J760" s="226"/>
      <c r="K760" s="3"/>
      <c r="L760" s="3"/>
      <c r="O760" s="227"/>
      <c r="Q760" s="94"/>
      <c r="R760" s="94"/>
      <c r="S760" s="94"/>
      <c r="T760" s="94"/>
    </row>
    <row r="761" ht="15.75" customHeight="1">
      <c r="A761" s="234"/>
      <c r="B761" s="240"/>
      <c r="C761" s="223"/>
      <c r="D761" s="231"/>
      <c r="E761" s="3"/>
      <c r="F761" s="3"/>
      <c r="G761" s="3"/>
      <c r="H761" s="3"/>
      <c r="J761" s="226"/>
      <c r="K761" s="3"/>
      <c r="L761" s="3"/>
      <c r="O761" s="227"/>
      <c r="Q761" s="94"/>
      <c r="R761" s="94"/>
      <c r="S761" s="94"/>
      <c r="T761" s="94"/>
    </row>
    <row r="762" ht="15.75" customHeight="1">
      <c r="A762" s="234"/>
      <c r="B762" s="240"/>
      <c r="C762" s="223"/>
      <c r="D762" s="231"/>
      <c r="E762" s="3"/>
      <c r="F762" s="3"/>
      <c r="G762" s="3"/>
      <c r="H762" s="3"/>
      <c r="J762" s="226"/>
      <c r="K762" s="3"/>
      <c r="L762" s="3"/>
      <c r="O762" s="227"/>
      <c r="Q762" s="94"/>
      <c r="R762" s="94"/>
      <c r="S762" s="94"/>
      <c r="T762" s="94"/>
    </row>
    <row r="763" ht="15.75" customHeight="1">
      <c r="A763" s="234"/>
      <c r="B763" s="240"/>
      <c r="C763" s="223"/>
      <c r="D763" s="231"/>
      <c r="E763" s="3"/>
      <c r="F763" s="3"/>
      <c r="G763" s="3"/>
      <c r="H763" s="3"/>
      <c r="J763" s="226"/>
      <c r="K763" s="3"/>
      <c r="L763" s="3"/>
      <c r="O763" s="227"/>
      <c r="Q763" s="94"/>
      <c r="R763" s="94"/>
      <c r="S763" s="94"/>
      <c r="T763" s="94"/>
    </row>
    <row r="764" ht="15.75" customHeight="1">
      <c r="A764" s="234"/>
      <c r="B764" s="240"/>
      <c r="C764" s="223"/>
      <c r="D764" s="231"/>
      <c r="E764" s="3"/>
      <c r="F764" s="3"/>
      <c r="G764" s="3"/>
      <c r="H764" s="3"/>
      <c r="J764" s="226"/>
      <c r="K764" s="3"/>
      <c r="L764" s="3"/>
      <c r="O764" s="227"/>
      <c r="Q764" s="94"/>
      <c r="R764" s="94"/>
      <c r="S764" s="94"/>
      <c r="T764" s="94"/>
    </row>
    <row r="765" ht="15.75" customHeight="1">
      <c r="A765" s="234"/>
      <c r="B765" s="240"/>
      <c r="C765" s="223"/>
      <c r="D765" s="231"/>
      <c r="E765" s="3"/>
      <c r="F765" s="3"/>
      <c r="G765" s="3"/>
      <c r="H765" s="3"/>
      <c r="J765" s="226"/>
      <c r="K765" s="3"/>
      <c r="L765" s="3"/>
      <c r="O765" s="227"/>
      <c r="Q765" s="94"/>
      <c r="R765" s="94"/>
      <c r="S765" s="94"/>
      <c r="T765" s="94"/>
    </row>
    <row r="766" ht="15.75" customHeight="1">
      <c r="A766" s="234"/>
      <c r="B766" s="240"/>
      <c r="C766" s="223"/>
      <c r="D766" s="231"/>
      <c r="E766" s="3"/>
      <c r="F766" s="3"/>
      <c r="G766" s="3"/>
      <c r="H766" s="3"/>
      <c r="J766" s="226"/>
      <c r="K766" s="3"/>
      <c r="L766" s="3"/>
      <c r="O766" s="227"/>
      <c r="Q766" s="94"/>
      <c r="R766" s="94"/>
      <c r="S766" s="94"/>
      <c r="T766" s="94"/>
    </row>
    <row r="767" ht="15.75" customHeight="1">
      <c r="A767" s="234"/>
      <c r="B767" s="240"/>
      <c r="C767" s="223"/>
      <c r="D767" s="231"/>
      <c r="E767" s="3"/>
      <c r="F767" s="3"/>
      <c r="G767" s="3"/>
      <c r="H767" s="3"/>
      <c r="J767" s="226"/>
      <c r="K767" s="3"/>
      <c r="L767" s="3"/>
      <c r="O767" s="227"/>
      <c r="Q767" s="94"/>
      <c r="R767" s="94"/>
      <c r="S767" s="94"/>
      <c r="T767" s="94"/>
    </row>
    <row r="768" ht="15.75" customHeight="1">
      <c r="A768" s="234"/>
      <c r="B768" s="240"/>
      <c r="C768" s="223"/>
      <c r="D768" s="231"/>
      <c r="E768" s="3"/>
      <c r="F768" s="3"/>
      <c r="G768" s="3"/>
      <c r="H768" s="3"/>
      <c r="J768" s="226"/>
      <c r="K768" s="3"/>
      <c r="L768" s="3"/>
      <c r="O768" s="227"/>
      <c r="Q768" s="94"/>
      <c r="R768" s="94"/>
      <c r="S768" s="94"/>
      <c r="T768" s="94"/>
    </row>
    <row r="769" ht="15.75" customHeight="1">
      <c r="A769" s="234"/>
      <c r="B769" s="240"/>
      <c r="C769" s="223"/>
      <c r="D769" s="231"/>
      <c r="E769" s="3"/>
      <c r="F769" s="3"/>
      <c r="G769" s="3"/>
      <c r="H769" s="3"/>
      <c r="J769" s="226"/>
      <c r="K769" s="3"/>
      <c r="L769" s="3"/>
      <c r="O769" s="227"/>
      <c r="Q769" s="94"/>
      <c r="R769" s="94"/>
      <c r="S769" s="94"/>
      <c r="T769" s="94"/>
    </row>
    <row r="770" ht="15.75" customHeight="1">
      <c r="A770" s="234"/>
      <c r="B770" s="240"/>
      <c r="C770" s="223"/>
      <c r="D770" s="231"/>
      <c r="E770" s="3"/>
      <c r="F770" s="3"/>
      <c r="G770" s="3"/>
      <c r="H770" s="3"/>
      <c r="J770" s="226"/>
      <c r="K770" s="3"/>
      <c r="L770" s="3"/>
      <c r="O770" s="227"/>
      <c r="Q770" s="94"/>
      <c r="R770" s="94"/>
      <c r="S770" s="94"/>
      <c r="T770" s="94"/>
    </row>
    <row r="771" ht="15.75" customHeight="1">
      <c r="A771" s="234"/>
      <c r="B771" s="240"/>
      <c r="C771" s="223"/>
      <c r="D771" s="231"/>
      <c r="E771" s="3"/>
      <c r="F771" s="3"/>
      <c r="G771" s="3"/>
      <c r="H771" s="3"/>
      <c r="J771" s="226"/>
      <c r="K771" s="3"/>
      <c r="L771" s="3"/>
      <c r="O771" s="227"/>
      <c r="Q771" s="94"/>
      <c r="R771" s="94"/>
      <c r="S771" s="94"/>
      <c r="T771" s="94"/>
    </row>
    <row r="772" ht="15.75" customHeight="1">
      <c r="A772" s="234"/>
      <c r="B772" s="240"/>
      <c r="C772" s="223"/>
      <c r="D772" s="231"/>
      <c r="E772" s="3"/>
      <c r="F772" s="3"/>
      <c r="G772" s="3"/>
      <c r="H772" s="3"/>
      <c r="J772" s="226"/>
      <c r="K772" s="3"/>
      <c r="L772" s="3"/>
      <c r="O772" s="227"/>
      <c r="Q772" s="94"/>
      <c r="R772" s="94"/>
      <c r="S772" s="94"/>
      <c r="T772" s="94"/>
    </row>
    <row r="773" ht="15.75" customHeight="1">
      <c r="A773" s="234"/>
      <c r="B773" s="240"/>
      <c r="C773" s="223"/>
      <c r="D773" s="231"/>
      <c r="E773" s="3"/>
      <c r="F773" s="3"/>
      <c r="G773" s="3"/>
      <c r="H773" s="3"/>
      <c r="J773" s="226"/>
      <c r="K773" s="3"/>
      <c r="L773" s="3"/>
      <c r="O773" s="227"/>
      <c r="Q773" s="94"/>
      <c r="R773" s="94"/>
      <c r="S773" s="94"/>
      <c r="T773" s="94"/>
    </row>
    <row r="774" ht="15.75" customHeight="1">
      <c r="A774" s="234"/>
      <c r="B774" s="240"/>
      <c r="C774" s="223"/>
      <c r="D774" s="231"/>
      <c r="E774" s="3"/>
      <c r="F774" s="3"/>
      <c r="G774" s="3"/>
      <c r="H774" s="3"/>
      <c r="J774" s="226"/>
      <c r="K774" s="3"/>
      <c r="L774" s="3"/>
      <c r="O774" s="227"/>
      <c r="Q774" s="94"/>
      <c r="R774" s="94"/>
      <c r="S774" s="94"/>
      <c r="T774" s="94"/>
    </row>
    <row r="775" ht="15.75" customHeight="1">
      <c r="A775" s="234"/>
      <c r="B775" s="240"/>
      <c r="C775" s="223"/>
      <c r="D775" s="231"/>
      <c r="E775" s="3"/>
      <c r="F775" s="3"/>
      <c r="G775" s="3"/>
      <c r="H775" s="3"/>
      <c r="J775" s="226"/>
      <c r="K775" s="3"/>
      <c r="L775" s="3"/>
      <c r="O775" s="227"/>
      <c r="Q775" s="94"/>
      <c r="R775" s="94"/>
      <c r="S775" s="94"/>
      <c r="T775" s="94"/>
    </row>
    <row r="776" ht="15.75" customHeight="1">
      <c r="A776" s="234"/>
      <c r="B776" s="240"/>
      <c r="C776" s="223"/>
      <c r="D776" s="231"/>
      <c r="E776" s="3"/>
      <c r="F776" s="3"/>
      <c r="G776" s="3"/>
      <c r="H776" s="3"/>
      <c r="J776" s="226"/>
      <c r="K776" s="3"/>
      <c r="L776" s="3"/>
      <c r="O776" s="227"/>
      <c r="Q776" s="94"/>
      <c r="R776" s="94"/>
      <c r="S776" s="94"/>
      <c r="T776" s="94"/>
    </row>
    <row r="777" ht="15.75" customHeight="1">
      <c r="A777" s="234"/>
      <c r="B777" s="240"/>
      <c r="C777" s="223"/>
      <c r="D777" s="231"/>
      <c r="E777" s="3"/>
      <c r="F777" s="3"/>
      <c r="G777" s="3"/>
      <c r="H777" s="3"/>
      <c r="J777" s="226"/>
      <c r="K777" s="3"/>
      <c r="L777" s="3"/>
      <c r="O777" s="227"/>
      <c r="Q777" s="94"/>
      <c r="R777" s="94"/>
      <c r="S777" s="94"/>
      <c r="T777" s="94"/>
    </row>
    <row r="778" ht="15.75" customHeight="1">
      <c r="A778" s="234"/>
      <c r="B778" s="240"/>
      <c r="C778" s="223"/>
      <c r="D778" s="231"/>
      <c r="E778" s="3"/>
      <c r="F778" s="3"/>
      <c r="G778" s="3"/>
      <c r="H778" s="3"/>
      <c r="J778" s="226"/>
      <c r="K778" s="3"/>
      <c r="L778" s="3"/>
      <c r="O778" s="227"/>
      <c r="Q778" s="94"/>
      <c r="R778" s="94"/>
      <c r="S778" s="94"/>
      <c r="T778" s="94"/>
    </row>
    <row r="779" ht="15.75" customHeight="1">
      <c r="A779" s="234"/>
      <c r="B779" s="240"/>
      <c r="C779" s="223"/>
      <c r="D779" s="231"/>
      <c r="E779" s="3"/>
      <c r="F779" s="3"/>
      <c r="G779" s="3"/>
      <c r="H779" s="3"/>
      <c r="J779" s="226"/>
      <c r="K779" s="3"/>
      <c r="L779" s="3"/>
      <c r="O779" s="227"/>
      <c r="Q779" s="94"/>
      <c r="R779" s="94"/>
      <c r="S779" s="94"/>
      <c r="T779" s="94"/>
    </row>
    <row r="780" ht="15.75" customHeight="1">
      <c r="A780" s="234"/>
      <c r="B780" s="240"/>
      <c r="C780" s="223"/>
      <c r="D780" s="231"/>
      <c r="E780" s="3"/>
      <c r="F780" s="3"/>
      <c r="G780" s="3"/>
      <c r="H780" s="3"/>
      <c r="J780" s="226"/>
      <c r="K780" s="3"/>
      <c r="L780" s="3"/>
      <c r="O780" s="227"/>
      <c r="Q780" s="94"/>
      <c r="R780" s="94"/>
      <c r="S780" s="94"/>
      <c r="T780" s="94"/>
    </row>
    <row r="781" ht="15.75" customHeight="1">
      <c r="A781" s="234"/>
      <c r="B781" s="240"/>
      <c r="C781" s="223"/>
      <c r="D781" s="231"/>
      <c r="E781" s="3"/>
      <c r="F781" s="3"/>
      <c r="G781" s="3"/>
      <c r="H781" s="3"/>
      <c r="J781" s="226"/>
      <c r="K781" s="3"/>
      <c r="L781" s="3"/>
      <c r="O781" s="227"/>
      <c r="Q781" s="94"/>
      <c r="R781" s="94"/>
      <c r="S781" s="94"/>
      <c r="T781" s="94"/>
    </row>
    <row r="782" ht="15.75" customHeight="1">
      <c r="A782" s="234"/>
      <c r="B782" s="240"/>
      <c r="C782" s="223"/>
      <c r="D782" s="231"/>
      <c r="E782" s="3"/>
      <c r="F782" s="3"/>
      <c r="G782" s="3"/>
      <c r="H782" s="3"/>
      <c r="J782" s="226"/>
      <c r="K782" s="3"/>
      <c r="L782" s="3"/>
      <c r="O782" s="227"/>
      <c r="Q782" s="94"/>
      <c r="R782" s="94"/>
      <c r="S782" s="94"/>
      <c r="T782" s="94"/>
    </row>
    <row r="783" ht="15.75" customHeight="1">
      <c r="A783" s="234"/>
      <c r="B783" s="240"/>
      <c r="C783" s="223"/>
      <c r="D783" s="231"/>
      <c r="E783" s="3"/>
      <c r="F783" s="3"/>
      <c r="G783" s="3"/>
      <c r="H783" s="3"/>
      <c r="J783" s="226"/>
      <c r="K783" s="3"/>
      <c r="L783" s="3"/>
      <c r="O783" s="227"/>
      <c r="Q783" s="94"/>
      <c r="R783" s="94"/>
      <c r="S783" s="94"/>
      <c r="T783" s="94"/>
    </row>
    <row r="784" ht="15.75" customHeight="1">
      <c r="A784" s="234"/>
      <c r="B784" s="240"/>
      <c r="C784" s="223"/>
      <c r="D784" s="231"/>
      <c r="E784" s="3"/>
      <c r="F784" s="3"/>
      <c r="G784" s="3"/>
      <c r="H784" s="3"/>
      <c r="J784" s="226"/>
      <c r="K784" s="3"/>
      <c r="L784" s="3"/>
      <c r="O784" s="227"/>
      <c r="Q784" s="94"/>
      <c r="R784" s="94"/>
      <c r="S784" s="94"/>
      <c r="T784" s="94"/>
    </row>
    <row r="785" ht="15.75" customHeight="1">
      <c r="A785" s="234"/>
      <c r="B785" s="240"/>
      <c r="C785" s="223"/>
      <c r="D785" s="231"/>
      <c r="E785" s="3"/>
      <c r="F785" s="3"/>
      <c r="G785" s="3"/>
      <c r="H785" s="3"/>
      <c r="J785" s="226"/>
      <c r="K785" s="3"/>
      <c r="L785" s="3"/>
      <c r="O785" s="227"/>
      <c r="Q785" s="94"/>
      <c r="R785" s="94"/>
      <c r="S785" s="94"/>
      <c r="T785" s="94"/>
    </row>
    <row r="786" ht="15.75" customHeight="1">
      <c r="A786" s="234"/>
      <c r="B786" s="240"/>
      <c r="C786" s="223"/>
      <c r="D786" s="231"/>
      <c r="E786" s="3"/>
      <c r="F786" s="3"/>
      <c r="G786" s="3"/>
      <c r="H786" s="3"/>
      <c r="J786" s="226"/>
      <c r="K786" s="3"/>
      <c r="L786" s="3"/>
      <c r="O786" s="227"/>
      <c r="Q786" s="94"/>
      <c r="R786" s="94"/>
      <c r="S786" s="94"/>
      <c r="T786" s="94"/>
    </row>
    <row r="787" ht="15.75" customHeight="1">
      <c r="A787" s="234"/>
      <c r="B787" s="240"/>
      <c r="C787" s="223"/>
      <c r="D787" s="231"/>
      <c r="E787" s="3"/>
      <c r="F787" s="3"/>
      <c r="G787" s="3"/>
      <c r="H787" s="3"/>
      <c r="J787" s="226"/>
      <c r="K787" s="3"/>
      <c r="L787" s="3"/>
      <c r="O787" s="227"/>
      <c r="Q787" s="94"/>
      <c r="R787" s="94"/>
      <c r="S787" s="94"/>
      <c r="T787" s="94"/>
    </row>
    <row r="788" ht="15.75" customHeight="1">
      <c r="A788" s="234"/>
      <c r="B788" s="240"/>
      <c r="C788" s="223"/>
      <c r="D788" s="231"/>
      <c r="E788" s="3"/>
      <c r="F788" s="3"/>
      <c r="G788" s="3"/>
      <c r="H788" s="3"/>
      <c r="J788" s="226"/>
      <c r="K788" s="3"/>
      <c r="L788" s="3"/>
      <c r="O788" s="227"/>
      <c r="Q788" s="94"/>
      <c r="R788" s="94"/>
      <c r="S788" s="94"/>
      <c r="T788" s="94"/>
    </row>
    <row r="789" ht="15.75" customHeight="1">
      <c r="A789" s="234"/>
      <c r="B789" s="240"/>
      <c r="C789" s="223"/>
      <c r="D789" s="231"/>
      <c r="E789" s="3"/>
      <c r="F789" s="3"/>
      <c r="G789" s="3"/>
      <c r="H789" s="3"/>
      <c r="J789" s="226"/>
      <c r="K789" s="3"/>
      <c r="L789" s="3"/>
      <c r="O789" s="227"/>
      <c r="Q789" s="94"/>
      <c r="R789" s="94"/>
      <c r="S789" s="94"/>
      <c r="T789" s="94"/>
    </row>
    <row r="790" ht="15.75" customHeight="1">
      <c r="A790" s="234"/>
      <c r="B790" s="240"/>
      <c r="C790" s="223"/>
      <c r="D790" s="231"/>
      <c r="E790" s="3"/>
      <c r="F790" s="3"/>
      <c r="G790" s="3"/>
      <c r="H790" s="3"/>
      <c r="J790" s="226"/>
      <c r="K790" s="3"/>
      <c r="L790" s="3"/>
      <c r="O790" s="227"/>
      <c r="Q790" s="94"/>
      <c r="R790" s="94"/>
      <c r="S790" s="94"/>
      <c r="T790" s="94"/>
    </row>
    <row r="791" ht="15.75" customHeight="1">
      <c r="A791" s="234"/>
      <c r="B791" s="240"/>
      <c r="C791" s="223"/>
      <c r="D791" s="231"/>
      <c r="E791" s="3"/>
      <c r="F791" s="3"/>
      <c r="G791" s="3"/>
      <c r="H791" s="3"/>
      <c r="J791" s="226"/>
      <c r="K791" s="3"/>
      <c r="L791" s="3"/>
      <c r="O791" s="227"/>
      <c r="Q791" s="94"/>
      <c r="R791" s="94"/>
      <c r="S791" s="94"/>
      <c r="T791" s="94"/>
    </row>
    <row r="792" ht="15.75" customHeight="1">
      <c r="A792" s="234"/>
      <c r="B792" s="240"/>
      <c r="C792" s="223"/>
      <c r="D792" s="231"/>
      <c r="E792" s="3"/>
      <c r="F792" s="3"/>
      <c r="G792" s="3"/>
      <c r="H792" s="3"/>
      <c r="J792" s="226"/>
      <c r="K792" s="3"/>
      <c r="L792" s="3"/>
      <c r="O792" s="227"/>
      <c r="Q792" s="94"/>
      <c r="R792" s="94"/>
      <c r="S792" s="94"/>
      <c r="T792" s="94"/>
    </row>
    <row r="793" ht="15.75" customHeight="1">
      <c r="A793" s="234"/>
      <c r="B793" s="240"/>
      <c r="C793" s="223"/>
      <c r="D793" s="231"/>
      <c r="E793" s="3"/>
      <c r="F793" s="3"/>
      <c r="G793" s="3"/>
      <c r="H793" s="3"/>
      <c r="J793" s="226"/>
      <c r="K793" s="3"/>
      <c r="L793" s="3"/>
      <c r="O793" s="227"/>
      <c r="Q793" s="94"/>
      <c r="R793" s="94"/>
      <c r="S793" s="94"/>
      <c r="T793" s="94"/>
    </row>
    <row r="794" ht="15.75" customHeight="1">
      <c r="A794" s="234"/>
      <c r="B794" s="240"/>
      <c r="C794" s="223"/>
      <c r="D794" s="231"/>
      <c r="E794" s="3"/>
      <c r="F794" s="3"/>
      <c r="G794" s="3"/>
      <c r="H794" s="3"/>
      <c r="J794" s="226"/>
      <c r="K794" s="3"/>
      <c r="L794" s="3"/>
      <c r="O794" s="227"/>
      <c r="Q794" s="94"/>
      <c r="R794" s="94"/>
      <c r="S794" s="94"/>
      <c r="T794" s="94"/>
    </row>
    <row r="795" ht="15.75" customHeight="1">
      <c r="A795" s="204"/>
      <c r="B795" s="240"/>
      <c r="C795" s="223"/>
      <c r="D795" s="231"/>
      <c r="E795" s="3"/>
      <c r="F795" s="3"/>
      <c r="G795" s="3"/>
      <c r="H795" s="3"/>
      <c r="J795" s="226"/>
      <c r="K795" s="3"/>
      <c r="L795" s="3"/>
      <c r="O795" s="227"/>
      <c r="Q795" s="94"/>
      <c r="R795" s="94"/>
      <c r="S795" s="94"/>
      <c r="T795" s="94"/>
    </row>
    <row r="796" ht="15.75" customHeight="1">
      <c r="A796" s="204"/>
      <c r="B796" s="240"/>
      <c r="C796" s="223"/>
      <c r="D796" s="231"/>
      <c r="E796" s="3"/>
      <c r="F796" s="3"/>
      <c r="G796" s="3"/>
      <c r="H796" s="3"/>
      <c r="J796" s="226"/>
      <c r="K796" s="3"/>
      <c r="L796" s="3"/>
      <c r="O796" s="227"/>
      <c r="Q796" s="94"/>
      <c r="R796" s="94"/>
      <c r="S796" s="94"/>
      <c r="T796" s="94"/>
    </row>
    <row r="797" ht="15.75" customHeight="1">
      <c r="A797" s="204"/>
      <c r="B797" s="240"/>
      <c r="C797" s="223"/>
      <c r="D797" s="231"/>
      <c r="E797" s="3"/>
      <c r="F797" s="3"/>
      <c r="G797" s="3"/>
      <c r="H797" s="3"/>
      <c r="J797" s="226"/>
      <c r="K797" s="3"/>
      <c r="L797" s="3"/>
      <c r="O797" s="227"/>
      <c r="Q797" s="94"/>
      <c r="R797" s="94"/>
      <c r="S797" s="94"/>
      <c r="T797" s="94"/>
    </row>
    <row r="798" ht="15.75" customHeight="1">
      <c r="A798" s="234"/>
      <c r="B798" s="240"/>
      <c r="C798" s="223"/>
      <c r="D798" s="231"/>
      <c r="E798" s="3"/>
      <c r="F798" s="3"/>
      <c r="G798" s="3"/>
      <c r="H798" s="3"/>
      <c r="J798" s="226"/>
      <c r="K798" s="3"/>
      <c r="L798" s="3"/>
      <c r="O798" s="227"/>
      <c r="Q798" s="94"/>
      <c r="R798" s="94"/>
      <c r="S798" s="94"/>
      <c r="T798" s="94"/>
    </row>
    <row r="799" ht="15.75" customHeight="1">
      <c r="A799" s="234"/>
      <c r="B799" s="240"/>
      <c r="C799" s="223"/>
      <c r="D799" s="231"/>
      <c r="E799" s="3"/>
      <c r="F799" s="3"/>
      <c r="G799" s="3"/>
      <c r="H799" s="3"/>
      <c r="J799" s="226"/>
      <c r="K799" s="3"/>
      <c r="L799" s="3"/>
      <c r="O799" s="227"/>
      <c r="Q799" s="94"/>
      <c r="R799" s="94"/>
      <c r="S799" s="94"/>
      <c r="T799" s="94"/>
    </row>
    <row r="800" ht="15.75" customHeight="1">
      <c r="A800" s="234"/>
      <c r="B800" s="240"/>
      <c r="C800" s="223"/>
      <c r="D800" s="231"/>
      <c r="E800" s="3"/>
      <c r="F800" s="3"/>
      <c r="G800" s="3"/>
      <c r="H800" s="3"/>
      <c r="J800" s="226"/>
      <c r="K800" s="3"/>
      <c r="L800" s="3"/>
      <c r="O800" s="227"/>
      <c r="Q800" s="94"/>
      <c r="R800" s="94"/>
      <c r="S800" s="94"/>
      <c r="T800" s="94"/>
    </row>
    <row r="801" ht="15.75" customHeight="1">
      <c r="A801" s="204"/>
      <c r="B801" s="240"/>
      <c r="C801" s="223"/>
      <c r="D801" s="231"/>
      <c r="E801" s="3"/>
      <c r="F801" s="3"/>
      <c r="G801" s="3"/>
      <c r="H801" s="3"/>
      <c r="J801" s="226"/>
      <c r="K801" s="3"/>
      <c r="L801" s="3"/>
      <c r="O801" s="227"/>
      <c r="Q801" s="94"/>
      <c r="R801" s="94"/>
      <c r="S801" s="94"/>
      <c r="T801" s="94"/>
    </row>
    <row r="802" ht="15.75" customHeight="1">
      <c r="A802" s="204"/>
      <c r="B802" s="240"/>
      <c r="C802" s="223"/>
      <c r="D802" s="231"/>
      <c r="E802" s="3"/>
      <c r="F802" s="3"/>
      <c r="G802" s="3"/>
      <c r="H802" s="3"/>
      <c r="J802" s="226"/>
      <c r="K802" s="3"/>
      <c r="L802" s="3"/>
      <c r="O802" s="227"/>
      <c r="Q802" s="94"/>
      <c r="R802" s="94"/>
      <c r="S802" s="94"/>
      <c r="T802" s="94"/>
    </row>
    <row r="803" ht="15.75" customHeight="1">
      <c r="A803" s="204"/>
      <c r="B803" s="240"/>
      <c r="C803" s="223"/>
      <c r="D803" s="231"/>
      <c r="E803" s="3"/>
      <c r="F803" s="3"/>
      <c r="G803" s="3"/>
      <c r="H803" s="3"/>
      <c r="J803" s="226"/>
      <c r="K803" s="3"/>
      <c r="L803" s="3"/>
      <c r="O803" s="227"/>
      <c r="Q803" s="94"/>
      <c r="R803" s="94"/>
      <c r="S803" s="94"/>
      <c r="T803" s="94"/>
    </row>
    <row r="804" ht="15.75" customHeight="1">
      <c r="A804" s="234"/>
      <c r="B804" s="240"/>
      <c r="C804" s="223"/>
      <c r="D804" s="231"/>
      <c r="E804" s="3"/>
      <c r="F804" s="3"/>
      <c r="G804" s="3"/>
      <c r="H804" s="3"/>
      <c r="J804" s="226"/>
      <c r="K804" s="3"/>
      <c r="L804" s="3"/>
      <c r="O804" s="227"/>
      <c r="Q804" s="94"/>
      <c r="R804" s="94"/>
      <c r="S804" s="94"/>
      <c r="T804" s="94"/>
    </row>
    <row r="805" ht="15.75" customHeight="1">
      <c r="A805" s="234"/>
      <c r="B805" s="240"/>
      <c r="C805" s="223"/>
      <c r="D805" s="231"/>
      <c r="E805" s="3"/>
      <c r="F805" s="3"/>
      <c r="G805" s="3"/>
      <c r="H805" s="3"/>
      <c r="J805" s="226"/>
      <c r="K805" s="3"/>
      <c r="L805" s="3"/>
      <c r="O805" s="227"/>
      <c r="Q805" s="94"/>
      <c r="R805" s="94"/>
      <c r="S805" s="94"/>
      <c r="T805" s="94"/>
    </row>
    <row r="806" ht="15.75" customHeight="1">
      <c r="A806" s="234"/>
      <c r="B806" s="240"/>
      <c r="C806" s="223"/>
      <c r="D806" s="231"/>
      <c r="E806" s="3"/>
      <c r="F806" s="3"/>
      <c r="G806" s="3"/>
      <c r="H806" s="3"/>
      <c r="J806" s="226"/>
      <c r="K806" s="3"/>
      <c r="L806" s="3"/>
      <c r="O806" s="227"/>
      <c r="Q806" s="94"/>
      <c r="R806" s="94"/>
      <c r="S806" s="94"/>
      <c r="T806" s="94"/>
    </row>
    <row r="807" ht="15.75" customHeight="1">
      <c r="A807" s="234"/>
      <c r="B807" s="240"/>
      <c r="C807" s="223"/>
      <c r="D807" s="231"/>
      <c r="E807" s="3"/>
      <c r="F807" s="3"/>
      <c r="G807" s="3"/>
      <c r="H807" s="3"/>
      <c r="J807" s="226"/>
      <c r="K807" s="3"/>
      <c r="L807" s="3"/>
      <c r="O807" s="227"/>
      <c r="Q807" s="94"/>
      <c r="R807" s="94"/>
      <c r="S807" s="94"/>
      <c r="T807" s="94"/>
    </row>
    <row r="808" ht="15.75" customHeight="1">
      <c r="A808" s="234"/>
      <c r="B808" s="240"/>
      <c r="C808" s="223"/>
      <c r="D808" s="231"/>
      <c r="E808" s="3"/>
      <c r="F808" s="3"/>
      <c r="G808" s="3"/>
      <c r="H808" s="3"/>
      <c r="J808" s="226"/>
      <c r="K808" s="3"/>
      <c r="L808" s="3"/>
      <c r="O808" s="227"/>
      <c r="Q808" s="94"/>
      <c r="R808" s="94"/>
      <c r="S808" s="94"/>
      <c r="T808" s="94"/>
    </row>
    <row r="809" ht="15.75" customHeight="1">
      <c r="A809" s="234"/>
      <c r="B809" s="240"/>
      <c r="C809" s="223"/>
      <c r="D809" s="231"/>
      <c r="E809" s="3"/>
      <c r="F809" s="3"/>
      <c r="G809" s="3"/>
      <c r="H809" s="3"/>
      <c r="J809" s="226"/>
      <c r="K809" s="3"/>
      <c r="L809" s="3"/>
      <c r="O809" s="227"/>
      <c r="Q809" s="94"/>
      <c r="R809" s="94"/>
      <c r="S809" s="94"/>
      <c r="T809" s="94"/>
    </row>
    <row r="810" ht="15.75" customHeight="1">
      <c r="A810" s="234"/>
      <c r="B810" s="240"/>
      <c r="C810" s="223"/>
      <c r="D810" s="231"/>
      <c r="E810" s="3"/>
      <c r="F810" s="3"/>
      <c r="G810" s="3"/>
      <c r="H810" s="3"/>
      <c r="J810" s="226"/>
      <c r="K810" s="3"/>
      <c r="L810" s="3"/>
      <c r="O810" s="227"/>
      <c r="Q810" s="94"/>
      <c r="R810" s="94"/>
      <c r="S810" s="94"/>
      <c r="T810" s="94"/>
    </row>
    <row r="811" ht="15.75" customHeight="1">
      <c r="A811" s="234"/>
      <c r="B811" s="240"/>
      <c r="C811" s="223"/>
      <c r="D811" s="231"/>
      <c r="E811" s="3"/>
      <c r="F811" s="3"/>
      <c r="G811" s="3"/>
      <c r="H811" s="3"/>
      <c r="J811" s="226"/>
      <c r="K811" s="3"/>
      <c r="L811" s="3"/>
      <c r="O811" s="227"/>
      <c r="Q811" s="94"/>
      <c r="R811" s="94"/>
      <c r="S811" s="94"/>
      <c r="T811" s="94"/>
    </row>
    <row r="812" ht="15.75" customHeight="1">
      <c r="A812" s="234"/>
      <c r="B812" s="240"/>
      <c r="C812" s="223"/>
      <c r="D812" s="231"/>
      <c r="E812" s="3"/>
      <c r="F812" s="3"/>
      <c r="G812" s="3"/>
      <c r="H812" s="3"/>
      <c r="J812" s="226"/>
      <c r="K812" s="3"/>
      <c r="L812" s="3"/>
      <c r="O812" s="227"/>
      <c r="Q812" s="94"/>
      <c r="R812" s="94"/>
      <c r="S812" s="94"/>
      <c r="T812" s="94"/>
    </row>
    <row r="813" ht="15.75" customHeight="1">
      <c r="A813" s="234"/>
      <c r="B813" s="240"/>
      <c r="C813" s="223"/>
      <c r="D813" s="231"/>
      <c r="E813" s="3"/>
      <c r="F813" s="3"/>
      <c r="G813" s="3"/>
      <c r="H813" s="3"/>
      <c r="J813" s="226"/>
      <c r="K813" s="3"/>
      <c r="L813" s="3"/>
      <c r="O813" s="227"/>
      <c r="Q813" s="94"/>
      <c r="R813" s="94"/>
      <c r="S813" s="94"/>
      <c r="T813" s="94"/>
    </row>
    <row r="814" ht="15.75" customHeight="1">
      <c r="A814" s="234"/>
      <c r="B814" s="240"/>
      <c r="C814" s="223"/>
      <c r="D814" s="231"/>
      <c r="E814" s="3"/>
      <c r="F814" s="3"/>
      <c r="G814" s="3"/>
      <c r="H814" s="3"/>
      <c r="J814" s="226"/>
      <c r="K814" s="3"/>
      <c r="L814" s="3"/>
      <c r="O814" s="227"/>
      <c r="Q814" s="94"/>
      <c r="R814" s="94"/>
      <c r="S814" s="94"/>
      <c r="T814" s="94"/>
    </row>
    <row r="815" ht="15.75" customHeight="1">
      <c r="A815" s="234"/>
      <c r="B815" s="240"/>
      <c r="C815" s="223"/>
      <c r="D815" s="231"/>
      <c r="E815" s="3"/>
      <c r="F815" s="3"/>
      <c r="G815" s="3"/>
      <c r="H815" s="3"/>
      <c r="J815" s="226"/>
      <c r="K815" s="3"/>
      <c r="L815" s="3"/>
      <c r="O815" s="227"/>
      <c r="Q815" s="94"/>
      <c r="R815" s="94"/>
      <c r="S815" s="94"/>
      <c r="T815" s="94"/>
    </row>
    <row r="816" ht="15.75" customHeight="1">
      <c r="A816" s="234"/>
      <c r="B816" s="240"/>
      <c r="C816" s="223"/>
      <c r="D816" s="231"/>
      <c r="E816" s="3"/>
      <c r="F816" s="3"/>
      <c r="G816" s="3"/>
      <c r="H816" s="3"/>
      <c r="J816" s="226"/>
      <c r="K816" s="3"/>
      <c r="L816" s="3"/>
      <c r="O816" s="227"/>
      <c r="Q816" s="94"/>
      <c r="R816" s="94"/>
      <c r="S816" s="94"/>
      <c r="T816" s="94"/>
    </row>
    <row r="817" ht="15.75" customHeight="1">
      <c r="A817" s="234"/>
      <c r="B817" s="240"/>
      <c r="C817" s="223"/>
      <c r="D817" s="231"/>
      <c r="E817" s="3"/>
      <c r="F817" s="3"/>
      <c r="G817" s="3"/>
      <c r="H817" s="3"/>
      <c r="J817" s="226"/>
      <c r="K817" s="3"/>
      <c r="L817" s="3"/>
      <c r="O817" s="227"/>
      <c r="Q817" s="94"/>
      <c r="R817" s="94"/>
      <c r="S817" s="94"/>
      <c r="T817" s="94"/>
    </row>
    <row r="818" ht="15.75" customHeight="1">
      <c r="A818" s="234"/>
      <c r="B818" s="240"/>
      <c r="C818" s="223"/>
      <c r="D818" s="231"/>
      <c r="E818" s="3"/>
      <c r="F818" s="3"/>
      <c r="G818" s="3"/>
      <c r="H818" s="3"/>
      <c r="J818" s="226"/>
      <c r="K818" s="3"/>
      <c r="L818" s="3"/>
      <c r="O818" s="227"/>
      <c r="Q818" s="94"/>
      <c r="R818" s="94"/>
      <c r="S818" s="94"/>
      <c r="T818" s="94"/>
    </row>
    <row r="819" ht="15.75" customHeight="1">
      <c r="A819" s="234"/>
      <c r="B819" s="240"/>
      <c r="C819" s="223"/>
      <c r="D819" s="231"/>
      <c r="E819" s="3"/>
      <c r="F819" s="3"/>
      <c r="G819" s="3"/>
      <c r="H819" s="3"/>
      <c r="J819" s="226"/>
      <c r="K819" s="3"/>
      <c r="L819" s="3"/>
      <c r="O819" s="227"/>
      <c r="Q819" s="94"/>
      <c r="R819" s="94"/>
      <c r="S819" s="94"/>
      <c r="T819" s="94"/>
    </row>
    <row r="820" ht="15.75" customHeight="1">
      <c r="A820" s="234"/>
      <c r="B820" s="240"/>
      <c r="C820" s="223"/>
      <c r="D820" s="231"/>
      <c r="E820" s="3"/>
      <c r="F820" s="3"/>
      <c r="G820" s="3"/>
      <c r="H820" s="3"/>
      <c r="J820" s="226"/>
      <c r="K820" s="3"/>
      <c r="L820" s="3"/>
      <c r="O820" s="227"/>
      <c r="Q820" s="94"/>
      <c r="R820" s="94"/>
      <c r="S820" s="94"/>
      <c r="T820" s="94"/>
    </row>
    <row r="821" ht="15.75" customHeight="1">
      <c r="A821" s="234"/>
      <c r="B821" s="240"/>
      <c r="C821" s="223"/>
      <c r="D821" s="231"/>
      <c r="E821" s="3"/>
      <c r="F821" s="3"/>
      <c r="G821" s="3"/>
      <c r="H821" s="3"/>
      <c r="J821" s="226"/>
      <c r="K821" s="3"/>
      <c r="L821" s="3"/>
      <c r="O821" s="227"/>
      <c r="Q821" s="94"/>
      <c r="R821" s="94"/>
      <c r="S821" s="94"/>
      <c r="T821" s="94"/>
    </row>
    <row r="822" ht="15.75" customHeight="1">
      <c r="A822" s="234"/>
      <c r="B822" s="240"/>
      <c r="C822" s="223"/>
      <c r="D822" s="231"/>
      <c r="E822" s="3"/>
      <c r="F822" s="3"/>
      <c r="G822" s="3"/>
      <c r="H822" s="3"/>
      <c r="J822" s="226"/>
      <c r="K822" s="3"/>
      <c r="L822" s="3"/>
      <c r="O822" s="227"/>
      <c r="Q822" s="94"/>
      <c r="R822" s="94"/>
      <c r="S822" s="94"/>
      <c r="T822" s="94"/>
    </row>
    <row r="823" ht="15.75" customHeight="1">
      <c r="A823" s="234"/>
      <c r="B823" s="240"/>
      <c r="C823" s="223"/>
      <c r="D823" s="231"/>
      <c r="E823" s="3"/>
      <c r="F823" s="3"/>
      <c r="G823" s="3"/>
      <c r="H823" s="3"/>
      <c r="J823" s="226"/>
      <c r="K823" s="3"/>
      <c r="L823" s="3"/>
      <c r="O823" s="227"/>
      <c r="Q823" s="94"/>
      <c r="R823" s="94"/>
      <c r="S823" s="94"/>
      <c r="T823" s="94"/>
    </row>
    <row r="824" ht="15.75" customHeight="1">
      <c r="A824" s="234"/>
      <c r="B824" s="240"/>
      <c r="C824" s="223"/>
      <c r="D824" s="231"/>
      <c r="E824" s="3"/>
      <c r="F824" s="3"/>
      <c r="G824" s="3"/>
      <c r="H824" s="3"/>
      <c r="J824" s="226"/>
      <c r="K824" s="3"/>
      <c r="L824" s="3"/>
      <c r="O824" s="227"/>
      <c r="Q824" s="94"/>
      <c r="R824" s="94"/>
      <c r="S824" s="94"/>
      <c r="T824" s="94"/>
    </row>
    <row r="825" ht="15.75" customHeight="1">
      <c r="A825" s="234"/>
      <c r="B825" s="240"/>
      <c r="C825" s="223"/>
      <c r="D825" s="231"/>
      <c r="E825" s="3"/>
      <c r="F825" s="3"/>
      <c r="G825" s="3"/>
      <c r="H825" s="3"/>
      <c r="J825" s="226"/>
      <c r="K825" s="3"/>
      <c r="L825" s="3"/>
      <c r="O825" s="227"/>
      <c r="Q825" s="94"/>
      <c r="R825" s="94"/>
      <c r="S825" s="94"/>
      <c r="T825" s="94"/>
    </row>
    <row r="826" ht="15.75" customHeight="1">
      <c r="A826" s="234"/>
      <c r="B826" s="240"/>
      <c r="C826" s="223"/>
      <c r="D826" s="231"/>
      <c r="E826" s="3"/>
      <c r="F826" s="3"/>
      <c r="G826" s="3"/>
      <c r="H826" s="3"/>
      <c r="J826" s="226"/>
      <c r="K826" s="3"/>
      <c r="L826" s="3"/>
      <c r="O826" s="227"/>
      <c r="Q826" s="94"/>
      <c r="R826" s="94"/>
      <c r="S826" s="94"/>
      <c r="T826" s="94"/>
    </row>
    <row r="827" ht="15.75" customHeight="1">
      <c r="A827" s="234"/>
      <c r="B827" s="240"/>
      <c r="C827" s="223"/>
      <c r="D827" s="231"/>
      <c r="E827" s="3"/>
      <c r="F827" s="3"/>
      <c r="G827" s="3"/>
      <c r="H827" s="3"/>
      <c r="J827" s="226"/>
      <c r="K827" s="3"/>
      <c r="L827" s="3"/>
      <c r="O827" s="227"/>
      <c r="Q827" s="94"/>
      <c r="R827" s="94"/>
      <c r="S827" s="94"/>
      <c r="T827" s="94"/>
    </row>
    <row r="828" ht="15.75" customHeight="1">
      <c r="A828" s="234"/>
      <c r="B828" s="240"/>
      <c r="C828" s="223"/>
      <c r="D828" s="231"/>
      <c r="E828" s="3"/>
      <c r="F828" s="3"/>
      <c r="G828" s="3"/>
      <c r="H828" s="3"/>
      <c r="J828" s="226"/>
      <c r="K828" s="3"/>
      <c r="L828" s="3"/>
      <c r="O828" s="227"/>
      <c r="Q828" s="94"/>
      <c r="R828" s="94"/>
      <c r="S828" s="94"/>
      <c r="T828" s="94"/>
    </row>
    <row r="829" ht="15.75" customHeight="1">
      <c r="A829" s="234"/>
      <c r="B829" s="240"/>
      <c r="C829" s="223"/>
      <c r="D829" s="231"/>
      <c r="E829" s="3"/>
      <c r="F829" s="3"/>
      <c r="G829" s="3"/>
      <c r="H829" s="3"/>
      <c r="J829" s="226"/>
      <c r="K829" s="3"/>
      <c r="L829" s="3"/>
      <c r="O829" s="227"/>
      <c r="Q829" s="94"/>
      <c r="R829" s="94"/>
      <c r="S829" s="94"/>
      <c r="T829" s="94"/>
    </row>
    <row r="830" ht="15.75" customHeight="1">
      <c r="A830" s="234"/>
      <c r="B830" s="240"/>
      <c r="C830" s="223"/>
      <c r="D830" s="231"/>
      <c r="E830" s="3"/>
      <c r="F830" s="3"/>
      <c r="G830" s="3"/>
      <c r="H830" s="3"/>
      <c r="J830" s="226"/>
      <c r="K830" s="3"/>
      <c r="L830" s="3"/>
      <c r="O830" s="227"/>
      <c r="Q830" s="94"/>
      <c r="R830" s="94"/>
      <c r="S830" s="94"/>
      <c r="T830" s="94"/>
    </row>
    <row r="831" ht="15.75" customHeight="1">
      <c r="A831" s="234"/>
      <c r="B831" s="240"/>
      <c r="C831" s="223"/>
      <c r="D831" s="231"/>
      <c r="E831" s="3"/>
      <c r="F831" s="3"/>
      <c r="G831" s="3"/>
      <c r="H831" s="3"/>
      <c r="J831" s="226"/>
      <c r="K831" s="3"/>
      <c r="L831" s="3"/>
      <c r="O831" s="227"/>
      <c r="Q831" s="94"/>
      <c r="R831" s="94"/>
      <c r="S831" s="94"/>
      <c r="T831" s="94"/>
    </row>
    <row r="832" ht="15.75" customHeight="1">
      <c r="A832" s="234"/>
      <c r="B832" s="240"/>
      <c r="C832" s="223"/>
      <c r="D832" s="231"/>
      <c r="E832" s="3"/>
      <c r="F832" s="3"/>
      <c r="G832" s="3"/>
      <c r="H832" s="3"/>
      <c r="J832" s="226"/>
      <c r="K832" s="3"/>
      <c r="L832" s="3"/>
      <c r="O832" s="227"/>
      <c r="Q832" s="94"/>
      <c r="R832" s="94"/>
      <c r="S832" s="94"/>
      <c r="T832" s="94"/>
    </row>
    <row r="833" ht="15.75" customHeight="1">
      <c r="A833" s="234"/>
      <c r="B833" s="240"/>
      <c r="C833" s="223"/>
      <c r="D833" s="231"/>
      <c r="E833" s="3"/>
      <c r="F833" s="3"/>
      <c r="G833" s="3"/>
      <c r="H833" s="3"/>
      <c r="J833" s="226"/>
      <c r="K833" s="3"/>
      <c r="L833" s="3"/>
      <c r="O833" s="227"/>
      <c r="Q833" s="94"/>
      <c r="R833" s="94"/>
      <c r="S833" s="94"/>
      <c r="T833" s="94"/>
    </row>
    <row r="834" ht="15.75" customHeight="1">
      <c r="A834" s="234"/>
      <c r="B834" s="240"/>
      <c r="C834" s="223"/>
      <c r="D834" s="231"/>
      <c r="E834" s="3"/>
      <c r="F834" s="3"/>
      <c r="G834" s="3"/>
      <c r="H834" s="3"/>
      <c r="J834" s="226"/>
      <c r="K834" s="3"/>
      <c r="L834" s="3"/>
      <c r="O834" s="227"/>
      <c r="Q834" s="94"/>
      <c r="R834" s="94"/>
      <c r="S834" s="94"/>
      <c r="T834" s="94"/>
    </row>
    <row r="835" ht="15.75" customHeight="1">
      <c r="A835" s="234"/>
      <c r="B835" s="240"/>
      <c r="C835" s="223"/>
      <c r="D835" s="231"/>
      <c r="E835" s="3"/>
      <c r="F835" s="3"/>
      <c r="G835" s="3"/>
      <c r="H835" s="3"/>
      <c r="J835" s="226"/>
      <c r="K835" s="3"/>
      <c r="L835" s="3"/>
      <c r="O835" s="227"/>
      <c r="Q835" s="94"/>
      <c r="R835" s="94"/>
      <c r="S835" s="94"/>
      <c r="T835" s="94"/>
    </row>
    <row r="836" ht="15.75" customHeight="1">
      <c r="A836" s="234"/>
      <c r="B836" s="240"/>
      <c r="C836" s="223"/>
      <c r="D836" s="231"/>
      <c r="E836" s="3"/>
      <c r="F836" s="3"/>
      <c r="G836" s="3"/>
      <c r="H836" s="3"/>
      <c r="J836" s="226"/>
      <c r="K836" s="3"/>
      <c r="L836" s="3"/>
      <c r="O836" s="227"/>
      <c r="Q836" s="94"/>
      <c r="R836" s="94"/>
      <c r="S836" s="94"/>
      <c r="T836" s="94"/>
    </row>
    <row r="837" ht="15.75" customHeight="1">
      <c r="A837" s="234"/>
      <c r="B837" s="240"/>
      <c r="C837" s="223"/>
      <c r="D837" s="231"/>
      <c r="E837" s="3"/>
      <c r="F837" s="3"/>
      <c r="G837" s="3"/>
      <c r="H837" s="3"/>
      <c r="J837" s="226"/>
      <c r="K837" s="3"/>
      <c r="L837" s="3"/>
      <c r="O837" s="227"/>
      <c r="Q837" s="94"/>
      <c r="R837" s="94"/>
      <c r="S837" s="94"/>
      <c r="T837" s="94"/>
    </row>
    <row r="838" ht="15.75" customHeight="1">
      <c r="A838" s="234"/>
      <c r="B838" s="240"/>
      <c r="C838" s="223"/>
      <c r="D838" s="231"/>
      <c r="E838" s="3"/>
      <c r="F838" s="3"/>
      <c r="G838" s="3"/>
      <c r="H838" s="3"/>
      <c r="J838" s="226"/>
      <c r="K838" s="3"/>
      <c r="L838" s="3"/>
      <c r="O838" s="227"/>
      <c r="Q838" s="94"/>
      <c r="R838" s="94"/>
      <c r="S838" s="94"/>
      <c r="T838" s="94"/>
    </row>
    <row r="839" ht="15.75" customHeight="1">
      <c r="A839" s="234"/>
      <c r="B839" s="240"/>
      <c r="C839" s="223"/>
      <c r="D839" s="231"/>
      <c r="E839" s="3"/>
      <c r="F839" s="3"/>
      <c r="G839" s="3"/>
      <c r="H839" s="3"/>
      <c r="J839" s="226"/>
      <c r="K839" s="3"/>
      <c r="L839" s="3"/>
      <c r="O839" s="227"/>
      <c r="Q839" s="94"/>
      <c r="R839" s="94"/>
      <c r="S839" s="94"/>
      <c r="T839" s="94"/>
    </row>
    <row r="840" ht="15.75" customHeight="1">
      <c r="A840" s="234"/>
      <c r="B840" s="240"/>
      <c r="C840" s="223"/>
      <c r="D840" s="231"/>
      <c r="E840" s="3"/>
      <c r="F840" s="3"/>
      <c r="G840" s="3"/>
      <c r="H840" s="3"/>
      <c r="J840" s="226"/>
      <c r="K840" s="3"/>
      <c r="L840" s="3"/>
      <c r="O840" s="227"/>
      <c r="Q840" s="94"/>
      <c r="R840" s="94"/>
      <c r="S840" s="94"/>
      <c r="T840" s="94"/>
    </row>
    <row r="841" ht="15.75" customHeight="1">
      <c r="A841" s="234"/>
      <c r="B841" s="240"/>
      <c r="C841" s="223"/>
      <c r="D841" s="231"/>
      <c r="E841" s="3"/>
      <c r="F841" s="3"/>
      <c r="G841" s="3"/>
      <c r="H841" s="3"/>
      <c r="J841" s="226"/>
      <c r="K841" s="3"/>
      <c r="L841" s="3"/>
      <c r="O841" s="227"/>
      <c r="Q841" s="94"/>
      <c r="R841" s="94"/>
      <c r="S841" s="94"/>
      <c r="T841" s="94"/>
    </row>
    <row r="842" ht="15.75" customHeight="1">
      <c r="A842" s="234"/>
      <c r="B842" s="240"/>
      <c r="C842" s="223"/>
      <c r="D842" s="231"/>
      <c r="E842" s="3"/>
      <c r="F842" s="3"/>
      <c r="G842" s="3"/>
      <c r="H842" s="3"/>
      <c r="J842" s="226"/>
      <c r="K842" s="3"/>
      <c r="L842" s="3"/>
      <c r="O842" s="227"/>
      <c r="Q842" s="94"/>
      <c r="R842" s="94"/>
      <c r="S842" s="94"/>
      <c r="T842" s="94"/>
    </row>
    <row r="843" ht="15.75" customHeight="1">
      <c r="A843" s="234"/>
      <c r="B843" s="240"/>
      <c r="C843" s="223"/>
      <c r="D843" s="231"/>
      <c r="E843" s="3"/>
      <c r="F843" s="3"/>
      <c r="G843" s="3"/>
      <c r="H843" s="3"/>
      <c r="J843" s="226"/>
      <c r="K843" s="3"/>
      <c r="L843" s="3"/>
      <c r="O843" s="227"/>
      <c r="Q843" s="94"/>
      <c r="R843" s="94"/>
      <c r="S843" s="94"/>
      <c r="T843" s="94"/>
    </row>
    <row r="844" ht="15.75" customHeight="1">
      <c r="A844" s="234"/>
      <c r="B844" s="240"/>
      <c r="C844" s="223"/>
      <c r="D844" s="231"/>
      <c r="E844" s="3"/>
      <c r="F844" s="3"/>
      <c r="G844" s="3"/>
      <c r="H844" s="3"/>
      <c r="J844" s="226"/>
      <c r="K844" s="3"/>
      <c r="L844" s="3"/>
      <c r="O844" s="227"/>
      <c r="Q844" s="94"/>
      <c r="R844" s="94"/>
      <c r="S844" s="94"/>
      <c r="T844" s="94"/>
    </row>
    <row r="845" ht="15.75" customHeight="1">
      <c r="A845" s="234"/>
      <c r="B845" s="240"/>
      <c r="C845" s="223"/>
      <c r="D845" s="231"/>
      <c r="E845" s="3"/>
      <c r="F845" s="3"/>
      <c r="G845" s="3"/>
      <c r="H845" s="3"/>
      <c r="J845" s="226"/>
      <c r="K845" s="3"/>
      <c r="L845" s="3"/>
      <c r="O845" s="227"/>
      <c r="Q845" s="94"/>
      <c r="R845" s="94"/>
      <c r="S845" s="94"/>
      <c r="T845" s="94"/>
    </row>
    <row r="846" ht="15.75" customHeight="1">
      <c r="A846" s="234"/>
      <c r="B846" s="240"/>
      <c r="C846" s="223"/>
      <c r="D846" s="231"/>
      <c r="E846" s="3"/>
      <c r="F846" s="3"/>
      <c r="G846" s="3"/>
      <c r="H846" s="3"/>
      <c r="J846" s="226"/>
      <c r="K846" s="3"/>
      <c r="L846" s="3"/>
      <c r="O846" s="227"/>
      <c r="Q846" s="94"/>
      <c r="R846" s="94"/>
      <c r="S846" s="94"/>
      <c r="T846" s="94"/>
    </row>
    <row r="847" ht="15.75" customHeight="1">
      <c r="A847" s="234"/>
      <c r="B847" s="240"/>
      <c r="C847" s="223"/>
      <c r="D847" s="231"/>
      <c r="E847" s="3"/>
      <c r="F847" s="3"/>
      <c r="G847" s="3"/>
      <c r="H847" s="3"/>
      <c r="J847" s="226"/>
      <c r="K847" s="3"/>
      <c r="L847" s="3"/>
      <c r="O847" s="227"/>
      <c r="Q847" s="94"/>
      <c r="R847" s="94"/>
      <c r="S847" s="94"/>
      <c r="T847" s="94"/>
    </row>
    <row r="848" ht="15.75" customHeight="1">
      <c r="A848" s="234"/>
      <c r="B848" s="240"/>
      <c r="C848" s="223"/>
      <c r="D848" s="231"/>
      <c r="E848" s="3"/>
      <c r="F848" s="3"/>
      <c r="G848" s="3"/>
      <c r="H848" s="3"/>
      <c r="J848" s="226"/>
      <c r="K848" s="3"/>
      <c r="L848" s="3"/>
      <c r="O848" s="227"/>
      <c r="Q848" s="94"/>
      <c r="R848" s="94"/>
      <c r="S848" s="94"/>
      <c r="T848" s="94"/>
    </row>
    <row r="849" ht="15.75" customHeight="1">
      <c r="A849" s="234"/>
      <c r="B849" s="240"/>
      <c r="C849" s="223"/>
      <c r="D849" s="231"/>
      <c r="E849" s="3"/>
      <c r="F849" s="3"/>
      <c r="G849" s="3"/>
      <c r="H849" s="3"/>
      <c r="J849" s="226"/>
      <c r="K849" s="3"/>
      <c r="L849" s="3"/>
      <c r="O849" s="227"/>
      <c r="Q849" s="94"/>
      <c r="R849" s="94"/>
      <c r="S849" s="94"/>
      <c r="T849" s="94"/>
    </row>
    <row r="850" ht="15.75" customHeight="1">
      <c r="A850" s="234"/>
      <c r="B850" s="240"/>
      <c r="C850" s="223"/>
      <c r="D850" s="231"/>
      <c r="E850" s="3"/>
      <c r="F850" s="3"/>
      <c r="G850" s="3"/>
      <c r="H850" s="3"/>
      <c r="J850" s="226"/>
      <c r="K850" s="3"/>
      <c r="L850" s="3"/>
      <c r="O850" s="227"/>
      <c r="Q850" s="94"/>
      <c r="R850" s="94"/>
      <c r="S850" s="94"/>
      <c r="T850" s="94"/>
    </row>
    <row r="851" ht="15.75" customHeight="1">
      <c r="A851" s="234"/>
      <c r="B851" s="240"/>
      <c r="C851" s="223"/>
      <c r="D851" s="231"/>
      <c r="E851" s="3"/>
      <c r="F851" s="3"/>
      <c r="G851" s="3"/>
      <c r="H851" s="3"/>
      <c r="J851" s="226"/>
      <c r="K851" s="3"/>
      <c r="L851" s="3"/>
      <c r="O851" s="227"/>
      <c r="Q851" s="94"/>
      <c r="R851" s="94"/>
      <c r="S851" s="94"/>
      <c r="T851" s="94"/>
    </row>
    <row r="852" ht="15.75" customHeight="1">
      <c r="A852" s="234"/>
      <c r="B852" s="240"/>
      <c r="C852" s="223"/>
      <c r="D852" s="231"/>
      <c r="E852" s="3"/>
      <c r="F852" s="3"/>
      <c r="G852" s="3"/>
      <c r="H852" s="3"/>
      <c r="J852" s="226"/>
      <c r="K852" s="3"/>
      <c r="L852" s="3"/>
      <c r="O852" s="227"/>
      <c r="Q852" s="94"/>
      <c r="R852" s="94"/>
      <c r="S852" s="94"/>
      <c r="T852" s="94"/>
    </row>
    <row r="853" ht="15.75" customHeight="1">
      <c r="A853" s="234"/>
      <c r="B853" s="240"/>
      <c r="C853" s="223"/>
      <c r="D853" s="231"/>
      <c r="E853" s="3"/>
      <c r="F853" s="3"/>
      <c r="G853" s="3"/>
      <c r="H853" s="3"/>
      <c r="J853" s="226"/>
      <c r="K853" s="3"/>
      <c r="L853" s="3"/>
      <c r="O853" s="227"/>
      <c r="Q853" s="94"/>
      <c r="R853" s="94"/>
      <c r="S853" s="94"/>
      <c r="T853" s="94"/>
    </row>
    <row r="854" ht="15.75" customHeight="1">
      <c r="A854" s="234"/>
      <c r="B854" s="240"/>
      <c r="C854" s="223"/>
      <c r="D854" s="231"/>
      <c r="E854" s="3"/>
      <c r="F854" s="3"/>
      <c r="G854" s="3"/>
      <c r="H854" s="3"/>
      <c r="J854" s="226"/>
      <c r="K854" s="3"/>
      <c r="L854" s="3"/>
      <c r="O854" s="227"/>
      <c r="Q854" s="94"/>
      <c r="R854" s="94"/>
      <c r="S854" s="94"/>
      <c r="T854" s="94"/>
    </row>
    <row r="855" ht="15.75" customHeight="1">
      <c r="A855" s="234"/>
      <c r="B855" s="240"/>
      <c r="C855" s="223"/>
      <c r="D855" s="231"/>
      <c r="E855" s="3"/>
      <c r="F855" s="3"/>
      <c r="G855" s="3"/>
      <c r="H855" s="3"/>
      <c r="J855" s="226"/>
      <c r="K855" s="3"/>
      <c r="L855" s="3"/>
      <c r="O855" s="227"/>
      <c r="Q855" s="94"/>
      <c r="R855" s="94"/>
      <c r="S855" s="94"/>
      <c r="T855" s="94"/>
    </row>
    <row r="856" ht="15.75" customHeight="1">
      <c r="A856" s="234"/>
      <c r="B856" s="240"/>
      <c r="C856" s="223"/>
      <c r="D856" s="231"/>
      <c r="E856" s="3"/>
      <c r="F856" s="3"/>
      <c r="G856" s="3"/>
      <c r="H856" s="3"/>
      <c r="J856" s="226"/>
      <c r="K856" s="3"/>
      <c r="L856" s="3"/>
      <c r="O856" s="227"/>
      <c r="Q856" s="94"/>
      <c r="R856" s="94"/>
      <c r="S856" s="94"/>
      <c r="T856" s="94"/>
    </row>
    <row r="857" ht="15.75" customHeight="1">
      <c r="A857" s="234"/>
      <c r="B857" s="240"/>
      <c r="C857" s="223"/>
      <c r="D857" s="231"/>
      <c r="E857" s="3"/>
      <c r="F857" s="3"/>
      <c r="G857" s="3"/>
      <c r="H857" s="3"/>
      <c r="J857" s="226"/>
      <c r="K857" s="3"/>
      <c r="L857" s="3"/>
      <c r="O857" s="227"/>
      <c r="Q857" s="94"/>
      <c r="R857" s="94"/>
      <c r="S857" s="94"/>
      <c r="T857" s="94"/>
    </row>
    <row r="858" ht="15.75" customHeight="1">
      <c r="A858" s="234"/>
      <c r="B858" s="240"/>
      <c r="C858" s="223"/>
      <c r="D858" s="231"/>
      <c r="E858" s="3"/>
      <c r="F858" s="3"/>
      <c r="G858" s="3"/>
      <c r="H858" s="3"/>
      <c r="J858" s="226"/>
      <c r="K858" s="3"/>
      <c r="L858" s="3"/>
      <c r="O858" s="227"/>
      <c r="Q858" s="94"/>
      <c r="R858" s="94"/>
      <c r="S858" s="94"/>
      <c r="T858" s="94"/>
    </row>
    <row r="859" ht="15.75" customHeight="1">
      <c r="A859" s="234"/>
      <c r="B859" s="240"/>
      <c r="C859" s="223"/>
      <c r="D859" s="231"/>
      <c r="E859" s="3"/>
      <c r="F859" s="3"/>
      <c r="G859" s="3"/>
      <c r="H859" s="3"/>
      <c r="J859" s="226"/>
      <c r="K859" s="3"/>
      <c r="L859" s="3"/>
      <c r="O859" s="227"/>
      <c r="Q859" s="94"/>
      <c r="R859" s="94"/>
      <c r="S859" s="94"/>
      <c r="T859" s="94"/>
    </row>
    <row r="860" ht="15.75" customHeight="1">
      <c r="A860" s="234"/>
      <c r="B860" s="240"/>
      <c r="C860" s="223"/>
      <c r="D860" s="231"/>
      <c r="E860" s="3"/>
      <c r="F860" s="3"/>
      <c r="G860" s="3"/>
      <c r="H860" s="3"/>
      <c r="J860" s="226"/>
      <c r="K860" s="3"/>
      <c r="L860" s="3"/>
      <c r="O860" s="227"/>
      <c r="Q860" s="94"/>
      <c r="R860" s="94"/>
      <c r="S860" s="94"/>
      <c r="T860" s="94"/>
    </row>
    <row r="861" ht="15.75" customHeight="1">
      <c r="A861" s="234"/>
      <c r="B861" s="240"/>
      <c r="C861" s="223"/>
      <c r="D861" s="231"/>
      <c r="E861" s="3"/>
      <c r="F861" s="3"/>
      <c r="G861" s="3"/>
      <c r="H861" s="3"/>
      <c r="J861" s="226"/>
      <c r="K861" s="3"/>
      <c r="L861" s="3"/>
      <c r="O861" s="227"/>
      <c r="Q861" s="94"/>
      <c r="R861" s="94"/>
      <c r="S861" s="94"/>
      <c r="T861" s="94"/>
    </row>
    <row r="862" ht="15.75" customHeight="1">
      <c r="A862" s="234"/>
      <c r="B862" s="240"/>
      <c r="C862" s="223"/>
      <c r="D862" s="231"/>
      <c r="E862" s="3"/>
      <c r="F862" s="3"/>
      <c r="G862" s="3"/>
      <c r="H862" s="3"/>
      <c r="J862" s="226"/>
      <c r="K862" s="3"/>
      <c r="L862" s="3"/>
      <c r="O862" s="227"/>
      <c r="Q862" s="94"/>
      <c r="R862" s="94"/>
      <c r="S862" s="94"/>
      <c r="T862" s="94"/>
    </row>
    <row r="863" ht="15.75" customHeight="1">
      <c r="A863" s="234"/>
      <c r="B863" s="240"/>
      <c r="C863" s="223"/>
      <c r="D863" s="231"/>
      <c r="E863" s="3"/>
      <c r="F863" s="3"/>
      <c r="G863" s="3"/>
      <c r="H863" s="3"/>
      <c r="J863" s="226"/>
      <c r="K863" s="3"/>
      <c r="L863" s="3"/>
      <c r="O863" s="227"/>
      <c r="Q863" s="94"/>
      <c r="R863" s="94"/>
      <c r="S863" s="94"/>
      <c r="T863" s="94"/>
    </row>
    <row r="864" ht="15.75" customHeight="1">
      <c r="A864" s="234"/>
      <c r="B864" s="240"/>
      <c r="C864" s="223"/>
      <c r="D864" s="231"/>
      <c r="E864" s="3"/>
      <c r="F864" s="3"/>
      <c r="G864" s="3"/>
      <c r="H864" s="3"/>
      <c r="J864" s="226"/>
      <c r="K864" s="3"/>
      <c r="L864" s="3"/>
      <c r="O864" s="227"/>
      <c r="Q864" s="94"/>
      <c r="R864" s="94"/>
      <c r="S864" s="94"/>
      <c r="T864" s="94"/>
    </row>
    <row r="865" ht="15.75" customHeight="1">
      <c r="A865" s="234"/>
      <c r="B865" s="240"/>
      <c r="C865" s="223"/>
      <c r="D865" s="231"/>
      <c r="E865" s="3"/>
      <c r="F865" s="3"/>
      <c r="G865" s="3"/>
      <c r="H865" s="3"/>
      <c r="J865" s="226"/>
      <c r="K865" s="3"/>
      <c r="L865" s="3"/>
      <c r="O865" s="227"/>
      <c r="Q865" s="94"/>
      <c r="R865" s="94"/>
      <c r="S865" s="94"/>
      <c r="T865" s="94"/>
    </row>
    <row r="866" ht="15.75" customHeight="1">
      <c r="A866" s="234"/>
      <c r="B866" s="240"/>
      <c r="C866" s="223"/>
      <c r="D866" s="231"/>
      <c r="E866" s="3"/>
      <c r="F866" s="3"/>
      <c r="G866" s="3"/>
      <c r="H866" s="3"/>
      <c r="J866" s="226"/>
      <c r="K866" s="3"/>
      <c r="L866" s="3"/>
      <c r="O866" s="227"/>
      <c r="Q866" s="94"/>
      <c r="R866" s="94"/>
      <c r="S866" s="94"/>
      <c r="T866" s="94"/>
    </row>
    <row r="867" ht="15.75" customHeight="1">
      <c r="A867" s="234"/>
      <c r="B867" s="240"/>
      <c r="C867" s="223"/>
      <c r="D867" s="231"/>
      <c r="E867" s="3"/>
      <c r="F867" s="3"/>
      <c r="G867" s="3"/>
      <c r="H867" s="3"/>
      <c r="J867" s="226"/>
      <c r="K867" s="3"/>
      <c r="L867" s="3"/>
      <c r="O867" s="227"/>
      <c r="Q867" s="94"/>
      <c r="R867" s="94"/>
      <c r="S867" s="94"/>
      <c r="T867" s="94"/>
    </row>
    <row r="868" ht="15.75" customHeight="1">
      <c r="A868" s="234"/>
      <c r="B868" s="240"/>
      <c r="C868" s="223"/>
      <c r="D868" s="231"/>
      <c r="E868" s="3"/>
      <c r="F868" s="3"/>
      <c r="G868" s="3"/>
      <c r="H868" s="3"/>
      <c r="J868" s="226"/>
      <c r="K868" s="3"/>
      <c r="L868" s="3"/>
      <c r="O868" s="227"/>
      <c r="Q868" s="94"/>
      <c r="R868" s="94"/>
      <c r="S868" s="94"/>
      <c r="T868" s="94"/>
    </row>
    <row r="869" ht="15.75" customHeight="1">
      <c r="A869" s="234"/>
      <c r="B869" s="240"/>
      <c r="C869" s="223"/>
      <c r="D869" s="231"/>
      <c r="E869" s="3"/>
      <c r="F869" s="3"/>
      <c r="G869" s="3"/>
      <c r="H869" s="3"/>
      <c r="J869" s="226"/>
      <c r="K869" s="3"/>
      <c r="L869" s="3"/>
      <c r="O869" s="227"/>
      <c r="Q869" s="94"/>
      <c r="R869" s="94"/>
      <c r="S869" s="94"/>
      <c r="T869" s="94"/>
    </row>
    <row r="870" ht="15.75" customHeight="1">
      <c r="A870" s="234"/>
      <c r="B870" s="240"/>
      <c r="C870" s="223"/>
      <c r="D870" s="231"/>
      <c r="E870" s="3"/>
      <c r="F870" s="3"/>
      <c r="G870" s="3"/>
      <c r="H870" s="3"/>
      <c r="J870" s="226"/>
      <c r="K870" s="3"/>
      <c r="L870" s="3"/>
      <c r="O870" s="227"/>
      <c r="Q870" s="94"/>
      <c r="R870" s="94"/>
      <c r="S870" s="94"/>
      <c r="T870" s="94"/>
    </row>
    <row r="871" ht="15.75" customHeight="1">
      <c r="A871" s="234"/>
      <c r="B871" s="240"/>
      <c r="C871" s="223"/>
      <c r="D871" s="231"/>
      <c r="E871" s="3"/>
      <c r="F871" s="3"/>
      <c r="G871" s="3"/>
      <c r="H871" s="3"/>
      <c r="J871" s="226"/>
      <c r="K871" s="3"/>
      <c r="L871" s="3"/>
      <c r="O871" s="227"/>
      <c r="Q871" s="94"/>
      <c r="R871" s="94"/>
      <c r="S871" s="94"/>
      <c r="T871" s="94"/>
    </row>
    <row r="872" ht="15.75" customHeight="1">
      <c r="A872" s="234"/>
      <c r="B872" s="240"/>
      <c r="C872" s="223"/>
      <c r="D872" s="231"/>
      <c r="E872" s="3"/>
      <c r="F872" s="3"/>
      <c r="G872" s="3"/>
      <c r="H872" s="3"/>
      <c r="J872" s="226"/>
      <c r="K872" s="3"/>
      <c r="L872" s="3"/>
      <c r="O872" s="227"/>
      <c r="Q872" s="94"/>
      <c r="R872" s="94"/>
      <c r="S872" s="94"/>
      <c r="T872" s="94"/>
    </row>
    <row r="873" ht="15.75" customHeight="1">
      <c r="A873" s="234"/>
      <c r="B873" s="240"/>
      <c r="C873" s="223"/>
      <c r="D873" s="231"/>
      <c r="E873" s="3"/>
      <c r="F873" s="3"/>
      <c r="G873" s="3"/>
      <c r="H873" s="3"/>
      <c r="J873" s="226"/>
      <c r="K873" s="3"/>
      <c r="L873" s="3"/>
      <c r="O873" s="227"/>
      <c r="Q873" s="94"/>
      <c r="R873" s="94"/>
      <c r="S873" s="94"/>
      <c r="T873" s="94"/>
    </row>
    <row r="874" ht="15.75" customHeight="1">
      <c r="A874" s="234"/>
      <c r="B874" s="240"/>
      <c r="C874" s="223"/>
      <c r="D874" s="231"/>
      <c r="E874" s="3"/>
      <c r="F874" s="3"/>
      <c r="G874" s="3"/>
      <c r="H874" s="3"/>
      <c r="J874" s="226"/>
      <c r="K874" s="3"/>
      <c r="L874" s="3"/>
      <c r="O874" s="227"/>
      <c r="Q874" s="94"/>
      <c r="R874" s="94"/>
      <c r="S874" s="94"/>
      <c r="T874" s="94"/>
    </row>
    <row r="875" ht="15.75" customHeight="1">
      <c r="A875" s="234"/>
      <c r="B875" s="240"/>
      <c r="C875" s="223"/>
      <c r="D875" s="231"/>
      <c r="E875" s="3"/>
      <c r="F875" s="3"/>
      <c r="G875" s="3"/>
      <c r="H875" s="3"/>
      <c r="J875" s="226"/>
      <c r="K875" s="3"/>
      <c r="L875" s="3"/>
      <c r="O875" s="227"/>
      <c r="Q875" s="94"/>
      <c r="R875" s="94"/>
      <c r="S875" s="94"/>
      <c r="T875" s="94"/>
    </row>
    <row r="876" ht="15.75" customHeight="1">
      <c r="A876" s="234"/>
      <c r="B876" s="240"/>
      <c r="C876" s="223"/>
      <c r="D876" s="231"/>
      <c r="E876" s="3"/>
      <c r="F876" s="3"/>
      <c r="G876" s="3"/>
      <c r="H876" s="3"/>
      <c r="J876" s="226"/>
      <c r="K876" s="3"/>
      <c r="L876" s="3"/>
      <c r="O876" s="227"/>
      <c r="Q876" s="94"/>
      <c r="R876" s="94"/>
      <c r="S876" s="94"/>
      <c r="T876" s="94"/>
    </row>
    <row r="877" ht="15.75" customHeight="1">
      <c r="A877" s="234"/>
      <c r="B877" s="240"/>
      <c r="C877" s="223"/>
      <c r="D877" s="231"/>
      <c r="E877" s="3"/>
      <c r="F877" s="3"/>
      <c r="G877" s="3"/>
      <c r="H877" s="3"/>
      <c r="J877" s="226"/>
      <c r="K877" s="3"/>
      <c r="L877" s="3"/>
      <c r="O877" s="227"/>
      <c r="Q877" s="94"/>
      <c r="R877" s="94"/>
      <c r="S877" s="94"/>
      <c r="T877" s="94"/>
    </row>
    <row r="878" ht="15.75" customHeight="1">
      <c r="A878" s="234"/>
      <c r="B878" s="240"/>
      <c r="C878" s="223"/>
      <c r="D878" s="231"/>
      <c r="E878" s="3"/>
      <c r="F878" s="3"/>
      <c r="G878" s="3"/>
      <c r="H878" s="3"/>
      <c r="J878" s="226"/>
      <c r="K878" s="3"/>
      <c r="L878" s="3"/>
      <c r="O878" s="227"/>
      <c r="Q878" s="94"/>
      <c r="R878" s="94"/>
      <c r="S878" s="94"/>
      <c r="T878" s="94"/>
    </row>
    <row r="879" ht="15.75" customHeight="1">
      <c r="A879" s="234"/>
      <c r="B879" s="240"/>
      <c r="C879" s="223"/>
      <c r="D879" s="231"/>
      <c r="E879" s="3"/>
      <c r="F879" s="3"/>
      <c r="G879" s="3"/>
      <c r="H879" s="3"/>
      <c r="J879" s="226"/>
      <c r="K879" s="3"/>
      <c r="L879" s="3"/>
      <c r="O879" s="227"/>
      <c r="Q879" s="94"/>
      <c r="R879" s="94"/>
      <c r="S879" s="94"/>
      <c r="T879" s="94"/>
    </row>
    <row r="880" ht="15.75" customHeight="1">
      <c r="A880" s="234"/>
      <c r="B880" s="240"/>
      <c r="C880" s="223"/>
      <c r="D880" s="231"/>
      <c r="E880" s="3"/>
      <c r="F880" s="3"/>
      <c r="G880" s="3"/>
      <c r="H880" s="3"/>
      <c r="J880" s="226"/>
      <c r="K880" s="3"/>
      <c r="L880" s="3"/>
      <c r="O880" s="227"/>
      <c r="Q880" s="94"/>
      <c r="R880" s="94"/>
      <c r="S880" s="94"/>
      <c r="T880" s="94"/>
    </row>
    <row r="881" ht="15.75" customHeight="1">
      <c r="A881" s="234"/>
      <c r="B881" s="240"/>
      <c r="C881" s="223"/>
      <c r="D881" s="231"/>
      <c r="E881" s="3"/>
      <c r="F881" s="3"/>
      <c r="G881" s="3"/>
      <c r="H881" s="3"/>
      <c r="J881" s="226"/>
      <c r="K881" s="3"/>
      <c r="L881" s="3"/>
      <c r="O881" s="227"/>
      <c r="Q881" s="94"/>
      <c r="R881" s="94"/>
      <c r="S881" s="94"/>
      <c r="T881" s="94"/>
    </row>
    <row r="882" ht="15.75" customHeight="1">
      <c r="A882" s="234"/>
      <c r="B882" s="240"/>
      <c r="C882" s="223"/>
      <c r="D882" s="231"/>
      <c r="E882" s="3"/>
      <c r="F882" s="3"/>
      <c r="G882" s="3"/>
      <c r="H882" s="3"/>
      <c r="J882" s="226"/>
      <c r="K882" s="3"/>
      <c r="L882" s="3"/>
      <c r="O882" s="227"/>
      <c r="Q882" s="94"/>
      <c r="R882" s="94"/>
      <c r="S882" s="94"/>
      <c r="T882" s="94"/>
    </row>
    <row r="883" ht="15.75" customHeight="1">
      <c r="A883" s="234"/>
      <c r="B883" s="240"/>
      <c r="C883" s="223"/>
      <c r="D883" s="231"/>
      <c r="E883" s="3"/>
      <c r="F883" s="3"/>
      <c r="G883" s="3"/>
      <c r="H883" s="3"/>
      <c r="J883" s="226"/>
      <c r="K883" s="3"/>
      <c r="L883" s="3"/>
      <c r="O883" s="227"/>
      <c r="Q883" s="94"/>
      <c r="R883" s="94"/>
      <c r="S883" s="94"/>
      <c r="T883" s="94"/>
    </row>
    <row r="884" ht="15.75" customHeight="1">
      <c r="A884" s="234"/>
      <c r="B884" s="240"/>
      <c r="C884" s="223"/>
      <c r="D884" s="231"/>
      <c r="E884" s="3"/>
      <c r="F884" s="3"/>
      <c r="G884" s="3"/>
      <c r="H884" s="3"/>
      <c r="J884" s="226"/>
      <c r="K884" s="3"/>
      <c r="L884" s="3"/>
      <c r="O884" s="227"/>
      <c r="Q884" s="94"/>
      <c r="R884" s="94"/>
      <c r="S884" s="94"/>
      <c r="T884" s="94"/>
    </row>
    <row r="885" ht="15.75" customHeight="1">
      <c r="A885" s="234"/>
      <c r="B885" s="240"/>
      <c r="C885" s="223"/>
      <c r="D885" s="231"/>
      <c r="E885" s="3"/>
      <c r="F885" s="3"/>
      <c r="G885" s="3"/>
      <c r="H885" s="3"/>
      <c r="J885" s="226"/>
      <c r="K885" s="3"/>
      <c r="L885" s="3"/>
      <c r="O885" s="227"/>
      <c r="Q885" s="94"/>
      <c r="R885" s="94"/>
      <c r="S885" s="94"/>
      <c r="T885" s="94"/>
    </row>
    <row r="886" ht="15.75" customHeight="1">
      <c r="A886" s="234"/>
      <c r="B886" s="240"/>
      <c r="C886" s="223"/>
      <c r="D886" s="231"/>
      <c r="E886" s="3"/>
      <c r="F886" s="3"/>
      <c r="G886" s="3"/>
      <c r="H886" s="3"/>
      <c r="J886" s="226"/>
      <c r="K886" s="3"/>
      <c r="L886" s="3"/>
      <c r="O886" s="227"/>
      <c r="Q886" s="94"/>
      <c r="R886" s="94"/>
      <c r="S886" s="94"/>
      <c r="T886" s="94"/>
    </row>
    <row r="887" ht="15.75" customHeight="1">
      <c r="A887" s="234"/>
      <c r="B887" s="240"/>
      <c r="C887" s="223"/>
      <c r="D887" s="231"/>
      <c r="E887" s="3"/>
      <c r="F887" s="3"/>
      <c r="G887" s="3"/>
      <c r="H887" s="3"/>
      <c r="J887" s="226"/>
      <c r="K887" s="3"/>
      <c r="L887" s="3"/>
      <c r="O887" s="227"/>
      <c r="Q887" s="94"/>
      <c r="R887" s="94"/>
      <c r="S887" s="94"/>
      <c r="T887" s="94"/>
    </row>
    <row r="888" ht="15.75" customHeight="1">
      <c r="A888" s="234"/>
      <c r="B888" s="240"/>
      <c r="C888" s="223"/>
      <c r="D888" s="231"/>
      <c r="E888" s="3"/>
      <c r="F888" s="3"/>
      <c r="G888" s="3"/>
      <c r="H888" s="3"/>
      <c r="J888" s="226"/>
      <c r="K888" s="3"/>
      <c r="L888" s="3"/>
      <c r="O888" s="227"/>
      <c r="Q888" s="94"/>
      <c r="R888" s="94"/>
      <c r="S888" s="94"/>
      <c r="T888" s="94"/>
    </row>
    <row r="889" ht="15.75" customHeight="1">
      <c r="A889" s="234"/>
      <c r="B889" s="240"/>
      <c r="C889" s="223"/>
      <c r="D889" s="231"/>
      <c r="E889" s="3"/>
      <c r="F889" s="3"/>
      <c r="G889" s="3"/>
      <c r="H889" s="3"/>
      <c r="J889" s="226"/>
      <c r="K889" s="3"/>
      <c r="L889" s="3"/>
      <c r="O889" s="227"/>
      <c r="Q889" s="94"/>
      <c r="R889" s="94"/>
      <c r="S889" s="94"/>
      <c r="T889" s="94"/>
    </row>
    <row r="890" ht="15.75" customHeight="1">
      <c r="A890" s="234"/>
      <c r="B890" s="240"/>
      <c r="C890" s="223"/>
      <c r="D890" s="231"/>
      <c r="E890" s="3"/>
      <c r="F890" s="3"/>
      <c r="G890" s="3"/>
      <c r="H890" s="3"/>
      <c r="J890" s="226"/>
      <c r="K890" s="3"/>
      <c r="L890" s="3"/>
      <c r="O890" s="227"/>
      <c r="Q890" s="94"/>
      <c r="R890" s="94"/>
      <c r="S890" s="94"/>
      <c r="T890" s="94"/>
    </row>
    <row r="891" ht="15.75" customHeight="1">
      <c r="A891" s="234"/>
      <c r="B891" s="240"/>
      <c r="C891" s="223"/>
      <c r="D891" s="231"/>
      <c r="E891" s="3"/>
      <c r="F891" s="3"/>
      <c r="G891" s="3"/>
      <c r="H891" s="3"/>
      <c r="J891" s="226"/>
      <c r="K891" s="3"/>
      <c r="L891" s="3"/>
      <c r="O891" s="227"/>
      <c r="Q891" s="94"/>
      <c r="R891" s="94"/>
      <c r="S891" s="94"/>
      <c r="T891" s="94"/>
    </row>
    <row r="892" ht="15.75" customHeight="1">
      <c r="A892" s="234"/>
      <c r="B892" s="240"/>
      <c r="C892" s="223"/>
      <c r="D892" s="231"/>
      <c r="E892" s="3"/>
      <c r="F892" s="3"/>
      <c r="G892" s="3"/>
      <c r="H892" s="3"/>
      <c r="J892" s="226"/>
      <c r="K892" s="3"/>
      <c r="L892" s="3"/>
      <c r="O892" s="227"/>
      <c r="Q892" s="94"/>
      <c r="R892" s="94"/>
      <c r="S892" s="94"/>
      <c r="T892" s="94"/>
    </row>
    <row r="893" ht="15.75" customHeight="1">
      <c r="A893" s="234"/>
      <c r="B893" s="240"/>
      <c r="C893" s="223"/>
      <c r="D893" s="231"/>
      <c r="E893" s="3"/>
      <c r="F893" s="3"/>
      <c r="G893" s="3"/>
      <c r="H893" s="3"/>
      <c r="J893" s="226"/>
      <c r="K893" s="3"/>
      <c r="L893" s="3"/>
      <c r="O893" s="227"/>
      <c r="Q893" s="94"/>
      <c r="R893" s="94"/>
      <c r="S893" s="94"/>
      <c r="T893" s="94"/>
    </row>
    <row r="894" ht="15.75" customHeight="1">
      <c r="A894" s="234"/>
      <c r="B894" s="240"/>
      <c r="C894" s="223"/>
      <c r="D894" s="231"/>
      <c r="E894" s="3"/>
      <c r="F894" s="3"/>
      <c r="G894" s="3"/>
      <c r="H894" s="3"/>
      <c r="J894" s="226"/>
      <c r="K894" s="3"/>
      <c r="L894" s="3"/>
      <c r="O894" s="227"/>
      <c r="Q894" s="94"/>
      <c r="R894" s="94"/>
      <c r="S894" s="94"/>
      <c r="T894" s="94"/>
    </row>
    <row r="895" ht="15.75" customHeight="1">
      <c r="A895" s="234"/>
      <c r="B895" s="240"/>
      <c r="C895" s="223"/>
      <c r="D895" s="231"/>
      <c r="E895" s="3"/>
      <c r="F895" s="3"/>
      <c r="G895" s="3"/>
      <c r="H895" s="3"/>
      <c r="J895" s="226"/>
      <c r="K895" s="3"/>
      <c r="L895" s="3"/>
      <c r="O895" s="227"/>
      <c r="Q895" s="94"/>
      <c r="R895" s="94"/>
      <c r="S895" s="94"/>
      <c r="T895" s="94"/>
    </row>
    <row r="896" ht="15.75" customHeight="1">
      <c r="A896" s="234"/>
      <c r="B896" s="240"/>
      <c r="C896" s="223"/>
      <c r="D896" s="231"/>
      <c r="E896" s="3"/>
      <c r="F896" s="3"/>
      <c r="G896" s="3"/>
      <c r="H896" s="3"/>
      <c r="J896" s="226"/>
      <c r="K896" s="3"/>
      <c r="L896" s="3"/>
      <c r="O896" s="227"/>
      <c r="Q896" s="94"/>
      <c r="R896" s="94"/>
      <c r="S896" s="94"/>
      <c r="T896" s="94"/>
    </row>
    <row r="897" ht="15.75" customHeight="1">
      <c r="A897" s="234"/>
      <c r="B897" s="240"/>
      <c r="C897" s="223"/>
      <c r="D897" s="231"/>
      <c r="E897" s="3"/>
      <c r="F897" s="3"/>
      <c r="G897" s="3"/>
      <c r="H897" s="3"/>
      <c r="J897" s="226"/>
      <c r="K897" s="3"/>
      <c r="L897" s="3"/>
      <c r="O897" s="227"/>
      <c r="Q897" s="94"/>
      <c r="R897" s="94"/>
      <c r="S897" s="94"/>
      <c r="T897" s="94"/>
    </row>
    <row r="898" ht="15.75" customHeight="1">
      <c r="A898" s="234"/>
      <c r="B898" s="240"/>
      <c r="C898" s="223"/>
      <c r="D898" s="231"/>
      <c r="E898" s="3"/>
      <c r="F898" s="3"/>
      <c r="G898" s="3"/>
      <c r="H898" s="3"/>
      <c r="J898" s="226"/>
      <c r="K898" s="3"/>
      <c r="L898" s="3"/>
      <c r="O898" s="227"/>
      <c r="Q898" s="94"/>
      <c r="R898" s="94"/>
      <c r="S898" s="94"/>
      <c r="T898" s="94"/>
    </row>
    <row r="899" ht="15.75" customHeight="1">
      <c r="A899" s="234"/>
      <c r="B899" s="240"/>
      <c r="C899" s="223"/>
      <c r="D899" s="231"/>
      <c r="E899" s="3"/>
      <c r="F899" s="3"/>
      <c r="G899" s="3"/>
      <c r="H899" s="3"/>
      <c r="J899" s="226"/>
      <c r="K899" s="3"/>
      <c r="L899" s="3"/>
      <c r="O899" s="227"/>
      <c r="Q899" s="94"/>
      <c r="R899" s="94"/>
      <c r="S899" s="94"/>
      <c r="T899" s="94"/>
    </row>
    <row r="900" ht="15.75" customHeight="1">
      <c r="A900" s="234"/>
      <c r="B900" s="240"/>
      <c r="C900" s="223"/>
      <c r="D900" s="231"/>
      <c r="E900" s="3"/>
      <c r="F900" s="3"/>
      <c r="G900" s="3"/>
      <c r="H900" s="3"/>
      <c r="J900" s="226"/>
      <c r="K900" s="3"/>
      <c r="L900" s="3"/>
      <c r="O900" s="227"/>
      <c r="Q900" s="94"/>
      <c r="R900" s="94"/>
      <c r="S900" s="94"/>
      <c r="T900" s="94"/>
    </row>
    <row r="901" ht="15.75" customHeight="1">
      <c r="A901" s="234"/>
      <c r="B901" s="240"/>
      <c r="C901" s="223"/>
      <c r="D901" s="231"/>
      <c r="E901" s="3"/>
      <c r="F901" s="3"/>
      <c r="G901" s="3"/>
      <c r="H901" s="3"/>
      <c r="J901" s="226"/>
      <c r="K901" s="3"/>
      <c r="L901" s="3"/>
      <c r="O901" s="227"/>
      <c r="Q901" s="94"/>
      <c r="R901" s="94"/>
      <c r="S901" s="94"/>
      <c r="T901" s="94"/>
    </row>
    <row r="902" ht="15.75" customHeight="1">
      <c r="A902" s="234"/>
      <c r="B902" s="240"/>
      <c r="C902" s="223"/>
      <c r="D902" s="231"/>
      <c r="E902" s="3"/>
      <c r="F902" s="3"/>
      <c r="G902" s="3"/>
      <c r="H902" s="3"/>
      <c r="J902" s="226"/>
      <c r="K902" s="3"/>
      <c r="L902" s="3"/>
      <c r="O902" s="227"/>
      <c r="Q902" s="94"/>
      <c r="R902" s="94"/>
      <c r="S902" s="94"/>
      <c r="T902" s="94"/>
    </row>
    <row r="903" ht="15.75" customHeight="1">
      <c r="A903" s="234"/>
      <c r="B903" s="240"/>
      <c r="C903" s="223"/>
      <c r="D903" s="231"/>
      <c r="E903" s="3"/>
      <c r="F903" s="3"/>
      <c r="G903" s="3"/>
      <c r="H903" s="3"/>
      <c r="J903" s="226"/>
      <c r="K903" s="3"/>
      <c r="L903" s="3"/>
      <c r="O903" s="227"/>
      <c r="Q903" s="94"/>
      <c r="R903" s="94"/>
      <c r="S903" s="94"/>
      <c r="T903" s="94"/>
    </row>
    <row r="904" ht="15.75" customHeight="1">
      <c r="A904" s="234"/>
      <c r="B904" s="240"/>
      <c r="C904" s="223"/>
      <c r="D904" s="231"/>
      <c r="E904" s="3"/>
      <c r="F904" s="3"/>
      <c r="G904" s="3"/>
      <c r="H904" s="3"/>
      <c r="J904" s="226"/>
      <c r="K904" s="3"/>
      <c r="L904" s="3"/>
      <c r="O904" s="227"/>
      <c r="Q904" s="94"/>
      <c r="R904" s="94"/>
      <c r="S904" s="94"/>
      <c r="T904" s="94"/>
    </row>
    <row r="905" ht="15.75" customHeight="1">
      <c r="A905" s="234"/>
      <c r="B905" s="240"/>
      <c r="C905" s="223"/>
      <c r="D905" s="231"/>
      <c r="E905" s="3"/>
      <c r="F905" s="3"/>
      <c r="G905" s="3"/>
      <c r="H905" s="3"/>
      <c r="J905" s="226"/>
      <c r="K905" s="3"/>
      <c r="L905" s="3"/>
      <c r="O905" s="227"/>
      <c r="Q905" s="94"/>
      <c r="R905" s="94"/>
      <c r="S905" s="94"/>
      <c r="T905" s="94"/>
    </row>
    <row r="906" ht="15.75" customHeight="1">
      <c r="A906" s="234"/>
      <c r="B906" s="240"/>
      <c r="C906" s="223"/>
      <c r="D906" s="231"/>
      <c r="E906" s="3"/>
      <c r="F906" s="3"/>
      <c r="G906" s="3"/>
      <c r="H906" s="3"/>
      <c r="J906" s="226"/>
      <c r="K906" s="3"/>
      <c r="L906" s="3"/>
      <c r="O906" s="227"/>
      <c r="Q906" s="94"/>
      <c r="R906" s="94"/>
      <c r="S906" s="94"/>
      <c r="T906" s="94"/>
    </row>
    <row r="907" ht="15.75" customHeight="1">
      <c r="A907" s="234"/>
      <c r="B907" s="240"/>
      <c r="C907" s="223"/>
      <c r="D907" s="231"/>
      <c r="E907" s="3"/>
      <c r="F907" s="3"/>
      <c r="G907" s="3"/>
      <c r="H907" s="3"/>
      <c r="J907" s="226"/>
      <c r="K907" s="3"/>
      <c r="L907" s="3"/>
      <c r="O907" s="227"/>
      <c r="Q907" s="94"/>
      <c r="R907" s="94"/>
      <c r="S907" s="94"/>
      <c r="T907" s="94"/>
    </row>
    <row r="908" ht="15.75" customHeight="1">
      <c r="A908" s="234"/>
      <c r="B908" s="240"/>
      <c r="C908" s="223"/>
      <c r="D908" s="231"/>
      <c r="E908" s="3"/>
      <c r="F908" s="3"/>
      <c r="G908" s="3"/>
      <c r="H908" s="3"/>
      <c r="J908" s="226"/>
      <c r="K908" s="3"/>
      <c r="L908" s="3"/>
      <c r="O908" s="227"/>
      <c r="Q908" s="94"/>
      <c r="R908" s="94"/>
      <c r="S908" s="94"/>
      <c r="T908" s="94"/>
    </row>
    <row r="909" ht="15.75" customHeight="1">
      <c r="A909" s="234"/>
      <c r="B909" s="240"/>
      <c r="C909" s="223"/>
      <c r="D909" s="231"/>
      <c r="E909" s="3"/>
      <c r="F909" s="3"/>
      <c r="G909" s="3"/>
      <c r="H909" s="3"/>
      <c r="J909" s="226"/>
      <c r="K909" s="3"/>
      <c r="L909" s="3"/>
      <c r="O909" s="227"/>
      <c r="Q909" s="94"/>
      <c r="R909" s="94"/>
      <c r="S909" s="94"/>
      <c r="T909" s="94"/>
    </row>
    <row r="910" ht="15.75" customHeight="1">
      <c r="A910" s="234"/>
      <c r="B910" s="240"/>
      <c r="C910" s="223"/>
      <c r="D910" s="231"/>
      <c r="E910" s="3"/>
      <c r="F910" s="3"/>
      <c r="G910" s="3"/>
      <c r="H910" s="3"/>
      <c r="J910" s="226"/>
      <c r="K910" s="3"/>
      <c r="L910" s="3"/>
      <c r="O910" s="227"/>
      <c r="Q910" s="94"/>
      <c r="R910" s="94"/>
      <c r="S910" s="94"/>
      <c r="T910" s="94"/>
    </row>
    <row r="911" ht="15.75" customHeight="1">
      <c r="A911" s="234"/>
      <c r="B911" s="240"/>
      <c r="C911" s="223"/>
      <c r="D911" s="231"/>
      <c r="E911" s="3"/>
      <c r="F911" s="3"/>
      <c r="G911" s="3"/>
      <c r="H911" s="3"/>
      <c r="J911" s="226"/>
      <c r="K911" s="3"/>
      <c r="L911" s="3"/>
      <c r="O911" s="227"/>
      <c r="Q911" s="94"/>
      <c r="R911" s="94"/>
      <c r="S911" s="94"/>
      <c r="T911" s="94"/>
    </row>
    <row r="912" ht="15.75" customHeight="1">
      <c r="A912" s="234"/>
      <c r="B912" s="240"/>
      <c r="C912" s="223"/>
      <c r="D912" s="231"/>
      <c r="E912" s="3"/>
      <c r="F912" s="3"/>
      <c r="G912" s="3"/>
      <c r="H912" s="3"/>
      <c r="J912" s="226"/>
      <c r="K912" s="3"/>
      <c r="L912" s="3"/>
      <c r="O912" s="227"/>
      <c r="Q912" s="94"/>
      <c r="R912" s="94"/>
      <c r="S912" s="94"/>
      <c r="T912" s="94"/>
    </row>
    <row r="913" ht="15.75" customHeight="1">
      <c r="A913" s="234"/>
      <c r="B913" s="240"/>
      <c r="C913" s="223"/>
      <c r="D913" s="231"/>
      <c r="E913" s="3"/>
      <c r="F913" s="3"/>
      <c r="G913" s="3"/>
      <c r="H913" s="3"/>
      <c r="J913" s="226"/>
      <c r="K913" s="3"/>
      <c r="L913" s="3"/>
      <c r="O913" s="227"/>
      <c r="Q913" s="94"/>
      <c r="R913" s="94"/>
      <c r="S913" s="94"/>
      <c r="T913" s="94"/>
    </row>
    <row r="914" ht="15.75" customHeight="1">
      <c r="A914" s="234"/>
      <c r="B914" s="240"/>
      <c r="C914" s="223"/>
      <c r="D914" s="231"/>
      <c r="E914" s="3"/>
      <c r="F914" s="3"/>
      <c r="G914" s="3"/>
      <c r="H914" s="3"/>
      <c r="J914" s="226"/>
      <c r="K914" s="3"/>
      <c r="L914" s="3"/>
      <c r="O914" s="227"/>
      <c r="Q914" s="94"/>
      <c r="R914" s="94"/>
      <c r="S914" s="94"/>
      <c r="T914" s="94"/>
    </row>
    <row r="915" ht="15.75" customHeight="1">
      <c r="A915" s="234"/>
      <c r="B915" s="240"/>
      <c r="C915" s="223"/>
      <c r="D915" s="231"/>
      <c r="E915" s="3"/>
      <c r="F915" s="3"/>
      <c r="G915" s="3"/>
      <c r="H915" s="3"/>
      <c r="J915" s="226"/>
      <c r="K915" s="3"/>
      <c r="L915" s="3"/>
      <c r="O915" s="227"/>
      <c r="Q915" s="94"/>
      <c r="R915" s="94"/>
      <c r="S915" s="94"/>
      <c r="T915" s="94"/>
    </row>
    <row r="916" ht="15.75" customHeight="1">
      <c r="A916" s="234"/>
      <c r="B916" s="240"/>
      <c r="C916" s="223"/>
      <c r="D916" s="231"/>
      <c r="E916" s="3"/>
      <c r="F916" s="3"/>
      <c r="G916" s="3"/>
      <c r="H916" s="3"/>
      <c r="J916" s="226"/>
      <c r="K916" s="3"/>
      <c r="L916" s="3"/>
      <c r="O916" s="227"/>
      <c r="Q916" s="94"/>
      <c r="R916" s="94"/>
      <c r="S916" s="94"/>
      <c r="T916" s="94"/>
    </row>
    <row r="917" ht="15.75" customHeight="1">
      <c r="A917" s="234"/>
      <c r="B917" s="240"/>
      <c r="C917" s="223"/>
      <c r="D917" s="231"/>
      <c r="E917" s="3"/>
      <c r="F917" s="3"/>
      <c r="G917" s="3"/>
      <c r="H917" s="3"/>
      <c r="J917" s="226"/>
      <c r="K917" s="3"/>
      <c r="L917" s="3"/>
      <c r="O917" s="227"/>
      <c r="Q917" s="94"/>
      <c r="R917" s="94"/>
      <c r="S917" s="94"/>
      <c r="T917" s="94"/>
    </row>
    <row r="918" ht="15.75" customHeight="1">
      <c r="A918" s="234"/>
      <c r="B918" s="240"/>
      <c r="C918" s="223"/>
      <c r="D918" s="231"/>
      <c r="E918" s="3"/>
      <c r="F918" s="3"/>
      <c r="G918" s="3"/>
      <c r="H918" s="3"/>
      <c r="J918" s="226"/>
      <c r="K918" s="3"/>
      <c r="L918" s="3"/>
      <c r="O918" s="227"/>
      <c r="Q918" s="94"/>
      <c r="R918" s="94"/>
      <c r="S918" s="94"/>
      <c r="T918" s="94"/>
    </row>
    <row r="919" ht="15.75" customHeight="1">
      <c r="A919" s="234"/>
      <c r="B919" s="240"/>
      <c r="C919" s="223"/>
      <c r="D919" s="231"/>
      <c r="E919" s="3"/>
      <c r="F919" s="3"/>
      <c r="G919" s="3"/>
      <c r="H919" s="3"/>
      <c r="J919" s="226"/>
      <c r="K919" s="3"/>
      <c r="L919" s="3"/>
      <c r="O919" s="227"/>
      <c r="Q919" s="94"/>
      <c r="R919" s="94"/>
      <c r="S919" s="94"/>
      <c r="T919" s="94"/>
    </row>
    <row r="920" ht="15.75" customHeight="1">
      <c r="A920" s="234"/>
      <c r="B920" s="240"/>
      <c r="C920" s="223"/>
      <c r="D920" s="231"/>
      <c r="E920" s="3"/>
      <c r="F920" s="3"/>
      <c r="G920" s="3"/>
      <c r="H920" s="3"/>
      <c r="J920" s="226"/>
      <c r="K920" s="3"/>
      <c r="L920" s="3"/>
      <c r="O920" s="227"/>
      <c r="Q920" s="94"/>
      <c r="R920" s="94"/>
      <c r="S920" s="94"/>
      <c r="T920" s="94"/>
    </row>
    <row r="921" ht="15.75" customHeight="1">
      <c r="A921" s="234"/>
      <c r="B921" s="240"/>
      <c r="C921" s="223"/>
      <c r="D921" s="231"/>
      <c r="E921" s="3"/>
      <c r="F921" s="3"/>
      <c r="G921" s="3"/>
      <c r="H921" s="3"/>
      <c r="J921" s="226"/>
      <c r="K921" s="3"/>
      <c r="L921" s="3"/>
      <c r="O921" s="227"/>
      <c r="Q921" s="94"/>
      <c r="R921" s="94"/>
      <c r="S921" s="94"/>
      <c r="T921" s="94"/>
    </row>
    <row r="922" ht="15.75" customHeight="1">
      <c r="A922" s="234"/>
      <c r="B922" s="240"/>
      <c r="C922" s="223"/>
      <c r="D922" s="231"/>
      <c r="E922" s="3"/>
      <c r="F922" s="3"/>
      <c r="G922" s="3"/>
      <c r="H922" s="3"/>
      <c r="J922" s="226"/>
      <c r="K922" s="3"/>
      <c r="L922" s="3"/>
      <c r="O922" s="227"/>
      <c r="Q922" s="94"/>
      <c r="R922" s="94"/>
      <c r="S922" s="94"/>
      <c r="T922" s="94"/>
    </row>
    <row r="923" ht="15.75" customHeight="1">
      <c r="A923" s="234"/>
      <c r="B923" s="240"/>
      <c r="C923" s="223"/>
      <c r="D923" s="231"/>
      <c r="E923" s="3"/>
      <c r="F923" s="3"/>
      <c r="G923" s="3"/>
      <c r="H923" s="3"/>
      <c r="J923" s="226"/>
      <c r="K923" s="3"/>
      <c r="L923" s="3"/>
      <c r="O923" s="227"/>
      <c r="Q923" s="94"/>
      <c r="R923" s="94"/>
      <c r="S923" s="94"/>
      <c r="T923" s="94"/>
    </row>
    <row r="924" ht="15.75" customHeight="1">
      <c r="A924" s="234"/>
      <c r="B924" s="240"/>
      <c r="C924" s="223"/>
      <c r="D924" s="231"/>
      <c r="E924" s="3"/>
      <c r="F924" s="3"/>
      <c r="G924" s="3"/>
      <c r="H924" s="3"/>
      <c r="J924" s="226"/>
      <c r="K924" s="3"/>
      <c r="L924" s="3"/>
      <c r="O924" s="227"/>
      <c r="Q924" s="94"/>
      <c r="R924" s="94"/>
      <c r="S924" s="94"/>
      <c r="T924" s="94"/>
    </row>
    <row r="925" ht="15.75" customHeight="1">
      <c r="A925" s="234"/>
      <c r="B925" s="240"/>
      <c r="C925" s="223"/>
      <c r="D925" s="231"/>
      <c r="E925" s="3"/>
      <c r="F925" s="3"/>
      <c r="G925" s="3"/>
      <c r="H925" s="3"/>
      <c r="J925" s="226"/>
      <c r="K925" s="3"/>
      <c r="L925" s="3"/>
      <c r="O925" s="227"/>
      <c r="Q925" s="94"/>
      <c r="R925" s="94"/>
      <c r="S925" s="94"/>
      <c r="T925" s="94"/>
    </row>
    <row r="926" ht="15.75" customHeight="1">
      <c r="A926" s="234"/>
      <c r="B926" s="240"/>
      <c r="C926" s="223"/>
      <c r="D926" s="231"/>
      <c r="E926" s="3"/>
      <c r="F926" s="3"/>
      <c r="G926" s="3"/>
      <c r="H926" s="3"/>
      <c r="J926" s="226"/>
      <c r="K926" s="3"/>
      <c r="L926" s="3"/>
      <c r="O926" s="227"/>
      <c r="Q926" s="94"/>
      <c r="R926" s="94"/>
      <c r="S926" s="94"/>
      <c r="T926" s="94"/>
    </row>
    <row r="927" ht="15.75" customHeight="1">
      <c r="A927" s="234"/>
      <c r="B927" s="240"/>
      <c r="C927" s="223"/>
      <c r="D927" s="231"/>
      <c r="E927" s="3"/>
      <c r="F927" s="3"/>
      <c r="G927" s="3"/>
      <c r="H927" s="3"/>
      <c r="J927" s="226"/>
      <c r="K927" s="3"/>
      <c r="L927" s="3"/>
      <c r="O927" s="227"/>
      <c r="Q927" s="94"/>
      <c r="R927" s="94"/>
      <c r="S927" s="94"/>
      <c r="T927" s="94"/>
    </row>
    <row r="928" ht="15.75" customHeight="1">
      <c r="A928" s="234"/>
      <c r="B928" s="240"/>
      <c r="C928" s="223"/>
      <c r="D928" s="231"/>
      <c r="E928" s="3"/>
      <c r="F928" s="3"/>
      <c r="G928" s="3"/>
      <c r="H928" s="3"/>
      <c r="J928" s="226"/>
      <c r="K928" s="3"/>
      <c r="L928" s="3"/>
      <c r="O928" s="227"/>
      <c r="Q928" s="94"/>
      <c r="R928" s="94"/>
      <c r="S928" s="94"/>
      <c r="T928" s="94"/>
    </row>
    <row r="929" ht="15.75" customHeight="1">
      <c r="A929" s="234"/>
      <c r="B929" s="240"/>
      <c r="C929" s="223"/>
      <c r="D929" s="231"/>
      <c r="E929" s="3"/>
      <c r="F929" s="3"/>
      <c r="G929" s="3"/>
      <c r="H929" s="3"/>
      <c r="J929" s="226"/>
      <c r="K929" s="3"/>
      <c r="L929" s="3"/>
      <c r="O929" s="227"/>
      <c r="Q929" s="94"/>
      <c r="R929" s="94"/>
      <c r="S929" s="94"/>
      <c r="T929" s="94"/>
    </row>
    <row r="930" ht="15.75" customHeight="1">
      <c r="A930" s="234"/>
      <c r="B930" s="240"/>
      <c r="C930" s="223"/>
      <c r="D930" s="231"/>
      <c r="E930" s="3"/>
      <c r="F930" s="3"/>
      <c r="G930" s="3"/>
      <c r="H930" s="3"/>
      <c r="J930" s="226"/>
      <c r="K930" s="3"/>
      <c r="L930" s="3"/>
      <c r="O930" s="227"/>
      <c r="Q930" s="94"/>
      <c r="R930" s="94"/>
      <c r="S930" s="94"/>
      <c r="T930" s="94"/>
    </row>
    <row r="931" ht="15.75" customHeight="1">
      <c r="A931" s="234"/>
      <c r="B931" s="240"/>
      <c r="C931" s="223"/>
      <c r="D931" s="231"/>
      <c r="E931" s="3"/>
      <c r="F931" s="3"/>
      <c r="G931" s="3"/>
      <c r="H931" s="3"/>
      <c r="J931" s="226"/>
      <c r="K931" s="3"/>
      <c r="L931" s="3"/>
      <c r="O931" s="227"/>
      <c r="Q931" s="94"/>
      <c r="R931" s="94"/>
      <c r="S931" s="94"/>
      <c r="T931" s="94"/>
    </row>
    <row r="932" ht="15.75" customHeight="1">
      <c r="A932" s="234"/>
      <c r="B932" s="240"/>
      <c r="C932" s="223"/>
      <c r="D932" s="231"/>
      <c r="E932" s="3"/>
      <c r="F932" s="3"/>
      <c r="G932" s="3"/>
      <c r="H932" s="3"/>
      <c r="J932" s="226"/>
      <c r="K932" s="3"/>
      <c r="L932" s="3"/>
      <c r="O932" s="227"/>
      <c r="Q932" s="94"/>
      <c r="R932" s="94"/>
      <c r="S932" s="94"/>
      <c r="T932" s="94"/>
    </row>
    <row r="933" ht="15.75" customHeight="1">
      <c r="A933" s="234"/>
      <c r="B933" s="240"/>
      <c r="C933" s="223"/>
      <c r="D933" s="231"/>
      <c r="E933" s="3"/>
      <c r="F933" s="3"/>
      <c r="G933" s="3"/>
      <c r="H933" s="3"/>
      <c r="J933" s="226"/>
      <c r="K933" s="3"/>
      <c r="L933" s="3"/>
      <c r="O933" s="227"/>
      <c r="Q933" s="94"/>
      <c r="R933" s="94"/>
      <c r="S933" s="94"/>
      <c r="T933" s="94"/>
    </row>
    <row r="934" ht="15.75" customHeight="1">
      <c r="A934" s="234"/>
      <c r="B934" s="240"/>
      <c r="C934" s="223"/>
      <c r="D934" s="231"/>
      <c r="E934" s="3"/>
      <c r="F934" s="3"/>
      <c r="G934" s="3"/>
      <c r="H934" s="3"/>
      <c r="J934" s="226"/>
      <c r="K934" s="3"/>
      <c r="L934" s="3"/>
      <c r="O934" s="227"/>
      <c r="Q934" s="94"/>
      <c r="R934" s="94"/>
      <c r="S934" s="94"/>
      <c r="T934" s="94"/>
    </row>
    <row r="935" ht="15.75" customHeight="1">
      <c r="A935" s="234"/>
      <c r="B935" s="240"/>
      <c r="C935" s="223"/>
      <c r="D935" s="231"/>
      <c r="E935" s="3"/>
      <c r="F935" s="3"/>
      <c r="G935" s="3"/>
      <c r="H935" s="3"/>
      <c r="J935" s="226"/>
      <c r="K935" s="3"/>
      <c r="L935" s="3"/>
      <c r="O935" s="227"/>
      <c r="Q935" s="94"/>
      <c r="R935" s="94"/>
      <c r="S935" s="94"/>
      <c r="T935" s="94"/>
    </row>
    <row r="936" ht="15.75" customHeight="1">
      <c r="A936" s="234"/>
      <c r="B936" s="240"/>
      <c r="C936" s="223"/>
      <c r="D936" s="231"/>
      <c r="E936" s="3"/>
      <c r="F936" s="3"/>
      <c r="G936" s="3"/>
      <c r="H936" s="3"/>
      <c r="J936" s="226"/>
      <c r="K936" s="3"/>
      <c r="L936" s="3"/>
      <c r="O936" s="227"/>
      <c r="Q936" s="94"/>
      <c r="R936" s="94"/>
      <c r="S936" s="94"/>
      <c r="T936" s="94"/>
    </row>
    <row r="937" ht="15.75" customHeight="1">
      <c r="A937" s="234"/>
      <c r="B937" s="240"/>
      <c r="C937" s="223"/>
      <c r="D937" s="231"/>
      <c r="E937" s="3"/>
      <c r="F937" s="3"/>
      <c r="G937" s="3"/>
      <c r="H937" s="3"/>
      <c r="J937" s="226"/>
      <c r="K937" s="3"/>
      <c r="L937" s="3"/>
      <c r="O937" s="227"/>
      <c r="Q937" s="94"/>
      <c r="R937" s="94"/>
      <c r="S937" s="94"/>
      <c r="T937" s="94"/>
    </row>
    <row r="938" ht="15.75" customHeight="1">
      <c r="A938" s="234"/>
      <c r="B938" s="240"/>
      <c r="C938" s="223"/>
      <c r="D938" s="231"/>
      <c r="E938" s="3"/>
      <c r="F938" s="3"/>
      <c r="G938" s="3"/>
      <c r="H938" s="3"/>
      <c r="J938" s="226"/>
      <c r="K938" s="3"/>
      <c r="L938" s="3"/>
      <c r="O938" s="227"/>
      <c r="Q938" s="94"/>
      <c r="R938" s="94"/>
      <c r="S938" s="94"/>
      <c r="T938" s="94"/>
    </row>
    <row r="939" ht="15.75" customHeight="1">
      <c r="A939" s="234"/>
      <c r="B939" s="240"/>
      <c r="C939" s="223"/>
      <c r="D939" s="231"/>
      <c r="E939" s="3"/>
      <c r="F939" s="3"/>
      <c r="G939" s="3"/>
      <c r="H939" s="3"/>
      <c r="J939" s="226"/>
      <c r="K939" s="3"/>
      <c r="L939" s="3"/>
      <c r="O939" s="227"/>
      <c r="Q939" s="94"/>
      <c r="R939" s="94"/>
      <c r="S939" s="94"/>
      <c r="T939" s="94"/>
    </row>
    <row r="940" ht="15.75" customHeight="1">
      <c r="A940" s="234"/>
      <c r="B940" s="240"/>
      <c r="C940" s="223"/>
      <c r="D940" s="231"/>
      <c r="E940" s="3"/>
      <c r="F940" s="3"/>
      <c r="G940" s="3"/>
      <c r="H940" s="3"/>
      <c r="J940" s="226"/>
      <c r="K940" s="3"/>
      <c r="L940" s="3"/>
      <c r="O940" s="227"/>
      <c r="Q940" s="94"/>
      <c r="R940" s="94"/>
      <c r="S940" s="94"/>
      <c r="T940" s="94"/>
    </row>
    <row r="941" ht="15.75" customHeight="1">
      <c r="A941" s="234"/>
      <c r="B941" s="240"/>
      <c r="C941" s="223"/>
      <c r="D941" s="231"/>
      <c r="E941" s="3"/>
      <c r="F941" s="3"/>
      <c r="G941" s="3"/>
      <c r="H941" s="3"/>
      <c r="J941" s="226"/>
      <c r="K941" s="3"/>
      <c r="L941" s="3"/>
      <c r="O941" s="227"/>
      <c r="Q941" s="94"/>
      <c r="R941" s="94"/>
      <c r="S941" s="94"/>
      <c r="T941" s="94"/>
    </row>
    <row r="942" ht="15.75" customHeight="1">
      <c r="A942" s="234"/>
      <c r="B942" s="240"/>
      <c r="C942" s="223"/>
      <c r="D942" s="231"/>
      <c r="E942" s="3"/>
      <c r="F942" s="3"/>
      <c r="G942" s="3"/>
      <c r="H942" s="3"/>
      <c r="J942" s="226"/>
      <c r="K942" s="3"/>
      <c r="L942" s="3"/>
      <c r="O942" s="227"/>
      <c r="Q942" s="94"/>
      <c r="R942" s="94"/>
      <c r="S942" s="94"/>
      <c r="T942" s="94"/>
    </row>
    <row r="943" ht="15.75" customHeight="1">
      <c r="A943" s="234"/>
      <c r="B943" s="240"/>
      <c r="C943" s="223"/>
      <c r="D943" s="231"/>
      <c r="E943" s="3"/>
      <c r="F943" s="3"/>
      <c r="G943" s="3"/>
      <c r="H943" s="3"/>
      <c r="J943" s="226"/>
      <c r="K943" s="3"/>
      <c r="L943" s="3"/>
      <c r="O943" s="227"/>
      <c r="Q943" s="94"/>
      <c r="R943" s="94"/>
      <c r="S943" s="94"/>
      <c r="T943" s="94"/>
    </row>
    <row r="944" ht="15.75" customHeight="1">
      <c r="A944" s="234"/>
      <c r="B944" s="240"/>
      <c r="C944" s="223"/>
      <c r="D944" s="231"/>
      <c r="E944" s="3"/>
      <c r="F944" s="3"/>
      <c r="G944" s="3"/>
      <c r="H944" s="3"/>
      <c r="J944" s="226"/>
      <c r="K944" s="3"/>
      <c r="L944" s="3"/>
      <c r="O944" s="227"/>
      <c r="Q944" s="94"/>
      <c r="R944" s="94"/>
      <c r="S944" s="94"/>
      <c r="T944" s="94"/>
    </row>
    <row r="945" ht="15.75" customHeight="1">
      <c r="A945" s="234"/>
      <c r="B945" s="240"/>
      <c r="C945" s="223"/>
      <c r="D945" s="231"/>
      <c r="E945" s="3"/>
      <c r="F945" s="3"/>
      <c r="G945" s="3"/>
      <c r="H945" s="3"/>
      <c r="J945" s="226"/>
      <c r="K945" s="3"/>
      <c r="L945" s="3"/>
      <c r="O945" s="227"/>
      <c r="Q945" s="94"/>
      <c r="R945" s="94"/>
      <c r="S945" s="94"/>
      <c r="T945" s="94"/>
    </row>
    <row r="946" ht="15.75" customHeight="1">
      <c r="A946" s="234"/>
      <c r="B946" s="240"/>
      <c r="C946" s="223"/>
      <c r="D946" s="231"/>
      <c r="E946" s="3"/>
      <c r="F946" s="3"/>
      <c r="G946" s="3"/>
      <c r="H946" s="3"/>
      <c r="J946" s="226"/>
      <c r="K946" s="3"/>
      <c r="L946" s="3"/>
      <c r="O946" s="227"/>
      <c r="Q946" s="94"/>
      <c r="R946" s="94"/>
      <c r="S946" s="94"/>
      <c r="T946" s="94"/>
    </row>
    <row r="947" ht="15.75" customHeight="1">
      <c r="A947" s="234"/>
      <c r="B947" s="240"/>
      <c r="C947" s="223"/>
      <c r="D947" s="231"/>
      <c r="E947" s="3"/>
      <c r="F947" s="3"/>
      <c r="G947" s="3"/>
      <c r="H947" s="3"/>
      <c r="J947" s="226"/>
      <c r="K947" s="3"/>
      <c r="L947" s="3"/>
      <c r="O947" s="227"/>
      <c r="Q947" s="94"/>
      <c r="R947" s="94"/>
      <c r="S947" s="94"/>
      <c r="T947" s="94"/>
    </row>
    <row r="948" ht="15.75" customHeight="1">
      <c r="A948" s="234"/>
      <c r="B948" s="240"/>
      <c r="C948" s="223"/>
      <c r="D948" s="231"/>
      <c r="E948" s="3"/>
      <c r="F948" s="3"/>
      <c r="G948" s="3"/>
      <c r="H948" s="3"/>
      <c r="J948" s="226"/>
      <c r="K948" s="3"/>
      <c r="L948" s="3"/>
      <c r="O948" s="227"/>
      <c r="Q948" s="94"/>
      <c r="R948" s="94"/>
      <c r="S948" s="94"/>
      <c r="T948" s="94"/>
    </row>
    <row r="949" ht="15.75" customHeight="1">
      <c r="A949" s="234"/>
      <c r="B949" s="240"/>
      <c r="C949" s="223"/>
      <c r="D949" s="231"/>
      <c r="E949" s="3"/>
      <c r="F949" s="3"/>
      <c r="G949" s="3"/>
      <c r="H949" s="3"/>
      <c r="J949" s="226"/>
      <c r="K949" s="3"/>
      <c r="L949" s="3"/>
      <c r="O949" s="227"/>
      <c r="Q949" s="94"/>
      <c r="R949" s="94"/>
      <c r="S949" s="94"/>
      <c r="T949" s="94"/>
    </row>
    <row r="950" ht="15.75" customHeight="1">
      <c r="A950" s="234"/>
      <c r="B950" s="240"/>
      <c r="C950" s="223"/>
      <c r="D950" s="231"/>
      <c r="E950" s="3"/>
      <c r="F950" s="3"/>
      <c r="G950" s="3"/>
      <c r="H950" s="3"/>
      <c r="J950" s="226"/>
      <c r="K950" s="3"/>
      <c r="L950" s="3"/>
      <c r="O950" s="227"/>
      <c r="Q950" s="94"/>
      <c r="R950" s="94"/>
      <c r="S950" s="94"/>
      <c r="T950" s="94"/>
    </row>
    <row r="951" ht="15.75" customHeight="1">
      <c r="A951" s="234"/>
      <c r="B951" s="240"/>
      <c r="C951" s="223"/>
      <c r="D951" s="231"/>
      <c r="E951" s="3"/>
      <c r="F951" s="3"/>
      <c r="G951" s="3"/>
      <c r="H951" s="3"/>
      <c r="J951" s="226"/>
      <c r="K951" s="3"/>
      <c r="L951" s="3"/>
      <c r="O951" s="227"/>
      <c r="Q951" s="94"/>
      <c r="R951" s="94"/>
      <c r="S951" s="94"/>
      <c r="T951" s="94"/>
    </row>
    <row r="952" ht="15.75" customHeight="1">
      <c r="A952" s="234"/>
      <c r="B952" s="240"/>
      <c r="C952" s="223"/>
      <c r="D952" s="231"/>
      <c r="E952" s="3"/>
      <c r="F952" s="3"/>
      <c r="G952" s="3"/>
      <c r="H952" s="3"/>
      <c r="J952" s="226"/>
      <c r="K952" s="3"/>
      <c r="L952" s="3"/>
      <c r="O952" s="227"/>
      <c r="Q952" s="94"/>
      <c r="R952" s="94"/>
      <c r="S952" s="94"/>
      <c r="T952" s="94"/>
    </row>
    <row r="953" ht="15.75" customHeight="1">
      <c r="A953" s="234"/>
      <c r="B953" s="240"/>
      <c r="C953" s="223"/>
      <c r="D953" s="231"/>
      <c r="E953" s="3"/>
      <c r="F953" s="3"/>
      <c r="G953" s="3"/>
      <c r="H953" s="3"/>
      <c r="J953" s="226"/>
      <c r="K953" s="3"/>
      <c r="L953" s="3"/>
      <c r="O953" s="227"/>
      <c r="Q953" s="94"/>
      <c r="R953" s="94"/>
      <c r="S953" s="94"/>
      <c r="T953" s="94"/>
    </row>
    <row r="954" ht="15.75" customHeight="1">
      <c r="A954" s="234"/>
      <c r="B954" s="240"/>
      <c r="C954" s="223"/>
      <c r="D954" s="231"/>
      <c r="E954" s="3"/>
      <c r="F954" s="3"/>
      <c r="G954" s="3"/>
      <c r="H954" s="3"/>
      <c r="J954" s="226"/>
      <c r="K954" s="3"/>
      <c r="L954" s="3"/>
      <c r="O954" s="227"/>
      <c r="Q954" s="94"/>
      <c r="R954" s="94"/>
      <c r="S954" s="94"/>
      <c r="T954" s="94"/>
    </row>
    <row r="955" ht="15.75" customHeight="1">
      <c r="A955" s="234"/>
      <c r="B955" s="240"/>
      <c r="C955" s="223"/>
      <c r="D955" s="231"/>
      <c r="E955" s="3"/>
      <c r="F955" s="3"/>
      <c r="G955" s="3"/>
      <c r="H955" s="3"/>
      <c r="J955" s="226"/>
      <c r="K955" s="3"/>
      <c r="L955" s="3"/>
      <c r="O955" s="227"/>
      <c r="Q955" s="94"/>
      <c r="R955" s="94"/>
      <c r="S955" s="94"/>
      <c r="T955" s="94"/>
    </row>
    <row r="956" ht="15.75" customHeight="1">
      <c r="A956" s="234"/>
      <c r="B956" s="240"/>
      <c r="C956" s="223"/>
      <c r="D956" s="231"/>
      <c r="E956" s="3"/>
      <c r="F956" s="3"/>
      <c r="G956" s="3"/>
      <c r="H956" s="3"/>
      <c r="J956" s="226"/>
      <c r="K956" s="3"/>
      <c r="L956" s="3"/>
      <c r="O956" s="227"/>
      <c r="Q956" s="94"/>
      <c r="R956" s="94"/>
      <c r="S956" s="94"/>
      <c r="T956" s="94"/>
    </row>
    <row r="957" ht="15.75" customHeight="1">
      <c r="A957" s="234"/>
      <c r="B957" s="240"/>
      <c r="C957" s="223"/>
      <c r="D957" s="231"/>
      <c r="E957" s="3"/>
      <c r="F957" s="3"/>
      <c r="G957" s="3"/>
      <c r="H957" s="3"/>
      <c r="J957" s="226"/>
      <c r="K957" s="3"/>
      <c r="L957" s="3"/>
      <c r="O957" s="227"/>
      <c r="Q957" s="94"/>
      <c r="R957" s="94"/>
      <c r="S957" s="94"/>
      <c r="T957" s="94"/>
    </row>
    <row r="958" ht="15.75" customHeight="1">
      <c r="A958" s="234"/>
      <c r="B958" s="240"/>
      <c r="C958" s="223"/>
      <c r="D958" s="231"/>
      <c r="E958" s="3"/>
      <c r="F958" s="3"/>
      <c r="G958" s="3"/>
      <c r="H958" s="3"/>
      <c r="J958" s="226"/>
      <c r="K958" s="3"/>
      <c r="L958" s="3"/>
      <c r="O958" s="227"/>
      <c r="Q958" s="94"/>
      <c r="R958" s="94"/>
      <c r="S958" s="94"/>
      <c r="T958" s="94"/>
    </row>
    <row r="959" ht="15.75" customHeight="1">
      <c r="A959" s="234"/>
      <c r="B959" s="240"/>
      <c r="C959" s="223"/>
      <c r="D959" s="231"/>
      <c r="E959" s="3"/>
      <c r="F959" s="3"/>
      <c r="G959" s="3"/>
      <c r="H959" s="3"/>
      <c r="J959" s="226"/>
      <c r="K959" s="3"/>
      <c r="L959" s="3"/>
      <c r="O959" s="227"/>
      <c r="Q959" s="94"/>
      <c r="R959" s="94"/>
      <c r="S959" s="94"/>
      <c r="T959" s="94"/>
    </row>
    <row r="960" ht="15.75" customHeight="1">
      <c r="A960" s="234"/>
      <c r="B960" s="240"/>
      <c r="C960" s="223"/>
      <c r="D960" s="231"/>
      <c r="E960" s="3"/>
      <c r="F960" s="3"/>
      <c r="G960" s="3"/>
      <c r="H960" s="3"/>
      <c r="J960" s="226"/>
      <c r="K960" s="3"/>
      <c r="L960" s="3"/>
      <c r="O960" s="227"/>
      <c r="Q960" s="94"/>
      <c r="R960" s="94"/>
      <c r="S960" s="94"/>
      <c r="T960" s="94"/>
    </row>
    <row r="961" ht="15.75" customHeight="1">
      <c r="A961" s="234"/>
      <c r="B961" s="240"/>
      <c r="C961" s="223"/>
      <c r="D961" s="231"/>
      <c r="E961" s="3"/>
      <c r="F961" s="3"/>
      <c r="G961" s="3"/>
      <c r="H961" s="3"/>
      <c r="J961" s="226"/>
      <c r="K961" s="3"/>
      <c r="L961" s="3"/>
      <c r="O961" s="227"/>
      <c r="Q961" s="94"/>
      <c r="R961" s="94"/>
      <c r="S961" s="94"/>
      <c r="T961" s="94"/>
    </row>
    <row r="962" ht="15.75" customHeight="1">
      <c r="A962" s="234"/>
      <c r="B962" s="240"/>
      <c r="C962" s="223"/>
      <c r="D962" s="231"/>
      <c r="E962" s="3"/>
      <c r="F962" s="3"/>
      <c r="G962" s="3"/>
      <c r="H962" s="3"/>
      <c r="J962" s="226"/>
      <c r="K962" s="3"/>
      <c r="L962" s="3"/>
      <c r="O962" s="227"/>
      <c r="Q962" s="94"/>
      <c r="R962" s="94"/>
      <c r="S962" s="94"/>
      <c r="T962" s="94"/>
    </row>
    <row r="963" ht="15.75" customHeight="1">
      <c r="A963" s="234"/>
      <c r="B963" s="240"/>
      <c r="C963" s="223"/>
      <c r="D963" s="231"/>
      <c r="E963" s="3"/>
      <c r="F963" s="3"/>
      <c r="G963" s="3"/>
      <c r="H963" s="3"/>
      <c r="J963" s="226"/>
      <c r="K963" s="3"/>
      <c r="L963" s="3"/>
      <c r="O963" s="227"/>
      <c r="Q963" s="94"/>
      <c r="R963" s="94"/>
      <c r="S963" s="94"/>
      <c r="T963" s="94"/>
    </row>
    <row r="964" ht="15.75" customHeight="1">
      <c r="A964" s="234"/>
      <c r="B964" s="240"/>
      <c r="C964" s="223"/>
      <c r="D964" s="231"/>
      <c r="E964" s="3"/>
      <c r="F964" s="3"/>
      <c r="G964" s="3"/>
      <c r="H964" s="3"/>
      <c r="J964" s="226"/>
      <c r="K964" s="3"/>
      <c r="L964" s="3"/>
      <c r="O964" s="227"/>
      <c r="Q964" s="94"/>
      <c r="R964" s="94"/>
      <c r="S964" s="94"/>
      <c r="T964" s="94"/>
    </row>
    <row r="965" ht="15.75" customHeight="1">
      <c r="A965" s="234"/>
      <c r="B965" s="240"/>
      <c r="C965" s="223"/>
      <c r="D965" s="231"/>
      <c r="E965" s="3"/>
      <c r="F965" s="3"/>
      <c r="G965" s="3"/>
      <c r="H965" s="3"/>
      <c r="J965" s="226"/>
      <c r="K965" s="3"/>
      <c r="L965" s="3"/>
      <c r="O965" s="227"/>
      <c r="Q965" s="94"/>
      <c r="R965" s="94"/>
      <c r="S965" s="94"/>
      <c r="T965" s="94"/>
    </row>
    <row r="966" ht="15.75" customHeight="1">
      <c r="A966" s="234"/>
      <c r="B966" s="240"/>
      <c r="C966" s="223"/>
      <c r="D966" s="231"/>
      <c r="E966" s="3"/>
      <c r="F966" s="3"/>
      <c r="G966" s="3"/>
      <c r="H966" s="3"/>
      <c r="J966" s="226"/>
      <c r="K966" s="3"/>
      <c r="L966" s="3"/>
      <c r="O966" s="227"/>
      <c r="Q966" s="94"/>
      <c r="R966" s="94"/>
      <c r="S966" s="94"/>
      <c r="T966" s="94"/>
    </row>
    <row r="967" ht="15.75" customHeight="1">
      <c r="A967" s="234"/>
      <c r="B967" s="240"/>
      <c r="C967" s="223"/>
      <c r="D967" s="231"/>
      <c r="E967" s="3"/>
      <c r="F967" s="3"/>
      <c r="G967" s="3"/>
      <c r="H967" s="3"/>
      <c r="J967" s="226"/>
      <c r="K967" s="3"/>
      <c r="L967" s="3"/>
      <c r="O967" s="227"/>
      <c r="Q967" s="94"/>
      <c r="R967" s="94"/>
      <c r="S967" s="94"/>
      <c r="T967" s="94"/>
    </row>
    <row r="968" ht="15.75" customHeight="1">
      <c r="A968" s="234"/>
      <c r="B968" s="240"/>
      <c r="C968" s="223"/>
      <c r="D968" s="231"/>
      <c r="E968" s="3"/>
      <c r="F968" s="3"/>
      <c r="G968" s="3"/>
      <c r="H968" s="3"/>
      <c r="J968" s="226"/>
      <c r="K968" s="3"/>
      <c r="L968" s="3"/>
      <c r="O968" s="227"/>
      <c r="Q968" s="94"/>
      <c r="R968" s="94"/>
      <c r="S968" s="94"/>
      <c r="T968" s="94"/>
    </row>
    <row r="969" ht="15.75" customHeight="1">
      <c r="A969" s="234"/>
      <c r="B969" s="240"/>
      <c r="C969" s="223"/>
      <c r="D969" s="231"/>
      <c r="E969" s="3"/>
      <c r="F969" s="3"/>
      <c r="G969" s="3"/>
      <c r="H969" s="3"/>
      <c r="J969" s="226"/>
      <c r="K969" s="3"/>
      <c r="L969" s="3"/>
      <c r="O969" s="227"/>
      <c r="Q969" s="94"/>
      <c r="R969" s="94"/>
      <c r="S969" s="94"/>
      <c r="T969" s="94"/>
    </row>
    <row r="970" ht="15.75" customHeight="1">
      <c r="A970" s="234"/>
      <c r="B970" s="240"/>
      <c r="C970" s="223"/>
      <c r="D970" s="231"/>
      <c r="E970" s="3"/>
      <c r="F970" s="3"/>
      <c r="G970" s="3"/>
      <c r="H970" s="3"/>
      <c r="J970" s="226"/>
      <c r="K970" s="3"/>
      <c r="L970" s="3"/>
      <c r="O970" s="227"/>
      <c r="Q970" s="94"/>
      <c r="R970" s="94"/>
      <c r="S970" s="94"/>
      <c r="T970" s="94"/>
    </row>
    <row r="971" ht="15.75" customHeight="1">
      <c r="A971" s="234"/>
      <c r="B971" s="240"/>
      <c r="C971" s="223"/>
      <c r="D971" s="231"/>
      <c r="E971" s="3"/>
      <c r="F971" s="3"/>
      <c r="G971" s="3"/>
      <c r="H971" s="3"/>
      <c r="J971" s="226"/>
      <c r="K971" s="3"/>
      <c r="L971" s="3"/>
      <c r="O971" s="227"/>
      <c r="Q971" s="94"/>
      <c r="R971" s="94"/>
      <c r="S971" s="94"/>
      <c r="T971" s="94"/>
    </row>
    <row r="972" ht="15.75" customHeight="1">
      <c r="A972" s="234"/>
      <c r="B972" s="240"/>
      <c r="C972" s="223"/>
      <c r="D972" s="231"/>
      <c r="E972" s="3"/>
      <c r="F972" s="3"/>
      <c r="G972" s="3"/>
      <c r="H972" s="3"/>
      <c r="J972" s="226"/>
      <c r="K972" s="3"/>
      <c r="L972" s="3"/>
      <c r="O972" s="227"/>
      <c r="Q972" s="94"/>
      <c r="R972" s="94"/>
      <c r="S972" s="94"/>
      <c r="T972" s="94"/>
    </row>
    <row r="973" ht="15.75" customHeight="1">
      <c r="A973" s="234"/>
      <c r="B973" s="240"/>
      <c r="C973" s="223"/>
      <c r="D973" s="231"/>
      <c r="E973" s="3"/>
      <c r="F973" s="3"/>
      <c r="G973" s="3"/>
      <c r="H973" s="3"/>
      <c r="J973" s="226"/>
      <c r="K973" s="3"/>
      <c r="L973" s="3"/>
      <c r="O973" s="227"/>
      <c r="Q973" s="94"/>
      <c r="R973" s="94"/>
      <c r="S973" s="94"/>
      <c r="T973" s="94"/>
    </row>
    <row r="974" ht="15.75" customHeight="1">
      <c r="A974" s="234"/>
      <c r="B974" s="240"/>
      <c r="C974" s="223"/>
      <c r="D974" s="231"/>
      <c r="E974" s="3"/>
      <c r="F974" s="3"/>
      <c r="G974" s="3"/>
      <c r="H974" s="3"/>
      <c r="J974" s="226"/>
      <c r="K974" s="3"/>
      <c r="L974" s="3"/>
      <c r="O974" s="227"/>
      <c r="Q974" s="94"/>
      <c r="R974" s="94"/>
      <c r="S974" s="94"/>
      <c r="T974" s="94"/>
    </row>
    <row r="975" ht="15.75" customHeight="1">
      <c r="A975" s="234"/>
      <c r="B975" s="240"/>
      <c r="C975" s="223"/>
      <c r="D975" s="231"/>
      <c r="E975" s="3"/>
      <c r="F975" s="3"/>
      <c r="G975" s="3"/>
      <c r="H975" s="3"/>
      <c r="J975" s="226"/>
      <c r="K975" s="3"/>
      <c r="L975" s="3"/>
      <c r="O975" s="227"/>
      <c r="Q975" s="94"/>
      <c r="R975" s="94"/>
      <c r="S975" s="94"/>
      <c r="T975" s="94"/>
    </row>
    <row r="976" ht="15.75" customHeight="1">
      <c r="A976" s="234"/>
      <c r="B976" s="240"/>
      <c r="C976" s="223"/>
      <c r="D976" s="231"/>
      <c r="E976" s="3"/>
      <c r="F976" s="3"/>
      <c r="G976" s="3"/>
      <c r="H976" s="3"/>
      <c r="J976" s="226"/>
      <c r="K976" s="3"/>
      <c r="L976" s="3"/>
      <c r="O976" s="227"/>
      <c r="Q976" s="94"/>
      <c r="R976" s="94"/>
      <c r="S976" s="94"/>
      <c r="T976" s="94"/>
    </row>
    <row r="977" ht="15.75" customHeight="1">
      <c r="A977" s="234"/>
      <c r="B977" s="240"/>
      <c r="C977" s="223"/>
      <c r="D977" s="231"/>
      <c r="E977" s="3"/>
      <c r="F977" s="3"/>
      <c r="G977" s="3"/>
      <c r="H977" s="3"/>
      <c r="J977" s="226"/>
      <c r="K977" s="3"/>
      <c r="L977" s="3"/>
      <c r="O977" s="227"/>
      <c r="Q977" s="94"/>
      <c r="R977" s="94"/>
      <c r="S977" s="94"/>
      <c r="T977" s="94"/>
    </row>
    <row r="978" ht="15.75" customHeight="1">
      <c r="A978" s="234"/>
      <c r="B978" s="240"/>
      <c r="C978" s="223"/>
      <c r="D978" s="231"/>
      <c r="E978" s="3"/>
      <c r="F978" s="3"/>
      <c r="G978" s="3"/>
      <c r="H978" s="3"/>
      <c r="J978" s="226"/>
      <c r="K978" s="3"/>
      <c r="L978" s="3"/>
      <c r="O978" s="227"/>
      <c r="Q978" s="94"/>
      <c r="R978" s="94"/>
      <c r="S978" s="94"/>
      <c r="T978" s="94"/>
    </row>
    <row r="979" ht="15.75" customHeight="1">
      <c r="A979" s="234"/>
      <c r="B979" s="240"/>
      <c r="C979" s="223"/>
      <c r="D979" s="231"/>
      <c r="E979" s="3"/>
      <c r="F979" s="3"/>
      <c r="G979" s="3"/>
      <c r="H979" s="3"/>
      <c r="J979" s="226"/>
      <c r="K979" s="3"/>
      <c r="L979" s="3"/>
      <c r="O979" s="227"/>
      <c r="Q979" s="94"/>
      <c r="R979" s="94"/>
      <c r="S979" s="94"/>
      <c r="T979" s="94"/>
    </row>
    <row r="980" ht="15.75" customHeight="1">
      <c r="A980" s="234"/>
      <c r="B980" s="240"/>
      <c r="C980" s="223"/>
      <c r="D980" s="231"/>
      <c r="E980" s="3"/>
      <c r="F980" s="3"/>
      <c r="G980" s="3"/>
      <c r="H980" s="3"/>
      <c r="J980" s="226"/>
      <c r="K980" s="3"/>
      <c r="L980" s="3"/>
      <c r="O980" s="227"/>
      <c r="Q980" s="94"/>
      <c r="R980" s="94"/>
      <c r="S980" s="94"/>
      <c r="T980" s="94"/>
    </row>
    <row r="981" ht="15.75" customHeight="1">
      <c r="A981" s="234"/>
      <c r="B981" s="240"/>
      <c r="C981" s="223"/>
      <c r="D981" s="231"/>
      <c r="E981" s="3"/>
      <c r="F981" s="3"/>
      <c r="G981" s="3"/>
      <c r="H981" s="3"/>
      <c r="J981" s="226"/>
      <c r="K981" s="3"/>
      <c r="L981" s="3"/>
      <c r="O981" s="227"/>
      <c r="Q981" s="94"/>
      <c r="R981" s="94"/>
      <c r="S981" s="94"/>
      <c r="T981" s="94"/>
    </row>
    <row r="982" ht="15.75" customHeight="1">
      <c r="A982" s="234"/>
      <c r="B982" s="240"/>
      <c r="C982" s="223"/>
      <c r="D982" s="231"/>
      <c r="E982" s="3"/>
      <c r="F982" s="3"/>
      <c r="G982" s="3"/>
      <c r="H982" s="3"/>
      <c r="J982" s="226"/>
      <c r="K982" s="3"/>
      <c r="L982" s="3"/>
      <c r="O982" s="227"/>
      <c r="Q982" s="94"/>
      <c r="R982" s="94"/>
      <c r="S982" s="94"/>
      <c r="T982" s="94"/>
    </row>
    <row r="983" ht="15.75" customHeight="1">
      <c r="A983" s="234"/>
      <c r="B983" s="240"/>
      <c r="C983" s="223"/>
      <c r="D983" s="231"/>
      <c r="E983" s="3"/>
      <c r="F983" s="3"/>
      <c r="G983" s="3"/>
      <c r="H983" s="3"/>
      <c r="J983" s="226"/>
      <c r="K983" s="3"/>
      <c r="L983" s="3"/>
      <c r="O983" s="227"/>
      <c r="Q983" s="94"/>
      <c r="R983" s="94"/>
      <c r="S983" s="94"/>
      <c r="T983" s="94"/>
    </row>
    <row r="984" ht="15.75" customHeight="1">
      <c r="A984" s="234"/>
      <c r="B984" s="240"/>
      <c r="C984" s="223"/>
      <c r="D984" s="231"/>
      <c r="E984" s="3"/>
      <c r="F984" s="3"/>
      <c r="G984" s="3"/>
      <c r="H984" s="3"/>
      <c r="J984" s="226"/>
      <c r="K984" s="3"/>
      <c r="L984" s="3"/>
      <c r="O984" s="227"/>
      <c r="Q984" s="94"/>
      <c r="R984" s="94"/>
      <c r="S984" s="94"/>
      <c r="T984" s="94"/>
    </row>
    <row r="985" ht="15.75" customHeight="1">
      <c r="A985" s="234"/>
      <c r="B985" s="240"/>
      <c r="C985" s="223"/>
      <c r="D985" s="231"/>
      <c r="E985" s="3"/>
      <c r="F985" s="3"/>
      <c r="G985" s="3"/>
      <c r="H985" s="3"/>
      <c r="J985" s="226"/>
      <c r="K985" s="3"/>
      <c r="L985" s="3"/>
      <c r="O985" s="227"/>
      <c r="Q985" s="94"/>
      <c r="R985" s="94"/>
      <c r="S985" s="94"/>
      <c r="T985" s="94"/>
    </row>
    <row r="986" ht="15.75" customHeight="1">
      <c r="A986" s="234"/>
      <c r="B986" s="240"/>
      <c r="C986" s="223"/>
      <c r="D986" s="231"/>
      <c r="E986" s="3"/>
      <c r="F986" s="3"/>
      <c r="G986" s="3"/>
      <c r="H986" s="3"/>
      <c r="J986" s="226"/>
      <c r="K986" s="3"/>
      <c r="L986" s="3"/>
      <c r="O986" s="227"/>
      <c r="Q986" s="94"/>
      <c r="R986" s="94"/>
      <c r="S986" s="94"/>
      <c r="T986" s="94"/>
    </row>
    <row r="987" ht="15.75" customHeight="1">
      <c r="A987" s="234"/>
      <c r="B987" s="240"/>
      <c r="C987" s="223"/>
      <c r="D987" s="231"/>
      <c r="E987" s="3"/>
      <c r="F987" s="3"/>
      <c r="G987" s="3"/>
      <c r="H987" s="3"/>
      <c r="J987" s="226"/>
      <c r="K987" s="3"/>
      <c r="L987" s="3"/>
      <c r="O987" s="227"/>
      <c r="Q987" s="94"/>
      <c r="R987" s="94"/>
      <c r="S987" s="94"/>
      <c r="T987" s="94"/>
    </row>
    <row r="988" ht="15.75" customHeight="1">
      <c r="A988" s="234"/>
      <c r="B988" s="240"/>
      <c r="C988" s="223"/>
      <c r="D988" s="231"/>
      <c r="E988" s="3"/>
      <c r="F988" s="3"/>
      <c r="G988" s="3"/>
      <c r="H988" s="3"/>
      <c r="J988" s="226"/>
      <c r="K988" s="3"/>
      <c r="L988" s="3"/>
      <c r="O988" s="227"/>
      <c r="Q988" s="94"/>
      <c r="R988" s="94"/>
      <c r="S988" s="94"/>
      <c r="T988" s="94"/>
    </row>
    <row r="989" ht="15.75" customHeight="1">
      <c r="A989" s="234"/>
      <c r="B989" s="240"/>
      <c r="C989" s="223"/>
      <c r="D989" s="231"/>
      <c r="E989" s="3"/>
      <c r="F989" s="3"/>
      <c r="G989" s="3"/>
      <c r="H989" s="3"/>
      <c r="J989" s="226"/>
      <c r="K989" s="3"/>
      <c r="L989" s="3"/>
      <c r="O989" s="227"/>
      <c r="Q989" s="94"/>
      <c r="R989" s="94"/>
      <c r="S989" s="94"/>
      <c r="T989" s="94"/>
    </row>
    <row r="990" ht="15.75" customHeight="1">
      <c r="A990" s="234"/>
      <c r="B990" s="240"/>
      <c r="C990" s="223"/>
      <c r="D990" s="231"/>
      <c r="E990" s="3"/>
      <c r="F990" s="3"/>
      <c r="G990" s="3"/>
      <c r="H990" s="3"/>
      <c r="J990" s="226"/>
      <c r="K990" s="3"/>
      <c r="L990" s="3"/>
      <c r="O990" s="227"/>
      <c r="Q990" s="94"/>
      <c r="R990" s="94"/>
      <c r="S990" s="94"/>
      <c r="T990" s="94"/>
    </row>
    <row r="991" ht="15.75" customHeight="1">
      <c r="A991" s="234"/>
      <c r="B991" s="240"/>
      <c r="C991" s="223"/>
      <c r="D991" s="223"/>
      <c r="E991" s="3"/>
      <c r="F991" s="3"/>
      <c r="G991" s="3"/>
      <c r="H991" s="3"/>
      <c r="J991" s="226"/>
      <c r="K991" s="3"/>
      <c r="L991" s="3"/>
      <c r="O991" s="227"/>
      <c r="Q991" s="94"/>
      <c r="R991" s="94"/>
      <c r="S991" s="94"/>
      <c r="T991" s="94"/>
    </row>
    <row r="992" ht="15.75" customHeight="1">
      <c r="A992" s="234"/>
      <c r="B992" s="240"/>
      <c r="C992" s="223"/>
      <c r="D992" s="223"/>
      <c r="E992" s="3"/>
      <c r="F992" s="3"/>
      <c r="G992" s="3"/>
      <c r="H992" s="3"/>
      <c r="J992" s="226"/>
      <c r="K992" s="3"/>
      <c r="L992" s="3"/>
      <c r="O992" s="227"/>
      <c r="Q992" s="94"/>
      <c r="R992" s="94"/>
      <c r="S992" s="94"/>
      <c r="T992" s="94"/>
    </row>
    <row r="993" ht="15.75" customHeight="1">
      <c r="A993" s="234"/>
      <c r="B993" s="240"/>
      <c r="C993" s="223"/>
      <c r="D993" s="223"/>
      <c r="E993" s="3"/>
      <c r="F993" s="3"/>
      <c r="G993" s="3"/>
      <c r="H993" s="3"/>
      <c r="J993" s="226"/>
      <c r="K993" s="3"/>
      <c r="L993" s="3"/>
      <c r="O993" s="227"/>
      <c r="Q993" s="94"/>
      <c r="R993" s="94"/>
      <c r="S993" s="94"/>
      <c r="T993" s="94"/>
    </row>
    <row r="994" ht="15.75" customHeight="1">
      <c r="A994" s="234"/>
      <c r="B994" s="240"/>
      <c r="C994" s="223"/>
      <c r="D994" s="223"/>
      <c r="E994" s="3"/>
      <c r="F994" s="3"/>
      <c r="G994" s="3"/>
      <c r="H994" s="3"/>
      <c r="J994" s="226"/>
      <c r="K994" s="3"/>
      <c r="L994" s="3"/>
      <c r="O994" s="227"/>
      <c r="Q994" s="94"/>
      <c r="R994" s="94"/>
      <c r="S994" s="94"/>
      <c r="T994" s="94"/>
    </row>
    <row r="995" ht="15.75" customHeight="1">
      <c r="A995" s="234"/>
      <c r="B995" s="240"/>
      <c r="C995" s="223"/>
      <c r="D995" s="223"/>
      <c r="E995" s="3"/>
      <c r="F995" s="3"/>
      <c r="G995" s="3"/>
      <c r="H995" s="3"/>
      <c r="J995" s="226"/>
      <c r="K995" s="3"/>
      <c r="L995" s="3"/>
      <c r="O995" s="227"/>
      <c r="Q995" s="94"/>
      <c r="R995" s="94"/>
      <c r="S995" s="94"/>
      <c r="T995" s="94"/>
    </row>
    <row r="996" ht="15.75" customHeight="1">
      <c r="A996" s="234"/>
      <c r="B996" s="240"/>
      <c r="C996" s="223"/>
      <c r="D996" s="223"/>
      <c r="E996" s="3"/>
      <c r="F996" s="3"/>
      <c r="G996" s="3"/>
      <c r="H996" s="3"/>
      <c r="J996" s="226"/>
      <c r="K996" s="3"/>
      <c r="L996" s="3"/>
      <c r="O996" s="227"/>
      <c r="Q996" s="94"/>
      <c r="R996" s="94"/>
      <c r="S996" s="94"/>
      <c r="T996" s="94"/>
    </row>
    <row r="997" ht="15.75" customHeight="1">
      <c r="A997" s="234"/>
      <c r="B997" s="240"/>
      <c r="C997" s="223"/>
      <c r="D997" s="223"/>
      <c r="E997" s="3"/>
      <c r="F997" s="3"/>
      <c r="G997" s="3"/>
      <c r="H997" s="3"/>
      <c r="J997" s="226"/>
      <c r="K997" s="3"/>
      <c r="L997" s="3"/>
      <c r="O997" s="227"/>
      <c r="Q997" s="94"/>
      <c r="R997" s="94"/>
      <c r="S997" s="94"/>
      <c r="T997" s="94"/>
    </row>
    <row r="998" ht="15.75" customHeight="1">
      <c r="A998" s="234"/>
      <c r="B998" s="240"/>
      <c r="C998" s="223"/>
      <c r="D998" s="223"/>
      <c r="E998" s="3"/>
      <c r="F998" s="3"/>
      <c r="G998" s="3"/>
      <c r="H998" s="3"/>
      <c r="J998" s="226"/>
      <c r="K998" s="3"/>
      <c r="L998" s="3"/>
      <c r="O998" s="227"/>
      <c r="Q998" s="94"/>
      <c r="R998" s="94"/>
      <c r="S998" s="94"/>
      <c r="T998" s="94"/>
    </row>
    <row r="999" ht="15.75" customHeight="1">
      <c r="A999" s="204"/>
      <c r="B999" s="240"/>
      <c r="C999" s="223"/>
      <c r="D999" s="223"/>
      <c r="E999" s="3"/>
      <c r="F999" s="3"/>
      <c r="G999" s="3"/>
      <c r="H999" s="3"/>
      <c r="J999" s="226"/>
      <c r="K999" s="3"/>
      <c r="L999" s="3"/>
      <c r="O999" s="227"/>
      <c r="Q999" s="94"/>
      <c r="R999" s="94"/>
      <c r="S999" s="94"/>
      <c r="T999" s="94"/>
    </row>
    <row r="1000" ht="15.75" customHeight="1">
      <c r="A1000" s="204"/>
      <c r="B1000" s="240"/>
      <c r="C1000" s="223"/>
      <c r="D1000" s="223"/>
      <c r="J1000" s="226"/>
      <c r="K1000" s="3"/>
      <c r="L1000" s="3"/>
      <c r="O1000" s="227"/>
      <c r="Q1000" s="94"/>
      <c r="R1000" s="94"/>
      <c r="S1000" s="94"/>
      <c r="T1000" s="94"/>
    </row>
  </sheetData>
  <autoFilter ref="$A$2:$D$1000">
    <sortState ref="A2:D1000">
      <sortCondition ref="A2:A1000"/>
      <sortCondition ref="B2:B1000"/>
    </sortState>
  </autoFilter>
  <mergeCells count="1">
    <mergeCell ref="A1:W1"/>
  </mergeCells>
  <conditionalFormatting sqref="AB2:AB27">
    <cfRule type="notContainsBlanks" dxfId="6" priority="1">
      <formula>LEN(TRIM(AB2))&gt;0</formula>
    </cfRule>
  </conditionalFormatting>
  <conditionalFormatting sqref="Y2:Z37">
    <cfRule type="expression" dxfId="7" priority="2">
      <formula>Z2:Z21&lt;&gt;0</formula>
    </cfRule>
  </conditionalFormatting>
  <conditionalFormatting sqref="Z2:Z37">
    <cfRule type="cellIs" dxfId="7" priority="3" operator="greaterThan">
      <formula>0</formula>
    </cfRule>
  </conditionalFormatting>
  <conditionalFormatting sqref="Y2:Z37">
    <cfRule type="expression" dxfId="3" priority="4">
      <formula>Z2:Z21=0</formula>
    </cfRule>
  </conditionalFormatting>
  <conditionalFormatting sqref="M2:M31">
    <cfRule type="cellIs" dxfId="8" priority="5" operator="equal">
      <formula>#REF!</formula>
    </cfRule>
  </conditionalFormatting>
  <conditionalFormatting sqref="A1:W1">
    <cfRule type="notContainsBlanks" dxfId="9" priority="6">
      <formula>LEN(TRIM(A1))&gt;0</formula>
    </cfRule>
  </conditionalFormatting>
  <dataValidations>
    <dataValidation type="list" allowBlank="1" showErrorMessage="1" sqref="B3:B1000">
      <formula1>'DROPS ARR'!$H$2:$H$31</formula1>
    </dataValidation>
    <dataValidation type="custom" allowBlank="1" showDropDown="1" showErrorMessage="1" sqref="A3:A1000">
      <formula1>OR(NOT(ISERROR(DATEVALUE(A3))), AND(ISNUMBER(A3), LEFT(CELL("format", A3))="D"))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1.88"/>
    <col customWidth="1" min="2" max="2" width="16.88"/>
    <col customWidth="1" min="3" max="3" width="14.25"/>
    <col customWidth="1" min="4" max="4" width="17.88"/>
    <col customWidth="1" min="5" max="5" width="2.63"/>
    <col customWidth="1" hidden="1" min="6" max="7" width="8.5" outlineLevel="1"/>
    <col customWidth="1" hidden="1" min="8" max="8" width="12.25" outlineLevel="1"/>
    <col customWidth="1" hidden="1" min="9" max="9" width="2.75" outlineLevel="1"/>
    <col customWidth="1" hidden="1" min="10" max="10" width="9.25" outlineLevel="1"/>
    <col customWidth="1" hidden="1" min="11" max="11" width="2.63" outlineLevel="1"/>
    <col customWidth="1" hidden="1" min="12" max="12" width="11.75" outlineLevel="1"/>
    <col customWidth="1" hidden="1" min="13" max="13" width="2.75" outlineLevel="1"/>
    <col customWidth="1" hidden="1" min="14" max="15" width="9.25" outlineLevel="1"/>
    <col customWidth="1" hidden="1" min="16" max="16" width="2.63" outlineLevel="1"/>
    <col customWidth="1" hidden="1" min="17" max="17" width="11.75" outlineLevel="1"/>
    <col customWidth="1" hidden="1" min="18" max="18" width="2.75" outlineLevel="1"/>
    <col customWidth="1" hidden="1" min="19" max="20" width="9.25" outlineLevel="1"/>
    <col collapsed="1" customWidth="1" min="21" max="21" width="2.63"/>
    <col customWidth="1" min="22" max="22" width="15.75"/>
    <col customWidth="1" min="23" max="23" width="2.38"/>
    <col customWidth="1" hidden="1" min="24" max="24" width="15.75" outlineLevel="1"/>
    <col customWidth="1" hidden="1" min="25" max="25" width="20.5" outlineLevel="1"/>
    <col customWidth="1" hidden="1" min="26" max="26" width="6.13" outlineLevel="1"/>
    <col customWidth="1" hidden="1" min="27" max="27" width="3.13" outlineLevel="1"/>
    <col customWidth="1" hidden="1" min="28" max="32" width="17.63" outlineLevel="1"/>
  </cols>
  <sheetData>
    <row r="1">
      <c r="A1" s="237" t="s">
        <v>98</v>
      </c>
      <c r="X1" s="237"/>
      <c r="Y1" s="237"/>
      <c r="Z1" s="237"/>
      <c r="AA1" s="237"/>
      <c r="AB1" s="237"/>
      <c r="AC1" s="237"/>
      <c r="AD1" s="237"/>
      <c r="AE1" s="237"/>
      <c r="AF1" s="237"/>
    </row>
    <row r="2">
      <c r="A2" s="187" t="s">
        <v>88</v>
      </c>
      <c r="B2" s="187" t="s">
        <v>89</v>
      </c>
      <c r="C2" s="187" t="s">
        <v>90</v>
      </c>
      <c r="D2" s="187" t="s">
        <v>91</v>
      </c>
      <c r="E2" s="188"/>
      <c r="F2" s="239" t="str">
        <f>IF(COUNTIF(LEAVE!A:A,H:H)&gt;0,TODAY(),"")</f>
        <v/>
      </c>
      <c r="G2" s="208" t="str">
        <f>IF(countif(TODAY!$E$2:$E$3,$H$2:$H5000),today(),"")</f>
        <v/>
      </c>
      <c r="H2" s="250" t="str">
        <f t="array" ref="H2:H31">STAFFS!AO2:AO5000</f>
        <v>BHARATHI</v>
      </c>
      <c r="I2" s="192">
        <f t="array" ref="I2">COUNTIF($B$3:$B5000,$H$2:$H5000)</f>
        <v>7</v>
      </c>
      <c r="J2" s="193">
        <f>IFERROR(__xludf.DUMMYFUNCTION("arrayformula(iferror(vlookup($H$2:$H5000, query($A$3:$B5000,""select B, max(A) group by B"",0),2,false)))"),46173.0)</f>
        <v>46173</v>
      </c>
      <c r="K2" s="194"/>
      <c r="L2" s="195" t="str">
        <f t="shared" ref="L2:M2" si="1">H2</f>
        <v>BHARATHI</v>
      </c>
      <c r="M2" s="196">
        <f t="shared" si="1"/>
        <v>7</v>
      </c>
      <c r="N2" s="197">
        <f t="shared" ref="N2:N31" si="3">J2+G2+F2</f>
        <v>46173</v>
      </c>
      <c r="O2" s="197">
        <f t="shared" ref="O2:O31" si="4">IF(L2=0,today()+1,N2)</f>
        <v>46173</v>
      </c>
      <c r="P2" s="198"/>
      <c r="Q2" s="199" t="str">
        <f t="array" ref="Q2:T5000">SORT(L2:O5000,4,TRUE)</f>
        <v>CHINNAMMAL</v>
      </c>
      <c r="R2" s="199">
        <v>8.0</v>
      </c>
      <c r="S2" s="197">
        <v>46166.0</v>
      </c>
      <c r="T2" s="197">
        <v>46166.0</v>
      </c>
      <c r="U2" s="8"/>
      <c r="V2" s="200" t="str">
        <f t="array" ref="V2:V16">SORT(Q2:T5000,4,true)</f>
        <v>CHINNAMMAL</v>
      </c>
      <c r="X2" s="200" t="str">
        <f t="array" ref="X2:X8">SORT(Q2:T8,2,true)</f>
        <v>SANTHIYA</v>
      </c>
      <c r="Y2" s="201" t="str">
        <f t="array" ref="Y2:Z28">SORT(H2:I28,2,FALSE)</f>
        <v>DHANALAKSHMI</v>
      </c>
      <c r="Z2" s="201">
        <v>10.0</v>
      </c>
      <c r="AA2" s="202"/>
      <c r="AB2" s="203" t="str">
        <f t="shared" ref="AB2:AB26" si="5">IF($M$2:$M$30=0,$L$2:$L$30,"")</f>
        <v/>
      </c>
      <c r="AC2" s="203"/>
      <c r="AD2" s="203"/>
      <c r="AE2" s="203"/>
      <c r="AF2" s="203"/>
    </row>
    <row r="3">
      <c r="A3" s="242">
        <v>46082.0</v>
      </c>
      <c r="B3" s="222" t="s">
        <v>52</v>
      </c>
      <c r="C3" s="206" t="s">
        <v>5</v>
      </c>
      <c r="D3" s="248">
        <v>46082.81420138889</v>
      </c>
      <c r="E3" s="188"/>
      <c r="F3" s="239" t="str">
        <f>IF(COUNTIF(LEAVE!A:A,H:H)&gt;0,TODAY(),"")</f>
        <v/>
      </c>
      <c r="G3" s="208" t="str">
        <f>IF(countif(TODAY!$E$2:$E$3,$H$2:$H5000),today(),"")</f>
        <v/>
      </c>
      <c r="H3" s="250" t="s">
        <v>9</v>
      </c>
      <c r="I3" s="192">
        <f t="shared" ref="I3:I31" si="6">COUNTIF($B$3:$B5000,$H$2:$H5000)</f>
        <v>8</v>
      </c>
      <c r="J3" s="193">
        <f>IFERROR(__xludf.DUMMYFUNCTION("""COMPUTED_VALUE"""),46166.0)</f>
        <v>46166</v>
      </c>
      <c r="K3" s="194"/>
      <c r="L3" s="195" t="str">
        <f t="shared" ref="L3:M3" si="2">H3</f>
        <v>CHINNAMMAL</v>
      </c>
      <c r="M3" s="196">
        <f t="shared" si="2"/>
        <v>8</v>
      </c>
      <c r="N3" s="197">
        <f t="shared" si="3"/>
        <v>46166</v>
      </c>
      <c r="O3" s="197">
        <f t="shared" si="4"/>
        <v>46166</v>
      </c>
      <c r="P3" s="209"/>
      <c r="Q3" s="210" t="s">
        <v>61</v>
      </c>
      <c r="R3" s="199">
        <v>7.0</v>
      </c>
      <c r="S3" s="197">
        <v>46166.0</v>
      </c>
      <c r="T3" s="197">
        <v>46166.0</v>
      </c>
      <c r="U3" s="8"/>
      <c r="V3" s="211" t="s">
        <v>61</v>
      </c>
      <c r="X3" s="212" t="s">
        <v>70</v>
      </c>
      <c r="Y3" s="201" t="s">
        <v>73</v>
      </c>
      <c r="Z3" s="201">
        <v>10.0</v>
      </c>
      <c r="AA3" s="202"/>
      <c r="AB3" s="203" t="str">
        <f t="shared" si="5"/>
        <v/>
      </c>
      <c r="AC3" s="203"/>
      <c r="AD3" s="203"/>
      <c r="AE3" s="203"/>
      <c r="AF3" s="203"/>
    </row>
    <row r="4">
      <c r="A4" s="242">
        <v>46082.0</v>
      </c>
      <c r="B4" s="222" t="s">
        <v>52</v>
      </c>
      <c r="C4" s="206" t="s">
        <v>7</v>
      </c>
      <c r="D4" s="248">
        <v>46082.81543981482</v>
      </c>
      <c r="E4" s="188"/>
      <c r="F4" s="239" t="str">
        <f>IF(COUNTIF(LEAVE!A:A,H:H)&gt;0,TODAY(),"")</f>
        <v/>
      </c>
      <c r="G4" s="208" t="str">
        <f>IF(countif(TODAY!$E$2:$E$3,$H$2:$H5000),today(),"")</f>
        <v/>
      </c>
      <c r="H4" s="250" t="s">
        <v>49</v>
      </c>
      <c r="I4" s="192">
        <f t="shared" si="6"/>
        <v>8</v>
      </c>
      <c r="J4" s="213">
        <f>IFERROR(__xludf.DUMMYFUNCTION("""COMPUTED_VALUE"""),46169.0)</f>
        <v>46169</v>
      </c>
      <c r="K4" s="194"/>
      <c r="L4" s="195" t="str">
        <f t="shared" ref="L4:M4" si="7">H4</f>
        <v>DEEPA</v>
      </c>
      <c r="M4" s="196">
        <f t="shared" si="7"/>
        <v>8</v>
      </c>
      <c r="N4" s="197">
        <f t="shared" si="3"/>
        <v>46169</v>
      </c>
      <c r="O4" s="197">
        <f t="shared" si="4"/>
        <v>46169</v>
      </c>
      <c r="P4" s="209"/>
      <c r="Q4" s="199" t="s">
        <v>67</v>
      </c>
      <c r="R4" s="199">
        <v>2.0</v>
      </c>
      <c r="S4" s="197">
        <v>46167.0</v>
      </c>
      <c r="T4" s="197">
        <v>46167.0</v>
      </c>
      <c r="U4" s="8"/>
      <c r="V4" s="214" t="s">
        <v>67</v>
      </c>
      <c r="X4" s="200" t="s">
        <v>53</v>
      </c>
      <c r="Y4" s="201" t="s">
        <v>69</v>
      </c>
      <c r="Z4" s="201">
        <v>10.0</v>
      </c>
      <c r="AA4" s="202"/>
      <c r="AB4" s="203" t="str">
        <f t="shared" si="5"/>
        <v/>
      </c>
      <c r="AC4" s="203"/>
      <c r="AD4" s="203"/>
      <c r="AE4" s="203"/>
      <c r="AF4" s="203"/>
    </row>
    <row r="5">
      <c r="A5" s="242">
        <v>46082.0</v>
      </c>
      <c r="B5" s="222" t="s">
        <v>7</v>
      </c>
      <c r="C5" s="206" t="s">
        <v>5</v>
      </c>
      <c r="D5" s="248">
        <v>46082.81420138889</v>
      </c>
      <c r="E5" s="188"/>
      <c r="F5" s="239" t="str">
        <f>IF(COUNTIF(LEAVE!A:A,H:H)&gt;0,TODAY(),"")</f>
        <v/>
      </c>
      <c r="G5" s="208" t="str">
        <f>IF(countif(TODAY!$E$2:$E$3,$H$2:$H5000),today(),"")</f>
        <v/>
      </c>
      <c r="H5" s="250" t="s">
        <v>52</v>
      </c>
      <c r="I5" s="192">
        <f t="shared" si="6"/>
        <v>10</v>
      </c>
      <c r="J5" s="213">
        <f>IFERROR(__xludf.DUMMYFUNCTION("""COMPUTED_VALUE"""),46175.0)</f>
        <v>46175</v>
      </c>
      <c r="K5" s="194"/>
      <c r="L5" s="195" t="str">
        <f t="shared" ref="L5:M5" si="8">H5</f>
        <v>DHANALAKSHMI</v>
      </c>
      <c r="M5" s="196">
        <f t="shared" si="8"/>
        <v>10</v>
      </c>
      <c r="N5" s="197">
        <f t="shared" si="3"/>
        <v>46175</v>
      </c>
      <c r="O5" s="197">
        <f t="shared" si="4"/>
        <v>46175</v>
      </c>
      <c r="P5" s="209"/>
      <c r="Q5" s="199" t="s">
        <v>70</v>
      </c>
      <c r="R5" s="199">
        <v>5.0</v>
      </c>
      <c r="S5" s="197">
        <v>46167.0</v>
      </c>
      <c r="T5" s="197">
        <v>46167.0</v>
      </c>
      <c r="U5" s="8"/>
      <c r="V5" s="214" t="s">
        <v>70</v>
      </c>
      <c r="X5" s="200" t="s">
        <v>61</v>
      </c>
      <c r="Y5" s="201" t="s">
        <v>7</v>
      </c>
      <c r="Z5" s="201">
        <v>9.0</v>
      </c>
      <c r="AA5" s="202"/>
      <c r="AB5" s="203" t="str">
        <f t="shared" si="5"/>
        <v/>
      </c>
      <c r="AC5" s="203"/>
      <c r="AD5" s="203"/>
      <c r="AE5" s="203"/>
      <c r="AF5" s="203"/>
    </row>
    <row r="6">
      <c r="A6" s="242">
        <v>46082.0</v>
      </c>
      <c r="B6" s="222" t="s">
        <v>7</v>
      </c>
      <c r="C6" s="206" t="s">
        <v>7</v>
      </c>
      <c r="D6" s="248">
        <v>46082.81543981482</v>
      </c>
      <c r="E6" s="188"/>
      <c r="F6" s="239" t="str">
        <f>IF(COUNTIF(LEAVE!A:A,H:H)&gt;0,TODAY(),"")</f>
        <v/>
      </c>
      <c r="G6" s="208" t="str">
        <f>IF(countif(TODAY!$E$2:$E$3,$H$2:$H5000),today(),"")</f>
        <v/>
      </c>
      <c r="H6" s="250" t="s">
        <v>50</v>
      </c>
      <c r="I6" s="192">
        <f t="shared" si="6"/>
        <v>8</v>
      </c>
      <c r="J6" s="213">
        <f>IFERROR(__xludf.DUMMYFUNCTION("""COMPUTED_VALUE"""),46174.0)</f>
        <v>46174</v>
      </c>
      <c r="K6" s="194"/>
      <c r="L6" s="195" t="str">
        <f t="shared" ref="L6:M6" si="9">H6</f>
        <v>JEYANTHI</v>
      </c>
      <c r="M6" s="196">
        <f t="shared" si="9"/>
        <v>8</v>
      </c>
      <c r="N6" s="197">
        <f t="shared" si="3"/>
        <v>46174</v>
      </c>
      <c r="O6" s="197">
        <f t="shared" si="4"/>
        <v>46174</v>
      </c>
      <c r="P6" s="209"/>
      <c r="Q6" s="199" t="s">
        <v>53</v>
      </c>
      <c r="R6" s="199">
        <v>5.0</v>
      </c>
      <c r="S6" s="197">
        <v>46168.0</v>
      </c>
      <c r="T6" s="197">
        <v>46168.0</v>
      </c>
      <c r="U6" s="8"/>
      <c r="V6" s="214" t="s">
        <v>53</v>
      </c>
      <c r="X6" s="200" t="s">
        <v>9</v>
      </c>
      <c r="Y6" s="201" t="s">
        <v>57</v>
      </c>
      <c r="Z6" s="201">
        <v>9.0</v>
      </c>
      <c r="AA6" s="202"/>
      <c r="AB6" s="203" t="str">
        <f t="shared" si="5"/>
        <v/>
      </c>
      <c r="AC6" s="203"/>
      <c r="AD6" s="203"/>
      <c r="AE6" s="203"/>
      <c r="AF6" s="203"/>
    </row>
    <row r="7">
      <c r="A7" s="242">
        <v>46083.0</v>
      </c>
      <c r="B7" s="222" t="s">
        <v>54</v>
      </c>
      <c r="C7" s="206" t="s">
        <v>5</v>
      </c>
      <c r="D7" s="248">
        <v>46083.839166666665</v>
      </c>
      <c r="E7" s="188"/>
      <c r="F7" s="239" t="str">
        <f>IF(COUNTIF(LEAVE!A:A,H:H)&gt;0,TODAY(),"")</f>
        <v/>
      </c>
      <c r="G7" s="208" t="str">
        <f>IF(countif(TODAY!$E$2:$E$3,$H$2:$H5000),today(),"")</f>
        <v/>
      </c>
      <c r="H7" s="250" t="s">
        <v>53</v>
      </c>
      <c r="I7" s="192">
        <f t="shared" si="6"/>
        <v>5</v>
      </c>
      <c r="J7" s="213">
        <f>IFERROR(__xludf.DUMMYFUNCTION("""COMPUTED_VALUE"""),46168.0)</f>
        <v>46168</v>
      </c>
      <c r="K7" s="194"/>
      <c r="L7" s="195" t="str">
        <f t="shared" ref="L7:M7" si="10">H7</f>
        <v>KAVIYA</v>
      </c>
      <c r="M7" s="196">
        <f t="shared" si="10"/>
        <v>5</v>
      </c>
      <c r="N7" s="197">
        <f t="shared" si="3"/>
        <v>46168</v>
      </c>
      <c r="O7" s="197">
        <f t="shared" si="4"/>
        <v>46168</v>
      </c>
      <c r="P7" s="215"/>
      <c r="Q7" s="199" t="s">
        <v>59</v>
      </c>
      <c r="R7" s="199">
        <v>9.0</v>
      </c>
      <c r="S7" s="197">
        <v>46168.0</v>
      </c>
      <c r="T7" s="197">
        <v>46168.0</v>
      </c>
      <c r="U7" s="8"/>
      <c r="V7" s="214" t="s">
        <v>59</v>
      </c>
      <c r="X7" s="200" t="s">
        <v>49</v>
      </c>
      <c r="Y7" s="201" t="s">
        <v>80</v>
      </c>
      <c r="Z7" s="201">
        <v>9.0</v>
      </c>
      <c r="AA7" s="202"/>
      <c r="AB7" s="203" t="str">
        <f t="shared" si="5"/>
        <v/>
      </c>
      <c r="AC7" s="203"/>
      <c r="AD7" s="203"/>
      <c r="AE7" s="203"/>
      <c r="AF7" s="203"/>
    </row>
    <row r="8">
      <c r="A8" s="242">
        <v>46083.0</v>
      </c>
      <c r="B8" s="222"/>
      <c r="C8" s="206" t="s">
        <v>5</v>
      </c>
      <c r="D8" s="248">
        <v>46083.839166666665</v>
      </c>
      <c r="E8" s="188"/>
      <c r="F8" s="239" t="str">
        <f>IF(COUNTIF(LEAVE!A:A,H:H)&gt;0,TODAY(),"")</f>
        <v/>
      </c>
      <c r="G8" s="190">
        <f>IF(countif(TODAY!$E$2:$E$3,$H$2:$H5000),today(),"")</f>
        <v>46177</v>
      </c>
      <c r="H8" s="250" t="s">
        <v>58</v>
      </c>
      <c r="I8" s="192">
        <f t="shared" si="6"/>
        <v>2</v>
      </c>
      <c r="J8" s="213">
        <f>IFERROR(__xludf.DUMMYFUNCTION("""COMPUTED_VALUE"""),46165.0)</f>
        <v>46165</v>
      </c>
      <c r="K8" s="194"/>
      <c r="L8" s="195" t="str">
        <f t="shared" ref="L8:M8" si="11">H8</f>
        <v>MUTHUPRIYA</v>
      </c>
      <c r="M8" s="196">
        <f t="shared" si="11"/>
        <v>2</v>
      </c>
      <c r="N8" s="197">
        <f t="shared" si="3"/>
        <v>92342</v>
      </c>
      <c r="O8" s="197">
        <f t="shared" si="4"/>
        <v>92342</v>
      </c>
      <c r="P8" s="215"/>
      <c r="Q8" s="199" t="s">
        <v>49</v>
      </c>
      <c r="R8" s="199">
        <v>8.0</v>
      </c>
      <c r="S8" s="197">
        <v>46169.0</v>
      </c>
      <c r="T8" s="197">
        <v>46169.0</v>
      </c>
      <c r="U8" s="8"/>
      <c r="V8" s="214" t="s">
        <v>49</v>
      </c>
      <c r="X8" s="200" t="s">
        <v>59</v>
      </c>
      <c r="Y8" s="201" t="s">
        <v>59</v>
      </c>
      <c r="Z8" s="201">
        <v>9.0</v>
      </c>
      <c r="AA8" s="202"/>
      <c r="AB8" s="203" t="str">
        <f t="shared" si="5"/>
        <v/>
      </c>
      <c r="AC8" s="203"/>
      <c r="AD8" s="203"/>
      <c r="AE8" s="203"/>
      <c r="AF8" s="203"/>
    </row>
    <row r="9">
      <c r="A9" s="242">
        <v>46084.0</v>
      </c>
      <c r="B9" s="222" t="s">
        <v>61</v>
      </c>
      <c r="C9" s="206" t="s">
        <v>7</v>
      </c>
      <c r="D9" s="248">
        <v>46084.82304398148</v>
      </c>
      <c r="E9" s="188"/>
      <c r="F9" s="239" t="str">
        <f>IF(COUNTIF(LEAVE!A:A,H:H)&gt;0,TODAY(),"")</f>
        <v/>
      </c>
      <c r="G9" s="208" t="str">
        <f>IF(countif(TODAY!$E$2:$E$3,$H$2:$H5000),today(),"")</f>
        <v/>
      </c>
      <c r="H9" s="250" t="s">
        <v>7</v>
      </c>
      <c r="I9" s="192">
        <f t="shared" si="6"/>
        <v>9</v>
      </c>
      <c r="J9" s="213">
        <f>IFERROR(__xludf.DUMMYFUNCTION("""COMPUTED_VALUE"""),46172.0)</f>
        <v>46172</v>
      </c>
      <c r="K9" s="194"/>
      <c r="L9" s="195" t="str">
        <f t="shared" ref="L9:M9" si="12">H9</f>
        <v>NIVETHA</v>
      </c>
      <c r="M9" s="196">
        <f t="shared" si="12"/>
        <v>9</v>
      </c>
      <c r="N9" s="197">
        <f t="shared" si="3"/>
        <v>46172</v>
      </c>
      <c r="O9" s="197">
        <f t="shared" si="4"/>
        <v>46172</v>
      </c>
      <c r="P9" s="8"/>
      <c r="Q9" s="199" t="s">
        <v>62</v>
      </c>
      <c r="R9" s="199">
        <v>7.0</v>
      </c>
      <c r="S9" s="197">
        <v>46169.0</v>
      </c>
      <c r="T9" s="197">
        <v>46169.0</v>
      </c>
      <c r="U9" s="8"/>
      <c r="V9" s="216" t="s">
        <v>62</v>
      </c>
      <c r="Y9" s="201" t="s">
        <v>78</v>
      </c>
      <c r="Z9" s="201">
        <v>9.0</v>
      </c>
      <c r="AA9" s="202"/>
      <c r="AB9" s="203" t="str">
        <f t="shared" si="5"/>
        <v/>
      </c>
      <c r="AC9" s="203"/>
      <c r="AD9" s="203"/>
      <c r="AE9" s="203"/>
      <c r="AF9" s="203"/>
    </row>
    <row r="10">
      <c r="A10" s="242">
        <v>46084.0</v>
      </c>
      <c r="B10" s="222" t="s">
        <v>66</v>
      </c>
      <c r="C10" s="206" t="s">
        <v>7</v>
      </c>
      <c r="D10" s="248">
        <v>46084.82304398148</v>
      </c>
      <c r="E10" s="188"/>
      <c r="F10" s="239" t="str">
        <f>IF(COUNTIF(LEAVE!A:A,H:H)&gt;0,TODAY(),"")</f>
        <v/>
      </c>
      <c r="G10" s="208" t="str">
        <f>IF(countif(TODAY!$E$2:$E$3,$H$2:$H5000),today(),"")</f>
        <v/>
      </c>
      <c r="H10" s="250" t="s">
        <v>73</v>
      </c>
      <c r="I10" s="192">
        <f t="shared" si="6"/>
        <v>10</v>
      </c>
      <c r="J10" s="213">
        <f>IFERROR(__xludf.DUMMYFUNCTION("""COMPUTED_VALUE"""),46172.0)</f>
        <v>46172</v>
      </c>
      <c r="K10" s="194"/>
      <c r="L10" s="195" t="str">
        <f t="shared" ref="L10:M10" si="13">H10</f>
        <v>PANJU</v>
      </c>
      <c r="M10" s="196">
        <f t="shared" si="13"/>
        <v>10</v>
      </c>
      <c r="N10" s="197">
        <f t="shared" si="3"/>
        <v>46172</v>
      </c>
      <c r="O10" s="197">
        <f t="shared" si="4"/>
        <v>46172</v>
      </c>
      <c r="P10" s="8"/>
      <c r="Q10" s="199" t="s">
        <v>80</v>
      </c>
      <c r="R10" s="199">
        <v>9.0</v>
      </c>
      <c r="S10" s="197">
        <v>46170.0</v>
      </c>
      <c r="T10" s="197">
        <v>46170.0</v>
      </c>
      <c r="U10" s="8"/>
      <c r="V10" s="216" t="s">
        <v>80</v>
      </c>
      <c r="Y10" s="201" t="s">
        <v>65</v>
      </c>
      <c r="Z10" s="201">
        <v>9.0</v>
      </c>
      <c r="AA10" s="202"/>
      <c r="AB10" s="203" t="str">
        <f t="shared" si="5"/>
        <v/>
      </c>
      <c r="AC10" s="203"/>
      <c r="AD10" s="203"/>
      <c r="AE10" s="203"/>
      <c r="AF10" s="203"/>
    </row>
    <row r="11">
      <c r="A11" s="242">
        <v>46085.0</v>
      </c>
      <c r="B11" s="222" t="s">
        <v>57</v>
      </c>
      <c r="C11" s="206" t="s">
        <v>7</v>
      </c>
      <c r="D11" s="248">
        <v>46085.83552083333</v>
      </c>
      <c r="E11" s="188"/>
      <c r="F11" s="239" t="str">
        <f>IF(COUNTIF(LEAVE!A:A,H:H)&gt;0,TODAY(),"")</f>
        <v/>
      </c>
      <c r="G11" s="208" t="str">
        <f>IF(countif(TODAY!$E$2:$E$3,$H$2:$H5000),today(),"")</f>
        <v/>
      </c>
      <c r="H11" s="250" t="s">
        <v>62</v>
      </c>
      <c r="I11" s="192">
        <f t="shared" si="6"/>
        <v>7</v>
      </c>
      <c r="J11" s="213">
        <f>IFERROR(__xludf.DUMMYFUNCTION("""COMPUTED_VALUE"""),46169.0)</f>
        <v>46169</v>
      </c>
      <c r="K11" s="194"/>
      <c r="L11" s="195" t="str">
        <f t="shared" ref="L11:M11" si="14">H11</f>
        <v>PRIYANKA</v>
      </c>
      <c r="M11" s="196">
        <f t="shared" si="14"/>
        <v>7</v>
      </c>
      <c r="N11" s="197">
        <f t="shared" si="3"/>
        <v>46169</v>
      </c>
      <c r="O11" s="197">
        <f t="shared" si="4"/>
        <v>46169</v>
      </c>
      <c r="P11" s="8"/>
      <c r="Q11" s="199" t="s">
        <v>65</v>
      </c>
      <c r="R11" s="199">
        <v>9.0</v>
      </c>
      <c r="S11" s="197">
        <v>46170.0</v>
      </c>
      <c r="T11" s="197">
        <v>46170.0</v>
      </c>
      <c r="U11" s="8"/>
      <c r="V11" s="216" t="s">
        <v>65</v>
      </c>
      <c r="Y11" s="201" t="s">
        <v>66</v>
      </c>
      <c r="Z11" s="201">
        <v>9.0</v>
      </c>
      <c r="AA11" s="202"/>
      <c r="AB11" s="203" t="str">
        <f t="shared" si="5"/>
        <v/>
      </c>
      <c r="AC11" s="203"/>
      <c r="AD11" s="203"/>
      <c r="AE11" s="203"/>
      <c r="AF11" s="203"/>
    </row>
    <row r="12">
      <c r="A12" s="242">
        <v>46085.0</v>
      </c>
      <c r="B12" s="222" t="s">
        <v>69</v>
      </c>
      <c r="C12" s="206" t="s">
        <v>7</v>
      </c>
      <c r="D12" s="248">
        <v>46085.83552083333</v>
      </c>
      <c r="E12" s="188"/>
      <c r="F12" s="239" t="str">
        <f>IF(COUNTIF(LEAVE!A:A,H:H)&gt;0,TODAY(),"")</f>
        <v/>
      </c>
      <c r="G12" s="208" t="str">
        <f>IF(countif(TODAY!$E$2:$E$3,$H$2:$H5000),today(),"")</f>
        <v/>
      </c>
      <c r="H12" s="250" t="s">
        <v>57</v>
      </c>
      <c r="I12" s="192">
        <f t="shared" si="6"/>
        <v>9</v>
      </c>
      <c r="J12" s="213">
        <f>IFERROR(__xludf.DUMMYFUNCTION("""COMPUTED_VALUE"""),46171.0)</f>
        <v>46171</v>
      </c>
      <c r="K12" s="194"/>
      <c r="L12" s="195" t="str">
        <f t="shared" ref="L12:M12" si="15">H12</f>
        <v>RAJI-1</v>
      </c>
      <c r="M12" s="196">
        <f t="shared" si="15"/>
        <v>9</v>
      </c>
      <c r="N12" s="197">
        <f t="shared" si="3"/>
        <v>46171</v>
      </c>
      <c r="O12" s="197">
        <f t="shared" si="4"/>
        <v>46171</v>
      </c>
      <c r="P12" s="8"/>
      <c r="Q12" s="199" t="s">
        <v>57</v>
      </c>
      <c r="R12" s="199">
        <v>9.0</v>
      </c>
      <c r="S12" s="197">
        <v>46171.0</v>
      </c>
      <c r="T12" s="197">
        <v>46171.0</v>
      </c>
      <c r="U12" s="8"/>
      <c r="V12" s="216" t="s">
        <v>57</v>
      </c>
      <c r="Y12" s="201" t="s">
        <v>5</v>
      </c>
      <c r="Z12" s="201">
        <v>9.0</v>
      </c>
      <c r="AA12" s="202"/>
      <c r="AB12" s="203" t="str">
        <f t="shared" si="5"/>
        <v/>
      </c>
      <c r="AC12" s="203"/>
      <c r="AD12" s="203"/>
      <c r="AE12" s="203"/>
      <c r="AF12" s="203"/>
    </row>
    <row r="13">
      <c r="A13" s="242">
        <v>46086.0</v>
      </c>
      <c r="B13" s="222" t="s">
        <v>59</v>
      </c>
      <c r="C13" s="206" t="s">
        <v>7</v>
      </c>
      <c r="D13" s="248">
        <v>46086.82738425926</v>
      </c>
      <c r="E13" s="188"/>
      <c r="F13" s="239" t="str">
        <f>IF(COUNTIF(LEAVE!A:A,H:H)&gt;0,TODAY(),"")</f>
        <v/>
      </c>
      <c r="G13" s="208" t="str">
        <f>IF(countif(TODAY!$E$2:$E$3,$H$2:$H5000),today(),"")</f>
        <v/>
      </c>
      <c r="H13" s="250" t="s">
        <v>61</v>
      </c>
      <c r="I13" s="192">
        <f t="shared" si="6"/>
        <v>7</v>
      </c>
      <c r="J13" s="213">
        <f>IFERROR(__xludf.DUMMYFUNCTION("""COMPUTED_VALUE"""),46166.0)</f>
        <v>46166</v>
      </c>
      <c r="K13" s="194"/>
      <c r="L13" s="195" t="str">
        <f t="shared" ref="L13:M13" si="16">H13</f>
        <v>RAJI-2</v>
      </c>
      <c r="M13" s="196">
        <f t="shared" si="16"/>
        <v>7</v>
      </c>
      <c r="N13" s="197">
        <f t="shared" si="3"/>
        <v>46166</v>
      </c>
      <c r="O13" s="197">
        <f t="shared" si="4"/>
        <v>46166</v>
      </c>
      <c r="P13" s="217"/>
      <c r="Q13" s="199" t="s">
        <v>7</v>
      </c>
      <c r="R13" s="199">
        <v>9.0</v>
      </c>
      <c r="S13" s="197">
        <v>46172.0</v>
      </c>
      <c r="T13" s="197">
        <v>46172.0</v>
      </c>
      <c r="U13" s="8"/>
      <c r="V13" s="216" t="s">
        <v>7</v>
      </c>
      <c r="Y13" s="201" t="s">
        <v>9</v>
      </c>
      <c r="Z13" s="201">
        <v>8.0</v>
      </c>
      <c r="AA13" s="202"/>
      <c r="AB13" s="203" t="str">
        <f t="shared" si="5"/>
        <v/>
      </c>
      <c r="AC13" s="203"/>
      <c r="AD13" s="203"/>
      <c r="AE13" s="203"/>
      <c r="AF13" s="203"/>
    </row>
    <row r="14">
      <c r="A14" s="242">
        <v>46086.0</v>
      </c>
      <c r="B14" s="222" t="s">
        <v>78</v>
      </c>
      <c r="C14" s="206" t="s">
        <v>7</v>
      </c>
      <c r="D14" s="248">
        <v>46086.82738425926</v>
      </c>
      <c r="E14" s="188"/>
      <c r="F14" s="239" t="str">
        <f>IF(COUNTIF(LEAVE!A:A,H:H)&gt;0,TODAY(),"")</f>
        <v/>
      </c>
      <c r="G14" s="208" t="str">
        <f>IF(countif(TODAY!$E$2:$E$3,$H$2:$H5000),today(),"")</f>
        <v/>
      </c>
      <c r="H14" s="250" t="s">
        <v>80</v>
      </c>
      <c r="I14" s="192">
        <f t="shared" si="6"/>
        <v>9</v>
      </c>
      <c r="J14" s="213">
        <f>IFERROR(__xludf.DUMMYFUNCTION("""COMPUTED_VALUE"""),46170.0)</f>
        <v>46170</v>
      </c>
      <c r="K14" s="194"/>
      <c r="L14" s="195" t="str">
        <f t="shared" ref="L14:M14" si="17">H14</f>
        <v>RANI</v>
      </c>
      <c r="M14" s="196">
        <f t="shared" si="17"/>
        <v>9</v>
      </c>
      <c r="N14" s="197">
        <f t="shared" si="3"/>
        <v>46170</v>
      </c>
      <c r="O14" s="197">
        <f t="shared" si="4"/>
        <v>46170</v>
      </c>
      <c r="P14" s="8"/>
      <c r="Q14" s="199" t="s">
        <v>73</v>
      </c>
      <c r="R14" s="199">
        <v>10.0</v>
      </c>
      <c r="S14" s="197">
        <v>46172.0</v>
      </c>
      <c r="T14" s="197">
        <v>46172.0</v>
      </c>
      <c r="U14" s="8"/>
      <c r="V14" s="216" t="s">
        <v>73</v>
      </c>
      <c r="Y14" s="201" t="s">
        <v>49</v>
      </c>
      <c r="Z14" s="201">
        <v>8.0</v>
      </c>
      <c r="AA14" s="202"/>
      <c r="AB14" s="203" t="str">
        <f t="shared" si="5"/>
        <v/>
      </c>
      <c r="AC14" s="203"/>
      <c r="AD14" s="203"/>
      <c r="AE14" s="203"/>
      <c r="AF14" s="203"/>
    </row>
    <row r="15">
      <c r="A15" s="242">
        <v>46087.0</v>
      </c>
      <c r="B15" s="222" t="s">
        <v>49</v>
      </c>
      <c r="C15" s="206" t="s">
        <v>7</v>
      </c>
      <c r="D15" s="248">
        <v>46087.78023148148</v>
      </c>
      <c r="E15" s="188"/>
      <c r="F15" s="239" t="str">
        <f>IF(COUNTIF(LEAVE!A:A,H:H)&gt;0,TODAY(),"")</f>
        <v/>
      </c>
      <c r="G15" s="190">
        <f>IF(countif(TODAY!$E$2:$E$3,$H$2:$H5000),today(),"")</f>
        <v>46177</v>
      </c>
      <c r="H15" s="250" t="s">
        <v>54</v>
      </c>
      <c r="I15" s="192">
        <f t="shared" si="6"/>
        <v>8</v>
      </c>
      <c r="J15" s="213">
        <f>IFERROR(__xludf.DUMMYFUNCTION("""COMPUTED_VALUE"""),46164.0)</f>
        <v>46164</v>
      </c>
      <c r="K15" s="194"/>
      <c r="L15" s="195" t="str">
        <f t="shared" ref="L15:M15" si="18">H15</f>
        <v>SAHANA</v>
      </c>
      <c r="M15" s="196">
        <f t="shared" si="18"/>
        <v>8</v>
      </c>
      <c r="N15" s="197">
        <f t="shared" si="3"/>
        <v>92341</v>
      </c>
      <c r="O15" s="197">
        <f t="shared" si="4"/>
        <v>92341</v>
      </c>
      <c r="P15" s="8"/>
      <c r="Q15" s="199" t="s">
        <v>47</v>
      </c>
      <c r="R15" s="199">
        <v>7.0</v>
      </c>
      <c r="S15" s="197">
        <v>46173.0</v>
      </c>
      <c r="T15" s="197">
        <v>46173.0</v>
      </c>
      <c r="U15" s="8"/>
      <c r="V15" s="216" t="s">
        <v>47</v>
      </c>
      <c r="Y15" s="201" t="s">
        <v>50</v>
      </c>
      <c r="Z15" s="201">
        <v>8.0</v>
      </c>
      <c r="AA15" s="202"/>
      <c r="AB15" s="218" t="str">
        <f t="shared" si="5"/>
        <v/>
      </c>
      <c r="AC15" s="218"/>
      <c r="AD15" s="218"/>
      <c r="AE15" s="218"/>
      <c r="AF15" s="218"/>
    </row>
    <row r="16">
      <c r="A16" s="242">
        <v>46088.0</v>
      </c>
      <c r="B16" s="222" t="s">
        <v>80</v>
      </c>
      <c r="C16" s="206" t="s">
        <v>7</v>
      </c>
      <c r="D16" s="248">
        <v>46088.8290625</v>
      </c>
      <c r="E16" s="188"/>
      <c r="F16" s="239" t="str">
        <f>IF(COUNTIF(LEAVE!A:A,H:H)&gt;0,TODAY(),"")</f>
        <v/>
      </c>
      <c r="G16" s="208" t="str">
        <f>IF(countif(TODAY!$E$2:$E$3,$H$2:$H5000),today(),"")</f>
        <v/>
      </c>
      <c r="H16" s="250" t="s">
        <v>67</v>
      </c>
      <c r="I16" s="192">
        <f t="shared" si="6"/>
        <v>2</v>
      </c>
      <c r="J16" s="213">
        <f>IFERROR(__xludf.DUMMYFUNCTION("""COMPUTED_VALUE"""),46167.0)</f>
        <v>46167</v>
      </c>
      <c r="K16" s="194"/>
      <c r="L16" s="195" t="str">
        <f t="shared" ref="L16:M16" si="19">H16</f>
        <v>SANTHIYA</v>
      </c>
      <c r="M16" s="196">
        <f t="shared" si="19"/>
        <v>2</v>
      </c>
      <c r="N16" s="197">
        <f t="shared" si="3"/>
        <v>46167</v>
      </c>
      <c r="O16" s="197">
        <f t="shared" si="4"/>
        <v>46167</v>
      </c>
      <c r="P16" s="8"/>
      <c r="Q16" s="199" t="s">
        <v>78</v>
      </c>
      <c r="R16" s="199">
        <v>9.0</v>
      </c>
      <c r="S16" s="197">
        <v>46173.0</v>
      </c>
      <c r="T16" s="197">
        <v>46173.0</v>
      </c>
      <c r="U16" s="8"/>
      <c r="V16" s="216" t="s">
        <v>78</v>
      </c>
      <c r="Y16" s="201" t="s">
        <v>54</v>
      </c>
      <c r="Z16" s="201">
        <v>8.0</v>
      </c>
      <c r="AA16" s="202"/>
      <c r="AB16" s="203" t="str">
        <f t="shared" si="5"/>
        <v/>
      </c>
      <c r="AC16" s="203"/>
      <c r="AD16" s="203"/>
      <c r="AE16" s="203"/>
      <c r="AF16" s="203"/>
    </row>
    <row r="17">
      <c r="A17" s="242">
        <v>46088.0</v>
      </c>
      <c r="B17" s="222" t="s">
        <v>63</v>
      </c>
      <c r="C17" s="206" t="s">
        <v>7</v>
      </c>
      <c r="D17" s="248">
        <v>46088.8290625</v>
      </c>
      <c r="E17" s="188"/>
      <c r="F17" s="239" t="str">
        <f>IF(COUNTIF(LEAVE!A:A,H:H)&gt;0,TODAY(),"")</f>
        <v/>
      </c>
      <c r="G17" s="208" t="str">
        <f>IF(countif(TODAY!$E$2:$E$3,$H$2:$H5000),today(),"")</f>
        <v/>
      </c>
      <c r="H17" s="250" t="s">
        <v>70</v>
      </c>
      <c r="I17" s="192">
        <f t="shared" si="6"/>
        <v>5</v>
      </c>
      <c r="J17" s="213">
        <f>IFERROR(__xludf.DUMMYFUNCTION("""COMPUTED_VALUE"""),46167.0)</f>
        <v>46167</v>
      </c>
      <c r="K17" s="194"/>
      <c r="L17" s="195" t="str">
        <f t="shared" ref="L17:M17" si="20">H17</f>
        <v>SHANTHI</v>
      </c>
      <c r="M17" s="196">
        <f t="shared" si="20"/>
        <v>5</v>
      </c>
      <c r="N17" s="197">
        <f t="shared" si="3"/>
        <v>46167</v>
      </c>
      <c r="O17" s="197">
        <f t="shared" si="4"/>
        <v>46167</v>
      </c>
      <c r="P17" s="8"/>
      <c r="Q17" s="199" t="s">
        <v>50</v>
      </c>
      <c r="R17" s="199">
        <v>8.0</v>
      </c>
      <c r="S17" s="197">
        <v>46174.0</v>
      </c>
      <c r="T17" s="197">
        <v>46174.0</v>
      </c>
      <c r="U17" s="8"/>
      <c r="V17" s="216"/>
      <c r="Y17" s="201" t="s">
        <v>63</v>
      </c>
      <c r="Z17" s="201">
        <v>8.0</v>
      </c>
      <c r="AA17" s="202"/>
      <c r="AB17" s="203" t="str">
        <f t="shared" si="5"/>
        <v/>
      </c>
      <c r="AC17" s="203"/>
      <c r="AD17" s="203"/>
      <c r="AE17" s="203"/>
      <c r="AF17" s="203"/>
    </row>
    <row r="18">
      <c r="A18" s="242">
        <v>46089.0</v>
      </c>
      <c r="B18" s="222" t="s">
        <v>65</v>
      </c>
      <c r="C18" s="206" t="s">
        <v>7</v>
      </c>
      <c r="D18" s="248">
        <v>46089.83704861111</v>
      </c>
      <c r="E18" s="188"/>
      <c r="F18" s="239" t="str">
        <f>IF(COUNTIF(LEAVE!A:A,H:H)&gt;0,TODAY(),"")</f>
        <v/>
      </c>
      <c r="G18" s="208" t="str">
        <f>IF(countif(TODAY!$E$2:$E$3,$H$2:$H5000),today(),"")</f>
        <v/>
      </c>
      <c r="H18" s="250" t="s">
        <v>59</v>
      </c>
      <c r="I18" s="192">
        <f t="shared" si="6"/>
        <v>9</v>
      </c>
      <c r="J18" s="213">
        <f>IFERROR(__xludf.DUMMYFUNCTION("""COMPUTED_VALUE"""),46168.0)</f>
        <v>46168</v>
      </c>
      <c r="K18" s="194"/>
      <c r="L18" s="195" t="str">
        <f t="shared" ref="L18:M18" si="21">H18</f>
        <v>SUDHARSHINI</v>
      </c>
      <c r="M18" s="196">
        <f t="shared" si="21"/>
        <v>9</v>
      </c>
      <c r="N18" s="197">
        <f t="shared" si="3"/>
        <v>46168</v>
      </c>
      <c r="O18" s="197">
        <f t="shared" si="4"/>
        <v>46168</v>
      </c>
      <c r="P18" s="8"/>
      <c r="Q18" s="199" t="s">
        <v>5</v>
      </c>
      <c r="R18" s="199">
        <v>9.0</v>
      </c>
      <c r="S18" s="197">
        <v>46174.0</v>
      </c>
      <c r="T18" s="197">
        <v>46174.0</v>
      </c>
      <c r="U18" s="8"/>
      <c r="V18" s="216"/>
      <c r="Y18" s="201" t="s">
        <v>47</v>
      </c>
      <c r="Z18" s="201">
        <v>7.0</v>
      </c>
      <c r="AA18" s="202"/>
      <c r="AB18" s="203" t="str">
        <f t="shared" si="5"/>
        <v/>
      </c>
      <c r="AC18" s="203"/>
      <c r="AD18" s="203"/>
      <c r="AE18" s="203"/>
      <c r="AF18" s="203"/>
    </row>
    <row r="19" ht="15.75" customHeight="1">
      <c r="A19" s="242">
        <v>46089.0</v>
      </c>
      <c r="B19" s="222" t="s">
        <v>5</v>
      </c>
      <c r="C19" s="206" t="s">
        <v>7</v>
      </c>
      <c r="D19" s="248">
        <v>46089.83704861111</v>
      </c>
      <c r="E19" s="188"/>
      <c r="F19" s="239" t="str">
        <f>IF(COUNTIF(LEAVE!A:A,H:H)&gt;0,TODAY(),"")</f>
        <v/>
      </c>
      <c r="G19" s="208" t="str">
        <f>IF(countif(TODAY!$E$2:$E$3,$H$2:$H5000),today(),"")</f>
        <v/>
      </c>
      <c r="H19" s="250" t="s">
        <v>78</v>
      </c>
      <c r="I19" s="192">
        <f t="shared" si="6"/>
        <v>9</v>
      </c>
      <c r="J19" s="213">
        <f>IFERROR(__xludf.DUMMYFUNCTION("""COMPUTED_VALUE"""),46173.0)</f>
        <v>46173</v>
      </c>
      <c r="K19" s="194"/>
      <c r="L19" s="195" t="str">
        <f t="shared" ref="L19:M19" si="22">H19</f>
        <v>VIDHYA</v>
      </c>
      <c r="M19" s="196">
        <f t="shared" si="22"/>
        <v>9</v>
      </c>
      <c r="N19" s="197">
        <f t="shared" si="3"/>
        <v>46173</v>
      </c>
      <c r="O19" s="197">
        <f t="shared" si="4"/>
        <v>46173</v>
      </c>
      <c r="P19" s="8"/>
      <c r="Q19" s="199" t="s">
        <v>52</v>
      </c>
      <c r="R19" s="199">
        <v>10.0</v>
      </c>
      <c r="S19" s="197">
        <v>46175.0</v>
      </c>
      <c r="T19" s="197">
        <v>46175.0</v>
      </c>
      <c r="U19" s="8"/>
      <c r="V19" s="216"/>
      <c r="Y19" s="201" t="s">
        <v>62</v>
      </c>
      <c r="Z19" s="201">
        <v>7.0</v>
      </c>
      <c r="AA19" s="202"/>
      <c r="AB19" s="203" t="str">
        <f t="shared" si="5"/>
        <v/>
      </c>
      <c r="AC19" s="203"/>
      <c r="AD19" s="203"/>
      <c r="AE19" s="203"/>
      <c r="AF19" s="203"/>
    </row>
    <row r="20" ht="15.75" customHeight="1">
      <c r="A20" s="242">
        <v>46090.0</v>
      </c>
      <c r="B20" s="222" t="s">
        <v>9</v>
      </c>
      <c r="C20" s="206" t="s">
        <v>7</v>
      </c>
      <c r="D20" s="248">
        <v>46090.83546296296</v>
      </c>
      <c r="E20" s="188"/>
      <c r="F20" s="239" t="str">
        <f>IF(COUNTIF(LEAVE!A:A,H:H)&gt;0,TODAY(),"")</f>
        <v/>
      </c>
      <c r="G20" s="208" t="str">
        <f>IF(countif(TODAY!$E$2:$E$3,$H$2:$H5000),today(),"")</f>
        <v/>
      </c>
      <c r="H20" s="250" t="s">
        <v>65</v>
      </c>
      <c r="I20" s="192">
        <f t="shared" si="6"/>
        <v>9</v>
      </c>
      <c r="J20" s="213">
        <f>IFERROR(__xludf.DUMMYFUNCTION("""COMPUTED_VALUE"""),46170.0)</f>
        <v>46170</v>
      </c>
      <c r="K20" s="194"/>
      <c r="L20" s="195" t="str">
        <f t="shared" ref="L20:M20" si="23">H20</f>
        <v>VIJI-1</v>
      </c>
      <c r="M20" s="196">
        <f t="shared" si="23"/>
        <v>9</v>
      </c>
      <c r="N20" s="197">
        <f t="shared" si="3"/>
        <v>46170</v>
      </c>
      <c r="O20" s="197">
        <f t="shared" si="4"/>
        <v>46170</v>
      </c>
      <c r="P20" s="8"/>
      <c r="Q20" s="199" t="s">
        <v>66</v>
      </c>
      <c r="R20" s="199">
        <v>9.0</v>
      </c>
      <c r="S20" s="197">
        <v>46176.0</v>
      </c>
      <c r="T20" s="197">
        <v>46176.0</v>
      </c>
      <c r="U20" s="8"/>
      <c r="V20" s="216"/>
      <c r="Y20" s="201" t="s">
        <v>61</v>
      </c>
      <c r="Z20" s="201">
        <v>7.0</v>
      </c>
      <c r="AA20" s="202"/>
      <c r="AB20" s="203" t="str">
        <f t="shared" si="5"/>
        <v/>
      </c>
      <c r="AC20" s="203"/>
      <c r="AD20" s="203"/>
      <c r="AE20" s="203"/>
      <c r="AF20" s="203"/>
    </row>
    <row r="21" ht="15.75" customHeight="1">
      <c r="A21" s="242">
        <v>46090.0</v>
      </c>
      <c r="B21" s="222" t="s">
        <v>50</v>
      </c>
      <c r="C21" s="206" t="s">
        <v>7</v>
      </c>
      <c r="D21" s="248">
        <v>46090.83546296296</v>
      </c>
      <c r="E21" s="104"/>
      <c r="F21" s="239" t="str">
        <f>IF(COUNTIF(LEAVE!A:A,H:H)&gt;0,TODAY(),"")</f>
        <v/>
      </c>
      <c r="G21" s="208" t="str">
        <f>IF(countif(TODAY!$E$2:$E$3,$H$2:$H5000),today(),"")</f>
        <v/>
      </c>
      <c r="H21" s="250" t="s">
        <v>66</v>
      </c>
      <c r="I21" s="192">
        <f t="shared" si="6"/>
        <v>9</v>
      </c>
      <c r="J21" s="213">
        <f>IFERROR(__xludf.DUMMYFUNCTION("""COMPUTED_VALUE"""),46176.0)</f>
        <v>46176</v>
      </c>
      <c r="K21" s="194"/>
      <c r="L21" s="195" t="str">
        <f t="shared" ref="L21:M21" si="24">H21</f>
        <v>VIJI-2</v>
      </c>
      <c r="M21" s="196">
        <f t="shared" si="24"/>
        <v>9</v>
      </c>
      <c r="N21" s="197">
        <f t="shared" si="3"/>
        <v>46176</v>
      </c>
      <c r="O21" s="197">
        <f t="shared" si="4"/>
        <v>46176</v>
      </c>
      <c r="P21" s="8"/>
      <c r="Q21" s="199" t="s">
        <v>63</v>
      </c>
      <c r="R21" s="199">
        <v>8.0</v>
      </c>
      <c r="S21" s="197">
        <v>46176.0</v>
      </c>
      <c r="T21" s="197">
        <v>46176.0</v>
      </c>
      <c r="U21" s="8"/>
      <c r="V21" s="216"/>
      <c r="Y21" s="201" t="s">
        <v>53</v>
      </c>
      <c r="Z21" s="201">
        <v>5.0</v>
      </c>
      <c r="AA21" s="202"/>
      <c r="AB21" s="203" t="str">
        <f t="shared" si="5"/>
        <v/>
      </c>
      <c r="AC21" s="203"/>
      <c r="AD21" s="203"/>
      <c r="AE21" s="203"/>
      <c r="AF21" s="203"/>
    </row>
    <row r="22" ht="15.75" customHeight="1">
      <c r="A22" s="242">
        <v>46091.0</v>
      </c>
      <c r="B22" s="222" t="s">
        <v>73</v>
      </c>
      <c r="C22" s="206" t="s">
        <v>5</v>
      </c>
      <c r="D22" s="248">
        <v>46091.83929398148</v>
      </c>
      <c r="E22" s="104"/>
      <c r="F22" s="239" t="str">
        <f>IF(COUNTIF(LEAVE!A:A,H:H)&gt;0,TODAY(),"")</f>
        <v/>
      </c>
      <c r="G22" s="208" t="str">
        <f>IF(countif(TODAY!$E$2:$E$3,$H$2:$H5000),today(),"")</f>
        <v/>
      </c>
      <c r="H22" s="250" t="s">
        <v>5</v>
      </c>
      <c r="I22" s="192">
        <f t="shared" si="6"/>
        <v>9</v>
      </c>
      <c r="J22" s="213">
        <f>IFERROR(__xludf.DUMMYFUNCTION("""COMPUTED_VALUE"""),46174.0)</f>
        <v>46174</v>
      </c>
      <c r="K22" s="194"/>
      <c r="L22" s="195" t="str">
        <f t="shared" ref="L22:M22" si="25">H22</f>
        <v>VISHNUPRIYA</v>
      </c>
      <c r="M22" s="196">
        <f t="shared" si="25"/>
        <v>9</v>
      </c>
      <c r="N22" s="197">
        <f t="shared" si="3"/>
        <v>46174</v>
      </c>
      <c r="O22" s="197">
        <f t="shared" si="4"/>
        <v>46174</v>
      </c>
      <c r="P22" s="8"/>
      <c r="Q22" s="199"/>
      <c r="R22" s="199">
        <v>0.0</v>
      </c>
      <c r="S22" s="197">
        <v>0.0</v>
      </c>
      <c r="T22" s="197">
        <v>46178.0</v>
      </c>
      <c r="U22" s="8"/>
      <c r="V22" s="216"/>
      <c r="Y22" s="219" t="s">
        <v>70</v>
      </c>
      <c r="Z22" s="201">
        <v>5.0</v>
      </c>
      <c r="AA22" s="202"/>
      <c r="AB22" s="203" t="str">
        <f t="shared" si="5"/>
        <v/>
      </c>
      <c r="AC22" s="203"/>
      <c r="AD22" s="203"/>
      <c r="AE22" s="203"/>
      <c r="AF22" s="203"/>
    </row>
    <row r="23" ht="15.75" customHeight="1">
      <c r="A23" s="242">
        <v>46091.0</v>
      </c>
      <c r="B23" s="222" t="s">
        <v>57</v>
      </c>
      <c r="C23" s="206" t="s">
        <v>5</v>
      </c>
      <c r="D23" s="248">
        <v>46091.83929398148</v>
      </c>
      <c r="E23" s="104"/>
      <c r="F23" s="239" t="str">
        <f>IF(COUNTIF(LEAVE!A:A,H:H)&gt;0,TODAY(),"")</f>
        <v/>
      </c>
      <c r="G23" s="208" t="str">
        <f>IF(countif(TODAY!$E$2:$E$3,$H$2:$H5000),today(),"")</f>
        <v/>
      </c>
      <c r="H23" s="250" t="s">
        <v>63</v>
      </c>
      <c r="I23" s="192">
        <f t="shared" si="6"/>
        <v>8</v>
      </c>
      <c r="J23" s="213">
        <f>IFERROR(__xludf.DUMMYFUNCTION("""COMPUTED_VALUE"""),46176.0)</f>
        <v>46176</v>
      </c>
      <c r="K23" s="194"/>
      <c r="L23" s="195" t="str">
        <f t="shared" ref="L23:M23" si="26">H23</f>
        <v>YAMUNA</v>
      </c>
      <c r="M23" s="196">
        <f t="shared" si="26"/>
        <v>8</v>
      </c>
      <c r="N23" s="197">
        <f t="shared" si="3"/>
        <v>46176</v>
      </c>
      <c r="O23" s="197">
        <f t="shared" si="4"/>
        <v>46176</v>
      </c>
      <c r="P23" s="8"/>
      <c r="Q23" s="199"/>
      <c r="R23" s="199">
        <v>0.0</v>
      </c>
      <c r="S23" s="197">
        <v>0.0</v>
      </c>
      <c r="T23" s="197">
        <v>46178.0</v>
      </c>
      <c r="U23" s="8"/>
      <c r="V23" s="216"/>
      <c r="Y23" s="201" t="s">
        <v>58</v>
      </c>
      <c r="Z23" s="201">
        <v>2.0</v>
      </c>
      <c r="AA23" s="202"/>
      <c r="AB23" s="203" t="str">
        <f t="shared" si="5"/>
        <v/>
      </c>
      <c r="AC23" s="203"/>
      <c r="AD23" s="203"/>
      <c r="AE23" s="203"/>
      <c r="AF23" s="203"/>
    </row>
    <row r="24" ht="15.75" customHeight="1">
      <c r="A24" s="242">
        <v>46092.0</v>
      </c>
      <c r="B24" s="222" t="s">
        <v>47</v>
      </c>
      <c r="C24" s="206" t="s">
        <v>7</v>
      </c>
      <c r="D24" s="248">
        <v>46092.83001157407</v>
      </c>
      <c r="E24" s="104"/>
      <c r="F24" s="189">
        <f>IF(COUNTIF(LEAVE!A:A,H:H)&gt;0,TODAY(),"")</f>
        <v>46177</v>
      </c>
      <c r="G24" s="208" t="str">
        <f>IF(countif(TODAY!$E$2:$E$3,$H$2:$H5000),today(),"")</f>
        <v/>
      </c>
      <c r="H24" s="250" t="s">
        <v>69</v>
      </c>
      <c r="I24" s="192">
        <f t="shared" si="6"/>
        <v>10</v>
      </c>
      <c r="J24" s="213">
        <f>IFERROR(__xludf.DUMMYFUNCTION("""COMPUTED_VALUE"""),46175.0)</f>
        <v>46175</v>
      </c>
      <c r="K24" s="194"/>
      <c r="L24" s="195" t="str">
        <f t="shared" ref="L24:M24" si="27">H24</f>
        <v>YOGAPRIYA</v>
      </c>
      <c r="M24" s="196">
        <f t="shared" si="27"/>
        <v>10</v>
      </c>
      <c r="N24" s="197">
        <f t="shared" si="3"/>
        <v>92352</v>
      </c>
      <c r="O24" s="197">
        <f t="shared" si="4"/>
        <v>92352</v>
      </c>
      <c r="P24" s="8"/>
      <c r="Q24" s="199"/>
      <c r="R24" s="199">
        <v>0.0</v>
      </c>
      <c r="S24" s="197">
        <v>0.0</v>
      </c>
      <c r="T24" s="197">
        <v>46178.0</v>
      </c>
      <c r="U24" s="8"/>
      <c r="V24" s="216"/>
      <c r="Y24" s="201" t="s">
        <v>67</v>
      </c>
      <c r="Z24" s="201">
        <v>2.0</v>
      </c>
      <c r="AA24" s="202"/>
      <c r="AB24" s="203" t="str">
        <f t="shared" si="5"/>
        <v/>
      </c>
      <c r="AC24" s="203"/>
      <c r="AD24" s="203"/>
      <c r="AE24" s="203"/>
      <c r="AF24" s="203"/>
    </row>
    <row r="25" ht="15.75" customHeight="1">
      <c r="A25" s="242">
        <v>46093.0</v>
      </c>
      <c r="B25" s="222" t="s">
        <v>52</v>
      </c>
      <c r="C25" s="206" t="s">
        <v>5</v>
      </c>
      <c r="D25" s="248">
        <v>46093.83820601852</v>
      </c>
      <c r="E25" s="220"/>
      <c r="F25" s="239" t="str">
        <f>IF(COUNTIF(LEAVE!A:A,H:H)&gt;0,TODAY(),"")</f>
        <v/>
      </c>
      <c r="G25" s="208" t="str">
        <f>IF(countif(TODAY!$E$2:$E$3,$H$2:$H5000),today(),"")</f>
        <v/>
      </c>
      <c r="H25" s="250"/>
      <c r="I25" s="192">
        <f t="shared" si="6"/>
        <v>0</v>
      </c>
      <c r="J25" s="213"/>
      <c r="K25" s="194"/>
      <c r="L25" s="195" t="str">
        <f t="shared" ref="L25:M25" si="28">H25</f>
        <v/>
      </c>
      <c r="M25" s="196">
        <f t="shared" si="28"/>
        <v>0</v>
      </c>
      <c r="N25" s="197">
        <f t="shared" si="3"/>
        <v>0</v>
      </c>
      <c r="O25" s="197">
        <f t="shared" si="4"/>
        <v>46178</v>
      </c>
      <c r="P25" s="8"/>
      <c r="Q25" s="199"/>
      <c r="R25" s="199">
        <v>0.0</v>
      </c>
      <c r="S25" s="197">
        <v>0.0</v>
      </c>
      <c r="T25" s="197">
        <v>46178.0</v>
      </c>
      <c r="U25" s="8"/>
      <c r="V25" s="216"/>
      <c r="Y25" s="201"/>
      <c r="Z25" s="201">
        <v>0.0</v>
      </c>
      <c r="AA25" s="202"/>
      <c r="AB25" s="203" t="str">
        <f t="shared" si="5"/>
        <v/>
      </c>
      <c r="AC25" s="203"/>
      <c r="AD25" s="203"/>
      <c r="AE25" s="203"/>
      <c r="AF25" s="203"/>
    </row>
    <row r="26" ht="15.75" customHeight="1">
      <c r="A26" s="242">
        <v>46093.0</v>
      </c>
      <c r="B26" s="222" t="s">
        <v>54</v>
      </c>
      <c r="C26" s="206" t="s">
        <v>5</v>
      </c>
      <c r="D26" s="248">
        <v>46093.83820601852</v>
      </c>
      <c r="E26" s="220"/>
      <c r="F26" s="239" t="str">
        <f>IF(COUNTIF(LEAVE!A:A,H:H)&gt;0,TODAY(),"")</f>
        <v/>
      </c>
      <c r="G26" s="208" t="str">
        <f>IF(countif(TODAY!$E$2:$E$3,$H$2:$H5000),today(),"")</f>
        <v/>
      </c>
      <c r="H26" s="250"/>
      <c r="I26" s="192">
        <f t="shared" si="6"/>
        <v>0</v>
      </c>
      <c r="J26" s="213"/>
      <c r="K26" s="194"/>
      <c r="L26" s="195" t="str">
        <f t="shared" ref="L26:M26" si="29">H26</f>
        <v/>
      </c>
      <c r="M26" s="196">
        <f t="shared" si="29"/>
        <v>0</v>
      </c>
      <c r="N26" s="197">
        <f t="shared" si="3"/>
        <v>0</v>
      </c>
      <c r="O26" s="197">
        <f t="shared" si="4"/>
        <v>46178</v>
      </c>
      <c r="P26" s="8"/>
      <c r="Q26" s="199"/>
      <c r="R26" s="199">
        <v>0.0</v>
      </c>
      <c r="S26" s="197">
        <v>0.0</v>
      </c>
      <c r="T26" s="197">
        <v>46178.0</v>
      </c>
      <c r="U26" s="8"/>
      <c r="V26" s="216"/>
      <c r="Y26" s="201"/>
      <c r="Z26" s="201">
        <v>0.0</v>
      </c>
      <c r="AA26" s="202"/>
      <c r="AB26" s="203" t="str">
        <f t="shared" si="5"/>
        <v/>
      </c>
      <c r="AC26" s="203"/>
      <c r="AD26" s="203"/>
      <c r="AE26" s="203"/>
      <c r="AF26" s="203"/>
    </row>
    <row r="27" ht="15.75" customHeight="1">
      <c r="A27" s="242">
        <v>46094.0</v>
      </c>
      <c r="B27" s="222"/>
      <c r="C27" s="206" t="s">
        <v>5</v>
      </c>
      <c r="D27" s="248">
        <v>46094.841574074075</v>
      </c>
      <c r="E27" s="220"/>
      <c r="F27" s="239" t="str">
        <f>IF(COUNTIF(LEAVE!A:A,H:H)&gt;0,TODAY(),"")</f>
        <v/>
      </c>
      <c r="G27" s="208" t="str">
        <f>IF(countif(TODAY!$E$2:$E$3,$H$2:$H5000),today(),"")</f>
        <v/>
      </c>
      <c r="H27" s="250"/>
      <c r="I27" s="192">
        <f t="shared" si="6"/>
        <v>0</v>
      </c>
      <c r="J27" s="213"/>
      <c r="K27" s="194"/>
      <c r="L27" s="195" t="str">
        <f t="shared" ref="L27:M27" si="30">H27</f>
        <v/>
      </c>
      <c r="M27" s="196">
        <f t="shared" si="30"/>
        <v>0</v>
      </c>
      <c r="N27" s="197">
        <f t="shared" si="3"/>
        <v>0</v>
      </c>
      <c r="O27" s="197">
        <f t="shared" si="4"/>
        <v>46178</v>
      </c>
      <c r="P27" s="8"/>
      <c r="Q27" s="199"/>
      <c r="R27" s="199">
        <v>0.0</v>
      </c>
      <c r="S27" s="197">
        <v>0.0</v>
      </c>
      <c r="T27" s="197">
        <v>46178.0</v>
      </c>
      <c r="U27" s="8"/>
      <c r="V27" s="216"/>
      <c r="Y27" s="201"/>
      <c r="Z27" s="201">
        <v>0.0</v>
      </c>
      <c r="AA27" s="202"/>
      <c r="AB27" s="203"/>
      <c r="AC27" s="203"/>
      <c r="AD27" s="203"/>
      <c r="AE27" s="203"/>
      <c r="AF27" s="203"/>
    </row>
    <row r="28" ht="15.75" customHeight="1">
      <c r="A28" s="242">
        <v>46094.0</v>
      </c>
      <c r="B28" s="222" t="s">
        <v>78</v>
      </c>
      <c r="C28" s="206" t="s">
        <v>5</v>
      </c>
      <c r="D28" s="248">
        <v>46094.841574074075</v>
      </c>
      <c r="E28" s="3"/>
      <c r="F28" s="239" t="str">
        <f>IF(COUNTIF(LEAVE!A:A,H:H)&gt;0,TODAY(),"")</f>
        <v/>
      </c>
      <c r="G28" s="208" t="str">
        <f>IF(countif(TODAY!$E$2:$E$3,$H$2:$H5000),today(),"")</f>
        <v/>
      </c>
      <c r="H28" s="250"/>
      <c r="I28" s="192">
        <f t="shared" si="6"/>
        <v>0</v>
      </c>
      <c r="J28" s="213"/>
      <c r="K28" s="194"/>
      <c r="L28" s="195" t="str">
        <f t="shared" ref="L28:M28" si="31">H28</f>
        <v/>
      </c>
      <c r="M28" s="196">
        <f t="shared" si="31"/>
        <v>0</v>
      </c>
      <c r="N28" s="197">
        <f t="shared" si="3"/>
        <v>0</v>
      </c>
      <c r="O28" s="197">
        <f t="shared" si="4"/>
        <v>46178</v>
      </c>
      <c r="P28" s="8"/>
      <c r="Q28" s="199"/>
      <c r="R28" s="199">
        <v>0.0</v>
      </c>
      <c r="S28" s="197">
        <v>0.0</v>
      </c>
      <c r="T28" s="197">
        <v>46178.0</v>
      </c>
      <c r="U28" s="8"/>
      <c r="V28" s="216"/>
      <c r="W28" s="221"/>
      <c r="X28" s="221"/>
      <c r="Y28" s="201"/>
      <c r="Z28" s="201">
        <v>0.0</v>
      </c>
    </row>
    <row r="29" ht="15.75" customHeight="1">
      <c r="A29" s="242">
        <v>46095.0</v>
      </c>
      <c r="B29" s="222" t="s">
        <v>7</v>
      </c>
      <c r="C29" s="206" t="s">
        <v>7</v>
      </c>
      <c r="D29" s="248">
        <v>46095.79699074074</v>
      </c>
      <c r="E29" s="3"/>
      <c r="F29" s="239" t="str">
        <f>IF(COUNTIF(LEAVE!A:A,H:H)&gt;0,TODAY(),"")</f>
        <v/>
      </c>
      <c r="G29" s="208" t="str">
        <f>IF(countif(TODAY!$E$2:$E$3,$H$2:$H5000),today(),"")</f>
        <v/>
      </c>
      <c r="H29" s="250"/>
      <c r="I29" s="192">
        <f t="shared" si="6"/>
        <v>0</v>
      </c>
      <c r="J29" s="213"/>
      <c r="K29" s="194"/>
      <c r="L29" s="195" t="str">
        <f t="shared" ref="L29:M29" si="32">H29</f>
        <v/>
      </c>
      <c r="M29" s="196">
        <f t="shared" si="32"/>
        <v>0</v>
      </c>
      <c r="N29" s="197">
        <f t="shared" si="3"/>
        <v>0</v>
      </c>
      <c r="O29" s="197">
        <f t="shared" si="4"/>
        <v>46178</v>
      </c>
      <c r="P29" s="8"/>
      <c r="Q29" s="199" t="s">
        <v>54</v>
      </c>
      <c r="R29" s="199">
        <v>8.0</v>
      </c>
      <c r="S29" s="197">
        <v>92341.0</v>
      </c>
      <c r="T29" s="197">
        <v>92341.0</v>
      </c>
      <c r="U29" s="8"/>
      <c r="V29" s="216"/>
      <c r="W29" s="221"/>
      <c r="X29" s="221"/>
      <c r="Y29" s="201"/>
      <c r="Z29" s="201"/>
    </row>
    <row r="30" ht="15.75" customHeight="1">
      <c r="A30" s="242">
        <v>46095.0</v>
      </c>
      <c r="B30" s="222" t="s">
        <v>61</v>
      </c>
      <c r="C30" s="206" t="s">
        <v>7</v>
      </c>
      <c r="D30" s="248">
        <v>46095.79699074074</v>
      </c>
      <c r="E30" s="3"/>
      <c r="F30" s="239" t="str">
        <f>IF(COUNTIF(LEAVE!A:A,H:H)&gt;0,TODAY(),"")</f>
        <v/>
      </c>
      <c r="G30" s="208" t="str">
        <f>IF(countif(TODAY!$E$2:$E$3,$H$2:$H5000),today(),"")</f>
        <v/>
      </c>
      <c r="H30" s="250"/>
      <c r="I30" s="192">
        <f t="shared" si="6"/>
        <v>0</v>
      </c>
      <c r="J30" s="213"/>
      <c r="K30" s="194"/>
      <c r="L30" s="195" t="str">
        <f t="shared" ref="L30:M30" si="33">H30</f>
        <v/>
      </c>
      <c r="M30" s="196">
        <f t="shared" si="33"/>
        <v>0</v>
      </c>
      <c r="N30" s="197">
        <f t="shared" si="3"/>
        <v>0</v>
      </c>
      <c r="O30" s="197">
        <f t="shared" si="4"/>
        <v>46178</v>
      </c>
      <c r="P30" s="8"/>
      <c r="Q30" s="199" t="s">
        <v>58</v>
      </c>
      <c r="R30" s="199">
        <v>2.0</v>
      </c>
      <c r="S30" s="197">
        <v>92342.0</v>
      </c>
      <c r="T30" s="197">
        <v>92342.0</v>
      </c>
      <c r="U30" s="8"/>
      <c r="V30" s="216"/>
      <c r="W30" s="221"/>
      <c r="X30" s="221"/>
      <c r="Y30" s="201"/>
      <c r="Z30" s="201"/>
    </row>
    <row r="31" ht="15.75" customHeight="1">
      <c r="A31" s="242">
        <v>46096.0</v>
      </c>
      <c r="B31" s="222" t="s">
        <v>59</v>
      </c>
      <c r="C31" s="206" t="s">
        <v>5</v>
      </c>
      <c r="D31" s="248">
        <v>46096.816875</v>
      </c>
      <c r="E31" s="3"/>
      <c r="F31" s="239" t="str">
        <f>IF(COUNTIF(LEAVE!A:A,H:H)&gt;0,TODAY(),"")</f>
        <v/>
      </c>
      <c r="G31" s="208" t="str">
        <f>IF(countif(TODAY!$E$2:$E$3,$H$2:$H5000),today(),"")</f>
        <v/>
      </c>
      <c r="H31" s="250"/>
      <c r="I31" s="192">
        <f t="shared" si="6"/>
        <v>0</v>
      </c>
      <c r="J31" s="213"/>
      <c r="K31" s="194"/>
      <c r="L31" s="195" t="str">
        <f t="shared" ref="L31:M31" si="34">H31</f>
        <v/>
      </c>
      <c r="M31" s="196">
        <f t="shared" si="34"/>
        <v>0</v>
      </c>
      <c r="N31" s="197">
        <f t="shared" si="3"/>
        <v>0</v>
      </c>
      <c r="O31" s="197">
        <f t="shared" si="4"/>
        <v>46178</v>
      </c>
      <c r="P31" s="8"/>
      <c r="Q31" s="199" t="s">
        <v>69</v>
      </c>
      <c r="R31" s="199">
        <v>10.0</v>
      </c>
      <c r="S31" s="197">
        <v>92352.0</v>
      </c>
      <c r="T31" s="197">
        <v>92352.0</v>
      </c>
      <c r="U31" s="8"/>
      <c r="V31" s="216"/>
      <c r="Y31" s="201"/>
      <c r="Z31" s="201"/>
    </row>
    <row r="32" ht="15.75" customHeight="1">
      <c r="A32" s="242">
        <v>46096.0</v>
      </c>
      <c r="B32" s="222" t="s">
        <v>66</v>
      </c>
      <c r="C32" s="206" t="s">
        <v>5</v>
      </c>
      <c r="D32" s="248">
        <v>46096.816875</v>
      </c>
      <c r="E32" s="3"/>
      <c r="F32" s="3"/>
      <c r="G32" s="3"/>
      <c r="H32" s="3"/>
      <c r="J32" s="226"/>
      <c r="K32" s="3"/>
      <c r="L32" s="3"/>
      <c r="O32" s="227"/>
      <c r="Q32" s="94"/>
      <c r="R32" s="94"/>
      <c r="S32" s="94"/>
      <c r="T32" s="94"/>
      <c r="Y32" s="201"/>
      <c r="Z32" s="201"/>
    </row>
    <row r="33" ht="15.75" customHeight="1">
      <c r="A33" s="242">
        <v>46097.0</v>
      </c>
      <c r="B33" s="222" t="s">
        <v>80</v>
      </c>
      <c r="C33" s="206" t="s">
        <v>7</v>
      </c>
      <c r="D33" s="248">
        <v>46097.8227662037</v>
      </c>
      <c r="E33" s="3"/>
      <c r="F33" s="3"/>
      <c r="G33" s="3"/>
      <c r="H33" s="3"/>
      <c r="J33" s="226"/>
      <c r="K33" s="3"/>
      <c r="L33" s="3"/>
      <c r="O33" s="227"/>
      <c r="Q33" s="94"/>
      <c r="R33" s="94"/>
      <c r="S33" s="94"/>
      <c r="T33" s="94"/>
      <c r="Y33" s="201"/>
      <c r="Z33" s="201"/>
    </row>
    <row r="34" ht="15.75" customHeight="1">
      <c r="A34" s="242">
        <v>46097.0</v>
      </c>
      <c r="B34" s="222" t="s">
        <v>69</v>
      </c>
      <c r="C34" s="206" t="s">
        <v>7</v>
      </c>
      <c r="D34" s="248">
        <v>46097.8227662037</v>
      </c>
      <c r="E34" s="3"/>
      <c r="F34" s="3"/>
      <c r="G34" s="3"/>
      <c r="H34" s="3"/>
      <c r="J34" s="226"/>
      <c r="K34" s="3"/>
      <c r="L34" s="3"/>
      <c r="O34" s="227"/>
      <c r="Q34" s="94"/>
      <c r="R34" s="94"/>
      <c r="S34" s="94"/>
      <c r="T34" s="94"/>
      <c r="Y34" s="201"/>
      <c r="Z34" s="201"/>
    </row>
    <row r="35" ht="15.75" customHeight="1">
      <c r="A35" s="242">
        <v>46098.0</v>
      </c>
      <c r="B35" s="222" t="s">
        <v>5</v>
      </c>
      <c r="C35" s="206" t="s">
        <v>9</v>
      </c>
      <c r="D35" s="248">
        <v>46098.808541666665</v>
      </c>
      <c r="E35" s="3"/>
      <c r="F35" s="3"/>
      <c r="G35" s="3"/>
      <c r="H35" s="3"/>
      <c r="J35" s="226"/>
      <c r="K35" s="3"/>
      <c r="L35" s="3"/>
      <c r="O35" s="227"/>
      <c r="Q35" s="94"/>
      <c r="R35" s="94"/>
      <c r="S35" s="94"/>
      <c r="T35" s="94"/>
      <c r="Y35" s="201" t="s">
        <v>92</v>
      </c>
      <c r="Z35" s="201"/>
    </row>
    <row r="36" ht="15.75" customHeight="1">
      <c r="A36" s="242">
        <v>46098.0</v>
      </c>
      <c r="B36" s="222" t="s">
        <v>69</v>
      </c>
      <c r="C36" s="206" t="s">
        <v>9</v>
      </c>
      <c r="D36" s="248">
        <v>46098.808541666665</v>
      </c>
      <c r="E36" s="3"/>
      <c r="F36" s="3"/>
      <c r="G36" s="3"/>
      <c r="H36" s="3"/>
      <c r="J36" s="226"/>
      <c r="K36" s="3"/>
      <c r="L36" s="3"/>
      <c r="O36" s="227"/>
      <c r="Q36" s="94"/>
      <c r="R36" s="94"/>
      <c r="S36" s="94"/>
      <c r="T36" s="94"/>
      <c r="Y36" s="201" t="s">
        <v>92</v>
      </c>
      <c r="Z36" s="201"/>
    </row>
    <row r="37" ht="15.75" customHeight="1">
      <c r="A37" s="242">
        <v>46099.0</v>
      </c>
      <c r="B37" s="222" t="s">
        <v>65</v>
      </c>
      <c r="C37" s="206" t="s">
        <v>7</v>
      </c>
      <c r="D37" s="248">
        <v>46099.800775462965</v>
      </c>
      <c r="E37" s="3"/>
      <c r="F37" s="3"/>
      <c r="G37" s="3"/>
      <c r="H37" s="3"/>
      <c r="J37" s="226"/>
      <c r="K37" s="3"/>
      <c r="L37" s="3"/>
      <c r="O37" s="227"/>
      <c r="Q37" s="94"/>
      <c r="R37" s="94"/>
      <c r="S37" s="94"/>
      <c r="T37" s="94"/>
      <c r="Y37" s="201" t="s">
        <v>92</v>
      </c>
      <c r="Z37" s="201"/>
    </row>
    <row r="38" ht="15.75" customHeight="1">
      <c r="A38" s="242">
        <v>46099.0</v>
      </c>
      <c r="B38" s="222" t="s">
        <v>63</v>
      </c>
      <c r="C38" s="206" t="s">
        <v>7</v>
      </c>
      <c r="D38" s="248">
        <v>46099.800775462965</v>
      </c>
      <c r="E38" s="3"/>
      <c r="F38" s="3"/>
      <c r="G38" s="3"/>
      <c r="H38" s="3"/>
      <c r="J38" s="226"/>
      <c r="K38" s="3"/>
      <c r="L38" s="3"/>
      <c r="O38" s="227"/>
      <c r="Q38" s="94"/>
      <c r="R38" s="94"/>
      <c r="S38" s="94"/>
      <c r="T38" s="94"/>
      <c r="Y38" s="94" t="s">
        <v>92</v>
      </c>
    </row>
    <row r="39" ht="15.75" customHeight="1">
      <c r="A39" s="242">
        <v>46100.0</v>
      </c>
      <c r="B39" s="222" t="s">
        <v>49</v>
      </c>
      <c r="C39" s="206" t="s">
        <v>7</v>
      </c>
      <c r="D39" s="248">
        <v>46100.831145833334</v>
      </c>
      <c r="E39" s="3"/>
      <c r="F39" s="3"/>
      <c r="G39" s="3"/>
      <c r="H39" s="3"/>
      <c r="J39" s="226"/>
      <c r="K39" s="3"/>
      <c r="L39" s="3"/>
      <c r="O39" s="227"/>
      <c r="Q39" s="94"/>
      <c r="R39" s="94"/>
      <c r="S39" s="94"/>
      <c r="T39" s="94"/>
      <c r="Y39" s="94" t="s">
        <v>92</v>
      </c>
    </row>
    <row r="40" ht="15.75" customHeight="1">
      <c r="A40" s="242">
        <v>46100.0</v>
      </c>
      <c r="B40" s="222" t="s">
        <v>73</v>
      </c>
      <c r="C40" s="206" t="s">
        <v>7</v>
      </c>
      <c r="D40" s="248">
        <v>46100.831145833334</v>
      </c>
      <c r="E40" s="3"/>
      <c r="F40" s="3"/>
      <c r="G40" s="3"/>
      <c r="H40" s="3"/>
      <c r="J40" s="226"/>
      <c r="K40" s="3"/>
      <c r="L40" s="3"/>
      <c r="O40" s="227"/>
      <c r="Q40" s="94"/>
      <c r="R40" s="94"/>
      <c r="S40" s="94"/>
      <c r="T40" s="94"/>
      <c r="Y40" s="94" t="s">
        <v>92</v>
      </c>
    </row>
    <row r="41" ht="15.75" customHeight="1">
      <c r="A41" s="242">
        <v>46101.0</v>
      </c>
      <c r="B41" s="222" t="s">
        <v>50</v>
      </c>
      <c r="C41" s="206" t="s">
        <v>7</v>
      </c>
      <c r="D41" s="248">
        <v>46101.82886574074</v>
      </c>
      <c r="E41" s="3"/>
      <c r="F41" s="3"/>
      <c r="G41" s="3"/>
      <c r="H41" s="3"/>
      <c r="J41" s="226"/>
      <c r="K41" s="3"/>
      <c r="L41" s="3"/>
      <c r="O41" s="227"/>
      <c r="Q41" s="94"/>
      <c r="R41" s="94"/>
      <c r="S41" s="94"/>
      <c r="T41" s="94"/>
      <c r="Y41" s="94" t="s">
        <v>92</v>
      </c>
    </row>
    <row r="42" ht="15.75" customHeight="1">
      <c r="A42" s="242">
        <v>46101.0</v>
      </c>
      <c r="B42" s="222" t="s">
        <v>59</v>
      </c>
      <c r="C42" s="206" t="s">
        <v>7</v>
      </c>
      <c r="D42" s="248">
        <v>46101.82886574074</v>
      </c>
      <c r="E42" s="3"/>
      <c r="F42" s="3"/>
      <c r="G42" s="3"/>
      <c r="H42" s="3"/>
      <c r="J42" s="226"/>
      <c r="K42" s="3"/>
      <c r="L42" s="3"/>
      <c r="O42" s="227"/>
      <c r="Q42" s="94"/>
      <c r="R42" s="94"/>
      <c r="S42" s="94"/>
      <c r="T42" s="94"/>
      <c r="Y42" s="94" t="s">
        <v>92</v>
      </c>
    </row>
    <row r="43" ht="15.75" customHeight="1">
      <c r="A43" s="242">
        <v>46102.0</v>
      </c>
      <c r="B43" s="222" t="s">
        <v>9</v>
      </c>
      <c r="C43" s="206" t="s">
        <v>7</v>
      </c>
      <c r="D43" s="248">
        <v>46102.8415625</v>
      </c>
      <c r="E43" s="3"/>
      <c r="F43" s="3"/>
      <c r="G43" s="3"/>
      <c r="H43" s="3"/>
      <c r="J43" s="226"/>
      <c r="K43" s="3"/>
      <c r="L43" s="3"/>
      <c r="O43" s="227"/>
      <c r="Q43" s="94"/>
      <c r="R43" s="94"/>
      <c r="S43" s="94"/>
      <c r="T43" s="94"/>
      <c r="Y43" s="94" t="s">
        <v>92</v>
      </c>
    </row>
    <row r="44" ht="15.75" customHeight="1">
      <c r="A44" s="242">
        <v>46102.0</v>
      </c>
      <c r="B44" s="222" t="s">
        <v>73</v>
      </c>
      <c r="C44" s="206" t="s">
        <v>7</v>
      </c>
      <c r="D44" s="248">
        <v>46102.8415625</v>
      </c>
      <c r="E44" s="3"/>
      <c r="F44" s="3"/>
      <c r="G44" s="3"/>
      <c r="H44" s="3"/>
      <c r="J44" s="226"/>
      <c r="K44" s="3"/>
      <c r="L44" s="3"/>
      <c r="O44" s="227"/>
      <c r="Q44" s="94"/>
      <c r="R44" s="94"/>
      <c r="S44" s="94"/>
      <c r="T44" s="94"/>
      <c r="Y44" s="94" t="s">
        <v>92</v>
      </c>
    </row>
    <row r="45" ht="15.75" customHeight="1">
      <c r="A45" s="242">
        <v>46103.0</v>
      </c>
      <c r="B45" s="222" t="s">
        <v>62</v>
      </c>
      <c r="C45" s="206" t="s">
        <v>5</v>
      </c>
      <c r="D45" s="248">
        <v>46103.80979166667</v>
      </c>
      <c r="E45" s="3"/>
      <c r="F45" s="3"/>
      <c r="G45" s="3"/>
      <c r="H45" s="3"/>
      <c r="J45" s="226"/>
      <c r="K45" s="3"/>
      <c r="L45" s="3"/>
      <c r="O45" s="227"/>
      <c r="Q45" s="94"/>
      <c r="R45" s="94"/>
      <c r="S45" s="94"/>
      <c r="T45" s="94"/>
      <c r="Y45" s="94" t="s">
        <v>92</v>
      </c>
    </row>
    <row r="46" ht="15.75" customHeight="1">
      <c r="A46" s="242">
        <v>46103.0</v>
      </c>
      <c r="B46" s="222" t="s">
        <v>57</v>
      </c>
      <c r="C46" s="206" t="s">
        <v>5</v>
      </c>
      <c r="D46" s="248">
        <v>46103.80979166667</v>
      </c>
      <c r="E46" s="3"/>
      <c r="F46" s="3"/>
      <c r="G46" s="3"/>
      <c r="H46" s="3"/>
      <c r="J46" s="226"/>
      <c r="K46" s="3"/>
      <c r="L46" s="3"/>
      <c r="O46" s="227"/>
      <c r="Q46" s="94"/>
      <c r="R46" s="94"/>
      <c r="S46" s="94"/>
      <c r="T46" s="94"/>
    </row>
    <row r="47" ht="15.75" customHeight="1">
      <c r="A47" s="242">
        <v>46104.0</v>
      </c>
      <c r="B47" s="222" t="s">
        <v>47</v>
      </c>
      <c r="C47" s="206" t="s">
        <v>7</v>
      </c>
      <c r="D47" s="248">
        <v>46104.8331712963</v>
      </c>
      <c r="E47" s="3"/>
      <c r="F47" s="3"/>
      <c r="G47" s="3"/>
      <c r="H47" s="3"/>
      <c r="J47" s="226"/>
      <c r="K47" s="3"/>
      <c r="L47" s="3"/>
      <c r="O47" s="227"/>
      <c r="Q47" s="94"/>
      <c r="R47" s="94"/>
      <c r="S47" s="94"/>
      <c r="T47" s="94"/>
    </row>
    <row r="48" ht="15.75" customHeight="1">
      <c r="A48" s="242">
        <v>46105.0</v>
      </c>
      <c r="B48" s="222" t="s">
        <v>9</v>
      </c>
      <c r="C48" s="206" t="s">
        <v>5</v>
      </c>
      <c r="D48" s="248">
        <v>46105.846354166664</v>
      </c>
      <c r="E48" s="3"/>
      <c r="F48" s="3"/>
      <c r="G48" s="3"/>
      <c r="H48" s="3"/>
      <c r="J48" s="226"/>
      <c r="K48" s="3"/>
      <c r="L48" s="3"/>
      <c r="O48" s="227"/>
      <c r="Q48" s="94"/>
      <c r="R48" s="94"/>
      <c r="S48" s="94"/>
      <c r="T48" s="94"/>
    </row>
    <row r="49" ht="15.75" customHeight="1">
      <c r="A49" s="242">
        <v>46105.0</v>
      </c>
      <c r="B49" s="222"/>
      <c r="C49" s="206" t="s">
        <v>5</v>
      </c>
      <c r="D49" s="248">
        <v>46105.846354166664</v>
      </c>
      <c r="E49" s="3"/>
      <c r="F49" s="3"/>
      <c r="G49" s="3"/>
      <c r="H49" s="3"/>
      <c r="J49" s="226"/>
      <c r="K49" s="3"/>
      <c r="L49" s="3"/>
      <c r="O49" s="227"/>
      <c r="Q49" s="94"/>
      <c r="R49" s="94"/>
      <c r="S49" s="94"/>
      <c r="T49" s="94"/>
    </row>
    <row r="50" ht="15.75" customHeight="1">
      <c r="A50" s="242">
        <v>46106.0</v>
      </c>
      <c r="B50" s="222" t="s">
        <v>54</v>
      </c>
      <c r="C50" s="206" t="s">
        <v>9</v>
      </c>
      <c r="D50" s="248">
        <v>46106.81034722222</v>
      </c>
      <c r="E50" s="3"/>
      <c r="F50" s="3"/>
      <c r="G50" s="3"/>
      <c r="H50" s="3"/>
      <c r="J50" s="226"/>
      <c r="K50" s="3"/>
      <c r="L50" s="3"/>
      <c r="O50" s="227"/>
      <c r="Q50" s="94"/>
      <c r="R50" s="94"/>
      <c r="S50" s="94"/>
      <c r="T50" s="94"/>
    </row>
    <row r="51" ht="15.75" customHeight="1">
      <c r="A51" s="242">
        <v>46106.0</v>
      </c>
      <c r="B51" s="222" t="s">
        <v>78</v>
      </c>
      <c r="C51" s="206" t="s">
        <v>9</v>
      </c>
      <c r="D51" s="248">
        <v>46106.81034722222</v>
      </c>
      <c r="E51" s="3"/>
      <c r="F51" s="3"/>
      <c r="G51" s="3"/>
      <c r="H51" s="3"/>
      <c r="J51" s="226"/>
      <c r="K51" s="3"/>
      <c r="L51" s="3"/>
      <c r="O51" s="227"/>
      <c r="Q51" s="94"/>
      <c r="R51" s="94"/>
      <c r="S51" s="94"/>
      <c r="T51" s="94"/>
    </row>
    <row r="52" ht="15.75" customHeight="1">
      <c r="A52" s="242">
        <v>46107.0</v>
      </c>
      <c r="B52" s="222" t="s">
        <v>52</v>
      </c>
      <c r="C52" s="206" t="s">
        <v>7</v>
      </c>
      <c r="D52" s="248">
        <v>46107.82875</v>
      </c>
      <c r="E52" s="3"/>
      <c r="F52" s="3"/>
      <c r="G52" s="3"/>
      <c r="H52" s="3"/>
      <c r="J52" s="226"/>
      <c r="K52" s="3"/>
      <c r="L52" s="3"/>
      <c r="O52" s="227"/>
      <c r="Q52" s="94"/>
      <c r="R52" s="94"/>
      <c r="S52" s="94"/>
      <c r="T52" s="94"/>
    </row>
    <row r="53" ht="15.75" customHeight="1">
      <c r="A53" s="242">
        <v>46107.0</v>
      </c>
      <c r="B53" s="222" t="s">
        <v>7</v>
      </c>
      <c r="C53" s="206" t="s">
        <v>7</v>
      </c>
      <c r="D53" s="248">
        <v>46107.82875</v>
      </c>
      <c r="E53" s="3"/>
      <c r="F53" s="3"/>
      <c r="G53" s="3"/>
      <c r="H53" s="3"/>
      <c r="J53" s="226"/>
      <c r="K53" s="3"/>
      <c r="L53" s="3"/>
      <c r="O53" s="227"/>
      <c r="Q53" s="94"/>
      <c r="R53" s="94"/>
      <c r="S53" s="94"/>
      <c r="T53" s="94"/>
    </row>
    <row r="54" ht="15.75" customHeight="1">
      <c r="A54" s="242">
        <v>46108.0</v>
      </c>
      <c r="B54" s="222" t="s">
        <v>80</v>
      </c>
      <c r="C54" s="206" t="s">
        <v>7</v>
      </c>
      <c r="D54" s="248">
        <v>46108.84721064815</v>
      </c>
      <c r="E54" s="3"/>
      <c r="F54" s="3"/>
      <c r="G54" s="3"/>
      <c r="H54" s="3"/>
      <c r="J54" s="226"/>
      <c r="K54" s="3"/>
      <c r="L54" s="3"/>
      <c r="O54" s="227"/>
      <c r="Q54" s="94"/>
      <c r="R54" s="94"/>
      <c r="S54" s="94"/>
      <c r="T54" s="94"/>
    </row>
    <row r="55" ht="15.75" customHeight="1">
      <c r="A55" s="242">
        <v>46108.0</v>
      </c>
      <c r="B55" s="222" t="s">
        <v>69</v>
      </c>
      <c r="C55" s="206" t="s">
        <v>7</v>
      </c>
      <c r="D55" s="248">
        <v>46108.84721064815</v>
      </c>
      <c r="E55" s="3"/>
      <c r="F55" s="3"/>
      <c r="G55" s="3"/>
      <c r="H55" s="3"/>
      <c r="J55" s="226"/>
      <c r="K55" s="3"/>
      <c r="L55" s="3"/>
      <c r="O55" s="227"/>
      <c r="Q55" s="94"/>
      <c r="R55" s="94"/>
      <c r="S55" s="94"/>
      <c r="T55" s="94"/>
    </row>
    <row r="56" ht="15.75" customHeight="1">
      <c r="A56" s="242">
        <v>46109.0</v>
      </c>
      <c r="B56" s="222" t="s">
        <v>61</v>
      </c>
      <c r="C56" s="206" t="s">
        <v>9</v>
      </c>
      <c r="D56" s="248">
        <v>46109.804502314815</v>
      </c>
      <c r="E56" s="3"/>
      <c r="F56" s="3"/>
      <c r="G56" s="3"/>
      <c r="H56" s="3"/>
      <c r="J56" s="226"/>
      <c r="K56" s="3"/>
      <c r="L56" s="3"/>
      <c r="O56" s="227"/>
      <c r="Q56" s="94"/>
      <c r="R56" s="94"/>
      <c r="S56" s="94"/>
      <c r="T56" s="94"/>
    </row>
    <row r="57" ht="15.75" customHeight="1">
      <c r="A57" s="242">
        <v>46109.0</v>
      </c>
      <c r="B57" s="222" t="s">
        <v>66</v>
      </c>
      <c r="C57" s="206" t="s">
        <v>9</v>
      </c>
      <c r="D57" s="248">
        <v>46109.804502314815</v>
      </c>
      <c r="E57" s="3"/>
      <c r="F57" s="3"/>
      <c r="G57" s="3"/>
      <c r="H57" s="3"/>
      <c r="J57" s="226"/>
      <c r="K57" s="3"/>
      <c r="L57" s="3"/>
      <c r="O57" s="227"/>
      <c r="Q57" s="94"/>
      <c r="R57" s="94"/>
      <c r="S57" s="94"/>
      <c r="T57" s="94"/>
    </row>
    <row r="58" ht="15.75" customHeight="1">
      <c r="A58" s="242">
        <v>46110.0</v>
      </c>
      <c r="B58" s="222" t="s">
        <v>49</v>
      </c>
      <c r="C58" s="206" t="s">
        <v>7</v>
      </c>
      <c r="D58" s="248">
        <v>46110.84506944445</v>
      </c>
      <c r="E58" s="3"/>
      <c r="F58" s="3"/>
      <c r="G58" s="3"/>
      <c r="H58" s="3"/>
      <c r="J58" s="226"/>
      <c r="K58" s="3"/>
      <c r="L58" s="3"/>
      <c r="O58" s="227"/>
      <c r="Q58" s="94"/>
      <c r="R58" s="94"/>
      <c r="S58" s="94"/>
      <c r="T58" s="94"/>
    </row>
    <row r="59" ht="15.75" customHeight="1">
      <c r="A59" s="242">
        <v>46110.0</v>
      </c>
      <c r="B59" s="222" t="s">
        <v>5</v>
      </c>
      <c r="C59" s="206" t="s">
        <v>7</v>
      </c>
      <c r="D59" s="248">
        <v>46110.84506944445</v>
      </c>
      <c r="E59" s="3"/>
      <c r="F59" s="3"/>
      <c r="G59" s="3"/>
      <c r="H59" s="3"/>
      <c r="J59" s="226"/>
      <c r="K59" s="3"/>
      <c r="L59" s="3"/>
      <c r="O59" s="227"/>
      <c r="Q59" s="94"/>
      <c r="R59" s="94"/>
      <c r="S59" s="94"/>
      <c r="T59" s="94"/>
    </row>
    <row r="60" ht="15.75" customHeight="1">
      <c r="A60" s="242">
        <v>46111.0</v>
      </c>
      <c r="B60" s="222" t="s">
        <v>65</v>
      </c>
      <c r="C60" s="206" t="s">
        <v>9</v>
      </c>
      <c r="D60" s="248">
        <v>46111.84736111111</v>
      </c>
      <c r="E60" s="3"/>
      <c r="F60" s="3"/>
      <c r="G60" s="3"/>
      <c r="H60" s="3"/>
      <c r="J60" s="226"/>
      <c r="K60" s="3"/>
      <c r="L60" s="3"/>
      <c r="O60" s="227"/>
      <c r="Q60" s="94"/>
      <c r="R60" s="94"/>
      <c r="S60" s="94"/>
      <c r="T60" s="94"/>
    </row>
    <row r="61" ht="15.75" customHeight="1">
      <c r="A61" s="242">
        <v>46111.0</v>
      </c>
      <c r="B61" s="222" t="s">
        <v>63</v>
      </c>
      <c r="C61" s="206" t="s">
        <v>9</v>
      </c>
      <c r="D61" s="248">
        <v>46111.84736111111</v>
      </c>
      <c r="E61" s="3"/>
      <c r="F61" s="3"/>
      <c r="G61" s="3"/>
      <c r="H61" s="3"/>
      <c r="J61" s="226"/>
      <c r="K61" s="3"/>
      <c r="L61" s="3"/>
      <c r="O61" s="227"/>
      <c r="Q61" s="94"/>
      <c r="R61" s="94"/>
      <c r="S61" s="94"/>
      <c r="T61" s="94"/>
    </row>
    <row r="62" ht="15.75" customHeight="1">
      <c r="A62" s="242">
        <v>46112.0</v>
      </c>
      <c r="B62" s="222" t="s">
        <v>50</v>
      </c>
      <c r="C62" s="206" t="s">
        <v>9</v>
      </c>
      <c r="D62" s="248">
        <v>46112.8203587963</v>
      </c>
      <c r="E62" s="3"/>
      <c r="F62" s="3"/>
      <c r="G62" s="3"/>
      <c r="H62" s="3"/>
      <c r="J62" s="226"/>
      <c r="K62" s="3"/>
      <c r="L62" s="3"/>
      <c r="O62" s="227"/>
      <c r="Q62" s="94"/>
      <c r="R62" s="94"/>
      <c r="S62" s="94"/>
      <c r="T62" s="94"/>
    </row>
    <row r="63" ht="15.75" customHeight="1">
      <c r="A63" s="242">
        <v>46112.0</v>
      </c>
      <c r="B63" s="222" t="s">
        <v>73</v>
      </c>
      <c r="C63" s="206" t="s">
        <v>9</v>
      </c>
      <c r="D63" s="248">
        <v>46112.8203587963</v>
      </c>
      <c r="E63" s="3"/>
      <c r="F63" s="3"/>
      <c r="G63" s="3"/>
      <c r="H63" s="3"/>
      <c r="J63" s="226"/>
      <c r="K63" s="3"/>
      <c r="L63" s="3"/>
      <c r="O63" s="227"/>
      <c r="Q63" s="94"/>
      <c r="R63" s="94"/>
      <c r="S63" s="94"/>
      <c r="T63" s="94"/>
    </row>
    <row r="64" ht="15.75" customHeight="1">
      <c r="A64" s="242">
        <v>46113.0</v>
      </c>
      <c r="B64" s="222" t="s">
        <v>59</v>
      </c>
      <c r="C64" s="206" t="s">
        <v>9</v>
      </c>
      <c r="D64" s="248">
        <v>46113.81141203704</v>
      </c>
      <c r="E64" s="3"/>
      <c r="F64" s="3"/>
      <c r="G64" s="3"/>
      <c r="H64" s="3"/>
      <c r="J64" s="226"/>
      <c r="K64" s="3"/>
      <c r="L64" s="3"/>
      <c r="O64" s="227"/>
      <c r="Q64" s="94"/>
      <c r="R64" s="94"/>
      <c r="S64" s="94"/>
      <c r="T64" s="94"/>
    </row>
    <row r="65" ht="15.75" customHeight="1">
      <c r="A65" s="242">
        <v>46113.0</v>
      </c>
      <c r="B65" s="222" t="s">
        <v>57</v>
      </c>
      <c r="C65" s="206" t="s">
        <v>9</v>
      </c>
      <c r="D65" s="248">
        <v>46113.81141203704</v>
      </c>
      <c r="E65" s="3"/>
      <c r="F65" s="3"/>
      <c r="G65" s="3"/>
      <c r="H65" s="3"/>
      <c r="J65" s="226"/>
      <c r="K65" s="3"/>
      <c r="L65" s="3"/>
      <c r="O65" s="227"/>
      <c r="Q65" s="94"/>
      <c r="R65" s="94"/>
      <c r="S65" s="94"/>
      <c r="T65" s="94"/>
    </row>
    <row r="66" ht="15.75" customHeight="1">
      <c r="A66" s="242">
        <v>46114.0</v>
      </c>
      <c r="B66" s="222" t="s">
        <v>62</v>
      </c>
      <c r="C66" s="206" t="s">
        <v>5</v>
      </c>
      <c r="D66" s="248">
        <v>46114.84303240741</v>
      </c>
      <c r="E66" s="3"/>
      <c r="F66" s="3"/>
      <c r="G66" s="3"/>
      <c r="H66" s="3"/>
      <c r="J66" s="226"/>
      <c r="K66" s="3"/>
      <c r="L66" s="3"/>
      <c r="O66" s="227"/>
      <c r="Q66" s="94"/>
      <c r="R66" s="94"/>
      <c r="S66" s="94"/>
      <c r="T66" s="94"/>
    </row>
    <row r="67" ht="15.75" customHeight="1">
      <c r="A67" s="204">
        <v>46114.0</v>
      </c>
      <c r="B67" s="222" t="s">
        <v>47</v>
      </c>
      <c r="C67" s="206" t="s">
        <v>5</v>
      </c>
      <c r="D67" s="229">
        <v>46114.84303240741</v>
      </c>
      <c r="E67" s="3"/>
      <c r="F67" s="3"/>
      <c r="G67" s="3"/>
      <c r="H67" s="3"/>
      <c r="J67" s="226"/>
      <c r="K67" s="3"/>
      <c r="L67" s="3"/>
      <c r="O67" s="227"/>
      <c r="Q67" s="94"/>
      <c r="R67" s="94"/>
      <c r="S67" s="94"/>
      <c r="T67" s="94"/>
    </row>
    <row r="68" ht="15.75" customHeight="1">
      <c r="A68" s="204">
        <v>46115.0</v>
      </c>
      <c r="B68" s="222" t="s">
        <v>78</v>
      </c>
      <c r="C68" s="206" t="s">
        <v>7</v>
      </c>
      <c r="D68" s="225">
        <v>46115.82770833333</v>
      </c>
      <c r="E68" s="3"/>
      <c r="F68" s="3"/>
      <c r="G68" s="3"/>
      <c r="H68" s="3"/>
      <c r="J68" s="226"/>
      <c r="K68" s="3"/>
      <c r="L68" s="3"/>
      <c r="O68" s="227"/>
      <c r="Q68" s="94"/>
      <c r="R68" s="94"/>
      <c r="S68" s="94"/>
      <c r="T68" s="94"/>
    </row>
    <row r="69" ht="15.75" customHeight="1">
      <c r="A69" s="204">
        <v>46115.0</v>
      </c>
      <c r="B69" s="222" t="s">
        <v>80</v>
      </c>
      <c r="C69" s="206" t="s">
        <v>7</v>
      </c>
      <c r="D69" s="225">
        <v>46115.82770833333</v>
      </c>
      <c r="E69" s="3"/>
      <c r="F69" s="3"/>
      <c r="G69" s="3"/>
      <c r="H69" s="3"/>
      <c r="J69" s="226"/>
      <c r="K69" s="3"/>
      <c r="L69" s="3"/>
      <c r="O69" s="227"/>
      <c r="Q69" s="94"/>
      <c r="R69" s="94"/>
      <c r="S69" s="94"/>
      <c r="T69" s="94"/>
    </row>
    <row r="70" ht="15.75" customHeight="1">
      <c r="A70" s="204">
        <v>46116.0</v>
      </c>
      <c r="B70" s="222" t="s">
        <v>69</v>
      </c>
      <c r="C70" s="206" t="s">
        <v>7</v>
      </c>
      <c r="D70" s="225">
        <v>46116.828356481485</v>
      </c>
      <c r="E70" s="3"/>
      <c r="F70" s="3"/>
      <c r="G70" s="3"/>
      <c r="H70" s="3"/>
      <c r="J70" s="226"/>
      <c r="K70" s="3"/>
      <c r="L70" s="3"/>
      <c r="O70" s="227"/>
      <c r="Q70" s="94"/>
      <c r="R70" s="94"/>
      <c r="S70" s="94"/>
      <c r="T70" s="94"/>
    </row>
    <row r="71" ht="15.75" customHeight="1">
      <c r="A71" s="204">
        <v>46116.0</v>
      </c>
      <c r="B71" s="222"/>
      <c r="C71" s="206" t="s">
        <v>7</v>
      </c>
      <c r="D71" s="225">
        <v>46116.828356481485</v>
      </c>
      <c r="E71" s="3"/>
      <c r="F71" s="3"/>
      <c r="G71" s="3"/>
      <c r="H71" s="3"/>
      <c r="J71" s="226"/>
      <c r="K71" s="3"/>
      <c r="L71" s="3"/>
      <c r="O71" s="227"/>
      <c r="Q71" s="94"/>
      <c r="R71" s="94"/>
      <c r="S71" s="94"/>
      <c r="T71" s="94"/>
    </row>
    <row r="72" ht="15.75" customHeight="1">
      <c r="A72" s="204">
        <v>46117.0</v>
      </c>
      <c r="B72" s="222" t="s">
        <v>54</v>
      </c>
      <c r="C72" s="206" t="s">
        <v>5</v>
      </c>
      <c r="D72" s="225">
        <v>46117.836909722224</v>
      </c>
      <c r="E72" s="3"/>
      <c r="F72" s="3"/>
      <c r="G72" s="3"/>
      <c r="H72" s="3"/>
      <c r="J72" s="226"/>
      <c r="K72" s="3"/>
      <c r="L72" s="3"/>
      <c r="O72" s="227"/>
      <c r="Q72" s="94"/>
      <c r="R72" s="94"/>
      <c r="S72" s="94"/>
      <c r="T72" s="94"/>
    </row>
    <row r="73" ht="15.75" customHeight="1">
      <c r="A73" s="204">
        <v>46117.0</v>
      </c>
      <c r="B73" s="222" t="s">
        <v>52</v>
      </c>
      <c r="C73" s="206" t="s">
        <v>5</v>
      </c>
      <c r="D73" s="225">
        <v>46117.836909722224</v>
      </c>
      <c r="E73" s="3"/>
      <c r="F73" s="3"/>
      <c r="G73" s="3"/>
      <c r="H73" s="3"/>
      <c r="J73" s="226"/>
      <c r="K73" s="3"/>
      <c r="L73" s="3"/>
      <c r="O73" s="227"/>
      <c r="Q73" s="94"/>
      <c r="R73" s="94"/>
      <c r="S73" s="94"/>
      <c r="T73" s="94"/>
    </row>
    <row r="74" ht="15.75" customHeight="1">
      <c r="A74" s="204">
        <v>46118.0</v>
      </c>
      <c r="B74" s="222" t="s">
        <v>7</v>
      </c>
      <c r="C74" s="206" t="s">
        <v>7</v>
      </c>
      <c r="D74" s="225">
        <v>46118.809166666666</v>
      </c>
      <c r="E74" s="3"/>
      <c r="F74" s="3"/>
      <c r="G74" s="3"/>
      <c r="H74" s="3"/>
      <c r="J74" s="226"/>
      <c r="K74" s="3"/>
      <c r="L74" s="3"/>
      <c r="O74" s="227"/>
      <c r="Q74" s="94"/>
      <c r="R74" s="94"/>
      <c r="S74" s="94"/>
      <c r="T74" s="94"/>
    </row>
    <row r="75" ht="15.75" customHeight="1">
      <c r="A75" s="204">
        <v>46118.0</v>
      </c>
      <c r="B75" s="222" t="s">
        <v>66</v>
      </c>
      <c r="C75" s="206" t="s">
        <v>7</v>
      </c>
      <c r="D75" s="225">
        <v>46118.809166666666</v>
      </c>
      <c r="E75" s="3"/>
      <c r="F75" s="3"/>
      <c r="G75" s="3"/>
      <c r="H75" s="3"/>
      <c r="J75" s="226"/>
      <c r="K75" s="3"/>
      <c r="L75" s="3"/>
      <c r="O75" s="227"/>
      <c r="Q75" s="94"/>
      <c r="R75" s="94"/>
      <c r="S75" s="94"/>
      <c r="T75" s="94"/>
    </row>
    <row r="76" ht="15.75" customHeight="1">
      <c r="A76" s="204">
        <v>46119.0</v>
      </c>
      <c r="B76" s="222" t="s">
        <v>61</v>
      </c>
      <c r="C76" s="206" t="s">
        <v>5</v>
      </c>
      <c r="D76" s="225">
        <v>46119.80681712963</v>
      </c>
      <c r="E76" s="3"/>
      <c r="F76" s="3"/>
      <c r="G76" s="3"/>
      <c r="H76" s="3"/>
      <c r="J76" s="226"/>
      <c r="K76" s="3"/>
      <c r="L76" s="3"/>
      <c r="O76" s="227"/>
      <c r="Q76" s="94"/>
      <c r="R76" s="94"/>
      <c r="S76" s="94"/>
      <c r="T76" s="94"/>
    </row>
    <row r="77" ht="15.75" customHeight="1">
      <c r="A77" s="204">
        <v>46119.0</v>
      </c>
      <c r="B77" s="222" t="s">
        <v>49</v>
      </c>
      <c r="C77" s="206" t="s">
        <v>5</v>
      </c>
      <c r="D77" s="225">
        <v>46119.80681712963</v>
      </c>
      <c r="E77" s="3"/>
      <c r="F77" s="3"/>
      <c r="G77" s="3"/>
      <c r="H77" s="3"/>
      <c r="J77" s="226"/>
      <c r="K77" s="3"/>
      <c r="L77" s="3"/>
      <c r="O77" s="227"/>
      <c r="Q77" s="94"/>
      <c r="R77" s="94"/>
      <c r="S77" s="94"/>
      <c r="T77" s="94"/>
    </row>
    <row r="78" ht="15.75" customHeight="1">
      <c r="A78" s="204">
        <v>46120.0</v>
      </c>
      <c r="B78" s="222" t="s">
        <v>9</v>
      </c>
      <c r="C78" s="206" t="s">
        <v>9</v>
      </c>
      <c r="D78" s="229">
        <v>46120.81344907408</v>
      </c>
      <c r="E78" s="3"/>
      <c r="F78" s="3"/>
      <c r="G78" s="3"/>
      <c r="H78" s="3"/>
      <c r="J78" s="226"/>
      <c r="K78" s="3"/>
      <c r="L78" s="3"/>
      <c r="O78" s="227"/>
      <c r="Q78" s="94"/>
      <c r="R78" s="94"/>
      <c r="S78" s="94"/>
      <c r="T78" s="94"/>
    </row>
    <row r="79" ht="15.75" customHeight="1">
      <c r="A79" s="204">
        <v>46120.0</v>
      </c>
      <c r="B79" s="222" t="s">
        <v>5</v>
      </c>
      <c r="C79" s="206" t="s">
        <v>9</v>
      </c>
      <c r="D79" s="229">
        <v>46120.81344907408</v>
      </c>
      <c r="E79" s="3"/>
      <c r="F79" s="3"/>
      <c r="G79" s="3"/>
      <c r="H79" s="3"/>
      <c r="J79" s="226"/>
      <c r="K79" s="3"/>
      <c r="L79" s="3"/>
      <c r="O79" s="227"/>
      <c r="Q79" s="94"/>
      <c r="R79" s="94"/>
      <c r="S79" s="94"/>
      <c r="T79" s="94"/>
    </row>
    <row r="80" ht="15.75" customHeight="1">
      <c r="A80" s="204">
        <v>46121.0</v>
      </c>
      <c r="B80" s="222" t="s">
        <v>70</v>
      </c>
      <c r="C80" s="206" t="s">
        <v>3</v>
      </c>
      <c r="D80" s="229">
        <v>46121.83688657408</v>
      </c>
      <c r="E80" s="3"/>
      <c r="F80" s="3"/>
      <c r="G80" s="3"/>
      <c r="H80" s="3"/>
      <c r="J80" s="226"/>
      <c r="K80" s="3"/>
      <c r="L80" s="3"/>
      <c r="O80" s="227"/>
      <c r="Q80" s="94"/>
      <c r="R80" s="94"/>
      <c r="S80" s="94"/>
      <c r="T80" s="94"/>
    </row>
    <row r="81" ht="15.75" customHeight="1">
      <c r="A81" s="204">
        <v>46121.0</v>
      </c>
      <c r="B81" s="222" t="s">
        <v>65</v>
      </c>
      <c r="C81" s="206" t="s">
        <v>3</v>
      </c>
      <c r="D81" s="229">
        <v>46121.83688657408</v>
      </c>
      <c r="E81" s="3"/>
      <c r="F81" s="3"/>
      <c r="G81" s="3"/>
      <c r="H81" s="3"/>
      <c r="J81" s="226"/>
      <c r="K81" s="3"/>
      <c r="L81" s="3"/>
      <c r="O81" s="227"/>
      <c r="Q81" s="94"/>
      <c r="R81" s="94"/>
      <c r="S81" s="94"/>
      <c r="T81" s="94"/>
    </row>
    <row r="82" ht="15.75" customHeight="1">
      <c r="A82" s="204">
        <v>46122.0</v>
      </c>
      <c r="B82" s="222" t="s">
        <v>73</v>
      </c>
      <c r="C82" s="206" t="s">
        <v>9</v>
      </c>
      <c r="D82" s="207">
        <v>46122.82068287037</v>
      </c>
      <c r="E82" s="3"/>
      <c r="F82" s="3"/>
      <c r="G82" s="3"/>
      <c r="H82" s="3"/>
      <c r="J82" s="226"/>
      <c r="K82" s="3"/>
      <c r="L82" s="3"/>
      <c r="O82" s="227"/>
      <c r="Q82" s="94"/>
      <c r="R82" s="94"/>
      <c r="S82" s="94"/>
      <c r="T82" s="94"/>
    </row>
    <row r="83" ht="15.75" customHeight="1">
      <c r="A83" s="204">
        <v>46122.0</v>
      </c>
      <c r="B83" s="222" t="s">
        <v>59</v>
      </c>
      <c r="C83" s="206" t="s">
        <v>9</v>
      </c>
      <c r="D83" s="207">
        <v>46122.82068287037</v>
      </c>
      <c r="E83" s="3"/>
      <c r="F83" s="3"/>
      <c r="G83" s="3"/>
      <c r="H83" s="3"/>
      <c r="J83" s="226"/>
      <c r="K83" s="3"/>
      <c r="L83" s="3"/>
      <c r="O83" s="227"/>
      <c r="Q83" s="94"/>
      <c r="R83" s="94"/>
      <c r="S83" s="94"/>
      <c r="T83" s="94"/>
    </row>
    <row r="84" ht="15.75" customHeight="1">
      <c r="A84" s="204">
        <v>46123.0</v>
      </c>
      <c r="B84" s="222" t="s">
        <v>53</v>
      </c>
      <c r="C84" s="206" t="s">
        <v>9</v>
      </c>
      <c r="D84" s="207">
        <v>46123.82797453704</v>
      </c>
      <c r="E84" s="3"/>
      <c r="F84" s="3"/>
      <c r="G84" s="3"/>
      <c r="H84" s="3"/>
      <c r="J84" s="226"/>
      <c r="K84" s="3"/>
      <c r="L84" s="3"/>
      <c r="O84" s="227"/>
      <c r="Q84" s="94"/>
      <c r="R84" s="94"/>
      <c r="S84" s="94"/>
      <c r="T84" s="94"/>
    </row>
    <row r="85" ht="15.75" customHeight="1">
      <c r="A85" s="204">
        <v>46123.0</v>
      </c>
      <c r="B85" s="222" t="s">
        <v>63</v>
      </c>
      <c r="C85" s="206" t="s">
        <v>9</v>
      </c>
      <c r="D85" s="207">
        <v>46123.82797453704</v>
      </c>
      <c r="E85" s="3"/>
      <c r="F85" s="3"/>
      <c r="G85" s="3"/>
      <c r="H85" s="3"/>
      <c r="J85" s="226"/>
      <c r="K85" s="3"/>
      <c r="L85" s="3"/>
      <c r="O85" s="227"/>
      <c r="Q85" s="94"/>
      <c r="R85" s="94"/>
      <c r="S85" s="94"/>
      <c r="T85" s="94"/>
    </row>
    <row r="86" ht="15.75" customHeight="1">
      <c r="A86" s="204">
        <v>46124.0</v>
      </c>
      <c r="B86" s="222" t="s">
        <v>80</v>
      </c>
      <c r="C86" s="206" t="s">
        <v>5</v>
      </c>
      <c r="D86" s="207">
        <v>46124.842881944445</v>
      </c>
      <c r="E86" s="3"/>
      <c r="F86" s="3"/>
      <c r="G86" s="3"/>
      <c r="H86" s="3"/>
      <c r="J86" s="226"/>
      <c r="K86" s="3"/>
      <c r="L86" s="3"/>
      <c r="O86" s="232"/>
      <c r="P86" s="233"/>
      <c r="Q86" s="233"/>
      <c r="R86" s="233"/>
      <c r="S86" s="233"/>
      <c r="T86" s="233"/>
      <c r="U86" s="233"/>
      <c r="V86" s="233"/>
      <c r="W86" s="233"/>
      <c r="X86" s="233"/>
    </row>
    <row r="87" ht="15.75" customHeight="1">
      <c r="A87" s="204">
        <v>46124.0</v>
      </c>
      <c r="B87" s="222" t="s">
        <v>50</v>
      </c>
      <c r="C87" s="206" t="s">
        <v>5</v>
      </c>
      <c r="D87" s="207">
        <v>46124.842881944445</v>
      </c>
      <c r="E87" s="3"/>
      <c r="F87" s="3"/>
      <c r="G87" s="3"/>
      <c r="H87" s="3"/>
      <c r="J87" s="226"/>
      <c r="K87" s="3"/>
      <c r="L87" s="3"/>
      <c r="O87" s="232"/>
      <c r="P87" s="233"/>
      <c r="Q87" s="233"/>
      <c r="R87" s="233"/>
      <c r="S87" s="233"/>
      <c r="T87" s="233"/>
      <c r="U87" s="233"/>
      <c r="V87" s="233"/>
      <c r="W87" s="233"/>
      <c r="X87" s="233"/>
    </row>
    <row r="88" ht="15.75" customHeight="1">
      <c r="A88" s="204">
        <v>46125.0</v>
      </c>
      <c r="B88" s="222" t="s">
        <v>62</v>
      </c>
      <c r="C88" s="206" t="s">
        <v>7</v>
      </c>
      <c r="D88" s="207">
        <v>46125.840150462966</v>
      </c>
      <c r="E88" s="3"/>
      <c r="F88" s="3"/>
      <c r="G88" s="3"/>
      <c r="H88" s="3"/>
      <c r="J88" s="226"/>
      <c r="K88" s="3"/>
      <c r="L88" s="3"/>
      <c r="O88" s="232"/>
      <c r="P88" s="233"/>
      <c r="Q88" s="233"/>
      <c r="R88" s="233"/>
      <c r="S88" s="233"/>
      <c r="T88" s="233"/>
      <c r="U88" s="233"/>
      <c r="V88" s="233"/>
      <c r="W88" s="233"/>
      <c r="X88" s="233"/>
    </row>
    <row r="89" ht="15.75" customHeight="1">
      <c r="A89" s="204">
        <v>46125.0</v>
      </c>
      <c r="B89" s="222" t="s">
        <v>78</v>
      </c>
      <c r="C89" s="206" t="s">
        <v>7</v>
      </c>
      <c r="D89" s="207">
        <v>46125.840150462966</v>
      </c>
      <c r="E89" s="3"/>
      <c r="F89" s="3"/>
      <c r="G89" s="3"/>
      <c r="H89" s="3"/>
      <c r="J89" s="226"/>
      <c r="K89" s="3"/>
      <c r="L89" s="3"/>
      <c r="O89" s="232"/>
      <c r="P89" s="233"/>
      <c r="Q89" s="233"/>
      <c r="R89" s="233"/>
      <c r="S89" s="233"/>
      <c r="T89" s="233"/>
      <c r="U89" s="233"/>
      <c r="V89" s="233"/>
      <c r="W89" s="233"/>
      <c r="X89" s="233"/>
    </row>
    <row r="90" ht="15.75" customHeight="1">
      <c r="A90" s="204">
        <v>46126.0</v>
      </c>
      <c r="B90" s="222" t="s">
        <v>52</v>
      </c>
      <c r="C90" s="206" t="s">
        <v>5</v>
      </c>
      <c r="D90" s="207">
        <v>46126.826006944444</v>
      </c>
      <c r="E90" s="3"/>
      <c r="F90" s="3"/>
      <c r="G90" s="3"/>
      <c r="H90" s="3"/>
      <c r="J90" s="226"/>
      <c r="K90" s="3"/>
      <c r="L90" s="3"/>
      <c r="O90" s="232"/>
      <c r="P90" s="233"/>
      <c r="Q90" s="233"/>
      <c r="R90" s="233"/>
      <c r="S90" s="233"/>
      <c r="T90" s="233"/>
      <c r="U90" s="233"/>
      <c r="V90" s="233"/>
      <c r="W90" s="233"/>
      <c r="X90" s="233"/>
    </row>
    <row r="91" ht="15.75" customHeight="1">
      <c r="A91" s="204">
        <v>46126.0</v>
      </c>
      <c r="B91" s="222" t="s">
        <v>66</v>
      </c>
      <c r="C91" s="206" t="s">
        <v>5</v>
      </c>
      <c r="D91" s="207">
        <v>46126.826006944444</v>
      </c>
      <c r="E91" s="3"/>
      <c r="F91" s="3"/>
      <c r="G91" s="3"/>
      <c r="H91" s="3"/>
      <c r="J91" s="226"/>
      <c r="K91" s="3"/>
      <c r="L91" s="3"/>
      <c r="O91" s="232"/>
      <c r="P91" s="233"/>
      <c r="Q91" s="233"/>
      <c r="R91" s="233"/>
      <c r="S91" s="233"/>
      <c r="T91" s="233"/>
      <c r="U91" s="233"/>
      <c r="V91" s="233"/>
      <c r="W91" s="233"/>
      <c r="X91" s="233"/>
    </row>
    <row r="92" ht="15.75" customHeight="1">
      <c r="A92" s="204">
        <v>46127.0</v>
      </c>
      <c r="B92" s="222"/>
      <c r="C92" s="206" t="s">
        <v>7</v>
      </c>
      <c r="D92" s="207">
        <v>46127.84104166667</v>
      </c>
      <c r="E92" s="3"/>
      <c r="F92" s="3"/>
      <c r="G92" s="3"/>
      <c r="H92" s="3"/>
      <c r="J92" s="226"/>
      <c r="K92" s="3"/>
      <c r="L92" s="3"/>
      <c r="O92" s="227"/>
      <c r="Q92" s="94"/>
      <c r="R92" s="94"/>
      <c r="S92" s="94"/>
      <c r="T92" s="94"/>
    </row>
    <row r="93" ht="15.75" customHeight="1">
      <c r="A93" s="204">
        <v>46127.0</v>
      </c>
      <c r="B93" s="222" t="s">
        <v>69</v>
      </c>
      <c r="C93" s="206" t="s">
        <v>7</v>
      </c>
      <c r="D93" s="207">
        <v>46127.84104166667</v>
      </c>
      <c r="E93" s="3"/>
      <c r="F93" s="3"/>
      <c r="G93" s="3"/>
      <c r="H93" s="3"/>
      <c r="J93" s="226"/>
      <c r="K93" s="3"/>
      <c r="L93" s="3"/>
      <c r="O93" s="227"/>
      <c r="Q93" s="94"/>
      <c r="R93" s="94"/>
      <c r="S93" s="94"/>
      <c r="T93" s="94"/>
    </row>
    <row r="94" ht="15.75" customHeight="1">
      <c r="A94" s="204">
        <v>46128.0</v>
      </c>
      <c r="B94" s="222" t="s">
        <v>57</v>
      </c>
      <c r="C94" s="206" t="s">
        <v>9</v>
      </c>
      <c r="D94" s="207">
        <v>46128.80930555556</v>
      </c>
      <c r="E94" s="3"/>
      <c r="F94" s="3"/>
      <c r="G94" s="3"/>
      <c r="H94" s="3"/>
      <c r="J94" s="226"/>
      <c r="K94" s="3"/>
      <c r="L94" s="3"/>
      <c r="O94" s="227"/>
      <c r="Q94" s="94"/>
      <c r="R94" s="94"/>
      <c r="S94" s="94"/>
      <c r="T94" s="94"/>
    </row>
    <row r="95" ht="15.75" customHeight="1">
      <c r="A95" s="204">
        <v>46128.0</v>
      </c>
      <c r="B95" s="222" t="s">
        <v>54</v>
      </c>
      <c r="C95" s="206" t="s">
        <v>9</v>
      </c>
      <c r="D95" s="207">
        <v>46128.80930555556</v>
      </c>
      <c r="E95" s="3"/>
      <c r="F95" s="3"/>
      <c r="G95" s="3"/>
      <c r="H95" s="3"/>
      <c r="J95" s="226"/>
      <c r="K95" s="3"/>
      <c r="L95" s="3"/>
      <c r="O95" s="227"/>
      <c r="Q95" s="94"/>
      <c r="R95" s="94"/>
      <c r="S95" s="94"/>
      <c r="T95" s="94"/>
    </row>
    <row r="96" ht="15.75" customHeight="1">
      <c r="A96" s="204">
        <v>46129.0</v>
      </c>
      <c r="B96" s="222" t="s">
        <v>73</v>
      </c>
      <c r="C96" s="206" t="s">
        <v>9</v>
      </c>
      <c r="D96" s="207">
        <v>46129.83930555556</v>
      </c>
      <c r="E96" s="3"/>
      <c r="F96" s="3"/>
      <c r="G96" s="3"/>
      <c r="H96" s="3"/>
      <c r="J96" s="226"/>
      <c r="K96" s="3"/>
      <c r="L96" s="3"/>
      <c r="O96" s="227"/>
      <c r="Q96" s="94"/>
      <c r="R96" s="94"/>
      <c r="S96" s="94"/>
      <c r="T96" s="94"/>
    </row>
    <row r="97" ht="15.75" customHeight="1">
      <c r="A97" s="204">
        <v>46129.0</v>
      </c>
      <c r="B97" s="222" t="s">
        <v>70</v>
      </c>
      <c r="C97" s="206" t="s">
        <v>9</v>
      </c>
      <c r="D97" s="207">
        <v>46129.83930555556</v>
      </c>
      <c r="E97" s="3"/>
      <c r="F97" s="3"/>
      <c r="G97" s="3"/>
      <c r="H97" s="3"/>
      <c r="J97" s="226"/>
      <c r="K97" s="3"/>
      <c r="L97" s="3"/>
      <c r="O97" s="227"/>
      <c r="Q97" s="94"/>
      <c r="R97" s="94"/>
      <c r="S97" s="94"/>
      <c r="T97" s="94"/>
    </row>
    <row r="98" ht="15.75" customHeight="1">
      <c r="A98" s="204">
        <v>46130.0</v>
      </c>
      <c r="B98" s="222" t="s">
        <v>47</v>
      </c>
      <c r="C98" s="206" t="s">
        <v>9</v>
      </c>
      <c r="D98" s="207">
        <v>46130.83547453704</v>
      </c>
      <c r="E98" s="3"/>
      <c r="F98" s="3"/>
      <c r="G98" s="3"/>
      <c r="H98" s="3"/>
      <c r="J98" s="226"/>
      <c r="K98" s="3"/>
      <c r="L98" s="3"/>
      <c r="O98" s="227"/>
      <c r="Q98" s="94"/>
      <c r="R98" s="94"/>
      <c r="S98" s="94"/>
      <c r="T98" s="94"/>
    </row>
    <row r="99" ht="15.75" customHeight="1">
      <c r="A99" s="204">
        <v>46130.0</v>
      </c>
      <c r="B99" s="222" t="s">
        <v>49</v>
      </c>
      <c r="C99" s="206" t="s">
        <v>9</v>
      </c>
      <c r="D99" s="207">
        <v>46130.83547453704</v>
      </c>
      <c r="E99" s="3"/>
      <c r="F99" s="3"/>
      <c r="G99" s="3"/>
      <c r="H99" s="3"/>
      <c r="J99" s="226"/>
      <c r="K99" s="3"/>
      <c r="L99" s="3"/>
      <c r="O99" s="227"/>
      <c r="Q99" s="94"/>
      <c r="R99" s="94"/>
      <c r="S99" s="94"/>
      <c r="T99" s="94"/>
    </row>
    <row r="100" ht="15.75" customHeight="1">
      <c r="A100" s="204">
        <v>46131.0</v>
      </c>
      <c r="B100" s="222" t="s">
        <v>7</v>
      </c>
      <c r="C100" s="206" t="s">
        <v>5</v>
      </c>
      <c r="D100" s="207">
        <v>46132.34774305556</v>
      </c>
      <c r="E100" s="3"/>
      <c r="F100" s="3"/>
      <c r="G100" s="3"/>
      <c r="H100" s="3"/>
      <c r="J100" s="226"/>
      <c r="K100" s="3"/>
      <c r="L100" s="3"/>
      <c r="O100" s="227"/>
      <c r="Q100" s="94"/>
      <c r="R100" s="94"/>
      <c r="S100" s="94"/>
      <c r="T100" s="94"/>
    </row>
    <row r="101" ht="15.75" customHeight="1">
      <c r="A101" s="204">
        <v>46131.0</v>
      </c>
      <c r="B101" s="222" t="s">
        <v>57</v>
      </c>
      <c r="C101" s="206" t="s">
        <v>5</v>
      </c>
      <c r="D101" s="207">
        <v>46132.34774305556</v>
      </c>
      <c r="E101" s="3"/>
      <c r="F101" s="3"/>
      <c r="G101" s="3"/>
      <c r="H101" s="3"/>
      <c r="J101" s="226"/>
      <c r="K101" s="3"/>
      <c r="L101" s="3"/>
      <c r="O101" s="227"/>
      <c r="Q101" s="94"/>
      <c r="R101" s="94"/>
      <c r="S101" s="94"/>
      <c r="T101" s="94"/>
    </row>
    <row r="102" ht="15.75" customHeight="1">
      <c r="A102" s="204">
        <v>46132.0</v>
      </c>
      <c r="B102" s="222" t="s">
        <v>5</v>
      </c>
      <c r="C102" s="223"/>
      <c r="D102" s="231"/>
      <c r="E102" s="3"/>
      <c r="F102" s="3"/>
      <c r="G102" s="3"/>
      <c r="H102" s="3"/>
      <c r="J102" s="226"/>
      <c r="K102" s="3"/>
      <c r="L102" s="3"/>
      <c r="O102" s="227"/>
      <c r="Q102" s="94"/>
      <c r="R102" s="94"/>
      <c r="S102" s="94"/>
      <c r="T102" s="94"/>
    </row>
    <row r="103" ht="15.75" customHeight="1">
      <c r="A103" s="204">
        <v>46132.0</v>
      </c>
      <c r="B103" s="222" t="s">
        <v>59</v>
      </c>
      <c r="C103" s="223"/>
      <c r="D103" s="231"/>
      <c r="E103" s="3"/>
      <c r="F103" s="3"/>
      <c r="G103" s="3"/>
      <c r="H103" s="3"/>
      <c r="J103" s="226"/>
      <c r="K103" s="3"/>
      <c r="L103" s="3"/>
      <c r="O103" s="227"/>
      <c r="Q103" s="94"/>
      <c r="R103" s="94"/>
      <c r="S103" s="94"/>
      <c r="T103" s="94"/>
    </row>
    <row r="104" ht="15.75" customHeight="1">
      <c r="A104" s="204">
        <v>46133.0</v>
      </c>
      <c r="B104" s="222" t="s">
        <v>9</v>
      </c>
      <c r="C104" s="206" t="s">
        <v>9</v>
      </c>
      <c r="D104" s="207">
        <v>46133.807974537034</v>
      </c>
      <c r="E104" s="3"/>
      <c r="F104" s="3"/>
      <c r="G104" s="3"/>
      <c r="H104" s="3"/>
      <c r="J104" s="226"/>
      <c r="K104" s="3"/>
      <c r="L104" s="3"/>
      <c r="O104" s="227"/>
      <c r="Q104" s="94"/>
      <c r="R104" s="94"/>
      <c r="S104" s="94"/>
      <c r="T104" s="94"/>
    </row>
    <row r="105" ht="15.75" customHeight="1">
      <c r="A105" s="204">
        <v>46133.0</v>
      </c>
      <c r="B105" s="222" t="s">
        <v>65</v>
      </c>
      <c r="C105" s="206" t="s">
        <v>9</v>
      </c>
      <c r="D105" s="207">
        <v>46133.807974537034</v>
      </c>
      <c r="E105" s="3"/>
      <c r="F105" s="3"/>
      <c r="G105" s="3"/>
      <c r="H105" s="3"/>
      <c r="J105" s="226"/>
      <c r="K105" s="3"/>
      <c r="L105" s="3"/>
      <c r="O105" s="227"/>
      <c r="Q105" s="94"/>
      <c r="R105" s="94"/>
      <c r="S105" s="94"/>
      <c r="T105" s="94"/>
    </row>
    <row r="106" ht="15.75" customHeight="1">
      <c r="A106" s="204">
        <v>46134.0</v>
      </c>
      <c r="B106" s="222" t="s">
        <v>63</v>
      </c>
      <c r="C106" s="206" t="s">
        <v>5</v>
      </c>
      <c r="D106" s="207">
        <v>46134.83872685185</v>
      </c>
      <c r="E106" s="3"/>
      <c r="F106" s="3"/>
      <c r="G106" s="3"/>
      <c r="H106" s="3"/>
      <c r="J106" s="226"/>
      <c r="K106" s="3"/>
      <c r="L106" s="3"/>
      <c r="O106" s="227"/>
      <c r="Q106" s="94"/>
      <c r="R106" s="94"/>
      <c r="S106" s="94"/>
      <c r="T106" s="94"/>
    </row>
    <row r="107" ht="15.75" customHeight="1">
      <c r="A107" s="204">
        <v>46134.0</v>
      </c>
      <c r="B107" s="222" t="s">
        <v>53</v>
      </c>
      <c r="C107" s="206" t="s">
        <v>5</v>
      </c>
      <c r="D107" s="207">
        <v>46134.83872685185</v>
      </c>
      <c r="E107" s="3"/>
      <c r="F107" s="3"/>
      <c r="G107" s="3"/>
      <c r="H107" s="3"/>
      <c r="J107" s="226"/>
      <c r="K107" s="3"/>
      <c r="L107" s="3"/>
      <c r="O107" s="227"/>
      <c r="Q107" s="94"/>
      <c r="R107" s="94"/>
      <c r="S107" s="94"/>
      <c r="T107" s="94"/>
    </row>
    <row r="108" ht="15.75" customHeight="1">
      <c r="A108" s="204">
        <v>46136.0</v>
      </c>
      <c r="B108" s="222" t="s">
        <v>80</v>
      </c>
      <c r="C108" s="206" t="s">
        <v>9</v>
      </c>
      <c r="D108" s="207">
        <v>46136.833449074074</v>
      </c>
      <c r="E108" s="3"/>
      <c r="F108" s="3"/>
      <c r="G108" s="3"/>
      <c r="H108" s="3"/>
      <c r="J108" s="226"/>
      <c r="K108" s="3"/>
      <c r="L108" s="3"/>
      <c r="O108" s="227"/>
      <c r="Q108" s="94"/>
      <c r="R108" s="94"/>
      <c r="S108" s="94"/>
      <c r="T108" s="94"/>
    </row>
    <row r="109" ht="15.75" customHeight="1">
      <c r="A109" s="204">
        <v>46136.0</v>
      </c>
      <c r="B109" s="222" t="s">
        <v>62</v>
      </c>
      <c r="C109" s="206" t="s">
        <v>9</v>
      </c>
      <c r="D109" s="207">
        <v>46136.833449074074</v>
      </c>
      <c r="E109" s="3"/>
      <c r="F109" s="3"/>
      <c r="G109" s="3"/>
      <c r="H109" s="3"/>
      <c r="J109" s="226"/>
      <c r="K109" s="3"/>
      <c r="L109" s="3"/>
      <c r="O109" s="227"/>
      <c r="Q109" s="94"/>
      <c r="R109" s="94"/>
      <c r="S109" s="94"/>
      <c r="T109" s="94"/>
    </row>
    <row r="110" ht="15.75" customHeight="1">
      <c r="A110" s="204">
        <v>46137.0</v>
      </c>
      <c r="B110" s="222" t="s">
        <v>61</v>
      </c>
      <c r="C110" s="206" t="s">
        <v>5</v>
      </c>
      <c r="D110" s="207">
        <v>46137.840162037035</v>
      </c>
      <c r="E110" s="3"/>
      <c r="F110" s="3"/>
      <c r="G110" s="3"/>
      <c r="H110" s="3"/>
      <c r="J110" s="226"/>
      <c r="K110" s="3"/>
      <c r="L110" s="3"/>
      <c r="O110" s="227"/>
      <c r="Q110" s="94"/>
      <c r="R110" s="94"/>
      <c r="S110" s="94"/>
      <c r="T110" s="94"/>
    </row>
    <row r="111" ht="15.75" customHeight="1">
      <c r="A111" s="204">
        <v>46137.0</v>
      </c>
      <c r="B111" s="222" t="s">
        <v>50</v>
      </c>
      <c r="C111" s="206" t="s">
        <v>5</v>
      </c>
      <c r="D111" s="207">
        <v>46137.840162037035</v>
      </c>
      <c r="E111" s="3"/>
      <c r="F111" s="3"/>
      <c r="G111" s="3"/>
      <c r="H111" s="3"/>
      <c r="J111" s="226"/>
      <c r="K111" s="3"/>
      <c r="L111" s="3"/>
      <c r="O111" s="227"/>
      <c r="Q111" s="94"/>
      <c r="R111" s="94"/>
      <c r="S111" s="94"/>
      <c r="T111" s="94"/>
    </row>
    <row r="112" ht="15.75" customHeight="1">
      <c r="A112" s="204">
        <v>46138.0</v>
      </c>
      <c r="B112" s="222" t="s">
        <v>78</v>
      </c>
      <c r="C112" s="206" t="s">
        <v>9</v>
      </c>
      <c r="D112" s="207">
        <v>46138.83497685185</v>
      </c>
      <c r="E112" s="3"/>
      <c r="F112" s="3"/>
      <c r="G112" s="3"/>
      <c r="H112" s="3"/>
      <c r="J112" s="226"/>
      <c r="K112" s="3"/>
      <c r="L112" s="3"/>
      <c r="O112" s="227"/>
      <c r="Q112" s="94"/>
      <c r="R112" s="94"/>
      <c r="S112" s="94"/>
      <c r="T112" s="94"/>
    </row>
    <row r="113" ht="15.75" customHeight="1">
      <c r="A113" s="204">
        <v>46138.0</v>
      </c>
      <c r="B113" s="222" t="s">
        <v>66</v>
      </c>
      <c r="C113" s="206" t="s">
        <v>9</v>
      </c>
      <c r="D113" s="207">
        <v>46138.83497685185</v>
      </c>
      <c r="E113" s="3"/>
      <c r="F113" s="3"/>
      <c r="G113" s="3"/>
      <c r="H113" s="3"/>
      <c r="J113" s="226"/>
      <c r="K113" s="3"/>
      <c r="L113" s="3"/>
      <c r="O113" s="227"/>
      <c r="Q113" s="94"/>
      <c r="R113" s="94"/>
      <c r="S113" s="94"/>
      <c r="T113" s="94"/>
    </row>
    <row r="114" ht="15.75" customHeight="1">
      <c r="A114" s="204">
        <v>46139.0</v>
      </c>
      <c r="B114" s="222" t="s">
        <v>52</v>
      </c>
      <c r="C114" s="206" t="s">
        <v>9</v>
      </c>
      <c r="D114" s="207">
        <v>46139.82478009259</v>
      </c>
      <c r="E114" s="3"/>
      <c r="F114" s="3"/>
      <c r="G114" s="3"/>
      <c r="H114" s="3"/>
      <c r="J114" s="226"/>
      <c r="K114" s="3"/>
      <c r="L114" s="3"/>
      <c r="O114" s="227"/>
      <c r="Q114" s="94"/>
      <c r="R114" s="94"/>
      <c r="S114" s="94"/>
      <c r="T114" s="94"/>
    </row>
    <row r="115" ht="15.75" customHeight="1">
      <c r="A115" s="204">
        <v>46139.0</v>
      </c>
      <c r="B115" s="222"/>
      <c r="C115" s="206" t="s">
        <v>9</v>
      </c>
      <c r="D115" s="207">
        <v>46139.82478009259</v>
      </c>
      <c r="E115" s="3"/>
      <c r="F115" s="3"/>
      <c r="G115" s="3"/>
      <c r="H115" s="3"/>
      <c r="J115" s="226"/>
      <c r="K115" s="3"/>
      <c r="L115" s="3"/>
      <c r="O115" s="227"/>
      <c r="Q115" s="94"/>
      <c r="R115" s="94"/>
      <c r="S115" s="94"/>
      <c r="T115" s="94"/>
      <c r="Y115" s="8"/>
    </row>
    <row r="116" ht="15.75" customHeight="1">
      <c r="A116" s="204">
        <v>46140.0</v>
      </c>
      <c r="B116" s="222" t="s">
        <v>47</v>
      </c>
      <c r="C116" s="206" t="s">
        <v>9</v>
      </c>
      <c r="D116" s="207">
        <v>46140.82145833333</v>
      </c>
      <c r="E116" s="3"/>
      <c r="F116" s="3"/>
      <c r="G116" s="3"/>
      <c r="H116" s="3"/>
      <c r="J116" s="226"/>
      <c r="K116" s="3"/>
      <c r="L116" s="3"/>
      <c r="O116" s="227"/>
      <c r="Q116" s="94"/>
      <c r="R116" s="94"/>
      <c r="S116" s="94"/>
      <c r="T116" s="94"/>
    </row>
    <row r="117" ht="15.75" customHeight="1">
      <c r="A117" s="204">
        <v>46140.0</v>
      </c>
      <c r="B117" s="222" t="s">
        <v>69</v>
      </c>
      <c r="C117" s="206" t="s">
        <v>9</v>
      </c>
      <c r="D117" s="207">
        <v>46140.82145833333</v>
      </c>
      <c r="E117" s="3"/>
      <c r="F117" s="3"/>
      <c r="G117" s="3"/>
      <c r="H117" s="3"/>
      <c r="J117" s="226"/>
      <c r="K117" s="3"/>
      <c r="L117" s="3"/>
      <c r="O117" s="227"/>
      <c r="Q117" s="94"/>
      <c r="R117" s="94"/>
      <c r="S117" s="94"/>
      <c r="T117" s="94"/>
    </row>
    <row r="118" ht="15.75" customHeight="1">
      <c r="A118" s="204">
        <v>46141.0</v>
      </c>
      <c r="B118" s="222" t="s">
        <v>54</v>
      </c>
      <c r="C118" s="206" t="s">
        <v>7</v>
      </c>
      <c r="D118" s="207">
        <v>46141.83761574074</v>
      </c>
      <c r="E118" s="3"/>
      <c r="F118" s="3"/>
      <c r="G118" s="3"/>
      <c r="H118" s="3"/>
      <c r="J118" s="226"/>
      <c r="K118" s="3"/>
      <c r="L118" s="3"/>
      <c r="O118" s="227"/>
      <c r="Q118" s="94"/>
      <c r="R118" s="94"/>
      <c r="S118" s="94"/>
      <c r="T118" s="94"/>
    </row>
    <row r="119" ht="15.75" customHeight="1">
      <c r="A119" s="204">
        <v>46141.0</v>
      </c>
      <c r="B119" s="222" t="s">
        <v>73</v>
      </c>
      <c r="C119" s="206" t="s">
        <v>7</v>
      </c>
      <c r="D119" s="207">
        <v>46141.83761574074</v>
      </c>
      <c r="E119" s="3"/>
      <c r="F119" s="3"/>
      <c r="G119" s="3"/>
      <c r="H119" s="3"/>
      <c r="J119" s="226"/>
      <c r="K119" s="3"/>
      <c r="L119" s="3"/>
      <c r="O119" s="227"/>
      <c r="Q119" s="94"/>
      <c r="R119" s="94"/>
      <c r="S119" s="94"/>
      <c r="T119" s="94"/>
    </row>
    <row r="120" ht="15.75" customHeight="1">
      <c r="A120" s="204">
        <v>46142.0</v>
      </c>
      <c r="B120" s="222" t="s">
        <v>70</v>
      </c>
      <c r="C120" s="206" t="s">
        <v>9</v>
      </c>
      <c r="D120" s="207">
        <v>46142.828726851854</v>
      </c>
      <c r="E120" s="3"/>
      <c r="F120" s="3"/>
      <c r="G120" s="3"/>
      <c r="H120" s="3"/>
      <c r="J120" s="226"/>
      <c r="K120" s="3"/>
      <c r="L120" s="3"/>
      <c r="O120" s="227"/>
      <c r="Q120" s="94"/>
      <c r="R120" s="94"/>
      <c r="S120" s="94"/>
      <c r="T120" s="94"/>
    </row>
    <row r="121" ht="15.75" customHeight="1">
      <c r="A121" s="204">
        <v>46142.0</v>
      </c>
      <c r="B121" s="222" t="s">
        <v>7</v>
      </c>
      <c r="C121" s="206" t="s">
        <v>9</v>
      </c>
      <c r="D121" s="207">
        <v>46142.828726851854</v>
      </c>
      <c r="E121" s="3"/>
      <c r="F121" s="3"/>
      <c r="G121" s="3"/>
      <c r="H121" s="3"/>
      <c r="J121" s="226"/>
      <c r="K121" s="3"/>
      <c r="L121" s="3"/>
      <c r="O121" s="227"/>
      <c r="Q121" s="94"/>
      <c r="R121" s="94"/>
      <c r="S121" s="94"/>
      <c r="T121" s="94"/>
    </row>
    <row r="122" ht="15.75" customHeight="1">
      <c r="A122" s="204">
        <v>46143.0</v>
      </c>
      <c r="B122" s="222" t="s">
        <v>49</v>
      </c>
      <c r="C122" s="206" t="s">
        <v>5</v>
      </c>
      <c r="D122" s="207">
        <v>46143.83356481481</v>
      </c>
      <c r="E122" s="3"/>
      <c r="F122" s="3"/>
      <c r="G122" s="3"/>
      <c r="H122" s="3"/>
      <c r="J122" s="226"/>
      <c r="K122" s="3"/>
      <c r="L122" s="3"/>
      <c r="O122" s="227"/>
      <c r="Q122" s="94"/>
      <c r="R122" s="94"/>
      <c r="S122" s="94"/>
      <c r="T122" s="94"/>
    </row>
    <row r="123" ht="15.75" customHeight="1">
      <c r="A123" s="204">
        <v>46143.0</v>
      </c>
      <c r="B123" s="222" t="s">
        <v>65</v>
      </c>
      <c r="C123" s="206" t="s">
        <v>5</v>
      </c>
      <c r="D123" s="207">
        <v>46143.83356481481</v>
      </c>
      <c r="E123" s="3"/>
      <c r="F123" s="3"/>
      <c r="G123" s="3"/>
      <c r="H123" s="3"/>
      <c r="J123" s="226"/>
      <c r="K123" s="3"/>
      <c r="L123" s="3"/>
      <c r="O123" s="227"/>
      <c r="Q123" s="94"/>
      <c r="R123" s="94"/>
      <c r="S123" s="94"/>
      <c r="T123" s="94"/>
    </row>
    <row r="124" ht="15.75" customHeight="1">
      <c r="A124" s="204">
        <v>46144.0</v>
      </c>
      <c r="B124" s="222" t="s">
        <v>59</v>
      </c>
      <c r="C124" s="206" t="s">
        <v>7</v>
      </c>
      <c r="D124" s="207">
        <v>46144.82861111111</v>
      </c>
      <c r="E124" s="3"/>
      <c r="F124" s="3"/>
      <c r="G124" s="3"/>
      <c r="H124" s="3"/>
      <c r="J124" s="226"/>
      <c r="K124" s="3"/>
      <c r="L124" s="3"/>
      <c r="O124" s="227"/>
      <c r="Q124" s="94"/>
      <c r="R124" s="94"/>
      <c r="S124" s="94"/>
      <c r="T124" s="94"/>
    </row>
    <row r="125" ht="15.75" customHeight="1">
      <c r="A125" s="204">
        <v>46144.0</v>
      </c>
      <c r="B125" s="222" t="s">
        <v>5</v>
      </c>
      <c r="C125" s="206" t="s">
        <v>7</v>
      </c>
      <c r="D125" s="207">
        <v>46144.82861111111</v>
      </c>
      <c r="E125" s="3"/>
      <c r="F125" s="3"/>
      <c r="G125" s="3"/>
      <c r="H125" s="3"/>
      <c r="J125" s="226"/>
      <c r="K125" s="3"/>
      <c r="L125" s="3"/>
      <c r="O125" s="227"/>
      <c r="Q125" s="94"/>
      <c r="R125" s="94"/>
      <c r="S125" s="94"/>
      <c r="T125" s="94"/>
    </row>
    <row r="126" ht="15.75" customHeight="1">
      <c r="A126" s="204">
        <v>46145.0</v>
      </c>
      <c r="B126" s="222" t="s">
        <v>53</v>
      </c>
      <c r="C126" s="206" t="s">
        <v>5</v>
      </c>
      <c r="D126" s="207">
        <v>46145.83451388889</v>
      </c>
      <c r="E126" s="3"/>
      <c r="F126" s="3"/>
      <c r="G126" s="3"/>
      <c r="H126" s="3"/>
      <c r="J126" s="226"/>
      <c r="K126" s="3"/>
      <c r="L126" s="3"/>
      <c r="O126" s="227"/>
      <c r="Q126" s="94"/>
      <c r="R126" s="94"/>
      <c r="S126" s="94"/>
      <c r="T126" s="94"/>
    </row>
    <row r="127" ht="15.75" customHeight="1">
      <c r="A127" s="204">
        <v>46145.0</v>
      </c>
      <c r="B127" s="222" t="s">
        <v>65</v>
      </c>
      <c r="C127" s="206" t="s">
        <v>5</v>
      </c>
      <c r="D127" s="207">
        <v>46145.83451388889</v>
      </c>
      <c r="E127" s="3"/>
      <c r="F127" s="3"/>
      <c r="G127" s="3"/>
      <c r="H127" s="3"/>
      <c r="J127" s="226"/>
      <c r="K127" s="3"/>
      <c r="L127" s="3"/>
      <c r="O127" s="227"/>
      <c r="Q127" s="94"/>
      <c r="R127" s="94"/>
      <c r="S127" s="94"/>
      <c r="T127" s="94"/>
    </row>
    <row r="128" ht="15.75" customHeight="1">
      <c r="A128" s="204">
        <v>46146.0</v>
      </c>
      <c r="B128" s="222" t="s">
        <v>62</v>
      </c>
      <c r="C128" s="206" t="s">
        <v>9</v>
      </c>
      <c r="D128" s="207">
        <v>46146.827372685184</v>
      </c>
      <c r="E128" s="3"/>
      <c r="F128" s="3"/>
      <c r="G128" s="3"/>
      <c r="H128" s="3"/>
      <c r="J128" s="226"/>
      <c r="K128" s="3"/>
      <c r="L128" s="3"/>
      <c r="O128" s="227"/>
      <c r="Q128" s="94"/>
      <c r="R128" s="94"/>
      <c r="S128" s="94"/>
      <c r="T128" s="94"/>
    </row>
    <row r="129" ht="15.75" customHeight="1">
      <c r="A129" s="204">
        <v>46146.0</v>
      </c>
      <c r="B129" s="222" t="s">
        <v>57</v>
      </c>
      <c r="C129" s="206" t="s">
        <v>9</v>
      </c>
      <c r="D129" s="207">
        <v>46146.827372685184</v>
      </c>
      <c r="E129" s="3"/>
      <c r="F129" s="3"/>
      <c r="G129" s="3"/>
      <c r="H129" s="3"/>
      <c r="J129" s="226"/>
      <c r="K129" s="3"/>
      <c r="L129" s="3"/>
      <c r="O129" s="227"/>
      <c r="Q129" s="94"/>
      <c r="R129" s="94"/>
      <c r="S129" s="94"/>
      <c r="T129" s="94"/>
    </row>
    <row r="130" ht="15.75" customHeight="1">
      <c r="A130" s="204">
        <v>46147.0</v>
      </c>
      <c r="B130" s="222" t="s">
        <v>78</v>
      </c>
      <c r="C130" s="206" t="s">
        <v>7</v>
      </c>
      <c r="D130" s="207">
        <v>46147.848587962966</v>
      </c>
      <c r="E130" s="3"/>
      <c r="F130" s="3"/>
      <c r="G130" s="3"/>
      <c r="H130" s="3"/>
      <c r="J130" s="226"/>
      <c r="K130" s="3"/>
      <c r="L130" s="3"/>
      <c r="O130" s="227"/>
      <c r="Q130" s="94"/>
      <c r="R130" s="94"/>
      <c r="S130" s="94"/>
      <c r="T130" s="94"/>
    </row>
    <row r="131" ht="15.75" customHeight="1">
      <c r="A131" s="204">
        <v>46147.0</v>
      </c>
      <c r="B131" s="222" t="s">
        <v>73</v>
      </c>
      <c r="C131" s="206" t="s">
        <v>7</v>
      </c>
      <c r="D131" s="207">
        <v>46147.848587962966</v>
      </c>
      <c r="E131" s="3"/>
      <c r="F131" s="3"/>
      <c r="G131" s="3"/>
      <c r="H131" s="3"/>
      <c r="J131" s="226"/>
      <c r="K131" s="3"/>
      <c r="L131" s="3"/>
      <c r="O131" s="227"/>
      <c r="Q131" s="94"/>
      <c r="R131" s="94"/>
      <c r="S131" s="94"/>
      <c r="T131" s="94"/>
    </row>
    <row r="132" ht="15.75" customHeight="1">
      <c r="A132" s="204">
        <v>46148.0</v>
      </c>
      <c r="B132" s="222" t="s">
        <v>63</v>
      </c>
      <c r="C132" s="206" t="s">
        <v>7</v>
      </c>
      <c r="D132" s="207">
        <v>46148.83149305556</v>
      </c>
      <c r="E132" s="3"/>
      <c r="F132" s="3"/>
      <c r="G132" s="3"/>
      <c r="H132" s="3"/>
      <c r="J132" s="226"/>
      <c r="K132" s="3"/>
      <c r="L132" s="3"/>
      <c r="O132" s="227"/>
      <c r="Q132" s="94"/>
      <c r="R132" s="94"/>
      <c r="S132" s="94"/>
      <c r="T132" s="94"/>
    </row>
    <row r="133" ht="15.75" customHeight="1">
      <c r="A133" s="204">
        <v>46148.0</v>
      </c>
      <c r="B133" s="222" t="s">
        <v>80</v>
      </c>
      <c r="C133" s="206" t="s">
        <v>7</v>
      </c>
      <c r="D133" s="207">
        <v>46148.83149305556</v>
      </c>
      <c r="E133" s="3"/>
      <c r="F133" s="3"/>
      <c r="G133" s="3"/>
      <c r="H133" s="3"/>
      <c r="J133" s="226"/>
      <c r="K133" s="3"/>
      <c r="L133" s="3"/>
      <c r="O133" s="227"/>
      <c r="Q133" s="94"/>
      <c r="R133" s="94"/>
      <c r="S133" s="94"/>
      <c r="T133" s="94"/>
    </row>
    <row r="134" ht="15.75" customHeight="1">
      <c r="A134" s="204">
        <v>46149.0</v>
      </c>
      <c r="B134" s="222" t="s">
        <v>9</v>
      </c>
      <c r="C134" s="206" t="s">
        <v>7</v>
      </c>
      <c r="D134" s="207">
        <v>46149.82796296296</v>
      </c>
      <c r="E134" s="3"/>
      <c r="F134" s="3"/>
      <c r="G134" s="3"/>
      <c r="H134" s="3"/>
      <c r="J134" s="226"/>
      <c r="K134" s="3"/>
      <c r="L134" s="3"/>
      <c r="O134" s="227"/>
      <c r="Q134" s="94"/>
      <c r="R134" s="94"/>
      <c r="S134" s="94"/>
      <c r="T134" s="94"/>
    </row>
    <row r="135" ht="15.75" customHeight="1">
      <c r="A135" s="204">
        <v>46149.0</v>
      </c>
      <c r="B135" s="222" t="s">
        <v>50</v>
      </c>
      <c r="C135" s="206" t="s">
        <v>7</v>
      </c>
      <c r="D135" s="207">
        <v>46149.82796296296</v>
      </c>
      <c r="E135" s="3"/>
      <c r="F135" s="3"/>
      <c r="G135" s="3"/>
      <c r="H135" s="3"/>
      <c r="J135" s="226"/>
      <c r="K135" s="3"/>
      <c r="L135" s="3"/>
      <c r="O135" s="227"/>
      <c r="Q135" s="94"/>
      <c r="R135" s="94"/>
      <c r="S135" s="94"/>
      <c r="T135" s="94"/>
    </row>
    <row r="136" ht="15.75" customHeight="1">
      <c r="A136" s="204">
        <v>46150.0</v>
      </c>
      <c r="B136" s="222" t="s">
        <v>52</v>
      </c>
      <c r="C136" s="206" t="s">
        <v>7</v>
      </c>
      <c r="D136" s="207">
        <v>46150.849375</v>
      </c>
      <c r="E136" s="3"/>
      <c r="F136" s="3"/>
      <c r="G136" s="3"/>
      <c r="H136" s="3"/>
      <c r="J136" s="226"/>
      <c r="K136" s="3"/>
      <c r="L136" s="3"/>
      <c r="O136" s="227"/>
      <c r="Q136" s="94"/>
      <c r="R136" s="94"/>
      <c r="S136" s="94"/>
      <c r="T136" s="94"/>
    </row>
    <row r="137" ht="15.75" customHeight="1">
      <c r="A137" s="204">
        <v>46150.0</v>
      </c>
      <c r="B137" s="222" t="s">
        <v>5</v>
      </c>
      <c r="C137" s="206" t="s">
        <v>7</v>
      </c>
      <c r="D137" s="207">
        <v>46150.849375</v>
      </c>
      <c r="E137" s="3"/>
      <c r="F137" s="3"/>
      <c r="G137" s="3"/>
      <c r="H137" s="3"/>
      <c r="J137" s="226"/>
      <c r="K137" s="3"/>
      <c r="L137" s="3"/>
      <c r="O137" s="227"/>
      <c r="Q137" s="94"/>
      <c r="R137" s="94"/>
      <c r="S137" s="94"/>
      <c r="T137" s="94"/>
    </row>
    <row r="138" ht="15.75" customHeight="1">
      <c r="A138" s="204">
        <v>46151.0</v>
      </c>
      <c r="B138" s="222" t="s">
        <v>61</v>
      </c>
      <c r="C138" s="206" t="s">
        <v>9</v>
      </c>
      <c r="D138" s="207">
        <v>46151.83894675926</v>
      </c>
      <c r="E138" s="3"/>
      <c r="F138" s="3"/>
      <c r="G138" s="3"/>
      <c r="H138" s="3"/>
      <c r="J138" s="226"/>
      <c r="K138" s="3"/>
      <c r="L138" s="3"/>
      <c r="O138" s="227"/>
      <c r="Q138" s="94"/>
      <c r="R138" s="94"/>
      <c r="S138" s="94"/>
      <c r="T138" s="94"/>
    </row>
    <row r="139" ht="15.75" customHeight="1">
      <c r="A139" s="204">
        <v>46151.0</v>
      </c>
      <c r="B139" s="222"/>
      <c r="C139" s="206" t="s">
        <v>9</v>
      </c>
      <c r="D139" s="207">
        <v>46151.83894675926</v>
      </c>
      <c r="E139" s="3"/>
      <c r="F139" s="3"/>
      <c r="G139" s="3"/>
      <c r="H139" s="3"/>
      <c r="J139" s="226"/>
      <c r="K139" s="3"/>
      <c r="L139" s="3"/>
      <c r="O139" s="227"/>
      <c r="Q139" s="94"/>
      <c r="R139" s="94"/>
      <c r="S139" s="94"/>
      <c r="T139" s="94"/>
    </row>
    <row r="140" ht="15.75" customHeight="1">
      <c r="A140" s="204">
        <v>46152.0</v>
      </c>
      <c r="B140" s="222" t="s">
        <v>67</v>
      </c>
      <c r="C140" s="206" t="s">
        <v>7</v>
      </c>
      <c r="D140" s="207">
        <v>46152.82295138889</v>
      </c>
      <c r="E140" s="3"/>
      <c r="F140" s="3"/>
      <c r="G140" s="3"/>
      <c r="H140" s="3"/>
      <c r="J140" s="226"/>
      <c r="K140" s="3"/>
      <c r="L140" s="3"/>
      <c r="O140" s="227"/>
      <c r="Q140" s="94"/>
      <c r="R140" s="94"/>
      <c r="S140" s="94"/>
      <c r="T140" s="94"/>
    </row>
    <row r="141" ht="15.75" customHeight="1">
      <c r="A141" s="204">
        <v>46152.0</v>
      </c>
      <c r="B141" s="222" t="s">
        <v>66</v>
      </c>
      <c r="C141" s="206" t="s">
        <v>7</v>
      </c>
      <c r="D141" s="207">
        <v>46152.82295138889</v>
      </c>
      <c r="E141" s="3"/>
      <c r="F141" s="3"/>
      <c r="G141" s="3"/>
      <c r="H141" s="3"/>
      <c r="J141" s="226"/>
      <c r="K141" s="3"/>
      <c r="L141" s="3"/>
      <c r="O141" s="227"/>
      <c r="Q141" s="94"/>
      <c r="R141" s="94"/>
      <c r="S141" s="94"/>
      <c r="T141" s="94"/>
    </row>
    <row r="142" ht="15.75" customHeight="1">
      <c r="A142" s="204">
        <v>46153.0</v>
      </c>
      <c r="B142" s="222" t="s">
        <v>58</v>
      </c>
      <c r="C142" s="206" t="s">
        <v>9</v>
      </c>
      <c r="D142" s="207">
        <v>46153.81292824074</v>
      </c>
      <c r="E142" s="3"/>
      <c r="F142" s="3"/>
      <c r="G142" s="3"/>
      <c r="H142" s="3"/>
      <c r="J142" s="226"/>
      <c r="K142" s="3"/>
      <c r="L142" s="3"/>
      <c r="O142" s="227"/>
      <c r="Q142" s="94"/>
      <c r="R142" s="94"/>
      <c r="S142" s="94"/>
      <c r="T142" s="94"/>
    </row>
    <row r="143" ht="15.75" customHeight="1">
      <c r="A143" s="204">
        <v>46153.0</v>
      </c>
      <c r="B143" s="222"/>
      <c r="C143" s="206" t="s">
        <v>9</v>
      </c>
      <c r="D143" s="207">
        <v>46153.81292824074</v>
      </c>
      <c r="E143" s="3"/>
      <c r="F143" s="3"/>
      <c r="G143" s="3"/>
      <c r="H143" s="3"/>
      <c r="J143" s="226"/>
      <c r="K143" s="3"/>
      <c r="L143" s="3"/>
      <c r="O143" s="227"/>
      <c r="Q143" s="94"/>
      <c r="R143" s="94"/>
      <c r="S143" s="94"/>
      <c r="T143" s="94"/>
    </row>
    <row r="144" ht="15.75" customHeight="1">
      <c r="A144" s="204">
        <v>46154.0</v>
      </c>
      <c r="B144" s="222" t="s">
        <v>69</v>
      </c>
      <c r="C144" s="206" t="s">
        <v>9</v>
      </c>
      <c r="D144" s="207">
        <v>46154.81711805556</v>
      </c>
      <c r="E144" s="3"/>
      <c r="F144" s="3"/>
      <c r="G144" s="3"/>
      <c r="H144" s="3"/>
      <c r="J144" s="226"/>
      <c r="K144" s="3"/>
      <c r="L144" s="3"/>
      <c r="O144" s="227"/>
      <c r="Q144" s="94"/>
      <c r="R144" s="94"/>
      <c r="S144" s="94"/>
      <c r="T144" s="94"/>
    </row>
    <row r="145" ht="15.75" customHeight="1">
      <c r="A145" s="204">
        <v>46154.0</v>
      </c>
      <c r="B145" s="222" t="s">
        <v>54</v>
      </c>
      <c r="C145" s="206" t="s">
        <v>9</v>
      </c>
      <c r="D145" s="207">
        <v>46154.81711805556</v>
      </c>
      <c r="E145" s="3"/>
      <c r="F145" s="3"/>
      <c r="G145" s="3"/>
      <c r="H145" s="3"/>
      <c r="J145" s="226"/>
      <c r="K145" s="3"/>
      <c r="L145" s="3"/>
      <c r="O145" s="227"/>
      <c r="Q145" s="94"/>
      <c r="R145" s="94"/>
      <c r="S145" s="94"/>
      <c r="T145" s="94"/>
    </row>
    <row r="146" ht="15.75" customHeight="1">
      <c r="A146" s="204">
        <v>46155.0</v>
      </c>
      <c r="B146" s="222" t="s">
        <v>70</v>
      </c>
      <c r="C146" s="206" t="s">
        <v>5</v>
      </c>
      <c r="D146" s="207">
        <v>46155.83449074074</v>
      </c>
      <c r="E146" s="3"/>
      <c r="F146" s="3"/>
      <c r="G146" s="3"/>
      <c r="H146" s="3"/>
      <c r="J146" s="226"/>
      <c r="K146" s="3"/>
      <c r="L146" s="3"/>
      <c r="O146" s="227"/>
      <c r="Q146" s="94"/>
      <c r="R146" s="94"/>
      <c r="S146" s="94"/>
      <c r="T146" s="94"/>
    </row>
    <row r="147" ht="15.75" customHeight="1">
      <c r="A147" s="204">
        <v>46155.0</v>
      </c>
      <c r="B147" s="222" t="s">
        <v>59</v>
      </c>
      <c r="C147" s="206" t="s">
        <v>5</v>
      </c>
      <c r="D147" s="207">
        <v>46155.83449074074</v>
      </c>
      <c r="E147" s="3"/>
      <c r="F147" s="3"/>
      <c r="G147" s="3"/>
      <c r="H147" s="3"/>
      <c r="J147" s="226"/>
      <c r="K147" s="3"/>
      <c r="L147" s="3"/>
      <c r="O147" s="227"/>
      <c r="Q147" s="94"/>
      <c r="R147" s="94"/>
      <c r="S147" s="94"/>
      <c r="T147" s="94"/>
    </row>
    <row r="148" ht="15.75" customHeight="1">
      <c r="A148" s="204">
        <v>46156.0</v>
      </c>
      <c r="B148" s="222" t="s">
        <v>65</v>
      </c>
      <c r="C148" s="206" t="s">
        <v>9</v>
      </c>
      <c r="D148" s="207">
        <v>46156.82962962963</v>
      </c>
      <c r="E148" s="3"/>
      <c r="F148" s="3"/>
      <c r="G148" s="3"/>
      <c r="H148" s="3"/>
      <c r="J148" s="226"/>
      <c r="K148" s="3"/>
      <c r="L148" s="3"/>
      <c r="O148" s="227"/>
      <c r="Q148" s="94"/>
      <c r="R148" s="94"/>
      <c r="S148" s="94"/>
      <c r="T148" s="94"/>
    </row>
    <row r="149" ht="15.75" customHeight="1">
      <c r="A149" s="204">
        <v>46156.0</v>
      </c>
      <c r="B149" s="222" t="s">
        <v>53</v>
      </c>
      <c r="C149" s="206" t="s">
        <v>9</v>
      </c>
      <c r="D149" s="207">
        <v>46156.82962962963</v>
      </c>
      <c r="E149" s="3"/>
      <c r="F149" s="3"/>
      <c r="G149" s="3"/>
      <c r="H149" s="3"/>
      <c r="J149" s="226"/>
      <c r="K149" s="3"/>
      <c r="L149" s="3"/>
      <c r="O149" s="227"/>
      <c r="Q149" s="94"/>
      <c r="R149" s="94"/>
      <c r="S149" s="94"/>
      <c r="T149" s="94"/>
    </row>
    <row r="150" ht="15.75" customHeight="1">
      <c r="A150" s="204">
        <v>46157.0</v>
      </c>
      <c r="B150" s="222" t="s">
        <v>73</v>
      </c>
      <c r="C150" s="206" t="s">
        <v>9</v>
      </c>
      <c r="D150" s="207">
        <v>46157.81</v>
      </c>
      <c r="E150" s="3"/>
      <c r="F150" s="3"/>
      <c r="G150" s="3"/>
      <c r="H150" s="3"/>
      <c r="J150" s="226"/>
      <c r="K150" s="3"/>
      <c r="L150" s="3"/>
      <c r="O150" s="227"/>
      <c r="Q150" s="94"/>
      <c r="R150" s="94"/>
      <c r="S150" s="94"/>
      <c r="T150" s="94"/>
    </row>
    <row r="151" ht="15.75" customHeight="1">
      <c r="A151" s="204">
        <v>46157.0</v>
      </c>
      <c r="B151" s="222" t="s">
        <v>80</v>
      </c>
      <c r="C151" s="206" t="s">
        <v>9</v>
      </c>
      <c r="D151" s="207">
        <v>46157.81</v>
      </c>
      <c r="E151" s="3"/>
      <c r="F151" s="3"/>
      <c r="G151" s="3"/>
      <c r="H151" s="3"/>
      <c r="J151" s="226"/>
      <c r="K151" s="3"/>
      <c r="L151" s="3"/>
      <c r="O151" s="227"/>
      <c r="Q151" s="94"/>
      <c r="R151" s="94"/>
      <c r="S151" s="94"/>
      <c r="T151" s="94"/>
    </row>
    <row r="152" ht="15.75" customHeight="1">
      <c r="A152" s="204">
        <v>46158.0</v>
      </c>
      <c r="B152" s="222" t="s">
        <v>49</v>
      </c>
      <c r="C152" s="206" t="s">
        <v>7</v>
      </c>
      <c r="D152" s="207">
        <v>46158.83763888889</v>
      </c>
      <c r="E152" s="3"/>
      <c r="F152" s="3"/>
      <c r="G152" s="3"/>
      <c r="H152" s="3"/>
      <c r="J152" s="226"/>
      <c r="K152" s="3"/>
      <c r="L152" s="3"/>
      <c r="O152" s="227"/>
      <c r="Q152" s="94"/>
      <c r="R152" s="94"/>
      <c r="S152" s="94"/>
      <c r="T152" s="94"/>
    </row>
    <row r="153" ht="15.75" customHeight="1">
      <c r="A153" s="204">
        <v>46158.0</v>
      </c>
      <c r="B153" s="222" t="s">
        <v>57</v>
      </c>
      <c r="C153" s="206" t="s">
        <v>7</v>
      </c>
      <c r="D153" s="207">
        <v>46158.83763888889</v>
      </c>
      <c r="E153" s="3"/>
      <c r="F153" s="3"/>
      <c r="G153" s="3"/>
      <c r="H153" s="3"/>
      <c r="J153" s="226"/>
      <c r="K153" s="3"/>
      <c r="L153" s="3"/>
      <c r="O153" s="227"/>
      <c r="Q153" s="94"/>
      <c r="R153" s="94"/>
      <c r="S153" s="94"/>
      <c r="T153" s="94"/>
    </row>
    <row r="154" ht="15.75" customHeight="1">
      <c r="A154" s="204">
        <v>46159.0</v>
      </c>
      <c r="B154" s="222" t="s">
        <v>7</v>
      </c>
      <c r="C154" s="206" t="s">
        <v>7</v>
      </c>
      <c r="D154" s="207">
        <v>46159.84270833333</v>
      </c>
      <c r="E154" s="3"/>
      <c r="F154" s="3"/>
      <c r="G154" s="3"/>
      <c r="H154" s="3"/>
      <c r="J154" s="226"/>
      <c r="K154" s="3"/>
      <c r="L154" s="3"/>
      <c r="O154" s="227"/>
      <c r="Q154" s="94"/>
      <c r="R154" s="94"/>
      <c r="S154" s="94"/>
      <c r="T154" s="94"/>
    </row>
    <row r="155" ht="15.75" customHeight="1">
      <c r="A155" s="204">
        <v>46159.0</v>
      </c>
      <c r="B155" s="222" t="s">
        <v>62</v>
      </c>
      <c r="C155" s="206" t="s">
        <v>7</v>
      </c>
      <c r="D155" s="207">
        <v>46159.84270833333</v>
      </c>
      <c r="E155" s="3"/>
      <c r="F155" s="3"/>
      <c r="G155" s="3"/>
      <c r="H155" s="3"/>
      <c r="J155" s="226"/>
      <c r="K155" s="3"/>
      <c r="L155" s="3"/>
      <c r="O155" s="227"/>
      <c r="Q155" s="94"/>
      <c r="R155" s="94"/>
      <c r="S155" s="94"/>
      <c r="T155" s="94"/>
    </row>
    <row r="156" ht="15.75" customHeight="1">
      <c r="A156" s="204">
        <v>46160.0</v>
      </c>
      <c r="B156" s="222" t="s">
        <v>47</v>
      </c>
      <c r="C156" s="206" t="s">
        <v>7</v>
      </c>
      <c r="D156" s="207">
        <v>46160.831782407404</v>
      </c>
      <c r="E156" s="3"/>
      <c r="F156" s="3"/>
      <c r="G156" s="3"/>
      <c r="H156" s="3"/>
      <c r="J156" s="226"/>
      <c r="K156" s="3"/>
      <c r="L156" s="3"/>
      <c r="O156" s="227"/>
      <c r="Q156" s="94"/>
      <c r="R156" s="94"/>
      <c r="S156" s="94"/>
      <c r="T156" s="94"/>
    </row>
    <row r="157" ht="15.75" customHeight="1">
      <c r="A157" s="204">
        <v>46160.0</v>
      </c>
      <c r="B157" s="222" t="s">
        <v>78</v>
      </c>
      <c r="C157" s="206" t="s">
        <v>7</v>
      </c>
      <c r="D157" s="207">
        <v>46160.831782407404</v>
      </c>
      <c r="E157" s="3"/>
      <c r="F157" s="3"/>
      <c r="G157" s="3"/>
      <c r="H157" s="3"/>
      <c r="J157" s="226"/>
      <c r="K157" s="3"/>
      <c r="L157" s="3"/>
      <c r="O157" s="227"/>
      <c r="Q157" s="94"/>
      <c r="R157" s="94"/>
      <c r="S157" s="94"/>
      <c r="T157" s="94"/>
    </row>
    <row r="158" ht="15.75" customHeight="1">
      <c r="A158" s="204">
        <v>46161.0</v>
      </c>
      <c r="B158" s="222" t="s">
        <v>50</v>
      </c>
      <c r="C158" s="206" t="s">
        <v>7</v>
      </c>
      <c r="D158" s="207">
        <v>46161.82760416667</v>
      </c>
      <c r="E158" s="3"/>
      <c r="F158" s="3"/>
      <c r="G158" s="3"/>
      <c r="H158" s="3"/>
      <c r="J158" s="226"/>
      <c r="K158" s="3"/>
      <c r="L158" s="3"/>
      <c r="O158" s="227"/>
      <c r="Q158" s="94"/>
      <c r="R158" s="94"/>
      <c r="S158" s="94"/>
      <c r="T158" s="94"/>
    </row>
    <row r="159" ht="15.75" customHeight="1">
      <c r="A159" s="204">
        <v>46161.0</v>
      </c>
      <c r="B159" s="222" t="s">
        <v>52</v>
      </c>
      <c r="C159" s="206" t="s">
        <v>7</v>
      </c>
      <c r="D159" s="207">
        <v>46161.82760416667</v>
      </c>
      <c r="E159" s="3"/>
      <c r="F159" s="3"/>
      <c r="G159" s="3"/>
      <c r="H159" s="3"/>
      <c r="J159" s="226"/>
      <c r="K159" s="3"/>
      <c r="L159" s="3"/>
      <c r="O159" s="227"/>
      <c r="Q159" s="94"/>
      <c r="R159" s="94"/>
      <c r="S159" s="94"/>
      <c r="T159" s="94"/>
    </row>
    <row r="160" ht="15.75" customHeight="1">
      <c r="A160" s="204">
        <v>46162.0</v>
      </c>
      <c r="B160" s="222" t="s">
        <v>9</v>
      </c>
      <c r="C160" s="206" t="s">
        <v>9</v>
      </c>
      <c r="D160" s="207">
        <v>46162.81013888889</v>
      </c>
      <c r="E160" s="3"/>
      <c r="F160" s="3"/>
      <c r="G160" s="3"/>
      <c r="H160" s="3"/>
      <c r="J160" s="226"/>
      <c r="K160" s="3"/>
      <c r="L160" s="3"/>
      <c r="O160" s="227"/>
      <c r="Q160" s="94"/>
      <c r="R160" s="94"/>
      <c r="S160" s="94"/>
      <c r="T160" s="94"/>
    </row>
    <row r="161" ht="15.75" customHeight="1">
      <c r="A161" s="204">
        <v>46162.0</v>
      </c>
      <c r="B161" s="222" t="s">
        <v>5</v>
      </c>
      <c r="C161" s="206" t="s">
        <v>9</v>
      </c>
      <c r="D161" s="207">
        <v>46162.81013888889</v>
      </c>
      <c r="E161" s="3"/>
      <c r="F161" s="3"/>
      <c r="G161" s="3"/>
      <c r="H161" s="3"/>
      <c r="J161" s="226"/>
      <c r="K161" s="3"/>
      <c r="L161" s="3"/>
      <c r="O161" s="227"/>
      <c r="Q161" s="94"/>
      <c r="R161" s="94"/>
      <c r="S161" s="94"/>
      <c r="T161" s="94"/>
    </row>
    <row r="162" ht="15.75" customHeight="1">
      <c r="A162" s="204">
        <v>46163.0</v>
      </c>
      <c r="B162" s="222" t="s">
        <v>63</v>
      </c>
      <c r="C162" s="206" t="s">
        <v>7</v>
      </c>
      <c r="D162" s="207">
        <v>46163.82923611111</v>
      </c>
      <c r="E162" s="3"/>
      <c r="F162" s="3"/>
      <c r="G162" s="3"/>
      <c r="H162" s="3"/>
      <c r="J162" s="226"/>
      <c r="K162" s="3"/>
      <c r="L162" s="3"/>
      <c r="O162" s="227"/>
      <c r="Q162" s="94"/>
      <c r="R162" s="94"/>
      <c r="S162" s="94"/>
      <c r="T162" s="94"/>
    </row>
    <row r="163" ht="15.75" customHeight="1">
      <c r="A163" s="204">
        <v>46163.0</v>
      </c>
      <c r="B163" s="222"/>
      <c r="C163" s="206" t="s">
        <v>7</v>
      </c>
      <c r="D163" s="207">
        <v>46163.82923611111</v>
      </c>
      <c r="E163" s="3"/>
      <c r="F163" s="3"/>
      <c r="G163" s="3"/>
      <c r="H163" s="3"/>
      <c r="J163" s="226"/>
      <c r="K163" s="3"/>
      <c r="L163" s="3"/>
      <c r="O163" s="227"/>
      <c r="Q163" s="94"/>
      <c r="R163" s="94"/>
      <c r="S163" s="94"/>
      <c r="T163" s="94"/>
    </row>
    <row r="164" ht="15.75" customHeight="1">
      <c r="A164" s="204">
        <v>46164.0</v>
      </c>
      <c r="B164" s="222" t="s">
        <v>66</v>
      </c>
      <c r="C164" s="206" t="s">
        <v>7</v>
      </c>
      <c r="D164" s="207">
        <v>46164.83038194444</v>
      </c>
      <c r="E164" s="3"/>
      <c r="F164" s="3"/>
      <c r="G164" s="3"/>
      <c r="H164" s="3"/>
      <c r="J164" s="226"/>
      <c r="K164" s="3"/>
      <c r="L164" s="3"/>
      <c r="O164" s="227"/>
      <c r="Q164" s="94"/>
      <c r="R164" s="94"/>
      <c r="S164" s="94"/>
      <c r="T164" s="94"/>
    </row>
    <row r="165" ht="15.75" customHeight="1">
      <c r="A165" s="204">
        <v>46164.0</v>
      </c>
      <c r="B165" s="222" t="s">
        <v>54</v>
      </c>
      <c r="C165" s="206" t="s">
        <v>7</v>
      </c>
      <c r="D165" s="207">
        <v>46164.83038194444</v>
      </c>
      <c r="E165" s="3"/>
      <c r="F165" s="3"/>
      <c r="G165" s="3"/>
      <c r="H165" s="3"/>
      <c r="J165" s="226"/>
      <c r="K165" s="3"/>
      <c r="L165" s="3"/>
      <c r="O165" s="227"/>
      <c r="Q165" s="94"/>
      <c r="R165" s="94"/>
      <c r="S165" s="94"/>
      <c r="T165" s="94"/>
    </row>
    <row r="166" ht="15.75" customHeight="1">
      <c r="A166" s="204">
        <v>46165.0</v>
      </c>
      <c r="B166" s="222" t="s">
        <v>69</v>
      </c>
      <c r="C166" s="206" t="s">
        <v>7</v>
      </c>
      <c r="D166" s="207">
        <v>46165.827997685185</v>
      </c>
      <c r="E166" s="3"/>
      <c r="F166" s="3"/>
      <c r="G166" s="3"/>
      <c r="H166" s="3"/>
      <c r="J166" s="226"/>
      <c r="K166" s="3"/>
      <c r="L166" s="3"/>
      <c r="O166" s="227"/>
      <c r="Q166" s="94"/>
      <c r="R166" s="94"/>
      <c r="S166" s="94"/>
      <c r="T166" s="94"/>
    </row>
    <row r="167" ht="15.75" customHeight="1">
      <c r="A167" s="204">
        <v>46165.0</v>
      </c>
      <c r="B167" s="222" t="s">
        <v>58</v>
      </c>
      <c r="C167" s="206" t="s">
        <v>7</v>
      </c>
      <c r="D167" s="207">
        <v>46165.827997685185</v>
      </c>
      <c r="E167" s="3"/>
      <c r="F167" s="3"/>
      <c r="G167" s="3"/>
      <c r="H167" s="3"/>
      <c r="J167" s="226"/>
      <c r="K167" s="3"/>
      <c r="L167" s="3"/>
      <c r="O167" s="227"/>
      <c r="Q167" s="94"/>
      <c r="R167" s="94"/>
      <c r="S167" s="94"/>
      <c r="T167" s="94"/>
    </row>
    <row r="168" ht="15.75" customHeight="1">
      <c r="A168" s="204">
        <v>46166.0</v>
      </c>
      <c r="B168" s="222" t="s">
        <v>61</v>
      </c>
      <c r="C168" s="206" t="s">
        <v>7</v>
      </c>
      <c r="D168" s="207">
        <v>46166.80994212963</v>
      </c>
      <c r="E168" s="3"/>
      <c r="F168" s="3"/>
      <c r="G168" s="3"/>
      <c r="H168" s="3"/>
      <c r="J168" s="226"/>
      <c r="K168" s="3"/>
      <c r="L168" s="3"/>
      <c r="O168" s="227"/>
      <c r="Q168" s="94"/>
      <c r="R168" s="94"/>
      <c r="S168" s="94"/>
      <c r="T168" s="94"/>
    </row>
    <row r="169" ht="15.75" customHeight="1">
      <c r="A169" s="204">
        <v>46166.0</v>
      </c>
      <c r="B169" s="222" t="s">
        <v>9</v>
      </c>
      <c r="C169" s="206" t="s">
        <v>7</v>
      </c>
      <c r="D169" s="207">
        <v>46166.80994212963</v>
      </c>
      <c r="E169" s="3"/>
      <c r="F169" s="3"/>
      <c r="G169" s="3"/>
      <c r="H169" s="3"/>
      <c r="J169" s="226"/>
      <c r="K169" s="3"/>
      <c r="L169" s="3"/>
      <c r="O169" s="227"/>
      <c r="Q169" s="94"/>
      <c r="R169" s="94"/>
      <c r="S169" s="94"/>
      <c r="T169" s="94"/>
    </row>
    <row r="170" ht="15.75" customHeight="1">
      <c r="A170" s="204">
        <v>46167.0</v>
      </c>
      <c r="B170" s="222" t="s">
        <v>67</v>
      </c>
      <c r="C170" s="206" t="s">
        <v>5</v>
      </c>
      <c r="D170" s="207">
        <v>46167.84600694444</v>
      </c>
      <c r="E170" s="3"/>
      <c r="F170" s="3"/>
      <c r="G170" s="3"/>
      <c r="H170" s="3"/>
      <c r="J170" s="226"/>
      <c r="K170" s="3"/>
      <c r="L170" s="3"/>
      <c r="O170" s="227"/>
      <c r="Q170" s="94"/>
      <c r="R170" s="94"/>
      <c r="S170" s="94"/>
      <c r="T170" s="94"/>
    </row>
    <row r="171" ht="15.75" customHeight="1">
      <c r="A171" s="204">
        <v>46167.0</v>
      </c>
      <c r="B171" s="222" t="s">
        <v>70</v>
      </c>
      <c r="C171" s="206" t="s">
        <v>5</v>
      </c>
      <c r="D171" s="207">
        <v>46167.84600694444</v>
      </c>
      <c r="E171" s="3"/>
      <c r="F171" s="3"/>
      <c r="G171" s="3"/>
      <c r="H171" s="3"/>
      <c r="J171" s="226"/>
      <c r="K171" s="3"/>
      <c r="L171" s="3"/>
      <c r="O171" s="227"/>
      <c r="Q171" s="94"/>
      <c r="R171" s="94"/>
      <c r="S171" s="94"/>
      <c r="T171" s="94"/>
    </row>
    <row r="172" ht="15.75" customHeight="1">
      <c r="A172" s="204">
        <v>46168.0</v>
      </c>
      <c r="B172" s="222" t="s">
        <v>59</v>
      </c>
      <c r="C172" s="206" t="s">
        <v>7</v>
      </c>
      <c r="D172" s="207">
        <v>46168.811574074076</v>
      </c>
      <c r="E172" s="3"/>
      <c r="F172" s="3"/>
      <c r="G172" s="3"/>
      <c r="H172" s="3"/>
      <c r="J172" s="226"/>
      <c r="K172" s="3"/>
      <c r="L172" s="3"/>
      <c r="O172" s="227"/>
      <c r="Q172" s="94"/>
      <c r="R172" s="94"/>
      <c r="S172" s="94"/>
      <c r="T172" s="94"/>
    </row>
    <row r="173" ht="15.75" customHeight="1">
      <c r="A173" s="204">
        <v>46168.0</v>
      </c>
      <c r="B173" s="222" t="s">
        <v>53</v>
      </c>
      <c r="C173" s="206" t="s">
        <v>7</v>
      </c>
      <c r="D173" s="207">
        <v>46168.811574074076</v>
      </c>
      <c r="E173" s="3"/>
      <c r="F173" s="3"/>
      <c r="G173" s="3"/>
      <c r="H173" s="3"/>
      <c r="J173" s="226"/>
      <c r="K173" s="3"/>
      <c r="L173" s="3"/>
      <c r="O173" s="227"/>
      <c r="Q173" s="94"/>
      <c r="R173" s="94"/>
      <c r="S173" s="94"/>
      <c r="T173" s="94"/>
    </row>
    <row r="174" ht="15.75" customHeight="1">
      <c r="A174" s="204">
        <v>46169.0</v>
      </c>
      <c r="B174" s="222" t="s">
        <v>62</v>
      </c>
      <c r="C174" s="206" t="s">
        <v>5</v>
      </c>
      <c r="D174" s="207">
        <v>46169.831087962964</v>
      </c>
      <c r="E174" s="3"/>
      <c r="F174" s="3"/>
      <c r="G174" s="3"/>
      <c r="H174" s="3"/>
      <c r="J174" s="226"/>
      <c r="K174" s="3"/>
      <c r="L174" s="3"/>
      <c r="O174" s="227"/>
      <c r="Q174" s="94"/>
      <c r="R174" s="94"/>
      <c r="S174" s="94"/>
      <c r="T174" s="94"/>
    </row>
    <row r="175" ht="15.75" customHeight="1">
      <c r="A175" s="204">
        <v>46169.0</v>
      </c>
      <c r="B175" s="222" t="s">
        <v>49</v>
      </c>
      <c r="C175" s="206" t="s">
        <v>5</v>
      </c>
      <c r="D175" s="207">
        <v>46169.831087962964</v>
      </c>
      <c r="E175" s="3"/>
      <c r="F175" s="3"/>
      <c r="G175" s="3"/>
      <c r="H175" s="3"/>
      <c r="J175" s="226"/>
      <c r="K175" s="3"/>
      <c r="L175" s="3"/>
      <c r="O175" s="227"/>
      <c r="Q175" s="94"/>
      <c r="R175" s="94"/>
      <c r="S175" s="94"/>
      <c r="T175" s="94"/>
    </row>
    <row r="176" ht="15.75" customHeight="1">
      <c r="A176" s="204">
        <v>46170.0</v>
      </c>
      <c r="B176" s="222" t="s">
        <v>65</v>
      </c>
      <c r="C176" s="206" t="s">
        <v>7</v>
      </c>
      <c r="D176" s="207">
        <v>46170.82034722222</v>
      </c>
      <c r="E176" s="3"/>
      <c r="F176" s="3"/>
      <c r="G176" s="3"/>
      <c r="H176" s="3"/>
      <c r="J176" s="226"/>
      <c r="K176" s="3"/>
      <c r="L176" s="3"/>
      <c r="O176" s="227"/>
      <c r="Q176" s="94"/>
      <c r="R176" s="94"/>
      <c r="S176" s="94"/>
      <c r="T176" s="94"/>
    </row>
    <row r="177" ht="15.75" customHeight="1">
      <c r="A177" s="204">
        <v>46170.0</v>
      </c>
      <c r="B177" s="222" t="s">
        <v>80</v>
      </c>
      <c r="C177" s="206" t="s">
        <v>7</v>
      </c>
      <c r="D177" s="207">
        <v>46170.82034722222</v>
      </c>
      <c r="E177" s="3"/>
      <c r="F177" s="3"/>
      <c r="G177" s="3"/>
      <c r="H177" s="3"/>
      <c r="J177" s="226"/>
      <c r="K177" s="3"/>
      <c r="L177" s="3"/>
      <c r="O177" s="227"/>
      <c r="Q177" s="94"/>
      <c r="R177" s="94"/>
      <c r="S177" s="94"/>
      <c r="T177" s="94"/>
    </row>
    <row r="178" ht="15.75" customHeight="1">
      <c r="A178" s="204">
        <v>46171.0</v>
      </c>
      <c r="B178" s="222"/>
      <c r="C178" s="206" t="s">
        <v>9</v>
      </c>
      <c r="D178" s="207">
        <v>46171.823333333334</v>
      </c>
      <c r="E178" s="3"/>
      <c r="F178" s="3"/>
      <c r="G178" s="3"/>
      <c r="H178" s="3"/>
      <c r="J178" s="226"/>
      <c r="K178" s="3"/>
      <c r="L178" s="3"/>
      <c r="O178" s="227"/>
      <c r="Q178" s="94"/>
      <c r="R178" s="94"/>
      <c r="S178" s="94"/>
      <c r="T178" s="94"/>
    </row>
    <row r="179" ht="15.75" customHeight="1">
      <c r="A179" s="204">
        <v>46171.0</v>
      </c>
      <c r="B179" s="222" t="s">
        <v>57</v>
      </c>
      <c r="C179" s="206" t="s">
        <v>9</v>
      </c>
      <c r="D179" s="207">
        <v>46171.823333333334</v>
      </c>
      <c r="E179" s="3"/>
      <c r="F179" s="3"/>
      <c r="G179" s="3"/>
      <c r="H179" s="3"/>
      <c r="J179" s="226"/>
      <c r="K179" s="3"/>
      <c r="L179" s="3"/>
      <c r="O179" s="227"/>
      <c r="Q179" s="94"/>
      <c r="R179" s="94"/>
      <c r="S179" s="94"/>
      <c r="T179" s="94"/>
    </row>
    <row r="180" ht="15.75" customHeight="1">
      <c r="A180" s="204">
        <v>46172.0</v>
      </c>
      <c r="B180" s="222" t="s">
        <v>73</v>
      </c>
      <c r="C180" s="206" t="s">
        <v>9</v>
      </c>
      <c r="D180" s="207">
        <v>46172.84025462963</v>
      </c>
      <c r="E180" s="3"/>
      <c r="F180" s="3"/>
      <c r="G180" s="3"/>
      <c r="H180" s="3"/>
      <c r="J180" s="226"/>
      <c r="K180" s="3"/>
      <c r="L180" s="3"/>
      <c r="O180" s="227"/>
      <c r="Q180" s="94"/>
      <c r="R180" s="94"/>
      <c r="S180" s="94"/>
      <c r="T180" s="94"/>
    </row>
    <row r="181" ht="15.75" customHeight="1">
      <c r="A181" s="204">
        <v>46172.0</v>
      </c>
      <c r="B181" s="222" t="s">
        <v>7</v>
      </c>
      <c r="C181" s="206" t="s">
        <v>9</v>
      </c>
      <c r="D181" s="207">
        <v>46172.84025462963</v>
      </c>
      <c r="E181" s="3"/>
      <c r="F181" s="3"/>
      <c r="G181" s="3"/>
      <c r="H181" s="3"/>
      <c r="J181" s="226"/>
      <c r="K181" s="3"/>
      <c r="L181" s="3"/>
      <c r="O181" s="227"/>
      <c r="Q181" s="94"/>
      <c r="R181" s="94"/>
      <c r="S181" s="94"/>
      <c r="T181" s="94"/>
    </row>
    <row r="182" ht="15.75" customHeight="1">
      <c r="A182" s="204">
        <v>46173.0</v>
      </c>
      <c r="B182" s="222" t="s">
        <v>47</v>
      </c>
      <c r="C182" s="206" t="s">
        <v>9</v>
      </c>
      <c r="D182" s="207">
        <v>46173.83368055556</v>
      </c>
      <c r="E182" s="3"/>
      <c r="F182" s="3"/>
      <c r="G182" s="3"/>
      <c r="H182" s="3"/>
      <c r="J182" s="226"/>
      <c r="K182" s="3"/>
      <c r="L182" s="3"/>
      <c r="O182" s="227"/>
      <c r="Q182" s="94"/>
      <c r="R182" s="94"/>
      <c r="S182" s="94"/>
      <c r="T182" s="94"/>
    </row>
    <row r="183" ht="15.75" customHeight="1">
      <c r="A183" s="204">
        <v>46173.0</v>
      </c>
      <c r="B183" s="222" t="s">
        <v>78</v>
      </c>
      <c r="C183" s="206" t="s">
        <v>9</v>
      </c>
      <c r="D183" s="207">
        <v>46173.83368055556</v>
      </c>
      <c r="E183" s="3"/>
      <c r="F183" s="3"/>
      <c r="G183" s="3"/>
      <c r="H183" s="3"/>
      <c r="J183" s="226"/>
      <c r="K183" s="3"/>
      <c r="L183" s="3"/>
      <c r="O183" s="227"/>
      <c r="Q183" s="94"/>
      <c r="R183" s="94"/>
      <c r="S183" s="94"/>
      <c r="T183" s="94"/>
    </row>
    <row r="184" ht="15.75" customHeight="1">
      <c r="A184" s="204">
        <v>46174.0</v>
      </c>
      <c r="B184" s="222" t="s">
        <v>50</v>
      </c>
      <c r="C184" s="206" t="s">
        <v>9</v>
      </c>
      <c r="D184" s="207">
        <v>46174.83710648148</v>
      </c>
      <c r="E184" s="3"/>
      <c r="F184" s="3"/>
      <c r="G184" s="3"/>
      <c r="H184" s="3"/>
      <c r="J184" s="226"/>
      <c r="K184" s="3"/>
      <c r="L184" s="3"/>
      <c r="O184" s="227"/>
      <c r="Q184" s="94"/>
      <c r="R184" s="94"/>
      <c r="S184" s="94"/>
      <c r="T184" s="94"/>
    </row>
    <row r="185" ht="15.75" customHeight="1">
      <c r="A185" s="204">
        <v>46174.0</v>
      </c>
      <c r="B185" s="222" t="s">
        <v>5</v>
      </c>
      <c r="C185" s="206" t="s">
        <v>9</v>
      </c>
      <c r="D185" s="207">
        <v>46174.83710648148</v>
      </c>
      <c r="E185" s="3"/>
      <c r="F185" s="3"/>
      <c r="G185" s="3"/>
      <c r="H185" s="3"/>
      <c r="J185" s="226"/>
      <c r="K185" s="3"/>
      <c r="L185" s="3"/>
      <c r="O185" s="227"/>
      <c r="Q185" s="94"/>
      <c r="R185" s="94"/>
      <c r="S185" s="94"/>
      <c r="T185" s="94"/>
    </row>
    <row r="186" ht="15.75" customHeight="1">
      <c r="A186" s="204">
        <v>46175.0</v>
      </c>
      <c r="B186" s="222" t="s">
        <v>52</v>
      </c>
      <c r="C186" s="206" t="s">
        <v>9</v>
      </c>
      <c r="D186" s="207">
        <v>46175.81260416667</v>
      </c>
      <c r="E186" s="3"/>
      <c r="F186" s="3"/>
      <c r="G186" s="3"/>
      <c r="H186" s="3"/>
      <c r="J186" s="226"/>
      <c r="K186" s="3"/>
      <c r="L186" s="3"/>
      <c r="O186" s="227"/>
      <c r="Q186" s="94"/>
      <c r="R186" s="94"/>
      <c r="S186" s="94"/>
      <c r="T186" s="94"/>
    </row>
    <row r="187" ht="15.75" customHeight="1">
      <c r="A187" s="204">
        <v>46175.0</v>
      </c>
      <c r="B187" s="222" t="s">
        <v>69</v>
      </c>
      <c r="C187" s="206" t="s">
        <v>9</v>
      </c>
      <c r="D187" s="207">
        <v>46175.81260416667</v>
      </c>
      <c r="E187" s="3"/>
      <c r="F187" s="3"/>
      <c r="G187" s="3"/>
      <c r="H187" s="3"/>
      <c r="J187" s="226"/>
      <c r="K187" s="3"/>
      <c r="L187" s="3"/>
      <c r="O187" s="227"/>
      <c r="Q187" s="94"/>
      <c r="R187" s="94"/>
      <c r="S187" s="94"/>
      <c r="T187" s="94"/>
    </row>
    <row r="188" ht="15.75" customHeight="1">
      <c r="A188" s="204">
        <v>46176.0</v>
      </c>
      <c r="B188" s="222" t="s">
        <v>63</v>
      </c>
      <c r="C188" s="206" t="s">
        <v>7</v>
      </c>
      <c r="D188" s="207">
        <v>46176.848229166666</v>
      </c>
      <c r="E188" s="3"/>
      <c r="F188" s="3"/>
      <c r="G188" s="3"/>
      <c r="H188" s="3"/>
      <c r="J188" s="226"/>
      <c r="K188" s="3"/>
      <c r="L188" s="3"/>
      <c r="O188" s="227"/>
      <c r="Q188" s="94"/>
      <c r="R188" s="94"/>
      <c r="S188" s="94"/>
      <c r="T188" s="94"/>
    </row>
    <row r="189" ht="15.75" customHeight="1">
      <c r="A189" s="204">
        <v>46176.0</v>
      </c>
      <c r="B189" s="222" t="s">
        <v>66</v>
      </c>
      <c r="C189" s="206" t="s">
        <v>7</v>
      </c>
      <c r="D189" s="207">
        <v>46176.848229166666</v>
      </c>
      <c r="E189" s="3"/>
      <c r="F189" s="3"/>
      <c r="G189" s="3"/>
      <c r="H189" s="3"/>
      <c r="J189" s="226"/>
      <c r="K189" s="3"/>
      <c r="L189" s="3"/>
      <c r="O189" s="227"/>
      <c r="Q189" s="94"/>
      <c r="R189" s="94"/>
      <c r="S189" s="94"/>
      <c r="T189" s="94"/>
    </row>
    <row r="190" ht="15.75" customHeight="1">
      <c r="A190" s="204"/>
      <c r="B190" s="222"/>
      <c r="C190" s="223"/>
      <c r="D190" s="231"/>
      <c r="E190" s="3"/>
      <c r="F190" s="3"/>
      <c r="G190" s="3"/>
      <c r="H190" s="3"/>
      <c r="J190" s="226"/>
      <c r="K190" s="3"/>
      <c r="L190" s="3"/>
      <c r="O190" s="227"/>
      <c r="Q190" s="94"/>
      <c r="R190" s="94"/>
      <c r="S190" s="94"/>
      <c r="T190" s="94"/>
    </row>
    <row r="191" ht="15.75" customHeight="1">
      <c r="A191" s="204"/>
      <c r="B191" s="222"/>
      <c r="C191" s="223"/>
      <c r="D191" s="231"/>
      <c r="E191" s="3"/>
      <c r="F191" s="3"/>
      <c r="G191" s="3"/>
      <c r="H191" s="3"/>
      <c r="J191" s="226"/>
      <c r="K191" s="3"/>
      <c r="L191" s="3"/>
      <c r="O191" s="227"/>
      <c r="Q191" s="94"/>
      <c r="R191" s="94"/>
      <c r="S191" s="94"/>
      <c r="T191" s="94"/>
    </row>
    <row r="192" ht="15.75" customHeight="1">
      <c r="A192" s="204"/>
      <c r="B192" s="222"/>
      <c r="C192" s="223"/>
      <c r="D192" s="231"/>
      <c r="E192" s="3"/>
      <c r="F192" s="3"/>
      <c r="G192" s="3"/>
      <c r="H192" s="3"/>
      <c r="J192" s="226"/>
      <c r="K192" s="3"/>
      <c r="L192" s="3"/>
      <c r="O192" s="227"/>
      <c r="Q192" s="94"/>
      <c r="R192" s="94"/>
      <c r="S192" s="94"/>
      <c r="T192" s="94"/>
    </row>
    <row r="193" ht="15.75" customHeight="1">
      <c r="A193" s="204"/>
      <c r="B193" s="222"/>
      <c r="C193" s="223"/>
      <c r="D193" s="231"/>
      <c r="E193" s="3"/>
      <c r="F193" s="3"/>
      <c r="G193" s="3"/>
      <c r="H193" s="3"/>
      <c r="J193" s="226"/>
      <c r="K193" s="3"/>
      <c r="L193" s="3"/>
      <c r="O193" s="227"/>
      <c r="Q193" s="94"/>
      <c r="R193" s="94"/>
      <c r="S193" s="94"/>
      <c r="T193" s="94"/>
    </row>
    <row r="194" ht="15.75" customHeight="1">
      <c r="A194" s="204"/>
      <c r="B194" s="222"/>
      <c r="C194" s="223"/>
      <c r="D194" s="231"/>
      <c r="E194" s="3"/>
      <c r="F194" s="3"/>
      <c r="G194" s="3"/>
      <c r="H194" s="3"/>
      <c r="J194" s="226"/>
      <c r="K194" s="3"/>
      <c r="L194" s="3"/>
      <c r="O194" s="227"/>
      <c r="Q194" s="94"/>
      <c r="R194" s="94"/>
      <c r="S194" s="94"/>
      <c r="T194" s="94"/>
    </row>
    <row r="195" ht="15.75" customHeight="1">
      <c r="A195" s="204"/>
      <c r="B195" s="222"/>
      <c r="C195" s="223"/>
      <c r="D195" s="231"/>
      <c r="E195" s="3"/>
      <c r="F195" s="3"/>
      <c r="G195" s="3"/>
      <c r="H195" s="3"/>
      <c r="J195" s="226"/>
      <c r="K195" s="3"/>
      <c r="L195" s="3"/>
      <c r="O195" s="227"/>
      <c r="Q195" s="94"/>
      <c r="R195" s="94"/>
      <c r="S195" s="94"/>
      <c r="T195" s="94"/>
    </row>
    <row r="196" ht="15.75" customHeight="1">
      <c r="A196" s="204"/>
      <c r="B196" s="222"/>
      <c r="C196" s="223"/>
      <c r="D196" s="231"/>
      <c r="E196" s="3"/>
      <c r="F196" s="3"/>
      <c r="G196" s="3"/>
      <c r="H196" s="3"/>
      <c r="J196" s="226"/>
      <c r="K196" s="3"/>
      <c r="L196" s="3"/>
      <c r="O196" s="227"/>
      <c r="Q196" s="94"/>
      <c r="R196" s="94"/>
      <c r="S196" s="94"/>
      <c r="T196" s="94"/>
    </row>
    <row r="197" ht="15.75" customHeight="1">
      <c r="A197" s="204"/>
      <c r="B197" s="222"/>
      <c r="C197" s="223"/>
      <c r="D197" s="231"/>
      <c r="E197" s="3"/>
      <c r="F197" s="3"/>
      <c r="G197" s="3"/>
      <c r="H197" s="3"/>
      <c r="J197" s="226"/>
      <c r="K197" s="3"/>
      <c r="L197" s="3"/>
      <c r="O197" s="227"/>
      <c r="Q197" s="94"/>
      <c r="R197" s="94"/>
      <c r="S197" s="94"/>
      <c r="T197" s="94"/>
    </row>
    <row r="198" ht="15.75" customHeight="1">
      <c r="A198" s="204"/>
      <c r="B198" s="222"/>
      <c r="C198" s="223"/>
      <c r="D198" s="231"/>
      <c r="E198" s="3"/>
      <c r="F198" s="3"/>
      <c r="G198" s="3"/>
      <c r="H198" s="3"/>
      <c r="J198" s="226"/>
      <c r="K198" s="3"/>
      <c r="L198" s="3"/>
      <c r="O198" s="227"/>
      <c r="Q198" s="94"/>
      <c r="R198" s="94"/>
      <c r="S198" s="94"/>
      <c r="T198" s="94"/>
    </row>
    <row r="199" ht="15.75" customHeight="1">
      <c r="A199" s="204"/>
      <c r="B199" s="222"/>
      <c r="C199" s="223"/>
      <c r="D199" s="231"/>
      <c r="E199" s="3"/>
      <c r="F199" s="3"/>
      <c r="G199" s="3"/>
      <c r="H199" s="3"/>
      <c r="J199" s="226"/>
      <c r="K199" s="3"/>
      <c r="L199" s="3"/>
      <c r="O199" s="227"/>
      <c r="Q199" s="94"/>
      <c r="R199" s="94"/>
      <c r="S199" s="94"/>
      <c r="T199" s="94"/>
    </row>
    <row r="200" ht="15.75" customHeight="1">
      <c r="A200" s="204"/>
      <c r="B200" s="222"/>
      <c r="C200" s="223"/>
      <c r="D200" s="231"/>
      <c r="E200" s="3"/>
      <c r="F200" s="3"/>
      <c r="G200" s="3"/>
      <c r="H200" s="3"/>
      <c r="J200" s="226"/>
      <c r="K200" s="3"/>
      <c r="L200" s="3"/>
      <c r="O200" s="227"/>
      <c r="Q200" s="94"/>
      <c r="R200" s="94"/>
      <c r="S200" s="94"/>
      <c r="T200" s="94"/>
    </row>
    <row r="201" ht="15.75" customHeight="1">
      <c r="A201" s="204"/>
      <c r="B201" s="222"/>
      <c r="C201" s="223"/>
      <c r="D201" s="231"/>
      <c r="E201" s="3"/>
      <c r="F201" s="3"/>
      <c r="G201" s="3"/>
      <c r="H201" s="3"/>
      <c r="J201" s="226"/>
      <c r="K201" s="3"/>
      <c r="L201" s="3"/>
      <c r="O201" s="227"/>
      <c r="Q201" s="94"/>
      <c r="R201" s="94"/>
      <c r="S201" s="94"/>
      <c r="T201" s="94"/>
    </row>
    <row r="202" ht="15.75" customHeight="1">
      <c r="A202" s="204"/>
      <c r="B202" s="222"/>
      <c r="C202" s="223"/>
      <c r="D202" s="231"/>
      <c r="E202" s="3"/>
      <c r="F202" s="3"/>
      <c r="G202" s="3"/>
      <c r="H202" s="3"/>
      <c r="J202" s="226"/>
      <c r="K202" s="3"/>
      <c r="L202" s="3"/>
      <c r="O202" s="227"/>
      <c r="Q202" s="94"/>
      <c r="R202" s="94"/>
      <c r="S202" s="94"/>
      <c r="T202" s="94"/>
    </row>
    <row r="203" ht="15.75" customHeight="1">
      <c r="A203" s="204"/>
      <c r="B203" s="222"/>
      <c r="C203" s="223"/>
      <c r="D203" s="231"/>
      <c r="E203" s="3"/>
      <c r="F203" s="3"/>
      <c r="G203" s="3"/>
      <c r="H203" s="3"/>
      <c r="J203" s="226"/>
      <c r="K203" s="3"/>
      <c r="L203" s="3"/>
      <c r="O203" s="227"/>
      <c r="Q203" s="94"/>
      <c r="R203" s="94"/>
      <c r="S203" s="94"/>
      <c r="T203" s="94"/>
    </row>
    <row r="204" ht="15.75" customHeight="1">
      <c r="A204" s="204"/>
      <c r="B204" s="222"/>
      <c r="C204" s="223"/>
      <c r="D204" s="231"/>
      <c r="E204" s="3"/>
      <c r="F204" s="3"/>
      <c r="G204" s="3"/>
      <c r="H204" s="3"/>
      <c r="J204" s="226"/>
      <c r="K204" s="3"/>
      <c r="L204" s="3"/>
      <c r="O204" s="227"/>
      <c r="Q204" s="94"/>
      <c r="R204" s="94"/>
      <c r="S204" s="94"/>
      <c r="T204" s="94"/>
    </row>
    <row r="205" ht="15.75" customHeight="1">
      <c r="A205" s="204"/>
      <c r="B205" s="222"/>
      <c r="C205" s="223"/>
      <c r="D205" s="231"/>
      <c r="E205" s="3"/>
      <c r="F205" s="3"/>
      <c r="G205" s="3"/>
      <c r="H205" s="3"/>
      <c r="J205" s="226"/>
      <c r="K205" s="3"/>
      <c r="L205" s="3"/>
      <c r="O205" s="227"/>
      <c r="Q205" s="94"/>
      <c r="R205" s="94"/>
      <c r="S205" s="94"/>
      <c r="T205" s="94"/>
    </row>
    <row r="206" ht="15.75" customHeight="1">
      <c r="A206" s="204"/>
      <c r="B206" s="222"/>
      <c r="C206" s="223"/>
      <c r="D206" s="231"/>
      <c r="E206" s="3"/>
      <c r="F206" s="3"/>
      <c r="G206" s="3"/>
      <c r="H206" s="3"/>
      <c r="J206" s="226"/>
      <c r="K206" s="3"/>
      <c r="L206" s="3"/>
      <c r="O206" s="227"/>
      <c r="Q206" s="94"/>
      <c r="R206" s="94"/>
      <c r="S206" s="94"/>
      <c r="T206" s="94"/>
    </row>
    <row r="207" ht="15.75" customHeight="1">
      <c r="A207" s="204"/>
      <c r="B207" s="222"/>
      <c r="C207" s="223"/>
      <c r="D207" s="231"/>
      <c r="E207" s="3"/>
      <c r="F207" s="3"/>
      <c r="G207" s="3"/>
      <c r="H207" s="3"/>
      <c r="J207" s="226"/>
      <c r="K207" s="3"/>
      <c r="L207" s="3"/>
      <c r="O207" s="227"/>
      <c r="Q207" s="94"/>
      <c r="R207" s="94"/>
      <c r="S207" s="94"/>
      <c r="T207" s="94"/>
    </row>
    <row r="208" ht="15.75" customHeight="1">
      <c r="A208" s="204"/>
      <c r="B208" s="222"/>
      <c r="C208" s="223"/>
      <c r="D208" s="231"/>
      <c r="E208" s="3"/>
      <c r="F208" s="3"/>
      <c r="G208" s="3"/>
      <c r="H208" s="3"/>
      <c r="J208" s="226"/>
      <c r="K208" s="3"/>
      <c r="L208" s="3"/>
      <c r="O208" s="227"/>
      <c r="Q208" s="94"/>
      <c r="R208" s="94"/>
      <c r="S208" s="94"/>
      <c r="T208" s="94"/>
    </row>
    <row r="209" ht="15.75" customHeight="1">
      <c r="A209" s="204"/>
      <c r="B209" s="222"/>
      <c r="C209" s="223"/>
      <c r="D209" s="231"/>
      <c r="E209" s="3"/>
      <c r="F209" s="3"/>
      <c r="G209" s="3"/>
      <c r="H209" s="3"/>
      <c r="J209" s="226"/>
      <c r="K209" s="3"/>
      <c r="L209" s="3"/>
      <c r="O209" s="227"/>
      <c r="Q209" s="94"/>
      <c r="R209" s="94"/>
      <c r="S209" s="94"/>
      <c r="T209" s="94"/>
    </row>
    <row r="210" ht="15.75" customHeight="1">
      <c r="A210" s="204"/>
      <c r="B210" s="222"/>
      <c r="C210" s="223"/>
      <c r="D210" s="231"/>
      <c r="E210" s="3"/>
      <c r="F210" s="3"/>
      <c r="G210" s="3"/>
      <c r="H210" s="3"/>
      <c r="J210" s="226"/>
      <c r="K210" s="3"/>
      <c r="L210" s="3"/>
      <c r="O210" s="227"/>
      <c r="Q210" s="94"/>
      <c r="R210" s="94"/>
      <c r="S210" s="94"/>
      <c r="T210" s="94"/>
    </row>
    <row r="211" ht="15.75" customHeight="1">
      <c r="A211" s="204"/>
      <c r="B211" s="222"/>
      <c r="C211" s="223"/>
      <c r="D211" s="231"/>
      <c r="E211" s="3"/>
      <c r="F211" s="3"/>
      <c r="G211" s="3"/>
      <c r="H211" s="3"/>
      <c r="J211" s="226"/>
      <c r="K211" s="3"/>
      <c r="L211" s="3"/>
      <c r="O211" s="227"/>
      <c r="Q211" s="94"/>
      <c r="R211" s="94"/>
      <c r="S211" s="94"/>
      <c r="T211" s="94"/>
    </row>
    <row r="212" ht="15.75" customHeight="1">
      <c r="A212" s="204"/>
      <c r="B212" s="222"/>
      <c r="C212" s="223"/>
      <c r="D212" s="231"/>
      <c r="E212" s="3"/>
      <c r="F212" s="3"/>
      <c r="G212" s="3"/>
      <c r="H212" s="3"/>
      <c r="J212" s="226"/>
      <c r="K212" s="3"/>
      <c r="L212" s="3"/>
      <c r="O212" s="227"/>
      <c r="Q212" s="94"/>
      <c r="R212" s="94"/>
      <c r="S212" s="94"/>
      <c r="T212" s="94"/>
    </row>
    <row r="213" ht="15.75" customHeight="1">
      <c r="A213" s="204"/>
      <c r="B213" s="222"/>
      <c r="C213" s="223"/>
      <c r="D213" s="231"/>
      <c r="E213" s="3"/>
      <c r="F213" s="3"/>
      <c r="G213" s="3"/>
      <c r="H213" s="3"/>
      <c r="J213" s="226"/>
      <c r="K213" s="3"/>
      <c r="L213" s="3"/>
      <c r="O213" s="227"/>
      <c r="Q213" s="94"/>
      <c r="R213" s="94"/>
      <c r="S213" s="94"/>
      <c r="T213" s="94"/>
    </row>
    <row r="214" ht="15.75" customHeight="1">
      <c r="A214" s="204"/>
      <c r="B214" s="222"/>
      <c r="C214" s="223"/>
      <c r="D214" s="231"/>
      <c r="E214" s="3"/>
      <c r="F214" s="3"/>
      <c r="G214" s="3"/>
      <c r="H214" s="3"/>
      <c r="J214" s="226"/>
      <c r="K214" s="3"/>
      <c r="L214" s="3"/>
      <c r="O214" s="227"/>
      <c r="Q214" s="94"/>
      <c r="R214" s="94"/>
      <c r="S214" s="94"/>
      <c r="T214" s="94"/>
    </row>
    <row r="215" ht="15.75" customHeight="1">
      <c r="A215" s="204"/>
      <c r="B215" s="222"/>
      <c r="C215" s="223"/>
      <c r="D215" s="231"/>
      <c r="E215" s="3"/>
      <c r="F215" s="3"/>
      <c r="G215" s="3"/>
      <c r="H215" s="3"/>
      <c r="J215" s="226"/>
      <c r="K215" s="3"/>
      <c r="L215" s="3"/>
      <c r="O215" s="227"/>
      <c r="Q215" s="94"/>
      <c r="R215" s="94"/>
      <c r="S215" s="94"/>
      <c r="T215" s="94"/>
    </row>
    <row r="216" ht="15.75" customHeight="1">
      <c r="A216" s="204"/>
      <c r="B216" s="222"/>
      <c r="C216" s="223"/>
      <c r="D216" s="231"/>
      <c r="E216" s="3"/>
      <c r="F216" s="3"/>
      <c r="G216" s="3"/>
      <c r="H216" s="3"/>
      <c r="J216" s="226"/>
      <c r="K216" s="3"/>
      <c r="L216" s="3"/>
      <c r="O216" s="227"/>
      <c r="Q216" s="94"/>
      <c r="R216" s="94"/>
      <c r="S216" s="94"/>
      <c r="T216" s="94"/>
    </row>
    <row r="217" ht="15.75" customHeight="1">
      <c r="A217" s="204"/>
      <c r="B217" s="222"/>
      <c r="C217" s="223"/>
      <c r="D217" s="231"/>
      <c r="E217" s="3"/>
      <c r="F217" s="3"/>
      <c r="G217" s="3"/>
      <c r="H217" s="3"/>
      <c r="J217" s="226"/>
      <c r="K217" s="3"/>
      <c r="L217" s="3"/>
      <c r="O217" s="227"/>
      <c r="Q217" s="94"/>
      <c r="R217" s="94"/>
      <c r="S217" s="94"/>
      <c r="T217" s="94"/>
    </row>
    <row r="218" ht="15.75" customHeight="1">
      <c r="A218" s="204"/>
      <c r="B218" s="222"/>
      <c r="C218" s="223"/>
      <c r="D218" s="231"/>
      <c r="E218" s="3"/>
      <c r="F218" s="3"/>
      <c r="G218" s="3"/>
      <c r="H218" s="3"/>
      <c r="J218" s="226"/>
      <c r="K218" s="3"/>
      <c r="L218" s="3"/>
      <c r="O218" s="227"/>
      <c r="Q218" s="94"/>
      <c r="R218" s="94"/>
      <c r="S218" s="94"/>
      <c r="T218" s="94"/>
    </row>
    <row r="219" ht="15.75" customHeight="1">
      <c r="A219" s="204"/>
      <c r="B219" s="222"/>
      <c r="C219" s="223"/>
      <c r="D219" s="231"/>
      <c r="E219" s="3"/>
      <c r="F219" s="3"/>
      <c r="G219" s="3"/>
      <c r="H219" s="3"/>
      <c r="J219" s="226"/>
      <c r="K219" s="3"/>
      <c r="L219" s="3"/>
      <c r="O219" s="227"/>
      <c r="Q219" s="94"/>
      <c r="R219" s="94"/>
      <c r="S219" s="94"/>
      <c r="T219" s="94"/>
    </row>
    <row r="220" ht="15.75" customHeight="1">
      <c r="A220" s="204"/>
      <c r="B220" s="222"/>
      <c r="C220" s="223"/>
      <c r="D220" s="231"/>
      <c r="E220" s="3"/>
      <c r="F220" s="3"/>
      <c r="G220" s="3"/>
      <c r="H220" s="3"/>
      <c r="J220" s="226"/>
      <c r="K220" s="3"/>
      <c r="L220" s="3"/>
      <c r="O220" s="227"/>
      <c r="Q220" s="94"/>
      <c r="R220" s="94"/>
      <c r="S220" s="94"/>
      <c r="T220" s="94"/>
    </row>
    <row r="221" ht="15.75" customHeight="1">
      <c r="A221" s="204"/>
      <c r="B221" s="222"/>
      <c r="C221" s="223"/>
      <c r="D221" s="231"/>
      <c r="E221" s="3"/>
      <c r="F221" s="3"/>
      <c r="G221" s="3"/>
      <c r="H221" s="3"/>
      <c r="J221" s="226"/>
      <c r="K221" s="3"/>
      <c r="L221" s="3"/>
      <c r="O221" s="227"/>
      <c r="Q221" s="94"/>
      <c r="R221" s="94"/>
      <c r="S221" s="94"/>
      <c r="T221" s="94"/>
    </row>
    <row r="222" ht="15.75" customHeight="1">
      <c r="A222" s="204"/>
      <c r="B222" s="222"/>
      <c r="C222" s="223"/>
      <c r="D222" s="231"/>
      <c r="E222" s="3"/>
      <c r="F222" s="3"/>
      <c r="G222" s="3"/>
      <c r="H222" s="3"/>
      <c r="J222" s="226"/>
      <c r="K222" s="3"/>
      <c r="L222" s="3"/>
      <c r="O222" s="227"/>
      <c r="Q222" s="94"/>
      <c r="R222" s="94"/>
      <c r="S222" s="94"/>
      <c r="T222" s="94"/>
    </row>
    <row r="223" ht="15.75" customHeight="1">
      <c r="A223" s="204"/>
      <c r="B223" s="222"/>
      <c r="C223" s="223"/>
      <c r="D223" s="231"/>
      <c r="E223" s="3"/>
      <c r="F223" s="3"/>
      <c r="G223" s="3"/>
      <c r="H223" s="3"/>
      <c r="J223" s="226"/>
      <c r="K223" s="3"/>
      <c r="L223" s="3"/>
      <c r="O223" s="227"/>
      <c r="Q223" s="94"/>
      <c r="R223" s="94"/>
      <c r="S223" s="94"/>
      <c r="T223" s="94"/>
    </row>
    <row r="224" ht="15.75" customHeight="1">
      <c r="A224" s="204"/>
      <c r="B224" s="222"/>
      <c r="C224" s="223"/>
      <c r="D224" s="231"/>
      <c r="E224" s="3"/>
      <c r="F224" s="3"/>
      <c r="G224" s="3"/>
      <c r="H224" s="3"/>
      <c r="J224" s="226"/>
      <c r="K224" s="3"/>
      <c r="L224" s="3"/>
      <c r="O224" s="227"/>
      <c r="Q224" s="94"/>
      <c r="R224" s="94"/>
      <c r="S224" s="94"/>
      <c r="T224" s="94"/>
    </row>
    <row r="225" ht="15.75" customHeight="1">
      <c r="A225" s="204"/>
      <c r="B225" s="222"/>
      <c r="C225" s="223"/>
      <c r="D225" s="231"/>
      <c r="E225" s="3"/>
      <c r="F225" s="3"/>
      <c r="G225" s="3"/>
      <c r="H225" s="3"/>
      <c r="J225" s="226"/>
      <c r="K225" s="3"/>
      <c r="L225" s="3"/>
      <c r="O225" s="227"/>
      <c r="Q225" s="94"/>
      <c r="R225" s="94"/>
      <c r="S225" s="94"/>
      <c r="T225" s="94"/>
    </row>
    <row r="226" ht="15.75" customHeight="1">
      <c r="A226" s="204"/>
      <c r="B226" s="222"/>
      <c r="C226" s="223"/>
      <c r="D226" s="231"/>
      <c r="E226" s="3"/>
      <c r="F226" s="3"/>
      <c r="G226" s="3"/>
      <c r="H226" s="3"/>
      <c r="J226" s="226"/>
      <c r="K226" s="3"/>
      <c r="L226" s="3"/>
      <c r="O226" s="227"/>
      <c r="Q226" s="94"/>
      <c r="R226" s="94"/>
      <c r="S226" s="94"/>
      <c r="T226" s="94"/>
    </row>
    <row r="227" ht="15.75" customHeight="1">
      <c r="A227" s="204"/>
      <c r="B227" s="222"/>
      <c r="C227" s="223"/>
      <c r="D227" s="231"/>
      <c r="E227" s="3"/>
      <c r="F227" s="3"/>
      <c r="G227" s="3"/>
      <c r="H227" s="3"/>
      <c r="J227" s="226"/>
      <c r="K227" s="3"/>
      <c r="L227" s="3"/>
      <c r="O227" s="227"/>
      <c r="Q227" s="94"/>
      <c r="R227" s="94"/>
      <c r="S227" s="94"/>
      <c r="T227" s="94"/>
    </row>
    <row r="228" ht="15.75" customHeight="1">
      <c r="A228" s="204"/>
      <c r="B228" s="222"/>
      <c r="C228" s="223"/>
      <c r="D228" s="231"/>
      <c r="E228" s="3"/>
      <c r="F228" s="3"/>
      <c r="G228" s="3"/>
      <c r="H228" s="3"/>
      <c r="J228" s="226"/>
      <c r="K228" s="3"/>
      <c r="L228" s="3"/>
      <c r="O228" s="227"/>
      <c r="Q228" s="94"/>
      <c r="R228" s="94"/>
      <c r="S228" s="94"/>
      <c r="T228" s="94"/>
    </row>
    <row r="229" ht="15.75" customHeight="1">
      <c r="A229" s="204"/>
      <c r="B229" s="222"/>
      <c r="C229" s="223"/>
      <c r="D229" s="231"/>
      <c r="E229" s="3"/>
      <c r="F229" s="3"/>
      <c r="G229" s="3"/>
      <c r="H229" s="3"/>
      <c r="J229" s="226"/>
      <c r="K229" s="3"/>
      <c r="L229" s="3"/>
      <c r="O229" s="227"/>
      <c r="Q229" s="94"/>
      <c r="R229" s="94"/>
      <c r="S229" s="94"/>
      <c r="T229" s="94"/>
    </row>
    <row r="230" ht="15.75" customHeight="1">
      <c r="A230" s="204"/>
      <c r="B230" s="222"/>
      <c r="C230" s="223"/>
      <c r="D230" s="231"/>
      <c r="E230" s="3"/>
      <c r="F230" s="3"/>
      <c r="G230" s="3"/>
      <c r="H230" s="3"/>
      <c r="J230" s="226"/>
      <c r="K230" s="3"/>
      <c r="L230" s="3"/>
      <c r="O230" s="227"/>
      <c r="Q230" s="94"/>
      <c r="R230" s="94"/>
      <c r="S230" s="94"/>
      <c r="T230" s="94"/>
    </row>
    <row r="231" ht="15.75" customHeight="1">
      <c r="A231" s="204"/>
      <c r="B231" s="222"/>
      <c r="C231" s="223"/>
      <c r="D231" s="231"/>
      <c r="E231" s="3"/>
      <c r="F231" s="3"/>
      <c r="G231" s="3"/>
      <c r="H231" s="3"/>
      <c r="J231" s="226"/>
      <c r="K231" s="3"/>
      <c r="L231" s="3"/>
      <c r="O231" s="227"/>
      <c r="Q231" s="94"/>
      <c r="R231" s="94"/>
      <c r="S231" s="94"/>
      <c r="T231" s="94"/>
    </row>
    <row r="232" ht="15.75" customHeight="1">
      <c r="A232" s="204"/>
      <c r="B232" s="222"/>
      <c r="C232" s="223"/>
      <c r="D232" s="231"/>
      <c r="E232" s="3"/>
      <c r="F232" s="3"/>
      <c r="G232" s="3"/>
      <c r="H232" s="3"/>
      <c r="J232" s="226"/>
      <c r="K232" s="3"/>
      <c r="L232" s="3"/>
      <c r="O232" s="227"/>
      <c r="Q232" s="94"/>
      <c r="R232" s="94"/>
      <c r="S232" s="94"/>
      <c r="T232" s="94"/>
    </row>
    <row r="233" ht="15.75" customHeight="1">
      <c r="A233" s="204"/>
      <c r="B233" s="222"/>
      <c r="C233" s="223"/>
      <c r="D233" s="231"/>
      <c r="E233" s="3"/>
      <c r="F233" s="3"/>
      <c r="G233" s="3"/>
      <c r="H233" s="3"/>
      <c r="J233" s="226"/>
      <c r="K233" s="3"/>
      <c r="L233" s="3"/>
      <c r="O233" s="227"/>
      <c r="Q233" s="94"/>
      <c r="R233" s="94"/>
      <c r="S233" s="94"/>
      <c r="T233" s="94"/>
    </row>
    <row r="234" ht="15.75" customHeight="1">
      <c r="A234" s="204"/>
      <c r="B234" s="222"/>
      <c r="C234" s="223"/>
      <c r="D234" s="231"/>
      <c r="E234" s="3"/>
      <c r="F234" s="3"/>
      <c r="G234" s="3"/>
      <c r="H234" s="3"/>
      <c r="J234" s="226"/>
      <c r="K234" s="3"/>
      <c r="L234" s="3"/>
      <c r="O234" s="227"/>
      <c r="Q234" s="94"/>
      <c r="R234" s="94"/>
      <c r="S234" s="94"/>
      <c r="T234" s="94"/>
    </row>
    <row r="235" ht="15.75" customHeight="1">
      <c r="A235" s="204"/>
      <c r="B235" s="222"/>
      <c r="C235" s="223"/>
      <c r="D235" s="231"/>
      <c r="E235" s="3"/>
      <c r="F235" s="3"/>
      <c r="G235" s="3"/>
      <c r="H235" s="3"/>
      <c r="J235" s="226"/>
      <c r="K235" s="3"/>
      <c r="L235" s="3"/>
      <c r="O235" s="227"/>
      <c r="Q235" s="94"/>
      <c r="R235" s="94"/>
      <c r="S235" s="94"/>
      <c r="T235" s="94"/>
    </row>
    <row r="236" ht="15.75" customHeight="1">
      <c r="A236" s="204"/>
      <c r="B236" s="222"/>
      <c r="C236" s="223"/>
      <c r="D236" s="231"/>
      <c r="E236" s="3"/>
      <c r="F236" s="3"/>
      <c r="G236" s="3"/>
      <c r="H236" s="3"/>
      <c r="J236" s="226"/>
      <c r="K236" s="3"/>
      <c r="L236" s="3"/>
      <c r="O236" s="227"/>
      <c r="Q236" s="94"/>
      <c r="R236" s="94"/>
      <c r="S236" s="94"/>
      <c r="T236" s="94"/>
    </row>
    <row r="237" ht="15.75" customHeight="1">
      <c r="A237" s="204"/>
      <c r="B237" s="222"/>
      <c r="C237" s="223"/>
      <c r="D237" s="231"/>
      <c r="E237" s="3"/>
      <c r="F237" s="3"/>
      <c r="G237" s="3"/>
      <c r="H237" s="3"/>
      <c r="J237" s="226"/>
      <c r="K237" s="3"/>
      <c r="L237" s="3"/>
      <c r="O237" s="227"/>
      <c r="Q237" s="94"/>
      <c r="R237" s="94"/>
      <c r="S237" s="94"/>
      <c r="T237" s="94"/>
    </row>
    <row r="238" ht="15.75" customHeight="1">
      <c r="A238" s="204"/>
      <c r="B238" s="222"/>
      <c r="C238" s="223"/>
      <c r="D238" s="231"/>
      <c r="E238" s="3"/>
      <c r="F238" s="3"/>
      <c r="G238" s="3"/>
      <c r="H238" s="3"/>
      <c r="J238" s="226"/>
      <c r="K238" s="3"/>
      <c r="L238" s="3"/>
      <c r="O238" s="227"/>
      <c r="Q238" s="94"/>
      <c r="R238" s="94"/>
      <c r="S238" s="94"/>
      <c r="T238" s="94"/>
    </row>
    <row r="239" ht="15.75" customHeight="1">
      <c r="A239" s="204"/>
      <c r="B239" s="222"/>
      <c r="C239" s="223"/>
      <c r="D239" s="231"/>
      <c r="E239" s="3"/>
      <c r="F239" s="3"/>
      <c r="G239" s="3"/>
      <c r="H239" s="3"/>
      <c r="J239" s="226"/>
      <c r="K239" s="3"/>
      <c r="L239" s="3"/>
      <c r="O239" s="227"/>
      <c r="Q239" s="94"/>
      <c r="R239" s="94"/>
      <c r="S239" s="94"/>
      <c r="T239" s="94"/>
    </row>
    <row r="240" ht="15.75" customHeight="1">
      <c r="A240" s="204"/>
      <c r="B240" s="222"/>
      <c r="C240" s="223"/>
      <c r="D240" s="231"/>
      <c r="E240" s="3"/>
      <c r="F240" s="3"/>
      <c r="G240" s="3"/>
      <c r="H240" s="3"/>
      <c r="J240" s="226"/>
      <c r="K240" s="3"/>
      <c r="L240" s="3"/>
      <c r="O240" s="227"/>
      <c r="Q240" s="94"/>
      <c r="R240" s="94"/>
      <c r="S240" s="94"/>
      <c r="T240" s="94"/>
    </row>
    <row r="241" ht="15.75" customHeight="1">
      <c r="A241" s="204"/>
      <c r="B241" s="222"/>
      <c r="C241" s="223"/>
      <c r="D241" s="231"/>
      <c r="E241" s="3"/>
      <c r="F241" s="3"/>
      <c r="G241" s="3"/>
      <c r="H241" s="3"/>
      <c r="J241" s="226"/>
      <c r="K241" s="3"/>
      <c r="L241" s="3"/>
      <c r="O241" s="227"/>
      <c r="Q241" s="94"/>
      <c r="R241" s="94"/>
      <c r="S241" s="94"/>
      <c r="T241" s="94"/>
    </row>
    <row r="242" ht="15.75" customHeight="1">
      <c r="A242" s="204"/>
      <c r="B242" s="222"/>
      <c r="C242" s="223"/>
      <c r="D242" s="231"/>
      <c r="E242" s="3"/>
      <c r="F242" s="3"/>
      <c r="G242" s="3"/>
      <c r="H242" s="3"/>
      <c r="J242" s="226"/>
      <c r="K242" s="3"/>
      <c r="L242" s="3"/>
      <c r="O242" s="227"/>
      <c r="Q242" s="94"/>
      <c r="R242" s="94"/>
      <c r="S242" s="94"/>
      <c r="T242" s="94"/>
    </row>
    <row r="243" ht="15.75" customHeight="1">
      <c r="A243" s="204"/>
      <c r="B243" s="222"/>
      <c r="C243" s="223"/>
      <c r="D243" s="231"/>
      <c r="E243" s="3"/>
      <c r="F243" s="3"/>
      <c r="G243" s="3"/>
      <c r="H243" s="3"/>
      <c r="J243" s="226"/>
      <c r="K243" s="3"/>
      <c r="L243" s="3"/>
      <c r="O243" s="227"/>
      <c r="Q243" s="94"/>
      <c r="R243" s="94"/>
      <c r="S243" s="94"/>
      <c r="T243" s="94"/>
    </row>
    <row r="244" ht="15.75" customHeight="1">
      <c r="A244" s="204"/>
      <c r="B244" s="222"/>
      <c r="C244" s="223"/>
      <c r="D244" s="231"/>
      <c r="E244" s="3"/>
      <c r="F244" s="3"/>
      <c r="G244" s="3"/>
      <c r="H244" s="3"/>
      <c r="J244" s="226"/>
      <c r="K244" s="3"/>
      <c r="L244" s="3"/>
      <c r="O244" s="227"/>
      <c r="Q244" s="94"/>
      <c r="R244" s="94"/>
      <c r="S244" s="94"/>
      <c r="T244" s="94"/>
    </row>
    <row r="245" ht="15.75" customHeight="1">
      <c r="A245" s="204"/>
      <c r="B245" s="222"/>
      <c r="C245" s="223"/>
      <c r="D245" s="231"/>
      <c r="E245" s="3"/>
      <c r="F245" s="3"/>
      <c r="G245" s="3"/>
      <c r="H245" s="3"/>
      <c r="J245" s="226"/>
      <c r="K245" s="3"/>
      <c r="L245" s="3"/>
      <c r="O245" s="227"/>
      <c r="Q245" s="94"/>
      <c r="R245" s="94"/>
      <c r="S245" s="94"/>
      <c r="T245" s="94"/>
    </row>
    <row r="246" ht="15.75" customHeight="1">
      <c r="A246" s="204"/>
      <c r="B246" s="222"/>
      <c r="C246" s="223"/>
      <c r="D246" s="231"/>
      <c r="E246" s="3"/>
      <c r="F246" s="3"/>
      <c r="G246" s="3"/>
      <c r="H246" s="3"/>
      <c r="J246" s="226"/>
      <c r="K246" s="3"/>
      <c r="L246" s="3"/>
      <c r="O246" s="227"/>
      <c r="Q246" s="94"/>
      <c r="R246" s="94"/>
      <c r="S246" s="94"/>
      <c r="T246" s="94"/>
    </row>
    <row r="247" ht="15.75" customHeight="1">
      <c r="A247" s="204"/>
      <c r="B247" s="222"/>
      <c r="C247" s="223"/>
      <c r="D247" s="231"/>
      <c r="E247" s="3"/>
      <c r="F247" s="3"/>
      <c r="G247" s="3"/>
      <c r="H247" s="3"/>
      <c r="J247" s="226"/>
      <c r="K247" s="3"/>
      <c r="L247" s="3"/>
      <c r="O247" s="227"/>
      <c r="Q247" s="94"/>
      <c r="R247" s="94"/>
      <c r="S247" s="94"/>
      <c r="T247" s="94"/>
    </row>
    <row r="248" ht="15.75" customHeight="1">
      <c r="A248" s="204"/>
      <c r="B248" s="222"/>
      <c r="C248" s="223"/>
      <c r="D248" s="231"/>
      <c r="E248" s="3"/>
      <c r="F248" s="3"/>
      <c r="G248" s="3"/>
      <c r="H248" s="3"/>
      <c r="J248" s="226"/>
      <c r="K248" s="3"/>
      <c r="L248" s="3"/>
      <c r="O248" s="227"/>
      <c r="Q248" s="94"/>
      <c r="R248" s="94"/>
      <c r="S248" s="94"/>
      <c r="T248" s="94"/>
    </row>
    <row r="249" ht="15.75" customHeight="1">
      <c r="A249" s="204"/>
      <c r="B249" s="222"/>
      <c r="C249" s="223"/>
      <c r="D249" s="231"/>
      <c r="E249" s="3"/>
      <c r="F249" s="3"/>
      <c r="G249" s="3"/>
      <c r="H249" s="3"/>
      <c r="J249" s="226"/>
      <c r="K249" s="3"/>
      <c r="L249" s="3"/>
      <c r="O249" s="227"/>
      <c r="Q249" s="94"/>
      <c r="R249" s="94"/>
      <c r="S249" s="94"/>
      <c r="T249" s="94"/>
    </row>
    <row r="250" ht="15.75" customHeight="1">
      <c r="A250" s="204"/>
      <c r="B250" s="222"/>
      <c r="C250" s="223"/>
      <c r="D250" s="231"/>
      <c r="E250" s="3"/>
      <c r="F250" s="3"/>
      <c r="G250" s="3"/>
      <c r="H250" s="3"/>
      <c r="J250" s="226"/>
      <c r="K250" s="3"/>
      <c r="L250" s="3"/>
      <c r="O250" s="227"/>
      <c r="Q250" s="94"/>
      <c r="R250" s="94"/>
      <c r="S250" s="94"/>
      <c r="T250" s="94"/>
    </row>
    <row r="251" ht="15.75" customHeight="1">
      <c r="A251" s="204"/>
      <c r="B251" s="222"/>
      <c r="C251" s="223"/>
      <c r="D251" s="231"/>
      <c r="E251" s="3"/>
      <c r="F251" s="3"/>
      <c r="G251" s="3"/>
      <c r="H251" s="3"/>
      <c r="J251" s="226"/>
      <c r="K251" s="3"/>
      <c r="L251" s="3"/>
      <c r="O251" s="227"/>
      <c r="Q251" s="94"/>
      <c r="R251" s="94"/>
      <c r="S251" s="94"/>
      <c r="T251" s="94"/>
    </row>
    <row r="252" ht="15.75" customHeight="1">
      <c r="A252" s="204"/>
      <c r="B252" s="222"/>
      <c r="C252" s="223"/>
      <c r="D252" s="231"/>
      <c r="E252" s="3"/>
      <c r="F252" s="3"/>
      <c r="G252" s="3"/>
      <c r="H252" s="3"/>
      <c r="J252" s="226"/>
      <c r="K252" s="3"/>
      <c r="L252" s="3"/>
      <c r="O252" s="227"/>
      <c r="Q252" s="94"/>
      <c r="R252" s="94"/>
      <c r="S252" s="94"/>
      <c r="T252" s="94"/>
    </row>
    <row r="253" ht="15.75" customHeight="1">
      <c r="A253" s="204"/>
      <c r="B253" s="222"/>
      <c r="C253" s="223"/>
      <c r="D253" s="231"/>
      <c r="E253" s="3"/>
      <c r="F253" s="3"/>
      <c r="G253" s="3"/>
      <c r="H253" s="3"/>
      <c r="J253" s="226"/>
      <c r="K253" s="3"/>
      <c r="L253" s="3"/>
      <c r="O253" s="227"/>
      <c r="Q253" s="94"/>
      <c r="R253" s="94"/>
      <c r="S253" s="94"/>
      <c r="T253" s="94"/>
    </row>
    <row r="254" ht="15.75" customHeight="1">
      <c r="A254" s="204"/>
      <c r="B254" s="222"/>
      <c r="C254" s="223"/>
      <c r="D254" s="231"/>
      <c r="E254" s="3"/>
      <c r="F254" s="3"/>
      <c r="G254" s="3"/>
      <c r="H254" s="3"/>
      <c r="J254" s="226"/>
      <c r="K254" s="3"/>
      <c r="L254" s="3"/>
      <c r="O254" s="227"/>
      <c r="Q254" s="94"/>
      <c r="R254" s="94"/>
      <c r="S254" s="94"/>
      <c r="T254" s="94"/>
    </row>
    <row r="255" ht="15.75" customHeight="1">
      <c r="A255" s="204"/>
      <c r="B255" s="222"/>
      <c r="C255" s="223"/>
      <c r="D255" s="231"/>
      <c r="E255" s="3"/>
      <c r="F255" s="3"/>
      <c r="G255" s="3"/>
      <c r="H255" s="3"/>
      <c r="J255" s="226"/>
      <c r="K255" s="3"/>
      <c r="L255" s="3"/>
      <c r="O255" s="227"/>
      <c r="Q255" s="94"/>
      <c r="R255" s="94"/>
      <c r="S255" s="94"/>
      <c r="T255" s="94"/>
    </row>
    <row r="256" ht="15.75" customHeight="1">
      <c r="A256" s="204"/>
      <c r="B256" s="222"/>
      <c r="C256" s="223"/>
      <c r="D256" s="231"/>
      <c r="E256" s="3"/>
      <c r="F256" s="3"/>
      <c r="G256" s="3"/>
      <c r="H256" s="3"/>
      <c r="J256" s="226"/>
      <c r="K256" s="3"/>
      <c r="L256" s="3"/>
      <c r="O256" s="227"/>
      <c r="Q256" s="94"/>
      <c r="R256" s="94"/>
      <c r="S256" s="94"/>
      <c r="T256" s="94"/>
    </row>
    <row r="257" ht="15.75" customHeight="1">
      <c r="A257" s="204"/>
      <c r="B257" s="222"/>
      <c r="C257" s="223"/>
      <c r="D257" s="231"/>
      <c r="E257" s="3"/>
      <c r="F257" s="3"/>
      <c r="G257" s="3"/>
      <c r="H257" s="3"/>
      <c r="J257" s="226"/>
      <c r="K257" s="3"/>
      <c r="L257" s="3"/>
      <c r="O257" s="227"/>
      <c r="Q257" s="94"/>
      <c r="R257" s="94"/>
      <c r="S257" s="94"/>
      <c r="T257" s="94"/>
    </row>
    <row r="258" ht="15.75" customHeight="1">
      <c r="A258" s="204"/>
      <c r="B258" s="222"/>
      <c r="C258" s="223"/>
      <c r="D258" s="231"/>
      <c r="E258" s="3"/>
      <c r="F258" s="3"/>
      <c r="G258" s="3"/>
      <c r="H258" s="3"/>
      <c r="J258" s="226"/>
      <c r="K258" s="3"/>
      <c r="L258" s="3"/>
      <c r="O258" s="227"/>
      <c r="Q258" s="94"/>
      <c r="R258" s="94"/>
      <c r="S258" s="94"/>
      <c r="T258" s="94"/>
    </row>
    <row r="259" ht="15.75" customHeight="1">
      <c r="A259" s="204"/>
      <c r="B259" s="222"/>
      <c r="C259" s="223"/>
      <c r="D259" s="231"/>
      <c r="E259" s="3"/>
      <c r="F259" s="3"/>
      <c r="G259" s="3"/>
      <c r="H259" s="3"/>
      <c r="J259" s="226"/>
      <c r="K259" s="3"/>
      <c r="L259" s="3"/>
      <c r="O259" s="227"/>
      <c r="Q259" s="94"/>
      <c r="R259" s="94"/>
      <c r="S259" s="94"/>
      <c r="T259" s="94"/>
    </row>
    <row r="260" ht="15.75" customHeight="1">
      <c r="A260" s="204"/>
      <c r="B260" s="222"/>
      <c r="C260" s="223"/>
      <c r="D260" s="231"/>
      <c r="E260" s="3"/>
      <c r="F260" s="3"/>
      <c r="G260" s="3"/>
      <c r="H260" s="3"/>
      <c r="J260" s="226"/>
      <c r="K260" s="3"/>
      <c r="L260" s="3"/>
      <c r="O260" s="227"/>
      <c r="Q260" s="94"/>
      <c r="R260" s="94"/>
      <c r="S260" s="94"/>
      <c r="T260" s="94"/>
    </row>
    <row r="261" ht="15.75" customHeight="1">
      <c r="A261" s="204"/>
      <c r="B261" s="222"/>
      <c r="C261" s="223"/>
      <c r="D261" s="231"/>
      <c r="E261" s="3"/>
      <c r="F261" s="3"/>
      <c r="G261" s="3"/>
      <c r="H261" s="3"/>
      <c r="J261" s="226"/>
      <c r="K261" s="3"/>
      <c r="L261" s="3"/>
      <c r="O261" s="227"/>
      <c r="Q261" s="94"/>
      <c r="R261" s="94"/>
      <c r="S261" s="94"/>
      <c r="T261" s="94"/>
    </row>
    <row r="262" ht="15.75" customHeight="1">
      <c r="A262" s="204"/>
      <c r="B262" s="222"/>
      <c r="C262" s="223"/>
      <c r="D262" s="231"/>
      <c r="E262" s="3"/>
      <c r="F262" s="3"/>
      <c r="G262" s="3"/>
      <c r="H262" s="3"/>
      <c r="J262" s="226"/>
      <c r="K262" s="3"/>
      <c r="L262" s="3"/>
      <c r="O262" s="227"/>
      <c r="Q262" s="94"/>
      <c r="R262" s="94"/>
      <c r="S262" s="94"/>
      <c r="T262" s="94"/>
    </row>
    <row r="263" ht="15.75" customHeight="1">
      <c r="A263" s="204"/>
      <c r="B263" s="222"/>
      <c r="C263" s="223"/>
      <c r="D263" s="231"/>
      <c r="E263" s="3"/>
      <c r="F263" s="3"/>
      <c r="G263" s="3"/>
      <c r="H263" s="3"/>
      <c r="J263" s="226"/>
      <c r="K263" s="3"/>
      <c r="L263" s="3"/>
      <c r="O263" s="227"/>
      <c r="Q263" s="94"/>
      <c r="R263" s="94"/>
      <c r="S263" s="94"/>
      <c r="T263" s="94"/>
    </row>
    <row r="264" ht="15.75" customHeight="1">
      <c r="A264" s="204"/>
      <c r="B264" s="222"/>
      <c r="C264" s="223"/>
      <c r="D264" s="231"/>
      <c r="E264" s="3"/>
      <c r="F264" s="3"/>
      <c r="G264" s="3"/>
      <c r="H264" s="3"/>
      <c r="J264" s="226"/>
      <c r="K264" s="3"/>
      <c r="L264" s="3"/>
      <c r="O264" s="227"/>
      <c r="Q264" s="94"/>
      <c r="R264" s="94"/>
      <c r="S264" s="94"/>
      <c r="T264" s="94"/>
    </row>
    <row r="265" ht="15.75" customHeight="1">
      <c r="A265" s="204"/>
      <c r="B265" s="222"/>
      <c r="C265" s="223"/>
      <c r="D265" s="231"/>
      <c r="E265" s="3"/>
      <c r="F265" s="3"/>
      <c r="G265" s="3"/>
      <c r="H265" s="3"/>
      <c r="J265" s="226"/>
      <c r="K265" s="3"/>
      <c r="L265" s="3"/>
      <c r="O265" s="227"/>
      <c r="Q265" s="94"/>
      <c r="R265" s="94"/>
      <c r="S265" s="94"/>
      <c r="T265" s="94"/>
    </row>
    <row r="266" ht="15.75" customHeight="1">
      <c r="A266" s="204"/>
      <c r="B266" s="222"/>
      <c r="C266" s="223"/>
      <c r="D266" s="231"/>
      <c r="E266" s="3"/>
      <c r="F266" s="3"/>
      <c r="G266" s="3"/>
      <c r="H266" s="3"/>
      <c r="J266" s="226"/>
      <c r="K266" s="3"/>
      <c r="L266" s="3"/>
      <c r="O266" s="227"/>
      <c r="Q266" s="94"/>
      <c r="R266" s="94"/>
      <c r="S266" s="94"/>
      <c r="T266" s="94"/>
    </row>
    <row r="267" ht="15.75" customHeight="1">
      <c r="A267" s="204"/>
      <c r="B267" s="222"/>
      <c r="C267" s="223"/>
      <c r="D267" s="231"/>
      <c r="E267" s="3"/>
      <c r="F267" s="3"/>
      <c r="G267" s="3"/>
      <c r="H267" s="3"/>
      <c r="J267" s="226"/>
      <c r="K267" s="3"/>
      <c r="L267" s="3"/>
      <c r="O267" s="227"/>
      <c r="Q267" s="94"/>
      <c r="R267" s="94"/>
      <c r="S267" s="94"/>
      <c r="T267" s="94"/>
    </row>
    <row r="268" ht="15.75" customHeight="1">
      <c r="A268" s="204"/>
      <c r="B268" s="222"/>
      <c r="C268" s="223"/>
      <c r="D268" s="231"/>
      <c r="E268" s="3"/>
      <c r="F268" s="3"/>
      <c r="G268" s="3"/>
      <c r="H268" s="3"/>
      <c r="J268" s="226"/>
      <c r="K268" s="3"/>
      <c r="L268" s="3"/>
      <c r="O268" s="227"/>
      <c r="Q268" s="94"/>
      <c r="R268" s="94"/>
      <c r="S268" s="94"/>
      <c r="T268" s="94"/>
    </row>
    <row r="269" ht="15.75" customHeight="1">
      <c r="A269" s="204"/>
      <c r="B269" s="222"/>
      <c r="C269" s="223"/>
      <c r="D269" s="231"/>
      <c r="E269" s="3"/>
      <c r="F269" s="3"/>
      <c r="G269" s="3"/>
      <c r="H269" s="3"/>
      <c r="J269" s="226"/>
      <c r="K269" s="3"/>
      <c r="L269" s="3"/>
      <c r="O269" s="227"/>
      <c r="Q269" s="94"/>
      <c r="R269" s="94"/>
      <c r="S269" s="94"/>
      <c r="T269" s="94"/>
    </row>
    <row r="270" ht="15.75" customHeight="1">
      <c r="A270" s="204"/>
      <c r="B270" s="222"/>
      <c r="C270" s="223"/>
      <c r="D270" s="231"/>
      <c r="E270" s="3"/>
      <c r="F270" s="3"/>
      <c r="G270" s="3"/>
      <c r="H270" s="3"/>
      <c r="J270" s="226"/>
      <c r="K270" s="3"/>
      <c r="L270" s="3"/>
      <c r="O270" s="227"/>
      <c r="Q270" s="94"/>
      <c r="R270" s="94"/>
      <c r="S270" s="94"/>
      <c r="T270" s="94"/>
    </row>
    <row r="271" ht="15.75" customHeight="1">
      <c r="A271" s="204"/>
      <c r="B271" s="222"/>
      <c r="C271" s="223"/>
      <c r="D271" s="231"/>
      <c r="E271" s="3"/>
      <c r="F271" s="3"/>
      <c r="G271" s="3"/>
      <c r="H271" s="3"/>
      <c r="J271" s="226"/>
      <c r="K271" s="3"/>
      <c r="L271" s="3"/>
      <c r="O271" s="227"/>
      <c r="Q271" s="94"/>
      <c r="R271" s="94"/>
      <c r="S271" s="94"/>
      <c r="T271" s="94"/>
    </row>
    <row r="272" ht="15.75" customHeight="1">
      <c r="A272" s="204"/>
      <c r="B272" s="222"/>
      <c r="C272" s="223"/>
      <c r="D272" s="231"/>
      <c r="E272" s="3"/>
      <c r="F272" s="3"/>
      <c r="G272" s="3"/>
      <c r="H272" s="3"/>
      <c r="J272" s="226"/>
      <c r="K272" s="3"/>
      <c r="L272" s="3"/>
      <c r="O272" s="227"/>
      <c r="Q272" s="94"/>
      <c r="R272" s="94"/>
      <c r="S272" s="94"/>
      <c r="T272" s="94"/>
    </row>
    <row r="273" ht="15.75" customHeight="1">
      <c r="A273" s="204"/>
      <c r="B273" s="222"/>
      <c r="C273" s="223"/>
      <c r="D273" s="231"/>
      <c r="E273" s="3"/>
      <c r="F273" s="3"/>
      <c r="G273" s="3"/>
      <c r="H273" s="3"/>
      <c r="J273" s="226"/>
      <c r="K273" s="3"/>
      <c r="L273" s="3"/>
      <c r="O273" s="227"/>
      <c r="Q273" s="94"/>
      <c r="R273" s="94"/>
      <c r="S273" s="94"/>
      <c r="T273" s="94"/>
    </row>
    <row r="274" ht="15.75" customHeight="1">
      <c r="A274" s="204"/>
      <c r="B274" s="222"/>
      <c r="C274" s="223"/>
      <c r="D274" s="231"/>
      <c r="E274" s="3"/>
      <c r="F274" s="3"/>
      <c r="G274" s="3"/>
      <c r="H274" s="3"/>
      <c r="J274" s="226"/>
      <c r="K274" s="3"/>
      <c r="L274" s="3"/>
      <c r="O274" s="227"/>
      <c r="Q274" s="94"/>
      <c r="R274" s="94"/>
      <c r="S274" s="94"/>
      <c r="T274" s="94"/>
    </row>
    <row r="275" ht="15.75" customHeight="1">
      <c r="A275" s="204"/>
      <c r="B275" s="222"/>
      <c r="C275" s="223"/>
      <c r="D275" s="231"/>
      <c r="E275" s="3"/>
      <c r="F275" s="3"/>
      <c r="G275" s="3"/>
      <c r="H275" s="3"/>
      <c r="J275" s="226"/>
      <c r="K275" s="3"/>
      <c r="L275" s="3"/>
      <c r="O275" s="227"/>
      <c r="Q275" s="94"/>
      <c r="R275" s="94"/>
      <c r="S275" s="94"/>
      <c r="T275" s="94"/>
    </row>
    <row r="276" ht="15.75" customHeight="1">
      <c r="A276" s="204"/>
      <c r="B276" s="222"/>
      <c r="C276" s="223"/>
      <c r="D276" s="231"/>
      <c r="E276" s="3"/>
      <c r="F276" s="3"/>
      <c r="G276" s="3"/>
      <c r="H276" s="3"/>
      <c r="J276" s="226"/>
      <c r="K276" s="3"/>
      <c r="L276" s="3"/>
      <c r="O276" s="227"/>
      <c r="Q276" s="94"/>
      <c r="R276" s="94"/>
      <c r="S276" s="94"/>
      <c r="T276" s="94"/>
    </row>
    <row r="277" ht="15.75" customHeight="1">
      <c r="A277" s="204"/>
      <c r="B277" s="222"/>
      <c r="C277" s="223"/>
      <c r="D277" s="231"/>
      <c r="E277" s="3"/>
      <c r="F277" s="3"/>
      <c r="G277" s="3"/>
      <c r="H277" s="3"/>
      <c r="J277" s="226"/>
      <c r="K277" s="3"/>
      <c r="L277" s="3"/>
      <c r="O277" s="227"/>
      <c r="Q277" s="94"/>
      <c r="R277" s="94"/>
      <c r="S277" s="94"/>
      <c r="T277" s="94"/>
    </row>
    <row r="278" ht="15.75" customHeight="1">
      <c r="A278" s="204"/>
      <c r="B278" s="222"/>
      <c r="C278" s="223"/>
      <c r="D278" s="231"/>
      <c r="E278" s="3"/>
      <c r="F278" s="3"/>
      <c r="G278" s="3"/>
      <c r="H278" s="3"/>
      <c r="J278" s="226"/>
      <c r="K278" s="3"/>
      <c r="L278" s="3"/>
      <c r="O278" s="227"/>
      <c r="Q278" s="94"/>
      <c r="R278" s="94"/>
      <c r="S278" s="94"/>
      <c r="T278" s="94"/>
    </row>
    <row r="279" ht="15.75" customHeight="1">
      <c r="A279" s="204"/>
      <c r="B279" s="222"/>
      <c r="C279" s="223"/>
      <c r="D279" s="231"/>
      <c r="E279" s="3"/>
      <c r="F279" s="3"/>
      <c r="G279" s="3"/>
      <c r="H279" s="3"/>
      <c r="J279" s="226"/>
      <c r="K279" s="3"/>
      <c r="L279" s="3"/>
      <c r="O279" s="227"/>
      <c r="Q279" s="94"/>
      <c r="R279" s="94"/>
      <c r="S279" s="94"/>
      <c r="T279" s="94"/>
    </row>
    <row r="280" ht="15.75" customHeight="1">
      <c r="A280" s="204"/>
      <c r="B280" s="222"/>
      <c r="C280" s="223"/>
      <c r="D280" s="231"/>
      <c r="E280" s="3"/>
      <c r="F280" s="3"/>
      <c r="G280" s="3"/>
      <c r="H280" s="3"/>
      <c r="J280" s="226"/>
      <c r="K280" s="3"/>
      <c r="L280" s="3"/>
      <c r="O280" s="227"/>
      <c r="Q280" s="94"/>
      <c r="R280" s="94"/>
      <c r="S280" s="94"/>
      <c r="T280" s="94"/>
    </row>
    <row r="281" ht="15.75" customHeight="1">
      <c r="A281" s="204"/>
      <c r="B281" s="222"/>
      <c r="C281" s="223"/>
      <c r="D281" s="231"/>
      <c r="E281" s="3"/>
      <c r="F281" s="3"/>
      <c r="G281" s="3"/>
      <c r="H281" s="3"/>
      <c r="J281" s="226"/>
      <c r="K281" s="3"/>
      <c r="L281" s="3"/>
      <c r="O281" s="227"/>
      <c r="Q281" s="94"/>
      <c r="R281" s="94"/>
      <c r="S281" s="94"/>
      <c r="T281" s="94"/>
    </row>
    <row r="282" ht="15.75" customHeight="1">
      <c r="A282" s="204"/>
      <c r="B282" s="222"/>
      <c r="C282" s="223"/>
      <c r="D282" s="231"/>
      <c r="E282" s="3"/>
      <c r="F282" s="3"/>
      <c r="G282" s="3"/>
      <c r="H282" s="3"/>
      <c r="J282" s="226"/>
      <c r="K282" s="3"/>
      <c r="L282" s="3"/>
      <c r="O282" s="227"/>
      <c r="Q282" s="94"/>
      <c r="R282" s="94"/>
      <c r="S282" s="94"/>
      <c r="T282" s="94"/>
    </row>
    <row r="283" ht="15.75" customHeight="1">
      <c r="A283" s="204"/>
      <c r="B283" s="222"/>
      <c r="C283" s="223"/>
      <c r="D283" s="231"/>
      <c r="E283" s="3"/>
      <c r="F283" s="3"/>
      <c r="G283" s="3"/>
      <c r="H283" s="3"/>
      <c r="J283" s="226"/>
      <c r="K283" s="3"/>
      <c r="L283" s="3"/>
      <c r="O283" s="227"/>
      <c r="Q283" s="94"/>
      <c r="R283" s="94"/>
      <c r="S283" s="94"/>
      <c r="T283" s="94"/>
    </row>
    <row r="284" ht="15.75" customHeight="1">
      <c r="A284" s="204"/>
      <c r="B284" s="222"/>
      <c r="C284" s="223"/>
      <c r="D284" s="231"/>
      <c r="E284" s="3"/>
      <c r="F284" s="3"/>
      <c r="G284" s="3"/>
      <c r="H284" s="3"/>
      <c r="J284" s="226"/>
      <c r="K284" s="3"/>
      <c r="L284" s="3"/>
      <c r="O284" s="227"/>
      <c r="Q284" s="94"/>
      <c r="R284" s="94"/>
      <c r="S284" s="94"/>
      <c r="T284" s="94"/>
    </row>
    <row r="285" ht="15.75" customHeight="1">
      <c r="A285" s="204"/>
      <c r="B285" s="222"/>
      <c r="C285" s="223"/>
      <c r="D285" s="231"/>
      <c r="E285" s="3"/>
      <c r="F285" s="3"/>
      <c r="G285" s="3"/>
      <c r="H285" s="3"/>
      <c r="J285" s="226"/>
      <c r="K285" s="3"/>
      <c r="L285" s="3"/>
      <c r="O285" s="227"/>
      <c r="Q285" s="94"/>
      <c r="R285" s="94"/>
      <c r="S285" s="94"/>
      <c r="T285" s="94"/>
    </row>
    <row r="286" ht="15.75" customHeight="1">
      <c r="A286" s="204"/>
      <c r="B286" s="222"/>
      <c r="C286" s="223"/>
      <c r="D286" s="231"/>
      <c r="E286" s="3"/>
      <c r="F286" s="3"/>
      <c r="G286" s="3"/>
      <c r="H286" s="3"/>
      <c r="J286" s="226"/>
      <c r="K286" s="3"/>
      <c r="L286" s="3"/>
      <c r="O286" s="227"/>
      <c r="Q286" s="94"/>
      <c r="R286" s="94"/>
      <c r="S286" s="94"/>
      <c r="T286" s="94"/>
    </row>
    <row r="287" ht="15.75" customHeight="1">
      <c r="A287" s="204"/>
      <c r="B287" s="222"/>
      <c r="C287" s="223"/>
      <c r="D287" s="231"/>
      <c r="E287" s="3"/>
      <c r="F287" s="3"/>
      <c r="G287" s="3"/>
      <c r="H287" s="3"/>
      <c r="J287" s="226"/>
      <c r="K287" s="3"/>
      <c r="L287" s="3"/>
      <c r="O287" s="227"/>
      <c r="Q287" s="94"/>
      <c r="R287" s="94"/>
      <c r="S287" s="94"/>
      <c r="T287" s="94"/>
    </row>
    <row r="288" ht="15.75" customHeight="1">
      <c r="A288" s="204"/>
      <c r="B288" s="222"/>
      <c r="C288" s="223"/>
      <c r="D288" s="231"/>
      <c r="E288" s="3"/>
      <c r="F288" s="3"/>
      <c r="G288" s="3"/>
      <c r="H288" s="3"/>
      <c r="J288" s="226"/>
      <c r="K288" s="3"/>
      <c r="L288" s="3"/>
      <c r="O288" s="227"/>
      <c r="Q288" s="94"/>
      <c r="R288" s="94"/>
      <c r="S288" s="94"/>
      <c r="T288" s="94"/>
    </row>
    <row r="289" ht="15.75" customHeight="1">
      <c r="A289" s="204"/>
      <c r="B289" s="222"/>
      <c r="C289" s="223"/>
      <c r="D289" s="231"/>
      <c r="E289" s="3"/>
      <c r="F289" s="3"/>
      <c r="G289" s="3"/>
      <c r="H289" s="3"/>
      <c r="J289" s="226"/>
      <c r="K289" s="3"/>
      <c r="L289" s="3"/>
      <c r="O289" s="227"/>
      <c r="Q289" s="94"/>
      <c r="R289" s="94"/>
      <c r="S289" s="94"/>
      <c r="T289" s="94"/>
    </row>
    <row r="290" ht="15.75" customHeight="1">
      <c r="A290" s="204"/>
      <c r="B290" s="222"/>
      <c r="C290" s="223"/>
      <c r="D290" s="231"/>
      <c r="E290" s="3"/>
      <c r="F290" s="3"/>
      <c r="G290" s="3"/>
      <c r="H290" s="3"/>
      <c r="J290" s="226"/>
      <c r="K290" s="3"/>
      <c r="L290" s="3"/>
      <c r="O290" s="227"/>
      <c r="Q290" s="94"/>
      <c r="R290" s="94"/>
      <c r="S290" s="94"/>
      <c r="T290" s="94"/>
    </row>
    <row r="291" ht="15.75" customHeight="1">
      <c r="A291" s="204"/>
      <c r="B291" s="222"/>
      <c r="C291" s="223"/>
      <c r="D291" s="231"/>
      <c r="E291" s="3"/>
      <c r="F291" s="3"/>
      <c r="G291" s="3"/>
      <c r="H291" s="3"/>
      <c r="J291" s="226"/>
      <c r="K291" s="3"/>
      <c r="L291" s="3"/>
      <c r="O291" s="227"/>
      <c r="Q291" s="94"/>
      <c r="R291" s="94"/>
      <c r="S291" s="94"/>
      <c r="T291" s="94"/>
    </row>
    <row r="292" ht="15.75" customHeight="1">
      <c r="A292" s="204"/>
      <c r="B292" s="222"/>
      <c r="C292" s="223"/>
      <c r="D292" s="231"/>
      <c r="E292" s="3"/>
      <c r="F292" s="3"/>
      <c r="G292" s="3"/>
      <c r="H292" s="3"/>
      <c r="J292" s="226"/>
      <c r="K292" s="3"/>
      <c r="L292" s="3"/>
      <c r="O292" s="227"/>
      <c r="Q292" s="94"/>
      <c r="R292" s="94"/>
      <c r="S292" s="94"/>
      <c r="T292" s="94"/>
    </row>
    <row r="293" ht="15.75" customHeight="1">
      <c r="A293" s="204"/>
      <c r="B293" s="222"/>
      <c r="C293" s="223"/>
      <c r="D293" s="231"/>
      <c r="E293" s="3"/>
      <c r="F293" s="3"/>
      <c r="G293" s="3"/>
      <c r="H293" s="3"/>
      <c r="J293" s="226"/>
      <c r="K293" s="3"/>
      <c r="L293" s="3"/>
      <c r="O293" s="227"/>
      <c r="Q293" s="94"/>
      <c r="R293" s="94"/>
      <c r="S293" s="94"/>
      <c r="T293" s="94"/>
    </row>
    <row r="294" ht="15.75" customHeight="1">
      <c r="A294" s="204"/>
      <c r="B294" s="222"/>
      <c r="C294" s="223"/>
      <c r="D294" s="231"/>
      <c r="E294" s="3"/>
      <c r="F294" s="3"/>
      <c r="G294" s="3"/>
      <c r="H294" s="3"/>
      <c r="J294" s="226"/>
      <c r="K294" s="3"/>
      <c r="L294" s="3"/>
      <c r="O294" s="227"/>
      <c r="Q294" s="94"/>
      <c r="R294" s="94"/>
      <c r="S294" s="94"/>
      <c r="T294" s="94"/>
    </row>
    <row r="295" ht="15.75" customHeight="1">
      <c r="A295" s="204"/>
      <c r="B295" s="222"/>
      <c r="C295" s="223"/>
      <c r="D295" s="231"/>
      <c r="E295" s="3"/>
      <c r="F295" s="3"/>
      <c r="G295" s="3"/>
      <c r="H295" s="3"/>
      <c r="J295" s="226"/>
      <c r="K295" s="3"/>
      <c r="L295" s="3"/>
      <c r="O295" s="227"/>
      <c r="Q295" s="94"/>
      <c r="R295" s="94"/>
      <c r="S295" s="94"/>
      <c r="T295" s="94"/>
    </row>
    <row r="296" ht="15.75" customHeight="1">
      <c r="A296" s="204"/>
      <c r="B296" s="222"/>
      <c r="C296" s="223"/>
      <c r="D296" s="231"/>
      <c r="E296" s="3"/>
      <c r="F296" s="3"/>
      <c r="G296" s="3"/>
      <c r="H296" s="3"/>
      <c r="J296" s="226"/>
      <c r="K296" s="3"/>
      <c r="L296" s="3"/>
      <c r="O296" s="227"/>
      <c r="Q296" s="94"/>
      <c r="R296" s="94"/>
      <c r="S296" s="94"/>
      <c r="T296" s="94"/>
    </row>
    <row r="297" ht="15.75" customHeight="1">
      <c r="A297" s="204"/>
      <c r="B297" s="222"/>
      <c r="C297" s="223"/>
      <c r="D297" s="231"/>
      <c r="E297" s="3"/>
      <c r="F297" s="3"/>
      <c r="G297" s="3"/>
      <c r="H297" s="3"/>
      <c r="J297" s="226"/>
      <c r="K297" s="3"/>
      <c r="L297" s="3"/>
      <c r="O297" s="227"/>
      <c r="Q297" s="94"/>
      <c r="R297" s="94"/>
      <c r="S297" s="94"/>
      <c r="T297" s="94"/>
    </row>
    <row r="298" ht="15.75" customHeight="1">
      <c r="A298" s="204"/>
      <c r="B298" s="222"/>
      <c r="C298" s="223"/>
      <c r="D298" s="231"/>
      <c r="E298" s="3"/>
      <c r="F298" s="3"/>
      <c r="G298" s="3"/>
      <c r="H298" s="3"/>
      <c r="J298" s="226"/>
      <c r="K298" s="3"/>
      <c r="L298" s="3"/>
      <c r="O298" s="227"/>
      <c r="Q298" s="94"/>
      <c r="R298" s="94"/>
      <c r="S298" s="94"/>
      <c r="T298" s="94"/>
    </row>
    <row r="299" ht="15.75" customHeight="1">
      <c r="A299" s="204"/>
      <c r="B299" s="222"/>
      <c r="C299" s="223"/>
      <c r="D299" s="231"/>
      <c r="E299" s="3"/>
      <c r="F299" s="3"/>
      <c r="G299" s="3"/>
      <c r="H299" s="3"/>
      <c r="J299" s="226"/>
      <c r="K299" s="3"/>
      <c r="L299" s="3"/>
      <c r="O299" s="227"/>
      <c r="Q299" s="94"/>
      <c r="R299" s="94"/>
      <c r="S299" s="94"/>
      <c r="T299" s="94"/>
    </row>
    <row r="300" ht="15.75" customHeight="1">
      <c r="A300" s="204"/>
      <c r="B300" s="222"/>
      <c r="C300" s="223"/>
      <c r="D300" s="231"/>
      <c r="E300" s="3"/>
      <c r="F300" s="3"/>
      <c r="G300" s="3"/>
      <c r="H300" s="3"/>
      <c r="J300" s="226"/>
      <c r="K300" s="3"/>
      <c r="L300" s="3"/>
      <c r="O300" s="227"/>
      <c r="Q300" s="94"/>
      <c r="R300" s="94"/>
      <c r="S300" s="94"/>
      <c r="T300" s="94"/>
    </row>
    <row r="301" ht="15.75" customHeight="1">
      <c r="A301" s="204"/>
      <c r="B301" s="222"/>
      <c r="C301" s="223"/>
      <c r="D301" s="231"/>
      <c r="E301" s="3"/>
      <c r="F301" s="3"/>
      <c r="G301" s="3"/>
      <c r="H301" s="3"/>
      <c r="J301" s="226"/>
      <c r="K301" s="3"/>
      <c r="L301" s="3"/>
      <c r="O301" s="227"/>
      <c r="Q301" s="94"/>
      <c r="R301" s="94"/>
      <c r="S301" s="94"/>
      <c r="T301" s="94"/>
    </row>
    <row r="302" ht="15.75" customHeight="1">
      <c r="A302" s="204"/>
      <c r="B302" s="222"/>
      <c r="C302" s="223"/>
      <c r="D302" s="231"/>
      <c r="E302" s="3"/>
      <c r="F302" s="3"/>
      <c r="G302" s="3"/>
      <c r="H302" s="3"/>
      <c r="J302" s="226"/>
      <c r="K302" s="3"/>
      <c r="L302" s="3"/>
      <c r="O302" s="227"/>
      <c r="Q302" s="94"/>
      <c r="R302" s="94"/>
      <c r="S302" s="94"/>
      <c r="T302" s="94"/>
    </row>
    <row r="303" ht="15.75" customHeight="1">
      <c r="A303" s="204"/>
      <c r="B303" s="222"/>
      <c r="C303" s="223"/>
      <c r="D303" s="231"/>
      <c r="E303" s="3"/>
      <c r="F303" s="3"/>
      <c r="G303" s="3"/>
      <c r="H303" s="3"/>
      <c r="J303" s="226"/>
      <c r="K303" s="3"/>
      <c r="L303" s="3"/>
      <c r="O303" s="227"/>
      <c r="Q303" s="94"/>
      <c r="R303" s="94"/>
      <c r="S303" s="94"/>
      <c r="T303" s="94"/>
    </row>
    <row r="304" ht="15.75" customHeight="1">
      <c r="A304" s="204"/>
      <c r="B304" s="222"/>
      <c r="C304" s="223"/>
      <c r="D304" s="231"/>
      <c r="E304" s="3"/>
      <c r="F304" s="3"/>
      <c r="G304" s="3"/>
      <c r="H304" s="3"/>
      <c r="J304" s="226"/>
      <c r="K304" s="3"/>
      <c r="L304" s="3"/>
      <c r="O304" s="227"/>
      <c r="Q304" s="94"/>
      <c r="R304" s="94"/>
      <c r="S304" s="94"/>
      <c r="T304" s="94"/>
    </row>
    <row r="305" ht="15.75" customHeight="1">
      <c r="A305" s="204"/>
      <c r="B305" s="222"/>
      <c r="C305" s="223"/>
      <c r="D305" s="231"/>
      <c r="E305" s="3"/>
      <c r="F305" s="3"/>
      <c r="G305" s="3"/>
      <c r="H305" s="3"/>
      <c r="J305" s="226"/>
      <c r="K305" s="3"/>
      <c r="L305" s="3"/>
      <c r="O305" s="227"/>
      <c r="Q305" s="94"/>
      <c r="R305" s="94"/>
      <c r="S305" s="94"/>
      <c r="T305" s="94"/>
    </row>
    <row r="306" ht="15.75" customHeight="1">
      <c r="A306" s="204"/>
      <c r="B306" s="222"/>
      <c r="C306" s="223"/>
      <c r="D306" s="231"/>
      <c r="E306" s="3"/>
      <c r="F306" s="3"/>
      <c r="G306" s="3"/>
      <c r="H306" s="3"/>
      <c r="J306" s="226"/>
      <c r="K306" s="3"/>
      <c r="L306" s="3"/>
      <c r="O306" s="227"/>
      <c r="Q306" s="94"/>
      <c r="R306" s="94"/>
      <c r="S306" s="94"/>
      <c r="T306" s="94"/>
    </row>
    <row r="307" ht="15.75" customHeight="1">
      <c r="A307" s="204"/>
      <c r="B307" s="222"/>
      <c r="C307" s="223"/>
      <c r="D307" s="231"/>
      <c r="E307" s="3"/>
      <c r="F307" s="3"/>
      <c r="G307" s="3"/>
      <c r="H307" s="3"/>
      <c r="J307" s="226"/>
      <c r="K307" s="3"/>
      <c r="L307" s="3"/>
      <c r="O307" s="227"/>
      <c r="Q307" s="94"/>
      <c r="R307" s="94"/>
      <c r="S307" s="94"/>
      <c r="T307" s="94"/>
    </row>
    <row r="308" ht="15.75" customHeight="1">
      <c r="A308" s="204"/>
      <c r="B308" s="222"/>
      <c r="C308" s="223"/>
      <c r="D308" s="231"/>
      <c r="E308" s="3"/>
      <c r="F308" s="3"/>
      <c r="G308" s="3"/>
      <c r="H308" s="3"/>
      <c r="J308" s="226"/>
      <c r="K308" s="3"/>
      <c r="L308" s="3"/>
      <c r="O308" s="227"/>
      <c r="Q308" s="94"/>
      <c r="R308" s="94"/>
      <c r="S308" s="94"/>
      <c r="T308" s="94"/>
    </row>
    <row r="309" ht="15.75" customHeight="1">
      <c r="A309" s="204"/>
      <c r="B309" s="222"/>
      <c r="C309" s="223"/>
      <c r="D309" s="231"/>
      <c r="E309" s="3"/>
      <c r="F309" s="3"/>
      <c r="G309" s="3"/>
      <c r="H309" s="3"/>
      <c r="J309" s="226"/>
      <c r="K309" s="3"/>
      <c r="L309" s="3"/>
      <c r="O309" s="227"/>
      <c r="Q309" s="94"/>
      <c r="R309" s="94"/>
      <c r="S309" s="94"/>
      <c r="T309" s="94"/>
    </row>
    <row r="310" ht="15.75" customHeight="1">
      <c r="A310" s="204"/>
      <c r="B310" s="222"/>
      <c r="C310" s="223"/>
      <c r="D310" s="231"/>
      <c r="E310" s="3"/>
      <c r="F310" s="3"/>
      <c r="G310" s="3"/>
      <c r="H310" s="3"/>
      <c r="J310" s="226"/>
      <c r="K310" s="3"/>
      <c r="L310" s="3"/>
      <c r="O310" s="227"/>
      <c r="Q310" s="94"/>
      <c r="R310" s="94"/>
      <c r="S310" s="94"/>
      <c r="T310" s="94"/>
    </row>
    <row r="311" ht="15.75" customHeight="1">
      <c r="A311" s="204"/>
      <c r="B311" s="222"/>
      <c r="C311" s="223"/>
      <c r="D311" s="231"/>
      <c r="E311" s="3"/>
      <c r="F311" s="3"/>
      <c r="G311" s="3"/>
      <c r="H311" s="3"/>
      <c r="J311" s="226"/>
      <c r="K311" s="3"/>
      <c r="L311" s="3"/>
      <c r="O311" s="227"/>
      <c r="Q311" s="94"/>
      <c r="R311" s="94"/>
      <c r="S311" s="94"/>
      <c r="T311" s="94"/>
    </row>
    <row r="312" ht="15.75" customHeight="1">
      <c r="A312" s="204"/>
      <c r="B312" s="222"/>
      <c r="C312" s="223"/>
      <c r="D312" s="231"/>
      <c r="E312" s="3"/>
      <c r="F312" s="3"/>
      <c r="G312" s="3"/>
      <c r="H312" s="3"/>
      <c r="J312" s="226"/>
      <c r="K312" s="3"/>
      <c r="L312" s="3"/>
      <c r="O312" s="227"/>
      <c r="Q312" s="94"/>
      <c r="R312" s="94"/>
      <c r="S312" s="94"/>
      <c r="T312" s="94"/>
    </row>
    <row r="313" ht="15.75" customHeight="1">
      <c r="A313" s="204"/>
      <c r="B313" s="222"/>
      <c r="C313" s="223"/>
      <c r="D313" s="231"/>
      <c r="E313" s="3"/>
      <c r="F313" s="3"/>
      <c r="G313" s="3"/>
      <c r="H313" s="3"/>
      <c r="J313" s="226"/>
      <c r="K313" s="3"/>
      <c r="L313" s="3"/>
      <c r="O313" s="227"/>
      <c r="Q313" s="94"/>
      <c r="R313" s="94"/>
      <c r="S313" s="94"/>
      <c r="T313" s="94"/>
    </row>
    <row r="314" ht="15.75" customHeight="1">
      <c r="A314" s="204"/>
      <c r="B314" s="222"/>
      <c r="C314" s="223"/>
      <c r="D314" s="231"/>
      <c r="E314" s="3"/>
      <c r="F314" s="3"/>
      <c r="G314" s="3"/>
      <c r="H314" s="3"/>
      <c r="J314" s="226"/>
      <c r="K314" s="3"/>
      <c r="L314" s="3"/>
      <c r="O314" s="227"/>
      <c r="Q314" s="94"/>
      <c r="R314" s="94"/>
      <c r="S314" s="94"/>
      <c r="T314" s="94"/>
    </row>
    <row r="315" ht="15.75" customHeight="1">
      <c r="A315" s="204"/>
      <c r="B315" s="222"/>
      <c r="C315" s="223"/>
      <c r="D315" s="231"/>
      <c r="E315" s="3"/>
      <c r="F315" s="3"/>
      <c r="G315" s="3"/>
      <c r="H315" s="3"/>
      <c r="J315" s="226"/>
      <c r="K315" s="3"/>
      <c r="L315" s="3"/>
      <c r="O315" s="227"/>
      <c r="Q315" s="94"/>
      <c r="R315" s="94"/>
      <c r="S315" s="94"/>
      <c r="T315" s="94"/>
    </row>
    <row r="316" ht="15.75" customHeight="1">
      <c r="A316" s="204"/>
      <c r="B316" s="222"/>
      <c r="C316" s="223"/>
      <c r="D316" s="231"/>
      <c r="E316" s="3"/>
      <c r="F316" s="3"/>
      <c r="G316" s="3"/>
      <c r="H316" s="3"/>
      <c r="J316" s="226"/>
      <c r="K316" s="3"/>
      <c r="L316" s="3"/>
      <c r="O316" s="227"/>
      <c r="Q316" s="94"/>
      <c r="R316" s="94"/>
      <c r="S316" s="94"/>
      <c r="T316" s="94"/>
    </row>
    <row r="317" ht="15.75" customHeight="1">
      <c r="A317" s="204"/>
      <c r="B317" s="222"/>
      <c r="C317" s="223"/>
      <c r="D317" s="231"/>
      <c r="E317" s="3"/>
      <c r="F317" s="3"/>
      <c r="G317" s="3"/>
      <c r="H317" s="3"/>
      <c r="J317" s="226"/>
      <c r="K317" s="3"/>
      <c r="L317" s="3"/>
      <c r="O317" s="227"/>
      <c r="Q317" s="94"/>
      <c r="R317" s="94"/>
      <c r="S317" s="94"/>
      <c r="T317" s="94"/>
    </row>
    <row r="318" ht="15.75" customHeight="1">
      <c r="A318" s="204"/>
      <c r="B318" s="222"/>
      <c r="C318" s="223"/>
      <c r="D318" s="231"/>
      <c r="E318" s="3"/>
      <c r="F318" s="3"/>
      <c r="G318" s="3"/>
      <c r="H318" s="3"/>
      <c r="J318" s="226"/>
      <c r="K318" s="3"/>
      <c r="L318" s="3"/>
      <c r="O318" s="227"/>
      <c r="Q318" s="94"/>
      <c r="R318" s="94"/>
      <c r="S318" s="94"/>
      <c r="T318" s="94"/>
    </row>
    <row r="319" ht="15.75" customHeight="1">
      <c r="A319" s="204"/>
      <c r="B319" s="222"/>
      <c r="C319" s="223"/>
      <c r="D319" s="231"/>
      <c r="E319" s="3"/>
      <c r="F319" s="3"/>
      <c r="G319" s="3"/>
      <c r="H319" s="3"/>
      <c r="J319" s="226"/>
      <c r="K319" s="3"/>
      <c r="L319" s="3"/>
      <c r="O319" s="227"/>
      <c r="Q319" s="94"/>
      <c r="R319" s="94"/>
      <c r="S319" s="94"/>
      <c r="T319" s="94"/>
    </row>
    <row r="320" ht="15.75" customHeight="1">
      <c r="A320" s="204"/>
      <c r="B320" s="222"/>
      <c r="C320" s="223"/>
      <c r="D320" s="231"/>
      <c r="E320" s="3"/>
      <c r="F320" s="3"/>
      <c r="G320" s="3"/>
      <c r="H320" s="3"/>
      <c r="J320" s="226"/>
      <c r="K320" s="3"/>
      <c r="L320" s="3"/>
      <c r="O320" s="227"/>
      <c r="Q320" s="94"/>
      <c r="R320" s="94"/>
      <c r="S320" s="94"/>
      <c r="T320" s="94"/>
    </row>
    <row r="321" ht="15.75" customHeight="1">
      <c r="A321" s="204"/>
      <c r="B321" s="222"/>
      <c r="C321" s="223"/>
      <c r="D321" s="231"/>
      <c r="E321" s="3"/>
      <c r="F321" s="3"/>
      <c r="G321" s="3"/>
      <c r="H321" s="3"/>
      <c r="J321" s="226"/>
      <c r="K321" s="3"/>
      <c r="L321" s="3"/>
      <c r="O321" s="227"/>
      <c r="Q321" s="94"/>
      <c r="R321" s="94"/>
      <c r="S321" s="94"/>
      <c r="T321" s="94"/>
    </row>
    <row r="322" ht="15.75" customHeight="1">
      <c r="A322" s="204"/>
      <c r="B322" s="222"/>
      <c r="C322" s="223"/>
      <c r="D322" s="231"/>
      <c r="E322" s="3"/>
      <c r="F322" s="3"/>
      <c r="G322" s="3"/>
      <c r="H322" s="3"/>
      <c r="J322" s="226"/>
      <c r="K322" s="3"/>
      <c r="L322" s="3"/>
      <c r="O322" s="227"/>
      <c r="Q322" s="94"/>
      <c r="R322" s="94"/>
      <c r="S322" s="94"/>
      <c r="T322" s="94"/>
    </row>
    <row r="323" ht="15.75" customHeight="1">
      <c r="A323" s="204"/>
      <c r="B323" s="222"/>
      <c r="C323" s="223"/>
      <c r="D323" s="231"/>
      <c r="E323" s="3"/>
      <c r="F323" s="3"/>
      <c r="G323" s="3"/>
      <c r="H323" s="3"/>
      <c r="J323" s="226"/>
      <c r="K323" s="3"/>
      <c r="L323" s="3"/>
      <c r="O323" s="227"/>
      <c r="Q323" s="94"/>
      <c r="R323" s="94"/>
      <c r="S323" s="94"/>
      <c r="T323" s="94"/>
    </row>
    <row r="324" ht="15.75" customHeight="1">
      <c r="A324" s="204"/>
      <c r="B324" s="222"/>
      <c r="C324" s="223"/>
      <c r="D324" s="231"/>
      <c r="E324" s="3"/>
      <c r="F324" s="3"/>
      <c r="G324" s="3"/>
      <c r="H324" s="3"/>
      <c r="J324" s="226"/>
      <c r="K324" s="3"/>
      <c r="L324" s="3"/>
      <c r="O324" s="227"/>
      <c r="Q324" s="94"/>
      <c r="R324" s="94"/>
      <c r="S324" s="94"/>
      <c r="T324" s="94"/>
    </row>
    <row r="325" ht="15.75" customHeight="1">
      <c r="A325" s="204"/>
      <c r="B325" s="222"/>
      <c r="C325" s="223"/>
      <c r="D325" s="231"/>
      <c r="E325" s="3"/>
      <c r="F325" s="3"/>
      <c r="G325" s="3"/>
      <c r="H325" s="3"/>
      <c r="J325" s="226"/>
      <c r="K325" s="3"/>
      <c r="L325" s="3"/>
      <c r="O325" s="227"/>
      <c r="Q325" s="94"/>
      <c r="R325" s="94"/>
      <c r="S325" s="94"/>
      <c r="T325" s="94"/>
    </row>
    <row r="326" ht="15.75" customHeight="1">
      <c r="A326" s="204"/>
      <c r="B326" s="222"/>
      <c r="C326" s="223"/>
      <c r="D326" s="231"/>
      <c r="E326" s="3"/>
      <c r="F326" s="3"/>
      <c r="G326" s="3"/>
      <c r="H326" s="3"/>
      <c r="J326" s="226"/>
      <c r="K326" s="3"/>
      <c r="L326" s="3"/>
      <c r="O326" s="227"/>
      <c r="Q326" s="94"/>
      <c r="R326" s="94"/>
      <c r="S326" s="94"/>
      <c r="T326" s="94"/>
    </row>
    <row r="327" ht="15.75" customHeight="1">
      <c r="A327" s="204"/>
      <c r="B327" s="222"/>
      <c r="C327" s="223"/>
      <c r="D327" s="231"/>
      <c r="E327" s="3"/>
      <c r="F327" s="3"/>
      <c r="G327" s="3"/>
      <c r="H327" s="3"/>
      <c r="J327" s="226"/>
      <c r="K327" s="3"/>
      <c r="L327" s="3"/>
      <c r="O327" s="227"/>
      <c r="Q327" s="94"/>
      <c r="R327" s="94"/>
      <c r="S327" s="94"/>
      <c r="T327" s="94"/>
    </row>
    <row r="328" ht="15.75" customHeight="1">
      <c r="A328" s="204"/>
      <c r="B328" s="222"/>
      <c r="C328" s="223"/>
      <c r="D328" s="231"/>
      <c r="E328" s="3"/>
      <c r="F328" s="3"/>
      <c r="G328" s="3"/>
      <c r="H328" s="3"/>
      <c r="J328" s="226"/>
      <c r="K328" s="3"/>
      <c r="L328" s="3"/>
      <c r="O328" s="227"/>
      <c r="Q328" s="94"/>
      <c r="R328" s="94"/>
      <c r="S328" s="94"/>
      <c r="T328" s="94"/>
    </row>
    <row r="329" ht="15.75" customHeight="1">
      <c r="A329" s="204"/>
      <c r="B329" s="222"/>
      <c r="C329" s="223"/>
      <c r="D329" s="231"/>
      <c r="E329" s="3"/>
      <c r="F329" s="3"/>
      <c r="G329" s="3"/>
      <c r="H329" s="3"/>
      <c r="J329" s="226"/>
      <c r="K329" s="3"/>
      <c r="L329" s="3"/>
      <c r="O329" s="227"/>
      <c r="Q329" s="94"/>
      <c r="R329" s="94"/>
      <c r="S329" s="94"/>
      <c r="T329" s="94"/>
    </row>
    <row r="330" ht="15.75" customHeight="1">
      <c r="A330" s="204"/>
      <c r="B330" s="222"/>
      <c r="C330" s="223"/>
      <c r="D330" s="231"/>
      <c r="E330" s="3"/>
      <c r="F330" s="3"/>
      <c r="G330" s="3"/>
      <c r="H330" s="3"/>
      <c r="J330" s="226"/>
      <c r="K330" s="3"/>
      <c r="L330" s="3"/>
      <c r="O330" s="227"/>
      <c r="Q330" s="94"/>
      <c r="R330" s="94"/>
      <c r="S330" s="94"/>
      <c r="T330" s="94"/>
    </row>
    <row r="331" ht="15.75" customHeight="1">
      <c r="A331" s="204"/>
      <c r="B331" s="222"/>
      <c r="C331" s="223"/>
      <c r="D331" s="231"/>
      <c r="E331" s="3"/>
      <c r="F331" s="3"/>
      <c r="G331" s="3"/>
      <c r="H331" s="3"/>
      <c r="J331" s="226"/>
      <c r="K331" s="3"/>
      <c r="L331" s="3"/>
      <c r="O331" s="227"/>
      <c r="Q331" s="94"/>
      <c r="R331" s="94"/>
      <c r="S331" s="94"/>
      <c r="T331" s="94"/>
    </row>
    <row r="332" ht="15.75" customHeight="1">
      <c r="A332" s="204"/>
      <c r="B332" s="222"/>
      <c r="C332" s="223"/>
      <c r="D332" s="231"/>
      <c r="E332" s="3"/>
      <c r="F332" s="3"/>
      <c r="G332" s="3"/>
      <c r="H332" s="3"/>
      <c r="J332" s="226"/>
      <c r="K332" s="3"/>
      <c r="L332" s="3"/>
      <c r="O332" s="227"/>
      <c r="Q332" s="94"/>
      <c r="R332" s="94"/>
      <c r="S332" s="94"/>
      <c r="T332" s="94"/>
    </row>
    <row r="333" ht="15.75" customHeight="1">
      <c r="A333" s="204"/>
      <c r="B333" s="222"/>
      <c r="C333" s="223"/>
      <c r="D333" s="231"/>
      <c r="E333" s="3"/>
      <c r="F333" s="3"/>
      <c r="G333" s="3"/>
      <c r="H333" s="3"/>
      <c r="J333" s="226"/>
      <c r="K333" s="3"/>
      <c r="L333" s="3"/>
      <c r="O333" s="227"/>
      <c r="Q333" s="94"/>
      <c r="R333" s="94"/>
      <c r="S333" s="94"/>
      <c r="T333" s="94"/>
    </row>
    <row r="334" ht="15.75" customHeight="1">
      <c r="A334" s="204"/>
      <c r="B334" s="222"/>
      <c r="C334" s="223"/>
      <c r="D334" s="231"/>
      <c r="E334" s="3"/>
      <c r="F334" s="3"/>
      <c r="G334" s="3"/>
      <c r="H334" s="3"/>
      <c r="J334" s="226"/>
      <c r="K334" s="3"/>
      <c r="L334" s="3"/>
      <c r="O334" s="227"/>
      <c r="Q334" s="94"/>
      <c r="R334" s="94"/>
      <c r="S334" s="94"/>
      <c r="T334" s="94"/>
    </row>
    <row r="335" ht="15.75" customHeight="1">
      <c r="A335" s="204"/>
      <c r="B335" s="222"/>
      <c r="C335" s="223"/>
      <c r="D335" s="231"/>
      <c r="E335" s="3"/>
      <c r="F335" s="3"/>
      <c r="G335" s="3"/>
      <c r="H335" s="3"/>
      <c r="J335" s="226"/>
      <c r="K335" s="3"/>
      <c r="L335" s="3"/>
      <c r="O335" s="227"/>
      <c r="Q335" s="94"/>
      <c r="R335" s="94"/>
      <c r="S335" s="94"/>
      <c r="T335" s="94"/>
    </row>
    <row r="336" ht="15.75" customHeight="1">
      <c r="A336" s="204"/>
      <c r="B336" s="222"/>
      <c r="C336" s="223"/>
      <c r="D336" s="231"/>
      <c r="E336" s="3"/>
      <c r="F336" s="3"/>
      <c r="G336" s="3"/>
      <c r="H336" s="3"/>
      <c r="J336" s="226"/>
      <c r="K336" s="3"/>
      <c r="L336" s="3"/>
      <c r="O336" s="227"/>
      <c r="Q336" s="94"/>
      <c r="R336" s="94"/>
      <c r="S336" s="94"/>
      <c r="T336" s="94"/>
    </row>
    <row r="337" ht="15.75" customHeight="1">
      <c r="A337" s="204"/>
      <c r="B337" s="222"/>
      <c r="C337" s="223"/>
      <c r="D337" s="231"/>
      <c r="E337" s="3"/>
      <c r="F337" s="3"/>
      <c r="G337" s="3"/>
      <c r="H337" s="3"/>
      <c r="J337" s="226"/>
      <c r="K337" s="3"/>
      <c r="L337" s="3"/>
      <c r="O337" s="227"/>
      <c r="Q337" s="94"/>
      <c r="R337" s="94"/>
      <c r="S337" s="94"/>
      <c r="T337" s="94"/>
    </row>
    <row r="338" ht="15.75" customHeight="1">
      <c r="A338" s="204"/>
      <c r="B338" s="222"/>
      <c r="C338" s="223"/>
      <c r="D338" s="231"/>
      <c r="E338" s="3"/>
      <c r="F338" s="3"/>
      <c r="G338" s="3"/>
      <c r="H338" s="3"/>
      <c r="J338" s="226"/>
      <c r="K338" s="3"/>
      <c r="L338" s="3"/>
      <c r="O338" s="227"/>
      <c r="Q338" s="94"/>
      <c r="R338" s="94"/>
      <c r="S338" s="94"/>
      <c r="T338" s="94"/>
    </row>
    <row r="339" ht="15.75" customHeight="1">
      <c r="A339" s="204"/>
      <c r="B339" s="222"/>
      <c r="C339" s="223"/>
      <c r="D339" s="231"/>
      <c r="E339" s="3"/>
      <c r="F339" s="3"/>
      <c r="G339" s="3"/>
      <c r="H339" s="3"/>
      <c r="J339" s="226"/>
      <c r="K339" s="3"/>
      <c r="L339" s="3"/>
      <c r="O339" s="227"/>
      <c r="Q339" s="94"/>
      <c r="R339" s="94"/>
      <c r="S339" s="94"/>
      <c r="T339" s="94"/>
    </row>
    <row r="340" ht="15.75" customHeight="1">
      <c r="A340" s="204"/>
      <c r="B340" s="222"/>
      <c r="C340" s="223"/>
      <c r="D340" s="231"/>
      <c r="E340" s="3"/>
      <c r="F340" s="3"/>
      <c r="G340" s="3"/>
      <c r="H340" s="3"/>
      <c r="J340" s="226"/>
      <c r="K340" s="3"/>
      <c r="L340" s="3"/>
      <c r="O340" s="227"/>
      <c r="Q340" s="94"/>
      <c r="R340" s="94"/>
      <c r="S340" s="94"/>
      <c r="T340" s="94"/>
    </row>
    <row r="341" ht="15.75" customHeight="1">
      <c r="A341" s="204"/>
      <c r="B341" s="222"/>
      <c r="C341" s="223"/>
      <c r="D341" s="231"/>
      <c r="E341" s="3"/>
      <c r="F341" s="3"/>
      <c r="G341" s="3"/>
      <c r="H341" s="3"/>
      <c r="J341" s="226"/>
      <c r="K341" s="3"/>
      <c r="L341" s="3"/>
      <c r="O341" s="227"/>
      <c r="Q341" s="94"/>
      <c r="R341" s="94"/>
      <c r="S341" s="94"/>
      <c r="T341" s="94"/>
    </row>
    <row r="342" ht="15.75" customHeight="1">
      <c r="A342" s="204"/>
      <c r="B342" s="222"/>
      <c r="C342" s="223"/>
      <c r="D342" s="231"/>
      <c r="E342" s="3"/>
      <c r="F342" s="3"/>
      <c r="G342" s="3"/>
      <c r="H342" s="3"/>
      <c r="J342" s="226"/>
      <c r="K342" s="3"/>
      <c r="L342" s="3"/>
      <c r="O342" s="227"/>
      <c r="Q342" s="94"/>
      <c r="R342" s="94"/>
      <c r="S342" s="94"/>
      <c r="T342" s="94"/>
    </row>
    <row r="343" ht="15.75" customHeight="1">
      <c r="A343" s="204"/>
      <c r="B343" s="222"/>
      <c r="C343" s="223"/>
      <c r="D343" s="231"/>
      <c r="E343" s="3"/>
      <c r="F343" s="3"/>
      <c r="G343" s="3"/>
      <c r="H343" s="3"/>
      <c r="J343" s="226"/>
      <c r="K343" s="3"/>
      <c r="L343" s="3"/>
      <c r="O343" s="227"/>
      <c r="Q343" s="94"/>
      <c r="R343" s="94"/>
      <c r="S343" s="94"/>
      <c r="T343" s="94"/>
    </row>
    <row r="344" ht="15.75" customHeight="1">
      <c r="A344" s="204"/>
      <c r="B344" s="222"/>
      <c r="C344" s="223"/>
      <c r="D344" s="231"/>
      <c r="E344" s="3"/>
      <c r="F344" s="3"/>
      <c r="G344" s="3"/>
      <c r="H344" s="3"/>
      <c r="J344" s="226"/>
      <c r="K344" s="3"/>
      <c r="L344" s="3"/>
      <c r="O344" s="227"/>
      <c r="Q344" s="94"/>
      <c r="R344" s="94"/>
      <c r="S344" s="94"/>
      <c r="T344" s="94"/>
    </row>
    <row r="345" ht="15.75" customHeight="1">
      <c r="A345" s="204"/>
      <c r="B345" s="222"/>
      <c r="C345" s="223"/>
      <c r="D345" s="231"/>
      <c r="E345" s="3"/>
      <c r="F345" s="3"/>
      <c r="G345" s="3"/>
      <c r="H345" s="3"/>
      <c r="J345" s="226"/>
      <c r="K345" s="3"/>
      <c r="L345" s="3"/>
      <c r="O345" s="227"/>
      <c r="Q345" s="94"/>
      <c r="R345" s="94"/>
      <c r="S345" s="94"/>
      <c r="T345" s="94"/>
    </row>
    <row r="346" ht="15.75" customHeight="1">
      <c r="A346" s="204"/>
      <c r="B346" s="222"/>
      <c r="C346" s="223"/>
      <c r="D346" s="231"/>
      <c r="E346" s="3"/>
      <c r="F346" s="3"/>
      <c r="G346" s="3"/>
      <c r="H346" s="3"/>
      <c r="J346" s="226"/>
      <c r="K346" s="3"/>
      <c r="L346" s="3"/>
      <c r="O346" s="227"/>
      <c r="Q346" s="94"/>
      <c r="R346" s="94"/>
      <c r="S346" s="94"/>
      <c r="T346" s="94"/>
    </row>
    <row r="347" ht="15.75" customHeight="1">
      <c r="A347" s="204"/>
      <c r="B347" s="222"/>
      <c r="C347" s="223"/>
      <c r="D347" s="231"/>
      <c r="E347" s="3"/>
      <c r="F347" s="3"/>
      <c r="G347" s="3"/>
      <c r="H347" s="3"/>
      <c r="J347" s="226"/>
      <c r="K347" s="3"/>
      <c r="L347" s="3"/>
      <c r="O347" s="227"/>
      <c r="Q347" s="94"/>
      <c r="R347" s="94"/>
      <c r="S347" s="94"/>
      <c r="T347" s="94"/>
    </row>
    <row r="348" ht="15.75" customHeight="1">
      <c r="A348" s="204"/>
      <c r="B348" s="222"/>
      <c r="C348" s="223"/>
      <c r="D348" s="231"/>
      <c r="E348" s="3"/>
      <c r="F348" s="3"/>
      <c r="G348" s="3"/>
      <c r="H348" s="3"/>
      <c r="J348" s="226"/>
      <c r="K348" s="3"/>
      <c r="L348" s="3"/>
      <c r="O348" s="227"/>
      <c r="Q348" s="94"/>
      <c r="R348" s="94"/>
      <c r="S348" s="94"/>
      <c r="T348" s="94"/>
    </row>
    <row r="349" ht="15.75" customHeight="1">
      <c r="A349" s="204"/>
      <c r="B349" s="222"/>
      <c r="C349" s="223"/>
      <c r="D349" s="231"/>
      <c r="E349" s="3"/>
      <c r="F349" s="3"/>
      <c r="G349" s="3"/>
      <c r="H349" s="3"/>
      <c r="J349" s="226"/>
      <c r="K349" s="3"/>
      <c r="L349" s="3"/>
      <c r="O349" s="227"/>
      <c r="Q349" s="94"/>
      <c r="R349" s="94"/>
      <c r="S349" s="94"/>
      <c r="T349" s="94"/>
    </row>
    <row r="350" ht="15.75" customHeight="1">
      <c r="A350" s="204"/>
      <c r="B350" s="222"/>
      <c r="C350" s="223"/>
      <c r="D350" s="231"/>
      <c r="E350" s="3"/>
      <c r="F350" s="3"/>
      <c r="G350" s="3"/>
      <c r="H350" s="3"/>
      <c r="J350" s="226"/>
      <c r="K350" s="3"/>
      <c r="L350" s="3"/>
      <c r="O350" s="227"/>
      <c r="Q350" s="94"/>
      <c r="R350" s="94"/>
      <c r="S350" s="94"/>
      <c r="T350" s="94"/>
    </row>
    <row r="351" ht="15.75" customHeight="1">
      <c r="A351" s="204"/>
      <c r="B351" s="222"/>
      <c r="C351" s="223"/>
      <c r="D351" s="231"/>
      <c r="E351" s="3"/>
      <c r="F351" s="3"/>
      <c r="G351" s="3"/>
      <c r="H351" s="3"/>
      <c r="J351" s="226"/>
      <c r="K351" s="3"/>
      <c r="L351" s="3"/>
      <c r="O351" s="227"/>
      <c r="Q351" s="94"/>
      <c r="R351" s="94"/>
      <c r="S351" s="94"/>
      <c r="T351" s="94"/>
    </row>
    <row r="352" ht="15.75" customHeight="1">
      <c r="A352" s="204"/>
      <c r="B352" s="222"/>
      <c r="C352" s="223"/>
      <c r="D352" s="231"/>
      <c r="E352" s="3"/>
      <c r="F352" s="3"/>
      <c r="G352" s="3"/>
      <c r="H352" s="3"/>
      <c r="J352" s="226"/>
      <c r="K352" s="3"/>
      <c r="L352" s="3"/>
      <c r="O352" s="227"/>
      <c r="Q352" s="94"/>
      <c r="R352" s="94"/>
      <c r="S352" s="94"/>
      <c r="T352" s="94"/>
    </row>
    <row r="353" ht="15.75" customHeight="1">
      <c r="A353" s="204"/>
      <c r="B353" s="222"/>
      <c r="C353" s="223"/>
      <c r="D353" s="231"/>
      <c r="E353" s="3"/>
      <c r="F353" s="3"/>
      <c r="G353" s="3"/>
      <c r="H353" s="3"/>
      <c r="J353" s="226"/>
      <c r="K353" s="3"/>
      <c r="L353" s="3"/>
      <c r="O353" s="227"/>
      <c r="Q353" s="94"/>
      <c r="R353" s="94"/>
      <c r="S353" s="94"/>
      <c r="T353" s="94"/>
    </row>
    <row r="354" ht="15.75" customHeight="1">
      <c r="A354" s="204"/>
      <c r="B354" s="222"/>
      <c r="C354" s="223"/>
      <c r="D354" s="231"/>
      <c r="E354" s="3"/>
      <c r="F354" s="3"/>
      <c r="G354" s="3"/>
      <c r="H354" s="3"/>
      <c r="J354" s="226"/>
      <c r="K354" s="3"/>
      <c r="L354" s="3"/>
      <c r="O354" s="227"/>
      <c r="Q354" s="94"/>
      <c r="R354" s="94"/>
      <c r="S354" s="94"/>
      <c r="T354" s="94"/>
    </row>
    <row r="355" ht="15.75" customHeight="1">
      <c r="A355" s="204"/>
      <c r="B355" s="222"/>
      <c r="C355" s="223"/>
      <c r="D355" s="231"/>
      <c r="E355" s="3"/>
      <c r="F355" s="3"/>
      <c r="G355" s="3"/>
      <c r="H355" s="3"/>
      <c r="J355" s="226"/>
      <c r="K355" s="3"/>
      <c r="L355" s="3"/>
      <c r="O355" s="227"/>
      <c r="Q355" s="94"/>
      <c r="R355" s="94"/>
      <c r="S355" s="94"/>
      <c r="T355" s="94"/>
    </row>
    <row r="356" ht="15.75" customHeight="1">
      <c r="A356" s="204"/>
      <c r="B356" s="222"/>
      <c r="C356" s="223"/>
      <c r="D356" s="231"/>
      <c r="E356" s="3"/>
      <c r="F356" s="3"/>
      <c r="G356" s="3"/>
      <c r="H356" s="3"/>
      <c r="J356" s="226"/>
      <c r="K356" s="3"/>
      <c r="L356" s="3"/>
      <c r="O356" s="227"/>
      <c r="Q356" s="94"/>
      <c r="R356" s="94"/>
      <c r="S356" s="94"/>
      <c r="T356" s="94"/>
    </row>
    <row r="357" ht="15.75" customHeight="1">
      <c r="A357" s="204"/>
      <c r="B357" s="222"/>
      <c r="C357" s="223"/>
      <c r="D357" s="231"/>
      <c r="E357" s="3"/>
      <c r="F357" s="3"/>
      <c r="G357" s="3"/>
      <c r="H357" s="3"/>
      <c r="J357" s="226"/>
      <c r="K357" s="3"/>
      <c r="L357" s="3"/>
      <c r="O357" s="227"/>
      <c r="Q357" s="94"/>
      <c r="R357" s="94"/>
      <c r="S357" s="94"/>
      <c r="T357" s="94"/>
    </row>
    <row r="358" ht="15.75" customHeight="1">
      <c r="A358" s="204"/>
      <c r="B358" s="222"/>
      <c r="C358" s="223"/>
      <c r="D358" s="231"/>
      <c r="E358" s="3"/>
      <c r="F358" s="3"/>
      <c r="G358" s="3"/>
      <c r="H358" s="3"/>
      <c r="J358" s="226"/>
      <c r="K358" s="3"/>
      <c r="L358" s="3"/>
      <c r="O358" s="227"/>
      <c r="Q358" s="94"/>
      <c r="R358" s="94"/>
      <c r="S358" s="94"/>
      <c r="T358" s="94"/>
    </row>
    <row r="359" ht="15.75" customHeight="1">
      <c r="A359" s="204"/>
      <c r="B359" s="222"/>
      <c r="C359" s="223"/>
      <c r="D359" s="231"/>
      <c r="E359" s="3"/>
      <c r="F359" s="3"/>
      <c r="G359" s="3"/>
      <c r="H359" s="3"/>
      <c r="J359" s="226"/>
      <c r="K359" s="3"/>
      <c r="L359" s="3"/>
      <c r="O359" s="227"/>
      <c r="Q359" s="94"/>
      <c r="R359" s="94"/>
      <c r="S359" s="94"/>
      <c r="T359" s="94"/>
    </row>
    <row r="360" ht="15.75" customHeight="1">
      <c r="A360" s="204"/>
      <c r="B360" s="222"/>
      <c r="C360" s="223"/>
      <c r="D360" s="231"/>
      <c r="E360" s="3"/>
      <c r="F360" s="3"/>
      <c r="G360" s="3"/>
      <c r="H360" s="3"/>
      <c r="J360" s="226"/>
      <c r="K360" s="3"/>
      <c r="L360" s="3"/>
      <c r="O360" s="227"/>
      <c r="Q360" s="94"/>
      <c r="R360" s="94"/>
      <c r="S360" s="94"/>
      <c r="T360" s="94"/>
    </row>
    <row r="361" ht="15.75" customHeight="1">
      <c r="A361" s="204"/>
      <c r="B361" s="222"/>
      <c r="C361" s="223"/>
      <c r="D361" s="231"/>
      <c r="E361" s="3"/>
      <c r="F361" s="3"/>
      <c r="G361" s="3"/>
      <c r="H361" s="3"/>
      <c r="J361" s="226"/>
      <c r="K361" s="3"/>
      <c r="L361" s="3"/>
      <c r="O361" s="227"/>
      <c r="Q361" s="94"/>
      <c r="R361" s="94"/>
      <c r="S361" s="94"/>
      <c r="T361" s="94"/>
    </row>
    <row r="362" ht="15.75" customHeight="1">
      <c r="A362" s="204"/>
      <c r="B362" s="222"/>
      <c r="C362" s="223"/>
      <c r="D362" s="231"/>
      <c r="E362" s="3"/>
      <c r="F362" s="3"/>
      <c r="G362" s="3"/>
      <c r="H362" s="3"/>
      <c r="J362" s="226"/>
      <c r="K362" s="3"/>
      <c r="L362" s="3"/>
      <c r="O362" s="227"/>
      <c r="Q362" s="94"/>
      <c r="R362" s="94"/>
      <c r="S362" s="94"/>
      <c r="T362" s="94"/>
    </row>
    <row r="363" ht="15.75" customHeight="1">
      <c r="A363" s="204"/>
      <c r="B363" s="222"/>
      <c r="C363" s="223"/>
      <c r="D363" s="231"/>
      <c r="E363" s="3"/>
      <c r="F363" s="3"/>
      <c r="G363" s="3"/>
      <c r="H363" s="3"/>
      <c r="J363" s="226"/>
      <c r="K363" s="3"/>
      <c r="L363" s="3"/>
      <c r="O363" s="227"/>
      <c r="Q363" s="94"/>
      <c r="R363" s="94"/>
      <c r="S363" s="94"/>
      <c r="T363" s="94"/>
    </row>
    <row r="364" ht="15.75" customHeight="1">
      <c r="A364" s="204"/>
      <c r="B364" s="222"/>
      <c r="C364" s="223"/>
      <c r="D364" s="231"/>
      <c r="E364" s="3"/>
      <c r="F364" s="3"/>
      <c r="G364" s="3"/>
      <c r="H364" s="3"/>
      <c r="J364" s="226"/>
      <c r="K364" s="3"/>
      <c r="L364" s="3"/>
      <c r="O364" s="227"/>
      <c r="Q364" s="94"/>
      <c r="R364" s="94"/>
      <c r="S364" s="94"/>
      <c r="T364" s="94"/>
    </row>
    <row r="365" ht="15.75" customHeight="1">
      <c r="A365" s="204"/>
      <c r="B365" s="222"/>
      <c r="C365" s="223"/>
      <c r="D365" s="231"/>
      <c r="E365" s="3"/>
      <c r="F365" s="3"/>
      <c r="G365" s="3"/>
      <c r="H365" s="3"/>
      <c r="J365" s="226"/>
      <c r="K365" s="3"/>
      <c r="L365" s="3"/>
      <c r="O365" s="227"/>
      <c r="Q365" s="94"/>
      <c r="R365" s="94"/>
      <c r="S365" s="94"/>
      <c r="T365" s="94"/>
    </row>
    <row r="366" ht="15.75" customHeight="1">
      <c r="A366" s="204"/>
      <c r="B366" s="222"/>
      <c r="C366" s="223"/>
      <c r="D366" s="231"/>
      <c r="E366" s="3"/>
      <c r="F366" s="3"/>
      <c r="G366" s="3"/>
      <c r="H366" s="3"/>
      <c r="J366" s="226"/>
      <c r="K366" s="3"/>
      <c r="L366" s="3"/>
      <c r="O366" s="227"/>
      <c r="Q366" s="94"/>
      <c r="R366" s="94"/>
      <c r="S366" s="94"/>
      <c r="T366" s="94"/>
    </row>
    <row r="367" ht="15.75" customHeight="1">
      <c r="A367" s="204"/>
      <c r="B367" s="222"/>
      <c r="C367" s="223"/>
      <c r="D367" s="231"/>
      <c r="E367" s="3"/>
      <c r="F367" s="3"/>
      <c r="G367" s="3"/>
      <c r="H367" s="3"/>
      <c r="J367" s="226"/>
      <c r="K367" s="3"/>
      <c r="L367" s="3"/>
      <c r="O367" s="227"/>
      <c r="Q367" s="94"/>
      <c r="R367" s="94"/>
      <c r="S367" s="94"/>
      <c r="T367" s="94"/>
    </row>
    <row r="368" ht="15.75" customHeight="1">
      <c r="A368" s="204"/>
      <c r="B368" s="222"/>
      <c r="C368" s="223"/>
      <c r="D368" s="231"/>
      <c r="E368" s="3"/>
      <c r="F368" s="3"/>
      <c r="G368" s="3"/>
      <c r="H368" s="3"/>
      <c r="J368" s="226"/>
      <c r="K368" s="3"/>
      <c r="L368" s="3"/>
      <c r="O368" s="227"/>
      <c r="Q368" s="94"/>
      <c r="R368" s="94"/>
      <c r="S368" s="94"/>
      <c r="T368" s="94"/>
    </row>
    <row r="369" ht="15.75" customHeight="1">
      <c r="A369" s="204"/>
      <c r="B369" s="222"/>
      <c r="C369" s="223"/>
      <c r="D369" s="231"/>
      <c r="E369" s="3"/>
      <c r="F369" s="3"/>
      <c r="G369" s="3"/>
      <c r="H369" s="3"/>
      <c r="J369" s="226"/>
      <c r="K369" s="3"/>
      <c r="L369" s="3"/>
      <c r="O369" s="227"/>
      <c r="Q369" s="94"/>
      <c r="R369" s="94"/>
      <c r="S369" s="94"/>
      <c r="T369" s="94"/>
    </row>
    <row r="370" ht="15.75" customHeight="1">
      <c r="A370" s="204"/>
      <c r="B370" s="222"/>
      <c r="C370" s="223"/>
      <c r="D370" s="231"/>
      <c r="E370" s="3"/>
      <c r="F370" s="3"/>
      <c r="G370" s="3"/>
      <c r="H370" s="3"/>
      <c r="J370" s="226"/>
      <c r="K370" s="3"/>
      <c r="L370" s="3"/>
      <c r="O370" s="227"/>
      <c r="Q370" s="94"/>
      <c r="R370" s="94"/>
      <c r="S370" s="94"/>
      <c r="T370" s="94"/>
    </row>
    <row r="371" ht="15.75" customHeight="1">
      <c r="A371" s="204"/>
      <c r="B371" s="222"/>
      <c r="C371" s="223"/>
      <c r="D371" s="231"/>
      <c r="E371" s="3"/>
      <c r="F371" s="3"/>
      <c r="G371" s="3"/>
      <c r="H371" s="3"/>
      <c r="J371" s="226"/>
      <c r="K371" s="3"/>
      <c r="L371" s="3"/>
      <c r="O371" s="227"/>
      <c r="Q371" s="94"/>
      <c r="R371" s="94"/>
      <c r="S371" s="94"/>
      <c r="T371" s="94"/>
    </row>
    <row r="372" ht="15.75" customHeight="1">
      <c r="A372" s="204"/>
      <c r="B372" s="222"/>
      <c r="C372" s="223"/>
      <c r="D372" s="231"/>
      <c r="E372" s="3"/>
      <c r="F372" s="3"/>
      <c r="G372" s="3"/>
      <c r="H372" s="3"/>
      <c r="J372" s="226"/>
      <c r="K372" s="3"/>
      <c r="L372" s="3"/>
      <c r="O372" s="227"/>
      <c r="Q372" s="94"/>
      <c r="R372" s="94"/>
      <c r="S372" s="94"/>
      <c r="T372" s="94"/>
    </row>
    <row r="373" ht="15.75" customHeight="1">
      <c r="A373" s="204"/>
      <c r="B373" s="222"/>
      <c r="C373" s="223"/>
      <c r="D373" s="231"/>
      <c r="E373" s="3"/>
      <c r="F373" s="3"/>
      <c r="G373" s="3"/>
      <c r="H373" s="3"/>
      <c r="J373" s="226"/>
      <c r="K373" s="3"/>
      <c r="L373" s="3"/>
      <c r="O373" s="227"/>
      <c r="Q373" s="94"/>
      <c r="R373" s="94"/>
      <c r="S373" s="94"/>
      <c r="T373" s="94"/>
    </row>
    <row r="374" ht="15.75" customHeight="1">
      <c r="A374" s="204"/>
      <c r="B374" s="222"/>
      <c r="C374" s="223"/>
      <c r="D374" s="231"/>
      <c r="E374" s="3"/>
      <c r="F374" s="3"/>
      <c r="G374" s="3"/>
      <c r="H374" s="3"/>
      <c r="J374" s="226"/>
      <c r="K374" s="3"/>
      <c r="L374" s="3"/>
      <c r="O374" s="227"/>
      <c r="Q374" s="94"/>
      <c r="R374" s="94"/>
      <c r="S374" s="94"/>
      <c r="T374" s="94"/>
    </row>
    <row r="375" ht="15.75" customHeight="1">
      <c r="A375" s="204"/>
      <c r="B375" s="222"/>
      <c r="C375" s="223"/>
      <c r="D375" s="231"/>
      <c r="E375" s="3"/>
      <c r="F375" s="3"/>
      <c r="G375" s="3"/>
      <c r="H375" s="3"/>
      <c r="J375" s="226"/>
      <c r="K375" s="3"/>
      <c r="L375" s="3"/>
      <c r="O375" s="227"/>
      <c r="Q375" s="94"/>
      <c r="R375" s="94"/>
      <c r="S375" s="94"/>
      <c r="T375" s="94"/>
    </row>
    <row r="376" ht="15.75" customHeight="1">
      <c r="A376" s="204"/>
      <c r="B376" s="222"/>
      <c r="C376" s="223"/>
      <c r="D376" s="231"/>
      <c r="E376" s="3"/>
      <c r="F376" s="3"/>
      <c r="G376" s="3"/>
      <c r="H376" s="3"/>
      <c r="J376" s="226"/>
      <c r="K376" s="3"/>
      <c r="L376" s="3"/>
      <c r="O376" s="227"/>
      <c r="Q376" s="94"/>
      <c r="R376" s="94"/>
      <c r="S376" s="94"/>
      <c r="T376" s="94"/>
    </row>
    <row r="377" ht="15.75" customHeight="1">
      <c r="A377" s="204"/>
      <c r="B377" s="222"/>
      <c r="C377" s="223"/>
      <c r="D377" s="231"/>
      <c r="E377" s="3"/>
      <c r="F377" s="3"/>
      <c r="G377" s="3"/>
      <c r="H377" s="3"/>
      <c r="J377" s="226"/>
      <c r="K377" s="3"/>
      <c r="L377" s="3"/>
      <c r="O377" s="227"/>
      <c r="Q377" s="94"/>
      <c r="R377" s="94"/>
      <c r="S377" s="94"/>
      <c r="T377" s="94"/>
    </row>
    <row r="378" ht="15.75" customHeight="1">
      <c r="A378" s="204"/>
      <c r="B378" s="222"/>
      <c r="C378" s="223"/>
      <c r="D378" s="231"/>
      <c r="E378" s="3"/>
      <c r="F378" s="3"/>
      <c r="G378" s="3"/>
      <c r="H378" s="3"/>
      <c r="J378" s="226"/>
      <c r="K378" s="3"/>
      <c r="L378" s="3"/>
      <c r="O378" s="227"/>
      <c r="Q378" s="94"/>
      <c r="R378" s="94"/>
      <c r="S378" s="94"/>
      <c r="T378" s="94"/>
    </row>
    <row r="379" ht="15.75" customHeight="1">
      <c r="A379" s="204"/>
      <c r="B379" s="222"/>
      <c r="C379" s="223"/>
      <c r="D379" s="231"/>
      <c r="E379" s="3"/>
      <c r="F379" s="3"/>
      <c r="G379" s="3"/>
      <c r="H379" s="3"/>
      <c r="J379" s="226"/>
      <c r="K379" s="3"/>
      <c r="L379" s="3"/>
      <c r="O379" s="227"/>
      <c r="Q379" s="94"/>
      <c r="R379" s="94"/>
      <c r="S379" s="94"/>
      <c r="T379" s="94"/>
    </row>
    <row r="380" ht="15.75" customHeight="1">
      <c r="A380" s="204"/>
      <c r="B380" s="222"/>
      <c r="C380" s="223"/>
      <c r="D380" s="231"/>
      <c r="E380" s="3"/>
      <c r="F380" s="3"/>
      <c r="G380" s="3"/>
      <c r="H380" s="3"/>
      <c r="J380" s="226"/>
      <c r="K380" s="3"/>
      <c r="L380" s="3"/>
      <c r="O380" s="227"/>
      <c r="Q380" s="94"/>
      <c r="R380" s="94"/>
      <c r="S380" s="94"/>
      <c r="T380" s="94"/>
    </row>
    <row r="381" ht="15.75" customHeight="1">
      <c r="A381" s="204"/>
      <c r="B381" s="222"/>
      <c r="C381" s="223"/>
      <c r="D381" s="231"/>
      <c r="E381" s="3"/>
      <c r="F381" s="3"/>
      <c r="G381" s="3"/>
      <c r="H381" s="3"/>
      <c r="J381" s="226"/>
      <c r="K381" s="3"/>
      <c r="L381" s="3"/>
      <c r="O381" s="227"/>
      <c r="Q381" s="94"/>
      <c r="R381" s="94"/>
      <c r="S381" s="94"/>
      <c r="T381" s="94"/>
    </row>
    <row r="382" ht="15.75" customHeight="1">
      <c r="A382" s="204"/>
      <c r="B382" s="222"/>
      <c r="C382" s="223"/>
      <c r="D382" s="231"/>
      <c r="E382" s="3"/>
      <c r="F382" s="3"/>
      <c r="G382" s="3"/>
      <c r="H382" s="3"/>
      <c r="J382" s="226"/>
      <c r="K382" s="3"/>
      <c r="L382" s="3"/>
      <c r="O382" s="227"/>
      <c r="Q382" s="94"/>
      <c r="R382" s="94"/>
      <c r="S382" s="94"/>
      <c r="T382" s="94"/>
    </row>
    <row r="383" ht="15.75" customHeight="1">
      <c r="A383" s="204"/>
      <c r="B383" s="222"/>
      <c r="C383" s="223"/>
      <c r="D383" s="231"/>
      <c r="E383" s="3"/>
      <c r="F383" s="3"/>
      <c r="G383" s="3"/>
      <c r="H383" s="3"/>
      <c r="J383" s="226"/>
      <c r="K383" s="3"/>
      <c r="L383" s="3"/>
      <c r="O383" s="227"/>
      <c r="Q383" s="94"/>
      <c r="R383" s="94"/>
      <c r="S383" s="94"/>
      <c r="T383" s="94"/>
    </row>
    <row r="384" ht="15.75" customHeight="1">
      <c r="A384" s="204"/>
      <c r="B384" s="222"/>
      <c r="C384" s="223"/>
      <c r="D384" s="231"/>
      <c r="E384" s="3"/>
      <c r="F384" s="3"/>
      <c r="G384" s="3"/>
      <c r="H384" s="3"/>
      <c r="J384" s="226"/>
      <c r="K384" s="3"/>
      <c r="L384" s="3"/>
      <c r="O384" s="227"/>
      <c r="Q384" s="94"/>
      <c r="R384" s="94"/>
      <c r="S384" s="94"/>
      <c r="T384" s="94"/>
    </row>
    <row r="385" ht="15.75" customHeight="1">
      <c r="A385" s="204"/>
      <c r="B385" s="222"/>
      <c r="C385" s="223"/>
      <c r="D385" s="231"/>
      <c r="E385" s="3"/>
      <c r="F385" s="3"/>
      <c r="G385" s="3"/>
      <c r="H385" s="3"/>
      <c r="J385" s="226"/>
      <c r="K385" s="3"/>
      <c r="L385" s="3"/>
      <c r="O385" s="227"/>
      <c r="Q385" s="94"/>
      <c r="R385" s="94"/>
      <c r="S385" s="94"/>
      <c r="T385" s="94"/>
    </row>
    <row r="386" ht="15.75" customHeight="1">
      <c r="A386" s="204"/>
      <c r="B386" s="222"/>
      <c r="C386" s="223"/>
      <c r="D386" s="231"/>
      <c r="E386" s="3"/>
      <c r="F386" s="3"/>
      <c r="G386" s="3"/>
      <c r="H386" s="3"/>
      <c r="J386" s="226"/>
      <c r="K386" s="3"/>
      <c r="L386" s="3"/>
      <c r="O386" s="227"/>
      <c r="Q386" s="94"/>
      <c r="R386" s="94"/>
      <c r="S386" s="94"/>
      <c r="T386" s="94"/>
    </row>
    <row r="387" ht="15.75" customHeight="1">
      <c r="A387" s="204"/>
      <c r="B387" s="222"/>
      <c r="C387" s="223"/>
      <c r="D387" s="231"/>
      <c r="E387" s="3"/>
      <c r="F387" s="3"/>
      <c r="G387" s="3"/>
      <c r="H387" s="3"/>
      <c r="J387" s="226"/>
      <c r="K387" s="3"/>
      <c r="L387" s="3"/>
      <c r="O387" s="227"/>
      <c r="Q387" s="94"/>
      <c r="R387" s="94"/>
      <c r="S387" s="94"/>
      <c r="T387" s="94"/>
    </row>
    <row r="388" ht="15.75" customHeight="1">
      <c r="A388" s="204"/>
      <c r="B388" s="222"/>
      <c r="C388" s="223"/>
      <c r="D388" s="231"/>
      <c r="E388" s="3"/>
      <c r="F388" s="3"/>
      <c r="G388" s="3"/>
      <c r="H388" s="3"/>
      <c r="J388" s="226"/>
      <c r="K388" s="3"/>
      <c r="L388" s="3"/>
      <c r="O388" s="227"/>
      <c r="Q388" s="94"/>
      <c r="R388" s="94"/>
      <c r="S388" s="94"/>
      <c r="T388" s="94"/>
    </row>
    <row r="389" ht="15.75" customHeight="1">
      <c r="A389" s="204"/>
      <c r="B389" s="222"/>
      <c r="C389" s="223"/>
      <c r="D389" s="231"/>
      <c r="E389" s="3"/>
      <c r="F389" s="3"/>
      <c r="G389" s="3"/>
      <c r="H389" s="3"/>
      <c r="J389" s="226"/>
      <c r="K389" s="3"/>
      <c r="L389" s="3"/>
      <c r="O389" s="227"/>
      <c r="Q389" s="94"/>
      <c r="R389" s="94"/>
      <c r="S389" s="94"/>
      <c r="T389" s="94"/>
    </row>
    <row r="390" ht="15.75" customHeight="1">
      <c r="A390" s="204"/>
      <c r="B390" s="222"/>
      <c r="C390" s="223"/>
      <c r="D390" s="231"/>
      <c r="E390" s="3"/>
      <c r="F390" s="3"/>
      <c r="G390" s="3"/>
      <c r="H390" s="3"/>
      <c r="J390" s="226"/>
      <c r="K390" s="3"/>
      <c r="L390" s="3"/>
      <c r="O390" s="227"/>
      <c r="Q390" s="94"/>
      <c r="R390" s="94"/>
      <c r="S390" s="94"/>
      <c r="T390" s="94"/>
    </row>
    <row r="391" ht="15.75" customHeight="1">
      <c r="A391" s="204"/>
      <c r="B391" s="222"/>
      <c r="C391" s="223"/>
      <c r="D391" s="231"/>
      <c r="E391" s="3"/>
      <c r="F391" s="3"/>
      <c r="G391" s="3"/>
      <c r="H391" s="3"/>
      <c r="J391" s="226"/>
      <c r="K391" s="3"/>
      <c r="L391" s="3"/>
      <c r="O391" s="227"/>
      <c r="Q391" s="94"/>
      <c r="R391" s="94"/>
      <c r="S391" s="94"/>
      <c r="T391" s="94"/>
    </row>
    <row r="392" ht="15.75" customHeight="1">
      <c r="A392" s="204"/>
      <c r="B392" s="222"/>
      <c r="C392" s="223"/>
      <c r="D392" s="231"/>
      <c r="E392" s="3"/>
      <c r="F392" s="3"/>
      <c r="G392" s="3"/>
      <c r="H392" s="3"/>
      <c r="J392" s="226"/>
      <c r="K392" s="3"/>
      <c r="L392" s="3"/>
      <c r="O392" s="227"/>
      <c r="Q392" s="94"/>
      <c r="R392" s="94"/>
      <c r="S392" s="94"/>
      <c r="T392" s="94"/>
    </row>
    <row r="393" ht="15.75" customHeight="1">
      <c r="A393" s="204"/>
      <c r="B393" s="222"/>
      <c r="C393" s="223"/>
      <c r="D393" s="231"/>
      <c r="E393" s="3"/>
      <c r="F393" s="3"/>
      <c r="G393" s="3"/>
      <c r="H393" s="3"/>
      <c r="J393" s="226"/>
      <c r="K393" s="3"/>
      <c r="L393" s="3"/>
      <c r="O393" s="227"/>
      <c r="Q393" s="94"/>
      <c r="R393" s="94"/>
      <c r="S393" s="94"/>
      <c r="T393" s="94"/>
    </row>
    <row r="394" ht="15.75" customHeight="1">
      <c r="A394" s="204"/>
      <c r="B394" s="222"/>
      <c r="C394" s="223"/>
      <c r="D394" s="231"/>
      <c r="E394" s="3"/>
      <c r="F394" s="3"/>
      <c r="G394" s="3"/>
      <c r="H394" s="3"/>
      <c r="J394" s="226"/>
      <c r="K394" s="3"/>
      <c r="L394" s="3"/>
      <c r="O394" s="227"/>
      <c r="Q394" s="94"/>
      <c r="R394" s="94"/>
      <c r="S394" s="94"/>
      <c r="T394" s="94"/>
    </row>
    <row r="395" ht="15.75" customHeight="1">
      <c r="A395" s="204"/>
      <c r="B395" s="222"/>
      <c r="C395" s="223"/>
      <c r="D395" s="231"/>
      <c r="E395" s="3"/>
      <c r="F395" s="3"/>
      <c r="G395" s="3"/>
      <c r="H395" s="3"/>
      <c r="J395" s="226"/>
      <c r="K395" s="3"/>
      <c r="L395" s="3"/>
      <c r="O395" s="227"/>
      <c r="Q395" s="94"/>
      <c r="R395" s="94"/>
      <c r="S395" s="94"/>
      <c r="T395" s="94"/>
    </row>
    <row r="396" ht="15.75" customHeight="1">
      <c r="A396" s="204"/>
      <c r="B396" s="222"/>
      <c r="C396" s="223"/>
      <c r="D396" s="231"/>
      <c r="E396" s="3"/>
      <c r="F396" s="3"/>
      <c r="G396" s="3"/>
      <c r="H396" s="3"/>
      <c r="J396" s="226"/>
      <c r="K396" s="3"/>
      <c r="L396" s="3"/>
      <c r="O396" s="227"/>
      <c r="Q396" s="94"/>
      <c r="R396" s="94"/>
      <c r="S396" s="94"/>
      <c r="T396" s="94"/>
    </row>
    <row r="397" ht="15.75" customHeight="1">
      <c r="A397" s="204"/>
      <c r="B397" s="222"/>
      <c r="C397" s="223"/>
      <c r="D397" s="231"/>
      <c r="E397" s="3"/>
      <c r="F397" s="3"/>
      <c r="G397" s="3"/>
      <c r="H397" s="3"/>
      <c r="J397" s="226"/>
      <c r="K397" s="3"/>
      <c r="L397" s="3"/>
      <c r="O397" s="227"/>
      <c r="Q397" s="94"/>
      <c r="R397" s="94"/>
      <c r="S397" s="94"/>
      <c r="T397" s="94"/>
    </row>
    <row r="398" ht="15.75" customHeight="1">
      <c r="A398" s="204"/>
      <c r="B398" s="222"/>
      <c r="C398" s="223"/>
      <c r="D398" s="231"/>
      <c r="E398" s="3"/>
      <c r="F398" s="3"/>
      <c r="G398" s="3"/>
      <c r="H398" s="3"/>
      <c r="J398" s="226"/>
      <c r="K398" s="3"/>
      <c r="L398" s="3"/>
      <c r="O398" s="227"/>
      <c r="Q398" s="94"/>
      <c r="R398" s="94"/>
      <c r="S398" s="94"/>
      <c r="T398" s="94"/>
    </row>
    <row r="399" ht="15.75" customHeight="1">
      <c r="A399" s="204"/>
      <c r="B399" s="222"/>
      <c r="C399" s="223"/>
      <c r="D399" s="231"/>
      <c r="E399" s="3"/>
      <c r="F399" s="3"/>
      <c r="G399" s="3"/>
      <c r="H399" s="3"/>
      <c r="J399" s="226"/>
      <c r="K399" s="3"/>
      <c r="L399" s="3"/>
      <c r="O399" s="227"/>
      <c r="Q399" s="94"/>
      <c r="R399" s="94"/>
      <c r="S399" s="94"/>
      <c r="T399" s="94"/>
    </row>
    <row r="400" ht="15.75" customHeight="1">
      <c r="A400" s="204"/>
      <c r="B400" s="222"/>
      <c r="C400" s="223"/>
      <c r="D400" s="231"/>
      <c r="E400" s="3"/>
      <c r="F400" s="3"/>
      <c r="G400" s="3"/>
      <c r="H400" s="3"/>
      <c r="J400" s="226"/>
      <c r="K400" s="3"/>
      <c r="L400" s="3"/>
      <c r="O400" s="227"/>
      <c r="Q400" s="94"/>
      <c r="R400" s="94"/>
      <c r="S400" s="94"/>
      <c r="T400" s="94"/>
    </row>
    <row r="401" ht="15.75" customHeight="1">
      <c r="A401" s="204"/>
      <c r="B401" s="222"/>
      <c r="C401" s="223"/>
      <c r="D401" s="231"/>
      <c r="E401" s="3"/>
      <c r="F401" s="3"/>
      <c r="G401" s="3"/>
      <c r="H401" s="3"/>
      <c r="J401" s="226"/>
      <c r="K401" s="3"/>
      <c r="L401" s="3"/>
      <c r="O401" s="227"/>
      <c r="Q401" s="94"/>
      <c r="R401" s="94"/>
      <c r="S401" s="94"/>
      <c r="T401" s="94"/>
    </row>
    <row r="402" ht="15.75" customHeight="1">
      <c r="A402" s="204"/>
      <c r="B402" s="222"/>
      <c r="C402" s="223"/>
      <c r="D402" s="231"/>
      <c r="E402" s="3"/>
      <c r="F402" s="3"/>
      <c r="G402" s="3"/>
      <c r="H402" s="3"/>
      <c r="J402" s="226"/>
      <c r="K402" s="3"/>
      <c r="L402" s="3"/>
      <c r="O402" s="227"/>
      <c r="Q402" s="94"/>
      <c r="R402" s="94"/>
      <c r="S402" s="94"/>
      <c r="T402" s="94"/>
    </row>
    <row r="403" ht="15.75" customHeight="1">
      <c r="A403" s="204"/>
      <c r="B403" s="222"/>
      <c r="C403" s="223"/>
      <c r="D403" s="231"/>
      <c r="E403" s="3"/>
      <c r="F403" s="3"/>
      <c r="G403" s="3"/>
      <c r="H403" s="3"/>
      <c r="J403" s="226"/>
      <c r="K403" s="3"/>
      <c r="L403" s="3"/>
      <c r="O403" s="227"/>
      <c r="Q403" s="94"/>
      <c r="R403" s="94"/>
      <c r="S403" s="94"/>
      <c r="T403" s="94"/>
    </row>
    <row r="404" ht="15.75" customHeight="1">
      <c r="A404" s="204"/>
      <c r="B404" s="222"/>
      <c r="C404" s="223"/>
      <c r="D404" s="231"/>
      <c r="E404" s="3"/>
      <c r="F404" s="3"/>
      <c r="G404" s="3"/>
      <c r="H404" s="3"/>
      <c r="J404" s="226"/>
      <c r="K404" s="3"/>
      <c r="L404" s="3"/>
      <c r="O404" s="227"/>
      <c r="Q404" s="94"/>
      <c r="R404" s="94"/>
      <c r="S404" s="94"/>
      <c r="T404" s="94"/>
    </row>
    <row r="405" ht="15.75" customHeight="1">
      <c r="A405" s="204"/>
      <c r="B405" s="222"/>
      <c r="C405" s="223"/>
      <c r="D405" s="231"/>
      <c r="E405" s="3"/>
      <c r="F405" s="3"/>
      <c r="G405" s="3"/>
      <c r="H405" s="3"/>
      <c r="J405" s="226"/>
      <c r="K405" s="3"/>
      <c r="L405" s="3"/>
      <c r="O405" s="227"/>
      <c r="Q405" s="94"/>
      <c r="R405" s="94"/>
      <c r="S405" s="94"/>
      <c r="T405" s="94"/>
    </row>
    <row r="406" ht="15.75" customHeight="1">
      <c r="A406" s="204"/>
      <c r="B406" s="222"/>
      <c r="C406" s="223"/>
      <c r="D406" s="231"/>
      <c r="E406" s="3"/>
      <c r="F406" s="3"/>
      <c r="G406" s="3"/>
      <c r="H406" s="3"/>
      <c r="J406" s="226"/>
      <c r="K406" s="3"/>
      <c r="L406" s="3"/>
      <c r="O406" s="227"/>
      <c r="Q406" s="94"/>
      <c r="R406" s="94"/>
      <c r="S406" s="94"/>
      <c r="T406" s="94"/>
    </row>
    <row r="407" ht="15.75" customHeight="1">
      <c r="A407" s="204"/>
      <c r="B407" s="222"/>
      <c r="C407" s="223"/>
      <c r="D407" s="231"/>
      <c r="E407" s="3"/>
      <c r="F407" s="3"/>
      <c r="G407" s="3"/>
      <c r="H407" s="3"/>
      <c r="J407" s="226"/>
      <c r="K407" s="3"/>
      <c r="L407" s="3"/>
      <c r="O407" s="227"/>
      <c r="Q407" s="94"/>
      <c r="R407" s="94"/>
      <c r="S407" s="94"/>
      <c r="T407" s="94"/>
    </row>
    <row r="408" ht="15.75" customHeight="1">
      <c r="A408" s="204"/>
      <c r="B408" s="222"/>
      <c r="C408" s="223"/>
      <c r="D408" s="231"/>
      <c r="E408" s="3"/>
      <c r="F408" s="3"/>
      <c r="G408" s="3"/>
      <c r="H408" s="3"/>
      <c r="J408" s="226"/>
      <c r="K408" s="3"/>
      <c r="L408" s="3"/>
      <c r="O408" s="227"/>
      <c r="Q408" s="94"/>
      <c r="R408" s="94"/>
      <c r="S408" s="94"/>
      <c r="T408" s="94"/>
    </row>
    <row r="409" ht="15.75" customHeight="1">
      <c r="A409" s="204"/>
      <c r="B409" s="222"/>
      <c r="C409" s="223"/>
      <c r="D409" s="231"/>
      <c r="E409" s="3"/>
      <c r="F409" s="3"/>
      <c r="G409" s="3"/>
      <c r="H409" s="3"/>
      <c r="J409" s="226"/>
      <c r="K409" s="3"/>
      <c r="L409" s="3"/>
      <c r="O409" s="227"/>
      <c r="Q409" s="94"/>
      <c r="R409" s="94"/>
      <c r="S409" s="94"/>
      <c r="T409" s="94"/>
    </row>
    <row r="410" ht="15.75" customHeight="1">
      <c r="A410" s="204"/>
      <c r="B410" s="222"/>
      <c r="C410" s="223"/>
      <c r="D410" s="231"/>
      <c r="E410" s="3"/>
      <c r="F410" s="3"/>
      <c r="G410" s="3"/>
      <c r="H410" s="3"/>
      <c r="J410" s="226"/>
      <c r="K410" s="3"/>
      <c r="L410" s="3"/>
      <c r="O410" s="227"/>
      <c r="Q410" s="94"/>
      <c r="R410" s="94"/>
      <c r="S410" s="94"/>
      <c r="T410" s="94"/>
    </row>
    <row r="411" ht="15.75" customHeight="1">
      <c r="A411" s="204"/>
      <c r="B411" s="222"/>
      <c r="C411" s="223"/>
      <c r="D411" s="231"/>
      <c r="E411" s="3"/>
      <c r="F411" s="3"/>
      <c r="G411" s="3"/>
      <c r="H411" s="3"/>
      <c r="J411" s="226"/>
      <c r="K411" s="3"/>
      <c r="L411" s="3"/>
      <c r="O411" s="227"/>
      <c r="Q411" s="94"/>
      <c r="R411" s="94"/>
      <c r="S411" s="94"/>
      <c r="T411" s="94"/>
    </row>
    <row r="412" ht="15.75" customHeight="1">
      <c r="A412" s="204"/>
      <c r="B412" s="222"/>
      <c r="C412" s="223"/>
      <c r="D412" s="231"/>
      <c r="E412" s="3"/>
      <c r="F412" s="3"/>
      <c r="G412" s="3"/>
      <c r="H412" s="3"/>
      <c r="J412" s="226"/>
      <c r="K412" s="3"/>
      <c r="L412" s="3"/>
      <c r="O412" s="227"/>
      <c r="Q412" s="94"/>
      <c r="R412" s="94"/>
      <c r="S412" s="94"/>
      <c r="T412" s="94"/>
    </row>
    <row r="413" ht="15.75" customHeight="1">
      <c r="A413" s="228"/>
      <c r="B413" s="222"/>
      <c r="C413" s="223"/>
      <c r="D413" s="231"/>
      <c r="E413" s="3"/>
      <c r="F413" s="3"/>
      <c r="G413" s="3"/>
      <c r="H413" s="3"/>
      <c r="J413" s="226"/>
      <c r="K413" s="3"/>
      <c r="L413" s="3"/>
      <c r="O413" s="227"/>
      <c r="Q413" s="94"/>
      <c r="R413" s="94"/>
      <c r="S413" s="94"/>
      <c r="T413" s="94"/>
    </row>
    <row r="414" ht="15.75" customHeight="1">
      <c r="A414" s="204"/>
      <c r="B414" s="222"/>
      <c r="C414" s="223"/>
      <c r="D414" s="231"/>
      <c r="E414" s="3"/>
      <c r="F414" s="3"/>
      <c r="G414" s="3"/>
      <c r="H414" s="3"/>
      <c r="J414" s="226"/>
      <c r="K414" s="3"/>
      <c r="L414" s="3"/>
      <c r="O414" s="227"/>
      <c r="Q414" s="94"/>
      <c r="R414" s="94"/>
      <c r="S414" s="94"/>
      <c r="T414" s="94"/>
    </row>
    <row r="415" ht="15.75" customHeight="1">
      <c r="A415" s="204"/>
      <c r="B415" s="222"/>
      <c r="C415" s="223"/>
      <c r="D415" s="231"/>
      <c r="E415" s="3"/>
      <c r="F415" s="3"/>
      <c r="G415" s="3"/>
      <c r="H415" s="3"/>
      <c r="J415" s="226"/>
      <c r="K415" s="3"/>
      <c r="L415" s="3"/>
      <c r="O415" s="227"/>
      <c r="Q415" s="94"/>
      <c r="R415" s="94"/>
      <c r="S415" s="94"/>
      <c r="T415" s="94"/>
    </row>
    <row r="416" ht="15.75" customHeight="1">
      <c r="A416" s="204"/>
      <c r="B416" s="222"/>
      <c r="C416" s="223"/>
      <c r="D416" s="231"/>
      <c r="E416" s="3"/>
      <c r="F416" s="3"/>
      <c r="G416" s="3"/>
      <c r="H416" s="3"/>
      <c r="J416" s="226"/>
      <c r="K416" s="3"/>
      <c r="L416" s="3"/>
      <c r="O416" s="227"/>
      <c r="Q416" s="94"/>
      <c r="R416" s="94"/>
      <c r="S416" s="94"/>
      <c r="T416" s="94"/>
    </row>
    <row r="417" ht="15.75" customHeight="1">
      <c r="A417" s="204"/>
      <c r="B417" s="222"/>
      <c r="C417" s="223"/>
      <c r="D417" s="231"/>
      <c r="E417" s="3"/>
      <c r="F417" s="3"/>
      <c r="G417" s="3"/>
      <c r="H417" s="3"/>
      <c r="J417" s="226"/>
      <c r="K417" s="3"/>
      <c r="L417" s="3"/>
      <c r="O417" s="227"/>
      <c r="Q417" s="94"/>
      <c r="R417" s="94"/>
      <c r="S417" s="94"/>
      <c r="T417" s="94"/>
    </row>
    <row r="418" ht="15.75" customHeight="1">
      <c r="A418" s="204"/>
      <c r="B418" s="222"/>
      <c r="C418" s="223"/>
      <c r="D418" s="231"/>
      <c r="E418" s="3"/>
      <c r="F418" s="3"/>
      <c r="G418" s="3"/>
      <c r="H418" s="3"/>
      <c r="J418" s="226"/>
      <c r="K418" s="3"/>
      <c r="L418" s="3"/>
      <c r="O418" s="227"/>
      <c r="Q418" s="94"/>
      <c r="R418" s="94"/>
      <c r="S418" s="94"/>
      <c r="T418" s="94"/>
    </row>
    <row r="419" ht="15.75" customHeight="1">
      <c r="A419" s="204"/>
      <c r="B419" s="222"/>
      <c r="C419" s="223"/>
      <c r="D419" s="231"/>
      <c r="E419" s="3"/>
      <c r="F419" s="3"/>
      <c r="G419" s="3"/>
      <c r="H419" s="3"/>
      <c r="J419" s="226"/>
      <c r="K419" s="3"/>
      <c r="L419" s="3"/>
      <c r="O419" s="227"/>
      <c r="Q419" s="94"/>
      <c r="R419" s="94"/>
      <c r="S419" s="94"/>
      <c r="T419" s="94"/>
    </row>
    <row r="420" ht="15.75" customHeight="1">
      <c r="A420" s="204"/>
      <c r="B420" s="222"/>
      <c r="C420" s="223"/>
      <c r="D420" s="231"/>
      <c r="E420" s="3"/>
      <c r="F420" s="3"/>
      <c r="G420" s="3"/>
      <c r="H420" s="3"/>
      <c r="J420" s="226"/>
      <c r="K420" s="3"/>
      <c r="L420" s="3"/>
      <c r="O420" s="227"/>
      <c r="Q420" s="94"/>
      <c r="R420" s="94"/>
      <c r="S420" s="94"/>
      <c r="T420" s="94"/>
    </row>
    <row r="421" ht="15.75" customHeight="1">
      <c r="A421" s="204"/>
      <c r="B421" s="222"/>
      <c r="C421" s="223"/>
      <c r="D421" s="231"/>
      <c r="E421" s="3"/>
      <c r="F421" s="3"/>
      <c r="G421" s="3"/>
      <c r="H421" s="3"/>
      <c r="J421" s="226"/>
      <c r="K421" s="3"/>
      <c r="L421" s="3"/>
      <c r="O421" s="227"/>
      <c r="Q421" s="94"/>
      <c r="R421" s="94"/>
      <c r="S421" s="94"/>
      <c r="T421" s="94"/>
    </row>
    <row r="422" ht="15.75" customHeight="1">
      <c r="A422" s="251"/>
      <c r="B422" s="222"/>
      <c r="C422" s="223"/>
      <c r="D422" s="231"/>
      <c r="E422" s="3"/>
      <c r="F422" s="3"/>
      <c r="G422" s="3"/>
      <c r="H422" s="3"/>
      <c r="J422" s="226"/>
      <c r="K422" s="3"/>
      <c r="L422" s="3"/>
      <c r="O422" s="227"/>
      <c r="Q422" s="94"/>
      <c r="R422" s="94"/>
      <c r="S422" s="94"/>
      <c r="T422" s="94"/>
    </row>
    <row r="423" ht="15.75" customHeight="1">
      <c r="A423" s="204"/>
      <c r="B423" s="222"/>
      <c r="C423" s="223"/>
      <c r="D423" s="231"/>
      <c r="E423" s="3"/>
      <c r="F423" s="3"/>
      <c r="G423" s="3"/>
      <c r="H423" s="3"/>
      <c r="J423" s="226"/>
      <c r="K423" s="3"/>
      <c r="L423" s="3"/>
      <c r="O423" s="227"/>
      <c r="Q423" s="94"/>
      <c r="R423" s="94"/>
      <c r="S423" s="94"/>
      <c r="T423" s="94"/>
    </row>
    <row r="424" ht="15.75" customHeight="1">
      <c r="A424" s="204"/>
      <c r="B424" s="222"/>
      <c r="C424" s="223"/>
      <c r="D424" s="231"/>
      <c r="E424" s="3"/>
      <c r="F424" s="3"/>
      <c r="G424" s="3"/>
      <c r="H424" s="3"/>
      <c r="J424" s="226"/>
      <c r="K424" s="3"/>
      <c r="L424" s="3"/>
      <c r="O424" s="227"/>
      <c r="Q424" s="94"/>
      <c r="R424" s="94"/>
      <c r="S424" s="94"/>
      <c r="T424" s="94"/>
    </row>
    <row r="425" ht="15.75" customHeight="1">
      <c r="A425" s="204"/>
      <c r="B425" s="222"/>
      <c r="C425" s="223"/>
      <c r="D425" s="231"/>
      <c r="E425" s="3"/>
      <c r="F425" s="3"/>
      <c r="G425" s="3"/>
      <c r="H425" s="3"/>
      <c r="J425" s="226"/>
      <c r="K425" s="3"/>
      <c r="L425" s="3"/>
      <c r="O425" s="227"/>
      <c r="Q425" s="94"/>
      <c r="R425" s="94"/>
      <c r="S425" s="94"/>
      <c r="T425" s="94"/>
    </row>
    <row r="426" ht="15.75" customHeight="1">
      <c r="A426" s="204"/>
      <c r="B426" s="222"/>
      <c r="C426" s="223"/>
      <c r="D426" s="231"/>
      <c r="E426" s="3"/>
      <c r="F426" s="3"/>
      <c r="G426" s="3"/>
      <c r="H426" s="3"/>
      <c r="J426" s="226"/>
      <c r="K426" s="3"/>
      <c r="L426" s="3"/>
      <c r="O426" s="227"/>
      <c r="Q426" s="94"/>
      <c r="R426" s="94"/>
      <c r="S426" s="94"/>
      <c r="T426" s="94"/>
    </row>
    <row r="427" ht="15.75" customHeight="1">
      <c r="A427" s="204"/>
      <c r="B427" s="222"/>
      <c r="C427" s="223"/>
      <c r="D427" s="231"/>
      <c r="E427" s="3"/>
      <c r="F427" s="3"/>
      <c r="G427" s="3"/>
      <c r="H427" s="3"/>
      <c r="J427" s="226"/>
      <c r="K427" s="3"/>
      <c r="L427" s="3"/>
      <c r="O427" s="227"/>
      <c r="Q427" s="94"/>
      <c r="R427" s="94"/>
      <c r="S427" s="94"/>
      <c r="T427" s="94"/>
    </row>
    <row r="428" ht="15.75" customHeight="1">
      <c r="A428" s="204"/>
      <c r="B428" s="222"/>
      <c r="C428" s="223"/>
      <c r="D428" s="231"/>
      <c r="E428" s="3"/>
      <c r="F428" s="3"/>
      <c r="G428" s="3"/>
      <c r="H428" s="3"/>
      <c r="J428" s="226"/>
      <c r="K428" s="3"/>
      <c r="L428" s="3"/>
      <c r="O428" s="227"/>
      <c r="Q428" s="94"/>
      <c r="R428" s="94"/>
      <c r="S428" s="94"/>
      <c r="T428" s="94"/>
    </row>
    <row r="429" ht="15.75" customHeight="1">
      <c r="A429" s="204"/>
      <c r="B429" s="222"/>
      <c r="C429" s="223"/>
      <c r="D429" s="231"/>
      <c r="E429" s="3"/>
      <c r="F429" s="3"/>
      <c r="G429" s="3"/>
      <c r="H429" s="3"/>
      <c r="J429" s="226"/>
      <c r="K429" s="3"/>
      <c r="L429" s="3"/>
      <c r="O429" s="227"/>
      <c r="Q429" s="94"/>
      <c r="R429" s="94"/>
      <c r="S429" s="94"/>
      <c r="T429" s="94"/>
    </row>
    <row r="430" ht="15.75" customHeight="1">
      <c r="A430" s="204"/>
      <c r="B430" s="222"/>
      <c r="C430" s="223"/>
      <c r="D430" s="231"/>
      <c r="E430" s="3"/>
      <c r="F430" s="3"/>
      <c r="G430" s="3"/>
      <c r="H430" s="3"/>
      <c r="J430" s="226"/>
      <c r="K430" s="3"/>
      <c r="L430" s="3"/>
      <c r="O430" s="227"/>
      <c r="Q430" s="94"/>
      <c r="R430" s="94"/>
      <c r="S430" s="94"/>
      <c r="T430" s="94"/>
    </row>
    <row r="431" ht="15.75" customHeight="1">
      <c r="A431" s="204"/>
      <c r="B431" s="222"/>
      <c r="C431" s="223"/>
      <c r="D431" s="231"/>
      <c r="E431" s="3"/>
      <c r="F431" s="3"/>
      <c r="G431" s="3"/>
      <c r="H431" s="3"/>
      <c r="J431" s="226"/>
      <c r="K431" s="3"/>
      <c r="L431" s="3"/>
      <c r="O431" s="227"/>
      <c r="Q431" s="94"/>
      <c r="R431" s="94"/>
      <c r="S431" s="94"/>
      <c r="T431" s="94"/>
    </row>
    <row r="432" ht="15.75" customHeight="1">
      <c r="A432" s="204"/>
      <c r="B432" s="222"/>
      <c r="C432" s="223"/>
      <c r="D432" s="231"/>
      <c r="E432" s="3"/>
      <c r="F432" s="3"/>
      <c r="G432" s="3"/>
      <c r="H432" s="3"/>
      <c r="J432" s="226"/>
      <c r="K432" s="3"/>
      <c r="L432" s="3"/>
      <c r="O432" s="227"/>
      <c r="Q432" s="94"/>
      <c r="R432" s="94"/>
      <c r="S432" s="94"/>
      <c r="T432" s="94"/>
    </row>
    <row r="433" ht="15.75" customHeight="1">
      <c r="A433" s="204"/>
      <c r="B433" s="222"/>
      <c r="C433" s="223"/>
      <c r="D433" s="231"/>
      <c r="E433" s="3"/>
      <c r="F433" s="3"/>
      <c r="G433" s="3"/>
      <c r="H433" s="3"/>
      <c r="J433" s="226"/>
      <c r="K433" s="3"/>
      <c r="L433" s="3"/>
      <c r="O433" s="227"/>
      <c r="Q433" s="94"/>
      <c r="R433" s="94"/>
      <c r="S433" s="94"/>
      <c r="T433" s="94"/>
    </row>
    <row r="434" ht="15.75" customHeight="1">
      <c r="A434" s="242"/>
      <c r="B434" s="222"/>
      <c r="C434" s="223"/>
      <c r="D434" s="231"/>
      <c r="E434" s="3"/>
      <c r="F434" s="3"/>
      <c r="G434" s="3"/>
      <c r="H434" s="3"/>
      <c r="J434" s="226"/>
      <c r="K434" s="3"/>
      <c r="L434" s="3"/>
      <c r="O434" s="227"/>
      <c r="Q434" s="94"/>
      <c r="R434" s="94"/>
      <c r="S434" s="94"/>
      <c r="T434" s="94"/>
    </row>
    <row r="435" ht="15.75" customHeight="1">
      <c r="A435" s="242"/>
      <c r="B435" s="222"/>
      <c r="C435" s="223"/>
      <c r="D435" s="231"/>
      <c r="E435" s="3"/>
      <c r="F435" s="3"/>
      <c r="G435" s="3"/>
      <c r="H435" s="3"/>
      <c r="J435" s="226"/>
      <c r="K435" s="3"/>
      <c r="L435" s="3"/>
      <c r="O435" s="227"/>
      <c r="Q435" s="94"/>
      <c r="R435" s="94"/>
      <c r="S435" s="94"/>
      <c r="T435" s="94"/>
    </row>
    <row r="436" ht="15.75" customHeight="1">
      <c r="A436" s="234"/>
      <c r="B436" s="222"/>
      <c r="C436" s="223"/>
      <c r="D436" s="231"/>
      <c r="E436" s="3"/>
      <c r="F436" s="3"/>
      <c r="G436" s="3"/>
      <c r="H436" s="3"/>
      <c r="J436" s="226"/>
      <c r="K436" s="3"/>
      <c r="L436" s="3"/>
      <c r="O436" s="227"/>
      <c r="Q436" s="94"/>
      <c r="R436" s="94"/>
      <c r="S436" s="94"/>
      <c r="T436" s="94"/>
    </row>
    <row r="437" ht="15.75" customHeight="1">
      <c r="A437" s="234"/>
      <c r="B437" s="222"/>
      <c r="C437" s="223"/>
      <c r="D437" s="231"/>
      <c r="E437" s="3"/>
      <c r="F437" s="3"/>
      <c r="G437" s="3"/>
      <c r="H437" s="3"/>
      <c r="J437" s="226"/>
      <c r="K437" s="3"/>
      <c r="L437" s="3"/>
      <c r="O437" s="227"/>
      <c r="Q437" s="94"/>
      <c r="R437" s="94"/>
      <c r="S437" s="94"/>
      <c r="T437" s="94"/>
    </row>
    <row r="438" ht="15.75" customHeight="1">
      <c r="A438" s="234"/>
      <c r="B438" s="222"/>
      <c r="C438" s="223"/>
      <c r="D438" s="231"/>
      <c r="E438" s="3"/>
      <c r="F438" s="3"/>
      <c r="G438" s="3"/>
      <c r="H438" s="3"/>
      <c r="J438" s="226"/>
      <c r="K438" s="3"/>
      <c r="L438" s="3"/>
      <c r="O438" s="227"/>
      <c r="Q438" s="94"/>
      <c r="R438" s="94"/>
      <c r="S438" s="94"/>
      <c r="T438" s="94"/>
    </row>
    <row r="439" ht="15.75" customHeight="1">
      <c r="A439" s="234"/>
      <c r="B439" s="222"/>
      <c r="C439" s="223"/>
      <c r="D439" s="231"/>
      <c r="E439" s="3"/>
      <c r="F439" s="3"/>
      <c r="G439" s="3"/>
      <c r="H439" s="3"/>
      <c r="J439" s="226"/>
      <c r="K439" s="3"/>
      <c r="L439" s="3"/>
      <c r="O439" s="227"/>
      <c r="Q439" s="94"/>
      <c r="R439" s="94"/>
      <c r="S439" s="94"/>
      <c r="T439" s="94"/>
    </row>
    <row r="440" ht="15.75" customHeight="1">
      <c r="A440" s="204"/>
      <c r="B440" s="222"/>
      <c r="C440" s="223"/>
      <c r="D440" s="231"/>
      <c r="E440" s="3"/>
      <c r="F440" s="3"/>
      <c r="G440" s="3"/>
      <c r="H440" s="3"/>
      <c r="J440" s="226"/>
      <c r="K440" s="3"/>
      <c r="L440" s="3"/>
      <c r="O440" s="227"/>
      <c r="Q440" s="94"/>
      <c r="R440" s="94"/>
      <c r="S440" s="94"/>
      <c r="T440" s="94"/>
    </row>
    <row r="441" ht="15.75" customHeight="1">
      <c r="A441" s="204"/>
      <c r="B441" s="222"/>
      <c r="C441" s="223"/>
      <c r="D441" s="231"/>
      <c r="E441" s="3"/>
      <c r="F441" s="3"/>
      <c r="G441" s="3"/>
      <c r="H441" s="3"/>
      <c r="J441" s="226"/>
      <c r="K441" s="3"/>
      <c r="L441" s="3"/>
      <c r="O441" s="227"/>
      <c r="Q441" s="94"/>
      <c r="R441" s="94"/>
      <c r="S441" s="94"/>
      <c r="T441" s="94"/>
    </row>
    <row r="442" ht="15.75" customHeight="1">
      <c r="A442" s="204"/>
      <c r="B442" s="222"/>
      <c r="C442" s="223"/>
      <c r="D442" s="231"/>
      <c r="E442" s="3"/>
      <c r="F442" s="3"/>
      <c r="G442" s="3"/>
      <c r="H442" s="3"/>
      <c r="J442" s="226"/>
      <c r="K442" s="3"/>
      <c r="L442" s="3"/>
      <c r="O442" s="227"/>
      <c r="Q442" s="94"/>
      <c r="R442" s="94"/>
      <c r="S442" s="94"/>
      <c r="T442" s="94"/>
    </row>
    <row r="443" ht="15.75" customHeight="1">
      <c r="A443" s="204"/>
      <c r="B443" s="222"/>
      <c r="C443" s="223"/>
      <c r="D443" s="231"/>
      <c r="E443" s="3"/>
      <c r="F443" s="3"/>
      <c r="G443" s="3"/>
      <c r="H443" s="3"/>
      <c r="J443" s="226"/>
      <c r="K443" s="3"/>
      <c r="L443" s="3"/>
      <c r="O443" s="227"/>
      <c r="Q443" s="94"/>
      <c r="R443" s="94"/>
      <c r="S443" s="94"/>
      <c r="T443" s="94"/>
    </row>
    <row r="444" ht="15.75" customHeight="1">
      <c r="A444" s="204"/>
      <c r="B444" s="222"/>
      <c r="C444" s="223"/>
      <c r="D444" s="231"/>
      <c r="E444" s="3"/>
      <c r="F444" s="3"/>
      <c r="G444" s="3"/>
      <c r="H444" s="3"/>
      <c r="J444" s="226"/>
      <c r="K444" s="3"/>
      <c r="L444" s="3"/>
      <c r="O444" s="227"/>
      <c r="Q444" s="94"/>
      <c r="R444" s="94"/>
      <c r="S444" s="94"/>
      <c r="T444" s="94"/>
    </row>
    <row r="445" ht="15.75" customHeight="1">
      <c r="A445" s="204"/>
      <c r="B445" s="222"/>
      <c r="C445" s="223"/>
      <c r="D445" s="231"/>
      <c r="E445" s="3"/>
      <c r="F445" s="3"/>
      <c r="G445" s="3"/>
      <c r="H445" s="3"/>
      <c r="J445" s="226"/>
      <c r="K445" s="3"/>
      <c r="L445" s="3"/>
      <c r="O445" s="227"/>
      <c r="Q445" s="94"/>
      <c r="R445" s="94"/>
      <c r="S445" s="94"/>
      <c r="T445" s="94"/>
    </row>
    <row r="446" ht="15.75" customHeight="1">
      <c r="A446" s="204"/>
      <c r="B446" s="222"/>
      <c r="C446" s="223"/>
      <c r="D446" s="231"/>
      <c r="E446" s="3"/>
      <c r="F446" s="3"/>
      <c r="G446" s="3"/>
      <c r="H446" s="3"/>
      <c r="J446" s="226"/>
      <c r="K446" s="3"/>
      <c r="L446" s="3"/>
      <c r="O446" s="227"/>
      <c r="Q446" s="94"/>
      <c r="R446" s="94"/>
      <c r="S446" s="94"/>
      <c r="T446" s="94"/>
    </row>
    <row r="447" ht="15.75" customHeight="1">
      <c r="A447" s="204"/>
      <c r="B447" s="222"/>
      <c r="C447" s="223"/>
      <c r="D447" s="231"/>
      <c r="E447" s="3"/>
      <c r="F447" s="3"/>
      <c r="G447" s="3"/>
      <c r="H447" s="3"/>
      <c r="J447" s="226"/>
      <c r="K447" s="3"/>
      <c r="L447" s="3"/>
      <c r="O447" s="227"/>
      <c r="Q447" s="94"/>
      <c r="R447" s="94"/>
      <c r="S447" s="94"/>
      <c r="T447" s="94"/>
    </row>
    <row r="448" ht="15.75" customHeight="1">
      <c r="A448" s="204"/>
      <c r="B448" s="222"/>
      <c r="C448" s="223"/>
      <c r="D448" s="231"/>
      <c r="E448" s="3"/>
      <c r="F448" s="3"/>
      <c r="G448" s="3"/>
      <c r="H448" s="3"/>
      <c r="J448" s="226"/>
      <c r="K448" s="3"/>
      <c r="L448" s="3"/>
      <c r="O448" s="227"/>
      <c r="Q448" s="94"/>
      <c r="R448" s="94"/>
      <c r="S448" s="94"/>
      <c r="T448" s="94"/>
    </row>
    <row r="449" ht="15.75" customHeight="1">
      <c r="A449" s="204"/>
      <c r="B449" s="222"/>
      <c r="C449" s="223"/>
      <c r="D449" s="231"/>
      <c r="E449" s="3"/>
      <c r="F449" s="3"/>
      <c r="G449" s="3"/>
      <c r="H449" s="3"/>
      <c r="J449" s="226"/>
      <c r="K449" s="3"/>
      <c r="L449" s="3"/>
      <c r="O449" s="227"/>
      <c r="Q449" s="94"/>
      <c r="R449" s="94"/>
      <c r="S449" s="94"/>
      <c r="T449" s="94"/>
    </row>
    <row r="450" ht="15.75" customHeight="1">
      <c r="A450" s="204"/>
      <c r="B450" s="222"/>
      <c r="C450" s="223"/>
      <c r="D450" s="231"/>
      <c r="E450" s="3"/>
      <c r="F450" s="3"/>
      <c r="G450" s="3"/>
      <c r="H450" s="3"/>
      <c r="J450" s="226"/>
      <c r="K450" s="3"/>
      <c r="L450" s="3"/>
      <c r="O450" s="227"/>
      <c r="Q450" s="94"/>
      <c r="R450" s="94"/>
      <c r="S450" s="94"/>
      <c r="T450" s="94"/>
    </row>
    <row r="451" ht="15.75" customHeight="1">
      <c r="A451" s="204"/>
      <c r="B451" s="222"/>
      <c r="C451" s="223"/>
      <c r="D451" s="231"/>
      <c r="E451" s="3"/>
      <c r="F451" s="3"/>
      <c r="G451" s="3"/>
      <c r="H451" s="3"/>
      <c r="J451" s="226"/>
      <c r="K451" s="3"/>
      <c r="L451" s="3"/>
      <c r="O451" s="227"/>
      <c r="Q451" s="94"/>
      <c r="R451" s="94"/>
      <c r="S451" s="94"/>
      <c r="T451" s="94"/>
    </row>
    <row r="452" ht="15.75" customHeight="1">
      <c r="A452" s="234"/>
      <c r="B452" s="222"/>
      <c r="C452" s="223"/>
      <c r="D452" s="231"/>
      <c r="E452" s="3"/>
      <c r="F452" s="3"/>
      <c r="G452" s="3"/>
      <c r="H452" s="3"/>
      <c r="J452" s="226"/>
      <c r="K452" s="3"/>
      <c r="L452" s="3"/>
      <c r="O452" s="227"/>
      <c r="Q452" s="94"/>
      <c r="R452" s="94"/>
      <c r="S452" s="94"/>
      <c r="T452" s="94"/>
    </row>
    <row r="453" ht="15.75" customHeight="1">
      <c r="A453" s="234"/>
      <c r="B453" s="222"/>
      <c r="C453" s="223"/>
      <c r="D453" s="231"/>
      <c r="E453" s="3"/>
      <c r="F453" s="3"/>
      <c r="G453" s="3"/>
      <c r="H453" s="3"/>
      <c r="J453" s="226"/>
      <c r="K453" s="3"/>
      <c r="L453" s="3"/>
      <c r="O453" s="227"/>
      <c r="Q453" s="94"/>
      <c r="R453" s="94"/>
      <c r="S453" s="94"/>
      <c r="T453" s="94"/>
    </row>
    <row r="454" ht="15.75" customHeight="1">
      <c r="A454" s="242"/>
      <c r="B454" s="222"/>
      <c r="C454" s="223"/>
      <c r="D454" s="231"/>
      <c r="E454" s="3"/>
      <c r="F454" s="3"/>
      <c r="G454" s="3"/>
      <c r="H454" s="3"/>
      <c r="J454" s="226"/>
      <c r="K454" s="3"/>
      <c r="L454" s="3"/>
      <c r="O454" s="227"/>
      <c r="Q454" s="94"/>
      <c r="R454" s="94"/>
      <c r="S454" s="94"/>
      <c r="T454" s="94"/>
    </row>
    <row r="455" ht="15.75" customHeight="1">
      <c r="A455" s="242"/>
      <c r="B455" s="222"/>
      <c r="C455" s="223"/>
      <c r="D455" s="231"/>
      <c r="E455" s="3"/>
      <c r="F455" s="3"/>
      <c r="G455" s="3"/>
      <c r="H455" s="3"/>
      <c r="J455" s="226"/>
      <c r="K455" s="3"/>
      <c r="L455" s="3"/>
      <c r="O455" s="227"/>
      <c r="Q455" s="94"/>
      <c r="R455" s="94"/>
      <c r="S455" s="94"/>
      <c r="T455" s="94"/>
    </row>
    <row r="456" ht="15.75" customHeight="1">
      <c r="A456" s="204"/>
      <c r="B456" s="222"/>
      <c r="C456" s="223"/>
      <c r="D456" s="231"/>
      <c r="E456" s="3"/>
      <c r="F456" s="3"/>
      <c r="G456" s="3"/>
      <c r="H456" s="3"/>
      <c r="J456" s="226"/>
      <c r="K456" s="3"/>
      <c r="L456" s="3"/>
      <c r="O456" s="227"/>
      <c r="Q456" s="94"/>
      <c r="R456" s="94"/>
      <c r="S456" s="94"/>
      <c r="T456" s="94"/>
    </row>
    <row r="457" ht="15.75" customHeight="1">
      <c r="A457" s="204"/>
      <c r="B457" s="222"/>
      <c r="C457" s="223"/>
      <c r="D457" s="231"/>
      <c r="E457" s="3"/>
      <c r="F457" s="3"/>
      <c r="G457" s="3"/>
      <c r="H457" s="3"/>
      <c r="J457" s="226"/>
      <c r="K457" s="3"/>
      <c r="L457" s="3"/>
      <c r="O457" s="227"/>
      <c r="Q457" s="94"/>
      <c r="R457" s="94"/>
      <c r="S457" s="94"/>
      <c r="T457" s="94"/>
    </row>
    <row r="458" ht="15.75" customHeight="1">
      <c r="A458" s="258"/>
      <c r="B458" s="222"/>
      <c r="C458" s="223"/>
      <c r="D458" s="231"/>
      <c r="E458" s="3"/>
      <c r="F458" s="3"/>
      <c r="G458" s="3"/>
      <c r="H458" s="3"/>
      <c r="J458" s="226"/>
      <c r="K458" s="3"/>
      <c r="L458" s="3"/>
      <c r="O458" s="227"/>
      <c r="Q458" s="94"/>
      <c r="R458" s="94"/>
      <c r="S458" s="94"/>
      <c r="T458" s="94"/>
    </row>
    <row r="459" ht="15.75" customHeight="1">
      <c r="A459" s="258"/>
      <c r="B459" s="222"/>
      <c r="C459" s="223"/>
      <c r="D459" s="231"/>
      <c r="E459" s="3"/>
      <c r="F459" s="3"/>
      <c r="G459" s="3"/>
      <c r="H459" s="3"/>
      <c r="J459" s="226"/>
      <c r="K459" s="3"/>
      <c r="L459" s="3"/>
      <c r="O459" s="227"/>
      <c r="Q459" s="94"/>
      <c r="R459" s="94"/>
      <c r="S459" s="94"/>
      <c r="T459" s="94"/>
    </row>
    <row r="460" ht="15.75" customHeight="1">
      <c r="A460" s="204"/>
      <c r="B460" s="222"/>
      <c r="C460" s="223"/>
      <c r="D460" s="231"/>
      <c r="E460" s="3"/>
      <c r="F460" s="3"/>
      <c r="G460" s="3"/>
      <c r="H460" s="3"/>
      <c r="J460" s="226"/>
      <c r="K460" s="3"/>
      <c r="L460" s="3"/>
      <c r="O460" s="227"/>
      <c r="Q460" s="94"/>
      <c r="R460" s="94"/>
      <c r="S460" s="94"/>
      <c r="T460" s="94"/>
    </row>
    <row r="461" ht="15.75" customHeight="1">
      <c r="A461" s="204"/>
      <c r="B461" s="222"/>
      <c r="C461" s="223"/>
      <c r="D461" s="231"/>
      <c r="E461" s="3"/>
      <c r="F461" s="3"/>
      <c r="G461" s="3"/>
      <c r="H461" s="3"/>
      <c r="J461" s="226"/>
      <c r="K461" s="3"/>
      <c r="L461" s="3"/>
      <c r="O461" s="227"/>
      <c r="Q461" s="94"/>
      <c r="R461" s="94"/>
      <c r="S461" s="94"/>
      <c r="T461" s="94"/>
    </row>
    <row r="462" ht="15.75" customHeight="1">
      <c r="A462" s="242"/>
      <c r="B462" s="222"/>
      <c r="C462" s="223"/>
      <c r="D462" s="231"/>
      <c r="E462" s="3"/>
      <c r="F462" s="3"/>
      <c r="G462" s="3"/>
      <c r="H462" s="3"/>
      <c r="J462" s="226"/>
      <c r="K462" s="3"/>
      <c r="L462" s="3"/>
      <c r="O462" s="227"/>
      <c r="Q462" s="94"/>
      <c r="R462" s="94"/>
      <c r="S462" s="94"/>
      <c r="T462" s="94"/>
    </row>
    <row r="463" ht="15.75" customHeight="1">
      <c r="A463" s="242"/>
      <c r="B463" s="222"/>
      <c r="C463" s="223"/>
      <c r="D463" s="231"/>
      <c r="E463" s="3"/>
      <c r="F463" s="3"/>
      <c r="G463" s="3"/>
      <c r="H463" s="3"/>
      <c r="J463" s="226"/>
      <c r="K463" s="3"/>
      <c r="L463" s="3"/>
      <c r="O463" s="227"/>
      <c r="Q463" s="94"/>
      <c r="R463" s="94"/>
      <c r="S463" s="94"/>
      <c r="T463" s="94"/>
    </row>
    <row r="464" ht="15.75" customHeight="1">
      <c r="A464" s="234"/>
      <c r="B464" s="222"/>
      <c r="C464" s="223"/>
      <c r="D464" s="231"/>
      <c r="E464" s="3"/>
      <c r="F464" s="3"/>
      <c r="G464" s="3"/>
      <c r="H464" s="3"/>
      <c r="J464" s="226"/>
      <c r="K464" s="3"/>
      <c r="L464" s="3"/>
      <c r="O464" s="227"/>
      <c r="Q464" s="94"/>
      <c r="R464" s="94"/>
      <c r="S464" s="94"/>
      <c r="T464" s="94"/>
    </row>
    <row r="465" ht="15.75" customHeight="1">
      <c r="A465" s="234"/>
      <c r="B465" s="222"/>
      <c r="C465" s="223"/>
      <c r="D465" s="231"/>
      <c r="E465" s="3"/>
      <c r="F465" s="3"/>
      <c r="G465" s="3"/>
      <c r="H465" s="3"/>
      <c r="J465" s="226"/>
      <c r="K465" s="3"/>
      <c r="L465" s="3"/>
      <c r="O465" s="227"/>
      <c r="Q465" s="94"/>
      <c r="R465" s="94"/>
      <c r="S465" s="94"/>
      <c r="T465" s="94"/>
    </row>
    <row r="466" ht="15.75" customHeight="1">
      <c r="A466" s="234"/>
      <c r="B466" s="222"/>
      <c r="C466" s="223"/>
      <c r="D466" s="231"/>
      <c r="E466" s="3"/>
      <c r="F466" s="3"/>
      <c r="G466" s="3"/>
      <c r="H466" s="3"/>
      <c r="J466" s="226"/>
      <c r="K466" s="3"/>
      <c r="L466" s="3"/>
      <c r="O466" s="227"/>
      <c r="Q466" s="94"/>
      <c r="R466" s="94"/>
      <c r="S466" s="94"/>
      <c r="T466" s="94"/>
    </row>
    <row r="467" ht="15.75" customHeight="1">
      <c r="A467" s="234"/>
      <c r="B467" s="222"/>
      <c r="C467" s="223"/>
      <c r="D467" s="231"/>
      <c r="E467" s="3"/>
      <c r="F467" s="3"/>
      <c r="G467" s="3"/>
      <c r="H467" s="3"/>
      <c r="J467" s="226"/>
      <c r="K467" s="3"/>
      <c r="L467" s="3"/>
      <c r="O467" s="227"/>
      <c r="Q467" s="94"/>
      <c r="R467" s="94"/>
      <c r="S467" s="94"/>
      <c r="T467" s="94"/>
    </row>
    <row r="468" ht="15.75" customHeight="1">
      <c r="A468" s="204"/>
      <c r="B468" s="222"/>
      <c r="C468" s="223"/>
      <c r="D468" s="231"/>
      <c r="E468" s="3"/>
      <c r="F468" s="3"/>
      <c r="G468" s="3"/>
      <c r="H468" s="3"/>
      <c r="J468" s="226"/>
      <c r="K468" s="3"/>
      <c r="L468" s="3"/>
      <c r="O468" s="227"/>
      <c r="Q468" s="94"/>
      <c r="R468" s="94"/>
      <c r="S468" s="94"/>
      <c r="T468" s="94"/>
    </row>
    <row r="469" ht="15.75" customHeight="1">
      <c r="A469" s="204"/>
      <c r="B469" s="222"/>
      <c r="C469" s="223"/>
      <c r="D469" s="231"/>
      <c r="E469" s="3"/>
      <c r="F469" s="3"/>
      <c r="G469" s="3"/>
      <c r="H469" s="3"/>
      <c r="J469" s="226"/>
      <c r="K469" s="3"/>
      <c r="L469" s="3"/>
      <c r="O469" s="227"/>
      <c r="Q469" s="94"/>
      <c r="R469" s="94"/>
      <c r="S469" s="94"/>
      <c r="T469" s="94"/>
    </row>
    <row r="470" ht="15.75" customHeight="1">
      <c r="A470" s="204"/>
      <c r="B470" s="222"/>
      <c r="C470" s="223"/>
      <c r="D470" s="231"/>
      <c r="E470" s="3"/>
      <c r="F470" s="3"/>
      <c r="G470" s="3"/>
      <c r="H470" s="3"/>
      <c r="J470" s="226"/>
      <c r="K470" s="3"/>
      <c r="L470" s="3"/>
      <c r="O470" s="227"/>
      <c r="Q470" s="94"/>
      <c r="R470" s="94"/>
      <c r="S470" s="94"/>
      <c r="T470" s="94"/>
    </row>
    <row r="471" ht="15.75" customHeight="1">
      <c r="A471" s="204"/>
      <c r="B471" s="222"/>
      <c r="C471" s="223"/>
      <c r="D471" s="231"/>
      <c r="E471" s="3"/>
      <c r="F471" s="3"/>
      <c r="G471" s="3"/>
      <c r="H471" s="3"/>
      <c r="J471" s="226"/>
      <c r="K471" s="3"/>
      <c r="L471" s="3"/>
      <c r="O471" s="227"/>
      <c r="Q471" s="94"/>
      <c r="R471" s="94"/>
      <c r="S471" s="94"/>
      <c r="T471" s="94"/>
    </row>
    <row r="472" ht="15.75" customHeight="1">
      <c r="A472" s="204"/>
      <c r="B472" s="222"/>
      <c r="C472" s="223"/>
      <c r="D472" s="231"/>
      <c r="E472" s="3"/>
      <c r="F472" s="3"/>
      <c r="G472" s="3"/>
      <c r="H472" s="3"/>
      <c r="J472" s="226"/>
      <c r="K472" s="3"/>
      <c r="L472" s="3"/>
      <c r="O472" s="227"/>
      <c r="Q472" s="94"/>
      <c r="R472" s="94"/>
      <c r="S472" s="94"/>
      <c r="T472" s="94"/>
    </row>
    <row r="473" ht="15.75" customHeight="1">
      <c r="A473" s="204"/>
      <c r="B473" s="222"/>
      <c r="C473" s="223"/>
      <c r="D473" s="231"/>
      <c r="E473" s="3"/>
      <c r="F473" s="3"/>
      <c r="G473" s="3"/>
      <c r="H473" s="3"/>
      <c r="J473" s="226"/>
      <c r="K473" s="3"/>
      <c r="L473" s="3"/>
      <c r="O473" s="227"/>
      <c r="Q473" s="94"/>
      <c r="R473" s="94"/>
      <c r="S473" s="94"/>
      <c r="T473" s="94"/>
    </row>
    <row r="474" ht="15.75" customHeight="1">
      <c r="A474" s="204"/>
      <c r="B474" s="222"/>
      <c r="C474" s="223"/>
      <c r="D474" s="231"/>
      <c r="E474" s="3"/>
      <c r="F474" s="3"/>
      <c r="G474" s="3"/>
      <c r="H474" s="3"/>
      <c r="J474" s="226"/>
      <c r="K474" s="3"/>
      <c r="L474" s="3"/>
      <c r="O474" s="227"/>
      <c r="Q474" s="94"/>
      <c r="R474" s="94"/>
      <c r="S474" s="94"/>
      <c r="T474" s="94"/>
    </row>
    <row r="475" ht="15.75" customHeight="1">
      <c r="A475" s="204"/>
      <c r="B475" s="222"/>
      <c r="C475" s="223"/>
      <c r="D475" s="231"/>
      <c r="E475" s="3"/>
      <c r="F475" s="3"/>
      <c r="G475" s="3"/>
      <c r="H475" s="3"/>
      <c r="J475" s="226"/>
      <c r="K475" s="3"/>
      <c r="L475" s="3"/>
      <c r="O475" s="227"/>
      <c r="Q475" s="94"/>
      <c r="R475" s="94"/>
      <c r="S475" s="94"/>
      <c r="T475" s="94"/>
    </row>
    <row r="476" ht="15.75" customHeight="1">
      <c r="A476" s="204"/>
      <c r="B476" s="222"/>
      <c r="C476" s="223"/>
      <c r="D476" s="231"/>
      <c r="E476" s="3"/>
      <c r="F476" s="3"/>
      <c r="G476" s="3"/>
      <c r="H476" s="3"/>
      <c r="J476" s="226"/>
      <c r="K476" s="3"/>
      <c r="L476" s="3"/>
      <c r="O476" s="227"/>
      <c r="Q476" s="94"/>
      <c r="R476" s="94"/>
      <c r="S476" s="94"/>
      <c r="T476" s="94"/>
    </row>
    <row r="477" ht="15.75" customHeight="1">
      <c r="A477" s="204"/>
      <c r="B477" s="222"/>
      <c r="C477" s="223"/>
      <c r="D477" s="231"/>
      <c r="E477" s="3"/>
      <c r="F477" s="3"/>
      <c r="G477" s="3"/>
      <c r="H477" s="3"/>
      <c r="J477" s="226"/>
      <c r="K477" s="3"/>
      <c r="L477" s="3"/>
      <c r="O477" s="227"/>
      <c r="Q477" s="94"/>
      <c r="R477" s="94"/>
      <c r="S477" s="94"/>
      <c r="T477" s="94"/>
    </row>
    <row r="478" ht="15.75" customHeight="1">
      <c r="A478" s="234"/>
      <c r="B478" s="222"/>
      <c r="C478" s="223"/>
      <c r="D478" s="231"/>
      <c r="E478" s="3"/>
      <c r="F478" s="3"/>
      <c r="G478" s="3"/>
      <c r="H478" s="3"/>
      <c r="J478" s="226"/>
      <c r="K478" s="3"/>
      <c r="L478" s="3"/>
      <c r="O478" s="227"/>
      <c r="Q478" s="94"/>
      <c r="R478" s="94"/>
      <c r="S478" s="94"/>
      <c r="T478" s="94"/>
    </row>
    <row r="479" ht="15.75" customHeight="1">
      <c r="A479" s="234"/>
      <c r="B479" s="222"/>
      <c r="C479" s="223"/>
      <c r="D479" s="231"/>
      <c r="E479" s="3"/>
      <c r="F479" s="3"/>
      <c r="G479" s="3"/>
      <c r="H479" s="3"/>
      <c r="J479" s="226"/>
      <c r="K479" s="3"/>
      <c r="L479" s="3"/>
      <c r="O479" s="227"/>
      <c r="Q479" s="94"/>
      <c r="R479" s="94"/>
      <c r="S479" s="94"/>
      <c r="T479" s="94"/>
    </row>
    <row r="480" ht="15.75" customHeight="1">
      <c r="A480" s="204"/>
      <c r="B480" s="222"/>
      <c r="C480" s="223"/>
      <c r="D480" s="231"/>
      <c r="E480" s="3"/>
      <c r="F480" s="3"/>
      <c r="G480" s="3"/>
      <c r="H480" s="3"/>
      <c r="J480" s="226"/>
      <c r="K480" s="3"/>
      <c r="L480" s="3"/>
      <c r="O480" s="227"/>
      <c r="Q480" s="94"/>
      <c r="R480" s="94"/>
      <c r="S480" s="94"/>
      <c r="T480" s="94"/>
    </row>
    <row r="481" ht="15.75" customHeight="1">
      <c r="A481" s="204"/>
      <c r="B481" s="222"/>
      <c r="C481" s="223"/>
      <c r="D481" s="231"/>
      <c r="E481" s="3"/>
      <c r="F481" s="3"/>
      <c r="G481" s="3"/>
      <c r="H481" s="3"/>
      <c r="J481" s="226"/>
      <c r="K481" s="3"/>
      <c r="L481" s="3"/>
      <c r="O481" s="227"/>
      <c r="Q481" s="94"/>
      <c r="R481" s="94"/>
      <c r="S481" s="94"/>
      <c r="T481" s="94"/>
    </row>
    <row r="482" ht="15.75" customHeight="1">
      <c r="A482" s="242"/>
      <c r="B482" s="222"/>
      <c r="C482" s="223"/>
      <c r="D482" s="231"/>
      <c r="E482" s="3"/>
      <c r="F482" s="3"/>
      <c r="G482" s="3"/>
      <c r="H482" s="3"/>
      <c r="J482" s="226"/>
      <c r="K482" s="3"/>
      <c r="L482" s="3"/>
      <c r="O482" s="227"/>
      <c r="Q482" s="94"/>
      <c r="R482" s="94"/>
      <c r="S482" s="94"/>
      <c r="T482" s="94"/>
    </row>
    <row r="483" ht="15.75" customHeight="1">
      <c r="A483" s="242"/>
      <c r="B483" s="222"/>
      <c r="C483" s="223"/>
      <c r="D483" s="231"/>
      <c r="E483" s="3"/>
      <c r="F483" s="3"/>
      <c r="G483" s="3"/>
      <c r="H483" s="3"/>
      <c r="J483" s="226"/>
      <c r="K483" s="3"/>
      <c r="L483" s="3"/>
      <c r="O483" s="227"/>
      <c r="Q483" s="94"/>
      <c r="R483" s="94"/>
      <c r="S483" s="94"/>
      <c r="T483" s="94"/>
    </row>
    <row r="484" ht="15.75" customHeight="1">
      <c r="A484" s="204"/>
      <c r="B484" s="222"/>
      <c r="C484" s="223"/>
      <c r="D484" s="231"/>
      <c r="E484" s="3"/>
      <c r="F484" s="3"/>
      <c r="G484" s="3"/>
      <c r="H484" s="3"/>
      <c r="J484" s="226"/>
      <c r="K484" s="3"/>
      <c r="L484" s="3"/>
      <c r="O484" s="227"/>
      <c r="Q484" s="94"/>
      <c r="R484" s="94"/>
      <c r="S484" s="94"/>
      <c r="T484" s="94"/>
    </row>
    <row r="485" ht="15.75" customHeight="1">
      <c r="A485" s="204"/>
      <c r="B485" s="222"/>
      <c r="C485" s="223"/>
      <c r="D485" s="231"/>
      <c r="E485" s="3"/>
      <c r="F485" s="3"/>
      <c r="G485" s="3"/>
      <c r="H485" s="3"/>
      <c r="J485" s="226"/>
      <c r="K485" s="3"/>
      <c r="L485" s="3"/>
      <c r="O485" s="227"/>
      <c r="Q485" s="94"/>
      <c r="R485" s="94"/>
      <c r="S485" s="94"/>
      <c r="T485" s="94"/>
    </row>
    <row r="486" ht="15.75" customHeight="1">
      <c r="A486" s="204"/>
      <c r="B486" s="222"/>
      <c r="C486" s="223"/>
      <c r="D486" s="231"/>
      <c r="E486" s="3"/>
      <c r="F486" s="3"/>
      <c r="G486" s="3"/>
      <c r="H486" s="3"/>
      <c r="J486" s="226"/>
      <c r="K486" s="3"/>
      <c r="L486" s="3"/>
      <c r="O486" s="227"/>
      <c r="Q486" s="94"/>
      <c r="R486" s="94"/>
      <c r="S486" s="94"/>
      <c r="T486" s="94"/>
    </row>
    <row r="487" ht="15.75" customHeight="1">
      <c r="A487" s="204"/>
      <c r="B487" s="222"/>
      <c r="C487" s="223"/>
      <c r="D487" s="231"/>
      <c r="E487" s="3"/>
      <c r="F487" s="3"/>
      <c r="G487" s="3"/>
      <c r="H487" s="3"/>
      <c r="J487" s="226"/>
      <c r="K487" s="3"/>
      <c r="L487" s="3"/>
      <c r="O487" s="227"/>
      <c r="Q487" s="94"/>
      <c r="R487" s="94"/>
      <c r="S487" s="94"/>
      <c r="T487" s="94"/>
    </row>
    <row r="488" ht="15.75" customHeight="1">
      <c r="A488" s="234"/>
      <c r="B488" s="222"/>
      <c r="C488" s="223"/>
      <c r="D488" s="231"/>
      <c r="E488" s="3"/>
      <c r="F488" s="3"/>
      <c r="G488" s="3"/>
      <c r="H488" s="3"/>
      <c r="J488" s="226"/>
      <c r="K488" s="3"/>
      <c r="L488" s="3"/>
      <c r="O488" s="227"/>
      <c r="Q488" s="94"/>
      <c r="R488" s="94"/>
      <c r="S488" s="94"/>
      <c r="T488" s="94"/>
    </row>
    <row r="489" ht="15.75" customHeight="1">
      <c r="A489" s="234"/>
      <c r="B489" s="222"/>
      <c r="C489" s="223"/>
      <c r="D489" s="231"/>
      <c r="E489" s="3"/>
      <c r="F489" s="3"/>
      <c r="G489" s="3"/>
      <c r="H489" s="3"/>
      <c r="J489" s="226"/>
      <c r="K489" s="3"/>
      <c r="L489" s="3"/>
      <c r="O489" s="227"/>
      <c r="Q489" s="94"/>
      <c r="R489" s="94"/>
      <c r="S489" s="94"/>
      <c r="T489" s="94"/>
    </row>
    <row r="490" ht="15.75" customHeight="1">
      <c r="A490" s="234"/>
      <c r="B490" s="222"/>
      <c r="C490" s="223"/>
      <c r="D490" s="231"/>
      <c r="E490" s="3"/>
      <c r="F490" s="3"/>
      <c r="G490" s="3"/>
      <c r="H490" s="3"/>
      <c r="J490" s="226"/>
      <c r="K490" s="3"/>
      <c r="L490" s="3"/>
      <c r="O490" s="227"/>
      <c r="Q490" s="94"/>
      <c r="R490" s="94"/>
      <c r="S490" s="94"/>
      <c r="T490" s="94"/>
    </row>
    <row r="491" ht="15.75" customHeight="1">
      <c r="A491" s="234"/>
      <c r="B491" s="222"/>
      <c r="C491" s="223"/>
      <c r="D491" s="231"/>
      <c r="E491" s="3"/>
      <c r="F491" s="3"/>
      <c r="G491" s="3"/>
      <c r="H491" s="3"/>
      <c r="J491" s="226"/>
      <c r="K491" s="3"/>
      <c r="L491" s="3"/>
      <c r="O491" s="227"/>
      <c r="Q491" s="94"/>
      <c r="R491" s="94"/>
      <c r="S491" s="94"/>
      <c r="T491" s="94"/>
    </row>
    <row r="492" ht="15.75" customHeight="1">
      <c r="A492" s="204"/>
      <c r="B492" s="222"/>
      <c r="C492" s="223"/>
      <c r="D492" s="231"/>
      <c r="E492" s="3"/>
      <c r="F492" s="3"/>
      <c r="G492" s="3"/>
      <c r="H492" s="3"/>
      <c r="J492" s="226"/>
      <c r="K492" s="3"/>
      <c r="L492" s="3"/>
      <c r="O492" s="227"/>
      <c r="Q492" s="94"/>
      <c r="R492" s="94"/>
      <c r="S492" s="94"/>
      <c r="T492" s="94"/>
    </row>
    <row r="493" ht="15.75" customHeight="1">
      <c r="A493" s="204"/>
      <c r="B493" s="222"/>
      <c r="C493" s="223"/>
      <c r="D493" s="231"/>
      <c r="E493" s="3"/>
      <c r="F493" s="3"/>
      <c r="G493" s="3"/>
      <c r="H493" s="3"/>
      <c r="J493" s="226"/>
      <c r="K493" s="3"/>
      <c r="L493" s="3"/>
      <c r="O493" s="227"/>
      <c r="Q493" s="94"/>
      <c r="R493" s="94"/>
      <c r="S493" s="94"/>
      <c r="T493" s="94"/>
    </row>
    <row r="494" ht="15.75" customHeight="1">
      <c r="A494" s="204"/>
      <c r="B494" s="222"/>
      <c r="C494" s="223"/>
      <c r="D494" s="231"/>
      <c r="E494" s="3"/>
      <c r="F494" s="3"/>
      <c r="G494" s="3"/>
      <c r="H494" s="3"/>
      <c r="J494" s="226"/>
      <c r="K494" s="3"/>
      <c r="L494" s="3"/>
      <c r="O494" s="227"/>
      <c r="Q494" s="94"/>
      <c r="R494" s="94"/>
      <c r="S494" s="94"/>
      <c r="T494" s="94"/>
    </row>
    <row r="495" ht="15.75" customHeight="1">
      <c r="A495" s="204"/>
      <c r="B495" s="222"/>
      <c r="C495" s="223"/>
      <c r="D495" s="231"/>
      <c r="E495" s="3"/>
      <c r="F495" s="3"/>
      <c r="G495" s="3"/>
      <c r="H495" s="3"/>
      <c r="J495" s="226"/>
      <c r="K495" s="3"/>
      <c r="L495" s="3"/>
      <c r="O495" s="227"/>
      <c r="Q495" s="94"/>
      <c r="R495" s="94"/>
      <c r="S495" s="94"/>
      <c r="T495" s="94"/>
    </row>
    <row r="496" ht="15.75" customHeight="1">
      <c r="A496" s="204"/>
      <c r="B496" s="222"/>
      <c r="C496" s="223"/>
      <c r="D496" s="231"/>
      <c r="E496" s="3"/>
      <c r="F496" s="3"/>
      <c r="G496" s="3"/>
      <c r="H496" s="3"/>
      <c r="J496" s="226"/>
      <c r="K496" s="3"/>
      <c r="L496" s="3"/>
      <c r="O496" s="227"/>
      <c r="Q496" s="94"/>
      <c r="R496" s="94"/>
      <c r="S496" s="94"/>
      <c r="T496" s="94"/>
    </row>
    <row r="497" ht="15.75" customHeight="1">
      <c r="A497" s="204"/>
      <c r="B497" s="222"/>
      <c r="C497" s="223"/>
      <c r="D497" s="231"/>
      <c r="E497" s="3"/>
      <c r="F497" s="3"/>
      <c r="G497" s="3"/>
      <c r="H497" s="3"/>
      <c r="J497" s="226"/>
      <c r="K497" s="3"/>
      <c r="L497" s="3"/>
      <c r="O497" s="227"/>
      <c r="Q497" s="94"/>
      <c r="R497" s="94"/>
      <c r="S497" s="94"/>
      <c r="T497" s="94"/>
    </row>
    <row r="498" ht="15.75" customHeight="1">
      <c r="A498" s="204"/>
      <c r="B498" s="222"/>
      <c r="C498" s="223"/>
      <c r="D498" s="231"/>
      <c r="E498" s="3"/>
      <c r="F498" s="3"/>
      <c r="G498" s="3"/>
      <c r="H498" s="3"/>
      <c r="J498" s="226"/>
      <c r="K498" s="3"/>
      <c r="L498" s="3"/>
      <c r="O498" s="227"/>
      <c r="Q498" s="94"/>
      <c r="R498" s="94"/>
      <c r="S498" s="94"/>
      <c r="T498" s="94"/>
    </row>
    <row r="499" ht="15.75" customHeight="1">
      <c r="A499" s="204"/>
      <c r="B499" s="222"/>
      <c r="C499" s="223"/>
      <c r="D499" s="231"/>
      <c r="E499" s="3"/>
      <c r="F499" s="3"/>
      <c r="G499" s="3"/>
      <c r="H499" s="3"/>
      <c r="J499" s="226"/>
      <c r="K499" s="3"/>
      <c r="L499" s="3"/>
      <c r="O499" s="227"/>
      <c r="Q499" s="94"/>
      <c r="R499" s="94"/>
      <c r="S499" s="94"/>
      <c r="T499" s="94"/>
    </row>
    <row r="500" ht="15.75" customHeight="1">
      <c r="A500" s="204"/>
      <c r="B500" s="222"/>
      <c r="C500" s="223"/>
      <c r="D500" s="231"/>
      <c r="E500" s="3"/>
      <c r="F500" s="3"/>
      <c r="G500" s="3"/>
      <c r="H500" s="3"/>
      <c r="J500" s="226"/>
      <c r="K500" s="3"/>
      <c r="L500" s="3"/>
      <c r="O500" s="227"/>
      <c r="Q500" s="94"/>
      <c r="R500" s="94"/>
      <c r="S500" s="94"/>
      <c r="T500" s="94"/>
    </row>
    <row r="501" ht="15.75" customHeight="1">
      <c r="A501" s="204"/>
      <c r="B501" s="222"/>
      <c r="C501" s="223"/>
      <c r="D501" s="231"/>
      <c r="E501" s="3"/>
      <c r="F501" s="3"/>
      <c r="G501" s="3"/>
      <c r="H501" s="3"/>
      <c r="J501" s="226"/>
      <c r="K501" s="3"/>
      <c r="L501" s="3"/>
      <c r="O501" s="227"/>
      <c r="Q501" s="94"/>
      <c r="R501" s="94"/>
      <c r="S501" s="94"/>
      <c r="T501" s="94"/>
    </row>
    <row r="502" ht="15.75" customHeight="1">
      <c r="A502" s="234"/>
      <c r="B502" s="222"/>
      <c r="C502" s="223"/>
      <c r="D502" s="231"/>
      <c r="E502" s="3"/>
      <c r="F502" s="3"/>
      <c r="G502" s="3"/>
      <c r="H502" s="3"/>
      <c r="J502" s="226"/>
      <c r="K502" s="3"/>
      <c r="L502" s="3"/>
      <c r="O502" s="227"/>
      <c r="Q502" s="94"/>
      <c r="R502" s="94"/>
      <c r="S502" s="94"/>
      <c r="T502" s="94"/>
    </row>
    <row r="503" ht="15.75" customHeight="1">
      <c r="A503" s="234"/>
      <c r="B503" s="222"/>
      <c r="C503" s="223"/>
      <c r="D503" s="231"/>
      <c r="E503" s="3"/>
      <c r="F503" s="3"/>
      <c r="G503" s="3"/>
      <c r="H503" s="3"/>
      <c r="J503" s="226"/>
      <c r="K503" s="3"/>
      <c r="L503" s="3"/>
      <c r="O503" s="227"/>
      <c r="Q503" s="94"/>
      <c r="R503" s="94"/>
      <c r="S503" s="94"/>
      <c r="T503" s="94"/>
    </row>
    <row r="504" ht="15.75" customHeight="1">
      <c r="A504" s="234"/>
      <c r="B504" s="222"/>
      <c r="C504" s="223"/>
      <c r="D504" s="231"/>
      <c r="E504" s="3"/>
      <c r="F504" s="3"/>
      <c r="G504" s="3"/>
      <c r="H504" s="3"/>
      <c r="J504" s="226"/>
      <c r="K504" s="3"/>
      <c r="L504" s="3"/>
      <c r="O504" s="227"/>
      <c r="Q504" s="94"/>
      <c r="R504" s="94"/>
      <c r="S504" s="94"/>
      <c r="T504" s="94"/>
    </row>
    <row r="505" ht="15.75" customHeight="1">
      <c r="A505" s="234"/>
      <c r="B505" s="222"/>
      <c r="C505" s="223"/>
      <c r="D505" s="231"/>
      <c r="E505" s="3"/>
      <c r="F505" s="3"/>
      <c r="G505" s="3"/>
      <c r="H505" s="3"/>
      <c r="J505" s="226"/>
      <c r="K505" s="3"/>
      <c r="L505" s="3"/>
      <c r="O505" s="227"/>
      <c r="Q505" s="94"/>
      <c r="R505" s="94"/>
      <c r="S505" s="94"/>
      <c r="T505" s="94"/>
    </row>
    <row r="506" ht="15.75" customHeight="1">
      <c r="A506" s="258"/>
      <c r="B506" s="222"/>
      <c r="C506" s="223"/>
      <c r="D506" s="231"/>
      <c r="E506" s="3"/>
      <c r="F506" s="3"/>
      <c r="G506" s="3"/>
      <c r="H506" s="3"/>
      <c r="J506" s="226"/>
      <c r="K506" s="3"/>
      <c r="L506" s="3"/>
      <c r="O506" s="227"/>
      <c r="Q506" s="94"/>
      <c r="R506" s="94"/>
      <c r="S506" s="94"/>
      <c r="T506" s="94"/>
    </row>
    <row r="507" ht="15.75" customHeight="1">
      <c r="A507" s="258"/>
      <c r="B507" s="222"/>
      <c r="C507" s="223"/>
      <c r="D507" s="231"/>
      <c r="E507" s="3"/>
      <c r="F507" s="3"/>
      <c r="G507" s="3"/>
      <c r="H507" s="3"/>
      <c r="J507" s="226"/>
      <c r="K507" s="3"/>
      <c r="L507" s="3"/>
      <c r="O507" s="227"/>
      <c r="Q507" s="94"/>
      <c r="R507" s="94"/>
      <c r="S507" s="94"/>
      <c r="T507" s="94"/>
    </row>
    <row r="508" ht="15.75" customHeight="1">
      <c r="A508" s="204"/>
      <c r="B508" s="222"/>
      <c r="C508" s="223"/>
      <c r="D508" s="231"/>
      <c r="E508" s="3"/>
      <c r="F508" s="3"/>
      <c r="G508" s="3"/>
      <c r="H508" s="3"/>
      <c r="J508" s="226"/>
      <c r="K508" s="3"/>
      <c r="L508" s="3"/>
      <c r="O508" s="227"/>
      <c r="Q508" s="94"/>
      <c r="R508" s="94"/>
      <c r="S508" s="94"/>
      <c r="T508" s="94"/>
    </row>
    <row r="509" ht="15.75" customHeight="1">
      <c r="A509" s="204"/>
      <c r="B509" s="222"/>
      <c r="C509" s="223"/>
      <c r="D509" s="231"/>
      <c r="E509" s="3"/>
      <c r="F509" s="3"/>
      <c r="G509" s="3"/>
      <c r="H509" s="3"/>
      <c r="J509" s="226"/>
      <c r="K509" s="3"/>
      <c r="L509" s="3"/>
      <c r="O509" s="227"/>
      <c r="Q509" s="94"/>
      <c r="R509" s="94"/>
      <c r="S509" s="94"/>
      <c r="T509" s="94"/>
    </row>
    <row r="510" ht="15.75" customHeight="1">
      <c r="A510" s="204"/>
      <c r="B510" s="222"/>
      <c r="C510" s="223"/>
      <c r="D510" s="231"/>
      <c r="E510" s="3"/>
      <c r="F510" s="3"/>
      <c r="G510" s="3"/>
      <c r="H510" s="3"/>
      <c r="J510" s="226"/>
      <c r="K510" s="3"/>
      <c r="L510" s="3"/>
      <c r="O510" s="227"/>
      <c r="Q510" s="94"/>
      <c r="R510" s="94"/>
      <c r="S510" s="94"/>
      <c r="T510" s="94"/>
    </row>
    <row r="511" ht="15.75" customHeight="1">
      <c r="A511" s="204"/>
      <c r="B511" s="222"/>
      <c r="C511" s="223"/>
      <c r="D511" s="231"/>
      <c r="E511" s="3"/>
      <c r="F511" s="3"/>
      <c r="G511" s="3"/>
      <c r="H511" s="3"/>
      <c r="J511" s="226"/>
      <c r="K511" s="3"/>
      <c r="L511" s="3"/>
      <c r="O511" s="227"/>
      <c r="Q511" s="94"/>
      <c r="R511" s="94"/>
      <c r="S511" s="94"/>
      <c r="T511" s="94"/>
    </row>
    <row r="512" ht="15.75" customHeight="1">
      <c r="A512" s="204"/>
      <c r="B512" s="222"/>
      <c r="C512" s="223"/>
      <c r="D512" s="231"/>
      <c r="E512" s="3"/>
      <c r="F512" s="3"/>
      <c r="G512" s="3"/>
      <c r="H512" s="3"/>
      <c r="J512" s="226"/>
      <c r="K512" s="3"/>
      <c r="L512" s="3"/>
      <c r="O512" s="227"/>
      <c r="Q512" s="94"/>
      <c r="R512" s="94"/>
      <c r="S512" s="94"/>
      <c r="T512" s="94"/>
    </row>
    <row r="513" ht="15.75" customHeight="1">
      <c r="A513" s="204"/>
      <c r="B513" s="222"/>
      <c r="C513" s="223"/>
      <c r="D513" s="231"/>
      <c r="E513" s="3"/>
      <c r="F513" s="3"/>
      <c r="G513" s="3"/>
      <c r="H513" s="3"/>
      <c r="J513" s="226"/>
      <c r="K513" s="3"/>
      <c r="L513" s="3"/>
      <c r="O513" s="227"/>
      <c r="Q513" s="94"/>
      <c r="R513" s="94"/>
      <c r="S513" s="94"/>
      <c r="T513" s="94"/>
    </row>
    <row r="514" ht="15.75" customHeight="1">
      <c r="A514" s="204"/>
      <c r="B514" s="222"/>
      <c r="C514" s="223"/>
      <c r="D514" s="231"/>
      <c r="E514" s="3"/>
      <c r="F514" s="3"/>
      <c r="G514" s="3"/>
      <c r="H514" s="3"/>
      <c r="J514" s="226"/>
      <c r="K514" s="3"/>
      <c r="L514" s="3"/>
      <c r="O514" s="227"/>
      <c r="Q514" s="94"/>
      <c r="R514" s="94"/>
      <c r="S514" s="94"/>
      <c r="T514" s="94"/>
    </row>
    <row r="515" ht="15.75" customHeight="1">
      <c r="A515" s="204"/>
      <c r="B515" s="222"/>
      <c r="C515" s="223"/>
      <c r="D515" s="231"/>
      <c r="E515" s="3"/>
      <c r="F515" s="3"/>
      <c r="G515" s="3"/>
      <c r="H515" s="3"/>
      <c r="J515" s="226"/>
      <c r="K515" s="3"/>
      <c r="L515" s="3"/>
      <c r="O515" s="227"/>
      <c r="Q515" s="94"/>
      <c r="R515" s="94"/>
      <c r="S515" s="94"/>
      <c r="T515" s="94"/>
    </row>
    <row r="516" ht="15.75" customHeight="1">
      <c r="A516" s="228"/>
      <c r="B516" s="222"/>
      <c r="C516" s="223"/>
      <c r="D516" s="231"/>
      <c r="E516" s="3"/>
      <c r="F516" s="3"/>
      <c r="G516" s="3"/>
      <c r="H516" s="3"/>
      <c r="J516" s="226"/>
      <c r="K516" s="3"/>
      <c r="L516" s="3"/>
      <c r="O516" s="227"/>
      <c r="Q516" s="94"/>
      <c r="R516" s="94"/>
      <c r="S516" s="94"/>
      <c r="T516" s="94"/>
    </row>
    <row r="517" ht="15.75" customHeight="1">
      <c r="A517" s="228"/>
      <c r="B517" s="222"/>
      <c r="C517" s="223"/>
      <c r="D517" s="231"/>
      <c r="E517" s="3"/>
      <c r="F517" s="3"/>
      <c r="G517" s="3"/>
      <c r="H517" s="3"/>
      <c r="J517" s="226"/>
      <c r="K517" s="3"/>
      <c r="L517" s="3"/>
      <c r="O517" s="227"/>
      <c r="Q517" s="94"/>
      <c r="R517" s="94"/>
      <c r="S517" s="94"/>
      <c r="T517" s="94"/>
    </row>
    <row r="518" ht="15.75" customHeight="1">
      <c r="A518" s="234"/>
      <c r="B518" s="222"/>
      <c r="C518" s="223"/>
      <c r="D518" s="231"/>
      <c r="E518" s="3"/>
      <c r="F518" s="3"/>
      <c r="G518" s="3"/>
      <c r="H518" s="3"/>
      <c r="J518" s="226"/>
      <c r="K518" s="3"/>
      <c r="L518" s="3"/>
      <c r="O518" s="227"/>
      <c r="Q518" s="94"/>
      <c r="R518" s="94"/>
      <c r="S518" s="94"/>
      <c r="T518" s="94"/>
    </row>
    <row r="519" ht="15.75" customHeight="1">
      <c r="A519" s="234"/>
      <c r="B519" s="222"/>
      <c r="C519" s="223"/>
      <c r="D519" s="231"/>
      <c r="E519" s="3"/>
      <c r="F519" s="3"/>
      <c r="G519" s="3"/>
      <c r="H519" s="3"/>
      <c r="J519" s="226"/>
      <c r="K519" s="3"/>
      <c r="L519" s="3"/>
      <c r="O519" s="227"/>
      <c r="Q519" s="94"/>
      <c r="R519" s="94"/>
      <c r="S519" s="94"/>
      <c r="T519" s="94"/>
    </row>
    <row r="520" ht="15.75" customHeight="1">
      <c r="A520" s="204"/>
      <c r="B520" s="222"/>
      <c r="C520" s="223"/>
      <c r="D520" s="231"/>
      <c r="E520" s="3"/>
      <c r="F520" s="3"/>
      <c r="G520" s="3"/>
      <c r="H520" s="3"/>
      <c r="J520" s="226"/>
      <c r="K520" s="3"/>
      <c r="L520" s="3"/>
      <c r="O520" s="227"/>
      <c r="Q520" s="94"/>
      <c r="R520" s="94"/>
      <c r="S520" s="94"/>
      <c r="T520" s="94"/>
    </row>
    <row r="521" ht="15.75" customHeight="1">
      <c r="A521" s="204"/>
      <c r="B521" s="222"/>
      <c r="C521" s="223"/>
      <c r="D521" s="231"/>
      <c r="E521" s="3"/>
      <c r="F521" s="3"/>
      <c r="G521" s="3"/>
      <c r="H521" s="3"/>
      <c r="J521" s="226"/>
      <c r="K521" s="3"/>
      <c r="L521" s="3"/>
      <c r="O521" s="227"/>
      <c r="Q521" s="94"/>
      <c r="R521" s="94"/>
      <c r="S521" s="94"/>
      <c r="T521" s="94"/>
    </row>
    <row r="522" ht="15.75" customHeight="1">
      <c r="A522" s="204"/>
      <c r="B522" s="222"/>
      <c r="C522" s="223"/>
      <c r="D522" s="231"/>
      <c r="E522" s="3"/>
      <c r="F522" s="3"/>
      <c r="G522" s="3"/>
      <c r="H522" s="3"/>
      <c r="J522" s="226"/>
      <c r="K522" s="3"/>
      <c r="L522" s="3"/>
      <c r="O522" s="227"/>
      <c r="Q522" s="94"/>
      <c r="R522" s="94"/>
      <c r="S522" s="94"/>
      <c r="T522" s="94"/>
    </row>
    <row r="523" ht="15.75" customHeight="1">
      <c r="A523" s="204"/>
      <c r="B523" s="222"/>
      <c r="C523" s="223"/>
      <c r="D523" s="231"/>
      <c r="E523" s="3"/>
      <c r="F523" s="3"/>
      <c r="G523" s="3"/>
      <c r="H523" s="3"/>
      <c r="J523" s="226"/>
      <c r="K523" s="3"/>
      <c r="L523" s="3"/>
      <c r="O523" s="227"/>
      <c r="Q523" s="94"/>
      <c r="R523" s="94"/>
      <c r="S523" s="94"/>
      <c r="T523" s="94"/>
    </row>
    <row r="524" ht="15.75" customHeight="1">
      <c r="A524" s="204"/>
      <c r="B524" s="222"/>
      <c r="C524" s="223"/>
      <c r="D524" s="231"/>
      <c r="E524" s="3"/>
      <c r="F524" s="3"/>
      <c r="G524" s="3"/>
      <c r="H524" s="3"/>
      <c r="J524" s="226"/>
      <c r="K524" s="3"/>
      <c r="L524" s="3"/>
      <c r="O524" s="227"/>
      <c r="Q524" s="94"/>
      <c r="R524" s="94"/>
      <c r="S524" s="94"/>
      <c r="T524" s="94"/>
    </row>
    <row r="525" ht="15.75" customHeight="1">
      <c r="A525" s="204"/>
      <c r="B525" s="222"/>
      <c r="C525" s="223"/>
      <c r="D525" s="231"/>
      <c r="E525" s="3"/>
      <c r="F525" s="3"/>
      <c r="G525" s="3"/>
      <c r="H525" s="3"/>
      <c r="J525" s="226"/>
      <c r="K525" s="3"/>
      <c r="L525" s="3"/>
      <c r="O525" s="227"/>
      <c r="Q525" s="94"/>
      <c r="R525" s="94"/>
      <c r="S525" s="94"/>
      <c r="T525" s="94"/>
    </row>
    <row r="526" ht="15.75" customHeight="1">
      <c r="A526" s="204"/>
      <c r="B526" s="222"/>
      <c r="C526" s="223"/>
      <c r="D526" s="231"/>
      <c r="E526" s="3"/>
      <c r="F526" s="3"/>
      <c r="G526" s="3"/>
      <c r="H526" s="3"/>
      <c r="J526" s="226"/>
      <c r="K526" s="3"/>
      <c r="L526" s="3"/>
      <c r="O526" s="227"/>
      <c r="Q526" s="94"/>
      <c r="R526" s="94"/>
      <c r="S526" s="94"/>
      <c r="T526" s="94"/>
    </row>
    <row r="527" ht="15.75" customHeight="1">
      <c r="A527" s="204"/>
      <c r="B527" s="222"/>
      <c r="C527" s="223"/>
      <c r="D527" s="231"/>
      <c r="E527" s="3"/>
      <c r="F527" s="3"/>
      <c r="G527" s="3"/>
      <c r="H527" s="3"/>
      <c r="J527" s="226"/>
      <c r="K527" s="3"/>
      <c r="L527" s="3"/>
      <c r="O527" s="227"/>
      <c r="Q527" s="94"/>
      <c r="R527" s="94"/>
      <c r="S527" s="94"/>
      <c r="T527" s="94"/>
    </row>
    <row r="528" ht="15.75" customHeight="1">
      <c r="A528" s="204"/>
      <c r="B528" s="222"/>
      <c r="C528" s="223"/>
      <c r="D528" s="231"/>
      <c r="E528" s="3"/>
      <c r="F528" s="3"/>
      <c r="G528" s="3"/>
      <c r="H528" s="3"/>
      <c r="J528" s="226"/>
      <c r="K528" s="3"/>
      <c r="L528" s="3"/>
      <c r="O528" s="227"/>
      <c r="Q528" s="94"/>
      <c r="R528" s="94"/>
      <c r="S528" s="94"/>
      <c r="T528" s="94"/>
    </row>
    <row r="529" ht="15.75" customHeight="1">
      <c r="A529" s="204"/>
      <c r="B529" s="222"/>
      <c r="C529" s="223"/>
      <c r="D529" s="231"/>
      <c r="E529" s="3"/>
      <c r="F529" s="3"/>
      <c r="G529" s="3"/>
      <c r="H529" s="3"/>
      <c r="J529" s="226"/>
      <c r="K529" s="3"/>
      <c r="L529" s="3"/>
      <c r="O529" s="227"/>
      <c r="Q529" s="94"/>
      <c r="R529" s="94"/>
      <c r="S529" s="94"/>
      <c r="T529" s="94"/>
    </row>
    <row r="530" ht="15.75" customHeight="1">
      <c r="A530" s="204"/>
      <c r="B530" s="222"/>
      <c r="C530" s="223"/>
      <c r="D530" s="231"/>
      <c r="E530" s="3"/>
      <c r="F530" s="3"/>
      <c r="G530" s="3"/>
      <c r="H530" s="3"/>
      <c r="J530" s="226"/>
      <c r="K530" s="3"/>
      <c r="L530" s="3"/>
      <c r="O530" s="227"/>
      <c r="Q530" s="94"/>
      <c r="R530" s="94"/>
      <c r="S530" s="94"/>
      <c r="T530" s="94"/>
    </row>
    <row r="531" ht="15.75" customHeight="1">
      <c r="A531" s="204"/>
      <c r="B531" s="222"/>
      <c r="C531" s="223"/>
      <c r="D531" s="231"/>
      <c r="E531" s="3"/>
      <c r="F531" s="3"/>
      <c r="G531" s="3"/>
      <c r="H531" s="3"/>
      <c r="J531" s="226"/>
      <c r="K531" s="3"/>
      <c r="L531" s="3"/>
      <c r="O531" s="227"/>
      <c r="Q531" s="94"/>
      <c r="R531" s="94"/>
      <c r="S531" s="94"/>
      <c r="T531" s="94"/>
    </row>
    <row r="532" ht="15.75" customHeight="1">
      <c r="A532" s="204"/>
      <c r="B532" s="222"/>
      <c r="C532" s="223"/>
      <c r="D532" s="231"/>
      <c r="E532" s="3"/>
      <c r="F532" s="3"/>
      <c r="G532" s="3"/>
      <c r="H532" s="3"/>
      <c r="J532" s="226"/>
      <c r="K532" s="3"/>
      <c r="L532" s="3"/>
      <c r="O532" s="227"/>
      <c r="Q532" s="94"/>
      <c r="R532" s="94"/>
      <c r="S532" s="94"/>
      <c r="T532" s="94"/>
    </row>
    <row r="533" ht="15.75" customHeight="1">
      <c r="A533" s="204"/>
      <c r="B533" s="222"/>
      <c r="C533" s="223"/>
      <c r="D533" s="231"/>
      <c r="E533" s="3"/>
      <c r="F533" s="3"/>
      <c r="G533" s="3"/>
      <c r="H533" s="3"/>
      <c r="J533" s="226"/>
      <c r="K533" s="3"/>
      <c r="L533" s="3"/>
      <c r="O533" s="227"/>
      <c r="Q533" s="94"/>
      <c r="R533" s="94"/>
      <c r="S533" s="94"/>
      <c r="T533" s="94"/>
    </row>
    <row r="534" ht="15.75" customHeight="1">
      <c r="A534" s="234"/>
      <c r="B534" s="222"/>
      <c r="C534" s="223"/>
      <c r="D534" s="231"/>
      <c r="E534" s="3"/>
      <c r="F534" s="3"/>
      <c r="G534" s="3"/>
      <c r="H534" s="3"/>
      <c r="J534" s="226"/>
      <c r="K534" s="3"/>
      <c r="L534" s="3"/>
      <c r="O534" s="227"/>
      <c r="Q534" s="94"/>
      <c r="R534" s="94"/>
      <c r="S534" s="94"/>
      <c r="T534" s="94"/>
    </row>
    <row r="535" ht="15.75" customHeight="1">
      <c r="A535" s="234"/>
      <c r="B535" s="222"/>
      <c r="C535" s="223"/>
      <c r="D535" s="231"/>
      <c r="E535" s="3"/>
      <c r="F535" s="3"/>
      <c r="G535" s="3"/>
      <c r="H535" s="3"/>
      <c r="J535" s="226"/>
      <c r="K535" s="3"/>
      <c r="L535" s="3"/>
      <c r="O535" s="227"/>
      <c r="Q535" s="94"/>
      <c r="R535" s="94"/>
      <c r="S535" s="94"/>
      <c r="T535" s="94"/>
    </row>
    <row r="536" ht="15.75" customHeight="1">
      <c r="A536" s="234"/>
      <c r="B536" s="222"/>
      <c r="C536" s="223"/>
      <c r="D536" s="231"/>
      <c r="E536" s="3"/>
      <c r="F536" s="3"/>
      <c r="G536" s="3"/>
      <c r="H536" s="3"/>
      <c r="J536" s="226"/>
      <c r="K536" s="3"/>
      <c r="L536" s="3"/>
      <c r="O536" s="227"/>
      <c r="Q536" s="94"/>
      <c r="R536" s="94"/>
      <c r="S536" s="94"/>
      <c r="T536" s="94"/>
    </row>
    <row r="537" ht="15.75" customHeight="1">
      <c r="A537" s="234"/>
      <c r="B537" s="222"/>
      <c r="C537" s="223"/>
      <c r="D537" s="231"/>
      <c r="E537" s="3"/>
      <c r="F537" s="3"/>
      <c r="G537" s="3"/>
      <c r="H537" s="3"/>
      <c r="J537" s="226"/>
      <c r="K537" s="3"/>
      <c r="L537" s="3"/>
      <c r="O537" s="227"/>
      <c r="Q537" s="94"/>
      <c r="R537" s="94"/>
      <c r="S537" s="94"/>
      <c r="T537" s="94"/>
    </row>
    <row r="538" ht="15.75" customHeight="1">
      <c r="A538" s="204"/>
      <c r="B538" s="222"/>
      <c r="C538" s="223"/>
      <c r="D538" s="231"/>
      <c r="E538" s="3"/>
      <c r="F538" s="3"/>
      <c r="G538" s="3"/>
      <c r="H538" s="3"/>
      <c r="J538" s="226"/>
      <c r="K538" s="3"/>
      <c r="L538" s="3"/>
      <c r="O538" s="227"/>
      <c r="Q538" s="94"/>
      <c r="R538" s="94"/>
      <c r="S538" s="94"/>
      <c r="T538" s="94"/>
    </row>
    <row r="539" ht="15.75" customHeight="1">
      <c r="A539" s="204"/>
      <c r="B539" s="222"/>
      <c r="C539" s="223"/>
      <c r="D539" s="231"/>
      <c r="E539" s="3"/>
      <c r="F539" s="3"/>
      <c r="G539" s="3"/>
      <c r="H539" s="3"/>
      <c r="J539" s="226"/>
      <c r="K539" s="3"/>
      <c r="L539" s="3"/>
      <c r="O539" s="227"/>
      <c r="Q539" s="94"/>
      <c r="R539" s="94"/>
      <c r="S539" s="94"/>
      <c r="T539" s="94"/>
    </row>
    <row r="540" ht="15.75" customHeight="1">
      <c r="A540" s="204"/>
      <c r="B540" s="222"/>
      <c r="C540" s="223"/>
      <c r="D540" s="231"/>
      <c r="E540" s="3"/>
      <c r="F540" s="3"/>
      <c r="G540" s="3"/>
      <c r="H540" s="3"/>
      <c r="J540" s="226"/>
      <c r="K540" s="3"/>
      <c r="L540" s="3"/>
      <c r="O540" s="227"/>
      <c r="Q540" s="94"/>
      <c r="R540" s="94"/>
      <c r="S540" s="94"/>
      <c r="T540" s="94"/>
    </row>
    <row r="541" ht="15.75" customHeight="1">
      <c r="A541" s="204"/>
      <c r="B541" s="222"/>
      <c r="C541" s="223"/>
      <c r="D541" s="231"/>
      <c r="E541" s="3"/>
      <c r="F541" s="3"/>
      <c r="G541" s="3"/>
      <c r="H541" s="3"/>
      <c r="J541" s="226"/>
      <c r="K541" s="3"/>
      <c r="L541" s="3"/>
      <c r="O541" s="227"/>
      <c r="Q541" s="94"/>
      <c r="R541" s="94"/>
      <c r="S541" s="94"/>
      <c r="T541" s="94"/>
    </row>
    <row r="542" ht="15.75" customHeight="1">
      <c r="A542" s="242"/>
      <c r="B542" s="222"/>
      <c r="C542" s="223"/>
      <c r="D542" s="231"/>
      <c r="E542" s="3"/>
      <c r="F542" s="3"/>
      <c r="G542" s="3"/>
      <c r="H542" s="3"/>
      <c r="J542" s="226"/>
      <c r="K542" s="3"/>
      <c r="L542" s="3"/>
      <c r="O542" s="227"/>
      <c r="Q542" s="94"/>
      <c r="R542" s="94"/>
      <c r="S542" s="94"/>
      <c r="T542" s="94"/>
    </row>
    <row r="543" ht="15.75" customHeight="1">
      <c r="A543" s="242"/>
      <c r="B543" s="222"/>
      <c r="C543" s="223"/>
      <c r="D543" s="231"/>
      <c r="E543" s="3"/>
      <c r="F543" s="3"/>
      <c r="G543" s="3"/>
      <c r="H543" s="3"/>
      <c r="J543" s="226"/>
      <c r="K543" s="3"/>
      <c r="L543" s="3"/>
      <c r="O543" s="227"/>
      <c r="Q543" s="94"/>
      <c r="R543" s="94"/>
      <c r="S543" s="94"/>
      <c r="T543" s="94"/>
    </row>
    <row r="544" ht="15.75" customHeight="1">
      <c r="A544" s="204"/>
      <c r="B544" s="222"/>
      <c r="C544" s="223"/>
      <c r="D544" s="231"/>
      <c r="E544" s="3"/>
      <c r="F544" s="3"/>
      <c r="G544" s="3"/>
      <c r="H544" s="3"/>
      <c r="J544" s="226"/>
      <c r="K544" s="3"/>
      <c r="L544" s="3"/>
      <c r="O544" s="227"/>
      <c r="Q544" s="94"/>
      <c r="R544" s="94"/>
      <c r="S544" s="94"/>
      <c r="T544" s="94"/>
    </row>
    <row r="545" ht="15.75" customHeight="1">
      <c r="A545" s="204"/>
      <c r="B545" s="222"/>
      <c r="C545" s="223"/>
      <c r="D545" s="231"/>
      <c r="E545" s="3"/>
      <c r="F545" s="3"/>
      <c r="G545" s="3"/>
      <c r="H545" s="3"/>
      <c r="J545" s="226"/>
      <c r="K545" s="3"/>
      <c r="L545" s="3"/>
      <c r="O545" s="227"/>
      <c r="Q545" s="94"/>
      <c r="R545" s="94"/>
      <c r="S545" s="94"/>
      <c r="T545" s="94"/>
    </row>
    <row r="546" ht="15.75" customHeight="1">
      <c r="A546" s="204"/>
      <c r="B546" s="222"/>
      <c r="C546" s="223"/>
      <c r="D546" s="231"/>
      <c r="E546" s="3"/>
      <c r="F546" s="3"/>
      <c r="G546" s="3"/>
      <c r="H546" s="3"/>
      <c r="J546" s="226"/>
      <c r="K546" s="3"/>
      <c r="L546" s="3"/>
      <c r="O546" s="227"/>
      <c r="Q546" s="94"/>
      <c r="R546" s="94"/>
      <c r="S546" s="94"/>
      <c r="T546" s="94"/>
    </row>
    <row r="547" ht="15.75" customHeight="1">
      <c r="A547" s="204"/>
      <c r="B547" s="222"/>
      <c r="C547" s="223"/>
      <c r="D547" s="231"/>
      <c r="E547" s="3"/>
      <c r="F547" s="3"/>
      <c r="G547" s="3"/>
      <c r="H547" s="3"/>
      <c r="J547" s="226"/>
      <c r="K547" s="3"/>
      <c r="L547" s="3"/>
      <c r="O547" s="227"/>
      <c r="Q547" s="94"/>
      <c r="R547" s="94"/>
      <c r="S547" s="94"/>
      <c r="T547" s="94"/>
    </row>
    <row r="548" ht="15.75" customHeight="1">
      <c r="A548" s="204"/>
      <c r="B548" s="222"/>
      <c r="C548" s="223"/>
      <c r="D548" s="231"/>
      <c r="E548" s="3"/>
      <c r="F548" s="3"/>
      <c r="G548" s="3"/>
      <c r="H548" s="3"/>
      <c r="J548" s="226"/>
      <c r="K548" s="3"/>
      <c r="L548" s="3"/>
      <c r="O548" s="227"/>
      <c r="Q548" s="94"/>
      <c r="R548" s="94"/>
      <c r="S548" s="94"/>
      <c r="T548" s="94"/>
    </row>
    <row r="549" ht="15.75" customHeight="1">
      <c r="A549" s="204"/>
      <c r="B549" s="222"/>
      <c r="C549" s="223"/>
      <c r="D549" s="231"/>
      <c r="E549" s="3"/>
      <c r="F549" s="3"/>
      <c r="G549" s="3"/>
      <c r="H549" s="3"/>
      <c r="J549" s="226"/>
      <c r="K549" s="3"/>
      <c r="L549" s="3"/>
      <c r="O549" s="227"/>
      <c r="Q549" s="94"/>
      <c r="R549" s="94"/>
      <c r="S549" s="94"/>
      <c r="T549" s="94"/>
    </row>
    <row r="550" ht="15.75" customHeight="1">
      <c r="A550" s="234"/>
      <c r="B550" s="222"/>
      <c r="C550" s="223"/>
      <c r="D550" s="231"/>
      <c r="E550" s="3"/>
      <c r="F550" s="3"/>
      <c r="G550" s="3"/>
      <c r="H550" s="3"/>
      <c r="J550" s="226"/>
      <c r="K550" s="3"/>
      <c r="L550" s="3"/>
      <c r="O550" s="227"/>
      <c r="Q550" s="94"/>
      <c r="R550" s="94"/>
      <c r="S550" s="94"/>
      <c r="T550" s="94"/>
    </row>
    <row r="551" ht="15.75" customHeight="1">
      <c r="A551" s="234"/>
      <c r="B551" s="222"/>
      <c r="C551" s="223"/>
      <c r="D551" s="231"/>
      <c r="E551" s="3"/>
      <c r="F551" s="3"/>
      <c r="G551" s="3"/>
      <c r="H551" s="3"/>
      <c r="J551" s="226"/>
      <c r="K551" s="3"/>
      <c r="L551" s="3"/>
      <c r="O551" s="227"/>
      <c r="Q551" s="94"/>
      <c r="R551" s="94"/>
      <c r="S551" s="94"/>
      <c r="T551" s="94"/>
    </row>
    <row r="552" ht="15.75" customHeight="1">
      <c r="A552" s="234"/>
      <c r="B552" s="222"/>
      <c r="C552" s="223"/>
      <c r="D552" s="231"/>
      <c r="E552" s="3"/>
      <c r="F552" s="3"/>
      <c r="G552" s="3"/>
      <c r="H552" s="3"/>
      <c r="J552" s="226"/>
      <c r="K552" s="3"/>
      <c r="L552" s="3"/>
      <c r="O552" s="227"/>
      <c r="Q552" s="94"/>
      <c r="R552" s="94"/>
      <c r="S552" s="94"/>
      <c r="T552" s="94"/>
    </row>
    <row r="553" ht="15.75" customHeight="1">
      <c r="A553" s="234"/>
      <c r="B553" s="222"/>
      <c r="C553" s="223"/>
      <c r="D553" s="231"/>
      <c r="E553" s="3"/>
      <c r="F553" s="3"/>
      <c r="G553" s="3"/>
      <c r="H553" s="3"/>
      <c r="J553" s="226"/>
      <c r="K553" s="3"/>
      <c r="L553" s="3"/>
      <c r="O553" s="227"/>
      <c r="Q553" s="94"/>
      <c r="R553" s="94"/>
      <c r="S553" s="94"/>
      <c r="T553" s="94"/>
    </row>
    <row r="554" ht="15.75" customHeight="1">
      <c r="A554" s="258"/>
      <c r="B554" s="222"/>
      <c r="C554" s="223"/>
      <c r="D554" s="231"/>
      <c r="E554" s="3"/>
      <c r="F554" s="3"/>
      <c r="G554" s="3"/>
      <c r="H554" s="3"/>
      <c r="J554" s="226"/>
      <c r="K554" s="3"/>
      <c r="L554" s="3"/>
      <c r="O554" s="227"/>
      <c r="Q554" s="94"/>
      <c r="R554" s="94"/>
      <c r="S554" s="94"/>
      <c r="T554" s="94"/>
    </row>
    <row r="555" ht="15.75" customHeight="1">
      <c r="A555" s="258"/>
      <c r="B555" s="222"/>
      <c r="C555" s="223"/>
      <c r="D555" s="231"/>
      <c r="E555" s="3"/>
      <c r="F555" s="3"/>
      <c r="G555" s="3"/>
      <c r="H555" s="3"/>
      <c r="J555" s="226"/>
      <c r="K555" s="3"/>
      <c r="L555" s="3"/>
      <c r="O555" s="227"/>
      <c r="Q555" s="94"/>
      <c r="R555" s="94"/>
      <c r="S555" s="94"/>
      <c r="T555" s="94"/>
    </row>
    <row r="556" ht="15.75" customHeight="1">
      <c r="A556" s="234"/>
      <c r="B556" s="222"/>
      <c r="C556" s="223"/>
      <c r="D556" s="231"/>
      <c r="E556" s="3"/>
      <c r="F556" s="3"/>
      <c r="G556" s="3"/>
      <c r="H556" s="3"/>
      <c r="J556" s="226"/>
      <c r="K556" s="3"/>
      <c r="L556" s="3"/>
      <c r="O556" s="227"/>
      <c r="Q556" s="94"/>
      <c r="R556" s="94"/>
      <c r="S556" s="94"/>
      <c r="T556" s="94"/>
    </row>
    <row r="557" ht="15.75" customHeight="1">
      <c r="A557" s="234"/>
      <c r="B557" s="222"/>
      <c r="C557" s="223"/>
      <c r="D557" s="231"/>
      <c r="E557" s="3"/>
      <c r="F557" s="3"/>
      <c r="G557" s="3"/>
      <c r="H557" s="3"/>
      <c r="J557" s="226"/>
      <c r="K557" s="3"/>
      <c r="L557" s="3"/>
      <c r="O557" s="227"/>
      <c r="Q557" s="94"/>
      <c r="R557" s="94"/>
      <c r="S557" s="94"/>
      <c r="T557" s="94"/>
    </row>
    <row r="558" ht="15.75" customHeight="1">
      <c r="A558" s="204"/>
      <c r="B558" s="222"/>
      <c r="C558" s="223"/>
      <c r="D558" s="231"/>
      <c r="E558" s="3"/>
      <c r="F558" s="3"/>
      <c r="G558" s="3"/>
      <c r="H558" s="3"/>
      <c r="J558" s="226"/>
      <c r="K558" s="3"/>
      <c r="L558" s="3"/>
      <c r="O558" s="227"/>
      <c r="Q558" s="94"/>
      <c r="R558" s="94"/>
      <c r="S558" s="94"/>
      <c r="T558" s="94"/>
    </row>
    <row r="559" ht="15.75" customHeight="1">
      <c r="A559" s="204"/>
      <c r="B559" s="222"/>
      <c r="C559" s="223"/>
      <c r="D559" s="231"/>
      <c r="E559" s="3"/>
      <c r="F559" s="3"/>
      <c r="G559" s="3"/>
      <c r="H559" s="3"/>
      <c r="J559" s="226"/>
      <c r="K559" s="3"/>
      <c r="L559" s="3"/>
      <c r="O559" s="227"/>
      <c r="Q559" s="94"/>
      <c r="R559" s="94"/>
      <c r="S559" s="94"/>
      <c r="T559" s="94"/>
    </row>
    <row r="560" ht="15.75" customHeight="1">
      <c r="A560" s="234"/>
      <c r="B560" s="222"/>
      <c r="C560" s="223"/>
      <c r="D560" s="231"/>
      <c r="E560" s="3"/>
      <c r="F560" s="3"/>
      <c r="G560" s="3"/>
      <c r="H560" s="3"/>
      <c r="J560" s="226"/>
      <c r="K560" s="3"/>
      <c r="L560" s="3"/>
      <c r="O560" s="227"/>
      <c r="Q560" s="94"/>
      <c r="R560" s="94"/>
      <c r="S560" s="94"/>
      <c r="T560" s="94"/>
    </row>
    <row r="561" ht="15.75" customHeight="1">
      <c r="A561" s="234"/>
      <c r="B561" s="222"/>
      <c r="C561" s="223"/>
      <c r="D561" s="231"/>
      <c r="E561" s="3"/>
      <c r="F561" s="3"/>
      <c r="G561" s="3"/>
      <c r="H561" s="3"/>
      <c r="J561" s="226"/>
      <c r="K561" s="3"/>
      <c r="L561" s="3"/>
      <c r="O561" s="227"/>
      <c r="Q561" s="94"/>
      <c r="R561" s="94"/>
      <c r="S561" s="94"/>
      <c r="T561" s="94"/>
    </row>
    <row r="562" ht="15.75" customHeight="1">
      <c r="A562" s="204"/>
      <c r="B562" s="222"/>
      <c r="C562" s="223"/>
      <c r="D562" s="231"/>
      <c r="E562" s="3"/>
      <c r="F562" s="3"/>
      <c r="G562" s="3"/>
      <c r="H562" s="3"/>
      <c r="J562" s="226"/>
      <c r="K562" s="3"/>
      <c r="L562" s="3"/>
      <c r="O562" s="227"/>
      <c r="Q562" s="94"/>
      <c r="R562" s="94"/>
      <c r="S562" s="94"/>
      <c r="T562" s="94"/>
    </row>
    <row r="563" ht="15.75" customHeight="1">
      <c r="A563" s="204"/>
      <c r="B563" s="222"/>
      <c r="C563" s="223"/>
      <c r="D563" s="231"/>
      <c r="E563" s="3"/>
      <c r="F563" s="3"/>
      <c r="G563" s="3"/>
      <c r="H563" s="3"/>
      <c r="J563" s="226"/>
      <c r="K563" s="3"/>
      <c r="L563" s="3"/>
      <c r="O563" s="227"/>
      <c r="Q563" s="94"/>
      <c r="R563" s="94"/>
      <c r="S563" s="94"/>
      <c r="T563" s="94"/>
    </row>
    <row r="564" ht="15.75" customHeight="1">
      <c r="A564" s="204"/>
      <c r="B564" s="222"/>
      <c r="C564" s="223"/>
      <c r="D564" s="231"/>
      <c r="E564" s="3"/>
      <c r="F564" s="3"/>
      <c r="G564" s="3"/>
      <c r="H564" s="3"/>
      <c r="J564" s="226"/>
      <c r="K564" s="3"/>
      <c r="L564" s="3"/>
      <c r="O564" s="227"/>
      <c r="Q564" s="94"/>
      <c r="R564" s="94"/>
      <c r="S564" s="94"/>
      <c r="T564" s="94"/>
    </row>
    <row r="565" ht="15.75" customHeight="1">
      <c r="A565" s="204"/>
      <c r="B565" s="222"/>
      <c r="C565" s="223"/>
      <c r="D565" s="231"/>
      <c r="E565" s="3"/>
      <c r="F565" s="3"/>
      <c r="G565" s="3"/>
      <c r="H565" s="3"/>
      <c r="J565" s="226"/>
      <c r="K565" s="3"/>
      <c r="L565" s="3"/>
      <c r="O565" s="227"/>
      <c r="Q565" s="94"/>
      <c r="R565" s="94"/>
      <c r="S565" s="94"/>
      <c r="T565" s="94"/>
    </row>
    <row r="566" ht="15.75" customHeight="1">
      <c r="A566" s="234"/>
      <c r="B566" s="222"/>
      <c r="C566" s="223"/>
      <c r="D566" s="231"/>
      <c r="E566" s="3"/>
      <c r="F566" s="3"/>
      <c r="G566" s="3"/>
      <c r="H566" s="3"/>
      <c r="J566" s="226"/>
      <c r="K566" s="3"/>
      <c r="L566" s="3"/>
      <c r="O566" s="227"/>
      <c r="Q566" s="94"/>
      <c r="R566" s="94"/>
      <c r="S566" s="94"/>
      <c r="T566" s="94"/>
    </row>
    <row r="567" ht="15.75" customHeight="1">
      <c r="A567" s="234"/>
      <c r="B567" s="222"/>
      <c r="C567" s="223"/>
      <c r="D567" s="231"/>
      <c r="E567" s="3"/>
      <c r="F567" s="3"/>
      <c r="G567" s="3"/>
      <c r="H567" s="3"/>
      <c r="J567" s="226"/>
      <c r="K567" s="3"/>
      <c r="L567" s="3"/>
      <c r="O567" s="227"/>
      <c r="Q567" s="94"/>
      <c r="R567" s="94"/>
      <c r="S567" s="94"/>
      <c r="T567" s="94"/>
    </row>
    <row r="568" ht="15.75" customHeight="1">
      <c r="A568" s="258"/>
      <c r="B568" s="222"/>
      <c r="C568" s="223"/>
      <c r="D568" s="231"/>
      <c r="E568" s="3"/>
      <c r="F568" s="3"/>
      <c r="G568" s="3"/>
      <c r="H568" s="3"/>
      <c r="J568" s="226"/>
      <c r="K568" s="3"/>
      <c r="L568" s="3"/>
      <c r="O568" s="227"/>
      <c r="Q568" s="94"/>
      <c r="R568" s="94"/>
      <c r="S568" s="94"/>
      <c r="T568" s="94"/>
    </row>
    <row r="569" ht="15.75" customHeight="1">
      <c r="A569" s="258"/>
      <c r="B569" s="222"/>
      <c r="C569" s="223"/>
      <c r="D569" s="231"/>
      <c r="E569" s="3"/>
      <c r="F569" s="3"/>
      <c r="G569" s="3"/>
      <c r="H569" s="3"/>
      <c r="J569" s="226"/>
      <c r="K569" s="3"/>
      <c r="L569" s="3"/>
      <c r="O569" s="227"/>
      <c r="Q569" s="94"/>
      <c r="R569" s="94"/>
      <c r="S569" s="94"/>
      <c r="T569" s="94"/>
    </row>
    <row r="570" ht="15.75" customHeight="1">
      <c r="A570" s="204"/>
      <c r="B570" s="222"/>
      <c r="C570" s="223"/>
      <c r="D570" s="231"/>
      <c r="E570" s="3"/>
      <c r="F570" s="3"/>
      <c r="G570" s="3"/>
      <c r="H570" s="3"/>
      <c r="J570" s="226"/>
      <c r="K570" s="3"/>
      <c r="L570" s="3"/>
      <c r="O570" s="227"/>
      <c r="Q570" s="94"/>
      <c r="R570" s="94"/>
      <c r="S570" s="94"/>
      <c r="T570" s="94"/>
    </row>
    <row r="571" ht="15.75" customHeight="1">
      <c r="A571" s="204"/>
      <c r="B571" s="222"/>
      <c r="C571" s="223"/>
      <c r="D571" s="231"/>
      <c r="E571" s="3"/>
      <c r="F571" s="3"/>
      <c r="G571" s="3"/>
      <c r="H571" s="3"/>
      <c r="J571" s="226"/>
      <c r="K571" s="3"/>
      <c r="L571" s="3"/>
      <c r="O571" s="227"/>
      <c r="Q571" s="94"/>
      <c r="R571" s="94"/>
      <c r="S571" s="94"/>
      <c r="T571" s="94"/>
    </row>
    <row r="572" ht="15.75" customHeight="1">
      <c r="A572" s="204"/>
      <c r="B572" s="222"/>
      <c r="C572" s="223"/>
      <c r="D572" s="231"/>
      <c r="E572" s="3"/>
      <c r="F572" s="3"/>
      <c r="G572" s="3"/>
      <c r="H572" s="3"/>
      <c r="J572" s="226"/>
      <c r="K572" s="3"/>
      <c r="L572" s="3"/>
      <c r="O572" s="227"/>
      <c r="Q572" s="94"/>
      <c r="R572" s="94"/>
      <c r="S572" s="94"/>
      <c r="T572" s="94"/>
    </row>
    <row r="573" ht="15.75" customHeight="1">
      <c r="A573" s="204"/>
      <c r="B573" s="222"/>
      <c r="C573" s="223"/>
      <c r="D573" s="231"/>
      <c r="E573" s="3"/>
      <c r="F573" s="3"/>
      <c r="G573" s="3"/>
      <c r="H573" s="3"/>
      <c r="J573" s="226"/>
      <c r="K573" s="3"/>
      <c r="L573" s="3"/>
      <c r="O573" s="227"/>
      <c r="Q573" s="94"/>
      <c r="R573" s="94"/>
      <c r="S573" s="94"/>
      <c r="T573" s="94"/>
    </row>
    <row r="574" ht="15.75" customHeight="1">
      <c r="A574" s="234"/>
      <c r="B574" s="222"/>
      <c r="C574" s="223"/>
      <c r="D574" s="231"/>
      <c r="E574" s="3"/>
      <c r="F574" s="3"/>
      <c r="G574" s="3"/>
      <c r="H574" s="3"/>
      <c r="J574" s="226"/>
      <c r="K574" s="3"/>
      <c r="L574" s="3"/>
      <c r="O574" s="227"/>
      <c r="Q574" s="94"/>
      <c r="R574" s="94"/>
      <c r="S574" s="94"/>
      <c r="T574" s="94"/>
    </row>
    <row r="575" ht="15.75" customHeight="1">
      <c r="A575" s="234"/>
      <c r="B575" s="222"/>
      <c r="C575" s="223"/>
      <c r="D575" s="231"/>
      <c r="E575" s="3"/>
      <c r="F575" s="3"/>
      <c r="G575" s="3"/>
      <c r="H575" s="3"/>
      <c r="J575" s="226"/>
      <c r="K575" s="3"/>
      <c r="L575" s="3"/>
      <c r="O575" s="227"/>
      <c r="Q575" s="94"/>
      <c r="R575" s="94"/>
      <c r="S575" s="94"/>
      <c r="T575" s="94"/>
    </row>
    <row r="576" ht="15.75" customHeight="1">
      <c r="A576" s="234"/>
      <c r="B576" s="222"/>
      <c r="C576" s="223"/>
      <c r="D576" s="231"/>
      <c r="E576" s="3"/>
      <c r="F576" s="3"/>
      <c r="G576" s="3"/>
      <c r="H576" s="3"/>
      <c r="J576" s="226"/>
      <c r="K576" s="3"/>
      <c r="L576" s="3"/>
      <c r="O576" s="227"/>
      <c r="Q576" s="94"/>
      <c r="R576" s="94"/>
      <c r="S576" s="94"/>
      <c r="T576" s="94"/>
    </row>
    <row r="577" ht="15.75" customHeight="1">
      <c r="A577" s="234"/>
      <c r="B577" s="222"/>
      <c r="C577" s="223"/>
      <c r="D577" s="231"/>
      <c r="E577" s="3"/>
      <c r="F577" s="3"/>
      <c r="G577" s="3"/>
      <c r="H577" s="3"/>
      <c r="J577" s="226"/>
      <c r="K577" s="3"/>
      <c r="L577" s="3"/>
      <c r="O577" s="227"/>
      <c r="Q577" s="94"/>
      <c r="R577" s="94"/>
      <c r="S577" s="94"/>
      <c r="T577" s="94"/>
    </row>
    <row r="578" ht="15.75" customHeight="1">
      <c r="A578" s="204"/>
      <c r="B578" s="222"/>
      <c r="C578" s="223"/>
      <c r="D578" s="231"/>
      <c r="E578" s="3"/>
      <c r="F578" s="3"/>
      <c r="G578" s="3"/>
      <c r="H578" s="3"/>
      <c r="J578" s="226"/>
      <c r="K578" s="3"/>
      <c r="L578" s="3"/>
      <c r="O578" s="227"/>
      <c r="Q578" s="94"/>
      <c r="R578" s="94"/>
      <c r="S578" s="94"/>
      <c r="T578" s="94"/>
    </row>
    <row r="579" ht="15.75" customHeight="1">
      <c r="A579" s="204"/>
      <c r="B579" s="222"/>
      <c r="C579" s="223"/>
      <c r="D579" s="231"/>
      <c r="E579" s="3"/>
      <c r="F579" s="3"/>
      <c r="G579" s="3"/>
      <c r="H579" s="3"/>
      <c r="J579" s="226"/>
      <c r="K579" s="3"/>
      <c r="L579" s="3"/>
      <c r="O579" s="227"/>
      <c r="Q579" s="94"/>
      <c r="R579" s="94"/>
      <c r="S579" s="94"/>
      <c r="T579" s="94"/>
    </row>
    <row r="580" ht="15.75" customHeight="1">
      <c r="A580" s="234"/>
      <c r="B580" s="222"/>
      <c r="C580" s="223"/>
      <c r="D580" s="231"/>
      <c r="E580" s="3"/>
      <c r="F580" s="3"/>
      <c r="G580" s="3"/>
      <c r="H580" s="3"/>
      <c r="J580" s="226"/>
      <c r="K580" s="3"/>
      <c r="L580" s="3"/>
      <c r="O580" s="227"/>
      <c r="Q580" s="94"/>
      <c r="R580" s="94"/>
      <c r="S580" s="94"/>
      <c r="T580" s="94"/>
    </row>
    <row r="581" ht="15.75" customHeight="1">
      <c r="A581" s="234"/>
      <c r="B581" s="222"/>
      <c r="C581" s="223"/>
      <c r="D581" s="231"/>
      <c r="E581" s="3"/>
      <c r="F581" s="3"/>
      <c r="G581" s="3"/>
      <c r="H581" s="3"/>
      <c r="J581" s="226"/>
      <c r="K581" s="3"/>
      <c r="L581" s="3"/>
      <c r="O581" s="227"/>
      <c r="Q581" s="94"/>
      <c r="R581" s="94"/>
      <c r="S581" s="94"/>
      <c r="T581" s="94"/>
    </row>
    <row r="582" ht="15.75" customHeight="1">
      <c r="A582" s="204"/>
      <c r="B582" s="222"/>
      <c r="C582" s="223"/>
      <c r="D582" s="231"/>
      <c r="E582" s="3"/>
      <c r="F582" s="3"/>
      <c r="G582" s="3"/>
      <c r="H582" s="3"/>
      <c r="J582" s="226"/>
      <c r="K582" s="3"/>
      <c r="L582" s="3"/>
      <c r="O582" s="227"/>
      <c r="Q582" s="94"/>
      <c r="R582" s="94"/>
      <c r="S582" s="94"/>
      <c r="T582" s="94"/>
    </row>
    <row r="583" ht="15.75" customHeight="1">
      <c r="A583" s="204"/>
      <c r="B583" s="222"/>
      <c r="C583" s="223"/>
      <c r="D583" s="231"/>
      <c r="E583" s="3"/>
      <c r="F583" s="3"/>
      <c r="G583" s="3"/>
      <c r="H583" s="3"/>
      <c r="J583" s="226"/>
      <c r="K583" s="3"/>
      <c r="L583" s="3"/>
      <c r="O583" s="227"/>
      <c r="Q583" s="94"/>
      <c r="R583" s="94"/>
      <c r="S583" s="94"/>
      <c r="T583" s="94"/>
    </row>
    <row r="584" ht="15.75" customHeight="1">
      <c r="A584" s="204"/>
      <c r="B584" s="222"/>
      <c r="C584" s="223"/>
      <c r="D584" s="231"/>
      <c r="E584" s="3"/>
      <c r="F584" s="3"/>
      <c r="G584" s="3"/>
      <c r="H584" s="3"/>
      <c r="J584" s="226"/>
      <c r="K584" s="3"/>
      <c r="L584" s="3"/>
      <c r="O584" s="227"/>
      <c r="Q584" s="94"/>
      <c r="R584" s="94"/>
      <c r="S584" s="94"/>
      <c r="T584" s="94"/>
    </row>
    <row r="585" ht="15.75" customHeight="1">
      <c r="A585" s="204"/>
      <c r="B585" s="222"/>
      <c r="C585" s="223"/>
      <c r="D585" s="231"/>
      <c r="E585" s="3"/>
      <c r="F585" s="3"/>
      <c r="G585" s="3"/>
      <c r="H585" s="3"/>
      <c r="J585" s="226"/>
      <c r="K585" s="3"/>
      <c r="L585" s="3"/>
      <c r="O585" s="227"/>
      <c r="Q585" s="94"/>
      <c r="R585" s="94"/>
      <c r="S585" s="94"/>
      <c r="T585" s="94"/>
    </row>
    <row r="586" ht="15.75" customHeight="1">
      <c r="A586" s="204"/>
      <c r="B586" s="222"/>
      <c r="C586" s="223"/>
      <c r="D586" s="231"/>
      <c r="E586" s="3"/>
      <c r="F586" s="3"/>
      <c r="G586" s="3"/>
      <c r="H586" s="3"/>
      <c r="J586" s="226"/>
      <c r="K586" s="3"/>
      <c r="L586" s="3"/>
      <c r="O586" s="227"/>
      <c r="Q586" s="94"/>
      <c r="R586" s="94"/>
      <c r="S586" s="94"/>
      <c r="T586" s="94"/>
    </row>
    <row r="587" ht="15.75" customHeight="1">
      <c r="A587" s="234"/>
      <c r="B587" s="222"/>
      <c r="C587" s="223"/>
      <c r="D587" s="231"/>
      <c r="E587" s="3"/>
      <c r="F587" s="3"/>
      <c r="G587" s="3"/>
      <c r="H587" s="3"/>
      <c r="J587" s="226"/>
      <c r="K587" s="3"/>
      <c r="L587" s="3"/>
      <c r="O587" s="227"/>
      <c r="Q587" s="94"/>
      <c r="R587" s="94"/>
      <c r="S587" s="94"/>
      <c r="T587" s="94"/>
    </row>
    <row r="588" ht="15.75" customHeight="1">
      <c r="A588" s="234"/>
      <c r="B588" s="222"/>
      <c r="C588" s="223"/>
      <c r="D588" s="231"/>
      <c r="E588" s="3"/>
      <c r="F588" s="3"/>
      <c r="G588" s="3"/>
      <c r="H588" s="3"/>
      <c r="J588" s="226"/>
      <c r="K588" s="3"/>
      <c r="L588" s="3"/>
      <c r="O588" s="227"/>
      <c r="Q588" s="94"/>
      <c r="R588" s="94"/>
      <c r="S588" s="94"/>
      <c r="T588" s="94"/>
    </row>
    <row r="589" ht="15.75" customHeight="1">
      <c r="A589" s="204"/>
      <c r="B589" s="222"/>
      <c r="C589" s="223"/>
      <c r="D589" s="231"/>
      <c r="E589" s="3"/>
      <c r="F589" s="3"/>
      <c r="G589" s="3"/>
      <c r="H589" s="3"/>
      <c r="J589" s="226"/>
      <c r="K589" s="3"/>
      <c r="L589" s="3"/>
      <c r="O589" s="227"/>
      <c r="Q589" s="94"/>
      <c r="R589" s="94"/>
      <c r="S589" s="94"/>
      <c r="T589" s="94"/>
    </row>
    <row r="590" ht="15.75" customHeight="1">
      <c r="A590" s="204"/>
      <c r="B590" s="222"/>
      <c r="C590" s="223"/>
      <c r="D590" s="231"/>
      <c r="E590" s="3"/>
      <c r="F590" s="3"/>
      <c r="G590" s="3"/>
      <c r="H590" s="3"/>
      <c r="J590" s="226"/>
      <c r="K590" s="3"/>
      <c r="L590" s="3"/>
      <c r="O590" s="227"/>
      <c r="Q590" s="94"/>
      <c r="R590" s="94"/>
      <c r="S590" s="94"/>
      <c r="T590" s="94"/>
    </row>
    <row r="591" ht="15.75" customHeight="1">
      <c r="A591" s="234"/>
      <c r="B591" s="222"/>
      <c r="C591" s="223"/>
      <c r="D591" s="231"/>
      <c r="E591" s="3"/>
      <c r="F591" s="3"/>
      <c r="G591" s="3"/>
      <c r="H591" s="3"/>
      <c r="J591" s="226"/>
      <c r="K591" s="3"/>
      <c r="L591" s="3"/>
      <c r="O591" s="227"/>
      <c r="Q591" s="94"/>
      <c r="R591" s="94"/>
      <c r="S591" s="94"/>
      <c r="T591" s="94"/>
    </row>
    <row r="592" ht="15.75" customHeight="1">
      <c r="A592" s="234"/>
      <c r="B592" s="222"/>
      <c r="C592" s="223"/>
      <c r="D592" s="231"/>
      <c r="E592" s="3"/>
      <c r="F592" s="3"/>
      <c r="G592" s="3"/>
      <c r="H592" s="3"/>
      <c r="J592" s="226"/>
      <c r="K592" s="3"/>
      <c r="L592" s="3"/>
      <c r="O592" s="227"/>
      <c r="Q592" s="94"/>
      <c r="R592" s="94"/>
      <c r="S592" s="94"/>
      <c r="T592" s="94"/>
    </row>
    <row r="593" ht="15.75" customHeight="1">
      <c r="A593" s="204"/>
      <c r="B593" s="222"/>
      <c r="C593" s="223"/>
      <c r="D593" s="231"/>
      <c r="E593" s="3"/>
      <c r="F593" s="3"/>
      <c r="G593" s="3"/>
      <c r="H593" s="3"/>
      <c r="J593" s="226"/>
      <c r="K593" s="3"/>
      <c r="L593" s="3"/>
      <c r="O593" s="227"/>
      <c r="Q593" s="94"/>
      <c r="R593" s="94"/>
      <c r="S593" s="94"/>
      <c r="T593" s="94"/>
    </row>
    <row r="594" ht="15.75" customHeight="1">
      <c r="A594" s="204"/>
      <c r="B594" s="222"/>
      <c r="C594" s="223"/>
      <c r="D594" s="231"/>
      <c r="E594" s="3"/>
      <c r="F594" s="3"/>
      <c r="G594" s="3"/>
      <c r="H594" s="3"/>
      <c r="J594" s="226"/>
      <c r="K594" s="3"/>
      <c r="L594" s="3"/>
      <c r="O594" s="227"/>
      <c r="Q594" s="94"/>
      <c r="R594" s="94"/>
      <c r="S594" s="94"/>
      <c r="T594" s="94"/>
    </row>
    <row r="595" ht="15.75" customHeight="1">
      <c r="A595" s="234"/>
      <c r="B595" s="222"/>
      <c r="C595" s="223"/>
      <c r="D595" s="231"/>
      <c r="E595" s="3"/>
      <c r="F595" s="3"/>
      <c r="G595" s="3"/>
      <c r="H595" s="3"/>
      <c r="J595" s="226"/>
      <c r="K595" s="3"/>
      <c r="L595" s="3"/>
      <c r="O595" s="227"/>
      <c r="Q595" s="94"/>
      <c r="R595" s="94"/>
      <c r="S595" s="94"/>
      <c r="T595" s="94"/>
    </row>
    <row r="596" ht="15.75" customHeight="1">
      <c r="A596" s="234"/>
      <c r="B596" s="222"/>
      <c r="C596" s="223"/>
      <c r="D596" s="231"/>
      <c r="E596" s="3"/>
      <c r="F596" s="3"/>
      <c r="G596" s="3"/>
      <c r="H596" s="3"/>
      <c r="J596" s="226"/>
      <c r="K596" s="3"/>
      <c r="L596" s="3"/>
      <c r="O596" s="227"/>
      <c r="Q596" s="94"/>
      <c r="R596" s="94"/>
      <c r="S596" s="94"/>
      <c r="T596" s="94"/>
    </row>
    <row r="597" ht="15.75" customHeight="1">
      <c r="A597" s="234"/>
      <c r="B597" s="222"/>
      <c r="C597" s="223"/>
      <c r="D597" s="231"/>
      <c r="E597" s="3"/>
      <c r="F597" s="3"/>
      <c r="G597" s="3"/>
      <c r="H597" s="3"/>
      <c r="J597" s="226"/>
      <c r="K597" s="3"/>
      <c r="L597" s="3"/>
      <c r="O597" s="227"/>
      <c r="Q597" s="94"/>
      <c r="R597" s="94"/>
      <c r="S597" s="94"/>
      <c r="T597" s="94"/>
    </row>
    <row r="598" ht="15.75" customHeight="1">
      <c r="A598" s="234"/>
      <c r="B598" s="222"/>
      <c r="C598" s="223"/>
      <c r="D598" s="231"/>
      <c r="E598" s="3"/>
      <c r="F598" s="3"/>
      <c r="G598" s="3"/>
      <c r="H598" s="3"/>
      <c r="J598" s="226"/>
      <c r="K598" s="3"/>
      <c r="L598" s="3"/>
      <c r="O598" s="227"/>
      <c r="Q598" s="94"/>
      <c r="R598" s="94"/>
      <c r="S598" s="94"/>
      <c r="T598" s="94"/>
    </row>
    <row r="599" ht="15.75" customHeight="1">
      <c r="A599" s="204"/>
      <c r="B599" s="222"/>
      <c r="C599" s="223"/>
      <c r="D599" s="231"/>
      <c r="E599" s="3"/>
      <c r="F599" s="3"/>
      <c r="G599" s="3"/>
      <c r="H599" s="3"/>
      <c r="J599" s="226"/>
      <c r="K599" s="3"/>
      <c r="L599" s="3"/>
      <c r="O599" s="227"/>
      <c r="Q599" s="94"/>
      <c r="R599" s="94"/>
      <c r="S599" s="94"/>
      <c r="T599" s="94"/>
    </row>
    <row r="600" ht="15.75" customHeight="1">
      <c r="A600" s="204"/>
      <c r="B600" s="222"/>
      <c r="C600" s="223"/>
      <c r="D600" s="231"/>
      <c r="E600" s="3"/>
      <c r="F600" s="3"/>
      <c r="G600" s="3"/>
      <c r="H600" s="3"/>
      <c r="J600" s="226"/>
      <c r="K600" s="3"/>
      <c r="L600" s="3"/>
      <c r="O600" s="227"/>
      <c r="Q600" s="94"/>
      <c r="R600" s="94"/>
      <c r="S600" s="94"/>
      <c r="T600" s="94"/>
    </row>
    <row r="601" ht="15.75" customHeight="1">
      <c r="A601" s="204"/>
      <c r="B601" s="222"/>
      <c r="C601" s="223"/>
      <c r="D601" s="231"/>
      <c r="E601" s="3"/>
      <c r="F601" s="3"/>
      <c r="G601" s="3"/>
      <c r="H601" s="3"/>
      <c r="J601" s="226"/>
      <c r="K601" s="3"/>
      <c r="L601" s="3"/>
      <c r="O601" s="227"/>
      <c r="Q601" s="94"/>
      <c r="R601" s="94"/>
      <c r="S601" s="94"/>
      <c r="T601" s="94"/>
    </row>
    <row r="602" ht="15.75" customHeight="1">
      <c r="A602" s="204"/>
      <c r="B602" s="222"/>
      <c r="C602" s="223"/>
      <c r="D602" s="231"/>
      <c r="E602" s="3"/>
      <c r="F602" s="3"/>
      <c r="G602" s="3"/>
      <c r="H602" s="3"/>
      <c r="J602" s="226"/>
      <c r="K602" s="3"/>
      <c r="L602" s="3"/>
      <c r="O602" s="227"/>
      <c r="Q602" s="94"/>
      <c r="R602" s="94"/>
      <c r="S602" s="94"/>
      <c r="T602" s="94"/>
    </row>
    <row r="603" ht="15.75" customHeight="1">
      <c r="A603" s="204"/>
      <c r="B603" s="222"/>
      <c r="C603" s="223"/>
      <c r="D603" s="231"/>
      <c r="E603" s="3"/>
      <c r="F603" s="3"/>
      <c r="G603" s="3"/>
      <c r="H603" s="3"/>
      <c r="J603" s="226"/>
      <c r="K603" s="3"/>
      <c r="L603" s="3"/>
      <c r="O603" s="227"/>
      <c r="Q603" s="94"/>
      <c r="R603" s="94"/>
      <c r="S603" s="94"/>
      <c r="T603" s="94"/>
    </row>
    <row r="604" ht="15.75" customHeight="1">
      <c r="A604" s="204"/>
      <c r="B604" s="222"/>
      <c r="C604" s="223"/>
      <c r="D604" s="231"/>
      <c r="E604" s="3"/>
      <c r="F604" s="3"/>
      <c r="G604" s="3"/>
      <c r="H604" s="3"/>
      <c r="J604" s="226"/>
      <c r="K604" s="3"/>
      <c r="L604" s="3"/>
      <c r="O604" s="227"/>
      <c r="Q604" s="94"/>
      <c r="R604" s="94"/>
      <c r="S604" s="94"/>
      <c r="T604" s="94"/>
    </row>
    <row r="605" ht="15.75" customHeight="1">
      <c r="A605" s="204"/>
      <c r="B605" s="222"/>
      <c r="C605" s="223"/>
      <c r="D605" s="231"/>
      <c r="E605" s="3"/>
      <c r="F605" s="3"/>
      <c r="G605" s="3"/>
      <c r="H605" s="3"/>
      <c r="J605" s="226"/>
      <c r="K605" s="3"/>
      <c r="L605" s="3"/>
      <c r="O605" s="227"/>
      <c r="Q605" s="94"/>
      <c r="R605" s="94"/>
      <c r="S605" s="94"/>
      <c r="T605" s="94"/>
    </row>
    <row r="606" ht="15.75" customHeight="1">
      <c r="A606" s="204"/>
      <c r="B606" s="222"/>
      <c r="C606" s="223"/>
      <c r="D606" s="231"/>
      <c r="E606" s="3"/>
      <c r="F606" s="3"/>
      <c r="G606" s="3"/>
      <c r="H606" s="3"/>
      <c r="J606" s="226"/>
      <c r="K606" s="3"/>
      <c r="L606" s="3"/>
      <c r="O606" s="227"/>
      <c r="Q606" s="94"/>
      <c r="R606" s="94"/>
      <c r="S606" s="94"/>
      <c r="T606" s="94"/>
    </row>
    <row r="607" ht="15.75" customHeight="1">
      <c r="A607" s="204"/>
      <c r="B607" s="222"/>
      <c r="C607" s="223"/>
      <c r="D607" s="231"/>
      <c r="E607" s="3"/>
      <c r="F607" s="3"/>
      <c r="G607" s="3"/>
      <c r="H607" s="3"/>
      <c r="J607" s="226"/>
      <c r="K607" s="3"/>
      <c r="L607" s="3"/>
      <c r="O607" s="227"/>
      <c r="Q607" s="94"/>
      <c r="R607" s="94"/>
      <c r="S607" s="94"/>
      <c r="T607" s="94"/>
    </row>
    <row r="608" ht="15.75" customHeight="1">
      <c r="A608" s="204"/>
      <c r="B608" s="222"/>
      <c r="C608" s="223"/>
      <c r="D608" s="231"/>
      <c r="E608" s="3"/>
      <c r="F608" s="3"/>
      <c r="G608" s="3"/>
      <c r="H608" s="3"/>
      <c r="J608" s="226"/>
      <c r="K608" s="3"/>
      <c r="L608" s="3"/>
      <c r="O608" s="227"/>
      <c r="Q608" s="94"/>
      <c r="R608" s="94"/>
      <c r="S608" s="94"/>
      <c r="T608" s="94"/>
    </row>
    <row r="609" ht="15.75" customHeight="1">
      <c r="A609" s="204"/>
      <c r="B609" s="222"/>
      <c r="C609" s="223"/>
      <c r="D609" s="231"/>
      <c r="E609" s="3"/>
      <c r="F609" s="3"/>
      <c r="G609" s="3"/>
      <c r="H609" s="3"/>
      <c r="J609" s="226"/>
      <c r="K609" s="3"/>
      <c r="L609" s="3"/>
      <c r="O609" s="227"/>
      <c r="Q609" s="94"/>
      <c r="R609" s="94"/>
      <c r="S609" s="94"/>
      <c r="T609" s="94"/>
    </row>
    <row r="610" ht="15.75" customHeight="1">
      <c r="A610" s="204"/>
      <c r="B610" s="222"/>
      <c r="C610" s="223"/>
      <c r="D610" s="231"/>
      <c r="E610" s="3"/>
      <c r="F610" s="3"/>
      <c r="G610" s="3"/>
      <c r="H610" s="3"/>
      <c r="J610" s="226"/>
      <c r="K610" s="3"/>
      <c r="L610" s="3"/>
      <c r="O610" s="227"/>
      <c r="Q610" s="94"/>
      <c r="R610" s="94"/>
      <c r="S610" s="94"/>
      <c r="T610" s="94"/>
    </row>
    <row r="611" ht="15.75" customHeight="1">
      <c r="A611" s="204"/>
      <c r="B611" s="222"/>
      <c r="C611" s="223"/>
      <c r="D611" s="231"/>
      <c r="E611" s="3"/>
      <c r="F611" s="3"/>
      <c r="G611" s="3"/>
      <c r="H611" s="3"/>
      <c r="J611" s="226"/>
      <c r="K611" s="3"/>
      <c r="L611" s="3"/>
      <c r="O611" s="227"/>
      <c r="Q611" s="94"/>
      <c r="R611" s="94"/>
      <c r="S611" s="94"/>
      <c r="T611" s="94"/>
    </row>
    <row r="612" ht="15.75" customHeight="1">
      <c r="A612" s="204"/>
      <c r="B612" s="222"/>
      <c r="C612" s="223"/>
      <c r="D612" s="231"/>
      <c r="E612" s="3"/>
      <c r="F612" s="3"/>
      <c r="G612" s="3"/>
      <c r="H612" s="3"/>
      <c r="J612" s="226"/>
      <c r="K612" s="3"/>
      <c r="L612" s="3"/>
      <c r="O612" s="227"/>
      <c r="Q612" s="94"/>
      <c r="R612" s="94"/>
      <c r="S612" s="94"/>
      <c r="T612" s="94"/>
    </row>
    <row r="613" ht="15.75" customHeight="1">
      <c r="A613" s="204"/>
      <c r="B613" s="222"/>
      <c r="C613" s="223"/>
      <c r="D613" s="231"/>
      <c r="E613" s="3"/>
      <c r="F613" s="3"/>
      <c r="G613" s="3"/>
      <c r="H613" s="3"/>
      <c r="J613" s="226"/>
      <c r="K613" s="3"/>
      <c r="L613" s="3"/>
      <c r="O613" s="227"/>
      <c r="Q613" s="94"/>
      <c r="R613" s="94"/>
      <c r="S613" s="94"/>
      <c r="T613" s="94"/>
    </row>
    <row r="614" ht="15.75" customHeight="1">
      <c r="A614" s="204"/>
      <c r="B614" s="222"/>
      <c r="C614" s="223"/>
      <c r="D614" s="231"/>
      <c r="E614" s="3"/>
      <c r="F614" s="3"/>
      <c r="G614" s="3"/>
      <c r="H614" s="3"/>
      <c r="J614" s="226"/>
      <c r="K614" s="3"/>
      <c r="L614" s="3"/>
      <c r="O614" s="227"/>
      <c r="Q614" s="94"/>
      <c r="R614" s="94"/>
      <c r="S614" s="94"/>
      <c r="T614" s="94"/>
    </row>
    <row r="615" ht="15.75" customHeight="1">
      <c r="A615" s="204"/>
      <c r="B615" s="222"/>
      <c r="C615" s="223"/>
      <c r="D615" s="231"/>
      <c r="E615" s="3"/>
      <c r="F615" s="3"/>
      <c r="G615" s="3"/>
      <c r="H615" s="3"/>
      <c r="J615" s="226"/>
      <c r="K615" s="3"/>
      <c r="L615" s="3"/>
      <c r="O615" s="227"/>
      <c r="Q615" s="94"/>
      <c r="R615" s="94"/>
      <c r="S615" s="94"/>
      <c r="T615" s="94"/>
    </row>
    <row r="616" ht="15.75" customHeight="1">
      <c r="A616" s="204"/>
      <c r="B616" s="222"/>
      <c r="C616" s="223"/>
      <c r="D616" s="231"/>
      <c r="E616" s="3"/>
      <c r="F616" s="3"/>
      <c r="G616" s="3"/>
      <c r="H616" s="3"/>
      <c r="J616" s="226"/>
      <c r="K616" s="3"/>
      <c r="L616" s="3"/>
      <c r="O616" s="227"/>
      <c r="Q616" s="94"/>
      <c r="R616" s="94"/>
      <c r="S616" s="94"/>
      <c r="T616" s="94"/>
    </row>
    <row r="617" ht="15.75" customHeight="1">
      <c r="A617" s="204"/>
      <c r="B617" s="222"/>
      <c r="C617" s="223"/>
      <c r="D617" s="231"/>
      <c r="E617" s="3"/>
      <c r="F617" s="3"/>
      <c r="G617" s="3"/>
      <c r="H617" s="3"/>
      <c r="J617" s="226"/>
      <c r="K617" s="3"/>
      <c r="L617" s="3"/>
      <c r="O617" s="227"/>
      <c r="Q617" s="94"/>
      <c r="R617" s="94"/>
      <c r="S617" s="94"/>
      <c r="T617" s="94"/>
    </row>
    <row r="618" ht="15.75" customHeight="1">
      <c r="A618" s="204"/>
      <c r="B618" s="222"/>
      <c r="C618" s="223"/>
      <c r="D618" s="231"/>
      <c r="E618" s="3"/>
      <c r="F618" s="3"/>
      <c r="G618" s="3"/>
      <c r="H618" s="3"/>
      <c r="J618" s="226"/>
      <c r="K618" s="3"/>
      <c r="L618" s="3"/>
      <c r="O618" s="227"/>
      <c r="Q618" s="94"/>
      <c r="R618" s="94"/>
      <c r="S618" s="94"/>
      <c r="T618" s="94"/>
    </row>
    <row r="619" ht="15.75" customHeight="1">
      <c r="A619" s="204"/>
      <c r="B619" s="222"/>
      <c r="C619" s="223"/>
      <c r="D619" s="231"/>
      <c r="E619" s="3"/>
      <c r="F619" s="3"/>
      <c r="G619" s="3"/>
      <c r="H619" s="3"/>
      <c r="J619" s="226"/>
      <c r="K619" s="3"/>
      <c r="L619" s="3"/>
      <c r="O619" s="227"/>
      <c r="Q619" s="94"/>
      <c r="R619" s="94"/>
      <c r="S619" s="94"/>
      <c r="T619" s="94"/>
    </row>
    <row r="620" ht="15.75" customHeight="1">
      <c r="A620" s="204"/>
      <c r="B620" s="222"/>
      <c r="C620" s="223"/>
      <c r="D620" s="231"/>
      <c r="E620" s="3"/>
      <c r="F620" s="3"/>
      <c r="G620" s="3"/>
      <c r="H620" s="3"/>
      <c r="J620" s="226"/>
      <c r="K620" s="3"/>
      <c r="L620" s="3"/>
      <c r="O620" s="227"/>
      <c r="Q620" s="94"/>
      <c r="R620" s="94"/>
      <c r="S620" s="94"/>
      <c r="T620" s="94"/>
    </row>
    <row r="621" ht="15.75" customHeight="1">
      <c r="A621" s="204"/>
      <c r="B621" s="222"/>
      <c r="C621" s="223"/>
      <c r="D621" s="231"/>
      <c r="E621" s="3"/>
      <c r="F621" s="3"/>
      <c r="G621" s="3"/>
      <c r="H621" s="3"/>
      <c r="J621" s="226"/>
      <c r="K621" s="3"/>
      <c r="L621" s="3"/>
      <c r="O621" s="227"/>
      <c r="Q621" s="94"/>
      <c r="R621" s="94"/>
      <c r="S621" s="94"/>
      <c r="T621" s="94"/>
    </row>
    <row r="622" ht="15.75" customHeight="1">
      <c r="A622" s="204"/>
      <c r="B622" s="222"/>
      <c r="C622" s="223"/>
      <c r="D622" s="231"/>
      <c r="E622" s="3"/>
      <c r="F622" s="3"/>
      <c r="G622" s="3"/>
      <c r="H622" s="3"/>
      <c r="J622" s="226"/>
      <c r="K622" s="3"/>
      <c r="L622" s="3"/>
      <c r="O622" s="227"/>
      <c r="Q622" s="94"/>
      <c r="R622" s="94"/>
      <c r="S622" s="94"/>
      <c r="T622" s="94"/>
    </row>
    <row r="623" ht="15.75" customHeight="1">
      <c r="A623" s="204"/>
      <c r="B623" s="222"/>
      <c r="C623" s="223"/>
      <c r="D623" s="231"/>
      <c r="E623" s="3"/>
      <c r="F623" s="3"/>
      <c r="G623" s="3"/>
      <c r="H623" s="3"/>
      <c r="J623" s="226"/>
      <c r="K623" s="3"/>
      <c r="L623" s="3"/>
      <c r="O623" s="227"/>
      <c r="Q623" s="94"/>
      <c r="R623" s="94"/>
      <c r="S623" s="94"/>
      <c r="T623" s="94"/>
    </row>
    <row r="624" ht="15.75" customHeight="1">
      <c r="A624" s="204"/>
      <c r="B624" s="222"/>
      <c r="C624" s="223"/>
      <c r="D624" s="231"/>
      <c r="E624" s="3"/>
      <c r="F624" s="3"/>
      <c r="G624" s="3"/>
      <c r="H624" s="3"/>
      <c r="J624" s="226"/>
      <c r="K624" s="3"/>
      <c r="L624" s="3"/>
      <c r="O624" s="227"/>
      <c r="Q624" s="94"/>
      <c r="R624" s="94"/>
      <c r="S624" s="94"/>
      <c r="T624" s="94"/>
    </row>
    <row r="625" ht="15.75" customHeight="1">
      <c r="A625" s="204"/>
      <c r="B625" s="222"/>
      <c r="C625" s="223"/>
      <c r="D625" s="231"/>
      <c r="E625" s="3"/>
      <c r="F625" s="3"/>
      <c r="G625" s="3"/>
      <c r="H625" s="3"/>
      <c r="J625" s="226"/>
      <c r="K625" s="3"/>
      <c r="L625" s="3"/>
      <c r="O625" s="227"/>
      <c r="Q625" s="94"/>
      <c r="R625" s="94"/>
      <c r="S625" s="94"/>
      <c r="T625" s="94"/>
    </row>
    <row r="626" ht="15.75" customHeight="1">
      <c r="A626" s="204"/>
      <c r="B626" s="222"/>
      <c r="C626" s="223"/>
      <c r="D626" s="231"/>
      <c r="E626" s="3"/>
      <c r="F626" s="3"/>
      <c r="G626" s="3"/>
      <c r="H626" s="3"/>
      <c r="J626" s="226"/>
      <c r="K626" s="3"/>
      <c r="L626" s="3"/>
      <c r="O626" s="227"/>
      <c r="Q626" s="94"/>
      <c r="R626" s="94"/>
      <c r="S626" s="94"/>
      <c r="T626" s="94"/>
    </row>
    <row r="627" ht="15.75" customHeight="1">
      <c r="A627" s="204"/>
      <c r="B627" s="222"/>
      <c r="C627" s="223"/>
      <c r="D627" s="231"/>
      <c r="E627" s="3"/>
      <c r="F627" s="3"/>
      <c r="G627" s="3"/>
      <c r="H627" s="3"/>
      <c r="J627" s="226"/>
      <c r="K627" s="3"/>
      <c r="L627" s="3"/>
      <c r="O627" s="227"/>
      <c r="Q627" s="94"/>
      <c r="R627" s="94"/>
      <c r="S627" s="94"/>
      <c r="T627" s="94"/>
    </row>
    <row r="628" ht="15.75" customHeight="1">
      <c r="A628" s="204"/>
      <c r="B628" s="222"/>
      <c r="C628" s="223"/>
      <c r="D628" s="231"/>
      <c r="E628" s="3"/>
      <c r="F628" s="3"/>
      <c r="G628" s="3"/>
      <c r="H628" s="3"/>
      <c r="J628" s="226"/>
      <c r="K628" s="3"/>
      <c r="L628" s="3"/>
      <c r="O628" s="227"/>
      <c r="Q628" s="94"/>
      <c r="R628" s="94"/>
      <c r="S628" s="94"/>
      <c r="T628" s="94"/>
    </row>
    <row r="629" ht="15.75" customHeight="1">
      <c r="A629" s="204"/>
      <c r="B629" s="222"/>
      <c r="C629" s="223"/>
      <c r="D629" s="231"/>
      <c r="E629" s="3"/>
      <c r="F629" s="3"/>
      <c r="G629" s="3"/>
      <c r="H629" s="3"/>
      <c r="J629" s="226"/>
      <c r="K629" s="3"/>
      <c r="L629" s="3"/>
      <c r="O629" s="227"/>
      <c r="Q629" s="94"/>
      <c r="R629" s="94"/>
      <c r="S629" s="94"/>
      <c r="T629" s="94"/>
    </row>
    <row r="630" ht="15.75" customHeight="1">
      <c r="A630" s="204"/>
      <c r="B630" s="222"/>
      <c r="C630" s="223"/>
      <c r="D630" s="231"/>
      <c r="E630" s="3"/>
      <c r="F630" s="3"/>
      <c r="G630" s="3"/>
      <c r="H630" s="3"/>
      <c r="J630" s="226"/>
      <c r="K630" s="3"/>
      <c r="L630" s="3"/>
      <c r="O630" s="227"/>
      <c r="Q630" s="94"/>
      <c r="R630" s="94"/>
      <c r="S630" s="94"/>
      <c r="T630" s="94"/>
    </row>
    <row r="631" ht="15.75" customHeight="1">
      <c r="A631" s="204"/>
      <c r="B631" s="222"/>
      <c r="C631" s="223"/>
      <c r="D631" s="231"/>
      <c r="E631" s="3"/>
      <c r="F631" s="3"/>
      <c r="G631" s="3"/>
      <c r="H631" s="3"/>
      <c r="J631" s="226"/>
      <c r="K631" s="3"/>
      <c r="L631" s="3"/>
      <c r="O631" s="227"/>
      <c r="Q631" s="94"/>
      <c r="R631" s="94"/>
      <c r="S631" s="94"/>
      <c r="T631" s="94"/>
    </row>
    <row r="632" ht="15.75" customHeight="1">
      <c r="A632" s="204"/>
      <c r="B632" s="222"/>
      <c r="C632" s="223"/>
      <c r="D632" s="231"/>
      <c r="E632" s="3"/>
      <c r="F632" s="3"/>
      <c r="G632" s="3"/>
      <c r="H632" s="3"/>
      <c r="J632" s="226"/>
      <c r="K632" s="3"/>
      <c r="L632" s="3"/>
      <c r="O632" s="227"/>
      <c r="Q632" s="94"/>
      <c r="R632" s="94"/>
      <c r="S632" s="94"/>
      <c r="T632" s="94"/>
    </row>
    <row r="633" ht="15.75" customHeight="1">
      <c r="A633" s="204"/>
      <c r="B633" s="222"/>
      <c r="C633" s="223"/>
      <c r="D633" s="231"/>
      <c r="E633" s="3"/>
      <c r="F633" s="3"/>
      <c r="G633" s="3"/>
      <c r="H633" s="3"/>
      <c r="J633" s="226"/>
      <c r="K633" s="3"/>
      <c r="L633" s="3"/>
      <c r="O633" s="227"/>
      <c r="Q633" s="94"/>
      <c r="R633" s="94"/>
      <c r="S633" s="94"/>
      <c r="T633" s="94"/>
    </row>
    <row r="634" ht="15.75" customHeight="1">
      <c r="A634" s="204"/>
      <c r="B634" s="222"/>
      <c r="C634" s="223"/>
      <c r="D634" s="231"/>
      <c r="E634" s="3"/>
      <c r="F634" s="3"/>
      <c r="G634" s="3"/>
      <c r="H634" s="3"/>
      <c r="J634" s="226"/>
      <c r="K634" s="3"/>
      <c r="L634" s="3"/>
      <c r="O634" s="227"/>
      <c r="Q634" s="94"/>
      <c r="R634" s="94"/>
      <c r="S634" s="94"/>
      <c r="T634" s="94"/>
    </row>
    <row r="635" ht="15.75" customHeight="1">
      <c r="A635" s="204"/>
      <c r="B635" s="222"/>
      <c r="C635" s="223"/>
      <c r="D635" s="231"/>
      <c r="E635" s="3"/>
      <c r="F635" s="3"/>
      <c r="G635" s="3"/>
      <c r="H635" s="3"/>
      <c r="J635" s="226"/>
      <c r="K635" s="3"/>
      <c r="L635" s="3"/>
      <c r="O635" s="227"/>
      <c r="Q635" s="94"/>
      <c r="R635" s="94"/>
      <c r="S635" s="94"/>
      <c r="T635" s="94"/>
    </row>
    <row r="636" ht="15.75" customHeight="1">
      <c r="A636" s="204"/>
      <c r="B636" s="222"/>
      <c r="C636" s="223"/>
      <c r="D636" s="231"/>
      <c r="E636" s="3"/>
      <c r="F636" s="3"/>
      <c r="G636" s="3"/>
      <c r="H636" s="3"/>
      <c r="J636" s="226"/>
      <c r="K636" s="3"/>
      <c r="L636" s="3"/>
      <c r="O636" s="227"/>
      <c r="Q636" s="94"/>
      <c r="R636" s="94"/>
      <c r="S636" s="94"/>
      <c r="T636" s="94"/>
    </row>
    <row r="637" ht="15.75" customHeight="1">
      <c r="A637" s="204"/>
      <c r="B637" s="222"/>
      <c r="C637" s="223"/>
      <c r="D637" s="231"/>
      <c r="E637" s="3"/>
      <c r="F637" s="3"/>
      <c r="G637" s="3"/>
      <c r="H637" s="3"/>
      <c r="J637" s="226"/>
      <c r="K637" s="3"/>
      <c r="L637" s="3"/>
      <c r="O637" s="227"/>
      <c r="Q637" s="94"/>
      <c r="R637" s="94"/>
      <c r="S637" s="94"/>
      <c r="T637" s="94"/>
    </row>
    <row r="638" ht="15.75" customHeight="1">
      <c r="A638" s="204"/>
      <c r="B638" s="222"/>
      <c r="C638" s="223"/>
      <c r="D638" s="231"/>
      <c r="E638" s="3"/>
      <c r="F638" s="3"/>
      <c r="G638" s="3"/>
      <c r="H638" s="3"/>
      <c r="J638" s="226"/>
      <c r="K638" s="3"/>
      <c r="L638" s="3"/>
      <c r="O638" s="227"/>
      <c r="Q638" s="94"/>
      <c r="R638" s="94"/>
      <c r="S638" s="94"/>
      <c r="T638" s="94"/>
    </row>
    <row r="639" ht="15.75" customHeight="1">
      <c r="A639" s="204"/>
      <c r="B639" s="222"/>
      <c r="C639" s="223"/>
      <c r="D639" s="231"/>
      <c r="E639" s="3"/>
      <c r="F639" s="3"/>
      <c r="G639" s="3"/>
      <c r="H639" s="3"/>
      <c r="J639" s="226"/>
      <c r="K639" s="3"/>
      <c r="L639" s="3"/>
      <c r="O639" s="227"/>
      <c r="Q639" s="94"/>
      <c r="R639" s="94"/>
      <c r="S639" s="94"/>
      <c r="T639" s="94"/>
    </row>
    <row r="640" ht="15.75" customHeight="1">
      <c r="A640" s="204"/>
      <c r="B640" s="222"/>
      <c r="C640" s="223"/>
      <c r="D640" s="231"/>
      <c r="E640" s="3"/>
      <c r="F640" s="3"/>
      <c r="G640" s="3"/>
      <c r="H640" s="3"/>
      <c r="J640" s="226"/>
      <c r="K640" s="3"/>
      <c r="L640" s="3"/>
      <c r="O640" s="227"/>
      <c r="Q640" s="94"/>
      <c r="R640" s="94"/>
      <c r="S640" s="94"/>
      <c r="T640" s="94"/>
    </row>
    <row r="641" ht="15.75" customHeight="1">
      <c r="A641" s="204"/>
      <c r="B641" s="222"/>
      <c r="C641" s="223"/>
      <c r="D641" s="231"/>
      <c r="E641" s="3"/>
      <c r="F641" s="3"/>
      <c r="G641" s="3"/>
      <c r="H641" s="3"/>
      <c r="J641" s="226"/>
      <c r="K641" s="3"/>
      <c r="L641" s="3"/>
      <c r="O641" s="227"/>
      <c r="Q641" s="94"/>
      <c r="R641" s="94"/>
      <c r="S641" s="94"/>
      <c r="T641" s="94"/>
    </row>
    <row r="642" ht="15.75" customHeight="1">
      <c r="A642" s="204"/>
      <c r="B642" s="222"/>
      <c r="C642" s="223"/>
      <c r="D642" s="231"/>
      <c r="E642" s="3"/>
      <c r="F642" s="3"/>
      <c r="G642" s="3"/>
      <c r="H642" s="3"/>
      <c r="J642" s="226"/>
      <c r="K642" s="3"/>
      <c r="L642" s="3"/>
      <c r="O642" s="227"/>
      <c r="Q642" s="94"/>
      <c r="R642" s="94"/>
      <c r="S642" s="94"/>
      <c r="T642" s="94"/>
    </row>
    <row r="643" ht="15.75" customHeight="1">
      <c r="A643" s="204"/>
      <c r="B643" s="222"/>
      <c r="C643" s="223"/>
      <c r="D643" s="231"/>
      <c r="E643" s="3"/>
      <c r="F643" s="3"/>
      <c r="G643" s="3"/>
      <c r="H643" s="3"/>
      <c r="J643" s="226"/>
      <c r="K643" s="3"/>
      <c r="L643" s="3"/>
      <c r="O643" s="227"/>
      <c r="Q643" s="94"/>
      <c r="R643" s="94"/>
      <c r="S643" s="94"/>
      <c r="T643" s="94"/>
    </row>
    <row r="644" ht="15.75" customHeight="1">
      <c r="A644" s="204"/>
      <c r="B644" s="222"/>
      <c r="C644" s="223"/>
      <c r="D644" s="231"/>
      <c r="E644" s="3"/>
      <c r="F644" s="3"/>
      <c r="G644" s="3"/>
      <c r="H644" s="3"/>
      <c r="J644" s="226"/>
      <c r="K644" s="3"/>
      <c r="L644" s="3"/>
      <c r="O644" s="227"/>
      <c r="Q644" s="94"/>
      <c r="R644" s="94"/>
      <c r="S644" s="94"/>
      <c r="T644" s="94"/>
    </row>
    <row r="645" ht="15.75" customHeight="1">
      <c r="A645" s="204"/>
      <c r="B645" s="222"/>
      <c r="C645" s="223"/>
      <c r="D645" s="231"/>
      <c r="E645" s="3"/>
      <c r="F645" s="3"/>
      <c r="G645" s="3"/>
      <c r="H645" s="3"/>
      <c r="J645" s="226"/>
      <c r="K645" s="3"/>
      <c r="L645" s="3"/>
      <c r="O645" s="227"/>
      <c r="Q645" s="94"/>
      <c r="R645" s="94"/>
      <c r="S645" s="94"/>
      <c r="T645" s="94"/>
    </row>
    <row r="646" ht="15.75" customHeight="1">
      <c r="A646" s="204"/>
      <c r="B646" s="222"/>
      <c r="C646" s="223"/>
      <c r="D646" s="231"/>
      <c r="E646" s="3"/>
      <c r="F646" s="3"/>
      <c r="G646" s="3"/>
      <c r="H646" s="3"/>
      <c r="J646" s="226"/>
      <c r="K646" s="3"/>
      <c r="L646" s="3"/>
      <c r="O646" s="227"/>
      <c r="Q646" s="94"/>
      <c r="R646" s="94"/>
      <c r="S646" s="94"/>
      <c r="T646" s="94"/>
    </row>
    <row r="647" ht="15.75" customHeight="1">
      <c r="A647" s="204"/>
      <c r="B647" s="222"/>
      <c r="C647" s="223"/>
      <c r="D647" s="231"/>
      <c r="E647" s="3"/>
      <c r="F647" s="3"/>
      <c r="G647" s="3"/>
      <c r="H647" s="3"/>
      <c r="J647" s="226"/>
      <c r="K647" s="3"/>
      <c r="L647" s="3"/>
      <c r="O647" s="227"/>
      <c r="Q647" s="94"/>
      <c r="R647" s="94"/>
      <c r="S647" s="94"/>
      <c r="T647" s="94"/>
    </row>
    <row r="648" ht="15.75" customHeight="1">
      <c r="A648" s="204"/>
      <c r="B648" s="222"/>
      <c r="C648" s="223"/>
      <c r="D648" s="231"/>
      <c r="E648" s="3"/>
      <c r="F648" s="3"/>
      <c r="G648" s="3"/>
      <c r="H648" s="3"/>
      <c r="J648" s="226"/>
      <c r="K648" s="3"/>
      <c r="L648" s="3"/>
      <c r="O648" s="227"/>
      <c r="Q648" s="94"/>
      <c r="R648" s="94"/>
      <c r="S648" s="94"/>
      <c r="T648" s="94"/>
    </row>
    <row r="649" ht="15.75" customHeight="1">
      <c r="A649" s="204"/>
      <c r="B649" s="222"/>
      <c r="C649" s="223"/>
      <c r="D649" s="231"/>
      <c r="E649" s="3"/>
      <c r="F649" s="3"/>
      <c r="G649" s="3"/>
      <c r="H649" s="3"/>
      <c r="J649" s="226"/>
      <c r="K649" s="3"/>
      <c r="L649" s="3"/>
      <c r="O649" s="227"/>
      <c r="Q649" s="94"/>
      <c r="R649" s="94"/>
      <c r="S649" s="94"/>
      <c r="T649" s="94"/>
    </row>
    <row r="650" ht="15.75" customHeight="1">
      <c r="A650" s="204"/>
      <c r="B650" s="222"/>
      <c r="C650" s="223"/>
      <c r="D650" s="231"/>
      <c r="E650" s="3"/>
      <c r="F650" s="3"/>
      <c r="G650" s="3"/>
      <c r="H650" s="3"/>
      <c r="J650" s="226"/>
      <c r="K650" s="3"/>
      <c r="L650" s="3"/>
      <c r="O650" s="227"/>
      <c r="Q650" s="94"/>
      <c r="R650" s="94"/>
      <c r="S650" s="94"/>
      <c r="T650" s="94"/>
    </row>
    <row r="651" ht="15.75" customHeight="1">
      <c r="A651" s="204"/>
      <c r="B651" s="222"/>
      <c r="C651" s="223"/>
      <c r="D651" s="231"/>
      <c r="E651" s="3"/>
      <c r="F651" s="3"/>
      <c r="G651" s="3"/>
      <c r="H651" s="3"/>
      <c r="J651" s="226"/>
      <c r="K651" s="3"/>
      <c r="L651" s="3"/>
      <c r="O651" s="227"/>
      <c r="Q651" s="94"/>
      <c r="R651" s="94"/>
      <c r="S651" s="94"/>
      <c r="T651" s="94"/>
    </row>
    <row r="652" ht="15.75" customHeight="1">
      <c r="A652" s="204"/>
      <c r="B652" s="222"/>
      <c r="C652" s="223"/>
      <c r="D652" s="231"/>
      <c r="E652" s="3"/>
      <c r="F652" s="3"/>
      <c r="G652" s="3"/>
      <c r="H652" s="3"/>
      <c r="J652" s="226"/>
      <c r="K652" s="3"/>
      <c r="L652" s="3"/>
      <c r="O652" s="227"/>
      <c r="Q652" s="94"/>
      <c r="R652" s="94"/>
      <c r="S652" s="94"/>
      <c r="T652" s="94"/>
    </row>
    <row r="653" ht="15.75" customHeight="1">
      <c r="A653" s="204"/>
      <c r="B653" s="222"/>
      <c r="C653" s="223"/>
      <c r="D653" s="231"/>
      <c r="E653" s="3"/>
      <c r="F653" s="3"/>
      <c r="G653" s="3"/>
      <c r="H653" s="3"/>
      <c r="J653" s="226"/>
      <c r="K653" s="3"/>
      <c r="L653" s="3"/>
      <c r="O653" s="227"/>
      <c r="Q653" s="94"/>
      <c r="R653" s="94"/>
      <c r="S653" s="94"/>
      <c r="T653" s="94"/>
    </row>
    <row r="654" ht="15.75" customHeight="1">
      <c r="A654" s="204"/>
      <c r="B654" s="222"/>
      <c r="C654" s="223"/>
      <c r="D654" s="231"/>
      <c r="E654" s="3"/>
      <c r="F654" s="3"/>
      <c r="G654" s="3"/>
      <c r="H654" s="3"/>
      <c r="J654" s="226"/>
      <c r="K654" s="3"/>
      <c r="L654" s="3"/>
      <c r="O654" s="227"/>
      <c r="Q654" s="94"/>
      <c r="R654" s="94"/>
      <c r="S654" s="94"/>
      <c r="T654" s="94"/>
    </row>
    <row r="655" ht="15.75" customHeight="1">
      <c r="A655" s="204"/>
      <c r="B655" s="222"/>
      <c r="C655" s="223"/>
      <c r="D655" s="231"/>
      <c r="E655" s="3"/>
      <c r="F655" s="3"/>
      <c r="G655" s="3"/>
      <c r="H655" s="3"/>
      <c r="J655" s="226"/>
      <c r="K655" s="3"/>
      <c r="L655" s="3"/>
      <c r="O655" s="227"/>
      <c r="Q655" s="94"/>
      <c r="R655" s="94"/>
      <c r="S655" s="94"/>
      <c r="T655" s="94"/>
    </row>
    <row r="656" ht="15.75" customHeight="1">
      <c r="A656" s="204"/>
      <c r="B656" s="222"/>
      <c r="C656" s="223"/>
      <c r="D656" s="231"/>
      <c r="E656" s="3"/>
      <c r="F656" s="3"/>
      <c r="G656" s="3"/>
      <c r="H656" s="3"/>
      <c r="J656" s="226"/>
      <c r="K656" s="3"/>
      <c r="L656" s="3"/>
      <c r="O656" s="227"/>
      <c r="Q656" s="94"/>
      <c r="R656" s="94"/>
      <c r="S656" s="94"/>
      <c r="T656" s="94"/>
    </row>
    <row r="657" ht="15.75" customHeight="1">
      <c r="A657" s="204"/>
      <c r="B657" s="222"/>
      <c r="C657" s="223"/>
      <c r="D657" s="231"/>
      <c r="E657" s="3"/>
      <c r="F657" s="3"/>
      <c r="G657" s="3"/>
      <c r="H657" s="3"/>
      <c r="J657" s="226"/>
      <c r="K657" s="3"/>
      <c r="L657" s="3"/>
      <c r="O657" s="227"/>
      <c r="Q657" s="94"/>
      <c r="R657" s="94"/>
      <c r="S657" s="94"/>
      <c r="T657" s="94"/>
    </row>
    <row r="658" ht="15.75" customHeight="1">
      <c r="A658" s="204"/>
      <c r="B658" s="222"/>
      <c r="C658" s="223"/>
      <c r="D658" s="231"/>
      <c r="E658" s="3"/>
      <c r="F658" s="3"/>
      <c r="G658" s="3"/>
      <c r="H658" s="3"/>
      <c r="J658" s="226"/>
      <c r="K658" s="3"/>
      <c r="L658" s="3"/>
      <c r="O658" s="227"/>
      <c r="Q658" s="94"/>
      <c r="R658" s="94"/>
      <c r="S658" s="94"/>
      <c r="T658" s="94"/>
    </row>
    <row r="659" ht="15.75" customHeight="1">
      <c r="A659" s="204"/>
      <c r="B659" s="222"/>
      <c r="C659" s="223"/>
      <c r="D659" s="231"/>
      <c r="E659" s="3"/>
      <c r="F659" s="3"/>
      <c r="G659" s="3"/>
      <c r="H659" s="3"/>
      <c r="J659" s="226"/>
      <c r="K659" s="3"/>
      <c r="L659" s="3"/>
      <c r="O659" s="227"/>
      <c r="Q659" s="94"/>
      <c r="R659" s="94"/>
      <c r="S659" s="94"/>
      <c r="T659" s="94"/>
    </row>
    <row r="660" ht="15.75" customHeight="1">
      <c r="A660" s="204"/>
      <c r="B660" s="222"/>
      <c r="C660" s="223"/>
      <c r="D660" s="231"/>
      <c r="E660" s="3"/>
      <c r="F660" s="3"/>
      <c r="G660" s="3"/>
      <c r="H660" s="3"/>
      <c r="J660" s="226"/>
      <c r="K660" s="3"/>
      <c r="L660" s="3"/>
      <c r="O660" s="227"/>
      <c r="Q660" s="94"/>
      <c r="R660" s="94"/>
      <c r="S660" s="94"/>
      <c r="T660" s="94"/>
    </row>
    <row r="661" ht="15.75" customHeight="1">
      <c r="A661" s="204"/>
      <c r="B661" s="222"/>
      <c r="C661" s="223"/>
      <c r="D661" s="231"/>
      <c r="E661" s="3"/>
      <c r="F661" s="3"/>
      <c r="G661" s="3"/>
      <c r="H661" s="3"/>
      <c r="J661" s="226"/>
      <c r="K661" s="3"/>
      <c r="L661" s="3"/>
      <c r="O661" s="227"/>
      <c r="Q661" s="94"/>
      <c r="R661" s="94"/>
      <c r="S661" s="94"/>
      <c r="T661" s="94"/>
    </row>
    <row r="662" ht="15.75" customHeight="1">
      <c r="A662" s="204"/>
      <c r="B662" s="222"/>
      <c r="C662" s="223"/>
      <c r="D662" s="231"/>
      <c r="E662" s="3"/>
      <c r="F662" s="3"/>
      <c r="G662" s="3"/>
      <c r="H662" s="3"/>
      <c r="J662" s="226"/>
      <c r="K662" s="3"/>
      <c r="L662" s="3"/>
      <c r="O662" s="227"/>
      <c r="Q662" s="94"/>
      <c r="R662" s="94"/>
      <c r="S662" s="94"/>
      <c r="T662" s="94"/>
    </row>
    <row r="663" ht="15.75" customHeight="1">
      <c r="A663" s="204"/>
      <c r="B663" s="222"/>
      <c r="C663" s="223"/>
      <c r="D663" s="231"/>
      <c r="E663" s="3"/>
      <c r="F663" s="3"/>
      <c r="G663" s="3"/>
      <c r="H663" s="3"/>
      <c r="J663" s="226"/>
      <c r="K663" s="3"/>
      <c r="L663" s="3"/>
      <c r="O663" s="227"/>
      <c r="Q663" s="94"/>
      <c r="R663" s="94"/>
      <c r="S663" s="94"/>
      <c r="T663" s="94"/>
    </row>
    <row r="664" ht="15.75" customHeight="1">
      <c r="A664" s="204"/>
      <c r="B664" s="222"/>
      <c r="C664" s="223"/>
      <c r="D664" s="231"/>
      <c r="E664" s="3"/>
      <c r="F664" s="3"/>
      <c r="G664" s="3"/>
      <c r="H664" s="3"/>
      <c r="J664" s="226"/>
      <c r="K664" s="3"/>
      <c r="L664" s="3"/>
      <c r="O664" s="227"/>
      <c r="Q664" s="94"/>
      <c r="R664" s="94"/>
      <c r="S664" s="94"/>
      <c r="T664" s="94"/>
    </row>
    <row r="665" ht="15.75" customHeight="1">
      <c r="A665" s="204"/>
      <c r="B665" s="222"/>
      <c r="C665" s="223"/>
      <c r="D665" s="231"/>
      <c r="E665" s="3"/>
      <c r="F665" s="3"/>
      <c r="G665" s="3"/>
      <c r="H665" s="3"/>
      <c r="J665" s="226"/>
      <c r="K665" s="3"/>
      <c r="L665" s="3"/>
      <c r="O665" s="227"/>
      <c r="Q665" s="94"/>
      <c r="R665" s="94"/>
      <c r="S665" s="94"/>
      <c r="T665" s="94"/>
    </row>
    <row r="666" ht="15.75" customHeight="1">
      <c r="A666" s="204"/>
      <c r="B666" s="222"/>
      <c r="C666" s="223"/>
      <c r="D666" s="231"/>
      <c r="E666" s="3"/>
      <c r="F666" s="3"/>
      <c r="G666" s="3"/>
      <c r="H666" s="3"/>
      <c r="J666" s="226"/>
      <c r="K666" s="3"/>
      <c r="L666" s="3"/>
      <c r="O666" s="227"/>
      <c r="Q666" s="94"/>
      <c r="R666" s="94"/>
      <c r="S666" s="94"/>
      <c r="T666" s="94"/>
    </row>
    <row r="667" ht="15.75" customHeight="1">
      <c r="A667" s="204"/>
      <c r="B667" s="222"/>
      <c r="C667" s="223"/>
      <c r="D667" s="207"/>
      <c r="E667" s="3"/>
      <c r="F667" s="3"/>
      <c r="G667" s="3"/>
      <c r="H667" s="3"/>
      <c r="J667" s="226"/>
      <c r="K667" s="3"/>
      <c r="L667" s="3"/>
      <c r="O667" s="227"/>
      <c r="Q667" s="94"/>
      <c r="R667" s="94"/>
      <c r="S667" s="94"/>
      <c r="T667" s="94"/>
    </row>
    <row r="668" ht="15.75" customHeight="1">
      <c r="A668" s="204"/>
      <c r="B668" s="222"/>
      <c r="C668" s="223"/>
      <c r="D668" s="207"/>
      <c r="E668" s="3"/>
      <c r="F668" s="3"/>
      <c r="G668" s="3"/>
      <c r="H668" s="3"/>
      <c r="J668" s="226"/>
      <c r="K668" s="3"/>
      <c r="L668" s="3"/>
      <c r="O668" s="227"/>
      <c r="Q668" s="94"/>
      <c r="R668" s="94"/>
      <c r="S668" s="94"/>
      <c r="T668" s="94"/>
    </row>
    <row r="669" ht="15.75" customHeight="1">
      <c r="A669" s="204"/>
      <c r="B669" s="222"/>
      <c r="C669" s="223"/>
      <c r="D669" s="207"/>
      <c r="E669" s="3"/>
      <c r="F669" s="3"/>
      <c r="G669" s="3"/>
      <c r="H669" s="3"/>
      <c r="J669" s="226"/>
      <c r="K669" s="3"/>
      <c r="L669" s="3"/>
      <c r="O669" s="227"/>
      <c r="Q669" s="94"/>
      <c r="R669" s="94"/>
      <c r="S669" s="94"/>
      <c r="T669" s="94"/>
    </row>
    <row r="670" ht="15.75" customHeight="1">
      <c r="A670" s="204"/>
      <c r="B670" s="222"/>
      <c r="C670" s="223"/>
      <c r="D670" s="207"/>
      <c r="E670" s="3"/>
      <c r="F670" s="3"/>
      <c r="G670" s="3"/>
      <c r="H670" s="3"/>
      <c r="J670" s="226"/>
      <c r="K670" s="3"/>
      <c r="L670" s="3"/>
      <c r="O670" s="227"/>
      <c r="Q670" s="94"/>
      <c r="R670" s="94"/>
      <c r="S670" s="94"/>
      <c r="T670" s="94"/>
    </row>
    <row r="671" ht="15.75" customHeight="1">
      <c r="A671" s="204"/>
      <c r="B671" s="222"/>
      <c r="C671" s="223"/>
      <c r="D671" s="207"/>
      <c r="E671" s="3"/>
      <c r="F671" s="3"/>
      <c r="G671" s="3"/>
      <c r="H671" s="3"/>
      <c r="J671" s="226"/>
      <c r="K671" s="3"/>
      <c r="L671" s="3"/>
      <c r="O671" s="227"/>
      <c r="Q671" s="94"/>
      <c r="R671" s="94"/>
      <c r="S671" s="94"/>
      <c r="T671" s="94"/>
    </row>
    <row r="672" ht="15.75" customHeight="1">
      <c r="A672" s="204"/>
      <c r="B672" s="222"/>
      <c r="C672" s="223"/>
      <c r="D672" s="207"/>
      <c r="E672" s="3"/>
      <c r="F672" s="3"/>
      <c r="G672" s="3"/>
      <c r="H672" s="3"/>
      <c r="J672" s="226"/>
      <c r="K672" s="3"/>
      <c r="L672" s="3"/>
      <c r="O672" s="227"/>
      <c r="Q672" s="94"/>
      <c r="R672" s="94"/>
      <c r="S672" s="94"/>
      <c r="T672" s="94"/>
    </row>
    <row r="673" ht="15.75" customHeight="1">
      <c r="A673" s="204"/>
      <c r="B673" s="222"/>
      <c r="C673" s="223"/>
      <c r="D673" s="207"/>
      <c r="E673" s="3"/>
      <c r="F673" s="3"/>
      <c r="G673" s="3"/>
      <c r="H673" s="3"/>
      <c r="J673" s="226"/>
      <c r="K673" s="3"/>
      <c r="L673" s="3"/>
      <c r="O673" s="227"/>
      <c r="Q673" s="94"/>
      <c r="R673" s="94"/>
      <c r="S673" s="94"/>
      <c r="T673" s="94"/>
    </row>
    <row r="674" ht="15.75" customHeight="1">
      <c r="A674" s="204"/>
      <c r="B674" s="222"/>
      <c r="C674" s="223"/>
      <c r="D674" s="207"/>
      <c r="E674" s="3"/>
      <c r="F674" s="3"/>
      <c r="G674" s="3"/>
      <c r="H674" s="3"/>
      <c r="J674" s="226"/>
      <c r="K674" s="3"/>
      <c r="L674" s="3"/>
      <c r="O674" s="227"/>
      <c r="Q674" s="94"/>
      <c r="R674" s="94"/>
      <c r="S674" s="94"/>
      <c r="T674" s="94"/>
    </row>
    <row r="675" ht="15.75" customHeight="1">
      <c r="A675" s="204"/>
      <c r="B675" s="222"/>
      <c r="C675" s="223"/>
      <c r="D675" s="207"/>
      <c r="E675" s="3"/>
      <c r="F675" s="3"/>
      <c r="G675" s="3"/>
      <c r="H675" s="3"/>
      <c r="J675" s="226"/>
      <c r="K675" s="3"/>
      <c r="L675" s="3"/>
      <c r="O675" s="227"/>
      <c r="Q675" s="94"/>
      <c r="R675" s="94"/>
      <c r="S675" s="94"/>
      <c r="T675" s="94"/>
    </row>
    <row r="676" ht="15.75" customHeight="1">
      <c r="A676" s="204"/>
      <c r="B676" s="222"/>
      <c r="C676" s="223"/>
      <c r="D676" s="207"/>
      <c r="E676" s="3"/>
      <c r="F676" s="3"/>
      <c r="G676" s="3"/>
      <c r="H676" s="3"/>
      <c r="J676" s="226"/>
      <c r="K676" s="3"/>
      <c r="L676" s="3"/>
      <c r="O676" s="227"/>
      <c r="Q676" s="94"/>
      <c r="R676" s="94"/>
      <c r="S676" s="94"/>
      <c r="T676" s="94"/>
    </row>
    <row r="677" ht="15.75" customHeight="1">
      <c r="A677" s="204"/>
      <c r="B677" s="222"/>
      <c r="C677" s="223"/>
      <c r="D677" s="207"/>
      <c r="E677" s="3"/>
      <c r="F677" s="3"/>
      <c r="G677" s="3"/>
      <c r="H677" s="3"/>
      <c r="J677" s="226"/>
      <c r="K677" s="3"/>
      <c r="L677" s="3"/>
      <c r="O677" s="227"/>
      <c r="Q677" s="94"/>
      <c r="R677" s="94"/>
      <c r="S677" s="94"/>
      <c r="T677" s="94"/>
    </row>
    <row r="678" ht="15.75" customHeight="1">
      <c r="A678" s="204"/>
      <c r="B678" s="222"/>
      <c r="C678" s="223"/>
      <c r="D678" s="207"/>
      <c r="E678" s="3"/>
      <c r="F678" s="3"/>
      <c r="G678" s="3"/>
      <c r="H678" s="3"/>
      <c r="J678" s="226"/>
      <c r="K678" s="3"/>
      <c r="L678" s="3"/>
      <c r="O678" s="227"/>
      <c r="Q678" s="94"/>
      <c r="R678" s="94"/>
      <c r="S678" s="94"/>
      <c r="T678" s="94"/>
    </row>
    <row r="679" ht="15.75" customHeight="1">
      <c r="A679" s="204"/>
      <c r="B679" s="222"/>
      <c r="C679" s="223"/>
      <c r="D679" s="207"/>
      <c r="E679" s="3"/>
      <c r="F679" s="3"/>
      <c r="G679" s="3"/>
      <c r="H679" s="3"/>
      <c r="J679" s="226"/>
      <c r="K679" s="3"/>
      <c r="L679" s="3"/>
      <c r="O679" s="227"/>
      <c r="Q679" s="94"/>
      <c r="R679" s="94"/>
      <c r="S679" s="94"/>
      <c r="T679" s="94"/>
    </row>
    <row r="680" ht="15.75" customHeight="1">
      <c r="A680" s="204"/>
      <c r="B680" s="222"/>
      <c r="C680" s="223"/>
      <c r="D680" s="207"/>
      <c r="E680" s="3"/>
      <c r="F680" s="3"/>
      <c r="G680" s="3"/>
      <c r="H680" s="3"/>
      <c r="J680" s="226"/>
      <c r="K680" s="3"/>
      <c r="L680" s="3"/>
      <c r="O680" s="227"/>
      <c r="Q680" s="94"/>
      <c r="R680" s="94"/>
      <c r="S680" s="94"/>
      <c r="T680" s="94"/>
    </row>
    <row r="681" ht="15.75" customHeight="1">
      <c r="A681" s="204"/>
      <c r="B681" s="222"/>
      <c r="C681" s="223"/>
      <c r="D681" s="207"/>
      <c r="E681" s="3"/>
      <c r="F681" s="3"/>
      <c r="G681" s="3"/>
      <c r="H681" s="3"/>
      <c r="J681" s="226"/>
      <c r="K681" s="3"/>
      <c r="L681" s="3"/>
      <c r="O681" s="227"/>
      <c r="Q681" s="94"/>
      <c r="R681" s="94"/>
      <c r="S681" s="94"/>
      <c r="T681" s="94"/>
    </row>
    <row r="682" ht="15.75" customHeight="1">
      <c r="A682" s="204"/>
      <c r="B682" s="222"/>
      <c r="C682" s="223"/>
      <c r="D682" s="207"/>
      <c r="E682" s="3"/>
      <c r="F682" s="3"/>
      <c r="G682" s="3"/>
      <c r="H682" s="3"/>
      <c r="J682" s="226"/>
      <c r="K682" s="3"/>
      <c r="L682" s="3"/>
      <c r="O682" s="227"/>
      <c r="Q682" s="94"/>
      <c r="R682" s="94"/>
      <c r="S682" s="94"/>
      <c r="T682" s="94"/>
    </row>
    <row r="683" ht="15.75" customHeight="1">
      <c r="A683" s="204"/>
      <c r="B683" s="222"/>
      <c r="C683" s="223"/>
      <c r="D683" s="207"/>
      <c r="E683" s="3"/>
      <c r="F683" s="3"/>
      <c r="G683" s="3"/>
      <c r="H683" s="3"/>
      <c r="J683" s="226"/>
      <c r="K683" s="3"/>
      <c r="L683" s="3"/>
      <c r="O683" s="227"/>
      <c r="Q683" s="94"/>
      <c r="R683" s="94"/>
      <c r="S683" s="94"/>
      <c r="T683" s="94"/>
    </row>
    <row r="684" ht="15.75" customHeight="1">
      <c r="A684" s="204"/>
      <c r="B684" s="222"/>
      <c r="C684" s="223"/>
      <c r="D684" s="207"/>
      <c r="E684" s="3"/>
      <c r="F684" s="3"/>
      <c r="G684" s="3"/>
      <c r="H684" s="3"/>
      <c r="J684" s="226"/>
      <c r="K684" s="3"/>
      <c r="L684" s="3"/>
      <c r="O684" s="227"/>
      <c r="Q684" s="94"/>
      <c r="R684" s="94"/>
      <c r="S684" s="94"/>
      <c r="T684" s="94"/>
    </row>
    <row r="685" ht="15.75" customHeight="1">
      <c r="A685" s="204"/>
      <c r="B685" s="222"/>
      <c r="C685" s="223"/>
      <c r="D685" s="207"/>
      <c r="E685" s="3"/>
      <c r="F685" s="3"/>
      <c r="G685" s="3"/>
      <c r="H685" s="3"/>
      <c r="J685" s="226"/>
      <c r="K685" s="3"/>
      <c r="L685" s="3"/>
      <c r="O685" s="227"/>
      <c r="Q685" s="94"/>
      <c r="R685" s="94"/>
      <c r="S685" s="94"/>
      <c r="T685" s="94"/>
    </row>
    <row r="686" ht="15.75" customHeight="1">
      <c r="A686" s="204"/>
      <c r="B686" s="222"/>
      <c r="C686" s="223"/>
      <c r="D686" s="207"/>
      <c r="E686" s="3"/>
      <c r="F686" s="3"/>
      <c r="G686" s="3"/>
      <c r="H686" s="3"/>
      <c r="J686" s="226"/>
      <c r="K686" s="3"/>
      <c r="L686" s="3"/>
      <c r="O686" s="227"/>
      <c r="Q686" s="94"/>
      <c r="R686" s="94"/>
      <c r="S686" s="94"/>
      <c r="T686" s="94"/>
    </row>
    <row r="687" ht="15.75" customHeight="1">
      <c r="A687" s="204"/>
      <c r="B687" s="222"/>
      <c r="C687" s="223"/>
      <c r="D687" s="207"/>
      <c r="E687" s="3"/>
      <c r="F687" s="3"/>
      <c r="G687" s="3"/>
      <c r="H687" s="3"/>
      <c r="J687" s="226"/>
      <c r="K687" s="3"/>
      <c r="L687" s="3"/>
      <c r="O687" s="227"/>
      <c r="Q687" s="94"/>
      <c r="R687" s="94"/>
      <c r="S687" s="94"/>
      <c r="T687" s="94"/>
    </row>
    <row r="688" ht="15.75" customHeight="1">
      <c r="A688" s="204"/>
      <c r="B688" s="222"/>
      <c r="C688" s="223"/>
      <c r="D688" s="207"/>
      <c r="E688" s="3"/>
      <c r="F688" s="3"/>
      <c r="G688" s="3"/>
      <c r="H688" s="3"/>
      <c r="J688" s="226"/>
      <c r="K688" s="3"/>
      <c r="L688" s="3"/>
      <c r="O688" s="227"/>
      <c r="Q688" s="94"/>
      <c r="R688" s="94"/>
      <c r="S688" s="94"/>
      <c r="T688" s="94"/>
    </row>
    <row r="689" ht="15.75" customHeight="1">
      <c r="A689" s="204"/>
      <c r="B689" s="222"/>
      <c r="C689" s="223"/>
      <c r="D689" s="207"/>
      <c r="E689" s="3"/>
      <c r="F689" s="3"/>
      <c r="G689" s="3"/>
      <c r="H689" s="3"/>
      <c r="J689" s="226"/>
      <c r="K689" s="3"/>
      <c r="L689" s="3"/>
      <c r="O689" s="227"/>
      <c r="Q689" s="94"/>
      <c r="R689" s="94"/>
      <c r="S689" s="94"/>
      <c r="T689" s="94"/>
    </row>
    <row r="690" ht="15.75" customHeight="1">
      <c r="A690" s="204"/>
      <c r="B690" s="222"/>
      <c r="C690" s="223"/>
      <c r="D690" s="207"/>
      <c r="E690" s="3"/>
      <c r="F690" s="3"/>
      <c r="G690" s="3"/>
      <c r="H690" s="3"/>
      <c r="J690" s="226"/>
      <c r="K690" s="3"/>
      <c r="L690" s="3"/>
      <c r="O690" s="227"/>
      <c r="Q690" s="94"/>
      <c r="R690" s="94"/>
      <c r="S690" s="94"/>
      <c r="T690" s="94"/>
    </row>
    <row r="691" ht="15.75" customHeight="1">
      <c r="A691" s="204"/>
      <c r="B691" s="222"/>
      <c r="C691" s="223"/>
      <c r="D691" s="207"/>
      <c r="E691" s="3"/>
      <c r="F691" s="3"/>
      <c r="G691" s="3"/>
      <c r="H691" s="3"/>
      <c r="J691" s="226"/>
      <c r="K691" s="3"/>
      <c r="L691" s="3"/>
      <c r="O691" s="227"/>
      <c r="Q691" s="94"/>
      <c r="R691" s="94"/>
      <c r="S691" s="94"/>
      <c r="T691" s="94"/>
    </row>
    <row r="692" ht="15.75" customHeight="1">
      <c r="A692" s="204"/>
      <c r="B692" s="222"/>
      <c r="C692" s="223"/>
      <c r="D692" s="207"/>
      <c r="E692" s="3"/>
      <c r="F692" s="3"/>
      <c r="G692" s="3"/>
      <c r="H692" s="3"/>
      <c r="J692" s="226"/>
      <c r="K692" s="3"/>
      <c r="L692" s="3"/>
      <c r="O692" s="227"/>
      <c r="Q692" s="94"/>
      <c r="R692" s="94"/>
      <c r="S692" s="94"/>
      <c r="T692" s="94"/>
    </row>
    <row r="693" ht="15.75" customHeight="1">
      <c r="A693" s="204"/>
      <c r="B693" s="222"/>
      <c r="C693" s="223"/>
      <c r="D693" s="207"/>
      <c r="E693" s="3"/>
      <c r="F693" s="3"/>
      <c r="G693" s="3"/>
      <c r="H693" s="3"/>
      <c r="J693" s="226"/>
      <c r="K693" s="3"/>
      <c r="L693" s="3"/>
      <c r="O693" s="227"/>
      <c r="Q693" s="94"/>
      <c r="R693" s="94"/>
      <c r="S693" s="94"/>
      <c r="T693" s="94"/>
    </row>
    <row r="694" ht="15.75" customHeight="1">
      <c r="A694" s="204"/>
      <c r="B694" s="222"/>
      <c r="C694" s="223"/>
      <c r="D694" s="207"/>
      <c r="E694" s="3"/>
      <c r="F694" s="3"/>
      <c r="G694" s="3"/>
      <c r="H694" s="3"/>
      <c r="J694" s="226"/>
      <c r="K694" s="3"/>
      <c r="L694" s="3"/>
      <c r="O694" s="227"/>
      <c r="Q694" s="94"/>
      <c r="R694" s="94"/>
      <c r="S694" s="94"/>
      <c r="T694" s="94"/>
    </row>
    <row r="695" ht="15.75" customHeight="1">
      <c r="A695" s="204"/>
      <c r="B695" s="222"/>
      <c r="C695" s="223"/>
      <c r="D695" s="207"/>
      <c r="E695" s="3"/>
      <c r="F695" s="3"/>
      <c r="G695" s="3"/>
      <c r="H695" s="3"/>
      <c r="J695" s="226"/>
      <c r="K695" s="3"/>
      <c r="L695" s="3"/>
      <c r="O695" s="227"/>
      <c r="Q695" s="94"/>
      <c r="R695" s="94"/>
      <c r="S695" s="94"/>
      <c r="T695" s="94"/>
    </row>
    <row r="696" ht="15.75" customHeight="1">
      <c r="A696" s="204"/>
      <c r="B696" s="222"/>
      <c r="C696" s="223"/>
      <c r="D696" s="207"/>
      <c r="E696" s="3"/>
      <c r="F696" s="3"/>
      <c r="G696" s="3"/>
      <c r="H696" s="3"/>
      <c r="J696" s="226"/>
      <c r="K696" s="3"/>
      <c r="L696" s="3"/>
      <c r="O696" s="227"/>
      <c r="Q696" s="94"/>
      <c r="R696" s="94"/>
      <c r="S696" s="94"/>
      <c r="T696" s="94"/>
    </row>
    <row r="697" ht="15.75" customHeight="1">
      <c r="A697" s="204"/>
      <c r="B697" s="222"/>
      <c r="C697" s="223"/>
      <c r="D697" s="207"/>
      <c r="E697" s="3"/>
      <c r="F697" s="3"/>
      <c r="G697" s="3"/>
      <c r="H697" s="3"/>
      <c r="J697" s="226"/>
      <c r="K697" s="3"/>
      <c r="L697" s="3"/>
      <c r="O697" s="227"/>
      <c r="Q697" s="94"/>
      <c r="R697" s="94"/>
      <c r="S697" s="94"/>
      <c r="T697" s="94"/>
    </row>
    <row r="698" ht="15.75" customHeight="1">
      <c r="A698" s="204"/>
      <c r="B698" s="222"/>
      <c r="C698" s="223"/>
      <c r="D698" s="207"/>
      <c r="E698" s="3"/>
      <c r="F698" s="3"/>
      <c r="G698" s="3"/>
      <c r="H698" s="3"/>
      <c r="J698" s="226"/>
      <c r="K698" s="3"/>
      <c r="L698" s="3"/>
      <c r="O698" s="227"/>
      <c r="Q698" s="94"/>
      <c r="R698" s="94"/>
      <c r="S698" s="94"/>
      <c r="T698" s="94"/>
    </row>
    <row r="699" ht="15.75" customHeight="1">
      <c r="A699" s="204"/>
      <c r="B699" s="222"/>
      <c r="C699" s="223"/>
      <c r="D699" s="207"/>
      <c r="E699" s="3"/>
      <c r="F699" s="3"/>
      <c r="G699" s="3"/>
      <c r="H699" s="3"/>
      <c r="J699" s="226"/>
      <c r="K699" s="3"/>
      <c r="L699" s="3"/>
      <c r="O699" s="227"/>
      <c r="Q699" s="94"/>
      <c r="R699" s="94"/>
      <c r="S699" s="94"/>
      <c r="T699" s="94"/>
    </row>
    <row r="700" ht="15.75" customHeight="1">
      <c r="A700" s="204"/>
      <c r="B700" s="222"/>
      <c r="C700" s="223"/>
      <c r="D700" s="207"/>
      <c r="E700" s="3"/>
      <c r="F700" s="3"/>
      <c r="G700" s="3"/>
      <c r="H700" s="3"/>
      <c r="J700" s="226"/>
      <c r="K700" s="3"/>
      <c r="L700" s="3"/>
      <c r="O700" s="227"/>
      <c r="Q700" s="94"/>
      <c r="R700" s="94"/>
      <c r="S700" s="94"/>
      <c r="T700" s="94"/>
    </row>
    <row r="701" ht="15.75" customHeight="1">
      <c r="A701" s="204"/>
      <c r="B701" s="222"/>
      <c r="C701" s="223"/>
      <c r="D701" s="207"/>
      <c r="E701" s="3"/>
      <c r="F701" s="3"/>
      <c r="G701" s="3"/>
      <c r="H701" s="3"/>
      <c r="J701" s="226"/>
      <c r="K701" s="3"/>
      <c r="L701" s="3"/>
      <c r="O701" s="227"/>
      <c r="Q701" s="94"/>
      <c r="R701" s="94"/>
      <c r="S701" s="94"/>
      <c r="T701" s="94"/>
    </row>
    <row r="702" ht="15.75" customHeight="1">
      <c r="A702" s="204"/>
      <c r="B702" s="222"/>
      <c r="C702" s="223"/>
      <c r="D702" s="207"/>
      <c r="E702" s="3"/>
      <c r="F702" s="3"/>
      <c r="G702" s="3"/>
      <c r="H702" s="3"/>
      <c r="J702" s="226"/>
      <c r="K702" s="3"/>
      <c r="L702" s="3"/>
      <c r="O702" s="227"/>
      <c r="Q702" s="94"/>
      <c r="R702" s="94"/>
      <c r="S702" s="94"/>
      <c r="T702" s="94"/>
    </row>
    <row r="703" ht="15.75" customHeight="1">
      <c r="A703" s="204"/>
      <c r="B703" s="222"/>
      <c r="C703" s="223"/>
      <c r="D703" s="207"/>
      <c r="E703" s="3"/>
      <c r="F703" s="3"/>
      <c r="G703" s="3"/>
      <c r="H703" s="3"/>
      <c r="J703" s="226"/>
      <c r="K703" s="3"/>
      <c r="L703" s="3"/>
      <c r="O703" s="227"/>
      <c r="Q703" s="94"/>
      <c r="R703" s="94"/>
      <c r="S703" s="94"/>
      <c r="T703" s="94"/>
    </row>
    <row r="704" ht="15.75" customHeight="1">
      <c r="A704" s="204"/>
      <c r="B704" s="222"/>
      <c r="C704" s="223"/>
      <c r="D704" s="207"/>
      <c r="E704" s="3"/>
      <c r="F704" s="3"/>
      <c r="G704" s="3"/>
      <c r="H704" s="3"/>
      <c r="J704" s="226"/>
      <c r="K704" s="3"/>
      <c r="L704" s="3"/>
      <c r="O704" s="227"/>
      <c r="Q704" s="94"/>
      <c r="R704" s="94"/>
      <c r="S704" s="94"/>
      <c r="T704" s="94"/>
    </row>
    <row r="705" ht="15.75" customHeight="1">
      <c r="A705" s="204"/>
      <c r="B705" s="222"/>
      <c r="C705" s="223"/>
      <c r="D705" s="207"/>
      <c r="E705" s="3"/>
      <c r="F705" s="3"/>
      <c r="G705" s="3"/>
      <c r="H705" s="3"/>
      <c r="J705" s="226"/>
      <c r="K705" s="3"/>
      <c r="L705" s="3"/>
      <c r="O705" s="227"/>
      <c r="Q705" s="94"/>
      <c r="R705" s="94"/>
      <c r="S705" s="94"/>
      <c r="T705" s="94"/>
    </row>
    <row r="706" ht="15.75" customHeight="1">
      <c r="A706" s="204"/>
      <c r="B706" s="222"/>
      <c r="C706" s="223"/>
      <c r="D706" s="207"/>
      <c r="E706" s="3"/>
      <c r="F706" s="3"/>
      <c r="G706" s="3"/>
      <c r="H706" s="3"/>
      <c r="J706" s="226"/>
      <c r="K706" s="3"/>
      <c r="L706" s="3"/>
      <c r="O706" s="227"/>
      <c r="Q706" s="94"/>
      <c r="R706" s="94"/>
      <c r="S706" s="94"/>
      <c r="T706" s="94"/>
    </row>
    <row r="707" ht="15.75" customHeight="1">
      <c r="A707" s="204"/>
      <c r="B707" s="222"/>
      <c r="C707" s="223"/>
      <c r="D707" s="207"/>
      <c r="E707" s="3"/>
      <c r="F707" s="3"/>
      <c r="G707" s="3"/>
      <c r="H707" s="3"/>
      <c r="J707" s="226"/>
      <c r="K707" s="3"/>
      <c r="L707" s="3"/>
      <c r="O707" s="227"/>
      <c r="Q707" s="94"/>
      <c r="R707" s="94"/>
      <c r="S707" s="94"/>
      <c r="T707" s="94"/>
    </row>
    <row r="708" ht="15.75" customHeight="1">
      <c r="A708" s="204"/>
      <c r="B708" s="222"/>
      <c r="C708" s="223"/>
      <c r="D708" s="207"/>
      <c r="E708" s="3"/>
      <c r="F708" s="3"/>
      <c r="G708" s="3"/>
      <c r="H708" s="3"/>
      <c r="J708" s="226"/>
      <c r="K708" s="3"/>
      <c r="L708" s="3"/>
      <c r="O708" s="227"/>
      <c r="Q708" s="94"/>
      <c r="R708" s="94"/>
      <c r="S708" s="94"/>
      <c r="T708" s="94"/>
    </row>
    <row r="709" ht="15.75" customHeight="1">
      <c r="A709" s="204"/>
      <c r="B709" s="222"/>
      <c r="C709" s="223"/>
      <c r="D709" s="207"/>
      <c r="E709" s="3"/>
      <c r="F709" s="3"/>
      <c r="G709" s="3"/>
      <c r="H709" s="3"/>
      <c r="J709" s="226"/>
      <c r="K709" s="3"/>
      <c r="L709" s="3"/>
      <c r="O709" s="227"/>
      <c r="Q709" s="94"/>
      <c r="R709" s="94"/>
      <c r="S709" s="94"/>
      <c r="T709" s="94"/>
    </row>
    <row r="710" ht="15.75" customHeight="1">
      <c r="A710" s="204"/>
      <c r="B710" s="222"/>
      <c r="C710" s="223"/>
      <c r="D710" s="207"/>
      <c r="E710" s="3"/>
      <c r="F710" s="3"/>
      <c r="G710" s="3"/>
      <c r="H710" s="3"/>
      <c r="J710" s="226"/>
      <c r="K710" s="3"/>
      <c r="L710" s="3"/>
      <c r="O710" s="227"/>
      <c r="Q710" s="94"/>
      <c r="R710" s="94"/>
      <c r="S710" s="94"/>
      <c r="T710" s="94"/>
    </row>
    <row r="711" ht="15.75" customHeight="1">
      <c r="A711" s="204"/>
      <c r="B711" s="222"/>
      <c r="C711" s="223"/>
      <c r="D711" s="207"/>
      <c r="E711" s="3"/>
      <c r="F711" s="3"/>
      <c r="G711" s="3"/>
      <c r="H711" s="3"/>
      <c r="J711" s="226"/>
      <c r="K711" s="3"/>
      <c r="L711" s="3"/>
      <c r="O711" s="227"/>
      <c r="Q711" s="94"/>
      <c r="R711" s="94"/>
      <c r="S711" s="94"/>
      <c r="T711" s="94"/>
    </row>
    <row r="712" ht="15.75" customHeight="1">
      <c r="A712" s="204"/>
      <c r="B712" s="222"/>
      <c r="C712" s="223"/>
      <c r="D712" s="207"/>
      <c r="E712" s="3"/>
      <c r="F712" s="3"/>
      <c r="G712" s="3"/>
      <c r="H712" s="3"/>
      <c r="J712" s="226"/>
      <c r="K712" s="3"/>
      <c r="L712" s="3"/>
      <c r="O712" s="227"/>
      <c r="Q712" s="94"/>
      <c r="R712" s="94"/>
      <c r="S712" s="94"/>
      <c r="T712" s="94"/>
    </row>
    <row r="713" ht="15.75" customHeight="1">
      <c r="A713" s="204"/>
      <c r="B713" s="222"/>
      <c r="C713" s="223"/>
      <c r="D713" s="207"/>
      <c r="E713" s="3"/>
      <c r="F713" s="3"/>
      <c r="G713" s="3"/>
      <c r="H713" s="3"/>
      <c r="J713" s="226"/>
      <c r="K713" s="3"/>
      <c r="L713" s="3"/>
      <c r="O713" s="227"/>
      <c r="Q713" s="94"/>
      <c r="R713" s="94"/>
      <c r="S713" s="94"/>
      <c r="T713" s="94"/>
    </row>
    <row r="714" ht="15.75" customHeight="1">
      <c r="A714" s="204"/>
      <c r="B714" s="222"/>
      <c r="C714" s="223"/>
      <c r="D714" s="207"/>
      <c r="E714" s="3"/>
      <c r="F714" s="3"/>
      <c r="G714" s="3"/>
      <c r="H714" s="3"/>
      <c r="J714" s="226"/>
      <c r="K714" s="3"/>
      <c r="L714" s="3"/>
      <c r="O714" s="227"/>
      <c r="Q714" s="94"/>
      <c r="R714" s="94"/>
      <c r="S714" s="94"/>
      <c r="T714" s="94"/>
    </row>
    <row r="715" ht="15.75" customHeight="1">
      <c r="A715" s="204"/>
      <c r="B715" s="222"/>
      <c r="C715" s="223"/>
      <c r="D715" s="207"/>
      <c r="E715" s="3"/>
      <c r="F715" s="3"/>
      <c r="G715" s="3"/>
      <c r="H715" s="3"/>
      <c r="J715" s="226"/>
      <c r="K715" s="3"/>
      <c r="L715" s="3"/>
      <c r="O715" s="227"/>
      <c r="Q715" s="94"/>
      <c r="R715" s="94"/>
      <c r="S715" s="94"/>
      <c r="T715" s="94"/>
    </row>
    <row r="716" ht="15.75" customHeight="1">
      <c r="A716" s="204"/>
      <c r="B716" s="222"/>
      <c r="C716" s="223"/>
      <c r="D716" s="207"/>
      <c r="E716" s="3"/>
      <c r="F716" s="3"/>
      <c r="G716" s="3"/>
      <c r="H716" s="3"/>
      <c r="J716" s="226"/>
      <c r="K716" s="3"/>
      <c r="L716" s="3"/>
      <c r="O716" s="227"/>
      <c r="Q716" s="94"/>
      <c r="R716" s="94"/>
      <c r="S716" s="94"/>
      <c r="T716" s="94"/>
    </row>
    <row r="717" ht="15.75" customHeight="1">
      <c r="A717" s="204"/>
      <c r="B717" s="222"/>
      <c r="C717" s="223"/>
      <c r="D717" s="207"/>
      <c r="E717" s="3"/>
      <c r="F717" s="3"/>
      <c r="G717" s="3"/>
      <c r="H717" s="3"/>
      <c r="J717" s="226"/>
      <c r="K717" s="3"/>
      <c r="L717" s="3"/>
      <c r="O717" s="227"/>
      <c r="Q717" s="94"/>
      <c r="R717" s="94"/>
      <c r="S717" s="94"/>
      <c r="T717" s="94"/>
    </row>
    <row r="718" ht="15.75" customHeight="1">
      <c r="A718" s="204"/>
      <c r="B718" s="222"/>
      <c r="C718" s="223"/>
      <c r="D718" s="207"/>
      <c r="E718" s="3"/>
      <c r="F718" s="3"/>
      <c r="G718" s="3"/>
      <c r="H718" s="3"/>
      <c r="J718" s="226"/>
      <c r="K718" s="3"/>
      <c r="L718" s="3"/>
      <c r="O718" s="227"/>
      <c r="Q718" s="94"/>
      <c r="R718" s="94"/>
      <c r="S718" s="94"/>
      <c r="T718" s="94"/>
    </row>
    <row r="719" ht="15.75" customHeight="1">
      <c r="A719" s="204"/>
      <c r="B719" s="222"/>
      <c r="C719" s="223"/>
      <c r="D719" s="207"/>
      <c r="E719" s="3"/>
      <c r="F719" s="3"/>
      <c r="G719" s="3"/>
      <c r="H719" s="3"/>
      <c r="J719" s="226"/>
      <c r="K719" s="3"/>
      <c r="L719" s="3"/>
      <c r="O719" s="227"/>
      <c r="Q719" s="94"/>
      <c r="R719" s="94"/>
      <c r="S719" s="94"/>
      <c r="T719" s="94"/>
    </row>
    <row r="720" ht="15.75" customHeight="1">
      <c r="A720" s="204"/>
      <c r="B720" s="222"/>
      <c r="C720" s="223"/>
      <c r="D720" s="207"/>
      <c r="E720" s="3"/>
      <c r="F720" s="3"/>
      <c r="G720" s="3"/>
      <c r="H720" s="3"/>
      <c r="J720" s="226"/>
      <c r="K720" s="3"/>
      <c r="L720" s="3"/>
      <c r="O720" s="227"/>
      <c r="Q720" s="94"/>
      <c r="R720" s="94"/>
      <c r="S720" s="94"/>
      <c r="T720" s="94"/>
    </row>
    <row r="721" ht="15.75" customHeight="1">
      <c r="A721" s="204"/>
      <c r="B721" s="222"/>
      <c r="C721" s="223"/>
      <c r="D721" s="207"/>
      <c r="E721" s="3"/>
      <c r="F721" s="3"/>
      <c r="G721" s="3"/>
      <c r="H721" s="3"/>
      <c r="J721" s="226"/>
      <c r="K721" s="3"/>
      <c r="L721" s="3"/>
      <c r="O721" s="227"/>
      <c r="Q721" s="94"/>
      <c r="R721" s="94"/>
      <c r="S721" s="94"/>
      <c r="T721" s="94"/>
    </row>
    <row r="722" ht="15.75" customHeight="1">
      <c r="A722" s="204"/>
      <c r="B722" s="222"/>
      <c r="C722" s="223"/>
      <c r="D722" s="207"/>
      <c r="E722" s="3"/>
      <c r="F722" s="3"/>
      <c r="G722" s="3"/>
      <c r="H722" s="3"/>
      <c r="J722" s="226"/>
      <c r="K722" s="3"/>
      <c r="L722" s="3"/>
      <c r="O722" s="227"/>
      <c r="Q722" s="94"/>
      <c r="R722" s="94"/>
      <c r="S722" s="94"/>
      <c r="T722" s="94"/>
    </row>
    <row r="723" ht="15.75" customHeight="1">
      <c r="A723" s="204"/>
      <c r="B723" s="222"/>
      <c r="C723" s="223"/>
      <c r="D723" s="207"/>
      <c r="E723" s="3"/>
      <c r="F723" s="3"/>
      <c r="G723" s="3"/>
      <c r="H723" s="3"/>
      <c r="J723" s="226"/>
      <c r="K723" s="3"/>
      <c r="L723" s="3"/>
      <c r="O723" s="227"/>
      <c r="Q723" s="94"/>
      <c r="R723" s="94"/>
      <c r="S723" s="94"/>
      <c r="T723" s="94"/>
    </row>
    <row r="724" ht="15.75" customHeight="1">
      <c r="A724" s="204"/>
      <c r="B724" s="222"/>
      <c r="C724" s="223"/>
      <c r="D724" s="207"/>
      <c r="E724" s="3"/>
      <c r="F724" s="3"/>
      <c r="G724" s="3"/>
      <c r="H724" s="3"/>
      <c r="J724" s="226"/>
      <c r="K724" s="3"/>
      <c r="L724" s="3"/>
      <c r="O724" s="227"/>
      <c r="Q724" s="94"/>
      <c r="R724" s="94"/>
      <c r="S724" s="94"/>
      <c r="T724" s="94"/>
    </row>
    <row r="725" ht="15.75" customHeight="1">
      <c r="A725" s="204"/>
      <c r="B725" s="222"/>
      <c r="C725" s="223"/>
      <c r="D725" s="207"/>
      <c r="E725" s="3"/>
      <c r="F725" s="3"/>
      <c r="G725" s="3"/>
      <c r="H725" s="3"/>
      <c r="J725" s="226"/>
      <c r="K725" s="3"/>
      <c r="L725" s="3"/>
      <c r="O725" s="227"/>
      <c r="Q725" s="94"/>
      <c r="R725" s="94"/>
      <c r="S725" s="94"/>
      <c r="T725" s="94"/>
    </row>
    <row r="726" ht="15.75" customHeight="1">
      <c r="A726" s="204"/>
      <c r="B726" s="222"/>
      <c r="C726" s="223"/>
      <c r="D726" s="207"/>
      <c r="E726" s="3"/>
      <c r="F726" s="3"/>
      <c r="G726" s="3"/>
      <c r="H726" s="3"/>
      <c r="J726" s="226"/>
      <c r="K726" s="3"/>
      <c r="L726" s="3"/>
      <c r="O726" s="227"/>
      <c r="Q726" s="94"/>
      <c r="R726" s="94"/>
      <c r="S726" s="94"/>
      <c r="T726" s="94"/>
    </row>
    <row r="727" ht="15.75" customHeight="1">
      <c r="A727" s="204"/>
      <c r="B727" s="222"/>
      <c r="C727" s="223"/>
      <c r="D727" s="207"/>
      <c r="E727" s="3"/>
      <c r="F727" s="3"/>
      <c r="G727" s="3"/>
      <c r="H727" s="3"/>
      <c r="J727" s="226"/>
      <c r="K727" s="3"/>
      <c r="L727" s="3"/>
      <c r="O727" s="227"/>
      <c r="Q727" s="94"/>
      <c r="R727" s="94"/>
      <c r="S727" s="94"/>
      <c r="T727" s="94"/>
    </row>
    <row r="728" ht="15.75" customHeight="1">
      <c r="A728" s="204"/>
      <c r="B728" s="222"/>
      <c r="C728" s="223"/>
      <c r="D728" s="207"/>
      <c r="E728" s="3"/>
      <c r="F728" s="3"/>
      <c r="G728" s="3"/>
      <c r="H728" s="3"/>
      <c r="J728" s="226"/>
      <c r="K728" s="3"/>
      <c r="L728" s="3"/>
      <c r="O728" s="227"/>
      <c r="Q728" s="94"/>
      <c r="R728" s="94"/>
      <c r="S728" s="94"/>
      <c r="T728" s="94"/>
    </row>
    <row r="729" ht="15.75" customHeight="1">
      <c r="A729" s="204"/>
      <c r="B729" s="222"/>
      <c r="C729" s="223"/>
      <c r="D729" s="207"/>
      <c r="E729" s="3"/>
      <c r="F729" s="3"/>
      <c r="G729" s="3"/>
      <c r="H729" s="3"/>
      <c r="J729" s="226"/>
      <c r="K729" s="3"/>
      <c r="L729" s="3"/>
      <c r="O729" s="227"/>
      <c r="Q729" s="94"/>
      <c r="R729" s="94"/>
      <c r="S729" s="94"/>
      <c r="T729" s="94"/>
    </row>
    <row r="730" ht="15.75" customHeight="1">
      <c r="A730" s="204"/>
      <c r="B730" s="222"/>
      <c r="C730" s="223"/>
      <c r="D730" s="207"/>
      <c r="E730" s="3"/>
      <c r="F730" s="3"/>
      <c r="G730" s="3"/>
      <c r="H730" s="3"/>
      <c r="J730" s="226"/>
      <c r="K730" s="3"/>
      <c r="L730" s="3"/>
      <c r="O730" s="227"/>
      <c r="Q730" s="94"/>
      <c r="R730" s="94"/>
      <c r="S730" s="94"/>
      <c r="T730" s="94"/>
    </row>
    <row r="731" ht="15.75" customHeight="1">
      <c r="A731" s="204"/>
      <c r="B731" s="222"/>
      <c r="C731" s="223"/>
      <c r="D731" s="207"/>
      <c r="E731" s="3"/>
      <c r="F731" s="3"/>
      <c r="G731" s="3"/>
      <c r="H731" s="3"/>
      <c r="J731" s="226"/>
      <c r="K731" s="3"/>
      <c r="L731" s="3"/>
      <c r="O731" s="227"/>
      <c r="Q731" s="94"/>
      <c r="R731" s="94"/>
      <c r="S731" s="94"/>
      <c r="T731" s="94"/>
    </row>
    <row r="732" ht="15.75" customHeight="1">
      <c r="A732" s="204"/>
      <c r="B732" s="222"/>
      <c r="C732" s="223"/>
      <c r="D732" s="207"/>
      <c r="E732" s="3"/>
      <c r="F732" s="3"/>
      <c r="G732" s="3"/>
      <c r="H732" s="3"/>
      <c r="J732" s="226"/>
      <c r="K732" s="3"/>
      <c r="L732" s="3"/>
      <c r="O732" s="227"/>
      <c r="Q732" s="94"/>
      <c r="R732" s="94"/>
      <c r="S732" s="94"/>
      <c r="T732" s="94"/>
    </row>
    <row r="733" ht="15.75" customHeight="1">
      <c r="A733" s="204"/>
      <c r="B733" s="222"/>
      <c r="C733" s="223"/>
      <c r="D733" s="207"/>
      <c r="E733" s="3"/>
      <c r="F733" s="3"/>
      <c r="G733" s="3"/>
      <c r="H733" s="3"/>
      <c r="J733" s="226"/>
      <c r="K733" s="3"/>
      <c r="L733" s="3"/>
      <c r="O733" s="227"/>
      <c r="Q733" s="94"/>
      <c r="R733" s="94"/>
      <c r="S733" s="94"/>
      <c r="T733" s="94"/>
    </row>
    <row r="734" ht="15.75" customHeight="1">
      <c r="A734" s="204"/>
      <c r="B734" s="222"/>
      <c r="C734" s="223"/>
      <c r="D734" s="207"/>
      <c r="E734" s="3"/>
      <c r="F734" s="3"/>
      <c r="G734" s="3"/>
      <c r="H734" s="3"/>
      <c r="J734" s="226"/>
      <c r="K734" s="3"/>
      <c r="L734" s="3"/>
      <c r="O734" s="227"/>
      <c r="Q734" s="94"/>
      <c r="R734" s="94"/>
      <c r="S734" s="94"/>
      <c r="T734" s="94"/>
    </row>
    <row r="735" ht="15.75" customHeight="1">
      <c r="A735" s="204"/>
      <c r="B735" s="222"/>
      <c r="C735" s="223"/>
      <c r="D735" s="207"/>
      <c r="E735" s="3"/>
      <c r="F735" s="3"/>
      <c r="G735" s="3"/>
      <c r="H735" s="3"/>
      <c r="J735" s="226"/>
      <c r="K735" s="3"/>
      <c r="L735" s="3"/>
      <c r="O735" s="227"/>
      <c r="Q735" s="94"/>
      <c r="R735" s="94"/>
      <c r="S735" s="94"/>
      <c r="T735" s="94"/>
    </row>
    <row r="736" ht="15.75" customHeight="1">
      <c r="A736" s="204"/>
      <c r="B736" s="222"/>
      <c r="C736" s="223"/>
      <c r="D736" s="207"/>
      <c r="E736" s="3"/>
      <c r="F736" s="3"/>
      <c r="G736" s="3"/>
      <c r="H736" s="3"/>
      <c r="J736" s="226"/>
      <c r="K736" s="3"/>
      <c r="L736" s="3"/>
      <c r="O736" s="227"/>
      <c r="Q736" s="94"/>
      <c r="R736" s="94"/>
      <c r="S736" s="94"/>
      <c r="T736" s="94"/>
    </row>
    <row r="737" ht="15.75" customHeight="1">
      <c r="A737" s="204"/>
      <c r="B737" s="222"/>
      <c r="C737" s="223"/>
      <c r="D737" s="207"/>
      <c r="E737" s="3"/>
      <c r="F737" s="3"/>
      <c r="G737" s="3"/>
      <c r="H737" s="3"/>
      <c r="J737" s="226"/>
      <c r="K737" s="3"/>
      <c r="L737" s="3"/>
      <c r="O737" s="227"/>
      <c r="Q737" s="94"/>
      <c r="R737" s="94"/>
      <c r="S737" s="94"/>
      <c r="T737" s="94"/>
    </row>
    <row r="738" ht="15.75" customHeight="1">
      <c r="A738" s="204"/>
      <c r="B738" s="222"/>
      <c r="C738" s="223"/>
      <c r="D738" s="207"/>
      <c r="E738" s="3"/>
      <c r="F738" s="3"/>
      <c r="G738" s="3"/>
      <c r="H738" s="3"/>
      <c r="J738" s="226"/>
      <c r="K738" s="3"/>
      <c r="L738" s="3"/>
      <c r="O738" s="227"/>
      <c r="Q738" s="94"/>
      <c r="R738" s="94"/>
      <c r="S738" s="94"/>
      <c r="T738" s="94"/>
    </row>
    <row r="739" ht="15.75" customHeight="1">
      <c r="A739" s="204"/>
      <c r="B739" s="222"/>
      <c r="C739" s="223"/>
      <c r="D739" s="207"/>
      <c r="E739" s="3"/>
      <c r="F739" s="3"/>
      <c r="G739" s="3"/>
      <c r="H739" s="3"/>
      <c r="J739" s="226"/>
      <c r="K739" s="3"/>
      <c r="L739" s="3"/>
      <c r="O739" s="227"/>
      <c r="Q739" s="94"/>
      <c r="R739" s="94"/>
      <c r="S739" s="94"/>
      <c r="T739" s="94"/>
    </row>
    <row r="740" ht="15.75" customHeight="1">
      <c r="A740" s="204"/>
      <c r="B740" s="222"/>
      <c r="C740" s="223"/>
      <c r="D740" s="207"/>
      <c r="E740" s="3"/>
      <c r="F740" s="3"/>
      <c r="G740" s="3"/>
      <c r="H740" s="3"/>
      <c r="J740" s="226"/>
      <c r="K740" s="3"/>
      <c r="L740" s="3"/>
      <c r="O740" s="227"/>
      <c r="Q740" s="94"/>
      <c r="R740" s="94"/>
      <c r="S740" s="94"/>
      <c r="T740" s="94"/>
    </row>
    <row r="741" ht="15.75" customHeight="1">
      <c r="A741" s="204"/>
      <c r="B741" s="222"/>
      <c r="C741" s="223"/>
      <c r="D741" s="207"/>
      <c r="E741" s="3"/>
      <c r="F741" s="3"/>
      <c r="G741" s="3"/>
      <c r="H741" s="3"/>
      <c r="J741" s="226"/>
      <c r="K741" s="3"/>
      <c r="L741" s="3"/>
      <c r="O741" s="227"/>
      <c r="Q741" s="94"/>
      <c r="R741" s="94"/>
      <c r="S741" s="94"/>
      <c r="T741" s="94"/>
    </row>
    <row r="742" ht="15.75" customHeight="1">
      <c r="A742" s="204"/>
      <c r="B742" s="222"/>
      <c r="C742" s="223"/>
      <c r="D742" s="207"/>
      <c r="E742" s="3"/>
      <c r="F742" s="3"/>
      <c r="G742" s="3"/>
      <c r="H742" s="3"/>
      <c r="J742" s="226"/>
      <c r="K742" s="3"/>
      <c r="L742" s="3"/>
      <c r="O742" s="227"/>
      <c r="Q742" s="94"/>
      <c r="R742" s="94"/>
      <c r="S742" s="94"/>
      <c r="T742" s="94"/>
    </row>
    <row r="743" ht="15.75" customHeight="1">
      <c r="A743" s="204"/>
      <c r="B743" s="222"/>
      <c r="C743" s="223"/>
      <c r="D743" s="207"/>
      <c r="E743" s="3"/>
      <c r="F743" s="3"/>
      <c r="G743" s="3"/>
      <c r="H743" s="3"/>
      <c r="J743" s="226"/>
      <c r="K743" s="3"/>
      <c r="L743" s="3"/>
      <c r="O743" s="227"/>
      <c r="Q743" s="94"/>
      <c r="R743" s="94"/>
      <c r="S743" s="94"/>
      <c r="T743" s="94"/>
    </row>
    <row r="744" ht="15.75" customHeight="1">
      <c r="A744" s="204"/>
      <c r="B744" s="222"/>
      <c r="C744" s="223"/>
      <c r="D744" s="207"/>
      <c r="E744" s="3"/>
      <c r="F744" s="3"/>
      <c r="G744" s="3"/>
      <c r="H744" s="3"/>
      <c r="J744" s="226"/>
      <c r="K744" s="3"/>
      <c r="L744" s="3"/>
      <c r="O744" s="227"/>
      <c r="Q744" s="94"/>
      <c r="R744" s="94"/>
      <c r="S744" s="94"/>
      <c r="T744" s="94"/>
    </row>
    <row r="745" ht="15.75" customHeight="1">
      <c r="A745" s="204"/>
      <c r="B745" s="222"/>
      <c r="C745" s="223"/>
      <c r="D745" s="207"/>
      <c r="E745" s="3"/>
      <c r="F745" s="3"/>
      <c r="G745" s="3"/>
      <c r="H745" s="3"/>
      <c r="J745" s="226"/>
      <c r="K745" s="3"/>
      <c r="L745" s="3"/>
      <c r="O745" s="227"/>
      <c r="Q745" s="94"/>
      <c r="R745" s="94"/>
      <c r="S745" s="94"/>
      <c r="T745" s="94"/>
    </row>
    <row r="746" ht="15.75" customHeight="1">
      <c r="A746" s="204"/>
      <c r="B746" s="222"/>
      <c r="C746" s="223"/>
      <c r="D746" s="207"/>
      <c r="E746" s="3"/>
      <c r="F746" s="3"/>
      <c r="G746" s="3"/>
      <c r="H746" s="3"/>
      <c r="J746" s="226"/>
      <c r="K746" s="3"/>
      <c r="L746" s="3"/>
      <c r="O746" s="227"/>
      <c r="Q746" s="94"/>
      <c r="R746" s="94"/>
      <c r="S746" s="94"/>
      <c r="T746" s="94"/>
    </row>
    <row r="747" ht="15.75" customHeight="1">
      <c r="A747" s="204"/>
      <c r="B747" s="222"/>
      <c r="C747" s="223"/>
      <c r="D747" s="207"/>
      <c r="E747" s="3"/>
      <c r="F747" s="3"/>
      <c r="G747" s="3"/>
      <c r="H747" s="3"/>
      <c r="J747" s="226"/>
      <c r="K747" s="3"/>
      <c r="L747" s="3"/>
      <c r="O747" s="227"/>
      <c r="Q747" s="94"/>
      <c r="R747" s="94"/>
      <c r="S747" s="94"/>
      <c r="T747" s="94"/>
    </row>
    <row r="748" ht="15.75" customHeight="1">
      <c r="A748" s="204"/>
      <c r="B748" s="222"/>
      <c r="C748" s="223"/>
      <c r="D748" s="207"/>
      <c r="E748" s="3"/>
      <c r="F748" s="3"/>
      <c r="G748" s="3"/>
      <c r="H748" s="3"/>
      <c r="J748" s="226"/>
      <c r="K748" s="3"/>
      <c r="L748" s="3"/>
      <c r="O748" s="227"/>
      <c r="Q748" s="94"/>
      <c r="R748" s="94"/>
      <c r="S748" s="94"/>
      <c r="T748" s="94"/>
    </row>
    <row r="749" ht="15.75" customHeight="1">
      <c r="A749" s="204"/>
      <c r="B749" s="222"/>
      <c r="C749" s="223"/>
      <c r="D749" s="207"/>
      <c r="E749" s="3"/>
      <c r="F749" s="3"/>
      <c r="G749" s="3"/>
      <c r="H749" s="3"/>
      <c r="J749" s="226"/>
      <c r="K749" s="3"/>
      <c r="L749" s="3"/>
      <c r="O749" s="227"/>
      <c r="Q749" s="94"/>
      <c r="R749" s="94"/>
      <c r="S749" s="94"/>
      <c r="T749" s="94"/>
    </row>
    <row r="750" ht="15.75" customHeight="1">
      <c r="A750" s="204"/>
      <c r="B750" s="222"/>
      <c r="C750" s="223"/>
      <c r="D750" s="207"/>
      <c r="E750" s="3"/>
      <c r="F750" s="3"/>
      <c r="G750" s="3"/>
      <c r="H750" s="3"/>
      <c r="J750" s="226"/>
      <c r="K750" s="3"/>
      <c r="L750" s="3"/>
      <c r="O750" s="227"/>
      <c r="Q750" s="94"/>
      <c r="R750" s="94"/>
      <c r="S750" s="94"/>
      <c r="T750" s="94"/>
    </row>
    <row r="751" ht="15.75" customHeight="1">
      <c r="A751" s="204"/>
      <c r="B751" s="222"/>
      <c r="C751" s="223"/>
      <c r="D751" s="207"/>
      <c r="E751" s="3"/>
      <c r="F751" s="3"/>
      <c r="G751" s="3"/>
      <c r="H751" s="3"/>
      <c r="J751" s="226"/>
      <c r="K751" s="3"/>
      <c r="L751" s="3"/>
      <c r="O751" s="227"/>
      <c r="Q751" s="94"/>
      <c r="R751" s="94"/>
      <c r="S751" s="94"/>
      <c r="T751" s="94"/>
    </row>
    <row r="752" ht="15.75" customHeight="1">
      <c r="A752" s="204"/>
      <c r="B752" s="222"/>
      <c r="C752" s="223"/>
      <c r="D752" s="207"/>
      <c r="E752" s="3"/>
      <c r="F752" s="3"/>
      <c r="G752" s="3"/>
      <c r="H752" s="3"/>
      <c r="J752" s="226"/>
      <c r="K752" s="3"/>
      <c r="L752" s="3"/>
      <c r="O752" s="227"/>
      <c r="Q752" s="94"/>
      <c r="R752" s="94"/>
      <c r="S752" s="94"/>
      <c r="T752" s="94"/>
    </row>
    <row r="753" ht="15.75" customHeight="1">
      <c r="A753" s="204"/>
      <c r="B753" s="222"/>
      <c r="C753" s="223"/>
      <c r="D753" s="207"/>
      <c r="E753" s="3"/>
      <c r="F753" s="3"/>
      <c r="G753" s="3"/>
      <c r="H753" s="3"/>
      <c r="J753" s="226"/>
      <c r="K753" s="3"/>
      <c r="L753" s="3"/>
      <c r="O753" s="227"/>
      <c r="Q753" s="94"/>
      <c r="R753" s="94"/>
      <c r="S753" s="94"/>
      <c r="T753" s="94"/>
    </row>
    <row r="754" ht="15.75" customHeight="1">
      <c r="A754" s="204"/>
      <c r="B754" s="222"/>
      <c r="C754" s="223"/>
      <c r="D754" s="207"/>
      <c r="E754" s="3"/>
      <c r="F754" s="3"/>
      <c r="G754" s="3"/>
      <c r="H754" s="3"/>
      <c r="J754" s="226"/>
      <c r="K754" s="3"/>
      <c r="L754" s="3"/>
      <c r="O754" s="227"/>
      <c r="Q754" s="94"/>
      <c r="R754" s="94"/>
      <c r="S754" s="94"/>
      <c r="T754" s="94"/>
    </row>
    <row r="755" ht="15.75" customHeight="1">
      <c r="A755" s="204"/>
      <c r="B755" s="222"/>
      <c r="C755" s="223"/>
      <c r="D755" s="207"/>
      <c r="E755" s="3"/>
      <c r="F755" s="3"/>
      <c r="G755" s="3"/>
      <c r="H755" s="3"/>
      <c r="J755" s="226"/>
      <c r="K755" s="3"/>
      <c r="L755" s="3"/>
      <c r="O755" s="227"/>
      <c r="Q755" s="94"/>
      <c r="R755" s="94"/>
      <c r="S755" s="94"/>
      <c r="T755" s="94"/>
    </row>
    <row r="756" ht="15.75" customHeight="1">
      <c r="A756" s="204"/>
      <c r="B756" s="222"/>
      <c r="C756" s="223"/>
      <c r="D756" s="207"/>
      <c r="E756" s="3"/>
      <c r="F756" s="3"/>
      <c r="G756" s="3"/>
      <c r="H756" s="3"/>
      <c r="J756" s="226"/>
      <c r="K756" s="3"/>
      <c r="L756" s="3"/>
      <c r="O756" s="227"/>
      <c r="Q756" s="94"/>
      <c r="R756" s="94"/>
      <c r="S756" s="94"/>
      <c r="T756" s="94"/>
    </row>
    <row r="757" ht="15.75" customHeight="1">
      <c r="A757" s="204"/>
      <c r="B757" s="222"/>
      <c r="C757" s="223"/>
      <c r="D757" s="207"/>
      <c r="E757" s="3"/>
      <c r="F757" s="3"/>
      <c r="G757" s="3"/>
      <c r="H757" s="3"/>
      <c r="J757" s="226"/>
      <c r="K757" s="3"/>
      <c r="L757" s="3"/>
      <c r="O757" s="227"/>
      <c r="Q757" s="94"/>
      <c r="R757" s="94"/>
      <c r="S757" s="94"/>
      <c r="T757" s="94"/>
    </row>
    <row r="758" ht="15.75" customHeight="1">
      <c r="A758" s="204"/>
      <c r="B758" s="222"/>
      <c r="C758" s="223"/>
      <c r="D758" s="207"/>
      <c r="E758" s="3"/>
      <c r="F758" s="3"/>
      <c r="G758" s="3"/>
      <c r="H758" s="3"/>
      <c r="J758" s="226"/>
      <c r="K758" s="3"/>
      <c r="L758" s="3"/>
      <c r="O758" s="227"/>
      <c r="Q758" s="94"/>
      <c r="R758" s="94"/>
      <c r="S758" s="94"/>
      <c r="T758" s="94"/>
    </row>
    <row r="759" ht="15.75" customHeight="1">
      <c r="A759" s="204"/>
      <c r="B759" s="222"/>
      <c r="C759" s="223"/>
      <c r="D759" s="207"/>
      <c r="E759" s="3"/>
      <c r="F759" s="3"/>
      <c r="G759" s="3"/>
      <c r="H759" s="3"/>
      <c r="J759" s="226"/>
      <c r="K759" s="3"/>
      <c r="L759" s="3"/>
      <c r="O759" s="227"/>
      <c r="Q759" s="94"/>
      <c r="R759" s="94"/>
      <c r="S759" s="94"/>
      <c r="T759" s="94"/>
    </row>
    <row r="760" ht="15.75" customHeight="1">
      <c r="A760" s="204"/>
      <c r="B760" s="222"/>
      <c r="C760" s="223"/>
      <c r="D760" s="207"/>
      <c r="E760" s="3"/>
      <c r="F760" s="3"/>
      <c r="G760" s="3"/>
      <c r="H760" s="3"/>
      <c r="J760" s="226"/>
      <c r="K760" s="3"/>
      <c r="L760" s="3"/>
      <c r="O760" s="227"/>
      <c r="Q760" s="94"/>
      <c r="R760" s="94"/>
      <c r="S760" s="94"/>
      <c r="T760" s="94"/>
    </row>
    <row r="761" ht="15.75" customHeight="1">
      <c r="A761" s="204"/>
      <c r="B761" s="222"/>
      <c r="C761" s="223"/>
      <c r="D761" s="207"/>
      <c r="E761" s="3"/>
      <c r="F761" s="3"/>
      <c r="G761" s="3"/>
      <c r="H761" s="3"/>
      <c r="J761" s="226"/>
      <c r="K761" s="3"/>
      <c r="L761" s="3"/>
      <c r="O761" s="227"/>
      <c r="Q761" s="94"/>
      <c r="R761" s="94"/>
      <c r="S761" s="94"/>
      <c r="T761" s="94"/>
    </row>
    <row r="762" ht="15.75" customHeight="1">
      <c r="A762" s="204"/>
      <c r="B762" s="222"/>
      <c r="C762" s="223"/>
      <c r="D762" s="207"/>
      <c r="E762" s="3"/>
      <c r="F762" s="3"/>
      <c r="G762" s="3"/>
      <c r="H762" s="3"/>
      <c r="J762" s="226"/>
      <c r="K762" s="3"/>
      <c r="L762" s="3"/>
      <c r="O762" s="227"/>
      <c r="Q762" s="94"/>
      <c r="R762" s="94"/>
      <c r="S762" s="94"/>
      <c r="T762" s="94"/>
    </row>
    <row r="763" ht="15.75" customHeight="1">
      <c r="A763" s="204"/>
      <c r="B763" s="222"/>
      <c r="C763" s="223"/>
      <c r="D763" s="207"/>
      <c r="E763" s="3"/>
      <c r="F763" s="3"/>
      <c r="G763" s="3"/>
      <c r="H763" s="3"/>
      <c r="J763" s="226"/>
      <c r="K763" s="3"/>
      <c r="L763" s="3"/>
      <c r="O763" s="227"/>
      <c r="Q763" s="94"/>
      <c r="R763" s="94"/>
      <c r="S763" s="94"/>
      <c r="T763" s="94"/>
    </row>
    <row r="764" ht="15.75" customHeight="1">
      <c r="A764" s="204"/>
      <c r="B764" s="222"/>
      <c r="C764" s="223"/>
      <c r="D764" s="207"/>
      <c r="E764" s="3"/>
      <c r="F764" s="3"/>
      <c r="G764" s="3"/>
      <c r="H764" s="3"/>
      <c r="J764" s="226"/>
      <c r="K764" s="3"/>
      <c r="L764" s="3"/>
      <c r="O764" s="227"/>
      <c r="Q764" s="94"/>
      <c r="R764" s="94"/>
      <c r="S764" s="94"/>
      <c r="T764" s="94"/>
    </row>
    <row r="765" ht="15.75" customHeight="1">
      <c r="A765" s="204"/>
      <c r="B765" s="222"/>
      <c r="C765" s="223"/>
      <c r="D765" s="207"/>
      <c r="E765" s="3"/>
      <c r="F765" s="3"/>
      <c r="G765" s="3"/>
      <c r="H765" s="3"/>
      <c r="J765" s="226"/>
      <c r="K765" s="3"/>
      <c r="L765" s="3"/>
      <c r="O765" s="227"/>
      <c r="Q765" s="94"/>
      <c r="R765" s="94"/>
      <c r="S765" s="94"/>
      <c r="T765" s="94"/>
    </row>
    <row r="766" ht="15.75" customHeight="1">
      <c r="A766" s="204"/>
      <c r="B766" s="222"/>
      <c r="C766" s="223"/>
      <c r="D766" s="207"/>
      <c r="E766" s="3"/>
      <c r="F766" s="3"/>
      <c r="G766" s="3"/>
      <c r="H766" s="3"/>
      <c r="J766" s="226"/>
      <c r="K766" s="3"/>
      <c r="L766" s="3"/>
      <c r="O766" s="227"/>
      <c r="Q766" s="94"/>
      <c r="R766" s="94"/>
      <c r="S766" s="94"/>
      <c r="T766" s="94"/>
    </row>
    <row r="767" ht="15.75" customHeight="1">
      <c r="A767" s="204"/>
      <c r="B767" s="222"/>
      <c r="C767" s="223"/>
      <c r="D767" s="207"/>
      <c r="E767" s="3"/>
      <c r="F767" s="3"/>
      <c r="G767" s="3"/>
      <c r="H767" s="3"/>
      <c r="J767" s="226"/>
      <c r="K767" s="3"/>
      <c r="L767" s="3"/>
      <c r="O767" s="227"/>
      <c r="Q767" s="94"/>
      <c r="R767" s="94"/>
      <c r="S767" s="94"/>
      <c r="T767" s="94"/>
    </row>
    <row r="768" ht="15.75" customHeight="1">
      <c r="A768" s="204"/>
      <c r="B768" s="222"/>
      <c r="C768" s="223"/>
      <c r="D768" s="207"/>
      <c r="E768" s="3"/>
      <c r="F768" s="3"/>
      <c r="G768" s="3"/>
      <c r="H768" s="3"/>
      <c r="J768" s="226"/>
      <c r="K768" s="3"/>
      <c r="L768" s="3"/>
      <c r="O768" s="227"/>
      <c r="Q768" s="94"/>
      <c r="R768" s="94"/>
      <c r="S768" s="94"/>
      <c r="T768" s="94"/>
    </row>
    <row r="769" ht="15.75" customHeight="1">
      <c r="A769" s="204"/>
      <c r="B769" s="222"/>
      <c r="C769" s="223"/>
      <c r="D769" s="207"/>
      <c r="E769" s="3"/>
      <c r="F769" s="3"/>
      <c r="G769" s="3"/>
      <c r="H769" s="3"/>
      <c r="J769" s="226"/>
      <c r="K769" s="3"/>
      <c r="L769" s="3"/>
      <c r="O769" s="227"/>
      <c r="Q769" s="94"/>
      <c r="R769" s="94"/>
      <c r="S769" s="94"/>
      <c r="T769" s="94"/>
    </row>
    <row r="770" ht="15.75" customHeight="1">
      <c r="A770" s="204"/>
      <c r="B770" s="222"/>
      <c r="C770" s="223"/>
      <c r="D770" s="207"/>
      <c r="E770" s="3"/>
      <c r="F770" s="3"/>
      <c r="G770" s="3"/>
      <c r="H770" s="3"/>
      <c r="J770" s="226"/>
      <c r="K770" s="3"/>
      <c r="L770" s="3"/>
      <c r="O770" s="227"/>
      <c r="Q770" s="94"/>
      <c r="R770" s="94"/>
      <c r="S770" s="94"/>
      <c r="T770" s="94"/>
    </row>
    <row r="771" ht="15.75" customHeight="1">
      <c r="A771" s="204"/>
      <c r="B771" s="222"/>
      <c r="C771" s="223"/>
      <c r="D771" s="207"/>
      <c r="E771" s="3"/>
      <c r="F771" s="3"/>
      <c r="G771" s="3"/>
      <c r="H771" s="3"/>
      <c r="J771" s="226"/>
      <c r="K771" s="3"/>
      <c r="L771" s="3"/>
      <c r="O771" s="227"/>
      <c r="Q771" s="94"/>
      <c r="R771" s="94"/>
      <c r="S771" s="94"/>
      <c r="T771" s="94"/>
    </row>
    <row r="772" ht="15.75" customHeight="1">
      <c r="A772" s="204"/>
      <c r="B772" s="222"/>
      <c r="C772" s="223"/>
      <c r="D772" s="207"/>
      <c r="E772" s="3"/>
      <c r="F772" s="3"/>
      <c r="G772" s="3"/>
      <c r="H772" s="3"/>
      <c r="J772" s="226"/>
      <c r="K772" s="3"/>
      <c r="L772" s="3"/>
      <c r="O772" s="227"/>
      <c r="Q772" s="94"/>
      <c r="R772" s="94"/>
      <c r="S772" s="94"/>
      <c r="T772" s="94"/>
    </row>
    <row r="773" ht="15.75" customHeight="1">
      <c r="A773" s="204"/>
      <c r="B773" s="222"/>
      <c r="C773" s="223"/>
      <c r="D773" s="207"/>
      <c r="E773" s="3"/>
      <c r="F773" s="3"/>
      <c r="G773" s="3"/>
      <c r="H773" s="3"/>
      <c r="J773" s="226"/>
      <c r="K773" s="3"/>
      <c r="L773" s="3"/>
      <c r="O773" s="227"/>
      <c r="Q773" s="94"/>
      <c r="R773" s="94"/>
      <c r="S773" s="94"/>
      <c r="T773" s="94"/>
    </row>
    <row r="774" ht="15.75" customHeight="1">
      <c r="A774" s="204"/>
      <c r="B774" s="222"/>
      <c r="C774" s="223"/>
      <c r="D774" s="207"/>
      <c r="E774" s="3"/>
      <c r="F774" s="3"/>
      <c r="G774" s="3"/>
      <c r="H774" s="3"/>
      <c r="J774" s="226"/>
      <c r="K774" s="3"/>
      <c r="L774" s="3"/>
      <c r="O774" s="227"/>
      <c r="Q774" s="94"/>
      <c r="R774" s="94"/>
      <c r="S774" s="94"/>
      <c r="T774" s="94"/>
    </row>
    <row r="775" ht="15.75" customHeight="1">
      <c r="A775" s="204"/>
      <c r="B775" s="222"/>
      <c r="C775" s="223"/>
      <c r="D775" s="207"/>
      <c r="E775" s="3"/>
      <c r="F775" s="3"/>
      <c r="G775" s="3"/>
      <c r="H775" s="3"/>
      <c r="J775" s="226"/>
      <c r="K775" s="3"/>
      <c r="L775" s="3"/>
      <c r="O775" s="227"/>
      <c r="Q775" s="94"/>
      <c r="R775" s="94"/>
      <c r="S775" s="94"/>
      <c r="T775" s="94"/>
    </row>
    <row r="776" ht="15.75" customHeight="1">
      <c r="A776" s="204"/>
      <c r="B776" s="222"/>
      <c r="C776" s="223"/>
      <c r="D776" s="207"/>
      <c r="E776" s="3"/>
      <c r="F776" s="3"/>
      <c r="G776" s="3"/>
      <c r="H776" s="3"/>
      <c r="J776" s="226"/>
      <c r="K776" s="3"/>
      <c r="L776" s="3"/>
      <c r="O776" s="227"/>
      <c r="Q776" s="94"/>
      <c r="R776" s="94"/>
      <c r="S776" s="94"/>
      <c r="T776" s="94"/>
    </row>
    <row r="777" ht="15.75" customHeight="1">
      <c r="A777" s="204"/>
      <c r="B777" s="222"/>
      <c r="C777" s="223"/>
      <c r="D777" s="207"/>
      <c r="E777" s="3"/>
      <c r="F777" s="3"/>
      <c r="G777" s="3"/>
      <c r="H777" s="3"/>
      <c r="J777" s="226"/>
      <c r="K777" s="3"/>
      <c r="L777" s="3"/>
      <c r="O777" s="227"/>
      <c r="Q777" s="94"/>
      <c r="R777" s="94"/>
      <c r="S777" s="94"/>
      <c r="T777" s="94"/>
    </row>
    <row r="778" ht="15.75" customHeight="1">
      <c r="A778" s="204"/>
      <c r="B778" s="222"/>
      <c r="C778" s="223"/>
      <c r="D778" s="207"/>
      <c r="E778" s="3"/>
      <c r="F778" s="3"/>
      <c r="G778" s="3"/>
      <c r="H778" s="3"/>
      <c r="J778" s="226"/>
      <c r="K778" s="3"/>
      <c r="L778" s="3"/>
      <c r="O778" s="227"/>
      <c r="Q778" s="94"/>
      <c r="R778" s="94"/>
      <c r="S778" s="94"/>
      <c r="T778" s="94"/>
    </row>
    <row r="779" ht="15.75" customHeight="1">
      <c r="A779" s="204"/>
      <c r="B779" s="222"/>
      <c r="C779" s="223"/>
      <c r="D779" s="207"/>
      <c r="E779" s="3"/>
      <c r="F779" s="3"/>
      <c r="G779" s="3"/>
      <c r="H779" s="3"/>
      <c r="J779" s="226"/>
      <c r="K779" s="3"/>
      <c r="L779" s="3"/>
      <c r="O779" s="227"/>
      <c r="Q779" s="94"/>
      <c r="R779" s="94"/>
      <c r="S779" s="94"/>
      <c r="T779" s="94"/>
    </row>
    <row r="780" ht="15.75" customHeight="1">
      <c r="A780" s="204"/>
      <c r="B780" s="222"/>
      <c r="C780" s="223"/>
      <c r="D780" s="207"/>
      <c r="E780" s="3"/>
      <c r="F780" s="3"/>
      <c r="G780" s="3"/>
      <c r="H780" s="3"/>
      <c r="J780" s="226"/>
      <c r="K780" s="3"/>
      <c r="L780" s="3"/>
      <c r="O780" s="227"/>
      <c r="Q780" s="94"/>
      <c r="R780" s="94"/>
      <c r="S780" s="94"/>
      <c r="T780" s="94"/>
    </row>
    <row r="781" ht="15.75" customHeight="1">
      <c r="A781" s="204"/>
      <c r="B781" s="222"/>
      <c r="C781" s="223"/>
      <c r="D781" s="207"/>
      <c r="E781" s="3"/>
      <c r="F781" s="3"/>
      <c r="G781" s="3"/>
      <c r="H781" s="3"/>
      <c r="J781" s="226"/>
      <c r="K781" s="3"/>
      <c r="L781" s="3"/>
      <c r="O781" s="227"/>
      <c r="Q781" s="94"/>
      <c r="R781" s="94"/>
      <c r="S781" s="94"/>
      <c r="T781" s="94"/>
    </row>
    <row r="782" ht="15.75" customHeight="1">
      <c r="A782" s="204"/>
      <c r="B782" s="222"/>
      <c r="C782" s="223"/>
      <c r="D782" s="207"/>
      <c r="E782" s="3"/>
      <c r="F782" s="3"/>
      <c r="G782" s="3"/>
      <c r="H782" s="3"/>
      <c r="J782" s="226"/>
      <c r="K782" s="3"/>
      <c r="L782" s="3"/>
      <c r="O782" s="227"/>
      <c r="Q782" s="94"/>
      <c r="R782" s="94"/>
      <c r="S782" s="94"/>
      <c r="T782" s="94"/>
    </row>
    <row r="783" ht="15.75" customHeight="1">
      <c r="A783" s="204"/>
      <c r="B783" s="222"/>
      <c r="C783" s="223"/>
      <c r="D783" s="207"/>
      <c r="E783" s="3"/>
      <c r="F783" s="3"/>
      <c r="G783" s="3"/>
      <c r="H783" s="3"/>
      <c r="J783" s="226"/>
      <c r="K783" s="3"/>
      <c r="L783" s="3"/>
      <c r="O783" s="227"/>
      <c r="Q783" s="94"/>
      <c r="R783" s="94"/>
      <c r="S783" s="94"/>
      <c r="T783" s="94"/>
    </row>
    <row r="784" ht="15.75" customHeight="1">
      <c r="A784" s="204"/>
      <c r="B784" s="222"/>
      <c r="C784" s="223"/>
      <c r="D784" s="207"/>
      <c r="E784" s="3"/>
      <c r="F784" s="3"/>
      <c r="G784" s="3"/>
      <c r="H784" s="3"/>
      <c r="J784" s="226"/>
      <c r="K784" s="3"/>
      <c r="L784" s="3"/>
      <c r="O784" s="227"/>
      <c r="Q784" s="94"/>
      <c r="R784" s="94"/>
      <c r="S784" s="94"/>
      <c r="T784" s="94"/>
    </row>
    <row r="785" ht="15.75" customHeight="1">
      <c r="A785" s="204"/>
      <c r="B785" s="222"/>
      <c r="C785" s="223"/>
      <c r="D785" s="207"/>
      <c r="E785" s="3"/>
      <c r="F785" s="3"/>
      <c r="G785" s="3"/>
      <c r="H785" s="3"/>
      <c r="J785" s="226"/>
      <c r="K785" s="3"/>
      <c r="L785" s="3"/>
      <c r="O785" s="227"/>
      <c r="Q785" s="94"/>
      <c r="R785" s="94"/>
      <c r="S785" s="94"/>
      <c r="T785" s="94"/>
    </row>
    <row r="786" ht="15.75" customHeight="1">
      <c r="A786" s="204"/>
      <c r="B786" s="222"/>
      <c r="C786" s="223"/>
      <c r="D786" s="207"/>
      <c r="E786" s="3"/>
      <c r="F786" s="3"/>
      <c r="G786" s="3"/>
      <c r="H786" s="3"/>
      <c r="J786" s="226"/>
      <c r="K786" s="3"/>
      <c r="L786" s="3"/>
      <c r="O786" s="227"/>
      <c r="Q786" s="94"/>
      <c r="R786" s="94"/>
      <c r="S786" s="94"/>
      <c r="T786" s="94"/>
    </row>
    <row r="787" ht="15.75" customHeight="1">
      <c r="A787" s="204"/>
      <c r="B787" s="222"/>
      <c r="C787" s="223"/>
      <c r="D787" s="207"/>
      <c r="E787" s="3"/>
      <c r="F787" s="3"/>
      <c r="G787" s="3"/>
      <c r="H787" s="3"/>
      <c r="J787" s="226"/>
      <c r="K787" s="3"/>
      <c r="L787" s="3"/>
      <c r="O787" s="227"/>
      <c r="Q787" s="94"/>
      <c r="R787" s="94"/>
      <c r="S787" s="94"/>
      <c r="T787" s="94"/>
    </row>
    <row r="788" ht="15.75" customHeight="1">
      <c r="A788" s="204"/>
      <c r="B788" s="222"/>
      <c r="C788" s="223"/>
      <c r="D788" s="207"/>
      <c r="E788" s="3"/>
      <c r="F788" s="3"/>
      <c r="G788" s="3"/>
      <c r="H788" s="3"/>
      <c r="J788" s="226"/>
      <c r="K788" s="3"/>
      <c r="L788" s="3"/>
      <c r="O788" s="227"/>
      <c r="Q788" s="94"/>
      <c r="R788" s="94"/>
      <c r="S788" s="94"/>
      <c r="T788" s="94"/>
    </row>
    <row r="789" ht="15.75" customHeight="1">
      <c r="A789" s="204"/>
      <c r="B789" s="222"/>
      <c r="C789" s="223"/>
      <c r="D789" s="207"/>
      <c r="E789" s="3"/>
      <c r="F789" s="3"/>
      <c r="G789" s="3"/>
      <c r="H789" s="3"/>
      <c r="J789" s="226"/>
      <c r="K789" s="3"/>
      <c r="L789" s="3"/>
      <c r="O789" s="227"/>
      <c r="Q789" s="94"/>
      <c r="R789" s="94"/>
      <c r="S789" s="94"/>
      <c r="T789" s="94"/>
    </row>
    <row r="790" ht="15.75" customHeight="1">
      <c r="A790" s="204"/>
      <c r="B790" s="222"/>
      <c r="C790" s="223"/>
      <c r="D790" s="207"/>
      <c r="E790" s="3"/>
      <c r="F790" s="3"/>
      <c r="G790" s="3"/>
      <c r="H790" s="3"/>
      <c r="J790" s="226"/>
      <c r="K790" s="3"/>
      <c r="L790" s="3"/>
      <c r="O790" s="227"/>
      <c r="Q790" s="94"/>
      <c r="R790" s="94"/>
      <c r="S790" s="94"/>
      <c r="T790" s="94"/>
    </row>
    <row r="791" ht="15.75" customHeight="1">
      <c r="A791" s="204"/>
      <c r="B791" s="222"/>
      <c r="C791" s="223"/>
      <c r="D791" s="207"/>
      <c r="E791" s="3"/>
      <c r="F791" s="3"/>
      <c r="G791" s="3"/>
      <c r="H791" s="3"/>
      <c r="J791" s="226"/>
      <c r="K791" s="3"/>
      <c r="L791" s="3"/>
      <c r="O791" s="227"/>
      <c r="Q791" s="94"/>
      <c r="R791" s="94"/>
      <c r="S791" s="94"/>
      <c r="T791" s="94"/>
    </row>
    <row r="792" ht="15.75" customHeight="1">
      <c r="A792" s="204"/>
      <c r="B792" s="222"/>
      <c r="C792" s="223"/>
      <c r="D792" s="207"/>
      <c r="E792" s="3"/>
      <c r="F792" s="3"/>
      <c r="G792" s="3"/>
      <c r="H792" s="3"/>
      <c r="J792" s="226"/>
      <c r="K792" s="3"/>
      <c r="L792" s="3"/>
      <c r="O792" s="227"/>
      <c r="Q792" s="94"/>
      <c r="R792" s="94"/>
      <c r="S792" s="94"/>
      <c r="T792" s="94"/>
    </row>
    <row r="793" ht="15.75" customHeight="1">
      <c r="A793" s="204"/>
      <c r="B793" s="222"/>
      <c r="C793" s="223"/>
      <c r="D793" s="207"/>
      <c r="E793" s="3"/>
      <c r="F793" s="3"/>
      <c r="G793" s="3"/>
      <c r="H793" s="3"/>
      <c r="J793" s="226"/>
      <c r="K793" s="3"/>
      <c r="L793" s="3"/>
      <c r="O793" s="227"/>
      <c r="Q793" s="94"/>
      <c r="R793" s="94"/>
      <c r="S793" s="94"/>
      <c r="T793" s="94"/>
    </row>
    <row r="794" ht="15.75" customHeight="1">
      <c r="A794" s="204"/>
      <c r="B794" s="222"/>
      <c r="C794" s="223"/>
      <c r="D794" s="207"/>
      <c r="E794" s="3"/>
      <c r="F794" s="3"/>
      <c r="G794" s="3"/>
      <c r="H794" s="3"/>
      <c r="J794" s="226"/>
      <c r="K794" s="3"/>
      <c r="L794" s="3"/>
      <c r="O794" s="227"/>
      <c r="Q794" s="94"/>
      <c r="R794" s="94"/>
      <c r="S794" s="94"/>
      <c r="T794" s="94"/>
    </row>
    <row r="795" ht="15.75" customHeight="1">
      <c r="A795" s="204"/>
      <c r="B795" s="222"/>
      <c r="C795" s="223"/>
      <c r="D795" s="207"/>
      <c r="E795" s="3"/>
      <c r="F795" s="3"/>
      <c r="G795" s="3"/>
      <c r="H795" s="3"/>
      <c r="J795" s="226"/>
      <c r="K795" s="3"/>
      <c r="L795" s="3"/>
      <c r="O795" s="227"/>
      <c r="Q795" s="94"/>
      <c r="R795" s="94"/>
      <c r="S795" s="94"/>
      <c r="T795" s="94"/>
    </row>
    <row r="796" ht="15.75" customHeight="1">
      <c r="A796" s="204"/>
      <c r="B796" s="222"/>
      <c r="C796" s="223"/>
      <c r="D796" s="207"/>
      <c r="E796" s="3"/>
      <c r="F796" s="3"/>
      <c r="G796" s="3"/>
      <c r="H796" s="3"/>
      <c r="J796" s="226"/>
      <c r="K796" s="3"/>
      <c r="L796" s="3"/>
      <c r="O796" s="227"/>
      <c r="Q796" s="94"/>
      <c r="R796" s="94"/>
      <c r="S796" s="94"/>
      <c r="T796" s="94"/>
    </row>
    <row r="797" ht="15.75" customHeight="1">
      <c r="A797" s="204"/>
      <c r="B797" s="222"/>
      <c r="C797" s="223"/>
      <c r="D797" s="207"/>
      <c r="E797" s="3"/>
      <c r="F797" s="3"/>
      <c r="G797" s="3"/>
      <c r="H797" s="3"/>
      <c r="J797" s="226"/>
      <c r="K797" s="3"/>
      <c r="L797" s="3"/>
      <c r="O797" s="227"/>
      <c r="Q797" s="94"/>
      <c r="R797" s="94"/>
      <c r="S797" s="94"/>
      <c r="T797" s="94"/>
    </row>
    <row r="798" ht="15.75" customHeight="1">
      <c r="A798" s="204"/>
      <c r="B798" s="222"/>
      <c r="C798" s="223"/>
      <c r="D798" s="207"/>
      <c r="E798" s="3"/>
      <c r="F798" s="3"/>
      <c r="G798" s="3"/>
      <c r="H798" s="3"/>
      <c r="J798" s="226"/>
      <c r="K798" s="3"/>
      <c r="L798" s="3"/>
      <c r="O798" s="227"/>
      <c r="Q798" s="94"/>
      <c r="R798" s="94"/>
      <c r="S798" s="94"/>
      <c r="T798" s="94"/>
    </row>
    <row r="799" ht="15.75" customHeight="1">
      <c r="A799" s="204"/>
      <c r="B799" s="222"/>
      <c r="C799" s="223"/>
      <c r="D799" s="207"/>
      <c r="E799" s="3"/>
      <c r="F799" s="3"/>
      <c r="G799" s="3"/>
      <c r="H799" s="3"/>
      <c r="J799" s="226"/>
      <c r="K799" s="3"/>
      <c r="L799" s="3"/>
      <c r="O799" s="227"/>
      <c r="Q799" s="94"/>
      <c r="R799" s="94"/>
      <c r="S799" s="94"/>
      <c r="T799" s="94"/>
    </row>
    <row r="800" ht="15.75" customHeight="1">
      <c r="A800" s="204"/>
      <c r="B800" s="222"/>
      <c r="C800" s="223"/>
      <c r="D800" s="207"/>
      <c r="E800" s="3"/>
      <c r="F800" s="3"/>
      <c r="G800" s="3"/>
      <c r="H800" s="3"/>
      <c r="J800" s="226"/>
      <c r="K800" s="3"/>
      <c r="L800" s="3"/>
      <c r="O800" s="227"/>
      <c r="Q800" s="94"/>
      <c r="R800" s="94"/>
      <c r="S800" s="94"/>
      <c r="T800" s="94"/>
    </row>
    <row r="801" ht="15.75" customHeight="1">
      <c r="A801" s="204"/>
      <c r="B801" s="222"/>
      <c r="C801" s="223"/>
      <c r="D801" s="207"/>
      <c r="E801" s="3"/>
      <c r="F801" s="3"/>
      <c r="G801" s="3"/>
      <c r="H801" s="3"/>
      <c r="J801" s="226"/>
      <c r="K801" s="3"/>
      <c r="L801" s="3"/>
      <c r="O801" s="227"/>
      <c r="Q801" s="94"/>
      <c r="R801" s="94"/>
      <c r="S801" s="94"/>
      <c r="T801" s="94"/>
    </row>
    <row r="802" ht="15.75" customHeight="1">
      <c r="A802" s="204"/>
      <c r="B802" s="222"/>
      <c r="C802" s="223"/>
      <c r="D802" s="207"/>
      <c r="E802" s="3"/>
      <c r="F802" s="3"/>
      <c r="G802" s="3"/>
      <c r="H802" s="3"/>
      <c r="J802" s="226"/>
      <c r="K802" s="3"/>
      <c r="L802" s="3"/>
      <c r="O802" s="227"/>
      <c r="Q802" s="94"/>
      <c r="R802" s="94"/>
      <c r="S802" s="94"/>
      <c r="T802" s="94"/>
    </row>
    <row r="803" ht="15.75" customHeight="1">
      <c r="A803" s="204"/>
      <c r="B803" s="222"/>
      <c r="C803" s="223"/>
      <c r="D803" s="207"/>
      <c r="E803" s="3"/>
      <c r="F803" s="3"/>
      <c r="G803" s="3"/>
      <c r="H803" s="3"/>
      <c r="J803" s="226"/>
      <c r="K803" s="3"/>
      <c r="L803" s="3"/>
      <c r="O803" s="227"/>
      <c r="Q803" s="94"/>
      <c r="R803" s="94"/>
      <c r="S803" s="94"/>
      <c r="T803" s="94"/>
    </row>
    <row r="804" ht="15.75" customHeight="1">
      <c r="A804" s="204"/>
      <c r="B804" s="222"/>
      <c r="C804" s="223"/>
      <c r="D804" s="207"/>
      <c r="E804" s="3"/>
      <c r="F804" s="3"/>
      <c r="G804" s="3"/>
      <c r="H804" s="3"/>
      <c r="J804" s="226"/>
      <c r="K804" s="3"/>
      <c r="L804" s="3"/>
      <c r="O804" s="227"/>
      <c r="Q804" s="94"/>
      <c r="R804" s="94"/>
      <c r="S804" s="94"/>
      <c r="T804" s="94"/>
    </row>
    <row r="805" ht="15.75" customHeight="1">
      <c r="A805" s="204"/>
      <c r="B805" s="222"/>
      <c r="C805" s="223"/>
      <c r="D805" s="207"/>
      <c r="E805" s="3"/>
      <c r="F805" s="3"/>
      <c r="G805" s="3"/>
      <c r="H805" s="3"/>
      <c r="J805" s="226"/>
      <c r="K805" s="3"/>
      <c r="L805" s="3"/>
      <c r="O805" s="227"/>
      <c r="Q805" s="94"/>
      <c r="R805" s="94"/>
      <c r="S805" s="94"/>
      <c r="T805" s="94"/>
    </row>
    <row r="806" ht="15.75" customHeight="1">
      <c r="A806" s="204"/>
      <c r="B806" s="222"/>
      <c r="C806" s="223"/>
      <c r="D806" s="207"/>
      <c r="E806" s="3"/>
      <c r="F806" s="3"/>
      <c r="G806" s="3"/>
      <c r="H806" s="3"/>
      <c r="J806" s="226"/>
      <c r="K806" s="3"/>
      <c r="L806" s="3"/>
      <c r="O806" s="227"/>
      <c r="Q806" s="94"/>
      <c r="R806" s="94"/>
      <c r="S806" s="94"/>
      <c r="T806" s="94"/>
    </row>
    <row r="807" ht="15.75" customHeight="1">
      <c r="A807" s="204"/>
      <c r="B807" s="222"/>
      <c r="C807" s="223"/>
      <c r="D807" s="207"/>
      <c r="E807" s="3"/>
      <c r="F807" s="3"/>
      <c r="G807" s="3"/>
      <c r="H807" s="3"/>
      <c r="J807" s="226"/>
      <c r="K807" s="3"/>
      <c r="L807" s="3"/>
      <c r="O807" s="227"/>
      <c r="Q807" s="94"/>
      <c r="R807" s="94"/>
      <c r="S807" s="94"/>
      <c r="T807" s="94"/>
    </row>
    <row r="808" ht="15.75" customHeight="1">
      <c r="A808" s="204"/>
      <c r="B808" s="222"/>
      <c r="C808" s="223"/>
      <c r="D808" s="207"/>
      <c r="E808" s="3"/>
      <c r="F808" s="3"/>
      <c r="G808" s="3"/>
      <c r="H808" s="3"/>
      <c r="J808" s="226"/>
      <c r="K808" s="3"/>
      <c r="L808" s="3"/>
      <c r="O808" s="227"/>
      <c r="Q808" s="94"/>
      <c r="R808" s="94"/>
      <c r="S808" s="94"/>
      <c r="T808" s="94"/>
    </row>
    <row r="809" ht="15.75" customHeight="1">
      <c r="A809" s="204"/>
      <c r="B809" s="222"/>
      <c r="C809" s="223"/>
      <c r="D809" s="207"/>
      <c r="E809" s="3"/>
      <c r="F809" s="3"/>
      <c r="G809" s="3"/>
      <c r="H809" s="3"/>
      <c r="J809" s="226"/>
      <c r="K809" s="3"/>
      <c r="L809" s="3"/>
      <c r="O809" s="227"/>
      <c r="Q809" s="94"/>
      <c r="R809" s="94"/>
      <c r="S809" s="94"/>
      <c r="T809" s="94"/>
    </row>
    <row r="810" ht="15.75" customHeight="1">
      <c r="A810" s="204"/>
      <c r="B810" s="222"/>
      <c r="C810" s="223"/>
      <c r="D810" s="207"/>
      <c r="E810" s="3"/>
      <c r="F810" s="3"/>
      <c r="G810" s="3"/>
      <c r="H810" s="3"/>
      <c r="J810" s="226"/>
      <c r="K810" s="3"/>
      <c r="L810" s="3"/>
      <c r="O810" s="227"/>
      <c r="Q810" s="94"/>
      <c r="R810" s="94"/>
      <c r="S810" s="94"/>
      <c r="T810" s="94"/>
    </row>
    <row r="811" ht="15.75" customHeight="1">
      <c r="A811" s="204"/>
      <c r="B811" s="222"/>
      <c r="C811" s="223"/>
      <c r="D811" s="207"/>
      <c r="E811" s="3"/>
      <c r="F811" s="3"/>
      <c r="G811" s="3"/>
      <c r="H811" s="3"/>
      <c r="J811" s="226"/>
      <c r="K811" s="3"/>
      <c r="L811" s="3"/>
      <c r="O811" s="227"/>
      <c r="Q811" s="94"/>
      <c r="R811" s="94"/>
      <c r="S811" s="94"/>
      <c r="T811" s="94"/>
    </row>
    <row r="812" ht="15.75" customHeight="1">
      <c r="A812" s="204"/>
      <c r="B812" s="222"/>
      <c r="C812" s="223"/>
      <c r="D812" s="207"/>
      <c r="E812" s="3"/>
      <c r="F812" s="3"/>
      <c r="G812" s="3"/>
      <c r="H812" s="3"/>
      <c r="J812" s="226"/>
      <c r="K812" s="3"/>
      <c r="L812" s="3"/>
      <c r="O812" s="227"/>
      <c r="Q812" s="94"/>
      <c r="R812" s="94"/>
      <c r="S812" s="94"/>
      <c r="T812" s="94"/>
    </row>
    <row r="813" ht="15.75" customHeight="1">
      <c r="A813" s="204"/>
      <c r="B813" s="222"/>
      <c r="C813" s="223"/>
      <c r="D813" s="207"/>
      <c r="E813" s="3"/>
      <c r="F813" s="3"/>
      <c r="G813" s="3"/>
      <c r="H813" s="3"/>
      <c r="J813" s="226"/>
      <c r="K813" s="3"/>
      <c r="L813" s="3"/>
      <c r="O813" s="227"/>
      <c r="Q813" s="94"/>
      <c r="R813" s="94"/>
      <c r="S813" s="94"/>
      <c r="T813" s="94"/>
    </row>
    <row r="814" ht="15.75" customHeight="1">
      <c r="A814" s="204"/>
      <c r="B814" s="222"/>
      <c r="C814" s="223"/>
      <c r="D814" s="207"/>
      <c r="E814" s="3"/>
      <c r="F814" s="3"/>
      <c r="G814" s="3"/>
      <c r="H814" s="3"/>
      <c r="J814" s="226"/>
      <c r="K814" s="3"/>
      <c r="L814" s="3"/>
      <c r="O814" s="227"/>
      <c r="Q814" s="94"/>
      <c r="R814" s="94"/>
      <c r="S814" s="94"/>
      <c r="T814" s="94"/>
    </row>
    <row r="815" ht="15.75" customHeight="1">
      <c r="A815" s="204"/>
      <c r="B815" s="222"/>
      <c r="C815" s="223"/>
      <c r="D815" s="207"/>
      <c r="E815" s="3"/>
      <c r="F815" s="3"/>
      <c r="G815" s="3"/>
      <c r="H815" s="3"/>
      <c r="J815" s="226"/>
      <c r="K815" s="3"/>
      <c r="L815" s="3"/>
      <c r="O815" s="227"/>
      <c r="Q815" s="94"/>
      <c r="R815" s="94"/>
      <c r="S815" s="94"/>
      <c r="T815" s="94"/>
    </row>
    <row r="816" ht="15.75" customHeight="1">
      <c r="A816" s="204"/>
      <c r="B816" s="222"/>
      <c r="C816" s="223"/>
      <c r="D816" s="207"/>
      <c r="E816" s="3"/>
      <c r="F816" s="3"/>
      <c r="G816" s="3"/>
      <c r="H816" s="3"/>
      <c r="J816" s="226"/>
      <c r="K816" s="3"/>
      <c r="L816" s="3"/>
      <c r="O816" s="227"/>
      <c r="Q816" s="94"/>
      <c r="R816" s="94"/>
      <c r="S816" s="94"/>
      <c r="T816" s="94"/>
    </row>
    <row r="817" ht="15.75" customHeight="1">
      <c r="A817" s="204"/>
      <c r="B817" s="222"/>
      <c r="C817" s="223"/>
      <c r="D817" s="207"/>
      <c r="E817" s="3"/>
      <c r="F817" s="3"/>
      <c r="G817" s="3"/>
      <c r="H817" s="3"/>
      <c r="J817" s="226"/>
      <c r="K817" s="3"/>
      <c r="L817" s="3"/>
      <c r="O817" s="227"/>
      <c r="Q817" s="94"/>
      <c r="R817" s="94"/>
      <c r="S817" s="94"/>
      <c r="T817" s="94"/>
    </row>
    <row r="818" ht="15.75" customHeight="1">
      <c r="A818" s="204"/>
      <c r="B818" s="222"/>
      <c r="C818" s="223"/>
      <c r="D818" s="207"/>
      <c r="E818" s="3"/>
      <c r="F818" s="3"/>
      <c r="G818" s="3"/>
      <c r="H818" s="3"/>
      <c r="J818" s="226"/>
      <c r="K818" s="3"/>
      <c r="L818" s="3"/>
      <c r="O818" s="227"/>
      <c r="Q818" s="94"/>
      <c r="R818" s="94"/>
      <c r="S818" s="94"/>
      <c r="T818" s="94"/>
    </row>
    <row r="819" ht="15.75" customHeight="1">
      <c r="A819" s="204"/>
      <c r="B819" s="222"/>
      <c r="C819" s="223"/>
      <c r="D819" s="207"/>
      <c r="E819" s="3"/>
      <c r="F819" s="3"/>
      <c r="G819" s="3"/>
      <c r="H819" s="3"/>
      <c r="J819" s="226"/>
      <c r="K819" s="3"/>
      <c r="L819" s="3"/>
      <c r="O819" s="227"/>
      <c r="Q819" s="94"/>
      <c r="R819" s="94"/>
      <c r="S819" s="94"/>
      <c r="T819" s="94"/>
    </row>
    <row r="820" ht="15.75" customHeight="1">
      <c r="A820" s="204"/>
      <c r="B820" s="222"/>
      <c r="C820" s="223"/>
      <c r="D820" s="207"/>
      <c r="E820" s="3"/>
      <c r="F820" s="3"/>
      <c r="G820" s="3"/>
      <c r="H820" s="3"/>
      <c r="J820" s="226"/>
      <c r="K820" s="3"/>
      <c r="L820" s="3"/>
      <c r="O820" s="227"/>
      <c r="Q820" s="94"/>
      <c r="R820" s="94"/>
      <c r="S820" s="94"/>
      <c r="T820" s="94"/>
    </row>
    <row r="821" ht="15.75" customHeight="1">
      <c r="A821" s="204"/>
      <c r="B821" s="222"/>
      <c r="C821" s="223"/>
      <c r="D821" s="207"/>
      <c r="E821" s="3"/>
      <c r="F821" s="3"/>
      <c r="G821" s="3"/>
      <c r="H821" s="3"/>
      <c r="J821" s="226"/>
      <c r="K821" s="3"/>
      <c r="L821" s="3"/>
      <c r="O821" s="227"/>
      <c r="Q821" s="94"/>
      <c r="R821" s="94"/>
      <c r="S821" s="94"/>
      <c r="T821" s="94"/>
    </row>
    <row r="822" ht="15.75" customHeight="1">
      <c r="A822" s="204"/>
      <c r="B822" s="222"/>
      <c r="C822" s="223"/>
      <c r="D822" s="207"/>
      <c r="E822" s="3"/>
      <c r="F822" s="3"/>
      <c r="G822" s="3"/>
      <c r="H822" s="3"/>
      <c r="J822" s="226"/>
      <c r="K822" s="3"/>
      <c r="L822" s="3"/>
      <c r="O822" s="227"/>
      <c r="Q822" s="94"/>
      <c r="R822" s="94"/>
      <c r="S822" s="94"/>
      <c r="T822" s="94"/>
    </row>
    <row r="823" ht="15.75" customHeight="1">
      <c r="A823" s="204"/>
      <c r="B823" s="222"/>
      <c r="C823" s="223"/>
      <c r="D823" s="207"/>
      <c r="E823" s="3"/>
      <c r="F823" s="3"/>
      <c r="G823" s="3"/>
      <c r="H823" s="3"/>
      <c r="J823" s="226"/>
      <c r="K823" s="3"/>
      <c r="L823" s="3"/>
      <c r="O823" s="227"/>
      <c r="Q823" s="94"/>
      <c r="R823" s="94"/>
      <c r="S823" s="94"/>
      <c r="T823" s="94"/>
    </row>
    <row r="824" ht="15.75" customHeight="1">
      <c r="A824" s="204"/>
      <c r="B824" s="222"/>
      <c r="C824" s="223"/>
      <c r="D824" s="207"/>
      <c r="E824" s="3"/>
      <c r="F824" s="3"/>
      <c r="G824" s="3"/>
      <c r="H824" s="3"/>
      <c r="J824" s="226"/>
      <c r="K824" s="3"/>
      <c r="L824" s="3"/>
      <c r="O824" s="227"/>
      <c r="Q824" s="94"/>
      <c r="R824" s="94"/>
      <c r="S824" s="94"/>
      <c r="T824" s="94"/>
    </row>
    <row r="825" ht="15.75" customHeight="1">
      <c r="A825" s="204"/>
      <c r="B825" s="222"/>
      <c r="C825" s="223"/>
      <c r="D825" s="207"/>
      <c r="E825" s="3"/>
      <c r="F825" s="3"/>
      <c r="G825" s="3"/>
      <c r="H825" s="3"/>
      <c r="J825" s="226"/>
      <c r="K825" s="3"/>
      <c r="L825" s="3"/>
      <c r="O825" s="227"/>
      <c r="Q825" s="94"/>
      <c r="R825" s="94"/>
      <c r="S825" s="94"/>
      <c r="T825" s="94"/>
    </row>
    <row r="826" ht="15.75" customHeight="1">
      <c r="A826" s="204"/>
      <c r="B826" s="222"/>
      <c r="C826" s="223"/>
      <c r="D826" s="207"/>
      <c r="E826" s="3"/>
      <c r="F826" s="3"/>
      <c r="G826" s="3"/>
      <c r="H826" s="3"/>
      <c r="J826" s="226"/>
      <c r="K826" s="3"/>
      <c r="L826" s="3"/>
      <c r="O826" s="227"/>
      <c r="Q826" s="94"/>
      <c r="R826" s="94"/>
      <c r="S826" s="94"/>
      <c r="T826" s="94"/>
    </row>
    <row r="827" ht="15.75" customHeight="1">
      <c r="A827" s="204"/>
      <c r="B827" s="222"/>
      <c r="C827" s="223"/>
      <c r="D827" s="207"/>
      <c r="E827" s="3"/>
      <c r="F827" s="3"/>
      <c r="G827" s="3"/>
      <c r="H827" s="3"/>
      <c r="J827" s="226"/>
      <c r="K827" s="3"/>
      <c r="L827" s="3"/>
      <c r="O827" s="227"/>
      <c r="Q827" s="94"/>
      <c r="R827" s="94"/>
      <c r="S827" s="94"/>
      <c r="T827" s="94"/>
    </row>
    <row r="828" ht="15.75" customHeight="1">
      <c r="A828" s="204"/>
      <c r="B828" s="222"/>
      <c r="C828" s="223"/>
      <c r="D828" s="207"/>
      <c r="E828" s="3"/>
      <c r="F828" s="3"/>
      <c r="G828" s="3"/>
      <c r="H828" s="3"/>
      <c r="J828" s="226"/>
      <c r="K828" s="3"/>
      <c r="L828" s="3"/>
      <c r="O828" s="227"/>
      <c r="Q828" s="94"/>
      <c r="R828" s="94"/>
      <c r="S828" s="94"/>
      <c r="T828" s="94"/>
    </row>
    <row r="829" ht="15.75" customHeight="1">
      <c r="A829" s="204"/>
      <c r="B829" s="222"/>
      <c r="C829" s="223"/>
      <c r="D829" s="207"/>
      <c r="E829" s="3"/>
      <c r="F829" s="3"/>
      <c r="G829" s="3"/>
      <c r="H829" s="3"/>
      <c r="J829" s="226"/>
      <c r="K829" s="3"/>
      <c r="L829" s="3"/>
      <c r="O829" s="227"/>
      <c r="Q829" s="94"/>
      <c r="R829" s="94"/>
      <c r="S829" s="94"/>
      <c r="T829" s="94"/>
    </row>
    <row r="830" ht="15.75" customHeight="1">
      <c r="A830" s="204"/>
      <c r="B830" s="222"/>
      <c r="C830" s="223"/>
      <c r="D830" s="207"/>
      <c r="E830" s="3"/>
      <c r="F830" s="3"/>
      <c r="G830" s="3"/>
      <c r="H830" s="3"/>
      <c r="J830" s="226"/>
      <c r="K830" s="3"/>
      <c r="L830" s="3"/>
      <c r="O830" s="227"/>
      <c r="Q830" s="94"/>
      <c r="R830" s="94"/>
      <c r="S830" s="94"/>
      <c r="T830" s="94"/>
    </row>
    <row r="831" ht="15.75" customHeight="1">
      <c r="A831" s="204"/>
      <c r="B831" s="222"/>
      <c r="C831" s="223"/>
      <c r="D831" s="207"/>
      <c r="E831" s="3"/>
      <c r="F831" s="3"/>
      <c r="G831" s="3"/>
      <c r="H831" s="3"/>
      <c r="J831" s="226"/>
      <c r="K831" s="3"/>
      <c r="L831" s="3"/>
      <c r="O831" s="227"/>
      <c r="Q831" s="94"/>
      <c r="R831" s="94"/>
      <c r="S831" s="94"/>
      <c r="T831" s="94"/>
    </row>
    <row r="832" ht="15.75" customHeight="1">
      <c r="A832" s="204"/>
      <c r="B832" s="222"/>
      <c r="C832" s="223"/>
      <c r="D832" s="207"/>
      <c r="E832" s="3"/>
      <c r="F832" s="3"/>
      <c r="G832" s="3"/>
      <c r="H832" s="3"/>
      <c r="J832" s="226"/>
      <c r="K832" s="3"/>
      <c r="L832" s="3"/>
      <c r="O832" s="227"/>
      <c r="Q832" s="94"/>
      <c r="R832" s="94"/>
      <c r="S832" s="94"/>
      <c r="T832" s="94"/>
    </row>
    <row r="833" ht="15.75" customHeight="1">
      <c r="A833" s="204"/>
      <c r="B833" s="222"/>
      <c r="C833" s="223"/>
      <c r="D833" s="207"/>
      <c r="E833" s="3"/>
      <c r="F833" s="3"/>
      <c r="G833" s="3"/>
      <c r="H833" s="3"/>
      <c r="J833" s="226"/>
      <c r="K833" s="3"/>
      <c r="L833" s="3"/>
      <c r="O833" s="227"/>
      <c r="Q833" s="94"/>
      <c r="R833" s="94"/>
      <c r="S833" s="94"/>
      <c r="T833" s="94"/>
    </row>
    <row r="834" ht="15.75" customHeight="1">
      <c r="A834" s="204"/>
      <c r="B834" s="222"/>
      <c r="C834" s="223"/>
      <c r="D834" s="207"/>
      <c r="E834" s="3"/>
      <c r="F834" s="3"/>
      <c r="G834" s="3"/>
      <c r="H834" s="3"/>
      <c r="J834" s="226"/>
      <c r="K834" s="3"/>
      <c r="L834" s="3"/>
      <c r="O834" s="227"/>
      <c r="Q834" s="94"/>
      <c r="R834" s="94"/>
      <c r="S834" s="94"/>
      <c r="T834" s="94"/>
    </row>
    <row r="835" ht="15.75" customHeight="1">
      <c r="A835" s="204"/>
      <c r="B835" s="222"/>
      <c r="C835" s="223"/>
      <c r="D835" s="207"/>
      <c r="E835" s="3"/>
      <c r="F835" s="3"/>
      <c r="G835" s="3"/>
      <c r="H835" s="3"/>
      <c r="J835" s="226"/>
      <c r="K835" s="3"/>
      <c r="L835" s="3"/>
      <c r="O835" s="227"/>
      <c r="Q835" s="94"/>
      <c r="R835" s="94"/>
      <c r="S835" s="94"/>
      <c r="T835" s="94"/>
    </row>
    <row r="836" ht="15.75" customHeight="1">
      <c r="A836" s="204"/>
      <c r="B836" s="222"/>
      <c r="C836" s="223"/>
      <c r="D836" s="207"/>
      <c r="E836" s="3"/>
      <c r="F836" s="3"/>
      <c r="G836" s="3"/>
      <c r="H836" s="3"/>
      <c r="J836" s="226"/>
      <c r="K836" s="3"/>
      <c r="L836" s="3"/>
      <c r="O836" s="227"/>
      <c r="Q836" s="94"/>
      <c r="R836" s="94"/>
      <c r="S836" s="94"/>
      <c r="T836" s="94"/>
    </row>
    <row r="837" ht="15.75" customHeight="1">
      <c r="A837" s="204"/>
      <c r="B837" s="222"/>
      <c r="C837" s="223"/>
      <c r="D837" s="207"/>
      <c r="E837" s="3"/>
      <c r="F837" s="3"/>
      <c r="G837" s="3"/>
      <c r="H837" s="3"/>
      <c r="J837" s="226"/>
      <c r="K837" s="3"/>
      <c r="L837" s="3"/>
      <c r="O837" s="227"/>
      <c r="Q837" s="94"/>
      <c r="R837" s="94"/>
      <c r="S837" s="94"/>
      <c r="T837" s="94"/>
    </row>
    <row r="838" ht="15.75" customHeight="1">
      <c r="A838" s="204"/>
      <c r="B838" s="222"/>
      <c r="C838" s="223"/>
      <c r="D838" s="207"/>
      <c r="E838" s="3"/>
      <c r="F838" s="3"/>
      <c r="G838" s="3"/>
      <c r="H838" s="3"/>
      <c r="J838" s="226"/>
      <c r="K838" s="3"/>
      <c r="L838" s="3"/>
      <c r="O838" s="227"/>
      <c r="Q838" s="94"/>
      <c r="R838" s="94"/>
      <c r="S838" s="94"/>
      <c r="T838" s="94"/>
    </row>
    <row r="839" ht="15.75" customHeight="1">
      <c r="A839" s="204"/>
      <c r="B839" s="222"/>
      <c r="C839" s="223"/>
      <c r="D839" s="207"/>
      <c r="E839" s="3"/>
      <c r="F839" s="3"/>
      <c r="G839" s="3"/>
      <c r="H839" s="3"/>
      <c r="J839" s="226"/>
      <c r="K839" s="3"/>
      <c r="L839" s="3"/>
      <c r="O839" s="227"/>
      <c r="Q839" s="94"/>
      <c r="R839" s="94"/>
      <c r="S839" s="94"/>
      <c r="T839" s="94"/>
    </row>
    <row r="840" ht="15.75" customHeight="1">
      <c r="A840" s="204"/>
      <c r="B840" s="222"/>
      <c r="C840" s="223"/>
      <c r="D840" s="207"/>
      <c r="E840" s="3"/>
      <c r="F840" s="3"/>
      <c r="G840" s="3"/>
      <c r="H840" s="3"/>
      <c r="J840" s="226"/>
      <c r="K840" s="3"/>
      <c r="L840" s="3"/>
      <c r="O840" s="227"/>
      <c r="Q840" s="94"/>
      <c r="R840" s="94"/>
      <c r="S840" s="94"/>
      <c r="T840" s="94"/>
    </row>
    <row r="841" ht="15.75" customHeight="1">
      <c r="A841" s="204"/>
      <c r="B841" s="222"/>
      <c r="C841" s="223"/>
      <c r="D841" s="207"/>
      <c r="E841" s="3"/>
      <c r="F841" s="3"/>
      <c r="G841" s="3"/>
      <c r="H841" s="3"/>
      <c r="J841" s="226"/>
      <c r="K841" s="3"/>
      <c r="L841" s="3"/>
      <c r="O841" s="227"/>
      <c r="Q841" s="94"/>
      <c r="R841" s="94"/>
      <c r="S841" s="94"/>
      <c r="T841" s="94"/>
    </row>
    <row r="842" ht="15.75" customHeight="1">
      <c r="A842" s="204"/>
      <c r="B842" s="222"/>
      <c r="C842" s="223"/>
      <c r="D842" s="207"/>
      <c r="E842" s="3"/>
      <c r="F842" s="3"/>
      <c r="G842" s="3"/>
      <c r="H842" s="3"/>
      <c r="J842" s="226"/>
      <c r="K842" s="3"/>
      <c r="L842" s="3"/>
      <c r="O842" s="227"/>
      <c r="Q842" s="94"/>
      <c r="R842" s="94"/>
      <c r="S842" s="94"/>
      <c r="T842" s="94"/>
    </row>
    <row r="843" ht="15.75" customHeight="1">
      <c r="A843" s="204"/>
      <c r="B843" s="222"/>
      <c r="C843" s="223"/>
      <c r="D843" s="207"/>
      <c r="E843" s="3"/>
      <c r="F843" s="3"/>
      <c r="G843" s="3"/>
      <c r="H843" s="3"/>
      <c r="J843" s="226"/>
      <c r="K843" s="3"/>
      <c r="L843" s="3"/>
      <c r="O843" s="227"/>
      <c r="Q843" s="94"/>
      <c r="R843" s="94"/>
      <c r="S843" s="94"/>
      <c r="T843" s="94"/>
    </row>
    <row r="844" ht="15.75" customHeight="1">
      <c r="A844" s="204"/>
      <c r="B844" s="222"/>
      <c r="C844" s="223"/>
      <c r="D844" s="207"/>
      <c r="E844" s="3"/>
      <c r="F844" s="3"/>
      <c r="G844" s="3"/>
      <c r="H844" s="3"/>
      <c r="J844" s="226"/>
      <c r="K844" s="3"/>
      <c r="L844" s="3"/>
      <c r="O844" s="227"/>
      <c r="Q844" s="94"/>
      <c r="R844" s="94"/>
      <c r="S844" s="94"/>
      <c r="T844" s="94"/>
    </row>
    <row r="845" ht="15.75" customHeight="1">
      <c r="A845" s="204"/>
      <c r="B845" s="222"/>
      <c r="C845" s="223"/>
      <c r="D845" s="207"/>
      <c r="E845" s="3"/>
      <c r="F845" s="3"/>
      <c r="G845" s="3"/>
      <c r="H845" s="3"/>
      <c r="J845" s="226"/>
      <c r="K845" s="3"/>
      <c r="L845" s="3"/>
      <c r="O845" s="227"/>
      <c r="Q845" s="94"/>
      <c r="R845" s="94"/>
      <c r="S845" s="94"/>
      <c r="T845" s="94"/>
    </row>
    <row r="846" ht="15.75" customHeight="1">
      <c r="A846" s="204"/>
      <c r="B846" s="222"/>
      <c r="C846" s="223"/>
      <c r="D846" s="207"/>
      <c r="E846" s="3"/>
      <c r="F846" s="3"/>
      <c r="G846" s="3"/>
      <c r="H846" s="3"/>
      <c r="J846" s="226"/>
      <c r="K846" s="3"/>
      <c r="L846" s="3"/>
      <c r="O846" s="227"/>
      <c r="Q846" s="94"/>
      <c r="R846" s="94"/>
      <c r="S846" s="94"/>
      <c r="T846" s="94"/>
    </row>
    <row r="847" ht="15.75" customHeight="1">
      <c r="A847" s="204"/>
      <c r="B847" s="222"/>
      <c r="C847" s="223"/>
      <c r="D847" s="207"/>
      <c r="E847" s="3"/>
      <c r="F847" s="3"/>
      <c r="G847" s="3"/>
      <c r="H847" s="3"/>
      <c r="J847" s="226"/>
      <c r="K847" s="3"/>
      <c r="L847" s="3"/>
      <c r="O847" s="227"/>
      <c r="Q847" s="94"/>
      <c r="R847" s="94"/>
      <c r="S847" s="94"/>
      <c r="T847" s="94"/>
    </row>
    <row r="848" ht="15.75" customHeight="1">
      <c r="A848" s="204"/>
      <c r="B848" s="222"/>
      <c r="C848" s="223"/>
      <c r="D848" s="207"/>
      <c r="E848" s="3"/>
      <c r="F848" s="3"/>
      <c r="G848" s="3"/>
      <c r="H848" s="3"/>
      <c r="J848" s="226"/>
      <c r="K848" s="3"/>
      <c r="L848" s="3"/>
      <c r="O848" s="227"/>
      <c r="Q848" s="94"/>
      <c r="R848" s="94"/>
      <c r="S848" s="94"/>
      <c r="T848" s="94"/>
    </row>
    <row r="849" ht="15.75" customHeight="1">
      <c r="A849" s="204"/>
      <c r="B849" s="222"/>
      <c r="C849" s="223"/>
      <c r="D849" s="207"/>
      <c r="E849" s="3"/>
      <c r="F849" s="3"/>
      <c r="G849" s="3"/>
      <c r="H849" s="3"/>
      <c r="J849" s="226"/>
      <c r="K849" s="3"/>
      <c r="L849" s="3"/>
      <c r="O849" s="227"/>
      <c r="Q849" s="94"/>
      <c r="R849" s="94"/>
      <c r="S849" s="94"/>
      <c r="T849" s="94"/>
    </row>
    <row r="850" ht="15.75" customHeight="1">
      <c r="A850" s="204"/>
      <c r="B850" s="222"/>
      <c r="C850" s="223"/>
      <c r="D850" s="207"/>
      <c r="E850" s="3"/>
      <c r="F850" s="3"/>
      <c r="G850" s="3"/>
      <c r="H850" s="3"/>
      <c r="J850" s="226"/>
      <c r="K850" s="3"/>
      <c r="L850" s="3"/>
      <c r="O850" s="227"/>
      <c r="Q850" s="94"/>
      <c r="R850" s="94"/>
      <c r="S850" s="94"/>
      <c r="T850" s="94"/>
    </row>
    <row r="851" ht="15.75" customHeight="1">
      <c r="A851" s="204"/>
      <c r="B851" s="222"/>
      <c r="C851" s="223"/>
      <c r="D851" s="207"/>
      <c r="E851" s="3"/>
      <c r="F851" s="3"/>
      <c r="G851" s="3"/>
      <c r="H851" s="3"/>
      <c r="J851" s="226"/>
      <c r="K851" s="3"/>
      <c r="L851" s="3"/>
      <c r="O851" s="227"/>
      <c r="Q851" s="94"/>
      <c r="R851" s="94"/>
      <c r="S851" s="94"/>
      <c r="T851" s="94"/>
    </row>
    <row r="852" ht="15.75" customHeight="1">
      <c r="A852" s="204"/>
      <c r="B852" s="222"/>
      <c r="C852" s="223"/>
      <c r="D852" s="207"/>
      <c r="E852" s="3"/>
      <c r="F852" s="3"/>
      <c r="G852" s="3"/>
      <c r="H852" s="3"/>
      <c r="J852" s="226"/>
      <c r="K852" s="3"/>
      <c r="L852" s="3"/>
      <c r="O852" s="227"/>
      <c r="Q852" s="94"/>
      <c r="R852" s="94"/>
      <c r="S852" s="94"/>
      <c r="T852" s="94"/>
    </row>
    <row r="853" ht="15.75" customHeight="1">
      <c r="A853" s="204"/>
      <c r="B853" s="222"/>
      <c r="C853" s="223"/>
      <c r="D853" s="207"/>
      <c r="E853" s="3"/>
      <c r="F853" s="3"/>
      <c r="G853" s="3"/>
      <c r="H853" s="3"/>
      <c r="J853" s="226"/>
      <c r="K853" s="3"/>
      <c r="L853" s="3"/>
      <c r="O853" s="227"/>
      <c r="Q853" s="94"/>
      <c r="R853" s="94"/>
      <c r="S853" s="94"/>
      <c r="T853" s="94"/>
    </row>
    <row r="854" ht="15.75" customHeight="1">
      <c r="A854" s="204"/>
      <c r="B854" s="222"/>
      <c r="C854" s="223"/>
      <c r="D854" s="207"/>
      <c r="E854" s="3"/>
      <c r="F854" s="3"/>
      <c r="G854" s="3"/>
      <c r="H854" s="3"/>
      <c r="J854" s="226"/>
      <c r="K854" s="3"/>
      <c r="L854" s="3"/>
      <c r="O854" s="227"/>
      <c r="Q854" s="94"/>
      <c r="R854" s="94"/>
      <c r="S854" s="94"/>
      <c r="T854" s="94"/>
    </row>
    <row r="855" ht="15.75" customHeight="1">
      <c r="A855" s="204"/>
      <c r="B855" s="222"/>
      <c r="C855" s="223"/>
      <c r="D855" s="207"/>
      <c r="E855" s="3"/>
      <c r="F855" s="3"/>
      <c r="G855" s="3"/>
      <c r="H855" s="3"/>
      <c r="J855" s="226"/>
      <c r="K855" s="3"/>
      <c r="L855" s="3"/>
      <c r="O855" s="227"/>
      <c r="Q855" s="94"/>
      <c r="R855" s="94"/>
      <c r="S855" s="94"/>
      <c r="T855" s="94"/>
    </row>
    <row r="856" ht="15.75" customHeight="1">
      <c r="A856" s="204"/>
      <c r="B856" s="222"/>
      <c r="C856" s="223"/>
      <c r="D856" s="207"/>
      <c r="E856" s="3"/>
      <c r="F856" s="3"/>
      <c r="G856" s="3"/>
      <c r="H856" s="3"/>
      <c r="J856" s="226"/>
      <c r="K856" s="3"/>
      <c r="L856" s="3"/>
      <c r="O856" s="227"/>
      <c r="Q856" s="94"/>
      <c r="R856" s="94"/>
      <c r="S856" s="94"/>
      <c r="T856" s="94"/>
    </row>
    <row r="857" ht="15.75" customHeight="1">
      <c r="A857" s="204"/>
      <c r="B857" s="222"/>
      <c r="C857" s="223"/>
      <c r="D857" s="207"/>
      <c r="E857" s="3"/>
      <c r="F857" s="3"/>
      <c r="G857" s="3"/>
      <c r="H857" s="3"/>
      <c r="J857" s="226"/>
      <c r="K857" s="3"/>
      <c r="L857" s="3"/>
      <c r="O857" s="227"/>
      <c r="Q857" s="94"/>
      <c r="R857" s="94"/>
      <c r="S857" s="94"/>
      <c r="T857" s="94"/>
    </row>
    <row r="858" ht="15.75" customHeight="1">
      <c r="A858" s="204"/>
      <c r="B858" s="222"/>
      <c r="C858" s="223"/>
      <c r="D858" s="207"/>
      <c r="E858" s="3"/>
      <c r="F858" s="3"/>
      <c r="G858" s="3"/>
      <c r="H858" s="3"/>
      <c r="J858" s="226"/>
      <c r="K858" s="3"/>
      <c r="L858" s="3"/>
      <c r="O858" s="227"/>
      <c r="Q858" s="94"/>
      <c r="R858" s="94"/>
      <c r="S858" s="94"/>
      <c r="T858" s="94"/>
    </row>
    <row r="859" ht="15.75" customHeight="1">
      <c r="A859" s="204"/>
      <c r="B859" s="222"/>
      <c r="C859" s="223"/>
      <c r="D859" s="207"/>
      <c r="E859" s="3"/>
      <c r="F859" s="3"/>
      <c r="G859" s="3"/>
      <c r="H859" s="3"/>
      <c r="J859" s="226"/>
      <c r="K859" s="3"/>
      <c r="L859" s="3"/>
      <c r="O859" s="227"/>
      <c r="Q859" s="94"/>
      <c r="R859" s="94"/>
      <c r="S859" s="94"/>
      <c r="T859" s="94"/>
    </row>
    <row r="860" ht="15.75" customHeight="1">
      <c r="A860" s="204"/>
      <c r="B860" s="222"/>
      <c r="C860" s="223"/>
      <c r="D860" s="207"/>
      <c r="E860" s="3"/>
      <c r="F860" s="3"/>
      <c r="G860" s="3"/>
      <c r="H860" s="3"/>
      <c r="J860" s="226"/>
      <c r="K860" s="3"/>
      <c r="L860" s="3"/>
      <c r="O860" s="227"/>
      <c r="Q860" s="94"/>
      <c r="R860" s="94"/>
      <c r="S860" s="94"/>
      <c r="T860" s="94"/>
    </row>
    <row r="861" ht="15.75" customHeight="1">
      <c r="A861" s="204"/>
      <c r="B861" s="222"/>
      <c r="C861" s="223"/>
      <c r="D861" s="207"/>
      <c r="E861" s="3"/>
      <c r="F861" s="3"/>
      <c r="G861" s="3"/>
      <c r="H861" s="3"/>
      <c r="J861" s="226"/>
      <c r="K861" s="3"/>
      <c r="L861" s="3"/>
      <c r="O861" s="227"/>
      <c r="Q861" s="94"/>
      <c r="R861" s="94"/>
      <c r="S861" s="94"/>
      <c r="T861" s="94"/>
    </row>
    <row r="862" ht="15.75" customHeight="1">
      <c r="A862" s="204"/>
      <c r="B862" s="222"/>
      <c r="C862" s="223"/>
      <c r="D862" s="207"/>
      <c r="E862" s="3"/>
      <c r="F862" s="3"/>
      <c r="G862" s="3"/>
      <c r="H862" s="3"/>
      <c r="J862" s="226"/>
      <c r="K862" s="3"/>
      <c r="L862" s="3"/>
      <c r="O862" s="227"/>
      <c r="Q862" s="94"/>
      <c r="R862" s="94"/>
      <c r="S862" s="94"/>
      <c r="T862" s="94"/>
    </row>
    <row r="863" ht="15.75" customHeight="1">
      <c r="A863" s="204"/>
      <c r="B863" s="222"/>
      <c r="C863" s="223"/>
      <c r="D863" s="207"/>
      <c r="E863" s="3"/>
      <c r="F863" s="3"/>
      <c r="G863" s="3"/>
      <c r="H863" s="3"/>
      <c r="J863" s="226"/>
      <c r="K863" s="3"/>
      <c r="L863" s="3"/>
      <c r="O863" s="227"/>
      <c r="Q863" s="94"/>
      <c r="R863" s="94"/>
      <c r="S863" s="94"/>
      <c r="T863" s="94"/>
    </row>
    <row r="864" ht="15.75" customHeight="1">
      <c r="A864" s="204"/>
      <c r="B864" s="222"/>
      <c r="C864" s="223"/>
      <c r="D864" s="207"/>
      <c r="E864" s="3"/>
      <c r="F864" s="3"/>
      <c r="G864" s="3"/>
      <c r="H864" s="3"/>
      <c r="J864" s="226"/>
      <c r="K864" s="3"/>
      <c r="L864" s="3"/>
      <c r="O864" s="227"/>
      <c r="Q864" s="94"/>
      <c r="R864" s="94"/>
      <c r="S864" s="94"/>
      <c r="T864" s="94"/>
    </row>
    <row r="865" ht="15.75" customHeight="1">
      <c r="A865" s="204"/>
      <c r="B865" s="222"/>
      <c r="C865" s="223"/>
      <c r="D865" s="207"/>
      <c r="E865" s="3"/>
      <c r="F865" s="3"/>
      <c r="G865" s="3"/>
      <c r="H865" s="3"/>
      <c r="J865" s="226"/>
      <c r="K865" s="3"/>
      <c r="L865" s="3"/>
      <c r="O865" s="227"/>
      <c r="Q865" s="94"/>
      <c r="R865" s="94"/>
      <c r="S865" s="94"/>
      <c r="T865" s="94"/>
    </row>
    <row r="866" ht="15.75" customHeight="1">
      <c r="A866" s="204"/>
      <c r="B866" s="222"/>
      <c r="C866" s="223"/>
      <c r="D866" s="207"/>
      <c r="E866" s="3"/>
      <c r="F866" s="3"/>
      <c r="G866" s="3"/>
      <c r="H866" s="3"/>
      <c r="J866" s="226"/>
      <c r="K866" s="3"/>
      <c r="L866" s="3"/>
      <c r="O866" s="227"/>
      <c r="Q866" s="94"/>
      <c r="R866" s="94"/>
      <c r="S866" s="94"/>
      <c r="T866" s="94"/>
    </row>
    <row r="867" ht="15.75" customHeight="1">
      <c r="A867" s="204"/>
      <c r="B867" s="222"/>
      <c r="C867" s="223"/>
      <c r="D867" s="207"/>
      <c r="E867" s="3"/>
      <c r="F867" s="3"/>
      <c r="G867" s="3"/>
      <c r="H867" s="3"/>
      <c r="J867" s="226"/>
      <c r="K867" s="3"/>
      <c r="L867" s="3"/>
      <c r="O867" s="227"/>
      <c r="Q867" s="94"/>
      <c r="R867" s="94"/>
      <c r="S867" s="94"/>
      <c r="T867" s="94"/>
    </row>
    <row r="868" ht="15.75" customHeight="1">
      <c r="A868" s="204"/>
      <c r="B868" s="222"/>
      <c r="C868" s="223"/>
      <c r="D868" s="207"/>
      <c r="E868" s="3"/>
      <c r="F868" s="3"/>
      <c r="G868" s="3"/>
      <c r="H868" s="3"/>
      <c r="J868" s="226"/>
      <c r="K868" s="3"/>
      <c r="L868" s="3"/>
      <c r="O868" s="227"/>
      <c r="Q868" s="94"/>
      <c r="R868" s="94"/>
      <c r="S868" s="94"/>
      <c r="T868" s="94"/>
    </row>
    <row r="869" ht="15.75" customHeight="1">
      <c r="A869" s="204"/>
      <c r="B869" s="222"/>
      <c r="C869" s="223"/>
      <c r="D869" s="207"/>
      <c r="E869" s="3"/>
      <c r="F869" s="3"/>
      <c r="G869" s="3"/>
      <c r="H869" s="3"/>
      <c r="J869" s="226"/>
      <c r="K869" s="3"/>
      <c r="L869" s="3"/>
      <c r="O869" s="227"/>
      <c r="Q869" s="94"/>
      <c r="R869" s="94"/>
      <c r="S869" s="94"/>
      <c r="T869" s="94"/>
    </row>
    <row r="870" ht="15.75" customHeight="1">
      <c r="A870" s="204"/>
      <c r="B870" s="222"/>
      <c r="C870" s="223"/>
      <c r="D870" s="207"/>
      <c r="E870" s="3"/>
      <c r="F870" s="3"/>
      <c r="G870" s="3"/>
      <c r="H870" s="3"/>
      <c r="J870" s="226"/>
      <c r="K870" s="3"/>
      <c r="L870" s="3"/>
      <c r="O870" s="227"/>
      <c r="Q870" s="94"/>
      <c r="R870" s="94"/>
      <c r="S870" s="94"/>
      <c r="T870" s="94"/>
    </row>
    <row r="871" ht="15.75" customHeight="1">
      <c r="A871" s="204"/>
      <c r="B871" s="222"/>
      <c r="C871" s="223"/>
      <c r="D871" s="207"/>
      <c r="E871" s="3"/>
      <c r="F871" s="3"/>
      <c r="G871" s="3"/>
      <c r="H871" s="3"/>
      <c r="J871" s="226"/>
      <c r="K871" s="3"/>
      <c r="L871" s="3"/>
      <c r="O871" s="227"/>
      <c r="Q871" s="94"/>
      <c r="R871" s="94"/>
      <c r="S871" s="94"/>
      <c r="T871" s="94"/>
    </row>
    <row r="872" ht="15.75" customHeight="1">
      <c r="A872" s="204"/>
      <c r="B872" s="222"/>
      <c r="C872" s="223"/>
      <c r="D872" s="207"/>
      <c r="E872" s="3"/>
      <c r="F872" s="3"/>
      <c r="G872" s="3"/>
      <c r="H872" s="3"/>
      <c r="J872" s="226"/>
      <c r="K872" s="3"/>
      <c r="L872" s="3"/>
      <c r="O872" s="227"/>
      <c r="Q872" s="94"/>
      <c r="R872" s="94"/>
      <c r="S872" s="94"/>
      <c r="T872" s="94"/>
    </row>
    <row r="873" ht="15.75" customHeight="1">
      <c r="A873" s="204"/>
      <c r="B873" s="222"/>
      <c r="C873" s="223"/>
      <c r="D873" s="207"/>
      <c r="E873" s="3"/>
      <c r="F873" s="3"/>
      <c r="G873" s="3"/>
      <c r="H873" s="3"/>
      <c r="J873" s="226"/>
      <c r="K873" s="3"/>
      <c r="L873" s="3"/>
      <c r="O873" s="227"/>
      <c r="Q873" s="94"/>
      <c r="R873" s="94"/>
      <c r="S873" s="94"/>
      <c r="T873" s="94"/>
    </row>
    <row r="874" ht="15.75" customHeight="1">
      <c r="A874" s="204"/>
      <c r="B874" s="222"/>
      <c r="C874" s="223"/>
      <c r="D874" s="207"/>
      <c r="E874" s="3"/>
      <c r="F874" s="3"/>
      <c r="G874" s="3"/>
      <c r="H874" s="3"/>
      <c r="J874" s="226"/>
      <c r="K874" s="3"/>
      <c r="L874" s="3"/>
      <c r="O874" s="227"/>
      <c r="Q874" s="94"/>
      <c r="R874" s="94"/>
      <c r="S874" s="94"/>
      <c r="T874" s="94"/>
    </row>
    <row r="875" ht="15.75" customHeight="1">
      <c r="A875" s="204"/>
      <c r="B875" s="222"/>
      <c r="C875" s="223"/>
      <c r="D875" s="207"/>
      <c r="E875" s="3"/>
      <c r="F875" s="3"/>
      <c r="G875" s="3"/>
      <c r="H875" s="3"/>
      <c r="J875" s="226"/>
      <c r="K875" s="3"/>
      <c r="L875" s="3"/>
      <c r="O875" s="227"/>
      <c r="Q875" s="94"/>
      <c r="R875" s="94"/>
      <c r="S875" s="94"/>
      <c r="T875" s="94"/>
    </row>
    <row r="876" ht="15.75" customHeight="1">
      <c r="A876" s="204"/>
      <c r="B876" s="222"/>
      <c r="C876" s="223"/>
      <c r="D876" s="207"/>
      <c r="E876" s="3"/>
      <c r="F876" s="3"/>
      <c r="G876" s="3"/>
      <c r="H876" s="3"/>
      <c r="J876" s="226"/>
      <c r="K876" s="3"/>
      <c r="L876" s="3"/>
      <c r="O876" s="227"/>
      <c r="Q876" s="94"/>
      <c r="R876" s="94"/>
      <c r="S876" s="94"/>
      <c r="T876" s="94"/>
    </row>
    <row r="877" ht="15.75" customHeight="1">
      <c r="A877" s="204"/>
      <c r="B877" s="222"/>
      <c r="C877" s="223"/>
      <c r="D877" s="207"/>
      <c r="E877" s="3"/>
      <c r="F877" s="3"/>
      <c r="G877" s="3"/>
      <c r="H877" s="3"/>
      <c r="J877" s="226"/>
      <c r="K877" s="3"/>
      <c r="L877" s="3"/>
      <c r="O877" s="227"/>
      <c r="Q877" s="94"/>
      <c r="R877" s="94"/>
      <c r="S877" s="94"/>
      <c r="T877" s="94"/>
    </row>
    <row r="878" ht="15.75" customHeight="1">
      <c r="A878" s="204"/>
      <c r="B878" s="222"/>
      <c r="C878" s="223"/>
      <c r="D878" s="207"/>
      <c r="E878" s="3"/>
      <c r="F878" s="3"/>
      <c r="G878" s="3"/>
      <c r="H878" s="3"/>
      <c r="J878" s="226"/>
      <c r="K878" s="3"/>
      <c r="L878" s="3"/>
      <c r="O878" s="227"/>
      <c r="Q878" s="94"/>
      <c r="R878" s="94"/>
      <c r="S878" s="94"/>
      <c r="T878" s="94"/>
    </row>
    <row r="879" ht="15.75" customHeight="1">
      <c r="A879" s="204"/>
      <c r="B879" s="222"/>
      <c r="C879" s="223"/>
      <c r="D879" s="207"/>
      <c r="E879" s="3"/>
      <c r="F879" s="3"/>
      <c r="G879" s="3"/>
      <c r="H879" s="3"/>
      <c r="J879" s="226"/>
      <c r="K879" s="3"/>
      <c r="L879" s="3"/>
      <c r="O879" s="227"/>
      <c r="Q879" s="94"/>
      <c r="R879" s="94"/>
      <c r="S879" s="94"/>
      <c r="T879" s="94"/>
    </row>
    <row r="880" ht="15.75" customHeight="1">
      <c r="A880" s="204"/>
      <c r="B880" s="222"/>
      <c r="C880" s="223"/>
      <c r="D880" s="207"/>
      <c r="E880" s="3"/>
      <c r="F880" s="3"/>
      <c r="G880" s="3"/>
      <c r="H880" s="3"/>
      <c r="J880" s="226"/>
      <c r="K880" s="3"/>
      <c r="L880" s="3"/>
      <c r="O880" s="227"/>
      <c r="Q880" s="94"/>
      <c r="R880" s="94"/>
      <c r="S880" s="94"/>
      <c r="T880" s="94"/>
    </row>
    <row r="881" ht="15.75" customHeight="1">
      <c r="A881" s="204"/>
      <c r="B881" s="222"/>
      <c r="C881" s="223"/>
      <c r="D881" s="207"/>
      <c r="E881" s="3"/>
      <c r="F881" s="3"/>
      <c r="G881" s="3"/>
      <c r="H881" s="3"/>
      <c r="J881" s="226"/>
      <c r="K881" s="3"/>
      <c r="L881" s="3"/>
      <c r="O881" s="227"/>
      <c r="Q881" s="94"/>
      <c r="R881" s="94"/>
      <c r="S881" s="94"/>
      <c r="T881" s="94"/>
    </row>
    <row r="882" ht="15.75" customHeight="1">
      <c r="A882" s="204"/>
      <c r="B882" s="222"/>
      <c r="C882" s="223"/>
      <c r="D882" s="207"/>
      <c r="E882" s="3"/>
      <c r="F882" s="3"/>
      <c r="G882" s="3"/>
      <c r="H882" s="3"/>
      <c r="J882" s="226"/>
      <c r="K882" s="3"/>
      <c r="L882" s="3"/>
      <c r="O882" s="227"/>
      <c r="Q882" s="94"/>
      <c r="R882" s="94"/>
      <c r="S882" s="94"/>
      <c r="T882" s="94"/>
    </row>
    <row r="883" ht="15.75" customHeight="1">
      <c r="A883" s="204"/>
      <c r="B883" s="222"/>
      <c r="C883" s="223"/>
      <c r="D883" s="207"/>
      <c r="E883" s="3"/>
      <c r="F883" s="3"/>
      <c r="G883" s="3"/>
      <c r="H883" s="3"/>
      <c r="J883" s="226"/>
      <c r="K883" s="3"/>
      <c r="L883" s="3"/>
      <c r="O883" s="227"/>
      <c r="Q883" s="94"/>
      <c r="R883" s="94"/>
      <c r="S883" s="94"/>
      <c r="T883" s="94"/>
    </row>
    <row r="884" ht="15.75" customHeight="1">
      <c r="A884" s="204"/>
      <c r="B884" s="222"/>
      <c r="C884" s="223"/>
      <c r="D884" s="207"/>
      <c r="E884" s="3"/>
      <c r="F884" s="3"/>
      <c r="G884" s="3"/>
      <c r="H884" s="3"/>
      <c r="J884" s="226"/>
      <c r="K884" s="3"/>
      <c r="L884" s="3"/>
      <c r="O884" s="227"/>
      <c r="Q884" s="94"/>
      <c r="R884" s="94"/>
      <c r="S884" s="94"/>
      <c r="T884" s="94"/>
    </row>
    <row r="885" ht="15.75" customHeight="1">
      <c r="A885" s="204"/>
      <c r="B885" s="222"/>
      <c r="C885" s="223"/>
      <c r="D885" s="207"/>
      <c r="E885" s="3"/>
      <c r="F885" s="3"/>
      <c r="G885" s="3"/>
      <c r="H885" s="3"/>
      <c r="J885" s="226"/>
      <c r="K885" s="3"/>
      <c r="L885" s="3"/>
      <c r="O885" s="227"/>
      <c r="Q885" s="94"/>
      <c r="R885" s="94"/>
      <c r="S885" s="94"/>
      <c r="T885" s="94"/>
    </row>
    <row r="886" ht="15.75" customHeight="1">
      <c r="A886" s="204"/>
      <c r="B886" s="222"/>
      <c r="C886" s="223"/>
      <c r="D886" s="207"/>
      <c r="E886" s="3"/>
      <c r="F886" s="3"/>
      <c r="G886" s="3"/>
      <c r="H886" s="3"/>
      <c r="J886" s="226"/>
      <c r="K886" s="3"/>
      <c r="L886" s="3"/>
      <c r="O886" s="227"/>
      <c r="Q886" s="94"/>
      <c r="R886" s="94"/>
      <c r="S886" s="94"/>
      <c r="T886" s="94"/>
    </row>
    <row r="887" ht="15.75" customHeight="1">
      <c r="A887" s="204"/>
      <c r="B887" s="222"/>
      <c r="C887" s="223"/>
      <c r="D887" s="207"/>
      <c r="E887" s="3"/>
      <c r="F887" s="3"/>
      <c r="G887" s="3"/>
      <c r="H887" s="3"/>
      <c r="J887" s="226"/>
      <c r="K887" s="3"/>
      <c r="L887" s="3"/>
      <c r="O887" s="227"/>
      <c r="Q887" s="94"/>
      <c r="R887" s="94"/>
      <c r="S887" s="94"/>
      <c r="T887" s="94"/>
    </row>
    <row r="888" ht="15.75" customHeight="1">
      <c r="A888" s="204"/>
      <c r="B888" s="222"/>
      <c r="C888" s="223"/>
      <c r="D888" s="207"/>
      <c r="E888" s="3"/>
      <c r="F888" s="3"/>
      <c r="G888" s="3"/>
      <c r="H888" s="3"/>
      <c r="J888" s="226"/>
      <c r="K888" s="3"/>
      <c r="L888" s="3"/>
      <c r="O888" s="227"/>
      <c r="Q888" s="94"/>
      <c r="R888" s="94"/>
      <c r="S888" s="94"/>
      <c r="T888" s="94"/>
    </row>
    <row r="889" ht="15.75" customHeight="1">
      <c r="A889" s="204"/>
      <c r="B889" s="222"/>
      <c r="C889" s="223"/>
      <c r="D889" s="207"/>
      <c r="E889" s="3"/>
      <c r="F889" s="3"/>
      <c r="G889" s="3"/>
      <c r="H889" s="3"/>
      <c r="J889" s="226"/>
      <c r="K889" s="3"/>
      <c r="L889" s="3"/>
      <c r="O889" s="227"/>
      <c r="Q889" s="94"/>
      <c r="R889" s="94"/>
      <c r="S889" s="94"/>
      <c r="T889" s="94"/>
    </row>
    <row r="890" ht="15.75" customHeight="1">
      <c r="A890" s="204"/>
      <c r="B890" s="222"/>
      <c r="C890" s="223"/>
      <c r="D890" s="207"/>
      <c r="E890" s="3"/>
      <c r="F890" s="3"/>
      <c r="G890" s="3"/>
      <c r="H890" s="3"/>
      <c r="J890" s="226"/>
      <c r="K890" s="3"/>
      <c r="L890" s="3"/>
      <c r="O890" s="227"/>
      <c r="Q890" s="94"/>
      <c r="R890" s="94"/>
      <c r="S890" s="94"/>
      <c r="T890" s="94"/>
    </row>
    <row r="891" ht="15.75" customHeight="1">
      <c r="A891" s="204"/>
      <c r="B891" s="222"/>
      <c r="C891" s="223"/>
      <c r="D891" s="207"/>
      <c r="E891" s="3"/>
      <c r="F891" s="3"/>
      <c r="G891" s="3"/>
      <c r="H891" s="3"/>
      <c r="J891" s="226"/>
      <c r="K891" s="3"/>
      <c r="L891" s="3"/>
      <c r="O891" s="227"/>
      <c r="Q891" s="94"/>
      <c r="R891" s="94"/>
      <c r="S891" s="94"/>
      <c r="T891" s="94"/>
    </row>
    <row r="892" ht="15.75" customHeight="1">
      <c r="A892" s="204"/>
      <c r="B892" s="222"/>
      <c r="C892" s="223"/>
      <c r="D892" s="207"/>
      <c r="E892" s="3"/>
      <c r="F892" s="3"/>
      <c r="G892" s="3"/>
      <c r="H892" s="3"/>
      <c r="J892" s="226"/>
      <c r="K892" s="3"/>
      <c r="L892" s="3"/>
      <c r="O892" s="227"/>
      <c r="Q892" s="94"/>
      <c r="R892" s="94"/>
      <c r="S892" s="94"/>
      <c r="T892" s="94"/>
    </row>
    <row r="893" ht="15.75" customHeight="1">
      <c r="A893" s="204"/>
      <c r="B893" s="222"/>
      <c r="C893" s="223"/>
      <c r="D893" s="207"/>
      <c r="E893" s="3"/>
      <c r="F893" s="3"/>
      <c r="G893" s="3"/>
      <c r="H893" s="3"/>
      <c r="J893" s="226"/>
      <c r="K893" s="3"/>
      <c r="L893" s="3"/>
      <c r="O893" s="227"/>
      <c r="Q893" s="94"/>
      <c r="R893" s="94"/>
      <c r="S893" s="94"/>
      <c r="T893" s="94"/>
    </row>
    <row r="894" ht="15.75" customHeight="1">
      <c r="A894" s="204"/>
      <c r="B894" s="222"/>
      <c r="C894" s="223"/>
      <c r="D894" s="207"/>
      <c r="E894" s="3"/>
      <c r="F894" s="3"/>
      <c r="G894" s="3"/>
      <c r="H894" s="3"/>
      <c r="J894" s="226"/>
      <c r="K894" s="3"/>
      <c r="L894" s="3"/>
      <c r="O894" s="227"/>
      <c r="Q894" s="94"/>
      <c r="R894" s="94"/>
      <c r="S894" s="94"/>
      <c r="T894" s="94"/>
    </row>
    <row r="895" ht="15.75" customHeight="1">
      <c r="A895" s="204"/>
      <c r="B895" s="222"/>
      <c r="C895" s="223"/>
      <c r="D895" s="207"/>
      <c r="E895" s="3"/>
      <c r="F895" s="3"/>
      <c r="G895" s="3"/>
      <c r="H895" s="3"/>
      <c r="J895" s="226"/>
      <c r="K895" s="3"/>
      <c r="L895" s="3"/>
      <c r="O895" s="227"/>
      <c r="Q895" s="94"/>
      <c r="R895" s="94"/>
      <c r="S895" s="94"/>
      <c r="T895" s="94"/>
    </row>
    <row r="896" ht="15.75" customHeight="1">
      <c r="A896" s="204"/>
      <c r="B896" s="222"/>
      <c r="C896" s="223"/>
      <c r="D896" s="207"/>
      <c r="E896" s="3"/>
      <c r="F896" s="3"/>
      <c r="G896" s="3"/>
      <c r="H896" s="3"/>
      <c r="J896" s="226"/>
      <c r="K896" s="3"/>
      <c r="L896" s="3"/>
      <c r="O896" s="227"/>
      <c r="Q896" s="94"/>
      <c r="R896" s="94"/>
      <c r="S896" s="94"/>
      <c r="T896" s="94"/>
    </row>
    <row r="897" ht="15.75" customHeight="1">
      <c r="A897" s="204"/>
      <c r="B897" s="222"/>
      <c r="C897" s="223"/>
      <c r="D897" s="207"/>
      <c r="E897" s="3"/>
      <c r="F897" s="3"/>
      <c r="G897" s="3"/>
      <c r="H897" s="3"/>
      <c r="J897" s="226"/>
      <c r="K897" s="3"/>
      <c r="L897" s="3"/>
      <c r="O897" s="227"/>
      <c r="Q897" s="94"/>
      <c r="R897" s="94"/>
      <c r="S897" s="94"/>
      <c r="T897" s="94"/>
    </row>
    <row r="898" ht="15.75" customHeight="1">
      <c r="A898" s="204"/>
      <c r="B898" s="222"/>
      <c r="C898" s="223"/>
      <c r="D898" s="207"/>
      <c r="E898" s="3"/>
      <c r="F898" s="3"/>
      <c r="G898" s="3"/>
      <c r="H898" s="3"/>
      <c r="J898" s="226"/>
      <c r="K898" s="3"/>
      <c r="L898" s="3"/>
      <c r="O898" s="227"/>
      <c r="Q898" s="94"/>
      <c r="R898" s="94"/>
      <c r="S898" s="94"/>
      <c r="T898" s="94"/>
    </row>
    <row r="899" ht="15.75" customHeight="1">
      <c r="A899" s="204"/>
      <c r="B899" s="222"/>
      <c r="C899" s="223"/>
      <c r="D899" s="207"/>
      <c r="E899" s="3"/>
      <c r="F899" s="3"/>
      <c r="G899" s="3"/>
      <c r="H899" s="3"/>
      <c r="J899" s="226"/>
      <c r="K899" s="3"/>
      <c r="L899" s="3"/>
      <c r="O899" s="227"/>
      <c r="Q899" s="94"/>
      <c r="R899" s="94"/>
      <c r="S899" s="94"/>
      <c r="T899" s="94"/>
    </row>
    <row r="900" ht="15.75" customHeight="1">
      <c r="A900" s="204"/>
      <c r="B900" s="222"/>
      <c r="C900" s="223"/>
      <c r="D900" s="207"/>
      <c r="E900" s="3"/>
      <c r="F900" s="3"/>
      <c r="G900" s="3"/>
      <c r="H900" s="3"/>
      <c r="J900" s="226"/>
      <c r="K900" s="3"/>
      <c r="L900" s="3"/>
      <c r="O900" s="227"/>
      <c r="Q900" s="94"/>
      <c r="R900" s="94"/>
      <c r="S900" s="94"/>
      <c r="T900" s="94"/>
    </row>
    <row r="901" ht="15.75" customHeight="1">
      <c r="A901" s="204"/>
      <c r="B901" s="222"/>
      <c r="C901" s="223"/>
      <c r="D901" s="207"/>
      <c r="E901" s="3"/>
      <c r="F901" s="3"/>
      <c r="G901" s="3"/>
      <c r="H901" s="3"/>
      <c r="J901" s="226"/>
      <c r="K901" s="3"/>
      <c r="L901" s="3"/>
      <c r="O901" s="227"/>
      <c r="Q901" s="94"/>
      <c r="R901" s="94"/>
      <c r="S901" s="94"/>
      <c r="T901" s="94"/>
    </row>
    <row r="902" ht="15.75" customHeight="1">
      <c r="A902" s="204"/>
      <c r="B902" s="222"/>
      <c r="C902" s="223"/>
      <c r="D902" s="207"/>
      <c r="E902" s="3"/>
      <c r="F902" s="3"/>
      <c r="G902" s="3"/>
      <c r="H902" s="3"/>
      <c r="J902" s="226"/>
      <c r="K902" s="3"/>
      <c r="L902" s="3"/>
      <c r="O902" s="227"/>
      <c r="Q902" s="94"/>
      <c r="R902" s="94"/>
      <c r="S902" s="94"/>
      <c r="T902" s="94"/>
    </row>
    <row r="903" ht="15.75" customHeight="1">
      <c r="A903" s="204"/>
      <c r="B903" s="222"/>
      <c r="C903" s="223"/>
      <c r="D903" s="207"/>
      <c r="E903" s="3"/>
      <c r="F903" s="3"/>
      <c r="G903" s="3"/>
      <c r="H903" s="3"/>
      <c r="J903" s="226"/>
      <c r="K903" s="3"/>
      <c r="L903" s="3"/>
      <c r="O903" s="227"/>
      <c r="Q903" s="94"/>
      <c r="R903" s="94"/>
      <c r="S903" s="94"/>
      <c r="T903" s="94"/>
    </row>
    <row r="904" ht="15.75" customHeight="1">
      <c r="A904" s="204"/>
      <c r="B904" s="222"/>
      <c r="C904" s="223"/>
      <c r="D904" s="207"/>
      <c r="E904" s="3"/>
      <c r="F904" s="3"/>
      <c r="G904" s="3"/>
      <c r="H904" s="3"/>
      <c r="J904" s="226"/>
      <c r="K904" s="3"/>
      <c r="L904" s="3"/>
      <c r="O904" s="227"/>
      <c r="Q904" s="94"/>
      <c r="R904" s="94"/>
      <c r="S904" s="94"/>
      <c r="T904" s="94"/>
    </row>
    <row r="905" ht="15.75" customHeight="1">
      <c r="A905" s="204"/>
      <c r="B905" s="222"/>
      <c r="C905" s="223"/>
      <c r="D905" s="207"/>
      <c r="E905" s="3"/>
      <c r="F905" s="3"/>
      <c r="G905" s="3"/>
      <c r="H905" s="3"/>
      <c r="J905" s="226"/>
      <c r="K905" s="3"/>
      <c r="L905" s="3"/>
      <c r="O905" s="227"/>
      <c r="Q905" s="94"/>
      <c r="R905" s="94"/>
      <c r="S905" s="94"/>
      <c r="T905" s="94"/>
    </row>
    <row r="906" ht="15.75" customHeight="1">
      <c r="A906" s="204"/>
      <c r="B906" s="222"/>
      <c r="C906" s="223"/>
      <c r="D906" s="207"/>
      <c r="E906" s="3"/>
      <c r="F906" s="3"/>
      <c r="G906" s="3"/>
      <c r="H906" s="3"/>
      <c r="J906" s="226"/>
      <c r="K906" s="3"/>
      <c r="L906" s="3"/>
      <c r="O906" s="227"/>
      <c r="Q906" s="94"/>
      <c r="R906" s="94"/>
      <c r="S906" s="94"/>
      <c r="T906" s="94"/>
    </row>
    <row r="907" ht="15.75" customHeight="1">
      <c r="A907" s="204"/>
      <c r="B907" s="222"/>
      <c r="C907" s="223"/>
      <c r="D907" s="207"/>
      <c r="E907" s="3"/>
      <c r="F907" s="3"/>
      <c r="G907" s="3"/>
      <c r="H907" s="3"/>
      <c r="J907" s="226"/>
      <c r="K907" s="3"/>
      <c r="L907" s="3"/>
      <c r="O907" s="227"/>
      <c r="Q907" s="94"/>
      <c r="R907" s="94"/>
      <c r="S907" s="94"/>
      <c r="T907" s="94"/>
    </row>
    <row r="908" ht="15.75" customHeight="1">
      <c r="A908" s="204"/>
      <c r="B908" s="222"/>
      <c r="C908" s="223"/>
      <c r="D908" s="207"/>
      <c r="E908" s="3"/>
      <c r="F908" s="3"/>
      <c r="G908" s="3"/>
      <c r="H908" s="3"/>
      <c r="J908" s="226"/>
      <c r="K908" s="3"/>
      <c r="L908" s="3"/>
      <c r="O908" s="227"/>
      <c r="Q908" s="94"/>
      <c r="R908" s="94"/>
      <c r="S908" s="94"/>
      <c r="T908" s="94"/>
    </row>
    <row r="909" ht="15.75" customHeight="1">
      <c r="A909" s="204"/>
      <c r="B909" s="222"/>
      <c r="C909" s="223"/>
      <c r="D909" s="207"/>
      <c r="E909" s="3"/>
      <c r="F909" s="3"/>
      <c r="G909" s="3"/>
      <c r="H909" s="3"/>
      <c r="J909" s="226"/>
      <c r="K909" s="3"/>
      <c r="L909" s="3"/>
      <c r="O909" s="227"/>
      <c r="Q909" s="94"/>
      <c r="R909" s="94"/>
      <c r="S909" s="94"/>
      <c r="T909" s="94"/>
    </row>
    <row r="910" ht="15.75" customHeight="1">
      <c r="A910" s="204"/>
      <c r="B910" s="222"/>
      <c r="C910" s="223"/>
      <c r="D910" s="207"/>
      <c r="E910" s="3"/>
      <c r="F910" s="3"/>
      <c r="G910" s="3"/>
      <c r="H910" s="3"/>
      <c r="J910" s="226"/>
      <c r="K910" s="3"/>
      <c r="L910" s="3"/>
      <c r="O910" s="227"/>
      <c r="Q910" s="94"/>
      <c r="R910" s="94"/>
      <c r="S910" s="94"/>
      <c r="T910" s="94"/>
    </row>
    <row r="911" ht="15.75" customHeight="1">
      <c r="A911" s="204"/>
      <c r="B911" s="222"/>
      <c r="C911" s="223"/>
      <c r="D911" s="207"/>
      <c r="E911" s="3"/>
      <c r="F911" s="3"/>
      <c r="G911" s="3"/>
      <c r="H911" s="3"/>
      <c r="J911" s="226"/>
      <c r="K911" s="3"/>
      <c r="L911" s="3"/>
      <c r="O911" s="227"/>
      <c r="Q911" s="94"/>
      <c r="R911" s="94"/>
      <c r="S911" s="94"/>
      <c r="T911" s="94"/>
    </row>
    <row r="912" ht="15.75" customHeight="1">
      <c r="A912" s="204"/>
      <c r="B912" s="222"/>
      <c r="C912" s="223"/>
      <c r="D912" s="207"/>
      <c r="E912" s="3"/>
      <c r="F912" s="3"/>
      <c r="G912" s="3"/>
      <c r="H912" s="3"/>
      <c r="J912" s="226"/>
      <c r="K912" s="3"/>
      <c r="L912" s="3"/>
      <c r="O912" s="227"/>
      <c r="Q912" s="94"/>
      <c r="R912" s="94"/>
      <c r="S912" s="94"/>
      <c r="T912" s="94"/>
    </row>
    <row r="913" ht="15.75" customHeight="1">
      <c r="A913" s="204"/>
      <c r="B913" s="222"/>
      <c r="C913" s="223"/>
      <c r="D913" s="207"/>
      <c r="E913" s="3"/>
      <c r="F913" s="3"/>
      <c r="G913" s="3"/>
      <c r="H913" s="3"/>
      <c r="J913" s="226"/>
      <c r="K913" s="3"/>
      <c r="L913" s="3"/>
      <c r="O913" s="227"/>
      <c r="Q913" s="94"/>
      <c r="R913" s="94"/>
      <c r="S913" s="94"/>
      <c r="T913" s="94"/>
    </row>
    <row r="914" ht="15.75" customHeight="1">
      <c r="A914" s="204"/>
      <c r="B914" s="222"/>
      <c r="C914" s="223"/>
      <c r="D914" s="207"/>
      <c r="E914" s="3"/>
      <c r="F914" s="3"/>
      <c r="G914" s="3"/>
      <c r="H914" s="3"/>
      <c r="J914" s="226"/>
      <c r="K914" s="3"/>
      <c r="L914" s="3"/>
      <c r="O914" s="227"/>
      <c r="Q914" s="94"/>
      <c r="R914" s="94"/>
      <c r="S914" s="94"/>
      <c r="T914" s="94"/>
    </row>
    <row r="915" ht="15.75" customHeight="1">
      <c r="A915" s="204"/>
      <c r="B915" s="222"/>
      <c r="C915" s="223"/>
      <c r="D915" s="207"/>
      <c r="E915" s="3"/>
      <c r="F915" s="3"/>
      <c r="G915" s="3"/>
      <c r="H915" s="3"/>
      <c r="J915" s="226"/>
      <c r="K915" s="3"/>
      <c r="L915" s="3"/>
      <c r="O915" s="227"/>
      <c r="Q915" s="94"/>
      <c r="R915" s="94"/>
      <c r="S915" s="94"/>
      <c r="T915" s="94"/>
    </row>
    <row r="916" ht="15.75" customHeight="1">
      <c r="A916" s="204"/>
      <c r="B916" s="222"/>
      <c r="C916" s="223"/>
      <c r="D916" s="207"/>
      <c r="E916" s="3"/>
      <c r="F916" s="3"/>
      <c r="G916" s="3"/>
      <c r="H916" s="3"/>
      <c r="J916" s="226"/>
      <c r="K916" s="3"/>
      <c r="L916" s="3"/>
      <c r="O916" s="227"/>
      <c r="Q916" s="94"/>
      <c r="R916" s="94"/>
      <c r="S916" s="94"/>
      <c r="T916" s="94"/>
    </row>
    <row r="917" ht="15.75" customHeight="1">
      <c r="A917" s="204"/>
      <c r="B917" s="222"/>
      <c r="C917" s="223"/>
      <c r="D917" s="207"/>
      <c r="E917" s="3"/>
      <c r="F917" s="3"/>
      <c r="G917" s="3"/>
      <c r="H917" s="3"/>
      <c r="J917" s="226"/>
      <c r="K917" s="3"/>
      <c r="L917" s="3"/>
      <c r="O917" s="227"/>
      <c r="Q917" s="94"/>
      <c r="R917" s="94"/>
      <c r="S917" s="94"/>
      <c r="T917" s="94"/>
    </row>
    <row r="918" ht="15.75" customHeight="1">
      <c r="A918" s="204"/>
      <c r="B918" s="222"/>
      <c r="C918" s="223"/>
      <c r="D918" s="207"/>
      <c r="E918" s="3"/>
      <c r="F918" s="3"/>
      <c r="G918" s="3"/>
      <c r="H918" s="3"/>
      <c r="J918" s="226"/>
      <c r="K918" s="3"/>
      <c r="L918" s="3"/>
      <c r="O918" s="227"/>
      <c r="Q918" s="94"/>
      <c r="R918" s="94"/>
      <c r="S918" s="94"/>
      <c r="T918" s="94"/>
    </row>
    <row r="919" ht="15.75" customHeight="1">
      <c r="A919" s="204"/>
      <c r="B919" s="222"/>
      <c r="C919" s="223"/>
      <c r="D919" s="207"/>
      <c r="E919" s="3"/>
      <c r="F919" s="3"/>
      <c r="G919" s="3"/>
      <c r="H919" s="3"/>
      <c r="J919" s="226"/>
      <c r="K919" s="3"/>
      <c r="L919" s="3"/>
      <c r="O919" s="227"/>
      <c r="Q919" s="94"/>
      <c r="R919" s="94"/>
      <c r="S919" s="94"/>
      <c r="T919" s="94"/>
    </row>
    <row r="920" ht="15.75" customHeight="1">
      <c r="A920" s="204"/>
      <c r="B920" s="222"/>
      <c r="C920" s="223"/>
      <c r="D920" s="207"/>
      <c r="E920" s="3"/>
      <c r="F920" s="3"/>
      <c r="G920" s="3"/>
      <c r="H920" s="3"/>
      <c r="J920" s="226"/>
      <c r="K920" s="3"/>
      <c r="L920" s="3"/>
      <c r="O920" s="227"/>
      <c r="Q920" s="94"/>
      <c r="R920" s="94"/>
      <c r="S920" s="94"/>
      <c r="T920" s="94"/>
    </row>
    <row r="921" ht="15.75" customHeight="1">
      <c r="A921" s="204"/>
      <c r="B921" s="222"/>
      <c r="C921" s="223"/>
      <c r="D921" s="207"/>
      <c r="E921" s="3"/>
      <c r="F921" s="3"/>
      <c r="G921" s="3"/>
      <c r="H921" s="3"/>
      <c r="J921" s="226"/>
      <c r="K921" s="3"/>
      <c r="L921" s="3"/>
      <c r="O921" s="227"/>
      <c r="Q921" s="94"/>
      <c r="R921" s="94"/>
      <c r="S921" s="94"/>
      <c r="T921" s="94"/>
    </row>
    <row r="922" ht="15.75" customHeight="1">
      <c r="A922" s="204"/>
      <c r="B922" s="222"/>
      <c r="C922" s="223"/>
      <c r="D922" s="207"/>
      <c r="E922" s="3"/>
      <c r="F922" s="3"/>
      <c r="G922" s="3"/>
      <c r="H922" s="3"/>
      <c r="J922" s="226"/>
      <c r="K922" s="3"/>
      <c r="L922" s="3"/>
      <c r="O922" s="227"/>
      <c r="Q922" s="94"/>
      <c r="R922" s="94"/>
      <c r="S922" s="94"/>
      <c r="T922" s="94"/>
    </row>
    <row r="923" ht="15.75" customHeight="1">
      <c r="A923" s="204"/>
      <c r="B923" s="222"/>
      <c r="C923" s="223"/>
      <c r="D923" s="207"/>
      <c r="E923" s="3"/>
      <c r="F923" s="3"/>
      <c r="G923" s="3"/>
      <c r="H923" s="3"/>
      <c r="J923" s="226"/>
      <c r="K923" s="3"/>
      <c r="L923" s="3"/>
      <c r="O923" s="227"/>
      <c r="Q923" s="94"/>
      <c r="R923" s="94"/>
      <c r="S923" s="94"/>
      <c r="T923" s="94"/>
    </row>
    <row r="924" ht="15.75" customHeight="1">
      <c r="A924" s="204"/>
      <c r="B924" s="222"/>
      <c r="C924" s="223"/>
      <c r="D924" s="207"/>
      <c r="E924" s="3"/>
      <c r="F924" s="3"/>
      <c r="G924" s="3"/>
      <c r="H924" s="3"/>
      <c r="J924" s="226"/>
      <c r="K924" s="3"/>
      <c r="L924" s="3"/>
      <c r="O924" s="227"/>
      <c r="Q924" s="94"/>
      <c r="R924" s="94"/>
      <c r="S924" s="94"/>
      <c r="T924" s="94"/>
    </row>
    <row r="925" ht="15.75" customHeight="1">
      <c r="A925" s="204"/>
      <c r="B925" s="222"/>
      <c r="C925" s="223"/>
      <c r="D925" s="207"/>
      <c r="E925" s="3"/>
      <c r="F925" s="3"/>
      <c r="G925" s="3"/>
      <c r="H925" s="3"/>
      <c r="J925" s="226"/>
      <c r="K925" s="3"/>
      <c r="L925" s="3"/>
      <c r="O925" s="227"/>
      <c r="Q925" s="94"/>
      <c r="R925" s="94"/>
      <c r="S925" s="94"/>
      <c r="T925" s="94"/>
    </row>
    <row r="926" ht="15.75" customHeight="1">
      <c r="A926" s="204"/>
      <c r="B926" s="222"/>
      <c r="C926" s="223"/>
      <c r="D926" s="207"/>
      <c r="E926" s="3"/>
      <c r="F926" s="3"/>
      <c r="G926" s="3"/>
      <c r="H926" s="3"/>
      <c r="J926" s="226"/>
      <c r="K926" s="3"/>
      <c r="L926" s="3"/>
      <c r="O926" s="227"/>
      <c r="Q926" s="94"/>
      <c r="R926" s="94"/>
      <c r="S926" s="94"/>
      <c r="T926" s="94"/>
    </row>
    <row r="927" ht="15.75" customHeight="1">
      <c r="A927" s="204"/>
      <c r="B927" s="222"/>
      <c r="C927" s="223"/>
      <c r="D927" s="207"/>
      <c r="E927" s="3"/>
      <c r="F927" s="3"/>
      <c r="G927" s="3"/>
      <c r="H927" s="3"/>
      <c r="J927" s="226"/>
      <c r="K927" s="3"/>
      <c r="L927" s="3"/>
      <c r="O927" s="227"/>
      <c r="Q927" s="94"/>
      <c r="R927" s="94"/>
      <c r="S927" s="94"/>
      <c r="T927" s="94"/>
    </row>
    <row r="928" ht="15.75" customHeight="1">
      <c r="A928" s="204"/>
      <c r="B928" s="222"/>
      <c r="C928" s="223"/>
      <c r="D928" s="207"/>
      <c r="E928" s="3"/>
      <c r="F928" s="3"/>
      <c r="G928" s="3"/>
      <c r="H928" s="3"/>
      <c r="J928" s="226"/>
      <c r="K928" s="3"/>
      <c r="L928" s="3"/>
      <c r="O928" s="227"/>
      <c r="Q928" s="94"/>
      <c r="R928" s="94"/>
      <c r="S928" s="94"/>
      <c r="T928" s="94"/>
    </row>
    <row r="929" ht="15.75" customHeight="1">
      <c r="A929" s="204"/>
      <c r="B929" s="222"/>
      <c r="C929" s="223"/>
      <c r="D929" s="207"/>
      <c r="E929" s="3"/>
      <c r="F929" s="3"/>
      <c r="G929" s="3"/>
      <c r="H929" s="3"/>
      <c r="J929" s="226"/>
      <c r="K929" s="3"/>
      <c r="L929" s="3"/>
      <c r="O929" s="227"/>
      <c r="Q929" s="94"/>
      <c r="R929" s="94"/>
      <c r="S929" s="94"/>
      <c r="T929" s="94"/>
    </row>
    <row r="930" ht="15.75" customHeight="1">
      <c r="A930" s="204"/>
      <c r="B930" s="222"/>
      <c r="C930" s="223"/>
      <c r="D930" s="207"/>
      <c r="E930" s="3"/>
      <c r="F930" s="3"/>
      <c r="G930" s="3"/>
      <c r="H930" s="3"/>
      <c r="J930" s="226"/>
      <c r="K930" s="3"/>
      <c r="L930" s="3"/>
      <c r="O930" s="227"/>
      <c r="Q930" s="94"/>
      <c r="R930" s="94"/>
      <c r="S930" s="94"/>
      <c r="T930" s="94"/>
    </row>
    <row r="931" ht="15.75" customHeight="1">
      <c r="A931" s="204"/>
      <c r="B931" s="222"/>
      <c r="C931" s="223"/>
      <c r="D931" s="207"/>
      <c r="E931" s="3"/>
      <c r="F931" s="3"/>
      <c r="G931" s="3"/>
      <c r="H931" s="3"/>
      <c r="J931" s="226"/>
      <c r="K931" s="3"/>
      <c r="L931" s="3"/>
      <c r="O931" s="227"/>
      <c r="Q931" s="94"/>
      <c r="R931" s="94"/>
      <c r="S931" s="94"/>
      <c r="T931" s="94"/>
    </row>
    <row r="932" ht="15.75" customHeight="1">
      <c r="A932" s="204"/>
      <c r="B932" s="222"/>
      <c r="C932" s="223"/>
      <c r="D932" s="207"/>
      <c r="E932" s="3"/>
      <c r="F932" s="3"/>
      <c r="G932" s="3"/>
      <c r="H932" s="3"/>
      <c r="J932" s="226"/>
      <c r="K932" s="3"/>
      <c r="L932" s="3"/>
      <c r="O932" s="227"/>
      <c r="Q932" s="94"/>
      <c r="R932" s="94"/>
      <c r="S932" s="94"/>
      <c r="T932" s="94"/>
    </row>
    <row r="933" ht="15.75" customHeight="1">
      <c r="A933" s="204"/>
      <c r="B933" s="222"/>
      <c r="C933" s="223"/>
      <c r="D933" s="207"/>
      <c r="E933" s="3"/>
      <c r="F933" s="3"/>
      <c r="G933" s="3"/>
      <c r="H933" s="3"/>
      <c r="J933" s="226"/>
      <c r="K933" s="3"/>
      <c r="L933" s="3"/>
      <c r="O933" s="227"/>
      <c r="Q933" s="94"/>
      <c r="R933" s="94"/>
      <c r="S933" s="94"/>
      <c r="T933" s="94"/>
    </row>
    <row r="934" ht="15.75" customHeight="1">
      <c r="A934" s="204"/>
      <c r="B934" s="222"/>
      <c r="C934" s="223"/>
      <c r="D934" s="207"/>
      <c r="E934" s="3"/>
      <c r="F934" s="3"/>
      <c r="G934" s="3"/>
      <c r="H934" s="3"/>
      <c r="J934" s="226"/>
      <c r="K934" s="3"/>
      <c r="L934" s="3"/>
      <c r="O934" s="227"/>
      <c r="Q934" s="94"/>
      <c r="R934" s="94"/>
      <c r="S934" s="94"/>
      <c r="T934" s="94"/>
    </row>
    <row r="935" ht="15.75" customHeight="1">
      <c r="A935" s="204"/>
      <c r="B935" s="222"/>
      <c r="C935" s="223"/>
      <c r="D935" s="207"/>
      <c r="E935" s="3"/>
      <c r="F935" s="3"/>
      <c r="G935" s="3"/>
      <c r="H935" s="3"/>
      <c r="J935" s="226"/>
      <c r="K935" s="3"/>
      <c r="L935" s="3"/>
      <c r="O935" s="227"/>
      <c r="Q935" s="94"/>
      <c r="R935" s="94"/>
      <c r="S935" s="94"/>
      <c r="T935" s="94"/>
    </row>
    <row r="936" ht="15.75" customHeight="1">
      <c r="A936" s="204"/>
      <c r="B936" s="222"/>
      <c r="C936" s="223"/>
      <c r="D936" s="207"/>
      <c r="E936" s="3"/>
      <c r="F936" s="3"/>
      <c r="G936" s="3"/>
      <c r="H936" s="3"/>
      <c r="J936" s="226"/>
      <c r="K936" s="3"/>
      <c r="L936" s="3"/>
      <c r="O936" s="227"/>
      <c r="Q936" s="94"/>
      <c r="R936" s="94"/>
      <c r="S936" s="94"/>
      <c r="T936" s="94"/>
    </row>
    <row r="937" ht="15.75" customHeight="1">
      <c r="A937" s="204"/>
      <c r="B937" s="222"/>
      <c r="C937" s="223"/>
      <c r="D937" s="207"/>
      <c r="E937" s="3"/>
      <c r="F937" s="3"/>
      <c r="G937" s="3"/>
      <c r="H937" s="3"/>
      <c r="J937" s="226"/>
      <c r="K937" s="3"/>
      <c r="L937" s="3"/>
      <c r="O937" s="227"/>
      <c r="Q937" s="94"/>
      <c r="R937" s="94"/>
      <c r="S937" s="94"/>
      <c r="T937" s="94"/>
    </row>
    <row r="938" ht="15.75" customHeight="1">
      <c r="A938" s="204"/>
      <c r="B938" s="222"/>
      <c r="C938" s="223"/>
      <c r="D938" s="207"/>
      <c r="E938" s="3"/>
      <c r="F938" s="3"/>
      <c r="G938" s="3"/>
      <c r="H938" s="3"/>
      <c r="J938" s="226"/>
      <c r="K938" s="3"/>
      <c r="L938" s="3"/>
      <c r="O938" s="227"/>
      <c r="Q938" s="94"/>
      <c r="R938" s="94"/>
      <c r="S938" s="94"/>
      <c r="T938" s="94"/>
    </row>
    <row r="939" ht="15.75" customHeight="1">
      <c r="A939" s="204"/>
      <c r="B939" s="222"/>
      <c r="C939" s="223"/>
      <c r="D939" s="207"/>
      <c r="E939" s="3"/>
      <c r="F939" s="3"/>
      <c r="G939" s="3"/>
      <c r="H939" s="3"/>
      <c r="J939" s="226"/>
      <c r="K939" s="3"/>
      <c r="L939" s="3"/>
      <c r="O939" s="227"/>
      <c r="Q939" s="94"/>
      <c r="R939" s="94"/>
      <c r="S939" s="94"/>
      <c r="T939" s="94"/>
    </row>
    <row r="940" ht="15.75" customHeight="1">
      <c r="A940" s="204"/>
      <c r="B940" s="222"/>
      <c r="C940" s="223"/>
      <c r="D940" s="207"/>
      <c r="E940" s="3"/>
      <c r="F940" s="3"/>
      <c r="G940" s="3"/>
      <c r="H940" s="3"/>
      <c r="J940" s="226"/>
      <c r="K940" s="3"/>
      <c r="L940" s="3"/>
      <c r="O940" s="227"/>
      <c r="Q940" s="94"/>
      <c r="R940" s="94"/>
      <c r="S940" s="94"/>
      <c r="T940" s="94"/>
    </row>
    <row r="941" ht="15.75" customHeight="1">
      <c r="A941" s="204"/>
      <c r="B941" s="222"/>
      <c r="C941" s="223"/>
      <c r="D941" s="207"/>
      <c r="E941" s="3"/>
      <c r="F941" s="3"/>
      <c r="G941" s="3"/>
      <c r="H941" s="3"/>
      <c r="J941" s="226"/>
      <c r="K941" s="3"/>
      <c r="L941" s="3"/>
      <c r="O941" s="227"/>
      <c r="Q941" s="94"/>
      <c r="R941" s="94"/>
      <c r="S941" s="94"/>
      <c r="T941" s="94"/>
    </row>
    <row r="942" ht="15.75" customHeight="1">
      <c r="A942" s="204"/>
      <c r="B942" s="222"/>
      <c r="C942" s="223"/>
      <c r="D942" s="207"/>
      <c r="E942" s="3"/>
      <c r="F942" s="3"/>
      <c r="G942" s="3"/>
      <c r="H942" s="3"/>
      <c r="J942" s="226"/>
      <c r="K942" s="3"/>
      <c r="L942" s="3"/>
      <c r="O942" s="227"/>
      <c r="Q942" s="94"/>
      <c r="R942" s="94"/>
      <c r="S942" s="94"/>
      <c r="T942" s="94"/>
    </row>
    <row r="943" ht="15.75" customHeight="1">
      <c r="A943" s="204"/>
      <c r="B943" s="222"/>
      <c r="C943" s="223"/>
      <c r="D943" s="207"/>
      <c r="E943" s="3"/>
      <c r="F943" s="3"/>
      <c r="G943" s="3"/>
      <c r="H943" s="3"/>
      <c r="J943" s="226"/>
      <c r="K943" s="3"/>
      <c r="L943" s="3"/>
      <c r="O943" s="227"/>
      <c r="Q943" s="94"/>
      <c r="R943" s="94"/>
      <c r="S943" s="94"/>
      <c r="T943" s="94"/>
    </row>
    <row r="944" ht="15.75" customHeight="1">
      <c r="A944" s="204"/>
      <c r="B944" s="222"/>
      <c r="C944" s="223"/>
      <c r="D944" s="207"/>
      <c r="E944" s="3"/>
      <c r="F944" s="3"/>
      <c r="G944" s="3"/>
      <c r="H944" s="3"/>
      <c r="J944" s="226"/>
      <c r="K944" s="3"/>
      <c r="L944" s="3"/>
      <c r="O944" s="227"/>
      <c r="Q944" s="94"/>
      <c r="R944" s="94"/>
      <c r="S944" s="94"/>
      <c r="T944" s="94"/>
    </row>
    <row r="945" ht="15.75" customHeight="1">
      <c r="A945" s="204"/>
      <c r="B945" s="222"/>
      <c r="C945" s="223"/>
      <c r="D945" s="207"/>
      <c r="E945" s="3"/>
      <c r="F945" s="3"/>
      <c r="G945" s="3"/>
      <c r="H945" s="3"/>
      <c r="J945" s="226"/>
      <c r="K945" s="3"/>
      <c r="L945" s="3"/>
      <c r="O945" s="227"/>
      <c r="Q945" s="94"/>
      <c r="R945" s="94"/>
      <c r="S945" s="94"/>
      <c r="T945" s="94"/>
    </row>
    <row r="946" ht="15.75" customHeight="1">
      <c r="A946" s="204"/>
      <c r="B946" s="222"/>
      <c r="C946" s="223"/>
      <c r="D946" s="207"/>
      <c r="E946" s="3"/>
      <c r="F946" s="3"/>
      <c r="G946" s="3"/>
      <c r="H946" s="3"/>
      <c r="J946" s="226"/>
      <c r="K946" s="3"/>
      <c r="L946" s="3"/>
      <c r="O946" s="227"/>
      <c r="Q946" s="94"/>
      <c r="R946" s="94"/>
      <c r="S946" s="94"/>
      <c r="T946" s="94"/>
    </row>
    <row r="947" ht="15.75" customHeight="1">
      <c r="A947" s="204"/>
      <c r="B947" s="222"/>
      <c r="C947" s="223"/>
      <c r="D947" s="207"/>
      <c r="E947" s="3"/>
      <c r="F947" s="3"/>
      <c r="G947" s="3"/>
      <c r="H947" s="3"/>
      <c r="J947" s="226"/>
      <c r="K947" s="3"/>
      <c r="L947" s="3"/>
      <c r="O947" s="227"/>
      <c r="Q947" s="94"/>
      <c r="R947" s="94"/>
      <c r="S947" s="94"/>
      <c r="T947" s="94"/>
    </row>
    <row r="948" ht="15.75" customHeight="1">
      <c r="A948" s="204"/>
      <c r="B948" s="222"/>
      <c r="C948" s="223"/>
      <c r="D948" s="207"/>
      <c r="E948" s="3"/>
      <c r="F948" s="3"/>
      <c r="G948" s="3"/>
      <c r="H948" s="3"/>
      <c r="J948" s="226"/>
      <c r="K948" s="3"/>
      <c r="L948" s="3"/>
      <c r="O948" s="227"/>
      <c r="Q948" s="94"/>
      <c r="R948" s="94"/>
      <c r="S948" s="94"/>
      <c r="T948" s="94"/>
    </row>
    <row r="949" ht="15.75" customHeight="1">
      <c r="A949" s="204"/>
      <c r="B949" s="222"/>
      <c r="C949" s="223"/>
      <c r="D949" s="207"/>
      <c r="E949" s="3"/>
      <c r="F949" s="3"/>
      <c r="G949" s="3"/>
      <c r="H949" s="3"/>
      <c r="J949" s="226"/>
      <c r="K949" s="3"/>
      <c r="L949" s="3"/>
      <c r="O949" s="227"/>
      <c r="Q949" s="94"/>
      <c r="R949" s="94"/>
      <c r="S949" s="94"/>
      <c r="T949" s="94"/>
    </row>
    <row r="950" ht="15.75" customHeight="1">
      <c r="A950" s="204"/>
      <c r="B950" s="222"/>
      <c r="C950" s="223"/>
      <c r="D950" s="207"/>
      <c r="E950" s="3"/>
      <c r="F950" s="3"/>
      <c r="G950" s="3"/>
      <c r="H950" s="3"/>
      <c r="J950" s="226"/>
      <c r="K950" s="3"/>
      <c r="L950" s="3"/>
      <c r="O950" s="227"/>
      <c r="Q950" s="94"/>
      <c r="R950" s="94"/>
      <c r="S950" s="94"/>
      <c r="T950" s="94"/>
    </row>
    <row r="951" ht="15.75" customHeight="1">
      <c r="A951" s="204"/>
      <c r="B951" s="222"/>
      <c r="C951" s="223"/>
      <c r="D951" s="207"/>
      <c r="E951" s="3"/>
      <c r="F951" s="3"/>
      <c r="G951" s="3"/>
      <c r="H951" s="3"/>
      <c r="J951" s="226"/>
      <c r="K951" s="3"/>
      <c r="L951" s="3"/>
      <c r="O951" s="227"/>
      <c r="Q951" s="94"/>
      <c r="R951" s="94"/>
      <c r="S951" s="94"/>
      <c r="T951" s="94"/>
    </row>
    <row r="952" ht="15.75" customHeight="1">
      <c r="A952" s="204"/>
      <c r="B952" s="222"/>
      <c r="C952" s="223"/>
      <c r="D952" s="207"/>
      <c r="E952" s="3"/>
      <c r="F952" s="3"/>
      <c r="G952" s="3"/>
      <c r="H952" s="3"/>
      <c r="J952" s="226"/>
      <c r="K952" s="3"/>
      <c r="L952" s="3"/>
      <c r="O952" s="227"/>
      <c r="Q952" s="94"/>
      <c r="R952" s="94"/>
      <c r="S952" s="94"/>
      <c r="T952" s="94"/>
    </row>
    <row r="953" ht="15.75" customHeight="1">
      <c r="A953" s="204"/>
      <c r="B953" s="222"/>
      <c r="C953" s="223"/>
      <c r="D953" s="207"/>
      <c r="E953" s="3"/>
      <c r="F953" s="3"/>
      <c r="G953" s="3"/>
      <c r="H953" s="3"/>
      <c r="J953" s="226"/>
      <c r="K953" s="3"/>
      <c r="L953" s="3"/>
      <c r="O953" s="227"/>
      <c r="Q953" s="94"/>
      <c r="R953" s="94"/>
      <c r="S953" s="94"/>
      <c r="T953" s="94"/>
    </row>
    <row r="954" ht="15.75" customHeight="1">
      <c r="A954" s="204"/>
      <c r="B954" s="222"/>
      <c r="C954" s="223"/>
      <c r="D954" s="207"/>
      <c r="E954" s="3"/>
      <c r="F954" s="3"/>
      <c r="G954" s="3"/>
      <c r="H954" s="3"/>
      <c r="J954" s="226"/>
      <c r="K954" s="3"/>
      <c r="L954" s="3"/>
      <c r="O954" s="227"/>
      <c r="Q954" s="94"/>
      <c r="R954" s="94"/>
      <c r="S954" s="94"/>
      <c r="T954" s="94"/>
    </row>
    <row r="955" ht="15.75" customHeight="1">
      <c r="A955" s="204"/>
      <c r="B955" s="222"/>
      <c r="C955" s="223"/>
      <c r="D955" s="207"/>
      <c r="E955" s="3"/>
      <c r="F955" s="3"/>
      <c r="G955" s="3"/>
      <c r="H955" s="3"/>
      <c r="J955" s="226"/>
      <c r="K955" s="3"/>
      <c r="L955" s="3"/>
      <c r="O955" s="227"/>
      <c r="Q955" s="94"/>
      <c r="R955" s="94"/>
      <c r="S955" s="94"/>
      <c r="T955" s="94"/>
    </row>
    <row r="956" ht="15.75" customHeight="1">
      <c r="A956" s="204"/>
      <c r="B956" s="222"/>
      <c r="C956" s="223"/>
      <c r="D956" s="207"/>
      <c r="E956" s="3"/>
      <c r="F956" s="3"/>
      <c r="G956" s="3"/>
      <c r="H956" s="3"/>
      <c r="J956" s="226"/>
      <c r="K956" s="3"/>
      <c r="L956" s="3"/>
      <c r="O956" s="227"/>
      <c r="Q956" s="94"/>
      <c r="R956" s="94"/>
      <c r="S956" s="94"/>
      <c r="T956" s="94"/>
    </row>
    <row r="957" ht="15.75" customHeight="1">
      <c r="A957" s="204"/>
      <c r="B957" s="222"/>
      <c r="C957" s="223"/>
      <c r="D957" s="207"/>
      <c r="E957" s="3"/>
      <c r="F957" s="3"/>
      <c r="G957" s="3"/>
      <c r="H957" s="3"/>
      <c r="J957" s="226"/>
      <c r="K957" s="3"/>
      <c r="L957" s="3"/>
      <c r="O957" s="227"/>
      <c r="Q957" s="94"/>
      <c r="R957" s="94"/>
      <c r="S957" s="94"/>
      <c r="T957" s="94"/>
    </row>
    <row r="958" ht="15.75" customHeight="1">
      <c r="A958" s="204"/>
      <c r="B958" s="222"/>
      <c r="C958" s="223"/>
      <c r="D958" s="207"/>
      <c r="E958" s="3"/>
      <c r="F958" s="3"/>
      <c r="G958" s="3"/>
      <c r="H958" s="3"/>
      <c r="J958" s="226"/>
      <c r="K958" s="3"/>
      <c r="L958" s="3"/>
      <c r="O958" s="227"/>
      <c r="Q958" s="94"/>
      <c r="R958" s="94"/>
      <c r="S958" s="94"/>
      <c r="T958" s="94"/>
    </row>
    <row r="959" ht="15.75" customHeight="1">
      <c r="A959" s="204"/>
      <c r="B959" s="222"/>
      <c r="C959" s="223"/>
      <c r="D959" s="207"/>
      <c r="E959" s="3"/>
      <c r="F959" s="3"/>
      <c r="G959" s="3"/>
      <c r="H959" s="3"/>
      <c r="J959" s="226"/>
      <c r="K959" s="3"/>
      <c r="L959" s="3"/>
      <c r="O959" s="227"/>
      <c r="Q959" s="94"/>
      <c r="R959" s="94"/>
      <c r="S959" s="94"/>
      <c r="T959" s="94"/>
    </row>
    <row r="960" ht="15.75" customHeight="1">
      <c r="A960" s="204"/>
      <c r="B960" s="222"/>
      <c r="C960" s="223"/>
      <c r="D960" s="207"/>
      <c r="E960" s="3"/>
      <c r="F960" s="3"/>
      <c r="G960" s="3"/>
      <c r="H960" s="3"/>
      <c r="J960" s="226"/>
      <c r="K960" s="3"/>
      <c r="L960" s="3"/>
      <c r="O960" s="227"/>
      <c r="Q960" s="94"/>
      <c r="R960" s="94"/>
      <c r="S960" s="94"/>
      <c r="T960" s="94"/>
    </row>
    <row r="961" ht="15.75" customHeight="1">
      <c r="A961" s="204"/>
      <c r="B961" s="222"/>
      <c r="C961" s="223"/>
      <c r="D961" s="207"/>
      <c r="E961" s="3"/>
      <c r="F961" s="3"/>
      <c r="G961" s="3"/>
      <c r="H961" s="3"/>
      <c r="J961" s="226"/>
      <c r="K961" s="3"/>
      <c r="L961" s="3"/>
      <c r="O961" s="227"/>
      <c r="Q961" s="94"/>
      <c r="R961" s="94"/>
      <c r="S961" s="94"/>
      <c r="T961" s="94"/>
    </row>
    <row r="962" ht="15.75" customHeight="1">
      <c r="A962" s="204"/>
      <c r="B962" s="222"/>
      <c r="C962" s="223"/>
      <c r="D962" s="207"/>
      <c r="E962" s="3"/>
      <c r="F962" s="3"/>
      <c r="G962" s="3"/>
      <c r="H962" s="3"/>
      <c r="J962" s="226"/>
      <c r="K962" s="3"/>
      <c r="L962" s="3"/>
      <c r="O962" s="227"/>
      <c r="Q962" s="94"/>
      <c r="R962" s="94"/>
      <c r="S962" s="94"/>
      <c r="T962" s="94"/>
    </row>
    <row r="963" ht="15.75" customHeight="1">
      <c r="A963" s="204"/>
      <c r="B963" s="222"/>
      <c r="C963" s="223"/>
      <c r="D963" s="207"/>
      <c r="E963" s="3"/>
      <c r="F963" s="3"/>
      <c r="G963" s="3"/>
      <c r="H963" s="3"/>
      <c r="J963" s="226"/>
      <c r="K963" s="3"/>
      <c r="L963" s="3"/>
      <c r="O963" s="227"/>
      <c r="Q963" s="94"/>
      <c r="R963" s="94"/>
      <c r="S963" s="94"/>
      <c r="T963" s="94"/>
    </row>
    <row r="964" ht="15.75" customHeight="1">
      <c r="A964" s="204"/>
      <c r="B964" s="222"/>
      <c r="C964" s="223"/>
      <c r="D964" s="207"/>
      <c r="E964" s="3"/>
      <c r="F964" s="3"/>
      <c r="G964" s="3"/>
      <c r="H964" s="3"/>
      <c r="J964" s="226"/>
      <c r="K964" s="3"/>
      <c r="L964" s="3"/>
      <c r="O964" s="227"/>
      <c r="Q964" s="94"/>
      <c r="R964" s="94"/>
      <c r="S964" s="94"/>
      <c r="T964" s="94"/>
    </row>
    <row r="965" ht="15.75" customHeight="1">
      <c r="A965" s="204"/>
      <c r="B965" s="222"/>
      <c r="C965" s="223"/>
      <c r="D965" s="207"/>
      <c r="E965" s="3"/>
      <c r="F965" s="3"/>
      <c r="G965" s="3"/>
      <c r="H965" s="3"/>
      <c r="J965" s="226"/>
      <c r="K965" s="3"/>
      <c r="L965" s="3"/>
      <c r="O965" s="227"/>
      <c r="Q965" s="94"/>
      <c r="R965" s="94"/>
      <c r="S965" s="94"/>
      <c r="T965" s="94"/>
    </row>
    <row r="966" ht="15.75" customHeight="1">
      <c r="A966" s="204"/>
      <c r="B966" s="222"/>
      <c r="C966" s="223"/>
      <c r="D966" s="207"/>
      <c r="E966" s="3"/>
      <c r="F966" s="3"/>
      <c r="G966" s="3"/>
      <c r="H966" s="3"/>
      <c r="J966" s="226"/>
      <c r="K966" s="3"/>
      <c r="L966" s="3"/>
      <c r="O966" s="227"/>
      <c r="Q966" s="94"/>
      <c r="R966" s="94"/>
      <c r="S966" s="94"/>
      <c r="T966" s="94"/>
    </row>
    <row r="967" ht="15.75" customHeight="1">
      <c r="A967" s="204"/>
      <c r="B967" s="222"/>
      <c r="C967" s="223"/>
      <c r="D967" s="207"/>
      <c r="E967" s="3"/>
      <c r="F967" s="3"/>
      <c r="G967" s="3"/>
      <c r="H967" s="3"/>
      <c r="J967" s="226"/>
      <c r="K967" s="3"/>
      <c r="L967" s="3"/>
      <c r="O967" s="227"/>
      <c r="Q967" s="94"/>
      <c r="R967" s="94"/>
      <c r="S967" s="94"/>
      <c r="T967" s="94"/>
    </row>
    <row r="968" ht="15.75" customHeight="1">
      <c r="A968" s="204"/>
      <c r="B968" s="222"/>
      <c r="C968" s="223"/>
      <c r="D968" s="207"/>
      <c r="E968" s="3"/>
      <c r="F968" s="3"/>
      <c r="G968" s="3"/>
      <c r="H968" s="3"/>
      <c r="J968" s="226"/>
      <c r="K968" s="3"/>
      <c r="L968" s="3"/>
      <c r="O968" s="227"/>
      <c r="Q968" s="94"/>
      <c r="R968" s="94"/>
      <c r="S968" s="94"/>
      <c r="T968" s="94"/>
    </row>
    <row r="969" ht="15.75" customHeight="1">
      <c r="A969" s="204"/>
      <c r="B969" s="222"/>
      <c r="C969" s="223"/>
      <c r="D969" s="207"/>
      <c r="E969" s="3"/>
      <c r="F969" s="3"/>
      <c r="G969" s="3"/>
      <c r="H969" s="3"/>
      <c r="J969" s="226"/>
      <c r="K969" s="3"/>
      <c r="L969" s="3"/>
      <c r="O969" s="227"/>
      <c r="Q969" s="94"/>
      <c r="R969" s="94"/>
      <c r="S969" s="94"/>
      <c r="T969" s="94"/>
    </row>
    <row r="970" ht="15.75" customHeight="1">
      <c r="A970" s="204"/>
      <c r="B970" s="222"/>
      <c r="C970" s="223"/>
      <c r="D970" s="207"/>
      <c r="E970" s="3"/>
      <c r="F970" s="3"/>
      <c r="G970" s="3"/>
      <c r="H970" s="3"/>
      <c r="J970" s="226"/>
      <c r="K970" s="3"/>
      <c r="L970" s="3"/>
      <c r="O970" s="227"/>
      <c r="Q970" s="94"/>
      <c r="R970" s="94"/>
      <c r="S970" s="94"/>
      <c r="T970" s="94"/>
    </row>
    <row r="971" ht="15.75" customHeight="1">
      <c r="A971" s="204"/>
      <c r="B971" s="222"/>
      <c r="C971" s="223"/>
      <c r="D971" s="207"/>
      <c r="E971" s="3"/>
      <c r="F971" s="3"/>
      <c r="G971" s="3"/>
      <c r="H971" s="3"/>
      <c r="J971" s="226"/>
      <c r="K971" s="3"/>
      <c r="L971" s="3"/>
      <c r="O971" s="227"/>
      <c r="Q971" s="94"/>
      <c r="R971" s="94"/>
      <c r="S971" s="94"/>
      <c r="T971" s="94"/>
    </row>
    <row r="972" ht="15.75" customHeight="1">
      <c r="A972" s="204"/>
      <c r="B972" s="222"/>
      <c r="C972" s="223"/>
      <c r="D972" s="207"/>
      <c r="E972" s="3"/>
      <c r="F972" s="3"/>
      <c r="G972" s="3"/>
      <c r="H972" s="3"/>
      <c r="J972" s="226"/>
      <c r="K972" s="3"/>
      <c r="L972" s="3"/>
      <c r="O972" s="227"/>
      <c r="Q972" s="94"/>
      <c r="R972" s="94"/>
      <c r="S972" s="94"/>
      <c r="T972" s="94"/>
    </row>
    <row r="973" ht="15.75" customHeight="1">
      <c r="A973" s="204"/>
      <c r="B973" s="222"/>
      <c r="C973" s="223"/>
      <c r="D973" s="207"/>
      <c r="E973" s="3"/>
      <c r="F973" s="3"/>
      <c r="G973" s="3"/>
      <c r="H973" s="3"/>
      <c r="J973" s="226"/>
      <c r="K973" s="3"/>
      <c r="L973" s="3"/>
      <c r="O973" s="227"/>
      <c r="Q973" s="94"/>
      <c r="R973" s="94"/>
      <c r="S973" s="94"/>
      <c r="T973" s="94"/>
    </row>
    <row r="974" ht="15.75" customHeight="1">
      <c r="A974" s="204"/>
      <c r="B974" s="222"/>
      <c r="C974" s="223"/>
      <c r="D974" s="207"/>
      <c r="E974" s="3"/>
      <c r="F974" s="3"/>
      <c r="G974" s="3"/>
      <c r="H974" s="3"/>
      <c r="J974" s="226"/>
      <c r="K974" s="3"/>
      <c r="L974" s="3"/>
      <c r="O974" s="227"/>
      <c r="Q974" s="94"/>
      <c r="R974" s="94"/>
      <c r="S974" s="94"/>
      <c r="T974" s="94"/>
    </row>
    <row r="975" ht="15.75" customHeight="1">
      <c r="A975" s="204"/>
      <c r="B975" s="222"/>
      <c r="C975" s="223"/>
      <c r="D975" s="207"/>
      <c r="E975" s="3"/>
      <c r="F975" s="3"/>
      <c r="G975" s="3"/>
      <c r="H975" s="3"/>
      <c r="J975" s="226"/>
      <c r="K975" s="3"/>
      <c r="L975" s="3"/>
      <c r="O975" s="227"/>
      <c r="Q975" s="94"/>
      <c r="R975" s="94"/>
      <c r="S975" s="94"/>
      <c r="T975" s="94"/>
    </row>
    <row r="976" ht="15.75" customHeight="1">
      <c r="A976" s="204"/>
      <c r="B976" s="222"/>
      <c r="C976" s="223"/>
      <c r="D976" s="207"/>
      <c r="E976" s="3"/>
      <c r="F976" s="3"/>
      <c r="G976" s="3"/>
      <c r="H976" s="3"/>
      <c r="J976" s="226"/>
      <c r="K976" s="3"/>
      <c r="L976" s="3"/>
      <c r="O976" s="227"/>
      <c r="Q976" s="94"/>
      <c r="R976" s="94"/>
      <c r="S976" s="94"/>
      <c r="T976" s="94"/>
    </row>
    <row r="977" ht="15.75" customHeight="1">
      <c r="A977" s="204"/>
      <c r="B977" s="222"/>
      <c r="C977" s="223"/>
      <c r="D977" s="207"/>
      <c r="E977" s="3"/>
      <c r="F977" s="3"/>
      <c r="G977" s="3"/>
      <c r="H977" s="3"/>
      <c r="J977" s="226"/>
      <c r="K977" s="3"/>
      <c r="L977" s="3"/>
      <c r="O977" s="227"/>
      <c r="Q977" s="94"/>
      <c r="R977" s="94"/>
      <c r="S977" s="94"/>
      <c r="T977" s="94"/>
    </row>
    <row r="978" ht="15.75" customHeight="1">
      <c r="A978" s="204"/>
      <c r="B978" s="222"/>
      <c r="C978" s="223"/>
      <c r="D978" s="207"/>
      <c r="E978" s="3"/>
      <c r="F978" s="3"/>
      <c r="G978" s="3"/>
      <c r="H978" s="3"/>
      <c r="J978" s="226"/>
      <c r="K978" s="3"/>
      <c r="L978" s="3"/>
      <c r="O978" s="227"/>
      <c r="Q978" s="94"/>
      <c r="R978" s="94"/>
      <c r="S978" s="94"/>
      <c r="T978" s="94"/>
    </row>
    <row r="979" ht="15.75" customHeight="1">
      <c r="A979" s="204"/>
      <c r="B979" s="222"/>
      <c r="C979" s="223"/>
      <c r="D979" s="207"/>
      <c r="E979" s="3"/>
      <c r="F979" s="3"/>
      <c r="G979" s="3"/>
      <c r="H979" s="3"/>
      <c r="J979" s="226"/>
      <c r="K979" s="3"/>
      <c r="L979" s="3"/>
      <c r="O979" s="227"/>
      <c r="Q979" s="94"/>
      <c r="R979" s="94"/>
      <c r="S979" s="94"/>
      <c r="T979" s="94"/>
    </row>
    <row r="980" ht="15.75" customHeight="1">
      <c r="A980" s="204"/>
      <c r="B980" s="222"/>
      <c r="C980" s="223"/>
      <c r="D980" s="207"/>
      <c r="E980" s="3"/>
      <c r="F980" s="3"/>
      <c r="G980" s="3"/>
      <c r="H980" s="3"/>
      <c r="J980" s="226"/>
      <c r="K980" s="3"/>
      <c r="L980" s="3"/>
      <c r="O980" s="227"/>
      <c r="Q980" s="94"/>
      <c r="R980" s="94"/>
      <c r="S980" s="94"/>
      <c r="T980" s="94"/>
    </row>
    <row r="981" ht="15.75" customHeight="1">
      <c r="A981" s="204"/>
      <c r="B981" s="222"/>
      <c r="C981" s="223"/>
      <c r="D981" s="207"/>
      <c r="E981" s="3"/>
      <c r="F981" s="3"/>
      <c r="G981" s="3"/>
      <c r="H981" s="3"/>
      <c r="J981" s="226"/>
      <c r="K981" s="3"/>
      <c r="L981" s="3"/>
      <c r="O981" s="227"/>
      <c r="Q981" s="94"/>
      <c r="R981" s="94"/>
      <c r="S981" s="94"/>
      <c r="T981" s="94"/>
    </row>
    <row r="982" ht="15.75" customHeight="1">
      <c r="A982" s="204"/>
      <c r="B982" s="222"/>
      <c r="C982" s="223"/>
      <c r="D982" s="207"/>
      <c r="E982" s="3"/>
      <c r="F982" s="3"/>
      <c r="G982" s="3"/>
      <c r="H982" s="3"/>
      <c r="J982" s="226"/>
      <c r="K982" s="3"/>
      <c r="L982" s="3"/>
      <c r="O982" s="227"/>
      <c r="Q982" s="94"/>
      <c r="R982" s="94"/>
      <c r="S982" s="94"/>
      <c r="T982" s="94"/>
    </row>
    <row r="983" ht="15.75" customHeight="1">
      <c r="A983" s="204"/>
      <c r="B983" s="222"/>
      <c r="C983" s="223"/>
      <c r="D983" s="207"/>
      <c r="E983" s="3"/>
      <c r="F983" s="3"/>
      <c r="G983" s="3"/>
      <c r="H983" s="3"/>
      <c r="J983" s="226"/>
      <c r="K983" s="3"/>
      <c r="L983" s="3"/>
      <c r="O983" s="227"/>
      <c r="Q983" s="94"/>
      <c r="R983" s="94"/>
      <c r="S983" s="94"/>
      <c r="T983" s="94"/>
    </row>
    <row r="984" ht="15.75" customHeight="1">
      <c r="A984" s="204"/>
      <c r="B984" s="222"/>
      <c r="C984" s="223"/>
      <c r="D984" s="207"/>
      <c r="E984" s="3"/>
      <c r="F984" s="3"/>
      <c r="G984" s="3"/>
      <c r="H984" s="3"/>
      <c r="J984" s="226"/>
      <c r="K984" s="3"/>
      <c r="L984" s="3"/>
      <c r="O984" s="227"/>
      <c r="Q984" s="94"/>
      <c r="R984" s="94"/>
      <c r="S984" s="94"/>
      <c r="T984" s="94"/>
    </row>
    <row r="985" ht="15.75" customHeight="1">
      <c r="A985" s="204"/>
      <c r="B985" s="222"/>
      <c r="C985" s="223"/>
      <c r="D985" s="207"/>
      <c r="E985" s="3"/>
      <c r="F985" s="3"/>
      <c r="G985" s="3"/>
      <c r="H985" s="3"/>
      <c r="J985" s="226"/>
      <c r="K985" s="3"/>
      <c r="L985" s="3"/>
      <c r="O985" s="227"/>
      <c r="Q985" s="94"/>
      <c r="R985" s="94"/>
      <c r="S985" s="94"/>
      <c r="T985" s="94"/>
    </row>
    <row r="986" ht="15.75" customHeight="1">
      <c r="A986" s="204"/>
      <c r="B986" s="222"/>
      <c r="C986" s="223"/>
      <c r="D986" s="207"/>
      <c r="E986" s="3"/>
      <c r="F986" s="3"/>
      <c r="G986" s="3"/>
      <c r="H986" s="3"/>
      <c r="J986" s="226"/>
      <c r="K986" s="3"/>
      <c r="L986" s="3"/>
      <c r="O986" s="227"/>
      <c r="Q986" s="94"/>
      <c r="R986" s="94"/>
      <c r="S986" s="94"/>
      <c r="T986" s="94"/>
    </row>
    <row r="987" ht="15.75" customHeight="1">
      <c r="A987" s="204"/>
      <c r="B987" s="222"/>
      <c r="C987" s="223"/>
      <c r="D987" s="207"/>
      <c r="E987" s="3"/>
      <c r="F987" s="3"/>
      <c r="G987" s="3"/>
      <c r="H987" s="3"/>
      <c r="J987" s="226"/>
      <c r="K987" s="3"/>
      <c r="L987" s="3"/>
      <c r="O987" s="227"/>
      <c r="Q987" s="94"/>
      <c r="R987" s="94"/>
      <c r="S987" s="94"/>
      <c r="T987" s="94"/>
    </row>
    <row r="988" ht="15.75" customHeight="1">
      <c r="A988" s="204"/>
      <c r="B988" s="222"/>
      <c r="C988" s="223"/>
      <c r="D988" s="207"/>
      <c r="E988" s="3"/>
      <c r="F988" s="3"/>
      <c r="G988" s="3"/>
      <c r="H988" s="3"/>
      <c r="J988" s="226"/>
      <c r="K988" s="3"/>
      <c r="L988" s="3"/>
      <c r="O988" s="227"/>
      <c r="Q988" s="94"/>
      <c r="R988" s="94"/>
      <c r="S988" s="94"/>
      <c r="T988" s="94"/>
    </row>
    <row r="989" ht="15.75" customHeight="1">
      <c r="A989" s="204"/>
      <c r="B989" s="222"/>
      <c r="C989" s="223"/>
      <c r="D989" s="207"/>
      <c r="E989" s="3"/>
      <c r="F989" s="3"/>
      <c r="G989" s="3"/>
      <c r="H989" s="3"/>
      <c r="J989" s="226"/>
      <c r="K989" s="3"/>
      <c r="L989" s="3"/>
      <c r="O989" s="227"/>
      <c r="Q989" s="94"/>
      <c r="R989" s="94"/>
      <c r="S989" s="94"/>
      <c r="T989" s="94"/>
    </row>
    <row r="990" ht="15.75" customHeight="1">
      <c r="A990" s="204"/>
      <c r="B990" s="222"/>
      <c r="C990" s="223"/>
      <c r="D990" s="207"/>
      <c r="E990" s="3"/>
      <c r="F990" s="3"/>
      <c r="G990" s="3"/>
      <c r="H990" s="3"/>
      <c r="J990" s="226"/>
      <c r="K990" s="3"/>
      <c r="L990" s="3"/>
      <c r="O990" s="227"/>
      <c r="Q990" s="94"/>
      <c r="R990" s="94"/>
      <c r="S990" s="94"/>
      <c r="T990" s="94"/>
    </row>
    <row r="991" ht="15.75" customHeight="1">
      <c r="A991" s="204"/>
      <c r="B991" s="222"/>
      <c r="C991" s="223"/>
      <c r="D991" s="207"/>
      <c r="E991" s="3"/>
      <c r="F991" s="3"/>
      <c r="G991" s="3"/>
      <c r="H991" s="3"/>
      <c r="J991" s="226"/>
      <c r="K991" s="3"/>
      <c r="L991" s="3"/>
      <c r="O991" s="227"/>
      <c r="Q991" s="94"/>
      <c r="R991" s="94"/>
      <c r="S991" s="94"/>
      <c r="T991" s="94"/>
    </row>
    <row r="992" ht="15.75" customHeight="1">
      <c r="A992" s="204"/>
      <c r="B992" s="222"/>
      <c r="C992" s="223"/>
      <c r="D992" s="207"/>
      <c r="E992" s="3"/>
      <c r="F992" s="3"/>
      <c r="G992" s="3"/>
      <c r="H992" s="3"/>
      <c r="J992" s="226"/>
      <c r="K992" s="3"/>
      <c r="L992" s="3"/>
      <c r="O992" s="227"/>
      <c r="Q992" s="94"/>
      <c r="R992" s="94"/>
      <c r="S992" s="94"/>
      <c r="T992" s="94"/>
    </row>
    <row r="993" ht="15.75" customHeight="1">
      <c r="A993" s="204"/>
      <c r="B993" s="222"/>
      <c r="C993" s="223"/>
      <c r="D993" s="207"/>
      <c r="E993" s="3"/>
      <c r="F993" s="3"/>
      <c r="G993" s="3"/>
      <c r="H993" s="3"/>
      <c r="J993" s="226"/>
      <c r="K993" s="3"/>
      <c r="L993" s="3"/>
      <c r="O993" s="227"/>
      <c r="Q993" s="94"/>
      <c r="R993" s="94"/>
      <c r="S993" s="94"/>
      <c r="T993" s="94"/>
    </row>
    <row r="994" ht="15.75" customHeight="1">
      <c r="A994" s="204"/>
      <c r="B994" s="222"/>
      <c r="C994" s="223"/>
      <c r="D994" s="207"/>
      <c r="E994" s="3"/>
      <c r="F994" s="3"/>
      <c r="G994" s="3"/>
      <c r="H994" s="3"/>
      <c r="J994" s="226"/>
      <c r="K994" s="3"/>
      <c r="L994" s="3"/>
      <c r="O994" s="227"/>
      <c r="Q994" s="94"/>
      <c r="R994" s="94"/>
      <c r="S994" s="94"/>
      <c r="T994" s="94"/>
    </row>
    <row r="995" ht="15.75" customHeight="1">
      <c r="A995" s="204"/>
      <c r="B995" s="222"/>
      <c r="C995" s="223"/>
      <c r="D995" s="207"/>
      <c r="E995" s="3"/>
      <c r="F995" s="3"/>
      <c r="G995" s="3"/>
      <c r="H995" s="3"/>
      <c r="J995" s="226"/>
      <c r="K995" s="3"/>
      <c r="L995" s="3"/>
      <c r="O995" s="227"/>
      <c r="Q995" s="94"/>
      <c r="R995" s="94"/>
      <c r="S995" s="94"/>
      <c r="T995" s="94"/>
    </row>
    <row r="996" ht="15.75" customHeight="1">
      <c r="A996" s="204"/>
      <c r="B996" s="222"/>
      <c r="C996" s="223"/>
      <c r="D996" s="207"/>
      <c r="E996" s="3"/>
      <c r="F996" s="3"/>
      <c r="G996" s="3"/>
      <c r="H996" s="3"/>
      <c r="J996" s="226"/>
      <c r="K996" s="3"/>
      <c r="L996" s="3"/>
      <c r="O996" s="227"/>
      <c r="Q996" s="94"/>
      <c r="R996" s="94"/>
      <c r="S996" s="94"/>
      <c r="T996" s="94"/>
    </row>
    <row r="997" ht="15.75" customHeight="1">
      <c r="A997" s="204"/>
      <c r="B997" s="222"/>
      <c r="C997" s="223"/>
      <c r="D997" s="207"/>
      <c r="E997" s="3"/>
      <c r="F997" s="3"/>
      <c r="G997" s="3"/>
      <c r="H997" s="3"/>
      <c r="J997" s="226"/>
      <c r="K997" s="3"/>
      <c r="L997" s="3"/>
      <c r="O997" s="227"/>
      <c r="Q997" s="94"/>
      <c r="R997" s="94"/>
      <c r="S997" s="94"/>
      <c r="T997" s="94"/>
    </row>
    <row r="998" ht="15.75" customHeight="1">
      <c r="A998" s="204"/>
      <c r="B998" s="222"/>
      <c r="C998" s="223"/>
      <c r="D998" s="207"/>
      <c r="E998" s="3"/>
      <c r="F998" s="3"/>
      <c r="G998" s="3"/>
      <c r="H998" s="3"/>
      <c r="J998" s="226"/>
      <c r="K998" s="3"/>
      <c r="L998" s="3"/>
      <c r="O998" s="227"/>
      <c r="Q998" s="94"/>
      <c r="R998" s="94"/>
      <c r="S998" s="94"/>
      <c r="T998" s="94"/>
    </row>
    <row r="999" ht="15.75" customHeight="1">
      <c r="A999" s="204"/>
      <c r="B999" s="222"/>
      <c r="C999" s="223"/>
      <c r="D999" s="207"/>
      <c r="E999" s="3"/>
      <c r="F999" s="3"/>
      <c r="G999" s="3"/>
      <c r="H999" s="3"/>
      <c r="J999" s="226"/>
      <c r="K999" s="3"/>
      <c r="L999" s="3"/>
      <c r="O999" s="227"/>
      <c r="Q999" s="94"/>
      <c r="R999" s="94"/>
      <c r="S999" s="94"/>
      <c r="T999" s="94"/>
    </row>
    <row r="1000" ht="15.75" customHeight="1">
      <c r="A1000" s="204"/>
      <c r="B1000" s="222"/>
      <c r="C1000" s="223"/>
      <c r="D1000" s="207"/>
      <c r="J1000" s="226"/>
      <c r="K1000" s="3"/>
      <c r="L1000" s="3"/>
      <c r="O1000" s="227"/>
      <c r="Q1000" s="94"/>
      <c r="R1000" s="94"/>
      <c r="S1000" s="94"/>
      <c r="T1000" s="94"/>
    </row>
    <row r="1001" ht="15.75" customHeight="1">
      <c r="A1001" s="204"/>
      <c r="B1001" s="222"/>
      <c r="C1001" s="223"/>
      <c r="D1001" s="207"/>
      <c r="J1001" s="226"/>
      <c r="K1001" s="3"/>
      <c r="L1001" s="3"/>
      <c r="O1001" s="227"/>
      <c r="Q1001" s="94"/>
      <c r="R1001" s="94"/>
      <c r="S1001" s="94"/>
      <c r="T1001" s="94"/>
    </row>
    <row r="1002" ht="15.75" customHeight="1">
      <c r="A1002" s="204"/>
      <c r="B1002" s="222"/>
      <c r="C1002" s="223"/>
      <c r="D1002" s="207"/>
      <c r="J1002" s="226"/>
      <c r="K1002" s="3"/>
      <c r="L1002" s="3"/>
      <c r="O1002" s="227"/>
      <c r="Q1002" s="94"/>
      <c r="R1002" s="94"/>
      <c r="S1002" s="94"/>
      <c r="T1002" s="94"/>
    </row>
    <row r="1003" ht="15.75" customHeight="1">
      <c r="A1003" s="204"/>
      <c r="B1003" s="222"/>
      <c r="C1003" s="223"/>
      <c r="D1003" s="207"/>
      <c r="J1003" s="226"/>
      <c r="K1003" s="3"/>
      <c r="L1003" s="3"/>
      <c r="O1003" s="227"/>
      <c r="Q1003" s="94"/>
      <c r="R1003" s="94"/>
      <c r="S1003" s="94"/>
      <c r="T1003" s="94"/>
    </row>
    <row r="1004" ht="15.75" customHeight="1">
      <c r="A1004" s="204"/>
      <c r="B1004" s="222"/>
      <c r="C1004" s="223"/>
      <c r="D1004" s="207"/>
      <c r="J1004" s="226"/>
      <c r="K1004" s="3"/>
      <c r="L1004" s="3"/>
      <c r="O1004" s="227"/>
      <c r="Q1004" s="94"/>
      <c r="R1004" s="94"/>
      <c r="S1004" s="94"/>
      <c r="T1004" s="94"/>
    </row>
    <row r="1005" ht="15.75" customHeight="1">
      <c r="A1005" s="204"/>
      <c r="B1005" s="222"/>
      <c r="C1005" s="223"/>
      <c r="D1005" s="207"/>
      <c r="J1005" s="226"/>
      <c r="K1005" s="3"/>
      <c r="L1005" s="3"/>
      <c r="O1005" s="227"/>
      <c r="Q1005" s="94"/>
      <c r="R1005" s="94"/>
      <c r="S1005" s="94"/>
      <c r="T1005" s="94"/>
    </row>
    <row r="1006" ht="15.75" customHeight="1">
      <c r="A1006" s="204"/>
      <c r="B1006" s="222"/>
      <c r="C1006" s="223"/>
      <c r="D1006" s="207"/>
      <c r="J1006" s="226"/>
      <c r="K1006" s="3"/>
      <c r="L1006" s="3"/>
      <c r="O1006" s="227"/>
      <c r="Q1006" s="94"/>
      <c r="R1006" s="94"/>
      <c r="S1006" s="94"/>
      <c r="T1006" s="94"/>
    </row>
    <row r="1007" ht="15.75" customHeight="1">
      <c r="A1007" s="204"/>
      <c r="B1007" s="222"/>
      <c r="C1007" s="223"/>
      <c r="D1007" s="207"/>
      <c r="J1007" s="226"/>
      <c r="K1007" s="3"/>
      <c r="L1007" s="3"/>
      <c r="O1007" s="227"/>
      <c r="Q1007" s="94"/>
      <c r="R1007" s="94"/>
      <c r="S1007" s="94"/>
      <c r="T1007" s="94"/>
    </row>
    <row r="1008" ht="15.75" customHeight="1">
      <c r="A1008" s="204"/>
      <c r="B1008" s="222"/>
      <c r="C1008" s="223"/>
      <c r="D1008" s="207"/>
      <c r="J1008" s="226"/>
      <c r="K1008" s="3"/>
      <c r="L1008" s="3"/>
      <c r="O1008" s="227"/>
      <c r="Q1008" s="94"/>
      <c r="R1008" s="94"/>
      <c r="S1008" s="94"/>
      <c r="T1008" s="94"/>
    </row>
    <row r="1009" ht="15.75" customHeight="1">
      <c r="A1009" s="204"/>
      <c r="B1009" s="222"/>
      <c r="C1009" s="223"/>
      <c r="D1009" s="207"/>
      <c r="J1009" s="226"/>
      <c r="K1009" s="3"/>
      <c r="L1009" s="3"/>
      <c r="O1009" s="227"/>
      <c r="Q1009" s="94"/>
      <c r="R1009" s="94"/>
      <c r="S1009" s="94"/>
      <c r="T1009" s="94"/>
    </row>
    <row r="1010" ht="15.75" customHeight="1">
      <c r="A1010" s="204"/>
      <c r="B1010" s="222"/>
      <c r="C1010" s="223"/>
      <c r="D1010" s="207"/>
      <c r="J1010" s="226"/>
      <c r="K1010" s="3"/>
      <c r="L1010" s="3"/>
      <c r="O1010" s="227"/>
      <c r="Q1010" s="94"/>
      <c r="R1010" s="94"/>
      <c r="S1010" s="94"/>
      <c r="T1010" s="94"/>
    </row>
    <row r="1011" ht="15.75" customHeight="1">
      <c r="A1011" s="204"/>
      <c r="B1011" s="222"/>
      <c r="C1011" s="223"/>
      <c r="D1011" s="207"/>
      <c r="J1011" s="226"/>
      <c r="K1011" s="3"/>
      <c r="L1011" s="3"/>
      <c r="O1011" s="227"/>
      <c r="Q1011" s="94"/>
      <c r="R1011" s="94"/>
      <c r="S1011" s="94"/>
      <c r="T1011" s="94"/>
    </row>
    <row r="1012" ht="15.75" customHeight="1">
      <c r="A1012" s="204"/>
      <c r="B1012" s="222"/>
      <c r="C1012" s="223"/>
      <c r="D1012" s="207"/>
      <c r="J1012" s="226"/>
      <c r="K1012" s="3"/>
      <c r="L1012" s="3"/>
      <c r="O1012" s="227"/>
      <c r="Q1012" s="94"/>
      <c r="R1012" s="94"/>
      <c r="S1012" s="94"/>
      <c r="T1012" s="94"/>
    </row>
    <row r="1013" ht="15.75" customHeight="1">
      <c r="A1013" s="204"/>
      <c r="B1013" s="222"/>
      <c r="C1013" s="223"/>
      <c r="D1013" s="207"/>
      <c r="J1013" s="226"/>
      <c r="K1013" s="3"/>
      <c r="L1013" s="3"/>
      <c r="O1013" s="227"/>
      <c r="Q1013" s="94"/>
      <c r="R1013" s="94"/>
      <c r="S1013" s="94"/>
      <c r="T1013" s="94"/>
    </row>
    <row r="1014" ht="15.75" customHeight="1">
      <c r="A1014" s="204"/>
      <c r="B1014" s="222"/>
      <c r="C1014" s="223"/>
      <c r="D1014" s="207"/>
      <c r="J1014" s="226"/>
      <c r="K1014" s="3"/>
      <c r="L1014" s="3"/>
      <c r="O1014" s="227"/>
      <c r="Q1014" s="94"/>
      <c r="R1014" s="94"/>
      <c r="S1014" s="94"/>
      <c r="T1014" s="94"/>
    </row>
    <row r="1015" ht="15.75" customHeight="1">
      <c r="A1015" s="204"/>
      <c r="B1015" s="222"/>
      <c r="C1015" s="223"/>
      <c r="D1015" s="207"/>
      <c r="J1015" s="226"/>
      <c r="K1015" s="3"/>
      <c r="L1015" s="3"/>
      <c r="O1015" s="227"/>
      <c r="Q1015" s="94"/>
      <c r="R1015" s="94"/>
      <c r="S1015" s="94"/>
      <c r="T1015" s="94"/>
    </row>
    <row r="1016" ht="15.75" customHeight="1">
      <c r="A1016" s="204"/>
      <c r="B1016" s="222"/>
      <c r="C1016" s="223"/>
      <c r="D1016" s="207"/>
      <c r="J1016" s="226"/>
      <c r="K1016" s="3"/>
      <c r="L1016" s="3"/>
      <c r="O1016" s="227"/>
      <c r="Q1016" s="94"/>
      <c r="R1016" s="94"/>
      <c r="S1016" s="94"/>
      <c r="T1016" s="94"/>
    </row>
    <row r="1017" ht="15.75" customHeight="1">
      <c r="A1017" s="204"/>
      <c r="B1017" s="222"/>
      <c r="C1017" s="223"/>
      <c r="D1017" s="207"/>
      <c r="J1017" s="226"/>
      <c r="K1017" s="3"/>
      <c r="L1017" s="3"/>
      <c r="O1017" s="227"/>
      <c r="Q1017" s="94"/>
      <c r="R1017" s="94"/>
      <c r="S1017" s="94"/>
      <c r="T1017" s="94"/>
    </row>
    <row r="1018" ht="15.75" customHeight="1">
      <c r="A1018" s="204"/>
      <c r="B1018" s="222"/>
      <c r="C1018" s="223"/>
      <c r="D1018" s="207"/>
      <c r="J1018" s="226"/>
      <c r="K1018" s="3"/>
      <c r="L1018" s="3"/>
      <c r="O1018" s="227"/>
      <c r="Q1018" s="94"/>
      <c r="R1018" s="94"/>
      <c r="S1018" s="94"/>
      <c r="T1018" s="94"/>
    </row>
    <row r="1019" ht="15.75" customHeight="1">
      <c r="A1019" s="204"/>
      <c r="B1019" s="222"/>
      <c r="C1019" s="223"/>
      <c r="D1019" s="207"/>
      <c r="J1019" s="226"/>
      <c r="K1019" s="3"/>
      <c r="L1019" s="3"/>
      <c r="O1019" s="227"/>
      <c r="Q1019" s="94"/>
      <c r="R1019" s="94"/>
      <c r="S1019" s="94"/>
      <c r="T1019" s="94"/>
    </row>
    <row r="1020" ht="15.75" customHeight="1">
      <c r="A1020" s="204"/>
      <c r="B1020" s="222"/>
      <c r="C1020" s="223"/>
      <c r="D1020" s="207"/>
      <c r="J1020" s="226"/>
      <c r="K1020" s="3"/>
      <c r="L1020" s="3"/>
      <c r="O1020" s="227"/>
      <c r="Q1020" s="94"/>
      <c r="R1020" s="94"/>
      <c r="S1020" s="94"/>
      <c r="T1020" s="94"/>
    </row>
    <row r="1021" ht="15.75" customHeight="1">
      <c r="A1021" s="204"/>
      <c r="B1021" s="222"/>
      <c r="C1021" s="223"/>
      <c r="D1021" s="207"/>
      <c r="J1021" s="226"/>
      <c r="K1021" s="3"/>
      <c r="L1021" s="3"/>
      <c r="O1021" s="227"/>
      <c r="Q1021" s="94"/>
      <c r="R1021" s="94"/>
      <c r="S1021" s="94"/>
      <c r="T1021" s="94"/>
    </row>
    <row r="1022" ht="15.75" customHeight="1">
      <c r="A1022" s="204"/>
      <c r="B1022" s="222"/>
      <c r="C1022" s="223"/>
      <c r="D1022" s="207"/>
      <c r="J1022" s="226"/>
      <c r="K1022" s="3"/>
      <c r="L1022" s="3"/>
      <c r="O1022" s="227"/>
      <c r="Q1022" s="94"/>
      <c r="R1022" s="94"/>
      <c r="S1022" s="94"/>
      <c r="T1022" s="94"/>
    </row>
    <row r="1023" ht="15.75" customHeight="1">
      <c r="A1023" s="204"/>
      <c r="B1023" s="222"/>
      <c r="C1023" s="223"/>
      <c r="D1023" s="207"/>
      <c r="J1023" s="226"/>
      <c r="K1023" s="3"/>
      <c r="L1023" s="3"/>
      <c r="O1023" s="227"/>
      <c r="Q1023" s="94"/>
      <c r="R1023" s="94"/>
      <c r="S1023" s="94"/>
      <c r="T1023" s="94"/>
    </row>
    <row r="1024" ht="15.75" customHeight="1">
      <c r="A1024" s="204"/>
      <c r="B1024" s="222"/>
      <c r="C1024" s="223"/>
      <c r="D1024" s="207"/>
      <c r="J1024" s="226"/>
      <c r="K1024" s="3"/>
      <c r="L1024" s="3"/>
      <c r="O1024" s="227"/>
      <c r="Q1024" s="94"/>
      <c r="R1024" s="94"/>
      <c r="S1024" s="94"/>
      <c r="T1024" s="94"/>
    </row>
    <row r="1025" ht="15.75" customHeight="1">
      <c r="A1025" s="204"/>
      <c r="B1025" s="222"/>
      <c r="C1025" s="223"/>
      <c r="D1025" s="207"/>
      <c r="J1025" s="226"/>
      <c r="K1025" s="3"/>
      <c r="L1025" s="3"/>
      <c r="O1025" s="227"/>
      <c r="Q1025" s="94"/>
      <c r="R1025" s="94"/>
      <c r="S1025" s="94"/>
      <c r="T1025" s="94"/>
    </row>
    <row r="1026" ht="15.75" customHeight="1">
      <c r="A1026" s="204"/>
      <c r="B1026" s="222"/>
      <c r="C1026" s="223"/>
      <c r="D1026" s="207"/>
      <c r="J1026" s="226"/>
      <c r="K1026" s="3"/>
      <c r="L1026" s="3"/>
      <c r="O1026" s="227"/>
      <c r="Q1026" s="94"/>
      <c r="R1026" s="94"/>
      <c r="S1026" s="94"/>
      <c r="T1026" s="94"/>
    </row>
    <row r="1027" ht="15.75" customHeight="1">
      <c r="A1027" s="204"/>
      <c r="B1027" s="222"/>
      <c r="C1027" s="223"/>
      <c r="D1027" s="207"/>
      <c r="J1027" s="226"/>
      <c r="K1027" s="3"/>
      <c r="L1027" s="3"/>
      <c r="O1027" s="227"/>
      <c r="Q1027" s="94"/>
      <c r="R1027" s="94"/>
      <c r="S1027" s="94"/>
      <c r="T1027" s="94"/>
    </row>
    <row r="1028" ht="15.75" customHeight="1">
      <c r="A1028" s="204"/>
      <c r="B1028" s="222"/>
      <c r="C1028" s="223"/>
      <c r="D1028" s="207"/>
      <c r="J1028" s="226"/>
      <c r="K1028" s="3"/>
      <c r="L1028" s="3"/>
      <c r="O1028" s="227"/>
      <c r="Q1028" s="94"/>
      <c r="R1028" s="94"/>
      <c r="S1028" s="94"/>
      <c r="T1028" s="94"/>
    </row>
    <row r="1029" ht="15.75" customHeight="1">
      <c r="A1029" s="204"/>
      <c r="B1029" s="222"/>
      <c r="C1029" s="223"/>
      <c r="D1029" s="207"/>
      <c r="J1029" s="226"/>
      <c r="K1029" s="3"/>
      <c r="L1029" s="3"/>
      <c r="O1029" s="227"/>
      <c r="Q1029" s="94"/>
      <c r="R1029" s="94"/>
      <c r="S1029" s="94"/>
      <c r="T1029" s="94"/>
    </row>
    <row r="1030" ht="15.75" customHeight="1">
      <c r="A1030" s="204"/>
      <c r="B1030" s="222"/>
      <c r="C1030" s="223"/>
      <c r="D1030" s="207"/>
      <c r="J1030" s="226"/>
      <c r="K1030" s="3"/>
      <c r="L1030" s="3"/>
      <c r="O1030" s="227"/>
      <c r="Q1030" s="94"/>
      <c r="R1030" s="94"/>
      <c r="S1030" s="94"/>
      <c r="T1030" s="94"/>
    </row>
    <row r="1031" ht="15.75" customHeight="1">
      <c r="A1031" s="204"/>
      <c r="B1031" s="222"/>
      <c r="C1031" s="223"/>
      <c r="D1031" s="207"/>
      <c r="J1031" s="226"/>
      <c r="K1031" s="3"/>
      <c r="L1031" s="3"/>
      <c r="O1031" s="227"/>
      <c r="Q1031" s="94"/>
      <c r="R1031" s="94"/>
      <c r="S1031" s="94"/>
      <c r="T1031" s="94"/>
    </row>
    <row r="1032" ht="15.75" customHeight="1">
      <c r="A1032" s="204"/>
      <c r="B1032" s="222"/>
      <c r="C1032" s="223"/>
      <c r="D1032" s="207"/>
      <c r="J1032" s="226"/>
      <c r="K1032" s="3"/>
      <c r="L1032" s="3"/>
      <c r="O1032" s="227"/>
      <c r="Q1032" s="94"/>
      <c r="R1032" s="94"/>
      <c r="S1032" s="94"/>
      <c r="T1032" s="94"/>
    </row>
    <row r="1033" ht="15.75" customHeight="1">
      <c r="A1033" s="204"/>
      <c r="B1033" s="222"/>
      <c r="C1033" s="223"/>
      <c r="D1033" s="207"/>
      <c r="J1033" s="226"/>
      <c r="K1033" s="3"/>
      <c r="L1033" s="3"/>
      <c r="O1033" s="227"/>
      <c r="Q1033" s="94"/>
      <c r="R1033" s="94"/>
      <c r="S1033" s="94"/>
      <c r="T1033" s="94"/>
    </row>
    <row r="1034" ht="15.75" customHeight="1">
      <c r="A1034" s="204"/>
      <c r="B1034" s="222"/>
      <c r="C1034" s="223"/>
      <c r="D1034" s="207"/>
      <c r="J1034" s="226"/>
      <c r="K1034" s="3"/>
      <c r="L1034" s="3"/>
      <c r="O1034" s="227"/>
      <c r="Q1034" s="94"/>
      <c r="R1034" s="94"/>
      <c r="S1034" s="94"/>
      <c r="T1034" s="94"/>
    </row>
    <row r="1035" ht="15.75" customHeight="1">
      <c r="A1035" s="204"/>
      <c r="B1035" s="222"/>
      <c r="C1035" s="223"/>
      <c r="D1035" s="207"/>
      <c r="J1035" s="226"/>
      <c r="K1035" s="3"/>
      <c r="L1035" s="3"/>
      <c r="O1035" s="227"/>
      <c r="Q1035" s="94"/>
      <c r="R1035" s="94"/>
      <c r="S1035" s="94"/>
      <c r="T1035" s="94"/>
    </row>
    <row r="1036" ht="15.75" customHeight="1">
      <c r="A1036" s="204"/>
      <c r="B1036" s="222"/>
      <c r="C1036" s="223"/>
      <c r="D1036" s="207"/>
      <c r="J1036" s="226"/>
      <c r="K1036" s="3"/>
      <c r="L1036" s="3"/>
      <c r="O1036" s="227"/>
      <c r="Q1036" s="94"/>
      <c r="R1036" s="94"/>
      <c r="S1036" s="94"/>
      <c r="T1036" s="94"/>
    </row>
    <row r="1037" ht="15.75" customHeight="1">
      <c r="A1037" s="204"/>
      <c r="B1037" s="222"/>
      <c r="C1037" s="223"/>
      <c r="D1037" s="235"/>
      <c r="J1037" s="226"/>
      <c r="K1037" s="3"/>
      <c r="L1037" s="3"/>
      <c r="O1037" s="227"/>
      <c r="Q1037" s="94"/>
      <c r="R1037" s="94"/>
      <c r="S1037" s="94"/>
      <c r="T1037" s="94"/>
    </row>
    <row r="1038" ht="15.75" customHeight="1">
      <c r="A1038" s="204"/>
      <c r="B1038" s="222"/>
      <c r="C1038" s="223"/>
      <c r="D1038" s="235"/>
      <c r="J1038" s="226"/>
      <c r="K1038" s="3"/>
      <c r="L1038" s="3"/>
      <c r="O1038" s="227"/>
      <c r="Q1038" s="94"/>
      <c r="R1038" s="94"/>
      <c r="S1038" s="94"/>
      <c r="T1038" s="94"/>
    </row>
    <row r="1039" ht="15.75" customHeight="1">
      <c r="A1039" s="204"/>
      <c r="B1039" s="222"/>
      <c r="C1039" s="223"/>
      <c r="D1039" s="235"/>
      <c r="J1039" s="226"/>
      <c r="K1039" s="3"/>
      <c r="L1039" s="3"/>
      <c r="O1039" s="227"/>
      <c r="Q1039" s="94"/>
      <c r="R1039" s="94"/>
      <c r="S1039" s="94"/>
      <c r="T1039" s="94"/>
    </row>
    <row r="1040" ht="15.75" customHeight="1">
      <c r="A1040" s="204"/>
      <c r="B1040" s="222"/>
      <c r="C1040" s="223"/>
      <c r="D1040" s="235"/>
      <c r="J1040" s="226"/>
      <c r="K1040" s="3"/>
      <c r="L1040" s="3"/>
      <c r="O1040" s="227"/>
      <c r="Q1040" s="94"/>
      <c r="R1040" s="94"/>
      <c r="S1040" s="94"/>
      <c r="T1040" s="94"/>
    </row>
    <row r="1041" ht="15.75" customHeight="1">
      <c r="A1041" s="204"/>
      <c r="B1041" s="222"/>
      <c r="C1041" s="223"/>
      <c r="D1041" s="235"/>
      <c r="J1041" s="226"/>
      <c r="K1041" s="3"/>
      <c r="L1041" s="3"/>
      <c r="O1041" s="227"/>
      <c r="Q1041" s="94"/>
      <c r="R1041" s="94"/>
      <c r="S1041" s="94"/>
      <c r="T1041" s="94"/>
    </row>
    <row r="1042" ht="15.75" customHeight="1">
      <c r="A1042" s="204"/>
      <c r="B1042" s="222"/>
      <c r="C1042" s="223"/>
      <c r="D1042" s="235"/>
      <c r="J1042" s="226"/>
      <c r="K1042" s="3"/>
      <c r="L1042" s="3"/>
      <c r="O1042" s="227"/>
      <c r="Q1042" s="94"/>
      <c r="R1042" s="94"/>
      <c r="S1042" s="94"/>
      <c r="T1042" s="94"/>
    </row>
    <row r="1043" ht="15.75" customHeight="1">
      <c r="A1043" s="204"/>
      <c r="B1043" s="222"/>
      <c r="C1043" s="223"/>
      <c r="D1043" s="235"/>
      <c r="J1043" s="226"/>
      <c r="K1043" s="3"/>
      <c r="L1043" s="3"/>
      <c r="O1043" s="227"/>
      <c r="Q1043" s="94"/>
      <c r="R1043" s="94"/>
      <c r="S1043" s="94"/>
      <c r="T1043" s="94"/>
    </row>
    <row r="1044" ht="15.75" customHeight="1">
      <c r="A1044" s="204"/>
      <c r="B1044" s="222"/>
      <c r="C1044" s="223"/>
      <c r="D1044" s="235"/>
      <c r="J1044" s="226"/>
      <c r="K1044" s="3"/>
      <c r="L1044" s="3"/>
      <c r="O1044" s="227"/>
      <c r="Q1044" s="94"/>
      <c r="R1044" s="94"/>
      <c r="S1044" s="94"/>
      <c r="T1044" s="94"/>
    </row>
    <row r="1045" ht="15.75" customHeight="1">
      <c r="A1045" s="204"/>
      <c r="B1045" s="222"/>
      <c r="C1045" s="223"/>
      <c r="D1045" s="235"/>
      <c r="J1045" s="226"/>
      <c r="K1045" s="3"/>
      <c r="L1045" s="3"/>
      <c r="O1045" s="227"/>
      <c r="Q1045" s="94"/>
      <c r="R1045" s="94"/>
      <c r="S1045" s="94"/>
      <c r="T1045" s="94"/>
    </row>
    <row r="1046" ht="15.75" customHeight="1">
      <c r="A1046" s="204"/>
      <c r="B1046" s="222"/>
      <c r="C1046" s="223"/>
      <c r="D1046" s="235"/>
      <c r="J1046" s="226"/>
      <c r="K1046" s="3"/>
      <c r="L1046" s="3"/>
      <c r="O1046" s="227"/>
      <c r="Q1046" s="94"/>
      <c r="R1046" s="94"/>
      <c r="S1046" s="94"/>
      <c r="T1046" s="94"/>
    </row>
    <row r="1047" ht="15.75" customHeight="1">
      <c r="A1047" s="204"/>
      <c r="B1047" s="222"/>
      <c r="C1047" s="223"/>
      <c r="D1047" s="235"/>
      <c r="J1047" s="226"/>
      <c r="K1047" s="3"/>
      <c r="L1047" s="3"/>
      <c r="O1047" s="227"/>
      <c r="Q1047" s="94"/>
      <c r="R1047" s="94"/>
      <c r="S1047" s="94"/>
      <c r="T1047" s="94"/>
    </row>
    <row r="1048" ht="15.75" customHeight="1">
      <c r="A1048" s="204"/>
      <c r="B1048" s="222"/>
      <c r="C1048" s="223"/>
      <c r="D1048" s="235"/>
      <c r="J1048" s="226"/>
      <c r="K1048" s="3"/>
      <c r="L1048" s="3"/>
      <c r="O1048" s="227"/>
      <c r="Q1048" s="94"/>
      <c r="R1048" s="94"/>
      <c r="S1048" s="94"/>
      <c r="T1048" s="94"/>
    </row>
    <row r="1049" ht="15.75" customHeight="1">
      <c r="A1049" s="204"/>
      <c r="B1049" s="222"/>
      <c r="C1049" s="223"/>
      <c r="D1049" s="235"/>
      <c r="J1049" s="226"/>
      <c r="K1049" s="3"/>
      <c r="L1049" s="3"/>
      <c r="O1049" s="227"/>
      <c r="Q1049" s="94"/>
      <c r="R1049" s="94"/>
      <c r="S1049" s="94"/>
      <c r="T1049" s="94"/>
    </row>
    <row r="1050" ht="15.75" customHeight="1">
      <c r="A1050" s="204"/>
      <c r="B1050" s="222"/>
      <c r="C1050" s="223"/>
      <c r="D1050" s="235"/>
      <c r="J1050" s="226"/>
      <c r="K1050" s="3"/>
      <c r="L1050" s="3"/>
      <c r="O1050" s="227"/>
      <c r="Q1050" s="94"/>
      <c r="R1050" s="94"/>
      <c r="S1050" s="94"/>
      <c r="T1050" s="94"/>
    </row>
    <row r="1051" ht="15.75" customHeight="1">
      <c r="A1051" s="204"/>
      <c r="B1051" s="222"/>
      <c r="C1051" s="223"/>
      <c r="D1051" s="235"/>
      <c r="J1051" s="226"/>
      <c r="K1051" s="3"/>
      <c r="L1051" s="3"/>
      <c r="O1051" s="227"/>
      <c r="Q1051" s="94"/>
      <c r="R1051" s="94"/>
      <c r="S1051" s="94"/>
      <c r="T1051" s="94"/>
    </row>
    <row r="1052" ht="15.75" customHeight="1">
      <c r="A1052" s="204"/>
      <c r="B1052" s="222"/>
      <c r="C1052" s="223"/>
      <c r="D1052" s="235"/>
      <c r="J1052" s="226"/>
      <c r="K1052" s="3"/>
      <c r="L1052" s="3"/>
      <c r="O1052" s="227"/>
      <c r="Q1052" s="94"/>
      <c r="R1052" s="94"/>
      <c r="S1052" s="94"/>
      <c r="T1052" s="94"/>
    </row>
    <row r="1053" ht="15.75" customHeight="1">
      <c r="A1053" s="204"/>
      <c r="B1053" s="222"/>
      <c r="C1053" s="223"/>
      <c r="D1053" s="235"/>
      <c r="J1053" s="226"/>
      <c r="K1053" s="3"/>
      <c r="L1053" s="3"/>
      <c r="O1053" s="227"/>
      <c r="Q1053" s="94"/>
      <c r="R1053" s="94"/>
      <c r="S1053" s="94"/>
      <c r="T1053" s="94"/>
    </row>
    <row r="1054" ht="15.75" customHeight="1">
      <c r="A1054" s="204"/>
      <c r="B1054" s="222"/>
      <c r="C1054" s="223"/>
      <c r="D1054" s="235"/>
      <c r="J1054" s="226"/>
      <c r="K1054" s="3"/>
      <c r="L1054" s="3"/>
      <c r="O1054" s="227"/>
      <c r="Q1054" s="94"/>
      <c r="R1054" s="94"/>
      <c r="S1054" s="94"/>
      <c r="T1054" s="94"/>
    </row>
    <row r="1055" ht="15.75" customHeight="1">
      <c r="A1055" s="204"/>
      <c r="B1055" s="222"/>
      <c r="C1055" s="223"/>
      <c r="D1055" s="235"/>
      <c r="J1055" s="226"/>
      <c r="K1055" s="3"/>
      <c r="L1055" s="3"/>
      <c r="O1055" s="227"/>
      <c r="Q1055" s="94"/>
      <c r="R1055" s="94"/>
      <c r="S1055" s="94"/>
      <c r="T1055" s="94"/>
    </row>
    <row r="1056" ht="15.75" customHeight="1">
      <c r="A1056" s="204"/>
      <c r="B1056" s="222"/>
      <c r="C1056" s="223"/>
      <c r="D1056" s="235"/>
      <c r="J1056" s="226"/>
      <c r="K1056" s="3"/>
      <c r="L1056" s="3"/>
      <c r="O1056" s="227"/>
      <c r="Q1056" s="94"/>
      <c r="R1056" s="94"/>
      <c r="S1056" s="94"/>
      <c r="T1056" s="94"/>
    </row>
    <row r="1057" ht="15.75" customHeight="1">
      <c r="A1057" s="204"/>
      <c r="B1057" s="222"/>
      <c r="C1057" s="223"/>
      <c r="D1057" s="248"/>
      <c r="J1057" s="226"/>
      <c r="K1057" s="3"/>
      <c r="L1057" s="3"/>
      <c r="O1057" s="227"/>
      <c r="Q1057" s="94"/>
      <c r="R1057" s="94"/>
      <c r="S1057" s="94"/>
      <c r="T1057" s="94"/>
    </row>
    <row r="1058" ht="15.75" customHeight="1">
      <c r="A1058" s="204"/>
      <c r="B1058" s="222"/>
      <c r="C1058" s="223"/>
      <c r="D1058" s="248"/>
      <c r="J1058" s="226"/>
      <c r="K1058" s="3"/>
      <c r="L1058" s="3"/>
      <c r="O1058" s="227"/>
      <c r="Q1058" s="94"/>
      <c r="R1058" s="94"/>
      <c r="S1058" s="94"/>
      <c r="T1058" s="94"/>
    </row>
    <row r="1059" ht="15.75" customHeight="1">
      <c r="A1059" s="204"/>
      <c r="B1059" s="222"/>
      <c r="C1059" s="223"/>
      <c r="D1059" s="248"/>
      <c r="J1059" s="226"/>
      <c r="K1059" s="3"/>
      <c r="L1059" s="3"/>
      <c r="O1059" s="227"/>
      <c r="Q1059" s="94"/>
      <c r="R1059" s="94"/>
      <c r="S1059" s="94"/>
      <c r="T1059" s="94"/>
    </row>
    <row r="1060" ht="15.75" customHeight="1">
      <c r="A1060" s="204"/>
      <c r="B1060" s="222"/>
      <c r="C1060" s="223"/>
      <c r="D1060" s="248"/>
      <c r="J1060" s="226"/>
      <c r="K1060" s="3"/>
      <c r="L1060" s="3"/>
      <c r="O1060" s="227"/>
      <c r="Q1060" s="94"/>
      <c r="R1060" s="94"/>
      <c r="S1060" s="94"/>
      <c r="T1060" s="94"/>
    </row>
    <row r="1061" ht="15.75" customHeight="1">
      <c r="A1061" s="204"/>
      <c r="B1061" s="222"/>
      <c r="C1061" s="223"/>
      <c r="D1061" s="248"/>
      <c r="J1061" s="226"/>
      <c r="K1061" s="3"/>
      <c r="L1061" s="3"/>
      <c r="O1061" s="227"/>
      <c r="Q1061" s="94"/>
      <c r="R1061" s="94"/>
      <c r="S1061" s="94"/>
      <c r="T1061" s="94"/>
    </row>
    <row r="1062" ht="15.75" customHeight="1">
      <c r="A1062" s="204"/>
      <c r="B1062" s="222"/>
      <c r="C1062" s="223"/>
      <c r="D1062" s="248"/>
      <c r="J1062" s="226"/>
      <c r="K1062" s="3"/>
      <c r="L1062" s="3"/>
      <c r="O1062" s="227"/>
      <c r="Q1062" s="94"/>
      <c r="R1062" s="94"/>
      <c r="S1062" s="94"/>
      <c r="T1062" s="94"/>
    </row>
    <row r="1063" ht="15.75" customHeight="1">
      <c r="A1063" s="204"/>
      <c r="B1063" s="222"/>
      <c r="C1063" s="223"/>
      <c r="D1063" s="248"/>
      <c r="J1063" s="226"/>
      <c r="K1063" s="3"/>
      <c r="L1063" s="3"/>
      <c r="O1063" s="227"/>
      <c r="Q1063" s="94"/>
      <c r="R1063" s="94"/>
      <c r="S1063" s="94"/>
      <c r="T1063" s="94"/>
    </row>
    <row r="1064" ht="15.75" customHeight="1">
      <c r="A1064" s="204"/>
      <c r="B1064" s="222"/>
      <c r="C1064" s="223"/>
      <c r="D1064" s="248"/>
      <c r="J1064" s="226"/>
      <c r="K1064" s="3"/>
      <c r="L1064" s="3"/>
      <c r="O1064" s="227"/>
      <c r="Q1064" s="94"/>
      <c r="R1064" s="94"/>
      <c r="S1064" s="94"/>
      <c r="T1064" s="94"/>
    </row>
    <row r="1065" ht="15.75" customHeight="1">
      <c r="A1065" s="204"/>
      <c r="B1065" s="222"/>
      <c r="C1065" s="223"/>
      <c r="D1065" s="248"/>
      <c r="J1065" s="226"/>
      <c r="K1065" s="3"/>
      <c r="L1065" s="3"/>
      <c r="O1065" s="227"/>
      <c r="Q1065" s="94"/>
      <c r="R1065" s="94"/>
      <c r="S1065" s="94"/>
      <c r="T1065" s="94"/>
    </row>
    <row r="1066" ht="15.75" customHeight="1">
      <c r="A1066" s="242"/>
      <c r="B1066" s="222"/>
      <c r="C1066" s="223"/>
      <c r="D1066" s="248"/>
      <c r="J1066" s="226"/>
      <c r="K1066" s="3"/>
      <c r="L1066" s="3"/>
      <c r="O1066" s="227"/>
      <c r="Q1066" s="94"/>
      <c r="R1066" s="94"/>
      <c r="S1066" s="94"/>
      <c r="T1066" s="94"/>
    </row>
    <row r="1067" ht="15.75" customHeight="1">
      <c r="A1067" s="242"/>
      <c r="B1067" s="222"/>
      <c r="C1067" s="223"/>
      <c r="D1067" s="248"/>
      <c r="J1067" s="226"/>
      <c r="K1067" s="3"/>
      <c r="L1067" s="3"/>
      <c r="O1067" s="227"/>
      <c r="Q1067" s="94"/>
      <c r="R1067" s="94"/>
      <c r="S1067" s="94"/>
      <c r="T1067" s="94"/>
    </row>
    <row r="1068" ht="15.75" customHeight="1">
      <c r="A1068" s="242"/>
      <c r="B1068" s="222"/>
      <c r="C1068" s="223"/>
      <c r="D1068" s="248"/>
      <c r="J1068" s="226"/>
      <c r="K1068" s="3"/>
      <c r="L1068" s="3"/>
      <c r="O1068" s="227"/>
      <c r="Q1068" s="94"/>
      <c r="R1068" s="94"/>
      <c r="S1068" s="94"/>
      <c r="T1068" s="94"/>
    </row>
    <row r="1069" ht="15.75" customHeight="1">
      <c r="A1069" s="242"/>
      <c r="B1069" s="222"/>
      <c r="C1069" s="223"/>
      <c r="D1069" s="248"/>
      <c r="J1069" s="226"/>
      <c r="K1069" s="3"/>
      <c r="L1069" s="3"/>
      <c r="O1069" s="227"/>
      <c r="Q1069" s="94"/>
      <c r="R1069" s="94"/>
      <c r="S1069" s="94"/>
      <c r="T1069" s="94"/>
    </row>
    <row r="1070" ht="15.75" customHeight="1">
      <c r="A1070" s="242"/>
      <c r="B1070" s="222"/>
      <c r="C1070" s="223"/>
      <c r="D1070" s="248"/>
      <c r="J1070" s="226"/>
      <c r="K1070" s="3"/>
      <c r="L1070" s="3"/>
      <c r="O1070" s="227"/>
      <c r="Q1070" s="94"/>
      <c r="R1070" s="94"/>
      <c r="S1070" s="94"/>
      <c r="T1070" s="94"/>
    </row>
    <row r="1071" ht="15.75" customHeight="1">
      <c r="A1071" s="242"/>
      <c r="B1071" s="222"/>
      <c r="C1071" s="223"/>
      <c r="D1071" s="248"/>
      <c r="J1071" s="226"/>
      <c r="K1071" s="3"/>
      <c r="L1071" s="3"/>
      <c r="O1071" s="227"/>
      <c r="Q1071" s="94"/>
      <c r="R1071" s="94"/>
      <c r="S1071" s="94"/>
      <c r="T1071" s="94"/>
    </row>
    <row r="1072" ht="15.75" customHeight="1">
      <c r="A1072" s="242"/>
      <c r="B1072" s="222"/>
      <c r="C1072" s="223"/>
      <c r="D1072" s="248"/>
      <c r="J1072" s="226"/>
      <c r="K1072" s="3"/>
      <c r="L1072" s="3"/>
      <c r="O1072" s="227"/>
      <c r="Q1072" s="94"/>
      <c r="R1072" s="94"/>
      <c r="S1072" s="94"/>
      <c r="T1072" s="94"/>
    </row>
    <row r="1073" ht="15.75" customHeight="1">
      <c r="A1073" s="242"/>
      <c r="B1073" s="222"/>
      <c r="C1073" s="223"/>
      <c r="D1073" s="248"/>
      <c r="J1073" s="226"/>
      <c r="K1073" s="3"/>
      <c r="L1073" s="3"/>
      <c r="O1073" s="227"/>
      <c r="Q1073" s="94"/>
      <c r="R1073" s="94"/>
      <c r="S1073" s="94"/>
      <c r="T1073" s="94"/>
    </row>
    <row r="1074" ht="15.75" customHeight="1">
      <c r="A1074" s="242"/>
      <c r="B1074" s="222"/>
      <c r="C1074" s="223"/>
      <c r="D1074" s="248"/>
      <c r="J1074" s="226"/>
      <c r="K1074" s="3"/>
      <c r="L1074" s="3"/>
      <c r="O1074" s="227"/>
      <c r="Q1074" s="94"/>
      <c r="R1074" s="94"/>
      <c r="S1074" s="94"/>
      <c r="T1074" s="94"/>
    </row>
    <row r="1075" ht="15.75" customHeight="1">
      <c r="A1075" s="242"/>
      <c r="B1075" s="222"/>
      <c r="C1075" s="223"/>
      <c r="D1075" s="248"/>
      <c r="J1075" s="226"/>
      <c r="K1075" s="3"/>
      <c r="L1075" s="3"/>
      <c r="O1075" s="227"/>
      <c r="Q1075" s="94"/>
      <c r="R1075" s="94"/>
      <c r="S1075" s="94"/>
      <c r="T1075" s="94"/>
    </row>
    <row r="1076" ht="15.75" customHeight="1">
      <c r="A1076" s="242"/>
      <c r="B1076" s="222"/>
      <c r="C1076" s="223"/>
      <c r="D1076" s="248"/>
      <c r="J1076" s="226"/>
      <c r="K1076" s="3"/>
      <c r="L1076" s="3"/>
      <c r="O1076" s="227"/>
      <c r="Q1076" s="94"/>
      <c r="R1076" s="94"/>
      <c r="S1076" s="94"/>
      <c r="T1076" s="94"/>
    </row>
    <row r="1077" ht="15.75" customHeight="1">
      <c r="A1077" s="242"/>
      <c r="B1077" s="222"/>
      <c r="C1077" s="223"/>
      <c r="D1077" s="248"/>
      <c r="J1077" s="226"/>
      <c r="K1077" s="3"/>
      <c r="L1077" s="3"/>
      <c r="O1077" s="227"/>
      <c r="Q1077" s="94"/>
      <c r="R1077" s="94"/>
      <c r="S1077" s="94"/>
      <c r="T1077" s="94"/>
    </row>
    <row r="1078" ht="15.75" customHeight="1">
      <c r="A1078" s="242"/>
      <c r="B1078" s="222"/>
      <c r="C1078" s="223"/>
      <c r="D1078" s="248"/>
      <c r="J1078" s="226"/>
      <c r="K1078" s="3"/>
      <c r="L1078" s="3"/>
      <c r="O1078" s="227"/>
      <c r="Q1078" s="94"/>
      <c r="R1078" s="94"/>
      <c r="S1078" s="94"/>
      <c r="T1078" s="94"/>
    </row>
    <row r="1079" ht="15.75" customHeight="1">
      <c r="A1079" s="242"/>
      <c r="B1079" s="222"/>
      <c r="C1079" s="223"/>
      <c r="D1079" s="248"/>
      <c r="J1079" s="226"/>
      <c r="K1079" s="3"/>
      <c r="L1079" s="3"/>
      <c r="O1079" s="227"/>
      <c r="Q1079" s="94"/>
      <c r="R1079" s="94"/>
      <c r="S1079" s="94"/>
      <c r="T1079" s="94"/>
    </row>
    <row r="1080" ht="15.75" customHeight="1">
      <c r="A1080" s="242"/>
      <c r="B1080" s="222"/>
      <c r="C1080" s="223"/>
      <c r="D1080" s="248"/>
      <c r="J1080" s="226"/>
      <c r="K1080" s="3"/>
      <c r="L1080" s="3"/>
      <c r="O1080" s="227"/>
      <c r="Q1080" s="94"/>
      <c r="R1080" s="94"/>
      <c r="S1080" s="94"/>
      <c r="T1080" s="94"/>
    </row>
    <row r="1081" ht="15.75" customHeight="1">
      <c r="A1081" s="242"/>
      <c r="B1081" s="222"/>
      <c r="C1081" s="223"/>
      <c r="D1081" s="248"/>
      <c r="J1081" s="226"/>
      <c r="K1081" s="3"/>
      <c r="L1081" s="3"/>
      <c r="O1081" s="227"/>
      <c r="Q1081" s="94"/>
      <c r="R1081" s="94"/>
      <c r="S1081" s="94"/>
      <c r="T1081" s="94"/>
    </row>
    <row r="1082" ht="15.75" customHeight="1">
      <c r="A1082" s="242"/>
      <c r="B1082" s="222"/>
      <c r="C1082" s="223"/>
      <c r="D1082" s="248"/>
      <c r="J1082" s="226"/>
      <c r="K1082" s="3"/>
      <c r="L1082" s="3"/>
      <c r="O1082" s="227"/>
      <c r="Q1082" s="94"/>
      <c r="R1082" s="94"/>
      <c r="S1082" s="94"/>
      <c r="T1082" s="94"/>
    </row>
    <row r="1083" ht="15.75" customHeight="1">
      <c r="A1083" s="242"/>
      <c r="B1083" s="222"/>
      <c r="C1083" s="223"/>
      <c r="D1083" s="248"/>
      <c r="J1083" s="226"/>
      <c r="K1083" s="3"/>
      <c r="L1083" s="3"/>
      <c r="O1083" s="227"/>
      <c r="Q1083" s="94"/>
      <c r="R1083" s="94"/>
      <c r="S1083" s="94"/>
      <c r="T1083" s="94"/>
    </row>
    <row r="1084" ht="15.75" customHeight="1">
      <c r="A1084" s="242"/>
      <c r="B1084" s="222"/>
      <c r="C1084" s="223"/>
      <c r="D1084" s="248"/>
      <c r="J1084" s="226"/>
      <c r="K1084" s="3"/>
      <c r="L1084" s="3"/>
      <c r="O1084" s="227"/>
      <c r="Q1084" s="94"/>
      <c r="R1084" s="94"/>
      <c r="S1084" s="94"/>
      <c r="T1084" s="94"/>
    </row>
    <row r="1085" ht="15.75" customHeight="1">
      <c r="A1085" s="242"/>
      <c r="B1085" s="222"/>
      <c r="C1085" s="223"/>
      <c r="D1085" s="248"/>
      <c r="J1085" s="226"/>
      <c r="K1085" s="3"/>
      <c r="L1085" s="3"/>
      <c r="O1085" s="227"/>
      <c r="Q1085" s="94"/>
      <c r="R1085" s="94"/>
      <c r="S1085" s="94"/>
      <c r="T1085" s="94"/>
    </row>
    <row r="1086" ht="15.75" customHeight="1">
      <c r="A1086" s="242"/>
      <c r="B1086" s="222"/>
      <c r="C1086" s="223"/>
      <c r="D1086" s="248"/>
      <c r="J1086" s="226"/>
      <c r="K1086" s="3"/>
      <c r="L1086" s="3"/>
      <c r="O1086" s="227"/>
      <c r="Q1086" s="94"/>
      <c r="R1086" s="94"/>
      <c r="S1086" s="94"/>
      <c r="T1086" s="94"/>
    </row>
    <row r="1087" ht="15.75" customHeight="1">
      <c r="A1087" s="242"/>
      <c r="B1087" s="222"/>
      <c r="C1087" s="223"/>
      <c r="D1087" s="248"/>
      <c r="J1087" s="226"/>
      <c r="K1087" s="3"/>
      <c r="L1087" s="3"/>
      <c r="O1087" s="227"/>
      <c r="Q1087" s="94"/>
      <c r="R1087" s="94"/>
      <c r="S1087" s="94"/>
      <c r="T1087" s="94"/>
    </row>
    <row r="1088" ht="15.75" customHeight="1">
      <c r="A1088" s="242"/>
      <c r="B1088" s="222"/>
      <c r="C1088" s="223"/>
      <c r="D1088" s="248"/>
      <c r="J1088" s="226"/>
      <c r="K1088" s="3"/>
      <c r="L1088" s="3"/>
      <c r="O1088" s="227"/>
      <c r="Q1088" s="94"/>
      <c r="R1088" s="94"/>
      <c r="S1088" s="94"/>
      <c r="T1088" s="94"/>
    </row>
    <row r="1089" ht="15.75" customHeight="1">
      <c r="A1089" s="242"/>
      <c r="B1089" s="222"/>
      <c r="C1089" s="223"/>
      <c r="D1089" s="248"/>
      <c r="J1089" s="226"/>
      <c r="K1089" s="3"/>
      <c r="L1089" s="3"/>
      <c r="O1089" s="227"/>
      <c r="Q1089" s="94"/>
      <c r="R1089" s="94"/>
      <c r="S1089" s="94"/>
      <c r="T1089" s="94"/>
    </row>
    <row r="1090" ht="15.75" customHeight="1">
      <c r="A1090" s="242"/>
      <c r="B1090" s="222"/>
      <c r="C1090" s="223"/>
      <c r="D1090" s="248"/>
      <c r="J1090" s="226"/>
      <c r="K1090" s="3"/>
      <c r="L1090" s="3"/>
      <c r="O1090" s="227"/>
      <c r="Q1090" s="94"/>
      <c r="R1090" s="94"/>
      <c r="S1090" s="94"/>
      <c r="T1090" s="94"/>
    </row>
    <row r="1091" ht="15.75" customHeight="1">
      <c r="A1091" s="242"/>
      <c r="B1091" s="222"/>
      <c r="C1091" s="223"/>
      <c r="D1091" s="248"/>
      <c r="J1091" s="226"/>
      <c r="K1091" s="3"/>
      <c r="L1091" s="3"/>
      <c r="O1091" s="227"/>
      <c r="Q1091" s="94"/>
      <c r="R1091" s="94"/>
      <c r="S1091" s="94"/>
      <c r="T1091" s="94"/>
    </row>
    <row r="1092" ht="15.75" customHeight="1">
      <c r="A1092" s="242"/>
      <c r="B1092" s="222"/>
      <c r="C1092" s="223"/>
      <c r="D1092" s="248"/>
      <c r="J1092" s="226"/>
      <c r="K1092" s="3"/>
      <c r="L1092" s="3"/>
      <c r="O1092" s="227"/>
      <c r="Q1092" s="94"/>
      <c r="R1092" s="94"/>
      <c r="S1092" s="94"/>
      <c r="T1092" s="94"/>
    </row>
    <row r="1093" ht="15.75" customHeight="1">
      <c r="A1093" s="242"/>
      <c r="B1093" s="222"/>
      <c r="C1093" s="223"/>
      <c r="D1093" s="248"/>
      <c r="J1093" s="226"/>
      <c r="K1093" s="3"/>
      <c r="L1093" s="3"/>
      <c r="O1093" s="227"/>
      <c r="Q1093" s="94"/>
      <c r="R1093" s="94"/>
      <c r="S1093" s="94"/>
      <c r="T1093" s="94"/>
    </row>
    <row r="1094" ht="15.75" customHeight="1">
      <c r="A1094" s="242"/>
      <c r="B1094" s="222"/>
      <c r="C1094" s="223"/>
      <c r="D1094" s="248"/>
      <c r="J1094" s="226"/>
      <c r="K1094" s="3"/>
      <c r="L1094" s="3"/>
      <c r="O1094" s="227"/>
      <c r="Q1094" s="94"/>
      <c r="R1094" s="94"/>
      <c r="S1094" s="94"/>
      <c r="T1094" s="94"/>
    </row>
    <row r="1095" ht="15.75" customHeight="1">
      <c r="A1095" s="242"/>
      <c r="B1095" s="222"/>
      <c r="C1095" s="223"/>
      <c r="D1095" s="248"/>
      <c r="J1095" s="226"/>
      <c r="K1095" s="3"/>
      <c r="L1095" s="3"/>
      <c r="O1095" s="227"/>
      <c r="Q1095" s="94"/>
      <c r="R1095" s="94"/>
      <c r="S1095" s="94"/>
      <c r="T1095" s="94"/>
    </row>
    <row r="1096" ht="15.75" customHeight="1">
      <c r="A1096" s="242"/>
      <c r="B1096" s="222"/>
      <c r="C1096" s="223"/>
      <c r="D1096" s="248"/>
      <c r="J1096" s="226"/>
      <c r="K1096" s="3"/>
      <c r="L1096" s="3"/>
      <c r="O1096" s="227"/>
      <c r="Q1096" s="94"/>
      <c r="R1096" s="94"/>
      <c r="S1096" s="94"/>
      <c r="T1096" s="94"/>
    </row>
    <row r="1097" ht="15.75" customHeight="1">
      <c r="A1097" s="242"/>
      <c r="B1097" s="222"/>
      <c r="C1097" s="223"/>
      <c r="D1097" s="248"/>
      <c r="J1097" s="226"/>
      <c r="K1097" s="3"/>
      <c r="L1097" s="3"/>
      <c r="O1097" s="227"/>
      <c r="Q1097" s="94"/>
      <c r="R1097" s="94"/>
      <c r="S1097" s="94"/>
      <c r="T1097" s="94"/>
    </row>
    <row r="1098" ht="15.75" customHeight="1">
      <c r="A1098" s="242"/>
      <c r="B1098" s="222"/>
      <c r="C1098" s="223"/>
      <c r="D1098" s="248"/>
      <c r="J1098" s="226"/>
      <c r="K1098" s="3"/>
      <c r="L1098" s="3"/>
      <c r="O1098" s="227"/>
      <c r="Q1098" s="94"/>
      <c r="R1098" s="94"/>
      <c r="S1098" s="94"/>
      <c r="T1098" s="94"/>
    </row>
    <row r="1099" ht="15.75" customHeight="1">
      <c r="A1099" s="242"/>
      <c r="B1099" s="222"/>
      <c r="C1099" s="223"/>
      <c r="D1099" s="248"/>
      <c r="J1099" s="226"/>
      <c r="K1099" s="3"/>
      <c r="L1099" s="3"/>
      <c r="O1099" s="227"/>
      <c r="Q1099" s="94"/>
      <c r="R1099" s="94"/>
      <c r="S1099" s="94"/>
      <c r="T1099" s="94"/>
    </row>
    <row r="1100" ht="15.75" customHeight="1">
      <c r="A1100" s="242"/>
      <c r="B1100" s="222"/>
      <c r="C1100" s="223"/>
      <c r="D1100" s="248"/>
      <c r="J1100" s="226"/>
      <c r="K1100" s="3"/>
      <c r="L1100" s="3"/>
      <c r="O1100" s="227"/>
      <c r="Q1100" s="94"/>
      <c r="R1100" s="94"/>
      <c r="S1100" s="94"/>
      <c r="T1100" s="94"/>
    </row>
    <row r="1101" ht="15.75" customHeight="1">
      <c r="A1101" s="242"/>
      <c r="B1101" s="222"/>
      <c r="C1101" s="223"/>
      <c r="D1101" s="248"/>
      <c r="J1101" s="226"/>
      <c r="K1101" s="3"/>
      <c r="L1101" s="3"/>
      <c r="O1101" s="227"/>
      <c r="Q1101" s="94"/>
      <c r="R1101" s="94"/>
      <c r="S1101" s="94"/>
      <c r="T1101" s="94"/>
    </row>
    <row r="1102" ht="15.75" customHeight="1">
      <c r="A1102" s="242"/>
      <c r="B1102" s="222"/>
      <c r="C1102" s="223"/>
      <c r="D1102" s="248"/>
      <c r="J1102" s="226"/>
      <c r="K1102" s="3"/>
      <c r="L1102" s="3"/>
      <c r="O1102" s="227"/>
      <c r="Q1102" s="94"/>
      <c r="R1102" s="94"/>
      <c r="S1102" s="94"/>
      <c r="T1102" s="94"/>
    </row>
    <row r="1103" ht="15.75" customHeight="1">
      <c r="A1103" s="242"/>
      <c r="B1103" s="222"/>
      <c r="C1103" s="223"/>
      <c r="D1103" s="248"/>
      <c r="J1103" s="226"/>
      <c r="K1103" s="3"/>
      <c r="L1103" s="3"/>
      <c r="O1103" s="227"/>
      <c r="Q1103" s="94"/>
      <c r="R1103" s="94"/>
      <c r="S1103" s="94"/>
      <c r="T1103" s="94"/>
    </row>
    <row r="1104" ht="15.75" customHeight="1">
      <c r="A1104" s="242"/>
      <c r="B1104" s="222"/>
      <c r="C1104" s="223"/>
      <c r="D1104" s="248"/>
      <c r="J1104" s="226"/>
      <c r="K1104" s="3"/>
      <c r="L1104" s="3"/>
      <c r="O1104" s="227"/>
      <c r="Q1104" s="94"/>
      <c r="R1104" s="94"/>
      <c r="S1104" s="94"/>
      <c r="T1104" s="94"/>
    </row>
    <row r="1105" ht="15.75" customHeight="1">
      <c r="A1105" s="242"/>
      <c r="B1105" s="222"/>
      <c r="C1105" s="223"/>
      <c r="D1105" s="248"/>
      <c r="J1105" s="226"/>
      <c r="K1105" s="3"/>
      <c r="L1105" s="3"/>
      <c r="O1105" s="227"/>
      <c r="Q1105" s="94"/>
      <c r="R1105" s="94"/>
      <c r="S1105" s="94"/>
      <c r="T1105" s="94"/>
    </row>
    <row r="1106" ht="15.75" customHeight="1">
      <c r="A1106" s="242"/>
      <c r="B1106" s="222"/>
      <c r="C1106" s="223"/>
      <c r="D1106" s="248"/>
      <c r="J1106" s="226"/>
      <c r="K1106" s="3"/>
      <c r="L1106" s="3"/>
      <c r="O1106" s="227"/>
      <c r="Q1106" s="94"/>
      <c r="R1106" s="94"/>
      <c r="S1106" s="94"/>
      <c r="T1106" s="94"/>
    </row>
    <row r="1107" ht="15.75" customHeight="1">
      <c r="A1107" s="242"/>
      <c r="B1107" s="222"/>
      <c r="C1107" s="223"/>
      <c r="D1107" s="248"/>
      <c r="J1107" s="226"/>
      <c r="K1107" s="3"/>
      <c r="L1107" s="3"/>
      <c r="O1107" s="227"/>
      <c r="Q1107" s="94"/>
      <c r="R1107" s="94"/>
      <c r="S1107" s="94"/>
      <c r="T1107" s="94"/>
    </row>
    <row r="1108" ht="15.75" customHeight="1">
      <c r="A1108" s="242"/>
      <c r="B1108" s="222"/>
      <c r="C1108" s="223"/>
      <c r="D1108" s="248"/>
      <c r="J1108" s="226"/>
      <c r="K1108" s="3"/>
      <c r="L1108" s="3"/>
      <c r="O1108" s="227"/>
      <c r="Q1108" s="94"/>
      <c r="R1108" s="94"/>
      <c r="S1108" s="94"/>
      <c r="T1108" s="94"/>
    </row>
    <row r="1109" ht="15.75" customHeight="1">
      <c r="A1109" s="242"/>
      <c r="B1109" s="222"/>
      <c r="C1109" s="223"/>
      <c r="D1109" s="248"/>
      <c r="J1109" s="226"/>
      <c r="K1109" s="3"/>
      <c r="L1109" s="3"/>
      <c r="O1109" s="227"/>
      <c r="Q1109" s="94"/>
      <c r="R1109" s="94"/>
      <c r="S1109" s="94"/>
      <c r="T1109" s="94"/>
    </row>
    <row r="1110" ht="15.75" customHeight="1">
      <c r="A1110" s="242"/>
      <c r="B1110" s="222"/>
      <c r="C1110" s="223"/>
      <c r="D1110" s="248"/>
      <c r="J1110" s="226"/>
      <c r="K1110" s="3"/>
      <c r="L1110" s="3"/>
      <c r="O1110" s="227"/>
      <c r="Q1110" s="94"/>
      <c r="R1110" s="94"/>
      <c r="S1110" s="94"/>
      <c r="T1110" s="94"/>
    </row>
    <row r="1111" ht="15.75" customHeight="1">
      <c r="A1111" s="242"/>
      <c r="B1111" s="222"/>
      <c r="C1111" s="223"/>
      <c r="D1111" s="248"/>
      <c r="J1111" s="226"/>
      <c r="K1111" s="3"/>
      <c r="L1111" s="3"/>
      <c r="O1111" s="227"/>
      <c r="Q1111" s="94"/>
      <c r="R1111" s="94"/>
      <c r="S1111" s="94"/>
      <c r="T1111" s="94"/>
    </row>
    <row r="1112" ht="15.75" customHeight="1">
      <c r="A1112" s="242"/>
      <c r="B1112" s="222"/>
      <c r="C1112" s="223"/>
      <c r="D1112" s="248"/>
      <c r="J1112" s="226"/>
      <c r="K1112" s="3"/>
      <c r="L1112" s="3"/>
      <c r="O1112" s="227"/>
      <c r="Q1112" s="94"/>
      <c r="R1112" s="94"/>
      <c r="S1112" s="94"/>
      <c r="T1112" s="94"/>
    </row>
    <row r="1113" ht="15.75" customHeight="1">
      <c r="A1113" s="242"/>
      <c r="B1113" s="222"/>
      <c r="C1113" s="223"/>
      <c r="D1113" s="248"/>
      <c r="J1113" s="226"/>
      <c r="K1113" s="3"/>
      <c r="L1113" s="3"/>
      <c r="O1113" s="227"/>
      <c r="Q1113" s="94"/>
      <c r="R1113" s="94"/>
      <c r="S1113" s="94"/>
      <c r="T1113" s="94"/>
    </row>
    <row r="1114" ht="15.75" customHeight="1">
      <c r="A1114" s="242"/>
      <c r="B1114" s="222"/>
      <c r="C1114" s="223"/>
      <c r="D1114" s="248"/>
      <c r="J1114" s="226"/>
      <c r="K1114" s="3"/>
      <c r="L1114" s="3"/>
      <c r="O1114" s="227"/>
      <c r="Q1114" s="94"/>
      <c r="R1114" s="94"/>
      <c r="S1114" s="94"/>
      <c r="T1114" s="94"/>
    </row>
    <row r="1115" ht="15.75" customHeight="1">
      <c r="A1115" s="242"/>
      <c r="B1115" s="222"/>
      <c r="C1115" s="223"/>
      <c r="D1115" s="248"/>
      <c r="J1115" s="226"/>
      <c r="K1115" s="3"/>
      <c r="L1115" s="3"/>
      <c r="O1115" s="227"/>
      <c r="Q1115" s="94"/>
      <c r="R1115" s="94"/>
      <c r="S1115" s="94"/>
      <c r="T1115" s="94"/>
    </row>
    <row r="1116" ht="15.75" customHeight="1">
      <c r="A1116" s="242"/>
      <c r="B1116" s="222"/>
      <c r="C1116" s="223"/>
      <c r="D1116" s="248"/>
      <c r="J1116" s="226"/>
      <c r="K1116" s="3"/>
      <c r="L1116" s="3"/>
      <c r="O1116" s="227"/>
      <c r="Q1116" s="94"/>
      <c r="R1116" s="94"/>
      <c r="S1116" s="94"/>
      <c r="T1116" s="94"/>
    </row>
    <row r="1117" ht="15.75" customHeight="1">
      <c r="A1117" s="242"/>
      <c r="B1117" s="222"/>
      <c r="C1117" s="223"/>
      <c r="D1117" s="248"/>
      <c r="J1117" s="226"/>
      <c r="K1117" s="3"/>
      <c r="L1117" s="3"/>
      <c r="O1117" s="227"/>
      <c r="Q1117" s="94"/>
      <c r="R1117" s="94"/>
      <c r="S1117" s="94"/>
      <c r="T1117" s="94"/>
    </row>
    <row r="1118" ht="15.75" customHeight="1">
      <c r="A1118" s="242"/>
      <c r="B1118" s="222"/>
      <c r="C1118" s="223"/>
      <c r="D1118" s="248"/>
      <c r="J1118" s="226"/>
      <c r="K1118" s="3"/>
      <c r="L1118" s="3"/>
      <c r="O1118" s="227"/>
      <c r="Q1118" s="94"/>
      <c r="R1118" s="94"/>
      <c r="S1118" s="94"/>
      <c r="T1118" s="94"/>
    </row>
    <row r="1119" ht="15.75" customHeight="1">
      <c r="A1119" s="242"/>
      <c r="B1119" s="222"/>
      <c r="C1119" s="223"/>
      <c r="D1119" s="248"/>
      <c r="J1119" s="226"/>
      <c r="K1119" s="3"/>
      <c r="L1119" s="3"/>
      <c r="O1119" s="227"/>
      <c r="Q1119" s="94"/>
      <c r="R1119" s="94"/>
      <c r="S1119" s="94"/>
      <c r="T1119" s="94"/>
    </row>
    <row r="1120" ht="15.75" customHeight="1">
      <c r="A1120" s="242"/>
      <c r="B1120" s="222"/>
      <c r="C1120" s="223"/>
      <c r="D1120" s="248"/>
      <c r="J1120" s="226"/>
      <c r="K1120" s="3"/>
      <c r="L1120" s="3"/>
      <c r="O1120" s="227"/>
      <c r="Q1120" s="94"/>
      <c r="R1120" s="94"/>
      <c r="S1120" s="94"/>
      <c r="T1120" s="94"/>
    </row>
    <row r="1121" ht="15.75" customHeight="1">
      <c r="A1121" s="242"/>
      <c r="B1121" s="222"/>
      <c r="C1121" s="223"/>
      <c r="D1121" s="248"/>
      <c r="J1121" s="226"/>
      <c r="K1121" s="3"/>
      <c r="L1121" s="3"/>
      <c r="O1121" s="227"/>
      <c r="Q1121" s="94"/>
      <c r="R1121" s="94"/>
      <c r="S1121" s="94"/>
      <c r="T1121" s="94"/>
    </row>
    <row r="1122" ht="15.75" customHeight="1">
      <c r="A1122" s="242"/>
      <c r="B1122" s="222"/>
      <c r="C1122" s="223"/>
      <c r="D1122" s="248"/>
      <c r="J1122" s="226"/>
      <c r="K1122" s="3"/>
      <c r="L1122" s="3"/>
      <c r="O1122" s="227"/>
      <c r="Q1122" s="94"/>
      <c r="R1122" s="94"/>
      <c r="S1122" s="94"/>
      <c r="T1122" s="94"/>
    </row>
    <row r="1123" ht="15.75" customHeight="1">
      <c r="A1123" s="242"/>
      <c r="B1123" s="222"/>
      <c r="C1123" s="223"/>
      <c r="D1123" s="248"/>
      <c r="J1123" s="226"/>
      <c r="K1123" s="3"/>
      <c r="L1123" s="3"/>
      <c r="O1123" s="227"/>
      <c r="Q1123" s="94"/>
      <c r="R1123" s="94"/>
      <c r="S1123" s="94"/>
      <c r="T1123" s="94"/>
    </row>
    <row r="1124" ht="15.75" customHeight="1">
      <c r="A1124" s="242"/>
      <c r="B1124" s="222"/>
      <c r="C1124" s="223"/>
      <c r="D1124" s="248"/>
      <c r="J1124" s="226"/>
      <c r="K1124" s="3"/>
      <c r="L1124" s="3"/>
      <c r="O1124" s="227"/>
      <c r="Q1124" s="94"/>
      <c r="R1124" s="94"/>
      <c r="S1124" s="94"/>
      <c r="T1124" s="94"/>
    </row>
    <row r="1125" ht="15.75" customHeight="1">
      <c r="A1125" s="242"/>
      <c r="B1125" s="222"/>
      <c r="C1125" s="223"/>
      <c r="D1125" s="248"/>
      <c r="J1125" s="226"/>
      <c r="K1125" s="3"/>
      <c r="L1125" s="3"/>
      <c r="O1125" s="227"/>
      <c r="Q1125" s="94"/>
      <c r="R1125" s="94"/>
      <c r="S1125" s="94"/>
      <c r="T1125" s="94"/>
    </row>
    <row r="1126" ht="15.75" customHeight="1">
      <c r="A1126" s="242"/>
      <c r="B1126" s="222"/>
      <c r="C1126" s="223"/>
      <c r="D1126" s="248"/>
      <c r="J1126" s="226"/>
      <c r="K1126" s="3"/>
      <c r="L1126" s="3"/>
      <c r="O1126" s="227"/>
      <c r="Q1126" s="94"/>
      <c r="R1126" s="94"/>
      <c r="S1126" s="94"/>
      <c r="T1126" s="94"/>
    </row>
    <row r="1127" ht="15.75" customHeight="1">
      <c r="A1127" s="242"/>
      <c r="B1127" s="222"/>
      <c r="C1127" s="223"/>
      <c r="D1127" s="248"/>
      <c r="J1127" s="226"/>
      <c r="K1127" s="3"/>
      <c r="L1127" s="3"/>
      <c r="O1127" s="227"/>
      <c r="Q1127" s="94"/>
      <c r="R1127" s="94"/>
      <c r="S1127" s="94"/>
      <c r="T1127" s="94"/>
    </row>
    <row r="1128" ht="15.75" customHeight="1">
      <c r="A1128" s="242"/>
      <c r="B1128" s="222"/>
      <c r="C1128" s="223"/>
      <c r="D1128" s="248"/>
      <c r="J1128" s="226"/>
      <c r="K1128" s="3"/>
      <c r="L1128" s="3"/>
      <c r="O1128" s="227"/>
      <c r="Q1128" s="94"/>
      <c r="R1128" s="94"/>
      <c r="S1128" s="94"/>
      <c r="T1128" s="94"/>
    </row>
    <row r="1129" ht="15.75" customHeight="1">
      <c r="A1129" s="242"/>
      <c r="B1129" s="222"/>
      <c r="C1129" s="223"/>
      <c r="D1129" s="248"/>
      <c r="J1129" s="226"/>
      <c r="K1129" s="3"/>
      <c r="L1129" s="3"/>
      <c r="O1129" s="227"/>
      <c r="Q1129" s="94"/>
      <c r="R1129" s="94"/>
      <c r="S1129" s="94"/>
      <c r="T1129" s="94"/>
    </row>
    <row r="1130" ht="15.75" customHeight="1">
      <c r="A1130" s="242"/>
      <c r="B1130" s="222"/>
      <c r="C1130" s="223"/>
      <c r="D1130" s="248"/>
      <c r="J1130" s="226"/>
      <c r="K1130" s="3"/>
      <c r="L1130" s="3"/>
      <c r="O1130" s="227"/>
      <c r="Q1130" s="94"/>
      <c r="R1130" s="94"/>
      <c r="S1130" s="94"/>
      <c r="T1130" s="94"/>
    </row>
    <row r="1131" ht="15.75" customHeight="1">
      <c r="A1131" s="242"/>
      <c r="B1131" s="222"/>
      <c r="C1131" s="223"/>
      <c r="D1131" s="248"/>
      <c r="J1131" s="226"/>
      <c r="K1131" s="3"/>
      <c r="L1131" s="3"/>
      <c r="O1131" s="227"/>
      <c r="Q1131" s="94"/>
      <c r="R1131" s="94"/>
      <c r="S1131" s="94"/>
      <c r="T1131" s="94"/>
    </row>
    <row r="1132" ht="15.75" customHeight="1">
      <c r="A1132" s="242"/>
      <c r="B1132" s="222"/>
      <c r="C1132" s="223"/>
      <c r="D1132" s="248"/>
      <c r="J1132" s="226"/>
      <c r="K1132" s="3"/>
      <c r="L1132" s="3"/>
      <c r="O1132" s="227"/>
      <c r="Q1132" s="94"/>
      <c r="R1132" s="94"/>
      <c r="S1132" s="94"/>
      <c r="T1132" s="94"/>
    </row>
    <row r="1133" ht="15.75" customHeight="1">
      <c r="A1133" s="242"/>
      <c r="B1133" s="222"/>
      <c r="C1133" s="223"/>
      <c r="D1133" s="248"/>
      <c r="J1133" s="226"/>
      <c r="K1133" s="3"/>
      <c r="L1133" s="3"/>
      <c r="O1133" s="227"/>
      <c r="Q1133" s="94"/>
      <c r="R1133" s="94"/>
      <c r="S1133" s="94"/>
      <c r="T1133" s="94"/>
    </row>
    <row r="1134" ht="15.75" customHeight="1">
      <c r="A1134" s="242"/>
      <c r="B1134" s="222"/>
      <c r="C1134" s="223"/>
      <c r="D1134" s="248"/>
      <c r="J1134" s="226"/>
      <c r="K1134" s="3"/>
      <c r="L1134" s="3"/>
      <c r="O1134" s="227"/>
      <c r="Q1134" s="94"/>
      <c r="R1134" s="94"/>
      <c r="S1134" s="94"/>
      <c r="T1134" s="94"/>
    </row>
    <row r="1135" ht="15.75" customHeight="1">
      <c r="A1135" s="242"/>
      <c r="B1135" s="222"/>
      <c r="C1135" s="223"/>
      <c r="D1135" s="248"/>
      <c r="J1135" s="226"/>
      <c r="K1135" s="3"/>
      <c r="L1135" s="3"/>
      <c r="O1135" s="227"/>
      <c r="Q1135" s="94"/>
      <c r="R1135" s="94"/>
      <c r="S1135" s="94"/>
      <c r="T1135" s="94"/>
    </row>
    <row r="1136" ht="15.75" customHeight="1">
      <c r="A1136" s="242"/>
      <c r="B1136" s="222"/>
      <c r="C1136" s="223"/>
      <c r="D1136" s="248"/>
      <c r="J1136" s="226"/>
      <c r="K1136" s="3"/>
      <c r="L1136" s="3"/>
      <c r="O1136" s="227"/>
      <c r="Q1136" s="94"/>
      <c r="R1136" s="94"/>
      <c r="S1136" s="94"/>
      <c r="T1136" s="94"/>
    </row>
    <row r="1137" ht="15.75" customHeight="1">
      <c r="A1137" s="242"/>
      <c r="B1137" s="222"/>
      <c r="C1137" s="223"/>
      <c r="D1137" s="248"/>
      <c r="J1137" s="226"/>
      <c r="K1137" s="3"/>
      <c r="L1137" s="3"/>
      <c r="O1137" s="227"/>
      <c r="Q1137" s="94"/>
      <c r="R1137" s="94"/>
      <c r="S1137" s="94"/>
      <c r="T1137" s="94"/>
    </row>
    <row r="1138" ht="15.75" customHeight="1">
      <c r="A1138" s="242"/>
      <c r="B1138" s="222"/>
      <c r="C1138" s="223"/>
      <c r="D1138" s="248"/>
      <c r="J1138" s="226"/>
      <c r="K1138" s="3"/>
      <c r="L1138" s="3"/>
      <c r="O1138" s="227"/>
      <c r="Q1138" s="94"/>
      <c r="R1138" s="94"/>
      <c r="S1138" s="94"/>
      <c r="T1138" s="94"/>
    </row>
    <row r="1139" ht="15.75" customHeight="1">
      <c r="A1139" s="242"/>
      <c r="B1139" s="222"/>
      <c r="C1139" s="223"/>
      <c r="D1139" s="248"/>
      <c r="J1139" s="226"/>
      <c r="K1139" s="3"/>
      <c r="L1139" s="3"/>
      <c r="O1139" s="227"/>
      <c r="Q1139" s="94"/>
      <c r="R1139" s="94"/>
      <c r="S1139" s="94"/>
      <c r="T1139" s="94"/>
    </row>
    <row r="1140" ht="15.75" customHeight="1">
      <c r="A1140" s="242"/>
      <c r="B1140" s="222"/>
      <c r="C1140" s="223"/>
      <c r="D1140" s="248"/>
      <c r="J1140" s="226"/>
      <c r="K1140" s="3"/>
      <c r="L1140" s="3"/>
      <c r="O1140" s="227"/>
      <c r="Q1140" s="94"/>
      <c r="R1140" s="94"/>
      <c r="S1140" s="94"/>
      <c r="T1140" s="94"/>
    </row>
    <row r="1141" ht="15.75" customHeight="1">
      <c r="A1141" s="242"/>
      <c r="B1141" s="222"/>
      <c r="C1141" s="223"/>
      <c r="D1141" s="248"/>
      <c r="J1141" s="226"/>
      <c r="K1141" s="3"/>
      <c r="L1141" s="3"/>
      <c r="O1141" s="227"/>
      <c r="Q1141" s="94"/>
      <c r="R1141" s="94"/>
      <c r="S1141" s="94"/>
      <c r="T1141" s="94"/>
    </row>
    <row r="1142" ht="15.75" customHeight="1">
      <c r="A1142" s="242"/>
      <c r="B1142" s="222"/>
      <c r="C1142" s="223"/>
      <c r="D1142" s="248"/>
      <c r="J1142" s="226"/>
      <c r="K1142" s="3"/>
      <c r="L1142" s="3"/>
      <c r="O1142" s="227"/>
      <c r="Q1142" s="94"/>
      <c r="R1142" s="94"/>
      <c r="S1142" s="94"/>
      <c r="T1142" s="94"/>
    </row>
    <row r="1143" ht="15.75" customHeight="1">
      <c r="A1143" s="242"/>
      <c r="B1143" s="222"/>
      <c r="C1143" s="223"/>
      <c r="D1143" s="248"/>
      <c r="J1143" s="226"/>
      <c r="K1143" s="3"/>
      <c r="L1143" s="3"/>
      <c r="O1143" s="227"/>
      <c r="Q1143" s="94"/>
      <c r="R1143" s="94"/>
      <c r="S1143" s="94"/>
      <c r="T1143" s="94"/>
    </row>
    <row r="1144" ht="15.75" customHeight="1">
      <c r="A1144" s="242"/>
      <c r="B1144" s="222"/>
      <c r="C1144" s="223"/>
      <c r="D1144" s="248"/>
      <c r="J1144" s="226"/>
      <c r="K1144" s="3"/>
      <c r="L1144" s="3"/>
      <c r="O1144" s="227"/>
      <c r="Q1144" s="94"/>
      <c r="R1144" s="94"/>
      <c r="S1144" s="94"/>
      <c r="T1144" s="94"/>
    </row>
    <row r="1145" ht="15.75" customHeight="1">
      <c r="A1145" s="242"/>
      <c r="B1145" s="222"/>
      <c r="C1145" s="223"/>
      <c r="D1145" s="248"/>
      <c r="J1145" s="226"/>
      <c r="K1145" s="3"/>
      <c r="L1145" s="3"/>
      <c r="O1145" s="227"/>
      <c r="Q1145" s="94"/>
      <c r="R1145" s="94"/>
      <c r="S1145" s="94"/>
      <c r="T1145" s="94"/>
    </row>
    <row r="1146" ht="15.75" customHeight="1">
      <c r="A1146" s="242"/>
      <c r="B1146" s="222"/>
      <c r="C1146" s="223"/>
      <c r="D1146" s="248"/>
      <c r="J1146" s="226"/>
      <c r="K1146" s="3"/>
      <c r="L1146" s="3"/>
      <c r="O1146" s="227"/>
      <c r="Q1146" s="94"/>
      <c r="R1146" s="94"/>
      <c r="S1146" s="94"/>
      <c r="T1146" s="94"/>
    </row>
    <row r="1147" ht="15.75" customHeight="1">
      <c r="A1147" s="242"/>
      <c r="B1147" s="222"/>
      <c r="C1147" s="223"/>
      <c r="D1147" s="248"/>
      <c r="J1147" s="226"/>
      <c r="K1147" s="3"/>
      <c r="L1147" s="3"/>
      <c r="O1147" s="227"/>
      <c r="Q1147" s="94"/>
      <c r="R1147" s="94"/>
      <c r="S1147" s="94"/>
      <c r="T1147" s="94"/>
    </row>
    <row r="1148" ht="15.75" customHeight="1">
      <c r="A1148" s="242"/>
      <c r="B1148" s="222"/>
      <c r="C1148" s="223"/>
      <c r="D1148" s="248"/>
      <c r="J1148" s="226"/>
      <c r="K1148" s="3"/>
      <c r="L1148" s="3"/>
      <c r="O1148" s="227"/>
      <c r="Q1148" s="94"/>
      <c r="R1148" s="94"/>
      <c r="S1148" s="94"/>
      <c r="T1148" s="94"/>
    </row>
    <row r="1149" ht="15.75" customHeight="1">
      <c r="A1149" s="242"/>
      <c r="B1149" s="222"/>
      <c r="C1149" s="223"/>
      <c r="D1149" s="248"/>
      <c r="J1149" s="226"/>
      <c r="K1149" s="3"/>
      <c r="L1149" s="3"/>
      <c r="O1149" s="227"/>
      <c r="Q1149" s="94"/>
      <c r="R1149" s="94"/>
      <c r="S1149" s="94"/>
      <c r="T1149" s="94"/>
    </row>
    <row r="1150" ht="15.75" customHeight="1">
      <c r="A1150" s="242"/>
      <c r="B1150" s="222"/>
      <c r="C1150" s="223"/>
      <c r="D1150" s="248"/>
      <c r="J1150" s="226"/>
      <c r="K1150" s="3"/>
      <c r="L1150" s="3"/>
      <c r="O1150" s="227"/>
      <c r="Q1150" s="94"/>
      <c r="R1150" s="94"/>
      <c r="S1150" s="94"/>
      <c r="T1150" s="94"/>
    </row>
    <row r="1151" ht="15.75" customHeight="1">
      <c r="A1151" s="242"/>
      <c r="B1151" s="222"/>
      <c r="C1151" s="223"/>
      <c r="D1151" s="248"/>
      <c r="J1151" s="226"/>
      <c r="K1151" s="3"/>
      <c r="L1151" s="3"/>
      <c r="O1151" s="227"/>
      <c r="Q1151" s="94"/>
      <c r="R1151" s="94"/>
      <c r="S1151" s="94"/>
      <c r="T1151" s="94"/>
    </row>
    <row r="1152" ht="15.75" customHeight="1">
      <c r="A1152" s="242"/>
      <c r="B1152" s="222"/>
      <c r="C1152" s="223"/>
      <c r="D1152" s="248"/>
      <c r="J1152" s="226"/>
      <c r="K1152" s="3"/>
      <c r="L1152" s="3"/>
      <c r="O1152" s="227"/>
      <c r="Q1152" s="94"/>
      <c r="R1152" s="94"/>
      <c r="S1152" s="94"/>
      <c r="T1152" s="94"/>
    </row>
    <row r="1153" ht="15.75" customHeight="1">
      <c r="A1153" s="242"/>
      <c r="B1153" s="222"/>
      <c r="C1153" s="223"/>
      <c r="D1153" s="248"/>
      <c r="J1153" s="226"/>
      <c r="K1153" s="3"/>
      <c r="L1153" s="3"/>
      <c r="O1153" s="227"/>
      <c r="Q1153" s="94"/>
      <c r="R1153" s="94"/>
      <c r="S1153" s="94"/>
      <c r="T1153" s="94"/>
    </row>
    <row r="1154" ht="15.75" customHeight="1">
      <c r="A1154" s="242"/>
      <c r="B1154" s="222"/>
      <c r="C1154" s="223"/>
      <c r="D1154" s="248"/>
      <c r="J1154" s="226"/>
      <c r="K1154" s="3"/>
      <c r="L1154" s="3"/>
      <c r="O1154" s="227"/>
      <c r="Q1154" s="94"/>
      <c r="R1154" s="94"/>
      <c r="S1154" s="94"/>
      <c r="T1154" s="94"/>
    </row>
    <row r="1155" ht="15.75" customHeight="1">
      <c r="A1155" s="242"/>
      <c r="B1155" s="222"/>
      <c r="C1155" s="223"/>
      <c r="D1155" s="248"/>
      <c r="J1155" s="226"/>
      <c r="K1155" s="3"/>
      <c r="L1155" s="3"/>
      <c r="O1155" s="227"/>
      <c r="Q1155" s="94"/>
      <c r="R1155" s="94"/>
      <c r="S1155" s="94"/>
      <c r="T1155" s="94"/>
    </row>
    <row r="1156" ht="15.75" customHeight="1">
      <c r="A1156" s="242"/>
      <c r="B1156" s="222"/>
      <c r="C1156" s="223"/>
      <c r="D1156" s="248"/>
      <c r="J1156" s="226"/>
      <c r="K1156" s="3"/>
      <c r="L1156" s="3"/>
      <c r="O1156" s="227"/>
      <c r="Q1156" s="94"/>
      <c r="R1156" s="94"/>
      <c r="S1156" s="94"/>
      <c r="T1156" s="94"/>
    </row>
    <row r="1157" ht="15.75" customHeight="1">
      <c r="A1157" s="242"/>
      <c r="B1157" s="222"/>
      <c r="C1157" s="223"/>
      <c r="D1157" s="248"/>
      <c r="J1157" s="226"/>
      <c r="K1157" s="3"/>
      <c r="L1157" s="3"/>
      <c r="O1157" s="227"/>
      <c r="Q1157" s="94"/>
      <c r="R1157" s="94"/>
      <c r="S1157" s="94"/>
      <c r="T1157" s="94"/>
    </row>
    <row r="1158" ht="15.75" customHeight="1">
      <c r="A1158" s="242"/>
      <c r="B1158" s="222"/>
      <c r="C1158" s="223"/>
      <c r="D1158" s="248"/>
      <c r="J1158" s="226"/>
      <c r="K1158" s="3"/>
      <c r="L1158" s="3"/>
      <c r="O1158" s="227"/>
      <c r="Q1158" s="94"/>
      <c r="R1158" s="94"/>
      <c r="S1158" s="94"/>
      <c r="T1158" s="94"/>
    </row>
    <row r="1159" ht="15.75" customHeight="1">
      <c r="A1159" s="242"/>
      <c r="B1159" s="222"/>
      <c r="C1159" s="223"/>
      <c r="D1159" s="248"/>
      <c r="J1159" s="226"/>
      <c r="K1159" s="3"/>
      <c r="L1159" s="3"/>
      <c r="O1159" s="227"/>
      <c r="Q1159" s="94"/>
      <c r="R1159" s="94"/>
      <c r="S1159" s="94"/>
      <c r="T1159" s="94"/>
    </row>
    <row r="1160" ht="15.75" customHeight="1">
      <c r="A1160" s="242"/>
      <c r="B1160" s="222"/>
      <c r="C1160" s="223"/>
      <c r="D1160" s="248"/>
      <c r="J1160" s="226"/>
      <c r="K1160" s="3"/>
      <c r="L1160" s="3"/>
      <c r="O1160" s="227"/>
      <c r="Q1160" s="94"/>
      <c r="R1160" s="94"/>
      <c r="S1160" s="94"/>
      <c r="T1160" s="94"/>
    </row>
    <row r="1161" ht="15.75" customHeight="1">
      <c r="A1161" s="242"/>
      <c r="B1161" s="222"/>
      <c r="C1161" s="223"/>
      <c r="D1161" s="248"/>
      <c r="J1161" s="226"/>
      <c r="K1161" s="3"/>
      <c r="L1161" s="3"/>
      <c r="O1161" s="227"/>
      <c r="Q1161" s="94"/>
      <c r="R1161" s="94"/>
      <c r="S1161" s="94"/>
      <c r="T1161" s="94"/>
    </row>
    <row r="1162" ht="15.75" customHeight="1">
      <c r="A1162" s="242"/>
      <c r="B1162" s="222"/>
      <c r="C1162" s="223"/>
      <c r="D1162" s="248"/>
      <c r="J1162" s="226"/>
      <c r="K1162" s="3"/>
      <c r="L1162" s="3"/>
      <c r="O1162" s="227"/>
      <c r="Q1162" s="94"/>
      <c r="R1162" s="94"/>
      <c r="S1162" s="94"/>
      <c r="T1162" s="94"/>
    </row>
    <row r="1163" ht="15.75" customHeight="1">
      <c r="A1163" s="242"/>
      <c r="B1163" s="222"/>
      <c r="C1163" s="223"/>
      <c r="D1163" s="248"/>
      <c r="J1163" s="226"/>
      <c r="K1163" s="3"/>
      <c r="L1163" s="3"/>
      <c r="O1163" s="227"/>
      <c r="Q1163" s="94"/>
      <c r="R1163" s="94"/>
      <c r="S1163" s="94"/>
      <c r="T1163" s="94"/>
    </row>
    <row r="1164" ht="15.75" customHeight="1">
      <c r="A1164" s="242"/>
      <c r="B1164" s="222"/>
      <c r="C1164" s="223"/>
      <c r="D1164" s="248"/>
      <c r="J1164" s="226"/>
      <c r="K1164" s="3"/>
      <c r="L1164" s="3"/>
      <c r="O1164" s="227"/>
      <c r="Q1164" s="94"/>
      <c r="R1164" s="94"/>
      <c r="S1164" s="94"/>
      <c r="T1164" s="94"/>
    </row>
    <row r="1165" ht="15.75" customHeight="1">
      <c r="A1165" s="242"/>
      <c r="B1165" s="222"/>
      <c r="C1165" s="223"/>
      <c r="D1165" s="248"/>
      <c r="J1165" s="226"/>
      <c r="K1165" s="3"/>
      <c r="L1165" s="3"/>
      <c r="O1165" s="227"/>
      <c r="Q1165" s="94"/>
      <c r="R1165" s="94"/>
      <c r="S1165" s="94"/>
      <c r="T1165" s="94"/>
    </row>
    <row r="1166" ht="15.75" customHeight="1">
      <c r="A1166" s="242"/>
      <c r="B1166" s="222"/>
      <c r="C1166" s="223"/>
      <c r="D1166" s="248"/>
      <c r="J1166" s="226"/>
      <c r="K1166" s="3"/>
      <c r="L1166" s="3"/>
      <c r="O1166" s="227"/>
      <c r="Q1166" s="94"/>
      <c r="R1166" s="94"/>
      <c r="S1166" s="94"/>
      <c r="T1166" s="94"/>
    </row>
    <row r="1167" ht="15.75" customHeight="1">
      <c r="A1167" s="242"/>
      <c r="B1167" s="222"/>
      <c r="C1167" s="223"/>
      <c r="D1167" s="248"/>
      <c r="J1167" s="226"/>
      <c r="K1167" s="3"/>
      <c r="L1167" s="3"/>
      <c r="O1167" s="227"/>
      <c r="Q1167" s="94"/>
      <c r="R1167" s="94"/>
      <c r="S1167" s="94"/>
      <c r="T1167" s="94"/>
    </row>
    <row r="1168" ht="15.75" customHeight="1">
      <c r="A1168" s="242"/>
      <c r="B1168" s="222"/>
      <c r="C1168" s="223"/>
      <c r="D1168" s="248"/>
      <c r="J1168" s="226"/>
      <c r="K1168" s="3"/>
      <c r="L1168" s="3"/>
      <c r="O1168" s="227"/>
      <c r="Q1168" s="94"/>
      <c r="R1168" s="94"/>
      <c r="S1168" s="94"/>
      <c r="T1168" s="94"/>
    </row>
    <row r="1169" ht="15.75" customHeight="1">
      <c r="A1169" s="242"/>
      <c r="B1169" s="222"/>
      <c r="C1169" s="223"/>
      <c r="D1169" s="248"/>
      <c r="J1169" s="226"/>
      <c r="K1169" s="3"/>
      <c r="L1169" s="3"/>
      <c r="O1169" s="227"/>
      <c r="Q1169" s="94"/>
      <c r="R1169" s="94"/>
      <c r="S1169" s="94"/>
      <c r="T1169" s="94"/>
    </row>
    <row r="1170" ht="15.75" customHeight="1">
      <c r="A1170" s="242"/>
      <c r="B1170" s="222"/>
      <c r="C1170" s="223"/>
      <c r="D1170" s="248"/>
      <c r="J1170" s="226"/>
      <c r="K1170" s="3"/>
      <c r="L1170" s="3"/>
      <c r="O1170" s="227"/>
      <c r="Q1170" s="94"/>
      <c r="R1170" s="94"/>
      <c r="S1170" s="94"/>
      <c r="T1170" s="94"/>
    </row>
    <row r="1171" ht="15.75" customHeight="1">
      <c r="A1171" s="242"/>
      <c r="B1171" s="222"/>
      <c r="C1171" s="223"/>
      <c r="D1171" s="248"/>
      <c r="J1171" s="226"/>
      <c r="K1171" s="3"/>
      <c r="L1171" s="3"/>
      <c r="O1171" s="227"/>
      <c r="Q1171" s="94"/>
      <c r="R1171" s="94"/>
      <c r="S1171" s="94"/>
      <c r="T1171" s="94"/>
    </row>
    <row r="1172" ht="15.75" customHeight="1">
      <c r="A1172" s="242"/>
      <c r="B1172" s="222"/>
      <c r="C1172" s="223"/>
      <c r="D1172" s="248"/>
      <c r="J1172" s="226"/>
      <c r="K1172" s="3"/>
      <c r="L1172" s="3"/>
      <c r="O1172" s="227"/>
      <c r="Q1172" s="94"/>
      <c r="R1172" s="94"/>
      <c r="S1172" s="94"/>
      <c r="T1172" s="94"/>
    </row>
    <row r="1173" ht="15.75" customHeight="1">
      <c r="A1173" s="242"/>
      <c r="B1173" s="222"/>
      <c r="C1173" s="223"/>
      <c r="D1173" s="248"/>
      <c r="J1173" s="226"/>
      <c r="K1173" s="3"/>
      <c r="L1173" s="3"/>
      <c r="O1173" s="227"/>
      <c r="Q1173" s="94"/>
      <c r="R1173" s="94"/>
      <c r="S1173" s="94"/>
      <c r="T1173" s="94"/>
    </row>
    <row r="1174" ht="15.75" customHeight="1">
      <c r="A1174" s="242"/>
      <c r="B1174" s="222"/>
      <c r="C1174" s="223"/>
      <c r="D1174" s="248"/>
      <c r="J1174" s="226"/>
      <c r="K1174" s="3"/>
      <c r="L1174" s="3"/>
      <c r="O1174" s="227"/>
      <c r="Q1174" s="94"/>
      <c r="R1174" s="94"/>
      <c r="S1174" s="94"/>
      <c r="T1174" s="94"/>
    </row>
    <row r="1175" ht="15.75" customHeight="1">
      <c r="A1175" s="242"/>
      <c r="B1175" s="222"/>
      <c r="C1175" s="223"/>
      <c r="D1175" s="248"/>
      <c r="J1175" s="226"/>
      <c r="K1175" s="3"/>
      <c r="L1175" s="3"/>
      <c r="O1175" s="227"/>
      <c r="Q1175" s="94"/>
      <c r="R1175" s="94"/>
      <c r="S1175" s="94"/>
      <c r="T1175" s="94"/>
    </row>
    <row r="1176" ht="15.75" customHeight="1">
      <c r="A1176" s="242"/>
      <c r="B1176" s="222"/>
      <c r="C1176" s="223"/>
      <c r="D1176" s="248"/>
      <c r="J1176" s="226"/>
      <c r="K1176" s="3"/>
      <c r="L1176" s="3"/>
      <c r="O1176" s="227"/>
      <c r="Q1176" s="94"/>
      <c r="R1176" s="94"/>
      <c r="S1176" s="94"/>
      <c r="T1176" s="94"/>
    </row>
    <row r="1177" ht="15.75" customHeight="1">
      <c r="A1177" s="242"/>
      <c r="B1177" s="222"/>
      <c r="C1177" s="223"/>
      <c r="D1177" s="248"/>
      <c r="J1177" s="226"/>
      <c r="K1177" s="3"/>
      <c r="L1177" s="3"/>
      <c r="O1177" s="227"/>
      <c r="Q1177" s="94"/>
      <c r="R1177" s="94"/>
      <c r="S1177" s="94"/>
      <c r="T1177" s="94"/>
    </row>
    <row r="1178" ht="15.75" customHeight="1">
      <c r="A1178" s="242"/>
      <c r="B1178" s="222"/>
      <c r="C1178" s="223"/>
      <c r="D1178" s="248"/>
      <c r="J1178" s="226"/>
      <c r="K1178" s="3"/>
      <c r="L1178" s="3"/>
      <c r="O1178" s="227"/>
      <c r="Q1178" s="94"/>
      <c r="R1178" s="94"/>
      <c r="S1178" s="94"/>
      <c r="T1178" s="94"/>
    </row>
    <row r="1179" ht="15.75" customHeight="1">
      <c r="A1179" s="242"/>
      <c r="B1179" s="222"/>
      <c r="C1179" s="223"/>
      <c r="D1179" s="248"/>
      <c r="J1179" s="226"/>
      <c r="K1179" s="3"/>
      <c r="L1179" s="3"/>
      <c r="O1179" s="227"/>
      <c r="Q1179" s="94"/>
      <c r="R1179" s="94"/>
      <c r="S1179" s="94"/>
      <c r="T1179" s="94"/>
    </row>
    <row r="1180" ht="15.75" customHeight="1">
      <c r="A1180" s="242"/>
      <c r="B1180" s="222"/>
      <c r="C1180" s="223"/>
      <c r="D1180" s="248"/>
      <c r="J1180" s="226"/>
      <c r="K1180" s="3"/>
      <c r="L1180" s="3"/>
      <c r="O1180" s="227"/>
      <c r="Q1180" s="94"/>
      <c r="R1180" s="94"/>
      <c r="S1180" s="94"/>
      <c r="T1180" s="94"/>
    </row>
    <row r="1181" ht="15.75" customHeight="1">
      <c r="A1181" s="242"/>
      <c r="B1181" s="222"/>
      <c r="C1181" s="223"/>
      <c r="D1181" s="248"/>
      <c r="J1181" s="226"/>
      <c r="K1181" s="3"/>
      <c r="L1181" s="3"/>
      <c r="O1181" s="227"/>
      <c r="Q1181" s="94"/>
      <c r="R1181" s="94"/>
      <c r="S1181" s="94"/>
      <c r="T1181" s="94"/>
    </row>
    <row r="1182" ht="15.75" customHeight="1">
      <c r="A1182" s="242"/>
      <c r="B1182" s="222"/>
      <c r="C1182" s="223"/>
      <c r="D1182" s="248"/>
      <c r="J1182" s="226"/>
      <c r="K1182" s="3"/>
      <c r="L1182" s="3"/>
      <c r="O1182" s="227"/>
      <c r="Q1182" s="94"/>
      <c r="R1182" s="94"/>
      <c r="S1182" s="94"/>
      <c r="T1182" s="94"/>
    </row>
    <row r="1183" ht="15.75" customHeight="1">
      <c r="A1183" s="242"/>
      <c r="B1183" s="222"/>
      <c r="C1183" s="223"/>
      <c r="D1183" s="248"/>
      <c r="J1183" s="226"/>
      <c r="K1183" s="3"/>
      <c r="L1183" s="3"/>
      <c r="O1183" s="227"/>
      <c r="Q1183" s="94"/>
      <c r="R1183" s="94"/>
      <c r="S1183" s="94"/>
      <c r="T1183" s="94"/>
    </row>
    <row r="1184" ht="15.75" customHeight="1">
      <c r="A1184" s="242"/>
      <c r="B1184" s="222"/>
      <c r="C1184" s="223"/>
      <c r="D1184" s="248"/>
      <c r="J1184" s="226"/>
      <c r="K1184" s="3"/>
      <c r="L1184" s="3"/>
      <c r="O1184" s="227"/>
      <c r="Q1184" s="94"/>
      <c r="R1184" s="94"/>
      <c r="S1184" s="94"/>
      <c r="T1184" s="94"/>
    </row>
    <row r="1185" ht="15.75" customHeight="1">
      <c r="A1185" s="242"/>
      <c r="B1185" s="222"/>
      <c r="C1185" s="223"/>
      <c r="D1185" s="248"/>
      <c r="J1185" s="226"/>
      <c r="K1185" s="3"/>
      <c r="L1185" s="3"/>
      <c r="O1185" s="227"/>
      <c r="Q1185" s="94"/>
      <c r="R1185" s="94"/>
      <c r="S1185" s="94"/>
      <c r="T1185" s="94"/>
    </row>
    <row r="1186" ht="15.75" customHeight="1">
      <c r="A1186" s="242"/>
      <c r="B1186" s="222"/>
      <c r="C1186" s="223"/>
      <c r="D1186" s="248"/>
      <c r="J1186" s="226"/>
      <c r="K1186" s="3"/>
      <c r="L1186" s="3"/>
      <c r="O1186" s="227"/>
      <c r="Q1186" s="94"/>
      <c r="R1186" s="94"/>
      <c r="S1186" s="94"/>
      <c r="T1186" s="94"/>
    </row>
    <row r="1187" ht="15.75" customHeight="1">
      <c r="A1187" s="242"/>
      <c r="B1187" s="222"/>
      <c r="C1187" s="223"/>
      <c r="D1187" s="248"/>
      <c r="J1187" s="226"/>
      <c r="K1187" s="3"/>
      <c r="L1187" s="3"/>
      <c r="O1187" s="227"/>
      <c r="Q1187" s="94"/>
      <c r="R1187" s="94"/>
      <c r="S1187" s="94"/>
      <c r="T1187" s="94"/>
    </row>
    <row r="1188" ht="15.75" customHeight="1">
      <c r="A1188" s="242"/>
      <c r="B1188" s="222"/>
      <c r="C1188" s="223"/>
      <c r="D1188" s="248"/>
      <c r="J1188" s="226"/>
      <c r="K1188" s="3"/>
      <c r="L1188" s="3"/>
      <c r="O1188" s="227"/>
      <c r="Q1188" s="94"/>
      <c r="R1188" s="94"/>
      <c r="S1188" s="94"/>
      <c r="T1188" s="94"/>
    </row>
    <row r="1189" ht="15.75" customHeight="1">
      <c r="A1189" s="242"/>
      <c r="B1189" s="222"/>
      <c r="C1189" s="223"/>
      <c r="D1189" s="248"/>
      <c r="J1189" s="226"/>
      <c r="K1189" s="3"/>
      <c r="L1189" s="3"/>
      <c r="O1189" s="227"/>
      <c r="Q1189" s="94"/>
      <c r="R1189" s="94"/>
      <c r="S1189" s="94"/>
      <c r="T1189" s="94"/>
    </row>
    <row r="1190" ht="15.75" customHeight="1">
      <c r="A1190" s="242"/>
      <c r="B1190" s="222"/>
      <c r="C1190" s="223"/>
      <c r="D1190" s="248"/>
      <c r="J1190" s="226"/>
      <c r="K1190" s="3"/>
      <c r="L1190" s="3"/>
      <c r="O1190" s="227"/>
      <c r="Q1190" s="94"/>
      <c r="R1190" s="94"/>
      <c r="S1190" s="94"/>
      <c r="T1190" s="94"/>
    </row>
    <row r="1191" ht="15.75" customHeight="1">
      <c r="A1191" s="242"/>
      <c r="B1191" s="222"/>
      <c r="C1191" s="223"/>
      <c r="D1191" s="248"/>
      <c r="J1191" s="226"/>
      <c r="K1191" s="3"/>
      <c r="L1191" s="3"/>
      <c r="O1191" s="227"/>
      <c r="Q1191" s="94"/>
      <c r="R1191" s="94"/>
      <c r="S1191" s="94"/>
      <c r="T1191" s="94"/>
    </row>
    <row r="1192" ht="15.75" customHeight="1">
      <c r="A1192" s="242"/>
      <c r="B1192" s="222"/>
      <c r="C1192" s="223"/>
      <c r="D1192" s="248"/>
      <c r="J1192" s="226"/>
      <c r="K1192" s="3"/>
      <c r="L1192" s="3"/>
      <c r="O1192" s="227"/>
      <c r="Q1192" s="94"/>
      <c r="R1192" s="94"/>
      <c r="S1192" s="94"/>
      <c r="T1192" s="94"/>
    </row>
    <row r="1193" ht="15.75" customHeight="1">
      <c r="A1193" s="242"/>
      <c r="B1193" s="222"/>
      <c r="C1193" s="223"/>
      <c r="D1193" s="248"/>
      <c r="J1193" s="226"/>
      <c r="K1193" s="3"/>
      <c r="L1193" s="3"/>
      <c r="O1193" s="227"/>
      <c r="Q1193" s="94"/>
      <c r="R1193" s="94"/>
      <c r="S1193" s="94"/>
      <c r="T1193" s="94"/>
    </row>
    <row r="1194" ht="15.75" customHeight="1">
      <c r="A1194" s="242"/>
      <c r="B1194" s="222"/>
      <c r="C1194" s="223"/>
      <c r="D1194" s="248"/>
      <c r="J1194" s="226"/>
      <c r="K1194" s="3"/>
      <c r="L1194" s="3"/>
      <c r="O1194" s="227"/>
      <c r="Q1194" s="94"/>
      <c r="R1194" s="94"/>
      <c r="S1194" s="94"/>
      <c r="T1194" s="94"/>
    </row>
    <row r="1195" ht="15.75" customHeight="1">
      <c r="A1195" s="242"/>
      <c r="B1195" s="222"/>
      <c r="C1195" s="223"/>
      <c r="D1195" s="248"/>
      <c r="J1195" s="226"/>
      <c r="K1195" s="3"/>
      <c r="L1195" s="3"/>
      <c r="O1195" s="227"/>
      <c r="Q1195" s="94"/>
      <c r="R1195" s="94"/>
      <c r="S1195" s="94"/>
      <c r="T1195" s="94"/>
    </row>
    <row r="1196" ht="15.75" customHeight="1">
      <c r="A1196" s="242"/>
      <c r="B1196" s="222"/>
      <c r="C1196" s="223"/>
      <c r="D1196" s="248"/>
      <c r="J1196" s="226"/>
      <c r="K1196" s="3"/>
      <c r="L1196" s="3"/>
      <c r="O1196" s="227"/>
      <c r="Q1196" s="94"/>
      <c r="R1196" s="94"/>
      <c r="S1196" s="94"/>
      <c r="T1196" s="94"/>
    </row>
    <row r="1197" ht="15.75" customHeight="1">
      <c r="A1197" s="242"/>
      <c r="B1197" s="222"/>
      <c r="C1197" s="223"/>
      <c r="D1197" s="248"/>
      <c r="J1197" s="226"/>
      <c r="K1197" s="3"/>
      <c r="L1197" s="3"/>
      <c r="O1197" s="227"/>
      <c r="Q1197" s="94"/>
      <c r="R1197" s="94"/>
      <c r="S1197" s="94"/>
      <c r="T1197" s="94"/>
    </row>
    <row r="1198" ht="15.75" customHeight="1">
      <c r="A1198" s="242"/>
      <c r="B1198" s="222"/>
      <c r="C1198" s="223"/>
      <c r="D1198" s="248"/>
      <c r="J1198" s="226"/>
      <c r="K1198" s="3"/>
      <c r="L1198" s="3"/>
      <c r="O1198" s="227"/>
      <c r="Q1198" s="94"/>
      <c r="R1198" s="94"/>
      <c r="S1198" s="94"/>
      <c r="T1198" s="94"/>
    </row>
    <row r="1199" ht="15.75" customHeight="1">
      <c r="A1199" s="242"/>
      <c r="B1199" s="222"/>
      <c r="C1199" s="223"/>
      <c r="D1199" s="248"/>
      <c r="J1199" s="226"/>
      <c r="K1199" s="3"/>
      <c r="L1199" s="3"/>
      <c r="O1199" s="227"/>
      <c r="Q1199" s="94"/>
      <c r="R1199" s="94"/>
      <c r="S1199" s="94"/>
      <c r="T1199" s="94"/>
    </row>
    <row r="1200" ht="15.75" customHeight="1">
      <c r="A1200" s="242"/>
      <c r="B1200" s="222"/>
      <c r="C1200" s="223"/>
      <c r="D1200" s="248"/>
      <c r="J1200" s="226"/>
      <c r="K1200" s="3"/>
      <c r="L1200" s="3"/>
      <c r="O1200" s="227"/>
      <c r="Q1200" s="94"/>
      <c r="R1200" s="94"/>
      <c r="S1200" s="94"/>
      <c r="T1200" s="94"/>
    </row>
    <row r="1201" ht="15.75" customHeight="1">
      <c r="A1201" s="242"/>
      <c r="B1201" s="222"/>
      <c r="C1201" s="223"/>
      <c r="D1201" s="248"/>
      <c r="J1201" s="226"/>
      <c r="K1201" s="3"/>
      <c r="L1201" s="3"/>
      <c r="O1201" s="227"/>
      <c r="Q1201" s="94"/>
      <c r="R1201" s="94"/>
      <c r="S1201" s="94"/>
      <c r="T1201" s="94"/>
    </row>
    <row r="1202" ht="15.75" customHeight="1">
      <c r="A1202" s="242"/>
      <c r="B1202" s="222"/>
      <c r="C1202" s="223"/>
      <c r="D1202" s="248"/>
      <c r="J1202" s="226"/>
      <c r="K1202" s="3"/>
      <c r="L1202" s="3"/>
      <c r="O1202" s="227"/>
      <c r="Q1202" s="94"/>
      <c r="R1202" s="94"/>
      <c r="S1202" s="94"/>
      <c r="T1202" s="94"/>
    </row>
    <row r="1203" ht="15.75" customHeight="1">
      <c r="A1203" s="242"/>
      <c r="B1203" s="222"/>
      <c r="C1203" s="223"/>
      <c r="D1203" s="248"/>
      <c r="J1203" s="226"/>
      <c r="K1203" s="3"/>
      <c r="L1203" s="3"/>
      <c r="O1203" s="227"/>
      <c r="Q1203" s="94"/>
      <c r="R1203" s="94"/>
      <c r="S1203" s="94"/>
      <c r="T1203" s="94"/>
    </row>
    <row r="1204" ht="15.75" customHeight="1">
      <c r="A1204" s="242"/>
      <c r="B1204" s="222"/>
      <c r="C1204" s="223"/>
      <c r="D1204" s="248"/>
      <c r="J1204" s="226"/>
      <c r="K1204" s="3"/>
      <c r="L1204" s="3"/>
      <c r="O1204" s="227"/>
      <c r="Q1204" s="94"/>
      <c r="R1204" s="94"/>
      <c r="S1204" s="94"/>
      <c r="T1204" s="94"/>
    </row>
    <row r="1205" ht="15.75" customHeight="1">
      <c r="A1205" s="242"/>
      <c r="B1205" s="222"/>
      <c r="C1205" s="223"/>
      <c r="D1205" s="248"/>
      <c r="J1205" s="226"/>
      <c r="K1205" s="3"/>
      <c r="L1205" s="3"/>
      <c r="O1205" s="227"/>
      <c r="Q1205" s="94"/>
      <c r="R1205" s="94"/>
      <c r="S1205" s="94"/>
      <c r="T1205" s="94"/>
    </row>
    <row r="1206" ht="15.75" customHeight="1">
      <c r="A1206" s="242"/>
      <c r="B1206" s="222"/>
      <c r="C1206" s="223"/>
      <c r="D1206" s="248"/>
      <c r="J1206" s="226"/>
      <c r="K1206" s="3"/>
      <c r="L1206" s="3"/>
      <c r="O1206" s="227"/>
      <c r="Q1206" s="94"/>
      <c r="R1206" s="94"/>
      <c r="S1206" s="94"/>
      <c r="T1206" s="94"/>
    </row>
    <row r="1207" ht="15.75" customHeight="1">
      <c r="A1207" s="242"/>
      <c r="B1207" s="222"/>
      <c r="C1207" s="223"/>
      <c r="D1207" s="248"/>
      <c r="J1207" s="226"/>
      <c r="K1207" s="3"/>
      <c r="L1207" s="3"/>
      <c r="O1207" s="227"/>
      <c r="Q1207" s="94"/>
      <c r="R1207" s="94"/>
      <c r="S1207" s="94"/>
      <c r="T1207" s="94"/>
    </row>
    <row r="1208" ht="15.75" customHeight="1">
      <c r="A1208" s="242"/>
      <c r="B1208" s="222"/>
      <c r="C1208" s="223"/>
      <c r="D1208" s="248"/>
      <c r="J1208" s="226"/>
      <c r="K1208" s="3"/>
      <c r="L1208" s="3"/>
      <c r="O1208" s="227"/>
      <c r="Q1208" s="94"/>
      <c r="R1208" s="94"/>
      <c r="S1208" s="94"/>
      <c r="T1208" s="94"/>
    </row>
    <row r="1209" ht="15.75" customHeight="1">
      <c r="A1209" s="242"/>
      <c r="B1209" s="222"/>
      <c r="C1209" s="223"/>
      <c r="D1209" s="248"/>
      <c r="J1209" s="226"/>
      <c r="K1209" s="3"/>
      <c r="L1209" s="3"/>
      <c r="O1209" s="227"/>
      <c r="Q1209" s="94"/>
      <c r="R1209" s="94"/>
      <c r="S1209" s="94"/>
      <c r="T1209" s="94"/>
    </row>
    <row r="1210" ht="15.75" customHeight="1">
      <c r="A1210" s="242"/>
      <c r="B1210" s="222"/>
      <c r="C1210" s="223"/>
      <c r="D1210" s="248"/>
      <c r="J1210" s="226"/>
      <c r="K1210" s="3"/>
      <c r="L1210" s="3"/>
      <c r="O1210" s="227"/>
      <c r="Q1210" s="94"/>
      <c r="R1210" s="94"/>
      <c r="S1210" s="94"/>
      <c r="T1210" s="94"/>
    </row>
    <row r="1211" ht="15.75" customHeight="1">
      <c r="A1211" s="242"/>
      <c r="B1211" s="222"/>
      <c r="C1211" s="223"/>
      <c r="D1211" s="248"/>
      <c r="J1211" s="226"/>
      <c r="K1211" s="3"/>
      <c r="L1211" s="3"/>
      <c r="O1211" s="227"/>
      <c r="Q1211" s="94"/>
      <c r="R1211" s="94"/>
      <c r="S1211" s="94"/>
      <c r="T1211" s="94"/>
    </row>
    <row r="1212" ht="15.75" customHeight="1">
      <c r="A1212" s="242"/>
      <c r="B1212" s="222"/>
      <c r="C1212" s="223"/>
      <c r="D1212" s="248"/>
      <c r="J1212" s="226"/>
      <c r="K1212" s="3"/>
      <c r="L1212" s="3"/>
      <c r="O1212" s="227"/>
      <c r="Q1212" s="94"/>
      <c r="R1212" s="94"/>
      <c r="S1212" s="94"/>
      <c r="T1212" s="94"/>
    </row>
    <row r="1213" ht="15.75" customHeight="1">
      <c r="A1213" s="242"/>
      <c r="B1213" s="222"/>
      <c r="C1213" s="223"/>
      <c r="D1213" s="248"/>
      <c r="J1213" s="226"/>
      <c r="K1213" s="3"/>
      <c r="L1213" s="3"/>
      <c r="O1213" s="227"/>
      <c r="Q1213" s="94"/>
      <c r="R1213" s="94"/>
      <c r="S1213" s="94"/>
      <c r="T1213" s="94"/>
    </row>
    <row r="1214" ht="15.75" customHeight="1">
      <c r="A1214" s="242"/>
      <c r="B1214" s="222"/>
      <c r="C1214" s="223"/>
      <c r="D1214" s="248"/>
      <c r="J1214" s="226"/>
      <c r="K1214" s="3"/>
      <c r="L1214" s="3"/>
      <c r="O1214" s="227"/>
      <c r="Q1214" s="94"/>
      <c r="R1214" s="94"/>
      <c r="S1214" s="94"/>
      <c r="T1214" s="94"/>
    </row>
    <row r="1215" ht="15.75" customHeight="1">
      <c r="A1215" s="242"/>
      <c r="B1215" s="222"/>
      <c r="C1215" s="223"/>
      <c r="D1215" s="248"/>
      <c r="J1215" s="226"/>
      <c r="K1215" s="3"/>
      <c r="L1215" s="3"/>
      <c r="O1215" s="227"/>
      <c r="Q1215" s="94"/>
      <c r="R1215" s="94"/>
      <c r="S1215" s="94"/>
      <c r="T1215" s="94"/>
    </row>
    <row r="1216" ht="15.75" customHeight="1">
      <c r="A1216" s="242"/>
      <c r="B1216" s="222"/>
      <c r="C1216" s="223"/>
      <c r="D1216" s="248"/>
      <c r="J1216" s="226"/>
      <c r="K1216" s="3"/>
      <c r="L1216" s="3"/>
      <c r="O1216" s="227"/>
      <c r="Q1216" s="94"/>
      <c r="R1216" s="94"/>
      <c r="S1216" s="94"/>
      <c r="T1216" s="94"/>
    </row>
    <row r="1217" ht="15.75" customHeight="1">
      <c r="A1217" s="242"/>
      <c r="B1217" s="222"/>
      <c r="C1217" s="223"/>
      <c r="D1217" s="248"/>
      <c r="J1217" s="226"/>
      <c r="K1217" s="3"/>
      <c r="L1217" s="3"/>
      <c r="O1217" s="227"/>
      <c r="Q1217" s="94"/>
      <c r="R1217" s="94"/>
      <c r="S1217" s="94"/>
      <c r="T1217" s="94"/>
    </row>
    <row r="1218" ht="15.75" customHeight="1">
      <c r="A1218" s="242"/>
      <c r="B1218" s="222"/>
      <c r="C1218" s="223"/>
      <c r="D1218" s="248"/>
      <c r="J1218" s="226"/>
      <c r="K1218" s="3"/>
      <c r="L1218" s="3"/>
      <c r="O1218" s="227"/>
      <c r="Q1218" s="94"/>
      <c r="R1218" s="94"/>
      <c r="S1218" s="94"/>
      <c r="T1218" s="94"/>
    </row>
    <row r="1219" ht="15.75" customHeight="1">
      <c r="A1219" s="242"/>
      <c r="B1219" s="222"/>
      <c r="C1219" s="223"/>
      <c r="D1219" s="248"/>
      <c r="J1219" s="226"/>
      <c r="K1219" s="3"/>
      <c r="L1219" s="3"/>
      <c r="O1219" s="227"/>
      <c r="Q1219" s="94"/>
      <c r="R1219" s="94"/>
      <c r="S1219" s="94"/>
      <c r="T1219" s="94"/>
    </row>
    <row r="1220" ht="15.75" customHeight="1">
      <c r="A1220" s="242"/>
      <c r="B1220" s="222"/>
      <c r="C1220" s="223"/>
      <c r="D1220" s="248"/>
      <c r="J1220" s="226"/>
      <c r="K1220" s="3"/>
      <c r="L1220" s="3"/>
      <c r="O1220" s="227"/>
      <c r="Q1220" s="94"/>
      <c r="R1220" s="94"/>
      <c r="S1220" s="94"/>
      <c r="T1220" s="94"/>
    </row>
    <row r="1221" ht="15.75" customHeight="1">
      <c r="A1221" s="242"/>
      <c r="B1221" s="222"/>
      <c r="C1221" s="223"/>
      <c r="D1221" s="248"/>
      <c r="J1221" s="226"/>
      <c r="K1221" s="3"/>
      <c r="L1221" s="3"/>
      <c r="O1221" s="227"/>
      <c r="Q1221" s="94"/>
      <c r="R1221" s="94"/>
      <c r="S1221" s="94"/>
      <c r="T1221" s="94"/>
    </row>
    <row r="1222" ht="15.75" customHeight="1">
      <c r="A1222" s="242"/>
      <c r="B1222" s="222"/>
      <c r="C1222" s="223"/>
      <c r="D1222" s="248"/>
      <c r="J1222" s="226"/>
      <c r="K1222" s="3"/>
      <c r="L1222" s="3"/>
      <c r="O1222" s="227"/>
      <c r="Q1222" s="94"/>
      <c r="R1222" s="94"/>
      <c r="S1222" s="94"/>
      <c r="T1222" s="94"/>
    </row>
    <row r="1223" ht="15.75" customHeight="1">
      <c r="A1223" s="242"/>
      <c r="B1223" s="222"/>
      <c r="C1223" s="223"/>
      <c r="D1223" s="248"/>
      <c r="J1223" s="226"/>
      <c r="K1223" s="3"/>
      <c r="L1223" s="3"/>
      <c r="O1223" s="227"/>
      <c r="Q1223" s="94"/>
      <c r="R1223" s="94"/>
      <c r="S1223" s="94"/>
      <c r="T1223" s="94"/>
    </row>
    <row r="1224" ht="15.75" customHeight="1">
      <c r="A1224" s="242"/>
      <c r="B1224" s="222"/>
      <c r="C1224" s="223"/>
      <c r="D1224" s="248"/>
      <c r="J1224" s="226"/>
      <c r="K1224" s="3"/>
      <c r="L1224" s="3"/>
      <c r="O1224" s="227"/>
      <c r="Q1224" s="94"/>
      <c r="R1224" s="94"/>
      <c r="S1224" s="94"/>
      <c r="T1224" s="94"/>
    </row>
    <row r="1225" ht="15.75" customHeight="1">
      <c r="A1225" s="242"/>
      <c r="B1225" s="222"/>
      <c r="C1225" s="223"/>
      <c r="D1225" s="248"/>
      <c r="J1225" s="226"/>
      <c r="K1225" s="3"/>
      <c r="L1225" s="3"/>
      <c r="O1225" s="227"/>
      <c r="Q1225" s="94"/>
      <c r="R1225" s="94"/>
      <c r="S1225" s="94"/>
      <c r="T1225" s="94"/>
    </row>
    <row r="1226" ht="15.75" customHeight="1">
      <c r="A1226" s="242"/>
      <c r="B1226" s="222"/>
      <c r="C1226" s="223"/>
      <c r="D1226" s="248"/>
      <c r="J1226" s="226"/>
      <c r="K1226" s="3"/>
      <c r="L1226" s="3"/>
      <c r="O1226" s="227"/>
      <c r="Q1226" s="94"/>
      <c r="R1226" s="94"/>
      <c r="S1226" s="94"/>
      <c r="T1226" s="94"/>
    </row>
    <row r="1227" ht="15.75" customHeight="1">
      <c r="A1227" s="242"/>
      <c r="B1227" s="222"/>
      <c r="C1227" s="223"/>
      <c r="D1227" s="248"/>
      <c r="J1227" s="226"/>
      <c r="K1227" s="3"/>
      <c r="L1227" s="3"/>
      <c r="O1227" s="227"/>
      <c r="Q1227" s="94"/>
      <c r="R1227" s="94"/>
      <c r="S1227" s="94"/>
      <c r="T1227" s="94"/>
    </row>
    <row r="1228" ht="15.75" customHeight="1">
      <c r="A1228" s="242"/>
      <c r="B1228" s="222"/>
      <c r="C1228" s="223"/>
      <c r="D1228" s="248"/>
      <c r="J1228" s="226"/>
      <c r="K1228" s="3"/>
      <c r="L1228" s="3"/>
      <c r="O1228" s="227"/>
      <c r="Q1228" s="94"/>
      <c r="R1228" s="94"/>
      <c r="S1228" s="94"/>
      <c r="T1228" s="94"/>
    </row>
    <row r="1229" ht="15.75" customHeight="1">
      <c r="A1229" s="242"/>
      <c r="B1229" s="222"/>
      <c r="C1229" s="223"/>
      <c r="D1229" s="248"/>
      <c r="J1229" s="226"/>
      <c r="K1229" s="3"/>
      <c r="L1229" s="3"/>
      <c r="O1229" s="227"/>
      <c r="Q1229" s="94"/>
      <c r="R1229" s="94"/>
      <c r="S1229" s="94"/>
      <c r="T1229" s="94"/>
    </row>
    <row r="1230" ht="15.75" customHeight="1">
      <c r="A1230" s="242"/>
      <c r="B1230" s="222"/>
      <c r="C1230" s="223"/>
      <c r="D1230" s="248"/>
      <c r="J1230" s="226"/>
      <c r="K1230" s="3"/>
      <c r="L1230" s="3"/>
      <c r="O1230" s="227"/>
      <c r="Q1230" s="94"/>
      <c r="R1230" s="94"/>
      <c r="S1230" s="94"/>
      <c r="T1230" s="94"/>
    </row>
    <row r="1231" ht="15.75" customHeight="1">
      <c r="A1231" s="242"/>
      <c r="B1231" s="222"/>
      <c r="C1231" s="223"/>
      <c r="D1231" s="248"/>
      <c r="J1231" s="226"/>
      <c r="K1231" s="3"/>
      <c r="L1231" s="3"/>
      <c r="O1231" s="227"/>
      <c r="Q1231" s="94"/>
      <c r="R1231" s="94"/>
      <c r="S1231" s="94"/>
      <c r="T1231" s="94"/>
    </row>
    <row r="1232" ht="15.75" customHeight="1">
      <c r="A1232" s="242"/>
      <c r="B1232" s="222"/>
      <c r="C1232" s="223"/>
      <c r="D1232" s="248"/>
      <c r="J1232" s="226"/>
      <c r="K1232" s="3"/>
      <c r="L1232" s="3"/>
      <c r="O1232" s="227"/>
      <c r="Q1232" s="94"/>
      <c r="R1232" s="94"/>
      <c r="S1232" s="94"/>
      <c r="T1232" s="94"/>
    </row>
    <row r="1233" ht="15.75" customHeight="1">
      <c r="A1233" s="242"/>
      <c r="B1233" s="222"/>
      <c r="C1233" s="223"/>
      <c r="D1233" s="248"/>
      <c r="J1233" s="226"/>
      <c r="K1233" s="3"/>
      <c r="L1233" s="3"/>
      <c r="O1233" s="227"/>
      <c r="Q1233" s="94"/>
      <c r="R1233" s="94"/>
      <c r="S1233" s="94"/>
      <c r="T1233" s="94"/>
    </row>
    <row r="1234" ht="15.75" customHeight="1">
      <c r="A1234" s="242"/>
      <c r="B1234" s="222"/>
      <c r="C1234" s="223"/>
      <c r="D1234" s="248"/>
      <c r="J1234" s="226"/>
      <c r="K1234" s="3"/>
      <c r="L1234" s="3"/>
      <c r="O1234" s="227"/>
      <c r="Q1234" s="94"/>
      <c r="R1234" s="94"/>
      <c r="S1234" s="94"/>
      <c r="T1234" s="94"/>
    </row>
    <row r="1235" ht="15.75" customHeight="1">
      <c r="A1235" s="242"/>
      <c r="B1235" s="222"/>
      <c r="C1235" s="223"/>
      <c r="D1235" s="248"/>
      <c r="J1235" s="226"/>
      <c r="K1235" s="3"/>
      <c r="L1235" s="3"/>
      <c r="O1235" s="227"/>
      <c r="Q1235" s="94"/>
      <c r="R1235" s="94"/>
      <c r="S1235" s="94"/>
      <c r="T1235" s="94"/>
    </row>
    <row r="1236" ht="15.75" customHeight="1">
      <c r="A1236" s="242"/>
      <c r="B1236" s="222"/>
      <c r="C1236" s="223"/>
      <c r="D1236" s="248"/>
      <c r="J1236" s="226"/>
      <c r="K1236" s="3"/>
      <c r="L1236" s="3"/>
      <c r="O1236" s="227"/>
      <c r="Q1236" s="94"/>
      <c r="R1236" s="94"/>
      <c r="S1236" s="94"/>
      <c r="T1236" s="94"/>
    </row>
    <row r="1237" ht="15.75" customHeight="1">
      <c r="A1237" s="242"/>
      <c r="B1237" s="222"/>
      <c r="C1237" s="223"/>
      <c r="D1237" s="248"/>
      <c r="J1237" s="226"/>
      <c r="K1237" s="3"/>
      <c r="L1237" s="3"/>
      <c r="O1237" s="227"/>
      <c r="Q1237" s="94"/>
      <c r="R1237" s="94"/>
      <c r="S1237" s="94"/>
      <c r="T1237" s="94"/>
    </row>
    <row r="1238" ht="15.75" customHeight="1">
      <c r="A1238" s="242"/>
      <c r="B1238" s="222"/>
      <c r="C1238" s="223"/>
      <c r="D1238" s="248"/>
      <c r="J1238" s="226"/>
      <c r="K1238" s="3"/>
      <c r="L1238" s="3"/>
      <c r="O1238" s="227"/>
      <c r="Q1238" s="94"/>
      <c r="R1238" s="94"/>
      <c r="S1238" s="94"/>
      <c r="T1238" s="94"/>
    </row>
    <row r="1239" ht="15.75" customHeight="1">
      <c r="A1239" s="242"/>
      <c r="B1239" s="222"/>
      <c r="C1239" s="223"/>
      <c r="D1239" s="248"/>
      <c r="J1239" s="226"/>
      <c r="K1239" s="3"/>
      <c r="L1239" s="3"/>
      <c r="O1239" s="227"/>
      <c r="Q1239" s="94"/>
      <c r="R1239" s="94"/>
      <c r="S1239" s="94"/>
      <c r="T1239" s="94"/>
    </row>
    <row r="1240" ht="15.75" customHeight="1">
      <c r="A1240" s="242"/>
      <c r="B1240" s="222"/>
      <c r="C1240" s="223"/>
      <c r="D1240" s="248"/>
      <c r="J1240" s="226"/>
      <c r="K1240" s="3"/>
      <c r="L1240" s="3"/>
      <c r="O1240" s="227"/>
      <c r="Q1240" s="94"/>
      <c r="R1240" s="94"/>
      <c r="S1240" s="94"/>
      <c r="T1240" s="94"/>
    </row>
    <row r="1241" ht="15.75" customHeight="1">
      <c r="A1241" s="242"/>
      <c r="B1241" s="222"/>
      <c r="C1241" s="223"/>
      <c r="D1241" s="248"/>
      <c r="J1241" s="226"/>
      <c r="K1241" s="3"/>
      <c r="L1241" s="3"/>
      <c r="O1241" s="227"/>
      <c r="Q1241" s="94"/>
      <c r="R1241" s="94"/>
      <c r="S1241" s="94"/>
      <c r="T1241" s="94"/>
    </row>
    <row r="1242" ht="15.75" customHeight="1">
      <c r="A1242" s="242"/>
      <c r="B1242" s="222"/>
      <c r="C1242" s="223"/>
      <c r="D1242" s="248"/>
      <c r="J1242" s="226"/>
      <c r="K1242" s="3"/>
      <c r="L1242" s="3"/>
      <c r="O1242" s="227"/>
      <c r="Q1242" s="94"/>
      <c r="R1242" s="94"/>
      <c r="S1242" s="94"/>
      <c r="T1242" s="94"/>
    </row>
    <row r="1243" ht="15.75" customHeight="1">
      <c r="A1243" s="242"/>
      <c r="B1243" s="222"/>
      <c r="C1243" s="223"/>
      <c r="D1243" s="248"/>
      <c r="J1243" s="226"/>
      <c r="K1243" s="3"/>
      <c r="L1243" s="3"/>
      <c r="O1243" s="227"/>
      <c r="Q1243" s="94"/>
      <c r="R1243" s="94"/>
      <c r="S1243" s="94"/>
      <c r="T1243" s="94"/>
    </row>
    <row r="1244" ht="15.75" customHeight="1">
      <c r="A1244" s="242"/>
      <c r="B1244" s="222"/>
      <c r="C1244" s="223"/>
      <c r="D1244" s="248"/>
      <c r="J1244" s="226"/>
      <c r="K1244" s="3"/>
      <c r="L1244" s="3"/>
      <c r="O1244" s="227"/>
      <c r="Q1244" s="94"/>
      <c r="R1244" s="94"/>
      <c r="S1244" s="94"/>
      <c r="T1244" s="94"/>
    </row>
    <row r="1245" ht="15.75" customHeight="1">
      <c r="A1245" s="242"/>
      <c r="B1245" s="222"/>
      <c r="C1245" s="223"/>
      <c r="D1245" s="248"/>
      <c r="J1245" s="226"/>
      <c r="K1245" s="3"/>
      <c r="L1245" s="3"/>
      <c r="O1245" s="227"/>
      <c r="Q1245" s="94"/>
      <c r="R1245" s="94"/>
      <c r="S1245" s="94"/>
      <c r="T1245" s="94"/>
    </row>
    <row r="1246" ht="15.75" customHeight="1">
      <c r="A1246" s="242"/>
      <c r="B1246" s="222"/>
      <c r="C1246" s="223"/>
      <c r="D1246" s="248"/>
      <c r="J1246" s="226"/>
      <c r="K1246" s="3"/>
      <c r="L1246" s="3"/>
      <c r="O1246" s="227"/>
      <c r="Q1246" s="94"/>
      <c r="R1246" s="94"/>
      <c r="S1246" s="94"/>
      <c r="T1246" s="94"/>
    </row>
    <row r="1247" ht="15.75" customHeight="1">
      <c r="A1247" s="242"/>
      <c r="B1247" s="222"/>
      <c r="C1247" s="223"/>
      <c r="D1247" s="248"/>
      <c r="J1247" s="226"/>
      <c r="K1247" s="3"/>
      <c r="L1247" s="3"/>
      <c r="O1247" s="227"/>
      <c r="Q1247" s="94"/>
      <c r="R1247" s="94"/>
      <c r="S1247" s="94"/>
      <c r="T1247" s="94"/>
    </row>
    <row r="1248" ht="15.75" customHeight="1">
      <c r="A1248" s="242"/>
      <c r="B1248" s="222"/>
      <c r="C1248" s="223"/>
      <c r="D1248" s="248"/>
      <c r="J1248" s="226"/>
      <c r="K1248" s="3"/>
      <c r="L1248" s="3"/>
      <c r="O1248" s="227"/>
      <c r="Q1248" s="94"/>
      <c r="R1248" s="94"/>
      <c r="S1248" s="94"/>
      <c r="T1248" s="94"/>
    </row>
    <row r="1249" ht="15.75" customHeight="1">
      <c r="A1249" s="242"/>
      <c r="B1249" s="222"/>
      <c r="C1249" s="223"/>
      <c r="D1249" s="248"/>
      <c r="J1249" s="226"/>
      <c r="K1249" s="3"/>
      <c r="L1249" s="3"/>
      <c r="O1249" s="227"/>
      <c r="Q1249" s="94"/>
      <c r="R1249" s="94"/>
      <c r="S1249" s="94"/>
      <c r="T1249" s="94"/>
    </row>
    <row r="1250" ht="15.75" customHeight="1">
      <c r="A1250" s="242"/>
      <c r="B1250" s="222"/>
      <c r="C1250" s="223"/>
      <c r="D1250" s="248"/>
      <c r="J1250" s="226"/>
      <c r="K1250" s="3"/>
      <c r="L1250" s="3"/>
      <c r="O1250" s="227"/>
      <c r="Q1250" s="94"/>
      <c r="R1250" s="94"/>
      <c r="S1250" s="94"/>
      <c r="T1250" s="94"/>
    </row>
    <row r="1251" ht="15.75" customHeight="1">
      <c r="A1251" s="242"/>
      <c r="B1251" s="222"/>
      <c r="C1251" s="223"/>
      <c r="D1251" s="248"/>
      <c r="J1251" s="226"/>
      <c r="K1251" s="3"/>
      <c r="L1251" s="3"/>
      <c r="O1251" s="227"/>
      <c r="Q1251" s="94"/>
      <c r="R1251" s="94"/>
      <c r="S1251" s="94"/>
      <c r="T1251" s="94"/>
    </row>
    <row r="1252" ht="15.75" customHeight="1">
      <c r="A1252" s="242"/>
      <c r="B1252" s="222"/>
      <c r="C1252" s="223"/>
      <c r="D1252" s="248"/>
      <c r="J1252" s="226"/>
      <c r="K1252" s="3"/>
      <c r="L1252" s="3"/>
      <c r="O1252" s="227"/>
      <c r="Q1252" s="94"/>
      <c r="R1252" s="94"/>
      <c r="S1252" s="94"/>
      <c r="T1252" s="94"/>
    </row>
    <row r="1253" ht="15.75" customHeight="1">
      <c r="A1253" s="242"/>
      <c r="B1253" s="222"/>
      <c r="C1253" s="223"/>
      <c r="D1253" s="248"/>
      <c r="J1253" s="226"/>
      <c r="K1253" s="3"/>
      <c r="L1253" s="3"/>
      <c r="O1253" s="227"/>
      <c r="Q1253" s="94"/>
      <c r="R1253" s="94"/>
      <c r="S1253" s="94"/>
      <c r="T1253" s="94"/>
    </row>
    <row r="1254" ht="15.75" customHeight="1">
      <c r="A1254" s="242"/>
      <c r="B1254" s="222"/>
      <c r="C1254" s="223"/>
      <c r="D1254" s="248"/>
      <c r="J1254" s="226"/>
      <c r="K1254" s="3"/>
      <c r="L1254" s="3"/>
      <c r="O1254" s="227"/>
      <c r="Q1254" s="94"/>
      <c r="R1254" s="94"/>
      <c r="S1254" s="94"/>
      <c r="T1254" s="94"/>
    </row>
    <row r="1255" ht="15.75" customHeight="1">
      <c r="A1255" s="242"/>
      <c r="B1255" s="222"/>
      <c r="C1255" s="223"/>
      <c r="D1255" s="248"/>
      <c r="J1255" s="226"/>
      <c r="K1255" s="3"/>
      <c r="L1255" s="3"/>
      <c r="O1255" s="227"/>
      <c r="Q1255" s="94"/>
      <c r="R1255" s="94"/>
      <c r="S1255" s="94"/>
      <c r="T1255" s="94"/>
    </row>
    <row r="1256" ht="15.75" customHeight="1">
      <c r="A1256" s="242"/>
      <c r="B1256" s="222"/>
      <c r="C1256" s="223"/>
      <c r="D1256" s="248"/>
      <c r="J1256" s="226"/>
      <c r="K1256" s="3"/>
      <c r="L1256" s="3"/>
      <c r="O1256" s="227"/>
      <c r="Q1256" s="94"/>
      <c r="R1256" s="94"/>
      <c r="S1256" s="94"/>
      <c r="T1256" s="94"/>
    </row>
    <row r="1257" ht="15.75" customHeight="1">
      <c r="A1257" s="242"/>
      <c r="B1257" s="222"/>
      <c r="C1257" s="223"/>
      <c r="D1257" s="248"/>
      <c r="J1257" s="226"/>
      <c r="K1257" s="3"/>
      <c r="L1257" s="3"/>
      <c r="O1257" s="227"/>
      <c r="Q1257" s="94"/>
      <c r="R1257" s="94"/>
      <c r="S1257" s="94"/>
      <c r="T1257" s="94"/>
    </row>
    <row r="1258" ht="15.75" customHeight="1">
      <c r="A1258" s="242"/>
      <c r="B1258" s="222"/>
      <c r="C1258" s="223"/>
      <c r="D1258" s="248"/>
      <c r="J1258" s="226"/>
      <c r="K1258" s="3"/>
      <c r="L1258" s="3"/>
      <c r="O1258" s="227"/>
      <c r="Q1258" s="94"/>
      <c r="R1258" s="94"/>
      <c r="S1258" s="94"/>
      <c r="T1258" s="94"/>
    </row>
    <row r="1259" ht="15.75" customHeight="1">
      <c r="A1259" s="242"/>
      <c r="B1259" s="222"/>
      <c r="C1259" s="223"/>
      <c r="D1259" s="248"/>
      <c r="J1259" s="226"/>
      <c r="K1259" s="3"/>
      <c r="L1259" s="3"/>
      <c r="O1259" s="227"/>
      <c r="Q1259" s="94"/>
      <c r="R1259" s="94"/>
      <c r="S1259" s="94"/>
      <c r="T1259" s="94"/>
    </row>
    <row r="1260" ht="15.75" customHeight="1">
      <c r="A1260" s="242"/>
      <c r="B1260" s="222"/>
      <c r="C1260" s="223"/>
      <c r="D1260" s="248"/>
      <c r="J1260" s="226"/>
      <c r="K1260" s="3"/>
      <c r="L1260" s="3"/>
      <c r="O1260" s="227"/>
      <c r="Q1260" s="94"/>
      <c r="R1260" s="94"/>
      <c r="S1260" s="94"/>
      <c r="T1260" s="94"/>
    </row>
    <row r="1261" ht="15.75" customHeight="1">
      <c r="A1261" s="242"/>
      <c r="B1261" s="222"/>
      <c r="C1261" s="223"/>
      <c r="D1261" s="248"/>
      <c r="J1261" s="226"/>
      <c r="K1261" s="3"/>
      <c r="L1261" s="3"/>
      <c r="O1261" s="227"/>
      <c r="Q1261" s="94"/>
      <c r="R1261" s="94"/>
      <c r="S1261" s="94"/>
      <c r="T1261" s="94"/>
    </row>
    <row r="1262" ht="15.75" customHeight="1">
      <c r="A1262" s="242"/>
      <c r="B1262" s="222"/>
      <c r="C1262" s="223"/>
      <c r="D1262" s="248"/>
      <c r="J1262" s="226"/>
      <c r="K1262" s="3"/>
      <c r="L1262" s="3"/>
      <c r="O1262" s="227"/>
      <c r="Q1262" s="94"/>
      <c r="R1262" s="94"/>
      <c r="S1262" s="94"/>
      <c r="T1262" s="94"/>
    </row>
    <row r="1263" ht="15.75" customHeight="1">
      <c r="A1263" s="242"/>
      <c r="B1263" s="222"/>
      <c r="C1263" s="223"/>
      <c r="D1263" s="248"/>
      <c r="J1263" s="226"/>
      <c r="K1263" s="3"/>
      <c r="L1263" s="3"/>
      <c r="O1263" s="227"/>
      <c r="Q1263" s="94"/>
      <c r="R1263" s="94"/>
      <c r="S1263" s="94"/>
      <c r="T1263" s="94"/>
    </row>
    <row r="1264" ht="15.75" customHeight="1">
      <c r="A1264" s="242"/>
      <c r="B1264" s="222"/>
      <c r="C1264" s="223"/>
      <c r="D1264" s="248"/>
      <c r="J1264" s="226"/>
      <c r="K1264" s="3"/>
      <c r="L1264" s="3"/>
      <c r="O1264" s="227"/>
      <c r="Q1264" s="94"/>
      <c r="R1264" s="94"/>
      <c r="S1264" s="94"/>
      <c r="T1264" s="94"/>
    </row>
    <row r="1265" ht="15.75" customHeight="1">
      <c r="A1265" s="242"/>
      <c r="B1265" s="222"/>
      <c r="C1265" s="223"/>
      <c r="D1265" s="248"/>
      <c r="J1265" s="226"/>
      <c r="K1265" s="3"/>
      <c r="L1265" s="3"/>
      <c r="O1265" s="227"/>
      <c r="Q1265" s="94"/>
      <c r="R1265" s="94"/>
      <c r="S1265" s="94"/>
      <c r="T1265" s="94"/>
    </row>
    <row r="1266" ht="15.75" customHeight="1">
      <c r="A1266" s="242"/>
      <c r="B1266" s="222"/>
      <c r="C1266" s="223"/>
      <c r="D1266" s="248"/>
      <c r="J1266" s="226"/>
      <c r="K1266" s="3"/>
      <c r="L1266" s="3"/>
      <c r="O1266" s="227"/>
      <c r="Q1266" s="94"/>
      <c r="R1266" s="94"/>
      <c r="S1266" s="94"/>
      <c r="T1266" s="94"/>
    </row>
    <row r="1267" ht="15.75" customHeight="1">
      <c r="A1267" s="242"/>
      <c r="B1267" s="222"/>
      <c r="C1267" s="223"/>
      <c r="D1267" s="248"/>
      <c r="J1267" s="226"/>
      <c r="K1267" s="3"/>
      <c r="L1267" s="3"/>
      <c r="O1267" s="227"/>
      <c r="Q1267" s="94"/>
      <c r="R1267" s="94"/>
      <c r="S1267" s="94"/>
      <c r="T1267" s="94"/>
    </row>
    <row r="1268" ht="15.75" customHeight="1">
      <c r="A1268" s="242"/>
      <c r="B1268" s="222"/>
      <c r="C1268" s="223"/>
      <c r="D1268" s="248"/>
      <c r="J1268" s="226"/>
      <c r="K1268" s="3"/>
      <c r="L1268" s="3"/>
      <c r="O1268" s="227"/>
      <c r="Q1268" s="94"/>
      <c r="R1268" s="94"/>
      <c r="S1268" s="94"/>
      <c r="T1268" s="94"/>
    </row>
    <row r="1269" ht="15.75" customHeight="1">
      <c r="A1269" s="242"/>
      <c r="B1269" s="222"/>
      <c r="C1269" s="223"/>
      <c r="D1269" s="248"/>
      <c r="J1269" s="226"/>
      <c r="K1269" s="3"/>
      <c r="L1269" s="3"/>
      <c r="O1269" s="227"/>
      <c r="Q1269" s="94"/>
      <c r="R1269" s="94"/>
      <c r="S1269" s="94"/>
      <c r="T1269" s="94"/>
    </row>
    <row r="1270" ht="15.75" customHeight="1">
      <c r="A1270" s="242"/>
      <c r="B1270" s="222"/>
      <c r="C1270" s="223"/>
      <c r="D1270" s="248"/>
      <c r="J1270" s="226"/>
      <c r="K1270" s="3"/>
      <c r="L1270" s="3"/>
      <c r="O1270" s="227"/>
      <c r="Q1270" s="94"/>
      <c r="R1270" s="94"/>
      <c r="S1270" s="94"/>
      <c r="T1270" s="94"/>
    </row>
    <row r="1271" ht="15.75" customHeight="1">
      <c r="A1271" s="242"/>
      <c r="B1271" s="222"/>
      <c r="C1271" s="223"/>
      <c r="D1271" s="248"/>
      <c r="J1271" s="226"/>
      <c r="K1271" s="3"/>
      <c r="L1271" s="3"/>
      <c r="O1271" s="227"/>
      <c r="Q1271" s="94"/>
      <c r="R1271" s="94"/>
      <c r="S1271" s="94"/>
      <c r="T1271" s="94"/>
    </row>
    <row r="1272" ht="15.75" customHeight="1">
      <c r="A1272" s="242"/>
      <c r="B1272" s="222"/>
      <c r="C1272" s="223"/>
      <c r="D1272" s="248"/>
      <c r="J1272" s="226"/>
      <c r="K1272" s="3"/>
      <c r="L1272" s="3"/>
      <c r="O1272" s="227"/>
      <c r="Q1272" s="94"/>
      <c r="R1272" s="94"/>
      <c r="S1272" s="94"/>
      <c r="T1272" s="94"/>
    </row>
    <row r="1273" ht="15.75" customHeight="1">
      <c r="A1273" s="242"/>
      <c r="B1273" s="222"/>
      <c r="C1273" s="223"/>
      <c r="D1273" s="248"/>
      <c r="J1273" s="226"/>
      <c r="K1273" s="3"/>
      <c r="L1273" s="3"/>
      <c r="O1273" s="227"/>
      <c r="Q1273" s="94"/>
      <c r="R1273" s="94"/>
      <c r="S1273" s="94"/>
      <c r="T1273" s="94"/>
    </row>
    <row r="1274" ht="15.75" customHeight="1">
      <c r="A1274" s="242"/>
      <c r="B1274" s="222"/>
      <c r="C1274" s="223"/>
      <c r="D1274" s="248"/>
      <c r="J1274" s="226"/>
      <c r="K1274" s="3"/>
      <c r="L1274" s="3"/>
      <c r="O1274" s="227"/>
      <c r="Q1274" s="94"/>
      <c r="R1274" s="94"/>
      <c r="S1274" s="94"/>
      <c r="T1274" s="94"/>
    </row>
    <row r="1275" ht="15.75" customHeight="1">
      <c r="A1275" s="242"/>
      <c r="B1275" s="222"/>
      <c r="C1275" s="223"/>
      <c r="D1275" s="248"/>
      <c r="J1275" s="226"/>
      <c r="K1275" s="3"/>
      <c r="L1275" s="3"/>
      <c r="O1275" s="227"/>
      <c r="Q1275" s="94"/>
      <c r="R1275" s="94"/>
      <c r="S1275" s="94"/>
      <c r="T1275" s="94"/>
    </row>
    <row r="1276" ht="15.75" customHeight="1">
      <c r="A1276" s="242"/>
      <c r="B1276" s="222"/>
      <c r="C1276" s="223"/>
      <c r="D1276" s="248"/>
      <c r="J1276" s="226"/>
      <c r="K1276" s="3"/>
      <c r="L1276" s="3"/>
      <c r="O1276" s="227"/>
      <c r="Q1276" s="94"/>
      <c r="R1276" s="94"/>
      <c r="S1276" s="94"/>
      <c r="T1276" s="94"/>
    </row>
    <row r="1277" ht="15.75" customHeight="1">
      <c r="A1277" s="242"/>
      <c r="B1277" s="222"/>
      <c r="C1277" s="223"/>
      <c r="D1277" s="248"/>
      <c r="J1277" s="226"/>
      <c r="K1277" s="3"/>
      <c r="L1277" s="3"/>
      <c r="O1277" s="227"/>
      <c r="Q1277" s="94"/>
      <c r="R1277" s="94"/>
      <c r="S1277" s="94"/>
      <c r="T1277" s="94"/>
    </row>
    <row r="1278" ht="15.75" customHeight="1">
      <c r="A1278" s="242"/>
      <c r="B1278" s="222"/>
      <c r="C1278" s="223"/>
      <c r="D1278" s="248"/>
      <c r="J1278" s="226"/>
      <c r="K1278" s="3"/>
      <c r="L1278" s="3"/>
      <c r="O1278" s="227"/>
      <c r="Q1278" s="94"/>
      <c r="R1278" s="94"/>
      <c r="S1278" s="94"/>
      <c r="T1278" s="94"/>
    </row>
    <row r="1279" ht="15.75" customHeight="1">
      <c r="A1279" s="242"/>
      <c r="B1279" s="222"/>
      <c r="C1279" s="223"/>
      <c r="D1279" s="248"/>
      <c r="J1279" s="226"/>
      <c r="K1279" s="3"/>
      <c r="L1279" s="3"/>
      <c r="O1279" s="227"/>
      <c r="Q1279" s="94"/>
      <c r="R1279" s="94"/>
      <c r="S1279" s="94"/>
      <c r="T1279" s="94"/>
    </row>
    <row r="1280" ht="15.75" customHeight="1">
      <c r="A1280" s="242"/>
      <c r="B1280" s="222"/>
      <c r="C1280" s="223"/>
      <c r="D1280" s="248"/>
      <c r="J1280" s="226"/>
      <c r="K1280" s="3"/>
      <c r="L1280" s="3"/>
      <c r="O1280" s="227"/>
      <c r="Q1280" s="94"/>
      <c r="R1280" s="94"/>
      <c r="S1280" s="94"/>
      <c r="T1280" s="94"/>
    </row>
    <row r="1281" ht="15.75" customHeight="1">
      <c r="A1281" s="242"/>
      <c r="B1281" s="222"/>
      <c r="C1281" s="223"/>
      <c r="D1281" s="248"/>
      <c r="J1281" s="226"/>
      <c r="K1281" s="3"/>
      <c r="L1281" s="3"/>
      <c r="O1281" s="227"/>
      <c r="Q1281" s="94"/>
      <c r="R1281" s="94"/>
      <c r="S1281" s="94"/>
      <c r="T1281" s="94"/>
    </row>
    <row r="1282" ht="15.75" customHeight="1">
      <c r="A1282" s="242"/>
      <c r="B1282" s="222"/>
      <c r="C1282" s="223"/>
      <c r="D1282" s="248"/>
      <c r="J1282" s="226"/>
      <c r="K1282" s="3"/>
      <c r="L1282" s="3"/>
      <c r="O1282" s="227"/>
      <c r="Q1282" s="94"/>
      <c r="R1282" s="94"/>
      <c r="S1282" s="94"/>
      <c r="T1282" s="94"/>
    </row>
    <row r="1283" ht="15.75" customHeight="1">
      <c r="A1283" s="242"/>
      <c r="B1283" s="222"/>
      <c r="C1283" s="223"/>
      <c r="D1283" s="248"/>
      <c r="J1283" s="226"/>
      <c r="K1283" s="3"/>
      <c r="L1283" s="3"/>
      <c r="O1283" s="227"/>
      <c r="Q1283" s="94"/>
      <c r="R1283" s="94"/>
      <c r="S1283" s="94"/>
      <c r="T1283" s="94"/>
    </row>
    <row r="1284" ht="15.75" customHeight="1">
      <c r="A1284" s="242"/>
      <c r="B1284" s="222"/>
      <c r="C1284" s="223"/>
      <c r="D1284" s="248"/>
      <c r="J1284" s="226"/>
      <c r="K1284" s="3"/>
      <c r="L1284" s="3"/>
      <c r="O1284" s="227"/>
      <c r="Q1284" s="94"/>
      <c r="R1284" s="94"/>
      <c r="S1284" s="94"/>
      <c r="T1284" s="94"/>
    </row>
    <row r="1285" ht="15.75" customHeight="1">
      <c r="A1285" s="242"/>
      <c r="B1285" s="222"/>
      <c r="C1285" s="223"/>
      <c r="D1285" s="248"/>
      <c r="J1285" s="226"/>
      <c r="K1285" s="3"/>
      <c r="L1285" s="3"/>
      <c r="O1285" s="227"/>
      <c r="Q1285" s="94"/>
      <c r="R1285" s="94"/>
      <c r="S1285" s="94"/>
      <c r="T1285" s="94"/>
    </row>
    <row r="1286" ht="15.75" customHeight="1">
      <c r="A1286" s="242"/>
      <c r="B1286" s="222"/>
      <c r="C1286" s="223"/>
      <c r="D1286" s="248"/>
      <c r="J1286" s="226"/>
      <c r="K1286" s="3"/>
      <c r="L1286" s="3"/>
      <c r="O1286" s="227"/>
      <c r="Q1286" s="94"/>
      <c r="R1286" s="94"/>
      <c r="S1286" s="94"/>
      <c r="T1286" s="94"/>
    </row>
    <row r="1287" ht="15.75" customHeight="1">
      <c r="A1287" s="242"/>
      <c r="B1287" s="222"/>
      <c r="C1287" s="223"/>
      <c r="D1287" s="248"/>
      <c r="J1287" s="226"/>
      <c r="K1287" s="3"/>
      <c r="L1287" s="3"/>
      <c r="O1287" s="227"/>
      <c r="Q1287" s="94"/>
      <c r="R1287" s="94"/>
      <c r="S1287" s="94"/>
      <c r="T1287" s="94"/>
    </row>
    <row r="1288" ht="15.75" customHeight="1">
      <c r="A1288" s="242"/>
      <c r="B1288" s="222"/>
      <c r="C1288" s="223"/>
      <c r="D1288" s="248"/>
      <c r="J1288" s="226"/>
      <c r="K1288" s="3"/>
      <c r="L1288" s="3"/>
      <c r="O1288" s="227"/>
      <c r="Q1288" s="94"/>
      <c r="R1288" s="94"/>
      <c r="S1288" s="94"/>
      <c r="T1288" s="94"/>
    </row>
    <row r="1289" ht="15.75" customHeight="1">
      <c r="A1289" s="242"/>
      <c r="B1289" s="222"/>
      <c r="C1289" s="223"/>
      <c r="D1289" s="248"/>
      <c r="J1289" s="226"/>
      <c r="K1289" s="3"/>
      <c r="L1289" s="3"/>
      <c r="O1289" s="227"/>
      <c r="Q1289" s="94"/>
      <c r="R1289" s="94"/>
      <c r="S1289" s="94"/>
      <c r="T1289" s="94"/>
    </row>
    <row r="1290" ht="15.75" customHeight="1">
      <c r="A1290" s="242"/>
      <c r="B1290" s="222"/>
      <c r="C1290" s="223"/>
      <c r="D1290" s="248"/>
      <c r="J1290" s="226"/>
      <c r="K1290" s="3"/>
      <c r="L1290" s="3"/>
      <c r="O1290" s="227"/>
      <c r="Q1290" s="94"/>
      <c r="R1290" s="94"/>
      <c r="S1290" s="94"/>
      <c r="T1290" s="94"/>
    </row>
    <row r="1291" ht="15.75" customHeight="1">
      <c r="A1291" s="242"/>
      <c r="B1291" s="222"/>
      <c r="C1291" s="223"/>
      <c r="D1291" s="248"/>
      <c r="J1291" s="226"/>
      <c r="K1291" s="3"/>
      <c r="L1291" s="3"/>
      <c r="O1291" s="227"/>
      <c r="Q1291" s="94"/>
      <c r="R1291" s="94"/>
      <c r="S1291" s="94"/>
      <c r="T1291" s="94"/>
    </row>
    <row r="1292" ht="15.75" customHeight="1">
      <c r="A1292" s="242"/>
      <c r="B1292" s="222"/>
      <c r="C1292" s="223"/>
      <c r="D1292" s="248"/>
      <c r="J1292" s="226"/>
      <c r="K1292" s="3"/>
      <c r="L1292" s="3"/>
      <c r="O1292" s="227"/>
      <c r="Q1292" s="94"/>
      <c r="R1292" s="94"/>
      <c r="S1292" s="94"/>
      <c r="T1292" s="94"/>
    </row>
    <row r="1293" ht="15.75" customHeight="1">
      <c r="A1293" s="242"/>
      <c r="B1293" s="222"/>
      <c r="C1293" s="223"/>
      <c r="D1293" s="248"/>
      <c r="J1293" s="226"/>
      <c r="K1293" s="3"/>
      <c r="L1293" s="3"/>
      <c r="O1293" s="227"/>
      <c r="Q1293" s="94"/>
      <c r="R1293" s="94"/>
      <c r="S1293" s="94"/>
      <c r="T1293" s="94"/>
    </row>
    <row r="1294" ht="15.75" customHeight="1">
      <c r="A1294" s="242"/>
      <c r="B1294" s="222"/>
      <c r="C1294" s="223"/>
      <c r="D1294" s="248"/>
      <c r="J1294" s="226"/>
      <c r="K1294" s="3"/>
      <c r="L1294" s="3"/>
      <c r="O1294" s="227"/>
      <c r="Q1294" s="94"/>
      <c r="R1294" s="94"/>
      <c r="S1294" s="94"/>
      <c r="T1294" s="94"/>
    </row>
    <row r="1295" ht="15.75" customHeight="1">
      <c r="A1295" s="242"/>
      <c r="B1295" s="222"/>
      <c r="C1295" s="223"/>
      <c r="D1295" s="248"/>
      <c r="J1295" s="226"/>
      <c r="K1295" s="3"/>
      <c r="L1295" s="3"/>
      <c r="O1295" s="227"/>
      <c r="Q1295" s="94"/>
      <c r="R1295" s="94"/>
      <c r="S1295" s="94"/>
      <c r="T1295" s="94"/>
    </row>
    <row r="1296" ht="15.75" customHeight="1">
      <c r="A1296" s="242"/>
      <c r="B1296" s="222"/>
      <c r="C1296" s="223"/>
      <c r="D1296" s="248"/>
      <c r="J1296" s="226"/>
      <c r="K1296" s="3"/>
      <c r="L1296" s="3"/>
      <c r="O1296" s="227"/>
      <c r="Q1296" s="94"/>
      <c r="R1296" s="94"/>
      <c r="S1296" s="94"/>
      <c r="T1296" s="94"/>
    </row>
    <row r="1297" ht="15.75" customHeight="1">
      <c r="A1297" s="242"/>
      <c r="B1297" s="222"/>
      <c r="C1297" s="223"/>
      <c r="D1297" s="248"/>
      <c r="J1297" s="226"/>
      <c r="K1297" s="3"/>
      <c r="L1297" s="3"/>
      <c r="O1297" s="227"/>
      <c r="Q1297" s="94"/>
      <c r="R1297" s="94"/>
      <c r="S1297" s="94"/>
      <c r="T1297" s="94"/>
    </row>
    <row r="1298" ht="15.75" customHeight="1">
      <c r="A1298" s="242"/>
      <c r="B1298" s="222"/>
      <c r="C1298" s="223"/>
      <c r="D1298" s="248"/>
      <c r="J1298" s="226"/>
      <c r="K1298" s="3"/>
      <c r="L1298" s="3"/>
      <c r="O1298" s="227"/>
      <c r="Q1298" s="94"/>
      <c r="R1298" s="94"/>
      <c r="S1298" s="94"/>
      <c r="T1298" s="94"/>
    </row>
    <row r="1299" ht="15.75" customHeight="1">
      <c r="A1299" s="242"/>
      <c r="B1299" s="222"/>
      <c r="C1299" s="223"/>
      <c r="D1299" s="248"/>
      <c r="J1299" s="226"/>
      <c r="K1299" s="3"/>
      <c r="L1299" s="3"/>
      <c r="O1299" s="227"/>
      <c r="Q1299" s="94"/>
      <c r="R1299" s="94"/>
      <c r="S1299" s="94"/>
      <c r="T1299" s="94"/>
    </row>
    <row r="1300" ht="15.75" customHeight="1">
      <c r="A1300" s="242"/>
      <c r="B1300" s="222"/>
      <c r="C1300" s="223"/>
      <c r="D1300" s="248"/>
      <c r="J1300" s="226"/>
      <c r="K1300" s="3"/>
      <c r="L1300" s="3"/>
      <c r="O1300" s="227"/>
      <c r="Q1300" s="94"/>
      <c r="R1300" s="94"/>
      <c r="S1300" s="94"/>
      <c r="T1300" s="94"/>
    </row>
    <row r="1301" ht="15.75" customHeight="1">
      <c r="A1301" s="242"/>
      <c r="B1301" s="222"/>
      <c r="C1301" s="223"/>
      <c r="D1301" s="248"/>
      <c r="J1301" s="226"/>
      <c r="K1301" s="3"/>
      <c r="L1301" s="3"/>
      <c r="O1301" s="227"/>
      <c r="Q1301" s="94"/>
      <c r="R1301" s="94"/>
      <c r="S1301" s="94"/>
      <c r="T1301" s="94"/>
    </row>
    <row r="1302" ht="15.75" customHeight="1">
      <c r="A1302" s="242"/>
      <c r="B1302" s="222"/>
      <c r="C1302" s="223"/>
      <c r="D1302" s="248"/>
      <c r="J1302" s="226"/>
      <c r="K1302" s="3"/>
      <c r="L1302" s="3"/>
      <c r="O1302" s="227"/>
      <c r="Q1302" s="94"/>
      <c r="R1302" s="94"/>
      <c r="S1302" s="94"/>
      <c r="T1302" s="94"/>
    </row>
    <row r="1303" ht="15.75" customHeight="1">
      <c r="A1303" s="242"/>
      <c r="B1303" s="222"/>
      <c r="C1303" s="223"/>
      <c r="D1303" s="248"/>
      <c r="J1303" s="226"/>
      <c r="K1303" s="3"/>
      <c r="L1303" s="3"/>
      <c r="O1303" s="227"/>
      <c r="Q1303" s="94"/>
      <c r="R1303" s="94"/>
      <c r="S1303" s="94"/>
      <c r="T1303" s="94"/>
    </row>
    <row r="1304" ht="15.75" customHeight="1">
      <c r="A1304" s="242"/>
      <c r="B1304" s="222"/>
      <c r="C1304" s="223"/>
      <c r="D1304" s="248"/>
      <c r="J1304" s="226"/>
      <c r="K1304" s="3"/>
      <c r="L1304" s="3"/>
      <c r="O1304" s="227"/>
      <c r="Q1304" s="94"/>
      <c r="R1304" s="94"/>
      <c r="S1304" s="94"/>
      <c r="T1304" s="94"/>
    </row>
    <row r="1305" ht="15.75" customHeight="1">
      <c r="A1305" s="242"/>
      <c r="B1305" s="222"/>
      <c r="C1305" s="223"/>
      <c r="D1305" s="248"/>
      <c r="J1305" s="226"/>
      <c r="K1305" s="3"/>
      <c r="L1305" s="3"/>
      <c r="O1305" s="227"/>
      <c r="Q1305" s="94"/>
      <c r="R1305" s="94"/>
      <c r="S1305" s="94"/>
      <c r="T1305" s="94"/>
    </row>
    <row r="1306" ht="15.75" customHeight="1">
      <c r="A1306" s="242"/>
      <c r="B1306" s="222"/>
      <c r="C1306" s="223"/>
      <c r="D1306" s="248"/>
      <c r="J1306" s="226"/>
      <c r="K1306" s="3"/>
      <c r="L1306" s="3"/>
      <c r="O1306" s="227"/>
      <c r="Q1306" s="94"/>
      <c r="R1306" s="94"/>
      <c r="S1306" s="94"/>
      <c r="T1306" s="94"/>
    </row>
    <row r="1307" ht="15.75" customHeight="1">
      <c r="A1307" s="242"/>
      <c r="B1307" s="222"/>
      <c r="C1307" s="223"/>
      <c r="D1307" s="248"/>
      <c r="J1307" s="226"/>
      <c r="K1307" s="3"/>
      <c r="L1307" s="3"/>
      <c r="O1307" s="227"/>
      <c r="Q1307" s="94"/>
      <c r="R1307" s="94"/>
      <c r="S1307" s="94"/>
      <c r="T1307" s="94"/>
    </row>
    <row r="1308" ht="15.75" customHeight="1">
      <c r="A1308" s="242"/>
      <c r="B1308" s="222"/>
      <c r="C1308" s="223"/>
      <c r="D1308" s="248"/>
      <c r="J1308" s="226"/>
      <c r="K1308" s="3"/>
      <c r="L1308" s="3"/>
      <c r="O1308" s="227"/>
      <c r="Q1308" s="94"/>
      <c r="R1308" s="94"/>
      <c r="S1308" s="94"/>
      <c r="T1308" s="94"/>
    </row>
    <row r="1309" ht="15.75" customHeight="1">
      <c r="A1309" s="242"/>
      <c r="B1309" s="222"/>
      <c r="C1309" s="223"/>
      <c r="D1309" s="248"/>
      <c r="J1309" s="226"/>
      <c r="K1309" s="3"/>
      <c r="L1309" s="3"/>
      <c r="O1309" s="227"/>
      <c r="Q1309" s="94"/>
      <c r="R1309" s="94"/>
      <c r="S1309" s="94"/>
      <c r="T1309" s="94"/>
    </row>
    <row r="1310" ht="15.75" customHeight="1">
      <c r="A1310" s="242"/>
      <c r="B1310" s="222"/>
      <c r="C1310" s="223"/>
      <c r="D1310" s="248"/>
      <c r="J1310" s="226"/>
      <c r="K1310" s="3"/>
      <c r="L1310" s="3"/>
      <c r="O1310" s="227"/>
      <c r="Q1310" s="94"/>
      <c r="R1310" s="94"/>
      <c r="S1310" s="94"/>
      <c r="T1310" s="94"/>
    </row>
    <row r="1311" ht="15.75" customHeight="1">
      <c r="A1311" s="242"/>
      <c r="B1311" s="222"/>
      <c r="C1311" s="223"/>
      <c r="D1311" s="248"/>
      <c r="J1311" s="226"/>
      <c r="K1311" s="3"/>
      <c r="L1311" s="3"/>
      <c r="O1311" s="227"/>
      <c r="Q1311" s="94"/>
      <c r="R1311" s="94"/>
      <c r="S1311" s="94"/>
      <c r="T1311" s="94"/>
    </row>
    <row r="1312" ht="15.75" customHeight="1">
      <c r="A1312" s="242"/>
      <c r="B1312" s="222"/>
      <c r="C1312" s="223"/>
      <c r="D1312" s="248"/>
      <c r="J1312" s="226"/>
      <c r="K1312" s="3"/>
      <c r="L1312" s="3"/>
      <c r="O1312" s="227"/>
      <c r="Q1312" s="94"/>
      <c r="R1312" s="94"/>
      <c r="S1312" s="94"/>
      <c r="T1312" s="94"/>
    </row>
    <row r="1313" ht="15.75" customHeight="1">
      <c r="A1313" s="242"/>
      <c r="B1313" s="222"/>
      <c r="C1313" s="223"/>
      <c r="D1313" s="248"/>
      <c r="J1313" s="226"/>
      <c r="K1313" s="3"/>
      <c r="L1313" s="3"/>
      <c r="O1313" s="227"/>
      <c r="Q1313" s="94"/>
      <c r="R1313" s="94"/>
      <c r="S1313" s="94"/>
      <c r="T1313" s="94"/>
    </row>
    <row r="1314" ht="15.75" customHeight="1">
      <c r="A1314" s="242"/>
      <c r="B1314" s="222"/>
      <c r="C1314" s="223"/>
      <c r="D1314" s="248"/>
      <c r="J1314" s="226"/>
      <c r="K1314" s="3"/>
      <c r="L1314" s="3"/>
      <c r="O1314" s="227"/>
      <c r="Q1314" s="94"/>
      <c r="R1314" s="94"/>
      <c r="S1314" s="94"/>
      <c r="T1314" s="94"/>
    </row>
    <row r="1315" ht="15.75" customHeight="1">
      <c r="A1315" s="242"/>
      <c r="B1315" s="222"/>
      <c r="C1315" s="223"/>
      <c r="D1315" s="248"/>
      <c r="J1315" s="226"/>
      <c r="K1315" s="3"/>
      <c r="L1315" s="3"/>
      <c r="O1315" s="227"/>
      <c r="Q1315" s="94"/>
      <c r="R1315" s="94"/>
      <c r="S1315" s="94"/>
      <c r="T1315" s="94"/>
    </row>
    <row r="1316" ht="15.75" customHeight="1">
      <c r="A1316" s="242"/>
      <c r="B1316" s="222"/>
      <c r="C1316" s="223"/>
      <c r="D1316" s="248"/>
      <c r="J1316" s="226"/>
      <c r="K1316" s="3"/>
      <c r="L1316" s="3"/>
      <c r="O1316" s="227"/>
      <c r="Q1316" s="94"/>
      <c r="R1316" s="94"/>
      <c r="S1316" s="94"/>
      <c r="T1316" s="94"/>
    </row>
    <row r="1317" ht="15.75" customHeight="1">
      <c r="A1317" s="242"/>
      <c r="B1317" s="222"/>
      <c r="C1317" s="223"/>
      <c r="D1317" s="248"/>
      <c r="J1317" s="226"/>
      <c r="K1317" s="3"/>
      <c r="L1317" s="3"/>
      <c r="O1317" s="227"/>
      <c r="Q1317" s="94"/>
      <c r="R1317" s="94"/>
      <c r="S1317" s="94"/>
      <c r="T1317" s="94"/>
    </row>
    <row r="1318" ht="15.75" customHeight="1">
      <c r="A1318" s="242"/>
      <c r="B1318" s="222"/>
      <c r="C1318" s="223"/>
      <c r="D1318" s="248"/>
      <c r="J1318" s="226"/>
      <c r="K1318" s="3"/>
      <c r="L1318" s="3"/>
      <c r="O1318" s="227"/>
      <c r="Q1318" s="94"/>
      <c r="R1318" s="94"/>
      <c r="S1318" s="94"/>
      <c r="T1318" s="94"/>
    </row>
    <row r="1319" ht="15.75" customHeight="1">
      <c r="A1319" s="242"/>
      <c r="B1319" s="222"/>
      <c r="C1319" s="223"/>
      <c r="D1319" s="248"/>
      <c r="J1319" s="226"/>
      <c r="K1319" s="3"/>
      <c r="L1319" s="3"/>
      <c r="O1319" s="227"/>
      <c r="Q1319" s="94"/>
      <c r="R1319" s="94"/>
      <c r="S1319" s="94"/>
      <c r="T1319" s="94"/>
    </row>
    <row r="1320" ht="15.75" customHeight="1">
      <c r="A1320" s="242"/>
      <c r="B1320" s="222"/>
      <c r="C1320" s="223"/>
      <c r="D1320" s="248"/>
      <c r="J1320" s="226"/>
      <c r="K1320" s="3"/>
      <c r="L1320" s="3"/>
      <c r="O1320" s="227"/>
      <c r="Q1320" s="94"/>
      <c r="R1320" s="94"/>
      <c r="S1320" s="94"/>
      <c r="T1320" s="94"/>
    </row>
    <row r="1321" ht="15.75" customHeight="1">
      <c r="A1321" s="242"/>
      <c r="B1321" s="222"/>
      <c r="C1321" s="223"/>
      <c r="D1321" s="248"/>
      <c r="J1321" s="226"/>
      <c r="K1321" s="3"/>
      <c r="L1321" s="3"/>
      <c r="O1321" s="227"/>
      <c r="Q1321" s="94"/>
      <c r="R1321" s="94"/>
      <c r="S1321" s="94"/>
      <c r="T1321" s="94"/>
    </row>
    <row r="1322" ht="15.75" customHeight="1">
      <c r="A1322" s="242"/>
      <c r="B1322" s="222"/>
      <c r="C1322" s="223"/>
      <c r="D1322" s="248"/>
      <c r="J1322" s="226"/>
      <c r="K1322" s="3"/>
      <c r="L1322" s="3"/>
      <c r="O1322" s="227"/>
      <c r="Q1322" s="94"/>
      <c r="R1322" s="94"/>
      <c r="S1322" s="94"/>
      <c r="T1322" s="94"/>
    </row>
    <row r="1323" ht="15.75" customHeight="1">
      <c r="A1323" s="242"/>
      <c r="B1323" s="222"/>
      <c r="C1323" s="223"/>
      <c r="D1323" s="248"/>
      <c r="J1323" s="226"/>
      <c r="K1323" s="3"/>
      <c r="L1323" s="3"/>
      <c r="O1323" s="227"/>
      <c r="Q1323" s="94"/>
      <c r="R1323" s="94"/>
      <c r="S1323" s="94"/>
      <c r="T1323" s="94"/>
    </row>
    <row r="1324" ht="15.75" customHeight="1">
      <c r="A1324" s="242"/>
      <c r="B1324" s="222"/>
      <c r="C1324" s="223"/>
      <c r="D1324" s="248"/>
      <c r="J1324" s="226"/>
      <c r="K1324" s="3"/>
      <c r="L1324" s="3"/>
      <c r="O1324" s="227"/>
      <c r="Q1324" s="94"/>
      <c r="R1324" s="94"/>
      <c r="S1324" s="94"/>
      <c r="T1324" s="94"/>
    </row>
    <row r="1325" ht="15.75" customHeight="1">
      <c r="A1325" s="242"/>
      <c r="B1325" s="222"/>
      <c r="C1325" s="223"/>
      <c r="D1325" s="248"/>
      <c r="J1325" s="226"/>
      <c r="K1325" s="3"/>
      <c r="L1325" s="3"/>
      <c r="O1325" s="227"/>
      <c r="Q1325" s="94"/>
      <c r="R1325" s="94"/>
      <c r="S1325" s="94"/>
      <c r="T1325" s="94"/>
    </row>
    <row r="1326" ht="15.75" customHeight="1">
      <c r="A1326" s="242"/>
      <c r="B1326" s="222"/>
      <c r="C1326" s="223"/>
      <c r="D1326" s="248"/>
      <c r="J1326" s="226"/>
      <c r="K1326" s="3"/>
      <c r="L1326" s="3"/>
      <c r="O1326" s="227"/>
      <c r="Q1326" s="94"/>
      <c r="R1326" s="94"/>
      <c r="S1326" s="94"/>
      <c r="T1326" s="94"/>
    </row>
    <row r="1327" ht="15.75" customHeight="1">
      <c r="A1327" s="242"/>
      <c r="B1327" s="222"/>
      <c r="C1327" s="223"/>
      <c r="D1327" s="248"/>
      <c r="J1327" s="226"/>
      <c r="K1327" s="3"/>
      <c r="L1327" s="3"/>
      <c r="O1327" s="227"/>
      <c r="Q1327" s="94"/>
      <c r="R1327" s="94"/>
      <c r="S1327" s="94"/>
      <c r="T1327" s="94"/>
    </row>
    <row r="1328" ht="15.75" customHeight="1">
      <c r="A1328" s="242"/>
      <c r="B1328" s="222"/>
      <c r="C1328" s="223"/>
      <c r="D1328" s="248"/>
      <c r="J1328" s="226"/>
      <c r="K1328" s="3"/>
      <c r="L1328" s="3"/>
      <c r="O1328" s="227"/>
      <c r="Q1328" s="94"/>
      <c r="R1328" s="94"/>
      <c r="S1328" s="94"/>
      <c r="T1328" s="94"/>
    </row>
    <row r="1329" ht="15.75" customHeight="1">
      <c r="A1329" s="242"/>
      <c r="B1329" s="222"/>
      <c r="C1329" s="223"/>
      <c r="D1329" s="248"/>
      <c r="J1329" s="226"/>
      <c r="K1329" s="3"/>
      <c r="L1329" s="3"/>
      <c r="O1329" s="227"/>
      <c r="Q1329" s="94"/>
      <c r="R1329" s="94"/>
      <c r="S1329" s="94"/>
      <c r="T1329" s="94"/>
    </row>
    <row r="1330" ht="15.75" customHeight="1">
      <c r="A1330" s="242"/>
      <c r="B1330" s="222"/>
      <c r="C1330" s="223"/>
      <c r="D1330" s="248"/>
      <c r="J1330" s="226"/>
      <c r="K1330" s="3"/>
      <c r="L1330" s="3"/>
      <c r="O1330" s="227"/>
      <c r="Q1330" s="94"/>
      <c r="R1330" s="94"/>
      <c r="S1330" s="94"/>
      <c r="T1330" s="94"/>
    </row>
    <row r="1331" ht="15.75" customHeight="1">
      <c r="A1331" s="242"/>
      <c r="B1331" s="222"/>
      <c r="C1331" s="223"/>
      <c r="D1331" s="248"/>
      <c r="J1331" s="226"/>
      <c r="K1331" s="3"/>
      <c r="L1331" s="3"/>
      <c r="O1331" s="227"/>
      <c r="Q1331" s="94"/>
      <c r="R1331" s="94"/>
      <c r="S1331" s="94"/>
      <c r="T1331" s="94"/>
    </row>
    <row r="1332" ht="15.75" customHeight="1">
      <c r="A1332" s="242"/>
      <c r="B1332" s="222"/>
      <c r="C1332" s="223"/>
      <c r="D1332" s="248"/>
      <c r="J1332" s="226"/>
      <c r="K1332" s="3"/>
      <c r="L1332" s="3"/>
      <c r="O1332" s="227"/>
      <c r="Q1332" s="94"/>
      <c r="R1332" s="94"/>
      <c r="S1332" s="94"/>
      <c r="T1332" s="94"/>
    </row>
    <row r="1333" ht="15.75" customHeight="1">
      <c r="A1333" s="242"/>
      <c r="B1333" s="222"/>
      <c r="C1333" s="223"/>
      <c r="D1333" s="248"/>
      <c r="J1333" s="226"/>
      <c r="K1333" s="3"/>
      <c r="L1333" s="3"/>
      <c r="O1333" s="227"/>
      <c r="Q1333" s="94"/>
      <c r="R1333" s="94"/>
      <c r="S1333" s="94"/>
      <c r="T1333" s="94"/>
    </row>
    <row r="1334" ht="15.75" customHeight="1">
      <c r="A1334" s="242"/>
      <c r="B1334" s="222"/>
      <c r="C1334" s="223"/>
      <c r="D1334" s="248"/>
      <c r="J1334" s="226"/>
      <c r="K1334" s="3"/>
      <c r="L1334" s="3"/>
      <c r="O1334" s="227"/>
      <c r="Q1334" s="94"/>
      <c r="R1334" s="94"/>
      <c r="S1334" s="94"/>
      <c r="T1334" s="94"/>
    </row>
    <row r="1335" ht="15.75" customHeight="1">
      <c r="A1335" s="242"/>
      <c r="B1335" s="222"/>
      <c r="C1335" s="223"/>
      <c r="D1335" s="248"/>
      <c r="J1335" s="226"/>
      <c r="K1335" s="3"/>
      <c r="L1335" s="3"/>
      <c r="O1335" s="227"/>
      <c r="Q1335" s="94"/>
      <c r="R1335" s="94"/>
      <c r="S1335" s="94"/>
      <c r="T1335" s="94"/>
    </row>
    <row r="1336" ht="15.75" customHeight="1">
      <c r="A1336" s="242"/>
      <c r="B1336" s="222"/>
      <c r="C1336" s="223"/>
      <c r="D1336" s="248"/>
      <c r="J1336" s="226"/>
      <c r="K1336" s="3"/>
      <c r="L1336" s="3"/>
      <c r="O1336" s="227"/>
      <c r="Q1336" s="94"/>
      <c r="R1336" s="94"/>
      <c r="S1336" s="94"/>
      <c r="T1336" s="94"/>
    </row>
    <row r="1337" ht="15.75" customHeight="1">
      <c r="A1337" s="242"/>
      <c r="B1337" s="222"/>
      <c r="C1337" s="223"/>
      <c r="D1337" s="248"/>
      <c r="J1337" s="226"/>
      <c r="K1337" s="3"/>
      <c r="L1337" s="3"/>
      <c r="O1337" s="227"/>
      <c r="Q1337" s="94"/>
      <c r="R1337" s="94"/>
      <c r="S1337" s="94"/>
      <c r="T1337" s="94"/>
    </row>
    <row r="1338" ht="15.75" customHeight="1">
      <c r="A1338" s="242"/>
      <c r="B1338" s="222"/>
      <c r="C1338" s="223"/>
      <c r="D1338" s="248"/>
      <c r="J1338" s="226"/>
      <c r="K1338" s="3"/>
      <c r="L1338" s="3"/>
      <c r="O1338" s="227"/>
      <c r="Q1338" s="94"/>
      <c r="R1338" s="94"/>
      <c r="S1338" s="94"/>
      <c r="T1338" s="94"/>
    </row>
    <row r="1339" ht="15.75" customHeight="1">
      <c r="A1339" s="242"/>
      <c r="B1339" s="222"/>
      <c r="C1339" s="223"/>
      <c r="D1339" s="248"/>
      <c r="J1339" s="226"/>
      <c r="K1339" s="3"/>
      <c r="L1339" s="3"/>
      <c r="O1339" s="227"/>
      <c r="Q1339" s="94"/>
      <c r="R1339" s="94"/>
      <c r="S1339" s="94"/>
      <c r="T1339" s="94"/>
    </row>
    <row r="1340" ht="15.75" customHeight="1">
      <c r="A1340" s="242"/>
      <c r="B1340" s="222"/>
      <c r="C1340" s="223"/>
      <c r="D1340" s="248"/>
      <c r="J1340" s="226"/>
      <c r="K1340" s="3"/>
      <c r="L1340" s="3"/>
      <c r="O1340" s="227"/>
      <c r="Q1340" s="94"/>
      <c r="R1340" s="94"/>
      <c r="S1340" s="94"/>
      <c r="T1340" s="94"/>
    </row>
    <row r="1341" ht="15.75" customHeight="1">
      <c r="A1341" s="242"/>
      <c r="B1341" s="222"/>
      <c r="C1341" s="223"/>
      <c r="D1341" s="248"/>
      <c r="J1341" s="226"/>
      <c r="K1341" s="3"/>
      <c r="L1341" s="3"/>
      <c r="O1341" s="227"/>
      <c r="Q1341" s="94"/>
      <c r="R1341" s="94"/>
      <c r="S1341" s="94"/>
      <c r="T1341" s="94"/>
    </row>
    <row r="1342" ht="15.75" customHeight="1">
      <c r="A1342" s="242"/>
      <c r="B1342" s="222"/>
      <c r="C1342" s="223"/>
      <c r="D1342" s="248"/>
      <c r="J1342" s="226"/>
      <c r="K1342" s="3"/>
      <c r="L1342" s="3"/>
      <c r="O1342" s="227"/>
      <c r="Q1342" s="94"/>
      <c r="R1342" s="94"/>
      <c r="S1342" s="94"/>
      <c r="T1342" s="94"/>
    </row>
    <row r="1343" ht="15.75" customHeight="1">
      <c r="A1343" s="242"/>
      <c r="B1343" s="222"/>
      <c r="C1343" s="223"/>
      <c r="D1343" s="248"/>
      <c r="J1343" s="226"/>
      <c r="K1343" s="3"/>
      <c r="L1343" s="3"/>
      <c r="O1343" s="227"/>
      <c r="Q1343" s="94"/>
      <c r="R1343" s="94"/>
      <c r="S1343" s="94"/>
      <c r="T1343" s="94"/>
    </row>
    <row r="1344" ht="15.75" customHeight="1">
      <c r="A1344" s="242"/>
      <c r="B1344" s="222"/>
      <c r="C1344" s="223"/>
      <c r="D1344" s="248"/>
      <c r="J1344" s="226"/>
      <c r="K1344" s="3"/>
      <c r="L1344" s="3"/>
      <c r="O1344" s="227"/>
      <c r="Q1344" s="94"/>
      <c r="R1344" s="94"/>
      <c r="S1344" s="94"/>
      <c r="T1344" s="94"/>
    </row>
    <row r="1345" ht="15.75" customHeight="1">
      <c r="A1345" s="242"/>
      <c r="B1345" s="222"/>
      <c r="C1345" s="223"/>
      <c r="D1345" s="248"/>
      <c r="J1345" s="226"/>
      <c r="K1345" s="3"/>
      <c r="L1345" s="3"/>
      <c r="O1345" s="227"/>
      <c r="Q1345" s="94"/>
      <c r="R1345" s="94"/>
      <c r="S1345" s="94"/>
      <c r="T1345" s="94"/>
    </row>
    <row r="1346" ht="15.75" customHeight="1">
      <c r="A1346" s="242"/>
      <c r="B1346" s="222"/>
      <c r="C1346" s="223"/>
      <c r="D1346" s="248"/>
      <c r="J1346" s="226"/>
      <c r="K1346" s="3"/>
      <c r="L1346" s="3"/>
      <c r="O1346" s="227"/>
      <c r="Q1346" s="94"/>
      <c r="R1346" s="94"/>
      <c r="S1346" s="94"/>
      <c r="T1346" s="94"/>
    </row>
    <row r="1347" ht="15.75" customHeight="1">
      <c r="A1347" s="242"/>
      <c r="B1347" s="222"/>
      <c r="C1347" s="223"/>
      <c r="D1347" s="248"/>
      <c r="J1347" s="226"/>
      <c r="K1347" s="3"/>
      <c r="L1347" s="3"/>
      <c r="O1347" s="227"/>
      <c r="Q1347" s="94"/>
      <c r="R1347" s="94"/>
      <c r="S1347" s="94"/>
      <c r="T1347" s="94"/>
    </row>
    <row r="1348" ht="15.75" customHeight="1">
      <c r="A1348" s="242"/>
      <c r="B1348" s="222"/>
      <c r="C1348" s="223"/>
      <c r="D1348" s="248"/>
      <c r="J1348" s="226"/>
      <c r="K1348" s="3"/>
      <c r="L1348" s="3"/>
      <c r="O1348" s="227"/>
      <c r="Q1348" s="94"/>
      <c r="R1348" s="94"/>
      <c r="S1348" s="94"/>
      <c r="T1348" s="94"/>
    </row>
    <row r="1349" ht="15.75" customHeight="1">
      <c r="A1349" s="242"/>
      <c r="B1349" s="222"/>
      <c r="C1349" s="223"/>
      <c r="D1349" s="248"/>
      <c r="J1349" s="226"/>
      <c r="K1349" s="3"/>
      <c r="L1349" s="3"/>
      <c r="O1349" s="227"/>
      <c r="Q1349" s="94"/>
      <c r="R1349" s="94"/>
      <c r="S1349" s="94"/>
      <c r="T1349" s="94"/>
    </row>
    <row r="1350" ht="15.75" customHeight="1">
      <c r="A1350" s="242"/>
      <c r="B1350" s="222"/>
      <c r="C1350" s="223"/>
      <c r="D1350" s="248"/>
      <c r="J1350" s="226"/>
      <c r="K1350" s="3"/>
      <c r="L1350" s="3"/>
      <c r="O1350" s="227"/>
      <c r="Q1350" s="94"/>
      <c r="R1350" s="94"/>
      <c r="S1350" s="94"/>
      <c r="T1350" s="94"/>
    </row>
    <row r="1351" ht="15.75" customHeight="1">
      <c r="A1351" s="242"/>
      <c r="B1351" s="222"/>
      <c r="C1351" s="223"/>
      <c r="D1351" s="248"/>
      <c r="J1351" s="226"/>
      <c r="K1351" s="3"/>
      <c r="L1351" s="3"/>
      <c r="O1351" s="227"/>
      <c r="Q1351" s="94"/>
      <c r="R1351" s="94"/>
      <c r="S1351" s="94"/>
      <c r="T1351" s="94"/>
    </row>
    <row r="1352" ht="15.75" customHeight="1">
      <c r="A1352" s="242"/>
      <c r="B1352" s="222"/>
      <c r="C1352" s="223"/>
      <c r="D1352" s="248"/>
      <c r="J1352" s="226"/>
      <c r="K1352" s="3"/>
      <c r="L1352" s="3"/>
      <c r="O1352" s="227"/>
      <c r="Q1352" s="94"/>
      <c r="R1352" s="94"/>
      <c r="S1352" s="94"/>
      <c r="T1352" s="94"/>
    </row>
    <row r="1353" ht="15.75" customHeight="1">
      <c r="A1353" s="242"/>
      <c r="B1353" s="222"/>
      <c r="C1353" s="223"/>
      <c r="D1353" s="248"/>
      <c r="J1353" s="226"/>
      <c r="K1353" s="3"/>
      <c r="L1353" s="3"/>
      <c r="O1353" s="227"/>
      <c r="Q1353" s="94"/>
      <c r="R1353" s="94"/>
      <c r="S1353" s="94"/>
      <c r="T1353" s="94"/>
    </row>
    <row r="1354" ht="15.75" customHeight="1">
      <c r="A1354" s="242"/>
      <c r="B1354" s="222"/>
      <c r="C1354" s="223"/>
      <c r="D1354" s="248"/>
      <c r="J1354" s="226"/>
      <c r="K1354" s="3"/>
      <c r="L1354" s="3"/>
      <c r="O1354" s="227"/>
      <c r="Q1354" s="94"/>
      <c r="R1354" s="94"/>
      <c r="S1354" s="94"/>
      <c r="T1354" s="94"/>
    </row>
    <row r="1355" ht="15.75" customHeight="1">
      <c r="A1355" s="242"/>
      <c r="B1355" s="222"/>
      <c r="C1355" s="223"/>
      <c r="D1355" s="248"/>
      <c r="J1355" s="226"/>
      <c r="K1355" s="3"/>
      <c r="L1355" s="3"/>
      <c r="O1355" s="227"/>
      <c r="Q1355" s="94"/>
      <c r="R1355" s="94"/>
      <c r="S1355" s="94"/>
      <c r="T1355" s="94"/>
    </row>
    <row r="1356" ht="15.75" customHeight="1">
      <c r="A1356" s="242"/>
      <c r="B1356" s="222"/>
      <c r="C1356" s="223"/>
      <c r="D1356" s="248"/>
      <c r="J1356" s="226"/>
      <c r="K1356" s="3"/>
      <c r="L1356" s="3"/>
      <c r="O1356" s="227"/>
      <c r="Q1356" s="94"/>
      <c r="R1356" s="94"/>
      <c r="S1356" s="94"/>
      <c r="T1356" s="94"/>
    </row>
    <row r="1357" ht="15.75" customHeight="1">
      <c r="A1357" s="242"/>
      <c r="B1357" s="222"/>
      <c r="C1357" s="223"/>
      <c r="D1357" s="248"/>
      <c r="J1357" s="226"/>
      <c r="K1357" s="3"/>
      <c r="L1357" s="3"/>
      <c r="O1357" s="227"/>
      <c r="Q1357" s="94"/>
      <c r="R1357" s="94"/>
      <c r="S1357" s="94"/>
      <c r="T1357" s="94"/>
    </row>
    <row r="1358" ht="15.75" customHeight="1">
      <c r="A1358" s="242"/>
      <c r="B1358" s="222"/>
      <c r="C1358" s="223"/>
      <c r="D1358" s="248"/>
      <c r="J1358" s="226"/>
      <c r="K1358" s="3"/>
      <c r="L1358" s="3"/>
      <c r="O1358" s="227"/>
      <c r="Q1358" s="94"/>
      <c r="R1358" s="94"/>
      <c r="S1358" s="94"/>
      <c r="T1358" s="94"/>
    </row>
    <row r="1359" ht="15.75" customHeight="1">
      <c r="A1359" s="242"/>
      <c r="B1359" s="222"/>
      <c r="C1359" s="223"/>
      <c r="D1359" s="248"/>
      <c r="J1359" s="226"/>
      <c r="K1359" s="3"/>
      <c r="L1359" s="3"/>
      <c r="O1359" s="227"/>
      <c r="Q1359" s="94"/>
      <c r="R1359" s="94"/>
      <c r="S1359" s="94"/>
      <c r="T1359" s="94"/>
    </row>
    <row r="1360" ht="15.75" customHeight="1">
      <c r="A1360" s="242"/>
      <c r="B1360" s="222"/>
      <c r="C1360" s="223"/>
      <c r="D1360" s="248"/>
      <c r="J1360" s="226"/>
      <c r="K1360" s="3"/>
      <c r="L1360" s="3"/>
      <c r="O1360" s="227"/>
      <c r="Q1360" s="94"/>
      <c r="R1360" s="94"/>
      <c r="S1360" s="94"/>
      <c r="T1360" s="94"/>
    </row>
    <row r="1361" ht="15.75" customHeight="1">
      <c r="A1361" s="242"/>
      <c r="B1361" s="222"/>
      <c r="C1361" s="223"/>
      <c r="D1361" s="248"/>
      <c r="J1361" s="226"/>
      <c r="K1361" s="3"/>
      <c r="L1361" s="3"/>
      <c r="O1361" s="227"/>
      <c r="Q1361" s="94"/>
      <c r="R1361" s="94"/>
      <c r="S1361" s="94"/>
      <c r="T1361" s="94"/>
    </row>
    <row r="1362" ht="15.75" customHeight="1">
      <c r="A1362" s="242"/>
      <c r="B1362" s="222"/>
      <c r="C1362" s="223"/>
      <c r="D1362" s="248"/>
      <c r="J1362" s="226"/>
      <c r="K1362" s="3"/>
      <c r="L1362" s="3"/>
      <c r="O1362" s="227"/>
      <c r="Q1362" s="94"/>
      <c r="R1362" s="94"/>
      <c r="S1362" s="94"/>
      <c r="T1362" s="94"/>
    </row>
    <row r="1363" ht="15.75" customHeight="1">
      <c r="A1363" s="242"/>
      <c r="B1363" s="222"/>
      <c r="C1363" s="223"/>
      <c r="D1363" s="248"/>
      <c r="J1363" s="226"/>
      <c r="K1363" s="3"/>
      <c r="L1363" s="3"/>
      <c r="O1363" s="227"/>
      <c r="Q1363" s="94"/>
      <c r="R1363" s="94"/>
      <c r="S1363" s="94"/>
      <c r="T1363" s="94"/>
    </row>
    <row r="1364" ht="15.75" customHeight="1">
      <c r="A1364" s="242"/>
      <c r="B1364" s="222"/>
      <c r="C1364" s="223"/>
      <c r="D1364" s="248"/>
      <c r="J1364" s="226"/>
      <c r="K1364" s="3"/>
      <c r="L1364" s="3"/>
      <c r="O1364" s="227"/>
      <c r="Q1364" s="94"/>
      <c r="R1364" s="94"/>
      <c r="S1364" s="94"/>
      <c r="T1364" s="94"/>
    </row>
    <row r="1365" ht="15.75" customHeight="1">
      <c r="A1365" s="242"/>
      <c r="B1365" s="222"/>
      <c r="C1365" s="223"/>
      <c r="D1365" s="248"/>
      <c r="J1365" s="226"/>
      <c r="K1365" s="3"/>
      <c r="L1365" s="3"/>
      <c r="O1365" s="227"/>
      <c r="Q1365" s="94"/>
      <c r="R1365" s="94"/>
      <c r="S1365" s="94"/>
      <c r="T1365" s="94"/>
    </row>
    <row r="1366" ht="15.75" customHeight="1">
      <c r="A1366" s="242"/>
      <c r="B1366" s="222"/>
      <c r="C1366" s="223"/>
      <c r="D1366" s="248"/>
      <c r="J1366" s="226"/>
      <c r="K1366" s="3"/>
      <c r="L1366" s="3"/>
      <c r="O1366" s="227"/>
      <c r="Q1366" s="94"/>
      <c r="R1366" s="94"/>
      <c r="S1366" s="94"/>
      <c r="T1366" s="94"/>
    </row>
    <row r="1367" ht="15.75" customHeight="1">
      <c r="A1367" s="242"/>
      <c r="B1367" s="222"/>
      <c r="C1367" s="223"/>
      <c r="D1367" s="248"/>
      <c r="J1367" s="226"/>
      <c r="K1367" s="3"/>
      <c r="L1367" s="3"/>
      <c r="O1367" s="227"/>
      <c r="Q1367" s="94"/>
      <c r="R1367" s="94"/>
      <c r="S1367" s="94"/>
      <c r="T1367" s="94"/>
    </row>
    <row r="1368" ht="15.75" customHeight="1">
      <c r="A1368" s="242"/>
      <c r="B1368" s="222"/>
      <c r="C1368" s="223"/>
      <c r="D1368" s="248"/>
      <c r="J1368" s="226"/>
      <c r="K1368" s="3"/>
      <c r="L1368" s="3"/>
      <c r="O1368" s="227"/>
      <c r="Q1368" s="94"/>
      <c r="R1368" s="94"/>
      <c r="S1368" s="94"/>
      <c r="T1368" s="94"/>
    </row>
    <row r="1369" ht="15.75" customHeight="1">
      <c r="A1369" s="242"/>
      <c r="B1369" s="222"/>
      <c r="C1369" s="223"/>
      <c r="D1369" s="248"/>
      <c r="J1369" s="226"/>
      <c r="K1369" s="3"/>
      <c r="L1369" s="3"/>
      <c r="O1369" s="227"/>
      <c r="Q1369" s="94"/>
      <c r="R1369" s="94"/>
      <c r="S1369" s="94"/>
      <c r="T1369" s="94"/>
    </row>
    <row r="1370" ht="15.75" customHeight="1">
      <c r="A1370" s="242"/>
      <c r="B1370" s="222"/>
      <c r="C1370" s="223"/>
      <c r="D1370" s="248"/>
      <c r="J1370" s="226"/>
      <c r="K1370" s="3"/>
      <c r="L1370" s="3"/>
      <c r="O1370" s="227"/>
      <c r="Q1370" s="94"/>
      <c r="R1370" s="94"/>
      <c r="S1370" s="94"/>
      <c r="T1370" s="94"/>
    </row>
    <row r="1371" ht="15.75" customHeight="1">
      <c r="A1371" s="242"/>
      <c r="B1371" s="222"/>
      <c r="C1371" s="223"/>
      <c r="D1371" s="248"/>
      <c r="J1371" s="226"/>
      <c r="K1371" s="3"/>
      <c r="L1371" s="3"/>
      <c r="O1371" s="227"/>
      <c r="Q1371" s="94"/>
      <c r="R1371" s="94"/>
      <c r="S1371" s="94"/>
      <c r="T1371" s="94"/>
    </row>
    <row r="1372" ht="15.75" customHeight="1">
      <c r="A1372" s="242"/>
      <c r="B1372" s="222"/>
      <c r="C1372" s="223"/>
      <c r="D1372" s="248"/>
      <c r="J1372" s="226"/>
      <c r="K1372" s="3"/>
      <c r="L1372" s="3"/>
      <c r="O1372" s="227"/>
      <c r="Q1372" s="94"/>
      <c r="R1372" s="94"/>
      <c r="S1372" s="94"/>
      <c r="T1372" s="94"/>
    </row>
    <row r="1373" ht="15.75" customHeight="1">
      <c r="A1373" s="242"/>
      <c r="B1373" s="222"/>
      <c r="C1373" s="223"/>
      <c r="D1373" s="248"/>
      <c r="J1373" s="226"/>
      <c r="K1373" s="3"/>
      <c r="L1373" s="3"/>
      <c r="O1373" s="227"/>
      <c r="Q1373" s="94"/>
      <c r="R1373" s="94"/>
      <c r="S1373" s="94"/>
      <c r="T1373" s="94"/>
    </row>
    <row r="1374" ht="15.75" customHeight="1">
      <c r="A1374" s="242"/>
      <c r="B1374" s="222"/>
      <c r="C1374" s="223"/>
      <c r="D1374" s="248"/>
      <c r="J1374" s="226"/>
      <c r="K1374" s="3"/>
      <c r="L1374" s="3"/>
      <c r="O1374" s="227"/>
      <c r="Q1374" s="94"/>
      <c r="R1374" s="94"/>
      <c r="S1374" s="94"/>
      <c r="T1374" s="94"/>
    </row>
    <row r="1375" ht="15.75" customHeight="1">
      <c r="A1375" s="242"/>
      <c r="B1375" s="222"/>
      <c r="C1375" s="223"/>
      <c r="D1375" s="248"/>
      <c r="J1375" s="226"/>
      <c r="K1375" s="3"/>
      <c r="L1375" s="3"/>
      <c r="O1375" s="227"/>
      <c r="Q1375" s="94"/>
      <c r="R1375" s="94"/>
      <c r="S1375" s="94"/>
      <c r="T1375" s="94"/>
    </row>
    <row r="1376" ht="15.75" customHeight="1">
      <c r="A1376" s="242"/>
      <c r="B1376" s="222"/>
      <c r="C1376" s="223"/>
      <c r="D1376" s="248"/>
      <c r="J1376" s="226"/>
      <c r="K1376" s="3"/>
      <c r="L1376" s="3"/>
      <c r="O1376" s="227"/>
      <c r="Q1376" s="94"/>
      <c r="R1376" s="94"/>
      <c r="S1376" s="94"/>
      <c r="T1376" s="94"/>
    </row>
    <row r="1377" ht="15.75" customHeight="1">
      <c r="A1377" s="242"/>
      <c r="B1377" s="222"/>
      <c r="C1377" s="223"/>
      <c r="D1377" s="248"/>
      <c r="J1377" s="226"/>
      <c r="K1377" s="3"/>
      <c r="L1377" s="3"/>
      <c r="O1377" s="227"/>
      <c r="Q1377" s="94"/>
      <c r="R1377" s="94"/>
      <c r="S1377" s="94"/>
      <c r="T1377" s="94"/>
    </row>
    <row r="1378" ht="15.75" customHeight="1">
      <c r="A1378" s="242"/>
      <c r="B1378" s="222"/>
      <c r="C1378" s="223"/>
      <c r="D1378" s="248"/>
      <c r="J1378" s="226"/>
      <c r="K1378" s="3"/>
      <c r="L1378" s="3"/>
      <c r="O1378" s="227"/>
      <c r="Q1378" s="94"/>
      <c r="R1378" s="94"/>
      <c r="S1378" s="94"/>
      <c r="T1378" s="94"/>
    </row>
    <row r="1379" ht="15.75" customHeight="1">
      <c r="A1379" s="242"/>
      <c r="B1379" s="222"/>
      <c r="C1379" s="223"/>
      <c r="D1379" s="248"/>
      <c r="J1379" s="226"/>
      <c r="K1379" s="3"/>
      <c r="L1379" s="3"/>
      <c r="O1379" s="227"/>
      <c r="Q1379" s="94"/>
      <c r="R1379" s="94"/>
      <c r="S1379" s="94"/>
      <c r="T1379" s="94"/>
    </row>
    <row r="1380" ht="15.75" customHeight="1">
      <c r="A1380" s="242"/>
      <c r="B1380" s="222"/>
      <c r="C1380" s="223"/>
      <c r="D1380" s="248"/>
      <c r="J1380" s="226"/>
      <c r="K1380" s="3"/>
      <c r="L1380" s="3"/>
      <c r="O1380" s="227"/>
      <c r="Q1380" s="94"/>
      <c r="R1380" s="94"/>
      <c r="S1380" s="94"/>
      <c r="T1380" s="94"/>
    </row>
    <row r="1381" ht="15.75" customHeight="1">
      <c r="A1381" s="242"/>
      <c r="B1381" s="222"/>
      <c r="C1381" s="223"/>
      <c r="D1381" s="248"/>
      <c r="J1381" s="226"/>
      <c r="K1381" s="3"/>
      <c r="L1381" s="3"/>
      <c r="O1381" s="227"/>
      <c r="Q1381" s="94"/>
      <c r="R1381" s="94"/>
      <c r="S1381" s="94"/>
      <c r="T1381" s="94"/>
    </row>
    <row r="1382" ht="15.75" customHeight="1">
      <c r="A1382" s="242"/>
      <c r="B1382" s="222"/>
      <c r="C1382" s="223"/>
      <c r="D1382" s="248"/>
      <c r="J1382" s="226"/>
      <c r="K1382" s="3"/>
      <c r="L1382" s="3"/>
      <c r="O1382" s="227"/>
      <c r="Q1382" s="94"/>
      <c r="R1382" s="94"/>
      <c r="S1382" s="94"/>
      <c r="T1382" s="94"/>
    </row>
    <row r="1383" ht="15.75" customHeight="1">
      <c r="A1383" s="242"/>
      <c r="B1383" s="222"/>
      <c r="C1383" s="223"/>
      <c r="D1383" s="248"/>
      <c r="J1383" s="226"/>
      <c r="K1383" s="3"/>
      <c r="L1383" s="3"/>
      <c r="O1383" s="227"/>
      <c r="Q1383" s="94"/>
      <c r="R1383" s="94"/>
      <c r="S1383" s="94"/>
      <c r="T1383" s="94"/>
    </row>
    <row r="1384" ht="15.75" customHeight="1">
      <c r="A1384" s="242"/>
      <c r="B1384" s="222"/>
      <c r="C1384" s="223"/>
      <c r="D1384" s="248"/>
      <c r="J1384" s="226"/>
      <c r="K1384" s="3"/>
      <c r="L1384" s="3"/>
      <c r="O1384" s="227"/>
      <c r="Q1384" s="94"/>
      <c r="R1384" s="94"/>
      <c r="S1384" s="94"/>
      <c r="T1384" s="94"/>
    </row>
    <row r="1385" ht="15.75" customHeight="1">
      <c r="A1385" s="242"/>
      <c r="B1385" s="222"/>
      <c r="C1385" s="223"/>
      <c r="D1385" s="248"/>
      <c r="J1385" s="226"/>
      <c r="K1385" s="3"/>
      <c r="L1385" s="3"/>
      <c r="O1385" s="227"/>
      <c r="Q1385" s="94"/>
      <c r="R1385" s="94"/>
      <c r="S1385" s="94"/>
      <c r="T1385" s="94"/>
    </row>
    <row r="1386" ht="15.75" customHeight="1">
      <c r="A1386" s="242"/>
      <c r="B1386" s="222"/>
      <c r="C1386" s="223"/>
      <c r="D1386" s="248"/>
      <c r="J1386" s="226"/>
      <c r="K1386" s="3"/>
      <c r="L1386" s="3"/>
      <c r="O1386" s="227"/>
      <c r="Q1386" s="94"/>
      <c r="R1386" s="94"/>
      <c r="S1386" s="94"/>
      <c r="T1386" s="94"/>
    </row>
    <row r="1387" ht="15.75" customHeight="1">
      <c r="A1387" s="242"/>
      <c r="B1387" s="222"/>
      <c r="C1387" s="223"/>
      <c r="D1387" s="248"/>
      <c r="J1387" s="226"/>
      <c r="K1387" s="3"/>
      <c r="L1387" s="3"/>
      <c r="O1387" s="227"/>
      <c r="Q1387" s="94"/>
      <c r="R1387" s="94"/>
      <c r="S1387" s="94"/>
      <c r="T1387" s="94"/>
    </row>
    <row r="1388" ht="15.75" customHeight="1">
      <c r="A1388" s="242"/>
      <c r="B1388" s="222"/>
      <c r="C1388" s="223"/>
      <c r="D1388" s="248"/>
      <c r="J1388" s="226"/>
      <c r="K1388" s="3"/>
      <c r="L1388" s="3"/>
      <c r="O1388" s="227"/>
      <c r="Q1388" s="94"/>
      <c r="R1388" s="94"/>
      <c r="S1388" s="94"/>
      <c r="T1388" s="94"/>
    </row>
    <row r="1389" ht="15.75" customHeight="1">
      <c r="A1389" s="242"/>
      <c r="B1389" s="222"/>
      <c r="C1389" s="223"/>
      <c r="D1389" s="248"/>
      <c r="J1389" s="226"/>
      <c r="K1389" s="3"/>
      <c r="L1389" s="3"/>
      <c r="O1389" s="227"/>
      <c r="Q1389" s="94"/>
      <c r="R1389" s="94"/>
      <c r="S1389" s="94"/>
      <c r="T1389" s="94"/>
    </row>
    <row r="1390" ht="15.75" customHeight="1">
      <c r="A1390" s="242"/>
      <c r="B1390" s="222"/>
      <c r="C1390" s="223"/>
      <c r="D1390" s="248"/>
      <c r="J1390" s="226"/>
      <c r="K1390" s="3"/>
      <c r="L1390" s="3"/>
      <c r="O1390" s="227"/>
      <c r="Q1390" s="94"/>
      <c r="R1390" s="94"/>
      <c r="S1390" s="94"/>
      <c r="T1390" s="94"/>
    </row>
    <row r="1391" ht="15.75" customHeight="1">
      <c r="A1391" s="242"/>
      <c r="B1391" s="222"/>
      <c r="C1391" s="223"/>
      <c r="D1391" s="248"/>
      <c r="J1391" s="226"/>
      <c r="K1391" s="3"/>
      <c r="L1391" s="3"/>
      <c r="O1391" s="227"/>
      <c r="Q1391" s="94"/>
      <c r="R1391" s="94"/>
      <c r="S1391" s="94"/>
      <c r="T1391" s="94"/>
    </row>
    <row r="1392" ht="15.75" customHeight="1">
      <c r="A1392" s="242"/>
      <c r="B1392" s="222"/>
      <c r="C1392" s="223"/>
      <c r="D1392" s="248"/>
      <c r="J1392" s="226"/>
      <c r="K1392" s="3"/>
      <c r="L1392" s="3"/>
      <c r="O1392" s="227"/>
      <c r="Q1392" s="94"/>
      <c r="R1392" s="94"/>
      <c r="S1392" s="94"/>
      <c r="T1392" s="94"/>
    </row>
    <row r="1393" ht="15.75" customHeight="1">
      <c r="A1393" s="242"/>
      <c r="B1393" s="222"/>
      <c r="C1393" s="223"/>
      <c r="D1393" s="248"/>
      <c r="J1393" s="226"/>
      <c r="K1393" s="3"/>
      <c r="L1393" s="3"/>
      <c r="O1393" s="227"/>
      <c r="Q1393" s="94"/>
      <c r="R1393" s="94"/>
      <c r="S1393" s="94"/>
      <c r="T1393" s="94"/>
    </row>
    <row r="1394" ht="15.75" customHeight="1">
      <c r="A1394" s="242"/>
      <c r="B1394" s="222"/>
      <c r="C1394" s="223"/>
      <c r="D1394" s="248"/>
      <c r="J1394" s="226"/>
      <c r="K1394" s="3"/>
      <c r="L1394" s="3"/>
      <c r="O1394" s="227"/>
      <c r="Q1394" s="94"/>
      <c r="R1394" s="94"/>
      <c r="S1394" s="94"/>
      <c r="T1394" s="94"/>
    </row>
    <row r="1395" ht="15.75" customHeight="1">
      <c r="A1395" s="242"/>
      <c r="B1395" s="222"/>
      <c r="C1395" s="223"/>
      <c r="D1395" s="248"/>
      <c r="J1395" s="226"/>
      <c r="K1395" s="3"/>
      <c r="L1395" s="3"/>
      <c r="O1395" s="227"/>
      <c r="Q1395" s="94"/>
      <c r="R1395" s="94"/>
      <c r="S1395" s="94"/>
      <c r="T1395" s="94"/>
    </row>
    <row r="1396" ht="15.75" customHeight="1">
      <c r="A1396" s="242"/>
      <c r="B1396" s="222"/>
      <c r="C1396" s="223"/>
      <c r="D1396" s="248"/>
      <c r="J1396" s="226"/>
      <c r="K1396" s="3"/>
      <c r="L1396" s="3"/>
      <c r="O1396" s="227"/>
      <c r="Q1396" s="94"/>
      <c r="R1396" s="94"/>
      <c r="S1396" s="94"/>
      <c r="T1396" s="94"/>
    </row>
    <row r="1397" ht="15.75" customHeight="1">
      <c r="A1397" s="242"/>
      <c r="B1397" s="222"/>
      <c r="C1397" s="223"/>
      <c r="D1397" s="248"/>
      <c r="J1397" s="226"/>
      <c r="K1397" s="3"/>
      <c r="L1397" s="3"/>
      <c r="O1397" s="227"/>
      <c r="Q1397" s="94"/>
      <c r="R1397" s="94"/>
      <c r="S1397" s="94"/>
      <c r="T1397" s="94"/>
    </row>
    <row r="1398" ht="15.75" customHeight="1">
      <c r="A1398" s="242"/>
      <c r="B1398" s="222"/>
      <c r="C1398" s="223"/>
      <c r="D1398" s="248"/>
      <c r="J1398" s="226"/>
      <c r="K1398" s="3"/>
      <c r="L1398" s="3"/>
      <c r="O1398" s="227"/>
      <c r="Q1398" s="94"/>
      <c r="R1398" s="94"/>
      <c r="S1398" s="94"/>
      <c r="T1398" s="94"/>
    </row>
    <row r="1399" ht="15.75" customHeight="1">
      <c r="A1399" s="242"/>
      <c r="B1399" s="222"/>
      <c r="C1399" s="223"/>
      <c r="D1399" s="248"/>
      <c r="J1399" s="226"/>
      <c r="K1399" s="3"/>
      <c r="L1399" s="3"/>
      <c r="O1399" s="227"/>
      <c r="Q1399" s="94"/>
      <c r="R1399" s="94"/>
      <c r="S1399" s="94"/>
      <c r="T1399" s="94"/>
    </row>
    <row r="1400" ht="15.75" customHeight="1">
      <c r="A1400" s="242"/>
      <c r="B1400" s="222"/>
      <c r="C1400" s="223"/>
      <c r="D1400" s="248"/>
      <c r="J1400" s="226"/>
      <c r="K1400" s="3"/>
      <c r="L1400" s="3"/>
      <c r="O1400" s="227"/>
      <c r="Q1400" s="94"/>
      <c r="R1400" s="94"/>
      <c r="S1400" s="94"/>
      <c r="T1400" s="94"/>
    </row>
    <row r="1401" ht="15.75" customHeight="1">
      <c r="A1401" s="242"/>
      <c r="B1401" s="222"/>
      <c r="C1401" s="223"/>
      <c r="D1401" s="248"/>
      <c r="J1401" s="226"/>
      <c r="K1401" s="3"/>
      <c r="L1401" s="3"/>
      <c r="O1401" s="227"/>
      <c r="Q1401" s="94"/>
      <c r="R1401" s="94"/>
      <c r="S1401" s="94"/>
      <c r="T1401" s="94"/>
    </row>
    <row r="1402" ht="15.75" customHeight="1">
      <c r="A1402" s="242"/>
      <c r="B1402" s="222"/>
      <c r="C1402" s="223"/>
      <c r="D1402" s="248"/>
      <c r="J1402" s="226"/>
      <c r="K1402" s="3"/>
      <c r="L1402" s="3"/>
      <c r="O1402" s="227"/>
      <c r="Q1402" s="94"/>
      <c r="R1402" s="94"/>
      <c r="S1402" s="94"/>
      <c r="T1402" s="94"/>
    </row>
    <row r="1403" ht="15.75" customHeight="1">
      <c r="A1403" s="242"/>
      <c r="B1403" s="222"/>
      <c r="C1403" s="223"/>
      <c r="D1403" s="248"/>
      <c r="J1403" s="226"/>
      <c r="K1403" s="3"/>
      <c r="L1403" s="3"/>
      <c r="O1403" s="227"/>
      <c r="Q1403" s="94"/>
      <c r="R1403" s="94"/>
      <c r="S1403" s="94"/>
      <c r="T1403" s="94"/>
    </row>
    <row r="1404" ht="15.75" customHeight="1">
      <c r="A1404" s="242"/>
      <c r="B1404" s="222"/>
      <c r="C1404" s="223"/>
      <c r="D1404" s="248"/>
      <c r="J1404" s="226"/>
      <c r="K1404" s="3"/>
      <c r="L1404" s="3"/>
      <c r="O1404" s="227"/>
      <c r="Q1404" s="94"/>
      <c r="R1404" s="94"/>
      <c r="S1404" s="94"/>
      <c r="T1404" s="94"/>
    </row>
    <row r="1405" ht="15.75" customHeight="1">
      <c r="A1405" s="242"/>
      <c r="B1405" s="222"/>
      <c r="C1405" s="223"/>
      <c r="D1405" s="248"/>
      <c r="J1405" s="226"/>
      <c r="K1405" s="3"/>
      <c r="L1405" s="3"/>
      <c r="O1405" s="227"/>
      <c r="Q1405" s="94"/>
      <c r="R1405" s="94"/>
      <c r="S1405" s="94"/>
      <c r="T1405" s="94"/>
    </row>
    <row r="1406" ht="15.75" customHeight="1">
      <c r="A1406" s="242"/>
      <c r="B1406" s="222"/>
      <c r="C1406" s="223"/>
      <c r="D1406" s="248"/>
      <c r="J1406" s="226"/>
      <c r="K1406" s="3"/>
      <c r="L1406" s="3"/>
      <c r="O1406" s="227"/>
      <c r="Q1406" s="94"/>
      <c r="R1406" s="94"/>
      <c r="S1406" s="94"/>
      <c r="T1406" s="94"/>
    </row>
    <row r="1407" ht="15.75" customHeight="1">
      <c r="A1407" s="242"/>
      <c r="B1407" s="222"/>
      <c r="C1407" s="223"/>
      <c r="D1407" s="248"/>
      <c r="J1407" s="226"/>
      <c r="K1407" s="3"/>
      <c r="L1407" s="3"/>
      <c r="O1407" s="227"/>
      <c r="Q1407" s="94"/>
      <c r="R1407" s="94"/>
      <c r="S1407" s="94"/>
      <c r="T1407" s="94"/>
    </row>
    <row r="1408" ht="15.75" customHeight="1">
      <c r="A1408" s="242"/>
      <c r="B1408" s="222"/>
      <c r="C1408" s="223"/>
      <c r="D1408" s="248"/>
      <c r="J1408" s="226"/>
      <c r="K1408" s="3"/>
      <c r="L1408" s="3"/>
      <c r="O1408" s="227"/>
      <c r="Q1408" s="94"/>
      <c r="R1408" s="94"/>
      <c r="S1408" s="94"/>
      <c r="T1408" s="94"/>
    </row>
    <row r="1409" ht="15.75" customHeight="1">
      <c r="A1409" s="242"/>
      <c r="B1409" s="222"/>
      <c r="C1409" s="223"/>
      <c r="D1409" s="248"/>
      <c r="J1409" s="226"/>
      <c r="K1409" s="3"/>
      <c r="L1409" s="3"/>
      <c r="O1409" s="227"/>
      <c r="Q1409" s="94"/>
      <c r="R1409" s="94"/>
      <c r="S1409" s="94"/>
      <c r="T1409" s="94"/>
    </row>
    <row r="1410" ht="15.75" customHeight="1">
      <c r="A1410" s="242"/>
      <c r="B1410" s="222"/>
      <c r="C1410" s="223"/>
      <c r="D1410" s="248"/>
      <c r="J1410" s="226"/>
      <c r="K1410" s="3"/>
      <c r="L1410" s="3"/>
      <c r="O1410" s="227"/>
      <c r="Q1410" s="94"/>
      <c r="R1410" s="94"/>
      <c r="S1410" s="94"/>
      <c r="T1410" s="94"/>
    </row>
    <row r="1411" ht="15.75" customHeight="1">
      <c r="A1411" s="242"/>
      <c r="B1411" s="222"/>
      <c r="C1411" s="223"/>
      <c r="D1411" s="248"/>
      <c r="J1411" s="226"/>
      <c r="K1411" s="3"/>
      <c r="L1411" s="3"/>
      <c r="O1411" s="227"/>
      <c r="Q1411" s="94"/>
      <c r="R1411" s="94"/>
      <c r="S1411" s="94"/>
      <c r="T1411" s="94"/>
    </row>
    <row r="1412" ht="15.75" customHeight="1">
      <c r="A1412" s="242"/>
      <c r="B1412" s="222"/>
      <c r="C1412" s="223"/>
      <c r="D1412" s="248"/>
      <c r="J1412" s="226"/>
      <c r="K1412" s="3"/>
      <c r="L1412" s="3"/>
      <c r="O1412" s="227"/>
      <c r="Q1412" s="94"/>
      <c r="R1412" s="94"/>
      <c r="S1412" s="94"/>
      <c r="T1412" s="94"/>
    </row>
    <row r="1413" ht="15.75" customHeight="1">
      <c r="A1413" s="242"/>
      <c r="B1413" s="222"/>
      <c r="C1413" s="223"/>
      <c r="D1413" s="248"/>
      <c r="J1413" s="226"/>
      <c r="K1413" s="3"/>
      <c r="L1413" s="3"/>
      <c r="O1413" s="227"/>
      <c r="Q1413" s="94"/>
      <c r="R1413" s="94"/>
      <c r="S1413" s="94"/>
      <c r="T1413" s="94"/>
    </row>
    <row r="1414" ht="15.75" customHeight="1">
      <c r="A1414" s="242"/>
      <c r="B1414" s="222"/>
      <c r="C1414" s="223"/>
      <c r="D1414" s="248"/>
      <c r="J1414" s="226"/>
      <c r="K1414" s="3"/>
      <c r="L1414" s="3"/>
      <c r="O1414" s="227"/>
      <c r="Q1414" s="94"/>
      <c r="R1414" s="94"/>
      <c r="S1414" s="94"/>
      <c r="T1414" s="94"/>
    </row>
    <row r="1415" ht="15.75" customHeight="1">
      <c r="A1415" s="242"/>
      <c r="B1415" s="222"/>
      <c r="C1415" s="223"/>
      <c r="D1415" s="248"/>
      <c r="J1415" s="226"/>
      <c r="K1415" s="3"/>
      <c r="L1415" s="3"/>
      <c r="O1415" s="227"/>
      <c r="Q1415" s="94"/>
      <c r="R1415" s="94"/>
      <c r="S1415" s="94"/>
      <c r="T1415" s="94"/>
    </row>
    <row r="1416" ht="15.75" customHeight="1">
      <c r="A1416" s="242"/>
      <c r="B1416" s="222"/>
      <c r="C1416" s="223"/>
      <c r="D1416" s="248"/>
      <c r="J1416" s="226"/>
      <c r="K1416" s="3"/>
      <c r="L1416" s="3"/>
      <c r="O1416" s="227"/>
      <c r="Q1416" s="94"/>
      <c r="R1416" s="94"/>
      <c r="S1416" s="94"/>
      <c r="T1416" s="94"/>
    </row>
    <row r="1417" ht="15.75" customHeight="1">
      <c r="A1417" s="242"/>
      <c r="B1417" s="222"/>
      <c r="C1417" s="223"/>
      <c r="D1417" s="248"/>
      <c r="J1417" s="226"/>
      <c r="K1417" s="3"/>
      <c r="L1417" s="3"/>
      <c r="O1417" s="227"/>
      <c r="Q1417" s="94"/>
      <c r="R1417" s="94"/>
      <c r="S1417" s="94"/>
      <c r="T1417" s="94"/>
    </row>
    <row r="1418" ht="15.75" customHeight="1">
      <c r="A1418" s="242"/>
      <c r="B1418" s="222"/>
      <c r="C1418" s="223"/>
      <c r="D1418" s="248"/>
      <c r="J1418" s="226"/>
      <c r="K1418" s="3"/>
      <c r="L1418" s="3"/>
      <c r="O1418" s="227"/>
      <c r="Q1418" s="94"/>
      <c r="R1418" s="94"/>
      <c r="S1418" s="94"/>
      <c r="T1418" s="94"/>
    </row>
    <row r="1419" ht="15.75" customHeight="1">
      <c r="A1419" s="242"/>
      <c r="B1419" s="222"/>
      <c r="C1419" s="223"/>
      <c r="D1419" s="248"/>
      <c r="J1419" s="226"/>
      <c r="K1419" s="3"/>
      <c r="L1419" s="3"/>
      <c r="O1419" s="227"/>
      <c r="Q1419" s="94"/>
      <c r="R1419" s="94"/>
      <c r="S1419" s="94"/>
      <c r="T1419" s="94"/>
    </row>
    <row r="1420" ht="15.75" customHeight="1">
      <c r="A1420" s="242"/>
      <c r="B1420" s="222"/>
      <c r="C1420" s="223"/>
      <c r="D1420" s="248"/>
      <c r="J1420" s="226"/>
      <c r="K1420" s="3"/>
      <c r="L1420" s="3"/>
      <c r="O1420" s="227"/>
      <c r="Q1420" s="94"/>
      <c r="R1420" s="94"/>
      <c r="S1420" s="94"/>
      <c r="T1420" s="94"/>
    </row>
    <row r="1421" ht="15.75" customHeight="1">
      <c r="A1421" s="242"/>
      <c r="B1421" s="222"/>
      <c r="C1421" s="223"/>
      <c r="D1421" s="248"/>
      <c r="J1421" s="226"/>
      <c r="K1421" s="3"/>
      <c r="L1421" s="3"/>
      <c r="O1421" s="227"/>
      <c r="Q1421" s="94"/>
      <c r="R1421" s="94"/>
      <c r="S1421" s="94"/>
      <c r="T1421" s="94"/>
    </row>
    <row r="1422" ht="15.75" customHeight="1">
      <c r="A1422" s="242"/>
      <c r="B1422" s="222"/>
      <c r="C1422" s="223"/>
      <c r="D1422" s="248"/>
      <c r="J1422" s="226"/>
      <c r="K1422" s="3"/>
      <c r="L1422" s="3"/>
      <c r="O1422" s="227"/>
      <c r="Q1422" s="94"/>
      <c r="R1422" s="94"/>
      <c r="S1422" s="94"/>
      <c r="T1422" s="94"/>
    </row>
    <row r="1423" ht="15.75" customHeight="1">
      <c r="A1423" s="242"/>
      <c r="B1423" s="222"/>
      <c r="C1423" s="223"/>
      <c r="D1423" s="248"/>
      <c r="J1423" s="226"/>
      <c r="K1423" s="3"/>
      <c r="L1423" s="3"/>
      <c r="O1423" s="227"/>
      <c r="Q1423" s="94"/>
      <c r="R1423" s="94"/>
      <c r="S1423" s="94"/>
      <c r="T1423" s="94"/>
    </row>
    <row r="1424" ht="15.75" customHeight="1">
      <c r="A1424" s="242"/>
      <c r="B1424" s="222"/>
      <c r="C1424" s="223"/>
      <c r="D1424" s="248"/>
      <c r="J1424" s="226"/>
      <c r="K1424" s="3"/>
      <c r="L1424" s="3"/>
      <c r="O1424" s="227"/>
      <c r="Q1424" s="94"/>
      <c r="R1424" s="94"/>
      <c r="S1424" s="94"/>
      <c r="T1424" s="94"/>
    </row>
    <row r="1425" ht="15.75" customHeight="1">
      <c r="A1425" s="242"/>
      <c r="B1425" s="222"/>
      <c r="C1425" s="223"/>
      <c r="D1425" s="248"/>
      <c r="J1425" s="226"/>
      <c r="K1425" s="3"/>
      <c r="L1425" s="3"/>
      <c r="O1425" s="227"/>
      <c r="Q1425" s="94"/>
      <c r="R1425" s="94"/>
      <c r="S1425" s="94"/>
      <c r="T1425" s="94"/>
    </row>
    <row r="1426" ht="15.75" customHeight="1">
      <c r="A1426" s="242"/>
      <c r="B1426" s="222"/>
      <c r="C1426" s="223"/>
      <c r="D1426" s="248"/>
      <c r="J1426" s="226"/>
      <c r="K1426" s="3"/>
      <c r="L1426" s="3"/>
      <c r="O1426" s="227"/>
      <c r="Q1426" s="94"/>
      <c r="R1426" s="94"/>
      <c r="S1426" s="94"/>
      <c r="T1426" s="94"/>
    </row>
    <row r="1427" ht="15.75" customHeight="1">
      <c r="A1427" s="242"/>
      <c r="B1427" s="222"/>
      <c r="C1427" s="223"/>
      <c r="D1427" s="248"/>
      <c r="J1427" s="226"/>
      <c r="K1427" s="3"/>
      <c r="L1427" s="3"/>
      <c r="O1427" s="227"/>
      <c r="Q1427" s="94"/>
      <c r="R1427" s="94"/>
      <c r="S1427" s="94"/>
      <c r="T1427" s="94"/>
    </row>
    <row r="1428" ht="15.75" customHeight="1">
      <c r="A1428" s="242"/>
      <c r="B1428" s="222"/>
      <c r="C1428" s="223"/>
      <c r="D1428" s="248"/>
      <c r="J1428" s="226"/>
      <c r="K1428" s="3"/>
      <c r="L1428" s="3"/>
      <c r="O1428" s="227"/>
      <c r="Q1428" s="94"/>
      <c r="R1428" s="94"/>
      <c r="S1428" s="94"/>
      <c r="T1428" s="94"/>
    </row>
    <row r="1429" ht="15.75" customHeight="1">
      <c r="A1429" s="242"/>
      <c r="B1429" s="222"/>
      <c r="C1429" s="223"/>
      <c r="D1429" s="248"/>
      <c r="J1429" s="226"/>
      <c r="K1429" s="3"/>
      <c r="L1429" s="3"/>
      <c r="O1429" s="227"/>
      <c r="Q1429" s="94"/>
      <c r="R1429" s="94"/>
      <c r="S1429" s="94"/>
      <c r="T1429" s="94"/>
    </row>
    <row r="1430" ht="15.75" customHeight="1">
      <c r="A1430" s="242"/>
      <c r="B1430" s="222"/>
      <c r="C1430" s="223"/>
      <c r="D1430" s="248"/>
      <c r="J1430" s="226"/>
      <c r="K1430" s="3"/>
      <c r="L1430" s="3"/>
      <c r="O1430" s="227"/>
      <c r="Q1430" s="94"/>
      <c r="R1430" s="94"/>
      <c r="S1430" s="94"/>
      <c r="T1430" s="94"/>
    </row>
    <row r="1431" ht="15.75" customHeight="1">
      <c r="A1431" s="242"/>
      <c r="B1431" s="222"/>
      <c r="C1431" s="223"/>
      <c r="D1431" s="248"/>
      <c r="J1431" s="226"/>
      <c r="K1431" s="3"/>
      <c r="L1431" s="3"/>
      <c r="O1431" s="227"/>
      <c r="Q1431" s="94"/>
      <c r="R1431" s="94"/>
      <c r="S1431" s="94"/>
      <c r="T1431" s="94"/>
    </row>
    <row r="1432" ht="15.75" customHeight="1">
      <c r="A1432" s="242"/>
      <c r="B1432" s="222"/>
      <c r="C1432" s="223"/>
      <c r="D1432" s="248"/>
      <c r="J1432" s="226"/>
      <c r="K1432" s="3"/>
      <c r="L1432" s="3"/>
      <c r="O1432" s="227"/>
      <c r="Q1432" s="94"/>
      <c r="R1432" s="94"/>
      <c r="S1432" s="94"/>
      <c r="T1432" s="94"/>
    </row>
    <row r="1433" ht="15.75" customHeight="1">
      <c r="A1433" s="242"/>
      <c r="B1433" s="222"/>
      <c r="C1433" s="223"/>
      <c r="D1433" s="248"/>
      <c r="J1433" s="226"/>
      <c r="K1433" s="3"/>
      <c r="L1433" s="3"/>
      <c r="O1433" s="227"/>
      <c r="Q1433" s="94"/>
      <c r="R1433" s="94"/>
      <c r="S1433" s="94"/>
      <c r="T1433" s="94"/>
    </row>
    <row r="1434" ht="15.75" customHeight="1">
      <c r="A1434" s="242"/>
      <c r="B1434" s="222"/>
      <c r="C1434" s="223"/>
      <c r="D1434" s="248"/>
      <c r="J1434" s="226"/>
      <c r="K1434" s="3"/>
      <c r="L1434" s="3"/>
      <c r="O1434" s="227"/>
      <c r="Q1434" s="94"/>
      <c r="R1434" s="94"/>
      <c r="S1434" s="94"/>
      <c r="T1434" s="94"/>
    </row>
    <row r="1435" ht="15.75" customHeight="1">
      <c r="A1435" s="242"/>
      <c r="B1435" s="222"/>
      <c r="C1435" s="223"/>
      <c r="D1435" s="248"/>
      <c r="J1435" s="226"/>
      <c r="K1435" s="3"/>
      <c r="L1435" s="3"/>
      <c r="O1435" s="227"/>
      <c r="Q1435" s="94"/>
      <c r="R1435" s="94"/>
      <c r="S1435" s="94"/>
      <c r="T1435" s="94"/>
    </row>
    <row r="1436" ht="15.75" customHeight="1">
      <c r="A1436" s="242"/>
      <c r="B1436" s="222"/>
      <c r="C1436" s="223"/>
      <c r="D1436" s="248"/>
      <c r="J1436" s="226"/>
      <c r="K1436" s="3"/>
      <c r="L1436" s="3"/>
      <c r="O1436" s="227"/>
      <c r="Q1436" s="94"/>
      <c r="R1436" s="94"/>
      <c r="S1436" s="94"/>
      <c r="T1436" s="94"/>
    </row>
    <row r="1437" ht="15.75" customHeight="1">
      <c r="A1437" s="242"/>
      <c r="B1437" s="222"/>
      <c r="C1437" s="223"/>
      <c r="D1437" s="248"/>
      <c r="J1437" s="226"/>
      <c r="K1437" s="3"/>
      <c r="L1437" s="3"/>
      <c r="O1437" s="227"/>
      <c r="Q1437" s="94"/>
      <c r="R1437" s="94"/>
      <c r="S1437" s="94"/>
      <c r="T1437" s="94"/>
    </row>
    <row r="1438" ht="15.75" customHeight="1">
      <c r="A1438" s="242"/>
      <c r="B1438" s="222"/>
      <c r="C1438" s="223"/>
      <c r="D1438" s="248"/>
      <c r="J1438" s="226"/>
      <c r="K1438" s="3"/>
      <c r="L1438" s="3"/>
      <c r="O1438" s="227"/>
      <c r="Q1438" s="94"/>
      <c r="R1438" s="94"/>
      <c r="S1438" s="94"/>
      <c r="T1438" s="94"/>
    </row>
    <row r="1439" ht="15.75" customHeight="1">
      <c r="A1439" s="242"/>
      <c r="B1439" s="222"/>
      <c r="C1439" s="223"/>
      <c r="D1439" s="248"/>
      <c r="J1439" s="226"/>
      <c r="K1439" s="3"/>
      <c r="L1439" s="3"/>
      <c r="O1439" s="227"/>
      <c r="Q1439" s="94"/>
      <c r="R1439" s="94"/>
      <c r="S1439" s="94"/>
      <c r="T1439" s="94"/>
    </row>
    <row r="1440" ht="15.75" customHeight="1">
      <c r="A1440" s="242"/>
      <c r="B1440" s="222"/>
      <c r="C1440" s="223"/>
      <c r="D1440" s="248"/>
      <c r="J1440" s="226"/>
      <c r="K1440" s="3"/>
      <c r="L1440" s="3"/>
      <c r="O1440" s="227"/>
      <c r="Q1440" s="94"/>
      <c r="R1440" s="94"/>
      <c r="S1440" s="94"/>
      <c r="T1440" s="94"/>
    </row>
    <row r="1441" ht="15.75" customHeight="1">
      <c r="A1441" s="242"/>
      <c r="B1441" s="222"/>
      <c r="C1441" s="223"/>
      <c r="D1441" s="248"/>
      <c r="J1441" s="226"/>
      <c r="K1441" s="3"/>
      <c r="L1441" s="3"/>
      <c r="O1441" s="227"/>
      <c r="Q1441" s="94"/>
      <c r="R1441" s="94"/>
      <c r="S1441" s="94"/>
      <c r="T1441" s="94"/>
    </row>
    <row r="1442" ht="15.75" customHeight="1">
      <c r="A1442" s="242"/>
      <c r="B1442" s="222"/>
      <c r="C1442" s="223"/>
      <c r="D1442" s="248"/>
      <c r="J1442" s="226"/>
      <c r="K1442" s="3"/>
      <c r="L1442" s="3"/>
      <c r="O1442" s="227"/>
      <c r="Q1442" s="94"/>
      <c r="R1442" s="94"/>
      <c r="S1442" s="94"/>
      <c r="T1442" s="94"/>
    </row>
    <row r="1443" ht="15.75" customHeight="1">
      <c r="A1443" s="242"/>
      <c r="B1443" s="222"/>
      <c r="C1443" s="223"/>
      <c r="D1443" s="248"/>
      <c r="J1443" s="226"/>
      <c r="K1443" s="3"/>
      <c r="L1443" s="3"/>
      <c r="O1443" s="227"/>
      <c r="Q1443" s="94"/>
      <c r="R1443" s="94"/>
      <c r="S1443" s="94"/>
      <c r="T1443" s="94"/>
    </row>
    <row r="1444" ht="15.75" customHeight="1">
      <c r="A1444" s="242"/>
      <c r="B1444" s="222"/>
      <c r="C1444" s="223"/>
      <c r="D1444" s="248"/>
      <c r="J1444" s="226"/>
      <c r="K1444" s="3"/>
      <c r="L1444" s="3"/>
      <c r="O1444" s="227"/>
      <c r="Q1444" s="94"/>
      <c r="R1444" s="94"/>
      <c r="S1444" s="94"/>
      <c r="T1444" s="94"/>
    </row>
    <row r="1445" ht="15.75" customHeight="1">
      <c r="A1445" s="242"/>
      <c r="B1445" s="222"/>
      <c r="C1445" s="223"/>
      <c r="D1445" s="248"/>
      <c r="J1445" s="226"/>
      <c r="K1445" s="3"/>
      <c r="L1445" s="3"/>
      <c r="O1445" s="227"/>
      <c r="Q1445" s="94"/>
      <c r="R1445" s="94"/>
      <c r="S1445" s="94"/>
      <c r="T1445" s="94"/>
    </row>
    <row r="1446" ht="15.75" customHeight="1">
      <c r="A1446" s="242"/>
      <c r="B1446" s="222"/>
      <c r="C1446" s="223"/>
      <c r="D1446" s="248"/>
      <c r="J1446" s="226"/>
      <c r="K1446" s="3"/>
      <c r="L1446" s="3"/>
      <c r="O1446" s="227"/>
      <c r="Q1446" s="94"/>
      <c r="R1446" s="94"/>
      <c r="S1446" s="94"/>
      <c r="T1446" s="94"/>
    </row>
    <row r="1447" ht="15.75" customHeight="1">
      <c r="A1447" s="242"/>
      <c r="B1447" s="222"/>
      <c r="C1447" s="223"/>
      <c r="D1447" s="248"/>
      <c r="J1447" s="226"/>
      <c r="K1447" s="3"/>
      <c r="L1447" s="3"/>
      <c r="O1447" s="227"/>
      <c r="Q1447" s="94"/>
      <c r="R1447" s="94"/>
      <c r="S1447" s="94"/>
      <c r="T1447" s="94"/>
    </row>
    <row r="1448" ht="15.75" customHeight="1">
      <c r="A1448" s="242"/>
      <c r="B1448" s="222"/>
      <c r="C1448" s="223"/>
      <c r="D1448" s="248"/>
      <c r="J1448" s="226"/>
      <c r="K1448" s="3"/>
      <c r="L1448" s="3"/>
      <c r="O1448" s="227"/>
      <c r="Q1448" s="94"/>
      <c r="R1448" s="94"/>
      <c r="S1448" s="94"/>
      <c r="T1448" s="94"/>
    </row>
    <row r="1449" ht="15.75" customHeight="1">
      <c r="A1449" s="242"/>
      <c r="B1449" s="222"/>
      <c r="C1449" s="223"/>
      <c r="D1449" s="248"/>
      <c r="J1449" s="226"/>
      <c r="K1449" s="3"/>
      <c r="L1449" s="3"/>
      <c r="O1449" s="227"/>
      <c r="Q1449" s="94"/>
      <c r="R1449" s="94"/>
      <c r="S1449" s="94"/>
      <c r="T1449" s="94"/>
    </row>
    <row r="1450" ht="15.75" customHeight="1">
      <c r="A1450" s="242"/>
      <c r="B1450" s="222"/>
      <c r="C1450" s="223"/>
      <c r="D1450" s="248"/>
      <c r="J1450" s="226"/>
      <c r="K1450" s="3"/>
      <c r="L1450" s="3"/>
      <c r="O1450" s="227"/>
      <c r="Q1450" s="94"/>
      <c r="R1450" s="94"/>
      <c r="S1450" s="94"/>
      <c r="T1450" s="94"/>
    </row>
    <row r="1451" ht="15.75" customHeight="1">
      <c r="A1451" s="242"/>
      <c r="B1451" s="222"/>
      <c r="C1451" s="223"/>
      <c r="D1451" s="248"/>
      <c r="J1451" s="226"/>
      <c r="K1451" s="3"/>
      <c r="L1451" s="3"/>
      <c r="O1451" s="227"/>
      <c r="Q1451" s="94"/>
      <c r="R1451" s="94"/>
      <c r="S1451" s="94"/>
      <c r="T1451" s="94"/>
    </row>
    <row r="1452" ht="15.75" customHeight="1">
      <c r="A1452" s="242"/>
      <c r="B1452" s="222"/>
      <c r="C1452" s="223"/>
      <c r="D1452" s="248"/>
      <c r="J1452" s="226"/>
      <c r="K1452" s="3"/>
      <c r="L1452" s="3"/>
      <c r="O1452" s="227"/>
      <c r="Q1452" s="94"/>
      <c r="R1452" s="94"/>
      <c r="S1452" s="94"/>
      <c r="T1452" s="94"/>
    </row>
    <row r="1453" ht="15.75" customHeight="1">
      <c r="A1453" s="242"/>
      <c r="B1453" s="222"/>
      <c r="C1453" s="223"/>
      <c r="D1453" s="248"/>
      <c r="J1453" s="226"/>
      <c r="K1453" s="3"/>
      <c r="L1453" s="3"/>
      <c r="O1453" s="227"/>
      <c r="Q1453" s="94"/>
      <c r="R1453" s="94"/>
      <c r="S1453" s="94"/>
      <c r="T1453" s="94"/>
    </row>
    <row r="1454" ht="15.75" customHeight="1">
      <c r="A1454" s="242"/>
      <c r="B1454" s="222"/>
      <c r="C1454" s="223"/>
      <c r="D1454" s="248"/>
      <c r="J1454" s="226"/>
      <c r="K1454" s="3"/>
      <c r="L1454" s="3"/>
      <c r="O1454" s="227"/>
      <c r="Q1454" s="94"/>
      <c r="R1454" s="94"/>
      <c r="S1454" s="94"/>
      <c r="T1454" s="94"/>
    </row>
    <row r="1455" ht="15.75" customHeight="1">
      <c r="A1455" s="242"/>
      <c r="B1455" s="222"/>
      <c r="C1455" s="223"/>
      <c r="D1455" s="248"/>
      <c r="J1455" s="226"/>
      <c r="K1455" s="3"/>
      <c r="L1455" s="3"/>
      <c r="O1455" s="227"/>
      <c r="Q1455" s="94"/>
      <c r="R1455" s="94"/>
      <c r="S1455" s="94"/>
      <c r="T1455" s="94"/>
    </row>
    <row r="1456" ht="15.75" customHeight="1">
      <c r="A1456" s="242"/>
      <c r="B1456" s="222"/>
      <c r="C1456" s="223"/>
      <c r="D1456" s="248"/>
      <c r="J1456" s="226"/>
      <c r="K1456" s="3"/>
      <c r="L1456" s="3"/>
      <c r="O1456" s="227"/>
      <c r="Q1456" s="94"/>
      <c r="R1456" s="94"/>
      <c r="S1456" s="94"/>
      <c r="T1456" s="94"/>
    </row>
    <row r="1457" ht="15.75" customHeight="1">
      <c r="A1457" s="242"/>
      <c r="B1457" s="222"/>
      <c r="C1457" s="223"/>
      <c r="D1457" s="248"/>
      <c r="J1457" s="226"/>
      <c r="K1457" s="3"/>
      <c r="L1457" s="3"/>
      <c r="O1457" s="227"/>
      <c r="Q1457" s="94"/>
      <c r="R1457" s="94"/>
      <c r="S1457" s="94"/>
      <c r="T1457" s="94"/>
    </row>
    <row r="1458" ht="15.75" customHeight="1">
      <c r="A1458" s="242"/>
      <c r="B1458" s="222"/>
      <c r="C1458" s="223"/>
      <c r="D1458" s="248"/>
      <c r="J1458" s="226"/>
      <c r="K1458" s="3"/>
      <c r="L1458" s="3"/>
      <c r="O1458" s="227"/>
      <c r="Q1458" s="94"/>
      <c r="R1458" s="94"/>
      <c r="S1458" s="94"/>
      <c r="T1458" s="94"/>
    </row>
    <row r="1459" ht="15.75" customHeight="1">
      <c r="A1459" s="242"/>
      <c r="B1459" s="222"/>
      <c r="C1459" s="223"/>
      <c r="D1459" s="248"/>
      <c r="J1459" s="226"/>
      <c r="K1459" s="3"/>
      <c r="L1459" s="3"/>
      <c r="O1459" s="227"/>
      <c r="Q1459" s="94"/>
      <c r="R1459" s="94"/>
      <c r="S1459" s="94"/>
      <c r="T1459" s="94"/>
    </row>
    <row r="1460" ht="15.75" customHeight="1">
      <c r="A1460" s="242"/>
      <c r="B1460" s="222"/>
      <c r="C1460" s="223"/>
      <c r="D1460" s="248"/>
      <c r="J1460" s="226"/>
      <c r="K1460" s="3"/>
      <c r="L1460" s="3"/>
      <c r="O1460" s="227"/>
      <c r="Q1460" s="94"/>
      <c r="R1460" s="94"/>
      <c r="S1460" s="94"/>
      <c r="T1460" s="94"/>
    </row>
    <row r="1461" ht="15.75" customHeight="1">
      <c r="A1461" s="242"/>
      <c r="B1461" s="222"/>
      <c r="C1461" s="223"/>
      <c r="D1461" s="248"/>
      <c r="J1461" s="226"/>
      <c r="K1461" s="3"/>
      <c r="L1461" s="3"/>
      <c r="O1461" s="227"/>
      <c r="Q1461" s="94"/>
      <c r="R1461" s="94"/>
      <c r="S1461" s="94"/>
      <c r="T1461" s="94"/>
    </row>
    <row r="1462" ht="15.75" customHeight="1">
      <c r="A1462" s="242"/>
      <c r="B1462" s="222"/>
      <c r="C1462" s="223"/>
      <c r="D1462" s="248"/>
      <c r="J1462" s="226"/>
      <c r="K1462" s="3"/>
      <c r="L1462" s="3"/>
      <c r="O1462" s="227"/>
      <c r="Q1462" s="94"/>
      <c r="R1462" s="94"/>
      <c r="S1462" s="94"/>
      <c r="T1462" s="94"/>
    </row>
    <row r="1463" ht="15.75" customHeight="1">
      <c r="A1463" s="242"/>
      <c r="B1463" s="222"/>
      <c r="C1463" s="223"/>
      <c r="D1463" s="248"/>
      <c r="J1463" s="226"/>
      <c r="K1463" s="3"/>
      <c r="L1463" s="3"/>
      <c r="O1463" s="227"/>
      <c r="Q1463" s="94"/>
      <c r="R1463" s="94"/>
      <c r="S1463" s="94"/>
      <c r="T1463" s="94"/>
    </row>
    <row r="1464" ht="15.75" customHeight="1">
      <c r="A1464" s="242"/>
      <c r="B1464" s="222"/>
      <c r="C1464" s="223"/>
      <c r="D1464" s="248"/>
      <c r="J1464" s="226"/>
      <c r="K1464" s="3"/>
      <c r="L1464" s="3"/>
      <c r="O1464" s="227"/>
      <c r="Q1464" s="94"/>
      <c r="R1464" s="94"/>
      <c r="S1464" s="94"/>
      <c r="T1464" s="94"/>
    </row>
    <row r="1465" ht="15.75" customHeight="1">
      <c r="A1465" s="242"/>
      <c r="B1465" s="222"/>
      <c r="C1465" s="223"/>
      <c r="D1465" s="248"/>
      <c r="J1465" s="226"/>
      <c r="K1465" s="3"/>
      <c r="L1465" s="3"/>
      <c r="O1465" s="227"/>
      <c r="Q1465" s="94"/>
      <c r="R1465" s="94"/>
      <c r="S1465" s="94"/>
      <c r="T1465" s="94"/>
    </row>
    <row r="1466" ht="15.75" customHeight="1">
      <c r="A1466" s="242"/>
      <c r="B1466" s="222"/>
      <c r="C1466" s="223"/>
      <c r="D1466" s="248"/>
      <c r="J1466" s="226"/>
      <c r="K1466" s="3"/>
      <c r="L1466" s="3"/>
      <c r="O1466" s="227"/>
      <c r="Q1466" s="94"/>
      <c r="R1466" s="94"/>
      <c r="S1466" s="94"/>
      <c r="T1466" s="94"/>
    </row>
    <row r="1467" ht="15.75" customHeight="1">
      <c r="A1467" s="242"/>
      <c r="B1467" s="222"/>
      <c r="C1467" s="223"/>
      <c r="D1467" s="248"/>
      <c r="J1467" s="226"/>
      <c r="K1467" s="3"/>
      <c r="L1467" s="3"/>
      <c r="O1467" s="227"/>
      <c r="Q1467" s="94"/>
      <c r="R1467" s="94"/>
      <c r="S1467" s="94"/>
      <c r="T1467" s="94"/>
    </row>
    <row r="1468" ht="15.75" customHeight="1">
      <c r="A1468" s="242"/>
      <c r="B1468" s="222"/>
      <c r="C1468" s="223"/>
      <c r="D1468" s="248"/>
      <c r="J1468" s="226"/>
      <c r="K1468" s="3"/>
      <c r="L1468" s="3"/>
      <c r="O1468" s="227"/>
      <c r="Q1468" s="94"/>
      <c r="R1468" s="94"/>
      <c r="S1468" s="94"/>
      <c r="T1468" s="94"/>
    </row>
    <row r="1469" ht="15.75" customHeight="1">
      <c r="A1469" s="242"/>
      <c r="B1469" s="222"/>
      <c r="C1469" s="223"/>
      <c r="D1469" s="248"/>
      <c r="J1469" s="226"/>
      <c r="K1469" s="3"/>
      <c r="L1469" s="3"/>
      <c r="O1469" s="227"/>
      <c r="Q1469" s="94"/>
      <c r="R1469" s="94"/>
      <c r="S1469" s="94"/>
      <c r="T1469" s="94"/>
    </row>
    <row r="1470" ht="15.75" customHeight="1">
      <c r="A1470" s="242"/>
      <c r="B1470" s="222"/>
      <c r="C1470" s="223"/>
      <c r="D1470" s="248"/>
      <c r="J1470" s="226"/>
      <c r="K1470" s="3"/>
      <c r="L1470" s="3"/>
      <c r="O1470" s="227"/>
      <c r="Q1470" s="94"/>
      <c r="R1470" s="94"/>
      <c r="S1470" s="94"/>
      <c r="T1470" s="94"/>
    </row>
    <row r="1471" ht="15.75" customHeight="1">
      <c r="A1471" s="242"/>
      <c r="B1471" s="222"/>
      <c r="C1471" s="223"/>
      <c r="D1471" s="248"/>
      <c r="J1471" s="226"/>
      <c r="K1471" s="3"/>
      <c r="L1471" s="3"/>
      <c r="O1471" s="227"/>
      <c r="Q1471" s="94"/>
      <c r="R1471" s="94"/>
      <c r="S1471" s="94"/>
      <c r="T1471" s="94"/>
    </row>
    <row r="1472" ht="15.75" customHeight="1">
      <c r="A1472" s="242"/>
      <c r="B1472" s="222"/>
      <c r="C1472" s="223"/>
      <c r="D1472" s="248"/>
      <c r="J1472" s="226"/>
      <c r="K1472" s="3"/>
      <c r="L1472" s="3"/>
      <c r="O1472" s="227"/>
      <c r="Q1472" s="94"/>
      <c r="R1472" s="94"/>
      <c r="S1472" s="94"/>
      <c r="T1472" s="94"/>
    </row>
    <row r="1473" ht="15.75" customHeight="1">
      <c r="A1473" s="242"/>
      <c r="B1473" s="222"/>
      <c r="C1473" s="223"/>
      <c r="D1473" s="248"/>
      <c r="J1473" s="226"/>
      <c r="K1473" s="3"/>
      <c r="L1473" s="3"/>
      <c r="O1473" s="227"/>
      <c r="Q1473" s="94"/>
      <c r="R1473" s="94"/>
      <c r="S1473" s="94"/>
      <c r="T1473" s="94"/>
    </row>
    <row r="1474" ht="15.75" customHeight="1">
      <c r="A1474" s="242"/>
      <c r="B1474" s="222"/>
      <c r="C1474" s="223"/>
      <c r="D1474" s="248"/>
      <c r="J1474" s="226"/>
      <c r="K1474" s="3"/>
      <c r="L1474" s="3"/>
      <c r="O1474" s="227"/>
      <c r="Q1474" s="94"/>
      <c r="R1474" s="94"/>
      <c r="S1474" s="94"/>
      <c r="T1474" s="94"/>
    </row>
    <row r="1475" ht="15.75" customHeight="1">
      <c r="A1475" s="242"/>
      <c r="B1475" s="222"/>
      <c r="C1475" s="223"/>
      <c r="D1475" s="248"/>
      <c r="J1475" s="226"/>
      <c r="K1475" s="3"/>
      <c r="L1475" s="3"/>
      <c r="O1475" s="227"/>
      <c r="Q1475" s="94"/>
      <c r="R1475" s="94"/>
      <c r="S1475" s="94"/>
      <c r="T1475" s="94"/>
    </row>
    <row r="1476" ht="15.75" customHeight="1">
      <c r="A1476" s="242"/>
      <c r="B1476" s="222"/>
      <c r="C1476" s="223"/>
      <c r="D1476" s="248"/>
      <c r="J1476" s="226"/>
      <c r="K1476" s="3"/>
      <c r="L1476" s="3"/>
      <c r="O1476" s="227"/>
      <c r="Q1476" s="94"/>
      <c r="R1476" s="94"/>
      <c r="S1476" s="94"/>
      <c r="T1476" s="94"/>
    </row>
    <row r="1477" ht="15.75" customHeight="1">
      <c r="A1477" s="242"/>
      <c r="B1477" s="222"/>
      <c r="C1477" s="223"/>
      <c r="D1477" s="248"/>
      <c r="J1477" s="226"/>
      <c r="K1477" s="3"/>
      <c r="L1477" s="3"/>
      <c r="O1477" s="227"/>
      <c r="Q1477" s="94"/>
      <c r="R1477" s="94"/>
      <c r="S1477" s="94"/>
      <c r="T1477" s="94"/>
    </row>
    <row r="1478" ht="15.75" customHeight="1">
      <c r="A1478" s="242"/>
      <c r="B1478" s="222"/>
      <c r="C1478" s="223"/>
      <c r="D1478" s="248"/>
      <c r="J1478" s="226"/>
      <c r="K1478" s="3"/>
      <c r="L1478" s="3"/>
      <c r="O1478" s="227"/>
      <c r="Q1478" s="94"/>
      <c r="R1478" s="94"/>
      <c r="S1478" s="94"/>
      <c r="T1478" s="94"/>
    </row>
    <row r="1479" ht="15.75" customHeight="1">
      <c r="A1479" s="242"/>
      <c r="B1479" s="222"/>
      <c r="C1479" s="223"/>
      <c r="D1479" s="248"/>
      <c r="J1479" s="226"/>
      <c r="K1479" s="3"/>
      <c r="L1479" s="3"/>
      <c r="O1479" s="227"/>
      <c r="Q1479" s="94"/>
      <c r="R1479" s="94"/>
      <c r="S1479" s="94"/>
      <c r="T1479" s="94"/>
    </row>
    <row r="1480" ht="15.75" customHeight="1">
      <c r="A1480" s="242"/>
      <c r="B1480" s="222"/>
      <c r="C1480" s="223"/>
      <c r="D1480" s="248"/>
      <c r="J1480" s="226"/>
      <c r="K1480" s="3"/>
      <c r="L1480" s="3"/>
      <c r="O1480" s="227"/>
      <c r="Q1480" s="94"/>
      <c r="R1480" s="94"/>
      <c r="S1480" s="94"/>
      <c r="T1480" s="94"/>
    </row>
    <row r="1481" ht="15.75" customHeight="1">
      <c r="A1481" s="242"/>
      <c r="B1481" s="222"/>
      <c r="C1481" s="223"/>
      <c r="D1481" s="248"/>
      <c r="J1481" s="226"/>
      <c r="K1481" s="3"/>
      <c r="L1481" s="3"/>
      <c r="O1481" s="227"/>
      <c r="Q1481" s="94"/>
      <c r="R1481" s="94"/>
      <c r="S1481" s="94"/>
      <c r="T1481" s="94"/>
    </row>
    <row r="1482" ht="15.75" customHeight="1">
      <c r="A1482" s="242"/>
      <c r="B1482" s="222"/>
      <c r="C1482" s="223"/>
      <c r="D1482" s="248"/>
      <c r="J1482" s="226"/>
      <c r="K1482" s="3"/>
      <c r="L1482" s="3"/>
      <c r="O1482" s="227"/>
      <c r="Q1482" s="94"/>
      <c r="R1482" s="94"/>
      <c r="S1482" s="94"/>
      <c r="T1482" s="94"/>
    </row>
    <row r="1483" ht="15.75" customHeight="1">
      <c r="A1483" s="242"/>
      <c r="B1483" s="222"/>
      <c r="C1483" s="223"/>
      <c r="D1483" s="248"/>
      <c r="J1483" s="226"/>
      <c r="K1483" s="3"/>
      <c r="L1483" s="3"/>
      <c r="O1483" s="227"/>
      <c r="Q1483" s="94"/>
      <c r="R1483" s="94"/>
      <c r="S1483" s="94"/>
      <c r="T1483" s="94"/>
    </row>
    <row r="1484" ht="15.75" customHeight="1">
      <c r="A1484" s="242"/>
      <c r="B1484" s="222"/>
      <c r="C1484" s="223"/>
      <c r="D1484" s="248"/>
      <c r="J1484" s="226"/>
      <c r="K1484" s="3"/>
      <c r="L1484" s="3"/>
      <c r="O1484" s="227"/>
      <c r="Q1484" s="94"/>
      <c r="R1484" s="94"/>
      <c r="S1484" s="94"/>
      <c r="T1484" s="94"/>
    </row>
    <row r="1485" ht="15.75" customHeight="1">
      <c r="A1485" s="242"/>
      <c r="B1485" s="222"/>
      <c r="C1485" s="223"/>
      <c r="D1485" s="248"/>
      <c r="J1485" s="226"/>
      <c r="K1485" s="3"/>
      <c r="L1485" s="3"/>
      <c r="O1485" s="227"/>
      <c r="Q1485" s="94"/>
      <c r="R1485" s="94"/>
      <c r="S1485" s="94"/>
      <c r="T1485" s="94"/>
    </row>
    <row r="1486" ht="15.75" customHeight="1">
      <c r="A1486" s="242"/>
      <c r="B1486" s="222"/>
      <c r="C1486" s="223"/>
      <c r="D1486" s="248"/>
      <c r="J1486" s="226"/>
      <c r="K1486" s="3"/>
      <c r="L1486" s="3"/>
      <c r="O1486" s="227"/>
      <c r="Q1486" s="94"/>
      <c r="R1486" s="94"/>
      <c r="S1486" s="94"/>
      <c r="T1486" s="94"/>
    </row>
    <row r="1487" ht="15.75" customHeight="1">
      <c r="A1487" s="242"/>
      <c r="B1487" s="222"/>
      <c r="C1487" s="223"/>
      <c r="D1487" s="248"/>
      <c r="J1487" s="226"/>
      <c r="K1487" s="3"/>
      <c r="L1487" s="3"/>
      <c r="O1487" s="227"/>
      <c r="Q1487" s="94"/>
      <c r="R1487" s="94"/>
      <c r="S1487" s="94"/>
      <c r="T1487" s="94"/>
    </row>
    <row r="1488" ht="15.75" customHeight="1">
      <c r="A1488" s="242"/>
      <c r="B1488" s="222"/>
      <c r="C1488" s="223"/>
      <c r="D1488" s="248"/>
      <c r="J1488" s="226"/>
      <c r="K1488" s="3"/>
      <c r="L1488" s="3"/>
      <c r="O1488" s="227"/>
      <c r="Q1488" s="94"/>
      <c r="R1488" s="94"/>
      <c r="S1488" s="94"/>
      <c r="T1488" s="94"/>
    </row>
    <row r="1489" ht="15.75" customHeight="1">
      <c r="A1489" s="242"/>
      <c r="B1489" s="222"/>
      <c r="C1489" s="223"/>
      <c r="D1489" s="248"/>
      <c r="J1489" s="226"/>
      <c r="K1489" s="3"/>
      <c r="L1489" s="3"/>
      <c r="O1489" s="227"/>
      <c r="Q1489" s="94"/>
      <c r="R1489" s="94"/>
      <c r="S1489" s="94"/>
      <c r="T1489" s="94"/>
    </row>
    <row r="1490" ht="15.75" customHeight="1">
      <c r="A1490" s="242"/>
      <c r="B1490" s="222"/>
      <c r="C1490" s="223"/>
      <c r="D1490" s="248"/>
      <c r="J1490" s="226"/>
      <c r="K1490" s="3"/>
      <c r="L1490" s="3"/>
      <c r="O1490" s="227"/>
      <c r="Q1490" s="94"/>
      <c r="R1490" s="94"/>
      <c r="S1490" s="94"/>
      <c r="T1490" s="94"/>
    </row>
    <row r="1491" ht="15.75" customHeight="1">
      <c r="A1491" s="242"/>
      <c r="B1491" s="222"/>
      <c r="C1491" s="223"/>
      <c r="D1491" s="248"/>
      <c r="J1491" s="226"/>
      <c r="K1491" s="3"/>
      <c r="L1491" s="3"/>
      <c r="O1491" s="227"/>
      <c r="Q1491" s="94"/>
      <c r="R1491" s="94"/>
      <c r="S1491" s="94"/>
      <c r="T1491" s="94"/>
    </row>
    <row r="1492" ht="15.75" customHeight="1">
      <c r="A1492" s="242"/>
      <c r="B1492" s="222"/>
      <c r="C1492" s="223"/>
      <c r="D1492" s="248"/>
      <c r="J1492" s="226"/>
      <c r="K1492" s="3"/>
      <c r="L1492" s="3"/>
      <c r="O1492" s="227"/>
      <c r="Q1492" s="94"/>
      <c r="R1492" s="94"/>
      <c r="S1492" s="94"/>
      <c r="T1492" s="94"/>
    </row>
    <row r="1493" ht="15.75" customHeight="1">
      <c r="A1493" s="242"/>
      <c r="B1493" s="222"/>
      <c r="C1493" s="223"/>
      <c r="D1493" s="248"/>
      <c r="J1493" s="226"/>
      <c r="K1493" s="3"/>
      <c r="L1493" s="3"/>
      <c r="O1493" s="227"/>
      <c r="Q1493" s="94"/>
      <c r="R1493" s="94"/>
      <c r="S1493" s="94"/>
      <c r="T1493" s="94"/>
    </row>
    <row r="1494" ht="15.75" customHeight="1">
      <c r="A1494" s="242"/>
      <c r="B1494" s="222"/>
      <c r="C1494" s="223"/>
      <c r="D1494" s="248"/>
      <c r="J1494" s="226"/>
      <c r="K1494" s="3"/>
      <c r="L1494" s="3"/>
      <c r="O1494" s="227"/>
      <c r="Q1494" s="94"/>
      <c r="R1494" s="94"/>
      <c r="S1494" s="94"/>
      <c r="T1494" s="94"/>
    </row>
    <row r="1495" ht="15.75" customHeight="1">
      <c r="A1495" s="242"/>
      <c r="B1495" s="222"/>
      <c r="C1495" s="223"/>
      <c r="D1495" s="248"/>
      <c r="J1495" s="226"/>
      <c r="K1495" s="3"/>
      <c r="L1495" s="3"/>
      <c r="O1495" s="227"/>
      <c r="Q1495" s="94"/>
      <c r="R1495" s="94"/>
      <c r="S1495" s="94"/>
      <c r="T1495" s="94"/>
    </row>
    <row r="1496" ht="15.75" customHeight="1">
      <c r="A1496" s="242"/>
      <c r="B1496" s="222"/>
      <c r="C1496" s="223"/>
      <c r="D1496" s="248"/>
      <c r="J1496" s="226"/>
      <c r="K1496" s="3"/>
      <c r="L1496" s="3"/>
      <c r="O1496" s="227"/>
      <c r="Q1496" s="94"/>
      <c r="R1496" s="94"/>
      <c r="S1496" s="94"/>
      <c r="T1496" s="94"/>
    </row>
    <row r="1497" ht="15.75" customHeight="1">
      <c r="A1497" s="242"/>
      <c r="B1497" s="222"/>
      <c r="C1497" s="223"/>
      <c r="D1497" s="248"/>
      <c r="J1497" s="226"/>
      <c r="K1497" s="3"/>
      <c r="L1497" s="3"/>
      <c r="O1497" s="227"/>
      <c r="Q1497" s="94"/>
      <c r="R1497" s="94"/>
      <c r="S1497" s="94"/>
      <c r="T1497" s="94"/>
    </row>
    <row r="1498" ht="15.75" customHeight="1">
      <c r="A1498" s="242"/>
      <c r="B1498" s="222"/>
      <c r="C1498" s="223"/>
      <c r="D1498" s="248"/>
      <c r="J1498" s="226"/>
      <c r="K1498" s="3"/>
      <c r="L1498" s="3"/>
      <c r="O1498" s="227"/>
      <c r="Q1498" s="94"/>
      <c r="R1498" s="94"/>
      <c r="S1498" s="94"/>
      <c r="T1498" s="94"/>
    </row>
    <row r="1499" ht="15.75" customHeight="1">
      <c r="A1499" s="242"/>
      <c r="B1499" s="222"/>
      <c r="C1499" s="223"/>
      <c r="D1499" s="248"/>
      <c r="J1499" s="226"/>
      <c r="K1499" s="3"/>
      <c r="L1499" s="3"/>
      <c r="O1499" s="227"/>
      <c r="Q1499" s="94"/>
      <c r="R1499" s="94"/>
      <c r="S1499" s="94"/>
      <c r="T1499" s="94"/>
    </row>
    <row r="1500" ht="15.75" customHeight="1">
      <c r="A1500" s="242"/>
      <c r="B1500" s="222"/>
      <c r="C1500" s="223"/>
      <c r="D1500" s="248"/>
      <c r="J1500" s="226"/>
      <c r="K1500" s="3"/>
      <c r="L1500" s="3"/>
      <c r="O1500" s="227"/>
      <c r="Q1500" s="94"/>
      <c r="R1500" s="94"/>
      <c r="S1500" s="94"/>
      <c r="T1500" s="94"/>
    </row>
    <row r="1501" ht="15.75" customHeight="1">
      <c r="A1501" s="242"/>
      <c r="B1501" s="222"/>
      <c r="C1501" s="223"/>
      <c r="D1501" s="248"/>
      <c r="J1501" s="226"/>
      <c r="K1501" s="3"/>
      <c r="L1501" s="3"/>
      <c r="O1501" s="227"/>
      <c r="Q1501" s="94"/>
      <c r="R1501" s="94"/>
      <c r="S1501" s="94"/>
      <c r="T1501" s="94"/>
    </row>
    <row r="1502" ht="15.75" customHeight="1">
      <c r="A1502" s="242"/>
      <c r="B1502" s="222"/>
      <c r="C1502" s="223"/>
      <c r="D1502" s="248"/>
      <c r="J1502" s="226"/>
      <c r="K1502" s="3"/>
      <c r="L1502" s="3"/>
      <c r="O1502" s="227"/>
      <c r="Q1502" s="94"/>
      <c r="R1502" s="94"/>
      <c r="S1502" s="94"/>
      <c r="T1502" s="94"/>
    </row>
    <row r="1503" ht="15.75" customHeight="1">
      <c r="A1503" s="242"/>
      <c r="B1503" s="222"/>
      <c r="C1503" s="223"/>
      <c r="D1503" s="248"/>
      <c r="J1503" s="226"/>
      <c r="K1503" s="3"/>
      <c r="L1503" s="3"/>
      <c r="O1503" s="227"/>
      <c r="Q1503" s="94"/>
      <c r="R1503" s="94"/>
      <c r="S1503" s="94"/>
      <c r="T1503" s="94"/>
    </row>
    <row r="1504" ht="15.75" customHeight="1">
      <c r="A1504" s="242"/>
      <c r="B1504" s="222"/>
      <c r="C1504" s="223"/>
      <c r="D1504" s="248"/>
      <c r="J1504" s="226"/>
      <c r="K1504" s="3"/>
      <c r="L1504" s="3"/>
      <c r="O1504" s="227"/>
      <c r="Q1504" s="94"/>
      <c r="R1504" s="94"/>
      <c r="S1504" s="94"/>
      <c r="T1504" s="94"/>
    </row>
    <row r="1505" ht="15.75" customHeight="1">
      <c r="A1505" s="242"/>
      <c r="B1505" s="222"/>
      <c r="C1505" s="223"/>
      <c r="D1505" s="248"/>
      <c r="J1505" s="226"/>
      <c r="K1505" s="3"/>
      <c r="L1505" s="3"/>
      <c r="O1505" s="227"/>
      <c r="Q1505" s="94"/>
      <c r="R1505" s="94"/>
      <c r="S1505" s="94"/>
      <c r="T1505" s="94"/>
    </row>
    <row r="1506" ht="15.75" customHeight="1">
      <c r="A1506" s="242"/>
      <c r="B1506" s="222"/>
      <c r="C1506" s="223"/>
      <c r="D1506" s="248"/>
      <c r="J1506" s="226"/>
      <c r="K1506" s="3"/>
      <c r="L1506" s="3"/>
      <c r="O1506" s="227"/>
      <c r="Q1506" s="94"/>
      <c r="R1506" s="94"/>
      <c r="S1506" s="94"/>
      <c r="T1506" s="94"/>
    </row>
    <row r="1507" ht="15.75" customHeight="1">
      <c r="A1507" s="242"/>
      <c r="B1507" s="222"/>
      <c r="C1507" s="223"/>
      <c r="D1507" s="248"/>
      <c r="J1507" s="226"/>
      <c r="K1507" s="3"/>
      <c r="L1507" s="3"/>
      <c r="O1507" s="227"/>
      <c r="Q1507" s="94"/>
      <c r="R1507" s="94"/>
      <c r="S1507" s="94"/>
      <c r="T1507" s="94"/>
    </row>
    <row r="1508" ht="15.75" customHeight="1">
      <c r="A1508" s="242"/>
      <c r="B1508" s="222"/>
      <c r="C1508" s="223"/>
      <c r="D1508" s="248"/>
      <c r="J1508" s="226"/>
      <c r="K1508" s="3"/>
      <c r="L1508" s="3"/>
      <c r="O1508" s="227"/>
      <c r="Q1508" s="94"/>
      <c r="R1508" s="94"/>
      <c r="S1508" s="94"/>
      <c r="T1508" s="94"/>
    </row>
    <row r="1509" ht="15.75" customHeight="1">
      <c r="A1509" s="242"/>
      <c r="B1509" s="222"/>
      <c r="C1509" s="223"/>
      <c r="D1509" s="248"/>
      <c r="J1509" s="226"/>
      <c r="K1509" s="3"/>
      <c r="L1509" s="3"/>
      <c r="O1509" s="227"/>
      <c r="Q1509" s="94"/>
      <c r="R1509" s="94"/>
      <c r="S1509" s="94"/>
      <c r="T1509" s="94"/>
    </row>
    <row r="1510" ht="15.75" customHeight="1">
      <c r="A1510" s="242"/>
      <c r="B1510" s="222"/>
      <c r="C1510" s="223"/>
      <c r="D1510" s="248"/>
      <c r="J1510" s="226"/>
      <c r="K1510" s="3"/>
      <c r="L1510" s="3"/>
      <c r="O1510" s="227"/>
      <c r="Q1510" s="94"/>
      <c r="R1510" s="94"/>
      <c r="S1510" s="94"/>
      <c r="T1510" s="94"/>
    </row>
    <row r="1511" ht="15.75" customHeight="1">
      <c r="A1511" s="242"/>
      <c r="B1511" s="222"/>
      <c r="C1511" s="223"/>
      <c r="D1511" s="248"/>
      <c r="J1511" s="226"/>
      <c r="K1511" s="3"/>
      <c r="L1511" s="3"/>
      <c r="O1511" s="227"/>
      <c r="Q1511" s="94"/>
      <c r="R1511" s="94"/>
      <c r="S1511" s="94"/>
      <c r="T1511" s="94"/>
    </row>
    <row r="1512" ht="15.75" customHeight="1">
      <c r="A1512" s="242"/>
      <c r="B1512" s="222"/>
      <c r="C1512" s="223"/>
      <c r="D1512" s="248"/>
      <c r="J1512" s="226"/>
      <c r="K1512" s="3"/>
      <c r="L1512" s="3"/>
      <c r="O1512" s="227"/>
      <c r="Q1512" s="94"/>
      <c r="R1512" s="94"/>
      <c r="S1512" s="94"/>
      <c r="T1512" s="94"/>
    </row>
    <row r="1513" ht="15.75" customHeight="1">
      <c r="A1513" s="242"/>
      <c r="B1513" s="222"/>
      <c r="C1513" s="223"/>
      <c r="D1513" s="248"/>
      <c r="J1513" s="226"/>
      <c r="K1513" s="3"/>
      <c r="L1513" s="3"/>
      <c r="O1513" s="227"/>
      <c r="Q1513" s="94"/>
      <c r="R1513" s="94"/>
      <c r="S1513" s="94"/>
      <c r="T1513" s="94"/>
    </row>
    <row r="1514" ht="15.75" customHeight="1">
      <c r="A1514" s="242"/>
      <c r="B1514" s="222"/>
      <c r="C1514" s="223"/>
      <c r="D1514" s="248"/>
      <c r="J1514" s="226"/>
      <c r="K1514" s="3"/>
      <c r="L1514" s="3"/>
      <c r="O1514" s="227"/>
      <c r="Q1514" s="94"/>
      <c r="R1514" s="94"/>
      <c r="S1514" s="94"/>
      <c r="T1514" s="94"/>
    </row>
    <row r="1515" ht="15.75" customHeight="1">
      <c r="A1515" s="242"/>
      <c r="B1515" s="222"/>
      <c r="C1515" s="223"/>
      <c r="D1515" s="248"/>
      <c r="J1515" s="226"/>
      <c r="K1515" s="3"/>
      <c r="L1515" s="3"/>
      <c r="O1515" s="227"/>
      <c r="Q1515" s="94"/>
      <c r="R1515" s="94"/>
      <c r="S1515" s="94"/>
      <c r="T1515" s="94"/>
    </row>
    <row r="1516" ht="15.75" customHeight="1">
      <c r="A1516" s="242"/>
      <c r="B1516" s="222"/>
      <c r="C1516" s="223"/>
      <c r="D1516" s="248"/>
      <c r="J1516" s="226"/>
      <c r="K1516" s="3"/>
      <c r="L1516" s="3"/>
      <c r="O1516" s="227"/>
      <c r="Q1516" s="94"/>
      <c r="R1516" s="94"/>
      <c r="S1516" s="94"/>
      <c r="T1516" s="94"/>
    </row>
    <row r="1517" ht="15.75" customHeight="1">
      <c r="A1517" s="242"/>
      <c r="B1517" s="222"/>
      <c r="C1517" s="223"/>
      <c r="D1517" s="248"/>
      <c r="J1517" s="226"/>
      <c r="K1517" s="3"/>
      <c r="L1517" s="3"/>
      <c r="O1517" s="227"/>
      <c r="Q1517" s="94"/>
      <c r="R1517" s="94"/>
      <c r="S1517" s="94"/>
      <c r="T1517" s="94"/>
    </row>
    <row r="1518" ht="15.75" customHeight="1">
      <c r="A1518" s="242"/>
      <c r="B1518" s="222"/>
      <c r="C1518" s="223"/>
      <c r="D1518" s="248"/>
      <c r="J1518" s="226"/>
      <c r="K1518" s="3"/>
      <c r="L1518" s="3"/>
      <c r="O1518" s="227"/>
      <c r="Q1518" s="94"/>
      <c r="R1518" s="94"/>
      <c r="S1518" s="94"/>
      <c r="T1518" s="94"/>
    </row>
    <row r="1519" ht="15.75" customHeight="1">
      <c r="A1519" s="242"/>
      <c r="B1519" s="222"/>
      <c r="C1519" s="223"/>
      <c r="D1519" s="248"/>
      <c r="J1519" s="226"/>
      <c r="K1519" s="3"/>
      <c r="L1519" s="3"/>
      <c r="O1519" s="227"/>
      <c r="Q1519" s="94"/>
      <c r="R1519" s="94"/>
      <c r="S1519" s="94"/>
      <c r="T1519" s="94"/>
    </row>
    <row r="1520" ht="15.75" customHeight="1">
      <c r="A1520" s="242"/>
      <c r="B1520" s="222"/>
      <c r="C1520" s="223"/>
      <c r="D1520" s="248"/>
      <c r="J1520" s="226"/>
      <c r="K1520" s="3"/>
      <c r="L1520" s="3"/>
      <c r="O1520" s="227"/>
      <c r="Q1520" s="94"/>
      <c r="R1520" s="94"/>
      <c r="S1520" s="94"/>
      <c r="T1520" s="94"/>
    </row>
    <row r="1521" ht="15.75" customHeight="1">
      <c r="A1521" s="242"/>
      <c r="B1521" s="222"/>
      <c r="C1521" s="223"/>
      <c r="D1521" s="248"/>
      <c r="J1521" s="226"/>
      <c r="K1521" s="3"/>
      <c r="L1521" s="3"/>
      <c r="O1521" s="227"/>
      <c r="Q1521" s="94"/>
      <c r="R1521" s="94"/>
      <c r="S1521" s="94"/>
      <c r="T1521" s="94"/>
    </row>
    <row r="1522" ht="15.75" customHeight="1">
      <c r="A1522" s="242"/>
      <c r="B1522" s="222"/>
      <c r="C1522" s="223"/>
      <c r="D1522" s="248"/>
      <c r="J1522" s="226"/>
      <c r="K1522" s="3"/>
      <c r="L1522" s="3"/>
      <c r="O1522" s="227"/>
      <c r="Q1522" s="94"/>
      <c r="R1522" s="94"/>
      <c r="S1522" s="94"/>
      <c r="T1522" s="94"/>
    </row>
    <row r="1523" ht="15.75" customHeight="1">
      <c r="A1523" s="242"/>
      <c r="B1523" s="222"/>
      <c r="C1523" s="223"/>
      <c r="D1523" s="248"/>
      <c r="J1523" s="226"/>
      <c r="K1523" s="3"/>
      <c r="L1523" s="3"/>
      <c r="O1523" s="227"/>
      <c r="Q1523" s="94"/>
      <c r="R1523" s="94"/>
      <c r="S1523" s="94"/>
      <c r="T1523" s="94"/>
    </row>
    <row r="1524" ht="15.75" customHeight="1">
      <c r="A1524" s="242"/>
      <c r="B1524" s="222"/>
      <c r="C1524" s="223"/>
      <c r="D1524" s="248"/>
      <c r="J1524" s="226"/>
      <c r="K1524" s="3"/>
      <c r="L1524" s="3"/>
      <c r="O1524" s="227"/>
      <c r="Q1524" s="94"/>
      <c r="R1524" s="94"/>
      <c r="S1524" s="94"/>
      <c r="T1524" s="94"/>
    </row>
    <row r="1525" ht="15.75" customHeight="1">
      <c r="A1525" s="242"/>
      <c r="B1525" s="222"/>
      <c r="C1525" s="223"/>
      <c r="D1525" s="248"/>
      <c r="J1525" s="226"/>
      <c r="K1525" s="3"/>
      <c r="L1525" s="3"/>
      <c r="O1525" s="227"/>
      <c r="Q1525" s="94"/>
      <c r="R1525" s="94"/>
      <c r="S1525" s="94"/>
      <c r="T1525" s="94"/>
    </row>
    <row r="1526" ht="15.75" customHeight="1">
      <c r="A1526" s="242"/>
      <c r="B1526" s="222"/>
      <c r="C1526" s="223"/>
      <c r="D1526" s="248"/>
      <c r="J1526" s="226"/>
      <c r="K1526" s="3"/>
      <c r="L1526" s="3"/>
      <c r="O1526" s="227"/>
      <c r="Q1526" s="94"/>
      <c r="R1526" s="94"/>
      <c r="S1526" s="94"/>
      <c r="T1526" s="94"/>
    </row>
    <row r="1527" ht="15.75" customHeight="1">
      <c r="A1527" s="242"/>
      <c r="B1527" s="222"/>
      <c r="C1527" s="223"/>
      <c r="D1527" s="248"/>
      <c r="J1527" s="226"/>
      <c r="K1527" s="3"/>
      <c r="L1527" s="3"/>
      <c r="O1527" s="227"/>
      <c r="Q1527" s="94"/>
      <c r="R1527" s="94"/>
      <c r="S1527" s="94"/>
      <c r="T1527" s="94"/>
    </row>
    <row r="1528" ht="15.75" customHeight="1">
      <c r="A1528" s="242"/>
      <c r="B1528" s="222"/>
      <c r="C1528" s="223"/>
      <c r="D1528" s="248"/>
      <c r="J1528" s="226"/>
      <c r="K1528" s="3"/>
      <c r="L1528" s="3"/>
      <c r="O1528" s="227"/>
      <c r="Q1528" s="94"/>
      <c r="R1528" s="94"/>
      <c r="S1528" s="94"/>
      <c r="T1528" s="94"/>
    </row>
    <row r="1529" ht="15.75" customHeight="1">
      <c r="A1529" s="242"/>
      <c r="B1529" s="222"/>
      <c r="C1529" s="223"/>
      <c r="D1529" s="248"/>
      <c r="J1529" s="226"/>
      <c r="K1529" s="3"/>
      <c r="L1529" s="3"/>
      <c r="O1529" s="227"/>
      <c r="Q1529" s="94"/>
      <c r="R1529" s="94"/>
      <c r="S1529" s="94"/>
      <c r="T1529" s="94"/>
    </row>
    <row r="1530" ht="15.75" customHeight="1">
      <c r="A1530" s="242"/>
      <c r="B1530" s="222"/>
      <c r="C1530" s="223"/>
      <c r="D1530" s="248"/>
      <c r="J1530" s="226"/>
      <c r="K1530" s="3"/>
      <c r="L1530" s="3"/>
      <c r="O1530" s="227"/>
      <c r="Q1530" s="94"/>
      <c r="R1530" s="94"/>
      <c r="S1530" s="94"/>
      <c r="T1530" s="94"/>
    </row>
    <row r="1531" ht="15.75" customHeight="1">
      <c r="A1531" s="242"/>
      <c r="B1531" s="222"/>
      <c r="C1531" s="223"/>
      <c r="D1531" s="248"/>
      <c r="J1531" s="226"/>
      <c r="K1531" s="3"/>
      <c r="L1531" s="3"/>
      <c r="O1531" s="227"/>
      <c r="Q1531" s="94"/>
      <c r="R1531" s="94"/>
      <c r="S1531" s="94"/>
      <c r="T1531" s="94"/>
    </row>
    <row r="1532" ht="15.75" customHeight="1">
      <c r="A1532" s="242"/>
      <c r="B1532" s="222"/>
      <c r="C1532" s="223"/>
      <c r="D1532" s="248"/>
      <c r="J1532" s="226"/>
      <c r="K1532" s="3"/>
      <c r="L1532" s="3"/>
      <c r="O1532" s="227"/>
      <c r="Q1532" s="94"/>
      <c r="R1532" s="94"/>
      <c r="S1532" s="94"/>
      <c r="T1532" s="94"/>
    </row>
    <row r="1533" ht="15.75" customHeight="1">
      <c r="A1533" s="242"/>
      <c r="B1533" s="222"/>
      <c r="C1533" s="223"/>
      <c r="D1533" s="248"/>
      <c r="J1533" s="226"/>
      <c r="K1533" s="3"/>
      <c r="L1533" s="3"/>
      <c r="O1533" s="227"/>
      <c r="Q1533" s="94"/>
      <c r="R1533" s="94"/>
      <c r="S1533" s="94"/>
      <c r="T1533" s="94"/>
    </row>
    <row r="1534" ht="15.75" customHeight="1">
      <c r="A1534" s="242"/>
      <c r="B1534" s="222"/>
      <c r="C1534" s="223"/>
      <c r="D1534" s="248"/>
      <c r="J1534" s="226"/>
      <c r="K1534" s="3"/>
      <c r="L1534" s="3"/>
      <c r="O1534" s="227"/>
      <c r="Q1534" s="94"/>
      <c r="R1534" s="94"/>
      <c r="S1534" s="94"/>
      <c r="T1534" s="94"/>
    </row>
    <row r="1535" ht="15.75" customHeight="1">
      <c r="A1535" s="242"/>
      <c r="B1535" s="222"/>
      <c r="C1535" s="223"/>
      <c r="D1535" s="248"/>
      <c r="J1535" s="226"/>
      <c r="K1535" s="3"/>
      <c r="L1535" s="3"/>
      <c r="O1535" s="227"/>
      <c r="Q1535" s="94"/>
      <c r="R1535" s="94"/>
      <c r="S1535" s="94"/>
      <c r="T1535" s="94"/>
    </row>
    <row r="1536" ht="15.75" customHeight="1">
      <c r="A1536" s="242"/>
      <c r="B1536" s="222"/>
      <c r="C1536" s="223"/>
      <c r="D1536" s="248"/>
      <c r="J1536" s="226"/>
      <c r="K1536" s="3"/>
      <c r="L1536" s="3"/>
      <c r="O1536" s="227"/>
      <c r="Q1536" s="94"/>
      <c r="R1536" s="94"/>
      <c r="S1536" s="94"/>
      <c r="T1536" s="94"/>
    </row>
    <row r="1537" ht="15.75" customHeight="1">
      <c r="A1537" s="242"/>
      <c r="B1537" s="222"/>
      <c r="C1537" s="223"/>
      <c r="D1537" s="248"/>
      <c r="J1537" s="226"/>
      <c r="K1537" s="3"/>
      <c r="L1537" s="3"/>
      <c r="O1537" s="227"/>
      <c r="Q1537" s="94"/>
      <c r="R1537" s="94"/>
      <c r="S1537" s="94"/>
      <c r="T1537" s="94"/>
    </row>
    <row r="1538" ht="15.75" customHeight="1">
      <c r="A1538" s="242"/>
      <c r="B1538" s="222"/>
      <c r="C1538" s="223"/>
      <c r="D1538" s="248"/>
      <c r="J1538" s="226"/>
      <c r="K1538" s="3"/>
      <c r="L1538" s="3"/>
      <c r="O1538" s="227"/>
      <c r="Q1538" s="94"/>
      <c r="R1538" s="94"/>
      <c r="S1538" s="94"/>
      <c r="T1538" s="94"/>
    </row>
    <row r="1539" ht="15.75" customHeight="1">
      <c r="A1539" s="242"/>
      <c r="B1539" s="222"/>
      <c r="C1539" s="223"/>
      <c r="D1539" s="248"/>
      <c r="J1539" s="226"/>
      <c r="K1539" s="3"/>
      <c r="L1539" s="3"/>
      <c r="O1539" s="227"/>
      <c r="Q1539" s="94"/>
      <c r="R1539" s="94"/>
      <c r="S1539" s="94"/>
      <c r="T1539" s="94"/>
    </row>
    <row r="1540" ht="15.75" customHeight="1">
      <c r="A1540" s="242"/>
      <c r="B1540" s="222"/>
      <c r="C1540" s="223"/>
      <c r="D1540" s="248"/>
      <c r="J1540" s="226"/>
      <c r="K1540" s="3"/>
      <c r="L1540" s="3"/>
      <c r="O1540" s="227"/>
      <c r="Q1540" s="94"/>
      <c r="R1540" s="94"/>
      <c r="S1540" s="94"/>
      <c r="T1540" s="94"/>
    </row>
    <row r="1541" ht="15.75" customHeight="1">
      <c r="A1541" s="242"/>
      <c r="B1541" s="222"/>
      <c r="C1541" s="223"/>
      <c r="D1541" s="248"/>
      <c r="J1541" s="226"/>
      <c r="K1541" s="3"/>
      <c r="L1541" s="3"/>
      <c r="O1541" s="227"/>
      <c r="Q1541" s="94"/>
      <c r="R1541" s="94"/>
      <c r="S1541" s="94"/>
      <c r="T1541" s="94"/>
    </row>
    <row r="1542" ht="15.75" customHeight="1">
      <c r="A1542" s="242"/>
      <c r="B1542" s="222"/>
      <c r="C1542" s="223"/>
      <c r="D1542" s="248"/>
      <c r="J1542" s="226"/>
      <c r="K1542" s="3"/>
      <c r="L1542" s="3"/>
      <c r="O1542" s="227"/>
      <c r="Q1542" s="94"/>
      <c r="R1542" s="94"/>
      <c r="S1542" s="94"/>
      <c r="T1542" s="94"/>
    </row>
    <row r="1543" ht="15.75" customHeight="1">
      <c r="A1543" s="242"/>
      <c r="B1543" s="222"/>
      <c r="C1543" s="223"/>
      <c r="D1543" s="248"/>
      <c r="J1543" s="226"/>
      <c r="K1543" s="3"/>
      <c r="L1543" s="3"/>
      <c r="O1543" s="227"/>
      <c r="Q1543" s="94"/>
      <c r="R1543" s="94"/>
      <c r="S1543" s="94"/>
      <c r="T1543" s="94"/>
    </row>
    <row r="1544" ht="15.75" customHeight="1">
      <c r="A1544" s="242"/>
      <c r="B1544" s="222"/>
      <c r="C1544" s="223"/>
      <c r="D1544" s="248"/>
      <c r="J1544" s="226"/>
      <c r="K1544" s="3"/>
      <c r="L1544" s="3"/>
      <c r="O1544" s="227"/>
      <c r="Q1544" s="94"/>
      <c r="R1544" s="94"/>
      <c r="S1544" s="94"/>
      <c r="T1544" s="94"/>
    </row>
    <row r="1545" ht="15.75" customHeight="1">
      <c r="A1545" s="242"/>
      <c r="B1545" s="222"/>
      <c r="C1545" s="223"/>
      <c r="D1545" s="248"/>
      <c r="J1545" s="226"/>
      <c r="K1545" s="3"/>
      <c r="L1545" s="3"/>
      <c r="O1545" s="227"/>
      <c r="Q1545" s="94"/>
      <c r="R1545" s="94"/>
      <c r="S1545" s="94"/>
      <c r="T1545" s="94"/>
    </row>
    <row r="1546" ht="15.75" customHeight="1">
      <c r="A1546" s="242"/>
      <c r="B1546" s="222"/>
      <c r="C1546" s="223"/>
      <c r="D1546" s="248"/>
      <c r="J1546" s="226"/>
      <c r="K1546" s="3"/>
      <c r="L1546" s="3"/>
      <c r="O1546" s="227"/>
      <c r="Q1546" s="94"/>
      <c r="R1546" s="94"/>
      <c r="S1546" s="94"/>
      <c r="T1546" s="94"/>
    </row>
    <row r="1547" ht="15.75" customHeight="1">
      <c r="A1547" s="242"/>
      <c r="B1547" s="222"/>
      <c r="C1547" s="223"/>
      <c r="D1547" s="248"/>
      <c r="J1547" s="226"/>
      <c r="K1547" s="3"/>
      <c r="L1547" s="3"/>
      <c r="O1547" s="227"/>
      <c r="Q1547" s="94"/>
      <c r="R1547" s="94"/>
      <c r="S1547" s="94"/>
      <c r="T1547" s="94"/>
    </row>
    <row r="1548" ht="15.75" customHeight="1">
      <c r="A1548" s="242"/>
      <c r="B1548" s="222"/>
      <c r="C1548" s="223"/>
      <c r="D1548" s="248"/>
      <c r="J1548" s="226"/>
      <c r="K1548" s="3"/>
      <c r="L1548" s="3"/>
      <c r="O1548" s="227"/>
      <c r="Q1548" s="94"/>
      <c r="R1548" s="94"/>
      <c r="S1548" s="94"/>
      <c r="T1548" s="94"/>
    </row>
    <row r="1549" ht="15.75" customHeight="1">
      <c r="A1549" s="242"/>
      <c r="B1549" s="222"/>
      <c r="C1549" s="223"/>
      <c r="D1549" s="248"/>
      <c r="J1549" s="226"/>
      <c r="K1549" s="3"/>
      <c r="L1549" s="3"/>
      <c r="O1549" s="227"/>
      <c r="Q1549" s="94"/>
      <c r="R1549" s="94"/>
      <c r="S1549" s="94"/>
      <c r="T1549" s="94"/>
    </row>
    <row r="1550" ht="15.75" customHeight="1">
      <c r="A1550" s="242"/>
      <c r="B1550" s="222"/>
      <c r="C1550" s="223"/>
      <c r="D1550" s="248"/>
      <c r="J1550" s="226"/>
      <c r="K1550" s="3"/>
      <c r="L1550" s="3"/>
      <c r="O1550" s="227"/>
      <c r="Q1550" s="94"/>
      <c r="R1550" s="94"/>
      <c r="S1550" s="94"/>
      <c r="T1550" s="94"/>
    </row>
    <row r="1551" ht="15.75" customHeight="1">
      <c r="A1551" s="242"/>
      <c r="B1551" s="222"/>
      <c r="C1551" s="223"/>
      <c r="D1551" s="248"/>
      <c r="J1551" s="226"/>
      <c r="K1551" s="3"/>
      <c r="L1551" s="3"/>
      <c r="O1551" s="227"/>
      <c r="Q1551" s="94"/>
      <c r="R1551" s="94"/>
      <c r="S1551" s="94"/>
      <c r="T1551" s="94"/>
    </row>
    <row r="1552" ht="15.75" customHeight="1">
      <c r="A1552" s="242"/>
      <c r="B1552" s="222"/>
      <c r="C1552" s="223"/>
      <c r="D1552" s="248"/>
      <c r="J1552" s="226"/>
      <c r="K1552" s="3"/>
      <c r="L1552" s="3"/>
      <c r="O1552" s="227"/>
      <c r="Q1552" s="94"/>
      <c r="R1552" s="94"/>
      <c r="S1552" s="94"/>
      <c r="T1552" s="94"/>
    </row>
    <row r="1553" ht="15.75" customHeight="1">
      <c r="A1553" s="242"/>
      <c r="B1553" s="222"/>
      <c r="C1553" s="223"/>
      <c r="D1553" s="248"/>
      <c r="J1553" s="226"/>
      <c r="K1553" s="3"/>
      <c r="L1553" s="3"/>
      <c r="O1553" s="227"/>
      <c r="Q1553" s="94"/>
      <c r="R1553" s="94"/>
      <c r="S1553" s="94"/>
      <c r="T1553" s="94"/>
    </row>
    <row r="1554" ht="15.75" customHeight="1">
      <c r="A1554" s="242"/>
      <c r="B1554" s="222"/>
      <c r="C1554" s="223"/>
      <c r="D1554" s="248"/>
      <c r="J1554" s="226"/>
      <c r="K1554" s="3"/>
      <c r="L1554" s="3"/>
      <c r="O1554" s="227"/>
      <c r="Q1554" s="94"/>
      <c r="R1554" s="94"/>
      <c r="S1554" s="94"/>
      <c r="T1554" s="94"/>
    </row>
    <row r="1555" ht="15.75" customHeight="1">
      <c r="A1555" s="242"/>
      <c r="B1555" s="222"/>
      <c r="C1555" s="223"/>
      <c r="D1555" s="248"/>
      <c r="J1555" s="226"/>
      <c r="K1555" s="3"/>
      <c r="L1555" s="3"/>
      <c r="O1555" s="227"/>
      <c r="Q1555" s="94"/>
      <c r="R1555" s="94"/>
      <c r="S1555" s="94"/>
      <c r="T1555" s="94"/>
    </row>
    <row r="1556" ht="15.75" customHeight="1">
      <c r="A1556" s="242"/>
      <c r="B1556" s="222"/>
      <c r="C1556" s="223"/>
      <c r="D1556" s="248"/>
      <c r="J1556" s="226"/>
      <c r="K1556" s="3"/>
      <c r="L1556" s="3"/>
      <c r="O1556" s="227"/>
      <c r="Q1556" s="94"/>
      <c r="R1556" s="94"/>
      <c r="S1556" s="94"/>
      <c r="T1556" s="94"/>
    </row>
    <row r="1557" ht="15.75" customHeight="1">
      <c r="A1557" s="242"/>
      <c r="B1557" s="222"/>
      <c r="C1557" s="223"/>
      <c r="D1557" s="248"/>
      <c r="J1557" s="226"/>
      <c r="K1557" s="3"/>
      <c r="L1557" s="3"/>
      <c r="O1557" s="227"/>
      <c r="Q1557" s="94"/>
      <c r="R1557" s="94"/>
      <c r="S1557" s="94"/>
      <c r="T1557" s="94"/>
    </row>
    <row r="1558" ht="15.75" customHeight="1">
      <c r="A1558" s="242"/>
      <c r="B1558" s="222"/>
      <c r="C1558" s="223"/>
      <c r="D1558" s="248"/>
      <c r="J1558" s="226"/>
      <c r="K1558" s="3"/>
      <c r="L1558" s="3"/>
      <c r="O1558" s="227"/>
      <c r="Q1558" s="94"/>
      <c r="R1558" s="94"/>
      <c r="S1558" s="94"/>
      <c r="T1558" s="94"/>
    </row>
    <row r="1559" ht="15.75" customHeight="1">
      <c r="A1559" s="242"/>
      <c r="B1559" s="222"/>
      <c r="C1559" s="223"/>
      <c r="D1559" s="248"/>
      <c r="J1559" s="226"/>
      <c r="K1559" s="3"/>
      <c r="L1559" s="3"/>
      <c r="O1559" s="227"/>
      <c r="Q1559" s="94"/>
      <c r="R1559" s="94"/>
      <c r="S1559" s="94"/>
      <c r="T1559" s="94"/>
    </row>
    <row r="1560" ht="15.75" customHeight="1">
      <c r="A1560" s="242"/>
      <c r="B1560" s="222"/>
      <c r="C1560" s="223"/>
      <c r="D1560" s="248"/>
      <c r="J1560" s="226"/>
      <c r="K1560" s="3"/>
      <c r="L1560" s="3"/>
      <c r="O1560" s="227"/>
      <c r="Q1560" s="94"/>
      <c r="R1560" s="94"/>
      <c r="S1560" s="94"/>
      <c r="T1560" s="94"/>
    </row>
    <row r="1561" ht="15.75" customHeight="1">
      <c r="A1561" s="242"/>
      <c r="B1561" s="222"/>
      <c r="C1561" s="223"/>
      <c r="D1561" s="248"/>
      <c r="J1561" s="226"/>
      <c r="K1561" s="3"/>
      <c r="L1561" s="3"/>
      <c r="O1561" s="227"/>
      <c r="Q1561" s="94"/>
      <c r="R1561" s="94"/>
      <c r="S1561" s="94"/>
      <c r="T1561" s="94"/>
    </row>
    <row r="1562" ht="15.75" customHeight="1">
      <c r="A1562" s="242"/>
      <c r="B1562" s="222"/>
      <c r="C1562" s="223"/>
      <c r="D1562" s="248"/>
      <c r="J1562" s="226"/>
      <c r="K1562" s="3"/>
      <c r="L1562" s="3"/>
      <c r="O1562" s="227"/>
      <c r="Q1562" s="94"/>
      <c r="R1562" s="94"/>
      <c r="S1562" s="94"/>
      <c r="T1562" s="94"/>
    </row>
    <row r="1563" ht="15.75" customHeight="1">
      <c r="A1563" s="242"/>
      <c r="B1563" s="222"/>
      <c r="C1563" s="223"/>
      <c r="D1563" s="248"/>
      <c r="J1563" s="226"/>
      <c r="K1563" s="3"/>
      <c r="L1563" s="3"/>
      <c r="O1563" s="227"/>
      <c r="Q1563" s="94"/>
      <c r="R1563" s="94"/>
      <c r="S1563" s="94"/>
      <c r="T1563" s="94"/>
    </row>
    <row r="1564" ht="15.75" customHeight="1">
      <c r="A1564" s="242"/>
      <c r="B1564" s="222"/>
      <c r="C1564" s="223"/>
      <c r="D1564" s="248"/>
      <c r="J1564" s="226"/>
      <c r="K1564" s="3"/>
      <c r="L1564" s="3"/>
      <c r="O1564" s="227"/>
      <c r="Q1564" s="94"/>
      <c r="R1564" s="94"/>
      <c r="S1564" s="94"/>
      <c r="T1564" s="94"/>
    </row>
    <row r="1565" ht="15.75" customHeight="1">
      <c r="A1565" s="242"/>
      <c r="B1565" s="222"/>
      <c r="C1565" s="223"/>
      <c r="D1565" s="248"/>
      <c r="J1565" s="226"/>
      <c r="K1565" s="3"/>
      <c r="L1565" s="3"/>
      <c r="O1565" s="227"/>
      <c r="Q1565" s="94"/>
      <c r="R1565" s="94"/>
      <c r="S1565" s="94"/>
      <c r="T1565" s="94"/>
    </row>
    <row r="1566" ht="15.75" customHeight="1">
      <c r="A1566" s="242"/>
      <c r="B1566" s="222"/>
      <c r="C1566" s="223"/>
      <c r="D1566" s="248"/>
      <c r="J1566" s="226"/>
      <c r="K1566" s="3"/>
      <c r="L1566" s="3"/>
      <c r="O1566" s="227"/>
      <c r="Q1566" s="94"/>
      <c r="R1566" s="94"/>
      <c r="S1566" s="94"/>
      <c r="T1566" s="94"/>
    </row>
    <row r="1567" ht="15.75" customHeight="1">
      <c r="A1567" s="242"/>
      <c r="B1567" s="222"/>
      <c r="C1567" s="223"/>
      <c r="D1567" s="248"/>
      <c r="J1567" s="226"/>
      <c r="K1567" s="3"/>
      <c r="L1567" s="3"/>
      <c r="O1567" s="227"/>
      <c r="Q1567" s="94"/>
      <c r="R1567" s="94"/>
      <c r="S1567" s="94"/>
      <c r="T1567" s="94"/>
    </row>
    <row r="1568" ht="15.75" customHeight="1">
      <c r="A1568" s="242"/>
      <c r="B1568" s="222"/>
      <c r="C1568" s="223"/>
      <c r="D1568" s="248"/>
      <c r="J1568" s="226"/>
      <c r="K1568" s="3"/>
      <c r="L1568" s="3"/>
      <c r="O1568" s="227"/>
      <c r="Q1568" s="94"/>
      <c r="R1568" s="94"/>
      <c r="S1568" s="94"/>
      <c r="T1568" s="94"/>
    </row>
    <row r="1569" ht="15.75" customHeight="1">
      <c r="A1569" s="242"/>
      <c r="B1569" s="222"/>
      <c r="C1569" s="223"/>
      <c r="D1569" s="248"/>
      <c r="J1569" s="226"/>
      <c r="K1569" s="3"/>
      <c r="L1569" s="3"/>
      <c r="O1569" s="227"/>
      <c r="Q1569" s="94"/>
      <c r="R1569" s="94"/>
      <c r="S1569" s="94"/>
      <c r="T1569" s="94"/>
    </row>
    <row r="1570" ht="15.75" customHeight="1">
      <c r="A1570" s="242"/>
      <c r="B1570" s="222"/>
      <c r="C1570" s="223"/>
      <c r="D1570" s="248"/>
      <c r="J1570" s="226"/>
      <c r="K1570" s="3"/>
      <c r="L1570" s="3"/>
      <c r="O1570" s="227"/>
      <c r="Q1570" s="94"/>
      <c r="R1570" s="94"/>
      <c r="S1570" s="94"/>
      <c r="T1570" s="94"/>
    </row>
    <row r="1571" ht="15.75" customHeight="1">
      <c r="A1571" s="242"/>
      <c r="B1571" s="222"/>
      <c r="C1571" s="223"/>
      <c r="D1571" s="248"/>
      <c r="J1571" s="226"/>
      <c r="K1571" s="3"/>
      <c r="L1571" s="3"/>
      <c r="O1571" s="227"/>
      <c r="Q1571" s="94"/>
      <c r="R1571" s="94"/>
      <c r="S1571" s="94"/>
      <c r="T1571" s="94"/>
    </row>
    <row r="1572" ht="15.75" customHeight="1">
      <c r="A1572" s="242"/>
      <c r="B1572" s="222"/>
      <c r="C1572" s="223"/>
      <c r="D1572" s="248"/>
      <c r="J1572" s="226"/>
      <c r="K1572" s="3"/>
      <c r="L1572" s="3"/>
      <c r="O1572" s="227"/>
      <c r="Q1572" s="94"/>
      <c r="R1572" s="94"/>
      <c r="S1572" s="94"/>
      <c r="T1572" s="94"/>
    </row>
    <row r="1573" ht="15.75" customHeight="1">
      <c r="A1573" s="242"/>
      <c r="B1573" s="222"/>
      <c r="C1573" s="223"/>
      <c r="D1573" s="248"/>
      <c r="J1573" s="226"/>
      <c r="K1573" s="3"/>
      <c r="L1573" s="3"/>
      <c r="O1573" s="227"/>
      <c r="Q1573" s="94"/>
      <c r="R1573" s="94"/>
      <c r="S1573" s="94"/>
      <c r="T1573" s="94"/>
    </row>
    <row r="1574" ht="15.75" customHeight="1">
      <c r="A1574" s="242"/>
      <c r="B1574" s="222"/>
      <c r="C1574" s="223"/>
      <c r="D1574" s="248"/>
      <c r="J1574" s="226"/>
      <c r="K1574" s="3"/>
      <c r="L1574" s="3"/>
      <c r="O1574" s="227"/>
      <c r="Q1574" s="94"/>
      <c r="R1574" s="94"/>
      <c r="S1574" s="94"/>
      <c r="T1574" s="94"/>
    </row>
    <row r="1575" ht="15.75" customHeight="1">
      <c r="A1575" s="242"/>
      <c r="B1575" s="222"/>
      <c r="C1575" s="223"/>
      <c r="D1575" s="248"/>
      <c r="J1575" s="226"/>
      <c r="K1575" s="3"/>
      <c r="L1575" s="3"/>
      <c r="O1575" s="227"/>
      <c r="Q1575" s="94"/>
      <c r="R1575" s="94"/>
      <c r="S1575" s="94"/>
      <c r="T1575" s="94"/>
    </row>
    <row r="1576" ht="15.75" customHeight="1">
      <c r="A1576" s="242"/>
      <c r="B1576" s="222"/>
      <c r="C1576" s="223"/>
      <c r="D1576" s="248"/>
      <c r="J1576" s="226"/>
      <c r="K1576" s="3"/>
      <c r="L1576" s="3"/>
      <c r="O1576" s="227"/>
      <c r="Q1576" s="94"/>
      <c r="R1576" s="94"/>
      <c r="S1576" s="94"/>
      <c r="T1576" s="94"/>
    </row>
    <row r="1577" ht="15.75" customHeight="1">
      <c r="A1577" s="242"/>
      <c r="B1577" s="222"/>
      <c r="C1577" s="223"/>
      <c r="D1577" s="248"/>
      <c r="J1577" s="226"/>
      <c r="K1577" s="3"/>
      <c r="L1577" s="3"/>
      <c r="O1577" s="227"/>
      <c r="Q1577" s="94"/>
      <c r="R1577" s="94"/>
      <c r="S1577" s="94"/>
      <c r="T1577" s="94"/>
    </row>
    <row r="1578" ht="15.75" customHeight="1">
      <c r="A1578" s="242"/>
      <c r="B1578" s="222"/>
      <c r="C1578" s="223"/>
      <c r="D1578" s="248"/>
      <c r="J1578" s="226"/>
      <c r="K1578" s="3"/>
      <c r="L1578" s="3"/>
      <c r="O1578" s="227"/>
      <c r="Q1578" s="94"/>
      <c r="R1578" s="94"/>
      <c r="S1578" s="94"/>
      <c r="T1578" s="94"/>
    </row>
    <row r="1579" ht="15.75" customHeight="1">
      <c r="A1579" s="242"/>
      <c r="B1579" s="222"/>
      <c r="C1579" s="223"/>
      <c r="D1579" s="248"/>
      <c r="J1579" s="226"/>
      <c r="K1579" s="3"/>
      <c r="L1579" s="3"/>
      <c r="O1579" s="227"/>
      <c r="Q1579" s="94"/>
      <c r="R1579" s="94"/>
      <c r="S1579" s="94"/>
      <c r="T1579" s="94"/>
    </row>
    <row r="1580" ht="15.75" customHeight="1">
      <c r="A1580" s="242"/>
      <c r="B1580" s="222"/>
      <c r="C1580" s="223"/>
      <c r="D1580" s="248"/>
      <c r="J1580" s="226"/>
      <c r="K1580" s="3"/>
      <c r="L1580" s="3"/>
      <c r="O1580" s="227"/>
      <c r="Q1580" s="94"/>
      <c r="R1580" s="94"/>
      <c r="S1580" s="94"/>
      <c r="T1580" s="94"/>
    </row>
    <row r="1581" ht="15.75" customHeight="1">
      <c r="A1581" s="242"/>
      <c r="B1581" s="222"/>
      <c r="C1581" s="223"/>
      <c r="D1581" s="248"/>
      <c r="J1581" s="226"/>
      <c r="K1581" s="3"/>
      <c r="L1581" s="3"/>
      <c r="O1581" s="227"/>
      <c r="Q1581" s="94"/>
      <c r="R1581" s="94"/>
      <c r="S1581" s="94"/>
      <c r="T1581" s="94"/>
    </row>
    <row r="1582" ht="15.75" customHeight="1">
      <c r="A1582" s="242"/>
      <c r="B1582" s="222"/>
      <c r="C1582" s="223"/>
      <c r="D1582" s="248"/>
      <c r="J1582" s="226"/>
      <c r="K1582" s="3"/>
      <c r="L1582" s="3"/>
      <c r="O1582" s="227"/>
      <c r="Q1582" s="94"/>
      <c r="R1582" s="94"/>
      <c r="S1582" s="94"/>
      <c r="T1582" s="94"/>
    </row>
    <row r="1583" ht="15.75" customHeight="1">
      <c r="A1583" s="242"/>
      <c r="B1583" s="222"/>
      <c r="C1583" s="223"/>
      <c r="D1583" s="248"/>
      <c r="J1583" s="226"/>
      <c r="K1583" s="3"/>
      <c r="L1583" s="3"/>
      <c r="O1583" s="227"/>
      <c r="Q1583" s="94"/>
      <c r="R1583" s="94"/>
      <c r="S1583" s="94"/>
      <c r="T1583" s="94"/>
    </row>
    <row r="1584" ht="15.75" customHeight="1">
      <c r="A1584" s="242"/>
      <c r="B1584" s="222"/>
      <c r="C1584" s="223"/>
      <c r="D1584" s="248"/>
      <c r="J1584" s="226"/>
      <c r="K1584" s="3"/>
      <c r="L1584" s="3"/>
      <c r="O1584" s="227"/>
      <c r="Q1584" s="94"/>
      <c r="R1584" s="94"/>
      <c r="S1584" s="94"/>
      <c r="T1584" s="94"/>
    </row>
    <row r="1585" ht="15.75" customHeight="1">
      <c r="A1585" s="242"/>
      <c r="B1585" s="222"/>
      <c r="C1585" s="223"/>
      <c r="D1585" s="248"/>
      <c r="J1585" s="226"/>
      <c r="K1585" s="3"/>
      <c r="L1585" s="3"/>
      <c r="O1585" s="227"/>
      <c r="Q1585" s="94"/>
      <c r="R1585" s="94"/>
      <c r="S1585" s="94"/>
      <c r="T1585" s="94"/>
    </row>
    <row r="1586" ht="15.75" customHeight="1">
      <c r="A1586" s="242"/>
      <c r="B1586" s="222"/>
      <c r="C1586" s="223"/>
      <c r="D1586" s="248"/>
      <c r="J1586" s="226"/>
      <c r="K1586" s="3"/>
      <c r="L1586" s="3"/>
      <c r="O1586" s="227"/>
      <c r="Q1586" s="94"/>
      <c r="R1586" s="94"/>
      <c r="S1586" s="94"/>
      <c r="T1586" s="94"/>
    </row>
    <row r="1587" ht="15.75" customHeight="1">
      <c r="A1587" s="242"/>
      <c r="B1587" s="222"/>
      <c r="C1587" s="223"/>
      <c r="D1587" s="248"/>
      <c r="J1587" s="226"/>
      <c r="K1587" s="3"/>
      <c r="L1587" s="3"/>
      <c r="O1587" s="227"/>
      <c r="Q1587" s="94"/>
      <c r="R1587" s="94"/>
      <c r="S1587" s="94"/>
      <c r="T1587" s="94"/>
    </row>
    <row r="1588" ht="15.75" customHeight="1">
      <c r="A1588" s="242"/>
      <c r="B1588" s="222"/>
      <c r="C1588" s="223"/>
      <c r="D1588" s="248"/>
      <c r="J1588" s="226"/>
      <c r="K1588" s="3"/>
      <c r="L1588" s="3"/>
      <c r="O1588" s="227"/>
      <c r="Q1588" s="94"/>
      <c r="R1588" s="94"/>
      <c r="S1588" s="94"/>
      <c r="T1588" s="94"/>
    </row>
    <row r="1589" ht="15.75" customHeight="1">
      <c r="A1589" s="242"/>
      <c r="B1589" s="222"/>
      <c r="C1589" s="223"/>
      <c r="D1589" s="248"/>
      <c r="J1589" s="226"/>
      <c r="K1589" s="3"/>
      <c r="L1589" s="3"/>
      <c r="O1589" s="227"/>
      <c r="Q1589" s="94"/>
      <c r="R1589" s="94"/>
      <c r="S1589" s="94"/>
      <c r="T1589" s="94"/>
    </row>
    <row r="1590" ht="15.75" customHeight="1">
      <c r="A1590" s="242"/>
      <c r="B1590" s="222"/>
      <c r="C1590" s="223"/>
      <c r="D1590" s="248"/>
      <c r="J1590" s="226"/>
      <c r="K1590" s="3"/>
      <c r="L1590" s="3"/>
      <c r="O1590" s="227"/>
      <c r="Q1590" s="94"/>
      <c r="R1590" s="94"/>
      <c r="S1590" s="94"/>
      <c r="T1590" s="94"/>
    </row>
    <row r="1591" ht="15.75" customHeight="1">
      <c r="A1591" s="242"/>
      <c r="B1591" s="222"/>
      <c r="C1591" s="223"/>
      <c r="D1591" s="248"/>
      <c r="J1591" s="226"/>
      <c r="K1591" s="3"/>
      <c r="L1591" s="3"/>
      <c r="O1591" s="227"/>
      <c r="Q1591" s="94"/>
      <c r="R1591" s="94"/>
      <c r="S1591" s="94"/>
      <c r="T1591" s="94"/>
    </row>
    <row r="1592" ht="15.75" customHeight="1">
      <c r="A1592" s="242"/>
      <c r="B1592" s="222"/>
      <c r="C1592" s="223"/>
      <c r="D1592" s="248"/>
      <c r="J1592" s="226"/>
      <c r="K1592" s="3"/>
      <c r="L1592" s="3"/>
      <c r="O1592" s="227"/>
      <c r="Q1592" s="94"/>
      <c r="R1592" s="94"/>
      <c r="S1592" s="94"/>
      <c r="T1592" s="94"/>
    </row>
    <row r="1593" ht="15.75" customHeight="1">
      <c r="A1593" s="242"/>
      <c r="B1593" s="222"/>
      <c r="C1593" s="223"/>
      <c r="D1593" s="248"/>
      <c r="J1593" s="226"/>
      <c r="K1593" s="3"/>
      <c r="L1593" s="3"/>
      <c r="O1593" s="227"/>
      <c r="Q1593" s="94"/>
      <c r="R1593" s="94"/>
      <c r="S1593" s="94"/>
      <c r="T1593" s="94"/>
    </row>
    <row r="1594" ht="15.75" customHeight="1">
      <c r="A1594" s="242"/>
      <c r="B1594" s="222"/>
      <c r="C1594" s="223"/>
      <c r="D1594" s="248"/>
      <c r="J1594" s="226"/>
      <c r="K1594" s="3"/>
      <c r="L1594" s="3"/>
      <c r="O1594" s="227"/>
      <c r="Q1594" s="94"/>
      <c r="R1594" s="94"/>
      <c r="S1594" s="94"/>
      <c r="T1594" s="94"/>
    </row>
    <row r="1595" ht="15.75" customHeight="1">
      <c r="A1595" s="242"/>
      <c r="B1595" s="222"/>
      <c r="C1595" s="223"/>
      <c r="D1595" s="248"/>
      <c r="J1595" s="226"/>
      <c r="K1595" s="3"/>
      <c r="L1595" s="3"/>
      <c r="O1595" s="227"/>
      <c r="Q1595" s="94"/>
      <c r="R1595" s="94"/>
      <c r="S1595" s="94"/>
      <c r="T1595" s="94"/>
    </row>
    <row r="1596" ht="15.75" customHeight="1">
      <c r="A1596" s="242"/>
      <c r="B1596" s="222"/>
      <c r="C1596" s="223"/>
      <c r="D1596" s="248"/>
      <c r="J1596" s="226"/>
      <c r="K1596" s="3"/>
      <c r="L1596" s="3"/>
      <c r="O1596" s="227"/>
      <c r="Q1596" s="94"/>
      <c r="R1596" s="94"/>
      <c r="S1596" s="94"/>
      <c r="T1596" s="94"/>
    </row>
    <row r="1597" ht="15.75" customHeight="1">
      <c r="A1597" s="242"/>
      <c r="B1597" s="222"/>
      <c r="C1597" s="223"/>
      <c r="D1597" s="248"/>
      <c r="J1597" s="226"/>
      <c r="K1597" s="3"/>
      <c r="L1597" s="3"/>
      <c r="O1597" s="227"/>
      <c r="Q1597" s="94"/>
      <c r="R1597" s="94"/>
      <c r="S1597" s="94"/>
      <c r="T1597" s="94"/>
    </row>
    <row r="1598" ht="15.75" customHeight="1">
      <c r="A1598" s="242"/>
      <c r="B1598" s="222"/>
      <c r="C1598" s="223"/>
      <c r="D1598" s="248"/>
      <c r="J1598" s="226"/>
      <c r="K1598" s="3"/>
      <c r="L1598" s="3"/>
      <c r="O1598" s="227"/>
      <c r="Q1598" s="94"/>
      <c r="R1598" s="94"/>
      <c r="S1598" s="94"/>
      <c r="T1598" s="94"/>
    </row>
    <row r="1599" ht="15.75" customHeight="1">
      <c r="A1599" s="242"/>
      <c r="B1599" s="222"/>
      <c r="C1599" s="223"/>
      <c r="D1599" s="248"/>
      <c r="J1599" s="226"/>
      <c r="K1599" s="3"/>
      <c r="L1599" s="3"/>
      <c r="O1599" s="227"/>
      <c r="Q1599" s="94"/>
      <c r="R1599" s="94"/>
      <c r="S1599" s="94"/>
      <c r="T1599" s="94"/>
    </row>
    <row r="1600" ht="15.75" customHeight="1">
      <c r="A1600" s="242"/>
      <c r="B1600" s="222"/>
      <c r="C1600" s="223"/>
      <c r="D1600" s="248"/>
      <c r="J1600" s="226"/>
      <c r="K1600" s="3"/>
      <c r="L1600" s="3"/>
      <c r="O1600" s="227"/>
      <c r="Q1600" s="94"/>
      <c r="R1600" s="94"/>
      <c r="S1600" s="94"/>
      <c r="T1600" s="94"/>
    </row>
    <row r="1601" ht="15.75" customHeight="1">
      <c r="A1601" s="242"/>
      <c r="B1601" s="222"/>
      <c r="C1601" s="223"/>
      <c r="D1601" s="248"/>
      <c r="J1601" s="226"/>
      <c r="K1601" s="3"/>
      <c r="L1601" s="3"/>
      <c r="O1601" s="227"/>
      <c r="Q1601" s="94"/>
      <c r="R1601" s="94"/>
      <c r="S1601" s="94"/>
      <c r="T1601" s="94"/>
    </row>
    <row r="1602" ht="15.75" customHeight="1">
      <c r="A1602" s="242"/>
      <c r="B1602" s="222"/>
      <c r="C1602" s="223"/>
      <c r="D1602" s="248"/>
      <c r="J1602" s="226"/>
      <c r="K1602" s="3"/>
      <c r="L1602" s="3"/>
      <c r="O1602" s="227"/>
      <c r="Q1602" s="94"/>
      <c r="R1602" s="94"/>
      <c r="S1602" s="94"/>
      <c r="T1602" s="94"/>
    </row>
    <row r="1603" ht="15.75" customHeight="1">
      <c r="A1603" s="242"/>
      <c r="B1603" s="222"/>
      <c r="C1603" s="223"/>
      <c r="D1603" s="248"/>
      <c r="J1603" s="226"/>
      <c r="K1603" s="3"/>
      <c r="L1603" s="3"/>
      <c r="O1603" s="227"/>
      <c r="Q1603" s="94"/>
      <c r="R1603" s="94"/>
      <c r="S1603" s="94"/>
      <c r="T1603" s="94"/>
    </row>
    <row r="1604" ht="15.75" customHeight="1">
      <c r="A1604" s="242"/>
      <c r="B1604" s="222"/>
      <c r="C1604" s="223"/>
      <c r="D1604" s="248"/>
      <c r="J1604" s="226"/>
      <c r="K1604" s="3"/>
      <c r="L1604" s="3"/>
      <c r="O1604" s="227"/>
      <c r="Q1604" s="94"/>
      <c r="R1604" s="94"/>
      <c r="S1604" s="94"/>
      <c r="T1604" s="94"/>
    </row>
    <row r="1605" ht="15.75" customHeight="1">
      <c r="A1605" s="242"/>
      <c r="B1605" s="222"/>
      <c r="C1605" s="223"/>
      <c r="D1605" s="248"/>
      <c r="J1605" s="226"/>
      <c r="K1605" s="3"/>
      <c r="L1605" s="3"/>
      <c r="O1605" s="227"/>
      <c r="Q1605" s="94"/>
      <c r="R1605" s="94"/>
      <c r="S1605" s="94"/>
      <c r="T1605" s="94"/>
    </row>
    <row r="1606" ht="15.75" customHeight="1">
      <c r="A1606" s="242"/>
      <c r="B1606" s="222"/>
      <c r="C1606" s="223"/>
      <c r="D1606" s="248"/>
      <c r="J1606" s="226"/>
      <c r="K1606" s="3"/>
      <c r="L1606" s="3"/>
      <c r="O1606" s="227"/>
      <c r="Q1606" s="94"/>
      <c r="R1606" s="94"/>
      <c r="S1606" s="94"/>
      <c r="T1606" s="94"/>
    </row>
    <row r="1607" ht="15.75" customHeight="1">
      <c r="A1607" s="242"/>
      <c r="B1607" s="222"/>
      <c r="C1607" s="223"/>
      <c r="D1607" s="248"/>
      <c r="J1607" s="226"/>
      <c r="K1607" s="3"/>
      <c r="L1607" s="3"/>
      <c r="O1607" s="227"/>
      <c r="Q1607" s="94"/>
      <c r="R1607" s="94"/>
      <c r="S1607" s="94"/>
      <c r="T1607" s="94"/>
    </row>
    <row r="1608" ht="15.75" customHeight="1">
      <c r="A1608" s="242"/>
      <c r="B1608" s="222"/>
      <c r="C1608" s="223"/>
      <c r="D1608" s="248"/>
      <c r="J1608" s="226"/>
      <c r="K1608" s="3"/>
      <c r="L1608" s="3"/>
      <c r="O1608" s="227"/>
      <c r="Q1608" s="94"/>
      <c r="R1608" s="94"/>
      <c r="S1608" s="94"/>
      <c r="T1608" s="94"/>
    </row>
    <row r="1609" ht="15.75" customHeight="1">
      <c r="A1609" s="242"/>
      <c r="B1609" s="222"/>
      <c r="C1609" s="223"/>
      <c r="D1609" s="248"/>
      <c r="J1609" s="226"/>
      <c r="K1609" s="3"/>
      <c r="L1609" s="3"/>
      <c r="O1609" s="227"/>
      <c r="Q1609" s="94"/>
      <c r="R1609" s="94"/>
      <c r="S1609" s="94"/>
      <c r="T1609" s="94"/>
    </row>
    <row r="1610" ht="15.75" customHeight="1">
      <c r="A1610" s="242"/>
      <c r="B1610" s="222"/>
      <c r="C1610" s="223"/>
      <c r="D1610" s="248"/>
      <c r="J1610" s="226"/>
      <c r="K1610" s="3"/>
      <c r="L1610" s="3"/>
      <c r="O1610" s="227"/>
      <c r="Q1610" s="94"/>
      <c r="R1610" s="94"/>
      <c r="S1610" s="94"/>
      <c r="T1610" s="94"/>
    </row>
    <row r="1611" ht="15.75" customHeight="1">
      <c r="A1611" s="242"/>
      <c r="B1611" s="222"/>
      <c r="C1611" s="223"/>
      <c r="D1611" s="248"/>
      <c r="J1611" s="226"/>
      <c r="K1611" s="3"/>
      <c r="L1611" s="3"/>
      <c r="O1611" s="227"/>
      <c r="Q1611" s="94"/>
      <c r="R1611" s="94"/>
      <c r="S1611" s="94"/>
      <c r="T1611" s="94"/>
    </row>
    <row r="1612" ht="15.75" customHeight="1">
      <c r="A1612" s="242"/>
      <c r="B1612" s="222"/>
      <c r="C1612" s="223"/>
      <c r="D1612" s="248"/>
      <c r="J1612" s="226"/>
      <c r="K1612" s="3"/>
      <c r="L1612" s="3"/>
      <c r="O1612" s="227"/>
      <c r="Q1612" s="94"/>
      <c r="R1612" s="94"/>
      <c r="S1612" s="94"/>
      <c r="T1612" s="94"/>
    </row>
    <row r="1613" ht="15.75" customHeight="1">
      <c r="A1613" s="242"/>
      <c r="B1613" s="222"/>
      <c r="C1613" s="223"/>
      <c r="D1613" s="248"/>
      <c r="J1613" s="226"/>
      <c r="K1613" s="3"/>
      <c r="L1613" s="3"/>
      <c r="O1613" s="227"/>
      <c r="Q1613" s="94"/>
      <c r="R1613" s="94"/>
      <c r="S1613" s="94"/>
      <c r="T1613" s="94"/>
    </row>
    <row r="1614" ht="15.75" customHeight="1">
      <c r="A1614" s="242"/>
      <c r="B1614" s="222"/>
      <c r="C1614" s="223"/>
      <c r="D1614" s="248"/>
      <c r="J1614" s="226"/>
      <c r="K1614" s="3"/>
      <c r="L1614" s="3"/>
      <c r="O1614" s="227"/>
      <c r="Q1614" s="94"/>
      <c r="R1614" s="94"/>
      <c r="S1614" s="94"/>
      <c r="T1614" s="94"/>
    </row>
    <row r="1615" ht="15.75" customHeight="1">
      <c r="A1615" s="242"/>
      <c r="B1615" s="222"/>
      <c r="C1615" s="223"/>
      <c r="D1615" s="248"/>
      <c r="J1615" s="226"/>
      <c r="K1615" s="3"/>
      <c r="L1615" s="3"/>
      <c r="O1615" s="227"/>
      <c r="Q1615" s="94"/>
      <c r="R1615" s="94"/>
      <c r="S1615" s="94"/>
      <c r="T1615" s="94"/>
    </row>
    <row r="1616" ht="15.75" customHeight="1">
      <c r="A1616" s="242"/>
      <c r="B1616" s="222"/>
      <c r="C1616" s="223"/>
      <c r="D1616" s="248"/>
      <c r="J1616" s="226"/>
      <c r="K1616" s="3"/>
      <c r="L1616" s="3"/>
      <c r="O1616" s="227"/>
      <c r="Q1616" s="94"/>
      <c r="R1616" s="94"/>
      <c r="S1616" s="94"/>
      <c r="T1616" s="94"/>
    </row>
    <row r="1617" ht="15.75" customHeight="1">
      <c r="A1617" s="242"/>
      <c r="B1617" s="222"/>
      <c r="C1617" s="223"/>
      <c r="D1617" s="248"/>
      <c r="J1617" s="226"/>
      <c r="K1617" s="3"/>
      <c r="L1617" s="3"/>
      <c r="O1617" s="227"/>
      <c r="Q1617" s="94"/>
      <c r="R1617" s="94"/>
      <c r="S1617" s="94"/>
      <c r="T1617" s="94"/>
    </row>
    <row r="1618" ht="15.75" customHeight="1">
      <c r="A1618" s="242"/>
      <c r="B1618" s="222"/>
      <c r="C1618" s="223"/>
      <c r="D1618" s="248"/>
      <c r="J1618" s="226"/>
      <c r="K1618" s="3"/>
      <c r="L1618" s="3"/>
      <c r="O1618" s="227"/>
      <c r="Q1618" s="94"/>
      <c r="R1618" s="94"/>
      <c r="S1618" s="94"/>
      <c r="T1618" s="94"/>
    </row>
    <row r="1619" ht="15.75" customHeight="1">
      <c r="A1619" s="242"/>
      <c r="B1619" s="222"/>
      <c r="C1619" s="223"/>
      <c r="D1619" s="248"/>
      <c r="J1619" s="226"/>
      <c r="K1619" s="3"/>
      <c r="L1619" s="3"/>
      <c r="O1619" s="227"/>
      <c r="Q1619" s="94"/>
      <c r="R1619" s="94"/>
      <c r="S1619" s="94"/>
      <c r="T1619" s="94"/>
    </row>
    <row r="1620" ht="15.75" customHeight="1">
      <c r="A1620" s="242"/>
      <c r="B1620" s="222"/>
      <c r="C1620" s="223"/>
      <c r="D1620" s="248"/>
      <c r="J1620" s="226"/>
      <c r="K1620" s="3"/>
      <c r="L1620" s="3"/>
      <c r="O1620" s="227"/>
      <c r="Q1620" s="94"/>
      <c r="R1620" s="94"/>
      <c r="S1620" s="94"/>
      <c r="T1620" s="94"/>
    </row>
    <row r="1621" ht="15.75" customHeight="1">
      <c r="A1621" s="242"/>
      <c r="B1621" s="222"/>
      <c r="C1621" s="223"/>
      <c r="D1621" s="248"/>
      <c r="J1621" s="226"/>
      <c r="K1621" s="3"/>
      <c r="L1621" s="3"/>
      <c r="O1621" s="227"/>
      <c r="Q1621" s="94"/>
      <c r="R1621" s="94"/>
      <c r="S1621" s="94"/>
      <c r="T1621" s="94"/>
    </row>
    <row r="1622" ht="15.75" customHeight="1">
      <c r="A1622" s="242"/>
      <c r="B1622" s="222"/>
      <c r="C1622" s="223"/>
      <c r="D1622" s="248"/>
      <c r="J1622" s="226"/>
      <c r="K1622" s="3"/>
      <c r="L1622" s="3"/>
      <c r="O1622" s="227"/>
      <c r="Q1622" s="94"/>
      <c r="R1622" s="94"/>
      <c r="S1622" s="94"/>
      <c r="T1622" s="94"/>
    </row>
    <row r="1623" ht="15.75" customHeight="1">
      <c r="A1623" s="242"/>
      <c r="B1623" s="222"/>
      <c r="C1623" s="223"/>
      <c r="D1623" s="248"/>
      <c r="J1623" s="226"/>
      <c r="K1623" s="3"/>
      <c r="L1623" s="3"/>
      <c r="O1623" s="227"/>
      <c r="Q1623" s="94"/>
      <c r="R1623" s="94"/>
      <c r="S1623" s="94"/>
      <c r="T1623" s="94"/>
    </row>
    <row r="1624" ht="15.75" customHeight="1">
      <c r="A1624" s="242"/>
      <c r="B1624" s="222"/>
      <c r="C1624" s="223"/>
      <c r="D1624" s="248"/>
      <c r="J1624" s="226"/>
      <c r="K1624" s="3"/>
      <c r="L1624" s="3"/>
      <c r="O1624" s="227"/>
      <c r="Q1624" s="94"/>
      <c r="R1624" s="94"/>
      <c r="S1624" s="94"/>
      <c r="T1624" s="94"/>
    </row>
    <row r="1625" ht="15.75" customHeight="1">
      <c r="A1625" s="242"/>
      <c r="B1625" s="222"/>
      <c r="C1625" s="223"/>
      <c r="D1625" s="248"/>
      <c r="J1625" s="226"/>
      <c r="K1625" s="3"/>
      <c r="L1625" s="3"/>
      <c r="O1625" s="227"/>
      <c r="Q1625" s="94"/>
      <c r="R1625" s="94"/>
      <c r="S1625" s="94"/>
      <c r="T1625" s="94"/>
    </row>
    <row r="1626" ht="15.75" customHeight="1">
      <c r="A1626" s="242"/>
      <c r="B1626" s="222"/>
      <c r="C1626" s="223"/>
      <c r="D1626" s="248"/>
      <c r="J1626" s="226"/>
      <c r="K1626" s="3"/>
      <c r="L1626" s="3"/>
      <c r="O1626" s="227"/>
      <c r="Q1626" s="94"/>
      <c r="R1626" s="94"/>
      <c r="S1626" s="94"/>
      <c r="T1626" s="94"/>
    </row>
    <row r="1627" ht="15.75" customHeight="1">
      <c r="A1627" s="242"/>
      <c r="B1627" s="222"/>
      <c r="C1627" s="223"/>
      <c r="D1627" s="248"/>
      <c r="J1627" s="226"/>
      <c r="K1627" s="3"/>
      <c r="L1627" s="3"/>
      <c r="O1627" s="227"/>
      <c r="Q1627" s="94"/>
      <c r="R1627" s="94"/>
      <c r="S1627" s="94"/>
      <c r="T1627" s="94"/>
    </row>
    <row r="1628" ht="15.75" customHeight="1">
      <c r="A1628" s="242"/>
      <c r="B1628" s="222"/>
      <c r="C1628" s="223"/>
      <c r="D1628" s="248"/>
      <c r="J1628" s="226"/>
      <c r="K1628" s="3"/>
      <c r="L1628" s="3"/>
      <c r="O1628" s="227"/>
      <c r="Q1628" s="94"/>
      <c r="R1628" s="94"/>
      <c r="S1628" s="94"/>
      <c r="T1628" s="94"/>
    </row>
    <row r="1629" ht="15.75" customHeight="1">
      <c r="A1629" s="242"/>
      <c r="B1629" s="222"/>
      <c r="C1629" s="223"/>
      <c r="D1629" s="248"/>
      <c r="J1629" s="226"/>
      <c r="K1629" s="3"/>
      <c r="L1629" s="3"/>
      <c r="O1629" s="227"/>
      <c r="Q1629" s="94"/>
      <c r="R1629" s="94"/>
      <c r="S1629" s="94"/>
      <c r="T1629" s="94"/>
    </row>
    <row r="1630" ht="15.75" customHeight="1">
      <c r="A1630" s="242"/>
      <c r="B1630" s="222"/>
      <c r="C1630" s="223"/>
      <c r="D1630" s="248"/>
      <c r="J1630" s="226"/>
      <c r="K1630" s="3"/>
      <c r="L1630" s="3"/>
      <c r="O1630" s="227"/>
      <c r="Q1630" s="94"/>
      <c r="R1630" s="94"/>
      <c r="S1630" s="94"/>
      <c r="T1630" s="94"/>
    </row>
    <row r="1631" ht="15.75" customHeight="1">
      <c r="A1631" s="242"/>
      <c r="B1631" s="222"/>
      <c r="C1631" s="223"/>
      <c r="D1631" s="248"/>
      <c r="J1631" s="226"/>
      <c r="K1631" s="3"/>
      <c r="L1631" s="3"/>
      <c r="O1631" s="227"/>
      <c r="Q1631" s="94"/>
      <c r="R1631" s="94"/>
      <c r="S1631" s="94"/>
      <c r="T1631" s="94"/>
    </row>
    <row r="1632" ht="15.75" customHeight="1">
      <c r="A1632" s="242"/>
      <c r="B1632" s="222"/>
      <c r="C1632" s="223"/>
      <c r="D1632" s="248"/>
      <c r="J1632" s="226"/>
      <c r="K1632" s="3"/>
      <c r="L1632" s="3"/>
      <c r="O1632" s="227"/>
      <c r="Q1632" s="94"/>
      <c r="R1632" s="94"/>
      <c r="S1632" s="94"/>
      <c r="T1632" s="94"/>
    </row>
    <row r="1633" ht="15.75" customHeight="1">
      <c r="A1633" s="242"/>
      <c r="B1633" s="222"/>
      <c r="C1633" s="223"/>
      <c r="D1633" s="248"/>
      <c r="J1633" s="226"/>
      <c r="K1633" s="3"/>
      <c r="L1633" s="3"/>
      <c r="O1633" s="227"/>
      <c r="Q1633" s="94"/>
      <c r="R1633" s="94"/>
      <c r="S1633" s="94"/>
      <c r="T1633" s="94"/>
    </row>
    <row r="1634" ht="15.75" customHeight="1">
      <c r="A1634" s="242"/>
      <c r="B1634" s="222"/>
      <c r="C1634" s="223"/>
      <c r="D1634" s="248"/>
      <c r="J1634" s="226"/>
      <c r="K1634" s="3"/>
      <c r="L1634" s="3"/>
      <c r="O1634" s="227"/>
      <c r="Q1634" s="94"/>
      <c r="R1634" s="94"/>
      <c r="S1634" s="94"/>
      <c r="T1634" s="94"/>
    </row>
    <row r="1635" ht="15.75" customHeight="1">
      <c r="A1635" s="242"/>
      <c r="B1635" s="222"/>
      <c r="C1635" s="223"/>
      <c r="D1635" s="248"/>
      <c r="J1635" s="226"/>
      <c r="K1635" s="3"/>
      <c r="L1635" s="3"/>
      <c r="O1635" s="227"/>
      <c r="Q1635" s="94"/>
      <c r="R1635" s="94"/>
      <c r="S1635" s="94"/>
      <c r="T1635" s="94"/>
    </row>
    <row r="1636" ht="15.75" customHeight="1">
      <c r="A1636" s="242"/>
      <c r="B1636" s="222"/>
      <c r="C1636" s="223"/>
      <c r="D1636" s="248"/>
      <c r="J1636" s="226"/>
      <c r="K1636" s="3"/>
      <c r="L1636" s="3"/>
      <c r="O1636" s="227"/>
      <c r="Q1636" s="94"/>
      <c r="R1636" s="94"/>
      <c r="S1636" s="94"/>
      <c r="T1636" s="94"/>
    </row>
    <row r="1637" ht="15.75" customHeight="1">
      <c r="A1637" s="242"/>
      <c r="B1637" s="222"/>
      <c r="C1637" s="223"/>
      <c r="D1637" s="248"/>
      <c r="J1637" s="226"/>
      <c r="K1637" s="3"/>
      <c r="L1637" s="3"/>
      <c r="O1637" s="227"/>
      <c r="Q1637" s="94"/>
      <c r="R1637" s="94"/>
      <c r="S1637" s="94"/>
      <c r="T1637" s="94"/>
    </row>
    <row r="1638" ht="15.75" customHeight="1">
      <c r="A1638" s="242"/>
      <c r="B1638" s="222"/>
      <c r="C1638" s="223"/>
      <c r="D1638" s="248"/>
      <c r="J1638" s="226"/>
      <c r="K1638" s="3"/>
      <c r="L1638" s="3"/>
      <c r="O1638" s="227"/>
      <c r="Q1638" s="94"/>
      <c r="R1638" s="94"/>
      <c r="S1638" s="94"/>
      <c r="T1638" s="94"/>
    </row>
    <row r="1639" ht="15.75" customHeight="1">
      <c r="A1639" s="242"/>
      <c r="B1639" s="222"/>
      <c r="C1639" s="223"/>
      <c r="D1639" s="248"/>
      <c r="J1639" s="226"/>
      <c r="K1639" s="3"/>
      <c r="L1639" s="3"/>
      <c r="O1639" s="227"/>
      <c r="Q1639" s="94"/>
      <c r="R1639" s="94"/>
      <c r="S1639" s="94"/>
      <c r="T1639" s="94"/>
    </row>
    <row r="1640" ht="15.75" customHeight="1">
      <c r="A1640" s="242"/>
      <c r="B1640" s="222"/>
      <c r="C1640" s="223"/>
      <c r="D1640" s="248"/>
      <c r="J1640" s="226"/>
      <c r="K1640" s="3"/>
      <c r="L1640" s="3"/>
      <c r="O1640" s="227"/>
      <c r="Q1640" s="94"/>
      <c r="R1640" s="94"/>
      <c r="S1640" s="94"/>
      <c r="T1640" s="94"/>
    </row>
    <row r="1641" ht="15.75" customHeight="1">
      <c r="A1641" s="242"/>
      <c r="B1641" s="222"/>
      <c r="C1641" s="223"/>
      <c r="D1641" s="248"/>
      <c r="J1641" s="226"/>
      <c r="K1641" s="3"/>
      <c r="L1641" s="3"/>
      <c r="O1641" s="227"/>
      <c r="Q1641" s="94"/>
      <c r="R1641" s="94"/>
      <c r="S1641" s="94"/>
      <c r="T1641" s="94"/>
    </row>
    <row r="1642" ht="15.75" customHeight="1">
      <c r="A1642" s="242"/>
      <c r="B1642" s="222"/>
      <c r="C1642" s="223"/>
      <c r="D1642" s="248"/>
      <c r="J1642" s="226"/>
      <c r="K1642" s="3"/>
      <c r="L1642" s="3"/>
      <c r="O1642" s="227"/>
      <c r="Q1642" s="94"/>
      <c r="R1642" s="94"/>
      <c r="S1642" s="94"/>
      <c r="T1642" s="94"/>
    </row>
    <row r="1643" ht="15.75" customHeight="1">
      <c r="A1643" s="242"/>
      <c r="B1643" s="222"/>
      <c r="C1643" s="223"/>
      <c r="D1643" s="248"/>
      <c r="J1643" s="226"/>
      <c r="K1643" s="3"/>
      <c r="L1643" s="3"/>
      <c r="O1643" s="227"/>
      <c r="Q1643" s="94"/>
      <c r="R1643" s="94"/>
      <c r="S1643" s="94"/>
      <c r="T1643" s="94"/>
    </row>
    <row r="1644" ht="15.75" customHeight="1">
      <c r="A1644" s="242"/>
      <c r="B1644" s="222"/>
      <c r="C1644" s="223"/>
      <c r="D1644" s="248"/>
      <c r="J1644" s="226"/>
      <c r="K1644" s="3"/>
      <c r="L1644" s="3"/>
      <c r="O1644" s="227"/>
      <c r="Q1644" s="94"/>
      <c r="R1644" s="94"/>
      <c r="S1644" s="94"/>
      <c r="T1644" s="94"/>
    </row>
    <row r="1645" ht="15.75" customHeight="1">
      <c r="A1645" s="242"/>
      <c r="B1645" s="222"/>
      <c r="C1645" s="223"/>
      <c r="D1645" s="248"/>
      <c r="J1645" s="226"/>
      <c r="K1645" s="3"/>
      <c r="L1645" s="3"/>
      <c r="O1645" s="227"/>
      <c r="Q1645" s="94"/>
      <c r="R1645" s="94"/>
      <c r="S1645" s="94"/>
      <c r="T1645" s="94"/>
    </row>
    <row r="1646" ht="15.75" customHeight="1">
      <c r="A1646" s="242"/>
      <c r="B1646" s="222"/>
      <c r="C1646" s="223"/>
      <c r="D1646" s="248"/>
      <c r="J1646" s="226"/>
      <c r="K1646" s="3"/>
      <c r="L1646" s="3"/>
      <c r="O1646" s="227"/>
      <c r="Q1646" s="94"/>
      <c r="R1646" s="94"/>
      <c r="S1646" s="94"/>
      <c r="T1646" s="94"/>
    </row>
    <row r="1647" ht="15.75" customHeight="1">
      <c r="A1647" s="242"/>
      <c r="B1647" s="222"/>
      <c r="C1647" s="223"/>
      <c r="D1647" s="248"/>
      <c r="J1647" s="226"/>
      <c r="K1647" s="3"/>
      <c r="L1647" s="3"/>
      <c r="O1647" s="227"/>
      <c r="Q1647" s="94"/>
      <c r="R1647" s="94"/>
      <c r="S1647" s="94"/>
      <c r="T1647" s="94"/>
    </row>
    <row r="1648" ht="15.75" customHeight="1">
      <c r="A1648" s="242"/>
      <c r="B1648" s="222"/>
      <c r="C1648" s="223"/>
      <c r="D1648" s="248"/>
      <c r="J1648" s="226"/>
      <c r="K1648" s="3"/>
      <c r="L1648" s="3"/>
      <c r="O1648" s="227"/>
      <c r="Q1648" s="94"/>
      <c r="R1648" s="94"/>
      <c r="S1648" s="94"/>
      <c r="T1648" s="94"/>
    </row>
    <row r="1649" ht="15.75" customHeight="1">
      <c r="A1649" s="242"/>
      <c r="B1649" s="222"/>
      <c r="C1649" s="223"/>
      <c r="D1649" s="248"/>
      <c r="J1649" s="226"/>
      <c r="K1649" s="3"/>
      <c r="L1649" s="3"/>
      <c r="O1649" s="227"/>
      <c r="Q1649" s="94"/>
      <c r="R1649" s="94"/>
      <c r="S1649" s="94"/>
      <c r="T1649" s="94"/>
    </row>
    <row r="1650" ht="15.75" customHeight="1">
      <c r="A1650" s="242"/>
      <c r="B1650" s="222"/>
      <c r="C1650" s="223"/>
      <c r="D1650" s="248"/>
      <c r="J1650" s="226"/>
      <c r="K1650" s="3"/>
      <c r="L1650" s="3"/>
      <c r="O1650" s="227"/>
      <c r="Q1650" s="94"/>
      <c r="R1650" s="94"/>
      <c r="S1650" s="94"/>
      <c r="T1650" s="94"/>
    </row>
    <row r="1651" ht="15.75" customHeight="1">
      <c r="A1651" s="242"/>
      <c r="B1651" s="222"/>
      <c r="C1651" s="223"/>
      <c r="D1651" s="248"/>
      <c r="J1651" s="226"/>
      <c r="K1651" s="3"/>
      <c r="L1651" s="3"/>
      <c r="O1651" s="227"/>
      <c r="Q1651" s="94"/>
      <c r="R1651" s="94"/>
      <c r="S1651" s="94"/>
      <c r="T1651" s="94"/>
    </row>
    <row r="1652" ht="15.75" customHeight="1">
      <c r="A1652" s="242"/>
      <c r="B1652" s="222"/>
      <c r="C1652" s="223"/>
      <c r="D1652" s="248"/>
      <c r="J1652" s="226"/>
      <c r="K1652" s="3"/>
      <c r="L1652" s="3"/>
      <c r="O1652" s="227"/>
      <c r="Q1652" s="94"/>
      <c r="R1652" s="94"/>
      <c r="S1652" s="94"/>
      <c r="T1652" s="94"/>
    </row>
    <row r="1653" ht="15.75" customHeight="1">
      <c r="A1653" s="242"/>
      <c r="B1653" s="222"/>
      <c r="C1653" s="223"/>
      <c r="D1653" s="248"/>
      <c r="J1653" s="226"/>
      <c r="K1653" s="3"/>
      <c r="L1653" s="3"/>
      <c r="O1653" s="227"/>
      <c r="Q1653" s="94"/>
      <c r="R1653" s="94"/>
      <c r="S1653" s="94"/>
      <c r="T1653" s="94"/>
    </row>
    <row r="1654" ht="15.75" customHeight="1">
      <c r="A1654" s="242"/>
      <c r="B1654" s="222"/>
      <c r="C1654" s="223"/>
      <c r="D1654" s="248"/>
      <c r="J1654" s="226"/>
      <c r="K1654" s="3"/>
      <c r="L1654" s="3"/>
      <c r="O1654" s="227"/>
      <c r="Q1654" s="94"/>
      <c r="R1654" s="94"/>
      <c r="S1654" s="94"/>
      <c r="T1654" s="94"/>
    </row>
    <row r="1655" ht="15.75" customHeight="1">
      <c r="A1655" s="242"/>
      <c r="B1655" s="222"/>
      <c r="C1655" s="223"/>
      <c r="D1655" s="248"/>
      <c r="J1655" s="226"/>
      <c r="K1655" s="3"/>
      <c r="L1655" s="3"/>
      <c r="O1655" s="227"/>
      <c r="Q1655" s="94"/>
      <c r="R1655" s="94"/>
      <c r="S1655" s="94"/>
      <c r="T1655" s="94"/>
    </row>
    <row r="1656" ht="15.75" customHeight="1">
      <c r="A1656" s="242"/>
      <c r="B1656" s="222"/>
      <c r="C1656" s="223"/>
      <c r="D1656" s="248"/>
      <c r="J1656" s="226"/>
      <c r="K1656" s="3"/>
      <c r="L1656" s="3"/>
      <c r="O1656" s="227"/>
      <c r="Q1656" s="94"/>
      <c r="R1656" s="94"/>
      <c r="S1656" s="94"/>
      <c r="T1656" s="94"/>
    </row>
    <row r="1657" ht="15.75" customHeight="1">
      <c r="A1657" s="242"/>
      <c r="B1657" s="222"/>
      <c r="C1657" s="223"/>
      <c r="D1657" s="248"/>
      <c r="J1657" s="226"/>
      <c r="K1657" s="3"/>
      <c r="L1657" s="3"/>
      <c r="O1657" s="227"/>
      <c r="Q1657" s="94"/>
      <c r="R1657" s="94"/>
      <c r="S1657" s="94"/>
      <c r="T1657" s="94"/>
    </row>
    <row r="1658" ht="15.75" customHeight="1">
      <c r="A1658" s="242"/>
      <c r="B1658" s="222"/>
      <c r="C1658" s="223"/>
      <c r="D1658" s="248"/>
      <c r="J1658" s="226"/>
      <c r="K1658" s="3"/>
      <c r="L1658" s="3"/>
      <c r="O1658" s="227"/>
      <c r="Q1658" s="94"/>
      <c r="R1658" s="94"/>
      <c r="S1658" s="94"/>
      <c r="T1658" s="94"/>
    </row>
    <row r="1659" ht="15.75" customHeight="1">
      <c r="A1659" s="242"/>
      <c r="B1659" s="222"/>
      <c r="C1659" s="223"/>
      <c r="D1659" s="248"/>
      <c r="J1659" s="226"/>
      <c r="K1659" s="3"/>
      <c r="L1659" s="3"/>
      <c r="O1659" s="227"/>
      <c r="Q1659" s="94"/>
      <c r="R1659" s="94"/>
      <c r="S1659" s="94"/>
      <c r="T1659" s="94"/>
    </row>
    <row r="1660" ht="15.75" customHeight="1">
      <c r="A1660" s="242"/>
      <c r="B1660" s="222"/>
      <c r="C1660" s="223"/>
      <c r="D1660" s="248"/>
      <c r="J1660" s="226"/>
      <c r="K1660" s="3"/>
      <c r="L1660" s="3"/>
      <c r="O1660" s="227"/>
      <c r="Q1660" s="94"/>
      <c r="R1660" s="94"/>
      <c r="S1660" s="94"/>
      <c r="T1660" s="94"/>
    </row>
    <row r="1661" ht="15.75" customHeight="1">
      <c r="A1661" s="242"/>
      <c r="B1661" s="222"/>
      <c r="C1661" s="223"/>
      <c r="D1661" s="248"/>
      <c r="J1661" s="226"/>
      <c r="K1661" s="3"/>
      <c r="L1661" s="3"/>
      <c r="O1661" s="227"/>
      <c r="Q1661" s="94"/>
      <c r="R1661" s="94"/>
      <c r="S1661" s="94"/>
      <c r="T1661" s="94"/>
    </row>
    <row r="1662" ht="15.75" customHeight="1">
      <c r="A1662" s="242"/>
      <c r="B1662" s="222"/>
      <c r="C1662" s="223"/>
      <c r="D1662" s="248"/>
      <c r="J1662" s="226"/>
      <c r="K1662" s="3"/>
      <c r="L1662" s="3"/>
      <c r="O1662" s="227"/>
      <c r="Q1662" s="94"/>
      <c r="R1662" s="94"/>
      <c r="S1662" s="94"/>
      <c r="T1662" s="94"/>
    </row>
    <row r="1663" ht="15.75" customHeight="1">
      <c r="A1663" s="242"/>
      <c r="B1663" s="222"/>
      <c r="C1663" s="223"/>
      <c r="D1663" s="248"/>
      <c r="J1663" s="226"/>
      <c r="K1663" s="3"/>
      <c r="L1663" s="3"/>
      <c r="O1663" s="227"/>
      <c r="Q1663" s="94"/>
      <c r="R1663" s="94"/>
      <c r="S1663" s="94"/>
      <c r="T1663" s="94"/>
    </row>
    <row r="1664" ht="15.75" customHeight="1">
      <c r="A1664" s="242"/>
      <c r="B1664" s="222"/>
      <c r="C1664" s="223"/>
      <c r="D1664" s="248"/>
      <c r="J1664" s="226"/>
      <c r="K1664" s="3"/>
      <c r="L1664" s="3"/>
      <c r="O1664" s="227"/>
      <c r="Q1664" s="94"/>
      <c r="R1664" s="94"/>
      <c r="S1664" s="94"/>
      <c r="T1664" s="94"/>
    </row>
    <row r="1665" ht="15.75" customHeight="1">
      <c r="A1665" s="242"/>
      <c r="B1665" s="222"/>
      <c r="C1665" s="223"/>
      <c r="D1665" s="248"/>
      <c r="J1665" s="226"/>
      <c r="K1665" s="3"/>
      <c r="L1665" s="3"/>
      <c r="O1665" s="227"/>
      <c r="Q1665" s="94"/>
      <c r="R1665" s="94"/>
      <c r="S1665" s="94"/>
      <c r="T1665" s="94"/>
    </row>
    <row r="1666" ht="15.75" customHeight="1">
      <c r="A1666" s="242"/>
      <c r="B1666" s="222"/>
      <c r="C1666" s="223"/>
      <c r="D1666" s="248"/>
      <c r="J1666" s="226"/>
      <c r="K1666" s="3"/>
      <c r="L1666" s="3"/>
      <c r="O1666" s="227"/>
      <c r="Q1666" s="94"/>
      <c r="R1666" s="94"/>
      <c r="S1666" s="94"/>
      <c r="T1666" s="94"/>
    </row>
    <row r="1667" ht="15.75" customHeight="1">
      <c r="A1667" s="242"/>
      <c r="B1667" s="222"/>
      <c r="C1667" s="223"/>
      <c r="D1667" s="248"/>
      <c r="J1667" s="226"/>
      <c r="K1667" s="3"/>
      <c r="L1667" s="3"/>
      <c r="O1667" s="227"/>
      <c r="Q1667" s="94"/>
      <c r="R1667" s="94"/>
      <c r="S1667" s="94"/>
      <c r="T1667" s="94"/>
    </row>
    <row r="1668" ht="15.75" customHeight="1">
      <c r="A1668" s="242"/>
      <c r="B1668" s="222"/>
      <c r="C1668" s="223"/>
      <c r="D1668" s="248"/>
      <c r="J1668" s="226"/>
      <c r="K1668" s="3"/>
      <c r="L1668" s="3"/>
      <c r="O1668" s="227"/>
      <c r="Q1668" s="94"/>
      <c r="R1668" s="94"/>
      <c r="S1668" s="94"/>
      <c r="T1668" s="94"/>
    </row>
    <row r="1669" ht="15.75" customHeight="1">
      <c r="A1669" s="242"/>
      <c r="B1669" s="222"/>
      <c r="C1669" s="223"/>
      <c r="D1669" s="248"/>
      <c r="J1669" s="226"/>
      <c r="K1669" s="3"/>
      <c r="L1669" s="3"/>
      <c r="O1669" s="227"/>
      <c r="Q1669" s="94"/>
      <c r="R1669" s="94"/>
      <c r="S1669" s="94"/>
      <c r="T1669" s="94"/>
    </row>
    <row r="1670" ht="15.75" customHeight="1">
      <c r="A1670" s="242"/>
      <c r="B1670" s="222"/>
      <c r="C1670" s="223"/>
      <c r="D1670" s="248"/>
      <c r="J1670" s="226"/>
      <c r="K1670" s="3"/>
      <c r="L1670" s="3"/>
      <c r="O1670" s="227"/>
      <c r="Q1670" s="94"/>
      <c r="R1670" s="94"/>
      <c r="S1670" s="94"/>
      <c r="T1670" s="94"/>
    </row>
    <row r="1671" ht="15.75" customHeight="1">
      <c r="A1671" s="242"/>
      <c r="B1671" s="222"/>
      <c r="C1671" s="223"/>
      <c r="D1671" s="248"/>
      <c r="J1671" s="226"/>
      <c r="K1671" s="3"/>
      <c r="L1671" s="3"/>
      <c r="O1671" s="227"/>
      <c r="Q1671" s="94"/>
      <c r="R1671" s="94"/>
      <c r="S1671" s="94"/>
      <c r="T1671" s="94"/>
    </row>
    <row r="1672" ht="15.75" customHeight="1">
      <c r="A1672" s="242"/>
      <c r="B1672" s="222"/>
      <c r="C1672" s="223"/>
      <c r="D1672" s="248"/>
      <c r="J1672" s="226"/>
      <c r="K1672" s="3"/>
      <c r="L1672" s="3"/>
      <c r="O1672" s="227"/>
      <c r="Q1672" s="94"/>
      <c r="R1672" s="94"/>
      <c r="S1672" s="94"/>
      <c r="T1672" s="94"/>
    </row>
    <row r="1673" ht="15.75" customHeight="1">
      <c r="A1673" s="242"/>
      <c r="B1673" s="222"/>
      <c r="C1673" s="223"/>
      <c r="D1673" s="248"/>
      <c r="J1673" s="226"/>
      <c r="K1673" s="3"/>
      <c r="L1673" s="3"/>
      <c r="O1673" s="227"/>
      <c r="Q1673" s="94"/>
      <c r="R1673" s="94"/>
      <c r="S1673" s="94"/>
      <c r="T1673" s="94"/>
    </row>
    <row r="1674" ht="15.75" customHeight="1">
      <c r="A1674" s="242"/>
      <c r="B1674" s="222"/>
      <c r="C1674" s="223"/>
      <c r="D1674" s="248"/>
      <c r="J1674" s="226"/>
      <c r="K1674" s="3"/>
      <c r="L1674" s="3"/>
      <c r="O1674" s="227"/>
      <c r="Q1674" s="94"/>
      <c r="R1674" s="94"/>
      <c r="S1674" s="94"/>
      <c r="T1674" s="94"/>
    </row>
    <row r="1675" ht="15.75" customHeight="1">
      <c r="A1675" s="242"/>
      <c r="B1675" s="222"/>
      <c r="C1675" s="223"/>
      <c r="D1675" s="248"/>
      <c r="J1675" s="226"/>
      <c r="K1675" s="3"/>
      <c r="L1675" s="3"/>
      <c r="O1675" s="227"/>
      <c r="Q1675" s="94"/>
      <c r="R1675" s="94"/>
      <c r="S1675" s="94"/>
      <c r="T1675" s="94"/>
    </row>
    <row r="1676" ht="15.75" customHeight="1">
      <c r="A1676" s="242"/>
      <c r="B1676" s="222"/>
      <c r="C1676" s="223"/>
      <c r="D1676" s="248"/>
      <c r="J1676" s="226"/>
      <c r="K1676" s="3"/>
      <c r="L1676" s="3"/>
      <c r="O1676" s="227"/>
      <c r="Q1676" s="94"/>
      <c r="R1676" s="94"/>
      <c r="S1676" s="94"/>
      <c r="T1676" s="94"/>
    </row>
    <row r="1677" ht="15.75" customHeight="1">
      <c r="A1677" s="242"/>
      <c r="B1677" s="222"/>
      <c r="C1677" s="223"/>
      <c r="D1677" s="248"/>
      <c r="J1677" s="226"/>
      <c r="K1677" s="3"/>
      <c r="L1677" s="3"/>
      <c r="O1677" s="227"/>
      <c r="Q1677" s="94"/>
      <c r="R1677" s="94"/>
      <c r="S1677" s="94"/>
      <c r="T1677" s="94"/>
    </row>
    <row r="1678" ht="15.75" customHeight="1">
      <c r="A1678" s="242"/>
      <c r="B1678" s="222"/>
      <c r="C1678" s="223"/>
      <c r="D1678" s="248"/>
      <c r="J1678" s="226"/>
      <c r="K1678" s="3"/>
      <c r="L1678" s="3"/>
      <c r="O1678" s="227"/>
      <c r="Q1678" s="94"/>
      <c r="R1678" s="94"/>
      <c r="S1678" s="94"/>
      <c r="T1678" s="94"/>
    </row>
    <row r="1679" ht="15.75" customHeight="1">
      <c r="A1679" s="242"/>
      <c r="B1679" s="222"/>
      <c r="C1679" s="223"/>
      <c r="D1679" s="248"/>
      <c r="J1679" s="226"/>
      <c r="K1679" s="3"/>
      <c r="L1679" s="3"/>
      <c r="O1679" s="227"/>
      <c r="Q1679" s="94"/>
      <c r="R1679" s="94"/>
      <c r="S1679" s="94"/>
      <c r="T1679" s="94"/>
    </row>
    <row r="1680" ht="15.75" customHeight="1">
      <c r="A1680" s="242"/>
      <c r="B1680" s="222"/>
      <c r="C1680" s="223"/>
      <c r="D1680" s="248"/>
      <c r="J1680" s="226"/>
      <c r="K1680" s="3"/>
      <c r="L1680" s="3"/>
      <c r="O1680" s="227"/>
      <c r="Q1680" s="94"/>
      <c r="R1680" s="94"/>
      <c r="S1680" s="94"/>
      <c r="T1680" s="94"/>
    </row>
    <row r="1681" ht="15.75" customHeight="1">
      <c r="A1681" s="242"/>
      <c r="B1681" s="222"/>
      <c r="C1681" s="223"/>
      <c r="D1681" s="248"/>
      <c r="J1681" s="226"/>
      <c r="K1681" s="3"/>
      <c r="L1681" s="3"/>
      <c r="O1681" s="227"/>
      <c r="Q1681" s="94"/>
      <c r="R1681" s="94"/>
      <c r="S1681" s="94"/>
      <c r="T1681" s="94"/>
    </row>
    <row r="1682" ht="15.75" customHeight="1">
      <c r="A1682" s="242"/>
      <c r="B1682" s="222"/>
      <c r="C1682" s="223"/>
      <c r="D1682" s="248"/>
      <c r="J1682" s="226"/>
      <c r="K1682" s="3"/>
      <c r="L1682" s="3"/>
      <c r="O1682" s="227"/>
      <c r="Q1682" s="94"/>
      <c r="R1682" s="94"/>
      <c r="S1682" s="94"/>
      <c r="T1682" s="94"/>
    </row>
    <row r="1683" ht="15.75" customHeight="1">
      <c r="A1683" s="242"/>
      <c r="B1683" s="222"/>
      <c r="C1683" s="223"/>
      <c r="D1683" s="248"/>
      <c r="J1683" s="226"/>
      <c r="K1683" s="3"/>
      <c r="L1683" s="3"/>
      <c r="O1683" s="227"/>
      <c r="Q1683" s="94"/>
      <c r="R1683" s="94"/>
      <c r="S1683" s="94"/>
      <c r="T1683" s="94"/>
    </row>
    <row r="1684" ht="15.75" customHeight="1">
      <c r="A1684" s="242"/>
      <c r="B1684" s="222"/>
      <c r="C1684" s="223"/>
      <c r="D1684" s="248"/>
      <c r="J1684" s="226"/>
      <c r="K1684" s="3"/>
      <c r="L1684" s="3"/>
      <c r="O1684" s="227"/>
      <c r="Q1684" s="94"/>
      <c r="R1684" s="94"/>
      <c r="S1684" s="94"/>
      <c r="T1684" s="94"/>
    </row>
    <row r="1685" ht="15.75" customHeight="1">
      <c r="A1685" s="242"/>
      <c r="B1685" s="222"/>
      <c r="C1685" s="223"/>
      <c r="D1685" s="248"/>
      <c r="J1685" s="226"/>
      <c r="K1685" s="3"/>
      <c r="L1685" s="3"/>
      <c r="O1685" s="227"/>
      <c r="Q1685" s="94"/>
      <c r="R1685" s="94"/>
      <c r="S1685" s="94"/>
      <c r="T1685" s="94"/>
    </row>
    <row r="1686" ht="15.75" customHeight="1">
      <c r="A1686" s="242"/>
      <c r="B1686" s="222"/>
      <c r="C1686" s="223"/>
      <c r="D1686" s="248"/>
      <c r="J1686" s="226"/>
      <c r="K1686" s="3"/>
      <c r="L1686" s="3"/>
      <c r="O1686" s="227"/>
      <c r="Q1686" s="94"/>
      <c r="R1686" s="94"/>
      <c r="S1686" s="94"/>
      <c r="T1686" s="94"/>
    </row>
    <row r="1687" ht="15.75" customHeight="1">
      <c r="A1687" s="242"/>
      <c r="B1687" s="222"/>
      <c r="C1687" s="223"/>
      <c r="D1687" s="248"/>
      <c r="J1687" s="226"/>
      <c r="K1687" s="3"/>
      <c r="L1687" s="3"/>
      <c r="O1687" s="227"/>
      <c r="Q1687" s="94"/>
      <c r="R1687" s="94"/>
      <c r="S1687" s="94"/>
      <c r="T1687" s="94"/>
    </row>
    <row r="1688" ht="15.75" customHeight="1">
      <c r="A1688" s="242"/>
      <c r="B1688" s="222"/>
      <c r="C1688" s="223"/>
      <c r="D1688" s="248"/>
      <c r="J1688" s="226"/>
      <c r="K1688" s="3"/>
      <c r="L1688" s="3"/>
      <c r="O1688" s="227"/>
      <c r="Q1688" s="94"/>
      <c r="R1688" s="94"/>
      <c r="S1688" s="94"/>
      <c r="T1688" s="94"/>
    </row>
    <row r="1689" ht="15.75" customHeight="1">
      <c r="A1689" s="242"/>
      <c r="B1689" s="222"/>
      <c r="C1689" s="223"/>
      <c r="D1689" s="248"/>
      <c r="J1689" s="226"/>
      <c r="K1689" s="3"/>
      <c r="L1689" s="3"/>
      <c r="O1689" s="227"/>
      <c r="Q1689" s="94"/>
      <c r="R1689" s="94"/>
      <c r="S1689" s="94"/>
      <c r="T1689" s="94"/>
    </row>
    <row r="1690" ht="15.75" customHeight="1">
      <c r="A1690" s="242"/>
      <c r="B1690" s="222"/>
      <c r="C1690" s="223"/>
      <c r="D1690" s="248"/>
      <c r="J1690" s="226"/>
      <c r="K1690" s="3"/>
      <c r="L1690" s="3"/>
      <c r="O1690" s="227"/>
      <c r="Q1690" s="94"/>
      <c r="R1690" s="94"/>
      <c r="S1690" s="94"/>
      <c r="T1690" s="94"/>
    </row>
    <row r="1691" ht="15.75" customHeight="1">
      <c r="A1691" s="242"/>
      <c r="B1691" s="222"/>
      <c r="C1691" s="223"/>
      <c r="D1691" s="248"/>
      <c r="J1691" s="226"/>
      <c r="K1691" s="3"/>
      <c r="L1691" s="3"/>
      <c r="O1691" s="227"/>
      <c r="Q1691" s="94"/>
      <c r="R1691" s="94"/>
      <c r="S1691" s="94"/>
      <c r="T1691" s="94"/>
    </row>
    <row r="1692" ht="15.75" customHeight="1">
      <c r="A1692" s="242"/>
      <c r="B1692" s="222"/>
      <c r="C1692" s="223"/>
      <c r="D1692" s="248"/>
      <c r="J1692" s="226"/>
      <c r="K1692" s="3"/>
      <c r="L1692" s="3"/>
      <c r="O1692" s="227"/>
      <c r="Q1692" s="94"/>
      <c r="R1692" s="94"/>
      <c r="S1692" s="94"/>
      <c r="T1692" s="94"/>
    </row>
    <row r="1693" ht="15.75" customHeight="1">
      <c r="A1693" s="242"/>
      <c r="B1693" s="222"/>
      <c r="C1693" s="223"/>
      <c r="D1693" s="248"/>
      <c r="J1693" s="226"/>
      <c r="K1693" s="3"/>
      <c r="L1693" s="3"/>
      <c r="O1693" s="227"/>
      <c r="Q1693" s="94"/>
      <c r="R1693" s="94"/>
      <c r="S1693" s="94"/>
      <c r="T1693" s="94"/>
    </row>
    <row r="1694" ht="15.75" customHeight="1">
      <c r="A1694" s="242"/>
      <c r="B1694" s="222"/>
      <c r="C1694" s="223"/>
      <c r="D1694" s="248"/>
      <c r="J1694" s="226"/>
      <c r="K1694" s="3"/>
      <c r="L1694" s="3"/>
      <c r="O1694" s="227"/>
      <c r="Q1694" s="94"/>
      <c r="R1694" s="94"/>
      <c r="S1694" s="94"/>
      <c r="T1694" s="94"/>
    </row>
    <row r="1695" ht="15.75" customHeight="1">
      <c r="A1695" s="242"/>
      <c r="B1695" s="222"/>
      <c r="C1695" s="223"/>
      <c r="D1695" s="248"/>
      <c r="J1695" s="226"/>
      <c r="K1695" s="3"/>
      <c r="L1695" s="3"/>
      <c r="O1695" s="227"/>
      <c r="Q1695" s="94"/>
      <c r="R1695" s="94"/>
      <c r="S1695" s="94"/>
      <c r="T1695" s="94"/>
    </row>
    <row r="1696" ht="15.75" customHeight="1">
      <c r="A1696" s="242"/>
      <c r="B1696" s="222"/>
      <c r="C1696" s="223"/>
      <c r="D1696" s="248"/>
      <c r="J1696" s="226"/>
      <c r="K1696" s="3"/>
      <c r="L1696" s="3"/>
      <c r="O1696" s="227"/>
      <c r="Q1696" s="94"/>
      <c r="R1696" s="94"/>
      <c r="S1696" s="94"/>
      <c r="T1696" s="94"/>
    </row>
    <row r="1697" ht="15.75" customHeight="1">
      <c r="A1697" s="242"/>
      <c r="B1697" s="222"/>
      <c r="C1697" s="223"/>
      <c r="D1697" s="248"/>
      <c r="J1697" s="226"/>
      <c r="K1697" s="3"/>
      <c r="L1697" s="3"/>
      <c r="O1697" s="227"/>
      <c r="Q1697" s="94"/>
      <c r="R1697" s="94"/>
      <c r="S1697" s="94"/>
      <c r="T1697" s="94"/>
    </row>
    <row r="1698" ht="15.75" customHeight="1">
      <c r="A1698" s="242"/>
      <c r="B1698" s="222"/>
      <c r="C1698" s="223"/>
      <c r="D1698" s="248"/>
      <c r="J1698" s="226"/>
      <c r="K1698" s="3"/>
      <c r="L1698" s="3"/>
      <c r="O1698" s="227"/>
      <c r="Q1698" s="94"/>
      <c r="R1698" s="94"/>
      <c r="S1698" s="94"/>
      <c r="T1698" s="94"/>
    </row>
    <row r="1699" ht="15.75" customHeight="1">
      <c r="A1699" s="242"/>
      <c r="B1699" s="222"/>
      <c r="C1699" s="223"/>
      <c r="D1699" s="248"/>
      <c r="J1699" s="226"/>
      <c r="K1699" s="3"/>
      <c r="L1699" s="3"/>
      <c r="O1699" s="227"/>
      <c r="Q1699" s="94"/>
      <c r="R1699" s="94"/>
      <c r="S1699" s="94"/>
      <c r="T1699" s="94"/>
    </row>
    <row r="1700" ht="15.75" customHeight="1">
      <c r="A1700" s="242"/>
      <c r="B1700" s="222"/>
      <c r="C1700" s="223"/>
      <c r="D1700" s="248"/>
      <c r="J1700" s="226"/>
      <c r="K1700" s="3"/>
      <c r="L1700" s="3"/>
      <c r="O1700" s="227"/>
      <c r="Q1700" s="94"/>
      <c r="R1700" s="94"/>
      <c r="S1700" s="94"/>
      <c r="T1700" s="94"/>
    </row>
    <row r="1701" ht="15.75" customHeight="1">
      <c r="A1701" s="242"/>
      <c r="B1701" s="222"/>
      <c r="C1701" s="223"/>
      <c r="D1701" s="248"/>
      <c r="J1701" s="226"/>
      <c r="K1701" s="3"/>
      <c r="L1701" s="3"/>
      <c r="O1701" s="227"/>
      <c r="Q1701" s="94"/>
      <c r="R1701" s="94"/>
      <c r="S1701" s="94"/>
      <c r="T1701" s="94"/>
    </row>
    <row r="1702" ht="15.75" customHeight="1">
      <c r="A1702" s="242"/>
      <c r="B1702" s="222"/>
      <c r="C1702" s="223"/>
      <c r="D1702" s="248"/>
      <c r="J1702" s="226"/>
      <c r="K1702" s="3"/>
      <c r="L1702" s="3"/>
      <c r="O1702" s="227"/>
      <c r="Q1702" s="94"/>
      <c r="R1702" s="94"/>
      <c r="S1702" s="94"/>
      <c r="T1702" s="94"/>
    </row>
    <row r="1703" ht="15.75" customHeight="1">
      <c r="A1703" s="242"/>
      <c r="B1703" s="222"/>
      <c r="C1703" s="223"/>
      <c r="D1703" s="248"/>
      <c r="J1703" s="226"/>
      <c r="K1703" s="3"/>
      <c r="L1703" s="3"/>
      <c r="O1703" s="227"/>
      <c r="Q1703" s="94"/>
      <c r="R1703" s="94"/>
      <c r="S1703" s="94"/>
      <c r="T1703" s="94"/>
    </row>
    <row r="1704" ht="15.75" customHeight="1">
      <c r="A1704" s="242"/>
      <c r="B1704" s="222"/>
      <c r="C1704" s="223"/>
      <c r="D1704" s="248"/>
      <c r="J1704" s="226"/>
      <c r="K1704" s="3"/>
      <c r="L1704" s="3"/>
      <c r="O1704" s="227"/>
      <c r="Q1704" s="94"/>
      <c r="R1704" s="94"/>
      <c r="S1704" s="94"/>
      <c r="T1704" s="94"/>
    </row>
    <row r="1705" ht="15.75" customHeight="1">
      <c r="A1705" s="242"/>
      <c r="B1705" s="222"/>
      <c r="C1705" s="223"/>
      <c r="D1705" s="248"/>
      <c r="J1705" s="226"/>
      <c r="K1705" s="3"/>
      <c r="L1705" s="3"/>
      <c r="O1705" s="227"/>
      <c r="Q1705" s="94"/>
      <c r="R1705" s="94"/>
      <c r="S1705" s="94"/>
      <c r="T1705" s="94"/>
    </row>
    <row r="1706" ht="15.75" customHeight="1">
      <c r="A1706" s="242"/>
      <c r="B1706" s="222"/>
      <c r="C1706" s="223"/>
      <c r="D1706" s="248"/>
      <c r="J1706" s="226"/>
      <c r="K1706" s="3"/>
      <c r="L1706" s="3"/>
      <c r="O1706" s="227"/>
      <c r="Q1706" s="94"/>
      <c r="R1706" s="94"/>
      <c r="S1706" s="94"/>
      <c r="T1706" s="94"/>
    </row>
    <row r="1707" ht="15.75" customHeight="1">
      <c r="A1707" s="242"/>
      <c r="B1707" s="222"/>
      <c r="C1707" s="223"/>
      <c r="D1707" s="248"/>
      <c r="J1707" s="226"/>
      <c r="K1707" s="3"/>
      <c r="L1707" s="3"/>
      <c r="O1707" s="227"/>
      <c r="Q1707" s="94"/>
      <c r="R1707" s="94"/>
      <c r="S1707" s="94"/>
      <c r="T1707" s="94"/>
    </row>
    <row r="1708" ht="15.75" customHeight="1">
      <c r="A1708" s="242"/>
      <c r="B1708" s="222"/>
      <c r="C1708" s="223"/>
      <c r="D1708" s="248"/>
      <c r="J1708" s="226"/>
      <c r="K1708" s="3"/>
      <c r="L1708" s="3"/>
      <c r="O1708" s="227"/>
      <c r="Q1708" s="94"/>
      <c r="R1708" s="94"/>
      <c r="S1708" s="94"/>
      <c r="T1708" s="94"/>
    </row>
    <row r="1709" ht="15.75" customHeight="1">
      <c r="A1709" s="242"/>
      <c r="B1709" s="222"/>
      <c r="C1709" s="223"/>
      <c r="D1709" s="248"/>
      <c r="J1709" s="226"/>
      <c r="K1709" s="3"/>
      <c r="L1709" s="3"/>
      <c r="O1709" s="227"/>
      <c r="Q1709" s="94"/>
      <c r="R1709" s="94"/>
      <c r="S1709" s="94"/>
      <c r="T1709" s="94"/>
    </row>
    <row r="1710" ht="15.75" customHeight="1">
      <c r="A1710" s="242"/>
      <c r="B1710" s="222"/>
      <c r="C1710" s="223"/>
      <c r="D1710" s="248"/>
      <c r="J1710" s="226"/>
      <c r="K1710" s="3"/>
      <c r="L1710" s="3"/>
      <c r="O1710" s="227"/>
      <c r="Q1710" s="94"/>
      <c r="R1710" s="94"/>
      <c r="S1710" s="94"/>
      <c r="T1710" s="94"/>
    </row>
    <row r="1711" ht="15.75" customHeight="1">
      <c r="A1711" s="242"/>
      <c r="B1711" s="222"/>
      <c r="C1711" s="223"/>
      <c r="D1711" s="248"/>
      <c r="J1711" s="226"/>
      <c r="K1711" s="3"/>
      <c r="L1711" s="3"/>
      <c r="O1711" s="227"/>
      <c r="Q1711" s="94"/>
      <c r="R1711" s="94"/>
      <c r="S1711" s="94"/>
      <c r="T1711" s="94"/>
    </row>
    <row r="1712" ht="15.75" customHeight="1">
      <c r="A1712" s="242"/>
      <c r="B1712" s="222"/>
      <c r="C1712" s="223"/>
      <c r="D1712" s="248"/>
      <c r="J1712" s="226"/>
      <c r="K1712" s="3"/>
      <c r="L1712" s="3"/>
      <c r="O1712" s="227"/>
      <c r="Q1712" s="94"/>
      <c r="R1712" s="94"/>
      <c r="S1712" s="94"/>
      <c r="T1712" s="94"/>
    </row>
    <row r="1713" ht="15.75" customHeight="1">
      <c r="A1713" s="242"/>
      <c r="B1713" s="222"/>
      <c r="C1713" s="223"/>
      <c r="D1713" s="248"/>
      <c r="J1713" s="226"/>
      <c r="K1713" s="3"/>
      <c r="L1713" s="3"/>
      <c r="O1713" s="227"/>
      <c r="Q1713" s="94"/>
      <c r="R1713" s="94"/>
      <c r="S1713" s="94"/>
      <c r="T1713" s="94"/>
    </row>
    <row r="1714" ht="15.75" customHeight="1">
      <c r="A1714" s="242"/>
      <c r="B1714" s="222"/>
      <c r="C1714" s="223"/>
      <c r="D1714" s="248"/>
      <c r="J1714" s="226"/>
      <c r="K1714" s="3"/>
      <c r="L1714" s="3"/>
      <c r="O1714" s="227"/>
      <c r="Q1714" s="94"/>
      <c r="R1714" s="94"/>
      <c r="S1714" s="94"/>
      <c r="T1714" s="94"/>
    </row>
    <row r="1715" ht="15.75" customHeight="1">
      <c r="A1715" s="242"/>
      <c r="B1715" s="222"/>
      <c r="C1715" s="223"/>
      <c r="D1715" s="248"/>
      <c r="J1715" s="226"/>
      <c r="K1715" s="3"/>
      <c r="L1715" s="3"/>
      <c r="O1715" s="227"/>
      <c r="Q1715" s="94"/>
      <c r="R1715" s="94"/>
      <c r="S1715" s="94"/>
      <c r="T1715" s="94"/>
    </row>
    <row r="1716" ht="15.75" customHeight="1">
      <c r="A1716" s="242"/>
      <c r="B1716" s="222"/>
      <c r="C1716" s="223"/>
      <c r="D1716" s="248"/>
      <c r="J1716" s="226"/>
      <c r="K1716" s="3"/>
      <c r="L1716" s="3"/>
      <c r="O1716" s="227"/>
      <c r="Q1716" s="94"/>
      <c r="R1716" s="94"/>
      <c r="S1716" s="94"/>
      <c r="T1716" s="94"/>
    </row>
    <row r="1717" ht="15.75" customHeight="1">
      <c r="A1717" s="242"/>
      <c r="B1717" s="222"/>
      <c r="C1717" s="223"/>
      <c r="D1717" s="248"/>
      <c r="J1717" s="226"/>
      <c r="K1717" s="3"/>
      <c r="L1717" s="3"/>
      <c r="O1717" s="227"/>
      <c r="Q1717" s="94"/>
      <c r="R1717" s="94"/>
      <c r="S1717" s="94"/>
      <c r="T1717" s="94"/>
    </row>
    <row r="1718" ht="15.75" customHeight="1">
      <c r="A1718" s="242"/>
      <c r="B1718" s="222"/>
      <c r="C1718" s="223"/>
      <c r="D1718" s="248"/>
      <c r="J1718" s="226"/>
      <c r="K1718" s="3"/>
      <c r="L1718" s="3"/>
      <c r="O1718" s="227"/>
      <c r="Q1718" s="94"/>
      <c r="R1718" s="94"/>
      <c r="S1718" s="94"/>
      <c r="T1718" s="94"/>
    </row>
    <row r="1719" ht="15.75" customHeight="1">
      <c r="A1719" s="242"/>
      <c r="B1719" s="222"/>
      <c r="C1719" s="223"/>
      <c r="D1719" s="248"/>
      <c r="J1719" s="226"/>
      <c r="K1719" s="3"/>
      <c r="L1719" s="3"/>
      <c r="O1719" s="227"/>
      <c r="Q1719" s="94"/>
      <c r="R1719" s="94"/>
      <c r="S1719" s="94"/>
      <c r="T1719" s="94"/>
    </row>
    <row r="1720" ht="15.75" customHeight="1">
      <c r="A1720" s="242"/>
      <c r="B1720" s="222"/>
      <c r="C1720" s="223"/>
      <c r="D1720" s="248"/>
      <c r="J1720" s="226"/>
      <c r="K1720" s="3"/>
      <c r="L1720" s="3"/>
      <c r="O1720" s="227"/>
      <c r="Q1720" s="94"/>
      <c r="R1720" s="94"/>
      <c r="S1720" s="94"/>
      <c r="T1720" s="94"/>
    </row>
    <row r="1721" ht="15.75" customHeight="1">
      <c r="A1721" s="242"/>
      <c r="B1721" s="222"/>
      <c r="C1721" s="223"/>
      <c r="D1721" s="248"/>
      <c r="J1721" s="226"/>
      <c r="K1721" s="3"/>
      <c r="L1721" s="3"/>
      <c r="O1721" s="227"/>
      <c r="Q1721" s="94"/>
      <c r="R1721" s="94"/>
      <c r="S1721" s="94"/>
      <c r="T1721" s="94"/>
    </row>
    <row r="1722" ht="15.75" customHeight="1">
      <c r="A1722" s="242"/>
      <c r="B1722" s="222"/>
      <c r="C1722" s="223"/>
      <c r="D1722" s="248"/>
      <c r="J1722" s="226"/>
      <c r="K1722" s="3"/>
      <c r="L1722" s="3"/>
      <c r="O1722" s="227"/>
      <c r="Q1722" s="94"/>
      <c r="R1722" s="94"/>
      <c r="S1722" s="94"/>
      <c r="T1722" s="94"/>
    </row>
    <row r="1723" ht="15.75" customHeight="1">
      <c r="A1723" s="242"/>
      <c r="B1723" s="222"/>
      <c r="C1723" s="223"/>
      <c r="D1723" s="248"/>
      <c r="J1723" s="226"/>
      <c r="K1723" s="3"/>
      <c r="L1723" s="3"/>
      <c r="O1723" s="227"/>
      <c r="Q1723" s="94"/>
      <c r="R1723" s="94"/>
      <c r="S1723" s="94"/>
      <c r="T1723" s="94"/>
    </row>
    <row r="1724" ht="15.75" customHeight="1">
      <c r="A1724" s="242"/>
      <c r="B1724" s="222"/>
      <c r="C1724" s="223"/>
      <c r="D1724" s="248"/>
      <c r="J1724" s="226"/>
      <c r="K1724" s="3"/>
      <c r="L1724" s="3"/>
      <c r="O1724" s="227"/>
      <c r="Q1724" s="94"/>
      <c r="R1724" s="94"/>
      <c r="S1724" s="94"/>
      <c r="T1724" s="94"/>
    </row>
    <row r="1725" ht="15.75" customHeight="1">
      <c r="A1725" s="242"/>
      <c r="B1725" s="222"/>
      <c r="C1725" s="223"/>
      <c r="D1725" s="248"/>
      <c r="J1725" s="226"/>
      <c r="K1725" s="3"/>
      <c r="L1725" s="3"/>
      <c r="O1725" s="227"/>
      <c r="Q1725" s="94"/>
      <c r="R1725" s="94"/>
      <c r="S1725" s="94"/>
      <c r="T1725" s="94"/>
    </row>
    <row r="1726" ht="15.75" customHeight="1">
      <c r="A1726" s="242"/>
      <c r="B1726" s="222"/>
      <c r="C1726" s="223"/>
      <c r="D1726" s="248"/>
      <c r="J1726" s="226"/>
      <c r="K1726" s="3"/>
      <c r="L1726" s="3"/>
      <c r="O1726" s="227"/>
      <c r="Q1726" s="94"/>
      <c r="R1726" s="94"/>
      <c r="S1726" s="94"/>
      <c r="T1726" s="94"/>
    </row>
    <row r="1727" ht="15.75" customHeight="1">
      <c r="A1727" s="242"/>
      <c r="B1727" s="222"/>
      <c r="C1727" s="223"/>
      <c r="D1727" s="248"/>
      <c r="J1727" s="226"/>
      <c r="K1727" s="3"/>
      <c r="L1727" s="3"/>
      <c r="O1727" s="227"/>
      <c r="Q1727" s="94"/>
      <c r="R1727" s="94"/>
      <c r="S1727" s="94"/>
      <c r="T1727" s="94"/>
    </row>
    <row r="1728" ht="15.75" customHeight="1">
      <c r="A1728" s="242"/>
      <c r="B1728" s="222"/>
      <c r="C1728" s="223"/>
      <c r="D1728" s="248"/>
      <c r="J1728" s="226"/>
      <c r="K1728" s="3"/>
      <c r="L1728" s="3"/>
      <c r="O1728" s="227"/>
      <c r="Q1728" s="94"/>
      <c r="R1728" s="94"/>
      <c r="S1728" s="94"/>
      <c r="T1728" s="94"/>
    </row>
    <row r="1729" ht="15.75" customHeight="1">
      <c r="A1729" s="242"/>
      <c r="B1729" s="222"/>
      <c r="C1729" s="223"/>
      <c r="D1729" s="248"/>
      <c r="J1729" s="226"/>
      <c r="K1729" s="3"/>
      <c r="L1729" s="3"/>
      <c r="O1729" s="227"/>
      <c r="Q1729" s="94"/>
      <c r="R1729" s="94"/>
      <c r="S1729" s="94"/>
      <c r="T1729" s="94"/>
    </row>
    <row r="1730" ht="15.75" customHeight="1">
      <c r="A1730" s="242"/>
      <c r="B1730" s="222"/>
      <c r="C1730" s="223"/>
      <c r="D1730" s="248"/>
      <c r="J1730" s="226"/>
      <c r="K1730" s="3"/>
      <c r="L1730" s="3"/>
      <c r="O1730" s="227"/>
      <c r="Q1730" s="94"/>
      <c r="R1730" s="94"/>
      <c r="S1730" s="94"/>
      <c r="T1730" s="94"/>
    </row>
    <row r="1731" ht="15.75" customHeight="1">
      <c r="A1731" s="242"/>
      <c r="B1731" s="222"/>
      <c r="C1731" s="223"/>
      <c r="D1731" s="248"/>
      <c r="J1731" s="226"/>
      <c r="K1731" s="3"/>
      <c r="L1731" s="3"/>
      <c r="O1731" s="227"/>
      <c r="Q1731" s="94"/>
      <c r="R1731" s="94"/>
      <c r="S1731" s="94"/>
      <c r="T1731" s="94"/>
    </row>
    <row r="1732" ht="15.75" customHeight="1">
      <c r="A1732" s="242"/>
      <c r="B1732" s="222"/>
      <c r="C1732" s="223"/>
      <c r="D1732" s="248"/>
      <c r="J1732" s="226"/>
      <c r="K1732" s="3"/>
      <c r="L1732" s="3"/>
      <c r="O1732" s="227"/>
      <c r="Q1732" s="94"/>
      <c r="R1732" s="94"/>
      <c r="S1732" s="94"/>
      <c r="T1732" s="94"/>
    </row>
    <row r="1733" ht="15.75" customHeight="1">
      <c r="A1733" s="242"/>
      <c r="B1733" s="222"/>
      <c r="C1733" s="223"/>
      <c r="D1733" s="248"/>
      <c r="J1733" s="226"/>
      <c r="K1733" s="3"/>
      <c r="L1733" s="3"/>
      <c r="O1733" s="227"/>
      <c r="Q1733" s="94"/>
      <c r="R1733" s="94"/>
      <c r="S1733" s="94"/>
      <c r="T1733" s="94"/>
    </row>
    <row r="1734" ht="15.75" customHeight="1">
      <c r="A1734" s="242"/>
      <c r="B1734" s="222"/>
      <c r="C1734" s="223"/>
      <c r="D1734" s="248"/>
      <c r="J1734" s="226"/>
      <c r="K1734" s="3"/>
      <c r="L1734" s="3"/>
      <c r="O1734" s="227"/>
      <c r="Q1734" s="94"/>
      <c r="R1734" s="94"/>
      <c r="S1734" s="94"/>
      <c r="T1734" s="94"/>
    </row>
    <row r="1735" ht="15.75" customHeight="1">
      <c r="A1735" s="242"/>
      <c r="B1735" s="222"/>
      <c r="C1735" s="223"/>
      <c r="D1735" s="248"/>
      <c r="J1735" s="226"/>
      <c r="K1735" s="3"/>
      <c r="L1735" s="3"/>
      <c r="O1735" s="227"/>
      <c r="Q1735" s="94"/>
      <c r="R1735" s="94"/>
      <c r="S1735" s="94"/>
      <c r="T1735" s="94"/>
    </row>
    <row r="1736" ht="15.75" customHeight="1">
      <c r="A1736" s="242"/>
      <c r="B1736" s="222"/>
      <c r="C1736" s="223"/>
      <c r="D1736" s="248"/>
      <c r="J1736" s="226"/>
      <c r="K1736" s="3"/>
      <c r="L1736" s="3"/>
      <c r="O1736" s="227"/>
      <c r="Q1736" s="94"/>
      <c r="R1736" s="94"/>
      <c r="S1736" s="94"/>
      <c r="T1736" s="94"/>
    </row>
    <row r="1737" ht="15.75" customHeight="1">
      <c r="A1737" s="242"/>
      <c r="B1737" s="222"/>
      <c r="C1737" s="223"/>
      <c r="D1737" s="248"/>
      <c r="J1737" s="226"/>
      <c r="K1737" s="3"/>
      <c r="L1737" s="3"/>
      <c r="O1737" s="227"/>
      <c r="Q1737" s="94"/>
      <c r="R1737" s="94"/>
      <c r="S1737" s="94"/>
      <c r="T1737" s="94"/>
    </row>
    <row r="1738" ht="15.75" customHeight="1">
      <c r="A1738" s="242"/>
      <c r="B1738" s="222"/>
      <c r="C1738" s="223"/>
      <c r="D1738" s="248"/>
      <c r="J1738" s="226"/>
      <c r="K1738" s="3"/>
      <c r="L1738" s="3"/>
      <c r="O1738" s="227"/>
      <c r="Q1738" s="94"/>
      <c r="R1738" s="94"/>
      <c r="S1738" s="94"/>
      <c r="T1738" s="94"/>
    </row>
    <row r="1739" ht="15.75" customHeight="1">
      <c r="A1739" s="242"/>
      <c r="B1739" s="222"/>
      <c r="C1739" s="223"/>
      <c r="D1739" s="248"/>
      <c r="J1739" s="226"/>
      <c r="K1739" s="3"/>
      <c r="L1739" s="3"/>
      <c r="O1739" s="227"/>
      <c r="Q1739" s="94"/>
      <c r="R1739" s="94"/>
      <c r="S1739" s="94"/>
      <c r="T1739" s="94"/>
    </row>
    <row r="1740" ht="15.75" customHeight="1">
      <c r="A1740" s="242"/>
      <c r="B1740" s="222"/>
      <c r="C1740" s="223"/>
      <c r="D1740" s="248"/>
      <c r="J1740" s="226"/>
      <c r="K1740" s="3"/>
      <c r="L1740" s="3"/>
      <c r="O1740" s="227"/>
      <c r="Q1740" s="94"/>
      <c r="R1740" s="94"/>
      <c r="S1740" s="94"/>
      <c r="T1740" s="94"/>
    </row>
    <row r="1741" ht="15.75" customHeight="1">
      <c r="A1741" s="242"/>
      <c r="B1741" s="222"/>
      <c r="C1741" s="223"/>
      <c r="D1741" s="248"/>
      <c r="J1741" s="226"/>
      <c r="K1741" s="3"/>
      <c r="L1741" s="3"/>
      <c r="O1741" s="227"/>
      <c r="Q1741" s="94"/>
      <c r="R1741" s="94"/>
      <c r="S1741" s="94"/>
      <c r="T1741" s="94"/>
    </row>
    <row r="1742" ht="15.75" customHeight="1">
      <c r="A1742" s="242"/>
      <c r="B1742" s="222"/>
      <c r="C1742" s="223"/>
      <c r="D1742" s="248"/>
      <c r="J1742" s="226"/>
      <c r="K1742" s="3"/>
      <c r="L1742" s="3"/>
      <c r="O1742" s="227"/>
      <c r="Q1742" s="94"/>
      <c r="R1742" s="94"/>
      <c r="S1742" s="94"/>
      <c r="T1742" s="94"/>
    </row>
    <row r="1743" ht="15.75" customHeight="1">
      <c r="A1743" s="242"/>
      <c r="B1743" s="222"/>
      <c r="C1743" s="223"/>
      <c r="D1743" s="248"/>
      <c r="J1743" s="226"/>
      <c r="K1743" s="3"/>
      <c r="L1743" s="3"/>
      <c r="O1743" s="227"/>
      <c r="Q1743" s="94"/>
      <c r="R1743" s="94"/>
      <c r="S1743" s="94"/>
      <c r="T1743" s="94"/>
    </row>
    <row r="1744" ht="15.75" customHeight="1">
      <c r="A1744" s="242"/>
      <c r="B1744" s="222"/>
      <c r="C1744" s="223"/>
      <c r="D1744" s="248"/>
      <c r="J1744" s="226"/>
      <c r="K1744" s="3"/>
      <c r="L1744" s="3"/>
      <c r="O1744" s="227"/>
      <c r="Q1744" s="94"/>
      <c r="R1744" s="94"/>
      <c r="S1744" s="94"/>
      <c r="T1744" s="94"/>
    </row>
    <row r="1745" ht="15.75" customHeight="1">
      <c r="A1745" s="242"/>
      <c r="B1745" s="222"/>
      <c r="C1745" s="223"/>
      <c r="D1745" s="248"/>
      <c r="J1745" s="226"/>
      <c r="K1745" s="3"/>
      <c r="L1745" s="3"/>
      <c r="O1745" s="227"/>
      <c r="Q1745" s="94"/>
      <c r="R1745" s="94"/>
      <c r="S1745" s="94"/>
      <c r="T1745" s="94"/>
    </row>
    <row r="1746" ht="15.75" customHeight="1">
      <c r="A1746" s="242"/>
      <c r="B1746" s="222"/>
      <c r="C1746" s="223"/>
      <c r="D1746" s="248"/>
      <c r="J1746" s="226"/>
      <c r="K1746" s="3"/>
      <c r="L1746" s="3"/>
      <c r="O1746" s="227"/>
      <c r="Q1746" s="94"/>
      <c r="R1746" s="94"/>
      <c r="S1746" s="94"/>
      <c r="T1746" s="94"/>
    </row>
    <row r="1747" ht="15.75" customHeight="1">
      <c r="A1747" s="242"/>
      <c r="B1747" s="222"/>
      <c r="C1747" s="223"/>
      <c r="D1747" s="248"/>
      <c r="J1747" s="226"/>
      <c r="K1747" s="3"/>
      <c r="L1747" s="3"/>
      <c r="O1747" s="227"/>
      <c r="Q1747" s="94"/>
      <c r="R1747" s="94"/>
      <c r="S1747" s="94"/>
      <c r="T1747" s="94"/>
    </row>
    <row r="1748" ht="15.75" customHeight="1">
      <c r="A1748" s="242"/>
      <c r="B1748" s="222"/>
      <c r="C1748" s="223"/>
      <c r="D1748" s="248"/>
      <c r="J1748" s="226"/>
      <c r="K1748" s="3"/>
      <c r="L1748" s="3"/>
      <c r="O1748" s="227"/>
      <c r="Q1748" s="94"/>
      <c r="R1748" s="94"/>
      <c r="S1748" s="94"/>
      <c r="T1748" s="94"/>
    </row>
    <row r="1749" ht="15.75" customHeight="1">
      <c r="A1749" s="242"/>
      <c r="B1749" s="222"/>
      <c r="C1749" s="223"/>
      <c r="D1749" s="248"/>
      <c r="J1749" s="226"/>
      <c r="K1749" s="3"/>
      <c r="L1749" s="3"/>
      <c r="O1749" s="227"/>
      <c r="Q1749" s="94"/>
      <c r="R1749" s="94"/>
      <c r="S1749" s="94"/>
      <c r="T1749" s="94"/>
    </row>
    <row r="1750" ht="15.75" customHeight="1">
      <c r="A1750" s="242"/>
      <c r="B1750" s="222"/>
      <c r="C1750" s="223"/>
      <c r="D1750" s="248"/>
      <c r="J1750" s="226"/>
      <c r="K1750" s="3"/>
      <c r="L1750" s="3"/>
      <c r="O1750" s="227"/>
      <c r="Q1750" s="94"/>
      <c r="R1750" s="94"/>
      <c r="S1750" s="94"/>
      <c r="T1750" s="94"/>
    </row>
    <row r="1751" ht="15.75" customHeight="1">
      <c r="A1751" s="242"/>
      <c r="B1751" s="222"/>
      <c r="C1751" s="223"/>
      <c r="D1751" s="248"/>
      <c r="J1751" s="226"/>
      <c r="K1751" s="3"/>
      <c r="L1751" s="3"/>
      <c r="O1751" s="227"/>
      <c r="Q1751" s="94"/>
      <c r="R1751" s="94"/>
      <c r="S1751" s="94"/>
      <c r="T1751" s="94"/>
    </row>
    <row r="1752" ht="15.75" customHeight="1">
      <c r="A1752" s="242"/>
      <c r="B1752" s="222"/>
      <c r="C1752" s="223"/>
      <c r="D1752" s="248"/>
      <c r="J1752" s="226"/>
      <c r="K1752" s="3"/>
      <c r="L1752" s="3"/>
      <c r="O1752" s="227"/>
      <c r="Q1752" s="94"/>
      <c r="R1752" s="94"/>
      <c r="S1752" s="94"/>
      <c r="T1752" s="94"/>
    </row>
    <row r="1753" ht="15.75" customHeight="1">
      <c r="A1753" s="242"/>
      <c r="B1753" s="222"/>
      <c r="C1753" s="223"/>
      <c r="D1753" s="248"/>
      <c r="J1753" s="226"/>
      <c r="K1753" s="3"/>
      <c r="L1753" s="3"/>
      <c r="O1753" s="227"/>
      <c r="Q1753" s="94"/>
      <c r="R1753" s="94"/>
      <c r="S1753" s="94"/>
      <c r="T1753" s="94"/>
    </row>
    <row r="1754" ht="15.75" customHeight="1">
      <c r="A1754" s="242"/>
      <c r="B1754" s="222"/>
      <c r="C1754" s="223"/>
      <c r="D1754" s="248"/>
      <c r="J1754" s="226"/>
      <c r="K1754" s="3"/>
      <c r="L1754" s="3"/>
      <c r="O1754" s="227"/>
      <c r="Q1754" s="94"/>
      <c r="R1754" s="94"/>
      <c r="S1754" s="94"/>
      <c r="T1754" s="94"/>
    </row>
    <row r="1755" ht="15.75" customHeight="1">
      <c r="A1755" s="242"/>
      <c r="B1755" s="222"/>
      <c r="C1755" s="223"/>
      <c r="D1755" s="248"/>
      <c r="J1755" s="226"/>
      <c r="K1755" s="3"/>
      <c r="L1755" s="3"/>
      <c r="O1755" s="227"/>
      <c r="Q1755" s="94"/>
      <c r="R1755" s="94"/>
      <c r="S1755" s="94"/>
      <c r="T1755" s="94"/>
    </row>
    <row r="1756" ht="15.75" customHeight="1">
      <c r="A1756" s="242"/>
      <c r="B1756" s="222"/>
      <c r="C1756" s="223"/>
      <c r="D1756" s="248"/>
      <c r="J1756" s="226"/>
      <c r="K1756" s="3"/>
      <c r="L1756" s="3"/>
      <c r="O1756" s="227"/>
      <c r="Q1756" s="94"/>
      <c r="R1756" s="94"/>
      <c r="S1756" s="94"/>
      <c r="T1756" s="94"/>
    </row>
    <row r="1757" ht="15.75" customHeight="1">
      <c r="A1757" s="242"/>
      <c r="B1757" s="222"/>
      <c r="C1757" s="223"/>
      <c r="D1757" s="248"/>
      <c r="J1757" s="226"/>
      <c r="K1757" s="3"/>
      <c r="L1757" s="3"/>
      <c r="O1757" s="227"/>
      <c r="Q1757" s="94"/>
      <c r="R1757" s="94"/>
      <c r="S1757" s="94"/>
      <c r="T1757" s="94"/>
    </row>
    <row r="1758" ht="15.75" customHeight="1">
      <c r="A1758" s="242"/>
      <c r="B1758" s="222"/>
      <c r="C1758" s="223"/>
      <c r="D1758" s="248"/>
      <c r="J1758" s="226"/>
      <c r="K1758" s="3"/>
      <c r="L1758" s="3"/>
      <c r="O1758" s="227"/>
      <c r="Q1758" s="94"/>
      <c r="R1758" s="94"/>
      <c r="S1758" s="94"/>
      <c r="T1758" s="94"/>
    </row>
    <row r="1759" ht="15.75" customHeight="1">
      <c r="A1759" s="242"/>
      <c r="B1759" s="222"/>
      <c r="C1759" s="223"/>
      <c r="D1759" s="248"/>
      <c r="J1759" s="226"/>
      <c r="K1759" s="3"/>
      <c r="L1759" s="3"/>
      <c r="O1759" s="227"/>
      <c r="Q1759" s="94"/>
      <c r="R1759" s="94"/>
      <c r="S1759" s="94"/>
      <c r="T1759" s="94"/>
    </row>
    <row r="1760" ht="15.75" customHeight="1">
      <c r="A1760" s="242"/>
      <c r="B1760" s="222"/>
      <c r="C1760" s="223"/>
      <c r="D1760" s="248"/>
      <c r="J1760" s="226"/>
      <c r="K1760" s="3"/>
      <c r="L1760" s="3"/>
      <c r="O1760" s="227"/>
      <c r="Q1760" s="94"/>
      <c r="R1760" s="94"/>
      <c r="S1760" s="94"/>
      <c r="T1760" s="94"/>
    </row>
    <row r="1761" ht="15.75" customHeight="1">
      <c r="A1761" s="242"/>
      <c r="B1761" s="222"/>
      <c r="C1761" s="223"/>
      <c r="D1761" s="248"/>
      <c r="J1761" s="226"/>
      <c r="K1761" s="3"/>
      <c r="L1761" s="3"/>
      <c r="O1761" s="227"/>
      <c r="Q1761" s="94"/>
      <c r="R1761" s="94"/>
      <c r="S1761" s="94"/>
      <c r="T1761" s="94"/>
    </row>
    <row r="1762" ht="15.75" customHeight="1">
      <c r="A1762" s="242"/>
      <c r="B1762" s="222"/>
      <c r="C1762" s="223"/>
      <c r="D1762" s="248"/>
      <c r="J1762" s="226"/>
      <c r="K1762" s="3"/>
      <c r="L1762" s="3"/>
      <c r="O1762" s="227"/>
      <c r="Q1762" s="94"/>
      <c r="R1762" s="94"/>
      <c r="S1762" s="94"/>
      <c r="T1762" s="94"/>
    </row>
    <row r="1763" ht="15.75" customHeight="1">
      <c r="A1763" s="242"/>
      <c r="B1763" s="222"/>
      <c r="C1763" s="223"/>
      <c r="D1763" s="248"/>
      <c r="J1763" s="226"/>
      <c r="K1763" s="3"/>
      <c r="L1763" s="3"/>
      <c r="O1763" s="227"/>
      <c r="Q1763" s="94"/>
      <c r="R1763" s="94"/>
      <c r="S1763" s="94"/>
      <c r="T1763" s="94"/>
    </row>
    <row r="1764" ht="15.75" customHeight="1">
      <c r="A1764" s="242"/>
      <c r="B1764" s="222"/>
      <c r="C1764" s="223"/>
      <c r="D1764" s="248"/>
      <c r="J1764" s="226"/>
      <c r="K1764" s="3"/>
      <c r="L1764" s="3"/>
      <c r="O1764" s="227"/>
      <c r="Q1764" s="94"/>
      <c r="R1764" s="94"/>
      <c r="S1764" s="94"/>
      <c r="T1764" s="94"/>
    </row>
    <row r="1765" ht="15.75" customHeight="1">
      <c r="A1765" s="242"/>
      <c r="B1765" s="222"/>
      <c r="C1765" s="223"/>
      <c r="D1765" s="248"/>
      <c r="J1765" s="226"/>
      <c r="K1765" s="3"/>
      <c r="L1765" s="3"/>
      <c r="O1765" s="227"/>
      <c r="Q1765" s="94"/>
      <c r="R1765" s="94"/>
      <c r="S1765" s="94"/>
      <c r="T1765" s="94"/>
    </row>
    <row r="1766" ht="15.75" customHeight="1">
      <c r="A1766" s="242"/>
      <c r="B1766" s="222"/>
      <c r="C1766" s="223"/>
      <c r="D1766" s="248"/>
      <c r="J1766" s="226"/>
      <c r="K1766" s="3"/>
      <c r="L1766" s="3"/>
      <c r="O1766" s="227"/>
      <c r="Q1766" s="94"/>
      <c r="R1766" s="94"/>
      <c r="S1766" s="94"/>
      <c r="T1766" s="94"/>
    </row>
    <row r="1767" ht="15.75" customHeight="1">
      <c r="A1767" s="242"/>
      <c r="B1767" s="222"/>
      <c r="C1767" s="223"/>
      <c r="D1767" s="248"/>
      <c r="J1767" s="226"/>
      <c r="K1767" s="3"/>
      <c r="L1767" s="3"/>
      <c r="O1767" s="227"/>
      <c r="Q1767" s="94"/>
      <c r="R1767" s="94"/>
      <c r="S1767" s="94"/>
      <c r="T1767" s="94"/>
    </row>
    <row r="1768" ht="15.75" customHeight="1">
      <c r="A1768" s="242"/>
      <c r="B1768" s="222"/>
      <c r="C1768" s="223"/>
      <c r="D1768" s="248"/>
      <c r="J1768" s="226"/>
      <c r="K1768" s="3"/>
      <c r="L1768" s="3"/>
      <c r="O1768" s="227"/>
      <c r="Q1768" s="94"/>
      <c r="R1768" s="94"/>
      <c r="S1768" s="94"/>
      <c r="T1768" s="94"/>
    </row>
    <row r="1769" ht="15.75" customHeight="1">
      <c r="A1769" s="242"/>
      <c r="B1769" s="222"/>
      <c r="C1769" s="223"/>
      <c r="D1769" s="248"/>
      <c r="J1769" s="226"/>
      <c r="K1769" s="3"/>
      <c r="L1769" s="3"/>
      <c r="O1769" s="227"/>
      <c r="Q1769" s="94"/>
      <c r="R1769" s="94"/>
      <c r="S1769" s="94"/>
      <c r="T1769" s="94"/>
    </row>
    <row r="1770" ht="15.75" customHeight="1">
      <c r="A1770" s="242"/>
      <c r="B1770" s="222"/>
      <c r="C1770" s="223"/>
      <c r="D1770" s="248"/>
      <c r="J1770" s="226"/>
      <c r="K1770" s="3"/>
      <c r="L1770" s="3"/>
      <c r="O1770" s="227"/>
      <c r="Q1770" s="94"/>
      <c r="R1770" s="94"/>
      <c r="S1770" s="94"/>
      <c r="T1770" s="94"/>
    </row>
    <row r="1771" ht="15.75" customHeight="1">
      <c r="A1771" s="242"/>
      <c r="B1771" s="222"/>
      <c r="C1771" s="223"/>
      <c r="D1771" s="248"/>
      <c r="J1771" s="226"/>
      <c r="K1771" s="3"/>
      <c r="L1771" s="3"/>
      <c r="O1771" s="227"/>
      <c r="Q1771" s="94"/>
      <c r="R1771" s="94"/>
      <c r="S1771" s="94"/>
      <c r="T1771" s="94"/>
    </row>
    <row r="1772" ht="15.75" customHeight="1">
      <c r="A1772" s="242"/>
      <c r="B1772" s="222"/>
      <c r="C1772" s="223"/>
      <c r="D1772" s="248"/>
      <c r="J1772" s="226"/>
      <c r="K1772" s="3"/>
      <c r="L1772" s="3"/>
      <c r="O1772" s="227"/>
      <c r="Q1772" s="94"/>
      <c r="R1772" s="94"/>
      <c r="S1772" s="94"/>
      <c r="T1772" s="94"/>
    </row>
    <row r="1773" ht="15.75" customHeight="1">
      <c r="A1773" s="242"/>
      <c r="B1773" s="222"/>
      <c r="C1773" s="223"/>
      <c r="D1773" s="248"/>
      <c r="J1773" s="226"/>
      <c r="K1773" s="3"/>
      <c r="L1773" s="3"/>
      <c r="O1773" s="227"/>
      <c r="Q1773" s="94"/>
      <c r="R1773" s="94"/>
      <c r="S1773" s="94"/>
      <c r="T1773" s="94"/>
    </row>
    <row r="1774" ht="15.75" customHeight="1">
      <c r="A1774" s="242"/>
      <c r="B1774" s="222"/>
      <c r="C1774" s="223"/>
      <c r="D1774" s="248"/>
      <c r="J1774" s="226"/>
      <c r="K1774" s="3"/>
      <c r="L1774" s="3"/>
      <c r="O1774" s="227"/>
      <c r="Q1774" s="94"/>
      <c r="R1774" s="94"/>
      <c r="S1774" s="94"/>
      <c r="T1774" s="94"/>
    </row>
    <row r="1775" ht="15.75" customHeight="1">
      <c r="A1775" s="242"/>
      <c r="B1775" s="222"/>
      <c r="C1775" s="223"/>
      <c r="D1775" s="248"/>
      <c r="J1775" s="226"/>
      <c r="K1775" s="3"/>
      <c r="L1775" s="3"/>
      <c r="O1775" s="227"/>
      <c r="Q1775" s="94"/>
      <c r="R1775" s="94"/>
      <c r="S1775" s="94"/>
      <c r="T1775" s="94"/>
    </row>
    <row r="1776" ht="15.75" customHeight="1">
      <c r="A1776" s="242"/>
      <c r="B1776" s="222"/>
      <c r="C1776" s="223"/>
      <c r="D1776" s="248"/>
      <c r="J1776" s="226"/>
      <c r="K1776" s="3"/>
      <c r="L1776" s="3"/>
      <c r="O1776" s="227"/>
      <c r="Q1776" s="94"/>
      <c r="R1776" s="94"/>
      <c r="S1776" s="94"/>
      <c r="T1776" s="94"/>
    </row>
    <row r="1777" ht="15.75" customHeight="1">
      <c r="A1777" s="242"/>
      <c r="B1777" s="222"/>
      <c r="C1777" s="223"/>
      <c r="D1777" s="248"/>
      <c r="J1777" s="226"/>
      <c r="K1777" s="3"/>
      <c r="L1777" s="3"/>
      <c r="O1777" s="227"/>
      <c r="Q1777" s="94"/>
      <c r="R1777" s="94"/>
      <c r="S1777" s="94"/>
      <c r="T1777" s="94"/>
    </row>
    <row r="1778" ht="15.75" customHeight="1">
      <c r="A1778" s="242"/>
      <c r="B1778" s="222"/>
      <c r="C1778" s="223"/>
      <c r="D1778" s="248"/>
      <c r="J1778" s="226"/>
      <c r="K1778" s="3"/>
      <c r="L1778" s="3"/>
      <c r="O1778" s="227"/>
      <c r="Q1778" s="94"/>
      <c r="R1778" s="94"/>
      <c r="S1778" s="94"/>
      <c r="T1778" s="94"/>
    </row>
    <row r="1779" ht="15.75" customHeight="1">
      <c r="A1779" s="242"/>
      <c r="B1779" s="222"/>
      <c r="C1779" s="223"/>
      <c r="D1779" s="248"/>
      <c r="J1779" s="226"/>
      <c r="K1779" s="3"/>
      <c r="L1779" s="3"/>
      <c r="O1779" s="227"/>
      <c r="Q1779" s="94"/>
      <c r="R1779" s="94"/>
      <c r="S1779" s="94"/>
      <c r="T1779" s="94"/>
    </row>
    <row r="1780" ht="15.75" customHeight="1">
      <c r="A1780" s="242"/>
      <c r="B1780" s="222"/>
      <c r="C1780" s="223"/>
      <c r="D1780" s="248"/>
      <c r="J1780" s="226"/>
      <c r="K1780" s="3"/>
      <c r="L1780" s="3"/>
      <c r="O1780" s="227"/>
      <c r="Q1780" s="94"/>
      <c r="R1780" s="94"/>
      <c r="S1780" s="94"/>
      <c r="T1780" s="94"/>
    </row>
    <row r="1781" ht="15.75" customHeight="1">
      <c r="A1781" s="242"/>
      <c r="B1781" s="222"/>
      <c r="C1781" s="223"/>
      <c r="D1781" s="248"/>
      <c r="J1781" s="226"/>
      <c r="K1781" s="3"/>
      <c r="L1781" s="3"/>
      <c r="O1781" s="227"/>
      <c r="Q1781" s="94"/>
      <c r="R1781" s="94"/>
      <c r="S1781" s="94"/>
      <c r="T1781" s="94"/>
    </row>
    <row r="1782" ht="15.75" customHeight="1">
      <c r="A1782" s="242"/>
      <c r="B1782" s="222"/>
      <c r="C1782" s="223"/>
      <c r="D1782" s="248"/>
      <c r="J1782" s="226"/>
      <c r="K1782" s="3"/>
      <c r="L1782" s="3"/>
      <c r="O1782" s="227"/>
      <c r="Q1782" s="94"/>
      <c r="R1782" s="94"/>
      <c r="S1782" s="94"/>
      <c r="T1782" s="94"/>
    </row>
    <row r="1783" ht="15.75" customHeight="1">
      <c r="A1783" s="242"/>
      <c r="B1783" s="222"/>
      <c r="C1783" s="223"/>
      <c r="D1783" s="248"/>
      <c r="J1783" s="226"/>
      <c r="K1783" s="3"/>
      <c r="L1783" s="3"/>
      <c r="O1783" s="227"/>
      <c r="Q1783" s="94"/>
      <c r="R1783" s="94"/>
      <c r="S1783" s="94"/>
      <c r="T1783" s="94"/>
    </row>
    <row r="1784" ht="15.75" customHeight="1">
      <c r="A1784" s="242"/>
      <c r="B1784" s="222"/>
      <c r="C1784" s="223"/>
      <c r="D1784" s="248"/>
      <c r="J1784" s="226"/>
      <c r="K1784" s="3"/>
      <c r="L1784" s="3"/>
      <c r="O1784" s="227"/>
      <c r="Q1784" s="94"/>
      <c r="R1784" s="94"/>
      <c r="S1784" s="94"/>
      <c r="T1784" s="94"/>
    </row>
    <row r="1785" ht="15.75" customHeight="1">
      <c r="A1785" s="242"/>
      <c r="B1785" s="222"/>
      <c r="C1785" s="223"/>
      <c r="D1785" s="248"/>
      <c r="J1785" s="226"/>
      <c r="K1785" s="3"/>
      <c r="L1785" s="3"/>
      <c r="O1785" s="227"/>
      <c r="Q1785" s="94"/>
      <c r="R1785" s="94"/>
      <c r="S1785" s="94"/>
      <c r="T1785" s="94"/>
    </row>
    <row r="1786" ht="15.75" customHeight="1">
      <c r="A1786" s="242"/>
      <c r="B1786" s="222"/>
      <c r="C1786" s="223"/>
      <c r="D1786" s="248"/>
      <c r="J1786" s="226"/>
      <c r="K1786" s="3"/>
      <c r="L1786" s="3"/>
      <c r="O1786" s="227"/>
      <c r="Q1786" s="94"/>
      <c r="R1786" s="94"/>
      <c r="S1786" s="94"/>
      <c r="T1786" s="94"/>
    </row>
    <row r="1787" ht="15.75" customHeight="1">
      <c r="A1787" s="242"/>
      <c r="B1787" s="222"/>
      <c r="C1787" s="223"/>
      <c r="D1787" s="248"/>
      <c r="J1787" s="226"/>
      <c r="K1787" s="3"/>
      <c r="L1787" s="3"/>
      <c r="O1787" s="227"/>
      <c r="Q1787" s="94"/>
      <c r="R1787" s="94"/>
      <c r="S1787" s="94"/>
      <c r="T1787" s="94"/>
    </row>
    <row r="1788" ht="15.75" customHeight="1">
      <c r="A1788" s="242"/>
      <c r="B1788" s="222"/>
      <c r="C1788" s="223"/>
      <c r="D1788" s="248"/>
      <c r="J1788" s="226"/>
      <c r="K1788" s="3"/>
      <c r="L1788" s="3"/>
      <c r="O1788" s="227"/>
      <c r="Q1788" s="94"/>
      <c r="R1788" s="94"/>
      <c r="S1788" s="94"/>
      <c r="T1788" s="94"/>
    </row>
    <row r="1789" ht="15.75" customHeight="1">
      <c r="A1789" s="242"/>
      <c r="B1789" s="222"/>
      <c r="C1789" s="223"/>
      <c r="D1789" s="248"/>
      <c r="J1789" s="226"/>
      <c r="K1789" s="3"/>
      <c r="L1789" s="3"/>
      <c r="O1789" s="227"/>
      <c r="Q1789" s="94"/>
      <c r="R1789" s="94"/>
      <c r="S1789" s="94"/>
      <c r="T1789" s="94"/>
    </row>
    <row r="1790" ht="15.75" customHeight="1">
      <c r="A1790" s="242"/>
      <c r="B1790" s="222"/>
      <c r="C1790" s="223"/>
      <c r="D1790" s="248"/>
      <c r="J1790" s="226"/>
      <c r="K1790" s="3"/>
      <c r="L1790" s="3"/>
      <c r="O1790" s="227"/>
      <c r="Q1790" s="94"/>
      <c r="R1790" s="94"/>
      <c r="S1790" s="94"/>
      <c r="T1790" s="94"/>
    </row>
    <row r="1791" ht="15.75" customHeight="1">
      <c r="A1791" s="242"/>
      <c r="B1791" s="222"/>
      <c r="C1791" s="223"/>
      <c r="D1791" s="248"/>
      <c r="J1791" s="226"/>
      <c r="K1791" s="3"/>
      <c r="L1791" s="3"/>
      <c r="O1791" s="227"/>
      <c r="Q1791" s="94"/>
      <c r="R1791" s="94"/>
      <c r="S1791" s="94"/>
      <c r="T1791" s="94"/>
    </row>
    <row r="1792" ht="15.75" customHeight="1">
      <c r="A1792" s="242"/>
      <c r="B1792" s="222"/>
      <c r="C1792" s="223"/>
      <c r="D1792" s="248"/>
      <c r="J1792" s="226"/>
      <c r="K1792" s="3"/>
      <c r="L1792" s="3"/>
      <c r="O1792" s="227"/>
      <c r="Q1792" s="94"/>
      <c r="R1792" s="94"/>
      <c r="S1792" s="94"/>
      <c r="T1792" s="94"/>
    </row>
    <row r="1793" ht="15.75" customHeight="1">
      <c r="A1793" s="242"/>
      <c r="B1793" s="222"/>
      <c r="C1793" s="223"/>
      <c r="D1793" s="248"/>
      <c r="J1793" s="226"/>
      <c r="K1793" s="3"/>
      <c r="L1793" s="3"/>
      <c r="O1793" s="227"/>
      <c r="Q1793" s="94"/>
      <c r="R1793" s="94"/>
      <c r="S1793" s="94"/>
      <c r="T1793" s="94"/>
    </row>
    <row r="1794" ht="15.75" customHeight="1">
      <c r="A1794" s="242"/>
      <c r="B1794" s="222"/>
      <c r="C1794" s="223"/>
      <c r="D1794" s="248"/>
      <c r="J1794" s="226"/>
      <c r="K1794" s="3"/>
      <c r="L1794" s="3"/>
      <c r="O1794" s="227"/>
      <c r="Q1794" s="94"/>
      <c r="R1794" s="94"/>
      <c r="S1794" s="94"/>
      <c r="T1794" s="94"/>
    </row>
    <row r="1795" ht="15.75" customHeight="1">
      <c r="A1795" s="242"/>
      <c r="B1795" s="222"/>
      <c r="C1795" s="223"/>
      <c r="D1795" s="248"/>
      <c r="J1795" s="226"/>
      <c r="K1795" s="3"/>
      <c r="L1795" s="3"/>
      <c r="O1795" s="227"/>
      <c r="Q1795" s="94"/>
      <c r="R1795" s="94"/>
      <c r="S1795" s="94"/>
      <c r="T1795" s="94"/>
    </row>
    <row r="1796" ht="15.75" customHeight="1">
      <c r="A1796" s="242"/>
      <c r="B1796" s="222"/>
      <c r="C1796" s="223"/>
      <c r="D1796" s="248"/>
      <c r="J1796" s="226"/>
      <c r="K1796" s="3"/>
      <c r="L1796" s="3"/>
      <c r="O1796" s="227"/>
      <c r="Q1796" s="94"/>
      <c r="R1796" s="94"/>
      <c r="S1796" s="94"/>
      <c r="T1796" s="94"/>
    </row>
    <row r="1797" ht="15.75" customHeight="1">
      <c r="A1797" s="242"/>
      <c r="B1797" s="222"/>
      <c r="C1797" s="223"/>
      <c r="D1797" s="248"/>
      <c r="J1797" s="226"/>
      <c r="K1797" s="3"/>
      <c r="L1797" s="3"/>
      <c r="O1797" s="227"/>
      <c r="Q1797" s="94"/>
      <c r="R1797" s="94"/>
      <c r="S1797" s="94"/>
      <c r="T1797" s="94"/>
    </row>
    <row r="1798" ht="15.75" customHeight="1">
      <c r="A1798" s="242"/>
      <c r="B1798" s="222"/>
      <c r="C1798" s="223"/>
      <c r="D1798" s="248"/>
      <c r="J1798" s="226"/>
      <c r="K1798" s="3"/>
      <c r="L1798" s="3"/>
      <c r="O1798" s="227"/>
      <c r="Q1798" s="94"/>
      <c r="R1798" s="94"/>
      <c r="S1798" s="94"/>
      <c r="T1798" s="94"/>
    </row>
    <row r="1799" ht="15.75" customHeight="1">
      <c r="A1799" s="242"/>
      <c r="B1799" s="222"/>
      <c r="C1799" s="223"/>
      <c r="D1799" s="248"/>
      <c r="J1799" s="226"/>
      <c r="K1799" s="3"/>
      <c r="L1799" s="3"/>
      <c r="O1799" s="227"/>
      <c r="Q1799" s="94"/>
      <c r="R1799" s="94"/>
      <c r="S1799" s="94"/>
      <c r="T1799" s="94"/>
    </row>
    <row r="1800" ht="15.75" customHeight="1">
      <c r="A1800" s="242"/>
      <c r="B1800" s="222"/>
      <c r="C1800" s="223"/>
      <c r="D1800" s="248"/>
      <c r="J1800" s="226"/>
      <c r="K1800" s="3"/>
      <c r="L1800" s="3"/>
      <c r="O1800" s="227"/>
      <c r="Q1800" s="94"/>
      <c r="R1800" s="94"/>
      <c r="S1800" s="94"/>
      <c r="T1800" s="94"/>
    </row>
    <row r="1801" ht="15.75" customHeight="1">
      <c r="A1801" s="242"/>
      <c r="B1801" s="222"/>
      <c r="C1801" s="223"/>
      <c r="D1801" s="248"/>
      <c r="J1801" s="226"/>
      <c r="K1801" s="3"/>
      <c r="L1801" s="3"/>
      <c r="O1801" s="227"/>
      <c r="Q1801" s="94"/>
      <c r="R1801" s="94"/>
      <c r="S1801" s="94"/>
      <c r="T1801" s="94"/>
    </row>
    <row r="1802" ht="15.75" customHeight="1">
      <c r="A1802" s="242"/>
      <c r="B1802" s="222"/>
      <c r="C1802" s="223"/>
      <c r="D1802" s="248"/>
      <c r="J1802" s="226"/>
      <c r="K1802" s="3"/>
      <c r="L1802" s="3"/>
      <c r="O1802" s="227"/>
      <c r="Q1802" s="94"/>
      <c r="R1802" s="94"/>
      <c r="S1802" s="94"/>
      <c r="T1802" s="94"/>
    </row>
    <row r="1803" ht="15.75" customHeight="1">
      <c r="A1803" s="242"/>
      <c r="B1803" s="222"/>
      <c r="C1803" s="223"/>
      <c r="D1803" s="248"/>
      <c r="J1803" s="226"/>
      <c r="K1803" s="3"/>
      <c r="L1803" s="3"/>
      <c r="O1803" s="227"/>
      <c r="Q1803" s="94"/>
      <c r="R1803" s="94"/>
      <c r="S1803" s="94"/>
      <c r="T1803" s="94"/>
    </row>
    <row r="1804" ht="15.75" customHeight="1">
      <c r="A1804" s="242"/>
      <c r="B1804" s="222"/>
      <c r="C1804" s="223"/>
      <c r="D1804" s="248"/>
      <c r="J1804" s="226"/>
      <c r="K1804" s="3"/>
      <c r="L1804" s="3"/>
      <c r="O1804" s="227"/>
      <c r="Q1804" s="94"/>
      <c r="R1804" s="94"/>
      <c r="S1804" s="94"/>
      <c r="T1804" s="94"/>
    </row>
    <row r="1805" ht="15.75" customHeight="1">
      <c r="A1805" s="242"/>
      <c r="B1805" s="222"/>
      <c r="C1805" s="223"/>
      <c r="D1805" s="248"/>
      <c r="J1805" s="226"/>
      <c r="K1805" s="3"/>
      <c r="L1805" s="3"/>
      <c r="O1805" s="227"/>
      <c r="Q1805" s="94"/>
      <c r="R1805" s="94"/>
      <c r="S1805" s="94"/>
      <c r="T1805" s="94"/>
    </row>
    <row r="1806" ht="15.75" customHeight="1">
      <c r="A1806" s="242"/>
      <c r="B1806" s="222"/>
      <c r="C1806" s="223"/>
      <c r="D1806" s="248"/>
      <c r="J1806" s="226"/>
      <c r="K1806" s="3"/>
      <c r="L1806" s="3"/>
      <c r="O1806" s="227"/>
      <c r="Q1806" s="94"/>
      <c r="R1806" s="94"/>
      <c r="S1806" s="94"/>
      <c r="T1806" s="94"/>
    </row>
    <row r="1807" ht="15.75" customHeight="1">
      <c r="A1807" s="242"/>
      <c r="B1807" s="222"/>
      <c r="C1807" s="223"/>
      <c r="D1807" s="248"/>
      <c r="J1807" s="226"/>
      <c r="K1807" s="3"/>
      <c r="L1807" s="3"/>
      <c r="O1807" s="227"/>
      <c r="Q1807" s="94"/>
      <c r="R1807" s="94"/>
      <c r="S1807" s="94"/>
      <c r="T1807" s="94"/>
    </row>
    <row r="1808" ht="15.75" customHeight="1">
      <c r="A1808" s="242"/>
      <c r="B1808" s="222"/>
      <c r="C1808" s="223"/>
      <c r="D1808" s="248"/>
      <c r="J1808" s="226"/>
      <c r="K1808" s="3"/>
      <c r="L1808" s="3"/>
      <c r="O1808" s="227"/>
      <c r="Q1808" s="94"/>
      <c r="R1808" s="94"/>
      <c r="S1808" s="94"/>
      <c r="T1808" s="94"/>
    </row>
    <row r="1809" ht="15.75" customHeight="1">
      <c r="A1809" s="242"/>
      <c r="B1809" s="222"/>
      <c r="C1809" s="223"/>
      <c r="D1809" s="248"/>
      <c r="J1809" s="226"/>
      <c r="K1809" s="3"/>
      <c r="L1809" s="3"/>
      <c r="O1809" s="227"/>
      <c r="Q1809" s="94"/>
      <c r="R1809" s="94"/>
      <c r="S1809" s="94"/>
      <c r="T1809" s="94"/>
    </row>
    <row r="1810" ht="15.75" customHeight="1">
      <c r="A1810" s="242"/>
      <c r="B1810" s="222"/>
      <c r="C1810" s="223"/>
      <c r="D1810" s="248"/>
      <c r="J1810" s="226"/>
      <c r="K1810" s="3"/>
      <c r="L1810" s="3"/>
      <c r="O1810" s="227"/>
      <c r="Q1810" s="94"/>
      <c r="R1810" s="94"/>
      <c r="S1810" s="94"/>
      <c r="T1810" s="94"/>
    </row>
    <row r="1811" ht="15.75" customHeight="1">
      <c r="A1811" s="242"/>
      <c r="B1811" s="222"/>
      <c r="C1811" s="223"/>
      <c r="D1811" s="248"/>
      <c r="J1811" s="226"/>
      <c r="K1811" s="3"/>
      <c r="L1811" s="3"/>
      <c r="O1811" s="227"/>
      <c r="Q1811" s="94"/>
      <c r="R1811" s="94"/>
      <c r="S1811" s="94"/>
      <c r="T1811" s="94"/>
    </row>
    <row r="1812" ht="15.75" customHeight="1">
      <c r="A1812" s="242"/>
      <c r="B1812" s="222"/>
      <c r="C1812" s="223"/>
      <c r="D1812" s="248"/>
      <c r="J1812" s="226"/>
      <c r="K1812" s="3"/>
      <c r="L1812" s="3"/>
      <c r="O1812" s="227"/>
      <c r="Q1812" s="94"/>
      <c r="R1812" s="94"/>
      <c r="S1812" s="94"/>
      <c r="T1812" s="94"/>
    </row>
    <row r="1813" ht="15.75" customHeight="1">
      <c r="A1813" s="242"/>
      <c r="B1813" s="222"/>
      <c r="C1813" s="223"/>
      <c r="D1813" s="248"/>
      <c r="J1813" s="226"/>
      <c r="K1813" s="3"/>
      <c r="L1813" s="3"/>
      <c r="O1813" s="227"/>
      <c r="Q1813" s="94"/>
      <c r="R1813" s="94"/>
      <c r="S1813" s="94"/>
      <c r="T1813" s="94"/>
    </row>
    <row r="1814" ht="15.75" customHeight="1">
      <c r="A1814" s="242"/>
      <c r="B1814" s="222"/>
      <c r="C1814" s="223"/>
      <c r="D1814" s="248"/>
      <c r="J1814" s="226"/>
      <c r="K1814" s="3"/>
      <c r="L1814" s="3"/>
      <c r="O1814" s="227"/>
      <c r="Q1814" s="94"/>
      <c r="R1814" s="94"/>
      <c r="S1814" s="94"/>
      <c r="T1814" s="94"/>
    </row>
    <row r="1815" ht="15.75" customHeight="1">
      <c r="A1815" s="242"/>
      <c r="B1815" s="222"/>
      <c r="C1815" s="223"/>
      <c r="D1815" s="248"/>
      <c r="J1815" s="226"/>
      <c r="K1815" s="3"/>
      <c r="L1815" s="3"/>
      <c r="O1815" s="227"/>
      <c r="Q1815" s="94"/>
      <c r="R1815" s="94"/>
      <c r="S1815" s="94"/>
      <c r="T1815" s="94"/>
    </row>
    <row r="1816" ht="15.75" customHeight="1">
      <c r="A1816" s="242"/>
      <c r="B1816" s="222"/>
      <c r="C1816" s="223"/>
      <c r="D1816" s="248"/>
      <c r="J1816" s="226"/>
      <c r="K1816" s="3"/>
      <c r="L1816" s="3"/>
      <c r="O1816" s="227"/>
      <c r="Q1816" s="94"/>
      <c r="R1816" s="94"/>
      <c r="S1816" s="94"/>
      <c r="T1816" s="94"/>
    </row>
    <row r="1817" ht="15.75" customHeight="1">
      <c r="A1817" s="242"/>
      <c r="B1817" s="222"/>
      <c r="C1817" s="223"/>
      <c r="D1817" s="248"/>
      <c r="J1817" s="226"/>
      <c r="K1817" s="3"/>
      <c r="L1817" s="3"/>
      <c r="O1817" s="227"/>
      <c r="Q1817" s="94"/>
      <c r="R1817" s="94"/>
      <c r="S1817" s="94"/>
      <c r="T1817" s="94"/>
    </row>
    <row r="1818" ht="15.75" customHeight="1">
      <c r="A1818" s="242"/>
      <c r="B1818" s="222"/>
      <c r="C1818" s="223"/>
      <c r="D1818" s="248"/>
      <c r="J1818" s="226"/>
      <c r="K1818" s="3"/>
      <c r="L1818" s="3"/>
      <c r="O1818" s="227"/>
      <c r="Q1818" s="94"/>
      <c r="R1818" s="94"/>
      <c r="S1818" s="94"/>
      <c r="T1818" s="94"/>
    </row>
    <row r="1819" ht="15.75" customHeight="1">
      <c r="A1819" s="242"/>
      <c r="B1819" s="222"/>
      <c r="C1819" s="223"/>
      <c r="D1819" s="248"/>
      <c r="J1819" s="226"/>
      <c r="K1819" s="3"/>
      <c r="L1819" s="3"/>
      <c r="O1819" s="227"/>
      <c r="Q1819" s="94"/>
      <c r="R1819" s="94"/>
      <c r="S1819" s="94"/>
      <c r="T1819" s="94"/>
    </row>
    <row r="1820" ht="15.75" customHeight="1">
      <c r="A1820" s="242"/>
      <c r="B1820" s="222"/>
      <c r="C1820" s="223"/>
      <c r="D1820" s="248"/>
      <c r="J1820" s="226"/>
      <c r="K1820" s="3"/>
      <c r="L1820" s="3"/>
      <c r="O1820" s="227"/>
      <c r="Q1820" s="94"/>
      <c r="R1820" s="94"/>
      <c r="S1820" s="94"/>
      <c r="T1820" s="94"/>
    </row>
    <row r="1821" ht="15.75" customHeight="1">
      <c r="A1821" s="242"/>
      <c r="B1821" s="222"/>
      <c r="C1821" s="223"/>
      <c r="D1821" s="248"/>
      <c r="J1821" s="226"/>
      <c r="K1821" s="3"/>
      <c r="L1821" s="3"/>
      <c r="O1821" s="227"/>
      <c r="Q1821" s="94"/>
      <c r="R1821" s="94"/>
      <c r="S1821" s="94"/>
      <c r="T1821" s="94"/>
    </row>
    <row r="1822" ht="15.75" customHeight="1">
      <c r="A1822" s="242"/>
      <c r="B1822" s="222"/>
      <c r="C1822" s="223"/>
      <c r="D1822" s="248"/>
      <c r="J1822" s="226"/>
      <c r="K1822" s="3"/>
      <c r="L1822" s="3"/>
      <c r="O1822" s="227"/>
      <c r="Q1822" s="94"/>
      <c r="R1822" s="94"/>
      <c r="S1822" s="94"/>
      <c r="T1822" s="94"/>
    </row>
    <row r="1823" ht="15.75" customHeight="1">
      <c r="A1823" s="242"/>
      <c r="B1823" s="222"/>
      <c r="C1823" s="223"/>
      <c r="D1823" s="248"/>
      <c r="J1823" s="226"/>
      <c r="K1823" s="3"/>
      <c r="L1823" s="3"/>
      <c r="O1823" s="227"/>
      <c r="Q1823" s="94"/>
      <c r="R1823" s="94"/>
      <c r="S1823" s="94"/>
      <c r="T1823" s="94"/>
    </row>
    <row r="1824" ht="15.75" customHeight="1">
      <c r="A1824" s="242"/>
      <c r="B1824" s="222"/>
      <c r="C1824" s="223"/>
      <c r="D1824" s="248"/>
      <c r="J1824" s="226"/>
      <c r="K1824" s="3"/>
      <c r="L1824" s="3"/>
      <c r="O1824" s="227"/>
      <c r="Q1824" s="94"/>
      <c r="R1824" s="94"/>
      <c r="S1824" s="94"/>
      <c r="T1824" s="94"/>
    </row>
    <row r="1825" ht="15.75" customHeight="1">
      <c r="A1825" s="242"/>
      <c r="B1825" s="222"/>
      <c r="C1825" s="223"/>
      <c r="D1825" s="248"/>
      <c r="J1825" s="226"/>
      <c r="K1825" s="3"/>
      <c r="L1825" s="3"/>
      <c r="O1825" s="227"/>
      <c r="Q1825" s="94"/>
      <c r="R1825" s="94"/>
      <c r="S1825" s="94"/>
      <c r="T1825" s="94"/>
    </row>
    <row r="1826" ht="15.75" customHeight="1">
      <c r="A1826" s="242"/>
      <c r="B1826" s="222"/>
      <c r="C1826" s="223"/>
      <c r="D1826" s="248"/>
      <c r="J1826" s="226"/>
      <c r="K1826" s="3"/>
      <c r="L1826" s="3"/>
      <c r="O1826" s="227"/>
      <c r="Q1826" s="94"/>
      <c r="R1826" s="94"/>
      <c r="S1826" s="94"/>
      <c r="T1826" s="94"/>
    </row>
    <row r="1827" ht="15.75" customHeight="1">
      <c r="A1827" s="242"/>
      <c r="B1827" s="222"/>
      <c r="C1827" s="223"/>
      <c r="D1827" s="248"/>
      <c r="J1827" s="226"/>
      <c r="K1827" s="3"/>
      <c r="L1827" s="3"/>
      <c r="O1827" s="227"/>
      <c r="Q1827" s="94"/>
      <c r="R1827" s="94"/>
      <c r="S1827" s="94"/>
      <c r="T1827" s="94"/>
    </row>
    <row r="1828" ht="15.75" customHeight="1">
      <c r="A1828" s="242"/>
      <c r="B1828" s="222"/>
      <c r="C1828" s="223"/>
      <c r="D1828" s="248"/>
      <c r="J1828" s="226"/>
      <c r="K1828" s="3"/>
      <c r="L1828" s="3"/>
      <c r="O1828" s="227"/>
      <c r="Q1828" s="94"/>
      <c r="R1828" s="94"/>
      <c r="S1828" s="94"/>
      <c r="T1828" s="94"/>
    </row>
    <row r="1829" ht="15.75" customHeight="1">
      <c r="A1829" s="242"/>
      <c r="B1829" s="222"/>
      <c r="C1829" s="223"/>
      <c r="D1829" s="248"/>
      <c r="J1829" s="226"/>
      <c r="K1829" s="3"/>
      <c r="L1829" s="3"/>
      <c r="O1829" s="227"/>
      <c r="Q1829" s="94"/>
      <c r="R1829" s="94"/>
      <c r="S1829" s="94"/>
      <c r="T1829" s="94"/>
    </row>
    <row r="1830" ht="15.75" customHeight="1">
      <c r="A1830" s="242"/>
      <c r="B1830" s="222"/>
      <c r="C1830" s="223"/>
      <c r="D1830" s="248"/>
      <c r="J1830" s="226"/>
      <c r="K1830" s="3"/>
      <c r="L1830" s="3"/>
      <c r="O1830" s="227"/>
      <c r="Q1830" s="94"/>
      <c r="R1830" s="94"/>
      <c r="S1830" s="94"/>
      <c r="T1830" s="94"/>
    </row>
    <row r="1831" ht="15.75" customHeight="1">
      <c r="A1831" s="242"/>
      <c r="B1831" s="222"/>
      <c r="C1831" s="223"/>
      <c r="D1831" s="248"/>
      <c r="J1831" s="226"/>
      <c r="K1831" s="3"/>
      <c r="L1831" s="3"/>
      <c r="O1831" s="227"/>
      <c r="Q1831" s="94"/>
      <c r="R1831" s="94"/>
      <c r="S1831" s="94"/>
      <c r="T1831" s="94"/>
    </row>
    <row r="1832" ht="15.75" customHeight="1">
      <c r="A1832" s="242"/>
      <c r="B1832" s="222"/>
      <c r="C1832" s="223"/>
      <c r="D1832" s="248"/>
      <c r="J1832" s="226"/>
      <c r="K1832" s="3"/>
      <c r="L1832" s="3"/>
      <c r="O1832" s="227"/>
      <c r="Q1832" s="94"/>
      <c r="R1832" s="94"/>
      <c r="S1832" s="94"/>
      <c r="T1832" s="94"/>
    </row>
    <row r="1833" ht="15.75" customHeight="1">
      <c r="A1833" s="242"/>
      <c r="B1833" s="222"/>
      <c r="C1833" s="223"/>
      <c r="D1833" s="248"/>
      <c r="J1833" s="226"/>
      <c r="K1833" s="3"/>
      <c r="L1833" s="3"/>
      <c r="O1833" s="227"/>
      <c r="Q1833" s="94"/>
      <c r="R1833" s="94"/>
      <c r="S1833" s="94"/>
      <c r="T1833" s="94"/>
    </row>
    <row r="1834" ht="15.75" customHeight="1">
      <c r="A1834" s="242"/>
      <c r="B1834" s="222"/>
      <c r="C1834" s="223"/>
      <c r="D1834" s="248"/>
      <c r="J1834" s="226"/>
      <c r="K1834" s="3"/>
      <c r="L1834" s="3"/>
      <c r="O1834" s="227"/>
      <c r="Q1834" s="94"/>
      <c r="R1834" s="94"/>
      <c r="S1834" s="94"/>
      <c r="T1834" s="94"/>
    </row>
    <row r="1835" ht="15.75" customHeight="1">
      <c r="A1835" s="242"/>
      <c r="B1835" s="222"/>
      <c r="C1835" s="223"/>
      <c r="D1835" s="248"/>
      <c r="J1835" s="226"/>
      <c r="K1835" s="3"/>
      <c r="L1835" s="3"/>
      <c r="O1835" s="227"/>
      <c r="Q1835" s="94"/>
      <c r="R1835" s="94"/>
      <c r="S1835" s="94"/>
      <c r="T1835" s="94"/>
    </row>
    <row r="1836" ht="15.75" customHeight="1">
      <c r="A1836" s="242"/>
      <c r="B1836" s="222"/>
      <c r="C1836" s="223"/>
      <c r="D1836" s="248"/>
      <c r="J1836" s="226"/>
      <c r="K1836" s="3"/>
      <c r="L1836" s="3"/>
      <c r="O1836" s="227"/>
      <c r="Q1836" s="94"/>
      <c r="R1836" s="94"/>
      <c r="S1836" s="94"/>
      <c r="T1836" s="94"/>
    </row>
    <row r="1837" ht="15.75" customHeight="1">
      <c r="A1837" s="242"/>
      <c r="B1837" s="222"/>
      <c r="C1837" s="223"/>
      <c r="D1837" s="248"/>
      <c r="J1837" s="226"/>
      <c r="K1837" s="3"/>
      <c r="L1837" s="3"/>
      <c r="O1837" s="227"/>
      <c r="Q1837" s="94"/>
      <c r="R1837" s="94"/>
      <c r="S1837" s="94"/>
      <c r="T1837" s="94"/>
    </row>
    <row r="1838" ht="15.75" customHeight="1">
      <c r="A1838" s="242"/>
      <c r="B1838" s="222"/>
      <c r="C1838" s="223"/>
      <c r="D1838" s="248"/>
      <c r="J1838" s="226"/>
      <c r="K1838" s="3"/>
      <c r="L1838" s="3"/>
      <c r="O1838" s="227"/>
      <c r="Q1838" s="94"/>
      <c r="R1838" s="94"/>
      <c r="S1838" s="94"/>
      <c r="T1838" s="94"/>
    </row>
    <row r="1839" ht="15.75" customHeight="1">
      <c r="A1839" s="242"/>
      <c r="B1839" s="222"/>
      <c r="C1839" s="223"/>
      <c r="D1839" s="248"/>
      <c r="J1839" s="226"/>
      <c r="K1839" s="3"/>
      <c r="L1839" s="3"/>
      <c r="O1839" s="227"/>
      <c r="Q1839" s="94"/>
      <c r="R1839" s="94"/>
      <c r="S1839" s="94"/>
      <c r="T1839" s="94"/>
    </row>
    <row r="1840" ht="15.75" customHeight="1">
      <c r="A1840" s="242"/>
      <c r="B1840" s="222"/>
      <c r="C1840" s="223"/>
      <c r="D1840" s="248"/>
      <c r="J1840" s="226"/>
      <c r="K1840" s="3"/>
      <c r="L1840" s="3"/>
      <c r="O1840" s="227"/>
      <c r="Q1840" s="94"/>
      <c r="R1840" s="94"/>
      <c r="S1840" s="94"/>
      <c r="T1840" s="94"/>
    </row>
    <row r="1841" ht="15.75" customHeight="1">
      <c r="A1841" s="242"/>
      <c r="B1841" s="222"/>
      <c r="C1841" s="223"/>
      <c r="D1841" s="248"/>
      <c r="J1841" s="226"/>
      <c r="K1841" s="3"/>
      <c r="L1841" s="3"/>
      <c r="O1841" s="227"/>
      <c r="Q1841" s="94"/>
      <c r="R1841" s="94"/>
      <c r="S1841" s="94"/>
      <c r="T1841" s="94"/>
    </row>
    <row r="1842" ht="15.75" customHeight="1">
      <c r="A1842" s="242"/>
      <c r="B1842" s="222"/>
      <c r="C1842" s="223"/>
      <c r="D1842" s="248"/>
      <c r="J1842" s="226"/>
      <c r="K1842" s="3"/>
      <c r="L1842" s="3"/>
      <c r="O1842" s="227"/>
      <c r="Q1842" s="94"/>
      <c r="R1842" s="94"/>
      <c r="S1842" s="94"/>
      <c r="T1842" s="94"/>
    </row>
    <row r="1843" ht="15.75" customHeight="1">
      <c r="A1843" s="242"/>
      <c r="B1843" s="222"/>
      <c r="C1843" s="223"/>
      <c r="D1843" s="248"/>
      <c r="J1843" s="226"/>
      <c r="K1843" s="3"/>
      <c r="L1843" s="3"/>
      <c r="O1843" s="227"/>
      <c r="Q1843" s="94"/>
      <c r="R1843" s="94"/>
      <c r="S1843" s="94"/>
      <c r="T1843" s="94"/>
    </row>
    <row r="1844" ht="15.75" customHeight="1">
      <c r="A1844" s="242"/>
      <c r="B1844" s="222"/>
      <c r="C1844" s="223"/>
      <c r="D1844" s="248"/>
      <c r="J1844" s="226"/>
      <c r="K1844" s="3"/>
      <c r="L1844" s="3"/>
      <c r="O1844" s="227"/>
      <c r="Q1844" s="94"/>
      <c r="R1844" s="94"/>
      <c r="S1844" s="94"/>
      <c r="T1844" s="94"/>
    </row>
    <row r="1845" ht="15.75" customHeight="1">
      <c r="A1845" s="242"/>
      <c r="B1845" s="222"/>
      <c r="C1845" s="223"/>
      <c r="D1845" s="248"/>
      <c r="J1845" s="226"/>
      <c r="K1845" s="3"/>
      <c r="L1845" s="3"/>
      <c r="O1845" s="227"/>
      <c r="Q1845" s="94"/>
      <c r="R1845" s="94"/>
      <c r="S1845" s="94"/>
      <c r="T1845" s="94"/>
    </row>
    <row r="1846" ht="15.75" customHeight="1">
      <c r="A1846" s="242"/>
      <c r="B1846" s="222"/>
      <c r="C1846" s="223"/>
      <c r="D1846" s="248"/>
      <c r="J1846" s="226"/>
      <c r="K1846" s="3"/>
      <c r="L1846" s="3"/>
      <c r="O1846" s="227"/>
      <c r="Q1846" s="94"/>
      <c r="R1846" s="94"/>
      <c r="S1846" s="94"/>
      <c r="T1846" s="94"/>
    </row>
    <row r="1847" ht="15.75" customHeight="1">
      <c r="A1847" s="242"/>
      <c r="B1847" s="222"/>
      <c r="C1847" s="223"/>
      <c r="D1847" s="248"/>
      <c r="J1847" s="226"/>
      <c r="K1847" s="3"/>
      <c r="L1847" s="3"/>
      <c r="O1847" s="227"/>
      <c r="Q1847" s="94"/>
      <c r="R1847" s="94"/>
      <c r="S1847" s="94"/>
      <c r="T1847" s="94"/>
    </row>
    <row r="1848" ht="15.75" customHeight="1">
      <c r="A1848" s="242"/>
      <c r="B1848" s="222"/>
      <c r="C1848" s="223"/>
      <c r="D1848" s="248"/>
      <c r="J1848" s="226"/>
      <c r="K1848" s="3"/>
      <c r="L1848" s="3"/>
      <c r="O1848" s="227"/>
      <c r="Q1848" s="94"/>
      <c r="R1848" s="94"/>
      <c r="S1848" s="94"/>
      <c r="T1848" s="94"/>
    </row>
    <row r="1849" ht="15.75" customHeight="1">
      <c r="A1849" s="242"/>
      <c r="B1849" s="222"/>
      <c r="C1849" s="223"/>
      <c r="D1849" s="248"/>
      <c r="J1849" s="226"/>
      <c r="K1849" s="3"/>
      <c r="L1849" s="3"/>
      <c r="O1849" s="227"/>
      <c r="Q1849" s="94"/>
      <c r="R1849" s="94"/>
      <c r="S1849" s="94"/>
      <c r="T1849" s="94"/>
    </row>
    <row r="1850" ht="15.75" customHeight="1">
      <c r="A1850" s="242"/>
      <c r="B1850" s="222"/>
      <c r="C1850" s="223"/>
      <c r="D1850" s="248"/>
      <c r="J1850" s="226"/>
      <c r="K1850" s="3"/>
      <c r="L1850" s="3"/>
      <c r="O1850" s="227"/>
      <c r="Q1850" s="94"/>
      <c r="R1850" s="94"/>
      <c r="S1850" s="94"/>
      <c r="T1850" s="94"/>
    </row>
    <row r="1851" ht="15.75" customHeight="1">
      <c r="A1851" s="242"/>
      <c r="B1851" s="222"/>
      <c r="C1851" s="223"/>
      <c r="D1851" s="248"/>
      <c r="J1851" s="226"/>
      <c r="K1851" s="3"/>
      <c r="L1851" s="3"/>
      <c r="O1851" s="227"/>
      <c r="Q1851" s="94"/>
      <c r="R1851" s="94"/>
      <c r="S1851" s="94"/>
      <c r="T1851" s="94"/>
    </row>
    <row r="1852" ht="15.75" customHeight="1">
      <c r="A1852" s="242"/>
      <c r="B1852" s="222"/>
      <c r="C1852" s="223"/>
      <c r="D1852" s="248"/>
      <c r="J1852" s="226"/>
      <c r="K1852" s="3"/>
      <c r="L1852" s="3"/>
      <c r="O1852" s="227"/>
      <c r="Q1852" s="94"/>
      <c r="R1852" s="94"/>
      <c r="S1852" s="94"/>
      <c r="T1852" s="94"/>
    </row>
    <row r="1853" ht="15.75" customHeight="1">
      <c r="A1853" s="242"/>
      <c r="B1853" s="222"/>
      <c r="C1853" s="223"/>
      <c r="D1853" s="248"/>
      <c r="J1853" s="226"/>
      <c r="K1853" s="3"/>
      <c r="L1853" s="3"/>
      <c r="O1853" s="227"/>
      <c r="Q1853" s="94"/>
      <c r="R1853" s="94"/>
      <c r="S1853" s="94"/>
      <c r="T1853" s="94"/>
    </row>
    <row r="1854" ht="15.75" customHeight="1">
      <c r="A1854" s="242"/>
      <c r="B1854" s="222"/>
      <c r="C1854" s="223"/>
      <c r="D1854" s="248"/>
      <c r="J1854" s="226"/>
      <c r="K1854" s="3"/>
      <c r="L1854" s="3"/>
      <c r="O1854" s="227"/>
      <c r="Q1854" s="94"/>
      <c r="R1854" s="94"/>
      <c r="S1854" s="94"/>
      <c r="T1854" s="94"/>
    </row>
    <row r="1855" ht="15.75" customHeight="1">
      <c r="A1855" s="242"/>
      <c r="B1855" s="222"/>
      <c r="C1855" s="223"/>
      <c r="D1855" s="248"/>
      <c r="J1855" s="226"/>
      <c r="K1855" s="3"/>
      <c r="L1855" s="3"/>
      <c r="O1855" s="227"/>
      <c r="Q1855" s="94"/>
      <c r="R1855" s="94"/>
      <c r="S1855" s="94"/>
      <c r="T1855" s="94"/>
    </row>
    <row r="1856" ht="15.75" customHeight="1">
      <c r="A1856" s="242"/>
      <c r="B1856" s="222"/>
      <c r="C1856" s="223"/>
      <c r="D1856" s="248"/>
      <c r="J1856" s="226"/>
      <c r="K1856" s="3"/>
      <c r="L1856" s="3"/>
      <c r="O1856" s="227"/>
      <c r="Q1856" s="94"/>
      <c r="R1856" s="94"/>
      <c r="S1856" s="94"/>
      <c r="T1856" s="94"/>
    </row>
    <row r="1857" ht="15.75" customHeight="1">
      <c r="A1857" s="242"/>
      <c r="B1857" s="222"/>
      <c r="C1857" s="223"/>
      <c r="D1857" s="248"/>
      <c r="J1857" s="226"/>
      <c r="K1857" s="3"/>
      <c r="L1857" s="3"/>
      <c r="O1857" s="227"/>
      <c r="Q1857" s="94"/>
      <c r="R1857" s="94"/>
      <c r="S1857" s="94"/>
      <c r="T1857" s="94"/>
    </row>
    <row r="1858" ht="15.75" customHeight="1">
      <c r="A1858" s="242"/>
      <c r="B1858" s="222"/>
      <c r="C1858" s="223"/>
      <c r="D1858" s="248"/>
      <c r="J1858" s="226"/>
      <c r="K1858" s="3"/>
      <c r="L1858" s="3"/>
      <c r="O1858" s="227"/>
      <c r="Q1858" s="94"/>
      <c r="R1858" s="94"/>
      <c r="S1858" s="94"/>
      <c r="T1858" s="94"/>
    </row>
    <row r="1859" ht="15.75" customHeight="1">
      <c r="A1859" s="242"/>
      <c r="B1859" s="222"/>
      <c r="C1859" s="223"/>
      <c r="D1859" s="248"/>
      <c r="J1859" s="226"/>
      <c r="K1859" s="3"/>
      <c r="L1859" s="3"/>
      <c r="O1859" s="227"/>
      <c r="Q1859" s="94"/>
      <c r="R1859" s="94"/>
      <c r="S1859" s="94"/>
      <c r="T1859" s="94"/>
    </row>
    <row r="1860" ht="15.75" customHeight="1">
      <c r="A1860" s="242"/>
      <c r="B1860" s="222"/>
      <c r="C1860" s="223"/>
      <c r="D1860" s="248"/>
      <c r="J1860" s="226"/>
      <c r="K1860" s="3"/>
      <c r="L1860" s="3"/>
      <c r="O1860" s="227"/>
      <c r="Q1860" s="94"/>
      <c r="R1860" s="94"/>
      <c r="S1860" s="94"/>
      <c r="T1860" s="94"/>
    </row>
    <row r="1861" ht="15.75" customHeight="1">
      <c r="A1861" s="242"/>
      <c r="B1861" s="222"/>
      <c r="C1861" s="223"/>
      <c r="D1861" s="248"/>
      <c r="J1861" s="226"/>
      <c r="K1861" s="3"/>
      <c r="L1861" s="3"/>
      <c r="O1861" s="227"/>
      <c r="Q1861" s="94"/>
      <c r="R1861" s="94"/>
      <c r="S1861" s="94"/>
      <c r="T1861" s="94"/>
    </row>
    <row r="1862" ht="15.75" customHeight="1">
      <c r="A1862" s="242"/>
      <c r="B1862" s="222"/>
      <c r="C1862" s="223"/>
      <c r="D1862" s="248"/>
      <c r="J1862" s="226"/>
      <c r="K1862" s="3"/>
      <c r="L1862" s="3"/>
      <c r="O1862" s="227"/>
      <c r="Q1862" s="94"/>
      <c r="R1862" s="94"/>
      <c r="S1862" s="94"/>
      <c r="T1862" s="94"/>
    </row>
    <row r="1863" ht="15.75" customHeight="1">
      <c r="A1863" s="242"/>
      <c r="B1863" s="222"/>
      <c r="C1863" s="223"/>
      <c r="D1863" s="248"/>
      <c r="J1863" s="226"/>
      <c r="K1863" s="3"/>
      <c r="L1863" s="3"/>
      <c r="O1863" s="227"/>
      <c r="Q1863" s="94"/>
      <c r="R1863" s="94"/>
      <c r="S1863" s="94"/>
      <c r="T1863" s="94"/>
    </row>
    <row r="1864" ht="15.75" customHeight="1">
      <c r="A1864" s="242"/>
      <c r="B1864" s="222"/>
      <c r="C1864" s="223"/>
      <c r="D1864" s="248"/>
      <c r="J1864" s="226"/>
      <c r="K1864" s="3"/>
      <c r="L1864" s="3"/>
      <c r="O1864" s="227"/>
      <c r="Q1864" s="94"/>
      <c r="R1864" s="94"/>
      <c r="S1864" s="94"/>
      <c r="T1864" s="94"/>
    </row>
    <row r="1865" ht="15.75" customHeight="1">
      <c r="A1865" s="242"/>
      <c r="B1865" s="222"/>
      <c r="C1865" s="223"/>
      <c r="D1865" s="248"/>
      <c r="J1865" s="226"/>
      <c r="K1865" s="3"/>
      <c r="L1865" s="3"/>
      <c r="O1865" s="227"/>
      <c r="Q1865" s="94"/>
      <c r="R1865" s="94"/>
      <c r="S1865" s="94"/>
      <c r="T1865" s="94"/>
    </row>
    <row r="1866" ht="15.75" customHeight="1">
      <c r="A1866" s="242"/>
      <c r="B1866" s="222"/>
      <c r="C1866" s="223"/>
      <c r="D1866" s="248"/>
      <c r="J1866" s="226"/>
      <c r="K1866" s="3"/>
      <c r="L1866" s="3"/>
      <c r="O1866" s="227"/>
      <c r="Q1866" s="94"/>
      <c r="R1866" s="94"/>
      <c r="S1866" s="94"/>
      <c r="T1866" s="94"/>
    </row>
    <row r="1867" ht="15.75" customHeight="1">
      <c r="A1867" s="242"/>
      <c r="B1867" s="222"/>
      <c r="C1867" s="223"/>
      <c r="D1867" s="248"/>
      <c r="J1867" s="226"/>
      <c r="K1867" s="3"/>
      <c r="L1867" s="3"/>
      <c r="O1867" s="227"/>
      <c r="Q1867" s="94"/>
      <c r="R1867" s="94"/>
      <c r="S1867" s="94"/>
      <c r="T1867" s="94"/>
    </row>
    <row r="1868" ht="15.75" customHeight="1">
      <c r="A1868" s="242"/>
      <c r="B1868" s="222"/>
      <c r="C1868" s="223"/>
      <c r="D1868" s="248"/>
      <c r="J1868" s="226"/>
      <c r="K1868" s="3"/>
      <c r="L1868" s="3"/>
      <c r="O1868" s="227"/>
      <c r="Q1868" s="94"/>
      <c r="R1868" s="94"/>
      <c r="S1868" s="94"/>
      <c r="T1868" s="94"/>
    </row>
    <row r="1869" ht="15.75" customHeight="1">
      <c r="A1869" s="242"/>
      <c r="B1869" s="222"/>
      <c r="C1869" s="223"/>
      <c r="D1869" s="248"/>
      <c r="J1869" s="226"/>
      <c r="K1869" s="3"/>
      <c r="L1869" s="3"/>
      <c r="O1869" s="227"/>
      <c r="Q1869" s="94"/>
      <c r="R1869" s="94"/>
      <c r="S1869" s="94"/>
      <c r="T1869" s="94"/>
    </row>
    <row r="1870" ht="15.75" customHeight="1">
      <c r="A1870" s="242"/>
      <c r="B1870" s="222"/>
      <c r="C1870" s="223"/>
      <c r="D1870" s="248"/>
      <c r="J1870" s="226"/>
      <c r="K1870" s="3"/>
      <c r="L1870" s="3"/>
      <c r="O1870" s="227"/>
      <c r="Q1870" s="94"/>
      <c r="R1870" s="94"/>
      <c r="S1870" s="94"/>
      <c r="T1870" s="94"/>
    </row>
    <row r="1871" ht="15.75" customHeight="1">
      <c r="A1871" s="242"/>
      <c r="B1871" s="222"/>
      <c r="C1871" s="223"/>
      <c r="D1871" s="248"/>
      <c r="J1871" s="226"/>
      <c r="K1871" s="3"/>
      <c r="L1871" s="3"/>
      <c r="O1871" s="227"/>
      <c r="Q1871" s="94"/>
      <c r="R1871" s="94"/>
      <c r="S1871" s="94"/>
      <c r="T1871" s="94"/>
    </row>
    <row r="1872" ht="15.75" customHeight="1">
      <c r="A1872" s="242"/>
      <c r="B1872" s="222"/>
      <c r="C1872" s="223"/>
      <c r="D1872" s="248"/>
      <c r="J1872" s="226"/>
      <c r="K1872" s="3"/>
      <c r="L1872" s="3"/>
      <c r="O1872" s="227"/>
      <c r="Q1872" s="94"/>
      <c r="R1872" s="94"/>
      <c r="S1872" s="94"/>
      <c r="T1872" s="94"/>
    </row>
    <row r="1873" ht="15.75" customHeight="1">
      <c r="A1873" s="242"/>
      <c r="B1873" s="222"/>
      <c r="C1873" s="223"/>
      <c r="D1873" s="248"/>
      <c r="J1873" s="226"/>
      <c r="K1873" s="3"/>
      <c r="L1873" s="3"/>
      <c r="O1873" s="227"/>
      <c r="Q1873" s="94"/>
      <c r="R1873" s="94"/>
      <c r="S1873" s="94"/>
      <c r="T1873" s="94"/>
    </row>
    <row r="1874" ht="15.75" customHeight="1">
      <c r="A1874" s="242"/>
      <c r="B1874" s="222"/>
      <c r="C1874" s="223"/>
      <c r="D1874" s="248"/>
      <c r="J1874" s="226"/>
      <c r="K1874" s="3"/>
      <c r="L1874" s="3"/>
      <c r="O1874" s="227"/>
      <c r="Q1874" s="94"/>
      <c r="R1874" s="94"/>
      <c r="S1874" s="94"/>
      <c r="T1874" s="94"/>
    </row>
    <row r="1875" ht="15.75" customHeight="1">
      <c r="A1875" s="242"/>
      <c r="B1875" s="222"/>
      <c r="C1875" s="223"/>
      <c r="D1875" s="248"/>
      <c r="J1875" s="226"/>
      <c r="K1875" s="3"/>
      <c r="L1875" s="3"/>
      <c r="O1875" s="227"/>
      <c r="Q1875" s="94"/>
      <c r="R1875" s="94"/>
      <c r="S1875" s="94"/>
      <c r="T1875" s="94"/>
    </row>
    <row r="1876" ht="15.75" customHeight="1">
      <c r="A1876" s="242"/>
      <c r="B1876" s="222"/>
      <c r="C1876" s="223"/>
      <c r="D1876" s="248"/>
      <c r="J1876" s="226"/>
      <c r="K1876" s="3"/>
      <c r="L1876" s="3"/>
      <c r="O1876" s="227"/>
      <c r="Q1876" s="94"/>
      <c r="R1876" s="94"/>
      <c r="S1876" s="94"/>
      <c r="T1876" s="94"/>
    </row>
    <row r="1877" ht="15.75" customHeight="1">
      <c r="A1877" s="242"/>
      <c r="B1877" s="222"/>
      <c r="C1877" s="223"/>
      <c r="D1877" s="248"/>
      <c r="J1877" s="226"/>
      <c r="K1877" s="3"/>
      <c r="L1877" s="3"/>
      <c r="O1877" s="227"/>
      <c r="Q1877" s="94"/>
      <c r="R1877" s="94"/>
      <c r="S1877" s="94"/>
      <c r="T1877" s="94"/>
    </row>
    <row r="1878" ht="15.75" customHeight="1">
      <c r="A1878" s="242"/>
      <c r="B1878" s="222"/>
      <c r="C1878" s="223"/>
      <c r="D1878" s="248"/>
      <c r="J1878" s="226"/>
      <c r="K1878" s="3"/>
      <c r="L1878" s="3"/>
      <c r="O1878" s="227"/>
      <c r="Q1878" s="94"/>
      <c r="R1878" s="94"/>
      <c r="S1878" s="94"/>
      <c r="T1878" s="94"/>
    </row>
    <row r="1879" ht="15.75" customHeight="1">
      <c r="A1879" s="242"/>
      <c r="B1879" s="222"/>
      <c r="C1879" s="223"/>
      <c r="D1879" s="248"/>
      <c r="J1879" s="226"/>
      <c r="K1879" s="3"/>
      <c r="L1879" s="3"/>
      <c r="O1879" s="227"/>
      <c r="Q1879" s="94"/>
      <c r="R1879" s="94"/>
      <c r="S1879" s="94"/>
      <c r="T1879" s="94"/>
    </row>
    <row r="1880" ht="15.75" customHeight="1">
      <c r="A1880" s="242"/>
      <c r="B1880" s="222"/>
      <c r="C1880" s="223"/>
      <c r="D1880" s="248"/>
      <c r="J1880" s="226"/>
      <c r="K1880" s="3"/>
      <c r="L1880" s="3"/>
      <c r="O1880" s="227"/>
      <c r="Q1880" s="94"/>
      <c r="R1880" s="94"/>
      <c r="S1880" s="94"/>
      <c r="T1880" s="94"/>
    </row>
    <row r="1881" ht="15.75" customHeight="1">
      <c r="A1881" s="242"/>
      <c r="B1881" s="222"/>
      <c r="C1881" s="223"/>
      <c r="D1881" s="248"/>
      <c r="J1881" s="226"/>
      <c r="K1881" s="3"/>
      <c r="L1881" s="3"/>
      <c r="O1881" s="227"/>
      <c r="Q1881" s="94"/>
      <c r="R1881" s="94"/>
      <c r="S1881" s="94"/>
      <c r="T1881" s="94"/>
    </row>
    <row r="1882" ht="15.75" customHeight="1">
      <c r="A1882" s="242"/>
      <c r="B1882" s="222"/>
      <c r="C1882" s="223"/>
      <c r="D1882" s="248"/>
      <c r="J1882" s="226"/>
      <c r="K1882" s="3"/>
      <c r="L1882" s="3"/>
      <c r="O1882" s="227"/>
      <c r="Q1882" s="94"/>
      <c r="R1882" s="94"/>
      <c r="S1882" s="94"/>
      <c r="T1882" s="94"/>
    </row>
    <row r="1883" ht="15.75" customHeight="1">
      <c r="A1883" s="242"/>
      <c r="B1883" s="222"/>
      <c r="C1883" s="223"/>
      <c r="D1883" s="248"/>
      <c r="J1883" s="226"/>
      <c r="K1883" s="3"/>
      <c r="L1883" s="3"/>
      <c r="O1883" s="227"/>
      <c r="Q1883" s="94"/>
      <c r="R1883" s="94"/>
      <c r="S1883" s="94"/>
      <c r="T1883" s="94"/>
    </row>
    <row r="1884" ht="15.75" customHeight="1">
      <c r="A1884" s="242"/>
      <c r="B1884" s="222"/>
      <c r="C1884" s="223"/>
      <c r="D1884" s="248"/>
      <c r="J1884" s="226"/>
      <c r="K1884" s="3"/>
      <c r="L1884" s="3"/>
      <c r="O1884" s="227"/>
      <c r="Q1884" s="94"/>
      <c r="R1884" s="94"/>
      <c r="S1884" s="94"/>
      <c r="T1884" s="94"/>
    </row>
    <row r="1885" ht="15.75" customHeight="1">
      <c r="A1885" s="242"/>
      <c r="B1885" s="222"/>
      <c r="C1885" s="223"/>
      <c r="D1885" s="248"/>
      <c r="J1885" s="226"/>
      <c r="K1885" s="3"/>
      <c r="L1885" s="3"/>
      <c r="O1885" s="227"/>
      <c r="Q1885" s="94"/>
      <c r="R1885" s="94"/>
      <c r="S1885" s="94"/>
      <c r="T1885" s="94"/>
    </row>
    <row r="1886" ht="15.75" customHeight="1">
      <c r="A1886" s="242"/>
      <c r="B1886" s="222"/>
      <c r="C1886" s="223"/>
      <c r="D1886" s="248"/>
      <c r="J1886" s="226"/>
      <c r="K1886" s="3"/>
      <c r="L1886" s="3"/>
      <c r="O1886" s="227"/>
      <c r="Q1886" s="94"/>
      <c r="R1886" s="94"/>
      <c r="S1886" s="94"/>
      <c r="T1886" s="94"/>
    </row>
    <row r="1887" ht="15.75" customHeight="1">
      <c r="A1887" s="242"/>
      <c r="B1887" s="222"/>
      <c r="C1887" s="223"/>
      <c r="D1887" s="248"/>
      <c r="J1887" s="226"/>
      <c r="K1887" s="3"/>
      <c r="L1887" s="3"/>
      <c r="O1887" s="227"/>
      <c r="Q1887" s="94"/>
      <c r="R1887" s="94"/>
      <c r="S1887" s="94"/>
      <c r="T1887" s="94"/>
    </row>
    <row r="1888" ht="15.75" customHeight="1">
      <c r="A1888" s="242"/>
      <c r="B1888" s="222"/>
      <c r="C1888" s="223"/>
      <c r="D1888" s="248"/>
      <c r="J1888" s="226"/>
      <c r="K1888" s="3"/>
      <c r="L1888" s="3"/>
      <c r="O1888" s="227"/>
      <c r="Q1888" s="94"/>
      <c r="R1888" s="94"/>
      <c r="S1888" s="94"/>
      <c r="T1888" s="94"/>
    </row>
    <row r="1889" ht="15.75" customHeight="1">
      <c r="A1889" s="242"/>
      <c r="B1889" s="222"/>
      <c r="C1889" s="223"/>
      <c r="D1889" s="248"/>
      <c r="J1889" s="226"/>
      <c r="K1889" s="3"/>
      <c r="L1889" s="3"/>
      <c r="O1889" s="227"/>
      <c r="Q1889" s="94"/>
      <c r="R1889" s="94"/>
      <c r="S1889" s="94"/>
      <c r="T1889" s="94"/>
    </row>
    <row r="1890" ht="15.75" customHeight="1">
      <c r="A1890" s="242"/>
      <c r="B1890" s="222"/>
      <c r="C1890" s="223"/>
      <c r="D1890" s="248"/>
      <c r="J1890" s="226"/>
      <c r="K1890" s="3"/>
      <c r="L1890" s="3"/>
      <c r="O1890" s="227"/>
      <c r="Q1890" s="94"/>
      <c r="R1890" s="94"/>
      <c r="S1890" s="94"/>
      <c r="T1890" s="94"/>
    </row>
    <row r="1891" ht="15.75" customHeight="1">
      <c r="A1891" s="242"/>
      <c r="B1891" s="222"/>
      <c r="C1891" s="223"/>
      <c r="D1891" s="248"/>
      <c r="J1891" s="226"/>
      <c r="K1891" s="3"/>
      <c r="L1891" s="3"/>
      <c r="O1891" s="227"/>
      <c r="Q1891" s="94"/>
      <c r="R1891" s="94"/>
      <c r="S1891" s="94"/>
      <c r="T1891" s="94"/>
    </row>
    <row r="1892" ht="15.75" customHeight="1">
      <c r="A1892" s="242"/>
      <c r="B1892" s="222"/>
      <c r="C1892" s="223"/>
      <c r="D1892" s="248"/>
      <c r="J1892" s="226"/>
      <c r="K1892" s="3"/>
      <c r="L1892" s="3"/>
      <c r="O1892" s="227"/>
      <c r="Q1892" s="94"/>
      <c r="R1892" s="94"/>
      <c r="S1892" s="94"/>
      <c r="T1892" s="94"/>
    </row>
    <row r="1893" ht="15.75" customHeight="1">
      <c r="A1893" s="242"/>
      <c r="B1893" s="222"/>
      <c r="C1893" s="223"/>
      <c r="D1893" s="248"/>
      <c r="J1893" s="226"/>
      <c r="K1893" s="3"/>
      <c r="L1893" s="3"/>
      <c r="O1893" s="227"/>
      <c r="Q1893" s="94"/>
      <c r="R1893" s="94"/>
      <c r="S1893" s="94"/>
      <c r="T1893" s="94"/>
    </row>
    <row r="1894" ht="15.75" customHeight="1">
      <c r="A1894" s="242"/>
      <c r="B1894" s="222"/>
      <c r="C1894" s="223"/>
      <c r="D1894" s="248"/>
      <c r="J1894" s="226"/>
      <c r="K1894" s="3"/>
      <c r="L1894" s="3"/>
      <c r="O1894" s="227"/>
      <c r="Q1894" s="94"/>
      <c r="R1894" s="94"/>
      <c r="S1894" s="94"/>
      <c r="T1894" s="94"/>
    </row>
    <row r="1895" ht="15.75" customHeight="1">
      <c r="A1895" s="242"/>
      <c r="B1895" s="222"/>
      <c r="C1895" s="223"/>
      <c r="D1895" s="248"/>
      <c r="J1895" s="226"/>
      <c r="K1895" s="3"/>
      <c r="L1895" s="3"/>
      <c r="O1895" s="227"/>
      <c r="Q1895" s="94"/>
      <c r="R1895" s="94"/>
      <c r="S1895" s="94"/>
      <c r="T1895" s="94"/>
    </row>
    <row r="1896" ht="15.75" customHeight="1">
      <c r="A1896" s="242"/>
      <c r="B1896" s="222"/>
      <c r="C1896" s="223"/>
      <c r="D1896" s="248"/>
      <c r="J1896" s="226"/>
      <c r="K1896" s="3"/>
      <c r="L1896" s="3"/>
      <c r="O1896" s="227"/>
      <c r="Q1896" s="94"/>
      <c r="R1896" s="94"/>
      <c r="S1896" s="94"/>
      <c r="T1896" s="94"/>
    </row>
    <row r="1897" ht="15.75" customHeight="1">
      <c r="A1897" s="242"/>
      <c r="B1897" s="222"/>
      <c r="C1897" s="223"/>
      <c r="D1897" s="248"/>
      <c r="J1897" s="226"/>
      <c r="K1897" s="3"/>
      <c r="L1897" s="3"/>
      <c r="O1897" s="227"/>
      <c r="Q1897" s="94"/>
      <c r="R1897" s="94"/>
      <c r="S1897" s="94"/>
      <c r="T1897" s="94"/>
    </row>
    <row r="1898" ht="15.75" customHeight="1">
      <c r="A1898" s="242"/>
      <c r="B1898" s="222"/>
      <c r="C1898" s="223"/>
      <c r="D1898" s="248"/>
      <c r="J1898" s="226"/>
      <c r="K1898" s="3"/>
      <c r="L1898" s="3"/>
      <c r="O1898" s="227"/>
      <c r="Q1898" s="94"/>
      <c r="R1898" s="94"/>
      <c r="S1898" s="94"/>
      <c r="T1898" s="94"/>
    </row>
    <row r="1899" ht="15.75" customHeight="1">
      <c r="A1899" s="242"/>
      <c r="B1899" s="222"/>
      <c r="C1899" s="223"/>
      <c r="D1899" s="248"/>
      <c r="J1899" s="226"/>
      <c r="K1899" s="3"/>
      <c r="L1899" s="3"/>
      <c r="O1899" s="227"/>
      <c r="Q1899" s="94"/>
      <c r="R1899" s="94"/>
      <c r="S1899" s="94"/>
      <c r="T1899" s="94"/>
    </row>
    <row r="1900" ht="15.75" customHeight="1">
      <c r="A1900" s="242"/>
      <c r="B1900" s="222"/>
      <c r="C1900" s="223"/>
      <c r="D1900" s="248"/>
      <c r="J1900" s="226"/>
      <c r="K1900" s="3"/>
      <c r="L1900" s="3"/>
      <c r="O1900" s="227"/>
      <c r="Q1900" s="94"/>
      <c r="R1900" s="94"/>
      <c r="S1900" s="94"/>
      <c r="T1900" s="94"/>
    </row>
    <row r="1901" ht="15.75" customHeight="1">
      <c r="A1901" s="242"/>
      <c r="B1901" s="222"/>
      <c r="C1901" s="223"/>
      <c r="D1901" s="248"/>
      <c r="J1901" s="226"/>
      <c r="K1901" s="3"/>
      <c r="L1901" s="3"/>
      <c r="O1901" s="227"/>
      <c r="Q1901" s="94"/>
      <c r="R1901" s="94"/>
      <c r="S1901" s="94"/>
      <c r="T1901" s="94"/>
    </row>
    <row r="1902" ht="15.75" customHeight="1">
      <c r="A1902" s="242"/>
      <c r="B1902" s="222"/>
      <c r="C1902" s="223"/>
      <c r="D1902" s="248"/>
      <c r="J1902" s="226"/>
      <c r="K1902" s="3"/>
      <c r="L1902" s="3"/>
      <c r="O1902" s="227"/>
      <c r="Q1902" s="94"/>
      <c r="R1902" s="94"/>
      <c r="S1902" s="94"/>
      <c r="T1902" s="94"/>
    </row>
    <row r="1903" ht="15.75" customHeight="1">
      <c r="A1903" s="242"/>
      <c r="B1903" s="222"/>
      <c r="C1903" s="223"/>
      <c r="D1903" s="248"/>
      <c r="J1903" s="226"/>
      <c r="K1903" s="3"/>
      <c r="L1903" s="3"/>
      <c r="O1903" s="227"/>
      <c r="Q1903" s="94"/>
      <c r="R1903" s="94"/>
      <c r="S1903" s="94"/>
      <c r="T1903" s="94"/>
    </row>
    <row r="1904" ht="15.75" customHeight="1">
      <c r="A1904" s="242"/>
      <c r="B1904" s="222"/>
      <c r="C1904" s="223"/>
      <c r="D1904" s="248"/>
      <c r="J1904" s="226"/>
      <c r="K1904" s="3"/>
      <c r="L1904" s="3"/>
      <c r="O1904" s="227"/>
      <c r="Q1904" s="94"/>
      <c r="R1904" s="94"/>
      <c r="S1904" s="94"/>
      <c r="T1904" s="94"/>
    </row>
    <row r="1905" ht="15.75" customHeight="1">
      <c r="A1905" s="242"/>
      <c r="B1905" s="222"/>
      <c r="C1905" s="223"/>
      <c r="D1905" s="248"/>
      <c r="J1905" s="226"/>
      <c r="K1905" s="3"/>
      <c r="L1905" s="3"/>
      <c r="O1905" s="227"/>
      <c r="Q1905" s="94"/>
      <c r="R1905" s="94"/>
      <c r="S1905" s="94"/>
      <c r="T1905" s="94"/>
    </row>
    <row r="1906" ht="15.75" customHeight="1">
      <c r="A1906" s="242"/>
      <c r="B1906" s="222"/>
      <c r="C1906" s="223"/>
      <c r="D1906" s="248"/>
      <c r="J1906" s="226"/>
      <c r="K1906" s="3"/>
      <c r="L1906" s="3"/>
      <c r="O1906" s="227"/>
      <c r="Q1906" s="94"/>
      <c r="R1906" s="94"/>
      <c r="S1906" s="94"/>
      <c r="T1906" s="94"/>
    </row>
    <row r="1907" ht="15.75" customHeight="1">
      <c r="A1907" s="242"/>
      <c r="B1907" s="222"/>
      <c r="C1907" s="223"/>
      <c r="D1907" s="248"/>
      <c r="J1907" s="226"/>
      <c r="K1907" s="3"/>
      <c r="L1907" s="3"/>
      <c r="O1907" s="227"/>
      <c r="Q1907" s="94"/>
      <c r="R1907" s="94"/>
      <c r="S1907" s="94"/>
      <c r="T1907" s="94"/>
    </row>
    <row r="1908" ht="15.75" customHeight="1">
      <c r="A1908" s="242"/>
      <c r="B1908" s="222"/>
      <c r="C1908" s="223"/>
      <c r="D1908" s="248"/>
      <c r="J1908" s="226"/>
      <c r="K1908" s="3"/>
      <c r="L1908" s="3"/>
      <c r="O1908" s="227"/>
      <c r="Q1908" s="94"/>
      <c r="R1908" s="94"/>
      <c r="S1908" s="94"/>
      <c r="T1908" s="94"/>
    </row>
    <row r="1909" ht="15.75" customHeight="1">
      <c r="A1909" s="242"/>
      <c r="B1909" s="222"/>
      <c r="C1909" s="223"/>
      <c r="D1909" s="248"/>
      <c r="J1909" s="226"/>
      <c r="K1909" s="3"/>
      <c r="L1909" s="3"/>
      <c r="O1909" s="227"/>
      <c r="Q1909" s="94"/>
      <c r="R1909" s="94"/>
      <c r="S1909" s="94"/>
      <c r="T1909" s="94"/>
    </row>
    <row r="1910" ht="15.75" customHeight="1">
      <c r="A1910" s="242"/>
      <c r="B1910" s="222"/>
      <c r="C1910" s="223"/>
      <c r="D1910" s="248"/>
      <c r="J1910" s="226"/>
      <c r="K1910" s="3"/>
      <c r="L1910" s="3"/>
      <c r="O1910" s="227"/>
      <c r="Q1910" s="94"/>
      <c r="R1910" s="94"/>
      <c r="S1910" s="94"/>
      <c r="T1910" s="94"/>
    </row>
    <row r="1911" ht="15.75" customHeight="1">
      <c r="A1911" s="242"/>
      <c r="B1911" s="222"/>
      <c r="C1911" s="223"/>
      <c r="D1911" s="248"/>
      <c r="J1911" s="226"/>
      <c r="K1911" s="3"/>
      <c r="L1911" s="3"/>
      <c r="O1911" s="227"/>
      <c r="Q1911" s="94"/>
      <c r="R1911" s="94"/>
      <c r="S1911" s="94"/>
      <c r="T1911" s="94"/>
    </row>
    <row r="1912" ht="15.75" customHeight="1">
      <c r="A1912" s="242"/>
      <c r="B1912" s="222"/>
      <c r="C1912" s="223"/>
      <c r="D1912" s="248"/>
      <c r="J1912" s="226"/>
      <c r="K1912" s="3"/>
      <c r="L1912" s="3"/>
      <c r="O1912" s="227"/>
      <c r="Q1912" s="94"/>
      <c r="R1912" s="94"/>
      <c r="S1912" s="94"/>
      <c r="T1912" s="94"/>
    </row>
    <row r="1913" ht="15.75" customHeight="1">
      <c r="A1913" s="242"/>
      <c r="B1913" s="222"/>
      <c r="C1913" s="223"/>
      <c r="D1913" s="248"/>
      <c r="J1913" s="226"/>
      <c r="K1913" s="3"/>
      <c r="L1913" s="3"/>
      <c r="O1913" s="227"/>
      <c r="Q1913" s="94"/>
      <c r="R1913" s="94"/>
      <c r="S1913" s="94"/>
      <c r="T1913" s="94"/>
    </row>
    <row r="1914" ht="15.75" customHeight="1">
      <c r="A1914" s="242"/>
      <c r="B1914" s="222"/>
      <c r="C1914" s="223"/>
      <c r="D1914" s="248"/>
      <c r="J1914" s="226"/>
      <c r="K1914" s="3"/>
      <c r="L1914" s="3"/>
      <c r="O1914" s="227"/>
      <c r="Q1914" s="94"/>
      <c r="R1914" s="94"/>
      <c r="S1914" s="94"/>
      <c r="T1914" s="94"/>
    </row>
    <row r="1915" ht="15.75" customHeight="1">
      <c r="A1915" s="242"/>
      <c r="B1915" s="222"/>
      <c r="C1915" s="223"/>
      <c r="D1915" s="248"/>
      <c r="J1915" s="226"/>
      <c r="K1915" s="3"/>
      <c r="L1915" s="3"/>
      <c r="O1915" s="227"/>
      <c r="Q1915" s="94"/>
      <c r="R1915" s="94"/>
      <c r="S1915" s="94"/>
      <c r="T1915" s="94"/>
    </row>
    <row r="1916" ht="15.75" customHeight="1">
      <c r="A1916" s="242"/>
      <c r="B1916" s="222"/>
      <c r="C1916" s="223"/>
      <c r="D1916" s="248"/>
      <c r="J1916" s="226"/>
      <c r="K1916" s="3"/>
      <c r="L1916" s="3"/>
      <c r="O1916" s="227"/>
      <c r="Q1916" s="94"/>
      <c r="R1916" s="94"/>
      <c r="S1916" s="94"/>
      <c r="T1916" s="94"/>
    </row>
    <row r="1917" ht="15.75" customHeight="1">
      <c r="A1917" s="242"/>
      <c r="B1917" s="222"/>
      <c r="C1917" s="223"/>
      <c r="D1917" s="248"/>
      <c r="J1917" s="226"/>
      <c r="K1917" s="3"/>
      <c r="L1917" s="3"/>
      <c r="O1917" s="227"/>
      <c r="Q1917" s="94"/>
      <c r="R1917" s="94"/>
      <c r="S1917" s="94"/>
      <c r="T1917" s="94"/>
    </row>
    <row r="1918" ht="15.75" customHeight="1">
      <c r="A1918" s="242"/>
      <c r="B1918" s="222"/>
      <c r="C1918" s="223"/>
      <c r="D1918" s="248"/>
      <c r="J1918" s="226"/>
      <c r="K1918" s="3"/>
      <c r="L1918" s="3"/>
      <c r="O1918" s="227"/>
      <c r="Q1918" s="94"/>
      <c r="R1918" s="94"/>
      <c r="S1918" s="94"/>
      <c r="T1918" s="94"/>
    </row>
    <row r="1919" ht="15.75" customHeight="1">
      <c r="A1919" s="242"/>
      <c r="B1919" s="222"/>
      <c r="C1919" s="223"/>
      <c r="D1919" s="248"/>
      <c r="J1919" s="226"/>
      <c r="K1919" s="3"/>
      <c r="L1919" s="3"/>
      <c r="O1919" s="227"/>
      <c r="Q1919" s="94"/>
      <c r="R1919" s="94"/>
      <c r="S1919" s="94"/>
      <c r="T1919" s="94"/>
    </row>
    <row r="1920" ht="15.75" customHeight="1">
      <c r="A1920" s="242"/>
      <c r="B1920" s="222"/>
      <c r="C1920" s="223"/>
      <c r="D1920" s="248"/>
      <c r="J1920" s="226"/>
      <c r="K1920" s="3"/>
      <c r="L1920" s="3"/>
      <c r="O1920" s="227"/>
      <c r="Q1920" s="94"/>
      <c r="R1920" s="94"/>
      <c r="S1920" s="94"/>
      <c r="T1920" s="94"/>
    </row>
    <row r="1921" ht="15.75" customHeight="1">
      <c r="A1921" s="242"/>
      <c r="B1921" s="222"/>
      <c r="C1921" s="223"/>
      <c r="D1921" s="248"/>
      <c r="J1921" s="226"/>
      <c r="K1921" s="3"/>
      <c r="L1921" s="3"/>
      <c r="O1921" s="227"/>
      <c r="Q1921" s="94"/>
      <c r="R1921" s="94"/>
      <c r="S1921" s="94"/>
      <c r="T1921" s="94"/>
    </row>
    <row r="1922" ht="15.75" customHeight="1">
      <c r="A1922" s="242"/>
      <c r="B1922" s="222"/>
      <c r="C1922" s="223"/>
      <c r="D1922" s="248"/>
      <c r="J1922" s="226"/>
      <c r="K1922" s="3"/>
      <c r="L1922" s="3"/>
      <c r="O1922" s="227"/>
      <c r="Q1922" s="94"/>
      <c r="R1922" s="94"/>
      <c r="S1922" s="94"/>
      <c r="T1922" s="94"/>
    </row>
    <row r="1923" ht="15.75" customHeight="1">
      <c r="A1923" s="242"/>
      <c r="B1923" s="222"/>
      <c r="C1923" s="223"/>
      <c r="D1923" s="248"/>
      <c r="J1923" s="226"/>
      <c r="K1923" s="3"/>
      <c r="L1923" s="3"/>
      <c r="O1923" s="227"/>
      <c r="Q1923" s="94"/>
      <c r="R1923" s="94"/>
      <c r="S1923" s="94"/>
      <c r="T1923" s="94"/>
    </row>
    <row r="1924" ht="15.75" customHeight="1">
      <c r="A1924" s="242"/>
      <c r="B1924" s="222"/>
      <c r="C1924" s="223"/>
      <c r="D1924" s="248"/>
      <c r="J1924" s="226"/>
      <c r="K1924" s="3"/>
      <c r="L1924" s="3"/>
      <c r="O1924" s="227"/>
      <c r="Q1924" s="94"/>
      <c r="R1924" s="94"/>
      <c r="S1924" s="94"/>
      <c r="T1924" s="94"/>
    </row>
    <row r="1925" ht="15.75" customHeight="1">
      <c r="A1925" s="242"/>
      <c r="B1925" s="222"/>
      <c r="C1925" s="223"/>
      <c r="D1925" s="248"/>
      <c r="J1925" s="226"/>
      <c r="K1925" s="3"/>
      <c r="L1925" s="3"/>
      <c r="O1925" s="227"/>
      <c r="Q1925" s="94"/>
      <c r="R1925" s="94"/>
      <c r="S1925" s="94"/>
      <c r="T1925" s="94"/>
    </row>
    <row r="1926" ht="15.75" customHeight="1">
      <c r="A1926" s="242"/>
      <c r="B1926" s="222"/>
      <c r="C1926" s="223"/>
      <c r="D1926" s="248"/>
      <c r="J1926" s="226"/>
      <c r="K1926" s="3"/>
      <c r="L1926" s="3"/>
      <c r="O1926" s="227"/>
      <c r="Q1926" s="94"/>
      <c r="R1926" s="94"/>
      <c r="S1926" s="94"/>
      <c r="T1926" s="94"/>
    </row>
    <row r="1927" ht="15.75" customHeight="1">
      <c r="A1927" s="242"/>
      <c r="B1927" s="222"/>
      <c r="C1927" s="223"/>
      <c r="D1927" s="248"/>
      <c r="J1927" s="226"/>
      <c r="K1927" s="3"/>
      <c r="L1927" s="3"/>
      <c r="O1927" s="227"/>
      <c r="Q1927" s="94"/>
      <c r="R1927" s="94"/>
      <c r="S1927" s="94"/>
      <c r="T1927" s="94"/>
    </row>
    <row r="1928" ht="15.75" customHeight="1">
      <c r="A1928" s="242"/>
      <c r="B1928" s="222"/>
      <c r="C1928" s="223"/>
      <c r="D1928" s="248"/>
      <c r="J1928" s="226"/>
      <c r="K1928" s="3"/>
      <c r="L1928" s="3"/>
      <c r="O1928" s="227"/>
      <c r="Q1928" s="94"/>
      <c r="R1928" s="94"/>
      <c r="S1928" s="94"/>
      <c r="T1928" s="94"/>
    </row>
    <row r="1929" ht="15.75" customHeight="1">
      <c r="A1929" s="242"/>
      <c r="B1929" s="222"/>
      <c r="C1929" s="223"/>
      <c r="D1929" s="248"/>
      <c r="J1929" s="226"/>
      <c r="K1929" s="3"/>
      <c r="L1929" s="3"/>
      <c r="O1929" s="227"/>
      <c r="Q1929" s="94"/>
      <c r="R1929" s="94"/>
      <c r="S1929" s="94"/>
      <c r="T1929" s="94"/>
    </row>
    <row r="1930" ht="15.75" customHeight="1">
      <c r="A1930" s="242"/>
      <c r="B1930" s="222"/>
      <c r="C1930" s="223"/>
      <c r="D1930" s="248"/>
      <c r="J1930" s="226"/>
      <c r="K1930" s="3"/>
      <c r="L1930" s="3"/>
      <c r="O1930" s="227"/>
      <c r="Q1930" s="94"/>
      <c r="R1930" s="94"/>
      <c r="S1930" s="94"/>
      <c r="T1930" s="94"/>
    </row>
    <row r="1931" ht="15.75" customHeight="1">
      <c r="A1931" s="242"/>
      <c r="B1931" s="222"/>
      <c r="C1931" s="223"/>
      <c r="D1931" s="248"/>
      <c r="J1931" s="226"/>
      <c r="K1931" s="3"/>
      <c r="L1931" s="3"/>
      <c r="O1931" s="227"/>
      <c r="Q1931" s="94"/>
      <c r="R1931" s="94"/>
      <c r="S1931" s="94"/>
      <c r="T1931" s="94"/>
    </row>
    <row r="1932" ht="15.75" customHeight="1">
      <c r="A1932" s="242"/>
      <c r="B1932" s="222"/>
      <c r="C1932" s="223"/>
      <c r="D1932" s="248"/>
      <c r="J1932" s="226"/>
      <c r="K1932" s="3"/>
      <c r="L1932" s="3"/>
      <c r="O1932" s="227"/>
      <c r="Q1932" s="94"/>
      <c r="R1932" s="94"/>
      <c r="S1932" s="94"/>
      <c r="T1932" s="94"/>
    </row>
    <row r="1933" ht="15.75" customHeight="1">
      <c r="A1933" s="242"/>
      <c r="B1933" s="222"/>
      <c r="C1933" s="223"/>
      <c r="D1933" s="248"/>
      <c r="J1933" s="226"/>
      <c r="K1933" s="3"/>
      <c r="L1933" s="3"/>
      <c r="O1933" s="227"/>
      <c r="Q1933" s="94"/>
      <c r="R1933" s="94"/>
      <c r="S1933" s="94"/>
      <c r="T1933" s="94"/>
    </row>
    <row r="1934" ht="15.75" customHeight="1">
      <c r="A1934" s="242"/>
      <c r="B1934" s="222"/>
      <c r="C1934" s="223"/>
      <c r="D1934" s="248"/>
      <c r="J1934" s="226"/>
      <c r="K1934" s="3"/>
      <c r="L1934" s="3"/>
      <c r="O1934" s="227"/>
      <c r="Q1934" s="94"/>
      <c r="R1934" s="94"/>
      <c r="S1934" s="94"/>
      <c r="T1934" s="94"/>
    </row>
    <row r="1935" ht="15.75" customHeight="1">
      <c r="A1935" s="242"/>
      <c r="B1935" s="222"/>
      <c r="C1935" s="223"/>
      <c r="D1935" s="248"/>
      <c r="J1935" s="226"/>
      <c r="K1935" s="3"/>
      <c r="L1935" s="3"/>
      <c r="O1935" s="227"/>
      <c r="Q1935" s="94"/>
      <c r="R1935" s="94"/>
      <c r="S1935" s="94"/>
      <c r="T1935" s="94"/>
    </row>
    <row r="1936" ht="15.75" customHeight="1">
      <c r="A1936" s="242"/>
      <c r="B1936" s="222"/>
      <c r="C1936" s="223"/>
      <c r="D1936" s="248"/>
      <c r="J1936" s="226"/>
      <c r="K1936" s="3"/>
      <c r="L1936" s="3"/>
      <c r="O1936" s="227"/>
      <c r="Q1936" s="94"/>
      <c r="R1936" s="94"/>
      <c r="S1936" s="94"/>
      <c r="T1936" s="94"/>
    </row>
    <row r="1937" ht="15.75" customHeight="1">
      <c r="A1937" s="242"/>
      <c r="B1937" s="222"/>
      <c r="C1937" s="223"/>
      <c r="D1937" s="248"/>
      <c r="J1937" s="226"/>
      <c r="K1937" s="3"/>
      <c r="L1937" s="3"/>
      <c r="O1937" s="227"/>
      <c r="Q1937" s="94"/>
      <c r="R1937" s="94"/>
      <c r="S1937" s="94"/>
      <c r="T1937" s="94"/>
    </row>
    <row r="1938" ht="15.75" customHeight="1">
      <c r="A1938" s="242"/>
      <c r="B1938" s="222"/>
      <c r="C1938" s="223"/>
      <c r="D1938" s="248"/>
      <c r="J1938" s="226"/>
      <c r="K1938" s="3"/>
      <c r="L1938" s="3"/>
      <c r="O1938" s="227"/>
      <c r="Q1938" s="94"/>
      <c r="R1938" s="94"/>
      <c r="S1938" s="94"/>
      <c r="T1938" s="94"/>
    </row>
    <row r="1939" ht="15.75" customHeight="1">
      <c r="A1939" s="242"/>
      <c r="B1939" s="222"/>
      <c r="C1939" s="223"/>
      <c r="D1939" s="248"/>
      <c r="J1939" s="226"/>
      <c r="K1939" s="3"/>
      <c r="L1939" s="3"/>
      <c r="O1939" s="227"/>
      <c r="Q1939" s="94"/>
      <c r="R1939" s="94"/>
      <c r="S1939" s="94"/>
      <c r="T1939" s="94"/>
    </row>
    <row r="1940" ht="15.75" customHeight="1">
      <c r="A1940" s="242"/>
      <c r="B1940" s="222"/>
      <c r="C1940" s="223"/>
      <c r="D1940" s="248"/>
      <c r="J1940" s="226"/>
      <c r="K1940" s="3"/>
      <c r="L1940" s="3"/>
      <c r="O1940" s="227"/>
      <c r="Q1940" s="94"/>
      <c r="R1940" s="94"/>
      <c r="S1940" s="94"/>
      <c r="T1940" s="94"/>
    </row>
    <row r="1941" ht="15.75" customHeight="1">
      <c r="A1941" s="242"/>
      <c r="B1941" s="222"/>
      <c r="C1941" s="223"/>
      <c r="D1941" s="248"/>
      <c r="J1941" s="226"/>
      <c r="K1941" s="3"/>
      <c r="L1941" s="3"/>
      <c r="O1941" s="227"/>
      <c r="Q1941" s="94"/>
      <c r="R1941" s="94"/>
      <c r="S1941" s="94"/>
      <c r="T1941" s="94"/>
    </row>
    <row r="1942" ht="15.75" customHeight="1">
      <c r="A1942" s="242"/>
      <c r="B1942" s="222"/>
      <c r="C1942" s="223"/>
      <c r="D1942" s="248"/>
      <c r="J1942" s="226"/>
      <c r="K1942" s="3"/>
      <c r="L1942" s="3"/>
      <c r="O1942" s="227"/>
      <c r="Q1942" s="94"/>
      <c r="R1942" s="94"/>
      <c r="S1942" s="94"/>
      <c r="T1942" s="94"/>
    </row>
    <row r="1943" ht="15.75" customHeight="1">
      <c r="A1943" s="242"/>
      <c r="B1943" s="222"/>
      <c r="C1943" s="223"/>
      <c r="D1943" s="248"/>
      <c r="J1943" s="226"/>
      <c r="K1943" s="3"/>
      <c r="L1943" s="3"/>
      <c r="O1943" s="227"/>
      <c r="Q1943" s="94"/>
      <c r="R1943" s="94"/>
      <c r="S1943" s="94"/>
      <c r="T1943" s="94"/>
    </row>
    <row r="1944" ht="15.75" customHeight="1">
      <c r="A1944" s="242"/>
      <c r="B1944" s="222"/>
      <c r="C1944" s="223"/>
      <c r="D1944" s="248"/>
      <c r="J1944" s="226"/>
      <c r="K1944" s="3"/>
      <c r="L1944" s="3"/>
      <c r="O1944" s="227"/>
      <c r="Q1944" s="94"/>
      <c r="R1944" s="94"/>
      <c r="S1944" s="94"/>
      <c r="T1944" s="94"/>
    </row>
    <row r="1945" ht="15.75" customHeight="1">
      <c r="A1945" s="242"/>
      <c r="B1945" s="222"/>
      <c r="C1945" s="223"/>
      <c r="D1945" s="248"/>
      <c r="J1945" s="226"/>
      <c r="K1945" s="3"/>
      <c r="L1945" s="3"/>
      <c r="O1945" s="227"/>
      <c r="Q1945" s="94"/>
      <c r="R1945" s="94"/>
      <c r="S1945" s="94"/>
      <c r="T1945" s="94"/>
    </row>
    <row r="1946" ht="15.75" customHeight="1">
      <c r="A1946" s="242"/>
      <c r="B1946" s="222"/>
      <c r="C1946" s="223"/>
      <c r="D1946" s="248"/>
      <c r="J1946" s="226"/>
      <c r="K1946" s="3"/>
      <c r="L1946" s="3"/>
      <c r="O1946" s="227"/>
      <c r="Q1946" s="94"/>
      <c r="R1946" s="94"/>
      <c r="S1946" s="94"/>
      <c r="T1946" s="94"/>
    </row>
    <row r="1947" ht="15.75" customHeight="1">
      <c r="A1947" s="242"/>
      <c r="B1947" s="222"/>
      <c r="C1947" s="223"/>
      <c r="D1947" s="248"/>
      <c r="J1947" s="226"/>
      <c r="K1947" s="3"/>
      <c r="L1947" s="3"/>
      <c r="O1947" s="227"/>
      <c r="Q1947" s="94"/>
      <c r="R1947" s="94"/>
      <c r="S1947" s="94"/>
      <c r="T1947" s="94"/>
    </row>
    <row r="1948" ht="15.75" customHeight="1">
      <c r="A1948" s="242"/>
      <c r="B1948" s="222"/>
      <c r="C1948" s="223"/>
      <c r="D1948" s="248"/>
      <c r="J1948" s="226"/>
      <c r="K1948" s="3"/>
      <c r="L1948" s="3"/>
      <c r="O1948" s="227"/>
      <c r="Q1948" s="94"/>
      <c r="R1948" s="94"/>
      <c r="S1948" s="94"/>
      <c r="T1948" s="94"/>
    </row>
    <row r="1949" ht="15.75" customHeight="1">
      <c r="A1949" s="242"/>
      <c r="B1949" s="222"/>
      <c r="C1949" s="223"/>
      <c r="D1949" s="248"/>
      <c r="J1949" s="226"/>
      <c r="K1949" s="3"/>
      <c r="L1949" s="3"/>
      <c r="O1949" s="227"/>
      <c r="Q1949" s="94"/>
      <c r="R1949" s="94"/>
      <c r="S1949" s="94"/>
      <c r="T1949" s="94"/>
    </row>
    <row r="1950" ht="15.75" customHeight="1">
      <c r="A1950" s="242"/>
      <c r="B1950" s="222"/>
      <c r="C1950" s="223"/>
      <c r="D1950" s="248"/>
      <c r="J1950" s="226"/>
      <c r="K1950" s="3"/>
      <c r="L1950" s="3"/>
      <c r="O1950" s="227"/>
      <c r="Q1950" s="94"/>
      <c r="R1950" s="94"/>
      <c r="S1950" s="94"/>
      <c r="T1950" s="94"/>
    </row>
    <row r="1951" ht="15.75" customHeight="1">
      <c r="A1951" s="242"/>
      <c r="B1951" s="222"/>
      <c r="C1951" s="223"/>
      <c r="D1951" s="248"/>
      <c r="J1951" s="226"/>
      <c r="K1951" s="3"/>
      <c r="L1951" s="3"/>
      <c r="O1951" s="227"/>
      <c r="Q1951" s="94"/>
      <c r="R1951" s="94"/>
      <c r="S1951" s="94"/>
      <c r="T1951" s="94"/>
    </row>
    <row r="1952" ht="15.75" customHeight="1">
      <c r="A1952" s="242"/>
      <c r="B1952" s="222"/>
      <c r="C1952" s="223"/>
      <c r="D1952" s="248"/>
      <c r="J1952" s="226"/>
      <c r="K1952" s="3"/>
      <c r="L1952" s="3"/>
      <c r="O1952" s="227"/>
      <c r="Q1952" s="94"/>
      <c r="R1952" s="94"/>
      <c r="S1952" s="94"/>
      <c r="T1952" s="94"/>
    </row>
    <row r="1953" ht="15.75" customHeight="1">
      <c r="A1953" s="242"/>
      <c r="B1953" s="222"/>
      <c r="C1953" s="223"/>
      <c r="D1953" s="248"/>
      <c r="J1953" s="226"/>
      <c r="K1953" s="3"/>
      <c r="L1953" s="3"/>
      <c r="O1953" s="227"/>
      <c r="Q1953" s="94"/>
      <c r="R1953" s="94"/>
      <c r="S1953" s="94"/>
      <c r="T1953" s="94"/>
    </row>
    <row r="1954" ht="15.75" customHeight="1">
      <c r="A1954" s="242"/>
      <c r="B1954" s="222"/>
      <c r="C1954" s="223"/>
      <c r="D1954" s="248"/>
      <c r="J1954" s="226"/>
      <c r="K1954" s="3"/>
      <c r="L1954" s="3"/>
      <c r="O1954" s="227"/>
      <c r="Q1954" s="94"/>
      <c r="R1954" s="94"/>
      <c r="S1954" s="94"/>
      <c r="T1954" s="94"/>
    </row>
    <row r="1955" ht="15.75" customHeight="1">
      <c r="A1955" s="242"/>
      <c r="B1955" s="222"/>
      <c r="C1955" s="223"/>
      <c r="D1955" s="248"/>
      <c r="J1955" s="226"/>
      <c r="K1955" s="3"/>
      <c r="L1955" s="3"/>
      <c r="O1955" s="227"/>
      <c r="Q1955" s="94"/>
      <c r="R1955" s="94"/>
      <c r="S1955" s="94"/>
      <c r="T1955" s="94"/>
    </row>
    <row r="1956" ht="15.75" customHeight="1">
      <c r="A1956" s="242"/>
      <c r="B1956" s="222"/>
      <c r="C1956" s="223"/>
      <c r="D1956" s="248"/>
      <c r="J1956" s="226"/>
      <c r="K1956" s="3"/>
      <c r="L1956" s="3"/>
      <c r="O1956" s="227"/>
      <c r="Q1956" s="94"/>
      <c r="R1956" s="94"/>
      <c r="S1956" s="94"/>
      <c r="T1956" s="94"/>
    </row>
    <row r="1957" ht="15.75" customHeight="1">
      <c r="A1957" s="242"/>
      <c r="B1957" s="222"/>
      <c r="C1957" s="223"/>
      <c r="D1957" s="248"/>
      <c r="J1957" s="226"/>
      <c r="K1957" s="3"/>
      <c r="L1957" s="3"/>
      <c r="O1957" s="227"/>
      <c r="Q1957" s="94"/>
      <c r="R1957" s="94"/>
      <c r="S1957" s="94"/>
      <c r="T1957" s="94"/>
    </row>
    <row r="1958" ht="15.75" customHeight="1">
      <c r="A1958" s="242"/>
      <c r="B1958" s="222"/>
      <c r="C1958" s="223"/>
      <c r="D1958" s="248"/>
      <c r="J1958" s="226"/>
      <c r="K1958" s="3"/>
      <c r="L1958" s="3"/>
      <c r="O1958" s="227"/>
      <c r="Q1958" s="94"/>
      <c r="R1958" s="94"/>
      <c r="S1958" s="94"/>
      <c r="T1958" s="94"/>
    </row>
    <row r="1959" ht="15.75" customHeight="1">
      <c r="A1959" s="242"/>
      <c r="B1959" s="222"/>
      <c r="C1959" s="223"/>
      <c r="D1959" s="248"/>
      <c r="J1959" s="226"/>
      <c r="K1959" s="3"/>
      <c r="L1959" s="3"/>
      <c r="O1959" s="227"/>
      <c r="Q1959" s="94"/>
      <c r="R1959" s="94"/>
      <c r="S1959" s="94"/>
      <c r="T1959" s="94"/>
    </row>
    <row r="1960" ht="15.75" customHeight="1">
      <c r="A1960" s="242"/>
      <c r="B1960" s="222"/>
      <c r="C1960" s="223"/>
      <c r="D1960" s="248"/>
      <c r="J1960" s="226"/>
      <c r="K1960" s="3"/>
      <c r="L1960" s="3"/>
      <c r="O1960" s="227"/>
      <c r="Q1960" s="94"/>
      <c r="R1960" s="94"/>
      <c r="S1960" s="94"/>
      <c r="T1960" s="94"/>
    </row>
    <row r="1961" ht="15.75" customHeight="1">
      <c r="A1961" s="242"/>
      <c r="B1961" s="222"/>
      <c r="C1961" s="223"/>
      <c r="D1961" s="248"/>
      <c r="J1961" s="226"/>
      <c r="K1961" s="3"/>
      <c r="L1961" s="3"/>
      <c r="O1961" s="227"/>
      <c r="Q1961" s="94"/>
      <c r="R1961" s="94"/>
      <c r="S1961" s="94"/>
      <c r="T1961" s="94"/>
    </row>
    <row r="1962" ht="15.75" customHeight="1">
      <c r="A1962" s="242"/>
      <c r="B1962" s="222"/>
      <c r="C1962" s="223"/>
      <c r="D1962" s="248"/>
      <c r="J1962" s="226"/>
      <c r="K1962" s="3"/>
      <c r="L1962" s="3"/>
      <c r="O1962" s="227"/>
      <c r="Q1962" s="94"/>
      <c r="R1962" s="94"/>
      <c r="S1962" s="94"/>
      <c r="T1962" s="94"/>
    </row>
    <row r="1963" ht="15.75" customHeight="1">
      <c r="A1963" s="242"/>
      <c r="B1963" s="222"/>
      <c r="C1963" s="223"/>
      <c r="D1963" s="248"/>
      <c r="J1963" s="226"/>
      <c r="K1963" s="3"/>
      <c r="L1963" s="3"/>
      <c r="O1963" s="227"/>
      <c r="Q1963" s="94"/>
      <c r="R1963" s="94"/>
      <c r="S1963" s="94"/>
      <c r="T1963" s="94"/>
    </row>
    <row r="1964" ht="15.75" customHeight="1">
      <c r="A1964" s="242"/>
      <c r="B1964" s="222"/>
      <c r="C1964" s="223"/>
      <c r="D1964" s="248"/>
      <c r="J1964" s="226"/>
      <c r="K1964" s="3"/>
      <c r="L1964" s="3"/>
      <c r="O1964" s="227"/>
      <c r="Q1964" s="94"/>
      <c r="R1964" s="94"/>
      <c r="S1964" s="94"/>
      <c r="T1964" s="94"/>
    </row>
    <row r="1965" ht="15.75" customHeight="1">
      <c r="A1965" s="242"/>
      <c r="B1965" s="222"/>
      <c r="C1965" s="223"/>
      <c r="D1965" s="248"/>
      <c r="J1965" s="226"/>
      <c r="K1965" s="3"/>
      <c r="L1965" s="3"/>
      <c r="O1965" s="227"/>
      <c r="Q1965" s="94"/>
      <c r="R1965" s="94"/>
      <c r="S1965" s="94"/>
      <c r="T1965" s="94"/>
    </row>
    <row r="1966" ht="15.75" customHeight="1">
      <c r="A1966" s="242"/>
      <c r="B1966" s="222"/>
      <c r="C1966" s="223"/>
      <c r="D1966" s="248"/>
      <c r="J1966" s="226"/>
      <c r="K1966" s="3"/>
      <c r="L1966" s="3"/>
      <c r="O1966" s="227"/>
      <c r="Q1966" s="94"/>
      <c r="R1966" s="94"/>
      <c r="S1966" s="94"/>
      <c r="T1966" s="94"/>
    </row>
    <row r="1967" ht="15.75" customHeight="1">
      <c r="A1967" s="242"/>
      <c r="B1967" s="222"/>
      <c r="C1967" s="223"/>
      <c r="D1967" s="248"/>
      <c r="J1967" s="226"/>
      <c r="K1967" s="3"/>
      <c r="L1967" s="3"/>
      <c r="O1967" s="227"/>
      <c r="Q1967" s="94"/>
      <c r="R1967" s="94"/>
      <c r="S1967" s="94"/>
      <c r="T1967" s="94"/>
    </row>
    <row r="1968" ht="15.75" customHeight="1">
      <c r="A1968" s="242"/>
      <c r="B1968" s="222"/>
      <c r="C1968" s="223"/>
      <c r="D1968" s="248"/>
      <c r="J1968" s="226"/>
      <c r="K1968" s="3"/>
      <c r="L1968" s="3"/>
      <c r="O1968" s="227"/>
      <c r="Q1968" s="94"/>
      <c r="R1968" s="94"/>
      <c r="S1968" s="94"/>
      <c r="T1968" s="94"/>
    </row>
    <row r="1969" ht="15.75" customHeight="1">
      <c r="A1969" s="242"/>
      <c r="B1969" s="222"/>
      <c r="C1969" s="223"/>
      <c r="D1969" s="248"/>
      <c r="J1969" s="226"/>
      <c r="K1969" s="3"/>
      <c r="L1969" s="3"/>
      <c r="O1969" s="227"/>
      <c r="Q1969" s="94"/>
      <c r="R1969" s="94"/>
      <c r="S1969" s="94"/>
      <c r="T1969" s="94"/>
    </row>
    <row r="1970" ht="15.75" customHeight="1">
      <c r="A1970" s="242"/>
      <c r="B1970" s="222"/>
      <c r="C1970" s="223"/>
      <c r="D1970" s="248"/>
      <c r="J1970" s="226"/>
      <c r="K1970" s="3"/>
      <c r="L1970" s="3"/>
      <c r="O1970" s="227"/>
      <c r="Q1970" s="94"/>
      <c r="R1970" s="94"/>
      <c r="S1970" s="94"/>
      <c r="T1970" s="94"/>
    </row>
    <row r="1971" ht="15.75" customHeight="1">
      <c r="A1971" s="242"/>
      <c r="B1971" s="222"/>
      <c r="C1971" s="223"/>
      <c r="D1971" s="248"/>
      <c r="J1971" s="226"/>
      <c r="K1971" s="3"/>
      <c r="L1971" s="3"/>
      <c r="O1971" s="227"/>
      <c r="Q1971" s="94"/>
      <c r="R1971" s="94"/>
      <c r="S1971" s="94"/>
      <c r="T1971" s="94"/>
    </row>
    <row r="1972" ht="15.75" customHeight="1">
      <c r="A1972" s="242"/>
      <c r="B1972" s="222"/>
      <c r="C1972" s="223"/>
      <c r="D1972" s="248"/>
      <c r="J1972" s="226"/>
      <c r="K1972" s="3"/>
      <c r="L1972" s="3"/>
      <c r="O1972" s="227"/>
      <c r="Q1972" s="94"/>
      <c r="R1972" s="94"/>
      <c r="S1972" s="94"/>
      <c r="T1972" s="94"/>
    </row>
    <row r="1973" ht="15.75" customHeight="1">
      <c r="A1973" s="242"/>
      <c r="B1973" s="222"/>
      <c r="C1973" s="223"/>
      <c r="D1973" s="248"/>
      <c r="J1973" s="226"/>
      <c r="K1973" s="3"/>
      <c r="L1973" s="3"/>
      <c r="O1973" s="227"/>
      <c r="Q1973" s="94"/>
      <c r="R1973" s="94"/>
      <c r="S1973" s="94"/>
      <c r="T1973" s="94"/>
    </row>
    <row r="1974" ht="15.75" customHeight="1">
      <c r="A1974" s="242"/>
      <c r="B1974" s="222"/>
      <c r="C1974" s="223"/>
      <c r="D1974" s="248"/>
      <c r="J1974" s="226"/>
      <c r="K1974" s="3"/>
      <c r="L1974" s="3"/>
      <c r="O1974" s="227"/>
      <c r="Q1974" s="94"/>
      <c r="R1974" s="94"/>
      <c r="S1974" s="94"/>
      <c r="T1974" s="94"/>
    </row>
    <row r="1975" ht="15.75" customHeight="1">
      <c r="A1975" s="242"/>
      <c r="B1975" s="222"/>
      <c r="C1975" s="223"/>
      <c r="D1975" s="248"/>
      <c r="J1975" s="226"/>
      <c r="K1975" s="3"/>
      <c r="L1975" s="3"/>
      <c r="O1975" s="227"/>
      <c r="Q1975" s="94"/>
      <c r="R1975" s="94"/>
      <c r="S1975" s="94"/>
      <c r="T1975" s="94"/>
    </row>
    <row r="1976" ht="15.75" customHeight="1">
      <c r="A1976" s="242"/>
      <c r="B1976" s="222"/>
      <c r="C1976" s="223"/>
      <c r="D1976" s="248"/>
      <c r="J1976" s="226"/>
      <c r="K1976" s="3"/>
      <c r="L1976" s="3"/>
      <c r="O1976" s="227"/>
      <c r="Q1976" s="94"/>
      <c r="R1976" s="94"/>
      <c r="S1976" s="94"/>
      <c r="T1976" s="94"/>
    </row>
    <row r="1977" ht="15.75" customHeight="1">
      <c r="A1977" s="242"/>
      <c r="B1977" s="222"/>
      <c r="C1977" s="223"/>
      <c r="D1977" s="248"/>
      <c r="J1977" s="226"/>
      <c r="K1977" s="3"/>
      <c r="L1977" s="3"/>
      <c r="O1977" s="227"/>
      <c r="Q1977" s="94"/>
      <c r="R1977" s="94"/>
      <c r="S1977" s="94"/>
      <c r="T1977" s="94"/>
    </row>
    <row r="1978" ht="15.75" customHeight="1">
      <c r="A1978" s="242"/>
      <c r="B1978" s="222"/>
      <c r="C1978" s="223"/>
      <c r="D1978" s="248"/>
      <c r="J1978" s="226"/>
      <c r="K1978" s="3"/>
      <c r="L1978" s="3"/>
      <c r="O1978" s="227"/>
      <c r="Q1978" s="94"/>
      <c r="R1978" s="94"/>
      <c r="S1978" s="94"/>
      <c r="T1978" s="94"/>
    </row>
    <row r="1979" ht="15.75" customHeight="1">
      <c r="A1979" s="242"/>
      <c r="B1979" s="222"/>
      <c r="C1979" s="223"/>
      <c r="D1979" s="248"/>
      <c r="J1979" s="226"/>
      <c r="K1979" s="3"/>
      <c r="L1979" s="3"/>
      <c r="O1979" s="227"/>
      <c r="Q1979" s="94"/>
      <c r="R1979" s="94"/>
      <c r="S1979" s="94"/>
      <c r="T1979" s="94"/>
    </row>
    <row r="1980" ht="15.75" customHeight="1">
      <c r="A1980" s="242"/>
      <c r="B1980" s="222"/>
      <c r="C1980" s="223"/>
      <c r="D1980" s="248"/>
      <c r="J1980" s="226"/>
      <c r="K1980" s="3"/>
      <c r="L1980" s="3"/>
      <c r="O1980" s="227"/>
      <c r="Q1980" s="94"/>
      <c r="R1980" s="94"/>
      <c r="S1980" s="94"/>
      <c r="T1980" s="94"/>
    </row>
    <row r="1981" ht="15.75" customHeight="1">
      <c r="A1981" s="242"/>
      <c r="B1981" s="222"/>
      <c r="C1981" s="223"/>
      <c r="D1981" s="248"/>
      <c r="J1981" s="226"/>
      <c r="K1981" s="3"/>
      <c r="L1981" s="3"/>
      <c r="O1981" s="227"/>
      <c r="Q1981" s="94"/>
      <c r="R1981" s="94"/>
      <c r="S1981" s="94"/>
      <c r="T1981" s="94"/>
    </row>
    <row r="1982" ht="15.75" customHeight="1">
      <c r="A1982" s="242"/>
      <c r="B1982" s="222"/>
      <c r="C1982" s="223"/>
      <c r="D1982" s="248"/>
      <c r="J1982" s="226"/>
      <c r="K1982" s="3"/>
      <c r="L1982" s="3"/>
      <c r="O1982" s="227"/>
      <c r="Q1982" s="94"/>
      <c r="R1982" s="94"/>
      <c r="S1982" s="94"/>
      <c r="T1982" s="94"/>
    </row>
    <row r="1983" ht="15.75" customHeight="1">
      <c r="A1983" s="242"/>
      <c r="B1983" s="222"/>
      <c r="C1983" s="223"/>
      <c r="D1983" s="248"/>
      <c r="J1983" s="226"/>
      <c r="K1983" s="3"/>
      <c r="L1983" s="3"/>
      <c r="O1983" s="227"/>
      <c r="Q1983" s="94"/>
      <c r="R1983" s="94"/>
      <c r="S1983" s="94"/>
      <c r="T1983" s="94"/>
    </row>
    <row r="1984" ht="15.75" customHeight="1">
      <c r="A1984" s="242"/>
      <c r="B1984" s="222"/>
      <c r="C1984" s="223"/>
      <c r="D1984" s="248"/>
      <c r="J1984" s="226"/>
      <c r="K1984" s="3"/>
      <c r="L1984" s="3"/>
      <c r="O1984" s="227"/>
      <c r="Q1984" s="94"/>
      <c r="R1984" s="94"/>
      <c r="S1984" s="94"/>
      <c r="T1984" s="94"/>
    </row>
    <row r="1985" ht="15.75" customHeight="1">
      <c r="A1985" s="242"/>
      <c r="B1985" s="222"/>
      <c r="C1985" s="223"/>
      <c r="D1985" s="248"/>
      <c r="J1985" s="226"/>
      <c r="K1985" s="3"/>
      <c r="L1985" s="3"/>
      <c r="O1985" s="227"/>
      <c r="Q1985" s="94"/>
      <c r="R1985" s="94"/>
      <c r="S1985" s="94"/>
      <c r="T1985" s="94"/>
    </row>
    <row r="1986" ht="15.75" customHeight="1">
      <c r="A1986" s="242"/>
      <c r="B1986" s="222"/>
      <c r="C1986" s="223"/>
      <c r="D1986" s="248"/>
      <c r="J1986" s="226"/>
      <c r="K1986" s="3"/>
      <c r="L1986" s="3"/>
      <c r="O1986" s="227"/>
      <c r="Q1986" s="94"/>
      <c r="R1986" s="94"/>
      <c r="S1986" s="94"/>
      <c r="T1986" s="94"/>
    </row>
    <row r="1987" ht="15.75" customHeight="1">
      <c r="A1987" s="242"/>
      <c r="B1987" s="222"/>
      <c r="C1987" s="223"/>
      <c r="D1987" s="248"/>
      <c r="J1987" s="226"/>
      <c r="K1987" s="3"/>
      <c r="L1987" s="3"/>
      <c r="O1987" s="227"/>
      <c r="Q1987" s="94"/>
      <c r="R1987" s="94"/>
      <c r="S1987" s="94"/>
      <c r="T1987" s="94"/>
    </row>
    <row r="1988" ht="15.75" customHeight="1">
      <c r="A1988" s="242"/>
      <c r="B1988" s="222"/>
      <c r="C1988" s="223"/>
      <c r="D1988" s="248"/>
      <c r="J1988" s="226"/>
      <c r="K1988" s="3"/>
      <c r="L1988" s="3"/>
      <c r="O1988" s="227"/>
      <c r="Q1988" s="94"/>
      <c r="R1988" s="94"/>
      <c r="S1988" s="94"/>
      <c r="T1988" s="94"/>
    </row>
    <row r="1989" ht="15.75" customHeight="1">
      <c r="A1989" s="242"/>
      <c r="B1989" s="222"/>
      <c r="C1989" s="223"/>
      <c r="D1989" s="248"/>
      <c r="J1989" s="226"/>
      <c r="K1989" s="3"/>
      <c r="L1989" s="3"/>
      <c r="O1989" s="227"/>
      <c r="Q1989" s="94"/>
      <c r="R1989" s="94"/>
      <c r="S1989" s="94"/>
      <c r="T1989" s="94"/>
    </row>
    <row r="1990" ht="15.75" customHeight="1">
      <c r="A1990" s="242"/>
      <c r="B1990" s="222"/>
      <c r="C1990" s="223"/>
      <c r="D1990" s="248"/>
      <c r="J1990" s="226"/>
      <c r="K1990" s="3"/>
      <c r="L1990" s="3"/>
      <c r="O1990" s="227"/>
      <c r="Q1990" s="94"/>
      <c r="R1990" s="94"/>
      <c r="S1990" s="94"/>
      <c r="T1990" s="94"/>
    </row>
    <row r="1991" ht="15.75" customHeight="1">
      <c r="A1991" s="242"/>
      <c r="B1991" s="222"/>
      <c r="C1991" s="223"/>
      <c r="D1991" s="248"/>
      <c r="J1991" s="226"/>
      <c r="K1991" s="3"/>
      <c r="L1991" s="3"/>
      <c r="O1991" s="227"/>
      <c r="Q1991" s="94"/>
      <c r="R1991" s="94"/>
      <c r="S1991" s="94"/>
      <c r="T1991" s="94"/>
    </row>
    <row r="1992" ht="15.75" customHeight="1">
      <c r="A1992" s="242"/>
      <c r="B1992" s="222"/>
      <c r="C1992" s="223"/>
      <c r="D1992" s="248"/>
      <c r="J1992" s="226"/>
      <c r="K1992" s="3"/>
      <c r="L1992" s="3"/>
      <c r="O1992" s="227"/>
      <c r="Q1992" s="94"/>
      <c r="R1992" s="94"/>
      <c r="S1992" s="94"/>
      <c r="T1992" s="94"/>
    </row>
    <row r="1993" ht="15.75" customHeight="1">
      <c r="A1993" s="242"/>
      <c r="B1993" s="222"/>
      <c r="C1993" s="223"/>
      <c r="D1993" s="248"/>
      <c r="J1993" s="226"/>
      <c r="K1993" s="3"/>
      <c r="L1993" s="3"/>
      <c r="O1993" s="227"/>
      <c r="Q1993" s="94"/>
      <c r="R1993" s="94"/>
      <c r="S1993" s="94"/>
      <c r="T1993" s="94"/>
    </row>
    <row r="1994" ht="15.75" customHeight="1">
      <c r="A1994" s="242"/>
      <c r="B1994" s="222"/>
      <c r="C1994" s="223"/>
      <c r="D1994" s="248"/>
      <c r="J1994" s="226"/>
      <c r="K1994" s="3"/>
      <c r="L1994" s="3"/>
      <c r="O1994" s="227"/>
      <c r="Q1994" s="94"/>
      <c r="R1994" s="94"/>
      <c r="S1994" s="94"/>
      <c r="T1994" s="94"/>
    </row>
    <row r="1995" ht="15.75" customHeight="1">
      <c r="A1995" s="242"/>
      <c r="B1995" s="222"/>
      <c r="C1995" s="223"/>
      <c r="D1995" s="248"/>
      <c r="J1995" s="226"/>
      <c r="K1995" s="3"/>
      <c r="L1995" s="3"/>
      <c r="O1995" s="227"/>
      <c r="Q1995" s="94"/>
      <c r="R1995" s="94"/>
      <c r="S1995" s="94"/>
      <c r="T1995" s="94"/>
    </row>
    <row r="1996" ht="15.75" customHeight="1">
      <c r="A1996" s="242"/>
      <c r="B1996" s="222"/>
      <c r="C1996" s="223"/>
      <c r="D1996" s="248"/>
      <c r="J1996" s="226"/>
      <c r="K1996" s="3"/>
      <c r="L1996" s="3"/>
      <c r="O1996" s="227"/>
      <c r="Q1996" s="94"/>
      <c r="R1996" s="94"/>
      <c r="S1996" s="94"/>
      <c r="T1996" s="94"/>
    </row>
    <row r="1997" ht="15.75" customHeight="1">
      <c r="A1997" s="242"/>
      <c r="B1997" s="222"/>
      <c r="C1997" s="223"/>
      <c r="D1997" s="248"/>
      <c r="J1997" s="226"/>
      <c r="K1997" s="3"/>
      <c r="L1997" s="3"/>
      <c r="O1997" s="227"/>
      <c r="Q1997" s="94"/>
      <c r="R1997" s="94"/>
      <c r="S1997" s="94"/>
      <c r="T1997" s="94"/>
    </row>
    <row r="1998" ht="15.75" customHeight="1">
      <c r="A1998" s="242"/>
      <c r="B1998" s="222"/>
      <c r="C1998" s="223"/>
      <c r="D1998" s="248"/>
      <c r="J1998" s="226"/>
      <c r="K1998" s="3"/>
      <c r="L1998" s="3"/>
      <c r="O1998" s="227"/>
      <c r="Q1998" s="94"/>
      <c r="R1998" s="94"/>
      <c r="S1998" s="94"/>
      <c r="T1998" s="94"/>
    </row>
    <row r="1999" ht="15.75" customHeight="1">
      <c r="A1999" s="242"/>
      <c r="B1999" s="222"/>
      <c r="C1999" s="223"/>
      <c r="D1999" s="248"/>
      <c r="J1999" s="226"/>
      <c r="K1999" s="3"/>
      <c r="L1999" s="3"/>
      <c r="O1999" s="227"/>
      <c r="Q1999" s="94"/>
      <c r="R1999" s="94"/>
      <c r="S1999" s="94"/>
      <c r="T1999" s="94"/>
    </row>
    <row r="2000" ht="15.75" customHeight="1">
      <c r="A2000" s="242"/>
      <c r="B2000" s="222"/>
      <c r="C2000" s="223"/>
      <c r="D2000" s="248"/>
      <c r="J2000" s="226"/>
      <c r="K2000" s="3"/>
      <c r="L2000" s="3"/>
      <c r="O2000" s="227"/>
      <c r="Q2000" s="94"/>
      <c r="R2000" s="94"/>
      <c r="S2000" s="94"/>
      <c r="T2000" s="94"/>
    </row>
    <row r="2001" ht="15.75" customHeight="1">
      <c r="A2001" s="242"/>
      <c r="B2001" s="222"/>
      <c r="C2001" s="223"/>
      <c r="D2001" s="248"/>
      <c r="J2001" s="226"/>
      <c r="K2001" s="3"/>
      <c r="L2001" s="3"/>
      <c r="O2001" s="227"/>
      <c r="Q2001" s="94"/>
      <c r="R2001" s="94"/>
      <c r="S2001" s="94"/>
      <c r="T2001" s="94"/>
    </row>
    <row r="2002" ht="15.75" customHeight="1">
      <c r="A2002" s="242"/>
      <c r="B2002" s="222"/>
      <c r="C2002" s="223"/>
      <c r="D2002" s="248"/>
      <c r="J2002" s="226"/>
      <c r="K2002" s="3"/>
      <c r="L2002" s="3"/>
      <c r="O2002" s="227"/>
      <c r="Q2002" s="94"/>
      <c r="R2002" s="94"/>
      <c r="S2002" s="94"/>
      <c r="T2002" s="94"/>
    </row>
    <row r="2003" ht="15.75" customHeight="1">
      <c r="A2003" s="242"/>
      <c r="B2003" s="222"/>
      <c r="C2003" s="223"/>
      <c r="D2003" s="248"/>
      <c r="J2003" s="226"/>
      <c r="K2003" s="3"/>
      <c r="L2003" s="3"/>
      <c r="O2003" s="227"/>
      <c r="Q2003" s="94"/>
      <c r="R2003" s="94"/>
      <c r="S2003" s="94"/>
      <c r="T2003" s="94"/>
    </row>
    <row r="2004" ht="15.75" customHeight="1">
      <c r="A2004" s="242"/>
      <c r="B2004" s="222"/>
      <c r="C2004" s="223"/>
      <c r="D2004" s="248"/>
      <c r="J2004" s="226"/>
      <c r="K2004" s="3"/>
      <c r="L2004" s="3"/>
      <c r="O2004" s="227"/>
      <c r="Q2004" s="94"/>
      <c r="R2004" s="94"/>
      <c r="S2004" s="94"/>
      <c r="T2004" s="94"/>
    </row>
    <row r="2005" ht="15.75" customHeight="1">
      <c r="A2005" s="242"/>
      <c r="B2005" s="222"/>
      <c r="C2005" s="223"/>
      <c r="D2005" s="248"/>
      <c r="J2005" s="226"/>
      <c r="K2005" s="3"/>
      <c r="L2005" s="3"/>
      <c r="O2005" s="227"/>
      <c r="Q2005" s="94"/>
      <c r="R2005" s="94"/>
      <c r="S2005" s="94"/>
      <c r="T2005" s="94"/>
    </row>
    <row r="2006" ht="15.75" customHeight="1">
      <c r="A2006" s="242"/>
      <c r="B2006" s="222"/>
      <c r="C2006" s="223"/>
      <c r="D2006" s="248"/>
      <c r="J2006" s="226"/>
      <c r="K2006" s="3"/>
      <c r="L2006" s="3"/>
      <c r="O2006" s="227"/>
      <c r="Q2006" s="94"/>
      <c r="R2006" s="94"/>
      <c r="S2006" s="94"/>
      <c r="T2006" s="94"/>
    </row>
    <row r="2007" ht="15.75" customHeight="1">
      <c r="A2007" s="242"/>
      <c r="B2007" s="222"/>
      <c r="C2007" s="223"/>
      <c r="D2007" s="248"/>
      <c r="J2007" s="226"/>
      <c r="K2007" s="3"/>
      <c r="L2007" s="3"/>
      <c r="O2007" s="227"/>
      <c r="Q2007" s="94"/>
      <c r="R2007" s="94"/>
      <c r="S2007" s="94"/>
      <c r="T2007" s="94"/>
    </row>
    <row r="2008" ht="15.75" customHeight="1">
      <c r="A2008" s="242"/>
      <c r="B2008" s="222"/>
      <c r="C2008" s="223"/>
      <c r="D2008" s="248"/>
      <c r="J2008" s="226"/>
      <c r="K2008" s="3"/>
      <c r="L2008" s="3"/>
      <c r="O2008" s="227"/>
      <c r="Q2008" s="94"/>
      <c r="R2008" s="94"/>
      <c r="S2008" s="94"/>
      <c r="T2008" s="94"/>
    </row>
    <row r="2009" ht="15.75" customHeight="1">
      <c r="A2009" s="242"/>
      <c r="B2009" s="222"/>
      <c r="C2009" s="223"/>
      <c r="D2009" s="248"/>
      <c r="J2009" s="226"/>
      <c r="K2009" s="3"/>
      <c r="L2009" s="3"/>
      <c r="O2009" s="227"/>
      <c r="Q2009" s="94"/>
      <c r="R2009" s="94"/>
      <c r="S2009" s="94"/>
      <c r="T2009" s="94"/>
    </row>
    <row r="2010" ht="15.75" customHeight="1">
      <c r="A2010" s="242"/>
      <c r="B2010" s="222"/>
      <c r="C2010" s="223"/>
      <c r="D2010" s="248"/>
      <c r="J2010" s="226"/>
      <c r="K2010" s="3"/>
      <c r="L2010" s="3"/>
      <c r="O2010" s="227"/>
      <c r="Q2010" s="94"/>
      <c r="R2010" s="94"/>
      <c r="S2010" s="94"/>
      <c r="T2010" s="94"/>
    </row>
    <row r="2011" ht="15.75" customHeight="1">
      <c r="A2011" s="242"/>
      <c r="B2011" s="222"/>
      <c r="C2011" s="223"/>
      <c r="D2011" s="248"/>
      <c r="J2011" s="226"/>
      <c r="K2011" s="3"/>
      <c r="L2011" s="3"/>
      <c r="O2011" s="227"/>
      <c r="Q2011" s="94"/>
      <c r="R2011" s="94"/>
      <c r="S2011" s="94"/>
      <c r="T2011" s="94"/>
    </row>
    <row r="2012" ht="15.75" customHeight="1">
      <c r="A2012" s="242"/>
      <c r="B2012" s="222"/>
      <c r="C2012" s="223"/>
      <c r="D2012" s="248"/>
      <c r="J2012" s="226"/>
      <c r="K2012" s="3"/>
      <c r="L2012" s="3"/>
      <c r="O2012" s="227"/>
      <c r="Q2012" s="94"/>
      <c r="R2012" s="94"/>
      <c r="S2012" s="94"/>
      <c r="T2012" s="94"/>
    </row>
    <row r="2013" ht="15.75" customHeight="1">
      <c r="A2013" s="242"/>
      <c r="B2013" s="222"/>
      <c r="C2013" s="223"/>
      <c r="D2013" s="248"/>
      <c r="J2013" s="226"/>
      <c r="K2013" s="3"/>
      <c r="L2013" s="3"/>
      <c r="O2013" s="227"/>
      <c r="Q2013" s="94"/>
      <c r="R2013" s="94"/>
      <c r="S2013" s="94"/>
      <c r="T2013" s="94"/>
    </row>
    <row r="2014" ht="15.75" customHeight="1">
      <c r="A2014" s="242"/>
      <c r="B2014" s="222"/>
      <c r="C2014" s="223"/>
      <c r="D2014" s="248"/>
      <c r="J2014" s="226"/>
      <c r="K2014" s="3"/>
      <c r="L2014" s="3"/>
      <c r="O2014" s="227"/>
      <c r="Q2014" s="94"/>
      <c r="R2014" s="94"/>
      <c r="S2014" s="94"/>
      <c r="T2014" s="94"/>
    </row>
    <row r="2015" ht="15.75" customHeight="1">
      <c r="A2015" s="242"/>
      <c r="B2015" s="222"/>
      <c r="C2015" s="223"/>
      <c r="D2015" s="248"/>
      <c r="J2015" s="226"/>
      <c r="K2015" s="3"/>
      <c r="L2015" s="3"/>
      <c r="O2015" s="227"/>
      <c r="Q2015" s="94"/>
      <c r="R2015" s="94"/>
      <c r="S2015" s="94"/>
      <c r="T2015" s="94"/>
    </row>
    <row r="2016" ht="15.75" customHeight="1">
      <c r="A2016" s="242"/>
      <c r="B2016" s="222"/>
      <c r="C2016" s="223"/>
      <c r="D2016" s="248"/>
      <c r="J2016" s="226"/>
      <c r="K2016" s="3"/>
      <c r="L2016" s="3"/>
      <c r="O2016" s="227"/>
      <c r="Q2016" s="94"/>
      <c r="R2016" s="94"/>
      <c r="S2016" s="94"/>
      <c r="T2016" s="94"/>
    </row>
    <row r="2017" ht="15.75" customHeight="1">
      <c r="A2017" s="242"/>
      <c r="B2017" s="222"/>
      <c r="C2017" s="223"/>
      <c r="D2017" s="248"/>
      <c r="J2017" s="226"/>
      <c r="K2017" s="3"/>
      <c r="L2017" s="3"/>
      <c r="O2017" s="227"/>
      <c r="Q2017" s="94"/>
      <c r="R2017" s="94"/>
      <c r="S2017" s="94"/>
      <c r="T2017" s="94"/>
    </row>
    <row r="2018" ht="15.75" customHeight="1">
      <c r="A2018" s="242"/>
      <c r="B2018" s="222"/>
      <c r="C2018" s="223"/>
      <c r="D2018" s="248"/>
      <c r="J2018" s="226"/>
      <c r="K2018" s="3"/>
      <c r="L2018" s="3"/>
      <c r="O2018" s="227"/>
      <c r="Q2018" s="94"/>
      <c r="R2018" s="94"/>
      <c r="S2018" s="94"/>
      <c r="T2018" s="94"/>
    </row>
    <row r="2019" ht="15.75" customHeight="1">
      <c r="A2019" s="242"/>
      <c r="B2019" s="222"/>
      <c r="C2019" s="223"/>
      <c r="D2019" s="248"/>
      <c r="J2019" s="226"/>
      <c r="K2019" s="3"/>
      <c r="L2019" s="3"/>
      <c r="O2019" s="227"/>
      <c r="Q2019" s="94"/>
      <c r="R2019" s="94"/>
      <c r="S2019" s="94"/>
      <c r="T2019" s="94"/>
    </row>
    <row r="2020" ht="15.75" customHeight="1">
      <c r="A2020" s="242"/>
      <c r="B2020" s="222"/>
      <c r="C2020" s="223"/>
      <c r="D2020" s="248"/>
      <c r="J2020" s="226"/>
      <c r="K2020" s="3"/>
      <c r="L2020" s="3"/>
      <c r="O2020" s="227"/>
      <c r="Q2020" s="94"/>
      <c r="R2020" s="94"/>
      <c r="S2020" s="94"/>
      <c r="T2020" s="94"/>
    </row>
    <row r="2021" ht="15.75" customHeight="1">
      <c r="A2021" s="242"/>
      <c r="B2021" s="222"/>
      <c r="C2021" s="223"/>
      <c r="D2021" s="248"/>
      <c r="J2021" s="226"/>
      <c r="K2021" s="3"/>
      <c r="L2021" s="3"/>
      <c r="O2021" s="227"/>
      <c r="Q2021" s="94"/>
      <c r="R2021" s="94"/>
      <c r="S2021" s="94"/>
      <c r="T2021" s="94"/>
    </row>
    <row r="2022" ht="15.75" customHeight="1">
      <c r="A2022" s="242"/>
      <c r="B2022" s="222"/>
      <c r="C2022" s="223"/>
      <c r="D2022" s="248"/>
      <c r="J2022" s="226"/>
      <c r="K2022" s="3"/>
      <c r="L2022" s="3"/>
      <c r="O2022" s="227"/>
      <c r="Q2022" s="94"/>
      <c r="R2022" s="94"/>
      <c r="S2022" s="94"/>
      <c r="T2022" s="94"/>
    </row>
    <row r="2023" ht="15.75" customHeight="1">
      <c r="A2023" s="242"/>
      <c r="B2023" s="222"/>
      <c r="C2023" s="223"/>
      <c r="D2023" s="248"/>
      <c r="J2023" s="226"/>
      <c r="K2023" s="3"/>
      <c r="L2023" s="3"/>
      <c r="O2023" s="227"/>
      <c r="Q2023" s="94"/>
      <c r="R2023" s="94"/>
      <c r="S2023" s="94"/>
      <c r="T2023" s="94"/>
    </row>
    <row r="2024" ht="15.75" customHeight="1">
      <c r="A2024" s="242"/>
      <c r="B2024" s="222"/>
      <c r="C2024" s="223"/>
      <c r="D2024" s="248"/>
      <c r="J2024" s="226"/>
      <c r="K2024" s="3"/>
      <c r="L2024" s="3"/>
      <c r="O2024" s="227"/>
      <c r="Q2024" s="94"/>
      <c r="R2024" s="94"/>
      <c r="S2024" s="94"/>
      <c r="T2024" s="94"/>
    </row>
    <row r="2025" ht="15.75" customHeight="1">
      <c r="A2025" s="242"/>
      <c r="B2025" s="222"/>
      <c r="C2025" s="223"/>
      <c r="D2025" s="248"/>
      <c r="J2025" s="226"/>
      <c r="K2025" s="3"/>
      <c r="L2025" s="3"/>
      <c r="O2025" s="227"/>
      <c r="Q2025" s="94"/>
      <c r="R2025" s="94"/>
      <c r="S2025" s="94"/>
      <c r="T2025" s="94"/>
    </row>
    <row r="2026" ht="15.75" customHeight="1">
      <c r="A2026" s="242"/>
      <c r="B2026" s="222"/>
      <c r="C2026" s="223"/>
      <c r="D2026" s="248"/>
      <c r="J2026" s="226"/>
      <c r="K2026" s="3"/>
      <c r="L2026" s="3"/>
      <c r="O2026" s="227"/>
      <c r="Q2026" s="94"/>
      <c r="R2026" s="94"/>
      <c r="S2026" s="94"/>
      <c r="T2026" s="94"/>
    </row>
    <row r="2027" ht="15.75" customHeight="1">
      <c r="A2027" s="242"/>
      <c r="B2027" s="222"/>
      <c r="C2027" s="223"/>
      <c r="D2027" s="248"/>
      <c r="J2027" s="226"/>
      <c r="K2027" s="3"/>
      <c r="L2027" s="3"/>
      <c r="O2027" s="227"/>
      <c r="Q2027" s="94"/>
      <c r="R2027" s="94"/>
      <c r="S2027" s="94"/>
      <c r="T2027" s="94"/>
    </row>
    <row r="2028" ht="15.75" customHeight="1">
      <c r="A2028" s="242"/>
      <c r="B2028" s="222"/>
      <c r="C2028" s="223"/>
      <c r="D2028" s="248"/>
      <c r="J2028" s="226"/>
      <c r="K2028" s="3"/>
      <c r="L2028" s="3"/>
      <c r="O2028" s="227"/>
      <c r="Q2028" s="94"/>
      <c r="R2028" s="94"/>
      <c r="S2028" s="94"/>
      <c r="T2028" s="94"/>
    </row>
    <row r="2029" ht="15.75" customHeight="1">
      <c r="A2029" s="242"/>
      <c r="B2029" s="222"/>
      <c r="C2029" s="223"/>
      <c r="D2029" s="248"/>
      <c r="J2029" s="226"/>
      <c r="K2029" s="3"/>
      <c r="L2029" s="3"/>
      <c r="O2029" s="227"/>
      <c r="Q2029" s="94"/>
      <c r="R2029" s="94"/>
      <c r="S2029" s="94"/>
      <c r="T2029" s="94"/>
    </row>
    <row r="2030" ht="15.75" customHeight="1">
      <c r="A2030" s="242"/>
      <c r="B2030" s="222"/>
      <c r="C2030" s="223"/>
      <c r="D2030" s="248"/>
      <c r="J2030" s="226"/>
      <c r="K2030" s="3"/>
      <c r="L2030" s="3"/>
      <c r="O2030" s="227"/>
      <c r="Q2030" s="94"/>
      <c r="R2030" s="94"/>
      <c r="S2030" s="94"/>
      <c r="T2030" s="94"/>
    </row>
    <row r="2031" ht="15.75" customHeight="1">
      <c r="A2031" s="242"/>
      <c r="B2031" s="222"/>
      <c r="C2031" s="223"/>
      <c r="D2031" s="248"/>
      <c r="J2031" s="226"/>
      <c r="K2031" s="3"/>
      <c r="L2031" s="3"/>
      <c r="O2031" s="227"/>
      <c r="Q2031" s="94"/>
      <c r="R2031" s="94"/>
      <c r="S2031" s="94"/>
      <c r="T2031" s="94"/>
    </row>
    <row r="2032" ht="15.75" customHeight="1">
      <c r="A2032" s="242"/>
      <c r="B2032" s="222"/>
      <c r="C2032" s="223"/>
      <c r="D2032" s="248"/>
      <c r="J2032" s="226"/>
      <c r="K2032" s="3"/>
      <c r="L2032" s="3"/>
      <c r="O2032" s="227"/>
      <c r="Q2032" s="94"/>
      <c r="R2032" s="94"/>
      <c r="S2032" s="94"/>
      <c r="T2032" s="94"/>
    </row>
    <row r="2033" ht="15.75" customHeight="1">
      <c r="A2033" s="242"/>
      <c r="B2033" s="222"/>
      <c r="C2033" s="223"/>
      <c r="D2033" s="248"/>
      <c r="J2033" s="226"/>
      <c r="K2033" s="3"/>
      <c r="L2033" s="3"/>
      <c r="O2033" s="227"/>
      <c r="Q2033" s="94"/>
      <c r="R2033" s="94"/>
      <c r="S2033" s="94"/>
      <c r="T2033" s="94"/>
    </row>
    <row r="2034" ht="15.75" customHeight="1">
      <c r="A2034" s="242"/>
      <c r="B2034" s="222"/>
      <c r="C2034" s="223"/>
      <c r="D2034" s="248"/>
      <c r="J2034" s="226"/>
      <c r="K2034" s="3"/>
      <c r="L2034" s="3"/>
      <c r="O2034" s="227"/>
      <c r="Q2034" s="94"/>
      <c r="R2034" s="94"/>
      <c r="S2034" s="94"/>
      <c r="T2034" s="94"/>
    </row>
    <row r="2035" ht="15.75" customHeight="1">
      <c r="A2035" s="242"/>
      <c r="B2035" s="222"/>
      <c r="C2035" s="223"/>
      <c r="D2035" s="248"/>
      <c r="J2035" s="226"/>
      <c r="K2035" s="3"/>
      <c r="L2035" s="3"/>
      <c r="O2035" s="227"/>
      <c r="Q2035" s="94"/>
      <c r="R2035" s="94"/>
      <c r="S2035" s="94"/>
      <c r="T2035" s="94"/>
    </row>
    <row r="2036" ht="15.75" customHeight="1">
      <c r="A2036" s="242"/>
      <c r="B2036" s="222"/>
      <c r="C2036" s="223"/>
      <c r="D2036" s="248"/>
      <c r="J2036" s="226"/>
      <c r="K2036" s="3"/>
      <c r="L2036" s="3"/>
      <c r="O2036" s="227"/>
      <c r="Q2036" s="94"/>
      <c r="R2036" s="94"/>
      <c r="S2036" s="94"/>
      <c r="T2036" s="94"/>
    </row>
    <row r="2037" ht="15.75" customHeight="1">
      <c r="A2037" s="242"/>
      <c r="B2037" s="222"/>
      <c r="C2037" s="223"/>
      <c r="D2037" s="248"/>
      <c r="J2037" s="226"/>
      <c r="K2037" s="3"/>
      <c r="L2037" s="3"/>
      <c r="O2037" s="227"/>
      <c r="Q2037" s="94"/>
      <c r="R2037" s="94"/>
      <c r="S2037" s="94"/>
      <c r="T2037" s="94"/>
    </row>
    <row r="2038" ht="15.75" customHeight="1">
      <c r="A2038" s="242"/>
      <c r="B2038" s="222"/>
      <c r="C2038" s="223"/>
      <c r="D2038" s="248"/>
      <c r="J2038" s="226"/>
      <c r="K2038" s="3"/>
      <c r="L2038" s="3"/>
      <c r="O2038" s="227"/>
      <c r="Q2038" s="94"/>
      <c r="R2038" s="94"/>
      <c r="S2038" s="94"/>
      <c r="T2038" s="94"/>
    </row>
    <row r="2039" ht="15.75" customHeight="1">
      <c r="A2039" s="242"/>
      <c r="B2039" s="222"/>
      <c r="C2039" s="223"/>
      <c r="D2039" s="248"/>
      <c r="J2039" s="226"/>
      <c r="K2039" s="3"/>
      <c r="L2039" s="3"/>
      <c r="O2039" s="227"/>
      <c r="Q2039" s="94"/>
      <c r="R2039" s="94"/>
      <c r="S2039" s="94"/>
      <c r="T2039" s="94"/>
    </row>
    <row r="2040" ht="15.75" customHeight="1">
      <c r="A2040" s="242"/>
      <c r="B2040" s="222"/>
      <c r="C2040" s="223"/>
      <c r="D2040" s="248"/>
      <c r="J2040" s="226"/>
      <c r="K2040" s="3"/>
      <c r="L2040" s="3"/>
      <c r="O2040" s="227"/>
      <c r="Q2040" s="94"/>
      <c r="R2040" s="94"/>
      <c r="S2040" s="94"/>
      <c r="T2040" s="94"/>
    </row>
    <row r="2041" ht="15.75" customHeight="1">
      <c r="A2041" s="242"/>
      <c r="B2041" s="222"/>
      <c r="C2041" s="223"/>
      <c r="D2041" s="248"/>
      <c r="J2041" s="226"/>
      <c r="K2041" s="3"/>
      <c r="L2041" s="3"/>
      <c r="O2041" s="227"/>
      <c r="Q2041" s="94"/>
      <c r="R2041" s="94"/>
      <c r="S2041" s="94"/>
      <c r="T2041" s="94"/>
    </row>
    <row r="2042" ht="15.75" customHeight="1">
      <c r="A2042" s="242"/>
      <c r="B2042" s="222"/>
      <c r="C2042" s="223"/>
      <c r="D2042" s="248"/>
      <c r="J2042" s="226"/>
      <c r="K2042" s="3"/>
      <c r="L2042" s="3"/>
      <c r="O2042" s="227"/>
      <c r="Q2042" s="94"/>
      <c r="R2042" s="94"/>
      <c r="S2042" s="94"/>
      <c r="T2042" s="94"/>
    </row>
    <row r="2043" ht="15.75" customHeight="1">
      <c r="A2043" s="242"/>
      <c r="B2043" s="222"/>
      <c r="C2043" s="223"/>
      <c r="D2043" s="248"/>
      <c r="J2043" s="226"/>
      <c r="K2043" s="3"/>
      <c r="L2043" s="3"/>
      <c r="O2043" s="227"/>
      <c r="Q2043" s="94"/>
      <c r="R2043" s="94"/>
      <c r="S2043" s="94"/>
      <c r="T2043" s="94"/>
    </row>
    <row r="2044" ht="15.75" customHeight="1">
      <c r="A2044" s="242"/>
      <c r="B2044" s="222"/>
      <c r="C2044" s="223"/>
      <c r="D2044" s="248"/>
      <c r="J2044" s="226"/>
      <c r="K2044" s="3"/>
      <c r="L2044" s="3"/>
      <c r="O2044" s="227"/>
      <c r="Q2044" s="94"/>
      <c r="R2044" s="94"/>
      <c r="S2044" s="94"/>
      <c r="T2044" s="94"/>
    </row>
    <row r="2045" ht="15.75" customHeight="1">
      <c r="A2045" s="242"/>
      <c r="B2045" s="222"/>
      <c r="C2045" s="223"/>
      <c r="D2045" s="248"/>
      <c r="J2045" s="226"/>
      <c r="K2045" s="3"/>
      <c r="L2045" s="3"/>
      <c r="O2045" s="227"/>
      <c r="Q2045" s="94"/>
      <c r="R2045" s="94"/>
      <c r="S2045" s="94"/>
      <c r="T2045" s="94"/>
    </row>
    <row r="2046" ht="15.75" customHeight="1">
      <c r="A2046" s="242"/>
      <c r="B2046" s="222"/>
      <c r="C2046" s="223"/>
      <c r="D2046" s="248"/>
      <c r="J2046" s="226"/>
      <c r="K2046" s="3"/>
      <c r="L2046" s="3"/>
      <c r="O2046" s="227"/>
      <c r="Q2046" s="94"/>
      <c r="R2046" s="94"/>
      <c r="S2046" s="94"/>
      <c r="T2046" s="94"/>
    </row>
    <row r="2047" ht="15.75" customHeight="1">
      <c r="A2047" s="242"/>
      <c r="B2047" s="222"/>
      <c r="C2047" s="223"/>
      <c r="D2047" s="248"/>
      <c r="J2047" s="226"/>
      <c r="K2047" s="3"/>
      <c r="L2047" s="3"/>
      <c r="O2047" s="227"/>
      <c r="Q2047" s="94"/>
      <c r="R2047" s="94"/>
      <c r="S2047" s="94"/>
      <c r="T2047" s="94"/>
    </row>
    <row r="2048" ht="15.75" customHeight="1">
      <c r="A2048" s="242"/>
      <c r="B2048" s="222"/>
      <c r="C2048" s="223"/>
      <c r="D2048" s="248"/>
      <c r="J2048" s="226"/>
      <c r="K2048" s="3"/>
      <c r="L2048" s="3"/>
      <c r="O2048" s="227"/>
      <c r="Q2048" s="94"/>
      <c r="R2048" s="94"/>
      <c r="S2048" s="94"/>
      <c r="T2048" s="94"/>
    </row>
    <row r="2049" ht="15.75" customHeight="1">
      <c r="A2049" s="242"/>
      <c r="B2049" s="222"/>
      <c r="C2049" s="223"/>
      <c r="D2049" s="248"/>
      <c r="J2049" s="226"/>
      <c r="K2049" s="3"/>
      <c r="L2049" s="3"/>
      <c r="O2049" s="227"/>
      <c r="Q2049" s="94"/>
      <c r="R2049" s="94"/>
      <c r="S2049" s="94"/>
      <c r="T2049" s="94"/>
    </row>
    <row r="2050" ht="15.75" customHeight="1">
      <c r="A2050" s="242"/>
      <c r="B2050" s="222"/>
      <c r="C2050" s="223"/>
      <c r="D2050" s="248"/>
      <c r="J2050" s="226"/>
      <c r="K2050" s="3"/>
      <c r="L2050" s="3"/>
      <c r="O2050" s="227"/>
      <c r="Q2050" s="94"/>
      <c r="R2050" s="94"/>
      <c r="S2050" s="94"/>
      <c r="T2050" s="94"/>
    </row>
    <row r="2051" ht="15.75" customHeight="1">
      <c r="A2051" s="242"/>
      <c r="B2051" s="222"/>
      <c r="C2051" s="223"/>
      <c r="D2051" s="248"/>
      <c r="J2051" s="226"/>
      <c r="K2051" s="3"/>
      <c r="L2051" s="3"/>
      <c r="O2051" s="227"/>
      <c r="Q2051" s="94"/>
      <c r="R2051" s="94"/>
      <c r="S2051" s="94"/>
      <c r="T2051" s="94"/>
    </row>
    <row r="2052" ht="15.75" customHeight="1">
      <c r="A2052" s="242"/>
      <c r="B2052" s="222"/>
      <c r="C2052" s="223"/>
      <c r="D2052" s="248"/>
      <c r="J2052" s="226"/>
      <c r="K2052" s="3"/>
      <c r="L2052" s="3"/>
      <c r="O2052" s="227"/>
      <c r="Q2052" s="94"/>
      <c r="R2052" s="94"/>
      <c r="S2052" s="94"/>
      <c r="T2052" s="94"/>
    </row>
    <row r="2053" ht="15.75" customHeight="1">
      <c r="A2053" s="242"/>
      <c r="B2053" s="222"/>
      <c r="C2053" s="223"/>
      <c r="D2053" s="248"/>
      <c r="J2053" s="226"/>
      <c r="K2053" s="3"/>
      <c r="L2053" s="3"/>
      <c r="O2053" s="227"/>
      <c r="Q2053" s="94"/>
      <c r="R2053" s="94"/>
      <c r="S2053" s="94"/>
      <c r="T2053" s="94"/>
    </row>
    <row r="2054" ht="15.75" customHeight="1">
      <c r="A2054" s="242"/>
      <c r="B2054" s="222"/>
      <c r="C2054" s="223"/>
      <c r="D2054" s="248"/>
      <c r="J2054" s="226"/>
      <c r="K2054" s="3"/>
      <c r="L2054" s="3"/>
      <c r="O2054" s="227"/>
      <c r="Q2054" s="94"/>
      <c r="R2054" s="94"/>
      <c r="S2054" s="94"/>
      <c r="T2054" s="94"/>
    </row>
    <row r="2055" ht="15.75" customHeight="1">
      <c r="A2055" s="242"/>
      <c r="B2055" s="222"/>
      <c r="C2055" s="223"/>
      <c r="D2055" s="248"/>
      <c r="J2055" s="226"/>
      <c r="K2055" s="3"/>
      <c r="L2055" s="3"/>
      <c r="O2055" s="227"/>
      <c r="Q2055" s="94"/>
      <c r="R2055" s="94"/>
      <c r="S2055" s="94"/>
      <c r="T2055" s="94"/>
    </row>
    <row r="2056" ht="15.75" customHeight="1">
      <c r="A2056" s="242"/>
      <c r="B2056" s="222"/>
      <c r="C2056" s="223"/>
      <c r="D2056" s="248"/>
      <c r="J2056" s="226"/>
      <c r="K2056" s="3"/>
      <c r="L2056" s="3"/>
      <c r="O2056" s="227"/>
      <c r="Q2056" s="94"/>
      <c r="R2056" s="94"/>
      <c r="S2056" s="94"/>
      <c r="T2056" s="94"/>
    </row>
    <row r="2057" ht="15.75" customHeight="1">
      <c r="A2057" s="242"/>
      <c r="B2057" s="222"/>
      <c r="C2057" s="223"/>
      <c r="D2057" s="248"/>
      <c r="J2057" s="226"/>
      <c r="K2057" s="3"/>
      <c r="L2057" s="3"/>
      <c r="O2057" s="227"/>
      <c r="Q2057" s="94"/>
      <c r="R2057" s="94"/>
      <c r="S2057" s="94"/>
      <c r="T2057" s="94"/>
    </row>
    <row r="2058" ht="15.75" customHeight="1">
      <c r="A2058" s="242"/>
      <c r="B2058" s="222"/>
      <c r="C2058" s="223"/>
      <c r="D2058" s="248"/>
      <c r="J2058" s="226"/>
      <c r="K2058" s="3"/>
      <c r="L2058" s="3"/>
      <c r="O2058" s="227"/>
      <c r="Q2058" s="94"/>
      <c r="R2058" s="94"/>
      <c r="S2058" s="94"/>
      <c r="T2058" s="94"/>
    </row>
    <row r="2059" ht="15.75" customHeight="1">
      <c r="A2059" s="242"/>
      <c r="B2059" s="222"/>
      <c r="C2059" s="223"/>
      <c r="D2059" s="248"/>
      <c r="J2059" s="226"/>
      <c r="K2059" s="3"/>
      <c r="L2059" s="3"/>
      <c r="O2059" s="227"/>
      <c r="Q2059" s="94"/>
      <c r="R2059" s="94"/>
      <c r="S2059" s="94"/>
      <c r="T2059" s="94"/>
    </row>
    <row r="2060" ht="15.75" customHeight="1">
      <c r="A2060" s="242"/>
      <c r="B2060" s="222"/>
      <c r="C2060" s="223"/>
      <c r="D2060" s="248"/>
      <c r="J2060" s="226"/>
      <c r="K2060" s="3"/>
      <c r="L2060" s="3"/>
      <c r="O2060" s="227"/>
      <c r="Q2060" s="94"/>
      <c r="R2060" s="94"/>
      <c r="S2060" s="94"/>
      <c r="T2060" s="94"/>
    </row>
    <row r="2061" ht="15.75" customHeight="1">
      <c r="A2061" s="242"/>
      <c r="B2061" s="222"/>
      <c r="C2061" s="223"/>
      <c r="D2061" s="248"/>
      <c r="J2061" s="226"/>
      <c r="K2061" s="3"/>
      <c r="L2061" s="3"/>
      <c r="O2061" s="227"/>
      <c r="Q2061" s="94"/>
      <c r="R2061" s="94"/>
      <c r="S2061" s="94"/>
      <c r="T2061" s="94"/>
    </row>
    <row r="2062" ht="15.75" customHeight="1">
      <c r="A2062" s="242"/>
      <c r="B2062" s="222"/>
      <c r="C2062" s="223"/>
      <c r="D2062" s="248"/>
      <c r="J2062" s="226"/>
      <c r="K2062" s="3"/>
      <c r="L2062" s="3"/>
      <c r="O2062" s="227"/>
      <c r="Q2062" s="94"/>
      <c r="R2062" s="94"/>
      <c r="S2062" s="94"/>
      <c r="T2062" s="94"/>
    </row>
    <row r="2063" ht="15.75" customHeight="1">
      <c r="A2063" s="242"/>
      <c r="B2063" s="222"/>
      <c r="C2063" s="223"/>
      <c r="D2063" s="248"/>
      <c r="J2063" s="226"/>
      <c r="K2063" s="3"/>
      <c r="L2063" s="3"/>
      <c r="O2063" s="227"/>
      <c r="Q2063" s="94"/>
      <c r="R2063" s="94"/>
      <c r="S2063" s="94"/>
      <c r="T2063" s="94"/>
    </row>
    <row r="2064" ht="15.75" customHeight="1">
      <c r="A2064" s="242"/>
      <c r="B2064" s="222"/>
      <c r="C2064" s="223"/>
      <c r="D2064" s="248"/>
      <c r="J2064" s="226"/>
      <c r="K2064" s="3"/>
      <c r="L2064" s="3"/>
      <c r="O2064" s="227"/>
      <c r="Q2064" s="94"/>
      <c r="R2064" s="94"/>
      <c r="S2064" s="94"/>
      <c r="T2064" s="94"/>
    </row>
    <row r="2065" ht="15.75" customHeight="1">
      <c r="A2065" s="242"/>
      <c r="B2065" s="222"/>
      <c r="C2065" s="223"/>
      <c r="D2065" s="248"/>
      <c r="J2065" s="226"/>
      <c r="K2065" s="3"/>
      <c r="L2065" s="3"/>
      <c r="O2065" s="227"/>
      <c r="Q2065" s="94"/>
      <c r="R2065" s="94"/>
      <c r="S2065" s="94"/>
      <c r="T2065" s="94"/>
    </row>
    <row r="2066" ht="15.75" customHeight="1">
      <c r="A2066" s="242"/>
      <c r="B2066" s="222"/>
      <c r="C2066" s="223"/>
      <c r="D2066" s="248"/>
      <c r="J2066" s="226"/>
      <c r="K2066" s="3"/>
      <c r="L2066" s="3"/>
      <c r="O2066" s="227"/>
      <c r="Q2066" s="94"/>
      <c r="R2066" s="94"/>
      <c r="S2066" s="94"/>
      <c r="T2066" s="94"/>
    </row>
    <row r="2067" ht="15.75" customHeight="1">
      <c r="A2067" s="242"/>
      <c r="B2067" s="222"/>
      <c r="C2067" s="223"/>
      <c r="D2067" s="248"/>
      <c r="J2067" s="226"/>
      <c r="K2067" s="3"/>
      <c r="L2067" s="3"/>
      <c r="O2067" s="227"/>
      <c r="Q2067" s="94"/>
      <c r="R2067" s="94"/>
      <c r="S2067" s="94"/>
      <c r="T2067" s="94"/>
    </row>
    <row r="2068" ht="15.75" customHeight="1">
      <c r="A2068" s="242"/>
      <c r="B2068" s="222"/>
      <c r="C2068" s="223"/>
      <c r="D2068" s="248"/>
      <c r="J2068" s="226"/>
      <c r="K2068" s="3"/>
      <c r="L2068" s="3"/>
      <c r="O2068" s="227"/>
      <c r="Q2068" s="94"/>
      <c r="R2068" s="94"/>
      <c r="S2068" s="94"/>
      <c r="T2068" s="94"/>
    </row>
    <row r="2069" ht="15.75" customHeight="1">
      <c r="A2069" s="242"/>
      <c r="B2069" s="222"/>
      <c r="C2069" s="223"/>
      <c r="D2069" s="248"/>
      <c r="J2069" s="226"/>
      <c r="K2069" s="3"/>
      <c r="L2069" s="3"/>
      <c r="O2069" s="227"/>
      <c r="Q2069" s="94"/>
      <c r="R2069" s="94"/>
      <c r="S2069" s="94"/>
      <c r="T2069" s="94"/>
    </row>
    <row r="2070" ht="15.75" customHeight="1">
      <c r="A2070" s="242"/>
      <c r="B2070" s="222"/>
      <c r="C2070" s="223"/>
      <c r="D2070" s="248"/>
      <c r="J2070" s="226"/>
      <c r="K2070" s="3"/>
      <c r="L2070" s="3"/>
      <c r="O2070" s="227"/>
      <c r="Q2070" s="94"/>
      <c r="R2070" s="94"/>
      <c r="S2070" s="94"/>
      <c r="T2070" s="94"/>
    </row>
    <row r="2071" ht="15.75" customHeight="1">
      <c r="A2071" s="242"/>
      <c r="B2071" s="222"/>
      <c r="C2071" s="223"/>
      <c r="D2071" s="248"/>
      <c r="J2071" s="226"/>
      <c r="K2071" s="3"/>
      <c r="L2071" s="3"/>
      <c r="O2071" s="227"/>
      <c r="Q2071" s="94"/>
      <c r="R2071" s="94"/>
      <c r="S2071" s="94"/>
      <c r="T2071" s="94"/>
    </row>
    <row r="2072" ht="15.75" customHeight="1">
      <c r="A2072" s="242"/>
      <c r="B2072" s="222"/>
      <c r="C2072" s="223"/>
      <c r="D2072" s="248"/>
      <c r="J2072" s="226"/>
      <c r="K2072" s="3"/>
      <c r="L2072" s="3"/>
      <c r="O2072" s="227"/>
      <c r="Q2072" s="94"/>
      <c r="R2072" s="94"/>
      <c r="S2072" s="94"/>
      <c r="T2072" s="94"/>
    </row>
    <row r="2073" ht="15.75" customHeight="1">
      <c r="A2073" s="242"/>
      <c r="B2073" s="222"/>
      <c r="C2073" s="223"/>
      <c r="D2073" s="248"/>
      <c r="J2073" s="226"/>
      <c r="K2073" s="3"/>
      <c r="L2073" s="3"/>
      <c r="O2073" s="227"/>
      <c r="Q2073" s="94"/>
      <c r="R2073" s="94"/>
      <c r="S2073" s="94"/>
      <c r="T2073" s="94"/>
    </row>
    <row r="2074" ht="15.75" customHeight="1">
      <c r="A2074" s="242"/>
      <c r="B2074" s="222"/>
      <c r="C2074" s="223"/>
      <c r="D2074" s="248"/>
      <c r="J2074" s="226"/>
      <c r="K2074" s="3"/>
      <c r="L2074" s="3"/>
      <c r="O2074" s="227"/>
      <c r="Q2074" s="94"/>
      <c r="R2074" s="94"/>
      <c r="S2074" s="94"/>
      <c r="T2074" s="94"/>
    </row>
    <row r="2075" ht="15.75" customHeight="1">
      <c r="A2075" s="242"/>
      <c r="B2075" s="222"/>
      <c r="C2075" s="223"/>
      <c r="D2075" s="248"/>
      <c r="J2075" s="226"/>
      <c r="K2075" s="3"/>
      <c r="L2075" s="3"/>
      <c r="O2075" s="227"/>
      <c r="Q2075" s="94"/>
      <c r="R2075" s="94"/>
      <c r="S2075" s="94"/>
      <c r="T2075" s="94"/>
    </row>
    <row r="2076" ht="15.75" customHeight="1">
      <c r="A2076" s="242"/>
      <c r="B2076" s="222"/>
      <c r="C2076" s="223"/>
      <c r="D2076" s="248"/>
      <c r="J2076" s="226"/>
      <c r="K2076" s="3"/>
      <c r="L2076" s="3"/>
      <c r="O2076" s="227"/>
      <c r="Q2076" s="94"/>
      <c r="R2076" s="94"/>
      <c r="S2076" s="94"/>
      <c r="T2076" s="94"/>
    </row>
    <row r="2077" ht="15.75" customHeight="1">
      <c r="A2077" s="242"/>
      <c r="B2077" s="222"/>
      <c r="C2077" s="223"/>
      <c r="D2077" s="248"/>
      <c r="J2077" s="226"/>
      <c r="K2077" s="3"/>
      <c r="L2077" s="3"/>
      <c r="O2077" s="227"/>
      <c r="Q2077" s="94"/>
      <c r="R2077" s="94"/>
      <c r="S2077" s="94"/>
      <c r="T2077" s="94"/>
    </row>
    <row r="2078" ht="15.75" customHeight="1">
      <c r="A2078" s="242"/>
      <c r="B2078" s="222"/>
      <c r="C2078" s="223"/>
      <c r="D2078" s="248"/>
      <c r="J2078" s="226"/>
      <c r="K2078" s="3"/>
      <c r="L2078" s="3"/>
      <c r="O2078" s="227"/>
      <c r="Q2078" s="94"/>
      <c r="R2078" s="94"/>
      <c r="S2078" s="94"/>
      <c r="T2078" s="94"/>
    </row>
    <row r="2079" ht="15.75" customHeight="1">
      <c r="A2079" s="242"/>
      <c r="B2079" s="222"/>
      <c r="C2079" s="223"/>
      <c r="D2079" s="248"/>
      <c r="J2079" s="226"/>
      <c r="K2079" s="3"/>
      <c r="L2079" s="3"/>
      <c r="O2079" s="227"/>
      <c r="Q2079" s="94"/>
      <c r="R2079" s="94"/>
      <c r="S2079" s="94"/>
      <c r="T2079" s="94"/>
    </row>
    <row r="2080" ht="15.75" customHeight="1">
      <c r="A2080" s="242"/>
      <c r="B2080" s="222"/>
      <c r="C2080" s="223"/>
      <c r="D2080" s="248"/>
      <c r="J2080" s="226"/>
      <c r="K2080" s="3"/>
      <c r="L2080" s="3"/>
      <c r="O2080" s="227"/>
      <c r="Q2080" s="94"/>
      <c r="R2080" s="94"/>
      <c r="S2080" s="94"/>
      <c r="T2080" s="94"/>
    </row>
    <row r="2081" ht="15.75" customHeight="1">
      <c r="A2081" s="242"/>
      <c r="B2081" s="222"/>
      <c r="C2081" s="223"/>
      <c r="D2081" s="248"/>
      <c r="J2081" s="226"/>
      <c r="K2081" s="3"/>
      <c r="L2081" s="3"/>
      <c r="O2081" s="227"/>
      <c r="Q2081" s="94"/>
      <c r="R2081" s="94"/>
      <c r="S2081" s="94"/>
      <c r="T2081" s="94"/>
    </row>
    <row r="2082" ht="15.75" customHeight="1">
      <c r="A2082" s="242"/>
      <c r="B2082" s="222"/>
      <c r="C2082" s="223"/>
      <c r="D2082" s="248"/>
      <c r="J2082" s="226"/>
      <c r="K2082" s="3"/>
      <c r="L2082" s="3"/>
      <c r="O2082" s="227"/>
      <c r="Q2082" s="94"/>
      <c r="R2082" s="94"/>
      <c r="S2082" s="94"/>
      <c r="T2082" s="94"/>
    </row>
    <row r="2083" ht="15.75" customHeight="1">
      <c r="A2083" s="242"/>
      <c r="B2083" s="222"/>
      <c r="C2083" s="223"/>
      <c r="D2083" s="248"/>
      <c r="J2083" s="226"/>
      <c r="K2083" s="3"/>
      <c r="L2083" s="3"/>
      <c r="O2083" s="227"/>
      <c r="Q2083" s="94"/>
      <c r="R2083" s="94"/>
      <c r="S2083" s="94"/>
      <c r="T2083" s="94"/>
    </row>
    <row r="2084" ht="15.75" customHeight="1">
      <c r="A2084" s="242"/>
      <c r="B2084" s="222"/>
      <c r="C2084" s="223"/>
      <c r="D2084" s="248"/>
      <c r="J2084" s="226"/>
      <c r="K2084" s="3"/>
      <c r="L2084" s="3"/>
      <c r="O2084" s="227"/>
      <c r="Q2084" s="94"/>
      <c r="R2084" s="94"/>
      <c r="S2084" s="94"/>
      <c r="T2084" s="94"/>
    </row>
    <row r="2085" ht="15.75" customHeight="1">
      <c r="A2085" s="242"/>
      <c r="B2085" s="222"/>
      <c r="C2085" s="223"/>
      <c r="D2085" s="248"/>
      <c r="J2085" s="226"/>
      <c r="K2085" s="3"/>
      <c r="L2085" s="3"/>
      <c r="O2085" s="227"/>
      <c r="Q2085" s="94"/>
      <c r="R2085" s="94"/>
      <c r="S2085" s="94"/>
      <c r="T2085" s="94"/>
    </row>
    <row r="2086" ht="15.75" customHeight="1">
      <c r="A2086" s="242"/>
      <c r="B2086" s="222"/>
      <c r="C2086" s="223"/>
      <c r="D2086" s="248"/>
      <c r="J2086" s="226"/>
      <c r="K2086" s="3"/>
      <c r="L2086" s="3"/>
      <c r="O2086" s="227"/>
      <c r="Q2086" s="94"/>
      <c r="R2086" s="94"/>
      <c r="S2086" s="94"/>
      <c r="T2086" s="94"/>
    </row>
    <row r="2087" ht="15.75" customHeight="1">
      <c r="A2087" s="242"/>
      <c r="B2087" s="222"/>
      <c r="C2087" s="223"/>
      <c r="D2087" s="248"/>
      <c r="J2087" s="226"/>
      <c r="K2087" s="3"/>
      <c r="L2087" s="3"/>
      <c r="O2087" s="227"/>
      <c r="Q2087" s="94"/>
      <c r="R2087" s="94"/>
      <c r="S2087" s="94"/>
      <c r="T2087" s="94"/>
    </row>
    <row r="2088" ht="15.75" customHeight="1">
      <c r="A2088" s="242"/>
      <c r="B2088" s="222"/>
      <c r="C2088" s="223"/>
      <c r="D2088" s="248"/>
      <c r="J2088" s="226"/>
      <c r="K2088" s="3"/>
      <c r="L2088" s="3"/>
      <c r="O2088" s="227"/>
      <c r="Q2088" s="94"/>
      <c r="R2088" s="94"/>
      <c r="S2088" s="94"/>
      <c r="T2088" s="94"/>
    </row>
    <row r="2089" ht="15.75" customHeight="1">
      <c r="A2089" s="242"/>
      <c r="B2089" s="222"/>
      <c r="C2089" s="223"/>
      <c r="D2089" s="248"/>
      <c r="J2089" s="226"/>
      <c r="K2089" s="3"/>
      <c r="L2089" s="3"/>
      <c r="O2089" s="227"/>
      <c r="Q2089" s="94"/>
      <c r="R2089" s="94"/>
      <c r="S2089" s="94"/>
      <c r="T2089" s="94"/>
    </row>
    <row r="2090" ht="15.75" customHeight="1">
      <c r="A2090" s="242"/>
      <c r="B2090" s="222"/>
      <c r="C2090" s="223"/>
      <c r="D2090" s="248"/>
      <c r="J2090" s="226"/>
      <c r="K2090" s="3"/>
      <c r="L2090" s="3"/>
      <c r="O2090" s="227"/>
      <c r="Q2090" s="94"/>
      <c r="R2090" s="94"/>
      <c r="S2090" s="94"/>
      <c r="T2090" s="94"/>
    </row>
    <row r="2091" ht="15.75" customHeight="1">
      <c r="A2091" s="242"/>
      <c r="B2091" s="222"/>
      <c r="C2091" s="223"/>
      <c r="D2091" s="248"/>
      <c r="J2091" s="226"/>
      <c r="K2091" s="3"/>
      <c r="L2091" s="3"/>
      <c r="O2091" s="227"/>
      <c r="Q2091" s="94"/>
      <c r="R2091" s="94"/>
      <c r="S2091" s="94"/>
      <c r="T2091" s="94"/>
    </row>
    <row r="2092" ht="15.75" customHeight="1">
      <c r="A2092" s="242"/>
      <c r="B2092" s="222"/>
      <c r="C2092" s="223"/>
      <c r="D2092" s="248"/>
      <c r="J2092" s="226"/>
      <c r="K2092" s="3"/>
      <c r="L2092" s="3"/>
      <c r="O2092" s="227"/>
      <c r="Q2092" s="94"/>
      <c r="R2092" s="94"/>
      <c r="S2092" s="94"/>
      <c r="T2092" s="94"/>
    </row>
    <row r="2093" ht="15.75" customHeight="1">
      <c r="A2093" s="242"/>
      <c r="B2093" s="222"/>
      <c r="C2093" s="223"/>
      <c r="D2093" s="248"/>
      <c r="J2093" s="226"/>
      <c r="K2093" s="3"/>
      <c r="L2093" s="3"/>
      <c r="O2093" s="227"/>
      <c r="Q2093" s="94"/>
      <c r="R2093" s="94"/>
      <c r="S2093" s="94"/>
      <c r="T2093" s="94"/>
    </row>
    <row r="2094" ht="15.75" customHeight="1">
      <c r="A2094" s="242"/>
      <c r="B2094" s="222"/>
      <c r="C2094" s="223"/>
      <c r="D2094" s="248"/>
      <c r="J2094" s="226"/>
      <c r="K2094" s="3"/>
      <c r="L2094" s="3"/>
      <c r="O2094" s="227"/>
      <c r="Q2094" s="94"/>
      <c r="R2094" s="94"/>
      <c r="S2094" s="94"/>
      <c r="T2094" s="94"/>
    </row>
    <row r="2095" ht="15.75" customHeight="1">
      <c r="A2095" s="242"/>
      <c r="B2095" s="222"/>
      <c r="C2095" s="223"/>
      <c r="D2095" s="248"/>
      <c r="J2095" s="226"/>
      <c r="K2095" s="3"/>
      <c r="L2095" s="3"/>
      <c r="O2095" s="227"/>
      <c r="Q2095" s="94"/>
      <c r="R2095" s="94"/>
      <c r="S2095" s="94"/>
      <c r="T2095" s="94"/>
    </row>
    <row r="2096" ht="15.75" customHeight="1">
      <c r="A2096" s="242"/>
      <c r="B2096" s="222"/>
      <c r="C2096" s="223"/>
      <c r="D2096" s="248"/>
      <c r="J2096" s="226"/>
      <c r="K2096" s="3"/>
      <c r="L2096" s="3"/>
      <c r="O2096" s="227"/>
      <c r="Q2096" s="94"/>
      <c r="R2096" s="94"/>
      <c r="S2096" s="94"/>
      <c r="T2096" s="94"/>
    </row>
    <row r="2097" ht="15.75" customHeight="1">
      <c r="A2097" s="242"/>
      <c r="B2097" s="222"/>
      <c r="C2097" s="223"/>
      <c r="D2097" s="248"/>
      <c r="J2097" s="226"/>
      <c r="K2097" s="3"/>
      <c r="L2097" s="3"/>
      <c r="O2097" s="227"/>
      <c r="Q2097" s="94"/>
      <c r="R2097" s="94"/>
      <c r="S2097" s="94"/>
      <c r="T2097" s="94"/>
    </row>
    <row r="2098" ht="15.75" customHeight="1">
      <c r="A2098" s="242"/>
      <c r="B2098" s="222"/>
      <c r="C2098" s="223"/>
      <c r="D2098" s="248"/>
      <c r="J2098" s="226"/>
      <c r="K2098" s="3"/>
      <c r="L2098" s="3"/>
      <c r="O2098" s="227"/>
      <c r="Q2098" s="94"/>
      <c r="R2098" s="94"/>
      <c r="S2098" s="94"/>
      <c r="T2098" s="94"/>
    </row>
    <row r="2099" ht="15.75" customHeight="1">
      <c r="A2099" s="242"/>
      <c r="B2099" s="222"/>
      <c r="C2099" s="223"/>
      <c r="D2099" s="248"/>
      <c r="J2099" s="226"/>
      <c r="K2099" s="3"/>
      <c r="L2099" s="3"/>
      <c r="O2099" s="227"/>
      <c r="Q2099" s="94"/>
      <c r="R2099" s="94"/>
      <c r="S2099" s="94"/>
      <c r="T2099" s="94"/>
    </row>
    <row r="2100" ht="15.75" customHeight="1">
      <c r="A2100" s="242"/>
      <c r="B2100" s="222"/>
      <c r="C2100" s="223"/>
      <c r="D2100" s="248"/>
      <c r="J2100" s="226"/>
      <c r="K2100" s="3"/>
      <c r="L2100" s="3"/>
      <c r="O2100" s="227"/>
      <c r="Q2100" s="94"/>
      <c r="R2100" s="94"/>
      <c r="S2100" s="94"/>
      <c r="T2100" s="94"/>
    </row>
    <row r="2101" ht="15.75" customHeight="1">
      <c r="A2101" s="242"/>
      <c r="B2101" s="222"/>
      <c r="C2101" s="223"/>
      <c r="D2101" s="248"/>
      <c r="J2101" s="226"/>
      <c r="K2101" s="3"/>
      <c r="L2101" s="3"/>
      <c r="O2101" s="227"/>
      <c r="Q2101" s="94"/>
      <c r="R2101" s="94"/>
      <c r="S2101" s="94"/>
      <c r="T2101" s="94"/>
    </row>
    <row r="2102" ht="15.75" customHeight="1">
      <c r="A2102" s="242"/>
      <c r="B2102" s="222"/>
      <c r="C2102" s="223"/>
      <c r="D2102" s="248"/>
      <c r="J2102" s="226"/>
      <c r="K2102" s="3"/>
      <c r="L2102" s="3"/>
      <c r="O2102" s="227"/>
      <c r="Q2102" s="94"/>
      <c r="R2102" s="94"/>
      <c r="S2102" s="94"/>
      <c r="T2102" s="94"/>
    </row>
    <row r="2103" ht="15.75" customHeight="1">
      <c r="A2103" s="242"/>
      <c r="B2103" s="222"/>
      <c r="C2103" s="223"/>
      <c r="D2103" s="248"/>
      <c r="J2103" s="226"/>
      <c r="K2103" s="3"/>
      <c r="L2103" s="3"/>
      <c r="O2103" s="227"/>
      <c r="Q2103" s="94"/>
      <c r="R2103" s="94"/>
      <c r="S2103" s="94"/>
      <c r="T2103" s="94"/>
    </row>
    <row r="2104" ht="15.75" customHeight="1">
      <c r="A2104" s="242"/>
      <c r="B2104" s="222"/>
      <c r="C2104" s="223"/>
      <c r="D2104" s="248"/>
      <c r="J2104" s="226"/>
      <c r="K2104" s="3"/>
      <c r="L2104" s="3"/>
      <c r="O2104" s="227"/>
      <c r="Q2104" s="94"/>
      <c r="R2104" s="94"/>
      <c r="S2104" s="94"/>
      <c r="T2104" s="94"/>
    </row>
    <row r="2105" ht="15.75" customHeight="1">
      <c r="A2105" s="242"/>
      <c r="B2105" s="222"/>
      <c r="C2105" s="223"/>
      <c r="D2105" s="248"/>
      <c r="J2105" s="226"/>
      <c r="K2105" s="3"/>
      <c r="L2105" s="3"/>
      <c r="O2105" s="227"/>
      <c r="Q2105" s="94"/>
      <c r="R2105" s="94"/>
      <c r="S2105" s="94"/>
      <c r="T2105" s="94"/>
    </row>
    <row r="2106" ht="15.75" customHeight="1">
      <c r="A2106" s="242"/>
      <c r="B2106" s="222"/>
      <c r="C2106" s="223"/>
      <c r="D2106" s="248"/>
      <c r="J2106" s="226"/>
      <c r="K2106" s="3"/>
      <c r="L2106" s="3"/>
      <c r="O2106" s="227"/>
      <c r="Q2106" s="94"/>
      <c r="R2106" s="94"/>
      <c r="S2106" s="94"/>
      <c r="T2106" s="94"/>
    </row>
    <row r="2107" ht="15.75" customHeight="1">
      <c r="A2107" s="242"/>
      <c r="B2107" s="222"/>
      <c r="C2107" s="223"/>
      <c r="D2107" s="248"/>
      <c r="J2107" s="226"/>
      <c r="K2107" s="3"/>
      <c r="L2107" s="3"/>
      <c r="O2107" s="227"/>
      <c r="Q2107" s="94"/>
      <c r="R2107" s="94"/>
      <c r="S2107" s="94"/>
      <c r="T2107" s="94"/>
    </row>
    <row r="2108" ht="15.75" customHeight="1">
      <c r="A2108" s="242"/>
      <c r="B2108" s="222"/>
      <c r="C2108" s="223"/>
      <c r="D2108" s="248"/>
      <c r="J2108" s="226"/>
      <c r="K2108" s="3"/>
      <c r="L2108" s="3"/>
      <c r="O2108" s="227"/>
      <c r="Q2108" s="94"/>
      <c r="R2108" s="94"/>
      <c r="S2108" s="94"/>
      <c r="T2108" s="94"/>
    </row>
    <row r="2109" ht="15.75" customHeight="1">
      <c r="A2109" s="242"/>
      <c r="B2109" s="222"/>
      <c r="C2109" s="223"/>
      <c r="D2109" s="248"/>
      <c r="J2109" s="226"/>
      <c r="K2109" s="3"/>
      <c r="L2109" s="3"/>
      <c r="O2109" s="227"/>
      <c r="Q2109" s="94"/>
      <c r="R2109" s="94"/>
      <c r="S2109" s="94"/>
      <c r="T2109" s="94"/>
    </row>
    <row r="2110" ht="15.75" customHeight="1">
      <c r="A2110" s="242"/>
      <c r="B2110" s="222"/>
      <c r="C2110" s="223"/>
      <c r="D2110" s="248"/>
      <c r="J2110" s="226"/>
      <c r="K2110" s="3"/>
      <c r="L2110" s="3"/>
      <c r="O2110" s="227"/>
      <c r="Q2110" s="94"/>
      <c r="R2110" s="94"/>
      <c r="S2110" s="94"/>
      <c r="T2110" s="94"/>
    </row>
    <row r="2111" ht="15.75" customHeight="1">
      <c r="A2111" s="242"/>
      <c r="B2111" s="222"/>
      <c r="C2111" s="223"/>
      <c r="D2111" s="248"/>
      <c r="J2111" s="226"/>
      <c r="K2111" s="3"/>
      <c r="L2111" s="3"/>
      <c r="O2111" s="227"/>
      <c r="Q2111" s="94"/>
      <c r="R2111" s="94"/>
      <c r="S2111" s="94"/>
      <c r="T2111" s="94"/>
    </row>
    <row r="2112" ht="15.75" customHeight="1">
      <c r="A2112" s="242"/>
      <c r="B2112" s="222"/>
      <c r="C2112" s="223"/>
      <c r="D2112" s="248"/>
      <c r="J2112" s="226"/>
      <c r="K2112" s="3"/>
      <c r="L2112" s="3"/>
      <c r="O2112" s="227"/>
      <c r="Q2112" s="94"/>
      <c r="R2112" s="94"/>
      <c r="S2112" s="94"/>
      <c r="T2112" s="94"/>
    </row>
    <row r="2113" ht="15.75" customHeight="1">
      <c r="A2113" s="242"/>
      <c r="B2113" s="222"/>
      <c r="C2113" s="223"/>
      <c r="D2113" s="248"/>
      <c r="J2113" s="226"/>
      <c r="K2113" s="3"/>
      <c r="L2113" s="3"/>
      <c r="O2113" s="227"/>
      <c r="Q2113" s="94"/>
      <c r="R2113" s="94"/>
      <c r="S2113" s="94"/>
      <c r="T2113" s="94"/>
    </row>
    <row r="2114" ht="15.75" customHeight="1">
      <c r="A2114" s="242"/>
      <c r="B2114" s="222"/>
      <c r="C2114" s="223"/>
      <c r="D2114" s="248"/>
      <c r="J2114" s="226"/>
      <c r="K2114" s="3"/>
      <c r="L2114" s="3"/>
      <c r="O2114" s="227"/>
      <c r="Q2114" s="94"/>
      <c r="R2114" s="94"/>
      <c r="S2114" s="94"/>
      <c r="T2114" s="94"/>
    </row>
    <row r="2115" ht="15.75" customHeight="1">
      <c r="A2115" s="242"/>
      <c r="B2115" s="222"/>
      <c r="C2115" s="223"/>
      <c r="D2115" s="248"/>
      <c r="J2115" s="226"/>
      <c r="K2115" s="3"/>
      <c r="L2115" s="3"/>
      <c r="O2115" s="227"/>
      <c r="Q2115" s="94"/>
      <c r="R2115" s="94"/>
      <c r="S2115" s="94"/>
      <c r="T2115" s="94"/>
    </row>
    <row r="2116" ht="15.75" customHeight="1">
      <c r="A2116" s="242"/>
      <c r="B2116" s="222"/>
      <c r="C2116" s="223"/>
      <c r="D2116" s="248"/>
      <c r="J2116" s="226"/>
      <c r="K2116" s="3"/>
      <c r="L2116" s="3"/>
      <c r="O2116" s="227"/>
      <c r="Q2116" s="94"/>
      <c r="R2116" s="94"/>
      <c r="S2116" s="94"/>
      <c r="T2116" s="94"/>
    </row>
    <row r="2117" ht="15.75" customHeight="1">
      <c r="A2117" s="242"/>
      <c r="B2117" s="222"/>
      <c r="C2117" s="223"/>
      <c r="D2117" s="248"/>
      <c r="J2117" s="226"/>
      <c r="K2117" s="3"/>
      <c r="L2117" s="3"/>
      <c r="O2117" s="227"/>
      <c r="Q2117" s="94"/>
      <c r="R2117" s="94"/>
      <c r="S2117" s="94"/>
      <c r="T2117" s="94"/>
    </row>
    <row r="2118" ht="15.75" customHeight="1">
      <c r="A2118" s="242"/>
      <c r="B2118" s="222"/>
      <c r="C2118" s="223"/>
      <c r="D2118" s="248"/>
      <c r="J2118" s="226"/>
      <c r="K2118" s="3"/>
      <c r="L2118" s="3"/>
      <c r="O2118" s="227"/>
      <c r="Q2118" s="94"/>
      <c r="R2118" s="94"/>
      <c r="S2118" s="94"/>
      <c r="T2118" s="94"/>
    </row>
    <row r="2119" ht="15.75" customHeight="1">
      <c r="A2119" s="242"/>
      <c r="B2119" s="222"/>
      <c r="C2119" s="223"/>
      <c r="D2119" s="248"/>
      <c r="J2119" s="226"/>
      <c r="K2119" s="3"/>
      <c r="L2119" s="3"/>
      <c r="O2119" s="227"/>
      <c r="Q2119" s="94"/>
      <c r="R2119" s="94"/>
      <c r="S2119" s="94"/>
      <c r="T2119" s="94"/>
    </row>
    <row r="2120" ht="15.75" customHeight="1">
      <c r="A2120" s="242"/>
      <c r="B2120" s="222"/>
      <c r="C2120" s="223"/>
      <c r="D2120" s="248"/>
      <c r="J2120" s="226"/>
      <c r="K2120" s="3"/>
      <c r="L2120" s="3"/>
      <c r="O2120" s="227"/>
      <c r="Q2120" s="94"/>
      <c r="R2120" s="94"/>
      <c r="S2120" s="94"/>
      <c r="T2120" s="94"/>
    </row>
    <row r="2121" ht="15.75" customHeight="1">
      <c r="A2121" s="242"/>
      <c r="B2121" s="222"/>
      <c r="C2121" s="223"/>
      <c r="D2121" s="248"/>
      <c r="J2121" s="226"/>
      <c r="K2121" s="3"/>
      <c r="L2121" s="3"/>
      <c r="O2121" s="227"/>
      <c r="Q2121" s="94"/>
      <c r="R2121" s="94"/>
      <c r="S2121" s="94"/>
      <c r="T2121" s="94"/>
    </row>
    <row r="2122" ht="15.75" customHeight="1">
      <c r="A2122" s="242"/>
      <c r="B2122" s="222"/>
      <c r="C2122" s="223"/>
      <c r="D2122" s="248"/>
      <c r="J2122" s="226"/>
      <c r="K2122" s="3"/>
      <c r="L2122" s="3"/>
      <c r="O2122" s="227"/>
      <c r="Q2122" s="94"/>
      <c r="R2122" s="94"/>
      <c r="S2122" s="94"/>
      <c r="T2122" s="94"/>
    </row>
    <row r="2123" ht="15.75" customHeight="1">
      <c r="A2123" s="242"/>
      <c r="B2123" s="222"/>
      <c r="C2123" s="223"/>
      <c r="D2123" s="248"/>
      <c r="J2123" s="226"/>
      <c r="K2123" s="3"/>
      <c r="L2123" s="3"/>
      <c r="O2123" s="227"/>
      <c r="Q2123" s="94"/>
      <c r="R2123" s="94"/>
      <c r="S2123" s="94"/>
      <c r="T2123" s="94"/>
    </row>
    <row r="2124" ht="15.75" customHeight="1">
      <c r="A2124" s="242"/>
      <c r="B2124" s="222"/>
      <c r="C2124" s="223"/>
      <c r="D2124" s="248"/>
      <c r="J2124" s="226"/>
      <c r="K2124" s="3"/>
      <c r="L2124" s="3"/>
      <c r="O2124" s="227"/>
      <c r="Q2124" s="94"/>
      <c r="R2124" s="94"/>
      <c r="S2124" s="94"/>
      <c r="T2124" s="94"/>
    </row>
    <row r="2125" ht="15.75" customHeight="1">
      <c r="A2125" s="242"/>
      <c r="B2125" s="222"/>
      <c r="C2125" s="223"/>
      <c r="D2125" s="248"/>
      <c r="J2125" s="226"/>
      <c r="K2125" s="3"/>
      <c r="L2125" s="3"/>
      <c r="O2125" s="227"/>
      <c r="Q2125" s="94"/>
      <c r="R2125" s="94"/>
      <c r="S2125" s="94"/>
      <c r="T2125" s="94"/>
    </row>
    <row r="2126" ht="15.75" customHeight="1">
      <c r="A2126" s="242"/>
      <c r="B2126" s="222"/>
      <c r="C2126" s="223"/>
      <c r="D2126" s="248"/>
      <c r="J2126" s="226"/>
      <c r="K2126" s="3"/>
      <c r="L2126" s="3"/>
      <c r="O2126" s="227"/>
      <c r="Q2126" s="94"/>
      <c r="R2126" s="94"/>
      <c r="S2126" s="94"/>
      <c r="T2126" s="94"/>
    </row>
    <row r="2127" ht="15.75" customHeight="1">
      <c r="A2127" s="242"/>
      <c r="B2127" s="222"/>
      <c r="C2127" s="223"/>
      <c r="D2127" s="248"/>
      <c r="J2127" s="226"/>
      <c r="K2127" s="3"/>
      <c r="L2127" s="3"/>
      <c r="O2127" s="227"/>
      <c r="Q2127" s="94"/>
      <c r="R2127" s="94"/>
      <c r="S2127" s="94"/>
      <c r="T2127" s="94"/>
    </row>
    <row r="2128" ht="15.75" customHeight="1">
      <c r="A2128" s="242"/>
      <c r="B2128" s="222"/>
      <c r="C2128" s="223"/>
      <c r="D2128" s="248"/>
      <c r="J2128" s="226"/>
      <c r="K2128" s="3"/>
      <c r="L2128" s="3"/>
      <c r="O2128" s="227"/>
      <c r="Q2128" s="94"/>
      <c r="R2128" s="94"/>
      <c r="S2128" s="94"/>
      <c r="T2128" s="94"/>
    </row>
    <row r="2129" ht="15.75" customHeight="1">
      <c r="A2129" s="242"/>
      <c r="B2129" s="222"/>
      <c r="C2129" s="223"/>
      <c r="D2129" s="248"/>
      <c r="J2129" s="226"/>
      <c r="K2129" s="3"/>
      <c r="L2129" s="3"/>
      <c r="O2129" s="227"/>
      <c r="Q2129" s="94"/>
      <c r="R2129" s="94"/>
      <c r="S2129" s="94"/>
      <c r="T2129" s="94"/>
    </row>
    <row r="2130" ht="15.75" customHeight="1">
      <c r="A2130" s="242"/>
      <c r="B2130" s="222"/>
      <c r="C2130" s="223"/>
      <c r="D2130" s="248"/>
      <c r="J2130" s="226"/>
      <c r="K2130" s="3"/>
      <c r="L2130" s="3"/>
      <c r="O2130" s="227"/>
      <c r="Q2130" s="94"/>
      <c r="R2130" s="94"/>
      <c r="S2130" s="94"/>
      <c r="T2130" s="94"/>
    </row>
    <row r="2131" ht="15.75" customHeight="1">
      <c r="A2131" s="242"/>
      <c r="B2131" s="222"/>
      <c r="C2131" s="223"/>
      <c r="D2131" s="248"/>
      <c r="J2131" s="226"/>
      <c r="K2131" s="3"/>
      <c r="L2131" s="3"/>
      <c r="O2131" s="227"/>
      <c r="Q2131" s="94"/>
      <c r="R2131" s="94"/>
      <c r="S2131" s="94"/>
      <c r="T2131" s="94"/>
    </row>
    <row r="2132" ht="15.75" customHeight="1">
      <c r="A2132" s="242"/>
      <c r="B2132" s="222"/>
      <c r="C2132" s="223"/>
      <c r="D2132" s="248"/>
      <c r="J2132" s="226"/>
      <c r="K2132" s="3"/>
      <c r="L2132" s="3"/>
      <c r="O2132" s="227"/>
      <c r="Q2132" s="94"/>
      <c r="R2132" s="94"/>
      <c r="S2132" s="94"/>
      <c r="T2132" s="94"/>
    </row>
    <row r="2133" ht="15.75" customHeight="1">
      <c r="A2133" s="242"/>
      <c r="B2133" s="222"/>
      <c r="C2133" s="223"/>
      <c r="D2133" s="248"/>
      <c r="J2133" s="226"/>
      <c r="K2133" s="3"/>
      <c r="L2133" s="3"/>
      <c r="O2133" s="227"/>
      <c r="Q2133" s="94"/>
      <c r="R2133" s="94"/>
      <c r="S2133" s="94"/>
      <c r="T2133" s="94"/>
    </row>
    <row r="2134" ht="15.75" customHeight="1">
      <c r="A2134" s="242"/>
      <c r="B2134" s="222"/>
      <c r="C2134" s="223"/>
      <c r="D2134" s="248"/>
      <c r="J2134" s="226"/>
      <c r="K2134" s="3"/>
      <c r="L2134" s="3"/>
      <c r="O2134" s="227"/>
      <c r="Q2134" s="94"/>
      <c r="R2134" s="94"/>
      <c r="S2134" s="94"/>
      <c r="T2134" s="94"/>
    </row>
    <row r="2135" ht="15.75" customHeight="1">
      <c r="A2135" s="242"/>
      <c r="B2135" s="222"/>
      <c r="C2135" s="223"/>
      <c r="D2135" s="248"/>
      <c r="J2135" s="226"/>
      <c r="K2135" s="3"/>
      <c r="L2135" s="3"/>
      <c r="O2135" s="227"/>
      <c r="Q2135" s="94"/>
      <c r="R2135" s="94"/>
      <c r="S2135" s="94"/>
      <c r="T2135" s="94"/>
    </row>
    <row r="2136" ht="15.75" customHeight="1">
      <c r="A2136" s="242"/>
      <c r="B2136" s="222"/>
      <c r="C2136" s="223"/>
      <c r="D2136" s="248"/>
      <c r="J2136" s="226"/>
      <c r="K2136" s="3"/>
      <c r="L2136" s="3"/>
      <c r="O2136" s="227"/>
      <c r="Q2136" s="94"/>
      <c r="R2136" s="94"/>
      <c r="S2136" s="94"/>
      <c r="T2136" s="94"/>
    </row>
    <row r="2137" ht="15.75" customHeight="1">
      <c r="A2137" s="242"/>
      <c r="B2137" s="222"/>
      <c r="C2137" s="223"/>
      <c r="D2137" s="248"/>
      <c r="J2137" s="226"/>
      <c r="K2137" s="3"/>
      <c r="L2137" s="3"/>
      <c r="O2137" s="227"/>
      <c r="Q2137" s="94"/>
      <c r="R2137" s="94"/>
      <c r="S2137" s="94"/>
      <c r="T2137" s="94"/>
    </row>
    <row r="2138" ht="15.75" customHeight="1">
      <c r="A2138" s="242"/>
      <c r="B2138" s="222"/>
      <c r="C2138" s="223"/>
      <c r="D2138" s="248"/>
      <c r="J2138" s="226"/>
      <c r="K2138" s="3"/>
      <c r="L2138" s="3"/>
      <c r="O2138" s="227"/>
      <c r="Q2138" s="94"/>
      <c r="R2138" s="94"/>
      <c r="S2138" s="94"/>
      <c r="T2138" s="94"/>
    </row>
    <row r="2139" ht="15.75" customHeight="1">
      <c r="A2139" s="242"/>
      <c r="B2139" s="222"/>
      <c r="C2139" s="223"/>
      <c r="D2139" s="248"/>
      <c r="J2139" s="226"/>
      <c r="K2139" s="3"/>
      <c r="L2139" s="3"/>
      <c r="O2139" s="227"/>
      <c r="Q2139" s="94"/>
      <c r="R2139" s="94"/>
      <c r="S2139" s="94"/>
      <c r="T2139" s="94"/>
    </row>
    <row r="2140" ht="15.75" customHeight="1">
      <c r="A2140" s="242"/>
      <c r="B2140" s="222"/>
      <c r="C2140" s="223"/>
      <c r="D2140" s="248"/>
      <c r="J2140" s="226"/>
      <c r="K2140" s="3"/>
      <c r="L2140" s="3"/>
      <c r="O2140" s="227"/>
      <c r="Q2140" s="94"/>
      <c r="R2140" s="94"/>
      <c r="S2140" s="94"/>
      <c r="T2140" s="94"/>
    </row>
    <row r="2141" ht="15.75" customHeight="1">
      <c r="A2141" s="242"/>
      <c r="B2141" s="222"/>
      <c r="C2141" s="223"/>
      <c r="D2141" s="248"/>
      <c r="J2141" s="226"/>
      <c r="K2141" s="3"/>
      <c r="L2141" s="3"/>
      <c r="O2141" s="227"/>
      <c r="Q2141" s="94"/>
      <c r="R2141" s="94"/>
      <c r="S2141" s="94"/>
      <c r="T2141" s="94"/>
    </row>
    <row r="2142" ht="15.75" customHeight="1">
      <c r="A2142" s="242"/>
      <c r="B2142" s="222"/>
      <c r="C2142" s="223"/>
      <c r="D2142" s="248"/>
      <c r="J2142" s="226"/>
      <c r="K2142" s="3"/>
      <c r="L2142" s="3"/>
      <c r="O2142" s="227"/>
      <c r="Q2142" s="94"/>
      <c r="R2142" s="94"/>
      <c r="S2142" s="94"/>
      <c r="T2142" s="94"/>
    </row>
    <row r="2143" ht="15.75" customHeight="1">
      <c r="A2143" s="242"/>
      <c r="B2143" s="222"/>
      <c r="C2143" s="223"/>
      <c r="D2143" s="248"/>
      <c r="J2143" s="226"/>
      <c r="K2143" s="3"/>
      <c r="L2143" s="3"/>
      <c r="O2143" s="227"/>
      <c r="Q2143" s="94"/>
      <c r="R2143" s="94"/>
      <c r="S2143" s="94"/>
      <c r="T2143" s="94"/>
    </row>
    <row r="2144" ht="15.75" customHeight="1">
      <c r="A2144" s="242"/>
      <c r="B2144" s="222"/>
      <c r="C2144" s="223"/>
      <c r="D2144" s="248"/>
      <c r="J2144" s="226"/>
      <c r="K2144" s="3"/>
      <c r="L2144" s="3"/>
      <c r="O2144" s="227"/>
      <c r="Q2144" s="94"/>
      <c r="R2144" s="94"/>
      <c r="S2144" s="94"/>
      <c r="T2144" s="94"/>
    </row>
    <row r="2145" ht="15.75" customHeight="1">
      <c r="A2145" s="242"/>
      <c r="B2145" s="222"/>
      <c r="C2145" s="223"/>
      <c r="D2145" s="248"/>
      <c r="J2145" s="226"/>
      <c r="K2145" s="3"/>
      <c r="L2145" s="3"/>
      <c r="O2145" s="227"/>
      <c r="Q2145" s="94"/>
      <c r="R2145" s="94"/>
      <c r="S2145" s="94"/>
      <c r="T2145" s="94"/>
    </row>
    <row r="2146" ht="15.75" customHeight="1">
      <c r="A2146" s="242"/>
      <c r="B2146" s="222"/>
      <c r="C2146" s="223"/>
      <c r="D2146" s="248"/>
      <c r="J2146" s="226"/>
      <c r="K2146" s="3"/>
      <c r="L2146" s="3"/>
      <c r="O2146" s="227"/>
      <c r="Q2146" s="94"/>
      <c r="R2146" s="94"/>
      <c r="S2146" s="94"/>
      <c r="T2146" s="94"/>
    </row>
    <row r="2147" ht="15.75" customHeight="1">
      <c r="A2147" s="242"/>
      <c r="B2147" s="222"/>
      <c r="C2147" s="223"/>
      <c r="D2147" s="248"/>
      <c r="J2147" s="226"/>
      <c r="K2147" s="3"/>
      <c r="L2147" s="3"/>
      <c r="O2147" s="227"/>
      <c r="Q2147" s="94"/>
      <c r="R2147" s="94"/>
      <c r="S2147" s="94"/>
      <c r="T2147" s="94"/>
    </row>
    <row r="2148" ht="15.75" customHeight="1">
      <c r="A2148" s="242"/>
      <c r="B2148" s="222"/>
      <c r="C2148" s="223"/>
      <c r="D2148" s="248"/>
      <c r="J2148" s="226"/>
      <c r="K2148" s="3"/>
      <c r="L2148" s="3"/>
      <c r="O2148" s="227"/>
      <c r="Q2148" s="94"/>
      <c r="R2148" s="94"/>
      <c r="S2148" s="94"/>
      <c r="T2148" s="94"/>
    </row>
    <row r="2149" ht="15.75" customHeight="1">
      <c r="A2149" s="242"/>
      <c r="B2149" s="222"/>
      <c r="C2149" s="223"/>
      <c r="D2149" s="248"/>
      <c r="J2149" s="226"/>
      <c r="K2149" s="3"/>
      <c r="L2149" s="3"/>
      <c r="O2149" s="227"/>
      <c r="Q2149" s="94"/>
      <c r="R2149" s="94"/>
      <c r="S2149" s="94"/>
      <c r="T2149" s="94"/>
    </row>
    <row r="2150" ht="15.75" customHeight="1">
      <c r="A2150" s="242"/>
      <c r="B2150" s="222"/>
      <c r="C2150" s="223"/>
      <c r="D2150" s="248"/>
      <c r="J2150" s="226"/>
      <c r="K2150" s="3"/>
      <c r="L2150" s="3"/>
      <c r="O2150" s="227"/>
      <c r="Q2150" s="94"/>
      <c r="R2150" s="94"/>
      <c r="S2150" s="94"/>
      <c r="T2150" s="94"/>
    </row>
    <row r="2151" ht="15.75" customHeight="1">
      <c r="A2151" s="242"/>
      <c r="B2151" s="222"/>
      <c r="C2151" s="223"/>
      <c r="D2151" s="248"/>
      <c r="J2151" s="226"/>
      <c r="K2151" s="3"/>
      <c r="L2151" s="3"/>
      <c r="O2151" s="227"/>
      <c r="Q2151" s="94"/>
      <c r="R2151" s="94"/>
      <c r="S2151" s="94"/>
      <c r="T2151" s="94"/>
    </row>
    <row r="2152" ht="15.75" customHeight="1">
      <c r="A2152" s="242"/>
      <c r="B2152" s="222"/>
      <c r="C2152" s="223"/>
      <c r="D2152" s="248"/>
      <c r="J2152" s="226"/>
      <c r="K2152" s="3"/>
      <c r="L2152" s="3"/>
      <c r="O2152" s="227"/>
      <c r="Q2152" s="94"/>
      <c r="R2152" s="94"/>
      <c r="S2152" s="94"/>
      <c r="T2152" s="94"/>
    </row>
    <row r="2153" ht="15.75" customHeight="1">
      <c r="A2153" s="242"/>
      <c r="B2153" s="222"/>
      <c r="C2153" s="223"/>
      <c r="D2153" s="248"/>
      <c r="J2153" s="226"/>
      <c r="K2153" s="3"/>
      <c r="L2153" s="3"/>
      <c r="O2153" s="227"/>
      <c r="Q2153" s="94"/>
      <c r="R2153" s="94"/>
      <c r="S2153" s="94"/>
      <c r="T2153" s="94"/>
    </row>
    <row r="2154" ht="15.75" customHeight="1">
      <c r="A2154" s="242"/>
      <c r="B2154" s="222"/>
      <c r="C2154" s="223"/>
      <c r="D2154" s="248"/>
      <c r="J2154" s="226"/>
      <c r="K2154" s="3"/>
      <c r="L2154" s="3"/>
      <c r="O2154" s="227"/>
      <c r="Q2154" s="94"/>
      <c r="R2154" s="94"/>
      <c r="S2154" s="94"/>
      <c r="T2154" s="94"/>
    </row>
    <row r="2155" ht="15.75" customHeight="1">
      <c r="A2155" s="242"/>
      <c r="B2155" s="222"/>
      <c r="C2155" s="223"/>
      <c r="D2155" s="248"/>
      <c r="J2155" s="226"/>
      <c r="K2155" s="3"/>
      <c r="L2155" s="3"/>
      <c r="O2155" s="227"/>
      <c r="Q2155" s="94"/>
      <c r="R2155" s="94"/>
      <c r="S2155" s="94"/>
      <c r="T2155" s="94"/>
    </row>
    <row r="2156" ht="15.75" customHeight="1">
      <c r="A2156" s="242"/>
      <c r="B2156" s="222"/>
      <c r="C2156" s="223"/>
      <c r="D2156" s="248"/>
      <c r="J2156" s="226"/>
      <c r="K2156" s="3"/>
      <c r="L2156" s="3"/>
      <c r="O2156" s="227"/>
      <c r="Q2156" s="94"/>
      <c r="R2156" s="94"/>
      <c r="S2156" s="94"/>
      <c r="T2156" s="94"/>
    </row>
    <row r="2157" ht="15.75" customHeight="1">
      <c r="A2157" s="242"/>
      <c r="B2157" s="222"/>
      <c r="C2157" s="223"/>
      <c r="D2157" s="248"/>
      <c r="J2157" s="226"/>
      <c r="K2157" s="3"/>
      <c r="L2157" s="3"/>
      <c r="O2157" s="227"/>
      <c r="Q2157" s="94"/>
      <c r="R2157" s="94"/>
      <c r="S2157" s="94"/>
      <c r="T2157" s="94"/>
    </row>
    <row r="2158" ht="15.75" customHeight="1">
      <c r="A2158" s="242"/>
      <c r="B2158" s="222"/>
      <c r="C2158" s="223"/>
      <c r="D2158" s="248"/>
      <c r="J2158" s="226"/>
      <c r="K2158" s="3"/>
      <c r="L2158" s="3"/>
      <c r="O2158" s="227"/>
      <c r="Q2158" s="94"/>
      <c r="R2158" s="94"/>
      <c r="S2158" s="94"/>
      <c r="T2158" s="94"/>
    </row>
    <row r="2159" ht="15.75" customHeight="1">
      <c r="A2159" s="242"/>
      <c r="B2159" s="222"/>
      <c r="C2159" s="223"/>
      <c r="D2159" s="248"/>
      <c r="J2159" s="226"/>
      <c r="K2159" s="3"/>
      <c r="L2159" s="3"/>
      <c r="O2159" s="227"/>
      <c r="Q2159" s="94"/>
      <c r="R2159" s="94"/>
      <c r="S2159" s="94"/>
      <c r="T2159" s="94"/>
    </row>
    <row r="2160" ht="15.75" customHeight="1">
      <c r="A2160" s="242"/>
      <c r="B2160" s="222"/>
      <c r="C2160" s="223"/>
      <c r="D2160" s="248"/>
      <c r="J2160" s="226"/>
      <c r="K2160" s="3"/>
      <c r="L2160" s="3"/>
      <c r="O2160" s="227"/>
      <c r="Q2160" s="94"/>
      <c r="R2160" s="94"/>
      <c r="S2160" s="94"/>
      <c r="T2160" s="94"/>
    </row>
    <row r="2161" ht="15.75" customHeight="1">
      <c r="A2161" s="242"/>
      <c r="B2161" s="222"/>
      <c r="C2161" s="223"/>
      <c r="D2161" s="248"/>
      <c r="J2161" s="226"/>
      <c r="K2161" s="3"/>
      <c r="L2161" s="3"/>
      <c r="O2161" s="227"/>
      <c r="Q2161" s="94"/>
      <c r="R2161" s="94"/>
      <c r="S2161" s="94"/>
      <c r="T2161" s="94"/>
    </row>
    <row r="2162" ht="15.75" customHeight="1">
      <c r="A2162" s="242"/>
      <c r="B2162" s="222"/>
      <c r="C2162" s="223"/>
      <c r="D2162" s="248"/>
      <c r="J2162" s="226"/>
      <c r="K2162" s="3"/>
      <c r="L2162" s="3"/>
      <c r="O2162" s="227"/>
      <c r="Q2162" s="94"/>
      <c r="R2162" s="94"/>
      <c r="S2162" s="94"/>
      <c r="T2162" s="94"/>
    </row>
    <row r="2163" ht="15.75" customHeight="1">
      <c r="A2163" s="242"/>
      <c r="B2163" s="222"/>
      <c r="C2163" s="223"/>
      <c r="D2163" s="248"/>
      <c r="J2163" s="226"/>
      <c r="K2163" s="3"/>
      <c r="L2163" s="3"/>
      <c r="O2163" s="227"/>
      <c r="Q2163" s="94"/>
      <c r="R2163" s="94"/>
      <c r="S2163" s="94"/>
      <c r="T2163" s="94"/>
    </row>
    <row r="2164" ht="15.75" customHeight="1">
      <c r="A2164" s="242"/>
      <c r="B2164" s="222"/>
      <c r="C2164" s="223"/>
      <c r="D2164" s="248"/>
      <c r="J2164" s="226"/>
      <c r="K2164" s="3"/>
      <c r="L2164" s="3"/>
      <c r="O2164" s="227"/>
      <c r="Q2164" s="94"/>
      <c r="R2164" s="94"/>
      <c r="S2164" s="94"/>
      <c r="T2164" s="94"/>
    </row>
    <row r="2165" ht="15.75" customHeight="1">
      <c r="A2165" s="242"/>
      <c r="B2165" s="222"/>
      <c r="C2165" s="223"/>
      <c r="D2165" s="248"/>
      <c r="J2165" s="226"/>
      <c r="K2165" s="3"/>
      <c r="L2165" s="3"/>
      <c r="O2165" s="227"/>
      <c r="Q2165" s="94"/>
      <c r="R2165" s="94"/>
      <c r="S2165" s="94"/>
      <c r="T2165" s="94"/>
    </row>
    <row r="2166" ht="15.75" customHeight="1">
      <c r="A2166" s="242"/>
      <c r="B2166" s="222"/>
      <c r="C2166" s="223"/>
      <c r="D2166" s="248"/>
      <c r="J2166" s="226"/>
      <c r="K2166" s="3"/>
      <c r="L2166" s="3"/>
      <c r="O2166" s="227"/>
      <c r="Q2166" s="94"/>
      <c r="R2166" s="94"/>
      <c r="S2166" s="94"/>
      <c r="T2166" s="94"/>
    </row>
    <row r="2167" ht="15.75" customHeight="1">
      <c r="A2167" s="242"/>
      <c r="B2167" s="222"/>
      <c r="C2167" s="223"/>
      <c r="D2167" s="248"/>
      <c r="J2167" s="226"/>
      <c r="K2167" s="3"/>
      <c r="L2167" s="3"/>
      <c r="O2167" s="227"/>
      <c r="Q2167" s="94"/>
      <c r="R2167" s="94"/>
      <c r="S2167" s="94"/>
      <c r="T2167" s="94"/>
    </row>
    <row r="2168" ht="15.75" customHeight="1">
      <c r="A2168" s="242"/>
      <c r="B2168" s="222"/>
      <c r="C2168" s="223"/>
      <c r="D2168" s="248"/>
      <c r="J2168" s="226"/>
      <c r="K2168" s="3"/>
      <c r="L2168" s="3"/>
      <c r="O2168" s="227"/>
      <c r="Q2168" s="94"/>
      <c r="R2168" s="94"/>
      <c r="S2168" s="94"/>
      <c r="T2168" s="94"/>
    </row>
    <row r="2169" ht="15.75" customHeight="1">
      <c r="A2169" s="242"/>
      <c r="B2169" s="222"/>
      <c r="C2169" s="223"/>
      <c r="D2169" s="248"/>
      <c r="J2169" s="226"/>
      <c r="K2169" s="3"/>
      <c r="L2169" s="3"/>
      <c r="O2169" s="227"/>
      <c r="Q2169" s="94"/>
      <c r="R2169" s="94"/>
      <c r="S2169" s="94"/>
      <c r="T2169" s="94"/>
    </row>
    <row r="2170" ht="15.75" customHeight="1">
      <c r="A2170" s="242"/>
      <c r="B2170" s="222"/>
      <c r="C2170" s="223"/>
      <c r="D2170" s="248"/>
      <c r="J2170" s="226"/>
      <c r="K2170" s="3"/>
      <c r="L2170" s="3"/>
      <c r="O2170" s="227"/>
      <c r="Q2170" s="94"/>
      <c r="R2170" s="94"/>
      <c r="S2170" s="94"/>
      <c r="T2170" s="94"/>
    </row>
    <row r="2171" ht="15.75" customHeight="1">
      <c r="A2171" s="242"/>
      <c r="B2171" s="222"/>
      <c r="C2171" s="223"/>
      <c r="D2171" s="248"/>
      <c r="J2171" s="226"/>
      <c r="K2171" s="3"/>
      <c r="L2171" s="3"/>
      <c r="O2171" s="227"/>
      <c r="Q2171" s="94"/>
      <c r="R2171" s="94"/>
      <c r="S2171" s="94"/>
      <c r="T2171" s="94"/>
    </row>
    <row r="2172" ht="15.75" customHeight="1">
      <c r="A2172" s="242"/>
      <c r="B2172" s="222"/>
      <c r="C2172" s="223"/>
      <c r="D2172" s="248"/>
      <c r="J2172" s="226"/>
      <c r="K2172" s="3"/>
      <c r="L2172" s="3"/>
      <c r="O2172" s="227"/>
      <c r="Q2172" s="94"/>
      <c r="R2172" s="94"/>
      <c r="S2172" s="94"/>
      <c r="T2172" s="94"/>
    </row>
    <row r="2173" ht="15.75" customHeight="1">
      <c r="A2173" s="242"/>
      <c r="B2173" s="222"/>
      <c r="C2173" s="223"/>
      <c r="D2173" s="248"/>
      <c r="J2173" s="226"/>
      <c r="K2173" s="3"/>
      <c r="L2173" s="3"/>
      <c r="O2173" s="227"/>
      <c r="Q2173" s="94"/>
      <c r="R2173" s="94"/>
      <c r="S2173" s="94"/>
      <c r="T2173" s="94"/>
    </row>
    <row r="2174" ht="15.75" customHeight="1">
      <c r="A2174" s="242"/>
      <c r="B2174" s="222"/>
      <c r="C2174" s="223"/>
      <c r="D2174" s="248"/>
      <c r="J2174" s="226"/>
      <c r="K2174" s="3"/>
      <c r="L2174" s="3"/>
      <c r="O2174" s="227"/>
      <c r="Q2174" s="94"/>
      <c r="R2174" s="94"/>
      <c r="S2174" s="94"/>
      <c r="T2174" s="94"/>
    </row>
    <row r="2175" ht="15.75" customHeight="1">
      <c r="A2175" s="242"/>
      <c r="B2175" s="222"/>
      <c r="C2175" s="223"/>
      <c r="D2175" s="248"/>
      <c r="J2175" s="226"/>
      <c r="K2175" s="3"/>
      <c r="L2175" s="3"/>
      <c r="O2175" s="227"/>
      <c r="Q2175" s="94"/>
      <c r="R2175" s="94"/>
      <c r="S2175" s="94"/>
      <c r="T2175" s="94"/>
    </row>
    <row r="2176" ht="15.75" customHeight="1">
      <c r="A2176" s="242"/>
      <c r="B2176" s="222"/>
      <c r="C2176" s="223"/>
      <c r="D2176" s="248"/>
      <c r="J2176" s="226"/>
      <c r="K2176" s="3"/>
      <c r="L2176" s="3"/>
      <c r="O2176" s="227"/>
      <c r="Q2176" s="94"/>
      <c r="R2176" s="94"/>
      <c r="S2176" s="94"/>
      <c r="T2176" s="94"/>
    </row>
    <row r="2177" ht="15.75" customHeight="1">
      <c r="A2177" s="242"/>
      <c r="B2177" s="222"/>
      <c r="C2177" s="223"/>
      <c r="D2177" s="248"/>
      <c r="J2177" s="226"/>
      <c r="K2177" s="3"/>
      <c r="L2177" s="3"/>
      <c r="O2177" s="227"/>
      <c r="Q2177" s="94"/>
      <c r="R2177" s="94"/>
      <c r="S2177" s="94"/>
      <c r="T2177" s="94"/>
    </row>
    <row r="2178" ht="15.75" customHeight="1">
      <c r="A2178" s="242"/>
      <c r="B2178" s="222"/>
      <c r="C2178" s="223"/>
      <c r="D2178" s="248"/>
      <c r="J2178" s="226"/>
      <c r="K2178" s="3"/>
      <c r="L2178" s="3"/>
      <c r="O2178" s="227"/>
      <c r="Q2178" s="94"/>
      <c r="R2178" s="94"/>
      <c r="S2178" s="94"/>
      <c r="T2178" s="94"/>
    </row>
    <row r="2179" ht="15.75" customHeight="1">
      <c r="A2179" s="242"/>
      <c r="B2179" s="222"/>
      <c r="C2179" s="223"/>
      <c r="D2179" s="248"/>
      <c r="J2179" s="226"/>
      <c r="K2179" s="3"/>
      <c r="L2179" s="3"/>
      <c r="O2179" s="227"/>
      <c r="Q2179" s="94"/>
      <c r="R2179" s="94"/>
      <c r="S2179" s="94"/>
      <c r="T2179" s="94"/>
    </row>
    <row r="2180" ht="15.75" customHeight="1">
      <c r="A2180" s="242"/>
      <c r="B2180" s="222"/>
      <c r="C2180" s="223"/>
      <c r="D2180" s="248"/>
      <c r="J2180" s="226"/>
      <c r="K2180" s="3"/>
      <c r="L2180" s="3"/>
      <c r="O2180" s="227"/>
      <c r="Q2180" s="94"/>
      <c r="R2180" s="94"/>
      <c r="S2180" s="94"/>
      <c r="T2180" s="94"/>
    </row>
    <row r="2181" ht="15.75" customHeight="1">
      <c r="A2181" s="242"/>
      <c r="B2181" s="222"/>
      <c r="C2181" s="223"/>
      <c r="D2181" s="248"/>
      <c r="J2181" s="226"/>
      <c r="K2181" s="3"/>
      <c r="L2181" s="3"/>
      <c r="O2181" s="227"/>
      <c r="Q2181" s="94"/>
      <c r="R2181" s="94"/>
      <c r="S2181" s="94"/>
      <c r="T2181" s="94"/>
    </row>
    <row r="2182" ht="15.75" customHeight="1">
      <c r="A2182" s="242"/>
      <c r="B2182" s="222"/>
      <c r="C2182" s="223"/>
      <c r="D2182" s="248"/>
      <c r="J2182" s="226"/>
      <c r="K2182" s="3"/>
      <c r="L2182" s="3"/>
      <c r="O2182" s="227"/>
      <c r="Q2182" s="94"/>
      <c r="R2182" s="94"/>
      <c r="S2182" s="94"/>
      <c r="T2182" s="94"/>
    </row>
    <row r="2183" ht="15.75" customHeight="1">
      <c r="A2183" s="242"/>
      <c r="B2183" s="222"/>
      <c r="C2183" s="223"/>
      <c r="D2183" s="248"/>
      <c r="J2183" s="226"/>
      <c r="K2183" s="3"/>
      <c r="L2183" s="3"/>
      <c r="O2183" s="227"/>
      <c r="Q2183" s="94"/>
      <c r="R2183" s="94"/>
      <c r="S2183" s="94"/>
      <c r="T2183" s="94"/>
    </row>
    <row r="2184" ht="15.75" customHeight="1">
      <c r="A2184" s="242"/>
      <c r="B2184" s="222"/>
      <c r="C2184" s="223"/>
      <c r="D2184" s="248"/>
      <c r="J2184" s="226"/>
      <c r="K2184" s="3"/>
      <c r="L2184" s="3"/>
      <c r="O2184" s="227"/>
      <c r="Q2184" s="94"/>
      <c r="R2184" s="94"/>
      <c r="S2184" s="94"/>
      <c r="T2184" s="94"/>
    </row>
    <row r="2185" ht="15.75" customHeight="1">
      <c r="A2185" s="242"/>
      <c r="B2185" s="222"/>
      <c r="C2185" s="223"/>
      <c r="D2185" s="248"/>
      <c r="J2185" s="226"/>
      <c r="K2185" s="3"/>
      <c r="L2185" s="3"/>
      <c r="O2185" s="227"/>
      <c r="Q2185" s="94"/>
      <c r="R2185" s="94"/>
      <c r="S2185" s="94"/>
      <c r="T2185" s="94"/>
    </row>
    <row r="2186" ht="15.75" customHeight="1">
      <c r="A2186" s="242"/>
      <c r="B2186" s="222"/>
      <c r="C2186" s="223"/>
      <c r="D2186" s="248"/>
      <c r="J2186" s="226"/>
      <c r="K2186" s="3"/>
      <c r="L2186" s="3"/>
      <c r="O2186" s="227"/>
      <c r="Q2186" s="94"/>
      <c r="R2186" s="94"/>
      <c r="S2186" s="94"/>
      <c r="T2186" s="94"/>
    </row>
    <row r="2187" ht="15.75" customHeight="1">
      <c r="A2187" s="242"/>
      <c r="B2187" s="222"/>
      <c r="C2187" s="223"/>
      <c r="D2187" s="248"/>
      <c r="J2187" s="226"/>
      <c r="K2187" s="3"/>
      <c r="L2187" s="3"/>
      <c r="O2187" s="227"/>
      <c r="Q2187" s="94"/>
      <c r="R2187" s="94"/>
      <c r="S2187" s="94"/>
      <c r="T2187" s="94"/>
    </row>
    <row r="2188" ht="15.75" customHeight="1">
      <c r="A2188" s="242"/>
      <c r="B2188" s="222"/>
      <c r="C2188" s="223"/>
      <c r="D2188" s="248"/>
      <c r="J2188" s="226"/>
      <c r="K2188" s="3"/>
      <c r="L2188" s="3"/>
      <c r="O2188" s="227"/>
      <c r="Q2188" s="94"/>
      <c r="R2188" s="94"/>
      <c r="S2188" s="94"/>
      <c r="T2188" s="94"/>
    </row>
    <row r="2189" ht="15.75" customHeight="1">
      <c r="A2189" s="242"/>
      <c r="B2189" s="222"/>
      <c r="C2189" s="223"/>
      <c r="D2189" s="248"/>
      <c r="J2189" s="226"/>
      <c r="K2189" s="3"/>
      <c r="L2189" s="3"/>
      <c r="O2189" s="227"/>
      <c r="Q2189" s="94"/>
      <c r="R2189" s="94"/>
      <c r="S2189" s="94"/>
      <c r="T2189" s="94"/>
    </row>
    <row r="2190" ht="15.75" customHeight="1">
      <c r="A2190" s="242"/>
      <c r="B2190" s="222"/>
      <c r="C2190" s="223"/>
      <c r="D2190" s="248"/>
      <c r="J2190" s="226"/>
      <c r="K2190" s="3"/>
      <c r="L2190" s="3"/>
      <c r="O2190" s="227"/>
      <c r="Q2190" s="94"/>
      <c r="R2190" s="94"/>
      <c r="S2190" s="94"/>
      <c r="T2190" s="94"/>
    </row>
    <row r="2191" ht="15.75" customHeight="1">
      <c r="A2191" s="242"/>
      <c r="B2191" s="222"/>
      <c r="C2191" s="223"/>
      <c r="D2191" s="248"/>
      <c r="J2191" s="226"/>
      <c r="K2191" s="3"/>
      <c r="L2191" s="3"/>
      <c r="O2191" s="227"/>
      <c r="Q2191" s="94"/>
      <c r="R2191" s="94"/>
      <c r="S2191" s="94"/>
      <c r="T2191" s="94"/>
    </row>
    <row r="2192" ht="15.75" customHeight="1">
      <c r="A2192" s="242"/>
      <c r="B2192" s="222"/>
      <c r="C2192" s="223"/>
      <c r="D2192" s="248"/>
      <c r="J2192" s="226"/>
      <c r="K2192" s="3"/>
      <c r="L2192" s="3"/>
      <c r="O2192" s="227"/>
      <c r="Q2192" s="94"/>
      <c r="R2192" s="94"/>
      <c r="S2192" s="94"/>
      <c r="T2192" s="94"/>
    </row>
    <row r="2193" ht="15.75" customHeight="1">
      <c r="A2193" s="242"/>
      <c r="B2193" s="222"/>
      <c r="C2193" s="223"/>
      <c r="D2193" s="248"/>
      <c r="J2193" s="226"/>
      <c r="K2193" s="3"/>
      <c r="L2193" s="3"/>
      <c r="O2193" s="227"/>
      <c r="Q2193" s="94"/>
      <c r="R2193" s="94"/>
      <c r="S2193" s="94"/>
      <c r="T2193" s="94"/>
    </row>
    <row r="2194" ht="15.75" customHeight="1">
      <c r="A2194" s="242"/>
      <c r="B2194" s="222"/>
      <c r="C2194" s="223"/>
      <c r="D2194" s="248"/>
      <c r="J2194" s="226"/>
      <c r="K2194" s="3"/>
      <c r="L2194" s="3"/>
      <c r="O2194" s="227"/>
      <c r="Q2194" s="94"/>
      <c r="R2194" s="94"/>
      <c r="S2194" s="94"/>
      <c r="T2194" s="94"/>
    </row>
    <row r="2195" ht="15.75" customHeight="1">
      <c r="A2195" s="242"/>
      <c r="B2195" s="222"/>
      <c r="C2195" s="223"/>
      <c r="D2195" s="248"/>
      <c r="J2195" s="226"/>
      <c r="K2195" s="3"/>
      <c r="L2195" s="3"/>
      <c r="O2195" s="227"/>
      <c r="Q2195" s="94"/>
      <c r="R2195" s="94"/>
      <c r="S2195" s="94"/>
      <c r="T2195" s="94"/>
    </row>
    <row r="2196" ht="15.75" customHeight="1">
      <c r="A2196" s="242"/>
      <c r="B2196" s="222"/>
      <c r="C2196" s="223"/>
      <c r="D2196" s="248"/>
      <c r="J2196" s="226"/>
      <c r="K2196" s="3"/>
      <c r="L2196" s="3"/>
      <c r="O2196" s="227"/>
      <c r="Q2196" s="94"/>
      <c r="R2196" s="94"/>
      <c r="S2196" s="94"/>
      <c r="T2196" s="94"/>
    </row>
    <row r="2197" ht="15.75" customHeight="1">
      <c r="A2197" s="242"/>
      <c r="B2197" s="222"/>
      <c r="C2197" s="223"/>
      <c r="D2197" s="248"/>
      <c r="J2197" s="226"/>
      <c r="K2197" s="3"/>
      <c r="L2197" s="3"/>
      <c r="O2197" s="227"/>
      <c r="Q2197" s="94"/>
      <c r="R2197" s="94"/>
      <c r="S2197" s="94"/>
      <c r="T2197" s="94"/>
    </row>
    <row r="2198" ht="15.75" customHeight="1">
      <c r="A2198" s="242"/>
      <c r="B2198" s="222"/>
      <c r="C2198" s="223"/>
      <c r="D2198" s="248"/>
      <c r="J2198" s="226"/>
      <c r="K2198" s="3"/>
      <c r="L2198" s="3"/>
      <c r="O2198" s="227"/>
      <c r="Q2198" s="94"/>
      <c r="R2198" s="94"/>
      <c r="S2198" s="94"/>
      <c r="T2198" s="94"/>
    </row>
    <row r="2199" ht="15.75" customHeight="1">
      <c r="A2199" s="242"/>
      <c r="B2199" s="222"/>
      <c r="C2199" s="223"/>
      <c r="D2199" s="248"/>
      <c r="J2199" s="226"/>
      <c r="K2199" s="3"/>
      <c r="L2199" s="3"/>
      <c r="O2199" s="227"/>
      <c r="Q2199" s="94"/>
      <c r="R2199" s="94"/>
      <c r="S2199" s="94"/>
      <c r="T2199" s="94"/>
    </row>
    <row r="2200" ht="15.75" customHeight="1">
      <c r="A2200" s="242"/>
      <c r="B2200" s="222"/>
      <c r="C2200" s="223"/>
      <c r="D2200" s="248"/>
      <c r="J2200" s="226"/>
      <c r="K2200" s="3"/>
      <c r="L2200" s="3"/>
      <c r="O2200" s="227"/>
      <c r="Q2200" s="94"/>
      <c r="R2200" s="94"/>
      <c r="S2200" s="94"/>
      <c r="T2200" s="94"/>
    </row>
    <row r="2201" ht="15.75" customHeight="1">
      <c r="A2201" s="242"/>
      <c r="B2201" s="222"/>
      <c r="C2201" s="223"/>
      <c r="D2201" s="248"/>
      <c r="J2201" s="226"/>
      <c r="K2201" s="3"/>
      <c r="L2201" s="3"/>
      <c r="O2201" s="227"/>
      <c r="Q2201" s="94"/>
      <c r="R2201" s="94"/>
      <c r="S2201" s="94"/>
      <c r="T2201" s="94"/>
    </row>
    <row r="2202" ht="15.75" customHeight="1">
      <c r="A2202" s="242"/>
      <c r="B2202" s="222"/>
      <c r="C2202" s="223"/>
      <c r="D2202" s="248"/>
      <c r="J2202" s="226"/>
      <c r="K2202" s="3"/>
      <c r="L2202" s="3"/>
      <c r="O2202" s="227"/>
      <c r="Q2202" s="94"/>
      <c r="R2202" s="94"/>
      <c r="S2202" s="94"/>
      <c r="T2202" s="94"/>
    </row>
    <row r="2203" ht="15.75" customHeight="1">
      <c r="A2203" s="242"/>
      <c r="B2203" s="222"/>
      <c r="C2203" s="223"/>
      <c r="D2203" s="248"/>
      <c r="J2203" s="226"/>
      <c r="K2203" s="3"/>
      <c r="L2203" s="3"/>
      <c r="O2203" s="227"/>
      <c r="Q2203" s="94"/>
      <c r="R2203" s="94"/>
      <c r="S2203" s="94"/>
      <c r="T2203" s="94"/>
    </row>
    <row r="2204" ht="15.75" customHeight="1">
      <c r="A2204" s="242"/>
      <c r="B2204" s="222"/>
      <c r="C2204" s="223"/>
      <c r="D2204" s="248"/>
      <c r="J2204" s="226"/>
      <c r="K2204" s="3"/>
      <c r="L2204" s="3"/>
      <c r="O2204" s="227"/>
      <c r="Q2204" s="94"/>
      <c r="R2204" s="94"/>
      <c r="S2204" s="94"/>
      <c r="T2204" s="94"/>
    </row>
    <row r="2205" ht="15.75" customHeight="1">
      <c r="A2205" s="242"/>
      <c r="B2205" s="222"/>
      <c r="C2205" s="223"/>
      <c r="D2205" s="248"/>
      <c r="J2205" s="226"/>
      <c r="K2205" s="3"/>
      <c r="L2205" s="3"/>
      <c r="O2205" s="227"/>
      <c r="Q2205" s="94"/>
      <c r="R2205" s="94"/>
      <c r="S2205" s="94"/>
      <c r="T2205" s="94"/>
    </row>
    <row r="2206" ht="15.75" customHeight="1">
      <c r="A2206" s="242"/>
      <c r="B2206" s="222"/>
      <c r="C2206" s="223"/>
      <c r="D2206" s="248"/>
      <c r="J2206" s="226"/>
      <c r="K2206" s="3"/>
      <c r="L2206" s="3"/>
      <c r="O2206" s="227"/>
      <c r="Q2206" s="94"/>
      <c r="R2206" s="94"/>
      <c r="S2206" s="94"/>
      <c r="T2206" s="94"/>
    </row>
    <row r="2207" ht="15.75" customHeight="1">
      <c r="A2207" s="242"/>
      <c r="B2207" s="222"/>
      <c r="C2207" s="223"/>
      <c r="D2207" s="248"/>
      <c r="J2207" s="226"/>
      <c r="K2207" s="3"/>
      <c r="L2207" s="3"/>
      <c r="O2207" s="227"/>
      <c r="Q2207" s="94"/>
      <c r="R2207" s="94"/>
      <c r="S2207" s="94"/>
      <c r="T2207" s="94"/>
    </row>
    <row r="2208" ht="15.75" customHeight="1">
      <c r="A2208" s="242"/>
      <c r="B2208" s="222"/>
      <c r="C2208" s="223"/>
      <c r="D2208" s="248"/>
      <c r="J2208" s="226"/>
      <c r="K2208" s="3"/>
      <c r="L2208" s="3"/>
      <c r="O2208" s="227"/>
      <c r="Q2208" s="94"/>
      <c r="R2208" s="94"/>
      <c r="S2208" s="94"/>
      <c r="T2208" s="94"/>
    </row>
    <row r="2209" ht="15.75" customHeight="1">
      <c r="A2209" s="242"/>
      <c r="B2209" s="222"/>
      <c r="C2209" s="223"/>
      <c r="D2209" s="248"/>
      <c r="J2209" s="226"/>
      <c r="K2209" s="3"/>
      <c r="L2209" s="3"/>
      <c r="O2209" s="227"/>
      <c r="Q2209" s="94"/>
      <c r="R2209" s="94"/>
      <c r="S2209" s="94"/>
      <c r="T2209" s="94"/>
    </row>
    <row r="2210" ht="15.75" customHeight="1">
      <c r="A2210" s="242"/>
      <c r="B2210" s="222"/>
      <c r="C2210" s="223"/>
      <c r="D2210" s="248"/>
      <c r="J2210" s="226"/>
      <c r="K2210" s="3"/>
      <c r="L2210" s="3"/>
      <c r="O2210" s="227"/>
      <c r="Q2210" s="94"/>
      <c r="R2210" s="94"/>
      <c r="S2210" s="94"/>
      <c r="T2210" s="94"/>
    </row>
    <row r="2211" ht="15.75" customHeight="1">
      <c r="A2211" s="242"/>
      <c r="B2211" s="222"/>
      <c r="C2211" s="223"/>
      <c r="D2211" s="248"/>
      <c r="J2211" s="226"/>
      <c r="K2211" s="3"/>
      <c r="L2211" s="3"/>
      <c r="O2211" s="227"/>
      <c r="Q2211" s="94"/>
      <c r="R2211" s="94"/>
      <c r="S2211" s="94"/>
      <c r="T2211" s="94"/>
    </row>
    <row r="2212" ht="15.75" customHeight="1">
      <c r="A2212" s="242"/>
      <c r="B2212" s="222"/>
      <c r="C2212" s="223"/>
      <c r="D2212" s="248"/>
      <c r="J2212" s="226"/>
      <c r="K2212" s="3"/>
      <c r="L2212" s="3"/>
      <c r="O2212" s="227"/>
      <c r="Q2212" s="94"/>
      <c r="R2212" s="94"/>
      <c r="S2212" s="94"/>
      <c r="T2212" s="94"/>
    </row>
    <row r="2213" ht="15.75" customHeight="1">
      <c r="A2213" s="242"/>
      <c r="B2213" s="222"/>
      <c r="C2213" s="223"/>
      <c r="D2213" s="248"/>
      <c r="J2213" s="226"/>
      <c r="K2213" s="3"/>
      <c r="L2213" s="3"/>
      <c r="O2213" s="227"/>
      <c r="Q2213" s="94"/>
      <c r="R2213" s="94"/>
      <c r="S2213" s="94"/>
      <c r="T2213" s="94"/>
    </row>
    <row r="2214" ht="15.75" customHeight="1">
      <c r="A2214" s="242"/>
      <c r="B2214" s="222"/>
      <c r="C2214" s="223"/>
      <c r="D2214" s="248"/>
      <c r="J2214" s="226"/>
      <c r="K2214" s="3"/>
      <c r="L2214" s="3"/>
      <c r="O2214" s="227"/>
      <c r="Q2214" s="94"/>
      <c r="R2214" s="94"/>
      <c r="S2214" s="94"/>
      <c r="T2214" s="94"/>
    </row>
    <row r="2215" ht="15.75" customHeight="1">
      <c r="A2215" s="242"/>
      <c r="B2215" s="222"/>
      <c r="C2215" s="223"/>
      <c r="D2215" s="248"/>
      <c r="J2215" s="226"/>
      <c r="K2215" s="3"/>
      <c r="L2215" s="3"/>
      <c r="O2215" s="227"/>
      <c r="Q2215" s="94"/>
      <c r="R2215" s="94"/>
      <c r="S2215" s="94"/>
      <c r="T2215" s="94"/>
    </row>
    <row r="2216" ht="15.75" customHeight="1">
      <c r="A2216" s="242"/>
      <c r="B2216" s="222"/>
      <c r="C2216" s="223"/>
      <c r="D2216" s="248"/>
      <c r="J2216" s="226"/>
      <c r="K2216" s="3"/>
      <c r="L2216" s="3"/>
      <c r="O2216" s="227"/>
      <c r="Q2216" s="94"/>
      <c r="R2216" s="94"/>
      <c r="S2216" s="94"/>
      <c r="T2216" s="94"/>
    </row>
    <row r="2217" ht="15.75" customHeight="1">
      <c r="A2217" s="242"/>
      <c r="B2217" s="222"/>
      <c r="C2217" s="223"/>
      <c r="D2217" s="248"/>
      <c r="J2217" s="226"/>
      <c r="K2217" s="3"/>
      <c r="L2217" s="3"/>
      <c r="O2217" s="227"/>
      <c r="Q2217" s="94"/>
      <c r="R2217" s="94"/>
      <c r="S2217" s="94"/>
      <c r="T2217" s="94"/>
    </row>
    <row r="2218" ht="15.75" customHeight="1">
      <c r="A2218" s="242"/>
      <c r="B2218" s="222"/>
      <c r="C2218" s="223"/>
      <c r="D2218" s="248"/>
      <c r="J2218" s="226"/>
      <c r="K2218" s="3"/>
      <c r="L2218" s="3"/>
      <c r="O2218" s="227"/>
      <c r="Q2218" s="94"/>
      <c r="R2218" s="94"/>
      <c r="S2218" s="94"/>
      <c r="T2218" s="94"/>
    </row>
    <row r="2219" ht="15.75" customHeight="1">
      <c r="A2219" s="242"/>
      <c r="B2219" s="222"/>
      <c r="C2219" s="223"/>
      <c r="D2219" s="248"/>
      <c r="J2219" s="226"/>
      <c r="K2219" s="3"/>
      <c r="L2219" s="3"/>
      <c r="O2219" s="227"/>
      <c r="Q2219" s="94"/>
      <c r="R2219" s="94"/>
      <c r="S2219" s="94"/>
      <c r="T2219" s="94"/>
    </row>
    <row r="2220" ht="15.75" customHeight="1">
      <c r="A2220" s="242"/>
      <c r="B2220" s="222"/>
      <c r="C2220" s="223"/>
      <c r="D2220" s="248"/>
      <c r="J2220" s="226"/>
      <c r="K2220" s="3"/>
      <c r="L2220" s="3"/>
      <c r="O2220" s="227"/>
      <c r="Q2220" s="94"/>
      <c r="R2220" s="94"/>
      <c r="S2220" s="94"/>
      <c r="T2220" s="94"/>
    </row>
    <row r="2221" ht="15.75" customHeight="1">
      <c r="A2221" s="242"/>
      <c r="B2221" s="222"/>
      <c r="C2221" s="223"/>
      <c r="D2221" s="248"/>
      <c r="J2221" s="226"/>
      <c r="K2221" s="3"/>
      <c r="L2221" s="3"/>
      <c r="O2221" s="227"/>
      <c r="Q2221" s="94"/>
      <c r="R2221" s="94"/>
      <c r="S2221" s="94"/>
      <c r="T2221" s="94"/>
    </row>
    <row r="2222" ht="15.75" customHeight="1">
      <c r="A2222" s="242"/>
      <c r="B2222" s="222"/>
      <c r="C2222" s="223"/>
      <c r="D2222" s="248"/>
      <c r="J2222" s="226"/>
      <c r="K2222" s="3"/>
      <c r="L2222" s="3"/>
      <c r="O2222" s="227"/>
      <c r="Q2222" s="94"/>
      <c r="R2222" s="94"/>
      <c r="S2222" s="94"/>
      <c r="T2222" s="94"/>
    </row>
    <row r="2223" ht="15.75" customHeight="1">
      <c r="A2223" s="242"/>
      <c r="B2223" s="222"/>
      <c r="C2223" s="223"/>
      <c r="D2223" s="248"/>
      <c r="J2223" s="226"/>
      <c r="K2223" s="3"/>
      <c r="L2223" s="3"/>
      <c r="O2223" s="227"/>
      <c r="Q2223" s="94"/>
      <c r="R2223" s="94"/>
      <c r="S2223" s="94"/>
      <c r="T2223" s="94"/>
    </row>
    <row r="2224" ht="15.75" customHeight="1">
      <c r="A2224" s="242"/>
      <c r="B2224" s="222"/>
      <c r="C2224" s="223"/>
      <c r="D2224" s="248"/>
      <c r="J2224" s="226"/>
      <c r="K2224" s="3"/>
      <c r="L2224" s="3"/>
      <c r="O2224" s="227"/>
      <c r="Q2224" s="94"/>
      <c r="R2224" s="94"/>
      <c r="S2224" s="94"/>
      <c r="T2224" s="94"/>
    </row>
    <row r="2225" ht="15.75" customHeight="1">
      <c r="A2225" s="242"/>
      <c r="B2225" s="222"/>
      <c r="C2225" s="223"/>
      <c r="D2225" s="248"/>
      <c r="J2225" s="226"/>
      <c r="K2225" s="3"/>
      <c r="L2225" s="3"/>
      <c r="O2225" s="227"/>
      <c r="Q2225" s="94"/>
      <c r="R2225" s="94"/>
      <c r="S2225" s="94"/>
      <c r="T2225" s="94"/>
    </row>
    <row r="2226" ht="15.75" customHeight="1">
      <c r="A2226" s="242"/>
      <c r="B2226" s="222"/>
      <c r="C2226" s="223"/>
      <c r="D2226" s="248"/>
      <c r="J2226" s="226"/>
      <c r="K2226" s="3"/>
      <c r="L2226" s="3"/>
      <c r="O2226" s="227"/>
      <c r="Q2226" s="94"/>
      <c r="R2226" s="94"/>
      <c r="S2226" s="94"/>
      <c r="T2226" s="94"/>
    </row>
    <row r="2227" ht="15.75" customHeight="1">
      <c r="A2227" s="242"/>
      <c r="B2227" s="222"/>
      <c r="C2227" s="223"/>
      <c r="D2227" s="248"/>
      <c r="J2227" s="226"/>
      <c r="K2227" s="3"/>
      <c r="L2227" s="3"/>
      <c r="O2227" s="227"/>
      <c r="Q2227" s="94"/>
      <c r="R2227" s="94"/>
      <c r="S2227" s="94"/>
      <c r="T2227" s="94"/>
    </row>
    <row r="2228" ht="15.75" customHeight="1">
      <c r="A2228" s="242"/>
      <c r="B2228" s="222"/>
      <c r="C2228" s="223"/>
      <c r="D2228" s="248"/>
      <c r="J2228" s="226"/>
      <c r="K2228" s="3"/>
      <c r="L2228" s="3"/>
      <c r="O2228" s="227"/>
      <c r="Q2228" s="94"/>
      <c r="R2228" s="94"/>
      <c r="S2228" s="94"/>
      <c r="T2228" s="94"/>
    </row>
    <row r="2229" ht="15.75" customHeight="1">
      <c r="A2229" s="242"/>
      <c r="B2229" s="222"/>
      <c r="C2229" s="223"/>
      <c r="D2229" s="248"/>
      <c r="J2229" s="226"/>
      <c r="K2229" s="3"/>
      <c r="L2229" s="3"/>
      <c r="O2229" s="227"/>
      <c r="Q2229" s="94"/>
      <c r="R2229" s="94"/>
      <c r="S2229" s="94"/>
      <c r="T2229" s="94"/>
    </row>
    <row r="2230" ht="15.75" customHeight="1">
      <c r="A2230" s="242"/>
      <c r="B2230" s="222"/>
      <c r="C2230" s="223"/>
      <c r="D2230" s="248"/>
      <c r="J2230" s="226"/>
      <c r="K2230" s="3"/>
      <c r="L2230" s="3"/>
      <c r="O2230" s="227"/>
      <c r="Q2230" s="94"/>
      <c r="R2230" s="94"/>
      <c r="S2230" s="94"/>
      <c r="T2230" s="94"/>
    </row>
    <row r="2231" ht="15.75" customHeight="1">
      <c r="A2231" s="242"/>
      <c r="B2231" s="222"/>
      <c r="C2231" s="223"/>
      <c r="D2231" s="248"/>
      <c r="J2231" s="226"/>
      <c r="K2231" s="3"/>
      <c r="L2231" s="3"/>
      <c r="O2231" s="227"/>
      <c r="Q2231" s="94"/>
      <c r="R2231" s="94"/>
      <c r="S2231" s="94"/>
      <c r="T2231" s="94"/>
    </row>
    <row r="2232" ht="15.75" customHeight="1">
      <c r="A2232" s="242"/>
      <c r="B2232" s="222"/>
      <c r="C2232" s="223"/>
      <c r="D2232" s="248"/>
      <c r="J2232" s="226"/>
      <c r="K2232" s="3"/>
      <c r="L2232" s="3"/>
      <c r="O2232" s="227"/>
      <c r="Q2232" s="94"/>
      <c r="R2232" s="94"/>
      <c r="S2232" s="94"/>
      <c r="T2232" s="94"/>
    </row>
    <row r="2233" ht="15.75" customHeight="1">
      <c r="A2233" s="242"/>
      <c r="B2233" s="222"/>
      <c r="C2233" s="223"/>
      <c r="D2233" s="248"/>
      <c r="J2233" s="226"/>
      <c r="K2233" s="3"/>
      <c r="L2233" s="3"/>
      <c r="O2233" s="227"/>
      <c r="Q2233" s="94"/>
      <c r="R2233" s="94"/>
      <c r="S2233" s="94"/>
      <c r="T2233" s="94"/>
    </row>
    <row r="2234" ht="15.75" customHeight="1">
      <c r="A2234" s="242"/>
      <c r="B2234" s="222"/>
      <c r="C2234" s="223"/>
      <c r="D2234" s="248"/>
      <c r="J2234" s="226"/>
      <c r="K2234" s="3"/>
      <c r="L2234" s="3"/>
      <c r="O2234" s="227"/>
      <c r="Q2234" s="94"/>
      <c r="R2234" s="94"/>
      <c r="S2234" s="94"/>
      <c r="T2234" s="94"/>
    </row>
    <row r="2235" ht="15.75" customHeight="1">
      <c r="A2235" s="242"/>
      <c r="B2235" s="222"/>
      <c r="C2235" s="223"/>
      <c r="D2235" s="248"/>
      <c r="J2235" s="226"/>
      <c r="K2235" s="3"/>
      <c r="L2235" s="3"/>
      <c r="O2235" s="227"/>
      <c r="Q2235" s="94"/>
      <c r="R2235" s="94"/>
      <c r="S2235" s="94"/>
      <c r="T2235" s="94"/>
    </row>
    <row r="2236" ht="15.75" customHeight="1">
      <c r="A2236" s="242"/>
      <c r="B2236" s="222"/>
      <c r="C2236" s="223"/>
      <c r="D2236" s="248"/>
      <c r="J2236" s="226"/>
      <c r="K2236" s="3"/>
      <c r="L2236" s="3"/>
      <c r="O2236" s="227"/>
      <c r="Q2236" s="94"/>
      <c r="R2236" s="94"/>
      <c r="S2236" s="94"/>
      <c r="T2236" s="94"/>
    </row>
    <row r="2237" ht="15.75" customHeight="1">
      <c r="A2237" s="242"/>
      <c r="B2237" s="222"/>
      <c r="C2237" s="223"/>
      <c r="D2237" s="248"/>
      <c r="J2237" s="226"/>
      <c r="K2237" s="3"/>
      <c r="L2237" s="3"/>
      <c r="O2237" s="227"/>
      <c r="Q2237" s="94"/>
      <c r="R2237" s="94"/>
      <c r="S2237" s="94"/>
      <c r="T2237" s="94"/>
    </row>
    <row r="2238" ht="15.75" customHeight="1">
      <c r="A2238" s="242"/>
      <c r="B2238" s="222"/>
      <c r="C2238" s="223"/>
      <c r="D2238" s="248"/>
      <c r="J2238" s="226"/>
      <c r="K2238" s="3"/>
      <c r="L2238" s="3"/>
      <c r="O2238" s="227"/>
      <c r="Q2238" s="94"/>
      <c r="R2238" s="94"/>
      <c r="S2238" s="94"/>
      <c r="T2238" s="94"/>
    </row>
    <row r="2239" ht="15.75" customHeight="1">
      <c r="A2239" s="242"/>
      <c r="B2239" s="222"/>
      <c r="C2239" s="223"/>
      <c r="D2239" s="248"/>
      <c r="J2239" s="226"/>
      <c r="K2239" s="3"/>
      <c r="L2239" s="3"/>
      <c r="O2239" s="227"/>
      <c r="Q2239" s="94"/>
      <c r="R2239" s="94"/>
      <c r="S2239" s="94"/>
      <c r="T2239" s="94"/>
    </row>
    <row r="2240" ht="15.75" customHeight="1">
      <c r="A2240" s="242"/>
      <c r="B2240" s="222"/>
      <c r="C2240" s="223"/>
      <c r="D2240" s="248"/>
      <c r="J2240" s="226"/>
      <c r="K2240" s="3"/>
      <c r="L2240" s="3"/>
      <c r="O2240" s="227"/>
      <c r="Q2240" s="94"/>
      <c r="R2240" s="94"/>
      <c r="S2240" s="94"/>
      <c r="T2240" s="94"/>
    </row>
    <row r="2241" ht="15.75" customHeight="1">
      <c r="A2241" s="242"/>
      <c r="B2241" s="222"/>
      <c r="C2241" s="223"/>
      <c r="D2241" s="248"/>
      <c r="J2241" s="226"/>
      <c r="K2241" s="3"/>
      <c r="L2241" s="3"/>
      <c r="O2241" s="227"/>
      <c r="Q2241" s="94"/>
      <c r="R2241" s="94"/>
      <c r="S2241" s="94"/>
      <c r="T2241" s="94"/>
    </row>
    <row r="2242" ht="15.75" customHeight="1">
      <c r="A2242" s="242"/>
      <c r="B2242" s="222"/>
      <c r="C2242" s="223"/>
      <c r="D2242" s="248"/>
      <c r="J2242" s="226"/>
      <c r="K2242" s="3"/>
      <c r="L2242" s="3"/>
      <c r="O2242" s="227"/>
      <c r="Q2242" s="94"/>
      <c r="R2242" s="94"/>
      <c r="S2242" s="94"/>
      <c r="T2242" s="94"/>
    </row>
    <row r="2243" ht="15.75" customHeight="1">
      <c r="A2243" s="242"/>
      <c r="B2243" s="222"/>
      <c r="C2243" s="223"/>
      <c r="D2243" s="248"/>
      <c r="J2243" s="226"/>
      <c r="K2243" s="3"/>
      <c r="L2243" s="3"/>
      <c r="O2243" s="227"/>
      <c r="Q2243" s="94"/>
      <c r="R2243" s="94"/>
      <c r="S2243" s="94"/>
      <c r="T2243" s="94"/>
    </row>
    <row r="2244" ht="15.75" customHeight="1">
      <c r="A2244" s="242"/>
      <c r="B2244" s="222"/>
      <c r="C2244" s="223"/>
      <c r="D2244" s="248"/>
      <c r="J2244" s="226"/>
      <c r="K2244" s="3"/>
      <c r="L2244" s="3"/>
      <c r="O2244" s="227"/>
      <c r="Q2244" s="94"/>
      <c r="R2244" s="94"/>
      <c r="S2244" s="94"/>
      <c r="T2244" s="94"/>
    </row>
    <row r="2245" ht="15.75" customHeight="1">
      <c r="A2245" s="242"/>
      <c r="B2245" s="222"/>
      <c r="C2245" s="223"/>
      <c r="D2245" s="248"/>
      <c r="J2245" s="226"/>
      <c r="K2245" s="3"/>
      <c r="L2245" s="3"/>
      <c r="O2245" s="227"/>
      <c r="Q2245" s="94"/>
      <c r="R2245" s="94"/>
      <c r="S2245" s="94"/>
      <c r="T2245" s="94"/>
    </row>
    <row r="2246" ht="15.75" customHeight="1">
      <c r="A2246" s="242"/>
      <c r="B2246" s="222"/>
      <c r="C2246" s="223"/>
      <c r="D2246" s="248"/>
      <c r="J2246" s="226"/>
      <c r="K2246" s="3"/>
      <c r="L2246" s="3"/>
      <c r="O2246" s="227"/>
      <c r="Q2246" s="94"/>
      <c r="R2246" s="94"/>
      <c r="S2246" s="94"/>
      <c r="T2246" s="94"/>
    </row>
    <row r="2247" ht="15.75" customHeight="1">
      <c r="A2247" s="242"/>
      <c r="B2247" s="222"/>
      <c r="C2247" s="223"/>
      <c r="D2247" s="248"/>
      <c r="J2247" s="226"/>
      <c r="K2247" s="3"/>
      <c r="L2247" s="3"/>
      <c r="O2247" s="227"/>
      <c r="Q2247" s="94"/>
      <c r="R2247" s="94"/>
      <c r="S2247" s="94"/>
      <c r="T2247" s="94"/>
    </row>
    <row r="2248" ht="15.75" customHeight="1">
      <c r="A2248" s="242"/>
      <c r="B2248" s="222"/>
      <c r="C2248" s="223"/>
      <c r="D2248" s="248"/>
      <c r="J2248" s="226"/>
      <c r="K2248" s="3"/>
      <c r="L2248" s="3"/>
      <c r="O2248" s="227"/>
      <c r="Q2248" s="94"/>
      <c r="R2248" s="94"/>
      <c r="S2248" s="94"/>
      <c r="T2248" s="94"/>
    </row>
    <row r="2249" ht="15.75" customHeight="1">
      <c r="A2249" s="242"/>
      <c r="B2249" s="222"/>
      <c r="C2249" s="223"/>
      <c r="D2249" s="248"/>
      <c r="J2249" s="226"/>
      <c r="K2249" s="3"/>
      <c r="L2249" s="3"/>
      <c r="O2249" s="227"/>
      <c r="Q2249" s="94"/>
      <c r="R2249" s="94"/>
      <c r="S2249" s="94"/>
      <c r="T2249" s="94"/>
    </row>
    <row r="2250" ht="15.75" customHeight="1">
      <c r="A2250" s="242"/>
      <c r="B2250" s="222"/>
      <c r="C2250" s="223"/>
      <c r="D2250" s="248"/>
      <c r="J2250" s="226"/>
      <c r="K2250" s="3"/>
      <c r="L2250" s="3"/>
      <c r="O2250" s="227"/>
      <c r="Q2250" s="94"/>
      <c r="R2250" s="94"/>
      <c r="S2250" s="94"/>
      <c r="T2250" s="94"/>
    </row>
    <row r="2251" ht="15.75" customHeight="1">
      <c r="A2251" s="242"/>
      <c r="B2251" s="222"/>
      <c r="C2251" s="223"/>
      <c r="D2251" s="248"/>
      <c r="J2251" s="226"/>
      <c r="K2251" s="3"/>
      <c r="L2251" s="3"/>
      <c r="O2251" s="227"/>
      <c r="Q2251" s="94"/>
      <c r="R2251" s="94"/>
      <c r="S2251" s="94"/>
      <c r="T2251" s="94"/>
    </row>
    <row r="2252" ht="15.75" customHeight="1">
      <c r="A2252" s="242"/>
      <c r="B2252" s="222"/>
      <c r="C2252" s="223"/>
      <c r="D2252" s="248"/>
      <c r="J2252" s="226"/>
      <c r="K2252" s="3"/>
      <c r="L2252" s="3"/>
      <c r="O2252" s="227"/>
      <c r="Q2252" s="94"/>
      <c r="R2252" s="94"/>
      <c r="S2252" s="94"/>
      <c r="T2252" s="94"/>
    </row>
    <row r="2253" ht="15.75" customHeight="1">
      <c r="A2253" s="242"/>
      <c r="B2253" s="222"/>
      <c r="C2253" s="223"/>
      <c r="D2253" s="248"/>
      <c r="J2253" s="226"/>
      <c r="K2253" s="3"/>
      <c r="L2253" s="3"/>
      <c r="O2253" s="227"/>
      <c r="Q2253" s="94"/>
      <c r="R2253" s="94"/>
      <c r="S2253" s="94"/>
      <c r="T2253" s="94"/>
    </row>
    <row r="2254" ht="15.75" customHeight="1">
      <c r="A2254" s="242"/>
      <c r="B2254" s="222"/>
      <c r="C2254" s="223"/>
      <c r="D2254" s="248"/>
      <c r="J2254" s="226"/>
      <c r="K2254" s="3"/>
      <c r="L2254" s="3"/>
      <c r="O2254" s="227"/>
      <c r="Q2254" s="94"/>
      <c r="R2254" s="94"/>
      <c r="S2254" s="94"/>
      <c r="T2254" s="94"/>
    </row>
    <row r="2255" ht="15.75" customHeight="1">
      <c r="A2255" s="242"/>
      <c r="B2255" s="222"/>
      <c r="C2255" s="223"/>
      <c r="D2255" s="248"/>
      <c r="J2255" s="226"/>
      <c r="K2255" s="3"/>
      <c r="L2255" s="3"/>
      <c r="O2255" s="227"/>
      <c r="Q2255" s="94"/>
      <c r="R2255" s="94"/>
      <c r="S2255" s="94"/>
      <c r="T2255" s="94"/>
    </row>
    <row r="2256" ht="15.75" customHeight="1">
      <c r="A2256" s="242"/>
      <c r="B2256" s="222"/>
      <c r="C2256" s="223"/>
      <c r="D2256" s="248"/>
      <c r="J2256" s="226"/>
      <c r="K2256" s="3"/>
      <c r="L2256" s="3"/>
      <c r="O2256" s="227"/>
      <c r="Q2256" s="94"/>
      <c r="R2256" s="94"/>
      <c r="S2256" s="94"/>
      <c r="T2256" s="94"/>
    </row>
    <row r="2257" ht="15.75" customHeight="1">
      <c r="A2257" s="242"/>
      <c r="B2257" s="222"/>
      <c r="C2257" s="223"/>
      <c r="D2257" s="248"/>
      <c r="J2257" s="226"/>
      <c r="K2257" s="3"/>
      <c r="L2257" s="3"/>
      <c r="O2257" s="227"/>
      <c r="Q2257" s="94"/>
      <c r="R2257" s="94"/>
      <c r="S2257" s="94"/>
      <c r="T2257" s="94"/>
    </row>
    <row r="2258" ht="15.75" customHeight="1">
      <c r="A2258" s="242"/>
      <c r="B2258" s="222"/>
      <c r="C2258" s="223"/>
      <c r="D2258" s="248"/>
      <c r="J2258" s="226"/>
      <c r="K2258" s="3"/>
      <c r="L2258" s="3"/>
      <c r="O2258" s="227"/>
      <c r="Q2258" s="94"/>
      <c r="R2258" s="94"/>
      <c r="S2258" s="94"/>
      <c r="T2258" s="94"/>
    </row>
    <row r="2259" ht="15.75" customHeight="1">
      <c r="A2259" s="242"/>
      <c r="B2259" s="222"/>
      <c r="C2259" s="223"/>
      <c r="D2259" s="248"/>
      <c r="J2259" s="226"/>
      <c r="K2259" s="3"/>
      <c r="L2259" s="3"/>
      <c r="O2259" s="227"/>
      <c r="Q2259" s="94"/>
      <c r="R2259" s="94"/>
      <c r="S2259" s="94"/>
      <c r="T2259" s="94"/>
    </row>
    <row r="2260" ht="15.75" customHeight="1">
      <c r="A2260" s="242"/>
      <c r="B2260" s="222"/>
      <c r="C2260" s="223"/>
      <c r="D2260" s="248"/>
      <c r="J2260" s="226"/>
      <c r="K2260" s="3"/>
      <c r="L2260" s="3"/>
      <c r="O2260" s="227"/>
      <c r="Q2260" s="94"/>
      <c r="R2260" s="94"/>
      <c r="S2260" s="94"/>
      <c r="T2260" s="94"/>
    </row>
    <row r="2261" ht="15.75" customHeight="1">
      <c r="A2261" s="242"/>
      <c r="B2261" s="222"/>
      <c r="C2261" s="223"/>
      <c r="D2261" s="248"/>
      <c r="J2261" s="226"/>
      <c r="K2261" s="3"/>
      <c r="L2261" s="3"/>
      <c r="O2261" s="227"/>
      <c r="Q2261" s="94"/>
      <c r="R2261" s="94"/>
      <c r="S2261" s="94"/>
      <c r="T2261" s="94"/>
    </row>
    <row r="2262" ht="15.75" customHeight="1">
      <c r="A2262" s="242"/>
      <c r="B2262" s="222"/>
      <c r="C2262" s="223"/>
      <c r="D2262" s="248"/>
      <c r="J2262" s="226"/>
      <c r="K2262" s="3"/>
      <c r="L2262" s="3"/>
      <c r="O2262" s="227"/>
      <c r="Q2262" s="94"/>
      <c r="R2262" s="94"/>
      <c r="S2262" s="94"/>
      <c r="T2262" s="94"/>
    </row>
    <row r="2263" ht="15.75" customHeight="1">
      <c r="A2263" s="242"/>
      <c r="B2263" s="222"/>
      <c r="C2263" s="223"/>
      <c r="D2263" s="248"/>
      <c r="J2263" s="226"/>
      <c r="K2263" s="3"/>
      <c r="L2263" s="3"/>
      <c r="O2263" s="227"/>
      <c r="Q2263" s="94"/>
      <c r="R2263" s="94"/>
      <c r="S2263" s="94"/>
      <c r="T2263" s="94"/>
    </row>
    <row r="2264" ht="15.75" customHeight="1">
      <c r="A2264" s="242"/>
      <c r="B2264" s="222"/>
      <c r="C2264" s="223"/>
      <c r="D2264" s="248"/>
      <c r="J2264" s="226"/>
      <c r="K2264" s="3"/>
      <c r="L2264" s="3"/>
      <c r="O2264" s="227"/>
      <c r="Q2264" s="94"/>
      <c r="R2264" s="94"/>
      <c r="S2264" s="94"/>
      <c r="T2264" s="94"/>
    </row>
    <row r="2265" ht="15.75" customHeight="1">
      <c r="A2265" s="242"/>
      <c r="B2265" s="222"/>
      <c r="C2265" s="223"/>
      <c r="D2265" s="248"/>
      <c r="J2265" s="226"/>
      <c r="K2265" s="3"/>
      <c r="L2265" s="3"/>
      <c r="O2265" s="227"/>
      <c r="Q2265" s="94"/>
      <c r="R2265" s="94"/>
      <c r="S2265" s="94"/>
      <c r="T2265" s="94"/>
    </row>
    <row r="2266" ht="15.75" customHeight="1">
      <c r="A2266" s="242"/>
      <c r="B2266" s="222"/>
      <c r="C2266" s="223"/>
      <c r="D2266" s="248"/>
      <c r="J2266" s="226"/>
      <c r="K2266" s="3"/>
      <c r="L2266" s="3"/>
      <c r="O2266" s="227"/>
      <c r="Q2266" s="94"/>
      <c r="R2266" s="94"/>
      <c r="S2266" s="94"/>
      <c r="T2266" s="94"/>
    </row>
    <row r="2267" ht="15.75" customHeight="1">
      <c r="A2267" s="242"/>
      <c r="B2267" s="222"/>
      <c r="C2267" s="223"/>
      <c r="D2267" s="248"/>
      <c r="J2267" s="226"/>
      <c r="K2267" s="3"/>
      <c r="L2267" s="3"/>
      <c r="O2267" s="227"/>
      <c r="Q2267" s="94"/>
      <c r="R2267" s="94"/>
      <c r="S2267" s="94"/>
      <c r="T2267" s="94"/>
    </row>
    <row r="2268" ht="15.75" customHeight="1">
      <c r="A2268" s="242"/>
      <c r="B2268" s="222"/>
      <c r="C2268" s="223"/>
      <c r="D2268" s="248"/>
      <c r="J2268" s="226"/>
      <c r="K2268" s="3"/>
      <c r="L2268" s="3"/>
      <c r="O2268" s="227"/>
      <c r="Q2268" s="94"/>
      <c r="R2268" s="94"/>
      <c r="S2268" s="94"/>
      <c r="T2268" s="94"/>
    </row>
    <row r="2269" ht="15.75" customHeight="1">
      <c r="A2269" s="242"/>
      <c r="B2269" s="222"/>
      <c r="C2269" s="223"/>
      <c r="D2269" s="248"/>
      <c r="J2269" s="226"/>
      <c r="K2269" s="3"/>
      <c r="L2269" s="3"/>
      <c r="O2269" s="227"/>
      <c r="Q2269" s="94"/>
      <c r="R2269" s="94"/>
      <c r="S2269" s="94"/>
      <c r="T2269" s="94"/>
    </row>
    <row r="2270" ht="15.75" customHeight="1">
      <c r="A2270" s="242"/>
      <c r="B2270" s="222"/>
      <c r="C2270" s="223"/>
      <c r="D2270" s="248"/>
      <c r="J2270" s="226"/>
      <c r="K2270" s="3"/>
      <c r="L2270" s="3"/>
      <c r="O2270" s="227"/>
      <c r="Q2270" s="94"/>
      <c r="R2270" s="94"/>
      <c r="S2270" s="94"/>
      <c r="T2270" s="94"/>
    </row>
    <row r="2271" ht="15.75" customHeight="1">
      <c r="A2271" s="242"/>
      <c r="B2271" s="222"/>
      <c r="C2271" s="223"/>
      <c r="D2271" s="248"/>
      <c r="J2271" s="226"/>
      <c r="K2271" s="3"/>
      <c r="L2271" s="3"/>
      <c r="O2271" s="227"/>
      <c r="Q2271" s="94"/>
      <c r="R2271" s="94"/>
      <c r="S2271" s="94"/>
      <c r="T2271" s="94"/>
    </row>
    <row r="2272" ht="15.75" customHeight="1">
      <c r="A2272" s="242"/>
      <c r="B2272" s="222"/>
      <c r="C2272" s="223"/>
      <c r="D2272" s="248"/>
      <c r="J2272" s="226"/>
      <c r="K2272" s="3"/>
      <c r="L2272" s="3"/>
      <c r="O2272" s="227"/>
      <c r="Q2272" s="94"/>
      <c r="R2272" s="94"/>
      <c r="S2272" s="94"/>
      <c r="T2272" s="94"/>
    </row>
    <row r="2273" ht="15.75" customHeight="1">
      <c r="A2273" s="242"/>
      <c r="B2273" s="222"/>
      <c r="C2273" s="223"/>
      <c r="D2273" s="248"/>
      <c r="J2273" s="226"/>
      <c r="K2273" s="3"/>
      <c r="L2273" s="3"/>
      <c r="O2273" s="227"/>
      <c r="Q2273" s="94"/>
      <c r="R2273" s="94"/>
      <c r="S2273" s="94"/>
      <c r="T2273" s="94"/>
    </row>
    <row r="2274" ht="15.75" customHeight="1">
      <c r="A2274" s="242"/>
      <c r="B2274" s="222"/>
      <c r="C2274" s="223"/>
      <c r="D2274" s="248"/>
      <c r="J2274" s="226"/>
      <c r="K2274" s="3"/>
      <c r="L2274" s="3"/>
      <c r="O2274" s="227"/>
      <c r="Q2274" s="94"/>
      <c r="R2274" s="94"/>
      <c r="S2274" s="94"/>
      <c r="T2274" s="94"/>
    </row>
    <row r="2275" ht="15.75" customHeight="1">
      <c r="A2275" s="242"/>
      <c r="B2275" s="222"/>
      <c r="C2275" s="223"/>
      <c r="D2275" s="248"/>
      <c r="J2275" s="226"/>
      <c r="K2275" s="3"/>
      <c r="L2275" s="3"/>
      <c r="O2275" s="227"/>
      <c r="Q2275" s="94"/>
      <c r="R2275" s="94"/>
      <c r="S2275" s="94"/>
      <c r="T2275" s="94"/>
    </row>
    <row r="2276" ht="15.75" customHeight="1">
      <c r="A2276" s="242"/>
      <c r="B2276" s="222"/>
      <c r="C2276" s="223"/>
      <c r="D2276" s="248"/>
      <c r="J2276" s="226"/>
      <c r="K2276" s="3"/>
      <c r="L2276" s="3"/>
      <c r="O2276" s="227"/>
      <c r="Q2276" s="94"/>
      <c r="R2276" s="94"/>
      <c r="S2276" s="94"/>
      <c r="T2276" s="94"/>
    </row>
    <row r="2277" ht="15.75" customHeight="1">
      <c r="A2277" s="242"/>
      <c r="B2277" s="222"/>
      <c r="C2277" s="223"/>
      <c r="D2277" s="248"/>
      <c r="J2277" s="226"/>
      <c r="K2277" s="3"/>
      <c r="L2277" s="3"/>
      <c r="O2277" s="227"/>
      <c r="Q2277" s="94"/>
      <c r="R2277" s="94"/>
      <c r="S2277" s="94"/>
      <c r="T2277" s="94"/>
    </row>
    <row r="2278" ht="15.75" customHeight="1">
      <c r="A2278" s="242"/>
      <c r="B2278" s="222"/>
      <c r="C2278" s="223"/>
      <c r="D2278" s="248"/>
      <c r="J2278" s="226"/>
      <c r="K2278" s="3"/>
      <c r="L2278" s="3"/>
      <c r="O2278" s="227"/>
      <c r="Q2278" s="94"/>
      <c r="R2278" s="94"/>
      <c r="S2278" s="94"/>
      <c r="T2278" s="94"/>
    </row>
    <row r="2279" ht="15.75" customHeight="1">
      <c r="A2279" s="242"/>
      <c r="B2279" s="222"/>
      <c r="C2279" s="223"/>
      <c r="D2279" s="248"/>
      <c r="J2279" s="226"/>
      <c r="K2279" s="3"/>
      <c r="L2279" s="3"/>
      <c r="O2279" s="227"/>
      <c r="Q2279" s="94"/>
      <c r="R2279" s="94"/>
      <c r="S2279" s="94"/>
      <c r="T2279" s="94"/>
    </row>
    <row r="2280" ht="15.75" customHeight="1">
      <c r="A2280" s="242"/>
      <c r="B2280" s="222"/>
      <c r="C2280" s="223"/>
      <c r="D2280" s="248"/>
      <c r="J2280" s="226"/>
      <c r="K2280" s="3"/>
      <c r="L2280" s="3"/>
      <c r="O2280" s="227"/>
      <c r="Q2280" s="94"/>
      <c r="R2280" s="94"/>
      <c r="S2280" s="94"/>
      <c r="T2280" s="94"/>
    </row>
    <row r="2281" ht="15.75" customHeight="1">
      <c r="A2281" s="242"/>
      <c r="B2281" s="222"/>
      <c r="C2281" s="223"/>
      <c r="D2281" s="248"/>
      <c r="J2281" s="226"/>
      <c r="K2281" s="3"/>
      <c r="L2281" s="3"/>
      <c r="O2281" s="227"/>
      <c r="Q2281" s="94"/>
      <c r="R2281" s="94"/>
      <c r="S2281" s="94"/>
      <c r="T2281" s="94"/>
    </row>
    <row r="2282" ht="15.75" customHeight="1">
      <c r="A2282" s="242"/>
      <c r="B2282" s="222"/>
      <c r="C2282" s="223"/>
      <c r="D2282" s="248"/>
      <c r="J2282" s="226"/>
      <c r="K2282" s="3"/>
      <c r="L2282" s="3"/>
      <c r="O2282" s="227"/>
      <c r="Q2282" s="94"/>
      <c r="R2282" s="94"/>
      <c r="S2282" s="94"/>
      <c r="T2282" s="94"/>
    </row>
    <row r="2283" ht="15.75" customHeight="1">
      <c r="A2283" s="242"/>
      <c r="B2283" s="222"/>
      <c r="C2283" s="223"/>
      <c r="D2283" s="248"/>
      <c r="J2283" s="226"/>
      <c r="K2283" s="3"/>
      <c r="L2283" s="3"/>
      <c r="O2283" s="227"/>
      <c r="Q2283" s="94"/>
      <c r="R2283" s="94"/>
      <c r="S2283" s="94"/>
      <c r="T2283" s="94"/>
    </row>
    <row r="2284" ht="15.75" customHeight="1">
      <c r="A2284" s="242"/>
      <c r="B2284" s="222"/>
      <c r="C2284" s="223"/>
      <c r="D2284" s="248"/>
      <c r="J2284" s="226"/>
      <c r="K2284" s="3"/>
      <c r="L2284" s="3"/>
      <c r="O2284" s="227"/>
      <c r="Q2284" s="94"/>
      <c r="R2284" s="94"/>
      <c r="S2284" s="94"/>
      <c r="T2284" s="94"/>
    </row>
    <row r="2285" ht="15.75" customHeight="1">
      <c r="A2285" s="242"/>
      <c r="B2285" s="222"/>
      <c r="C2285" s="223"/>
      <c r="D2285" s="248"/>
      <c r="J2285" s="226"/>
      <c r="K2285" s="3"/>
      <c r="L2285" s="3"/>
      <c r="O2285" s="227"/>
      <c r="Q2285" s="94"/>
      <c r="R2285" s="94"/>
      <c r="S2285" s="94"/>
      <c r="T2285" s="94"/>
    </row>
    <row r="2286" ht="15.75" customHeight="1">
      <c r="A2286" s="242"/>
      <c r="B2286" s="222"/>
      <c r="C2286" s="223"/>
      <c r="D2286" s="248"/>
      <c r="J2286" s="226"/>
      <c r="K2286" s="3"/>
      <c r="L2286" s="3"/>
      <c r="O2286" s="227"/>
      <c r="Q2286" s="94"/>
      <c r="R2286" s="94"/>
      <c r="S2286" s="94"/>
      <c r="T2286" s="94"/>
    </row>
    <row r="2287" ht="15.75" customHeight="1">
      <c r="A2287" s="242"/>
      <c r="B2287" s="222"/>
      <c r="C2287" s="223"/>
      <c r="D2287" s="248"/>
      <c r="J2287" s="226"/>
      <c r="K2287" s="3"/>
      <c r="L2287" s="3"/>
      <c r="O2287" s="227"/>
      <c r="Q2287" s="94"/>
      <c r="R2287" s="94"/>
      <c r="S2287" s="94"/>
      <c r="T2287" s="94"/>
    </row>
    <row r="2288" ht="15.75" customHeight="1">
      <c r="A2288" s="242"/>
      <c r="B2288" s="222"/>
      <c r="C2288" s="223"/>
      <c r="D2288" s="248"/>
      <c r="J2288" s="226"/>
      <c r="K2288" s="3"/>
      <c r="L2288" s="3"/>
      <c r="O2288" s="227"/>
      <c r="Q2288" s="94"/>
      <c r="R2288" s="94"/>
      <c r="S2288" s="94"/>
      <c r="T2288" s="94"/>
    </row>
    <row r="2289" ht="15.75" customHeight="1">
      <c r="A2289" s="242"/>
      <c r="B2289" s="222"/>
      <c r="C2289" s="223"/>
      <c r="D2289" s="248"/>
      <c r="J2289" s="226"/>
      <c r="K2289" s="3"/>
      <c r="L2289" s="3"/>
      <c r="O2289" s="227"/>
      <c r="Q2289" s="94"/>
      <c r="R2289" s="94"/>
      <c r="S2289" s="94"/>
      <c r="T2289" s="94"/>
    </row>
    <row r="2290" ht="15.75" customHeight="1">
      <c r="A2290" s="242"/>
      <c r="B2290" s="222"/>
      <c r="C2290" s="223"/>
      <c r="D2290" s="248"/>
      <c r="J2290" s="226"/>
      <c r="K2290" s="3"/>
      <c r="L2290" s="3"/>
      <c r="O2290" s="227"/>
      <c r="Q2290" s="94"/>
      <c r="R2290" s="94"/>
      <c r="S2290" s="94"/>
      <c r="T2290" s="94"/>
    </row>
    <row r="2291" ht="15.75" customHeight="1">
      <c r="A2291" s="242"/>
      <c r="B2291" s="222"/>
      <c r="C2291" s="223"/>
      <c r="D2291" s="248"/>
      <c r="J2291" s="226"/>
      <c r="K2291" s="3"/>
      <c r="L2291" s="3"/>
      <c r="O2291" s="227"/>
      <c r="Q2291" s="94"/>
      <c r="R2291" s="94"/>
      <c r="S2291" s="94"/>
      <c r="T2291" s="94"/>
    </row>
    <row r="2292" ht="15.75" customHeight="1">
      <c r="A2292" s="242"/>
      <c r="B2292" s="222"/>
      <c r="C2292" s="223"/>
      <c r="D2292" s="248"/>
      <c r="J2292" s="226"/>
      <c r="K2292" s="3"/>
      <c r="L2292" s="3"/>
      <c r="O2292" s="227"/>
      <c r="Q2292" s="94"/>
      <c r="R2292" s="94"/>
      <c r="S2292" s="94"/>
      <c r="T2292" s="94"/>
    </row>
    <row r="2293" ht="15.75" customHeight="1">
      <c r="A2293" s="242"/>
      <c r="B2293" s="222"/>
      <c r="C2293" s="223"/>
      <c r="D2293" s="248"/>
      <c r="J2293" s="226"/>
      <c r="K2293" s="3"/>
      <c r="L2293" s="3"/>
      <c r="O2293" s="227"/>
      <c r="Q2293" s="94"/>
      <c r="R2293" s="94"/>
      <c r="S2293" s="94"/>
      <c r="T2293" s="94"/>
    </row>
    <row r="2294" ht="15.75" customHeight="1">
      <c r="A2294" s="242"/>
      <c r="B2294" s="222"/>
      <c r="C2294" s="223"/>
      <c r="D2294" s="248"/>
      <c r="J2294" s="226"/>
      <c r="K2294" s="3"/>
      <c r="L2294" s="3"/>
      <c r="O2294" s="227"/>
      <c r="Q2294" s="94"/>
      <c r="R2294" s="94"/>
      <c r="S2294" s="94"/>
      <c r="T2294" s="94"/>
    </row>
    <row r="2295" ht="15.75" customHeight="1">
      <c r="A2295" s="242"/>
      <c r="B2295" s="222"/>
      <c r="C2295" s="223"/>
      <c r="D2295" s="248"/>
      <c r="J2295" s="226"/>
      <c r="K2295" s="3"/>
      <c r="L2295" s="3"/>
      <c r="O2295" s="227"/>
      <c r="Q2295" s="94"/>
      <c r="R2295" s="94"/>
      <c r="S2295" s="94"/>
      <c r="T2295" s="94"/>
    </row>
    <row r="2296" ht="15.75" customHeight="1">
      <c r="A2296" s="242"/>
      <c r="B2296" s="222"/>
      <c r="C2296" s="223"/>
      <c r="D2296" s="248"/>
      <c r="J2296" s="226"/>
      <c r="K2296" s="3"/>
      <c r="L2296" s="3"/>
      <c r="O2296" s="227"/>
      <c r="Q2296" s="94"/>
      <c r="R2296" s="94"/>
      <c r="S2296" s="94"/>
      <c r="T2296" s="94"/>
    </row>
    <row r="2297" ht="15.75" customHeight="1">
      <c r="A2297" s="242"/>
      <c r="B2297" s="222"/>
      <c r="C2297" s="223"/>
      <c r="D2297" s="248"/>
      <c r="J2297" s="226"/>
      <c r="K2297" s="3"/>
      <c r="L2297" s="3"/>
      <c r="O2297" s="227"/>
      <c r="Q2297" s="94"/>
      <c r="R2297" s="94"/>
      <c r="S2297" s="94"/>
      <c r="T2297" s="94"/>
    </row>
    <row r="2298" ht="15.75" customHeight="1">
      <c r="A2298" s="242"/>
      <c r="B2298" s="222"/>
      <c r="C2298" s="223"/>
      <c r="D2298" s="248"/>
      <c r="J2298" s="226"/>
      <c r="K2298" s="3"/>
      <c r="L2298" s="3"/>
      <c r="O2298" s="227"/>
      <c r="Q2298" s="94"/>
      <c r="R2298" s="94"/>
      <c r="S2298" s="94"/>
      <c r="T2298" s="94"/>
    </row>
    <row r="2299" ht="15.75" customHeight="1">
      <c r="A2299" s="242"/>
      <c r="B2299" s="222"/>
      <c r="C2299" s="223"/>
      <c r="D2299" s="248"/>
      <c r="J2299" s="226"/>
      <c r="K2299" s="3"/>
      <c r="L2299" s="3"/>
      <c r="O2299" s="227"/>
      <c r="Q2299" s="94"/>
      <c r="R2299" s="94"/>
      <c r="S2299" s="94"/>
      <c r="T2299" s="94"/>
    </row>
    <row r="2300" ht="15.75" customHeight="1">
      <c r="A2300" s="242"/>
      <c r="B2300" s="222"/>
      <c r="C2300" s="223"/>
      <c r="D2300" s="248"/>
      <c r="J2300" s="226"/>
      <c r="K2300" s="3"/>
      <c r="L2300" s="3"/>
      <c r="O2300" s="227"/>
      <c r="Q2300" s="94"/>
      <c r="R2300" s="94"/>
      <c r="S2300" s="94"/>
      <c r="T2300" s="94"/>
    </row>
    <row r="2301" ht="15.75" customHeight="1">
      <c r="A2301" s="242"/>
      <c r="B2301" s="222"/>
      <c r="C2301" s="223"/>
      <c r="D2301" s="248"/>
      <c r="J2301" s="226"/>
      <c r="K2301" s="3"/>
      <c r="L2301" s="3"/>
      <c r="O2301" s="227"/>
      <c r="Q2301" s="94"/>
      <c r="R2301" s="94"/>
      <c r="S2301" s="94"/>
      <c r="T2301" s="94"/>
    </row>
    <row r="2302" ht="15.75" customHeight="1">
      <c r="A2302" s="242"/>
      <c r="B2302" s="222"/>
      <c r="C2302" s="223"/>
      <c r="D2302" s="248"/>
      <c r="J2302" s="226"/>
      <c r="K2302" s="3"/>
      <c r="L2302" s="3"/>
      <c r="O2302" s="227"/>
      <c r="Q2302" s="94"/>
      <c r="R2302" s="94"/>
      <c r="S2302" s="94"/>
      <c r="T2302" s="94"/>
    </row>
    <row r="2303" ht="15.75" customHeight="1">
      <c r="A2303" s="242"/>
      <c r="B2303" s="222"/>
      <c r="C2303" s="223"/>
      <c r="D2303" s="248"/>
      <c r="J2303" s="226"/>
      <c r="K2303" s="3"/>
      <c r="L2303" s="3"/>
      <c r="O2303" s="227"/>
      <c r="Q2303" s="94"/>
      <c r="R2303" s="94"/>
      <c r="S2303" s="94"/>
      <c r="T2303" s="94"/>
    </row>
    <row r="2304" ht="15.75" customHeight="1">
      <c r="A2304" s="242"/>
      <c r="B2304" s="222"/>
      <c r="C2304" s="223"/>
      <c r="D2304" s="248"/>
      <c r="J2304" s="226"/>
      <c r="K2304" s="3"/>
      <c r="L2304" s="3"/>
      <c r="O2304" s="227"/>
      <c r="Q2304" s="94"/>
      <c r="R2304" s="94"/>
      <c r="S2304" s="94"/>
      <c r="T2304" s="94"/>
    </row>
    <row r="2305" ht="15.75" customHeight="1">
      <c r="A2305" s="242"/>
      <c r="B2305" s="222"/>
      <c r="C2305" s="223"/>
      <c r="D2305" s="248"/>
      <c r="J2305" s="226"/>
      <c r="K2305" s="3"/>
      <c r="L2305" s="3"/>
      <c r="O2305" s="227"/>
      <c r="Q2305" s="94"/>
      <c r="R2305" s="94"/>
      <c r="S2305" s="94"/>
      <c r="T2305" s="94"/>
    </row>
    <row r="2306" ht="15.75" customHeight="1">
      <c r="A2306" s="242"/>
      <c r="B2306" s="222"/>
      <c r="C2306" s="223"/>
      <c r="D2306" s="248"/>
      <c r="J2306" s="226"/>
      <c r="K2306" s="3"/>
      <c r="L2306" s="3"/>
      <c r="O2306" s="227"/>
      <c r="Q2306" s="94"/>
      <c r="R2306" s="94"/>
      <c r="S2306" s="94"/>
      <c r="T2306" s="94"/>
    </row>
    <row r="2307" ht="15.75" customHeight="1">
      <c r="A2307" s="242"/>
      <c r="B2307" s="222"/>
      <c r="C2307" s="223"/>
      <c r="D2307" s="248"/>
      <c r="J2307" s="226"/>
      <c r="K2307" s="3"/>
      <c r="L2307" s="3"/>
      <c r="O2307" s="227"/>
      <c r="Q2307" s="94"/>
      <c r="R2307" s="94"/>
      <c r="S2307" s="94"/>
      <c r="T2307" s="94"/>
    </row>
    <row r="2308" ht="15.75" customHeight="1">
      <c r="A2308" s="242"/>
      <c r="B2308" s="222"/>
      <c r="C2308" s="223"/>
      <c r="D2308" s="248"/>
      <c r="J2308" s="226"/>
      <c r="K2308" s="3"/>
      <c r="L2308" s="3"/>
      <c r="O2308" s="227"/>
      <c r="Q2308" s="94"/>
      <c r="R2308" s="94"/>
      <c r="S2308" s="94"/>
      <c r="T2308" s="94"/>
    </row>
    <row r="2309" ht="15.75" customHeight="1">
      <c r="A2309" s="242"/>
      <c r="B2309" s="222"/>
      <c r="C2309" s="223"/>
      <c r="D2309" s="248"/>
      <c r="J2309" s="226"/>
      <c r="K2309" s="3"/>
      <c r="L2309" s="3"/>
      <c r="O2309" s="227"/>
      <c r="Q2309" s="94"/>
      <c r="R2309" s="94"/>
      <c r="S2309" s="94"/>
      <c r="T2309" s="94"/>
    </row>
    <row r="2310" ht="15.75" customHeight="1">
      <c r="A2310" s="242"/>
      <c r="B2310" s="222"/>
      <c r="C2310" s="223"/>
      <c r="D2310" s="248"/>
      <c r="J2310" s="226"/>
      <c r="K2310" s="3"/>
      <c r="L2310" s="3"/>
      <c r="O2310" s="227"/>
      <c r="Q2310" s="94"/>
      <c r="R2310" s="94"/>
      <c r="S2310" s="94"/>
      <c r="T2310" s="94"/>
    </row>
    <row r="2311" ht="15.75" customHeight="1">
      <c r="A2311" s="242"/>
      <c r="B2311" s="222"/>
      <c r="C2311" s="223"/>
      <c r="D2311" s="248"/>
      <c r="J2311" s="226"/>
      <c r="K2311" s="3"/>
      <c r="L2311" s="3"/>
      <c r="O2311" s="227"/>
      <c r="Q2311" s="94"/>
      <c r="R2311" s="94"/>
      <c r="S2311" s="94"/>
      <c r="T2311" s="94"/>
    </row>
    <row r="2312" ht="15.75" customHeight="1">
      <c r="A2312" s="242"/>
      <c r="B2312" s="222"/>
      <c r="C2312" s="223"/>
      <c r="D2312" s="248"/>
      <c r="J2312" s="226"/>
      <c r="K2312" s="3"/>
      <c r="L2312" s="3"/>
      <c r="O2312" s="227"/>
      <c r="Q2312" s="94"/>
      <c r="R2312" s="94"/>
      <c r="S2312" s="94"/>
      <c r="T2312" s="94"/>
    </row>
    <row r="2313" ht="15.75" customHeight="1">
      <c r="A2313" s="242"/>
      <c r="B2313" s="222"/>
      <c r="C2313" s="223"/>
      <c r="D2313" s="248"/>
      <c r="J2313" s="226"/>
      <c r="K2313" s="3"/>
      <c r="L2313" s="3"/>
      <c r="O2313" s="227"/>
      <c r="Q2313" s="94"/>
      <c r="R2313" s="94"/>
      <c r="S2313" s="94"/>
      <c r="T2313" s="94"/>
    </row>
    <row r="2314" ht="15.75" customHeight="1">
      <c r="A2314" s="242"/>
      <c r="B2314" s="222"/>
      <c r="C2314" s="223"/>
      <c r="D2314" s="248"/>
      <c r="J2314" s="226"/>
      <c r="K2314" s="3"/>
      <c r="L2314" s="3"/>
      <c r="O2314" s="227"/>
      <c r="Q2314" s="94"/>
      <c r="R2314" s="94"/>
      <c r="S2314" s="94"/>
      <c r="T2314" s="94"/>
    </row>
    <row r="2315" ht="15.75" customHeight="1">
      <c r="A2315" s="242"/>
      <c r="B2315" s="222"/>
      <c r="C2315" s="223"/>
      <c r="D2315" s="248"/>
      <c r="J2315" s="226"/>
      <c r="K2315" s="3"/>
      <c r="L2315" s="3"/>
      <c r="O2315" s="227"/>
      <c r="Q2315" s="94"/>
      <c r="R2315" s="94"/>
      <c r="S2315" s="94"/>
      <c r="T2315" s="94"/>
    </row>
    <row r="2316" ht="15.75" customHeight="1">
      <c r="A2316" s="242"/>
      <c r="B2316" s="222"/>
      <c r="C2316" s="223"/>
      <c r="D2316" s="248"/>
      <c r="J2316" s="226"/>
      <c r="K2316" s="3"/>
      <c r="L2316" s="3"/>
      <c r="O2316" s="227"/>
      <c r="Q2316" s="94"/>
      <c r="R2316" s="94"/>
      <c r="S2316" s="94"/>
      <c r="T2316" s="94"/>
    </row>
    <row r="2317" ht="15.75" customHeight="1">
      <c r="A2317" s="242"/>
      <c r="B2317" s="222"/>
      <c r="C2317" s="223"/>
      <c r="D2317" s="248"/>
      <c r="J2317" s="226"/>
      <c r="K2317" s="3"/>
      <c r="L2317" s="3"/>
      <c r="O2317" s="227"/>
      <c r="Q2317" s="94"/>
      <c r="R2317" s="94"/>
      <c r="S2317" s="94"/>
      <c r="T2317" s="94"/>
    </row>
    <row r="2318" ht="15.75" customHeight="1">
      <c r="A2318" s="242"/>
      <c r="B2318" s="222"/>
      <c r="C2318" s="223"/>
      <c r="D2318" s="248"/>
      <c r="J2318" s="226"/>
      <c r="K2318" s="3"/>
      <c r="L2318" s="3"/>
      <c r="O2318" s="227"/>
      <c r="Q2318" s="94"/>
      <c r="R2318" s="94"/>
      <c r="S2318" s="94"/>
      <c r="T2318" s="94"/>
    </row>
    <row r="2319" ht="15.75" customHeight="1">
      <c r="A2319" s="242"/>
      <c r="B2319" s="222"/>
      <c r="C2319" s="223"/>
      <c r="D2319" s="248"/>
      <c r="J2319" s="226"/>
      <c r="K2319" s="3"/>
      <c r="L2319" s="3"/>
      <c r="O2319" s="227"/>
      <c r="Q2319" s="94"/>
      <c r="R2319" s="94"/>
      <c r="S2319" s="94"/>
      <c r="T2319" s="94"/>
    </row>
    <row r="2320" ht="15.75" customHeight="1">
      <c r="A2320" s="242"/>
      <c r="B2320" s="222"/>
      <c r="C2320" s="223"/>
      <c r="D2320" s="248"/>
      <c r="J2320" s="226"/>
      <c r="K2320" s="3"/>
      <c r="L2320" s="3"/>
      <c r="O2320" s="227"/>
      <c r="Q2320" s="94"/>
      <c r="R2320" s="94"/>
      <c r="S2320" s="94"/>
      <c r="T2320" s="94"/>
    </row>
    <row r="2321" ht="15.75" customHeight="1">
      <c r="A2321" s="242"/>
      <c r="B2321" s="222"/>
      <c r="C2321" s="223"/>
      <c r="D2321" s="248"/>
      <c r="J2321" s="226"/>
      <c r="K2321" s="3"/>
      <c r="L2321" s="3"/>
      <c r="O2321" s="227"/>
      <c r="Q2321" s="94"/>
      <c r="R2321" s="94"/>
      <c r="S2321" s="94"/>
      <c r="T2321" s="94"/>
    </row>
    <row r="2322" ht="15.75" customHeight="1">
      <c r="A2322" s="242"/>
      <c r="B2322" s="222"/>
      <c r="C2322" s="223"/>
      <c r="D2322" s="248"/>
      <c r="J2322" s="226"/>
      <c r="K2322" s="3"/>
      <c r="L2322" s="3"/>
      <c r="O2322" s="227"/>
      <c r="Q2322" s="94"/>
      <c r="R2322" s="94"/>
      <c r="S2322" s="94"/>
      <c r="T2322" s="94"/>
    </row>
    <row r="2323" ht="15.75" customHeight="1">
      <c r="A2323" s="242"/>
      <c r="B2323" s="222"/>
      <c r="C2323" s="223"/>
      <c r="D2323" s="248"/>
      <c r="J2323" s="226"/>
      <c r="K2323" s="3"/>
      <c r="L2323" s="3"/>
      <c r="O2323" s="227"/>
      <c r="Q2323" s="94"/>
      <c r="R2323" s="94"/>
      <c r="S2323" s="94"/>
      <c r="T2323" s="94"/>
    </row>
    <row r="2324" ht="15.75" customHeight="1">
      <c r="A2324" s="242"/>
      <c r="B2324" s="222"/>
      <c r="C2324" s="223"/>
      <c r="D2324" s="248"/>
      <c r="J2324" s="226"/>
      <c r="K2324" s="3"/>
      <c r="L2324" s="3"/>
      <c r="O2324" s="227"/>
      <c r="Q2324" s="94"/>
      <c r="R2324" s="94"/>
      <c r="S2324" s="94"/>
      <c r="T2324" s="94"/>
    </row>
    <row r="2325" ht="15.75" customHeight="1">
      <c r="A2325" s="242"/>
      <c r="B2325" s="222"/>
      <c r="C2325" s="223"/>
      <c r="D2325" s="248"/>
      <c r="J2325" s="226"/>
      <c r="K2325" s="3"/>
      <c r="L2325" s="3"/>
      <c r="O2325" s="227"/>
      <c r="Q2325" s="94"/>
      <c r="R2325" s="94"/>
      <c r="S2325" s="94"/>
      <c r="T2325" s="94"/>
    </row>
    <row r="2326" ht="15.75" customHeight="1">
      <c r="A2326" s="242"/>
      <c r="B2326" s="222"/>
      <c r="C2326" s="223"/>
      <c r="D2326" s="248"/>
      <c r="J2326" s="226"/>
      <c r="K2326" s="3"/>
      <c r="L2326" s="3"/>
      <c r="O2326" s="227"/>
      <c r="Q2326" s="94"/>
      <c r="R2326" s="94"/>
      <c r="S2326" s="94"/>
      <c r="T2326" s="94"/>
    </row>
    <row r="2327" ht="15.75" customHeight="1">
      <c r="A2327" s="242"/>
      <c r="B2327" s="222"/>
      <c r="C2327" s="223"/>
      <c r="D2327" s="248"/>
      <c r="J2327" s="226"/>
      <c r="K2327" s="3"/>
      <c r="L2327" s="3"/>
      <c r="O2327" s="227"/>
      <c r="Q2327" s="94"/>
      <c r="R2327" s="94"/>
      <c r="S2327" s="94"/>
      <c r="T2327" s="94"/>
    </row>
    <row r="2328" ht="15.75" customHeight="1">
      <c r="A2328" s="242"/>
      <c r="B2328" s="222"/>
      <c r="C2328" s="223"/>
      <c r="D2328" s="248"/>
      <c r="J2328" s="226"/>
      <c r="K2328" s="3"/>
      <c r="L2328" s="3"/>
      <c r="O2328" s="227"/>
      <c r="Q2328" s="94"/>
      <c r="R2328" s="94"/>
      <c r="S2328" s="94"/>
      <c r="T2328" s="94"/>
    </row>
    <row r="2329" ht="15.75" customHeight="1">
      <c r="A2329" s="242"/>
      <c r="B2329" s="222"/>
      <c r="C2329" s="223"/>
      <c r="D2329" s="248"/>
      <c r="J2329" s="226"/>
      <c r="K2329" s="3"/>
      <c r="L2329" s="3"/>
      <c r="O2329" s="227"/>
      <c r="Q2329" s="94"/>
      <c r="R2329" s="94"/>
      <c r="S2329" s="94"/>
      <c r="T2329" s="94"/>
    </row>
    <row r="2330" ht="15.75" customHeight="1">
      <c r="A2330" s="242"/>
      <c r="B2330" s="222"/>
      <c r="C2330" s="223"/>
      <c r="D2330" s="248"/>
      <c r="J2330" s="226"/>
      <c r="K2330" s="3"/>
      <c r="L2330" s="3"/>
      <c r="O2330" s="227"/>
      <c r="Q2330" s="94"/>
      <c r="R2330" s="94"/>
      <c r="S2330" s="94"/>
      <c r="T2330" s="94"/>
    </row>
    <row r="2331" ht="15.75" customHeight="1">
      <c r="A2331" s="242"/>
      <c r="B2331" s="222"/>
      <c r="C2331" s="223"/>
      <c r="D2331" s="248"/>
      <c r="J2331" s="226"/>
      <c r="K2331" s="3"/>
      <c r="L2331" s="3"/>
      <c r="O2331" s="227"/>
      <c r="Q2331" s="94"/>
      <c r="R2331" s="94"/>
      <c r="S2331" s="94"/>
      <c r="T2331" s="94"/>
    </row>
    <row r="2332" ht="15.75" customHeight="1">
      <c r="A2332" s="242"/>
      <c r="B2332" s="222"/>
      <c r="C2332" s="223"/>
      <c r="D2332" s="248"/>
      <c r="J2332" s="226"/>
      <c r="K2332" s="3"/>
      <c r="L2332" s="3"/>
      <c r="O2332" s="227"/>
      <c r="Q2332" s="94"/>
      <c r="R2332" s="94"/>
      <c r="S2332" s="94"/>
      <c r="T2332" s="94"/>
    </row>
    <row r="2333" ht="15.75" customHeight="1">
      <c r="A2333" s="242"/>
      <c r="B2333" s="222"/>
      <c r="C2333" s="223"/>
      <c r="D2333" s="248"/>
      <c r="J2333" s="226"/>
      <c r="K2333" s="3"/>
      <c r="L2333" s="3"/>
      <c r="O2333" s="227"/>
      <c r="Q2333" s="94"/>
      <c r="R2333" s="94"/>
      <c r="S2333" s="94"/>
      <c r="T2333" s="94"/>
    </row>
    <row r="2334" ht="15.75" customHeight="1">
      <c r="A2334" s="242"/>
      <c r="B2334" s="222"/>
      <c r="C2334" s="223"/>
      <c r="D2334" s="248"/>
      <c r="J2334" s="226"/>
      <c r="K2334" s="3"/>
      <c r="L2334" s="3"/>
      <c r="O2334" s="227"/>
      <c r="Q2334" s="94"/>
      <c r="R2334" s="94"/>
      <c r="S2334" s="94"/>
      <c r="T2334" s="94"/>
    </row>
    <row r="2335" ht="15.75" customHeight="1">
      <c r="A2335" s="242"/>
      <c r="B2335" s="222"/>
      <c r="C2335" s="223"/>
      <c r="D2335" s="248"/>
      <c r="J2335" s="226"/>
      <c r="K2335" s="3"/>
      <c r="L2335" s="3"/>
      <c r="O2335" s="227"/>
      <c r="Q2335" s="94"/>
      <c r="R2335" s="94"/>
      <c r="S2335" s="94"/>
      <c r="T2335" s="94"/>
    </row>
    <row r="2336" ht="15.75" customHeight="1">
      <c r="A2336" s="242"/>
      <c r="B2336" s="222"/>
      <c r="C2336" s="223"/>
      <c r="D2336" s="248"/>
      <c r="J2336" s="226"/>
      <c r="K2336" s="3"/>
      <c r="L2336" s="3"/>
      <c r="O2336" s="227"/>
      <c r="Q2336" s="94"/>
      <c r="R2336" s="94"/>
      <c r="S2336" s="94"/>
      <c r="T2336" s="94"/>
    </row>
    <row r="2337" ht="15.75" customHeight="1">
      <c r="A2337" s="242"/>
      <c r="B2337" s="222"/>
      <c r="C2337" s="223"/>
      <c r="D2337" s="248"/>
      <c r="J2337" s="226"/>
      <c r="K2337" s="3"/>
      <c r="L2337" s="3"/>
      <c r="O2337" s="227"/>
      <c r="Q2337" s="94"/>
      <c r="R2337" s="94"/>
      <c r="S2337" s="94"/>
      <c r="T2337" s="94"/>
    </row>
    <row r="2338" ht="15.75" customHeight="1">
      <c r="A2338" s="242"/>
      <c r="B2338" s="222"/>
      <c r="C2338" s="223"/>
      <c r="D2338" s="248"/>
      <c r="J2338" s="226"/>
      <c r="K2338" s="3"/>
      <c r="L2338" s="3"/>
      <c r="O2338" s="227"/>
      <c r="Q2338" s="94"/>
      <c r="R2338" s="94"/>
      <c r="S2338" s="94"/>
      <c r="T2338" s="94"/>
    </row>
    <row r="2339" ht="15.75" customHeight="1">
      <c r="A2339" s="242"/>
      <c r="B2339" s="222"/>
      <c r="C2339" s="223"/>
      <c r="D2339" s="248"/>
      <c r="J2339" s="226"/>
      <c r="K2339" s="3"/>
      <c r="L2339" s="3"/>
      <c r="O2339" s="227"/>
      <c r="Q2339" s="94"/>
      <c r="R2339" s="94"/>
      <c r="S2339" s="94"/>
      <c r="T2339" s="94"/>
    </row>
    <row r="2340" ht="15.75" customHeight="1">
      <c r="A2340" s="242"/>
      <c r="B2340" s="222"/>
      <c r="C2340" s="223"/>
      <c r="D2340" s="248"/>
      <c r="J2340" s="226"/>
      <c r="K2340" s="3"/>
      <c r="L2340" s="3"/>
      <c r="O2340" s="227"/>
      <c r="Q2340" s="94"/>
      <c r="R2340" s="94"/>
      <c r="S2340" s="94"/>
      <c r="T2340" s="94"/>
    </row>
    <row r="2341" ht="15.75" customHeight="1">
      <c r="A2341" s="242"/>
      <c r="B2341" s="222"/>
      <c r="C2341" s="223"/>
      <c r="D2341" s="248"/>
      <c r="J2341" s="226"/>
      <c r="K2341" s="3"/>
      <c r="L2341" s="3"/>
      <c r="O2341" s="227"/>
      <c r="Q2341" s="94"/>
      <c r="R2341" s="94"/>
      <c r="S2341" s="94"/>
      <c r="T2341" s="94"/>
    </row>
    <row r="2342" ht="15.75" customHeight="1">
      <c r="A2342" s="242"/>
      <c r="B2342" s="222"/>
      <c r="C2342" s="223"/>
      <c r="D2342" s="248"/>
      <c r="J2342" s="226"/>
      <c r="K2342" s="3"/>
      <c r="L2342" s="3"/>
      <c r="O2342" s="227"/>
      <c r="Q2342" s="94"/>
      <c r="R2342" s="94"/>
      <c r="S2342" s="94"/>
      <c r="T2342" s="94"/>
    </row>
    <row r="2343" ht="15.75" customHeight="1">
      <c r="A2343" s="242"/>
      <c r="B2343" s="222"/>
      <c r="C2343" s="223"/>
      <c r="D2343" s="248"/>
      <c r="J2343" s="226"/>
      <c r="K2343" s="3"/>
      <c r="L2343" s="3"/>
      <c r="O2343" s="227"/>
      <c r="Q2343" s="94"/>
      <c r="R2343" s="94"/>
      <c r="S2343" s="94"/>
      <c r="T2343" s="94"/>
    </row>
    <row r="2344" ht="15.75" customHeight="1">
      <c r="A2344" s="242"/>
      <c r="B2344" s="222"/>
      <c r="C2344" s="223"/>
      <c r="D2344" s="248"/>
      <c r="J2344" s="226"/>
      <c r="K2344" s="3"/>
      <c r="L2344" s="3"/>
      <c r="O2344" s="227"/>
      <c r="Q2344" s="94"/>
      <c r="R2344" s="94"/>
      <c r="S2344" s="94"/>
      <c r="T2344" s="94"/>
    </row>
    <row r="2345" ht="15.75" customHeight="1">
      <c r="A2345" s="242"/>
      <c r="B2345" s="222"/>
      <c r="C2345" s="223"/>
      <c r="D2345" s="248"/>
      <c r="J2345" s="226"/>
      <c r="K2345" s="3"/>
      <c r="L2345" s="3"/>
      <c r="O2345" s="227"/>
      <c r="Q2345" s="94"/>
      <c r="R2345" s="94"/>
      <c r="S2345" s="94"/>
      <c r="T2345" s="94"/>
    </row>
    <row r="2346" ht="15.75" customHeight="1">
      <c r="A2346" s="242"/>
      <c r="B2346" s="222"/>
      <c r="C2346" s="223"/>
      <c r="D2346" s="248"/>
      <c r="J2346" s="226"/>
      <c r="K2346" s="3"/>
      <c r="L2346" s="3"/>
      <c r="O2346" s="227"/>
      <c r="Q2346" s="94"/>
      <c r="R2346" s="94"/>
      <c r="S2346" s="94"/>
      <c r="T2346" s="94"/>
    </row>
    <row r="2347" ht="15.75" customHeight="1">
      <c r="A2347" s="242"/>
      <c r="B2347" s="222"/>
      <c r="C2347" s="223"/>
      <c r="D2347" s="248"/>
      <c r="J2347" s="226"/>
      <c r="K2347" s="3"/>
      <c r="L2347" s="3"/>
      <c r="O2347" s="227"/>
      <c r="Q2347" s="94"/>
      <c r="R2347" s="94"/>
      <c r="S2347" s="94"/>
      <c r="T2347" s="94"/>
    </row>
    <row r="2348" ht="15.75" customHeight="1">
      <c r="A2348" s="242"/>
      <c r="B2348" s="222"/>
      <c r="C2348" s="223"/>
      <c r="D2348" s="248"/>
      <c r="J2348" s="226"/>
      <c r="K2348" s="3"/>
      <c r="L2348" s="3"/>
      <c r="O2348" s="227"/>
      <c r="Q2348" s="94"/>
      <c r="R2348" s="94"/>
      <c r="S2348" s="94"/>
      <c r="T2348" s="94"/>
    </row>
    <row r="2349" ht="15.75" customHeight="1">
      <c r="A2349" s="242"/>
      <c r="B2349" s="222"/>
      <c r="C2349" s="223"/>
      <c r="D2349" s="248"/>
      <c r="J2349" s="226"/>
      <c r="K2349" s="3"/>
      <c r="L2349" s="3"/>
      <c r="O2349" s="227"/>
      <c r="Q2349" s="94"/>
      <c r="R2349" s="94"/>
      <c r="S2349" s="94"/>
      <c r="T2349" s="94"/>
    </row>
    <row r="2350" ht="15.75" customHeight="1">
      <c r="A2350" s="242"/>
      <c r="B2350" s="222"/>
      <c r="C2350" s="223"/>
      <c r="D2350" s="248"/>
      <c r="J2350" s="226"/>
      <c r="K2350" s="3"/>
      <c r="L2350" s="3"/>
      <c r="O2350" s="227"/>
      <c r="Q2350" s="94"/>
      <c r="R2350" s="94"/>
      <c r="S2350" s="94"/>
      <c r="T2350" s="94"/>
    </row>
    <row r="2351" ht="15.75" customHeight="1">
      <c r="A2351" s="242"/>
      <c r="B2351" s="222"/>
      <c r="C2351" s="223"/>
      <c r="D2351" s="248"/>
      <c r="J2351" s="226"/>
      <c r="K2351" s="3"/>
      <c r="L2351" s="3"/>
      <c r="O2351" s="227"/>
      <c r="Q2351" s="94"/>
      <c r="R2351" s="94"/>
      <c r="S2351" s="94"/>
      <c r="T2351" s="94"/>
    </row>
    <row r="2352" ht="15.75" customHeight="1">
      <c r="A2352" s="242"/>
      <c r="B2352" s="222"/>
      <c r="C2352" s="223"/>
      <c r="D2352" s="248"/>
      <c r="J2352" s="226"/>
      <c r="K2352" s="3"/>
      <c r="L2352" s="3"/>
      <c r="O2352" s="227"/>
      <c r="Q2352" s="94"/>
      <c r="R2352" s="94"/>
      <c r="S2352" s="94"/>
      <c r="T2352" s="94"/>
    </row>
    <row r="2353" ht="15.75" customHeight="1">
      <c r="A2353" s="242"/>
      <c r="B2353" s="222"/>
      <c r="C2353" s="223"/>
      <c r="D2353" s="248"/>
      <c r="J2353" s="226"/>
      <c r="K2353" s="3"/>
      <c r="L2353" s="3"/>
      <c r="O2353" s="227"/>
      <c r="Q2353" s="94"/>
      <c r="R2353" s="94"/>
      <c r="S2353" s="94"/>
      <c r="T2353" s="94"/>
    </row>
    <row r="2354" ht="15.75" customHeight="1">
      <c r="A2354" s="242"/>
      <c r="B2354" s="222"/>
      <c r="C2354" s="223"/>
      <c r="D2354" s="248"/>
      <c r="J2354" s="226"/>
      <c r="K2354" s="3"/>
      <c r="L2354" s="3"/>
      <c r="O2354" s="227"/>
      <c r="Q2354" s="94"/>
      <c r="R2354" s="94"/>
      <c r="S2354" s="94"/>
      <c r="T2354" s="94"/>
    </row>
    <row r="2355" ht="15.75" customHeight="1">
      <c r="A2355" s="242"/>
      <c r="B2355" s="222"/>
      <c r="C2355" s="223"/>
      <c r="D2355" s="248"/>
      <c r="J2355" s="226"/>
      <c r="K2355" s="3"/>
      <c r="L2355" s="3"/>
      <c r="O2355" s="227"/>
      <c r="Q2355" s="94"/>
      <c r="R2355" s="94"/>
      <c r="S2355" s="94"/>
      <c r="T2355" s="94"/>
    </row>
    <row r="2356" ht="15.75" customHeight="1">
      <c r="A2356" s="242"/>
      <c r="B2356" s="222"/>
      <c r="C2356" s="223"/>
      <c r="D2356" s="248"/>
      <c r="J2356" s="226"/>
      <c r="K2356" s="3"/>
      <c r="L2356" s="3"/>
      <c r="O2356" s="227"/>
      <c r="Q2356" s="94"/>
      <c r="R2356" s="94"/>
      <c r="S2356" s="94"/>
      <c r="T2356" s="94"/>
    </row>
    <row r="2357" ht="15.75" customHeight="1">
      <c r="A2357" s="242"/>
      <c r="B2357" s="222"/>
      <c r="C2357" s="223"/>
      <c r="D2357" s="248"/>
      <c r="J2357" s="226"/>
      <c r="K2357" s="3"/>
      <c r="L2357" s="3"/>
      <c r="O2357" s="227"/>
      <c r="Q2357" s="94"/>
      <c r="R2357" s="94"/>
      <c r="S2357" s="94"/>
      <c r="T2357" s="94"/>
    </row>
    <row r="2358" ht="15.75" customHeight="1">
      <c r="A2358" s="242"/>
      <c r="B2358" s="222"/>
      <c r="C2358" s="223"/>
      <c r="D2358" s="248"/>
      <c r="J2358" s="226"/>
      <c r="K2358" s="3"/>
      <c r="L2358" s="3"/>
      <c r="O2358" s="227"/>
      <c r="Q2358" s="94"/>
      <c r="R2358" s="94"/>
      <c r="S2358" s="94"/>
      <c r="T2358" s="94"/>
    </row>
    <row r="2359" ht="15.75" customHeight="1">
      <c r="A2359" s="242"/>
      <c r="B2359" s="222"/>
      <c r="C2359" s="223"/>
      <c r="D2359" s="248"/>
      <c r="J2359" s="226"/>
      <c r="K2359" s="3"/>
      <c r="L2359" s="3"/>
      <c r="O2359" s="227"/>
      <c r="Q2359" s="94"/>
      <c r="R2359" s="94"/>
      <c r="S2359" s="94"/>
      <c r="T2359" s="94"/>
    </row>
    <row r="2360" ht="15.75" customHeight="1">
      <c r="A2360" s="242"/>
      <c r="B2360" s="222"/>
      <c r="C2360" s="223"/>
      <c r="D2360" s="248"/>
      <c r="J2360" s="226"/>
      <c r="K2360" s="3"/>
      <c r="L2360" s="3"/>
      <c r="O2360" s="227"/>
      <c r="Q2360" s="94"/>
      <c r="R2360" s="94"/>
      <c r="S2360" s="94"/>
      <c r="T2360" s="94"/>
    </row>
    <row r="2361" ht="15.75" customHeight="1">
      <c r="A2361" s="242"/>
      <c r="B2361" s="222"/>
      <c r="C2361" s="223"/>
      <c r="D2361" s="248"/>
      <c r="J2361" s="226"/>
      <c r="K2361" s="3"/>
      <c r="L2361" s="3"/>
      <c r="O2361" s="227"/>
      <c r="Q2361" s="94"/>
      <c r="R2361" s="94"/>
      <c r="S2361" s="94"/>
      <c r="T2361" s="94"/>
    </row>
    <row r="2362" ht="15.75" customHeight="1">
      <c r="A2362" s="242"/>
      <c r="B2362" s="222"/>
      <c r="C2362" s="223"/>
      <c r="D2362" s="248"/>
      <c r="J2362" s="226"/>
      <c r="K2362" s="3"/>
      <c r="L2362" s="3"/>
      <c r="O2362" s="227"/>
      <c r="Q2362" s="94"/>
      <c r="R2362" s="94"/>
      <c r="S2362" s="94"/>
      <c r="T2362" s="94"/>
    </row>
    <row r="2363" ht="15.75" customHeight="1">
      <c r="A2363" s="242"/>
      <c r="B2363" s="222"/>
      <c r="C2363" s="223"/>
      <c r="D2363" s="248"/>
      <c r="J2363" s="226"/>
      <c r="K2363" s="3"/>
      <c r="L2363" s="3"/>
      <c r="O2363" s="227"/>
      <c r="Q2363" s="94"/>
      <c r="R2363" s="94"/>
      <c r="S2363" s="94"/>
      <c r="T2363" s="94"/>
    </row>
    <row r="2364" ht="15.75" customHeight="1">
      <c r="A2364" s="242"/>
      <c r="B2364" s="222"/>
      <c r="C2364" s="223"/>
      <c r="D2364" s="248"/>
      <c r="J2364" s="226"/>
      <c r="K2364" s="3"/>
      <c r="L2364" s="3"/>
      <c r="O2364" s="227"/>
      <c r="Q2364" s="94"/>
      <c r="R2364" s="94"/>
      <c r="S2364" s="94"/>
      <c r="T2364" s="94"/>
    </row>
    <row r="2365" ht="15.75" customHeight="1">
      <c r="A2365" s="242"/>
      <c r="B2365" s="222"/>
      <c r="C2365" s="223"/>
      <c r="D2365" s="248"/>
      <c r="J2365" s="226"/>
      <c r="K2365" s="3"/>
      <c r="L2365" s="3"/>
      <c r="O2365" s="227"/>
      <c r="Q2365" s="94"/>
      <c r="R2365" s="94"/>
      <c r="S2365" s="94"/>
      <c r="T2365" s="94"/>
    </row>
    <row r="2366" ht="15.75" customHeight="1">
      <c r="A2366" s="242"/>
      <c r="B2366" s="222"/>
      <c r="C2366" s="223"/>
      <c r="D2366" s="248"/>
      <c r="J2366" s="226"/>
      <c r="K2366" s="3"/>
      <c r="L2366" s="3"/>
      <c r="O2366" s="227"/>
      <c r="Q2366" s="94"/>
      <c r="R2366" s="94"/>
      <c r="S2366" s="94"/>
      <c r="T2366" s="94"/>
    </row>
    <row r="2367" ht="15.75" customHeight="1">
      <c r="A2367" s="242"/>
      <c r="B2367" s="222"/>
      <c r="C2367" s="223"/>
      <c r="D2367" s="248"/>
      <c r="J2367" s="226"/>
      <c r="K2367" s="3"/>
      <c r="L2367" s="3"/>
      <c r="O2367" s="227"/>
      <c r="Q2367" s="94"/>
      <c r="R2367" s="94"/>
      <c r="S2367" s="94"/>
      <c r="T2367" s="94"/>
    </row>
    <row r="2368" ht="15.75" customHeight="1">
      <c r="A2368" s="242"/>
      <c r="B2368" s="222"/>
      <c r="C2368" s="223"/>
      <c r="D2368" s="248"/>
      <c r="J2368" s="226"/>
      <c r="K2368" s="3"/>
      <c r="L2368" s="3"/>
      <c r="O2368" s="227"/>
      <c r="Q2368" s="94"/>
      <c r="R2368" s="94"/>
      <c r="S2368" s="94"/>
      <c r="T2368" s="94"/>
    </row>
    <row r="2369" ht="15.75" customHeight="1">
      <c r="A2369" s="242"/>
      <c r="B2369" s="222"/>
      <c r="C2369" s="223"/>
      <c r="D2369" s="248"/>
      <c r="J2369" s="226"/>
      <c r="K2369" s="3"/>
      <c r="L2369" s="3"/>
      <c r="O2369" s="227"/>
      <c r="Q2369" s="94"/>
      <c r="R2369" s="94"/>
      <c r="S2369" s="94"/>
      <c r="T2369" s="94"/>
    </row>
    <row r="2370" ht="15.75" customHeight="1">
      <c r="A2370" s="242"/>
      <c r="B2370" s="222"/>
      <c r="C2370" s="223"/>
      <c r="D2370" s="248"/>
      <c r="J2370" s="226"/>
      <c r="K2370" s="3"/>
      <c r="L2370" s="3"/>
      <c r="O2370" s="227"/>
      <c r="Q2370" s="94"/>
      <c r="R2370" s="94"/>
      <c r="S2370" s="94"/>
      <c r="T2370" s="94"/>
    </row>
    <row r="2371" ht="15.75" customHeight="1">
      <c r="A2371" s="242"/>
      <c r="B2371" s="222"/>
      <c r="C2371" s="223"/>
      <c r="D2371" s="248"/>
      <c r="J2371" s="226"/>
      <c r="K2371" s="3"/>
      <c r="L2371" s="3"/>
      <c r="O2371" s="227"/>
      <c r="Q2371" s="94"/>
      <c r="R2371" s="94"/>
      <c r="S2371" s="94"/>
      <c r="T2371" s="94"/>
    </row>
    <row r="2372" ht="15.75" customHeight="1">
      <c r="A2372" s="242"/>
      <c r="B2372" s="222"/>
      <c r="C2372" s="223"/>
      <c r="D2372" s="248"/>
      <c r="J2372" s="226"/>
      <c r="K2372" s="3"/>
      <c r="L2372" s="3"/>
      <c r="O2372" s="227"/>
      <c r="Q2372" s="94"/>
      <c r="R2372" s="94"/>
      <c r="S2372" s="94"/>
      <c r="T2372" s="94"/>
    </row>
    <row r="2373" ht="15.75" customHeight="1">
      <c r="A2373" s="242"/>
      <c r="B2373" s="222"/>
      <c r="C2373" s="223"/>
      <c r="D2373" s="248"/>
      <c r="J2373" s="226"/>
      <c r="K2373" s="3"/>
      <c r="L2373" s="3"/>
      <c r="O2373" s="227"/>
      <c r="Q2373" s="94"/>
      <c r="R2373" s="94"/>
      <c r="S2373" s="94"/>
      <c r="T2373" s="94"/>
    </row>
    <row r="2374" ht="15.75" customHeight="1">
      <c r="A2374" s="242"/>
      <c r="B2374" s="222"/>
      <c r="C2374" s="223"/>
      <c r="D2374" s="248"/>
      <c r="J2374" s="226"/>
      <c r="K2374" s="3"/>
      <c r="L2374" s="3"/>
      <c r="O2374" s="227"/>
      <c r="Q2374" s="94"/>
      <c r="R2374" s="94"/>
      <c r="S2374" s="94"/>
      <c r="T2374" s="94"/>
    </row>
    <row r="2375" ht="15.75" customHeight="1">
      <c r="A2375" s="242"/>
      <c r="B2375" s="222"/>
      <c r="C2375" s="223"/>
      <c r="D2375" s="248"/>
      <c r="J2375" s="226"/>
      <c r="K2375" s="3"/>
      <c r="L2375" s="3"/>
      <c r="O2375" s="227"/>
      <c r="Q2375" s="94"/>
      <c r="R2375" s="94"/>
      <c r="S2375" s="94"/>
      <c r="T2375" s="94"/>
    </row>
    <row r="2376" ht="15.75" customHeight="1">
      <c r="A2376" s="242"/>
      <c r="B2376" s="222"/>
      <c r="C2376" s="223"/>
      <c r="D2376" s="248"/>
      <c r="J2376" s="226"/>
      <c r="K2376" s="3"/>
      <c r="L2376" s="3"/>
      <c r="O2376" s="227"/>
      <c r="Q2376" s="94"/>
      <c r="R2376" s="94"/>
      <c r="S2376" s="94"/>
      <c r="T2376" s="94"/>
    </row>
    <row r="2377" ht="15.75" customHeight="1">
      <c r="A2377" s="242"/>
      <c r="B2377" s="222"/>
      <c r="C2377" s="223"/>
      <c r="D2377" s="248"/>
      <c r="J2377" s="226"/>
      <c r="K2377" s="3"/>
      <c r="L2377" s="3"/>
      <c r="O2377" s="227"/>
      <c r="Q2377" s="94"/>
      <c r="R2377" s="94"/>
      <c r="S2377" s="94"/>
      <c r="T2377" s="94"/>
    </row>
    <row r="2378" ht="15.75" customHeight="1">
      <c r="A2378" s="242"/>
      <c r="B2378" s="222"/>
      <c r="C2378" s="223"/>
      <c r="D2378" s="248"/>
      <c r="J2378" s="226"/>
      <c r="K2378" s="3"/>
      <c r="L2378" s="3"/>
      <c r="O2378" s="227"/>
      <c r="Q2378" s="94"/>
      <c r="R2378" s="94"/>
      <c r="S2378" s="94"/>
      <c r="T2378" s="94"/>
    </row>
    <row r="2379" ht="15.75" customHeight="1">
      <c r="A2379" s="242"/>
      <c r="B2379" s="222"/>
      <c r="C2379" s="223"/>
      <c r="D2379" s="248"/>
      <c r="J2379" s="226"/>
      <c r="K2379" s="3"/>
      <c r="L2379" s="3"/>
      <c r="O2379" s="227"/>
      <c r="Q2379" s="94"/>
      <c r="R2379" s="94"/>
      <c r="S2379" s="94"/>
      <c r="T2379" s="94"/>
    </row>
    <row r="2380" ht="15.75" customHeight="1">
      <c r="A2380" s="242"/>
      <c r="B2380" s="222"/>
      <c r="C2380" s="223"/>
      <c r="D2380" s="248"/>
      <c r="J2380" s="226"/>
      <c r="K2380" s="3"/>
      <c r="L2380" s="3"/>
      <c r="O2380" s="227"/>
      <c r="Q2380" s="94"/>
      <c r="R2380" s="94"/>
      <c r="S2380" s="94"/>
      <c r="T2380" s="94"/>
    </row>
    <row r="2381" ht="15.75" customHeight="1">
      <c r="A2381" s="242"/>
      <c r="B2381" s="222"/>
      <c r="C2381" s="223"/>
      <c r="D2381" s="248"/>
      <c r="J2381" s="226"/>
      <c r="K2381" s="3"/>
      <c r="L2381" s="3"/>
      <c r="O2381" s="227"/>
      <c r="Q2381" s="94"/>
      <c r="R2381" s="94"/>
      <c r="S2381" s="94"/>
      <c r="T2381" s="94"/>
    </row>
    <row r="2382" ht="15.75" customHeight="1">
      <c r="A2382" s="242"/>
      <c r="B2382" s="222"/>
      <c r="C2382" s="223"/>
      <c r="D2382" s="248"/>
      <c r="J2382" s="226"/>
      <c r="K2382" s="3"/>
      <c r="L2382" s="3"/>
      <c r="O2382" s="227"/>
      <c r="Q2382" s="94"/>
      <c r="R2382" s="94"/>
      <c r="S2382" s="94"/>
      <c r="T2382" s="94"/>
    </row>
    <row r="2383" ht="15.75" customHeight="1">
      <c r="A2383" s="242"/>
      <c r="B2383" s="222"/>
      <c r="C2383" s="223"/>
      <c r="D2383" s="248"/>
      <c r="J2383" s="226"/>
      <c r="K2383" s="3"/>
      <c r="L2383" s="3"/>
      <c r="O2383" s="227"/>
      <c r="Q2383" s="94"/>
      <c r="R2383" s="94"/>
      <c r="S2383" s="94"/>
      <c r="T2383" s="94"/>
    </row>
    <row r="2384" ht="15.75" customHeight="1">
      <c r="A2384" s="242"/>
      <c r="B2384" s="222"/>
      <c r="C2384" s="223"/>
      <c r="D2384" s="248"/>
      <c r="J2384" s="226"/>
      <c r="K2384" s="3"/>
      <c r="L2384" s="3"/>
      <c r="O2384" s="227"/>
      <c r="Q2384" s="94"/>
      <c r="R2384" s="94"/>
      <c r="S2384" s="94"/>
      <c r="T2384" s="94"/>
    </row>
    <row r="2385" ht="15.75" customHeight="1">
      <c r="A2385" s="242"/>
      <c r="B2385" s="222"/>
      <c r="C2385" s="223"/>
      <c r="D2385" s="248"/>
      <c r="J2385" s="226"/>
      <c r="K2385" s="3"/>
      <c r="L2385" s="3"/>
      <c r="O2385" s="227"/>
      <c r="Q2385" s="94"/>
      <c r="R2385" s="94"/>
      <c r="S2385" s="94"/>
      <c r="T2385" s="94"/>
    </row>
    <row r="2386" ht="15.75" customHeight="1">
      <c r="A2386" s="242"/>
      <c r="B2386" s="222"/>
      <c r="C2386" s="223"/>
      <c r="D2386" s="248"/>
      <c r="J2386" s="226"/>
      <c r="K2386" s="3"/>
      <c r="L2386" s="3"/>
      <c r="O2386" s="227"/>
      <c r="Q2386" s="94"/>
      <c r="R2386" s="94"/>
      <c r="S2386" s="94"/>
      <c r="T2386" s="94"/>
    </row>
    <row r="2387" ht="15.75" customHeight="1">
      <c r="A2387" s="242"/>
      <c r="B2387" s="222"/>
      <c r="C2387" s="223"/>
      <c r="D2387" s="248"/>
      <c r="J2387" s="226"/>
      <c r="K2387" s="3"/>
      <c r="L2387" s="3"/>
      <c r="O2387" s="227"/>
      <c r="Q2387" s="94"/>
      <c r="R2387" s="94"/>
      <c r="S2387" s="94"/>
      <c r="T2387" s="94"/>
    </row>
    <row r="2388" ht="15.75" customHeight="1">
      <c r="A2388" s="242"/>
      <c r="B2388" s="222"/>
      <c r="C2388" s="223"/>
      <c r="D2388" s="248"/>
      <c r="J2388" s="226"/>
      <c r="K2388" s="3"/>
      <c r="L2388" s="3"/>
      <c r="O2388" s="227"/>
      <c r="Q2388" s="94"/>
      <c r="R2388" s="94"/>
      <c r="S2388" s="94"/>
      <c r="T2388" s="94"/>
    </row>
    <row r="2389" ht="15.75" customHeight="1">
      <c r="A2389" s="242"/>
      <c r="B2389" s="222"/>
      <c r="C2389" s="223"/>
      <c r="D2389" s="248"/>
      <c r="J2389" s="226"/>
      <c r="K2389" s="3"/>
      <c r="L2389" s="3"/>
      <c r="O2389" s="227"/>
      <c r="Q2389" s="94"/>
      <c r="R2389" s="94"/>
      <c r="S2389" s="94"/>
      <c r="T2389" s="94"/>
    </row>
    <row r="2390" ht="15.75" customHeight="1">
      <c r="A2390" s="242"/>
      <c r="B2390" s="222"/>
      <c r="C2390" s="223"/>
      <c r="D2390" s="248"/>
      <c r="J2390" s="226"/>
      <c r="K2390" s="3"/>
      <c r="L2390" s="3"/>
      <c r="O2390" s="227"/>
      <c r="Q2390" s="94"/>
      <c r="R2390" s="94"/>
      <c r="S2390" s="94"/>
      <c r="T2390" s="94"/>
    </row>
    <row r="2391" ht="15.75" customHeight="1">
      <c r="A2391" s="242"/>
      <c r="B2391" s="222"/>
      <c r="C2391" s="223"/>
      <c r="D2391" s="248"/>
      <c r="J2391" s="226"/>
      <c r="K2391" s="3"/>
      <c r="L2391" s="3"/>
      <c r="O2391" s="227"/>
      <c r="Q2391" s="94"/>
      <c r="R2391" s="94"/>
      <c r="S2391" s="94"/>
      <c r="T2391" s="94"/>
    </row>
    <row r="2392" ht="15.75" customHeight="1">
      <c r="A2392" s="242"/>
      <c r="B2392" s="222"/>
      <c r="C2392" s="223"/>
      <c r="D2392" s="248"/>
      <c r="J2392" s="226"/>
      <c r="K2392" s="3"/>
      <c r="L2392" s="3"/>
      <c r="O2392" s="227"/>
      <c r="Q2392" s="94"/>
      <c r="R2392" s="94"/>
      <c r="S2392" s="94"/>
      <c r="T2392" s="94"/>
    </row>
    <row r="2393" ht="15.75" customHeight="1">
      <c r="A2393" s="242"/>
      <c r="B2393" s="222"/>
      <c r="C2393" s="223"/>
      <c r="D2393" s="248"/>
      <c r="J2393" s="226"/>
      <c r="K2393" s="3"/>
      <c r="L2393" s="3"/>
      <c r="O2393" s="227"/>
      <c r="Q2393" s="94"/>
      <c r="R2393" s="94"/>
      <c r="S2393" s="94"/>
      <c r="T2393" s="94"/>
    </row>
    <row r="2394" ht="15.75" customHeight="1">
      <c r="A2394" s="242"/>
      <c r="B2394" s="222"/>
      <c r="C2394" s="223"/>
      <c r="D2394" s="248"/>
      <c r="J2394" s="226"/>
      <c r="K2394" s="3"/>
      <c r="L2394" s="3"/>
      <c r="O2394" s="227"/>
      <c r="Q2394" s="94"/>
      <c r="R2394" s="94"/>
      <c r="S2394" s="94"/>
      <c r="T2394" s="94"/>
    </row>
    <row r="2395" ht="15.75" customHeight="1">
      <c r="A2395" s="242"/>
      <c r="B2395" s="222"/>
      <c r="C2395" s="223"/>
      <c r="D2395" s="248"/>
      <c r="J2395" s="226"/>
      <c r="K2395" s="3"/>
      <c r="L2395" s="3"/>
      <c r="O2395" s="227"/>
      <c r="Q2395" s="94"/>
      <c r="R2395" s="94"/>
      <c r="S2395" s="94"/>
      <c r="T2395" s="94"/>
    </row>
    <row r="2396" ht="15.75" customHeight="1">
      <c r="A2396" s="242"/>
      <c r="B2396" s="222"/>
      <c r="C2396" s="223"/>
      <c r="D2396" s="248"/>
      <c r="J2396" s="226"/>
      <c r="K2396" s="3"/>
      <c r="L2396" s="3"/>
      <c r="O2396" s="227"/>
      <c r="Q2396" s="94"/>
      <c r="R2396" s="94"/>
      <c r="S2396" s="94"/>
      <c r="T2396" s="94"/>
    </row>
    <row r="2397" ht="15.75" customHeight="1">
      <c r="A2397" s="242"/>
      <c r="B2397" s="222"/>
      <c r="C2397" s="223"/>
      <c r="D2397" s="248"/>
      <c r="J2397" s="226"/>
      <c r="K2397" s="3"/>
      <c r="L2397" s="3"/>
      <c r="O2397" s="227"/>
      <c r="Q2397" s="94"/>
      <c r="R2397" s="94"/>
      <c r="S2397" s="94"/>
      <c r="T2397" s="94"/>
    </row>
    <row r="2398" ht="15.75" customHeight="1">
      <c r="A2398" s="242"/>
      <c r="B2398" s="222"/>
      <c r="C2398" s="223"/>
      <c r="D2398" s="248"/>
      <c r="J2398" s="226"/>
      <c r="K2398" s="3"/>
      <c r="L2398" s="3"/>
      <c r="O2398" s="227"/>
      <c r="Q2398" s="94"/>
      <c r="R2398" s="94"/>
      <c r="S2398" s="94"/>
      <c r="T2398" s="94"/>
    </row>
    <row r="2399" ht="15.75" customHeight="1">
      <c r="A2399" s="242"/>
      <c r="B2399" s="222"/>
      <c r="C2399" s="223"/>
      <c r="D2399" s="248"/>
      <c r="J2399" s="226"/>
      <c r="K2399" s="3"/>
      <c r="L2399" s="3"/>
      <c r="O2399" s="227"/>
      <c r="Q2399" s="94"/>
      <c r="R2399" s="94"/>
      <c r="S2399" s="94"/>
      <c r="T2399" s="94"/>
    </row>
    <row r="2400" ht="15.75" customHeight="1">
      <c r="A2400" s="242"/>
      <c r="B2400" s="222"/>
      <c r="C2400" s="223"/>
      <c r="D2400" s="248"/>
      <c r="J2400" s="226"/>
      <c r="K2400" s="3"/>
      <c r="L2400" s="3"/>
      <c r="O2400" s="227"/>
      <c r="Q2400" s="94"/>
      <c r="R2400" s="94"/>
      <c r="S2400" s="94"/>
      <c r="T2400" s="94"/>
    </row>
    <row r="2401" ht="15.75" customHeight="1">
      <c r="A2401" s="242"/>
      <c r="B2401" s="222"/>
      <c r="C2401" s="223"/>
      <c r="D2401" s="248"/>
      <c r="J2401" s="226"/>
      <c r="K2401" s="3"/>
      <c r="L2401" s="3"/>
      <c r="O2401" s="227"/>
      <c r="Q2401" s="94"/>
      <c r="R2401" s="94"/>
      <c r="S2401" s="94"/>
      <c r="T2401" s="94"/>
    </row>
    <row r="2402" ht="15.75" customHeight="1">
      <c r="A2402" s="242"/>
      <c r="B2402" s="222"/>
      <c r="C2402" s="223"/>
      <c r="D2402" s="248"/>
      <c r="J2402" s="226"/>
      <c r="K2402" s="3"/>
      <c r="L2402" s="3"/>
      <c r="O2402" s="227"/>
      <c r="Q2402" s="94"/>
      <c r="R2402" s="94"/>
      <c r="S2402" s="94"/>
      <c r="T2402" s="94"/>
    </row>
    <row r="2403" ht="15.75" customHeight="1">
      <c r="A2403" s="242"/>
      <c r="B2403" s="222"/>
      <c r="C2403" s="223"/>
      <c r="D2403" s="248"/>
      <c r="J2403" s="226"/>
      <c r="K2403" s="3"/>
      <c r="L2403" s="3"/>
      <c r="O2403" s="227"/>
      <c r="Q2403" s="94"/>
      <c r="R2403" s="94"/>
      <c r="S2403" s="94"/>
      <c r="T2403" s="94"/>
    </row>
    <row r="2404" ht="15.75" customHeight="1">
      <c r="A2404" s="242"/>
      <c r="B2404" s="222"/>
      <c r="C2404" s="223"/>
      <c r="D2404" s="248"/>
      <c r="J2404" s="226"/>
      <c r="K2404" s="3"/>
      <c r="L2404" s="3"/>
      <c r="O2404" s="227"/>
      <c r="Q2404" s="94"/>
      <c r="R2404" s="94"/>
      <c r="S2404" s="94"/>
      <c r="T2404" s="94"/>
    </row>
    <row r="2405" ht="15.75" customHeight="1">
      <c r="A2405" s="242"/>
      <c r="B2405" s="222"/>
      <c r="C2405" s="223"/>
      <c r="D2405" s="248"/>
      <c r="J2405" s="226"/>
      <c r="K2405" s="3"/>
      <c r="L2405" s="3"/>
      <c r="O2405" s="227"/>
      <c r="Q2405" s="94"/>
      <c r="R2405" s="94"/>
      <c r="S2405" s="94"/>
      <c r="T2405" s="94"/>
    </row>
    <row r="2406" ht="15.75" customHeight="1">
      <c r="A2406" s="242"/>
      <c r="B2406" s="222"/>
      <c r="C2406" s="223"/>
      <c r="D2406" s="248"/>
      <c r="J2406" s="226"/>
      <c r="K2406" s="3"/>
      <c r="L2406" s="3"/>
      <c r="O2406" s="227"/>
      <c r="Q2406" s="94"/>
      <c r="R2406" s="94"/>
      <c r="S2406" s="94"/>
      <c r="T2406" s="94"/>
    </row>
    <row r="2407" ht="15.75" customHeight="1">
      <c r="A2407" s="242"/>
      <c r="B2407" s="222"/>
      <c r="C2407" s="223"/>
      <c r="D2407" s="248"/>
      <c r="J2407" s="226"/>
      <c r="K2407" s="3"/>
      <c r="L2407" s="3"/>
      <c r="O2407" s="227"/>
      <c r="Q2407" s="94"/>
      <c r="R2407" s="94"/>
      <c r="S2407" s="94"/>
      <c r="T2407" s="94"/>
    </row>
    <row r="2408" ht="15.75" customHeight="1">
      <c r="A2408" s="242"/>
      <c r="B2408" s="222"/>
      <c r="C2408" s="223"/>
      <c r="D2408" s="248"/>
      <c r="J2408" s="226"/>
      <c r="K2408" s="3"/>
      <c r="L2408" s="3"/>
      <c r="O2408" s="227"/>
      <c r="Q2408" s="94"/>
      <c r="R2408" s="94"/>
      <c r="S2408" s="94"/>
      <c r="T2408" s="94"/>
    </row>
    <row r="2409" ht="15.75" customHeight="1">
      <c r="A2409" s="242"/>
      <c r="B2409" s="222"/>
      <c r="C2409" s="223"/>
      <c r="D2409" s="248"/>
      <c r="J2409" s="226"/>
      <c r="K2409" s="3"/>
      <c r="L2409" s="3"/>
      <c r="O2409" s="227"/>
      <c r="Q2409" s="94"/>
      <c r="R2409" s="94"/>
      <c r="S2409" s="94"/>
      <c r="T2409" s="94"/>
    </row>
    <row r="2410" ht="15.75" customHeight="1">
      <c r="A2410" s="242"/>
      <c r="B2410" s="222"/>
      <c r="C2410" s="223"/>
      <c r="D2410" s="248"/>
      <c r="J2410" s="226"/>
      <c r="K2410" s="3"/>
      <c r="L2410" s="3"/>
      <c r="O2410" s="227"/>
      <c r="Q2410" s="94"/>
      <c r="R2410" s="94"/>
      <c r="S2410" s="94"/>
      <c r="T2410" s="94"/>
    </row>
    <row r="2411" ht="15.75" customHeight="1">
      <c r="A2411" s="242"/>
      <c r="B2411" s="222"/>
      <c r="C2411" s="223"/>
      <c r="D2411" s="248"/>
      <c r="J2411" s="226"/>
      <c r="K2411" s="3"/>
      <c r="L2411" s="3"/>
      <c r="O2411" s="227"/>
      <c r="Q2411" s="94"/>
      <c r="R2411" s="94"/>
      <c r="S2411" s="94"/>
      <c r="T2411" s="94"/>
    </row>
    <row r="2412" ht="15.75" customHeight="1">
      <c r="A2412" s="242"/>
      <c r="B2412" s="222"/>
      <c r="C2412" s="223"/>
      <c r="D2412" s="248"/>
      <c r="J2412" s="226"/>
      <c r="K2412" s="3"/>
      <c r="L2412" s="3"/>
      <c r="O2412" s="227"/>
      <c r="Q2412" s="94"/>
      <c r="R2412" s="94"/>
      <c r="S2412" s="94"/>
      <c r="T2412" s="94"/>
    </row>
    <row r="2413" ht="15.75" customHeight="1">
      <c r="A2413" s="242"/>
      <c r="B2413" s="222"/>
      <c r="C2413" s="223"/>
      <c r="D2413" s="248"/>
      <c r="J2413" s="226"/>
      <c r="K2413" s="3"/>
      <c r="L2413" s="3"/>
      <c r="O2413" s="227"/>
      <c r="Q2413" s="94"/>
      <c r="R2413" s="94"/>
      <c r="S2413" s="94"/>
      <c r="T2413" s="94"/>
    </row>
    <row r="2414" ht="15.75" customHeight="1">
      <c r="A2414" s="242"/>
      <c r="B2414" s="222"/>
      <c r="C2414" s="223"/>
      <c r="D2414" s="248"/>
      <c r="J2414" s="226"/>
      <c r="K2414" s="3"/>
      <c r="L2414" s="3"/>
      <c r="O2414" s="227"/>
      <c r="Q2414" s="94"/>
      <c r="R2414" s="94"/>
      <c r="S2414" s="94"/>
      <c r="T2414" s="94"/>
    </row>
    <row r="2415" ht="15.75" customHeight="1">
      <c r="A2415" s="242"/>
      <c r="B2415" s="222"/>
      <c r="C2415" s="223"/>
      <c r="D2415" s="248"/>
      <c r="J2415" s="226"/>
      <c r="K2415" s="3"/>
      <c r="L2415" s="3"/>
      <c r="O2415" s="227"/>
      <c r="Q2415" s="94"/>
      <c r="R2415" s="94"/>
      <c r="S2415" s="94"/>
      <c r="T2415" s="94"/>
    </row>
    <row r="2416" ht="15.75" customHeight="1">
      <c r="A2416" s="242"/>
      <c r="B2416" s="222"/>
      <c r="C2416" s="223"/>
      <c r="D2416" s="248"/>
      <c r="J2416" s="226"/>
      <c r="K2416" s="3"/>
      <c r="L2416" s="3"/>
      <c r="O2416" s="227"/>
      <c r="Q2416" s="94"/>
      <c r="R2416" s="94"/>
      <c r="S2416" s="94"/>
      <c r="T2416" s="94"/>
    </row>
    <row r="2417" ht="15.75" customHeight="1">
      <c r="A2417" s="242"/>
      <c r="B2417" s="222"/>
      <c r="C2417" s="223"/>
      <c r="D2417" s="248"/>
      <c r="J2417" s="226"/>
      <c r="K2417" s="3"/>
      <c r="L2417" s="3"/>
      <c r="O2417" s="227"/>
      <c r="Q2417" s="94"/>
      <c r="R2417" s="94"/>
      <c r="S2417" s="94"/>
      <c r="T2417" s="94"/>
    </row>
    <row r="2418" ht="15.75" customHeight="1">
      <c r="A2418" s="242"/>
      <c r="B2418" s="222"/>
      <c r="C2418" s="223"/>
      <c r="D2418" s="248"/>
      <c r="J2418" s="226"/>
      <c r="K2418" s="3"/>
      <c r="L2418" s="3"/>
      <c r="O2418" s="227"/>
      <c r="Q2418" s="94"/>
      <c r="R2418" s="94"/>
      <c r="S2418" s="94"/>
      <c r="T2418" s="94"/>
    </row>
    <row r="2419" ht="15.75" customHeight="1">
      <c r="A2419" s="242"/>
      <c r="B2419" s="222"/>
      <c r="C2419" s="223"/>
      <c r="D2419" s="248"/>
      <c r="J2419" s="226"/>
      <c r="K2419" s="3"/>
      <c r="L2419" s="3"/>
      <c r="O2419" s="227"/>
      <c r="Q2419" s="94"/>
      <c r="R2419" s="94"/>
      <c r="S2419" s="94"/>
      <c r="T2419" s="94"/>
    </row>
    <row r="2420" ht="15.75" customHeight="1">
      <c r="A2420" s="242"/>
      <c r="B2420" s="222"/>
      <c r="C2420" s="223"/>
      <c r="D2420" s="248"/>
      <c r="J2420" s="226"/>
      <c r="K2420" s="3"/>
      <c r="L2420" s="3"/>
      <c r="O2420" s="227"/>
      <c r="Q2420" s="94"/>
      <c r="R2420" s="94"/>
      <c r="S2420" s="94"/>
      <c r="T2420" s="94"/>
    </row>
    <row r="2421" ht="15.75" customHeight="1">
      <c r="A2421" s="242"/>
      <c r="B2421" s="222"/>
      <c r="C2421" s="223"/>
      <c r="D2421" s="248"/>
      <c r="J2421" s="226"/>
      <c r="K2421" s="3"/>
      <c r="L2421" s="3"/>
      <c r="O2421" s="227"/>
      <c r="Q2421" s="94"/>
      <c r="R2421" s="94"/>
      <c r="S2421" s="94"/>
      <c r="T2421" s="94"/>
    </row>
    <row r="2422" ht="15.75" customHeight="1">
      <c r="A2422" s="242"/>
      <c r="B2422" s="222"/>
      <c r="C2422" s="223"/>
      <c r="D2422" s="248"/>
      <c r="J2422" s="226"/>
      <c r="K2422" s="3"/>
      <c r="L2422" s="3"/>
      <c r="O2422" s="227"/>
      <c r="Q2422" s="94"/>
      <c r="R2422" s="94"/>
      <c r="S2422" s="94"/>
      <c r="T2422" s="94"/>
    </row>
    <row r="2423" ht="15.75" customHeight="1">
      <c r="A2423" s="242"/>
      <c r="B2423" s="222"/>
      <c r="C2423" s="223"/>
      <c r="D2423" s="248"/>
      <c r="J2423" s="226"/>
      <c r="K2423" s="3"/>
      <c r="L2423" s="3"/>
      <c r="O2423" s="227"/>
      <c r="Q2423" s="94"/>
      <c r="R2423" s="94"/>
      <c r="S2423" s="94"/>
      <c r="T2423" s="94"/>
    </row>
    <row r="2424" ht="15.75" customHeight="1">
      <c r="A2424" s="242"/>
      <c r="B2424" s="222"/>
      <c r="C2424" s="223"/>
      <c r="D2424" s="248"/>
      <c r="J2424" s="226"/>
      <c r="K2424" s="3"/>
      <c r="L2424" s="3"/>
      <c r="O2424" s="227"/>
      <c r="Q2424" s="94"/>
      <c r="R2424" s="94"/>
      <c r="S2424" s="94"/>
      <c r="T2424" s="94"/>
    </row>
    <row r="2425" ht="15.75" customHeight="1">
      <c r="A2425" s="242"/>
      <c r="B2425" s="222"/>
      <c r="C2425" s="223"/>
      <c r="D2425" s="248"/>
      <c r="J2425" s="226"/>
      <c r="K2425" s="3"/>
      <c r="L2425" s="3"/>
      <c r="O2425" s="227"/>
      <c r="Q2425" s="94"/>
      <c r="R2425" s="94"/>
      <c r="S2425" s="94"/>
      <c r="T2425" s="94"/>
    </row>
    <row r="2426" ht="15.75" customHeight="1">
      <c r="A2426" s="242"/>
      <c r="B2426" s="222"/>
      <c r="C2426" s="223"/>
      <c r="D2426" s="248"/>
      <c r="J2426" s="226"/>
      <c r="K2426" s="3"/>
      <c r="L2426" s="3"/>
      <c r="O2426" s="227"/>
      <c r="Q2426" s="94"/>
      <c r="R2426" s="94"/>
      <c r="S2426" s="94"/>
      <c r="T2426" s="94"/>
    </row>
    <row r="2427" ht="15.75" customHeight="1">
      <c r="A2427" s="242"/>
      <c r="B2427" s="222"/>
      <c r="C2427" s="223"/>
      <c r="D2427" s="248"/>
      <c r="J2427" s="226"/>
      <c r="K2427" s="3"/>
      <c r="L2427" s="3"/>
      <c r="O2427" s="227"/>
      <c r="Q2427" s="94"/>
      <c r="R2427" s="94"/>
      <c r="S2427" s="94"/>
      <c r="T2427" s="94"/>
    </row>
    <row r="2428" ht="15.75" customHeight="1">
      <c r="A2428" s="242"/>
      <c r="B2428" s="222"/>
      <c r="C2428" s="223"/>
      <c r="D2428" s="248"/>
      <c r="J2428" s="226"/>
      <c r="K2428" s="3"/>
      <c r="L2428" s="3"/>
      <c r="O2428" s="227"/>
      <c r="Q2428" s="94"/>
      <c r="R2428" s="94"/>
      <c r="S2428" s="94"/>
      <c r="T2428" s="94"/>
    </row>
    <row r="2429" ht="15.75" customHeight="1">
      <c r="A2429" s="242"/>
      <c r="B2429" s="222"/>
      <c r="C2429" s="223"/>
      <c r="D2429" s="248"/>
      <c r="J2429" s="226"/>
      <c r="K2429" s="3"/>
      <c r="L2429" s="3"/>
      <c r="O2429" s="227"/>
      <c r="Q2429" s="94"/>
      <c r="R2429" s="94"/>
      <c r="S2429" s="94"/>
      <c r="T2429" s="94"/>
    </row>
    <row r="2430" ht="15.75" customHeight="1">
      <c r="A2430" s="242"/>
      <c r="B2430" s="222"/>
      <c r="C2430" s="223"/>
      <c r="D2430" s="248"/>
      <c r="J2430" s="226"/>
      <c r="K2430" s="3"/>
      <c r="L2430" s="3"/>
      <c r="O2430" s="227"/>
      <c r="Q2430" s="94"/>
      <c r="R2430" s="94"/>
      <c r="S2430" s="94"/>
      <c r="T2430" s="94"/>
    </row>
    <row r="2431" ht="15.75" customHeight="1">
      <c r="A2431" s="242"/>
      <c r="B2431" s="222"/>
      <c r="C2431" s="223"/>
      <c r="D2431" s="248"/>
      <c r="J2431" s="226"/>
      <c r="K2431" s="3"/>
      <c r="L2431" s="3"/>
      <c r="O2431" s="227"/>
      <c r="Q2431" s="94"/>
      <c r="R2431" s="94"/>
      <c r="S2431" s="94"/>
      <c r="T2431" s="94"/>
    </row>
    <row r="2432" ht="15.75" customHeight="1">
      <c r="A2432" s="242"/>
      <c r="B2432" s="222"/>
      <c r="C2432" s="223"/>
      <c r="D2432" s="248"/>
      <c r="J2432" s="226"/>
      <c r="K2432" s="3"/>
      <c r="L2432" s="3"/>
      <c r="O2432" s="227"/>
      <c r="Q2432" s="94"/>
      <c r="R2432" s="94"/>
      <c r="S2432" s="94"/>
      <c r="T2432" s="94"/>
    </row>
    <row r="2433" ht="15.75" customHeight="1">
      <c r="A2433" s="242"/>
      <c r="B2433" s="222"/>
      <c r="C2433" s="223"/>
      <c r="D2433" s="248"/>
      <c r="J2433" s="226"/>
      <c r="K2433" s="3"/>
      <c r="L2433" s="3"/>
      <c r="O2433" s="227"/>
      <c r="Q2433" s="94"/>
      <c r="R2433" s="94"/>
      <c r="S2433" s="94"/>
      <c r="T2433" s="94"/>
    </row>
    <row r="2434" ht="15.75" customHeight="1">
      <c r="A2434" s="242"/>
      <c r="B2434" s="222"/>
      <c r="C2434" s="223"/>
      <c r="D2434" s="248"/>
      <c r="J2434" s="226"/>
      <c r="K2434" s="3"/>
      <c r="L2434" s="3"/>
      <c r="O2434" s="227"/>
      <c r="Q2434" s="94"/>
      <c r="R2434" s="94"/>
      <c r="S2434" s="94"/>
      <c r="T2434" s="94"/>
    </row>
    <row r="2435" ht="15.75" customHeight="1">
      <c r="A2435" s="242"/>
      <c r="B2435" s="222"/>
      <c r="C2435" s="223"/>
      <c r="D2435" s="248"/>
      <c r="J2435" s="226"/>
      <c r="K2435" s="3"/>
      <c r="L2435" s="3"/>
      <c r="O2435" s="227"/>
      <c r="Q2435" s="94"/>
      <c r="R2435" s="94"/>
      <c r="S2435" s="94"/>
      <c r="T2435" s="94"/>
    </row>
    <row r="2436" ht="15.75" customHeight="1">
      <c r="A2436" s="242"/>
      <c r="B2436" s="222"/>
      <c r="C2436" s="223"/>
      <c r="D2436" s="248"/>
      <c r="J2436" s="226"/>
      <c r="K2436" s="3"/>
      <c r="L2436" s="3"/>
      <c r="O2436" s="227"/>
      <c r="Q2436" s="94"/>
      <c r="R2436" s="94"/>
      <c r="S2436" s="94"/>
      <c r="T2436" s="94"/>
    </row>
    <row r="2437" ht="15.75" customHeight="1">
      <c r="A2437" s="242"/>
      <c r="B2437" s="222"/>
      <c r="C2437" s="223"/>
      <c r="D2437" s="248"/>
      <c r="J2437" s="226"/>
      <c r="K2437" s="3"/>
      <c r="L2437" s="3"/>
      <c r="O2437" s="227"/>
      <c r="Q2437" s="94"/>
      <c r="R2437" s="94"/>
      <c r="S2437" s="94"/>
      <c r="T2437" s="94"/>
    </row>
    <row r="2438" ht="15.75" customHeight="1">
      <c r="A2438" s="242"/>
      <c r="B2438" s="222"/>
      <c r="C2438" s="223"/>
      <c r="D2438" s="248"/>
      <c r="J2438" s="226"/>
      <c r="K2438" s="3"/>
      <c r="L2438" s="3"/>
      <c r="O2438" s="227"/>
      <c r="Q2438" s="94"/>
      <c r="R2438" s="94"/>
      <c r="S2438" s="94"/>
      <c r="T2438" s="94"/>
    </row>
    <row r="2439" ht="15.75" customHeight="1">
      <c r="A2439" s="242"/>
      <c r="B2439" s="222"/>
      <c r="C2439" s="223"/>
      <c r="D2439" s="248"/>
      <c r="J2439" s="226"/>
      <c r="K2439" s="3"/>
      <c r="L2439" s="3"/>
      <c r="O2439" s="227"/>
      <c r="Q2439" s="94"/>
      <c r="R2439" s="94"/>
      <c r="S2439" s="94"/>
      <c r="T2439" s="94"/>
    </row>
    <row r="2440" ht="15.75" customHeight="1">
      <c r="A2440" s="242"/>
      <c r="B2440" s="222"/>
      <c r="C2440" s="223"/>
      <c r="D2440" s="248"/>
      <c r="J2440" s="226"/>
      <c r="K2440" s="3"/>
      <c r="L2440" s="3"/>
      <c r="O2440" s="227"/>
      <c r="Q2440" s="94"/>
      <c r="R2440" s="94"/>
      <c r="S2440" s="94"/>
      <c r="T2440" s="94"/>
    </row>
    <row r="2441" ht="15.75" customHeight="1">
      <c r="A2441" s="242"/>
      <c r="B2441" s="222"/>
      <c r="C2441" s="223"/>
      <c r="D2441" s="248"/>
      <c r="J2441" s="226"/>
      <c r="K2441" s="3"/>
      <c r="L2441" s="3"/>
      <c r="O2441" s="227"/>
      <c r="Q2441" s="94"/>
      <c r="R2441" s="94"/>
      <c r="S2441" s="94"/>
      <c r="T2441" s="94"/>
    </row>
    <row r="2442" ht="15.75" customHeight="1">
      <c r="A2442" s="242"/>
      <c r="B2442" s="222"/>
      <c r="C2442" s="223"/>
      <c r="D2442" s="248"/>
      <c r="J2442" s="226"/>
      <c r="K2442" s="3"/>
      <c r="L2442" s="3"/>
      <c r="O2442" s="227"/>
      <c r="Q2442" s="94"/>
      <c r="R2442" s="94"/>
      <c r="S2442" s="94"/>
      <c r="T2442" s="94"/>
    </row>
    <row r="2443" ht="15.75" customHeight="1">
      <c r="A2443" s="242"/>
      <c r="B2443" s="222"/>
      <c r="C2443" s="223"/>
      <c r="D2443" s="248"/>
      <c r="J2443" s="226"/>
      <c r="K2443" s="3"/>
      <c r="L2443" s="3"/>
      <c r="O2443" s="227"/>
      <c r="Q2443" s="94"/>
      <c r="R2443" s="94"/>
      <c r="S2443" s="94"/>
      <c r="T2443" s="94"/>
    </row>
    <row r="2444" ht="15.75" customHeight="1">
      <c r="A2444" s="242"/>
      <c r="B2444" s="222"/>
      <c r="C2444" s="223"/>
      <c r="D2444" s="248"/>
      <c r="J2444" s="226"/>
      <c r="K2444" s="3"/>
      <c r="L2444" s="3"/>
      <c r="O2444" s="227"/>
      <c r="Q2444" s="94"/>
      <c r="R2444" s="94"/>
      <c r="S2444" s="94"/>
      <c r="T2444" s="94"/>
    </row>
    <row r="2445" ht="15.75" customHeight="1">
      <c r="A2445" s="242"/>
      <c r="B2445" s="222"/>
      <c r="C2445" s="223"/>
      <c r="D2445" s="248"/>
      <c r="J2445" s="226"/>
      <c r="K2445" s="3"/>
      <c r="L2445" s="3"/>
      <c r="O2445" s="227"/>
      <c r="Q2445" s="94"/>
      <c r="R2445" s="94"/>
      <c r="S2445" s="94"/>
      <c r="T2445" s="94"/>
    </row>
    <row r="2446" ht="15.75" customHeight="1">
      <c r="A2446" s="242"/>
      <c r="B2446" s="222"/>
      <c r="C2446" s="223"/>
      <c r="D2446" s="248"/>
      <c r="J2446" s="226"/>
      <c r="K2446" s="3"/>
      <c r="L2446" s="3"/>
      <c r="O2446" s="227"/>
      <c r="Q2446" s="94"/>
      <c r="R2446" s="94"/>
      <c r="S2446" s="94"/>
      <c r="T2446" s="94"/>
    </row>
    <row r="2447" ht="15.75" customHeight="1">
      <c r="A2447" s="242"/>
      <c r="B2447" s="222"/>
      <c r="C2447" s="223"/>
      <c r="D2447" s="248"/>
      <c r="J2447" s="226"/>
      <c r="K2447" s="3"/>
      <c r="L2447" s="3"/>
      <c r="O2447" s="227"/>
      <c r="Q2447" s="94"/>
      <c r="R2447" s="94"/>
      <c r="S2447" s="94"/>
      <c r="T2447" s="94"/>
    </row>
    <row r="2448" ht="15.75" customHeight="1">
      <c r="A2448" s="242"/>
      <c r="B2448" s="222"/>
      <c r="C2448" s="223"/>
      <c r="D2448" s="248"/>
      <c r="J2448" s="226"/>
      <c r="K2448" s="3"/>
      <c r="L2448" s="3"/>
      <c r="O2448" s="227"/>
      <c r="Q2448" s="94"/>
      <c r="R2448" s="94"/>
      <c r="S2448" s="94"/>
      <c r="T2448" s="94"/>
    </row>
    <row r="2449" ht="15.75" customHeight="1">
      <c r="A2449" s="242"/>
      <c r="B2449" s="222"/>
      <c r="C2449" s="223"/>
      <c r="D2449" s="248"/>
      <c r="J2449" s="226"/>
      <c r="K2449" s="3"/>
      <c r="L2449" s="3"/>
      <c r="O2449" s="227"/>
      <c r="Q2449" s="94"/>
      <c r="R2449" s="94"/>
      <c r="S2449" s="94"/>
      <c r="T2449" s="94"/>
    </row>
    <row r="2450" ht="15.75" customHeight="1">
      <c r="A2450" s="242"/>
      <c r="B2450" s="222"/>
      <c r="C2450" s="223"/>
      <c r="D2450" s="248"/>
      <c r="J2450" s="226"/>
      <c r="K2450" s="3"/>
      <c r="L2450" s="3"/>
      <c r="O2450" s="227"/>
      <c r="Q2450" s="94"/>
      <c r="R2450" s="94"/>
      <c r="S2450" s="94"/>
      <c r="T2450" s="94"/>
    </row>
    <row r="2451" ht="15.75" customHeight="1">
      <c r="A2451" s="242"/>
      <c r="B2451" s="222"/>
      <c r="C2451" s="223"/>
      <c r="D2451" s="248"/>
      <c r="J2451" s="226"/>
      <c r="K2451" s="3"/>
      <c r="L2451" s="3"/>
      <c r="O2451" s="227"/>
      <c r="Q2451" s="94"/>
      <c r="R2451" s="94"/>
      <c r="S2451" s="94"/>
      <c r="T2451" s="94"/>
    </row>
    <row r="2452" ht="15.75" customHeight="1">
      <c r="A2452" s="242"/>
      <c r="B2452" s="222"/>
      <c r="C2452" s="223"/>
      <c r="D2452" s="248"/>
      <c r="J2452" s="226"/>
      <c r="K2452" s="3"/>
      <c r="L2452" s="3"/>
      <c r="O2452" s="227"/>
      <c r="Q2452" s="94"/>
      <c r="R2452" s="94"/>
      <c r="S2452" s="94"/>
      <c r="T2452" s="94"/>
    </row>
    <row r="2453" ht="15.75" customHeight="1">
      <c r="A2453" s="242"/>
      <c r="B2453" s="222"/>
      <c r="C2453" s="223"/>
      <c r="D2453" s="248"/>
      <c r="J2453" s="226"/>
      <c r="K2453" s="3"/>
      <c r="L2453" s="3"/>
      <c r="O2453" s="227"/>
      <c r="Q2453" s="94"/>
      <c r="R2453" s="94"/>
      <c r="S2453" s="94"/>
      <c r="T2453" s="94"/>
    </row>
    <row r="2454" ht="15.75" customHeight="1">
      <c r="A2454" s="242"/>
      <c r="B2454" s="222"/>
      <c r="C2454" s="223"/>
      <c r="D2454" s="248"/>
      <c r="J2454" s="226"/>
      <c r="K2454" s="3"/>
      <c r="L2454" s="3"/>
      <c r="O2454" s="227"/>
      <c r="Q2454" s="94"/>
      <c r="R2454" s="94"/>
      <c r="S2454" s="94"/>
      <c r="T2454" s="94"/>
    </row>
    <row r="2455" ht="15.75" customHeight="1">
      <c r="A2455" s="242"/>
      <c r="B2455" s="222"/>
      <c r="C2455" s="223"/>
      <c r="D2455" s="248"/>
      <c r="J2455" s="226"/>
      <c r="K2455" s="3"/>
      <c r="L2455" s="3"/>
      <c r="O2455" s="227"/>
      <c r="Q2455" s="94"/>
      <c r="R2455" s="94"/>
      <c r="S2455" s="94"/>
      <c r="T2455" s="94"/>
    </row>
    <row r="2456" ht="15.75" customHeight="1">
      <c r="A2456" s="242"/>
      <c r="B2456" s="222"/>
      <c r="C2456" s="223"/>
      <c r="D2456" s="248"/>
      <c r="J2456" s="226"/>
      <c r="K2456" s="3"/>
      <c r="L2456" s="3"/>
      <c r="O2456" s="227"/>
      <c r="Q2456" s="94"/>
      <c r="R2456" s="94"/>
      <c r="S2456" s="94"/>
      <c r="T2456" s="94"/>
    </row>
    <row r="2457" ht="15.75" customHeight="1">
      <c r="A2457" s="242"/>
      <c r="B2457" s="222"/>
      <c r="C2457" s="223"/>
      <c r="D2457" s="248"/>
      <c r="J2457" s="226"/>
      <c r="K2457" s="3"/>
      <c r="L2457" s="3"/>
      <c r="O2457" s="227"/>
      <c r="Q2457" s="94"/>
      <c r="R2457" s="94"/>
      <c r="S2457" s="94"/>
      <c r="T2457" s="94"/>
    </row>
    <row r="2458" ht="15.75" customHeight="1">
      <c r="A2458" s="242"/>
      <c r="B2458" s="222"/>
      <c r="C2458" s="223"/>
      <c r="D2458" s="248"/>
      <c r="J2458" s="226"/>
      <c r="K2458" s="3"/>
      <c r="L2458" s="3"/>
      <c r="O2458" s="227"/>
      <c r="Q2458" s="94"/>
      <c r="R2458" s="94"/>
      <c r="S2458" s="94"/>
      <c r="T2458" s="94"/>
    </row>
    <row r="2459" ht="15.75" customHeight="1">
      <c r="A2459" s="242"/>
      <c r="B2459" s="222"/>
      <c r="C2459" s="223"/>
      <c r="D2459" s="248"/>
      <c r="J2459" s="226"/>
      <c r="K2459" s="3"/>
      <c r="L2459" s="3"/>
      <c r="O2459" s="227"/>
      <c r="Q2459" s="94"/>
      <c r="R2459" s="94"/>
      <c r="S2459" s="94"/>
      <c r="T2459" s="94"/>
    </row>
    <row r="2460" ht="15.75" customHeight="1">
      <c r="A2460" s="242"/>
      <c r="B2460" s="222"/>
      <c r="C2460" s="223"/>
      <c r="D2460" s="248"/>
      <c r="J2460" s="226"/>
      <c r="K2460" s="3"/>
      <c r="L2460" s="3"/>
      <c r="O2460" s="227"/>
      <c r="Q2460" s="94"/>
      <c r="R2460" s="94"/>
      <c r="S2460" s="94"/>
      <c r="T2460" s="94"/>
    </row>
    <row r="2461" ht="15.75" customHeight="1">
      <c r="A2461" s="242"/>
      <c r="B2461" s="222"/>
      <c r="C2461" s="223"/>
      <c r="D2461" s="248"/>
      <c r="J2461" s="226"/>
      <c r="K2461" s="3"/>
      <c r="L2461" s="3"/>
      <c r="O2461" s="227"/>
      <c r="Q2461" s="94"/>
      <c r="R2461" s="94"/>
      <c r="S2461" s="94"/>
      <c r="T2461" s="94"/>
    </row>
    <row r="2462" ht="15.75" customHeight="1">
      <c r="A2462" s="242"/>
      <c r="B2462" s="222"/>
      <c r="C2462" s="223"/>
      <c r="D2462" s="248"/>
      <c r="J2462" s="226"/>
      <c r="K2462" s="3"/>
      <c r="L2462" s="3"/>
      <c r="O2462" s="227"/>
      <c r="Q2462" s="94"/>
      <c r="R2462" s="94"/>
      <c r="S2462" s="94"/>
      <c r="T2462" s="94"/>
    </row>
    <row r="2463" ht="15.75" customHeight="1">
      <c r="A2463" s="242"/>
      <c r="B2463" s="222"/>
      <c r="C2463" s="223"/>
      <c r="D2463" s="248"/>
      <c r="J2463" s="226"/>
      <c r="K2463" s="3"/>
      <c r="L2463" s="3"/>
      <c r="O2463" s="227"/>
      <c r="Q2463" s="94"/>
      <c r="R2463" s="94"/>
      <c r="S2463" s="94"/>
      <c r="T2463" s="94"/>
    </row>
    <row r="2464" ht="15.75" customHeight="1">
      <c r="A2464" s="242"/>
      <c r="B2464" s="222"/>
      <c r="C2464" s="223"/>
      <c r="D2464" s="248"/>
      <c r="J2464" s="226"/>
      <c r="K2464" s="3"/>
      <c r="L2464" s="3"/>
      <c r="O2464" s="227"/>
      <c r="Q2464" s="94"/>
      <c r="R2464" s="94"/>
      <c r="S2464" s="94"/>
      <c r="T2464" s="94"/>
    </row>
    <row r="2465" ht="15.75" customHeight="1">
      <c r="A2465" s="242"/>
      <c r="B2465" s="222"/>
      <c r="C2465" s="223"/>
      <c r="D2465" s="248"/>
      <c r="J2465" s="226"/>
      <c r="K2465" s="3"/>
      <c r="L2465" s="3"/>
      <c r="O2465" s="227"/>
      <c r="Q2465" s="94"/>
      <c r="R2465" s="94"/>
      <c r="S2465" s="94"/>
      <c r="T2465" s="94"/>
    </row>
    <row r="2466" ht="15.75" customHeight="1">
      <c r="A2466" s="242"/>
      <c r="B2466" s="222"/>
      <c r="C2466" s="223"/>
      <c r="D2466" s="248"/>
      <c r="J2466" s="226"/>
      <c r="K2466" s="3"/>
      <c r="L2466" s="3"/>
      <c r="O2466" s="227"/>
      <c r="Q2466" s="94"/>
      <c r="R2466" s="94"/>
      <c r="S2466" s="94"/>
      <c r="T2466" s="94"/>
    </row>
    <row r="2467" ht="15.75" customHeight="1">
      <c r="A2467" s="242"/>
      <c r="B2467" s="222"/>
      <c r="C2467" s="223"/>
      <c r="D2467" s="248"/>
      <c r="J2467" s="226"/>
      <c r="K2467" s="3"/>
      <c r="L2467" s="3"/>
      <c r="O2467" s="227"/>
      <c r="Q2467" s="94"/>
      <c r="R2467" s="94"/>
      <c r="S2467" s="94"/>
      <c r="T2467" s="94"/>
    </row>
    <row r="2468" ht="15.75" customHeight="1">
      <c r="A2468" s="242"/>
      <c r="B2468" s="222"/>
      <c r="C2468" s="223"/>
      <c r="D2468" s="248"/>
      <c r="J2468" s="226"/>
      <c r="K2468" s="3"/>
      <c r="L2468" s="3"/>
      <c r="O2468" s="227"/>
      <c r="Q2468" s="94"/>
      <c r="R2468" s="94"/>
      <c r="S2468" s="94"/>
      <c r="T2468" s="94"/>
    </row>
    <row r="2469" ht="15.75" customHeight="1">
      <c r="A2469" s="242"/>
      <c r="B2469" s="222"/>
      <c r="C2469" s="223"/>
      <c r="D2469" s="248"/>
      <c r="J2469" s="226"/>
      <c r="K2469" s="3"/>
      <c r="L2469" s="3"/>
      <c r="O2469" s="227"/>
      <c r="Q2469" s="94"/>
      <c r="R2469" s="94"/>
      <c r="S2469" s="94"/>
      <c r="T2469" s="94"/>
    </row>
    <row r="2470" ht="15.75" customHeight="1">
      <c r="A2470" s="242"/>
      <c r="B2470" s="222"/>
      <c r="C2470" s="223"/>
      <c r="D2470" s="248"/>
      <c r="J2470" s="226"/>
      <c r="K2470" s="3"/>
      <c r="L2470" s="3"/>
      <c r="O2470" s="227"/>
      <c r="Q2470" s="94"/>
      <c r="R2470" s="94"/>
      <c r="S2470" s="94"/>
      <c r="T2470" s="94"/>
    </row>
    <row r="2471" ht="15.75" customHeight="1">
      <c r="A2471" s="242"/>
      <c r="B2471" s="222"/>
      <c r="C2471" s="223"/>
      <c r="D2471" s="248"/>
      <c r="J2471" s="226"/>
      <c r="K2471" s="3"/>
      <c r="L2471" s="3"/>
      <c r="O2471" s="227"/>
      <c r="Q2471" s="94"/>
      <c r="R2471" s="94"/>
      <c r="S2471" s="94"/>
      <c r="T2471" s="94"/>
    </row>
    <row r="2472" ht="15.75" customHeight="1">
      <c r="A2472" s="242"/>
      <c r="B2472" s="222"/>
      <c r="C2472" s="223"/>
      <c r="D2472" s="248"/>
      <c r="J2472" s="226"/>
      <c r="K2472" s="3"/>
      <c r="L2472" s="3"/>
      <c r="O2472" s="227"/>
      <c r="Q2472" s="94"/>
      <c r="R2472" s="94"/>
      <c r="S2472" s="94"/>
      <c r="T2472" s="94"/>
    </row>
    <row r="2473" ht="15.75" customHeight="1">
      <c r="A2473" s="242"/>
      <c r="B2473" s="222"/>
      <c r="C2473" s="223"/>
      <c r="D2473" s="248"/>
      <c r="J2473" s="226"/>
      <c r="K2473" s="3"/>
      <c r="L2473" s="3"/>
      <c r="O2473" s="227"/>
      <c r="Q2473" s="94"/>
      <c r="R2473" s="94"/>
      <c r="S2473" s="94"/>
      <c r="T2473" s="94"/>
    </row>
    <row r="2474" ht="15.75" customHeight="1">
      <c r="A2474" s="242"/>
      <c r="B2474" s="222"/>
      <c r="C2474" s="223"/>
      <c r="D2474" s="248"/>
      <c r="J2474" s="226"/>
      <c r="K2474" s="3"/>
      <c r="L2474" s="3"/>
      <c r="O2474" s="227"/>
      <c r="Q2474" s="94"/>
      <c r="R2474" s="94"/>
      <c r="S2474" s="94"/>
      <c r="T2474" s="94"/>
    </row>
    <row r="2475" ht="15.75" customHeight="1">
      <c r="A2475" s="242"/>
      <c r="B2475" s="222"/>
      <c r="C2475" s="223"/>
      <c r="D2475" s="248"/>
      <c r="J2475" s="226"/>
      <c r="K2475" s="3"/>
      <c r="L2475" s="3"/>
      <c r="O2475" s="227"/>
      <c r="Q2475" s="94"/>
      <c r="R2475" s="94"/>
      <c r="S2475" s="94"/>
      <c r="T2475" s="94"/>
    </row>
    <row r="2476" ht="15.75" customHeight="1">
      <c r="A2476" s="242"/>
      <c r="B2476" s="222"/>
      <c r="C2476" s="223"/>
      <c r="D2476" s="248"/>
      <c r="J2476" s="226"/>
      <c r="K2476" s="3"/>
      <c r="L2476" s="3"/>
      <c r="O2476" s="227"/>
      <c r="Q2476" s="94"/>
      <c r="R2476" s="94"/>
      <c r="S2476" s="94"/>
      <c r="T2476" s="94"/>
    </row>
    <row r="2477" ht="15.75" customHeight="1">
      <c r="A2477" s="242"/>
      <c r="B2477" s="222"/>
      <c r="C2477" s="223"/>
      <c r="D2477" s="248"/>
      <c r="J2477" s="226"/>
      <c r="K2477" s="3"/>
      <c r="L2477" s="3"/>
      <c r="O2477" s="227"/>
      <c r="Q2477" s="94"/>
      <c r="R2477" s="94"/>
      <c r="S2477" s="94"/>
      <c r="T2477" s="94"/>
    </row>
    <row r="2478" ht="15.75" customHeight="1">
      <c r="A2478" s="242"/>
      <c r="B2478" s="222"/>
      <c r="C2478" s="223"/>
      <c r="D2478" s="248"/>
      <c r="J2478" s="226"/>
      <c r="K2478" s="3"/>
      <c r="L2478" s="3"/>
      <c r="O2478" s="227"/>
      <c r="Q2478" s="94"/>
      <c r="R2478" s="94"/>
      <c r="S2478" s="94"/>
      <c r="T2478" s="94"/>
    </row>
    <row r="2479" ht="15.75" customHeight="1">
      <c r="A2479" s="242"/>
      <c r="B2479" s="222"/>
      <c r="C2479" s="223"/>
      <c r="D2479" s="248"/>
      <c r="J2479" s="226"/>
      <c r="K2479" s="3"/>
      <c r="L2479" s="3"/>
      <c r="O2479" s="227"/>
      <c r="Q2479" s="94"/>
      <c r="R2479" s="94"/>
      <c r="S2479" s="94"/>
      <c r="T2479" s="94"/>
    </row>
    <row r="2480" ht="15.75" customHeight="1">
      <c r="A2480" s="242"/>
      <c r="B2480" s="222"/>
      <c r="C2480" s="223"/>
      <c r="D2480" s="248"/>
      <c r="J2480" s="226"/>
      <c r="K2480" s="3"/>
      <c r="L2480" s="3"/>
      <c r="O2480" s="227"/>
      <c r="Q2480" s="94"/>
      <c r="R2480" s="94"/>
      <c r="S2480" s="94"/>
      <c r="T2480" s="94"/>
    </row>
    <row r="2481" ht="15.75" customHeight="1">
      <c r="A2481" s="242"/>
      <c r="B2481" s="222"/>
      <c r="C2481" s="223"/>
      <c r="D2481" s="248"/>
      <c r="J2481" s="226"/>
      <c r="K2481" s="3"/>
      <c r="L2481" s="3"/>
      <c r="O2481" s="227"/>
      <c r="Q2481" s="94"/>
      <c r="R2481" s="94"/>
      <c r="S2481" s="94"/>
      <c r="T2481" s="94"/>
    </row>
    <row r="2482" ht="15.75" customHeight="1">
      <c r="A2482" s="242"/>
      <c r="B2482" s="222"/>
      <c r="C2482" s="223"/>
      <c r="D2482" s="248"/>
      <c r="J2482" s="226"/>
      <c r="K2482" s="3"/>
      <c r="L2482" s="3"/>
      <c r="O2482" s="227"/>
      <c r="Q2482" s="94"/>
      <c r="R2482" s="94"/>
      <c r="S2482" s="94"/>
      <c r="T2482" s="94"/>
    </row>
    <row r="2483" ht="15.75" customHeight="1">
      <c r="A2483" s="242"/>
      <c r="B2483" s="222"/>
      <c r="C2483" s="223"/>
      <c r="D2483" s="248"/>
      <c r="J2483" s="226"/>
      <c r="K2483" s="3"/>
      <c r="L2483" s="3"/>
      <c r="O2483" s="227"/>
      <c r="Q2483" s="94"/>
      <c r="R2483" s="94"/>
      <c r="S2483" s="94"/>
      <c r="T2483" s="94"/>
    </row>
    <row r="2484" ht="15.75" customHeight="1">
      <c r="A2484" s="242"/>
      <c r="B2484" s="222"/>
      <c r="C2484" s="223"/>
      <c r="D2484" s="248"/>
      <c r="J2484" s="226"/>
      <c r="K2484" s="3"/>
      <c r="L2484" s="3"/>
      <c r="O2484" s="227"/>
      <c r="Q2484" s="94"/>
      <c r="R2484" s="94"/>
      <c r="S2484" s="94"/>
      <c r="T2484" s="94"/>
    </row>
    <row r="2485" ht="15.75" customHeight="1">
      <c r="A2485" s="242"/>
      <c r="B2485" s="222"/>
      <c r="C2485" s="223"/>
      <c r="D2485" s="248"/>
      <c r="J2485" s="226"/>
      <c r="K2485" s="3"/>
      <c r="L2485" s="3"/>
      <c r="O2485" s="227"/>
      <c r="Q2485" s="94"/>
      <c r="R2485" s="94"/>
      <c r="S2485" s="94"/>
      <c r="T2485" s="94"/>
    </row>
    <row r="2486" ht="15.75" customHeight="1">
      <c r="A2486" s="242"/>
      <c r="B2486" s="222"/>
      <c r="C2486" s="223"/>
      <c r="D2486" s="248"/>
      <c r="J2486" s="226"/>
      <c r="K2486" s="3"/>
      <c r="L2486" s="3"/>
      <c r="O2486" s="227"/>
      <c r="Q2486" s="94"/>
      <c r="R2486" s="94"/>
      <c r="S2486" s="94"/>
      <c r="T2486" s="94"/>
    </row>
    <row r="2487" ht="15.75" customHeight="1">
      <c r="A2487" s="242"/>
      <c r="B2487" s="222"/>
      <c r="C2487" s="223"/>
      <c r="D2487" s="248"/>
      <c r="J2487" s="226"/>
      <c r="K2487" s="3"/>
      <c r="L2487" s="3"/>
      <c r="O2487" s="227"/>
      <c r="Q2487" s="94"/>
      <c r="R2487" s="94"/>
      <c r="S2487" s="94"/>
      <c r="T2487" s="94"/>
    </row>
    <row r="2488" ht="15.75" customHeight="1">
      <c r="A2488" s="242"/>
      <c r="B2488" s="222"/>
      <c r="C2488" s="223"/>
      <c r="D2488" s="248"/>
      <c r="J2488" s="226"/>
      <c r="K2488" s="3"/>
      <c r="L2488" s="3"/>
      <c r="O2488" s="227"/>
      <c r="Q2488" s="94"/>
      <c r="R2488" s="94"/>
      <c r="S2488" s="94"/>
      <c r="T2488" s="94"/>
    </row>
    <row r="2489" ht="15.75" customHeight="1">
      <c r="A2489" s="242"/>
      <c r="B2489" s="222"/>
      <c r="C2489" s="223"/>
      <c r="D2489" s="248"/>
      <c r="J2489" s="226"/>
      <c r="K2489" s="3"/>
      <c r="L2489" s="3"/>
      <c r="O2489" s="227"/>
      <c r="Q2489" s="94"/>
      <c r="R2489" s="94"/>
      <c r="S2489" s="94"/>
      <c r="T2489" s="94"/>
    </row>
    <row r="2490" ht="15.75" customHeight="1">
      <c r="A2490" s="242"/>
      <c r="B2490" s="222"/>
      <c r="C2490" s="223"/>
      <c r="D2490" s="248"/>
      <c r="J2490" s="226"/>
      <c r="K2490" s="3"/>
      <c r="L2490" s="3"/>
      <c r="O2490" s="227"/>
      <c r="Q2490" s="94"/>
      <c r="R2490" s="94"/>
      <c r="S2490" s="94"/>
      <c r="T2490" s="94"/>
    </row>
    <row r="2491" ht="15.75" customHeight="1">
      <c r="A2491" s="242"/>
      <c r="B2491" s="222"/>
      <c r="C2491" s="223"/>
      <c r="D2491" s="248"/>
      <c r="J2491" s="226"/>
      <c r="K2491" s="3"/>
      <c r="L2491" s="3"/>
      <c r="O2491" s="227"/>
      <c r="Q2491" s="94"/>
      <c r="R2491" s="94"/>
      <c r="S2491" s="94"/>
      <c r="T2491" s="94"/>
    </row>
    <row r="2492" ht="15.75" customHeight="1">
      <c r="A2492" s="242"/>
      <c r="B2492" s="222"/>
      <c r="C2492" s="223"/>
      <c r="D2492" s="248"/>
      <c r="J2492" s="226"/>
      <c r="K2492" s="3"/>
      <c r="L2492" s="3"/>
      <c r="O2492" s="227"/>
      <c r="Q2492" s="94"/>
      <c r="R2492" s="94"/>
      <c r="S2492" s="94"/>
      <c r="T2492" s="94"/>
    </row>
    <row r="2493" ht="15.75" customHeight="1">
      <c r="A2493" s="242"/>
      <c r="B2493" s="222"/>
      <c r="C2493" s="223"/>
      <c r="D2493" s="248"/>
      <c r="J2493" s="226"/>
      <c r="K2493" s="3"/>
      <c r="L2493" s="3"/>
      <c r="O2493" s="227"/>
      <c r="Q2493" s="94"/>
      <c r="R2493" s="94"/>
      <c r="S2493" s="94"/>
      <c r="T2493" s="94"/>
    </row>
    <row r="2494" ht="15.75" customHeight="1">
      <c r="A2494" s="242"/>
      <c r="B2494" s="222"/>
      <c r="C2494" s="223"/>
      <c r="D2494" s="248"/>
      <c r="J2494" s="226"/>
      <c r="K2494" s="3"/>
      <c r="L2494" s="3"/>
      <c r="O2494" s="227"/>
      <c r="Q2494" s="94"/>
      <c r="R2494" s="94"/>
      <c r="S2494" s="94"/>
      <c r="T2494" s="94"/>
    </row>
    <row r="2495" ht="15.75" customHeight="1">
      <c r="A2495" s="242"/>
      <c r="B2495" s="222"/>
      <c r="C2495" s="223"/>
      <c r="D2495" s="248"/>
      <c r="J2495" s="226"/>
      <c r="K2495" s="3"/>
      <c r="L2495" s="3"/>
      <c r="O2495" s="227"/>
      <c r="Q2495" s="94"/>
      <c r="R2495" s="94"/>
      <c r="S2495" s="94"/>
      <c r="T2495" s="94"/>
    </row>
    <row r="2496" ht="15.75" customHeight="1">
      <c r="A2496" s="242"/>
      <c r="B2496" s="222"/>
      <c r="C2496" s="223"/>
      <c r="D2496" s="248"/>
      <c r="J2496" s="226"/>
      <c r="K2496" s="3"/>
      <c r="L2496" s="3"/>
      <c r="O2496" s="227"/>
      <c r="Q2496" s="94"/>
      <c r="R2496" s="94"/>
      <c r="S2496" s="94"/>
      <c r="T2496" s="94"/>
    </row>
    <row r="2497" ht="15.75" customHeight="1">
      <c r="A2497" s="242"/>
      <c r="B2497" s="222"/>
      <c r="C2497" s="223"/>
      <c r="D2497" s="248"/>
      <c r="J2497" s="226"/>
      <c r="K2497" s="3"/>
      <c r="L2497" s="3"/>
      <c r="O2497" s="227"/>
      <c r="Q2497" s="94"/>
      <c r="R2497" s="94"/>
      <c r="S2497" s="94"/>
      <c r="T2497" s="94"/>
    </row>
    <row r="2498" ht="15.75" customHeight="1">
      <c r="A2498" s="242"/>
      <c r="B2498" s="222"/>
      <c r="C2498" s="223"/>
      <c r="D2498" s="248"/>
      <c r="J2498" s="226"/>
      <c r="K2498" s="3"/>
      <c r="L2498" s="3"/>
      <c r="O2498" s="227"/>
      <c r="Q2498" s="94"/>
      <c r="R2498" s="94"/>
      <c r="S2498" s="94"/>
      <c r="T2498" s="94"/>
    </row>
    <row r="2499" ht="15.75" customHeight="1">
      <c r="A2499" s="242"/>
      <c r="B2499" s="222"/>
      <c r="C2499" s="223"/>
      <c r="D2499" s="248"/>
      <c r="J2499" s="226"/>
      <c r="K2499" s="3"/>
      <c r="L2499" s="3"/>
      <c r="O2499" s="227"/>
      <c r="Q2499" s="94"/>
      <c r="R2499" s="94"/>
      <c r="S2499" s="94"/>
      <c r="T2499" s="94"/>
    </row>
    <row r="2500" ht="15.75" customHeight="1">
      <c r="A2500" s="242"/>
      <c r="B2500" s="222"/>
      <c r="C2500" s="223"/>
      <c r="D2500" s="248"/>
      <c r="J2500" s="226"/>
      <c r="K2500" s="3"/>
      <c r="L2500" s="3"/>
      <c r="O2500" s="227"/>
      <c r="Q2500" s="94"/>
      <c r="R2500" s="94"/>
      <c r="S2500" s="94"/>
      <c r="T2500" s="94"/>
    </row>
    <row r="2501" ht="15.75" customHeight="1">
      <c r="A2501" s="242"/>
      <c r="B2501" s="222"/>
      <c r="C2501" s="223"/>
      <c r="D2501" s="248"/>
      <c r="J2501" s="226"/>
      <c r="K2501" s="3"/>
      <c r="L2501" s="3"/>
      <c r="O2501" s="227"/>
      <c r="Q2501" s="94"/>
      <c r="R2501" s="94"/>
      <c r="S2501" s="94"/>
      <c r="T2501" s="94"/>
    </row>
    <row r="2502" ht="15.75" customHeight="1">
      <c r="A2502" s="242"/>
      <c r="B2502" s="222"/>
      <c r="C2502" s="223"/>
      <c r="D2502" s="248"/>
      <c r="J2502" s="226"/>
      <c r="K2502" s="3"/>
      <c r="L2502" s="3"/>
      <c r="O2502" s="227"/>
      <c r="Q2502" s="94"/>
      <c r="R2502" s="94"/>
      <c r="S2502" s="94"/>
      <c r="T2502" s="94"/>
    </row>
    <row r="2503" ht="15.75" customHeight="1">
      <c r="A2503" s="242"/>
      <c r="B2503" s="222"/>
      <c r="C2503" s="223"/>
      <c r="D2503" s="248"/>
      <c r="J2503" s="226"/>
      <c r="K2503" s="3"/>
      <c r="L2503" s="3"/>
      <c r="O2503" s="227"/>
      <c r="Q2503" s="94"/>
      <c r="R2503" s="94"/>
      <c r="S2503" s="94"/>
      <c r="T2503" s="94"/>
    </row>
    <row r="2504" ht="15.75" customHeight="1">
      <c r="A2504" s="242"/>
      <c r="B2504" s="222"/>
      <c r="C2504" s="223"/>
      <c r="D2504" s="248"/>
      <c r="J2504" s="226"/>
      <c r="K2504" s="3"/>
      <c r="L2504" s="3"/>
      <c r="O2504" s="227"/>
      <c r="Q2504" s="94"/>
      <c r="R2504" s="94"/>
      <c r="S2504" s="94"/>
      <c r="T2504" s="94"/>
    </row>
    <row r="2505" ht="15.75" customHeight="1">
      <c r="A2505" s="242"/>
      <c r="B2505" s="222"/>
      <c r="C2505" s="223"/>
      <c r="D2505" s="248"/>
      <c r="J2505" s="226"/>
      <c r="K2505" s="3"/>
      <c r="L2505" s="3"/>
      <c r="O2505" s="227"/>
      <c r="Q2505" s="94"/>
      <c r="R2505" s="94"/>
      <c r="S2505" s="94"/>
      <c r="T2505" s="94"/>
    </row>
    <row r="2506" ht="15.75" customHeight="1">
      <c r="A2506" s="242"/>
      <c r="B2506" s="222"/>
      <c r="C2506" s="223"/>
      <c r="D2506" s="248"/>
      <c r="J2506" s="226"/>
      <c r="K2506" s="3"/>
      <c r="L2506" s="3"/>
      <c r="O2506" s="227"/>
      <c r="Q2506" s="94"/>
      <c r="R2506" s="94"/>
      <c r="S2506" s="94"/>
      <c r="T2506" s="94"/>
    </row>
    <row r="2507" ht="15.75" customHeight="1">
      <c r="A2507" s="242"/>
      <c r="B2507" s="222"/>
      <c r="C2507" s="223"/>
      <c r="D2507" s="248"/>
      <c r="J2507" s="226"/>
      <c r="K2507" s="3"/>
      <c r="L2507" s="3"/>
      <c r="O2507" s="227"/>
      <c r="Q2507" s="94"/>
      <c r="R2507" s="94"/>
      <c r="S2507" s="94"/>
      <c r="T2507" s="94"/>
    </row>
    <row r="2508" ht="15.75" customHeight="1">
      <c r="A2508" s="242"/>
      <c r="B2508" s="222"/>
      <c r="C2508" s="223"/>
      <c r="D2508" s="248"/>
      <c r="J2508" s="226"/>
      <c r="K2508" s="3"/>
      <c r="L2508" s="3"/>
      <c r="O2508" s="227"/>
      <c r="Q2508" s="94"/>
      <c r="R2508" s="94"/>
      <c r="S2508" s="94"/>
      <c r="T2508" s="94"/>
    </row>
    <row r="2509" ht="15.75" customHeight="1">
      <c r="A2509" s="242"/>
      <c r="B2509" s="222"/>
      <c r="C2509" s="223"/>
      <c r="D2509" s="248"/>
      <c r="J2509" s="226"/>
      <c r="K2509" s="3"/>
      <c r="L2509" s="3"/>
      <c r="O2509" s="227"/>
      <c r="Q2509" s="94"/>
      <c r="R2509" s="94"/>
      <c r="S2509" s="94"/>
      <c r="T2509" s="94"/>
    </row>
    <row r="2510" ht="15.75" customHeight="1">
      <c r="A2510" s="242"/>
      <c r="B2510" s="222"/>
      <c r="C2510" s="223"/>
      <c r="D2510" s="248"/>
      <c r="J2510" s="226"/>
      <c r="K2510" s="3"/>
      <c r="L2510" s="3"/>
      <c r="O2510" s="227"/>
      <c r="Q2510" s="94"/>
      <c r="R2510" s="94"/>
      <c r="S2510" s="94"/>
      <c r="T2510" s="94"/>
    </row>
    <row r="2511" ht="15.75" customHeight="1">
      <c r="A2511" s="242"/>
      <c r="B2511" s="222"/>
      <c r="C2511" s="223"/>
      <c r="D2511" s="248"/>
      <c r="J2511" s="226"/>
      <c r="K2511" s="3"/>
      <c r="L2511" s="3"/>
      <c r="O2511" s="227"/>
      <c r="Q2511" s="94"/>
      <c r="R2511" s="94"/>
      <c r="S2511" s="94"/>
      <c r="T2511" s="94"/>
    </row>
    <row r="2512" ht="15.75" customHeight="1">
      <c r="A2512" s="242"/>
      <c r="B2512" s="222"/>
      <c r="C2512" s="223"/>
      <c r="D2512" s="248"/>
      <c r="J2512" s="226"/>
      <c r="K2512" s="3"/>
      <c r="L2512" s="3"/>
      <c r="O2512" s="227"/>
      <c r="Q2512" s="94"/>
      <c r="R2512" s="94"/>
      <c r="S2512" s="94"/>
      <c r="T2512" s="94"/>
    </row>
    <row r="2513" ht="15.75" customHeight="1">
      <c r="A2513" s="242"/>
      <c r="B2513" s="222"/>
      <c r="C2513" s="223"/>
      <c r="D2513" s="248"/>
      <c r="J2513" s="226"/>
      <c r="K2513" s="3"/>
      <c r="L2513" s="3"/>
      <c r="O2513" s="227"/>
      <c r="Q2513" s="94"/>
      <c r="R2513" s="94"/>
      <c r="S2513" s="94"/>
      <c r="T2513" s="94"/>
    </row>
    <row r="2514" ht="15.75" customHeight="1">
      <c r="A2514" s="242"/>
      <c r="B2514" s="222"/>
      <c r="C2514" s="223"/>
      <c r="D2514" s="248"/>
      <c r="J2514" s="226"/>
      <c r="K2514" s="3"/>
      <c r="L2514" s="3"/>
      <c r="O2514" s="227"/>
      <c r="Q2514" s="94"/>
      <c r="R2514" s="94"/>
      <c r="S2514" s="94"/>
      <c r="T2514" s="94"/>
    </row>
    <row r="2515" ht="15.75" customHeight="1">
      <c r="A2515" s="242"/>
      <c r="B2515" s="222"/>
      <c r="C2515" s="223"/>
      <c r="D2515" s="248"/>
      <c r="J2515" s="226"/>
      <c r="K2515" s="3"/>
      <c r="L2515" s="3"/>
      <c r="O2515" s="227"/>
      <c r="Q2515" s="94"/>
      <c r="R2515" s="94"/>
      <c r="S2515" s="94"/>
      <c r="T2515" s="94"/>
    </row>
    <row r="2516" ht="15.75" customHeight="1">
      <c r="A2516" s="242"/>
      <c r="B2516" s="222"/>
      <c r="C2516" s="223"/>
      <c r="D2516" s="248"/>
      <c r="J2516" s="226"/>
      <c r="K2516" s="3"/>
      <c r="L2516" s="3"/>
      <c r="O2516" s="227"/>
      <c r="Q2516" s="94"/>
      <c r="R2516" s="94"/>
      <c r="S2516" s="94"/>
      <c r="T2516" s="94"/>
    </row>
    <row r="2517" ht="15.75" customHeight="1">
      <c r="A2517" s="242"/>
      <c r="B2517" s="222"/>
      <c r="C2517" s="223"/>
      <c r="D2517" s="248"/>
      <c r="J2517" s="226"/>
      <c r="K2517" s="3"/>
      <c r="L2517" s="3"/>
      <c r="O2517" s="227"/>
      <c r="Q2517" s="94"/>
      <c r="R2517" s="94"/>
      <c r="S2517" s="94"/>
      <c r="T2517" s="94"/>
    </row>
    <row r="2518" ht="15.75" customHeight="1">
      <c r="A2518" s="242"/>
      <c r="B2518" s="222"/>
      <c r="C2518" s="223"/>
      <c r="D2518" s="248"/>
      <c r="J2518" s="226"/>
      <c r="K2518" s="3"/>
      <c r="L2518" s="3"/>
      <c r="O2518" s="227"/>
      <c r="Q2518" s="94"/>
      <c r="R2518" s="94"/>
      <c r="S2518" s="94"/>
      <c r="T2518" s="94"/>
    </row>
    <row r="2519" ht="15.75" customHeight="1">
      <c r="A2519" s="242"/>
      <c r="B2519" s="222"/>
      <c r="C2519" s="223"/>
      <c r="D2519" s="248"/>
      <c r="J2519" s="226"/>
      <c r="K2519" s="3"/>
      <c r="L2519" s="3"/>
      <c r="O2519" s="227"/>
      <c r="Q2519" s="94"/>
      <c r="R2519" s="94"/>
      <c r="S2519" s="94"/>
      <c r="T2519" s="94"/>
    </row>
    <row r="2520" ht="15.75" customHeight="1">
      <c r="A2520" s="242"/>
      <c r="B2520" s="222"/>
      <c r="C2520" s="223"/>
      <c r="D2520" s="248"/>
      <c r="J2520" s="226"/>
      <c r="K2520" s="3"/>
      <c r="L2520" s="3"/>
      <c r="O2520" s="227"/>
      <c r="Q2520" s="94"/>
      <c r="R2520" s="94"/>
      <c r="S2520" s="94"/>
      <c r="T2520" s="94"/>
    </row>
    <row r="2521" ht="15.75" customHeight="1">
      <c r="A2521" s="242"/>
      <c r="B2521" s="222"/>
      <c r="C2521" s="223"/>
      <c r="D2521" s="248"/>
      <c r="J2521" s="226"/>
      <c r="K2521" s="3"/>
      <c r="L2521" s="3"/>
      <c r="O2521" s="227"/>
      <c r="Q2521" s="94"/>
      <c r="R2521" s="94"/>
      <c r="S2521" s="94"/>
      <c r="T2521" s="94"/>
    </row>
    <row r="2522" ht="15.75" customHeight="1">
      <c r="A2522" s="242"/>
      <c r="B2522" s="222"/>
      <c r="C2522" s="223"/>
      <c r="D2522" s="248"/>
      <c r="J2522" s="226"/>
      <c r="K2522" s="3"/>
      <c r="L2522" s="3"/>
      <c r="O2522" s="227"/>
      <c r="Q2522" s="94"/>
      <c r="R2522" s="94"/>
      <c r="S2522" s="94"/>
      <c r="T2522" s="94"/>
    </row>
    <row r="2523" ht="15.75" customHeight="1">
      <c r="A2523" s="242"/>
      <c r="B2523" s="222"/>
      <c r="C2523" s="223"/>
      <c r="D2523" s="248"/>
      <c r="J2523" s="226"/>
      <c r="K2523" s="3"/>
      <c r="L2523" s="3"/>
      <c r="O2523" s="227"/>
      <c r="Q2523" s="94"/>
      <c r="R2523" s="94"/>
      <c r="S2523" s="94"/>
      <c r="T2523" s="94"/>
    </row>
    <row r="2524" ht="15.75" customHeight="1">
      <c r="A2524" s="242"/>
      <c r="B2524" s="222"/>
      <c r="C2524" s="223"/>
      <c r="D2524" s="248"/>
      <c r="J2524" s="226"/>
      <c r="K2524" s="3"/>
      <c r="L2524" s="3"/>
      <c r="O2524" s="227"/>
      <c r="Q2524" s="94"/>
      <c r="R2524" s="94"/>
      <c r="S2524" s="94"/>
      <c r="T2524" s="94"/>
    </row>
    <row r="2525" ht="15.75" customHeight="1">
      <c r="A2525" s="242"/>
      <c r="B2525" s="222"/>
      <c r="C2525" s="223"/>
      <c r="D2525" s="248"/>
      <c r="J2525" s="226"/>
      <c r="K2525" s="3"/>
      <c r="L2525" s="3"/>
      <c r="O2525" s="227"/>
      <c r="Q2525" s="94"/>
      <c r="R2525" s="94"/>
      <c r="S2525" s="94"/>
      <c r="T2525" s="94"/>
    </row>
    <row r="2526" ht="15.75" customHeight="1">
      <c r="A2526" s="242"/>
      <c r="B2526" s="222"/>
      <c r="C2526" s="223"/>
      <c r="D2526" s="248"/>
      <c r="J2526" s="226"/>
      <c r="K2526" s="3"/>
      <c r="L2526" s="3"/>
      <c r="O2526" s="227"/>
      <c r="Q2526" s="94"/>
      <c r="R2526" s="94"/>
      <c r="S2526" s="94"/>
      <c r="T2526" s="94"/>
    </row>
    <row r="2527" ht="15.75" customHeight="1">
      <c r="A2527" s="242"/>
      <c r="B2527" s="222"/>
      <c r="C2527" s="223"/>
      <c r="D2527" s="248"/>
      <c r="J2527" s="226"/>
      <c r="K2527" s="3"/>
      <c r="L2527" s="3"/>
      <c r="O2527" s="227"/>
      <c r="Q2527" s="94"/>
      <c r="R2527" s="94"/>
      <c r="S2527" s="94"/>
      <c r="T2527" s="94"/>
    </row>
    <row r="2528" ht="15.75" customHeight="1">
      <c r="A2528" s="242"/>
      <c r="B2528" s="222"/>
      <c r="C2528" s="223"/>
      <c r="D2528" s="248"/>
      <c r="J2528" s="226"/>
      <c r="K2528" s="3"/>
      <c r="L2528" s="3"/>
      <c r="O2528" s="227"/>
      <c r="Q2528" s="94"/>
      <c r="R2528" s="94"/>
      <c r="S2528" s="94"/>
      <c r="T2528" s="94"/>
    </row>
    <row r="2529" ht="15.75" customHeight="1">
      <c r="A2529" s="242"/>
      <c r="B2529" s="222"/>
      <c r="C2529" s="223"/>
      <c r="D2529" s="248"/>
      <c r="J2529" s="226"/>
      <c r="K2529" s="3"/>
      <c r="L2529" s="3"/>
      <c r="O2529" s="227"/>
      <c r="Q2529" s="94"/>
      <c r="R2529" s="94"/>
      <c r="S2529" s="94"/>
      <c r="T2529" s="94"/>
    </row>
    <row r="2530" ht="15.75" customHeight="1">
      <c r="A2530" s="242"/>
      <c r="B2530" s="222"/>
      <c r="C2530" s="223"/>
      <c r="D2530" s="248"/>
      <c r="J2530" s="226"/>
      <c r="K2530" s="3"/>
      <c r="L2530" s="3"/>
      <c r="O2530" s="227"/>
      <c r="Q2530" s="94"/>
      <c r="R2530" s="94"/>
      <c r="S2530" s="94"/>
      <c r="T2530" s="94"/>
    </row>
    <row r="2531" ht="15.75" customHeight="1">
      <c r="A2531" s="242"/>
      <c r="B2531" s="222"/>
      <c r="C2531" s="223"/>
      <c r="D2531" s="248"/>
      <c r="J2531" s="226"/>
      <c r="K2531" s="3"/>
      <c r="L2531" s="3"/>
      <c r="O2531" s="227"/>
      <c r="Q2531" s="94"/>
      <c r="R2531" s="94"/>
      <c r="S2531" s="94"/>
      <c r="T2531" s="94"/>
    </row>
    <row r="2532" ht="15.75" customHeight="1">
      <c r="A2532" s="242"/>
      <c r="B2532" s="222"/>
      <c r="C2532" s="223"/>
      <c r="D2532" s="248"/>
      <c r="J2532" s="226"/>
      <c r="K2532" s="3"/>
      <c r="L2532" s="3"/>
      <c r="O2532" s="227"/>
      <c r="Q2532" s="94"/>
      <c r="R2532" s="94"/>
      <c r="S2532" s="94"/>
      <c r="T2532" s="94"/>
    </row>
    <row r="2533" ht="15.75" customHeight="1">
      <c r="A2533" s="242"/>
      <c r="B2533" s="222"/>
      <c r="C2533" s="223"/>
      <c r="D2533" s="248"/>
      <c r="J2533" s="226"/>
      <c r="K2533" s="3"/>
      <c r="L2533" s="3"/>
      <c r="O2533" s="227"/>
      <c r="Q2533" s="94"/>
      <c r="R2533" s="94"/>
      <c r="S2533" s="94"/>
      <c r="T2533" s="94"/>
    </row>
    <row r="2534" ht="15.75" customHeight="1">
      <c r="A2534" s="242"/>
      <c r="B2534" s="222"/>
      <c r="C2534" s="223"/>
      <c r="D2534" s="248"/>
      <c r="J2534" s="226"/>
      <c r="K2534" s="3"/>
      <c r="L2534" s="3"/>
      <c r="O2534" s="227"/>
      <c r="Q2534" s="94"/>
      <c r="R2534" s="94"/>
      <c r="S2534" s="94"/>
      <c r="T2534" s="94"/>
    </row>
    <row r="2535" ht="15.75" customHeight="1">
      <c r="A2535" s="242"/>
      <c r="B2535" s="222"/>
      <c r="C2535" s="223"/>
      <c r="D2535" s="248"/>
      <c r="J2535" s="226"/>
      <c r="K2535" s="3"/>
      <c r="L2535" s="3"/>
      <c r="O2535" s="227"/>
      <c r="Q2535" s="94"/>
      <c r="R2535" s="94"/>
      <c r="S2535" s="94"/>
      <c r="T2535" s="94"/>
    </row>
    <row r="2536" ht="15.75" customHeight="1">
      <c r="A2536" s="242"/>
      <c r="B2536" s="222"/>
      <c r="C2536" s="223"/>
      <c r="D2536" s="248"/>
      <c r="J2536" s="226"/>
      <c r="K2536" s="3"/>
      <c r="L2536" s="3"/>
      <c r="O2536" s="227"/>
      <c r="Q2536" s="94"/>
      <c r="R2536" s="94"/>
      <c r="S2536" s="94"/>
      <c r="T2536" s="94"/>
    </row>
    <row r="2537" ht="15.75" customHeight="1">
      <c r="A2537" s="242"/>
      <c r="B2537" s="222"/>
      <c r="C2537" s="223"/>
      <c r="D2537" s="248"/>
      <c r="J2537" s="226"/>
      <c r="K2537" s="3"/>
      <c r="L2537" s="3"/>
      <c r="O2537" s="227"/>
      <c r="Q2537" s="94"/>
      <c r="R2537" s="94"/>
      <c r="S2537" s="94"/>
      <c r="T2537" s="94"/>
    </row>
    <row r="2538" ht="15.75" customHeight="1">
      <c r="A2538" s="242"/>
      <c r="B2538" s="222"/>
      <c r="C2538" s="223"/>
      <c r="D2538" s="248"/>
      <c r="J2538" s="226"/>
      <c r="K2538" s="3"/>
      <c r="L2538" s="3"/>
      <c r="O2538" s="227"/>
      <c r="Q2538" s="94"/>
      <c r="R2538" s="94"/>
      <c r="S2538" s="94"/>
      <c r="T2538" s="94"/>
    </row>
    <row r="2539" ht="15.75" customHeight="1">
      <c r="A2539" s="242"/>
      <c r="B2539" s="222"/>
      <c r="C2539" s="223"/>
      <c r="D2539" s="248"/>
      <c r="J2539" s="226"/>
      <c r="K2539" s="3"/>
      <c r="L2539" s="3"/>
      <c r="O2539" s="227"/>
      <c r="Q2539" s="94"/>
      <c r="R2539" s="94"/>
      <c r="S2539" s="94"/>
      <c r="T2539" s="94"/>
    </row>
    <row r="2540" ht="15.75" customHeight="1">
      <c r="A2540" s="242"/>
      <c r="B2540" s="222"/>
      <c r="C2540" s="223"/>
      <c r="D2540" s="248"/>
      <c r="J2540" s="226"/>
      <c r="K2540" s="3"/>
      <c r="L2540" s="3"/>
      <c r="O2540" s="227"/>
      <c r="Q2540" s="94"/>
      <c r="R2540" s="94"/>
      <c r="S2540" s="94"/>
      <c r="T2540" s="94"/>
    </row>
    <row r="2541" ht="15.75" customHeight="1">
      <c r="A2541" s="242"/>
      <c r="B2541" s="222"/>
      <c r="C2541" s="223"/>
      <c r="D2541" s="248"/>
      <c r="J2541" s="226"/>
      <c r="K2541" s="3"/>
      <c r="L2541" s="3"/>
      <c r="O2541" s="227"/>
      <c r="Q2541" s="94"/>
      <c r="R2541" s="94"/>
      <c r="S2541" s="94"/>
      <c r="T2541" s="94"/>
    </row>
    <row r="2542" ht="15.75" customHeight="1">
      <c r="A2542" s="242"/>
      <c r="B2542" s="222"/>
      <c r="C2542" s="223"/>
      <c r="D2542" s="248"/>
      <c r="J2542" s="226"/>
      <c r="K2542" s="3"/>
      <c r="L2542" s="3"/>
      <c r="O2542" s="227"/>
      <c r="Q2542" s="94"/>
      <c r="R2542" s="94"/>
      <c r="S2542" s="94"/>
      <c r="T2542" s="94"/>
    </row>
    <row r="2543" ht="15.75" customHeight="1">
      <c r="A2543" s="242"/>
      <c r="B2543" s="222"/>
      <c r="C2543" s="223"/>
      <c r="D2543" s="248"/>
      <c r="J2543" s="226"/>
      <c r="K2543" s="3"/>
      <c r="L2543" s="3"/>
      <c r="O2543" s="227"/>
      <c r="Q2543" s="94"/>
      <c r="R2543" s="94"/>
      <c r="S2543" s="94"/>
      <c r="T2543" s="94"/>
    </row>
    <row r="2544" ht="15.75" customHeight="1">
      <c r="A2544" s="242"/>
      <c r="B2544" s="222"/>
      <c r="C2544" s="223"/>
      <c r="D2544" s="248"/>
      <c r="J2544" s="226"/>
      <c r="K2544" s="3"/>
      <c r="L2544" s="3"/>
      <c r="O2544" s="227"/>
      <c r="Q2544" s="94"/>
      <c r="R2544" s="94"/>
      <c r="S2544" s="94"/>
      <c r="T2544" s="94"/>
    </row>
    <row r="2545" ht="15.75" customHeight="1">
      <c r="A2545" s="242"/>
      <c r="B2545" s="222"/>
      <c r="C2545" s="223"/>
      <c r="D2545" s="248"/>
      <c r="J2545" s="226"/>
      <c r="K2545" s="3"/>
      <c r="L2545" s="3"/>
      <c r="O2545" s="227"/>
      <c r="Q2545" s="94"/>
      <c r="R2545" s="94"/>
      <c r="S2545" s="94"/>
      <c r="T2545" s="94"/>
    </row>
    <row r="2546" ht="15.75" customHeight="1">
      <c r="A2546" s="242"/>
      <c r="B2546" s="222"/>
      <c r="C2546" s="223"/>
      <c r="D2546" s="248"/>
      <c r="J2546" s="226"/>
      <c r="K2546" s="3"/>
      <c r="L2546" s="3"/>
      <c r="O2546" s="227"/>
      <c r="Q2546" s="94"/>
      <c r="R2546" s="94"/>
      <c r="S2546" s="94"/>
      <c r="T2546" s="94"/>
    </row>
    <row r="2547" ht="15.75" customHeight="1">
      <c r="A2547" s="242"/>
      <c r="B2547" s="222"/>
      <c r="C2547" s="223"/>
      <c r="D2547" s="248"/>
      <c r="J2547" s="226"/>
      <c r="K2547" s="3"/>
      <c r="L2547" s="3"/>
      <c r="O2547" s="227"/>
      <c r="Q2547" s="94"/>
      <c r="R2547" s="94"/>
      <c r="S2547" s="94"/>
      <c r="T2547" s="94"/>
    </row>
    <row r="2548" ht="15.75" customHeight="1">
      <c r="A2548" s="242"/>
      <c r="B2548" s="222"/>
      <c r="C2548" s="223"/>
      <c r="D2548" s="248"/>
      <c r="J2548" s="226"/>
      <c r="K2548" s="3"/>
      <c r="L2548" s="3"/>
      <c r="O2548" s="227"/>
      <c r="Q2548" s="94"/>
      <c r="R2548" s="94"/>
      <c r="S2548" s="94"/>
      <c r="T2548" s="94"/>
    </row>
    <row r="2549" ht="15.75" customHeight="1">
      <c r="A2549" s="242"/>
      <c r="B2549" s="222"/>
      <c r="C2549" s="223"/>
      <c r="D2549" s="248"/>
      <c r="J2549" s="226"/>
      <c r="K2549" s="3"/>
      <c r="L2549" s="3"/>
      <c r="O2549" s="227"/>
      <c r="Q2549" s="94"/>
      <c r="R2549" s="94"/>
      <c r="S2549" s="94"/>
      <c r="T2549" s="94"/>
    </row>
    <row r="2550" ht="15.75" customHeight="1">
      <c r="A2550" s="242"/>
      <c r="B2550" s="222"/>
      <c r="C2550" s="223"/>
      <c r="D2550" s="248"/>
      <c r="J2550" s="226"/>
      <c r="K2550" s="3"/>
      <c r="L2550" s="3"/>
      <c r="O2550" s="227"/>
      <c r="Q2550" s="94"/>
      <c r="R2550" s="94"/>
      <c r="S2550" s="94"/>
      <c r="T2550" s="94"/>
    </row>
    <row r="2551" ht="15.75" customHeight="1">
      <c r="A2551" s="242"/>
      <c r="B2551" s="222"/>
      <c r="C2551" s="223"/>
      <c r="D2551" s="248"/>
      <c r="J2551" s="226"/>
      <c r="K2551" s="3"/>
      <c r="L2551" s="3"/>
      <c r="O2551" s="227"/>
      <c r="Q2551" s="94"/>
      <c r="R2551" s="94"/>
      <c r="S2551" s="94"/>
      <c r="T2551" s="94"/>
    </row>
    <row r="2552" ht="15.75" customHeight="1">
      <c r="A2552" s="242"/>
      <c r="B2552" s="222"/>
      <c r="C2552" s="223"/>
      <c r="D2552" s="248"/>
      <c r="J2552" s="226"/>
      <c r="K2552" s="3"/>
      <c r="L2552" s="3"/>
      <c r="O2552" s="227"/>
      <c r="Q2552" s="94"/>
      <c r="R2552" s="94"/>
      <c r="S2552" s="94"/>
      <c r="T2552" s="94"/>
    </row>
    <row r="2553" ht="15.75" customHeight="1">
      <c r="A2553" s="242"/>
      <c r="B2553" s="222"/>
      <c r="C2553" s="223"/>
      <c r="D2553" s="248"/>
      <c r="J2553" s="226"/>
      <c r="K2553" s="3"/>
      <c r="L2553" s="3"/>
      <c r="O2553" s="227"/>
      <c r="Q2553" s="94"/>
      <c r="R2553" s="94"/>
      <c r="S2553" s="94"/>
      <c r="T2553" s="94"/>
    </row>
    <row r="2554" ht="15.75" customHeight="1">
      <c r="A2554" s="242"/>
      <c r="B2554" s="222"/>
      <c r="C2554" s="223"/>
      <c r="D2554" s="248"/>
      <c r="J2554" s="226"/>
      <c r="K2554" s="3"/>
      <c r="L2554" s="3"/>
      <c r="O2554" s="227"/>
      <c r="Q2554" s="94"/>
      <c r="R2554" s="94"/>
      <c r="S2554" s="94"/>
      <c r="T2554" s="94"/>
    </row>
    <row r="2555" ht="15.75" customHeight="1">
      <c r="A2555" s="242"/>
      <c r="B2555" s="222"/>
      <c r="C2555" s="223"/>
      <c r="D2555" s="248"/>
      <c r="J2555" s="226"/>
      <c r="K2555" s="3"/>
      <c r="L2555" s="3"/>
      <c r="O2555" s="227"/>
      <c r="Q2555" s="94"/>
      <c r="R2555" s="94"/>
      <c r="S2555" s="94"/>
      <c r="T2555" s="94"/>
    </row>
    <row r="2556" ht="15.75" customHeight="1">
      <c r="A2556" s="242"/>
      <c r="B2556" s="222"/>
      <c r="C2556" s="223"/>
      <c r="D2556" s="248"/>
      <c r="J2556" s="226"/>
      <c r="K2556" s="3"/>
      <c r="L2556" s="3"/>
      <c r="O2556" s="227"/>
      <c r="Q2556" s="94"/>
      <c r="R2556" s="94"/>
      <c r="S2556" s="94"/>
      <c r="T2556" s="94"/>
    </row>
    <row r="2557" ht="15.75" customHeight="1">
      <c r="A2557" s="242"/>
      <c r="B2557" s="222"/>
      <c r="C2557" s="223"/>
      <c r="D2557" s="248"/>
      <c r="J2557" s="226"/>
      <c r="K2557" s="3"/>
      <c r="L2557" s="3"/>
      <c r="O2557" s="227"/>
      <c r="Q2557" s="94"/>
      <c r="R2557" s="94"/>
      <c r="S2557" s="94"/>
      <c r="T2557" s="94"/>
    </row>
    <row r="2558" ht="15.75" customHeight="1">
      <c r="A2558" s="242"/>
      <c r="B2558" s="222"/>
      <c r="C2558" s="223"/>
      <c r="D2558" s="248"/>
      <c r="J2558" s="226"/>
      <c r="K2558" s="3"/>
      <c r="L2558" s="3"/>
      <c r="O2558" s="227"/>
      <c r="Q2558" s="94"/>
      <c r="R2558" s="94"/>
      <c r="S2558" s="94"/>
      <c r="T2558" s="94"/>
    </row>
    <row r="2559" ht="15.75" customHeight="1">
      <c r="A2559" s="242"/>
      <c r="B2559" s="222"/>
      <c r="C2559" s="223"/>
      <c r="D2559" s="248"/>
      <c r="J2559" s="226"/>
      <c r="K2559" s="3"/>
      <c r="L2559" s="3"/>
      <c r="O2559" s="227"/>
      <c r="Q2559" s="94"/>
      <c r="R2559" s="94"/>
      <c r="S2559" s="94"/>
      <c r="T2559" s="94"/>
    </row>
    <row r="2560" ht="15.75" customHeight="1">
      <c r="A2560" s="242"/>
      <c r="B2560" s="222"/>
      <c r="C2560" s="223"/>
      <c r="D2560" s="248"/>
      <c r="J2560" s="226"/>
      <c r="K2560" s="3"/>
      <c r="L2560" s="3"/>
      <c r="O2560" s="227"/>
      <c r="Q2560" s="94"/>
      <c r="R2560" s="94"/>
      <c r="S2560" s="94"/>
      <c r="T2560" s="94"/>
    </row>
    <row r="2561" ht="15.75" customHeight="1">
      <c r="A2561" s="242"/>
      <c r="B2561" s="222"/>
      <c r="C2561" s="223"/>
      <c r="D2561" s="248"/>
      <c r="J2561" s="226"/>
      <c r="K2561" s="3"/>
      <c r="L2561" s="3"/>
      <c r="O2561" s="227"/>
      <c r="Q2561" s="94"/>
      <c r="R2561" s="94"/>
      <c r="S2561" s="94"/>
      <c r="T2561" s="94"/>
    </row>
    <row r="2562" ht="15.75" customHeight="1">
      <c r="A2562" s="242"/>
      <c r="B2562" s="222"/>
      <c r="C2562" s="223"/>
      <c r="D2562" s="248"/>
      <c r="J2562" s="226"/>
      <c r="K2562" s="3"/>
      <c r="L2562" s="3"/>
      <c r="O2562" s="227"/>
      <c r="Q2562" s="94"/>
      <c r="R2562" s="94"/>
      <c r="S2562" s="94"/>
      <c r="T2562" s="94"/>
    </row>
    <row r="2563" ht="15.75" customHeight="1">
      <c r="A2563" s="242"/>
      <c r="B2563" s="222"/>
      <c r="C2563" s="223"/>
      <c r="D2563" s="248"/>
      <c r="J2563" s="226"/>
      <c r="K2563" s="3"/>
      <c r="L2563" s="3"/>
      <c r="O2563" s="227"/>
      <c r="Q2563" s="94"/>
      <c r="R2563" s="94"/>
      <c r="S2563" s="94"/>
      <c r="T2563" s="94"/>
    </row>
    <row r="2564" ht="15.75" customHeight="1">
      <c r="A2564" s="242"/>
      <c r="B2564" s="222"/>
      <c r="C2564" s="223"/>
      <c r="D2564" s="248"/>
      <c r="J2564" s="226"/>
      <c r="K2564" s="3"/>
      <c r="L2564" s="3"/>
      <c r="O2564" s="227"/>
      <c r="Q2564" s="94"/>
      <c r="R2564" s="94"/>
      <c r="S2564" s="94"/>
      <c r="T2564" s="94"/>
    </row>
    <row r="2565" ht="15.75" customHeight="1">
      <c r="A2565" s="242"/>
      <c r="B2565" s="222"/>
      <c r="C2565" s="223"/>
      <c r="D2565" s="248"/>
      <c r="J2565" s="226"/>
      <c r="K2565" s="3"/>
      <c r="L2565" s="3"/>
      <c r="O2565" s="227"/>
      <c r="Q2565" s="94"/>
      <c r="R2565" s="94"/>
      <c r="S2565" s="94"/>
      <c r="T2565" s="94"/>
    </row>
    <row r="2566" ht="15.75" customHeight="1">
      <c r="A2566" s="242"/>
      <c r="B2566" s="222"/>
      <c r="C2566" s="223"/>
      <c r="D2566" s="248"/>
      <c r="J2566" s="226"/>
      <c r="K2566" s="3"/>
      <c r="L2566" s="3"/>
      <c r="O2566" s="227"/>
      <c r="Q2566" s="94"/>
      <c r="R2566" s="94"/>
      <c r="S2566" s="94"/>
      <c r="T2566" s="94"/>
    </row>
    <row r="2567" ht="15.75" customHeight="1">
      <c r="A2567" s="242"/>
      <c r="B2567" s="222"/>
      <c r="C2567" s="223"/>
      <c r="D2567" s="248"/>
      <c r="J2567" s="226"/>
      <c r="K2567" s="3"/>
      <c r="L2567" s="3"/>
      <c r="O2567" s="227"/>
      <c r="Q2567" s="94"/>
      <c r="R2567" s="94"/>
      <c r="S2567" s="94"/>
      <c r="T2567" s="94"/>
    </row>
    <row r="2568" ht="15.75" customHeight="1">
      <c r="A2568" s="242"/>
      <c r="B2568" s="222"/>
      <c r="C2568" s="223"/>
      <c r="D2568" s="248"/>
      <c r="J2568" s="226"/>
      <c r="K2568" s="3"/>
      <c r="L2568" s="3"/>
      <c r="O2568" s="227"/>
      <c r="Q2568" s="94"/>
      <c r="R2568" s="94"/>
      <c r="S2568" s="94"/>
      <c r="T2568" s="94"/>
    </row>
    <row r="2569" ht="15.75" customHeight="1">
      <c r="A2569" s="242"/>
      <c r="B2569" s="222"/>
      <c r="C2569" s="223"/>
      <c r="D2569" s="248"/>
      <c r="J2569" s="226"/>
      <c r="K2569" s="3"/>
      <c r="L2569" s="3"/>
      <c r="O2569" s="227"/>
      <c r="Q2569" s="94"/>
      <c r="R2569" s="94"/>
      <c r="S2569" s="94"/>
      <c r="T2569" s="94"/>
    </row>
    <row r="2570" ht="15.75" customHeight="1">
      <c r="A2570" s="242"/>
      <c r="B2570" s="222"/>
      <c r="C2570" s="223"/>
      <c r="D2570" s="248"/>
      <c r="J2570" s="226"/>
      <c r="K2570" s="3"/>
      <c r="L2570" s="3"/>
      <c r="O2570" s="227"/>
      <c r="Q2570" s="94"/>
      <c r="R2570" s="94"/>
      <c r="S2570" s="94"/>
      <c r="T2570" s="94"/>
    </row>
    <row r="2571" ht="15.75" customHeight="1">
      <c r="A2571" s="242"/>
      <c r="B2571" s="222"/>
      <c r="C2571" s="223"/>
      <c r="D2571" s="248"/>
      <c r="J2571" s="226"/>
      <c r="K2571" s="3"/>
      <c r="L2571" s="3"/>
      <c r="O2571" s="227"/>
      <c r="Q2571" s="94"/>
      <c r="R2571" s="94"/>
      <c r="S2571" s="94"/>
      <c r="T2571" s="94"/>
    </row>
    <row r="2572" ht="15.75" customHeight="1">
      <c r="A2572" s="242"/>
      <c r="B2572" s="222"/>
      <c r="C2572" s="223"/>
      <c r="D2572" s="248"/>
      <c r="J2572" s="226"/>
      <c r="K2572" s="3"/>
      <c r="L2572" s="3"/>
      <c r="O2572" s="227"/>
      <c r="Q2572" s="94"/>
      <c r="R2572" s="94"/>
      <c r="S2572" s="94"/>
      <c r="T2572" s="94"/>
    </row>
    <row r="2573" ht="15.75" customHeight="1">
      <c r="A2573" s="242"/>
      <c r="B2573" s="222"/>
      <c r="C2573" s="223"/>
      <c r="D2573" s="248"/>
      <c r="J2573" s="226"/>
      <c r="K2573" s="3"/>
      <c r="L2573" s="3"/>
      <c r="O2573" s="227"/>
      <c r="Q2573" s="94"/>
      <c r="R2573" s="94"/>
      <c r="S2573" s="94"/>
      <c r="T2573" s="94"/>
    </row>
    <row r="2574" ht="15.75" customHeight="1">
      <c r="A2574" s="242"/>
      <c r="B2574" s="222"/>
      <c r="C2574" s="223"/>
      <c r="D2574" s="248"/>
      <c r="J2574" s="226"/>
      <c r="K2574" s="3"/>
      <c r="L2574" s="3"/>
      <c r="O2574" s="227"/>
      <c r="Q2574" s="94"/>
      <c r="R2574" s="94"/>
      <c r="S2574" s="94"/>
      <c r="T2574" s="94"/>
    </row>
    <row r="2575" ht="15.75" customHeight="1">
      <c r="A2575" s="242"/>
      <c r="B2575" s="222"/>
      <c r="C2575" s="223"/>
      <c r="D2575" s="248"/>
      <c r="J2575" s="226"/>
      <c r="K2575" s="3"/>
      <c r="L2575" s="3"/>
      <c r="O2575" s="227"/>
      <c r="Q2575" s="94"/>
      <c r="R2575" s="94"/>
      <c r="S2575" s="94"/>
      <c r="T2575" s="94"/>
    </row>
    <row r="2576" ht="15.75" customHeight="1">
      <c r="A2576" s="242"/>
      <c r="B2576" s="222"/>
      <c r="C2576" s="223"/>
      <c r="D2576" s="248"/>
      <c r="J2576" s="226"/>
      <c r="K2576" s="3"/>
      <c r="L2576" s="3"/>
      <c r="O2576" s="227"/>
      <c r="Q2576" s="94"/>
      <c r="R2576" s="94"/>
      <c r="S2576" s="94"/>
      <c r="T2576" s="94"/>
    </row>
    <row r="2577" ht="15.75" customHeight="1">
      <c r="A2577" s="242"/>
      <c r="B2577" s="222"/>
      <c r="C2577" s="223"/>
      <c r="D2577" s="248"/>
      <c r="J2577" s="226"/>
      <c r="K2577" s="3"/>
      <c r="L2577" s="3"/>
      <c r="O2577" s="227"/>
      <c r="Q2577" s="94"/>
      <c r="R2577" s="94"/>
      <c r="S2577" s="94"/>
      <c r="T2577" s="94"/>
    </row>
    <row r="2578" ht="15.75" customHeight="1">
      <c r="A2578" s="242"/>
      <c r="B2578" s="222"/>
      <c r="C2578" s="223"/>
      <c r="D2578" s="248"/>
      <c r="J2578" s="226"/>
      <c r="K2578" s="3"/>
      <c r="L2578" s="3"/>
      <c r="O2578" s="227"/>
      <c r="Q2578" s="94"/>
      <c r="R2578" s="94"/>
      <c r="S2578" s="94"/>
      <c r="T2578" s="94"/>
    </row>
    <row r="2579" ht="15.75" customHeight="1">
      <c r="A2579" s="242"/>
      <c r="B2579" s="222"/>
      <c r="C2579" s="223"/>
      <c r="D2579" s="248"/>
      <c r="J2579" s="226"/>
      <c r="K2579" s="3"/>
      <c r="L2579" s="3"/>
      <c r="O2579" s="227"/>
      <c r="Q2579" s="94"/>
      <c r="R2579" s="94"/>
      <c r="S2579" s="94"/>
      <c r="T2579" s="94"/>
    </row>
    <row r="2580" ht="15.75" customHeight="1">
      <c r="A2580" s="242"/>
      <c r="B2580" s="222"/>
      <c r="C2580" s="223"/>
      <c r="D2580" s="248"/>
      <c r="J2580" s="226"/>
      <c r="K2580" s="3"/>
      <c r="L2580" s="3"/>
      <c r="O2580" s="227"/>
      <c r="Q2580" s="94"/>
      <c r="R2580" s="94"/>
      <c r="S2580" s="94"/>
      <c r="T2580" s="94"/>
    </row>
    <row r="2581" ht="15.75" customHeight="1">
      <c r="A2581" s="242"/>
      <c r="B2581" s="222"/>
      <c r="C2581" s="223"/>
      <c r="D2581" s="248"/>
      <c r="J2581" s="226"/>
      <c r="K2581" s="3"/>
      <c r="L2581" s="3"/>
      <c r="O2581" s="227"/>
      <c r="Q2581" s="94"/>
      <c r="R2581" s="94"/>
      <c r="S2581" s="94"/>
      <c r="T2581" s="94"/>
    </row>
    <row r="2582" ht="15.75" customHeight="1">
      <c r="A2582" s="242"/>
      <c r="B2582" s="222"/>
      <c r="C2582" s="223"/>
      <c r="D2582" s="248"/>
      <c r="J2582" s="226"/>
      <c r="K2582" s="3"/>
      <c r="L2582" s="3"/>
      <c r="O2582" s="227"/>
      <c r="Q2582" s="94"/>
      <c r="R2582" s="94"/>
      <c r="S2582" s="94"/>
      <c r="T2582" s="94"/>
    </row>
    <row r="2583" ht="15.75" customHeight="1">
      <c r="A2583" s="242"/>
      <c r="B2583" s="222"/>
      <c r="C2583" s="223"/>
      <c r="D2583" s="248"/>
      <c r="J2583" s="226"/>
      <c r="K2583" s="3"/>
      <c r="L2583" s="3"/>
      <c r="O2583" s="227"/>
      <c r="Q2583" s="94"/>
      <c r="R2583" s="94"/>
      <c r="S2583" s="94"/>
      <c r="T2583" s="94"/>
    </row>
    <row r="2584" ht="15.75" customHeight="1">
      <c r="A2584" s="242"/>
      <c r="B2584" s="222"/>
      <c r="C2584" s="223"/>
      <c r="D2584" s="248"/>
      <c r="J2584" s="226"/>
      <c r="K2584" s="3"/>
      <c r="L2584" s="3"/>
      <c r="O2584" s="227"/>
      <c r="Q2584" s="94"/>
      <c r="R2584" s="94"/>
      <c r="S2584" s="94"/>
      <c r="T2584" s="94"/>
    </row>
    <row r="2585" ht="15.75" customHeight="1">
      <c r="A2585" s="242"/>
      <c r="B2585" s="222"/>
      <c r="C2585" s="223"/>
      <c r="D2585" s="248"/>
      <c r="J2585" s="226"/>
      <c r="K2585" s="3"/>
      <c r="L2585" s="3"/>
      <c r="O2585" s="227"/>
      <c r="Q2585" s="94"/>
      <c r="R2585" s="94"/>
      <c r="S2585" s="94"/>
      <c r="T2585" s="94"/>
    </row>
    <row r="2586" ht="15.75" customHeight="1">
      <c r="A2586" s="242"/>
      <c r="B2586" s="222"/>
      <c r="C2586" s="223"/>
      <c r="D2586" s="248"/>
      <c r="J2586" s="226"/>
      <c r="K2586" s="3"/>
      <c r="L2586" s="3"/>
      <c r="O2586" s="227"/>
      <c r="Q2586" s="94"/>
      <c r="R2586" s="94"/>
      <c r="S2586" s="94"/>
      <c r="T2586" s="94"/>
    </row>
    <row r="2587" ht="15.75" customHeight="1">
      <c r="A2587" s="242"/>
      <c r="B2587" s="222"/>
      <c r="C2587" s="223"/>
      <c r="D2587" s="248"/>
      <c r="J2587" s="226"/>
      <c r="K2587" s="3"/>
      <c r="L2587" s="3"/>
      <c r="O2587" s="227"/>
      <c r="Q2587" s="94"/>
      <c r="R2587" s="94"/>
      <c r="S2587" s="94"/>
      <c r="T2587" s="94"/>
    </row>
    <row r="2588" ht="15.75" customHeight="1">
      <c r="A2588" s="242"/>
      <c r="B2588" s="222"/>
      <c r="C2588" s="223"/>
      <c r="D2588" s="248"/>
      <c r="J2588" s="226"/>
      <c r="K2588" s="3"/>
      <c r="L2588" s="3"/>
      <c r="O2588" s="227"/>
      <c r="Q2588" s="94"/>
      <c r="R2588" s="94"/>
      <c r="S2588" s="94"/>
      <c r="T2588" s="94"/>
    </row>
    <row r="2589" ht="15.75" customHeight="1">
      <c r="A2589" s="242"/>
      <c r="B2589" s="222"/>
      <c r="C2589" s="223"/>
      <c r="D2589" s="248"/>
      <c r="J2589" s="226"/>
      <c r="K2589" s="3"/>
      <c r="L2589" s="3"/>
      <c r="O2589" s="227"/>
      <c r="Q2589" s="94"/>
      <c r="R2589" s="94"/>
      <c r="S2589" s="94"/>
      <c r="T2589" s="94"/>
    </row>
    <row r="2590" ht="15.75" customHeight="1">
      <c r="A2590" s="242"/>
      <c r="B2590" s="222"/>
      <c r="C2590" s="223"/>
      <c r="D2590" s="248"/>
      <c r="J2590" s="226"/>
      <c r="K2590" s="3"/>
      <c r="L2590" s="3"/>
      <c r="O2590" s="227"/>
      <c r="Q2590" s="94"/>
      <c r="R2590" s="94"/>
      <c r="S2590" s="94"/>
      <c r="T2590" s="94"/>
    </row>
    <row r="2591" ht="15.75" customHeight="1">
      <c r="A2591" s="242"/>
      <c r="B2591" s="222"/>
      <c r="C2591" s="223"/>
      <c r="D2591" s="248"/>
      <c r="J2591" s="226"/>
      <c r="K2591" s="3"/>
      <c r="L2591" s="3"/>
      <c r="O2591" s="227"/>
      <c r="Q2591" s="94"/>
      <c r="R2591" s="94"/>
      <c r="S2591" s="94"/>
      <c r="T2591" s="94"/>
    </row>
    <row r="2592" ht="15.75" customHeight="1">
      <c r="A2592" s="242"/>
      <c r="B2592" s="222"/>
      <c r="C2592" s="223"/>
      <c r="D2592" s="248"/>
      <c r="J2592" s="226"/>
      <c r="K2592" s="3"/>
      <c r="L2592" s="3"/>
      <c r="O2592" s="227"/>
      <c r="Q2592" s="94"/>
      <c r="R2592" s="94"/>
      <c r="S2592" s="94"/>
      <c r="T2592" s="94"/>
    </row>
    <row r="2593" ht="15.75" customHeight="1">
      <c r="A2593" s="242"/>
      <c r="B2593" s="222"/>
      <c r="C2593" s="223"/>
      <c r="D2593" s="248"/>
      <c r="J2593" s="226"/>
      <c r="K2593" s="3"/>
      <c r="L2593" s="3"/>
      <c r="O2593" s="227"/>
      <c r="Q2593" s="94"/>
      <c r="R2593" s="94"/>
      <c r="S2593" s="94"/>
      <c r="T2593" s="94"/>
    </row>
    <row r="2594" ht="15.75" customHeight="1">
      <c r="A2594" s="242"/>
      <c r="B2594" s="222"/>
      <c r="C2594" s="223"/>
      <c r="D2594" s="248"/>
      <c r="J2594" s="226"/>
      <c r="K2594" s="3"/>
      <c r="L2594" s="3"/>
      <c r="O2594" s="227"/>
      <c r="Q2594" s="94"/>
      <c r="R2594" s="94"/>
      <c r="S2594" s="94"/>
      <c r="T2594" s="94"/>
    </row>
    <row r="2595" ht="15.75" customHeight="1">
      <c r="A2595" s="242"/>
      <c r="B2595" s="222"/>
      <c r="C2595" s="223"/>
      <c r="D2595" s="248"/>
      <c r="J2595" s="226"/>
      <c r="K2595" s="3"/>
      <c r="L2595" s="3"/>
      <c r="O2595" s="227"/>
      <c r="Q2595" s="94"/>
      <c r="R2595" s="94"/>
      <c r="S2595" s="94"/>
      <c r="T2595" s="94"/>
    </row>
    <row r="2596" ht="15.75" customHeight="1">
      <c r="A2596" s="242"/>
      <c r="B2596" s="222"/>
      <c r="C2596" s="223"/>
      <c r="D2596" s="248"/>
      <c r="J2596" s="226"/>
      <c r="K2596" s="3"/>
      <c r="L2596" s="3"/>
      <c r="O2596" s="227"/>
      <c r="Q2596" s="94"/>
      <c r="R2596" s="94"/>
      <c r="S2596" s="94"/>
      <c r="T2596" s="94"/>
    </row>
    <row r="2597" ht="15.75" customHeight="1">
      <c r="A2597" s="242"/>
      <c r="B2597" s="222"/>
      <c r="C2597" s="223"/>
      <c r="D2597" s="248"/>
      <c r="J2597" s="226"/>
      <c r="K2597" s="3"/>
      <c r="L2597" s="3"/>
      <c r="O2597" s="227"/>
      <c r="Q2597" s="94"/>
      <c r="R2597" s="94"/>
      <c r="S2597" s="94"/>
      <c r="T2597" s="94"/>
    </row>
    <row r="2598" ht="15.75" customHeight="1">
      <c r="A2598" s="242"/>
      <c r="B2598" s="222"/>
      <c r="C2598" s="223"/>
      <c r="D2598" s="248"/>
      <c r="J2598" s="226"/>
      <c r="K2598" s="3"/>
      <c r="L2598" s="3"/>
      <c r="O2598" s="227"/>
      <c r="Q2598" s="94"/>
      <c r="R2598" s="94"/>
      <c r="S2598" s="94"/>
      <c r="T2598" s="94"/>
    </row>
    <row r="2599" ht="15.75" customHeight="1">
      <c r="A2599" s="242"/>
      <c r="B2599" s="222"/>
      <c r="C2599" s="223"/>
      <c r="D2599" s="248"/>
      <c r="J2599" s="226"/>
      <c r="K2599" s="3"/>
      <c r="L2599" s="3"/>
      <c r="O2599" s="227"/>
      <c r="Q2599" s="94"/>
      <c r="R2599" s="94"/>
      <c r="S2599" s="94"/>
      <c r="T2599" s="94"/>
    </row>
    <row r="2600" ht="15.75" customHeight="1">
      <c r="A2600" s="242"/>
      <c r="B2600" s="222"/>
      <c r="C2600" s="223"/>
      <c r="D2600" s="248"/>
      <c r="J2600" s="226"/>
      <c r="K2600" s="3"/>
      <c r="L2600" s="3"/>
      <c r="O2600" s="227"/>
      <c r="Q2600" s="94"/>
      <c r="R2600" s="94"/>
      <c r="S2600" s="94"/>
      <c r="T2600" s="94"/>
    </row>
    <row r="2601" ht="15.75" customHeight="1">
      <c r="A2601" s="242"/>
      <c r="B2601" s="222"/>
      <c r="C2601" s="223"/>
      <c r="D2601" s="248"/>
      <c r="J2601" s="226"/>
      <c r="K2601" s="3"/>
      <c r="L2601" s="3"/>
      <c r="O2601" s="227"/>
      <c r="Q2601" s="94"/>
      <c r="R2601" s="94"/>
      <c r="S2601" s="94"/>
      <c r="T2601" s="94"/>
    </row>
    <row r="2602" ht="15.75" customHeight="1">
      <c r="A2602" s="242"/>
      <c r="B2602" s="222"/>
      <c r="C2602" s="223"/>
      <c r="D2602" s="248"/>
      <c r="J2602" s="226"/>
      <c r="K2602" s="3"/>
      <c r="L2602" s="3"/>
      <c r="O2602" s="227"/>
      <c r="Q2602" s="94"/>
      <c r="R2602" s="94"/>
      <c r="S2602" s="94"/>
      <c r="T2602" s="94"/>
    </row>
    <row r="2603" ht="15.75" customHeight="1">
      <c r="A2603" s="242"/>
      <c r="B2603" s="222"/>
      <c r="C2603" s="223"/>
      <c r="D2603" s="248"/>
      <c r="J2603" s="226"/>
      <c r="K2603" s="3"/>
      <c r="L2603" s="3"/>
      <c r="O2603" s="227"/>
      <c r="Q2603" s="94"/>
      <c r="R2603" s="94"/>
      <c r="S2603" s="94"/>
      <c r="T2603" s="94"/>
    </row>
    <row r="2604" ht="15.75" customHeight="1">
      <c r="A2604" s="242"/>
      <c r="B2604" s="222"/>
      <c r="C2604" s="223"/>
      <c r="D2604" s="248"/>
      <c r="J2604" s="226"/>
      <c r="K2604" s="3"/>
      <c r="L2604" s="3"/>
      <c r="O2604" s="227"/>
      <c r="Q2604" s="94"/>
      <c r="R2604" s="94"/>
      <c r="S2604" s="94"/>
      <c r="T2604" s="94"/>
    </row>
    <row r="2605" ht="15.75" customHeight="1">
      <c r="A2605" s="242"/>
      <c r="B2605" s="222"/>
      <c r="C2605" s="223"/>
      <c r="D2605" s="248"/>
      <c r="J2605" s="226"/>
      <c r="K2605" s="3"/>
      <c r="L2605" s="3"/>
      <c r="O2605" s="227"/>
      <c r="Q2605" s="94"/>
      <c r="R2605" s="94"/>
      <c r="S2605" s="94"/>
      <c r="T2605" s="94"/>
    </row>
    <row r="2606" ht="15.75" customHeight="1">
      <c r="A2606" s="242"/>
      <c r="B2606" s="222"/>
      <c r="C2606" s="223"/>
      <c r="D2606" s="248"/>
      <c r="J2606" s="226"/>
      <c r="K2606" s="3"/>
      <c r="L2606" s="3"/>
      <c r="O2606" s="227"/>
      <c r="Q2606" s="94"/>
      <c r="R2606" s="94"/>
      <c r="S2606" s="94"/>
      <c r="T2606" s="94"/>
    </row>
    <row r="2607" ht="15.75" customHeight="1">
      <c r="A2607" s="242"/>
      <c r="B2607" s="222"/>
      <c r="C2607" s="223"/>
      <c r="D2607" s="248"/>
      <c r="J2607" s="226"/>
      <c r="K2607" s="3"/>
      <c r="L2607" s="3"/>
      <c r="O2607" s="227"/>
      <c r="Q2607" s="94"/>
      <c r="R2607" s="94"/>
      <c r="S2607" s="94"/>
      <c r="T2607" s="94"/>
    </row>
    <row r="2608" ht="15.75" customHeight="1">
      <c r="A2608" s="242"/>
      <c r="B2608" s="222"/>
      <c r="C2608" s="223"/>
      <c r="D2608" s="248"/>
      <c r="J2608" s="226"/>
      <c r="K2608" s="3"/>
      <c r="L2608" s="3"/>
      <c r="O2608" s="227"/>
      <c r="Q2608" s="94"/>
      <c r="R2608" s="94"/>
      <c r="S2608" s="94"/>
      <c r="T2608" s="94"/>
    </row>
    <row r="2609" ht="15.75" customHeight="1">
      <c r="A2609" s="242"/>
      <c r="B2609" s="222"/>
      <c r="C2609" s="223"/>
      <c r="D2609" s="248"/>
      <c r="J2609" s="226"/>
      <c r="K2609" s="3"/>
      <c r="L2609" s="3"/>
      <c r="O2609" s="227"/>
      <c r="Q2609" s="94"/>
      <c r="R2609" s="94"/>
      <c r="S2609" s="94"/>
      <c r="T2609" s="94"/>
    </row>
    <row r="2610" ht="15.75" customHeight="1">
      <c r="A2610" s="242"/>
      <c r="B2610" s="222"/>
      <c r="C2610" s="223"/>
      <c r="D2610" s="248"/>
      <c r="J2610" s="226"/>
      <c r="K2610" s="3"/>
      <c r="L2610" s="3"/>
      <c r="O2610" s="227"/>
      <c r="Q2610" s="94"/>
      <c r="R2610" s="94"/>
      <c r="S2610" s="94"/>
      <c r="T2610" s="94"/>
    </row>
    <row r="2611" ht="15.75" customHeight="1">
      <c r="A2611" s="242"/>
      <c r="B2611" s="222"/>
      <c r="C2611" s="223"/>
      <c r="D2611" s="248"/>
      <c r="J2611" s="226"/>
      <c r="K2611" s="3"/>
      <c r="L2611" s="3"/>
      <c r="O2611" s="227"/>
      <c r="Q2611" s="94"/>
      <c r="R2611" s="94"/>
      <c r="S2611" s="94"/>
      <c r="T2611" s="94"/>
    </row>
    <row r="2612" ht="15.75" customHeight="1">
      <c r="A2612" s="242"/>
      <c r="B2612" s="222"/>
      <c r="C2612" s="223"/>
      <c r="D2612" s="248"/>
      <c r="J2612" s="226"/>
      <c r="K2612" s="3"/>
      <c r="L2612" s="3"/>
      <c r="O2612" s="227"/>
      <c r="Q2612" s="94"/>
      <c r="R2612" s="94"/>
      <c r="S2612" s="94"/>
      <c r="T2612" s="94"/>
    </row>
    <row r="2613" ht="15.75" customHeight="1">
      <c r="A2613" s="242"/>
      <c r="B2613" s="222"/>
      <c r="C2613" s="223"/>
      <c r="D2613" s="248"/>
      <c r="J2613" s="226"/>
      <c r="K2613" s="3"/>
      <c r="L2613" s="3"/>
      <c r="O2613" s="227"/>
      <c r="Q2613" s="94"/>
      <c r="R2613" s="94"/>
      <c r="S2613" s="94"/>
      <c r="T2613" s="94"/>
    </row>
    <row r="2614" ht="15.75" customHeight="1">
      <c r="A2614" s="242"/>
      <c r="B2614" s="222"/>
      <c r="C2614" s="223"/>
      <c r="D2614" s="248"/>
      <c r="J2614" s="226"/>
      <c r="K2614" s="3"/>
      <c r="L2614" s="3"/>
      <c r="O2614" s="227"/>
      <c r="Q2614" s="94"/>
      <c r="R2614" s="94"/>
      <c r="S2614" s="94"/>
      <c r="T2614" s="94"/>
    </row>
    <row r="2615" ht="15.75" customHeight="1">
      <c r="A2615" s="242"/>
      <c r="B2615" s="222"/>
      <c r="C2615" s="223"/>
      <c r="D2615" s="248"/>
      <c r="J2615" s="226"/>
      <c r="K2615" s="3"/>
      <c r="L2615" s="3"/>
      <c r="O2615" s="227"/>
      <c r="Q2615" s="94"/>
      <c r="R2615" s="94"/>
      <c r="S2615" s="94"/>
      <c r="T2615" s="94"/>
    </row>
    <row r="2616" ht="15.75" customHeight="1">
      <c r="A2616" s="242"/>
      <c r="B2616" s="222"/>
      <c r="C2616" s="223"/>
      <c r="D2616" s="248"/>
      <c r="J2616" s="226"/>
      <c r="K2616" s="3"/>
      <c r="L2616" s="3"/>
      <c r="O2616" s="227"/>
      <c r="Q2616" s="94"/>
      <c r="R2616" s="94"/>
      <c r="S2616" s="94"/>
      <c r="T2616" s="94"/>
    </row>
    <row r="2617" ht="15.75" customHeight="1">
      <c r="A2617" s="242"/>
      <c r="B2617" s="222"/>
      <c r="C2617" s="223"/>
      <c r="D2617" s="248"/>
      <c r="J2617" s="226"/>
      <c r="K2617" s="3"/>
      <c r="L2617" s="3"/>
      <c r="O2617" s="227"/>
      <c r="Q2617" s="94"/>
      <c r="R2617" s="94"/>
      <c r="S2617" s="94"/>
      <c r="T2617" s="94"/>
    </row>
    <row r="2618" ht="15.75" customHeight="1">
      <c r="A2618" s="242"/>
      <c r="B2618" s="222"/>
      <c r="C2618" s="223"/>
      <c r="D2618" s="248"/>
      <c r="J2618" s="226"/>
      <c r="K2618" s="3"/>
      <c r="L2618" s="3"/>
      <c r="O2618" s="227"/>
      <c r="Q2618" s="94"/>
      <c r="R2618" s="94"/>
      <c r="S2618" s="94"/>
      <c r="T2618" s="94"/>
    </row>
    <row r="2619" ht="15.75" customHeight="1">
      <c r="A2619" s="242"/>
      <c r="B2619" s="222"/>
      <c r="C2619" s="223"/>
      <c r="D2619" s="248"/>
      <c r="J2619" s="226"/>
      <c r="K2619" s="3"/>
      <c r="L2619" s="3"/>
      <c r="O2619" s="227"/>
      <c r="Q2619" s="94"/>
      <c r="R2619" s="94"/>
      <c r="S2619" s="94"/>
      <c r="T2619" s="94"/>
    </row>
    <row r="2620" ht="15.75" customHeight="1">
      <c r="A2620" s="242"/>
      <c r="B2620" s="222"/>
      <c r="C2620" s="223"/>
      <c r="D2620" s="248"/>
      <c r="J2620" s="226"/>
      <c r="K2620" s="3"/>
      <c r="L2620" s="3"/>
      <c r="O2620" s="227"/>
      <c r="Q2620" s="94"/>
      <c r="R2620" s="94"/>
      <c r="S2620" s="94"/>
      <c r="T2620" s="94"/>
    </row>
    <row r="2621" ht="15.75" customHeight="1">
      <c r="A2621" s="242"/>
      <c r="B2621" s="222"/>
      <c r="C2621" s="223"/>
      <c r="D2621" s="248"/>
      <c r="J2621" s="226"/>
      <c r="K2621" s="3"/>
      <c r="L2621" s="3"/>
      <c r="O2621" s="227"/>
      <c r="Q2621" s="94"/>
      <c r="R2621" s="94"/>
      <c r="S2621" s="94"/>
      <c r="T2621" s="94"/>
    </row>
    <row r="2622" ht="15.75" customHeight="1">
      <c r="A2622" s="242"/>
      <c r="B2622" s="222"/>
      <c r="C2622" s="223"/>
      <c r="D2622" s="248"/>
      <c r="J2622" s="226"/>
      <c r="K2622" s="3"/>
      <c r="L2622" s="3"/>
      <c r="O2622" s="227"/>
      <c r="Q2622" s="94"/>
      <c r="R2622" s="94"/>
      <c r="S2622" s="94"/>
      <c r="T2622" s="94"/>
    </row>
    <row r="2623" ht="15.75" customHeight="1">
      <c r="A2623" s="242"/>
      <c r="B2623" s="222"/>
      <c r="C2623" s="223"/>
      <c r="D2623" s="248"/>
      <c r="J2623" s="226"/>
      <c r="K2623" s="3"/>
      <c r="L2623" s="3"/>
      <c r="O2623" s="227"/>
      <c r="Q2623" s="94"/>
      <c r="R2623" s="94"/>
      <c r="S2623" s="94"/>
      <c r="T2623" s="94"/>
    </row>
    <row r="2624" ht="15.75" customHeight="1">
      <c r="A2624" s="242"/>
      <c r="B2624" s="222"/>
      <c r="C2624" s="223"/>
      <c r="D2624" s="248"/>
      <c r="J2624" s="226"/>
      <c r="K2624" s="3"/>
      <c r="L2624" s="3"/>
      <c r="O2624" s="227"/>
      <c r="Q2624" s="94"/>
      <c r="R2624" s="94"/>
      <c r="S2624" s="94"/>
      <c r="T2624" s="94"/>
    </row>
    <row r="2625" ht="15.75" customHeight="1">
      <c r="A2625" s="242"/>
      <c r="B2625" s="222"/>
      <c r="C2625" s="223"/>
      <c r="D2625" s="248"/>
      <c r="J2625" s="226"/>
      <c r="K2625" s="3"/>
      <c r="L2625" s="3"/>
      <c r="O2625" s="227"/>
      <c r="Q2625" s="94"/>
      <c r="R2625" s="94"/>
      <c r="S2625" s="94"/>
      <c r="T2625" s="94"/>
    </row>
    <row r="2626" ht="15.75" customHeight="1">
      <c r="A2626" s="242"/>
      <c r="B2626" s="222"/>
      <c r="C2626" s="223"/>
      <c r="D2626" s="248"/>
      <c r="J2626" s="226"/>
      <c r="K2626" s="3"/>
      <c r="L2626" s="3"/>
      <c r="O2626" s="227"/>
      <c r="Q2626" s="94"/>
      <c r="R2626" s="94"/>
      <c r="S2626" s="94"/>
      <c r="T2626" s="94"/>
    </row>
    <row r="2627" ht="15.75" customHeight="1">
      <c r="A2627" s="242"/>
      <c r="B2627" s="222"/>
      <c r="C2627" s="223"/>
      <c r="D2627" s="248"/>
      <c r="J2627" s="226"/>
      <c r="K2627" s="3"/>
      <c r="L2627" s="3"/>
      <c r="O2627" s="227"/>
      <c r="Q2627" s="94"/>
      <c r="R2627" s="94"/>
      <c r="S2627" s="94"/>
      <c r="T2627" s="94"/>
    </row>
    <row r="2628" ht="15.75" customHeight="1">
      <c r="A2628" s="242"/>
      <c r="B2628" s="222"/>
      <c r="C2628" s="223"/>
      <c r="D2628" s="248"/>
      <c r="J2628" s="226"/>
      <c r="K2628" s="3"/>
      <c r="L2628" s="3"/>
      <c r="O2628" s="227"/>
      <c r="Q2628" s="94"/>
      <c r="R2628" s="94"/>
      <c r="S2628" s="94"/>
      <c r="T2628" s="94"/>
    </row>
    <row r="2629" ht="15.75" customHeight="1">
      <c r="A2629" s="242"/>
      <c r="B2629" s="222"/>
      <c r="C2629" s="223"/>
      <c r="D2629" s="248"/>
      <c r="J2629" s="226"/>
      <c r="K2629" s="3"/>
      <c r="L2629" s="3"/>
      <c r="O2629" s="227"/>
      <c r="Q2629" s="94"/>
      <c r="R2629" s="94"/>
      <c r="S2629" s="94"/>
      <c r="T2629" s="94"/>
    </row>
    <row r="2630" ht="15.75" customHeight="1">
      <c r="A2630" s="242"/>
      <c r="B2630" s="222"/>
      <c r="C2630" s="223"/>
      <c r="D2630" s="248"/>
      <c r="J2630" s="226"/>
      <c r="K2630" s="3"/>
      <c r="L2630" s="3"/>
      <c r="O2630" s="227"/>
      <c r="Q2630" s="94"/>
      <c r="R2630" s="94"/>
      <c r="S2630" s="94"/>
      <c r="T2630" s="94"/>
    </row>
    <row r="2631" ht="15.75" customHeight="1">
      <c r="A2631" s="242"/>
      <c r="B2631" s="222"/>
      <c r="C2631" s="223"/>
      <c r="D2631" s="248"/>
      <c r="J2631" s="226"/>
      <c r="K2631" s="3"/>
      <c r="L2631" s="3"/>
      <c r="O2631" s="227"/>
      <c r="Q2631" s="94"/>
      <c r="R2631" s="94"/>
      <c r="S2631" s="94"/>
      <c r="T2631" s="94"/>
    </row>
    <row r="2632" ht="15.75" customHeight="1">
      <c r="A2632" s="242"/>
      <c r="B2632" s="222"/>
      <c r="C2632" s="223"/>
      <c r="D2632" s="248"/>
      <c r="J2632" s="226"/>
      <c r="K2632" s="3"/>
      <c r="L2632" s="3"/>
      <c r="O2632" s="227"/>
      <c r="Q2632" s="94"/>
      <c r="R2632" s="94"/>
      <c r="S2632" s="94"/>
      <c r="T2632" s="94"/>
    </row>
    <row r="2633" ht="15.75" customHeight="1">
      <c r="A2633" s="242"/>
      <c r="B2633" s="222"/>
      <c r="C2633" s="223"/>
      <c r="D2633" s="248"/>
      <c r="J2633" s="226"/>
      <c r="K2633" s="3"/>
      <c r="L2633" s="3"/>
      <c r="O2633" s="227"/>
      <c r="Q2633" s="94"/>
      <c r="R2633" s="94"/>
      <c r="S2633" s="94"/>
      <c r="T2633" s="94"/>
    </row>
    <row r="2634" ht="15.75" customHeight="1">
      <c r="A2634" s="242"/>
      <c r="B2634" s="222"/>
      <c r="C2634" s="223"/>
      <c r="D2634" s="248"/>
      <c r="J2634" s="226"/>
      <c r="K2634" s="3"/>
      <c r="L2634" s="3"/>
      <c r="O2634" s="227"/>
      <c r="Q2634" s="94"/>
      <c r="R2634" s="94"/>
      <c r="S2634" s="94"/>
      <c r="T2634" s="94"/>
    </row>
    <row r="2635" ht="15.75" customHeight="1">
      <c r="A2635" s="242"/>
      <c r="B2635" s="222"/>
      <c r="C2635" s="223"/>
      <c r="D2635" s="248"/>
      <c r="J2635" s="226"/>
      <c r="K2635" s="3"/>
      <c r="L2635" s="3"/>
      <c r="O2635" s="227"/>
      <c r="Q2635" s="94"/>
      <c r="R2635" s="94"/>
      <c r="S2635" s="94"/>
      <c r="T2635" s="94"/>
    </row>
    <row r="2636" ht="15.75" customHeight="1">
      <c r="A2636" s="242"/>
      <c r="B2636" s="222"/>
      <c r="C2636" s="223"/>
      <c r="D2636" s="248"/>
      <c r="J2636" s="226"/>
      <c r="K2636" s="3"/>
      <c r="L2636" s="3"/>
      <c r="O2636" s="227"/>
      <c r="Q2636" s="94"/>
      <c r="R2636" s="94"/>
      <c r="S2636" s="94"/>
      <c r="T2636" s="94"/>
    </row>
    <row r="2637" ht="15.75" customHeight="1">
      <c r="A2637" s="242"/>
      <c r="B2637" s="222"/>
      <c r="C2637" s="223"/>
      <c r="D2637" s="248"/>
      <c r="J2637" s="226"/>
      <c r="K2637" s="3"/>
      <c r="L2637" s="3"/>
      <c r="O2637" s="227"/>
      <c r="Q2637" s="94"/>
      <c r="R2637" s="94"/>
      <c r="S2637" s="94"/>
      <c r="T2637" s="94"/>
    </row>
    <row r="2638" ht="15.75" customHeight="1">
      <c r="A2638" s="242"/>
      <c r="B2638" s="222"/>
      <c r="C2638" s="223"/>
      <c r="D2638" s="248"/>
      <c r="J2638" s="226"/>
      <c r="K2638" s="3"/>
      <c r="L2638" s="3"/>
      <c r="O2638" s="227"/>
      <c r="Q2638" s="94"/>
      <c r="R2638" s="94"/>
      <c r="S2638" s="94"/>
      <c r="T2638" s="94"/>
    </row>
    <row r="2639" ht="15.75" customHeight="1">
      <c r="A2639" s="242"/>
      <c r="B2639" s="222"/>
      <c r="C2639" s="223"/>
      <c r="D2639" s="248"/>
      <c r="J2639" s="226"/>
      <c r="K2639" s="3"/>
      <c r="L2639" s="3"/>
      <c r="O2639" s="227"/>
      <c r="Q2639" s="94"/>
      <c r="R2639" s="94"/>
      <c r="S2639" s="94"/>
      <c r="T2639" s="94"/>
    </row>
    <row r="2640" ht="15.75" customHeight="1">
      <c r="A2640" s="242"/>
      <c r="B2640" s="222"/>
      <c r="C2640" s="223"/>
      <c r="D2640" s="248"/>
      <c r="J2640" s="226"/>
      <c r="K2640" s="3"/>
      <c r="L2640" s="3"/>
      <c r="O2640" s="227"/>
      <c r="Q2640" s="94"/>
      <c r="R2640" s="94"/>
      <c r="S2640" s="94"/>
      <c r="T2640" s="94"/>
    </row>
    <row r="2641" ht="15.75" customHeight="1">
      <c r="A2641" s="242"/>
      <c r="B2641" s="222"/>
      <c r="C2641" s="223"/>
      <c r="D2641" s="248"/>
      <c r="J2641" s="226"/>
      <c r="K2641" s="3"/>
      <c r="L2641" s="3"/>
      <c r="O2641" s="227"/>
      <c r="Q2641" s="94"/>
      <c r="R2641" s="94"/>
      <c r="S2641" s="94"/>
      <c r="T2641" s="94"/>
    </row>
    <row r="2642" ht="15.75" customHeight="1">
      <c r="A2642" s="242"/>
      <c r="B2642" s="222"/>
      <c r="C2642" s="223"/>
      <c r="D2642" s="248"/>
      <c r="J2642" s="226"/>
      <c r="K2642" s="3"/>
      <c r="L2642" s="3"/>
      <c r="O2642" s="227"/>
      <c r="Q2642" s="94"/>
      <c r="R2642" s="94"/>
      <c r="S2642" s="94"/>
      <c r="T2642" s="94"/>
    </row>
    <row r="2643" ht="15.75" customHeight="1">
      <c r="A2643" s="242"/>
      <c r="B2643" s="222"/>
      <c r="C2643" s="223"/>
      <c r="D2643" s="248"/>
      <c r="J2643" s="226"/>
      <c r="K2643" s="3"/>
      <c r="L2643" s="3"/>
      <c r="O2643" s="227"/>
      <c r="Q2643" s="94"/>
      <c r="R2643" s="94"/>
      <c r="S2643" s="94"/>
      <c r="T2643" s="94"/>
    </row>
    <row r="2644" ht="15.75" customHeight="1">
      <c r="A2644" s="242"/>
      <c r="B2644" s="222"/>
      <c r="C2644" s="223"/>
      <c r="D2644" s="248"/>
      <c r="J2644" s="226"/>
      <c r="K2644" s="3"/>
      <c r="L2644" s="3"/>
      <c r="O2644" s="227"/>
      <c r="Q2644" s="94"/>
      <c r="R2644" s="94"/>
      <c r="S2644" s="94"/>
      <c r="T2644" s="94"/>
    </row>
    <row r="2645" ht="15.75" customHeight="1">
      <c r="A2645" s="242"/>
      <c r="B2645" s="222"/>
      <c r="C2645" s="223"/>
      <c r="D2645" s="248"/>
      <c r="J2645" s="226"/>
      <c r="K2645" s="3"/>
      <c r="L2645" s="3"/>
      <c r="O2645" s="227"/>
      <c r="Q2645" s="94"/>
      <c r="R2645" s="94"/>
      <c r="S2645" s="94"/>
      <c r="T2645" s="94"/>
    </row>
    <row r="2646" ht="15.75" customHeight="1">
      <c r="A2646" s="242"/>
      <c r="B2646" s="222"/>
      <c r="C2646" s="223"/>
      <c r="D2646" s="248"/>
      <c r="J2646" s="226"/>
      <c r="K2646" s="3"/>
      <c r="L2646" s="3"/>
      <c r="O2646" s="227"/>
      <c r="Q2646" s="94"/>
      <c r="R2646" s="94"/>
      <c r="S2646" s="94"/>
      <c r="T2646" s="94"/>
    </row>
    <row r="2647" ht="15.75" customHeight="1">
      <c r="A2647" s="242"/>
      <c r="B2647" s="222"/>
      <c r="C2647" s="223"/>
      <c r="D2647" s="248"/>
      <c r="J2647" s="226"/>
      <c r="K2647" s="3"/>
      <c r="L2647" s="3"/>
      <c r="O2647" s="227"/>
      <c r="Q2647" s="94"/>
      <c r="R2647" s="94"/>
      <c r="S2647" s="94"/>
      <c r="T2647" s="94"/>
    </row>
    <row r="2648" ht="15.75" customHeight="1">
      <c r="A2648" s="242"/>
      <c r="B2648" s="222"/>
      <c r="C2648" s="223"/>
      <c r="D2648" s="248"/>
      <c r="J2648" s="226"/>
      <c r="K2648" s="3"/>
      <c r="L2648" s="3"/>
      <c r="O2648" s="227"/>
      <c r="Q2648" s="94"/>
      <c r="R2648" s="94"/>
      <c r="S2648" s="94"/>
      <c r="T2648" s="94"/>
    </row>
    <row r="2649" ht="15.75" customHeight="1">
      <c r="A2649" s="242"/>
      <c r="B2649" s="222"/>
      <c r="C2649" s="223"/>
      <c r="D2649" s="248"/>
      <c r="J2649" s="226"/>
      <c r="K2649" s="3"/>
      <c r="L2649" s="3"/>
      <c r="O2649" s="227"/>
      <c r="Q2649" s="94"/>
      <c r="R2649" s="94"/>
      <c r="S2649" s="94"/>
      <c r="T2649" s="94"/>
    </row>
    <row r="2650" ht="15.75" customHeight="1">
      <c r="A2650" s="242"/>
      <c r="B2650" s="222"/>
      <c r="C2650" s="223"/>
      <c r="D2650" s="248"/>
      <c r="J2650" s="226"/>
      <c r="K2650" s="3"/>
      <c r="L2650" s="3"/>
      <c r="O2650" s="227"/>
      <c r="Q2650" s="94"/>
      <c r="R2650" s="94"/>
      <c r="S2650" s="94"/>
      <c r="T2650" s="94"/>
    </row>
    <row r="2651" ht="15.75" customHeight="1">
      <c r="A2651" s="242"/>
      <c r="B2651" s="222"/>
      <c r="C2651" s="223"/>
      <c r="D2651" s="248"/>
      <c r="J2651" s="226"/>
      <c r="K2651" s="3"/>
      <c r="L2651" s="3"/>
      <c r="O2651" s="227"/>
      <c r="Q2651" s="94"/>
      <c r="R2651" s="94"/>
      <c r="S2651" s="94"/>
      <c r="T2651" s="94"/>
    </row>
    <row r="2652" ht="15.75" customHeight="1">
      <c r="A2652" s="242"/>
      <c r="B2652" s="222"/>
      <c r="C2652" s="223"/>
      <c r="D2652" s="248"/>
      <c r="J2652" s="226"/>
      <c r="K2652" s="3"/>
      <c r="L2652" s="3"/>
      <c r="O2652" s="227"/>
      <c r="Q2652" s="94"/>
      <c r="R2652" s="94"/>
      <c r="S2652" s="94"/>
      <c r="T2652" s="94"/>
    </row>
    <row r="2653" ht="15.75" customHeight="1">
      <c r="A2653" s="242"/>
      <c r="B2653" s="222"/>
      <c r="C2653" s="223"/>
      <c r="D2653" s="248"/>
      <c r="J2653" s="226"/>
      <c r="K2653" s="3"/>
      <c r="L2653" s="3"/>
      <c r="O2653" s="227"/>
      <c r="Q2653" s="94"/>
      <c r="R2653" s="94"/>
      <c r="S2653" s="94"/>
      <c r="T2653" s="94"/>
    </row>
    <row r="2654" ht="15.75" customHeight="1">
      <c r="A2654" s="242"/>
      <c r="B2654" s="222"/>
      <c r="C2654" s="223"/>
      <c r="D2654" s="248"/>
      <c r="J2654" s="226"/>
      <c r="K2654" s="3"/>
      <c r="L2654" s="3"/>
      <c r="O2654" s="227"/>
      <c r="Q2654" s="94"/>
      <c r="R2654" s="94"/>
      <c r="S2654" s="94"/>
      <c r="T2654" s="94"/>
    </row>
    <row r="2655" ht="15.75" customHeight="1">
      <c r="A2655" s="242"/>
      <c r="B2655" s="222"/>
      <c r="C2655" s="223"/>
      <c r="D2655" s="248"/>
      <c r="J2655" s="226"/>
      <c r="K2655" s="3"/>
      <c r="L2655" s="3"/>
      <c r="O2655" s="227"/>
      <c r="Q2655" s="94"/>
      <c r="R2655" s="94"/>
      <c r="S2655" s="94"/>
      <c r="T2655" s="94"/>
    </row>
    <row r="2656" ht="15.75" customHeight="1">
      <c r="A2656" s="242"/>
      <c r="B2656" s="222"/>
      <c r="C2656" s="223"/>
      <c r="D2656" s="248"/>
      <c r="J2656" s="226"/>
      <c r="K2656" s="3"/>
      <c r="L2656" s="3"/>
      <c r="O2656" s="227"/>
      <c r="Q2656" s="94"/>
      <c r="R2656" s="94"/>
      <c r="S2656" s="94"/>
      <c r="T2656" s="94"/>
    </row>
    <row r="2657" ht="15.75" customHeight="1">
      <c r="A2657" s="242"/>
      <c r="B2657" s="222"/>
      <c r="C2657" s="223"/>
      <c r="D2657" s="248"/>
      <c r="J2657" s="226"/>
      <c r="K2657" s="3"/>
      <c r="L2657" s="3"/>
      <c r="O2657" s="227"/>
      <c r="Q2657" s="94"/>
      <c r="R2657" s="94"/>
      <c r="S2657" s="94"/>
      <c r="T2657" s="94"/>
    </row>
    <row r="2658" ht="15.75" customHeight="1">
      <c r="A2658" s="242"/>
      <c r="B2658" s="222"/>
      <c r="C2658" s="223"/>
      <c r="D2658" s="248"/>
      <c r="J2658" s="226"/>
      <c r="K2658" s="3"/>
      <c r="L2658" s="3"/>
      <c r="O2658" s="227"/>
      <c r="Q2658" s="94"/>
      <c r="R2658" s="94"/>
      <c r="S2658" s="94"/>
      <c r="T2658" s="94"/>
    </row>
    <row r="2659" ht="15.75" customHeight="1">
      <c r="A2659" s="242"/>
      <c r="B2659" s="222"/>
      <c r="C2659" s="223"/>
      <c r="D2659" s="248"/>
      <c r="J2659" s="226"/>
      <c r="K2659" s="3"/>
      <c r="L2659" s="3"/>
      <c r="O2659" s="227"/>
      <c r="Q2659" s="94"/>
      <c r="R2659" s="94"/>
      <c r="S2659" s="94"/>
      <c r="T2659" s="94"/>
    </row>
    <row r="2660" ht="15.75" customHeight="1">
      <c r="A2660" s="242"/>
      <c r="B2660" s="222"/>
      <c r="C2660" s="223"/>
      <c r="D2660" s="248"/>
      <c r="J2660" s="226"/>
      <c r="K2660" s="3"/>
      <c r="L2660" s="3"/>
      <c r="O2660" s="227"/>
      <c r="Q2660" s="94"/>
      <c r="R2660" s="94"/>
      <c r="S2660" s="94"/>
      <c r="T2660" s="94"/>
    </row>
    <row r="2661" ht="15.75" customHeight="1">
      <c r="A2661" s="242"/>
      <c r="B2661" s="222"/>
      <c r="C2661" s="223"/>
      <c r="D2661" s="248"/>
      <c r="J2661" s="226"/>
      <c r="K2661" s="3"/>
      <c r="L2661" s="3"/>
      <c r="O2661" s="227"/>
      <c r="Q2661" s="94"/>
      <c r="R2661" s="94"/>
      <c r="S2661" s="94"/>
      <c r="T2661" s="94"/>
    </row>
    <row r="2662" ht="15.75" customHeight="1">
      <c r="A2662" s="242"/>
      <c r="B2662" s="222"/>
      <c r="C2662" s="223"/>
      <c r="D2662" s="248"/>
      <c r="J2662" s="226"/>
      <c r="K2662" s="3"/>
      <c r="L2662" s="3"/>
      <c r="O2662" s="227"/>
      <c r="Q2662" s="94"/>
      <c r="R2662" s="94"/>
      <c r="S2662" s="94"/>
      <c r="T2662" s="94"/>
    </row>
    <row r="2663" ht="15.75" customHeight="1">
      <c r="A2663" s="242"/>
      <c r="B2663" s="222"/>
      <c r="C2663" s="223"/>
      <c r="D2663" s="248"/>
      <c r="J2663" s="226"/>
      <c r="K2663" s="3"/>
      <c r="L2663" s="3"/>
      <c r="O2663" s="227"/>
      <c r="Q2663" s="94"/>
      <c r="R2663" s="94"/>
      <c r="S2663" s="94"/>
      <c r="T2663" s="94"/>
    </row>
    <row r="2664" ht="15.75" customHeight="1">
      <c r="A2664" s="242"/>
      <c r="B2664" s="222"/>
      <c r="C2664" s="223"/>
      <c r="D2664" s="248"/>
      <c r="J2664" s="226"/>
      <c r="K2664" s="3"/>
      <c r="L2664" s="3"/>
      <c r="O2664" s="227"/>
      <c r="Q2664" s="94"/>
      <c r="R2664" s="94"/>
      <c r="S2664" s="94"/>
      <c r="T2664" s="94"/>
    </row>
    <row r="2665" ht="15.75" customHeight="1">
      <c r="A2665" s="242"/>
      <c r="B2665" s="222"/>
      <c r="C2665" s="223"/>
      <c r="D2665" s="248"/>
      <c r="J2665" s="226"/>
      <c r="K2665" s="3"/>
      <c r="L2665" s="3"/>
      <c r="O2665" s="227"/>
      <c r="Q2665" s="94"/>
      <c r="R2665" s="94"/>
      <c r="S2665" s="94"/>
      <c r="T2665" s="94"/>
    </row>
    <row r="2666" ht="15.75" customHeight="1">
      <c r="A2666" s="242"/>
      <c r="B2666" s="222"/>
      <c r="C2666" s="223"/>
      <c r="D2666" s="248"/>
      <c r="J2666" s="226"/>
      <c r="K2666" s="3"/>
      <c r="L2666" s="3"/>
      <c r="O2666" s="227"/>
      <c r="Q2666" s="94"/>
      <c r="R2666" s="94"/>
      <c r="S2666" s="94"/>
      <c r="T2666" s="94"/>
    </row>
    <row r="2667" ht="15.75" customHeight="1">
      <c r="A2667" s="242"/>
      <c r="B2667" s="222"/>
      <c r="C2667" s="223"/>
      <c r="D2667" s="248"/>
      <c r="J2667" s="226"/>
      <c r="K2667" s="3"/>
      <c r="L2667" s="3"/>
      <c r="O2667" s="227"/>
      <c r="Q2667" s="94"/>
      <c r="R2667" s="94"/>
      <c r="S2667" s="94"/>
      <c r="T2667" s="94"/>
    </row>
    <row r="2668" ht="15.75" customHeight="1">
      <c r="A2668" s="242"/>
      <c r="B2668" s="222"/>
      <c r="C2668" s="223"/>
      <c r="D2668" s="248"/>
      <c r="J2668" s="226"/>
      <c r="K2668" s="3"/>
      <c r="L2668" s="3"/>
      <c r="O2668" s="227"/>
      <c r="Q2668" s="94"/>
      <c r="R2668" s="94"/>
      <c r="S2668" s="94"/>
      <c r="T2668" s="94"/>
    </row>
    <row r="2669" ht="15.75" customHeight="1">
      <c r="A2669" s="242"/>
      <c r="B2669" s="222"/>
      <c r="C2669" s="223"/>
      <c r="D2669" s="248"/>
      <c r="J2669" s="226"/>
      <c r="K2669" s="3"/>
      <c r="L2669" s="3"/>
      <c r="O2669" s="227"/>
      <c r="Q2669" s="94"/>
      <c r="R2669" s="94"/>
      <c r="S2669" s="94"/>
      <c r="T2669" s="94"/>
    </row>
    <row r="2670" ht="15.75" customHeight="1">
      <c r="A2670" s="242"/>
      <c r="B2670" s="222"/>
      <c r="C2670" s="223"/>
      <c r="D2670" s="248"/>
      <c r="J2670" s="226"/>
      <c r="K2670" s="3"/>
      <c r="L2670" s="3"/>
      <c r="O2670" s="227"/>
      <c r="Q2670" s="94"/>
      <c r="R2670" s="94"/>
      <c r="S2670" s="94"/>
      <c r="T2670" s="94"/>
    </row>
    <row r="2671" ht="15.75" customHeight="1">
      <c r="A2671" s="242"/>
      <c r="B2671" s="222"/>
      <c r="C2671" s="223"/>
      <c r="D2671" s="248"/>
      <c r="J2671" s="226"/>
      <c r="K2671" s="3"/>
      <c r="L2671" s="3"/>
      <c r="O2671" s="227"/>
      <c r="Q2671" s="94"/>
      <c r="R2671" s="94"/>
      <c r="S2671" s="94"/>
      <c r="T2671" s="94"/>
    </row>
    <row r="2672" ht="15.75" customHeight="1">
      <c r="A2672" s="242"/>
      <c r="B2672" s="222"/>
      <c r="C2672" s="223"/>
      <c r="D2672" s="248"/>
      <c r="J2672" s="226"/>
      <c r="K2672" s="3"/>
      <c r="L2672" s="3"/>
      <c r="O2672" s="227"/>
      <c r="Q2672" s="94"/>
      <c r="R2672" s="94"/>
      <c r="S2672" s="94"/>
      <c r="T2672" s="94"/>
    </row>
    <row r="2673" ht="15.75" customHeight="1">
      <c r="A2673" s="242"/>
      <c r="B2673" s="222"/>
      <c r="C2673" s="223"/>
      <c r="D2673" s="248"/>
      <c r="J2673" s="226"/>
      <c r="K2673" s="3"/>
      <c r="L2673" s="3"/>
      <c r="O2673" s="227"/>
      <c r="Q2673" s="94"/>
      <c r="R2673" s="94"/>
      <c r="S2673" s="94"/>
      <c r="T2673" s="94"/>
    </row>
    <row r="2674" ht="15.75" customHeight="1">
      <c r="A2674" s="242"/>
      <c r="B2674" s="222"/>
      <c r="C2674" s="223"/>
      <c r="D2674" s="248"/>
      <c r="J2674" s="226"/>
      <c r="K2674" s="3"/>
      <c r="L2674" s="3"/>
      <c r="O2674" s="227"/>
      <c r="Q2674" s="94"/>
      <c r="R2674" s="94"/>
      <c r="S2674" s="94"/>
      <c r="T2674" s="94"/>
    </row>
    <row r="2675" ht="15.75" customHeight="1">
      <c r="A2675" s="242"/>
      <c r="B2675" s="222"/>
      <c r="C2675" s="223"/>
      <c r="D2675" s="248"/>
      <c r="J2675" s="226"/>
      <c r="K2675" s="3"/>
      <c r="L2675" s="3"/>
      <c r="O2675" s="227"/>
      <c r="Q2675" s="94"/>
      <c r="R2675" s="94"/>
      <c r="S2675" s="94"/>
      <c r="T2675" s="94"/>
    </row>
    <row r="2676" ht="15.75" customHeight="1">
      <c r="A2676" s="242"/>
      <c r="B2676" s="222"/>
      <c r="C2676" s="223"/>
      <c r="D2676" s="248"/>
      <c r="J2676" s="226"/>
      <c r="K2676" s="3"/>
      <c r="L2676" s="3"/>
      <c r="O2676" s="227"/>
      <c r="Q2676" s="94"/>
      <c r="R2676" s="94"/>
      <c r="S2676" s="94"/>
      <c r="T2676" s="94"/>
    </row>
    <row r="2677" ht="15.75" customHeight="1">
      <c r="A2677" s="242"/>
      <c r="B2677" s="222"/>
      <c r="C2677" s="223"/>
      <c r="D2677" s="248"/>
      <c r="J2677" s="226"/>
      <c r="K2677" s="3"/>
      <c r="L2677" s="3"/>
      <c r="O2677" s="227"/>
      <c r="Q2677" s="94"/>
      <c r="R2677" s="94"/>
      <c r="S2677" s="94"/>
      <c r="T2677" s="94"/>
    </row>
    <row r="2678" ht="15.75" customHeight="1">
      <c r="A2678" s="242"/>
      <c r="B2678" s="222"/>
      <c r="C2678" s="223"/>
      <c r="D2678" s="248"/>
      <c r="J2678" s="226"/>
      <c r="K2678" s="3"/>
      <c r="L2678" s="3"/>
      <c r="O2678" s="227"/>
      <c r="Q2678" s="94"/>
      <c r="R2678" s="94"/>
      <c r="S2678" s="94"/>
      <c r="T2678" s="94"/>
    </row>
    <row r="2679" ht="15.75" customHeight="1">
      <c r="A2679" s="242"/>
      <c r="B2679" s="222"/>
      <c r="C2679" s="223"/>
      <c r="D2679" s="248"/>
      <c r="J2679" s="226"/>
      <c r="K2679" s="3"/>
      <c r="L2679" s="3"/>
      <c r="O2679" s="227"/>
      <c r="Q2679" s="94"/>
      <c r="R2679" s="94"/>
      <c r="S2679" s="94"/>
      <c r="T2679" s="94"/>
    </row>
    <row r="2680" ht="15.75" customHeight="1">
      <c r="A2680" s="242"/>
      <c r="B2680" s="222"/>
      <c r="C2680" s="223"/>
      <c r="D2680" s="248"/>
      <c r="J2680" s="226"/>
      <c r="K2680" s="3"/>
      <c r="L2680" s="3"/>
      <c r="O2680" s="227"/>
      <c r="Q2680" s="94"/>
      <c r="R2680" s="94"/>
      <c r="S2680" s="94"/>
      <c r="T2680" s="94"/>
    </row>
    <row r="2681" ht="15.75" customHeight="1">
      <c r="A2681" s="242"/>
      <c r="B2681" s="222"/>
      <c r="C2681" s="223"/>
      <c r="D2681" s="248"/>
      <c r="J2681" s="226"/>
      <c r="K2681" s="3"/>
      <c r="L2681" s="3"/>
      <c r="O2681" s="227"/>
      <c r="Q2681" s="94"/>
      <c r="R2681" s="94"/>
      <c r="S2681" s="94"/>
      <c r="T2681" s="94"/>
    </row>
    <row r="2682" ht="15.75" customHeight="1">
      <c r="A2682" s="242"/>
      <c r="B2682" s="222"/>
      <c r="C2682" s="223"/>
      <c r="D2682" s="248"/>
      <c r="J2682" s="226"/>
      <c r="K2682" s="3"/>
      <c r="L2682" s="3"/>
      <c r="O2682" s="227"/>
      <c r="Q2682" s="94"/>
      <c r="R2682" s="94"/>
      <c r="S2682" s="94"/>
      <c r="T2682" s="94"/>
    </row>
    <row r="2683" ht="15.75" customHeight="1">
      <c r="A2683" s="242"/>
      <c r="B2683" s="222"/>
      <c r="C2683" s="223"/>
      <c r="D2683" s="248"/>
      <c r="J2683" s="226"/>
      <c r="K2683" s="3"/>
      <c r="L2683" s="3"/>
      <c r="O2683" s="227"/>
      <c r="Q2683" s="94"/>
      <c r="R2683" s="94"/>
      <c r="S2683" s="94"/>
      <c r="T2683" s="94"/>
    </row>
    <row r="2684" ht="15.75" customHeight="1">
      <c r="A2684" s="242"/>
      <c r="B2684" s="222"/>
      <c r="C2684" s="223"/>
      <c r="D2684" s="248"/>
      <c r="J2684" s="226"/>
      <c r="K2684" s="3"/>
      <c r="L2684" s="3"/>
      <c r="O2684" s="227"/>
      <c r="Q2684" s="94"/>
      <c r="R2684" s="94"/>
      <c r="S2684" s="94"/>
      <c r="T2684" s="94"/>
    </row>
    <row r="2685" ht="15.75" customHeight="1">
      <c r="A2685" s="242"/>
      <c r="B2685" s="222"/>
      <c r="C2685" s="223"/>
      <c r="D2685" s="248"/>
      <c r="J2685" s="226"/>
      <c r="K2685" s="3"/>
      <c r="L2685" s="3"/>
      <c r="O2685" s="227"/>
      <c r="Q2685" s="94"/>
      <c r="R2685" s="94"/>
      <c r="S2685" s="94"/>
      <c r="T2685" s="94"/>
    </row>
    <row r="2686" ht="15.75" customHeight="1">
      <c r="A2686" s="242"/>
      <c r="B2686" s="222"/>
      <c r="C2686" s="223"/>
      <c r="D2686" s="248"/>
      <c r="J2686" s="226"/>
      <c r="K2686" s="3"/>
      <c r="L2686" s="3"/>
      <c r="O2686" s="227"/>
      <c r="Q2686" s="94"/>
      <c r="R2686" s="94"/>
      <c r="S2686" s="94"/>
      <c r="T2686" s="94"/>
    </row>
    <row r="2687" ht="15.75" customHeight="1">
      <c r="A2687" s="242"/>
      <c r="B2687" s="222"/>
      <c r="C2687" s="223"/>
      <c r="D2687" s="248"/>
      <c r="J2687" s="226"/>
      <c r="K2687" s="3"/>
      <c r="L2687" s="3"/>
      <c r="O2687" s="227"/>
      <c r="Q2687" s="94"/>
      <c r="R2687" s="94"/>
      <c r="S2687" s="94"/>
      <c r="T2687" s="94"/>
    </row>
    <row r="2688" ht="15.75" customHeight="1">
      <c r="A2688" s="242"/>
      <c r="B2688" s="222"/>
      <c r="C2688" s="223"/>
      <c r="D2688" s="248"/>
      <c r="J2688" s="226"/>
      <c r="K2688" s="3"/>
      <c r="L2688" s="3"/>
      <c r="O2688" s="227"/>
      <c r="Q2688" s="94"/>
      <c r="R2688" s="94"/>
      <c r="S2688" s="94"/>
      <c r="T2688" s="94"/>
    </row>
    <row r="2689" ht="15.75" customHeight="1">
      <c r="A2689" s="242"/>
      <c r="B2689" s="222"/>
      <c r="C2689" s="223"/>
      <c r="D2689" s="248"/>
      <c r="J2689" s="226"/>
      <c r="K2689" s="3"/>
      <c r="L2689" s="3"/>
      <c r="O2689" s="227"/>
      <c r="Q2689" s="94"/>
      <c r="R2689" s="94"/>
      <c r="S2689" s="94"/>
      <c r="T2689" s="94"/>
    </row>
    <row r="2690" ht="15.75" customHeight="1">
      <c r="A2690" s="242"/>
      <c r="B2690" s="222"/>
      <c r="C2690" s="223"/>
      <c r="D2690" s="248"/>
      <c r="J2690" s="226"/>
      <c r="K2690" s="3"/>
      <c r="L2690" s="3"/>
      <c r="O2690" s="227"/>
      <c r="Q2690" s="94"/>
      <c r="R2690" s="94"/>
      <c r="S2690" s="94"/>
      <c r="T2690" s="94"/>
    </row>
    <row r="2691" ht="15.75" customHeight="1">
      <c r="A2691" s="242"/>
      <c r="B2691" s="222"/>
      <c r="C2691" s="223"/>
      <c r="D2691" s="248"/>
      <c r="J2691" s="226"/>
      <c r="K2691" s="3"/>
      <c r="L2691" s="3"/>
      <c r="O2691" s="227"/>
      <c r="Q2691" s="94"/>
      <c r="R2691" s="94"/>
      <c r="S2691" s="94"/>
      <c r="T2691" s="94"/>
    </row>
    <row r="2692" ht="15.75" customHeight="1">
      <c r="A2692" s="242"/>
      <c r="B2692" s="222"/>
      <c r="C2692" s="223"/>
      <c r="D2692" s="248"/>
      <c r="J2692" s="226"/>
      <c r="K2692" s="3"/>
      <c r="L2692" s="3"/>
      <c r="O2692" s="227"/>
      <c r="Q2692" s="94"/>
      <c r="R2692" s="94"/>
      <c r="S2692" s="94"/>
      <c r="T2692" s="94"/>
    </row>
    <row r="2693" ht="15.75" customHeight="1">
      <c r="A2693" s="242"/>
      <c r="B2693" s="222"/>
      <c r="C2693" s="223"/>
      <c r="D2693" s="248"/>
      <c r="J2693" s="226"/>
      <c r="K2693" s="3"/>
      <c r="L2693" s="3"/>
      <c r="O2693" s="227"/>
      <c r="Q2693" s="94"/>
      <c r="R2693" s="94"/>
      <c r="S2693" s="94"/>
      <c r="T2693" s="94"/>
    </row>
    <row r="2694" ht="15.75" customHeight="1">
      <c r="A2694" s="242"/>
      <c r="B2694" s="222"/>
      <c r="C2694" s="223"/>
      <c r="D2694" s="248"/>
      <c r="J2694" s="226"/>
      <c r="K2694" s="3"/>
      <c r="L2694" s="3"/>
      <c r="O2694" s="227"/>
      <c r="Q2694" s="94"/>
      <c r="R2694" s="94"/>
      <c r="S2694" s="94"/>
      <c r="T2694" s="94"/>
    </row>
    <row r="2695" ht="15.75" customHeight="1">
      <c r="A2695" s="242"/>
      <c r="B2695" s="222"/>
      <c r="C2695" s="223"/>
      <c r="D2695" s="248"/>
      <c r="J2695" s="226"/>
      <c r="K2695" s="3"/>
      <c r="L2695" s="3"/>
      <c r="O2695" s="227"/>
      <c r="Q2695" s="94"/>
      <c r="R2695" s="94"/>
      <c r="S2695" s="94"/>
      <c r="T2695" s="94"/>
    </row>
    <row r="2696" ht="15.75" customHeight="1">
      <c r="A2696" s="242"/>
      <c r="B2696" s="222"/>
      <c r="C2696" s="223"/>
      <c r="D2696" s="248"/>
      <c r="J2696" s="226"/>
      <c r="K2696" s="3"/>
      <c r="L2696" s="3"/>
      <c r="O2696" s="227"/>
      <c r="Q2696" s="94"/>
      <c r="R2696" s="94"/>
      <c r="S2696" s="94"/>
      <c r="T2696" s="94"/>
    </row>
    <row r="2697" ht="15.75" customHeight="1">
      <c r="A2697" s="242"/>
      <c r="B2697" s="222"/>
      <c r="C2697" s="223"/>
      <c r="D2697" s="248"/>
      <c r="J2697" s="226"/>
      <c r="K2697" s="3"/>
      <c r="L2697" s="3"/>
      <c r="O2697" s="227"/>
      <c r="Q2697" s="94"/>
      <c r="R2697" s="94"/>
      <c r="S2697" s="94"/>
      <c r="T2697" s="94"/>
    </row>
    <row r="2698" ht="15.75" customHeight="1">
      <c r="A2698" s="242"/>
      <c r="B2698" s="222"/>
      <c r="C2698" s="223"/>
      <c r="D2698" s="248"/>
      <c r="J2698" s="226"/>
      <c r="K2698" s="3"/>
      <c r="L2698" s="3"/>
      <c r="O2698" s="227"/>
      <c r="Q2698" s="94"/>
      <c r="R2698" s="94"/>
      <c r="S2698" s="94"/>
      <c r="T2698" s="94"/>
    </row>
    <row r="2699" ht="15.75" customHeight="1">
      <c r="A2699" s="242"/>
      <c r="B2699" s="222"/>
      <c r="C2699" s="223"/>
      <c r="D2699" s="248"/>
      <c r="J2699" s="226"/>
      <c r="K2699" s="3"/>
      <c r="L2699" s="3"/>
      <c r="O2699" s="227"/>
      <c r="Q2699" s="94"/>
      <c r="R2699" s="94"/>
      <c r="S2699" s="94"/>
      <c r="T2699" s="94"/>
    </row>
    <row r="2700" ht="15.75" customHeight="1">
      <c r="A2700" s="242"/>
      <c r="B2700" s="222"/>
      <c r="C2700" s="223"/>
      <c r="D2700" s="248"/>
      <c r="J2700" s="226"/>
      <c r="K2700" s="3"/>
      <c r="L2700" s="3"/>
      <c r="O2700" s="227"/>
      <c r="Q2700" s="94"/>
      <c r="R2700" s="94"/>
      <c r="S2700" s="94"/>
      <c r="T2700" s="94"/>
    </row>
    <row r="2701" ht="15.75" customHeight="1">
      <c r="A2701" s="242"/>
      <c r="B2701" s="222"/>
      <c r="C2701" s="223"/>
      <c r="D2701" s="248"/>
      <c r="J2701" s="226"/>
      <c r="K2701" s="3"/>
      <c r="L2701" s="3"/>
      <c r="O2701" s="227"/>
      <c r="Q2701" s="94"/>
      <c r="R2701" s="94"/>
      <c r="S2701" s="94"/>
      <c r="T2701" s="94"/>
    </row>
    <row r="2702" ht="15.75" customHeight="1">
      <c r="A2702" s="242"/>
      <c r="B2702" s="222"/>
      <c r="C2702" s="223"/>
      <c r="D2702" s="248"/>
      <c r="J2702" s="226"/>
      <c r="K2702" s="3"/>
      <c r="L2702" s="3"/>
      <c r="O2702" s="227"/>
      <c r="Q2702" s="94"/>
      <c r="R2702" s="94"/>
      <c r="S2702" s="94"/>
      <c r="T2702" s="94"/>
    </row>
    <row r="2703" ht="15.75" customHeight="1">
      <c r="A2703" s="242"/>
      <c r="B2703" s="222"/>
      <c r="C2703" s="223"/>
      <c r="D2703" s="248"/>
      <c r="J2703" s="226"/>
      <c r="K2703" s="3"/>
      <c r="L2703" s="3"/>
      <c r="O2703" s="227"/>
      <c r="Q2703" s="94"/>
      <c r="R2703" s="94"/>
      <c r="S2703" s="94"/>
      <c r="T2703" s="94"/>
    </row>
    <row r="2704" ht="15.75" customHeight="1">
      <c r="A2704" s="242"/>
      <c r="B2704" s="222"/>
      <c r="C2704" s="223"/>
      <c r="D2704" s="248"/>
      <c r="J2704" s="226"/>
      <c r="K2704" s="3"/>
      <c r="L2704" s="3"/>
      <c r="O2704" s="227"/>
      <c r="Q2704" s="94"/>
      <c r="R2704" s="94"/>
      <c r="S2704" s="94"/>
      <c r="T2704" s="94"/>
    </row>
    <row r="2705" ht="15.75" customHeight="1">
      <c r="A2705" s="242"/>
      <c r="B2705" s="222"/>
      <c r="C2705" s="223"/>
      <c r="D2705" s="248"/>
      <c r="J2705" s="226"/>
      <c r="K2705" s="3"/>
      <c r="L2705" s="3"/>
      <c r="O2705" s="227"/>
      <c r="Q2705" s="94"/>
      <c r="R2705" s="94"/>
      <c r="S2705" s="94"/>
      <c r="T2705" s="94"/>
    </row>
    <row r="2706" ht="15.75" customHeight="1">
      <c r="A2706" s="242"/>
      <c r="B2706" s="222"/>
      <c r="C2706" s="223"/>
      <c r="D2706" s="248"/>
      <c r="J2706" s="226"/>
      <c r="K2706" s="3"/>
      <c r="L2706" s="3"/>
      <c r="O2706" s="227"/>
      <c r="Q2706" s="94"/>
      <c r="R2706" s="94"/>
      <c r="S2706" s="94"/>
      <c r="T2706" s="94"/>
    </row>
    <row r="2707" ht="15.75" customHeight="1">
      <c r="A2707" s="242"/>
      <c r="B2707" s="222"/>
      <c r="C2707" s="223"/>
      <c r="D2707" s="248"/>
      <c r="J2707" s="226"/>
      <c r="K2707" s="3"/>
      <c r="L2707" s="3"/>
      <c r="O2707" s="227"/>
      <c r="Q2707" s="94"/>
      <c r="R2707" s="94"/>
      <c r="S2707" s="94"/>
      <c r="T2707" s="94"/>
    </row>
    <row r="2708" ht="15.75" customHeight="1">
      <c r="A2708" s="242"/>
      <c r="B2708" s="222"/>
      <c r="C2708" s="223"/>
      <c r="D2708" s="248"/>
      <c r="J2708" s="226"/>
      <c r="K2708" s="3"/>
      <c r="L2708" s="3"/>
      <c r="O2708" s="227"/>
      <c r="Q2708" s="94"/>
      <c r="R2708" s="94"/>
      <c r="S2708" s="94"/>
      <c r="T2708" s="94"/>
    </row>
    <row r="2709" ht="15.75" customHeight="1">
      <c r="A2709" s="242"/>
      <c r="B2709" s="222"/>
      <c r="C2709" s="223"/>
      <c r="D2709" s="248"/>
      <c r="J2709" s="226"/>
      <c r="K2709" s="3"/>
      <c r="L2709" s="3"/>
      <c r="O2709" s="227"/>
      <c r="Q2709" s="94"/>
      <c r="R2709" s="94"/>
      <c r="S2709" s="94"/>
      <c r="T2709" s="94"/>
    </row>
    <row r="2710" ht="15.75" customHeight="1">
      <c r="A2710" s="242"/>
      <c r="B2710" s="222"/>
      <c r="C2710" s="223"/>
      <c r="D2710" s="248"/>
      <c r="J2710" s="226"/>
      <c r="K2710" s="3"/>
      <c r="L2710" s="3"/>
      <c r="O2710" s="227"/>
      <c r="Q2710" s="94"/>
      <c r="R2710" s="94"/>
      <c r="S2710" s="94"/>
      <c r="T2710" s="94"/>
    </row>
    <row r="2711" ht="15.75" customHeight="1">
      <c r="A2711" s="242"/>
      <c r="B2711" s="222"/>
      <c r="C2711" s="223"/>
      <c r="D2711" s="248"/>
      <c r="J2711" s="226"/>
      <c r="K2711" s="3"/>
      <c r="L2711" s="3"/>
      <c r="O2711" s="227"/>
      <c r="Q2711" s="94"/>
      <c r="R2711" s="94"/>
      <c r="S2711" s="94"/>
      <c r="T2711" s="94"/>
    </row>
    <row r="2712" ht="15.75" customHeight="1">
      <c r="A2712" s="242"/>
      <c r="B2712" s="222"/>
      <c r="C2712" s="223"/>
      <c r="D2712" s="248"/>
      <c r="J2712" s="226"/>
      <c r="K2712" s="3"/>
      <c r="L2712" s="3"/>
      <c r="O2712" s="227"/>
      <c r="Q2712" s="94"/>
      <c r="R2712" s="94"/>
      <c r="S2712" s="94"/>
      <c r="T2712" s="94"/>
    </row>
    <row r="2713" ht="15.75" customHeight="1">
      <c r="A2713" s="242"/>
      <c r="B2713" s="222"/>
      <c r="C2713" s="223"/>
      <c r="D2713" s="248"/>
      <c r="J2713" s="226"/>
      <c r="K2713" s="3"/>
      <c r="L2713" s="3"/>
      <c r="O2713" s="227"/>
      <c r="Q2713" s="94"/>
      <c r="R2713" s="94"/>
      <c r="S2713" s="94"/>
      <c r="T2713" s="94"/>
    </row>
    <row r="2714" ht="15.75" customHeight="1">
      <c r="A2714" s="242"/>
      <c r="B2714" s="222"/>
      <c r="C2714" s="223"/>
      <c r="D2714" s="248"/>
      <c r="J2714" s="226"/>
      <c r="K2714" s="3"/>
      <c r="L2714" s="3"/>
      <c r="O2714" s="227"/>
      <c r="Q2714" s="94"/>
      <c r="R2714" s="94"/>
      <c r="S2714" s="94"/>
      <c r="T2714" s="94"/>
    </row>
    <row r="2715" ht="15.75" customHeight="1">
      <c r="A2715" s="242"/>
      <c r="B2715" s="222"/>
      <c r="C2715" s="223"/>
      <c r="D2715" s="248"/>
      <c r="J2715" s="226"/>
      <c r="K2715" s="3"/>
      <c r="L2715" s="3"/>
      <c r="O2715" s="227"/>
      <c r="Q2715" s="94"/>
      <c r="R2715" s="94"/>
      <c r="S2715" s="94"/>
      <c r="T2715" s="94"/>
    </row>
    <row r="2716" ht="15.75" customHeight="1">
      <c r="A2716" s="242"/>
      <c r="B2716" s="222"/>
      <c r="C2716" s="223"/>
      <c r="D2716" s="248"/>
      <c r="J2716" s="226"/>
      <c r="K2716" s="3"/>
      <c r="L2716" s="3"/>
      <c r="O2716" s="227"/>
      <c r="Q2716" s="94"/>
      <c r="R2716" s="94"/>
      <c r="S2716" s="94"/>
      <c r="T2716" s="94"/>
    </row>
    <row r="2717" ht="15.75" customHeight="1">
      <c r="A2717" s="242"/>
      <c r="B2717" s="222"/>
      <c r="C2717" s="223"/>
      <c r="D2717" s="248"/>
      <c r="J2717" s="226"/>
      <c r="K2717" s="3"/>
      <c r="L2717" s="3"/>
      <c r="O2717" s="227"/>
      <c r="Q2717" s="94"/>
      <c r="R2717" s="94"/>
      <c r="S2717" s="94"/>
      <c r="T2717" s="94"/>
    </row>
    <row r="2718" ht="15.75" customHeight="1">
      <c r="A2718" s="242"/>
      <c r="B2718" s="222"/>
      <c r="C2718" s="223"/>
      <c r="D2718" s="248"/>
      <c r="J2718" s="226"/>
      <c r="K2718" s="3"/>
      <c r="L2718" s="3"/>
      <c r="O2718" s="227"/>
      <c r="Q2718" s="94"/>
      <c r="R2718" s="94"/>
      <c r="S2718" s="94"/>
      <c r="T2718" s="94"/>
    </row>
    <row r="2719" ht="15.75" customHeight="1">
      <c r="A2719" s="242"/>
      <c r="B2719" s="222"/>
      <c r="C2719" s="223"/>
      <c r="D2719" s="248"/>
      <c r="J2719" s="226"/>
      <c r="K2719" s="3"/>
      <c r="L2719" s="3"/>
      <c r="O2719" s="227"/>
      <c r="Q2719" s="94"/>
      <c r="R2719" s="94"/>
      <c r="S2719" s="94"/>
      <c r="T2719" s="94"/>
    </row>
    <row r="2720" ht="15.75" customHeight="1">
      <c r="A2720" s="242"/>
      <c r="B2720" s="222"/>
      <c r="C2720" s="223"/>
      <c r="D2720" s="248"/>
      <c r="J2720" s="226"/>
      <c r="K2720" s="3"/>
      <c r="L2720" s="3"/>
      <c r="O2720" s="227"/>
      <c r="Q2720" s="94"/>
      <c r="R2720" s="94"/>
      <c r="S2720" s="94"/>
      <c r="T2720" s="94"/>
    </row>
    <row r="2721" ht="15.75" customHeight="1">
      <c r="A2721" s="242"/>
      <c r="B2721" s="222"/>
      <c r="C2721" s="223"/>
      <c r="D2721" s="248"/>
      <c r="J2721" s="226"/>
      <c r="K2721" s="3"/>
      <c r="L2721" s="3"/>
      <c r="O2721" s="227"/>
      <c r="Q2721" s="94"/>
      <c r="R2721" s="94"/>
      <c r="S2721" s="94"/>
      <c r="T2721" s="94"/>
    </row>
    <row r="2722" ht="15.75" customHeight="1">
      <c r="A2722" s="242"/>
      <c r="B2722" s="222"/>
      <c r="C2722" s="223"/>
      <c r="D2722" s="248"/>
      <c r="J2722" s="226"/>
      <c r="K2722" s="3"/>
      <c r="L2722" s="3"/>
      <c r="O2722" s="227"/>
      <c r="Q2722" s="94"/>
      <c r="R2722" s="94"/>
      <c r="S2722" s="94"/>
      <c r="T2722" s="94"/>
    </row>
    <row r="2723" ht="15.75" customHeight="1">
      <c r="A2723" s="242"/>
      <c r="B2723" s="222"/>
      <c r="C2723" s="223"/>
      <c r="D2723" s="248"/>
      <c r="J2723" s="226"/>
      <c r="K2723" s="3"/>
      <c r="L2723" s="3"/>
      <c r="O2723" s="227"/>
      <c r="Q2723" s="94"/>
      <c r="R2723" s="94"/>
      <c r="S2723" s="94"/>
      <c r="T2723" s="94"/>
    </row>
    <row r="2724" ht="15.75" customHeight="1">
      <c r="A2724" s="242"/>
      <c r="B2724" s="222"/>
      <c r="C2724" s="223"/>
      <c r="D2724" s="248"/>
      <c r="J2724" s="226"/>
      <c r="K2724" s="3"/>
      <c r="L2724" s="3"/>
      <c r="O2724" s="227"/>
      <c r="Q2724" s="94"/>
      <c r="R2724" s="94"/>
      <c r="S2724" s="94"/>
      <c r="T2724" s="94"/>
    </row>
    <row r="2725" ht="15.75" customHeight="1">
      <c r="A2725" s="242"/>
      <c r="B2725" s="222"/>
      <c r="C2725" s="223"/>
      <c r="D2725" s="248"/>
      <c r="J2725" s="226"/>
      <c r="K2725" s="3"/>
      <c r="L2725" s="3"/>
      <c r="O2725" s="227"/>
      <c r="Q2725" s="94"/>
      <c r="R2725" s="94"/>
      <c r="S2725" s="94"/>
      <c r="T2725" s="94"/>
    </row>
    <row r="2726" ht="15.75" customHeight="1">
      <c r="A2726" s="242"/>
      <c r="B2726" s="222"/>
      <c r="C2726" s="223"/>
      <c r="D2726" s="248"/>
      <c r="J2726" s="226"/>
      <c r="K2726" s="3"/>
      <c r="L2726" s="3"/>
      <c r="O2726" s="227"/>
      <c r="Q2726" s="94"/>
      <c r="R2726" s="94"/>
      <c r="S2726" s="94"/>
      <c r="T2726" s="94"/>
    </row>
    <row r="2727" ht="15.75" customHeight="1">
      <c r="A2727" s="242"/>
      <c r="B2727" s="222"/>
      <c r="C2727" s="223"/>
      <c r="D2727" s="248"/>
      <c r="J2727" s="226"/>
      <c r="K2727" s="3"/>
      <c r="L2727" s="3"/>
      <c r="O2727" s="227"/>
      <c r="Q2727" s="94"/>
      <c r="R2727" s="94"/>
      <c r="S2727" s="94"/>
      <c r="T2727" s="94"/>
    </row>
    <row r="2728" ht="15.75" customHeight="1">
      <c r="A2728" s="242"/>
      <c r="B2728" s="222"/>
      <c r="C2728" s="223"/>
      <c r="D2728" s="248"/>
      <c r="J2728" s="226"/>
      <c r="K2728" s="3"/>
      <c r="L2728" s="3"/>
      <c r="O2728" s="227"/>
      <c r="Q2728" s="94"/>
      <c r="R2728" s="94"/>
      <c r="S2728" s="94"/>
      <c r="T2728" s="94"/>
    </row>
    <row r="2729" ht="15.75" customHeight="1">
      <c r="A2729" s="242"/>
      <c r="B2729" s="222"/>
      <c r="C2729" s="223"/>
      <c r="D2729" s="248"/>
      <c r="J2729" s="226"/>
      <c r="K2729" s="3"/>
      <c r="L2729" s="3"/>
      <c r="O2729" s="227"/>
      <c r="Q2729" s="94"/>
      <c r="R2729" s="94"/>
      <c r="S2729" s="94"/>
      <c r="T2729" s="94"/>
    </row>
    <row r="2730" ht="15.75" customHeight="1">
      <c r="A2730" s="242"/>
      <c r="B2730" s="222"/>
      <c r="C2730" s="223"/>
      <c r="D2730" s="248"/>
      <c r="J2730" s="226"/>
      <c r="K2730" s="3"/>
      <c r="L2730" s="3"/>
      <c r="O2730" s="227"/>
      <c r="Q2730" s="94"/>
      <c r="R2730" s="94"/>
      <c r="S2730" s="94"/>
      <c r="T2730" s="94"/>
    </row>
    <row r="2731" ht="15.75" customHeight="1">
      <c r="A2731" s="242"/>
      <c r="B2731" s="222"/>
      <c r="C2731" s="223"/>
      <c r="D2731" s="248"/>
      <c r="J2731" s="226"/>
      <c r="K2731" s="3"/>
      <c r="L2731" s="3"/>
      <c r="O2731" s="227"/>
      <c r="Q2731" s="94"/>
      <c r="R2731" s="94"/>
      <c r="S2731" s="94"/>
      <c r="T2731" s="94"/>
    </row>
    <row r="2732" ht="15.75" customHeight="1">
      <c r="A2732" s="242"/>
      <c r="B2732" s="222"/>
      <c r="C2732" s="223"/>
      <c r="D2732" s="248"/>
      <c r="J2732" s="226"/>
      <c r="K2732" s="3"/>
      <c r="L2732" s="3"/>
      <c r="O2732" s="227"/>
      <c r="Q2732" s="94"/>
      <c r="R2732" s="94"/>
      <c r="S2732" s="94"/>
      <c r="T2732" s="94"/>
    </row>
    <row r="2733" ht="15.75" customHeight="1">
      <c r="A2733" s="242"/>
      <c r="B2733" s="222"/>
      <c r="C2733" s="223"/>
      <c r="D2733" s="248"/>
      <c r="J2733" s="226"/>
      <c r="K2733" s="3"/>
      <c r="L2733" s="3"/>
      <c r="O2733" s="227"/>
      <c r="Q2733" s="94"/>
      <c r="R2733" s="94"/>
      <c r="S2733" s="94"/>
      <c r="T2733" s="94"/>
    </row>
    <row r="2734" ht="15.75" customHeight="1">
      <c r="A2734" s="242"/>
      <c r="B2734" s="222"/>
      <c r="C2734" s="223"/>
      <c r="D2734" s="248"/>
      <c r="J2734" s="226"/>
      <c r="K2734" s="3"/>
      <c r="L2734" s="3"/>
      <c r="O2734" s="227"/>
      <c r="Q2734" s="94"/>
      <c r="R2734" s="94"/>
      <c r="S2734" s="94"/>
      <c r="T2734" s="94"/>
    </row>
    <row r="2735" ht="15.75" customHeight="1">
      <c r="A2735" s="242"/>
      <c r="B2735" s="222"/>
      <c r="C2735" s="223"/>
      <c r="D2735" s="248"/>
      <c r="J2735" s="226"/>
      <c r="K2735" s="3"/>
      <c r="L2735" s="3"/>
      <c r="O2735" s="227"/>
      <c r="Q2735" s="94"/>
      <c r="R2735" s="94"/>
      <c r="S2735" s="94"/>
      <c r="T2735" s="94"/>
    </row>
    <row r="2736" ht="15.75" customHeight="1">
      <c r="A2736" s="242"/>
      <c r="B2736" s="222"/>
      <c r="C2736" s="223"/>
      <c r="D2736" s="248"/>
      <c r="J2736" s="226"/>
      <c r="K2736" s="3"/>
      <c r="L2736" s="3"/>
      <c r="O2736" s="227"/>
      <c r="Q2736" s="94"/>
      <c r="R2736" s="94"/>
      <c r="S2736" s="94"/>
      <c r="T2736" s="94"/>
    </row>
    <row r="2737" ht="15.75" customHeight="1">
      <c r="A2737" s="242"/>
      <c r="B2737" s="222"/>
      <c r="C2737" s="223"/>
      <c r="D2737" s="248"/>
      <c r="J2737" s="226"/>
      <c r="K2737" s="3"/>
      <c r="L2737" s="3"/>
      <c r="O2737" s="227"/>
      <c r="Q2737" s="94"/>
      <c r="R2737" s="94"/>
      <c r="S2737" s="94"/>
      <c r="T2737" s="94"/>
    </row>
    <row r="2738" ht="15.75" customHeight="1">
      <c r="A2738" s="242"/>
      <c r="B2738" s="222"/>
      <c r="C2738" s="223"/>
      <c r="D2738" s="248"/>
      <c r="J2738" s="226"/>
      <c r="K2738" s="3"/>
      <c r="L2738" s="3"/>
      <c r="O2738" s="227"/>
      <c r="Q2738" s="94"/>
      <c r="R2738" s="94"/>
      <c r="S2738" s="94"/>
      <c r="T2738" s="94"/>
    </row>
    <row r="2739" ht="15.75" customHeight="1">
      <c r="A2739" s="242"/>
      <c r="B2739" s="222"/>
      <c r="C2739" s="223"/>
      <c r="D2739" s="248"/>
      <c r="J2739" s="226"/>
      <c r="K2739" s="3"/>
      <c r="L2739" s="3"/>
      <c r="O2739" s="227"/>
      <c r="Q2739" s="94"/>
      <c r="R2739" s="94"/>
      <c r="S2739" s="94"/>
      <c r="T2739" s="94"/>
    </row>
    <row r="2740" ht="15.75" customHeight="1">
      <c r="A2740" s="242"/>
      <c r="B2740" s="222"/>
      <c r="C2740" s="223"/>
      <c r="D2740" s="248"/>
      <c r="J2740" s="226"/>
      <c r="K2740" s="3"/>
      <c r="L2740" s="3"/>
      <c r="O2740" s="227"/>
      <c r="Q2740" s="94"/>
      <c r="R2740" s="94"/>
      <c r="S2740" s="94"/>
      <c r="T2740" s="94"/>
    </row>
    <row r="2741" ht="15.75" customHeight="1">
      <c r="A2741" s="242"/>
      <c r="B2741" s="222"/>
      <c r="C2741" s="223"/>
      <c r="D2741" s="248"/>
      <c r="J2741" s="226"/>
      <c r="K2741" s="3"/>
      <c r="L2741" s="3"/>
      <c r="O2741" s="227"/>
      <c r="Q2741" s="94"/>
      <c r="R2741" s="94"/>
      <c r="S2741" s="94"/>
      <c r="T2741" s="94"/>
    </row>
    <row r="2742" ht="15.75" customHeight="1">
      <c r="A2742" s="242"/>
      <c r="B2742" s="222"/>
      <c r="C2742" s="223"/>
      <c r="D2742" s="248"/>
      <c r="J2742" s="226"/>
      <c r="K2742" s="3"/>
      <c r="L2742" s="3"/>
      <c r="O2742" s="227"/>
      <c r="Q2742" s="94"/>
      <c r="R2742" s="94"/>
      <c r="S2742" s="94"/>
      <c r="T2742" s="94"/>
    </row>
    <row r="2743" ht="15.75" customHeight="1">
      <c r="A2743" s="242"/>
      <c r="B2743" s="222"/>
      <c r="C2743" s="223"/>
      <c r="D2743" s="248"/>
      <c r="J2743" s="226"/>
      <c r="K2743" s="3"/>
      <c r="L2743" s="3"/>
      <c r="O2743" s="227"/>
      <c r="Q2743" s="94"/>
      <c r="R2743" s="94"/>
      <c r="S2743" s="94"/>
      <c r="T2743" s="94"/>
    </row>
    <row r="2744" ht="15.75" customHeight="1">
      <c r="A2744" s="242"/>
      <c r="B2744" s="222"/>
      <c r="C2744" s="223"/>
      <c r="D2744" s="248"/>
      <c r="J2744" s="226"/>
      <c r="K2744" s="3"/>
      <c r="L2744" s="3"/>
      <c r="O2744" s="227"/>
      <c r="Q2744" s="94"/>
      <c r="R2744" s="94"/>
      <c r="S2744" s="94"/>
      <c r="T2744" s="94"/>
    </row>
    <row r="2745" ht="15.75" customHeight="1">
      <c r="A2745" s="242"/>
      <c r="B2745" s="222"/>
      <c r="C2745" s="223"/>
      <c r="D2745" s="248"/>
      <c r="J2745" s="226"/>
      <c r="K2745" s="3"/>
      <c r="L2745" s="3"/>
      <c r="O2745" s="227"/>
      <c r="Q2745" s="94"/>
      <c r="R2745" s="94"/>
      <c r="S2745" s="94"/>
      <c r="T2745" s="94"/>
    </row>
    <row r="2746" ht="15.75" customHeight="1">
      <c r="A2746" s="242"/>
      <c r="B2746" s="222"/>
      <c r="C2746" s="223"/>
      <c r="D2746" s="248"/>
      <c r="J2746" s="226"/>
      <c r="K2746" s="3"/>
      <c r="L2746" s="3"/>
      <c r="O2746" s="227"/>
      <c r="Q2746" s="94"/>
      <c r="R2746" s="94"/>
      <c r="S2746" s="94"/>
      <c r="T2746" s="94"/>
    </row>
    <row r="2747" ht="15.75" customHeight="1">
      <c r="A2747" s="242"/>
      <c r="B2747" s="222"/>
      <c r="C2747" s="223"/>
      <c r="D2747" s="248"/>
      <c r="J2747" s="226"/>
      <c r="K2747" s="3"/>
      <c r="L2747" s="3"/>
      <c r="O2747" s="227"/>
      <c r="Q2747" s="94"/>
      <c r="R2747" s="94"/>
      <c r="S2747" s="94"/>
      <c r="T2747" s="94"/>
    </row>
    <row r="2748" ht="15.75" customHeight="1">
      <c r="A2748" s="242"/>
      <c r="B2748" s="222"/>
      <c r="C2748" s="223"/>
      <c r="D2748" s="248"/>
      <c r="J2748" s="226"/>
      <c r="K2748" s="3"/>
      <c r="L2748" s="3"/>
      <c r="O2748" s="227"/>
      <c r="Q2748" s="94"/>
      <c r="R2748" s="94"/>
      <c r="S2748" s="94"/>
      <c r="T2748" s="94"/>
    </row>
    <row r="2749" ht="15.75" customHeight="1">
      <c r="A2749" s="242"/>
      <c r="B2749" s="222"/>
      <c r="C2749" s="223"/>
      <c r="D2749" s="248"/>
      <c r="J2749" s="226"/>
      <c r="K2749" s="3"/>
      <c r="L2749" s="3"/>
      <c r="O2749" s="227"/>
      <c r="Q2749" s="94"/>
      <c r="R2749" s="94"/>
      <c r="S2749" s="94"/>
      <c r="T2749" s="94"/>
    </row>
    <row r="2750" ht="15.75" customHeight="1">
      <c r="A2750" s="242"/>
      <c r="B2750" s="222"/>
      <c r="C2750" s="223"/>
      <c r="D2750" s="248"/>
      <c r="J2750" s="226"/>
      <c r="K2750" s="3"/>
      <c r="L2750" s="3"/>
      <c r="O2750" s="227"/>
      <c r="Q2750" s="94"/>
      <c r="R2750" s="94"/>
      <c r="S2750" s="94"/>
      <c r="T2750" s="94"/>
    </row>
    <row r="2751" ht="15.75" customHeight="1">
      <c r="A2751" s="242"/>
      <c r="B2751" s="222"/>
      <c r="C2751" s="223"/>
      <c r="D2751" s="248"/>
      <c r="J2751" s="226"/>
      <c r="K2751" s="3"/>
      <c r="L2751" s="3"/>
      <c r="O2751" s="227"/>
      <c r="Q2751" s="94"/>
      <c r="R2751" s="94"/>
      <c r="S2751" s="94"/>
      <c r="T2751" s="94"/>
    </row>
    <row r="2752" ht="15.75" customHeight="1">
      <c r="A2752" s="242"/>
      <c r="B2752" s="222"/>
      <c r="C2752" s="223"/>
      <c r="D2752" s="248"/>
      <c r="J2752" s="226"/>
      <c r="K2752" s="3"/>
      <c r="L2752" s="3"/>
      <c r="O2752" s="227"/>
      <c r="Q2752" s="94"/>
      <c r="R2752" s="94"/>
      <c r="S2752" s="94"/>
      <c r="T2752" s="94"/>
    </row>
    <row r="2753" ht="15.75" customHeight="1">
      <c r="A2753" s="242"/>
      <c r="B2753" s="222"/>
      <c r="C2753" s="223"/>
      <c r="D2753" s="248"/>
      <c r="J2753" s="226"/>
      <c r="K2753" s="3"/>
      <c r="L2753" s="3"/>
      <c r="O2753" s="227"/>
      <c r="Q2753" s="94"/>
      <c r="R2753" s="94"/>
      <c r="S2753" s="94"/>
      <c r="T2753" s="94"/>
    </row>
    <row r="2754" ht="15.75" customHeight="1">
      <c r="A2754" s="242"/>
      <c r="B2754" s="222"/>
      <c r="C2754" s="223"/>
      <c r="D2754" s="248"/>
      <c r="J2754" s="226"/>
      <c r="K2754" s="3"/>
      <c r="L2754" s="3"/>
      <c r="O2754" s="227"/>
      <c r="Q2754" s="94"/>
      <c r="R2754" s="94"/>
      <c r="S2754" s="94"/>
      <c r="T2754" s="94"/>
    </row>
    <row r="2755" ht="15.75" customHeight="1">
      <c r="A2755" s="242"/>
      <c r="B2755" s="222"/>
      <c r="C2755" s="223"/>
      <c r="D2755" s="248"/>
      <c r="J2755" s="226"/>
      <c r="K2755" s="3"/>
      <c r="L2755" s="3"/>
      <c r="O2755" s="227"/>
      <c r="Q2755" s="94"/>
      <c r="R2755" s="94"/>
      <c r="S2755" s="94"/>
      <c r="T2755" s="94"/>
    </row>
    <row r="2756" ht="15.75" customHeight="1">
      <c r="A2756" s="242"/>
      <c r="B2756" s="222"/>
      <c r="C2756" s="223"/>
      <c r="D2756" s="248"/>
      <c r="J2756" s="226"/>
      <c r="K2756" s="3"/>
      <c r="L2756" s="3"/>
      <c r="O2756" s="227"/>
      <c r="Q2756" s="94"/>
      <c r="R2756" s="94"/>
      <c r="S2756" s="94"/>
      <c r="T2756" s="94"/>
    </row>
    <row r="2757" ht="15.75" customHeight="1">
      <c r="A2757" s="242"/>
      <c r="B2757" s="222"/>
      <c r="C2757" s="223"/>
      <c r="D2757" s="248"/>
      <c r="J2757" s="226"/>
      <c r="K2757" s="3"/>
      <c r="L2757" s="3"/>
      <c r="O2757" s="227"/>
      <c r="Q2757" s="94"/>
      <c r="R2757" s="94"/>
      <c r="S2757" s="94"/>
      <c r="T2757" s="94"/>
    </row>
    <row r="2758" ht="15.75" customHeight="1">
      <c r="A2758" s="242"/>
      <c r="B2758" s="222"/>
      <c r="C2758" s="223"/>
      <c r="D2758" s="248"/>
      <c r="J2758" s="226"/>
      <c r="K2758" s="3"/>
      <c r="L2758" s="3"/>
      <c r="O2758" s="227"/>
      <c r="Q2758" s="94"/>
      <c r="R2758" s="94"/>
      <c r="S2758" s="94"/>
      <c r="T2758" s="94"/>
    </row>
    <row r="2759" ht="15.75" customHeight="1">
      <c r="A2759" s="242"/>
      <c r="B2759" s="222"/>
      <c r="C2759" s="223"/>
      <c r="D2759" s="248"/>
      <c r="J2759" s="226"/>
      <c r="K2759" s="3"/>
      <c r="L2759" s="3"/>
      <c r="O2759" s="227"/>
      <c r="Q2759" s="94"/>
      <c r="R2759" s="94"/>
      <c r="S2759" s="94"/>
      <c r="T2759" s="94"/>
    </row>
    <row r="2760" ht="15.75" customHeight="1">
      <c r="A2760" s="242"/>
      <c r="B2760" s="222"/>
      <c r="C2760" s="223"/>
      <c r="D2760" s="248"/>
      <c r="J2760" s="226"/>
      <c r="K2760" s="3"/>
      <c r="L2760" s="3"/>
      <c r="O2760" s="227"/>
      <c r="Q2760" s="94"/>
      <c r="R2760" s="94"/>
      <c r="S2760" s="94"/>
      <c r="T2760" s="94"/>
    </row>
    <row r="2761" ht="15.75" customHeight="1">
      <c r="A2761" s="242"/>
      <c r="B2761" s="222"/>
      <c r="C2761" s="223"/>
      <c r="D2761" s="248"/>
      <c r="J2761" s="226"/>
      <c r="K2761" s="3"/>
      <c r="L2761" s="3"/>
      <c r="O2761" s="227"/>
      <c r="Q2761" s="94"/>
      <c r="R2761" s="94"/>
      <c r="S2761" s="94"/>
      <c r="T2761" s="94"/>
    </row>
    <row r="2762" ht="15.75" customHeight="1">
      <c r="A2762" s="242"/>
      <c r="B2762" s="222"/>
      <c r="C2762" s="223"/>
      <c r="D2762" s="248"/>
      <c r="J2762" s="226"/>
      <c r="K2762" s="3"/>
      <c r="L2762" s="3"/>
      <c r="O2762" s="227"/>
      <c r="Q2762" s="94"/>
      <c r="R2762" s="94"/>
      <c r="S2762" s="94"/>
      <c r="T2762" s="94"/>
    </row>
    <row r="2763" ht="15.75" customHeight="1">
      <c r="A2763" s="242"/>
      <c r="B2763" s="222"/>
      <c r="C2763" s="223"/>
      <c r="D2763" s="248"/>
      <c r="J2763" s="226"/>
      <c r="K2763" s="3"/>
      <c r="L2763" s="3"/>
      <c r="O2763" s="227"/>
      <c r="Q2763" s="94"/>
      <c r="R2763" s="94"/>
      <c r="S2763" s="94"/>
      <c r="T2763" s="94"/>
    </row>
    <row r="2764" ht="15.75" customHeight="1">
      <c r="A2764" s="242"/>
      <c r="B2764" s="222"/>
      <c r="C2764" s="223"/>
      <c r="D2764" s="248"/>
      <c r="J2764" s="226"/>
      <c r="K2764" s="3"/>
      <c r="L2764" s="3"/>
      <c r="O2764" s="227"/>
      <c r="Q2764" s="94"/>
      <c r="R2764" s="94"/>
      <c r="S2764" s="94"/>
      <c r="T2764" s="94"/>
    </row>
    <row r="2765" ht="15.75" customHeight="1">
      <c r="A2765" s="242"/>
      <c r="B2765" s="222"/>
      <c r="C2765" s="223"/>
      <c r="D2765" s="248"/>
      <c r="J2765" s="226"/>
      <c r="K2765" s="3"/>
      <c r="L2765" s="3"/>
      <c r="O2765" s="227"/>
      <c r="Q2765" s="94"/>
      <c r="R2765" s="94"/>
      <c r="S2765" s="94"/>
      <c r="T2765" s="94"/>
    </row>
    <row r="2766" ht="15.75" customHeight="1">
      <c r="A2766" s="242"/>
      <c r="B2766" s="222"/>
      <c r="C2766" s="223"/>
      <c r="D2766" s="248"/>
      <c r="J2766" s="226"/>
      <c r="K2766" s="3"/>
      <c r="L2766" s="3"/>
      <c r="O2766" s="227"/>
      <c r="Q2766" s="94"/>
      <c r="R2766" s="94"/>
      <c r="S2766" s="94"/>
      <c r="T2766" s="94"/>
    </row>
    <row r="2767" ht="15.75" customHeight="1">
      <c r="A2767" s="242"/>
      <c r="B2767" s="222"/>
      <c r="C2767" s="223"/>
      <c r="D2767" s="248"/>
      <c r="J2767" s="226"/>
      <c r="K2767" s="3"/>
      <c r="L2767" s="3"/>
      <c r="O2767" s="227"/>
      <c r="Q2767" s="94"/>
      <c r="R2767" s="94"/>
      <c r="S2767" s="94"/>
      <c r="T2767" s="94"/>
    </row>
    <row r="2768" ht="15.75" customHeight="1">
      <c r="A2768" s="242"/>
      <c r="B2768" s="222"/>
      <c r="C2768" s="223"/>
      <c r="D2768" s="248"/>
      <c r="J2768" s="226"/>
      <c r="K2768" s="3"/>
      <c r="L2768" s="3"/>
      <c r="O2768" s="227"/>
      <c r="Q2768" s="94"/>
      <c r="R2768" s="94"/>
      <c r="S2768" s="94"/>
      <c r="T2768" s="94"/>
    </row>
    <row r="2769" ht="15.75" customHeight="1">
      <c r="A2769" s="242"/>
      <c r="B2769" s="222"/>
      <c r="C2769" s="223"/>
      <c r="D2769" s="248"/>
      <c r="J2769" s="226"/>
      <c r="K2769" s="3"/>
      <c r="L2769" s="3"/>
      <c r="O2769" s="227"/>
      <c r="Q2769" s="94"/>
      <c r="R2769" s="94"/>
      <c r="S2769" s="94"/>
      <c r="T2769" s="94"/>
    </row>
    <row r="2770" ht="15.75" customHeight="1">
      <c r="A2770" s="242"/>
      <c r="B2770" s="222"/>
      <c r="C2770" s="223"/>
      <c r="D2770" s="248"/>
      <c r="J2770" s="226"/>
      <c r="K2770" s="3"/>
      <c r="L2770" s="3"/>
      <c r="O2770" s="227"/>
      <c r="Q2770" s="94"/>
      <c r="R2770" s="94"/>
      <c r="S2770" s="94"/>
      <c r="T2770" s="94"/>
    </row>
    <row r="2771" ht="15.75" customHeight="1">
      <c r="A2771" s="242"/>
      <c r="B2771" s="222"/>
      <c r="C2771" s="223"/>
      <c r="D2771" s="248"/>
      <c r="J2771" s="226"/>
      <c r="K2771" s="3"/>
      <c r="L2771" s="3"/>
      <c r="O2771" s="227"/>
      <c r="Q2771" s="94"/>
      <c r="R2771" s="94"/>
      <c r="S2771" s="94"/>
      <c r="T2771" s="94"/>
    </row>
    <row r="2772" ht="15.75" customHeight="1">
      <c r="A2772" s="242"/>
      <c r="B2772" s="222"/>
      <c r="C2772" s="223"/>
      <c r="D2772" s="248"/>
      <c r="J2772" s="226"/>
      <c r="K2772" s="3"/>
      <c r="L2772" s="3"/>
      <c r="O2772" s="227"/>
      <c r="Q2772" s="94"/>
      <c r="R2772" s="94"/>
      <c r="S2772" s="94"/>
      <c r="T2772" s="94"/>
    </row>
    <row r="2773" ht="15.75" customHeight="1">
      <c r="A2773" s="242"/>
      <c r="B2773" s="222"/>
      <c r="C2773" s="223"/>
      <c r="D2773" s="248"/>
      <c r="J2773" s="226"/>
      <c r="K2773" s="3"/>
      <c r="L2773" s="3"/>
      <c r="O2773" s="227"/>
      <c r="Q2773" s="94"/>
      <c r="R2773" s="94"/>
      <c r="S2773" s="94"/>
      <c r="T2773" s="94"/>
    </row>
    <row r="2774" ht="15.75" customHeight="1">
      <c r="A2774" s="242"/>
      <c r="B2774" s="222"/>
      <c r="C2774" s="223"/>
      <c r="D2774" s="248"/>
      <c r="J2774" s="226"/>
      <c r="K2774" s="3"/>
      <c r="L2774" s="3"/>
      <c r="O2774" s="227"/>
      <c r="Q2774" s="94"/>
      <c r="R2774" s="94"/>
      <c r="S2774" s="94"/>
      <c r="T2774" s="94"/>
    </row>
    <row r="2775" ht="15.75" customHeight="1">
      <c r="A2775" s="242"/>
      <c r="B2775" s="222"/>
      <c r="C2775" s="223"/>
      <c r="D2775" s="248"/>
      <c r="J2775" s="226"/>
      <c r="K2775" s="3"/>
      <c r="L2775" s="3"/>
      <c r="O2775" s="227"/>
      <c r="Q2775" s="94"/>
      <c r="R2775" s="94"/>
      <c r="S2775" s="94"/>
      <c r="T2775" s="94"/>
    </row>
    <row r="2776" ht="15.75" customHeight="1">
      <c r="A2776" s="242"/>
      <c r="B2776" s="222"/>
      <c r="C2776" s="223"/>
      <c r="D2776" s="248"/>
      <c r="J2776" s="226"/>
      <c r="K2776" s="3"/>
      <c r="L2776" s="3"/>
      <c r="O2776" s="227"/>
      <c r="Q2776" s="94"/>
      <c r="R2776" s="94"/>
      <c r="S2776" s="94"/>
      <c r="T2776" s="94"/>
    </row>
    <row r="2777" ht="15.75" customHeight="1">
      <c r="A2777" s="242"/>
      <c r="B2777" s="222"/>
      <c r="C2777" s="223"/>
      <c r="D2777" s="248"/>
      <c r="J2777" s="226"/>
      <c r="K2777" s="3"/>
      <c r="L2777" s="3"/>
      <c r="O2777" s="227"/>
      <c r="Q2777" s="94"/>
      <c r="R2777" s="94"/>
      <c r="S2777" s="94"/>
      <c r="T2777" s="94"/>
    </row>
    <row r="2778" ht="15.75" customHeight="1">
      <c r="A2778" s="242"/>
      <c r="B2778" s="222"/>
      <c r="C2778" s="223"/>
      <c r="D2778" s="248"/>
      <c r="J2778" s="226"/>
      <c r="K2778" s="3"/>
      <c r="L2778" s="3"/>
      <c r="O2778" s="227"/>
      <c r="Q2778" s="94"/>
      <c r="R2778" s="94"/>
      <c r="S2778" s="94"/>
      <c r="T2778" s="94"/>
    </row>
    <row r="2779" ht="15.75" customHeight="1">
      <c r="A2779" s="242"/>
      <c r="B2779" s="222"/>
      <c r="C2779" s="223"/>
      <c r="D2779" s="248"/>
      <c r="J2779" s="226"/>
      <c r="K2779" s="3"/>
      <c r="L2779" s="3"/>
      <c r="O2779" s="227"/>
      <c r="Q2779" s="94"/>
      <c r="R2779" s="94"/>
      <c r="S2779" s="94"/>
      <c r="T2779" s="94"/>
    </row>
    <row r="2780" ht="15.75" customHeight="1">
      <c r="A2780" s="242"/>
      <c r="B2780" s="222"/>
      <c r="C2780" s="223"/>
      <c r="D2780" s="248"/>
      <c r="J2780" s="226"/>
      <c r="K2780" s="3"/>
      <c r="L2780" s="3"/>
      <c r="O2780" s="227"/>
      <c r="Q2780" s="94"/>
      <c r="R2780" s="94"/>
      <c r="S2780" s="94"/>
      <c r="T2780" s="94"/>
    </row>
    <row r="2781" ht="15.75" customHeight="1">
      <c r="A2781" s="242"/>
      <c r="B2781" s="222"/>
      <c r="C2781" s="223"/>
      <c r="D2781" s="248"/>
      <c r="J2781" s="226"/>
      <c r="K2781" s="3"/>
      <c r="L2781" s="3"/>
      <c r="O2781" s="227"/>
      <c r="Q2781" s="94"/>
      <c r="R2781" s="94"/>
      <c r="S2781" s="94"/>
      <c r="T2781" s="94"/>
    </row>
    <row r="2782" ht="15.75" customHeight="1">
      <c r="A2782" s="242"/>
      <c r="B2782" s="222"/>
      <c r="C2782" s="223"/>
      <c r="D2782" s="248"/>
      <c r="J2782" s="226"/>
      <c r="K2782" s="3"/>
      <c r="L2782" s="3"/>
      <c r="O2782" s="227"/>
      <c r="Q2782" s="94"/>
      <c r="R2782" s="94"/>
      <c r="S2782" s="94"/>
      <c r="T2782" s="94"/>
    </row>
    <row r="2783" ht="15.75" customHeight="1">
      <c r="A2783" s="242"/>
      <c r="B2783" s="222"/>
      <c r="C2783" s="223"/>
      <c r="D2783" s="248"/>
      <c r="J2783" s="226"/>
      <c r="K2783" s="3"/>
      <c r="L2783" s="3"/>
      <c r="O2783" s="227"/>
      <c r="Q2783" s="94"/>
      <c r="R2783" s="94"/>
      <c r="S2783" s="94"/>
      <c r="T2783" s="94"/>
    </row>
    <row r="2784" ht="15.75" customHeight="1">
      <c r="A2784" s="242"/>
      <c r="B2784" s="222"/>
      <c r="C2784" s="223"/>
      <c r="D2784" s="248"/>
      <c r="J2784" s="226"/>
      <c r="K2784" s="3"/>
      <c r="L2784" s="3"/>
      <c r="O2784" s="227"/>
      <c r="Q2784" s="94"/>
      <c r="R2784" s="94"/>
      <c r="S2784" s="94"/>
      <c r="T2784" s="94"/>
    </row>
    <row r="2785" ht="15.75" customHeight="1">
      <c r="A2785" s="242"/>
      <c r="B2785" s="222"/>
      <c r="C2785" s="223"/>
      <c r="D2785" s="248"/>
      <c r="J2785" s="226"/>
      <c r="K2785" s="3"/>
      <c r="L2785" s="3"/>
      <c r="O2785" s="227"/>
      <c r="Q2785" s="94"/>
      <c r="R2785" s="94"/>
      <c r="S2785" s="94"/>
      <c r="T2785" s="94"/>
    </row>
    <row r="2786" ht="15.75" customHeight="1">
      <c r="A2786" s="242"/>
      <c r="B2786" s="222"/>
      <c r="C2786" s="223"/>
      <c r="D2786" s="248"/>
      <c r="J2786" s="226"/>
      <c r="K2786" s="3"/>
      <c r="L2786" s="3"/>
      <c r="O2786" s="227"/>
      <c r="Q2786" s="94"/>
      <c r="R2786" s="94"/>
      <c r="S2786" s="94"/>
      <c r="T2786" s="94"/>
    </row>
    <row r="2787" ht="15.75" customHeight="1">
      <c r="A2787" s="242"/>
      <c r="B2787" s="222"/>
      <c r="C2787" s="223"/>
      <c r="D2787" s="248"/>
      <c r="J2787" s="226"/>
      <c r="K2787" s="3"/>
      <c r="L2787" s="3"/>
      <c r="O2787" s="227"/>
      <c r="Q2787" s="94"/>
      <c r="R2787" s="94"/>
      <c r="S2787" s="94"/>
      <c r="T2787" s="94"/>
    </row>
    <row r="2788" ht="15.75" customHeight="1">
      <c r="A2788" s="242"/>
      <c r="B2788" s="222"/>
      <c r="C2788" s="223"/>
      <c r="D2788" s="248"/>
      <c r="J2788" s="226"/>
      <c r="K2788" s="3"/>
      <c r="L2788" s="3"/>
      <c r="O2788" s="227"/>
      <c r="Q2788" s="94"/>
      <c r="R2788" s="94"/>
      <c r="S2788" s="94"/>
      <c r="T2788" s="94"/>
    </row>
    <row r="2789" ht="15.75" customHeight="1">
      <c r="A2789" s="242"/>
      <c r="B2789" s="222"/>
      <c r="C2789" s="223"/>
      <c r="D2789" s="248"/>
      <c r="J2789" s="226"/>
      <c r="K2789" s="3"/>
      <c r="L2789" s="3"/>
      <c r="O2789" s="227"/>
      <c r="Q2789" s="94"/>
      <c r="R2789" s="94"/>
      <c r="S2789" s="94"/>
      <c r="T2789" s="94"/>
    </row>
    <row r="2790" ht="15.75" customHeight="1">
      <c r="A2790" s="242"/>
      <c r="B2790" s="222"/>
      <c r="C2790" s="223"/>
      <c r="D2790" s="248"/>
      <c r="J2790" s="226"/>
      <c r="K2790" s="3"/>
      <c r="L2790" s="3"/>
      <c r="O2790" s="227"/>
      <c r="Q2790" s="94"/>
      <c r="R2790" s="94"/>
      <c r="S2790" s="94"/>
      <c r="T2790" s="94"/>
    </row>
    <row r="2791" ht="15.75" customHeight="1">
      <c r="A2791" s="242"/>
      <c r="B2791" s="222"/>
      <c r="C2791" s="223"/>
      <c r="D2791" s="248"/>
      <c r="J2791" s="226"/>
      <c r="K2791" s="3"/>
      <c r="L2791" s="3"/>
      <c r="O2791" s="227"/>
      <c r="Q2791" s="94"/>
      <c r="R2791" s="94"/>
      <c r="S2791" s="94"/>
      <c r="T2791" s="94"/>
    </row>
    <row r="2792" ht="15.75" customHeight="1">
      <c r="A2792" s="242"/>
      <c r="B2792" s="222"/>
      <c r="C2792" s="223"/>
      <c r="D2792" s="248"/>
      <c r="J2792" s="226"/>
      <c r="K2792" s="3"/>
      <c r="L2792" s="3"/>
      <c r="O2792" s="227"/>
      <c r="Q2792" s="94"/>
      <c r="R2792" s="94"/>
      <c r="S2792" s="94"/>
      <c r="T2792" s="94"/>
    </row>
    <row r="2793" ht="15.75" customHeight="1">
      <c r="A2793" s="242"/>
      <c r="B2793" s="222"/>
      <c r="C2793" s="223"/>
      <c r="D2793" s="248"/>
      <c r="J2793" s="226"/>
      <c r="K2793" s="3"/>
      <c r="L2793" s="3"/>
      <c r="O2793" s="227"/>
      <c r="Q2793" s="94"/>
      <c r="R2793" s="94"/>
      <c r="S2793" s="94"/>
      <c r="T2793" s="94"/>
    </row>
    <row r="2794" ht="15.75" customHeight="1">
      <c r="A2794" s="242"/>
      <c r="B2794" s="222"/>
      <c r="C2794" s="223"/>
      <c r="D2794" s="248"/>
      <c r="J2794" s="226"/>
      <c r="K2794" s="3"/>
      <c r="L2794" s="3"/>
      <c r="O2794" s="227"/>
      <c r="Q2794" s="94"/>
      <c r="R2794" s="94"/>
      <c r="S2794" s="94"/>
      <c r="T2794" s="94"/>
    </row>
    <row r="2795" ht="15.75" customHeight="1">
      <c r="A2795" s="242"/>
      <c r="B2795" s="222"/>
      <c r="C2795" s="223"/>
      <c r="D2795" s="248"/>
      <c r="J2795" s="226"/>
      <c r="K2795" s="3"/>
      <c r="L2795" s="3"/>
      <c r="O2795" s="227"/>
      <c r="Q2795" s="94"/>
      <c r="R2795" s="94"/>
      <c r="S2795" s="94"/>
      <c r="T2795" s="94"/>
    </row>
    <row r="2796" ht="15.75" customHeight="1">
      <c r="A2796" s="242"/>
      <c r="B2796" s="222"/>
      <c r="C2796" s="223"/>
      <c r="D2796" s="248"/>
      <c r="J2796" s="226"/>
      <c r="K2796" s="3"/>
      <c r="L2796" s="3"/>
      <c r="O2796" s="227"/>
      <c r="Q2796" s="94"/>
      <c r="R2796" s="94"/>
      <c r="S2796" s="94"/>
      <c r="T2796" s="94"/>
    </row>
    <row r="2797" ht="15.75" customHeight="1">
      <c r="A2797" s="242"/>
      <c r="B2797" s="222"/>
      <c r="C2797" s="223"/>
      <c r="D2797" s="248"/>
      <c r="J2797" s="226"/>
      <c r="K2797" s="3"/>
      <c r="L2797" s="3"/>
      <c r="O2797" s="227"/>
      <c r="Q2797" s="94"/>
      <c r="R2797" s="94"/>
      <c r="S2797" s="94"/>
      <c r="T2797" s="94"/>
    </row>
    <row r="2798" ht="15.75" customHeight="1">
      <c r="A2798" s="242"/>
      <c r="B2798" s="222"/>
      <c r="C2798" s="223"/>
      <c r="D2798" s="248"/>
      <c r="J2798" s="226"/>
      <c r="K2798" s="3"/>
      <c r="L2798" s="3"/>
      <c r="O2798" s="227"/>
      <c r="Q2798" s="94"/>
      <c r="R2798" s="94"/>
      <c r="S2798" s="94"/>
      <c r="T2798" s="94"/>
    </row>
    <row r="2799" ht="15.75" customHeight="1">
      <c r="A2799" s="242"/>
      <c r="B2799" s="222"/>
      <c r="C2799" s="223"/>
      <c r="D2799" s="248"/>
      <c r="J2799" s="226"/>
      <c r="K2799" s="3"/>
      <c r="L2799" s="3"/>
      <c r="O2799" s="227"/>
      <c r="Q2799" s="94"/>
      <c r="R2799" s="94"/>
      <c r="S2799" s="94"/>
      <c r="T2799" s="94"/>
    </row>
    <row r="2800" ht="15.75" customHeight="1">
      <c r="A2800" s="242"/>
      <c r="B2800" s="222"/>
      <c r="C2800" s="223"/>
      <c r="D2800" s="248"/>
      <c r="J2800" s="226"/>
      <c r="K2800" s="3"/>
      <c r="L2800" s="3"/>
      <c r="O2800" s="227"/>
      <c r="Q2800" s="94"/>
      <c r="R2800" s="94"/>
      <c r="S2800" s="94"/>
      <c r="T2800" s="94"/>
    </row>
    <row r="2801" ht="15.75" customHeight="1">
      <c r="A2801" s="242"/>
      <c r="B2801" s="222"/>
      <c r="C2801" s="223"/>
      <c r="D2801" s="248"/>
      <c r="J2801" s="226"/>
      <c r="K2801" s="3"/>
      <c r="L2801" s="3"/>
      <c r="O2801" s="227"/>
      <c r="Q2801" s="94"/>
      <c r="R2801" s="94"/>
      <c r="S2801" s="94"/>
      <c r="T2801" s="94"/>
    </row>
    <row r="2802" ht="15.75" customHeight="1">
      <c r="A2802" s="242"/>
      <c r="B2802" s="222"/>
      <c r="C2802" s="223"/>
      <c r="D2802" s="248"/>
      <c r="J2802" s="226"/>
      <c r="K2802" s="3"/>
      <c r="L2802" s="3"/>
      <c r="O2802" s="227"/>
      <c r="Q2802" s="94"/>
      <c r="R2802" s="94"/>
      <c r="S2802" s="94"/>
      <c r="T2802" s="94"/>
    </row>
    <row r="2803" ht="15.75" customHeight="1">
      <c r="A2803" s="242"/>
      <c r="B2803" s="222"/>
      <c r="C2803" s="223"/>
      <c r="D2803" s="248"/>
      <c r="J2803" s="226"/>
      <c r="K2803" s="3"/>
      <c r="L2803" s="3"/>
      <c r="O2803" s="227"/>
      <c r="Q2803" s="94"/>
      <c r="R2803" s="94"/>
      <c r="S2803" s="94"/>
      <c r="T2803" s="94"/>
    </row>
    <row r="2804" ht="15.75" customHeight="1">
      <c r="A2804" s="242"/>
      <c r="B2804" s="222"/>
      <c r="C2804" s="223"/>
      <c r="D2804" s="248"/>
      <c r="J2804" s="226"/>
      <c r="K2804" s="3"/>
      <c r="L2804" s="3"/>
      <c r="O2804" s="227"/>
      <c r="Q2804" s="94"/>
      <c r="R2804" s="94"/>
      <c r="S2804" s="94"/>
      <c r="T2804" s="94"/>
    </row>
    <row r="2805" ht="15.75" customHeight="1">
      <c r="A2805" s="242"/>
      <c r="B2805" s="222"/>
      <c r="C2805" s="223"/>
      <c r="D2805" s="248"/>
      <c r="J2805" s="226"/>
      <c r="K2805" s="3"/>
      <c r="L2805" s="3"/>
      <c r="O2805" s="227"/>
      <c r="Q2805" s="94"/>
      <c r="R2805" s="94"/>
      <c r="S2805" s="94"/>
      <c r="T2805" s="94"/>
    </row>
    <row r="2806" ht="15.75" customHeight="1">
      <c r="A2806" s="242"/>
      <c r="B2806" s="222"/>
      <c r="C2806" s="223"/>
      <c r="D2806" s="248"/>
      <c r="J2806" s="226"/>
      <c r="K2806" s="3"/>
      <c r="L2806" s="3"/>
      <c r="O2806" s="227"/>
      <c r="Q2806" s="94"/>
      <c r="R2806" s="94"/>
      <c r="S2806" s="94"/>
      <c r="T2806" s="94"/>
    </row>
    <row r="2807" ht="15.75" customHeight="1">
      <c r="A2807" s="242"/>
      <c r="B2807" s="222"/>
      <c r="C2807" s="223"/>
      <c r="D2807" s="248"/>
      <c r="J2807" s="226"/>
      <c r="K2807" s="3"/>
      <c r="L2807" s="3"/>
      <c r="O2807" s="227"/>
      <c r="Q2807" s="94"/>
      <c r="R2807" s="94"/>
      <c r="S2807" s="94"/>
      <c r="T2807" s="94"/>
    </row>
    <row r="2808" ht="15.75" customHeight="1">
      <c r="A2808" s="242"/>
      <c r="B2808" s="222"/>
      <c r="C2808" s="223"/>
      <c r="D2808" s="248"/>
      <c r="J2808" s="226"/>
      <c r="K2808" s="3"/>
      <c r="L2808" s="3"/>
      <c r="O2808" s="227"/>
      <c r="Q2808" s="94"/>
      <c r="R2808" s="94"/>
      <c r="S2808" s="94"/>
      <c r="T2808" s="94"/>
    </row>
    <row r="2809" ht="15.75" customHeight="1">
      <c r="A2809" s="242"/>
      <c r="B2809" s="222"/>
      <c r="C2809" s="223"/>
      <c r="D2809" s="248"/>
      <c r="J2809" s="226"/>
      <c r="K2809" s="3"/>
      <c r="L2809" s="3"/>
      <c r="O2809" s="227"/>
      <c r="Q2809" s="94"/>
      <c r="R2809" s="94"/>
      <c r="S2809" s="94"/>
      <c r="T2809" s="94"/>
    </row>
    <row r="2810" ht="15.75" customHeight="1">
      <c r="A2810" s="242"/>
      <c r="B2810" s="222"/>
      <c r="C2810" s="223"/>
      <c r="D2810" s="248"/>
      <c r="J2810" s="226"/>
      <c r="K2810" s="3"/>
      <c r="L2810" s="3"/>
      <c r="O2810" s="227"/>
      <c r="Q2810" s="94"/>
      <c r="R2810" s="94"/>
      <c r="S2810" s="94"/>
      <c r="T2810" s="94"/>
    </row>
    <row r="2811" ht="15.75" customHeight="1">
      <c r="A2811" s="242"/>
      <c r="B2811" s="222"/>
      <c r="C2811" s="223"/>
      <c r="D2811" s="248"/>
      <c r="J2811" s="226"/>
      <c r="K2811" s="3"/>
      <c r="L2811" s="3"/>
      <c r="O2811" s="227"/>
      <c r="Q2811" s="94"/>
      <c r="R2811" s="94"/>
      <c r="S2811" s="94"/>
      <c r="T2811" s="94"/>
    </row>
    <row r="2812" ht="15.75" customHeight="1">
      <c r="A2812" s="242"/>
      <c r="B2812" s="222"/>
      <c r="C2812" s="223"/>
      <c r="D2812" s="248"/>
      <c r="J2812" s="226"/>
      <c r="K2812" s="3"/>
      <c r="L2812" s="3"/>
      <c r="O2812" s="227"/>
      <c r="Q2812" s="94"/>
      <c r="R2812" s="94"/>
      <c r="S2812" s="94"/>
      <c r="T2812" s="94"/>
    </row>
    <row r="2813" ht="15.75" customHeight="1">
      <c r="A2813" s="242"/>
      <c r="B2813" s="222"/>
      <c r="C2813" s="223"/>
      <c r="D2813" s="248"/>
      <c r="J2813" s="226"/>
      <c r="K2813" s="3"/>
      <c r="L2813" s="3"/>
      <c r="O2813" s="227"/>
      <c r="Q2813" s="94"/>
      <c r="R2813" s="94"/>
      <c r="S2813" s="94"/>
      <c r="T2813" s="94"/>
    </row>
    <row r="2814" ht="15.75" customHeight="1">
      <c r="A2814" s="242"/>
      <c r="B2814" s="222"/>
      <c r="C2814" s="223"/>
      <c r="D2814" s="248"/>
      <c r="J2814" s="226"/>
      <c r="K2814" s="3"/>
      <c r="L2814" s="3"/>
      <c r="O2814" s="227"/>
      <c r="Q2814" s="94"/>
      <c r="R2814" s="94"/>
      <c r="S2814" s="94"/>
      <c r="T2814" s="94"/>
    </row>
    <row r="2815" ht="15.75" customHeight="1">
      <c r="A2815" s="242"/>
      <c r="B2815" s="222"/>
      <c r="C2815" s="223"/>
      <c r="D2815" s="248"/>
      <c r="J2815" s="226"/>
      <c r="K2815" s="3"/>
      <c r="L2815" s="3"/>
      <c r="O2815" s="227"/>
      <c r="Q2815" s="94"/>
      <c r="R2815" s="94"/>
      <c r="S2815" s="94"/>
      <c r="T2815" s="94"/>
    </row>
    <row r="2816" ht="15.75" customHeight="1">
      <c r="A2816" s="242"/>
      <c r="B2816" s="222"/>
      <c r="C2816" s="223"/>
      <c r="D2816" s="248"/>
      <c r="J2816" s="226"/>
      <c r="K2816" s="3"/>
      <c r="L2816" s="3"/>
      <c r="O2816" s="227"/>
      <c r="Q2816" s="94"/>
      <c r="R2816" s="94"/>
      <c r="S2816" s="94"/>
      <c r="T2816" s="94"/>
    </row>
    <row r="2817" ht="15.75" customHeight="1">
      <c r="A2817" s="242"/>
      <c r="B2817" s="222"/>
      <c r="C2817" s="223"/>
      <c r="D2817" s="248"/>
      <c r="J2817" s="226"/>
      <c r="K2817" s="3"/>
      <c r="L2817" s="3"/>
      <c r="O2817" s="227"/>
      <c r="Q2817" s="94"/>
      <c r="R2817" s="94"/>
      <c r="S2817" s="94"/>
      <c r="T2817" s="94"/>
    </row>
    <row r="2818" ht="15.75" customHeight="1">
      <c r="A2818" s="242"/>
      <c r="B2818" s="222"/>
      <c r="C2818" s="223"/>
      <c r="D2818" s="248"/>
      <c r="J2818" s="226"/>
      <c r="K2818" s="3"/>
      <c r="L2818" s="3"/>
      <c r="O2818" s="227"/>
      <c r="Q2818" s="94"/>
      <c r="R2818" s="94"/>
      <c r="S2818" s="94"/>
      <c r="T2818" s="94"/>
    </row>
    <row r="2819" ht="15.75" customHeight="1">
      <c r="A2819" s="242"/>
      <c r="B2819" s="222"/>
      <c r="C2819" s="223"/>
      <c r="D2819" s="248"/>
      <c r="J2819" s="226"/>
      <c r="K2819" s="3"/>
      <c r="L2819" s="3"/>
      <c r="O2819" s="227"/>
      <c r="Q2819" s="94"/>
      <c r="R2819" s="94"/>
      <c r="S2819" s="94"/>
      <c r="T2819" s="94"/>
    </row>
    <row r="2820" ht="15.75" customHeight="1">
      <c r="A2820" s="242"/>
      <c r="B2820" s="222"/>
      <c r="C2820" s="223"/>
      <c r="D2820" s="248"/>
      <c r="J2820" s="226"/>
      <c r="K2820" s="3"/>
      <c r="L2820" s="3"/>
      <c r="O2820" s="227"/>
      <c r="Q2820" s="94"/>
      <c r="R2820" s="94"/>
      <c r="S2820" s="94"/>
      <c r="T2820" s="94"/>
    </row>
    <row r="2821" ht="15.75" customHeight="1">
      <c r="A2821" s="242"/>
      <c r="B2821" s="222"/>
      <c r="C2821" s="223"/>
      <c r="D2821" s="248"/>
      <c r="J2821" s="226"/>
      <c r="K2821" s="3"/>
      <c r="L2821" s="3"/>
      <c r="O2821" s="227"/>
      <c r="Q2821" s="94"/>
      <c r="R2821" s="94"/>
      <c r="S2821" s="94"/>
      <c r="T2821" s="94"/>
    </row>
    <row r="2822" ht="15.75" customHeight="1">
      <c r="A2822" s="242"/>
      <c r="B2822" s="222"/>
      <c r="C2822" s="223"/>
      <c r="D2822" s="248"/>
      <c r="J2822" s="226"/>
      <c r="K2822" s="3"/>
      <c r="L2822" s="3"/>
      <c r="O2822" s="227"/>
      <c r="Q2822" s="94"/>
      <c r="R2822" s="94"/>
      <c r="S2822" s="94"/>
      <c r="T2822" s="94"/>
    </row>
    <row r="2823" ht="15.75" customHeight="1">
      <c r="A2823" s="242"/>
      <c r="B2823" s="222"/>
      <c r="C2823" s="223"/>
      <c r="D2823" s="248"/>
      <c r="J2823" s="226"/>
      <c r="K2823" s="3"/>
      <c r="L2823" s="3"/>
      <c r="O2823" s="227"/>
      <c r="Q2823" s="94"/>
      <c r="R2823" s="94"/>
      <c r="S2823" s="94"/>
      <c r="T2823" s="94"/>
    </row>
    <row r="2824" ht="15.75" customHeight="1">
      <c r="A2824" s="242"/>
      <c r="B2824" s="222"/>
      <c r="C2824" s="223"/>
      <c r="D2824" s="248"/>
      <c r="J2824" s="226"/>
      <c r="K2824" s="3"/>
      <c r="L2824" s="3"/>
      <c r="O2824" s="227"/>
      <c r="Q2824" s="94"/>
      <c r="R2824" s="94"/>
      <c r="S2824" s="94"/>
      <c r="T2824" s="94"/>
    </row>
    <row r="2825" ht="15.75" customHeight="1">
      <c r="A2825" s="242"/>
      <c r="B2825" s="222"/>
      <c r="C2825" s="223"/>
      <c r="D2825" s="248"/>
      <c r="J2825" s="226"/>
      <c r="K2825" s="3"/>
      <c r="L2825" s="3"/>
      <c r="O2825" s="227"/>
      <c r="Q2825" s="94"/>
      <c r="R2825" s="94"/>
      <c r="S2825" s="94"/>
      <c r="T2825" s="94"/>
    </row>
    <row r="2826" ht="15.75" customHeight="1">
      <c r="A2826" s="242"/>
      <c r="B2826" s="222"/>
      <c r="C2826" s="223"/>
      <c r="D2826" s="248"/>
      <c r="J2826" s="226"/>
      <c r="K2826" s="3"/>
      <c r="L2826" s="3"/>
      <c r="O2826" s="227"/>
      <c r="Q2826" s="94"/>
      <c r="R2826" s="94"/>
      <c r="S2826" s="94"/>
      <c r="T2826" s="94"/>
    </row>
    <row r="2827" ht="15.75" customHeight="1">
      <c r="A2827" s="242"/>
      <c r="B2827" s="222"/>
      <c r="C2827" s="223"/>
      <c r="D2827" s="248"/>
      <c r="J2827" s="226"/>
      <c r="K2827" s="3"/>
      <c r="L2827" s="3"/>
      <c r="O2827" s="227"/>
      <c r="Q2827" s="94"/>
      <c r="R2827" s="94"/>
      <c r="S2827" s="94"/>
      <c r="T2827" s="94"/>
    </row>
    <row r="2828" ht="15.75" customHeight="1">
      <c r="A2828" s="242"/>
      <c r="B2828" s="222"/>
      <c r="C2828" s="223"/>
      <c r="D2828" s="248"/>
      <c r="J2828" s="226"/>
      <c r="K2828" s="3"/>
      <c r="L2828" s="3"/>
      <c r="O2828" s="227"/>
      <c r="Q2828" s="94"/>
      <c r="R2828" s="94"/>
      <c r="S2828" s="94"/>
      <c r="T2828" s="94"/>
    </row>
    <row r="2829" ht="15.75" customHeight="1">
      <c r="A2829" s="242"/>
      <c r="B2829" s="222"/>
      <c r="C2829" s="223"/>
      <c r="D2829" s="248"/>
      <c r="J2829" s="226"/>
      <c r="K2829" s="3"/>
      <c r="L2829" s="3"/>
      <c r="O2829" s="227"/>
      <c r="Q2829" s="94"/>
      <c r="R2829" s="94"/>
      <c r="S2829" s="94"/>
      <c r="T2829" s="94"/>
    </row>
    <row r="2830" ht="15.75" customHeight="1">
      <c r="A2830" s="242"/>
      <c r="B2830" s="222"/>
      <c r="C2830" s="223"/>
      <c r="D2830" s="248"/>
      <c r="J2830" s="226"/>
      <c r="K2830" s="3"/>
      <c r="L2830" s="3"/>
      <c r="O2830" s="227"/>
      <c r="Q2830" s="94"/>
      <c r="R2830" s="94"/>
      <c r="S2830" s="94"/>
      <c r="T2830" s="94"/>
    </row>
    <row r="2831" ht="15.75" customHeight="1">
      <c r="A2831" s="242"/>
      <c r="B2831" s="222"/>
      <c r="C2831" s="223"/>
      <c r="D2831" s="248"/>
      <c r="J2831" s="226"/>
      <c r="K2831" s="3"/>
      <c r="L2831" s="3"/>
      <c r="O2831" s="227"/>
      <c r="Q2831" s="94"/>
      <c r="R2831" s="94"/>
      <c r="S2831" s="94"/>
      <c r="T2831" s="94"/>
    </row>
    <row r="2832" ht="15.75" customHeight="1">
      <c r="A2832" s="242"/>
      <c r="B2832" s="222"/>
      <c r="C2832" s="223"/>
      <c r="D2832" s="248"/>
      <c r="J2832" s="226"/>
      <c r="K2832" s="3"/>
      <c r="L2832" s="3"/>
      <c r="O2832" s="227"/>
      <c r="Q2832" s="94"/>
      <c r="R2832" s="94"/>
      <c r="S2832" s="94"/>
      <c r="T2832" s="94"/>
    </row>
    <row r="2833" ht="15.75" customHeight="1">
      <c r="A2833" s="242"/>
      <c r="B2833" s="222"/>
      <c r="C2833" s="223"/>
      <c r="D2833" s="248"/>
      <c r="J2833" s="226"/>
      <c r="K2833" s="3"/>
      <c r="L2833" s="3"/>
      <c r="O2833" s="227"/>
      <c r="Q2833" s="94"/>
      <c r="R2833" s="94"/>
      <c r="S2833" s="94"/>
      <c r="T2833" s="94"/>
    </row>
    <row r="2834" ht="15.75" customHeight="1">
      <c r="A2834" s="242"/>
      <c r="B2834" s="222"/>
      <c r="C2834" s="223"/>
      <c r="D2834" s="248"/>
      <c r="J2834" s="226"/>
      <c r="K2834" s="3"/>
      <c r="L2834" s="3"/>
      <c r="O2834" s="227"/>
      <c r="Q2834" s="94"/>
      <c r="R2834" s="94"/>
      <c r="S2834" s="94"/>
      <c r="T2834" s="94"/>
    </row>
    <row r="2835" ht="15.75" customHeight="1">
      <c r="A2835" s="242"/>
      <c r="B2835" s="222"/>
      <c r="C2835" s="223"/>
      <c r="D2835" s="248"/>
      <c r="J2835" s="226"/>
      <c r="K2835" s="3"/>
      <c r="L2835" s="3"/>
      <c r="O2835" s="227"/>
      <c r="Q2835" s="94"/>
      <c r="R2835" s="94"/>
      <c r="S2835" s="94"/>
      <c r="T2835" s="94"/>
    </row>
    <row r="2836" ht="15.75" customHeight="1">
      <c r="A2836" s="242"/>
      <c r="B2836" s="222"/>
      <c r="C2836" s="223"/>
      <c r="D2836" s="248"/>
      <c r="J2836" s="226"/>
      <c r="K2836" s="3"/>
      <c r="L2836" s="3"/>
      <c r="O2836" s="227"/>
      <c r="Q2836" s="94"/>
      <c r="R2836" s="94"/>
      <c r="S2836" s="94"/>
      <c r="T2836" s="94"/>
    </row>
    <row r="2837" ht="15.75" customHeight="1">
      <c r="A2837" s="242"/>
      <c r="B2837" s="222"/>
      <c r="C2837" s="223"/>
      <c r="D2837" s="248"/>
      <c r="J2837" s="226"/>
      <c r="K2837" s="3"/>
      <c r="L2837" s="3"/>
      <c r="O2837" s="227"/>
      <c r="Q2837" s="94"/>
      <c r="R2837" s="94"/>
      <c r="S2837" s="94"/>
      <c r="T2837" s="94"/>
    </row>
    <row r="2838" ht="15.75" customHeight="1">
      <c r="A2838" s="242"/>
      <c r="B2838" s="222"/>
      <c r="C2838" s="223"/>
      <c r="D2838" s="248"/>
      <c r="J2838" s="226"/>
      <c r="K2838" s="3"/>
      <c r="L2838" s="3"/>
      <c r="O2838" s="227"/>
      <c r="Q2838" s="94"/>
      <c r="R2838" s="94"/>
      <c r="S2838" s="94"/>
      <c r="T2838" s="94"/>
    </row>
    <row r="2839" ht="15.75" customHeight="1">
      <c r="A2839" s="242"/>
      <c r="B2839" s="222"/>
      <c r="C2839" s="223"/>
      <c r="D2839" s="248"/>
      <c r="J2839" s="226"/>
      <c r="K2839" s="3"/>
      <c r="L2839" s="3"/>
      <c r="O2839" s="227"/>
      <c r="Q2839" s="94"/>
      <c r="R2839" s="94"/>
      <c r="S2839" s="94"/>
      <c r="T2839" s="94"/>
    </row>
    <row r="2840" ht="15.75" customHeight="1">
      <c r="A2840" s="242"/>
      <c r="B2840" s="222"/>
      <c r="C2840" s="223"/>
      <c r="D2840" s="248"/>
      <c r="J2840" s="226"/>
      <c r="K2840" s="3"/>
      <c r="L2840" s="3"/>
      <c r="O2840" s="227"/>
      <c r="Q2840" s="94"/>
      <c r="R2840" s="94"/>
      <c r="S2840" s="94"/>
      <c r="T2840" s="94"/>
    </row>
    <row r="2841" ht="15.75" customHeight="1">
      <c r="A2841" s="242"/>
      <c r="B2841" s="222"/>
      <c r="C2841" s="223"/>
      <c r="D2841" s="248"/>
      <c r="J2841" s="226"/>
      <c r="K2841" s="3"/>
      <c r="L2841" s="3"/>
      <c r="O2841" s="227"/>
      <c r="Q2841" s="94"/>
      <c r="R2841" s="94"/>
      <c r="S2841" s="94"/>
      <c r="T2841" s="94"/>
    </row>
    <row r="2842" ht="15.75" customHeight="1">
      <c r="A2842" s="242"/>
      <c r="B2842" s="222"/>
      <c r="C2842" s="223"/>
      <c r="D2842" s="248"/>
      <c r="J2842" s="226"/>
      <c r="K2842" s="3"/>
      <c r="L2842" s="3"/>
      <c r="O2842" s="227"/>
      <c r="Q2842" s="94"/>
      <c r="R2842" s="94"/>
      <c r="S2842" s="94"/>
      <c r="T2842" s="94"/>
    </row>
    <row r="2843" ht="15.75" customHeight="1">
      <c r="A2843" s="242"/>
      <c r="B2843" s="222"/>
      <c r="C2843" s="223"/>
      <c r="D2843" s="248"/>
      <c r="J2843" s="226"/>
      <c r="K2843" s="3"/>
      <c r="L2843" s="3"/>
      <c r="O2843" s="227"/>
      <c r="Q2843" s="94"/>
      <c r="R2843" s="94"/>
      <c r="S2843" s="94"/>
      <c r="T2843" s="94"/>
    </row>
    <row r="2844" ht="15.75" customHeight="1">
      <c r="A2844" s="242"/>
      <c r="B2844" s="222"/>
      <c r="C2844" s="223"/>
      <c r="D2844" s="248"/>
      <c r="J2844" s="226"/>
      <c r="K2844" s="3"/>
      <c r="L2844" s="3"/>
      <c r="O2844" s="227"/>
      <c r="Q2844" s="94"/>
      <c r="R2844" s="94"/>
      <c r="S2844" s="94"/>
      <c r="T2844" s="94"/>
    </row>
    <row r="2845" ht="15.75" customHeight="1">
      <c r="A2845" s="242"/>
      <c r="B2845" s="222"/>
      <c r="C2845" s="223"/>
      <c r="D2845" s="248"/>
      <c r="J2845" s="226"/>
      <c r="K2845" s="3"/>
      <c r="L2845" s="3"/>
      <c r="O2845" s="227"/>
      <c r="Q2845" s="94"/>
      <c r="R2845" s="94"/>
      <c r="S2845" s="94"/>
      <c r="T2845" s="94"/>
    </row>
    <row r="2846" ht="15.75" customHeight="1">
      <c r="A2846" s="242"/>
      <c r="B2846" s="222"/>
      <c r="C2846" s="223"/>
      <c r="D2846" s="248"/>
      <c r="J2846" s="226"/>
      <c r="K2846" s="3"/>
      <c r="L2846" s="3"/>
      <c r="O2846" s="227"/>
      <c r="Q2846" s="94"/>
      <c r="R2846" s="94"/>
      <c r="S2846" s="94"/>
      <c r="T2846" s="94"/>
    </row>
    <row r="2847" ht="15.75" customHeight="1">
      <c r="A2847" s="242"/>
      <c r="B2847" s="222"/>
      <c r="C2847" s="223"/>
      <c r="D2847" s="248"/>
      <c r="J2847" s="226"/>
      <c r="K2847" s="3"/>
      <c r="L2847" s="3"/>
      <c r="O2847" s="227"/>
      <c r="Q2847" s="94"/>
      <c r="R2847" s="94"/>
      <c r="S2847" s="94"/>
      <c r="T2847" s="94"/>
    </row>
    <row r="2848" ht="15.75" customHeight="1">
      <c r="A2848" s="242"/>
      <c r="B2848" s="222"/>
      <c r="C2848" s="223"/>
      <c r="D2848" s="248"/>
      <c r="J2848" s="226"/>
      <c r="K2848" s="3"/>
      <c r="L2848" s="3"/>
      <c r="O2848" s="227"/>
      <c r="Q2848" s="94"/>
      <c r="R2848" s="94"/>
      <c r="S2848" s="94"/>
      <c r="T2848" s="94"/>
    </row>
    <row r="2849" ht="15.75" customHeight="1">
      <c r="A2849" s="242"/>
      <c r="B2849" s="222"/>
      <c r="C2849" s="223"/>
      <c r="D2849" s="248"/>
      <c r="J2849" s="226"/>
      <c r="K2849" s="3"/>
      <c r="L2849" s="3"/>
      <c r="O2849" s="227"/>
      <c r="Q2849" s="94"/>
      <c r="R2849" s="94"/>
      <c r="S2849" s="94"/>
      <c r="T2849" s="94"/>
    </row>
    <row r="2850" ht="15.75" customHeight="1">
      <c r="A2850" s="242"/>
      <c r="B2850" s="222"/>
      <c r="C2850" s="223"/>
      <c r="D2850" s="248"/>
      <c r="J2850" s="226"/>
      <c r="K2850" s="3"/>
      <c r="L2850" s="3"/>
      <c r="O2850" s="227"/>
      <c r="Q2850" s="94"/>
      <c r="R2850" s="94"/>
      <c r="S2850" s="94"/>
      <c r="T2850" s="94"/>
    </row>
    <row r="2851" ht="15.75" customHeight="1">
      <c r="A2851" s="242"/>
      <c r="B2851" s="222"/>
      <c r="C2851" s="223"/>
      <c r="D2851" s="248"/>
      <c r="J2851" s="226"/>
      <c r="K2851" s="3"/>
      <c r="L2851" s="3"/>
      <c r="O2851" s="227"/>
      <c r="Q2851" s="94"/>
      <c r="R2851" s="94"/>
      <c r="S2851" s="94"/>
      <c r="T2851" s="94"/>
    </row>
    <row r="2852" ht="15.75" customHeight="1">
      <c r="A2852" s="242"/>
      <c r="B2852" s="222"/>
      <c r="C2852" s="223"/>
      <c r="D2852" s="248"/>
      <c r="J2852" s="226"/>
      <c r="K2852" s="3"/>
      <c r="L2852" s="3"/>
      <c r="O2852" s="227"/>
      <c r="Q2852" s="94"/>
      <c r="R2852" s="94"/>
      <c r="S2852" s="94"/>
      <c r="T2852" s="94"/>
    </row>
    <row r="2853" ht="15.75" customHeight="1">
      <c r="A2853" s="242"/>
      <c r="B2853" s="222"/>
      <c r="C2853" s="223"/>
      <c r="D2853" s="248"/>
      <c r="J2853" s="226"/>
      <c r="K2853" s="3"/>
      <c r="L2853" s="3"/>
      <c r="O2853" s="227"/>
      <c r="Q2853" s="94"/>
      <c r="R2853" s="94"/>
      <c r="S2853" s="94"/>
      <c r="T2853" s="94"/>
    </row>
    <row r="2854" ht="15.75" customHeight="1">
      <c r="A2854" s="242"/>
      <c r="B2854" s="222"/>
      <c r="C2854" s="223"/>
      <c r="D2854" s="248"/>
      <c r="J2854" s="226"/>
      <c r="K2854" s="3"/>
      <c r="L2854" s="3"/>
      <c r="O2854" s="227"/>
      <c r="Q2854" s="94"/>
      <c r="R2854" s="94"/>
      <c r="S2854" s="94"/>
      <c r="T2854" s="94"/>
    </row>
    <row r="2855" ht="15.75" customHeight="1">
      <c r="A2855" s="242"/>
      <c r="B2855" s="222"/>
      <c r="C2855" s="223"/>
      <c r="D2855" s="248"/>
      <c r="J2855" s="226"/>
      <c r="K2855" s="3"/>
      <c r="L2855" s="3"/>
      <c r="O2855" s="227"/>
      <c r="Q2855" s="94"/>
      <c r="R2855" s="94"/>
      <c r="S2855" s="94"/>
      <c r="T2855" s="94"/>
    </row>
    <row r="2856" ht="15.75" customHeight="1">
      <c r="A2856" s="242"/>
      <c r="B2856" s="222"/>
      <c r="C2856" s="223"/>
      <c r="D2856" s="248"/>
      <c r="J2856" s="226"/>
      <c r="K2856" s="3"/>
      <c r="L2856" s="3"/>
      <c r="O2856" s="227"/>
      <c r="Q2856" s="94"/>
      <c r="R2856" s="94"/>
      <c r="S2856" s="94"/>
      <c r="T2856" s="94"/>
    </row>
    <row r="2857" ht="15.75" customHeight="1">
      <c r="A2857" s="242"/>
      <c r="B2857" s="222"/>
      <c r="C2857" s="223"/>
      <c r="D2857" s="248"/>
      <c r="J2857" s="226"/>
      <c r="K2857" s="3"/>
      <c r="L2857" s="3"/>
      <c r="O2857" s="227"/>
      <c r="Q2857" s="94"/>
      <c r="R2857" s="94"/>
      <c r="S2857" s="94"/>
      <c r="T2857" s="94"/>
    </row>
    <row r="2858" ht="15.75" customHeight="1">
      <c r="A2858" s="242"/>
      <c r="B2858" s="222"/>
      <c r="C2858" s="223"/>
      <c r="D2858" s="248"/>
      <c r="J2858" s="226"/>
      <c r="K2858" s="3"/>
      <c r="L2858" s="3"/>
      <c r="O2858" s="227"/>
      <c r="Q2858" s="94"/>
      <c r="R2858" s="94"/>
      <c r="S2858" s="94"/>
      <c r="T2858" s="94"/>
    </row>
    <row r="2859" ht="15.75" customHeight="1">
      <c r="A2859" s="242"/>
      <c r="B2859" s="222"/>
      <c r="C2859" s="223"/>
      <c r="D2859" s="248"/>
      <c r="J2859" s="226"/>
      <c r="K2859" s="3"/>
      <c r="L2859" s="3"/>
      <c r="O2859" s="227"/>
      <c r="Q2859" s="94"/>
      <c r="R2859" s="94"/>
      <c r="S2859" s="94"/>
      <c r="T2859" s="94"/>
    </row>
    <row r="2860" ht="15.75" customHeight="1">
      <c r="A2860" s="242"/>
      <c r="B2860" s="222"/>
      <c r="C2860" s="223"/>
      <c r="D2860" s="248"/>
      <c r="J2860" s="226"/>
      <c r="K2860" s="3"/>
      <c r="L2860" s="3"/>
      <c r="O2860" s="227"/>
      <c r="Q2860" s="94"/>
      <c r="R2860" s="94"/>
      <c r="S2860" s="94"/>
      <c r="T2860" s="94"/>
    </row>
    <row r="2861" ht="15.75" customHeight="1">
      <c r="A2861" s="242"/>
      <c r="B2861" s="222"/>
      <c r="C2861" s="223"/>
      <c r="D2861" s="248"/>
      <c r="J2861" s="226"/>
      <c r="K2861" s="3"/>
      <c r="L2861" s="3"/>
      <c r="O2861" s="227"/>
      <c r="Q2861" s="94"/>
      <c r="R2861" s="94"/>
      <c r="S2861" s="94"/>
      <c r="T2861" s="94"/>
    </row>
    <row r="2862" ht="15.75" customHeight="1">
      <c r="A2862" s="242"/>
      <c r="B2862" s="222"/>
      <c r="C2862" s="223"/>
      <c r="D2862" s="248"/>
      <c r="J2862" s="226"/>
      <c r="K2862" s="3"/>
      <c r="L2862" s="3"/>
      <c r="O2862" s="227"/>
      <c r="Q2862" s="94"/>
      <c r="R2862" s="94"/>
      <c r="S2862" s="94"/>
      <c r="T2862" s="94"/>
    </row>
    <row r="2863" ht="15.75" customHeight="1">
      <c r="A2863" s="242"/>
      <c r="B2863" s="222"/>
      <c r="C2863" s="223"/>
      <c r="D2863" s="248"/>
      <c r="J2863" s="226"/>
      <c r="K2863" s="3"/>
      <c r="L2863" s="3"/>
      <c r="O2863" s="227"/>
      <c r="Q2863" s="94"/>
      <c r="R2863" s="94"/>
      <c r="S2863" s="94"/>
      <c r="T2863" s="94"/>
    </row>
    <row r="2864" ht="15.75" customHeight="1">
      <c r="A2864" s="242"/>
      <c r="B2864" s="222"/>
      <c r="C2864" s="223"/>
      <c r="D2864" s="248"/>
      <c r="J2864" s="226"/>
      <c r="K2864" s="3"/>
      <c r="L2864" s="3"/>
      <c r="O2864" s="227"/>
      <c r="Q2864" s="94"/>
      <c r="R2864" s="94"/>
      <c r="S2864" s="94"/>
      <c r="T2864" s="94"/>
    </row>
    <row r="2865" ht="15.75" customHeight="1">
      <c r="A2865" s="242"/>
      <c r="B2865" s="222"/>
      <c r="C2865" s="223"/>
      <c r="D2865" s="248"/>
      <c r="J2865" s="226"/>
      <c r="K2865" s="3"/>
      <c r="L2865" s="3"/>
      <c r="O2865" s="227"/>
      <c r="Q2865" s="94"/>
      <c r="R2865" s="94"/>
      <c r="S2865" s="94"/>
      <c r="T2865" s="94"/>
    </row>
    <row r="2866" ht="15.75" customHeight="1">
      <c r="A2866" s="242"/>
      <c r="B2866" s="222"/>
      <c r="C2866" s="223"/>
      <c r="D2866" s="248"/>
      <c r="J2866" s="226"/>
      <c r="K2866" s="3"/>
      <c r="L2866" s="3"/>
      <c r="O2866" s="227"/>
      <c r="Q2866" s="94"/>
      <c r="R2866" s="94"/>
      <c r="S2866" s="94"/>
      <c r="T2866" s="94"/>
    </row>
    <row r="2867" ht="15.75" customHeight="1">
      <c r="A2867" s="242"/>
      <c r="B2867" s="222"/>
      <c r="C2867" s="223"/>
      <c r="D2867" s="248"/>
      <c r="J2867" s="226"/>
      <c r="K2867" s="3"/>
      <c r="L2867" s="3"/>
      <c r="O2867" s="227"/>
      <c r="Q2867" s="94"/>
      <c r="R2867" s="94"/>
      <c r="S2867" s="94"/>
      <c r="T2867" s="94"/>
    </row>
    <row r="2868" ht="15.75" customHeight="1">
      <c r="A2868" s="242"/>
      <c r="B2868" s="222"/>
      <c r="C2868" s="223"/>
      <c r="D2868" s="248"/>
      <c r="J2868" s="226"/>
      <c r="K2868" s="3"/>
      <c r="L2868" s="3"/>
      <c r="O2868" s="227"/>
      <c r="Q2868" s="94"/>
      <c r="R2868" s="94"/>
      <c r="S2868" s="94"/>
      <c r="T2868" s="94"/>
    </row>
    <row r="2869" ht="15.75" customHeight="1">
      <c r="A2869" s="242"/>
      <c r="B2869" s="222"/>
      <c r="C2869" s="223"/>
      <c r="D2869" s="248"/>
      <c r="J2869" s="226"/>
      <c r="K2869" s="3"/>
      <c r="L2869" s="3"/>
      <c r="O2869" s="227"/>
      <c r="Q2869" s="94"/>
      <c r="R2869" s="94"/>
      <c r="S2869" s="94"/>
      <c r="T2869" s="94"/>
    </row>
    <row r="2870" ht="15.75" customHeight="1">
      <c r="A2870" s="242"/>
      <c r="B2870" s="222"/>
      <c r="C2870" s="223"/>
      <c r="D2870" s="248"/>
      <c r="J2870" s="226"/>
      <c r="K2870" s="3"/>
      <c r="L2870" s="3"/>
      <c r="O2870" s="227"/>
      <c r="Q2870" s="94"/>
      <c r="R2870" s="94"/>
      <c r="S2870" s="94"/>
      <c r="T2870" s="94"/>
    </row>
    <row r="2871" ht="15.75" customHeight="1">
      <c r="A2871" s="242"/>
      <c r="B2871" s="222"/>
      <c r="C2871" s="223"/>
      <c r="D2871" s="248"/>
      <c r="J2871" s="226"/>
      <c r="K2871" s="3"/>
      <c r="L2871" s="3"/>
      <c r="O2871" s="227"/>
      <c r="Q2871" s="94"/>
      <c r="R2871" s="94"/>
      <c r="S2871" s="94"/>
      <c r="T2871" s="94"/>
    </row>
    <row r="2872" ht="15.75" customHeight="1">
      <c r="A2872" s="242"/>
      <c r="B2872" s="222"/>
      <c r="C2872" s="223"/>
      <c r="D2872" s="248"/>
      <c r="J2872" s="226"/>
      <c r="K2872" s="3"/>
      <c r="L2872" s="3"/>
      <c r="O2872" s="227"/>
      <c r="Q2872" s="94"/>
      <c r="R2872" s="94"/>
      <c r="S2872" s="94"/>
      <c r="T2872" s="94"/>
    </row>
    <row r="2873" ht="15.75" customHeight="1">
      <c r="A2873" s="242"/>
      <c r="B2873" s="222"/>
      <c r="C2873" s="223"/>
      <c r="D2873" s="248"/>
      <c r="J2873" s="226"/>
      <c r="K2873" s="3"/>
      <c r="L2873" s="3"/>
      <c r="O2873" s="227"/>
      <c r="Q2873" s="94"/>
      <c r="R2873" s="94"/>
      <c r="S2873" s="94"/>
      <c r="T2873" s="94"/>
    </row>
    <row r="2874" ht="15.75" customHeight="1">
      <c r="A2874" s="242"/>
      <c r="B2874" s="222"/>
      <c r="C2874" s="223"/>
      <c r="D2874" s="248"/>
      <c r="J2874" s="226"/>
      <c r="K2874" s="3"/>
      <c r="L2874" s="3"/>
      <c r="O2874" s="227"/>
      <c r="Q2874" s="94"/>
      <c r="R2874" s="94"/>
      <c r="S2874" s="94"/>
      <c r="T2874" s="94"/>
    </row>
    <row r="2875" ht="15.75" customHeight="1">
      <c r="A2875" s="242"/>
      <c r="B2875" s="222"/>
      <c r="C2875" s="223"/>
      <c r="D2875" s="248"/>
      <c r="J2875" s="226"/>
      <c r="K2875" s="3"/>
      <c r="L2875" s="3"/>
      <c r="O2875" s="227"/>
      <c r="Q2875" s="94"/>
      <c r="R2875" s="94"/>
      <c r="S2875" s="94"/>
      <c r="T2875" s="94"/>
    </row>
    <row r="2876" ht="15.75" customHeight="1">
      <c r="A2876" s="242"/>
      <c r="B2876" s="222"/>
      <c r="C2876" s="223"/>
      <c r="D2876" s="248"/>
      <c r="J2876" s="226"/>
      <c r="K2876" s="3"/>
      <c r="L2876" s="3"/>
      <c r="O2876" s="227"/>
      <c r="Q2876" s="94"/>
      <c r="R2876" s="94"/>
      <c r="S2876" s="94"/>
      <c r="T2876" s="94"/>
    </row>
    <row r="2877" ht="15.75" customHeight="1">
      <c r="A2877" s="242"/>
      <c r="B2877" s="222"/>
      <c r="C2877" s="223"/>
      <c r="D2877" s="248"/>
      <c r="J2877" s="226"/>
      <c r="K2877" s="3"/>
      <c r="L2877" s="3"/>
      <c r="O2877" s="227"/>
      <c r="Q2877" s="94"/>
      <c r="R2877" s="94"/>
      <c r="S2877" s="94"/>
      <c r="T2877" s="94"/>
    </row>
    <row r="2878" ht="15.75" customHeight="1">
      <c r="A2878" s="242"/>
      <c r="B2878" s="222"/>
      <c r="C2878" s="223"/>
      <c r="D2878" s="248"/>
      <c r="J2878" s="226"/>
      <c r="K2878" s="3"/>
      <c r="L2878" s="3"/>
      <c r="O2878" s="227"/>
      <c r="Q2878" s="94"/>
      <c r="R2878" s="94"/>
      <c r="S2878" s="94"/>
      <c r="T2878" s="94"/>
    </row>
    <row r="2879" ht="15.75" customHeight="1">
      <c r="A2879" s="242"/>
      <c r="B2879" s="222"/>
      <c r="C2879" s="223"/>
      <c r="D2879" s="248"/>
      <c r="J2879" s="226"/>
      <c r="K2879" s="3"/>
      <c r="L2879" s="3"/>
      <c r="O2879" s="227"/>
      <c r="Q2879" s="94"/>
      <c r="R2879" s="94"/>
      <c r="S2879" s="94"/>
      <c r="T2879" s="94"/>
    </row>
    <row r="2880" ht="15.75" customHeight="1">
      <c r="A2880" s="242"/>
      <c r="B2880" s="222"/>
      <c r="C2880" s="223"/>
      <c r="D2880" s="248"/>
      <c r="J2880" s="226"/>
      <c r="K2880" s="3"/>
      <c r="L2880" s="3"/>
      <c r="O2880" s="227"/>
      <c r="Q2880" s="94"/>
      <c r="R2880" s="94"/>
      <c r="S2880" s="94"/>
      <c r="T2880" s="94"/>
    </row>
    <row r="2881" ht="15.75" customHeight="1">
      <c r="A2881" s="242"/>
      <c r="B2881" s="222"/>
      <c r="C2881" s="223"/>
      <c r="D2881" s="248"/>
      <c r="J2881" s="226"/>
      <c r="K2881" s="3"/>
      <c r="L2881" s="3"/>
      <c r="O2881" s="227"/>
      <c r="Q2881" s="94"/>
      <c r="R2881" s="94"/>
      <c r="S2881" s="94"/>
      <c r="T2881" s="94"/>
    </row>
    <row r="2882" ht="15.75" customHeight="1">
      <c r="A2882" s="242"/>
      <c r="B2882" s="222"/>
      <c r="C2882" s="223"/>
      <c r="D2882" s="248"/>
      <c r="J2882" s="226"/>
      <c r="K2882" s="3"/>
      <c r="L2882" s="3"/>
      <c r="O2882" s="227"/>
      <c r="Q2882" s="94"/>
      <c r="R2882" s="94"/>
      <c r="S2882" s="94"/>
      <c r="T2882" s="94"/>
    </row>
    <row r="2883" ht="15.75" customHeight="1">
      <c r="A2883" s="242"/>
      <c r="B2883" s="222"/>
      <c r="C2883" s="223"/>
      <c r="D2883" s="248"/>
      <c r="J2883" s="226"/>
      <c r="K2883" s="3"/>
      <c r="L2883" s="3"/>
      <c r="O2883" s="227"/>
      <c r="Q2883" s="94"/>
      <c r="R2883" s="94"/>
      <c r="S2883" s="94"/>
      <c r="T2883" s="94"/>
    </row>
    <row r="2884" ht="15.75" customHeight="1">
      <c r="A2884" s="242"/>
      <c r="B2884" s="222"/>
      <c r="C2884" s="223"/>
      <c r="D2884" s="248"/>
      <c r="J2884" s="226"/>
      <c r="K2884" s="3"/>
      <c r="L2884" s="3"/>
      <c r="O2884" s="227"/>
      <c r="Q2884" s="94"/>
      <c r="R2884" s="94"/>
      <c r="S2884" s="94"/>
      <c r="T2884" s="94"/>
    </row>
    <row r="2885" ht="15.75" customHeight="1">
      <c r="A2885" s="242"/>
      <c r="B2885" s="222"/>
      <c r="C2885" s="223"/>
      <c r="D2885" s="248"/>
      <c r="J2885" s="226"/>
      <c r="K2885" s="3"/>
      <c r="L2885" s="3"/>
      <c r="O2885" s="227"/>
      <c r="Q2885" s="94"/>
      <c r="R2885" s="94"/>
      <c r="S2885" s="94"/>
      <c r="T2885" s="94"/>
    </row>
    <row r="2886" ht="15.75" customHeight="1">
      <c r="A2886" s="242"/>
      <c r="B2886" s="222"/>
      <c r="C2886" s="223"/>
      <c r="D2886" s="248"/>
      <c r="J2886" s="226"/>
      <c r="K2886" s="3"/>
      <c r="L2886" s="3"/>
      <c r="O2886" s="227"/>
      <c r="Q2886" s="94"/>
      <c r="R2886" s="94"/>
      <c r="S2886" s="94"/>
      <c r="T2886" s="94"/>
    </row>
    <row r="2887" ht="15.75" customHeight="1">
      <c r="A2887" s="242"/>
      <c r="B2887" s="222"/>
      <c r="C2887" s="223"/>
      <c r="D2887" s="248"/>
      <c r="J2887" s="226"/>
      <c r="K2887" s="3"/>
      <c r="L2887" s="3"/>
      <c r="O2887" s="227"/>
      <c r="Q2887" s="94"/>
      <c r="R2887" s="94"/>
      <c r="S2887" s="94"/>
      <c r="T2887" s="94"/>
    </row>
    <row r="2888" ht="15.75" customHeight="1">
      <c r="A2888" s="242"/>
      <c r="B2888" s="222"/>
      <c r="C2888" s="223"/>
      <c r="D2888" s="248"/>
      <c r="J2888" s="226"/>
      <c r="K2888" s="3"/>
      <c r="L2888" s="3"/>
      <c r="O2888" s="227"/>
      <c r="Q2888" s="94"/>
      <c r="R2888" s="94"/>
      <c r="S2888" s="94"/>
      <c r="T2888" s="94"/>
    </row>
    <row r="2889" ht="15.75" customHeight="1">
      <c r="A2889" s="242"/>
      <c r="B2889" s="222"/>
      <c r="C2889" s="223"/>
      <c r="D2889" s="248"/>
      <c r="J2889" s="226"/>
      <c r="K2889" s="3"/>
      <c r="L2889" s="3"/>
      <c r="O2889" s="227"/>
      <c r="Q2889" s="94"/>
      <c r="R2889" s="94"/>
      <c r="S2889" s="94"/>
      <c r="T2889" s="94"/>
    </row>
    <row r="2890" ht="15.75" customHeight="1">
      <c r="A2890" s="242"/>
      <c r="B2890" s="222"/>
      <c r="C2890" s="223"/>
      <c r="D2890" s="248"/>
      <c r="J2890" s="226"/>
      <c r="K2890" s="3"/>
      <c r="L2890" s="3"/>
      <c r="O2890" s="227"/>
      <c r="Q2890" s="94"/>
      <c r="R2890" s="94"/>
      <c r="S2890" s="94"/>
      <c r="T2890" s="94"/>
    </row>
    <row r="2891" ht="15.75" customHeight="1">
      <c r="A2891" s="242"/>
      <c r="B2891" s="222"/>
      <c r="C2891" s="223"/>
      <c r="D2891" s="248"/>
      <c r="J2891" s="226"/>
      <c r="K2891" s="3"/>
      <c r="L2891" s="3"/>
      <c r="O2891" s="227"/>
      <c r="Q2891" s="94"/>
      <c r="R2891" s="94"/>
      <c r="S2891" s="94"/>
      <c r="T2891" s="94"/>
    </row>
    <row r="2892" ht="15.75" customHeight="1">
      <c r="A2892" s="242"/>
      <c r="B2892" s="222"/>
      <c r="C2892" s="223"/>
      <c r="D2892" s="248"/>
      <c r="J2892" s="226"/>
      <c r="K2892" s="3"/>
      <c r="L2892" s="3"/>
      <c r="O2892" s="227"/>
      <c r="Q2892" s="94"/>
      <c r="R2892" s="94"/>
      <c r="S2892" s="94"/>
      <c r="T2892" s="94"/>
    </row>
    <row r="2893" ht="15.75" customHeight="1">
      <c r="A2893" s="242"/>
      <c r="B2893" s="222"/>
      <c r="C2893" s="223"/>
      <c r="D2893" s="248"/>
      <c r="J2893" s="226"/>
      <c r="K2893" s="3"/>
      <c r="L2893" s="3"/>
      <c r="O2893" s="227"/>
      <c r="Q2893" s="94"/>
      <c r="R2893" s="94"/>
      <c r="S2893" s="94"/>
      <c r="T2893" s="94"/>
    </row>
    <row r="2894" ht="15.75" customHeight="1">
      <c r="A2894" s="242"/>
      <c r="B2894" s="222"/>
      <c r="C2894" s="223"/>
      <c r="D2894" s="248"/>
      <c r="J2894" s="226"/>
      <c r="K2894" s="3"/>
      <c r="L2894" s="3"/>
      <c r="O2894" s="227"/>
      <c r="Q2894" s="94"/>
      <c r="R2894" s="94"/>
      <c r="S2894" s="94"/>
      <c r="T2894" s="94"/>
    </row>
    <row r="2895" ht="15.75" customHeight="1">
      <c r="A2895" s="242"/>
      <c r="B2895" s="222"/>
      <c r="C2895" s="223"/>
      <c r="D2895" s="248"/>
      <c r="J2895" s="226"/>
      <c r="K2895" s="3"/>
      <c r="L2895" s="3"/>
      <c r="O2895" s="227"/>
      <c r="Q2895" s="94"/>
      <c r="R2895" s="94"/>
      <c r="S2895" s="94"/>
      <c r="T2895" s="94"/>
    </row>
    <row r="2896" ht="15.75" customHeight="1">
      <c r="A2896" s="242"/>
      <c r="B2896" s="222"/>
      <c r="C2896" s="223"/>
      <c r="D2896" s="248"/>
      <c r="J2896" s="226"/>
      <c r="K2896" s="3"/>
      <c r="L2896" s="3"/>
      <c r="O2896" s="227"/>
      <c r="Q2896" s="94"/>
      <c r="R2896" s="94"/>
      <c r="S2896" s="94"/>
      <c r="T2896" s="94"/>
    </row>
    <row r="2897" ht="15.75" customHeight="1">
      <c r="A2897" s="242"/>
      <c r="B2897" s="222"/>
      <c r="C2897" s="223"/>
      <c r="D2897" s="248"/>
      <c r="J2897" s="226"/>
      <c r="K2897" s="3"/>
      <c r="L2897" s="3"/>
      <c r="O2897" s="227"/>
      <c r="Q2897" s="94"/>
      <c r="R2897" s="94"/>
      <c r="S2897" s="94"/>
      <c r="T2897" s="94"/>
    </row>
    <row r="2898" ht="15.75" customHeight="1">
      <c r="A2898" s="242"/>
      <c r="B2898" s="222"/>
      <c r="C2898" s="223"/>
      <c r="D2898" s="248"/>
      <c r="J2898" s="226"/>
      <c r="K2898" s="3"/>
      <c r="L2898" s="3"/>
      <c r="O2898" s="227"/>
      <c r="Q2898" s="94"/>
      <c r="R2898" s="94"/>
      <c r="S2898" s="94"/>
      <c r="T2898" s="94"/>
    </row>
    <row r="2899" ht="15.75" customHeight="1">
      <c r="A2899" s="242"/>
      <c r="B2899" s="222"/>
      <c r="C2899" s="223"/>
      <c r="D2899" s="248"/>
      <c r="J2899" s="226"/>
      <c r="K2899" s="3"/>
      <c r="L2899" s="3"/>
      <c r="O2899" s="227"/>
      <c r="Q2899" s="94"/>
      <c r="R2899" s="94"/>
      <c r="S2899" s="94"/>
      <c r="T2899" s="94"/>
    </row>
    <row r="2900" ht="15.75" customHeight="1">
      <c r="A2900" s="242"/>
      <c r="B2900" s="222"/>
      <c r="C2900" s="223"/>
      <c r="D2900" s="248"/>
      <c r="J2900" s="226"/>
      <c r="K2900" s="3"/>
      <c r="L2900" s="3"/>
      <c r="O2900" s="227"/>
      <c r="Q2900" s="94"/>
      <c r="R2900" s="94"/>
      <c r="S2900" s="94"/>
      <c r="T2900" s="94"/>
    </row>
    <row r="2901" ht="15.75" customHeight="1">
      <c r="A2901" s="242"/>
      <c r="B2901" s="222"/>
      <c r="C2901" s="223"/>
      <c r="D2901" s="248"/>
      <c r="J2901" s="226"/>
      <c r="K2901" s="3"/>
      <c r="L2901" s="3"/>
      <c r="O2901" s="227"/>
      <c r="Q2901" s="94"/>
      <c r="R2901" s="94"/>
      <c r="S2901" s="94"/>
      <c r="T2901" s="94"/>
    </row>
    <row r="2902" ht="15.75" customHeight="1">
      <c r="A2902" s="242"/>
      <c r="B2902" s="222"/>
      <c r="C2902" s="223"/>
      <c r="D2902" s="248"/>
      <c r="J2902" s="226"/>
      <c r="K2902" s="3"/>
      <c r="L2902" s="3"/>
      <c r="O2902" s="227"/>
      <c r="Q2902" s="94"/>
      <c r="R2902" s="94"/>
      <c r="S2902" s="94"/>
      <c r="T2902" s="94"/>
    </row>
    <row r="2903" ht="15.75" customHeight="1">
      <c r="A2903" s="242"/>
      <c r="B2903" s="222"/>
      <c r="C2903" s="223"/>
      <c r="D2903" s="248"/>
      <c r="J2903" s="226"/>
      <c r="K2903" s="3"/>
      <c r="L2903" s="3"/>
      <c r="O2903" s="227"/>
      <c r="Q2903" s="94"/>
      <c r="R2903" s="94"/>
      <c r="S2903" s="94"/>
      <c r="T2903" s="94"/>
    </row>
    <row r="2904" ht="15.75" customHeight="1">
      <c r="A2904" s="242"/>
      <c r="B2904" s="222"/>
      <c r="C2904" s="223"/>
      <c r="D2904" s="248"/>
      <c r="J2904" s="226"/>
      <c r="K2904" s="3"/>
      <c r="L2904" s="3"/>
      <c r="O2904" s="227"/>
      <c r="Q2904" s="94"/>
      <c r="R2904" s="94"/>
      <c r="S2904" s="94"/>
      <c r="T2904" s="94"/>
    </row>
    <row r="2905" ht="15.75" customHeight="1">
      <c r="A2905" s="242"/>
      <c r="B2905" s="222"/>
      <c r="C2905" s="223"/>
      <c r="D2905" s="248"/>
      <c r="J2905" s="226"/>
      <c r="K2905" s="3"/>
      <c r="L2905" s="3"/>
      <c r="O2905" s="227"/>
      <c r="Q2905" s="94"/>
      <c r="R2905" s="94"/>
      <c r="S2905" s="94"/>
      <c r="T2905" s="94"/>
    </row>
    <row r="2906" ht="15.75" customHeight="1">
      <c r="A2906" s="242"/>
      <c r="B2906" s="222"/>
      <c r="C2906" s="223"/>
      <c r="D2906" s="248"/>
      <c r="J2906" s="226"/>
      <c r="K2906" s="3"/>
      <c r="L2906" s="3"/>
      <c r="O2906" s="227"/>
      <c r="Q2906" s="94"/>
      <c r="R2906" s="94"/>
      <c r="S2906" s="94"/>
      <c r="T2906" s="94"/>
    </row>
    <row r="2907" ht="15.75" customHeight="1">
      <c r="A2907" s="242"/>
      <c r="B2907" s="222"/>
      <c r="C2907" s="223"/>
      <c r="D2907" s="248"/>
      <c r="J2907" s="226"/>
      <c r="K2907" s="3"/>
      <c r="L2907" s="3"/>
      <c r="O2907" s="227"/>
      <c r="Q2907" s="94"/>
      <c r="R2907" s="94"/>
      <c r="S2907" s="94"/>
      <c r="T2907" s="94"/>
    </row>
    <row r="2908" ht="15.75" customHeight="1">
      <c r="A2908" s="242"/>
      <c r="B2908" s="222"/>
      <c r="C2908" s="223"/>
      <c r="D2908" s="248"/>
      <c r="J2908" s="226"/>
      <c r="K2908" s="3"/>
      <c r="L2908" s="3"/>
      <c r="O2908" s="227"/>
      <c r="Q2908" s="94"/>
      <c r="R2908" s="94"/>
      <c r="S2908" s="94"/>
      <c r="T2908" s="94"/>
    </row>
    <row r="2909" ht="15.75" customHeight="1">
      <c r="A2909" s="242"/>
      <c r="B2909" s="222"/>
      <c r="C2909" s="223"/>
      <c r="D2909" s="248"/>
      <c r="J2909" s="226"/>
      <c r="K2909" s="3"/>
      <c r="L2909" s="3"/>
      <c r="O2909" s="227"/>
      <c r="Q2909" s="94"/>
      <c r="R2909" s="94"/>
      <c r="S2909" s="94"/>
      <c r="T2909" s="94"/>
    </row>
    <row r="2910" ht="15.75" customHeight="1">
      <c r="A2910" s="242"/>
      <c r="B2910" s="222"/>
      <c r="C2910" s="223"/>
      <c r="D2910" s="248"/>
      <c r="J2910" s="226"/>
      <c r="K2910" s="3"/>
      <c r="L2910" s="3"/>
      <c r="O2910" s="227"/>
      <c r="Q2910" s="94"/>
      <c r="R2910" s="94"/>
      <c r="S2910" s="94"/>
      <c r="T2910" s="94"/>
    </row>
    <row r="2911" ht="15.75" customHeight="1">
      <c r="A2911" s="242"/>
      <c r="B2911" s="222"/>
      <c r="C2911" s="223"/>
      <c r="D2911" s="248"/>
      <c r="J2911" s="226"/>
      <c r="K2911" s="3"/>
      <c r="L2911" s="3"/>
      <c r="O2911" s="227"/>
      <c r="Q2911" s="94"/>
      <c r="R2911" s="94"/>
      <c r="S2911" s="94"/>
      <c r="T2911" s="94"/>
    </row>
    <row r="2912" ht="15.75" customHeight="1">
      <c r="A2912" s="242"/>
      <c r="B2912" s="222"/>
      <c r="C2912" s="223"/>
      <c r="D2912" s="248"/>
      <c r="J2912" s="226"/>
      <c r="K2912" s="3"/>
      <c r="L2912" s="3"/>
      <c r="O2912" s="227"/>
      <c r="Q2912" s="94"/>
      <c r="R2912" s="94"/>
      <c r="S2912" s="94"/>
      <c r="T2912" s="94"/>
    </row>
    <row r="2913" ht="15.75" customHeight="1">
      <c r="A2913" s="242"/>
      <c r="B2913" s="222"/>
      <c r="C2913" s="223"/>
      <c r="D2913" s="248"/>
      <c r="J2913" s="226"/>
      <c r="K2913" s="3"/>
      <c r="L2913" s="3"/>
      <c r="O2913" s="227"/>
      <c r="Q2913" s="94"/>
      <c r="R2913" s="94"/>
      <c r="S2913" s="94"/>
      <c r="T2913" s="94"/>
    </row>
    <row r="2914" ht="15.75" customHeight="1">
      <c r="A2914" s="242"/>
      <c r="B2914" s="222"/>
      <c r="C2914" s="223"/>
      <c r="D2914" s="248"/>
      <c r="J2914" s="226"/>
      <c r="K2914" s="3"/>
      <c r="L2914" s="3"/>
      <c r="O2914" s="227"/>
      <c r="Q2914" s="94"/>
      <c r="R2914" s="94"/>
      <c r="S2914" s="94"/>
      <c r="T2914" s="94"/>
    </row>
    <row r="2915" ht="15.75" customHeight="1">
      <c r="A2915" s="242"/>
      <c r="B2915" s="222"/>
      <c r="C2915" s="223"/>
      <c r="D2915" s="248"/>
      <c r="J2915" s="226"/>
      <c r="K2915" s="3"/>
      <c r="L2915" s="3"/>
      <c r="O2915" s="227"/>
      <c r="Q2915" s="94"/>
      <c r="R2915" s="94"/>
      <c r="S2915" s="94"/>
      <c r="T2915" s="94"/>
    </row>
    <row r="2916" ht="15.75" customHeight="1">
      <c r="A2916" s="242"/>
      <c r="B2916" s="222"/>
      <c r="C2916" s="223"/>
      <c r="D2916" s="248"/>
      <c r="J2916" s="226"/>
      <c r="K2916" s="3"/>
      <c r="L2916" s="3"/>
      <c r="O2916" s="227"/>
      <c r="Q2916" s="94"/>
      <c r="R2916" s="94"/>
      <c r="S2916" s="94"/>
      <c r="T2916" s="94"/>
    </row>
    <row r="2917" ht="15.75" customHeight="1">
      <c r="A2917" s="242"/>
      <c r="B2917" s="222"/>
      <c r="C2917" s="223"/>
      <c r="D2917" s="248"/>
      <c r="J2917" s="226"/>
      <c r="K2917" s="3"/>
      <c r="L2917" s="3"/>
      <c r="O2917" s="227"/>
      <c r="Q2917" s="94"/>
      <c r="R2917" s="94"/>
      <c r="S2917" s="94"/>
      <c r="T2917" s="94"/>
    </row>
    <row r="2918" ht="15.75" customHeight="1">
      <c r="A2918" s="242"/>
      <c r="B2918" s="222"/>
      <c r="C2918" s="223"/>
      <c r="D2918" s="248"/>
      <c r="J2918" s="226"/>
      <c r="K2918" s="3"/>
      <c r="L2918" s="3"/>
      <c r="O2918" s="227"/>
      <c r="Q2918" s="94"/>
      <c r="R2918" s="94"/>
      <c r="S2918" s="94"/>
      <c r="T2918" s="94"/>
    </row>
    <row r="2919" ht="15.75" customHeight="1">
      <c r="A2919" s="242"/>
      <c r="B2919" s="222"/>
      <c r="C2919" s="223"/>
      <c r="D2919" s="248"/>
      <c r="J2919" s="226"/>
      <c r="K2919" s="3"/>
      <c r="L2919" s="3"/>
      <c r="O2919" s="227"/>
      <c r="Q2919" s="94"/>
      <c r="R2919" s="94"/>
      <c r="S2919" s="94"/>
      <c r="T2919" s="94"/>
    </row>
    <row r="2920" ht="15.75" customHeight="1">
      <c r="A2920" s="242"/>
      <c r="B2920" s="222"/>
      <c r="C2920" s="223"/>
      <c r="D2920" s="248"/>
      <c r="J2920" s="226"/>
      <c r="K2920" s="3"/>
      <c r="L2920" s="3"/>
      <c r="O2920" s="227"/>
      <c r="Q2920" s="94"/>
      <c r="R2920" s="94"/>
      <c r="S2920" s="94"/>
      <c r="T2920" s="94"/>
    </row>
    <row r="2921" ht="15.75" customHeight="1">
      <c r="A2921" s="242"/>
      <c r="B2921" s="222"/>
      <c r="C2921" s="223"/>
      <c r="D2921" s="248"/>
      <c r="J2921" s="226"/>
      <c r="K2921" s="3"/>
      <c r="L2921" s="3"/>
      <c r="O2921" s="227"/>
      <c r="Q2921" s="94"/>
      <c r="R2921" s="94"/>
      <c r="S2921" s="94"/>
      <c r="T2921" s="94"/>
    </row>
    <row r="2922" ht="15.75" customHeight="1">
      <c r="A2922" s="242"/>
      <c r="B2922" s="222"/>
      <c r="C2922" s="223"/>
      <c r="D2922" s="248"/>
      <c r="J2922" s="226"/>
      <c r="K2922" s="3"/>
      <c r="L2922" s="3"/>
      <c r="O2922" s="227"/>
      <c r="Q2922" s="94"/>
      <c r="R2922" s="94"/>
      <c r="S2922" s="94"/>
      <c r="T2922" s="94"/>
    </row>
    <row r="2923" ht="15.75" customHeight="1">
      <c r="A2923" s="242"/>
      <c r="B2923" s="222"/>
      <c r="C2923" s="223"/>
      <c r="D2923" s="248"/>
      <c r="J2923" s="226"/>
      <c r="K2923" s="3"/>
      <c r="L2923" s="3"/>
      <c r="O2923" s="227"/>
      <c r="Q2923" s="94"/>
      <c r="R2923" s="94"/>
      <c r="S2923" s="94"/>
      <c r="T2923" s="94"/>
    </row>
    <row r="2924" ht="15.75" customHeight="1">
      <c r="A2924" s="242"/>
      <c r="B2924" s="222"/>
      <c r="C2924" s="223"/>
      <c r="D2924" s="248"/>
      <c r="J2924" s="226"/>
      <c r="K2924" s="3"/>
      <c r="L2924" s="3"/>
      <c r="O2924" s="227"/>
      <c r="Q2924" s="94"/>
      <c r="R2924" s="94"/>
      <c r="S2924" s="94"/>
      <c r="T2924" s="94"/>
    </row>
    <row r="2925" ht="15.75" customHeight="1">
      <c r="A2925" s="242"/>
      <c r="B2925" s="222"/>
      <c r="C2925" s="223"/>
      <c r="D2925" s="248"/>
      <c r="J2925" s="226"/>
      <c r="K2925" s="3"/>
      <c r="L2925" s="3"/>
      <c r="O2925" s="227"/>
      <c r="Q2925" s="94"/>
      <c r="R2925" s="94"/>
      <c r="S2925" s="94"/>
      <c r="T2925" s="94"/>
    </row>
    <row r="2926" ht="15.75" customHeight="1">
      <c r="A2926" s="242"/>
      <c r="B2926" s="222"/>
      <c r="C2926" s="223"/>
      <c r="D2926" s="248"/>
      <c r="J2926" s="226"/>
      <c r="K2926" s="3"/>
      <c r="L2926" s="3"/>
      <c r="O2926" s="227"/>
      <c r="Q2926" s="94"/>
      <c r="R2926" s="94"/>
      <c r="S2926" s="94"/>
      <c r="T2926" s="94"/>
    </row>
    <row r="2927" ht="15.75" customHeight="1">
      <c r="A2927" s="242"/>
      <c r="B2927" s="222"/>
      <c r="C2927" s="223"/>
      <c r="D2927" s="248"/>
      <c r="J2927" s="226"/>
      <c r="K2927" s="3"/>
      <c r="L2927" s="3"/>
      <c r="O2927" s="227"/>
      <c r="Q2927" s="94"/>
      <c r="R2927" s="94"/>
      <c r="S2927" s="94"/>
      <c r="T2927" s="94"/>
    </row>
    <row r="2928" ht="15.75" customHeight="1">
      <c r="A2928" s="242"/>
      <c r="B2928" s="222"/>
      <c r="C2928" s="223"/>
      <c r="D2928" s="248"/>
      <c r="J2928" s="226"/>
      <c r="K2928" s="3"/>
      <c r="L2928" s="3"/>
      <c r="O2928" s="227"/>
      <c r="Q2928" s="94"/>
      <c r="R2928" s="94"/>
      <c r="S2928" s="94"/>
      <c r="T2928" s="94"/>
    </row>
    <row r="2929" ht="15.75" customHeight="1">
      <c r="A2929" s="242"/>
      <c r="B2929" s="222"/>
      <c r="C2929" s="223"/>
      <c r="D2929" s="248"/>
      <c r="J2929" s="226"/>
      <c r="K2929" s="3"/>
      <c r="L2929" s="3"/>
      <c r="O2929" s="227"/>
      <c r="Q2929" s="94"/>
      <c r="R2929" s="94"/>
      <c r="S2929" s="94"/>
      <c r="T2929" s="94"/>
    </row>
    <row r="2930" ht="15.75" customHeight="1">
      <c r="A2930" s="242"/>
      <c r="B2930" s="222"/>
      <c r="C2930" s="223"/>
      <c r="D2930" s="248"/>
      <c r="J2930" s="226"/>
      <c r="K2930" s="3"/>
      <c r="L2930" s="3"/>
      <c r="O2930" s="227"/>
      <c r="Q2930" s="94"/>
      <c r="R2930" s="94"/>
      <c r="S2930" s="94"/>
      <c r="T2930" s="94"/>
    </row>
    <row r="2931" ht="15.75" customHeight="1">
      <c r="A2931" s="242"/>
      <c r="B2931" s="222"/>
      <c r="C2931" s="223"/>
      <c r="D2931" s="248"/>
      <c r="J2931" s="226"/>
      <c r="K2931" s="3"/>
      <c r="L2931" s="3"/>
      <c r="O2931" s="227"/>
      <c r="Q2931" s="94"/>
      <c r="R2931" s="94"/>
      <c r="S2931" s="94"/>
      <c r="T2931" s="94"/>
    </row>
    <row r="2932" ht="15.75" customHeight="1">
      <c r="A2932" s="242"/>
      <c r="B2932" s="222"/>
      <c r="C2932" s="223"/>
      <c r="D2932" s="248"/>
      <c r="J2932" s="226"/>
      <c r="K2932" s="3"/>
      <c r="L2932" s="3"/>
      <c r="O2932" s="227"/>
      <c r="Q2932" s="94"/>
      <c r="R2932" s="94"/>
      <c r="S2932" s="94"/>
      <c r="T2932" s="94"/>
    </row>
    <row r="2933" ht="15.75" customHeight="1">
      <c r="A2933" s="242"/>
      <c r="B2933" s="222"/>
      <c r="C2933" s="223"/>
      <c r="D2933" s="248"/>
      <c r="J2933" s="226"/>
      <c r="K2933" s="3"/>
      <c r="L2933" s="3"/>
      <c r="O2933" s="227"/>
      <c r="Q2933" s="94"/>
      <c r="R2933" s="94"/>
      <c r="S2933" s="94"/>
      <c r="T2933" s="94"/>
    </row>
    <row r="2934" ht="15.75" customHeight="1">
      <c r="A2934" s="242"/>
      <c r="B2934" s="222"/>
      <c r="C2934" s="223"/>
      <c r="D2934" s="248"/>
      <c r="J2934" s="226"/>
      <c r="K2934" s="3"/>
      <c r="L2934" s="3"/>
      <c r="O2934" s="227"/>
      <c r="Q2934" s="94"/>
      <c r="R2934" s="94"/>
      <c r="S2934" s="94"/>
      <c r="T2934" s="94"/>
    </row>
    <row r="2935" ht="15.75" customHeight="1">
      <c r="A2935" s="242"/>
      <c r="B2935" s="222"/>
      <c r="C2935" s="223"/>
      <c r="D2935" s="248"/>
      <c r="J2935" s="226"/>
      <c r="K2935" s="3"/>
      <c r="L2935" s="3"/>
      <c r="O2935" s="227"/>
      <c r="Q2935" s="94"/>
      <c r="R2935" s="94"/>
      <c r="S2935" s="94"/>
      <c r="T2935" s="94"/>
    </row>
    <row r="2936" ht="15.75" customHeight="1">
      <c r="A2936" s="242"/>
      <c r="B2936" s="222"/>
      <c r="C2936" s="223"/>
      <c r="D2936" s="248"/>
      <c r="J2936" s="226"/>
      <c r="K2936" s="3"/>
      <c r="L2936" s="3"/>
      <c r="O2936" s="227"/>
      <c r="Q2936" s="94"/>
      <c r="R2936" s="94"/>
      <c r="S2936" s="94"/>
      <c r="T2936" s="94"/>
    </row>
    <row r="2937" ht="15.75" customHeight="1">
      <c r="A2937" s="242"/>
      <c r="B2937" s="222"/>
      <c r="C2937" s="223"/>
      <c r="D2937" s="248"/>
      <c r="J2937" s="226"/>
      <c r="K2937" s="3"/>
      <c r="L2937" s="3"/>
      <c r="O2937" s="227"/>
      <c r="Q2937" s="94"/>
      <c r="R2937" s="94"/>
      <c r="S2937" s="94"/>
      <c r="T2937" s="94"/>
    </row>
    <row r="2938" ht="15.75" customHeight="1">
      <c r="A2938" s="242"/>
      <c r="B2938" s="222"/>
      <c r="C2938" s="223"/>
      <c r="D2938" s="248"/>
      <c r="J2938" s="226"/>
      <c r="K2938" s="3"/>
      <c r="L2938" s="3"/>
      <c r="O2938" s="227"/>
      <c r="Q2938" s="94"/>
      <c r="R2938" s="94"/>
      <c r="S2938" s="94"/>
      <c r="T2938" s="94"/>
    </row>
    <row r="2939" ht="15.75" customHeight="1">
      <c r="A2939" s="242"/>
      <c r="B2939" s="222"/>
      <c r="C2939" s="223"/>
      <c r="D2939" s="248"/>
      <c r="J2939" s="226"/>
      <c r="K2939" s="3"/>
      <c r="L2939" s="3"/>
      <c r="O2939" s="227"/>
      <c r="Q2939" s="94"/>
      <c r="R2939" s="94"/>
      <c r="S2939" s="94"/>
      <c r="T2939" s="94"/>
    </row>
    <row r="2940" ht="15.75" customHeight="1">
      <c r="A2940" s="242"/>
      <c r="B2940" s="222"/>
      <c r="C2940" s="223"/>
      <c r="D2940" s="248"/>
      <c r="J2940" s="226"/>
      <c r="K2940" s="3"/>
      <c r="L2940" s="3"/>
      <c r="O2940" s="227"/>
      <c r="Q2940" s="94"/>
      <c r="R2940" s="94"/>
      <c r="S2940" s="94"/>
      <c r="T2940" s="94"/>
    </row>
    <row r="2941" ht="15.75" customHeight="1">
      <c r="A2941" s="242"/>
      <c r="B2941" s="222"/>
      <c r="C2941" s="223"/>
      <c r="D2941" s="248"/>
      <c r="J2941" s="226"/>
      <c r="K2941" s="3"/>
      <c r="L2941" s="3"/>
      <c r="O2941" s="227"/>
      <c r="Q2941" s="94"/>
      <c r="R2941" s="94"/>
      <c r="S2941" s="94"/>
      <c r="T2941" s="94"/>
    </row>
    <row r="2942" ht="15.75" customHeight="1">
      <c r="A2942" s="242"/>
      <c r="B2942" s="222"/>
      <c r="C2942" s="223"/>
      <c r="D2942" s="248"/>
      <c r="J2942" s="226"/>
      <c r="K2942" s="3"/>
      <c r="L2942" s="3"/>
      <c r="O2942" s="227"/>
      <c r="Q2942" s="94"/>
      <c r="R2942" s="94"/>
      <c r="S2942" s="94"/>
      <c r="T2942" s="94"/>
    </row>
    <row r="2943" ht="15.75" customHeight="1">
      <c r="A2943" s="242"/>
      <c r="B2943" s="222"/>
      <c r="C2943" s="223"/>
      <c r="D2943" s="248"/>
      <c r="J2943" s="226"/>
      <c r="K2943" s="3"/>
      <c r="L2943" s="3"/>
      <c r="O2943" s="227"/>
      <c r="Q2943" s="94"/>
      <c r="R2943" s="94"/>
      <c r="S2943" s="94"/>
      <c r="T2943" s="94"/>
    </row>
    <row r="2944" ht="15.75" customHeight="1">
      <c r="A2944" s="242"/>
      <c r="B2944" s="222"/>
      <c r="C2944" s="223"/>
      <c r="D2944" s="248"/>
      <c r="J2944" s="226"/>
      <c r="K2944" s="3"/>
      <c r="L2944" s="3"/>
      <c r="O2944" s="227"/>
      <c r="Q2944" s="94"/>
      <c r="R2944" s="94"/>
      <c r="S2944" s="94"/>
      <c r="T2944" s="94"/>
    </row>
    <row r="2945" ht="15.75" customHeight="1">
      <c r="A2945" s="242"/>
      <c r="B2945" s="222"/>
      <c r="C2945" s="223"/>
      <c r="D2945" s="248"/>
      <c r="J2945" s="226"/>
      <c r="K2945" s="3"/>
      <c r="L2945" s="3"/>
      <c r="O2945" s="227"/>
      <c r="Q2945" s="94"/>
      <c r="R2945" s="94"/>
      <c r="S2945" s="94"/>
      <c r="T2945" s="94"/>
    </row>
    <row r="2946" ht="15.75" customHeight="1">
      <c r="A2946" s="242"/>
      <c r="B2946" s="222"/>
      <c r="C2946" s="223"/>
      <c r="D2946" s="248"/>
      <c r="J2946" s="226"/>
      <c r="K2946" s="3"/>
      <c r="L2946" s="3"/>
      <c r="O2946" s="227"/>
      <c r="Q2946" s="94"/>
      <c r="R2946" s="94"/>
      <c r="S2946" s="94"/>
      <c r="T2946" s="94"/>
    </row>
    <row r="2947" ht="15.75" customHeight="1">
      <c r="A2947" s="242"/>
      <c r="B2947" s="222"/>
      <c r="C2947" s="223"/>
      <c r="D2947" s="248"/>
      <c r="J2947" s="226"/>
      <c r="K2947" s="3"/>
      <c r="L2947" s="3"/>
      <c r="O2947" s="227"/>
      <c r="Q2947" s="94"/>
      <c r="R2947" s="94"/>
      <c r="S2947" s="94"/>
      <c r="T2947" s="94"/>
    </row>
    <row r="2948" ht="15.75" customHeight="1">
      <c r="A2948" s="242"/>
      <c r="B2948" s="222"/>
      <c r="C2948" s="223"/>
      <c r="D2948" s="248"/>
      <c r="J2948" s="226"/>
      <c r="K2948" s="3"/>
      <c r="L2948" s="3"/>
      <c r="O2948" s="227"/>
      <c r="Q2948" s="94"/>
      <c r="R2948" s="94"/>
      <c r="S2948" s="94"/>
      <c r="T2948" s="94"/>
    </row>
    <row r="2949" ht="15.75" customHeight="1">
      <c r="A2949" s="242"/>
      <c r="B2949" s="222"/>
      <c r="C2949" s="223"/>
      <c r="D2949" s="248"/>
      <c r="J2949" s="226"/>
      <c r="K2949" s="3"/>
      <c r="L2949" s="3"/>
      <c r="O2949" s="227"/>
      <c r="Q2949" s="94"/>
      <c r="R2949" s="94"/>
      <c r="S2949" s="94"/>
      <c r="T2949" s="94"/>
    </row>
    <row r="2950" ht="15.75" customHeight="1">
      <c r="A2950" s="242"/>
      <c r="B2950" s="222"/>
      <c r="C2950" s="223"/>
      <c r="D2950" s="248"/>
      <c r="J2950" s="226"/>
      <c r="K2950" s="3"/>
      <c r="L2950" s="3"/>
      <c r="O2950" s="227"/>
      <c r="Q2950" s="94"/>
      <c r="R2950" s="94"/>
      <c r="S2950" s="94"/>
      <c r="T2950" s="94"/>
    </row>
    <row r="2951" ht="15.75" customHeight="1">
      <c r="A2951" s="242"/>
      <c r="B2951" s="222"/>
      <c r="C2951" s="223"/>
      <c r="D2951" s="248"/>
      <c r="J2951" s="226"/>
      <c r="K2951" s="3"/>
      <c r="L2951" s="3"/>
      <c r="O2951" s="227"/>
      <c r="Q2951" s="94"/>
      <c r="R2951" s="94"/>
      <c r="S2951" s="94"/>
      <c r="T2951" s="94"/>
    </row>
    <row r="2952" ht="15.75" customHeight="1">
      <c r="A2952" s="242"/>
      <c r="B2952" s="222"/>
      <c r="C2952" s="223"/>
      <c r="D2952" s="248"/>
      <c r="J2952" s="226"/>
      <c r="K2952" s="3"/>
      <c r="L2952" s="3"/>
      <c r="O2952" s="227"/>
      <c r="Q2952" s="94"/>
      <c r="R2952" s="94"/>
      <c r="S2952" s="94"/>
      <c r="T2952" s="94"/>
    </row>
    <row r="2953" ht="15.75" customHeight="1">
      <c r="A2953" s="242"/>
      <c r="B2953" s="222"/>
      <c r="C2953" s="223"/>
      <c r="D2953" s="248"/>
      <c r="J2953" s="226"/>
      <c r="K2953" s="3"/>
      <c r="L2953" s="3"/>
      <c r="O2953" s="227"/>
      <c r="Q2953" s="94"/>
      <c r="R2953" s="94"/>
      <c r="S2953" s="94"/>
      <c r="T2953" s="94"/>
    </row>
    <row r="2954" ht="15.75" customHeight="1">
      <c r="A2954" s="242"/>
      <c r="B2954" s="222"/>
      <c r="C2954" s="223"/>
      <c r="D2954" s="248"/>
      <c r="J2954" s="226"/>
      <c r="K2954" s="3"/>
      <c r="L2954" s="3"/>
      <c r="O2954" s="227"/>
      <c r="Q2954" s="94"/>
      <c r="R2954" s="94"/>
      <c r="S2954" s="94"/>
      <c r="T2954" s="94"/>
    </row>
    <row r="2955" ht="15.75" customHeight="1">
      <c r="A2955" s="242"/>
      <c r="B2955" s="222"/>
      <c r="C2955" s="223"/>
      <c r="D2955" s="248"/>
      <c r="J2955" s="226"/>
      <c r="K2955" s="3"/>
      <c r="L2955" s="3"/>
      <c r="O2955" s="227"/>
      <c r="Q2955" s="94"/>
      <c r="R2955" s="94"/>
      <c r="S2955" s="94"/>
      <c r="T2955" s="94"/>
    </row>
    <row r="2956" ht="15.75" customHeight="1">
      <c r="A2956" s="242"/>
      <c r="B2956" s="222"/>
      <c r="C2956" s="223"/>
      <c r="D2956" s="248"/>
      <c r="J2956" s="226"/>
      <c r="K2956" s="3"/>
      <c r="L2956" s="3"/>
      <c r="O2956" s="227"/>
      <c r="Q2956" s="94"/>
      <c r="R2956" s="94"/>
      <c r="S2956" s="94"/>
      <c r="T2956" s="94"/>
    </row>
    <row r="2957" ht="15.75" customHeight="1">
      <c r="A2957" s="242"/>
      <c r="B2957" s="222"/>
      <c r="C2957" s="223"/>
      <c r="D2957" s="248"/>
      <c r="J2957" s="226"/>
      <c r="K2957" s="3"/>
      <c r="L2957" s="3"/>
      <c r="O2957" s="227"/>
      <c r="Q2957" s="94"/>
      <c r="R2957" s="94"/>
      <c r="S2957" s="94"/>
      <c r="T2957" s="94"/>
    </row>
    <row r="2958" ht="15.75" customHeight="1">
      <c r="A2958" s="242"/>
      <c r="B2958" s="222"/>
      <c r="C2958" s="223"/>
      <c r="D2958" s="248"/>
      <c r="J2958" s="226"/>
      <c r="K2958" s="3"/>
      <c r="L2958" s="3"/>
      <c r="O2958" s="227"/>
      <c r="Q2958" s="94"/>
      <c r="R2958" s="94"/>
      <c r="S2958" s="94"/>
      <c r="T2958" s="94"/>
    </row>
    <row r="2959" ht="15.75" customHeight="1">
      <c r="A2959" s="242"/>
      <c r="B2959" s="222"/>
      <c r="C2959" s="223"/>
      <c r="D2959" s="248"/>
      <c r="J2959" s="226"/>
      <c r="K2959" s="3"/>
      <c r="L2959" s="3"/>
      <c r="O2959" s="227"/>
      <c r="Q2959" s="94"/>
      <c r="R2959" s="94"/>
      <c r="S2959" s="94"/>
      <c r="T2959" s="94"/>
    </row>
    <row r="2960" ht="15.75" customHeight="1">
      <c r="A2960" s="242"/>
      <c r="B2960" s="222"/>
      <c r="C2960" s="223"/>
      <c r="D2960" s="248"/>
      <c r="J2960" s="226"/>
      <c r="K2960" s="3"/>
      <c r="L2960" s="3"/>
      <c r="O2960" s="227"/>
      <c r="Q2960" s="94"/>
      <c r="R2960" s="94"/>
      <c r="S2960" s="94"/>
      <c r="T2960" s="94"/>
    </row>
    <row r="2961" ht="15.75" customHeight="1">
      <c r="A2961" s="242"/>
      <c r="B2961" s="222"/>
      <c r="C2961" s="223"/>
      <c r="D2961" s="248"/>
      <c r="J2961" s="226"/>
      <c r="K2961" s="3"/>
      <c r="L2961" s="3"/>
      <c r="O2961" s="227"/>
      <c r="Q2961" s="94"/>
      <c r="R2961" s="94"/>
      <c r="S2961" s="94"/>
      <c r="T2961" s="94"/>
    </row>
    <row r="2962" ht="15.75" customHeight="1">
      <c r="A2962" s="242"/>
      <c r="B2962" s="222"/>
      <c r="C2962" s="223"/>
      <c r="D2962" s="248"/>
      <c r="J2962" s="226"/>
      <c r="K2962" s="3"/>
      <c r="L2962" s="3"/>
      <c r="O2962" s="227"/>
      <c r="Q2962" s="94"/>
      <c r="R2962" s="94"/>
      <c r="S2962" s="94"/>
      <c r="T2962" s="94"/>
    </row>
    <row r="2963" ht="15.75" customHeight="1">
      <c r="A2963" s="242"/>
      <c r="B2963" s="222"/>
      <c r="C2963" s="223"/>
      <c r="D2963" s="248"/>
      <c r="J2963" s="226"/>
      <c r="K2963" s="3"/>
      <c r="L2963" s="3"/>
      <c r="O2963" s="227"/>
      <c r="Q2963" s="94"/>
      <c r="R2963" s="94"/>
      <c r="S2963" s="94"/>
      <c r="T2963" s="94"/>
    </row>
    <row r="2964" ht="15.75" customHeight="1">
      <c r="A2964" s="242"/>
      <c r="B2964" s="222"/>
      <c r="C2964" s="223"/>
      <c r="D2964" s="248"/>
      <c r="J2964" s="226"/>
      <c r="K2964" s="3"/>
      <c r="L2964" s="3"/>
      <c r="O2964" s="227"/>
      <c r="Q2964" s="94"/>
      <c r="R2964" s="94"/>
      <c r="S2964" s="94"/>
      <c r="T2964" s="94"/>
    </row>
    <row r="2965" ht="15.75" customHeight="1">
      <c r="A2965" s="242"/>
      <c r="B2965" s="222"/>
      <c r="C2965" s="223"/>
      <c r="D2965" s="248"/>
      <c r="J2965" s="226"/>
      <c r="K2965" s="3"/>
      <c r="L2965" s="3"/>
      <c r="O2965" s="227"/>
      <c r="Q2965" s="94"/>
      <c r="R2965" s="94"/>
      <c r="S2965" s="94"/>
      <c r="T2965" s="94"/>
    </row>
    <row r="2966" ht="15.75" customHeight="1">
      <c r="A2966" s="242"/>
      <c r="B2966" s="222"/>
      <c r="C2966" s="223"/>
      <c r="D2966" s="248"/>
      <c r="J2966" s="226"/>
      <c r="K2966" s="3"/>
      <c r="L2966" s="3"/>
      <c r="O2966" s="227"/>
      <c r="Q2966" s="94"/>
      <c r="R2966" s="94"/>
      <c r="S2966" s="94"/>
      <c r="T2966" s="94"/>
    </row>
    <row r="2967" ht="15.75" customHeight="1">
      <c r="A2967" s="242"/>
      <c r="B2967" s="222"/>
      <c r="C2967" s="223"/>
      <c r="D2967" s="248"/>
      <c r="J2967" s="226"/>
      <c r="K2967" s="3"/>
      <c r="L2967" s="3"/>
      <c r="O2967" s="227"/>
      <c r="Q2967" s="94"/>
      <c r="R2967" s="94"/>
      <c r="S2967" s="94"/>
      <c r="T2967" s="94"/>
    </row>
    <row r="2968" ht="15.75" customHeight="1">
      <c r="A2968" s="242"/>
      <c r="B2968" s="222"/>
      <c r="C2968" s="223"/>
      <c r="D2968" s="248"/>
      <c r="J2968" s="226"/>
      <c r="K2968" s="3"/>
      <c r="L2968" s="3"/>
      <c r="O2968" s="227"/>
      <c r="Q2968" s="94"/>
      <c r="R2968" s="94"/>
      <c r="S2968" s="94"/>
      <c r="T2968" s="94"/>
    </row>
    <row r="2969" ht="15.75" customHeight="1">
      <c r="A2969" s="242"/>
      <c r="B2969" s="222"/>
      <c r="C2969" s="223"/>
      <c r="D2969" s="248"/>
      <c r="J2969" s="226"/>
      <c r="K2969" s="3"/>
      <c r="L2969" s="3"/>
      <c r="O2969" s="227"/>
      <c r="Q2969" s="94"/>
      <c r="R2969" s="94"/>
      <c r="S2969" s="94"/>
      <c r="T2969" s="94"/>
    </row>
    <row r="2970" ht="15.75" customHeight="1">
      <c r="A2970" s="242"/>
      <c r="B2970" s="222"/>
      <c r="C2970" s="223"/>
      <c r="D2970" s="248"/>
      <c r="J2970" s="226"/>
      <c r="K2970" s="3"/>
      <c r="L2970" s="3"/>
      <c r="O2970" s="227"/>
      <c r="Q2970" s="94"/>
      <c r="R2970" s="94"/>
      <c r="S2970" s="94"/>
      <c r="T2970" s="94"/>
    </row>
    <row r="2971" ht="15.75" customHeight="1">
      <c r="A2971" s="242"/>
      <c r="B2971" s="222"/>
      <c r="C2971" s="223"/>
      <c r="D2971" s="248"/>
      <c r="J2971" s="226"/>
      <c r="K2971" s="3"/>
      <c r="L2971" s="3"/>
      <c r="O2971" s="227"/>
      <c r="Q2971" s="94"/>
      <c r="R2971" s="94"/>
      <c r="S2971" s="94"/>
      <c r="T2971" s="94"/>
    </row>
    <row r="2972" ht="15.75" customHeight="1">
      <c r="A2972" s="242"/>
      <c r="B2972" s="222"/>
      <c r="C2972" s="223"/>
      <c r="D2972" s="248"/>
      <c r="J2972" s="226"/>
      <c r="K2972" s="3"/>
      <c r="L2972" s="3"/>
      <c r="O2972" s="227"/>
      <c r="Q2972" s="94"/>
      <c r="R2972" s="94"/>
      <c r="S2972" s="94"/>
      <c r="T2972" s="94"/>
    </row>
    <row r="2973" ht="15.75" customHeight="1">
      <c r="A2973" s="242"/>
      <c r="B2973" s="222"/>
      <c r="C2973" s="223"/>
      <c r="D2973" s="248"/>
      <c r="J2973" s="226"/>
      <c r="K2973" s="3"/>
      <c r="L2973" s="3"/>
      <c r="O2973" s="227"/>
      <c r="Q2973" s="94"/>
      <c r="R2973" s="94"/>
      <c r="S2973" s="94"/>
      <c r="T2973" s="94"/>
    </row>
    <row r="2974" ht="15.75" customHeight="1">
      <c r="A2974" s="242"/>
      <c r="B2974" s="222"/>
      <c r="C2974" s="223"/>
      <c r="D2974" s="248"/>
      <c r="J2974" s="226"/>
      <c r="K2974" s="3"/>
      <c r="L2974" s="3"/>
      <c r="O2974" s="227"/>
      <c r="Q2974" s="94"/>
      <c r="R2974" s="94"/>
      <c r="S2974" s="94"/>
      <c r="T2974" s="94"/>
    </row>
    <row r="2975" ht="15.75" customHeight="1">
      <c r="A2975" s="242"/>
      <c r="B2975" s="222"/>
      <c r="C2975" s="223"/>
      <c r="D2975" s="248"/>
      <c r="J2975" s="226"/>
      <c r="K2975" s="3"/>
      <c r="L2975" s="3"/>
      <c r="O2975" s="227"/>
      <c r="Q2975" s="94"/>
      <c r="R2975" s="94"/>
      <c r="S2975" s="94"/>
      <c r="T2975" s="94"/>
    </row>
    <row r="2976" ht="15.75" customHeight="1">
      <c r="A2976" s="242"/>
      <c r="B2976" s="222"/>
      <c r="C2976" s="223"/>
      <c r="D2976" s="248"/>
      <c r="J2976" s="226"/>
      <c r="K2976" s="3"/>
      <c r="L2976" s="3"/>
      <c r="O2976" s="227"/>
      <c r="Q2976" s="94"/>
      <c r="R2976" s="94"/>
      <c r="S2976" s="94"/>
      <c r="T2976" s="94"/>
    </row>
    <row r="2977" ht="15.75" customHeight="1">
      <c r="A2977" s="242"/>
      <c r="B2977" s="222"/>
      <c r="C2977" s="223"/>
      <c r="D2977" s="248"/>
      <c r="J2977" s="226"/>
      <c r="K2977" s="3"/>
      <c r="L2977" s="3"/>
      <c r="O2977" s="227"/>
      <c r="Q2977" s="94"/>
      <c r="R2977" s="94"/>
      <c r="S2977" s="94"/>
      <c r="T2977" s="94"/>
    </row>
    <row r="2978" ht="15.75" customHeight="1">
      <c r="A2978" s="242"/>
      <c r="B2978" s="222"/>
      <c r="C2978" s="223"/>
      <c r="D2978" s="248"/>
      <c r="J2978" s="226"/>
      <c r="K2978" s="3"/>
      <c r="L2978" s="3"/>
      <c r="O2978" s="227"/>
      <c r="Q2978" s="94"/>
      <c r="R2978" s="94"/>
      <c r="S2978" s="94"/>
      <c r="T2978" s="94"/>
    </row>
    <row r="2979" ht="15.75" customHeight="1">
      <c r="A2979" s="242"/>
      <c r="B2979" s="222"/>
      <c r="C2979" s="223"/>
      <c r="D2979" s="248"/>
      <c r="J2979" s="226"/>
      <c r="K2979" s="3"/>
      <c r="L2979" s="3"/>
      <c r="O2979" s="227"/>
      <c r="Q2979" s="94"/>
      <c r="R2979" s="94"/>
      <c r="S2979" s="94"/>
      <c r="T2979" s="94"/>
    </row>
    <row r="2980" ht="15.75" customHeight="1">
      <c r="A2980" s="242"/>
      <c r="B2980" s="222"/>
      <c r="C2980" s="223"/>
      <c r="D2980" s="248"/>
      <c r="J2980" s="226"/>
      <c r="K2980" s="3"/>
      <c r="L2980" s="3"/>
      <c r="O2980" s="227"/>
      <c r="Q2980" s="94"/>
      <c r="R2980" s="94"/>
      <c r="S2980" s="94"/>
      <c r="T2980" s="94"/>
    </row>
    <row r="2981" ht="15.75" customHeight="1">
      <c r="A2981" s="242"/>
      <c r="B2981" s="222"/>
      <c r="C2981" s="223"/>
      <c r="D2981" s="248"/>
      <c r="J2981" s="226"/>
      <c r="K2981" s="3"/>
      <c r="L2981" s="3"/>
      <c r="O2981" s="227"/>
      <c r="Q2981" s="94"/>
      <c r="R2981" s="94"/>
      <c r="S2981" s="94"/>
      <c r="T2981" s="94"/>
    </row>
    <row r="2982" ht="15.75" customHeight="1">
      <c r="A2982" s="242"/>
      <c r="B2982" s="222"/>
      <c r="C2982" s="223"/>
      <c r="D2982" s="248"/>
      <c r="J2982" s="226"/>
      <c r="K2982" s="3"/>
      <c r="L2982" s="3"/>
      <c r="O2982" s="227"/>
      <c r="Q2982" s="94"/>
      <c r="R2982" s="94"/>
      <c r="S2982" s="94"/>
      <c r="T2982" s="94"/>
    </row>
    <row r="2983" ht="15.75" customHeight="1">
      <c r="A2983" s="242"/>
      <c r="B2983" s="222"/>
      <c r="C2983" s="223"/>
      <c r="D2983" s="248"/>
      <c r="J2983" s="226"/>
      <c r="K2983" s="3"/>
      <c r="L2983" s="3"/>
      <c r="O2983" s="227"/>
      <c r="Q2983" s="94"/>
      <c r="R2983" s="94"/>
      <c r="S2983" s="94"/>
      <c r="T2983" s="94"/>
    </row>
    <row r="2984" ht="15.75" customHeight="1">
      <c r="A2984" s="242"/>
      <c r="B2984" s="222"/>
      <c r="C2984" s="223"/>
      <c r="D2984" s="248"/>
      <c r="J2984" s="226"/>
      <c r="K2984" s="3"/>
      <c r="L2984" s="3"/>
      <c r="O2984" s="227"/>
      <c r="Q2984" s="94"/>
      <c r="R2984" s="94"/>
      <c r="S2984" s="94"/>
      <c r="T2984" s="94"/>
    </row>
    <row r="2985" ht="15.75" customHeight="1">
      <c r="A2985" s="242"/>
      <c r="B2985" s="222"/>
      <c r="C2985" s="223"/>
      <c r="D2985" s="248"/>
      <c r="J2985" s="226"/>
      <c r="K2985" s="3"/>
      <c r="L2985" s="3"/>
      <c r="O2985" s="227"/>
      <c r="Q2985" s="94"/>
      <c r="R2985" s="94"/>
      <c r="S2985" s="94"/>
      <c r="T2985" s="94"/>
    </row>
    <row r="2986" ht="15.75" customHeight="1">
      <c r="A2986" s="242"/>
      <c r="B2986" s="222"/>
      <c r="C2986" s="223"/>
      <c r="D2986" s="248"/>
      <c r="J2986" s="226"/>
      <c r="K2986" s="3"/>
      <c r="L2986" s="3"/>
      <c r="O2986" s="227"/>
      <c r="Q2986" s="94"/>
      <c r="R2986" s="94"/>
      <c r="S2986" s="94"/>
      <c r="T2986" s="94"/>
    </row>
    <row r="2987" ht="15.75" customHeight="1">
      <c r="A2987" s="242"/>
      <c r="B2987" s="222"/>
      <c r="C2987" s="223"/>
      <c r="D2987" s="248"/>
      <c r="J2987" s="226"/>
      <c r="K2987" s="3"/>
      <c r="L2987" s="3"/>
      <c r="O2987" s="227"/>
      <c r="Q2987" s="94"/>
      <c r="R2987" s="94"/>
      <c r="S2987" s="94"/>
      <c r="T2987" s="94"/>
    </row>
    <row r="2988" ht="15.75" customHeight="1">
      <c r="A2988" s="242"/>
      <c r="B2988" s="222"/>
      <c r="C2988" s="223"/>
      <c r="D2988" s="248"/>
      <c r="J2988" s="226"/>
      <c r="K2988" s="3"/>
      <c r="L2988" s="3"/>
      <c r="O2988" s="227"/>
      <c r="Q2988" s="94"/>
      <c r="R2988" s="94"/>
      <c r="S2988" s="94"/>
      <c r="T2988" s="94"/>
    </row>
    <row r="2989" ht="15.75" customHeight="1">
      <c r="A2989" s="242"/>
      <c r="B2989" s="222"/>
      <c r="C2989" s="223"/>
      <c r="D2989" s="248"/>
      <c r="J2989" s="226"/>
      <c r="K2989" s="3"/>
      <c r="L2989" s="3"/>
      <c r="O2989" s="227"/>
      <c r="Q2989" s="94"/>
      <c r="R2989" s="94"/>
      <c r="S2989" s="94"/>
      <c r="T2989" s="94"/>
    </row>
    <row r="2990" ht="15.75" customHeight="1">
      <c r="A2990" s="242"/>
      <c r="B2990" s="222"/>
      <c r="C2990" s="223"/>
      <c r="D2990" s="248"/>
      <c r="J2990" s="226"/>
      <c r="K2990" s="3"/>
      <c r="L2990" s="3"/>
      <c r="O2990" s="227"/>
      <c r="Q2990" s="94"/>
      <c r="R2990" s="94"/>
      <c r="S2990" s="94"/>
      <c r="T2990" s="94"/>
    </row>
    <row r="2991" ht="15.75" customHeight="1">
      <c r="A2991" s="242"/>
      <c r="B2991" s="222"/>
      <c r="C2991" s="223"/>
      <c r="D2991" s="248"/>
      <c r="J2991" s="226"/>
      <c r="K2991" s="3"/>
      <c r="L2991" s="3"/>
      <c r="O2991" s="227"/>
      <c r="Q2991" s="94"/>
      <c r="R2991" s="94"/>
      <c r="S2991" s="94"/>
      <c r="T2991" s="94"/>
    </row>
    <row r="2992" ht="15.75" customHeight="1">
      <c r="A2992" s="242"/>
      <c r="B2992" s="222"/>
      <c r="C2992" s="223"/>
      <c r="D2992" s="248"/>
      <c r="J2992" s="226"/>
      <c r="K2992" s="3"/>
      <c r="L2992" s="3"/>
      <c r="O2992" s="227"/>
      <c r="Q2992" s="94"/>
      <c r="R2992" s="94"/>
      <c r="S2992" s="94"/>
      <c r="T2992" s="94"/>
    </row>
    <row r="2993" ht="15.75" customHeight="1">
      <c r="A2993" s="242"/>
      <c r="B2993" s="222"/>
      <c r="C2993" s="223"/>
      <c r="D2993" s="248"/>
      <c r="J2993" s="226"/>
      <c r="K2993" s="3"/>
      <c r="L2993" s="3"/>
      <c r="O2993" s="227"/>
      <c r="Q2993" s="94"/>
      <c r="R2993" s="94"/>
      <c r="S2993" s="94"/>
      <c r="T2993" s="94"/>
    </row>
    <row r="2994" ht="15.75" customHeight="1">
      <c r="A2994" s="242"/>
      <c r="B2994" s="222"/>
      <c r="C2994" s="223"/>
      <c r="D2994" s="248"/>
      <c r="J2994" s="226"/>
      <c r="K2994" s="3"/>
      <c r="L2994" s="3"/>
      <c r="O2994" s="227"/>
      <c r="Q2994" s="94"/>
      <c r="R2994" s="94"/>
      <c r="S2994" s="94"/>
      <c r="T2994" s="94"/>
    </row>
    <row r="2995" ht="15.75" customHeight="1">
      <c r="A2995" s="242"/>
      <c r="B2995" s="222"/>
      <c r="C2995" s="223"/>
      <c r="D2995" s="248"/>
      <c r="J2995" s="226"/>
      <c r="K2995" s="3"/>
      <c r="L2995" s="3"/>
      <c r="O2995" s="227"/>
      <c r="Q2995" s="94"/>
      <c r="R2995" s="94"/>
      <c r="S2995" s="94"/>
      <c r="T2995" s="94"/>
    </row>
    <row r="2996" ht="15.75" customHeight="1">
      <c r="A2996" s="242"/>
      <c r="B2996" s="222"/>
      <c r="C2996" s="223"/>
      <c r="D2996" s="248"/>
      <c r="J2996" s="226"/>
      <c r="K2996" s="3"/>
      <c r="L2996" s="3"/>
      <c r="O2996" s="227"/>
      <c r="Q2996" s="94"/>
      <c r="R2996" s="94"/>
      <c r="S2996" s="94"/>
      <c r="T2996" s="94"/>
    </row>
    <row r="2997" ht="15.75" customHeight="1">
      <c r="A2997" s="242"/>
      <c r="B2997" s="222"/>
      <c r="C2997" s="223"/>
      <c r="D2997" s="248"/>
      <c r="J2997" s="226"/>
      <c r="K2997" s="3"/>
      <c r="L2997" s="3"/>
      <c r="O2997" s="227"/>
      <c r="Q2997" s="94"/>
      <c r="R2997" s="94"/>
      <c r="S2997" s="94"/>
      <c r="T2997" s="94"/>
    </row>
    <row r="2998" ht="15.75" customHeight="1">
      <c r="A2998" s="242"/>
      <c r="B2998" s="222"/>
      <c r="C2998" s="223"/>
      <c r="D2998" s="248"/>
      <c r="J2998" s="226"/>
      <c r="K2998" s="3"/>
      <c r="L2998" s="3"/>
      <c r="O2998" s="227"/>
      <c r="Q2998" s="94"/>
      <c r="R2998" s="94"/>
      <c r="S2998" s="94"/>
      <c r="T2998" s="94"/>
    </row>
    <row r="2999" ht="15.75" customHeight="1">
      <c r="A2999" s="242"/>
      <c r="B2999" s="222"/>
      <c r="C2999" s="223"/>
      <c r="D2999" s="248"/>
      <c r="J2999" s="226"/>
      <c r="K2999" s="3"/>
      <c r="L2999" s="3"/>
      <c r="O2999" s="227"/>
      <c r="Q2999" s="94"/>
      <c r="R2999" s="94"/>
      <c r="S2999" s="94"/>
      <c r="T2999" s="94"/>
    </row>
    <row r="3000" ht="15.75" customHeight="1">
      <c r="A3000" s="242"/>
      <c r="B3000" s="222"/>
      <c r="C3000" s="223"/>
      <c r="D3000" s="248"/>
      <c r="J3000" s="226"/>
      <c r="K3000" s="3"/>
      <c r="L3000" s="3"/>
      <c r="O3000" s="227"/>
      <c r="Q3000" s="94"/>
      <c r="R3000" s="94"/>
      <c r="S3000" s="94"/>
      <c r="T3000" s="94"/>
    </row>
    <row r="3001" ht="15.75" customHeight="1">
      <c r="A3001" s="242"/>
      <c r="B3001" s="222"/>
      <c r="C3001" s="223"/>
      <c r="D3001" s="248"/>
      <c r="J3001" s="226"/>
      <c r="K3001" s="3"/>
      <c r="L3001" s="3"/>
      <c r="O3001" s="227"/>
      <c r="Q3001" s="94"/>
      <c r="R3001" s="94"/>
      <c r="S3001" s="94"/>
      <c r="T3001" s="94"/>
    </row>
    <row r="3002" ht="15.75" customHeight="1">
      <c r="A3002" s="242"/>
      <c r="B3002" s="222"/>
      <c r="C3002" s="223"/>
      <c r="D3002" s="248"/>
      <c r="J3002" s="226"/>
      <c r="K3002" s="3"/>
      <c r="L3002" s="3"/>
      <c r="O3002" s="227"/>
      <c r="Q3002" s="94"/>
      <c r="R3002" s="94"/>
      <c r="S3002" s="94"/>
      <c r="T3002" s="94"/>
    </row>
    <row r="3003" ht="15.75" customHeight="1">
      <c r="A3003" s="242"/>
      <c r="B3003" s="222"/>
      <c r="C3003" s="223"/>
      <c r="D3003" s="248"/>
      <c r="J3003" s="226"/>
      <c r="K3003" s="3"/>
      <c r="L3003" s="3"/>
      <c r="O3003" s="227"/>
      <c r="Q3003" s="94"/>
      <c r="R3003" s="94"/>
      <c r="S3003" s="94"/>
      <c r="T3003" s="94"/>
    </row>
    <row r="3004" ht="15.75" customHeight="1">
      <c r="A3004" s="242"/>
      <c r="B3004" s="222"/>
      <c r="C3004" s="223"/>
      <c r="D3004" s="248"/>
      <c r="J3004" s="226"/>
      <c r="K3004" s="3"/>
      <c r="L3004" s="3"/>
      <c r="O3004" s="227"/>
      <c r="Q3004" s="94"/>
      <c r="R3004" s="94"/>
      <c r="S3004" s="94"/>
      <c r="T3004" s="94"/>
    </row>
    <row r="3005" ht="15.75" customHeight="1">
      <c r="A3005" s="242"/>
      <c r="B3005" s="222"/>
      <c r="C3005" s="223"/>
      <c r="D3005" s="248"/>
      <c r="J3005" s="226"/>
      <c r="K3005" s="3"/>
      <c r="L3005" s="3"/>
      <c r="O3005" s="227"/>
      <c r="Q3005" s="94"/>
      <c r="R3005" s="94"/>
      <c r="S3005" s="94"/>
      <c r="T3005" s="94"/>
    </row>
    <row r="3006" ht="15.75" customHeight="1">
      <c r="A3006" s="242"/>
      <c r="B3006" s="222"/>
      <c r="C3006" s="223"/>
      <c r="D3006" s="248"/>
      <c r="J3006" s="226"/>
      <c r="K3006" s="3"/>
      <c r="L3006" s="3"/>
      <c r="O3006" s="227"/>
      <c r="Q3006" s="94"/>
      <c r="R3006" s="94"/>
      <c r="S3006" s="94"/>
      <c r="T3006" s="94"/>
    </row>
    <row r="3007" ht="15.75" customHeight="1">
      <c r="A3007" s="242"/>
      <c r="B3007" s="222"/>
      <c r="C3007" s="223"/>
      <c r="D3007" s="248"/>
      <c r="J3007" s="226"/>
      <c r="K3007" s="3"/>
      <c r="L3007" s="3"/>
      <c r="O3007" s="227"/>
      <c r="Q3007" s="94"/>
      <c r="R3007" s="94"/>
      <c r="S3007" s="94"/>
      <c r="T3007" s="94"/>
    </row>
    <row r="3008" ht="15.75" customHeight="1">
      <c r="A3008" s="242"/>
      <c r="B3008" s="222"/>
      <c r="C3008" s="223"/>
      <c r="D3008" s="248"/>
      <c r="J3008" s="226"/>
      <c r="K3008" s="3"/>
      <c r="L3008" s="3"/>
      <c r="O3008" s="227"/>
      <c r="Q3008" s="94"/>
      <c r="R3008" s="94"/>
      <c r="S3008" s="94"/>
      <c r="T3008" s="94"/>
    </row>
    <row r="3009" ht="15.75" customHeight="1">
      <c r="A3009" s="242"/>
      <c r="B3009" s="222"/>
      <c r="C3009" s="223"/>
      <c r="D3009" s="248"/>
      <c r="J3009" s="226"/>
      <c r="K3009" s="3"/>
      <c r="L3009" s="3"/>
      <c r="O3009" s="227"/>
      <c r="Q3009" s="94"/>
      <c r="R3009" s="94"/>
      <c r="S3009" s="94"/>
      <c r="T3009" s="94"/>
    </row>
    <row r="3010" ht="15.75" customHeight="1">
      <c r="A3010" s="242"/>
      <c r="B3010" s="222"/>
      <c r="C3010" s="223"/>
      <c r="D3010" s="248"/>
      <c r="J3010" s="226"/>
      <c r="K3010" s="3"/>
      <c r="L3010" s="3"/>
      <c r="O3010" s="227"/>
      <c r="Q3010" s="94"/>
      <c r="R3010" s="94"/>
      <c r="S3010" s="94"/>
      <c r="T3010" s="94"/>
    </row>
    <row r="3011" ht="15.75" customHeight="1">
      <c r="A3011" s="242"/>
      <c r="B3011" s="222"/>
      <c r="C3011" s="223"/>
      <c r="D3011" s="248"/>
      <c r="J3011" s="226"/>
      <c r="K3011" s="3"/>
      <c r="L3011" s="3"/>
      <c r="O3011" s="227"/>
      <c r="Q3011" s="94"/>
      <c r="R3011" s="94"/>
      <c r="S3011" s="94"/>
      <c r="T3011" s="94"/>
    </row>
    <row r="3012" ht="15.75" customHeight="1">
      <c r="A3012" s="242"/>
      <c r="B3012" s="222"/>
      <c r="C3012" s="223"/>
      <c r="D3012" s="248"/>
      <c r="J3012" s="226"/>
      <c r="K3012" s="3"/>
      <c r="L3012" s="3"/>
      <c r="O3012" s="227"/>
      <c r="Q3012" s="94"/>
      <c r="R3012" s="94"/>
      <c r="S3012" s="94"/>
      <c r="T3012" s="94"/>
    </row>
    <row r="3013" ht="15.75" customHeight="1">
      <c r="A3013" s="242"/>
      <c r="B3013" s="222"/>
      <c r="C3013" s="223"/>
      <c r="D3013" s="248"/>
      <c r="J3013" s="226"/>
      <c r="K3013" s="3"/>
      <c r="L3013" s="3"/>
      <c r="O3013" s="227"/>
      <c r="Q3013" s="94"/>
      <c r="R3013" s="94"/>
      <c r="S3013" s="94"/>
      <c r="T3013" s="94"/>
    </row>
    <row r="3014" ht="15.75" customHeight="1">
      <c r="A3014" s="242"/>
      <c r="B3014" s="222"/>
      <c r="C3014" s="223"/>
      <c r="D3014" s="248"/>
      <c r="J3014" s="226"/>
      <c r="K3014" s="3"/>
      <c r="L3014" s="3"/>
      <c r="O3014" s="227"/>
      <c r="Q3014" s="94"/>
      <c r="R3014" s="94"/>
      <c r="S3014" s="94"/>
      <c r="T3014" s="94"/>
    </row>
    <row r="3015" ht="15.75" customHeight="1">
      <c r="A3015" s="242"/>
      <c r="B3015" s="222"/>
      <c r="C3015" s="223"/>
      <c r="D3015" s="248"/>
      <c r="J3015" s="226"/>
      <c r="K3015" s="3"/>
      <c r="L3015" s="3"/>
      <c r="O3015" s="227"/>
      <c r="Q3015" s="94"/>
      <c r="R3015" s="94"/>
      <c r="S3015" s="94"/>
      <c r="T3015" s="94"/>
    </row>
    <row r="3016" ht="15.75" customHeight="1">
      <c r="A3016" s="242"/>
      <c r="B3016" s="222"/>
      <c r="C3016" s="223"/>
      <c r="D3016" s="248"/>
      <c r="J3016" s="226"/>
      <c r="K3016" s="3"/>
      <c r="L3016" s="3"/>
      <c r="O3016" s="227"/>
      <c r="Q3016" s="94"/>
      <c r="R3016" s="94"/>
      <c r="S3016" s="94"/>
      <c r="T3016" s="94"/>
    </row>
    <row r="3017" ht="15.75" customHeight="1">
      <c r="A3017" s="242"/>
      <c r="B3017" s="222"/>
      <c r="C3017" s="223"/>
      <c r="D3017" s="248"/>
      <c r="J3017" s="226"/>
      <c r="K3017" s="3"/>
      <c r="L3017" s="3"/>
      <c r="O3017" s="227"/>
      <c r="Q3017" s="94"/>
      <c r="R3017" s="94"/>
      <c r="S3017" s="94"/>
      <c r="T3017" s="94"/>
    </row>
    <row r="3018" ht="15.75" customHeight="1">
      <c r="A3018" s="242"/>
      <c r="B3018" s="222"/>
      <c r="C3018" s="223"/>
      <c r="D3018" s="248"/>
      <c r="J3018" s="226"/>
      <c r="K3018" s="3"/>
      <c r="L3018" s="3"/>
      <c r="O3018" s="227"/>
      <c r="Q3018" s="94"/>
      <c r="R3018" s="94"/>
      <c r="S3018" s="94"/>
      <c r="T3018" s="94"/>
    </row>
    <row r="3019" ht="15.75" customHeight="1">
      <c r="A3019" s="242"/>
      <c r="B3019" s="222"/>
      <c r="C3019" s="223"/>
      <c r="D3019" s="248"/>
      <c r="J3019" s="226"/>
      <c r="K3019" s="3"/>
      <c r="L3019" s="3"/>
      <c r="O3019" s="227"/>
      <c r="Q3019" s="94"/>
      <c r="R3019" s="94"/>
      <c r="S3019" s="94"/>
      <c r="T3019" s="94"/>
    </row>
    <row r="3020" ht="15.75" customHeight="1">
      <c r="A3020" s="242"/>
      <c r="B3020" s="222"/>
      <c r="C3020" s="223"/>
      <c r="D3020" s="248"/>
      <c r="J3020" s="226"/>
      <c r="K3020" s="3"/>
      <c r="L3020" s="3"/>
      <c r="O3020" s="227"/>
      <c r="Q3020" s="94"/>
      <c r="R3020" s="94"/>
      <c r="S3020" s="94"/>
      <c r="T3020" s="94"/>
    </row>
    <row r="3021" ht="15.75" customHeight="1">
      <c r="A3021" s="242"/>
      <c r="B3021" s="222"/>
      <c r="C3021" s="223"/>
      <c r="D3021" s="248"/>
      <c r="J3021" s="226"/>
      <c r="K3021" s="3"/>
      <c r="L3021" s="3"/>
      <c r="O3021" s="227"/>
      <c r="Q3021" s="94"/>
      <c r="R3021" s="94"/>
      <c r="S3021" s="94"/>
      <c r="T3021" s="94"/>
    </row>
    <row r="3022" ht="15.75" customHeight="1">
      <c r="A3022" s="242"/>
      <c r="B3022" s="222"/>
      <c r="C3022" s="223"/>
      <c r="D3022" s="248"/>
      <c r="J3022" s="226"/>
      <c r="K3022" s="3"/>
      <c r="L3022" s="3"/>
      <c r="O3022" s="227"/>
      <c r="Q3022" s="94"/>
      <c r="R3022" s="94"/>
      <c r="S3022" s="94"/>
      <c r="T3022" s="94"/>
    </row>
    <row r="3023" ht="15.75" customHeight="1">
      <c r="A3023" s="242"/>
      <c r="B3023" s="222"/>
      <c r="C3023" s="223"/>
      <c r="D3023" s="248"/>
      <c r="J3023" s="226"/>
      <c r="K3023" s="3"/>
      <c r="L3023" s="3"/>
      <c r="O3023" s="227"/>
      <c r="Q3023" s="94"/>
      <c r="R3023" s="94"/>
      <c r="S3023" s="94"/>
      <c r="T3023" s="94"/>
    </row>
    <row r="3024" ht="15.75" customHeight="1">
      <c r="A3024" s="242"/>
      <c r="B3024" s="222"/>
      <c r="C3024" s="223"/>
      <c r="D3024" s="248"/>
      <c r="J3024" s="226"/>
      <c r="K3024" s="3"/>
      <c r="L3024" s="3"/>
      <c r="O3024" s="227"/>
      <c r="Q3024" s="94"/>
      <c r="R3024" s="94"/>
      <c r="S3024" s="94"/>
      <c r="T3024" s="94"/>
    </row>
    <row r="3025" ht="15.75" customHeight="1">
      <c r="A3025" s="242"/>
      <c r="B3025" s="222"/>
      <c r="C3025" s="223"/>
      <c r="D3025" s="248"/>
      <c r="J3025" s="226"/>
      <c r="K3025" s="3"/>
      <c r="L3025" s="3"/>
      <c r="O3025" s="227"/>
      <c r="Q3025" s="94"/>
      <c r="R3025" s="94"/>
      <c r="S3025" s="94"/>
      <c r="T3025" s="94"/>
    </row>
    <row r="3026" ht="15.75" customHeight="1">
      <c r="A3026" s="242"/>
      <c r="B3026" s="222"/>
      <c r="C3026" s="223"/>
      <c r="D3026" s="248"/>
      <c r="J3026" s="226"/>
      <c r="K3026" s="3"/>
      <c r="L3026" s="3"/>
      <c r="O3026" s="227"/>
      <c r="Q3026" s="94"/>
      <c r="R3026" s="94"/>
      <c r="S3026" s="94"/>
      <c r="T3026" s="94"/>
    </row>
    <row r="3027" ht="15.75" customHeight="1">
      <c r="A3027" s="242"/>
      <c r="B3027" s="222"/>
      <c r="C3027" s="223"/>
      <c r="D3027" s="248"/>
      <c r="J3027" s="226"/>
      <c r="K3027" s="3"/>
      <c r="L3027" s="3"/>
      <c r="O3027" s="227"/>
      <c r="Q3027" s="94"/>
      <c r="R3027" s="94"/>
      <c r="S3027" s="94"/>
      <c r="T3027" s="94"/>
    </row>
    <row r="3028" ht="15.75" customHeight="1">
      <c r="A3028" s="242"/>
      <c r="B3028" s="222"/>
      <c r="C3028" s="223"/>
      <c r="D3028" s="248"/>
      <c r="J3028" s="226"/>
      <c r="K3028" s="3"/>
      <c r="L3028" s="3"/>
      <c r="O3028" s="227"/>
      <c r="Q3028" s="94"/>
      <c r="R3028" s="94"/>
      <c r="S3028" s="94"/>
      <c r="T3028" s="94"/>
    </row>
    <row r="3029" ht="15.75" customHeight="1">
      <c r="A3029" s="242"/>
      <c r="B3029" s="222"/>
      <c r="C3029" s="223"/>
      <c r="D3029" s="248"/>
      <c r="J3029" s="226"/>
      <c r="K3029" s="3"/>
      <c r="L3029" s="3"/>
      <c r="O3029" s="227"/>
      <c r="Q3029" s="94"/>
      <c r="R3029" s="94"/>
      <c r="S3029" s="94"/>
      <c r="T3029" s="94"/>
    </row>
    <row r="3030" ht="15.75" customHeight="1">
      <c r="A3030" s="242"/>
      <c r="B3030" s="222"/>
      <c r="C3030" s="223"/>
      <c r="D3030" s="248"/>
      <c r="J3030" s="226"/>
      <c r="K3030" s="3"/>
      <c r="L3030" s="3"/>
      <c r="O3030" s="227"/>
      <c r="Q3030" s="94"/>
      <c r="R3030" s="94"/>
      <c r="S3030" s="94"/>
      <c r="T3030" s="94"/>
    </row>
    <row r="3031" ht="15.75" customHeight="1">
      <c r="A3031" s="242"/>
      <c r="B3031" s="222"/>
      <c r="C3031" s="223"/>
      <c r="D3031" s="248"/>
      <c r="J3031" s="226"/>
      <c r="K3031" s="3"/>
      <c r="L3031" s="3"/>
      <c r="O3031" s="227"/>
      <c r="Q3031" s="94"/>
      <c r="R3031" s="94"/>
      <c r="S3031" s="94"/>
      <c r="T3031" s="94"/>
    </row>
    <row r="3032" ht="15.75" customHeight="1">
      <c r="A3032" s="242"/>
      <c r="B3032" s="222"/>
      <c r="C3032" s="223"/>
      <c r="D3032" s="248"/>
      <c r="J3032" s="226"/>
      <c r="K3032" s="3"/>
      <c r="L3032" s="3"/>
      <c r="O3032" s="227"/>
      <c r="Q3032" s="94"/>
      <c r="R3032" s="94"/>
      <c r="S3032" s="94"/>
      <c r="T3032" s="94"/>
    </row>
    <row r="3033" ht="15.75" customHeight="1">
      <c r="A3033" s="242"/>
      <c r="B3033" s="222"/>
      <c r="C3033" s="223"/>
      <c r="D3033" s="248"/>
      <c r="J3033" s="226"/>
      <c r="K3033" s="3"/>
      <c r="L3033" s="3"/>
      <c r="O3033" s="227"/>
      <c r="Q3033" s="94"/>
      <c r="R3033" s="94"/>
      <c r="S3033" s="94"/>
      <c r="T3033" s="94"/>
    </row>
    <row r="3034" ht="15.75" customHeight="1">
      <c r="A3034" s="242"/>
      <c r="B3034" s="222"/>
      <c r="C3034" s="223"/>
      <c r="D3034" s="248"/>
      <c r="J3034" s="226"/>
      <c r="K3034" s="3"/>
      <c r="L3034" s="3"/>
      <c r="O3034" s="227"/>
      <c r="Q3034" s="94"/>
      <c r="R3034" s="94"/>
      <c r="S3034" s="94"/>
      <c r="T3034" s="94"/>
    </row>
    <row r="3035" ht="15.75" customHeight="1">
      <c r="A3035" s="242"/>
      <c r="B3035" s="222"/>
      <c r="C3035" s="223"/>
      <c r="D3035" s="248"/>
      <c r="J3035" s="226"/>
      <c r="K3035" s="3"/>
      <c r="L3035" s="3"/>
      <c r="O3035" s="227"/>
      <c r="Q3035" s="94"/>
      <c r="R3035" s="94"/>
      <c r="S3035" s="94"/>
      <c r="T3035" s="94"/>
    </row>
    <row r="3036" ht="15.75" customHeight="1">
      <c r="A3036" s="242"/>
      <c r="B3036" s="222"/>
      <c r="C3036" s="223"/>
      <c r="D3036" s="248"/>
      <c r="J3036" s="226"/>
      <c r="K3036" s="3"/>
      <c r="L3036" s="3"/>
      <c r="O3036" s="227"/>
      <c r="Q3036" s="94"/>
      <c r="R3036" s="94"/>
      <c r="S3036" s="94"/>
      <c r="T3036" s="94"/>
    </row>
    <row r="3037" ht="15.75" customHeight="1">
      <c r="A3037" s="242"/>
      <c r="B3037" s="222"/>
      <c r="C3037" s="223"/>
      <c r="D3037" s="248"/>
      <c r="J3037" s="226"/>
      <c r="K3037" s="3"/>
      <c r="L3037" s="3"/>
      <c r="O3037" s="227"/>
      <c r="Q3037" s="94"/>
      <c r="R3037" s="94"/>
      <c r="S3037" s="94"/>
      <c r="T3037" s="94"/>
    </row>
    <row r="3038" ht="15.75" customHeight="1">
      <c r="A3038" s="242"/>
      <c r="B3038" s="222"/>
      <c r="C3038" s="223"/>
      <c r="D3038" s="248"/>
      <c r="J3038" s="226"/>
      <c r="K3038" s="3"/>
      <c r="L3038" s="3"/>
      <c r="O3038" s="227"/>
      <c r="Q3038" s="94"/>
      <c r="R3038" s="94"/>
      <c r="S3038" s="94"/>
      <c r="T3038" s="94"/>
    </row>
    <row r="3039" ht="15.75" customHeight="1">
      <c r="A3039" s="242"/>
      <c r="B3039" s="222"/>
      <c r="C3039" s="223"/>
      <c r="D3039" s="248"/>
      <c r="J3039" s="226"/>
      <c r="K3039" s="3"/>
      <c r="L3039" s="3"/>
      <c r="O3039" s="227"/>
      <c r="Q3039" s="94"/>
      <c r="R3039" s="94"/>
      <c r="S3039" s="94"/>
      <c r="T3039" s="94"/>
    </row>
    <row r="3040" ht="15.75" customHeight="1">
      <c r="A3040" s="242"/>
      <c r="B3040" s="222"/>
      <c r="C3040" s="223"/>
      <c r="D3040" s="248"/>
      <c r="J3040" s="226"/>
      <c r="K3040" s="3"/>
      <c r="L3040" s="3"/>
      <c r="O3040" s="227"/>
      <c r="Q3040" s="94"/>
      <c r="R3040" s="94"/>
      <c r="S3040" s="94"/>
      <c r="T3040" s="94"/>
    </row>
    <row r="3041" ht="15.75" customHeight="1">
      <c r="A3041" s="242"/>
      <c r="B3041" s="222"/>
      <c r="C3041" s="223"/>
      <c r="D3041" s="248"/>
      <c r="J3041" s="226"/>
      <c r="K3041" s="3"/>
      <c r="L3041" s="3"/>
      <c r="O3041" s="227"/>
      <c r="Q3041" s="94"/>
      <c r="R3041" s="94"/>
      <c r="S3041" s="94"/>
      <c r="T3041" s="94"/>
    </row>
    <row r="3042" ht="15.75" customHeight="1">
      <c r="A3042" s="242"/>
      <c r="B3042" s="222"/>
      <c r="C3042" s="223"/>
      <c r="D3042" s="248"/>
      <c r="J3042" s="226"/>
      <c r="K3042" s="3"/>
      <c r="L3042" s="3"/>
      <c r="O3042" s="227"/>
      <c r="Q3042" s="94"/>
      <c r="R3042" s="94"/>
      <c r="S3042" s="94"/>
      <c r="T3042" s="94"/>
    </row>
    <row r="3043" ht="15.75" customHeight="1">
      <c r="A3043" s="242"/>
      <c r="B3043" s="222"/>
      <c r="C3043" s="223"/>
      <c r="D3043" s="248"/>
      <c r="J3043" s="226"/>
      <c r="K3043" s="3"/>
      <c r="L3043" s="3"/>
      <c r="O3043" s="227"/>
      <c r="Q3043" s="94"/>
      <c r="R3043" s="94"/>
      <c r="S3043" s="94"/>
      <c r="T3043" s="94"/>
    </row>
    <row r="3044" ht="15.75" customHeight="1">
      <c r="A3044" s="242"/>
      <c r="B3044" s="222"/>
      <c r="C3044" s="223"/>
      <c r="D3044" s="248"/>
      <c r="J3044" s="226"/>
      <c r="K3044" s="3"/>
      <c r="L3044" s="3"/>
      <c r="O3044" s="227"/>
      <c r="Q3044" s="94"/>
      <c r="R3044" s="94"/>
      <c r="S3044" s="94"/>
      <c r="T3044" s="94"/>
    </row>
    <row r="3045" ht="15.75" customHeight="1">
      <c r="A3045" s="242"/>
      <c r="B3045" s="222"/>
      <c r="C3045" s="223"/>
      <c r="D3045" s="248"/>
      <c r="J3045" s="226"/>
      <c r="K3045" s="3"/>
      <c r="L3045" s="3"/>
      <c r="O3045" s="227"/>
      <c r="Q3045" s="94"/>
      <c r="R3045" s="94"/>
      <c r="S3045" s="94"/>
      <c r="T3045" s="94"/>
    </row>
    <row r="3046" ht="15.75" customHeight="1">
      <c r="A3046" s="242"/>
      <c r="B3046" s="222"/>
      <c r="C3046" s="223"/>
      <c r="D3046" s="248"/>
      <c r="J3046" s="226"/>
      <c r="K3046" s="3"/>
      <c r="L3046" s="3"/>
      <c r="O3046" s="227"/>
      <c r="Q3046" s="94"/>
      <c r="R3046" s="94"/>
      <c r="S3046" s="94"/>
      <c r="T3046" s="94"/>
    </row>
    <row r="3047" ht="15.75" customHeight="1">
      <c r="A3047" s="242"/>
      <c r="B3047" s="222"/>
      <c r="C3047" s="223"/>
      <c r="D3047" s="248"/>
      <c r="J3047" s="226"/>
      <c r="K3047" s="3"/>
      <c r="L3047" s="3"/>
      <c r="O3047" s="227"/>
      <c r="Q3047" s="94"/>
      <c r="R3047" s="94"/>
      <c r="S3047" s="94"/>
      <c r="T3047" s="94"/>
    </row>
    <row r="3048" ht="15.75" customHeight="1">
      <c r="A3048" s="242"/>
      <c r="B3048" s="222"/>
      <c r="C3048" s="223"/>
      <c r="D3048" s="248"/>
      <c r="J3048" s="226"/>
      <c r="K3048" s="3"/>
      <c r="L3048" s="3"/>
      <c r="O3048" s="227"/>
      <c r="Q3048" s="94"/>
      <c r="R3048" s="94"/>
      <c r="S3048" s="94"/>
      <c r="T3048" s="94"/>
    </row>
    <row r="3049" ht="15.75" customHeight="1">
      <c r="A3049" s="242"/>
      <c r="B3049" s="222"/>
      <c r="C3049" s="223"/>
      <c r="D3049" s="248"/>
      <c r="J3049" s="226"/>
      <c r="K3049" s="3"/>
      <c r="L3049" s="3"/>
      <c r="O3049" s="227"/>
      <c r="Q3049" s="94"/>
      <c r="R3049" s="94"/>
      <c r="S3049" s="94"/>
      <c r="T3049" s="94"/>
    </row>
    <row r="3050" ht="15.75" customHeight="1">
      <c r="A3050" s="242"/>
      <c r="B3050" s="222"/>
      <c r="C3050" s="223"/>
      <c r="D3050" s="248"/>
      <c r="J3050" s="226"/>
      <c r="K3050" s="3"/>
      <c r="L3050" s="3"/>
      <c r="O3050" s="227"/>
      <c r="Q3050" s="94"/>
      <c r="R3050" s="94"/>
      <c r="S3050" s="94"/>
      <c r="T3050" s="94"/>
    </row>
    <row r="3051" ht="15.75" customHeight="1">
      <c r="A3051" s="242"/>
      <c r="B3051" s="222"/>
      <c r="C3051" s="223"/>
      <c r="D3051" s="248"/>
      <c r="J3051" s="226"/>
      <c r="K3051" s="3"/>
      <c r="L3051" s="3"/>
      <c r="O3051" s="227"/>
      <c r="Q3051" s="94"/>
      <c r="R3051" s="94"/>
      <c r="S3051" s="94"/>
      <c r="T3051" s="94"/>
    </row>
    <row r="3052" ht="15.75" customHeight="1">
      <c r="A3052" s="242"/>
      <c r="B3052" s="222"/>
      <c r="C3052" s="223"/>
      <c r="D3052" s="248"/>
      <c r="J3052" s="226"/>
      <c r="K3052" s="3"/>
      <c r="L3052" s="3"/>
      <c r="O3052" s="227"/>
      <c r="Q3052" s="94"/>
      <c r="R3052" s="94"/>
      <c r="S3052" s="94"/>
      <c r="T3052" s="94"/>
    </row>
    <row r="3053" ht="15.75" customHeight="1">
      <c r="A3053" s="242"/>
      <c r="B3053" s="222"/>
      <c r="C3053" s="223"/>
      <c r="D3053" s="248"/>
      <c r="J3053" s="226"/>
      <c r="K3053" s="3"/>
      <c r="L3053" s="3"/>
      <c r="O3053" s="227"/>
      <c r="Q3053" s="94"/>
      <c r="R3053" s="94"/>
      <c r="S3053" s="94"/>
      <c r="T3053" s="94"/>
    </row>
    <row r="3054" ht="15.75" customHeight="1">
      <c r="A3054" s="242"/>
      <c r="B3054" s="222"/>
      <c r="C3054" s="223"/>
      <c r="D3054" s="248"/>
      <c r="J3054" s="226"/>
      <c r="K3054" s="3"/>
      <c r="L3054" s="3"/>
      <c r="O3054" s="227"/>
      <c r="Q3054" s="94"/>
      <c r="R3054" s="94"/>
      <c r="S3054" s="94"/>
      <c r="T3054" s="94"/>
    </row>
    <row r="3055" ht="15.75" customHeight="1">
      <c r="A3055" s="242"/>
      <c r="B3055" s="222"/>
      <c r="C3055" s="223"/>
      <c r="D3055" s="248"/>
      <c r="J3055" s="226"/>
      <c r="K3055" s="3"/>
      <c r="L3055" s="3"/>
      <c r="O3055" s="227"/>
      <c r="Q3055" s="94"/>
      <c r="R3055" s="94"/>
      <c r="S3055" s="94"/>
      <c r="T3055" s="94"/>
    </row>
    <row r="3056" ht="15.75" customHeight="1">
      <c r="A3056" s="242"/>
      <c r="B3056" s="222"/>
      <c r="C3056" s="223"/>
      <c r="D3056" s="248"/>
      <c r="J3056" s="226"/>
      <c r="K3056" s="3"/>
      <c r="L3056" s="3"/>
      <c r="O3056" s="227"/>
      <c r="Q3056" s="94"/>
      <c r="R3056" s="94"/>
      <c r="S3056" s="94"/>
      <c r="T3056" s="94"/>
    </row>
    <row r="3057" ht="15.75" customHeight="1">
      <c r="A3057" s="242"/>
      <c r="B3057" s="222"/>
      <c r="C3057" s="223"/>
      <c r="D3057" s="248"/>
      <c r="J3057" s="226"/>
      <c r="K3057" s="3"/>
      <c r="L3057" s="3"/>
      <c r="O3057" s="227"/>
      <c r="Q3057" s="94"/>
      <c r="R3057" s="94"/>
      <c r="S3057" s="94"/>
      <c r="T3057" s="94"/>
    </row>
    <row r="3058" ht="15.75" customHeight="1">
      <c r="A3058" s="242"/>
      <c r="B3058" s="222"/>
      <c r="C3058" s="223"/>
      <c r="D3058" s="248"/>
      <c r="J3058" s="226"/>
      <c r="K3058" s="3"/>
      <c r="L3058" s="3"/>
      <c r="O3058" s="227"/>
      <c r="Q3058" s="94"/>
      <c r="R3058" s="94"/>
      <c r="S3058" s="94"/>
      <c r="T3058" s="94"/>
    </row>
    <row r="3059" ht="15.75" customHeight="1">
      <c r="A3059" s="242"/>
      <c r="B3059" s="222"/>
      <c r="C3059" s="223"/>
      <c r="D3059" s="248"/>
      <c r="J3059" s="226"/>
      <c r="K3059" s="3"/>
      <c r="L3059" s="3"/>
      <c r="O3059" s="227"/>
      <c r="Q3059" s="94"/>
      <c r="R3059" s="94"/>
      <c r="S3059" s="94"/>
      <c r="T3059" s="94"/>
    </row>
    <row r="3060" ht="15.75" customHeight="1">
      <c r="A3060" s="242"/>
      <c r="B3060" s="222"/>
      <c r="C3060" s="223"/>
      <c r="D3060" s="248"/>
      <c r="J3060" s="226"/>
      <c r="K3060" s="3"/>
      <c r="L3060" s="3"/>
      <c r="O3060" s="227"/>
      <c r="Q3060" s="94"/>
      <c r="R3060" s="94"/>
      <c r="S3060" s="94"/>
      <c r="T3060" s="94"/>
    </row>
    <row r="3061" ht="15.75" customHeight="1">
      <c r="A3061" s="242"/>
      <c r="B3061" s="222"/>
      <c r="C3061" s="223"/>
      <c r="D3061" s="248"/>
      <c r="J3061" s="226"/>
      <c r="K3061" s="3"/>
      <c r="L3061" s="3"/>
      <c r="O3061" s="227"/>
      <c r="Q3061" s="94"/>
      <c r="R3061" s="94"/>
      <c r="S3061" s="94"/>
      <c r="T3061" s="94"/>
    </row>
    <row r="3062" ht="15.75" customHeight="1">
      <c r="A3062" s="242"/>
      <c r="B3062" s="222"/>
      <c r="C3062" s="223"/>
      <c r="D3062" s="248"/>
      <c r="J3062" s="226"/>
      <c r="K3062" s="3"/>
      <c r="L3062" s="3"/>
      <c r="O3062" s="227"/>
      <c r="Q3062" s="94"/>
      <c r="R3062" s="94"/>
      <c r="S3062" s="94"/>
      <c r="T3062" s="94"/>
    </row>
    <row r="3063" ht="15.75" customHeight="1">
      <c r="A3063" s="242"/>
      <c r="B3063" s="222"/>
      <c r="C3063" s="223"/>
      <c r="D3063" s="248"/>
      <c r="J3063" s="226"/>
      <c r="K3063" s="3"/>
      <c r="L3063" s="3"/>
      <c r="O3063" s="227"/>
      <c r="Q3063" s="94"/>
      <c r="R3063" s="94"/>
      <c r="S3063" s="94"/>
      <c r="T3063" s="94"/>
    </row>
    <row r="3064" ht="15.75" customHeight="1">
      <c r="A3064" s="242"/>
      <c r="B3064" s="222"/>
      <c r="C3064" s="223"/>
      <c r="D3064" s="248"/>
      <c r="J3064" s="226"/>
      <c r="K3064" s="3"/>
      <c r="L3064" s="3"/>
      <c r="O3064" s="227"/>
      <c r="Q3064" s="94"/>
      <c r="R3064" s="94"/>
      <c r="S3064" s="94"/>
      <c r="T3064" s="94"/>
    </row>
    <row r="3065" ht="15.75" customHeight="1">
      <c r="A3065" s="242"/>
      <c r="B3065" s="222"/>
      <c r="C3065" s="223"/>
      <c r="D3065" s="248"/>
      <c r="J3065" s="226"/>
      <c r="K3065" s="3"/>
      <c r="L3065" s="3"/>
      <c r="O3065" s="227"/>
      <c r="Q3065" s="94"/>
      <c r="R3065" s="94"/>
      <c r="S3065" s="94"/>
      <c r="T3065" s="94"/>
    </row>
    <row r="3066" ht="15.75" customHeight="1">
      <c r="A3066" s="242"/>
      <c r="B3066" s="222"/>
      <c r="C3066" s="223"/>
      <c r="D3066" s="248"/>
      <c r="J3066" s="226"/>
      <c r="K3066" s="3"/>
      <c r="L3066" s="3"/>
      <c r="O3066" s="227"/>
      <c r="Q3066" s="94"/>
      <c r="R3066" s="94"/>
      <c r="S3066" s="94"/>
      <c r="T3066" s="94"/>
    </row>
    <row r="3067" ht="15.75" customHeight="1">
      <c r="A3067" s="242"/>
      <c r="B3067" s="222"/>
      <c r="C3067" s="223"/>
      <c r="D3067" s="248"/>
      <c r="J3067" s="226"/>
      <c r="K3067" s="3"/>
      <c r="L3067" s="3"/>
      <c r="O3067" s="227"/>
      <c r="Q3067" s="94"/>
      <c r="R3067" s="94"/>
      <c r="S3067" s="94"/>
      <c r="T3067" s="94"/>
    </row>
    <row r="3068" ht="15.75" customHeight="1">
      <c r="A3068" s="242"/>
      <c r="B3068" s="222"/>
      <c r="C3068" s="223"/>
      <c r="D3068" s="248"/>
      <c r="J3068" s="226"/>
      <c r="K3068" s="3"/>
      <c r="L3068" s="3"/>
      <c r="O3068" s="227"/>
      <c r="Q3068" s="94"/>
      <c r="R3068" s="94"/>
      <c r="S3068" s="94"/>
      <c r="T3068" s="94"/>
    </row>
    <row r="3069" ht="15.75" customHeight="1">
      <c r="A3069" s="242"/>
      <c r="B3069" s="222"/>
      <c r="C3069" s="223"/>
      <c r="D3069" s="248"/>
      <c r="J3069" s="226"/>
      <c r="K3069" s="3"/>
      <c r="L3069" s="3"/>
      <c r="O3069" s="227"/>
      <c r="Q3069" s="94"/>
      <c r="R3069" s="94"/>
      <c r="S3069" s="94"/>
      <c r="T3069" s="94"/>
    </row>
    <row r="3070" ht="15.75" customHeight="1">
      <c r="A3070" s="242"/>
      <c r="B3070" s="222"/>
      <c r="C3070" s="223"/>
      <c r="D3070" s="248"/>
      <c r="J3070" s="226"/>
      <c r="K3070" s="3"/>
      <c r="L3070" s="3"/>
      <c r="O3070" s="227"/>
      <c r="Q3070" s="94"/>
      <c r="R3070" s="94"/>
      <c r="S3070" s="94"/>
      <c r="T3070" s="94"/>
    </row>
    <row r="3071" ht="15.75" customHeight="1">
      <c r="A3071" s="242"/>
      <c r="B3071" s="222"/>
      <c r="C3071" s="223"/>
      <c r="D3071" s="248"/>
      <c r="J3071" s="226"/>
      <c r="K3071" s="3"/>
      <c r="L3071" s="3"/>
      <c r="O3071" s="227"/>
      <c r="Q3071" s="94"/>
      <c r="R3071" s="94"/>
      <c r="S3071" s="94"/>
      <c r="T3071" s="94"/>
    </row>
    <row r="3072" ht="15.75" customHeight="1">
      <c r="A3072" s="242"/>
      <c r="B3072" s="222"/>
      <c r="C3072" s="223"/>
      <c r="D3072" s="248"/>
      <c r="J3072" s="226"/>
      <c r="K3072" s="3"/>
      <c r="L3072" s="3"/>
      <c r="O3072" s="227"/>
      <c r="Q3072" s="94"/>
      <c r="R3072" s="94"/>
      <c r="S3072" s="94"/>
      <c r="T3072" s="94"/>
    </row>
    <row r="3073" ht="15.75" customHeight="1">
      <c r="A3073" s="242"/>
      <c r="B3073" s="222"/>
      <c r="C3073" s="223"/>
      <c r="D3073" s="248"/>
      <c r="J3073" s="226"/>
      <c r="K3073" s="3"/>
      <c r="L3073" s="3"/>
      <c r="O3073" s="227"/>
      <c r="Q3073" s="94"/>
      <c r="R3073" s="94"/>
      <c r="S3073" s="94"/>
      <c r="T3073" s="94"/>
    </row>
    <row r="3074" ht="15.75" customHeight="1">
      <c r="A3074" s="242"/>
      <c r="B3074" s="222"/>
      <c r="C3074" s="223"/>
      <c r="D3074" s="248"/>
      <c r="J3074" s="226"/>
      <c r="K3074" s="3"/>
      <c r="L3074" s="3"/>
      <c r="O3074" s="227"/>
      <c r="Q3074" s="94"/>
      <c r="R3074" s="94"/>
      <c r="S3074" s="94"/>
      <c r="T3074" s="94"/>
    </row>
    <row r="3075" ht="15.75" customHeight="1">
      <c r="A3075" s="242"/>
      <c r="B3075" s="222"/>
      <c r="C3075" s="223"/>
      <c r="D3075" s="248"/>
      <c r="J3075" s="226"/>
      <c r="K3075" s="3"/>
      <c r="L3075" s="3"/>
      <c r="O3075" s="227"/>
      <c r="Q3075" s="94"/>
      <c r="R3075" s="94"/>
      <c r="S3075" s="94"/>
      <c r="T3075" s="94"/>
    </row>
    <row r="3076" ht="15.75" customHeight="1">
      <c r="A3076" s="242"/>
      <c r="B3076" s="222"/>
      <c r="C3076" s="223"/>
      <c r="D3076" s="248"/>
      <c r="J3076" s="226"/>
      <c r="K3076" s="3"/>
      <c r="L3076" s="3"/>
      <c r="O3076" s="227"/>
      <c r="Q3076" s="94"/>
      <c r="R3076" s="94"/>
      <c r="S3076" s="94"/>
      <c r="T3076" s="94"/>
    </row>
    <row r="3077" ht="15.75" customHeight="1">
      <c r="A3077" s="242"/>
      <c r="B3077" s="222"/>
      <c r="C3077" s="223"/>
      <c r="D3077" s="248"/>
      <c r="J3077" s="226"/>
      <c r="K3077" s="3"/>
      <c r="L3077" s="3"/>
      <c r="O3077" s="227"/>
      <c r="Q3077" s="94"/>
      <c r="R3077" s="94"/>
      <c r="S3077" s="94"/>
      <c r="T3077" s="94"/>
    </row>
    <row r="3078" ht="15.75" customHeight="1">
      <c r="A3078" s="242"/>
      <c r="B3078" s="222"/>
      <c r="C3078" s="223"/>
      <c r="D3078" s="248"/>
      <c r="J3078" s="226"/>
      <c r="K3078" s="3"/>
      <c r="L3078" s="3"/>
      <c r="O3078" s="227"/>
      <c r="Q3078" s="94"/>
      <c r="R3078" s="94"/>
      <c r="S3078" s="94"/>
      <c r="T3078" s="94"/>
    </row>
    <row r="3079" ht="15.75" customHeight="1">
      <c r="A3079" s="242"/>
      <c r="B3079" s="222"/>
      <c r="C3079" s="223"/>
      <c r="D3079" s="248"/>
      <c r="J3079" s="226"/>
      <c r="K3079" s="3"/>
      <c r="L3079" s="3"/>
      <c r="O3079" s="227"/>
      <c r="Q3079" s="94"/>
      <c r="R3079" s="94"/>
      <c r="S3079" s="94"/>
      <c r="T3079" s="94"/>
    </row>
    <row r="3080" ht="15.75" customHeight="1">
      <c r="A3080" s="242"/>
      <c r="B3080" s="222"/>
      <c r="C3080" s="223"/>
      <c r="D3080" s="248"/>
      <c r="J3080" s="226"/>
      <c r="K3080" s="3"/>
      <c r="L3080" s="3"/>
      <c r="O3080" s="227"/>
      <c r="Q3080" s="94"/>
      <c r="R3080" s="94"/>
      <c r="S3080" s="94"/>
      <c r="T3080" s="94"/>
    </row>
    <row r="3081" ht="15.75" customHeight="1">
      <c r="A3081" s="242"/>
      <c r="B3081" s="222"/>
      <c r="C3081" s="223"/>
      <c r="D3081" s="248"/>
      <c r="J3081" s="226"/>
      <c r="K3081" s="3"/>
      <c r="L3081" s="3"/>
      <c r="O3081" s="227"/>
      <c r="Q3081" s="94"/>
      <c r="R3081" s="94"/>
      <c r="S3081" s="94"/>
      <c r="T3081" s="94"/>
    </row>
    <row r="3082" ht="15.75" customHeight="1">
      <c r="A3082" s="242"/>
      <c r="B3082" s="222"/>
      <c r="C3082" s="223"/>
      <c r="D3082" s="248"/>
      <c r="J3082" s="226"/>
      <c r="K3082" s="3"/>
      <c r="L3082" s="3"/>
      <c r="O3082" s="227"/>
      <c r="Q3082" s="94"/>
      <c r="R3082" s="94"/>
      <c r="S3082" s="94"/>
      <c r="T3082" s="94"/>
    </row>
    <row r="3083" ht="15.75" customHeight="1">
      <c r="A3083" s="242"/>
      <c r="B3083" s="222"/>
      <c r="C3083" s="223"/>
      <c r="D3083" s="248"/>
      <c r="J3083" s="226"/>
      <c r="K3083" s="3"/>
      <c r="L3083" s="3"/>
      <c r="O3083" s="227"/>
      <c r="Q3083" s="94"/>
      <c r="R3083" s="94"/>
      <c r="S3083" s="94"/>
      <c r="T3083" s="94"/>
    </row>
    <row r="3084" ht="15.75" customHeight="1">
      <c r="A3084" s="242"/>
      <c r="B3084" s="222"/>
      <c r="C3084" s="223"/>
      <c r="D3084" s="248"/>
      <c r="J3084" s="226"/>
      <c r="K3084" s="3"/>
      <c r="L3084" s="3"/>
      <c r="O3084" s="227"/>
      <c r="Q3084" s="94"/>
      <c r="R3084" s="94"/>
      <c r="S3084" s="94"/>
      <c r="T3084" s="94"/>
    </row>
    <row r="3085" ht="15.75" customHeight="1">
      <c r="A3085" s="242"/>
      <c r="B3085" s="222"/>
      <c r="C3085" s="223"/>
      <c r="D3085" s="248"/>
      <c r="J3085" s="226"/>
      <c r="K3085" s="3"/>
      <c r="L3085" s="3"/>
      <c r="O3085" s="227"/>
      <c r="Q3085" s="94"/>
      <c r="R3085" s="94"/>
      <c r="S3085" s="94"/>
      <c r="T3085" s="94"/>
    </row>
    <row r="3086" ht="15.75" customHeight="1">
      <c r="A3086" s="242"/>
      <c r="B3086" s="222"/>
      <c r="C3086" s="223"/>
      <c r="D3086" s="248"/>
      <c r="J3086" s="226"/>
      <c r="K3086" s="3"/>
      <c r="L3086" s="3"/>
      <c r="O3086" s="227"/>
      <c r="Q3086" s="94"/>
      <c r="R3086" s="94"/>
      <c r="S3086" s="94"/>
      <c r="T3086" s="94"/>
    </row>
    <row r="3087" ht="15.75" customHeight="1">
      <c r="A3087" s="242"/>
      <c r="B3087" s="222"/>
      <c r="C3087" s="223"/>
      <c r="D3087" s="248"/>
      <c r="J3087" s="226"/>
      <c r="K3087" s="3"/>
      <c r="L3087" s="3"/>
      <c r="O3087" s="227"/>
      <c r="Q3087" s="94"/>
      <c r="R3087" s="94"/>
      <c r="S3087" s="94"/>
      <c r="T3087" s="94"/>
    </row>
    <row r="3088" ht="15.75" customHeight="1">
      <c r="A3088" s="242"/>
      <c r="B3088" s="222"/>
      <c r="C3088" s="223"/>
      <c r="D3088" s="248"/>
      <c r="J3088" s="226"/>
      <c r="K3088" s="3"/>
      <c r="L3088" s="3"/>
      <c r="O3088" s="227"/>
      <c r="Q3088" s="94"/>
      <c r="R3088" s="94"/>
      <c r="S3088" s="94"/>
      <c r="T3088" s="94"/>
    </row>
    <row r="3089" ht="15.75" customHeight="1">
      <c r="A3089" s="242"/>
      <c r="B3089" s="222"/>
      <c r="C3089" s="223"/>
      <c r="D3089" s="248"/>
      <c r="J3089" s="226"/>
      <c r="K3089" s="3"/>
      <c r="L3089" s="3"/>
      <c r="O3089" s="227"/>
      <c r="Q3089" s="94"/>
      <c r="R3089" s="94"/>
      <c r="S3089" s="94"/>
      <c r="T3089" s="94"/>
    </row>
    <row r="3090" ht="15.75" customHeight="1">
      <c r="A3090" s="242"/>
      <c r="B3090" s="222"/>
      <c r="C3090" s="223"/>
      <c r="D3090" s="248"/>
      <c r="J3090" s="226"/>
      <c r="K3090" s="3"/>
      <c r="L3090" s="3"/>
      <c r="O3090" s="227"/>
      <c r="Q3090" s="94"/>
      <c r="R3090" s="94"/>
      <c r="S3090" s="94"/>
      <c r="T3090" s="94"/>
    </row>
    <row r="3091" ht="15.75" customHeight="1">
      <c r="A3091" s="242"/>
      <c r="B3091" s="222"/>
      <c r="C3091" s="223"/>
      <c r="D3091" s="248"/>
      <c r="J3091" s="226"/>
      <c r="K3091" s="3"/>
      <c r="L3091" s="3"/>
      <c r="O3091" s="227"/>
      <c r="Q3091" s="94"/>
      <c r="R3091" s="94"/>
      <c r="S3091" s="94"/>
      <c r="T3091" s="94"/>
    </row>
    <row r="3092" ht="15.75" customHeight="1">
      <c r="A3092" s="242"/>
      <c r="B3092" s="222"/>
      <c r="C3092" s="223"/>
      <c r="D3092" s="248"/>
      <c r="J3092" s="226"/>
      <c r="K3092" s="3"/>
      <c r="L3092" s="3"/>
      <c r="O3092" s="227"/>
      <c r="Q3092" s="94"/>
      <c r="R3092" s="94"/>
      <c r="S3092" s="94"/>
      <c r="T3092" s="94"/>
    </row>
    <row r="3093" ht="15.75" customHeight="1">
      <c r="A3093" s="242"/>
      <c r="B3093" s="222"/>
      <c r="C3093" s="223"/>
      <c r="D3093" s="248"/>
      <c r="J3093" s="226"/>
      <c r="K3093" s="3"/>
      <c r="L3093" s="3"/>
      <c r="O3093" s="227"/>
      <c r="Q3093" s="94"/>
      <c r="R3093" s="94"/>
      <c r="S3093" s="94"/>
      <c r="T3093" s="94"/>
    </row>
    <row r="3094" ht="15.75" customHeight="1">
      <c r="A3094" s="242"/>
      <c r="B3094" s="222"/>
      <c r="C3094" s="223"/>
      <c r="D3094" s="248"/>
      <c r="J3094" s="226"/>
      <c r="K3094" s="3"/>
      <c r="L3094" s="3"/>
      <c r="O3094" s="227"/>
      <c r="Q3094" s="94"/>
      <c r="R3094" s="94"/>
      <c r="S3094" s="94"/>
      <c r="T3094" s="94"/>
    </row>
    <row r="3095" ht="15.75" customHeight="1">
      <c r="A3095" s="242"/>
      <c r="B3095" s="222"/>
      <c r="C3095" s="223"/>
      <c r="D3095" s="248"/>
      <c r="J3095" s="226"/>
      <c r="K3095" s="3"/>
      <c r="L3095" s="3"/>
      <c r="O3095" s="227"/>
      <c r="Q3095" s="94"/>
      <c r="R3095" s="94"/>
      <c r="S3095" s="94"/>
      <c r="T3095" s="94"/>
    </row>
    <row r="3096" ht="15.75" customHeight="1">
      <c r="A3096" s="242"/>
      <c r="B3096" s="222"/>
      <c r="C3096" s="223"/>
      <c r="D3096" s="248"/>
      <c r="J3096" s="226"/>
      <c r="K3096" s="3"/>
      <c r="L3096" s="3"/>
      <c r="O3096" s="227"/>
      <c r="Q3096" s="94"/>
      <c r="R3096" s="94"/>
      <c r="S3096" s="94"/>
      <c r="T3096" s="94"/>
    </row>
    <row r="3097" ht="15.75" customHeight="1">
      <c r="A3097" s="242"/>
      <c r="B3097" s="222"/>
      <c r="C3097" s="223"/>
      <c r="D3097" s="248"/>
      <c r="J3097" s="226"/>
      <c r="K3097" s="3"/>
      <c r="L3097" s="3"/>
      <c r="O3097" s="227"/>
      <c r="Q3097" s="94"/>
      <c r="R3097" s="94"/>
      <c r="S3097" s="94"/>
      <c r="T3097" s="94"/>
    </row>
    <row r="3098" ht="15.75" customHeight="1">
      <c r="A3098" s="242"/>
      <c r="B3098" s="222"/>
      <c r="C3098" s="223"/>
      <c r="D3098" s="248"/>
      <c r="J3098" s="226"/>
      <c r="K3098" s="3"/>
      <c r="L3098" s="3"/>
      <c r="O3098" s="227"/>
      <c r="Q3098" s="94"/>
      <c r="R3098" s="94"/>
      <c r="S3098" s="94"/>
      <c r="T3098" s="94"/>
    </row>
    <row r="3099" ht="15.75" customHeight="1">
      <c r="A3099" s="242"/>
      <c r="B3099" s="222"/>
      <c r="C3099" s="223"/>
      <c r="D3099" s="248"/>
      <c r="J3099" s="226"/>
      <c r="K3099" s="3"/>
      <c r="L3099" s="3"/>
      <c r="O3099" s="227"/>
      <c r="Q3099" s="94"/>
      <c r="R3099" s="94"/>
      <c r="S3099" s="94"/>
      <c r="T3099" s="94"/>
    </row>
    <row r="3100" ht="15.75" customHeight="1">
      <c r="A3100" s="242"/>
      <c r="B3100" s="222"/>
      <c r="C3100" s="223"/>
      <c r="D3100" s="248"/>
      <c r="J3100" s="226"/>
      <c r="K3100" s="3"/>
      <c r="L3100" s="3"/>
      <c r="O3100" s="227"/>
      <c r="Q3100" s="94"/>
      <c r="R3100" s="94"/>
      <c r="S3100" s="94"/>
      <c r="T3100" s="94"/>
    </row>
    <row r="3101" ht="15.75" customHeight="1">
      <c r="A3101" s="242"/>
      <c r="B3101" s="222"/>
      <c r="C3101" s="223"/>
      <c r="D3101" s="248"/>
      <c r="J3101" s="226"/>
      <c r="K3101" s="3"/>
      <c r="L3101" s="3"/>
      <c r="O3101" s="227"/>
      <c r="Q3101" s="94"/>
      <c r="R3101" s="94"/>
      <c r="S3101" s="94"/>
      <c r="T3101" s="94"/>
    </row>
    <row r="3102" ht="15.75" customHeight="1">
      <c r="A3102" s="242"/>
      <c r="B3102" s="222"/>
      <c r="C3102" s="223"/>
      <c r="D3102" s="248"/>
      <c r="J3102" s="226"/>
      <c r="K3102" s="3"/>
      <c r="L3102" s="3"/>
      <c r="O3102" s="227"/>
      <c r="Q3102" s="94"/>
      <c r="R3102" s="94"/>
      <c r="S3102" s="94"/>
      <c r="T3102" s="94"/>
    </row>
    <row r="3103" ht="15.75" customHeight="1">
      <c r="A3103" s="242"/>
      <c r="B3103" s="222"/>
      <c r="C3103" s="223"/>
      <c r="D3103" s="248"/>
      <c r="J3103" s="226"/>
      <c r="K3103" s="3"/>
      <c r="L3103" s="3"/>
      <c r="O3103" s="227"/>
      <c r="Q3103" s="94"/>
      <c r="R3103" s="94"/>
      <c r="S3103" s="94"/>
      <c r="T3103" s="94"/>
    </row>
    <row r="3104" ht="15.75" customHeight="1">
      <c r="A3104" s="242"/>
      <c r="B3104" s="222"/>
      <c r="C3104" s="223"/>
      <c r="D3104" s="248"/>
      <c r="J3104" s="226"/>
      <c r="K3104" s="3"/>
      <c r="L3104" s="3"/>
      <c r="O3104" s="227"/>
      <c r="Q3104" s="94"/>
      <c r="R3104" s="94"/>
      <c r="S3104" s="94"/>
      <c r="T3104" s="94"/>
    </row>
    <row r="3105" ht="15.75" customHeight="1">
      <c r="A3105" s="242"/>
      <c r="B3105" s="222"/>
      <c r="C3105" s="223"/>
      <c r="D3105" s="248"/>
      <c r="J3105" s="226"/>
      <c r="K3105" s="3"/>
      <c r="L3105" s="3"/>
      <c r="O3105" s="227"/>
      <c r="Q3105" s="94"/>
      <c r="R3105" s="94"/>
      <c r="S3105" s="94"/>
      <c r="T3105" s="94"/>
    </row>
    <row r="3106" ht="15.75" customHeight="1">
      <c r="A3106" s="242"/>
      <c r="B3106" s="222"/>
      <c r="C3106" s="223"/>
      <c r="D3106" s="248"/>
      <c r="J3106" s="226"/>
      <c r="K3106" s="3"/>
      <c r="L3106" s="3"/>
      <c r="O3106" s="227"/>
      <c r="Q3106" s="94"/>
      <c r="R3106" s="94"/>
      <c r="S3106" s="94"/>
      <c r="T3106" s="94"/>
    </row>
    <row r="3107" ht="15.75" customHeight="1">
      <c r="A3107" s="242"/>
      <c r="B3107" s="222"/>
      <c r="C3107" s="223"/>
      <c r="D3107" s="248"/>
      <c r="J3107" s="226"/>
      <c r="K3107" s="3"/>
      <c r="L3107" s="3"/>
      <c r="O3107" s="227"/>
      <c r="Q3107" s="94"/>
      <c r="R3107" s="94"/>
      <c r="S3107" s="94"/>
      <c r="T3107" s="94"/>
    </row>
    <row r="3108" ht="15.75" customHeight="1">
      <c r="A3108" s="242"/>
      <c r="B3108" s="222"/>
      <c r="C3108" s="223"/>
      <c r="D3108" s="248"/>
      <c r="J3108" s="226"/>
      <c r="K3108" s="3"/>
      <c r="L3108" s="3"/>
      <c r="O3108" s="227"/>
      <c r="Q3108" s="94"/>
      <c r="R3108" s="94"/>
      <c r="S3108" s="94"/>
      <c r="T3108" s="94"/>
    </row>
    <row r="3109" ht="15.75" customHeight="1">
      <c r="A3109" s="242"/>
      <c r="B3109" s="222"/>
      <c r="C3109" s="223"/>
      <c r="D3109" s="248"/>
      <c r="J3109" s="226"/>
      <c r="K3109" s="3"/>
      <c r="L3109" s="3"/>
      <c r="O3109" s="227"/>
      <c r="Q3109" s="94"/>
      <c r="R3109" s="94"/>
      <c r="S3109" s="94"/>
      <c r="T3109" s="94"/>
    </row>
    <row r="3110" ht="15.75" customHeight="1">
      <c r="A3110" s="242"/>
      <c r="B3110" s="222"/>
      <c r="C3110" s="223"/>
      <c r="D3110" s="248"/>
      <c r="J3110" s="226"/>
      <c r="K3110" s="3"/>
      <c r="L3110" s="3"/>
      <c r="O3110" s="227"/>
      <c r="Q3110" s="94"/>
      <c r="R3110" s="94"/>
      <c r="S3110" s="94"/>
      <c r="T3110" s="94"/>
    </row>
    <row r="3111" ht="15.75" customHeight="1">
      <c r="A3111" s="242"/>
      <c r="B3111" s="222"/>
      <c r="C3111" s="223"/>
      <c r="D3111" s="248"/>
      <c r="J3111" s="226"/>
      <c r="K3111" s="3"/>
      <c r="L3111" s="3"/>
      <c r="O3111" s="227"/>
      <c r="Q3111" s="94"/>
      <c r="R3111" s="94"/>
      <c r="S3111" s="94"/>
      <c r="T3111" s="94"/>
    </row>
    <row r="3112" ht="15.75" customHeight="1">
      <c r="A3112" s="242"/>
      <c r="B3112" s="222"/>
      <c r="C3112" s="223"/>
      <c r="D3112" s="248"/>
      <c r="J3112" s="226"/>
      <c r="K3112" s="3"/>
      <c r="L3112" s="3"/>
      <c r="O3112" s="227"/>
      <c r="Q3112" s="94"/>
      <c r="R3112" s="94"/>
      <c r="S3112" s="94"/>
      <c r="T3112" s="94"/>
    </row>
    <row r="3113" ht="15.75" customHeight="1">
      <c r="A3113" s="242"/>
      <c r="B3113" s="222"/>
      <c r="C3113" s="223"/>
      <c r="D3113" s="248"/>
      <c r="J3113" s="226"/>
      <c r="K3113" s="3"/>
      <c r="L3113" s="3"/>
      <c r="O3113" s="227"/>
      <c r="Q3113" s="94"/>
      <c r="R3113" s="94"/>
      <c r="S3113" s="94"/>
      <c r="T3113" s="94"/>
    </row>
    <row r="3114" ht="15.75" customHeight="1">
      <c r="A3114" s="242"/>
      <c r="B3114" s="222"/>
      <c r="C3114" s="223"/>
      <c r="D3114" s="248"/>
      <c r="J3114" s="226"/>
      <c r="K3114" s="3"/>
      <c r="L3114" s="3"/>
      <c r="O3114" s="227"/>
      <c r="Q3114" s="94"/>
      <c r="R3114" s="94"/>
      <c r="S3114" s="94"/>
      <c r="T3114" s="94"/>
    </row>
    <row r="3115" ht="15.75" customHeight="1">
      <c r="A3115" s="242"/>
      <c r="B3115" s="222"/>
      <c r="C3115" s="223"/>
      <c r="D3115" s="248"/>
      <c r="J3115" s="226"/>
      <c r="K3115" s="3"/>
      <c r="L3115" s="3"/>
      <c r="O3115" s="227"/>
      <c r="Q3115" s="94"/>
      <c r="R3115" s="94"/>
      <c r="S3115" s="94"/>
      <c r="T3115" s="94"/>
    </row>
    <row r="3116" ht="15.75" customHeight="1">
      <c r="A3116" s="242"/>
      <c r="B3116" s="222"/>
      <c r="C3116" s="223"/>
      <c r="D3116" s="248"/>
      <c r="J3116" s="226"/>
      <c r="K3116" s="3"/>
      <c r="L3116" s="3"/>
      <c r="O3116" s="227"/>
      <c r="Q3116" s="94"/>
      <c r="R3116" s="94"/>
      <c r="S3116" s="94"/>
      <c r="T3116" s="94"/>
    </row>
    <row r="3117" ht="15.75" customHeight="1">
      <c r="A3117" s="242"/>
      <c r="B3117" s="222"/>
      <c r="C3117" s="223"/>
      <c r="D3117" s="248"/>
      <c r="J3117" s="226"/>
      <c r="K3117" s="3"/>
      <c r="L3117" s="3"/>
      <c r="O3117" s="227"/>
      <c r="Q3117" s="94"/>
      <c r="R3117" s="94"/>
      <c r="S3117" s="94"/>
      <c r="T3117" s="94"/>
    </row>
    <row r="3118" ht="15.75" customHeight="1">
      <c r="A3118" s="242"/>
      <c r="B3118" s="222"/>
      <c r="C3118" s="223"/>
      <c r="D3118" s="248"/>
      <c r="J3118" s="226"/>
      <c r="K3118" s="3"/>
      <c r="L3118" s="3"/>
      <c r="O3118" s="227"/>
      <c r="Q3118" s="94"/>
      <c r="R3118" s="94"/>
      <c r="S3118" s="94"/>
      <c r="T3118" s="94"/>
    </row>
    <row r="3119" ht="15.75" customHeight="1">
      <c r="A3119" s="242"/>
      <c r="B3119" s="222"/>
      <c r="C3119" s="223"/>
      <c r="D3119" s="248"/>
      <c r="J3119" s="226"/>
      <c r="K3119" s="3"/>
      <c r="L3119" s="3"/>
      <c r="O3119" s="227"/>
      <c r="Q3119" s="94"/>
      <c r="R3119" s="94"/>
      <c r="S3119" s="94"/>
      <c r="T3119" s="94"/>
    </row>
    <row r="3120" ht="15.75" customHeight="1">
      <c r="A3120" s="242"/>
      <c r="B3120" s="222"/>
      <c r="C3120" s="223"/>
      <c r="D3120" s="248"/>
      <c r="J3120" s="226"/>
      <c r="K3120" s="3"/>
      <c r="L3120" s="3"/>
      <c r="O3120" s="227"/>
      <c r="Q3120" s="94"/>
      <c r="R3120" s="94"/>
      <c r="S3120" s="94"/>
      <c r="T3120" s="94"/>
    </row>
    <row r="3121" ht="15.75" customHeight="1">
      <c r="A3121" s="242"/>
      <c r="B3121" s="222"/>
      <c r="C3121" s="223"/>
      <c r="D3121" s="248"/>
      <c r="J3121" s="226"/>
      <c r="K3121" s="3"/>
      <c r="L3121" s="3"/>
      <c r="O3121" s="227"/>
      <c r="Q3121" s="94"/>
      <c r="R3121" s="94"/>
      <c r="S3121" s="94"/>
      <c r="T3121" s="94"/>
    </row>
    <row r="3122" ht="15.75" customHeight="1">
      <c r="A3122" s="242"/>
      <c r="B3122" s="222"/>
      <c r="C3122" s="223"/>
      <c r="D3122" s="248"/>
      <c r="J3122" s="226"/>
      <c r="K3122" s="3"/>
      <c r="L3122" s="3"/>
      <c r="O3122" s="227"/>
      <c r="Q3122" s="94"/>
      <c r="R3122" s="94"/>
      <c r="S3122" s="94"/>
      <c r="T3122" s="94"/>
    </row>
    <row r="3123" ht="15.75" customHeight="1">
      <c r="A3123" s="242"/>
      <c r="B3123" s="222"/>
      <c r="C3123" s="223"/>
      <c r="D3123" s="248"/>
      <c r="J3123" s="226"/>
      <c r="K3123" s="3"/>
      <c r="L3123" s="3"/>
      <c r="O3123" s="227"/>
      <c r="Q3123" s="94"/>
      <c r="R3123" s="94"/>
      <c r="S3123" s="94"/>
      <c r="T3123" s="94"/>
    </row>
    <row r="3124" ht="15.75" customHeight="1">
      <c r="A3124" s="242"/>
      <c r="B3124" s="222"/>
      <c r="C3124" s="223"/>
      <c r="D3124" s="248"/>
      <c r="J3124" s="226"/>
      <c r="K3124" s="3"/>
      <c r="L3124" s="3"/>
      <c r="O3124" s="227"/>
      <c r="Q3124" s="94"/>
      <c r="R3124" s="94"/>
      <c r="S3124" s="94"/>
      <c r="T3124" s="94"/>
    </row>
    <row r="3125" ht="15.75" customHeight="1">
      <c r="A3125" s="242"/>
      <c r="B3125" s="222"/>
      <c r="C3125" s="223"/>
      <c r="D3125" s="248"/>
      <c r="J3125" s="226"/>
      <c r="K3125" s="3"/>
      <c r="L3125" s="3"/>
      <c r="O3125" s="227"/>
      <c r="Q3125" s="94"/>
      <c r="R3125" s="94"/>
      <c r="S3125" s="94"/>
      <c r="T3125" s="94"/>
    </row>
    <row r="3126" ht="15.75" customHeight="1">
      <c r="A3126" s="242"/>
      <c r="B3126" s="222"/>
      <c r="C3126" s="223"/>
      <c r="D3126" s="248"/>
      <c r="J3126" s="226"/>
      <c r="K3126" s="3"/>
      <c r="L3126" s="3"/>
      <c r="O3126" s="227"/>
      <c r="Q3126" s="94"/>
      <c r="R3126" s="94"/>
      <c r="S3126" s="94"/>
      <c r="T3126" s="94"/>
    </row>
    <row r="3127" ht="15.75" customHeight="1">
      <c r="A3127" s="242"/>
      <c r="B3127" s="222"/>
      <c r="C3127" s="223"/>
      <c r="D3127" s="248"/>
      <c r="J3127" s="226"/>
      <c r="K3127" s="3"/>
      <c r="L3127" s="3"/>
      <c r="O3127" s="227"/>
      <c r="Q3127" s="94"/>
      <c r="R3127" s="94"/>
      <c r="S3127" s="94"/>
      <c r="T3127" s="94"/>
    </row>
    <row r="3128" ht="15.75" customHeight="1">
      <c r="A3128" s="242"/>
      <c r="B3128" s="222"/>
      <c r="C3128" s="223"/>
      <c r="D3128" s="248"/>
      <c r="J3128" s="226"/>
      <c r="K3128" s="3"/>
      <c r="L3128" s="3"/>
      <c r="O3128" s="227"/>
      <c r="Q3128" s="94"/>
      <c r="R3128" s="94"/>
      <c r="S3128" s="94"/>
      <c r="T3128" s="94"/>
    </row>
    <row r="3129" ht="15.75" customHeight="1">
      <c r="A3129" s="242"/>
      <c r="B3129" s="222"/>
      <c r="C3129" s="223"/>
      <c r="D3129" s="248"/>
      <c r="J3129" s="226"/>
      <c r="K3129" s="3"/>
      <c r="L3129" s="3"/>
      <c r="O3129" s="227"/>
      <c r="Q3129" s="94"/>
      <c r="R3129" s="94"/>
      <c r="S3129" s="94"/>
      <c r="T3129" s="94"/>
    </row>
    <row r="3130" ht="15.75" customHeight="1">
      <c r="A3130" s="242"/>
      <c r="B3130" s="222"/>
      <c r="C3130" s="223"/>
      <c r="D3130" s="248"/>
      <c r="J3130" s="226"/>
      <c r="K3130" s="3"/>
      <c r="L3130" s="3"/>
      <c r="O3130" s="227"/>
      <c r="Q3130" s="94"/>
      <c r="R3130" s="94"/>
      <c r="S3130" s="94"/>
      <c r="T3130" s="94"/>
    </row>
    <row r="3131" ht="15.75" customHeight="1">
      <c r="A3131" s="242"/>
      <c r="B3131" s="222"/>
      <c r="C3131" s="223"/>
      <c r="D3131" s="248"/>
      <c r="J3131" s="226"/>
      <c r="K3131" s="3"/>
      <c r="L3131" s="3"/>
      <c r="O3131" s="227"/>
      <c r="Q3131" s="94"/>
      <c r="R3131" s="94"/>
      <c r="S3131" s="94"/>
      <c r="T3131" s="94"/>
    </row>
    <row r="3132" ht="15.75" customHeight="1">
      <c r="A3132" s="242"/>
      <c r="B3132" s="222"/>
      <c r="C3132" s="223"/>
      <c r="D3132" s="248"/>
      <c r="J3132" s="226"/>
      <c r="K3132" s="3"/>
      <c r="L3132" s="3"/>
      <c r="O3132" s="227"/>
      <c r="Q3132" s="94"/>
      <c r="R3132" s="94"/>
      <c r="S3132" s="94"/>
      <c r="T3132" s="94"/>
    </row>
    <row r="3133" ht="15.75" customHeight="1">
      <c r="A3133" s="242"/>
      <c r="B3133" s="222"/>
      <c r="C3133" s="223"/>
      <c r="D3133" s="248"/>
      <c r="J3133" s="226"/>
      <c r="K3133" s="3"/>
      <c r="L3133" s="3"/>
      <c r="O3133" s="227"/>
      <c r="Q3133" s="94"/>
      <c r="R3133" s="94"/>
      <c r="S3133" s="94"/>
      <c r="T3133" s="94"/>
    </row>
    <row r="3134" ht="15.75" customHeight="1">
      <c r="A3134" s="242"/>
      <c r="B3134" s="222"/>
      <c r="C3134" s="223"/>
      <c r="D3134" s="248"/>
      <c r="J3134" s="226"/>
      <c r="K3134" s="3"/>
      <c r="L3134" s="3"/>
      <c r="O3134" s="227"/>
      <c r="Q3134" s="94"/>
      <c r="R3134" s="94"/>
      <c r="S3134" s="94"/>
      <c r="T3134" s="94"/>
    </row>
    <row r="3135" ht="15.75" customHeight="1">
      <c r="A3135" s="242"/>
      <c r="B3135" s="222"/>
      <c r="C3135" s="223"/>
      <c r="D3135" s="248"/>
      <c r="J3135" s="226"/>
      <c r="K3135" s="3"/>
      <c r="L3135" s="3"/>
      <c r="O3135" s="227"/>
      <c r="Q3135" s="94"/>
      <c r="R3135" s="94"/>
      <c r="S3135" s="94"/>
      <c r="T3135" s="94"/>
    </row>
    <row r="3136" ht="15.75" customHeight="1">
      <c r="A3136" s="242"/>
      <c r="B3136" s="222"/>
      <c r="C3136" s="223"/>
      <c r="D3136" s="248"/>
      <c r="J3136" s="226"/>
      <c r="K3136" s="3"/>
      <c r="L3136" s="3"/>
      <c r="O3136" s="227"/>
      <c r="Q3136" s="94"/>
      <c r="R3136" s="94"/>
      <c r="S3136" s="94"/>
      <c r="T3136" s="94"/>
    </row>
    <row r="3137" ht="15.75" customHeight="1">
      <c r="A3137" s="242"/>
      <c r="B3137" s="222"/>
      <c r="C3137" s="223"/>
      <c r="D3137" s="248"/>
      <c r="J3137" s="226"/>
      <c r="K3137" s="3"/>
      <c r="L3137" s="3"/>
      <c r="O3137" s="227"/>
      <c r="Q3137" s="94"/>
      <c r="R3137" s="94"/>
      <c r="S3137" s="94"/>
      <c r="T3137" s="94"/>
    </row>
    <row r="3138" ht="15.75" customHeight="1">
      <c r="A3138" s="242"/>
      <c r="B3138" s="222"/>
      <c r="C3138" s="223"/>
      <c r="D3138" s="248"/>
      <c r="J3138" s="226"/>
      <c r="K3138" s="3"/>
      <c r="L3138" s="3"/>
      <c r="O3138" s="227"/>
      <c r="Q3138" s="94"/>
      <c r="R3138" s="94"/>
      <c r="S3138" s="94"/>
      <c r="T3138" s="94"/>
    </row>
    <row r="3139" ht="15.75" customHeight="1">
      <c r="A3139" s="242"/>
      <c r="B3139" s="222"/>
      <c r="C3139" s="223"/>
      <c r="D3139" s="248"/>
      <c r="J3139" s="226"/>
      <c r="K3139" s="3"/>
      <c r="L3139" s="3"/>
      <c r="O3139" s="227"/>
      <c r="Q3139" s="94"/>
      <c r="R3139" s="94"/>
      <c r="S3139" s="94"/>
      <c r="T3139" s="94"/>
    </row>
    <row r="3140" ht="15.75" customHeight="1">
      <c r="A3140" s="242"/>
      <c r="B3140" s="222"/>
      <c r="C3140" s="223"/>
      <c r="D3140" s="248"/>
      <c r="J3140" s="226"/>
      <c r="K3140" s="3"/>
      <c r="L3140" s="3"/>
      <c r="O3140" s="227"/>
      <c r="Q3140" s="94"/>
      <c r="R3140" s="94"/>
      <c r="S3140" s="94"/>
      <c r="T3140" s="94"/>
    </row>
    <row r="3141" ht="15.75" customHeight="1">
      <c r="A3141" s="242"/>
      <c r="B3141" s="222"/>
      <c r="C3141" s="223"/>
      <c r="D3141" s="248"/>
      <c r="J3141" s="226"/>
      <c r="K3141" s="3"/>
      <c r="L3141" s="3"/>
      <c r="O3141" s="227"/>
      <c r="Q3141" s="94"/>
      <c r="R3141" s="94"/>
      <c r="S3141" s="94"/>
      <c r="T3141" s="94"/>
    </row>
    <row r="3142" ht="15.75" customHeight="1">
      <c r="A3142" s="242"/>
      <c r="B3142" s="222"/>
      <c r="C3142" s="223"/>
      <c r="D3142" s="248"/>
      <c r="J3142" s="226"/>
      <c r="K3142" s="3"/>
      <c r="L3142" s="3"/>
      <c r="O3142" s="227"/>
      <c r="Q3142" s="94"/>
      <c r="R3142" s="94"/>
      <c r="S3142" s="94"/>
      <c r="T3142" s="94"/>
    </row>
    <row r="3143" ht="15.75" customHeight="1">
      <c r="A3143" s="242"/>
      <c r="B3143" s="222"/>
      <c r="C3143" s="223"/>
      <c r="D3143" s="248"/>
      <c r="J3143" s="226"/>
      <c r="K3143" s="3"/>
      <c r="L3143" s="3"/>
      <c r="O3143" s="227"/>
      <c r="Q3143" s="94"/>
      <c r="R3143" s="94"/>
      <c r="S3143" s="94"/>
      <c r="T3143" s="94"/>
    </row>
    <row r="3144" ht="15.75" customHeight="1">
      <c r="A3144" s="242"/>
      <c r="B3144" s="222"/>
      <c r="C3144" s="223"/>
      <c r="D3144" s="248"/>
      <c r="J3144" s="226"/>
      <c r="K3144" s="3"/>
      <c r="L3144" s="3"/>
      <c r="O3144" s="227"/>
      <c r="Q3144" s="94"/>
      <c r="R3144" s="94"/>
      <c r="S3144" s="94"/>
      <c r="T3144" s="94"/>
    </row>
    <row r="3145" ht="15.75" customHeight="1">
      <c r="A3145" s="242"/>
      <c r="B3145" s="222"/>
      <c r="C3145" s="223"/>
      <c r="D3145" s="248"/>
      <c r="J3145" s="226"/>
      <c r="K3145" s="3"/>
      <c r="L3145" s="3"/>
      <c r="O3145" s="227"/>
      <c r="Q3145" s="94"/>
      <c r="R3145" s="94"/>
      <c r="S3145" s="94"/>
      <c r="T3145" s="94"/>
    </row>
    <row r="3146" ht="15.75" customHeight="1">
      <c r="A3146" s="242"/>
      <c r="B3146" s="222"/>
      <c r="C3146" s="223"/>
      <c r="D3146" s="248"/>
      <c r="J3146" s="226"/>
      <c r="K3146" s="3"/>
      <c r="L3146" s="3"/>
      <c r="O3146" s="227"/>
      <c r="Q3146" s="94"/>
      <c r="R3146" s="94"/>
      <c r="S3146" s="94"/>
      <c r="T3146" s="94"/>
    </row>
    <row r="3147" ht="15.75" customHeight="1">
      <c r="A3147" s="242"/>
      <c r="B3147" s="222"/>
      <c r="C3147" s="223"/>
      <c r="D3147" s="248"/>
      <c r="J3147" s="226"/>
      <c r="K3147" s="3"/>
      <c r="L3147" s="3"/>
      <c r="O3147" s="227"/>
      <c r="Q3147" s="94"/>
      <c r="R3147" s="94"/>
      <c r="S3147" s="94"/>
      <c r="T3147" s="94"/>
    </row>
    <row r="3148" ht="15.75" customHeight="1">
      <c r="A3148" s="242"/>
      <c r="B3148" s="222"/>
      <c r="C3148" s="223"/>
      <c r="D3148" s="248"/>
      <c r="J3148" s="226"/>
      <c r="K3148" s="3"/>
      <c r="L3148" s="3"/>
      <c r="O3148" s="227"/>
      <c r="Q3148" s="94"/>
      <c r="R3148" s="94"/>
      <c r="S3148" s="94"/>
      <c r="T3148" s="94"/>
    </row>
    <row r="3149" ht="15.75" customHeight="1">
      <c r="A3149" s="242"/>
      <c r="B3149" s="222"/>
      <c r="C3149" s="223"/>
      <c r="D3149" s="248"/>
      <c r="J3149" s="226"/>
      <c r="K3149" s="3"/>
      <c r="L3149" s="3"/>
      <c r="O3149" s="227"/>
      <c r="Q3149" s="94"/>
      <c r="R3149" s="94"/>
      <c r="S3149" s="94"/>
      <c r="T3149" s="94"/>
    </row>
    <row r="3150" ht="15.75" customHeight="1">
      <c r="A3150" s="242"/>
      <c r="B3150" s="222"/>
      <c r="C3150" s="223"/>
      <c r="D3150" s="248"/>
      <c r="J3150" s="226"/>
      <c r="K3150" s="3"/>
      <c r="L3150" s="3"/>
      <c r="O3150" s="227"/>
      <c r="Q3150" s="94"/>
      <c r="R3150" s="94"/>
      <c r="S3150" s="94"/>
      <c r="T3150" s="94"/>
    </row>
    <row r="3151" ht="15.75" customHeight="1">
      <c r="A3151" s="242"/>
      <c r="B3151" s="222"/>
      <c r="C3151" s="223"/>
      <c r="D3151" s="248"/>
      <c r="J3151" s="226"/>
      <c r="K3151" s="3"/>
      <c r="L3151" s="3"/>
      <c r="O3151" s="227"/>
      <c r="Q3151" s="94"/>
      <c r="R3151" s="94"/>
      <c r="S3151" s="94"/>
      <c r="T3151" s="94"/>
    </row>
    <row r="3152" ht="15.75" customHeight="1">
      <c r="A3152" s="242"/>
      <c r="B3152" s="222"/>
      <c r="C3152" s="223"/>
      <c r="D3152" s="248"/>
      <c r="J3152" s="226"/>
      <c r="K3152" s="3"/>
      <c r="L3152" s="3"/>
      <c r="O3152" s="227"/>
      <c r="Q3152" s="94"/>
      <c r="R3152" s="94"/>
      <c r="S3152" s="94"/>
      <c r="T3152" s="94"/>
    </row>
    <row r="3153" ht="15.75" customHeight="1">
      <c r="A3153" s="242"/>
      <c r="B3153" s="222"/>
      <c r="C3153" s="223"/>
      <c r="D3153" s="248"/>
      <c r="J3153" s="226"/>
      <c r="K3153" s="3"/>
      <c r="L3153" s="3"/>
      <c r="O3153" s="227"/>
      <c r="Q3153" s="94"/>
      <c r="R3153" s="94"/>
      <c r="S3153" s="94"/>
      <c r="T3153" s="94"/>
    </row>
    <row r="3154" ht="15.75" customHeight="1">
      <c r="A3154" s="242"/>
      <c r="B3154" s="222"/>
      <c r="C3154" s="223"/>
      <c r="D3154" s="248"/>
      <c r="J3154" s="226"/>
      <c r="K3154" s="3"/>
      <c r="L3154" s="3"/>
      <c r="O3154" s="227"/>
      <c r="Q3154" s="94"/>
      <c r="R3154" s="94"/>
      <c r="S3154" s="94"/>
      <c r="T3154" s="94"/>
    </row>
    <row r="3155" ht="15.75" customHeight="1">
      <c r="A3155" s="242"/>
      <c r="B3155" s="222"/>
      <c r="C3155" s="223"/>
      <c r="D3155" s="248"/>
      <c r="J3155" s="226"/>
      <c r="K3155" s="3"/>
      <c r="L3155" s="3"/>
      <c r="O3155" s="227"/>
      <c r="Q3155" s="94"/>
      <c r="R3155" s="94"/>
      <c r="S3155" s="94"/>
      <c r="T3155" s="94"/>
    </row>
    <row r="3156" ht="15.75" customHeight="1">
      <c r="A3156" s="242"/>
      <c r="B3156" s="222"/>
      <c r="C3156" s="223"/>
      <c r="D3156" s="248"/>
      <c r="J3156" s="226"/>
      <c r="K3156" s="3"/>
      <c r="L3156" s="3"/>
      <c r="O3156" s="227"/>
      <c r="Q3156" s="94"/>
      <c r="R3156" s="94"/>
      <c r="S3156" s="94"/>
      <c r="T3156" s="94"/>
    </row>
    <row r="3157" ht="15.75" customHeight="1">
      <c r="A3157" s="242"/>
      <c r="B3157" s="222"/>
      <c r="C3157" s="223"/>
      <c r="D3157" s="248"/>
      <c r="J3157" s="226"/>
      <c r="K3157" s="3"/>
      <c r="L3157" s="3"/>
      <c r="O3157" s="227"/>
      <c r="Q3157" s="94"/>
      <c r="R3157" s="94"/>
      <c r="S3157" s="94"/>
      <c r="T3157" s="94"/>
    </row>
    <row r="3158" ht="15.75" customHeight="1">
      <c r="A3158" s="242"/>
      <c r="B3158" s="222"/>
      <c r="C3158" s="223"/>
      <c r="D3158" s="248"/>
      <c r="J3158" s="226"/>
      <c r="K3158" s="3"/>
      <c r="L3158" s="3"/>
      <c r="O3158" s="227"/>
      <c r="Q3158" s="94"/>
      <c r="R3158" s="94"/>
      <c r="S3158" s="94"/>
      <c r="T3158" s="94"/>
    </row>
    <row r="3159" ht="15.75" customHeight="1">
      <c r="A3159" s="242"/>
      <c r="B3159" s="222"/>
      <c r="C3159" s="223"/>
      <c r="D3159" s="248"/>
      <c r="J3159" s="226"/>
      <c r="K3159" s="3"/>
      <c r="L3159" s="3"/>
      <c r="O3159" s="227"/>
      <c r="Q3159" s="94"/>
      <c r="R3159" s="94"/>
      <c r="S3159" s="94"/>
      <c r="T3159" s="94"/>
    </row>
    <row r="3160" ht="15.75" customHeight="1">
      <c r="A3160" s="242"/>
      <c r="B3160" s="222"/>
      <c r="C3160" s="223"/>
      <c r="D3160" s="248"/>
      <c r="J3160" s="226"/>
      <c r="K3160" s="3"/>
      <c r="L3160" s="3"/>
      <c r="O3160" s="227"/>
      <c r="Q3160" s="94"/>
      <c r="R3160" s="94"/>
      <c r="S3160" s="94"/>
      <c r="T3160" s="94"/>
    </row>
    <row r="3161" ht="15.75" customHeight="1">
      <c r="A3161" s="242"/>
      <c r="B3161" s="222"/>
      <c r="C3161" s="223"/>
      <c r="D3161" s="248"/>
      <c r="J3161" s="226"/>
      <c r="K3161" s="3"/>
      <c r="L3161" s="3"/>
      <c r="O3161" s="227"/>
      <c r="Q3161" s="94"/>
      <c r="R3161" s="94"/>
      <c r="S3161" s="94"/>
      <c r="T3161" s="94"/>
    </row>
    <row r="3162" ht="15.75" customHeight="1">
      <c r="A3162" s="242"/>
      <c r="B3162" s="222"/>
      <c r="C3162" s="223"/>
      <c r="D3162" s="248"/>
      <c r="J3162" s="226"/>
      <c r="K3162" s="3"/>
      <c r="L3162" s="3"/>
      <c r="O3162" s="227"/>
      <c r="Q3162" s="94"/>
      <c r="R3162" s="94"/>
      <c r="S3162" s="94"/>
      <c r="T3162" s="94"/>
    </row>
    <row r="3163" ht="15.75" customHeight="1">
      <c r="A3163" s="242"/>
      <c r="B3163" s="222"/>
      <c r="C3163" s="223"/>
      <c r="D3163" s="248"/>
      <c r="J3163" s="226"/>
      <c r="K3163" s="3"/>
      <c r="L3163" s="3"/>
      <c r="O3163" s="227"/>
      <c r="Q3163" s="94"/>
      <c r="R3163" s="94"/>
      <c r="S3163" s="94"/>
      <c r="T3163" s="94"/>
    </row>
    <row r="3164" ht="15.75" customHeight="1">
      <c r="A3164" s="242"/>
      <c r="B3164" s="222"/>
      <c r="C3164" s="223"/>
      <c r="D3164" s="248"/>
      <c r="J3164" s="226"/>
      <c r="K3164" s="3"/>
      <c r="L3164" s="3"/>
      <c r="O3164" s="227"/>
      <c r="Q3164" s="94"/>
      <c r="R3164" s="94"/>
      <c r="S3164" s="94"/>
      <c r="T3164" s="94"/>
    </row>
    <row r="3165" ht="15.75" customHeight="1">
      <c r="A3165" s="242"/>
      <c r="B3165" s="222"/>
      <c r="C3165" s="223"/>
      <c r="D3165" s="248"/>
      <c r="J3165" s="226"/>
      <c r="K3165" s="3"/>
      <c r="L3165" s="3"/>
      <c r="O3165" s="227"/>
      <c r="Q3165" s="94"/>
      <c r="R3165" s="94"/>
      <c r="S3165" s="94"/>
      <c r="T3165" s="94"/>
    </row>
    <row r="3166" ht="15.75" customHeight="1">
      <c r="A3166" s="242"/>
      <c r="B3166" s="222"/>
      <c r="C3166" s="223"/>
      <c r="D3166" s="248"/>
      <c r="J3166" s="226"/>
      <c r="K3166" s="3"/>
      <c r="L3166" s="3"/>
      <c r="O3166" s="227"/>
      <c r="Q3166" s="94"/>
      <c r="R3166" s="94"/>
      <c r="S3166" s="94"/>
      <c r="T3166" s="94"/>
    </row>
    <row r="3167" ht="15.75" customHeight="1">
      <c r="A3167" s="242"/>
      <c r="B3167" s="222"/>
      <c r="C3167" s="223"/>
      <c r="D3167" s="248"/>
      <c r="J3167" s="226"/>
      <c r="K3167" s="3"/>
      <c r="L3167" s="3"/>
      <c r="O3167" s="227"/>
      <c r="Q3167" s="94"/>
      <c r="R3167" s="94"/>
      <c r="S3167" s="94"/>
      <c r="T3167" s="94"/>
    </row>
    <row r="3168" ht="15.75" customHeight="1">
      <c r="A3168" s="242"/>
      <c r="B3168" s="222"/>
      <c r="C3168" s="223"/>
      <c r="D3168" s="248"/>
      <c r="J3168" s="226"/>
      <c r="K3168" s="3"/>
      <c r="L3168" s="3"/>
      <c r="O3168" s="227"/>
      <c r="Q3168" s="94"/>
      <c r="R3168" s="94"/>
      <c r="S3168" s="94"/>
      <c r="T3168" s="94"/>
    </row>
    <row r="3169" ht="15.75" customHeight="1">
      <c r="A3169" s="242"/>
      <c r="B3169" s="222"/>
      <c r="C3169" s="223"/>
      <c r="D3169" s="248"/>
      <c r="J3169" s="226"/>
      <c r="K3169" s="3"/>
      <c r="L3169" s="3"/>
      <c r="O3169" s="227"/>
      <c r="Q3169" s="94"/>
      <c r="R3169" s="94"/>
      <c r="S3169" s="94"/>
      <c r="T3169" s="94"/>
    </row>
    <row r="3170" ht="15.75" customHeight="1">
      <c r="A3170" s="242"/>
      <c r="B3170" s="222"/>
      <c r="C3170" s="223"/>
      <c r="D3170" s="248"/>
      <c r="J3170" s="226"/>
      <c r="K3170" s="3"/>
      <c r="L3170" s="3"/>
      <c r="O3170" s="227"/>
      <c r="Q3170" s="94"/>
      <c r="R3170" s="94"/>
      <c r="S3170" s="94"/>
      <c r="T3170" s="94"/>
    </row>
    <row r="3171" ht="15.75" customHeight="1">
      <c r="A3171" s="242"/>
      <c r="B3171" s="222"/>
      <c r="C3171" s="223"/>
      <c r="D3171" s="248"/>
      <c r="J3171" s="226"/>
      <c r="K3171" s="3"/>
      <c r="L3171" s="3"/>
      <c r="O3171" s="227"/>
      <c r="Q3171" s="94"/>
      <c r="R3171" s="94"/>
      <c r="S3171" s="94"/>
      <c r="T3171" s="94"/>
    </row>
    <row r="3172" ht="15.75" customHeight="1">
      <c r="A3172" s="242"/>
      <c r="B3172" s="222"/>
      <c r="C3172" s="223"/>
      <c r="D3172" s="248"/>
      <c r="J3172" s="226"/>
      <c r="K3172" s="3"/>
      <c r="L3172" s="3"/>
      <c r="O3172" s="227"/>
      <c r="Q3172" s="94"/>
      <c r="R3172" s="94"/>
      <c r="S3172" s="94"/>
      <c r="T3172" s="94"/>
    </row>
    <row r="3173" ht="15.75" customHeight="1">
      <c r="A3173" s="242"/>
      <c r="B3173" s="222"/>
      <c r="C3173" s="223"/>
      <c r="D3173" s="248"/>
      <c r="J3173" s="226"/>
      <c r="K3173" s="3"/>
      <c r="L3173" s="3"/>
      <c r="O3173" s="227"/>
      <c r="Q3173" s="94"/>
      <c r="R3173" s="94"/>
      <c r="S3173" s="94"/>
      <c r="T3173" s="94"/>
    </row>
    <row r="3174" ht="15.75" customHeight="1">
      <c r="A3174" s="242"/>
      <c r="B3174" s="222"/>
      <c r="C3174" s="223"/>
      <c r="D3174" s="248"/>
      <c r="J3174" s="226"/>
      <c r="K3174" s="3"/>
      <c r="L3174" s="3"/>
      <c r="O3174" s="227"/>
      <c r="Q3174" s="94"/>
      <c r="R3174" s="94"/>
      <c r="S3174" s="94"/>
      <c r="T3174" s="94"/>
    </row>
    <row r="3175" ht="15.75" customHeight="1">
      <c r="A3175" s="242"/>
      <c r="B3175" s="222"/>
      <c r="C3175" s="223"/>
      <c r="D3175" s="248"/>
      <c r="J3175" s="226"/>
      <c r="K3175" s="3"/>
      <c r="L3175" s="3"/>
      <c r="O3175" s="227"/>
      <c r="Q3175" s="94"/>
      <c r="R3175" s="94"/>
      <c r="S3175" s="94"/>
      <c r="T3175" s="94"/>
    </row>
    <row r="3176" ht="15.75" customHeight="1">
      <c r="A3176" s="242"/>
      <c r="B3176" s="222"/>
      <c r="C3176" s="223"/>
      <c r="D3176" s="248"/>
      <c r="J3176" s="226"/>
      <c r="K3176" s="3"/>
      <c r="L3176" s="3"/>
      <c r="O3176" s="227"/>
      <c r="Q3176" s="94"/>
      <c r="R3176" s="94"/>
      <c r="S3176" s="94"/>
      <c r="T3176" s="94"/>
    </row>
    <row r="3177" ht="15.75" customHeight="1">
      <c r="A3177" s="242"/>
      <c r="B3177" s="222"/>
      <c r="C3177" s="223"/>
      <c r="D3177" s="248"/>
      <c r="J3177" s="226"/>
      <c r="K3177" s="3"/>
      <c r="L3177" s="3"/>
      <c r="O3177" s="227"/>
      <c r="Q3177" s="94"/>
      <c r="R3177" s="94"/>
      <c r="S3177" s="94"/>
      <c r="T3177" s="94"/>
    </row>
    <row r="3178" ht="15.75" customHeight="1">
      <c r="A3178" s="242"/>
      <c r="B3178" s="222"/>
      <c r="C3178" s="223"/>
      <c r="D3178" s="248"/>
      <c r="J3178" s="226"/>
      <c r="K3178" s="3"/>
      <c r="L3178" s="3"/>
      <c r="O3178" s="227"/>
      <c r="Q3178" s="94"/>
      <c r="R3178" s="94"/>
      <c r="S3178" s="94"/>
      <c r="T3178" s="94"/>
    </row>
    <row r="3179" ht="15.75" customHeight="1">
      <c r="A3179" s="242"/>
      <c r="B3179" s="222"/>
      <c r="C3179" s="223"/>
      <c r="D3179" s="248"/>
      <c r="J3179" s="226"/>
      <c r="K3179" s="3"/>
      <c r="L3179" s="3"/>
      <c r="O3179" s="227"/>
      <c r="Q3179" s="94"/>
      <c r="R3179" s="94"/>
      <c r="S3179" s="94"/>
      <c r="T3179" s="94"/>
    </row>
    <row r="3180" ht="15.75" customHeight="1">
      <c r="A3180" s="242"/>
      <c r="B3180" s="222"/>
      <c r="C3180" s="223"/>
      <c r="D3180" s="248"/>
      <c r="J3180" s="226"/>
      <c r="K3180" s="3"/>
      <c r="L3180" s="3"/>
      <c r="O3180" s="227"/>
      <c r="Q3180" s="94"/>
      <c r="R3180" s="94"/>
      <c r="S3180" s="94"/>
      <c r="T3180" s="94"/>
    </row>
    <row r="3181" ht="15.75" customHeight="1">
      <c r="A3181" s="242"/>
      <c r="B3181" s="222"/>
      <c r="C3181" s="223"/>
      <c r="D3181" s="248"/>
      <c r="J3181" s="226"/>
      <c r="K3181" s="3"/>
      <c r="L3181" s="3"/>
      <c r="O3181" s="227"/>
      <c r="Q3181" s="94"/>
      <c r="R3181" s="94"/>
      <c r="S3181" s="94"/>
      <c r="T3181" s="94"/>
    </row>
    <row r="3182" ht="15.75" customHeight="1">
      <c r="A3182" s="242"/>
      <c r="B3182" s="222"/>
      <c r="C3182" s="223"/>
      <c r="D3182" s="248"/>
      <c r="J3182" s="226"/>
      <c r="K3182" s="3"/>
      <c r="L3182" s="3"/>
      <c r="O3182" s="227"/>
      <c r="Q3182" s="94"/>
      <c r="R3182" s="94"/>
      <c r="S3182" s="94"/>
      <c r="T3182" s="94"/>
    </row>
    <row r="3183" ht="15.75" customHeight="1">
      <c r="A3183" s="242"/>
      <c r="B3183" s="222"/>
      <c r="C3183" s="223"/>
      <c r="D3183" s="248"/>
      <c r="J3183" s="226"/>
      <c r="K3183" s="3"/>
      <c r="L3183" s="3"/>
      <c r="O3183" s="227"/>
      <c r="Q3183" s="94"/>
      <c r="R3183" s="94"/>
      <c r="S3183" s="94"/>
      <c r="T3183" s="94"/>
    </row>
    <row r="3184" ht="15.75" customHeight="1">
      <c r="A3184" s="242"/>
      <c r="B3184" s="222"/>
      <c r="C3184" s="223"/>
      <c r="D3184" s="248"/>
      <c r="J3184" s="226"/>
      <c r="K3184" s="3"/>
      <c r="L3184" s="3"/>
      <c r="O3184" s="227"/>
      <c r="Q3184" s="94"/>
      <c r="R3184" s="94"/>
      <c r="S3184" s="94"/>
      <c r="T3184" s="94"/>
    </row>
    <row r="3185" ht="15.75" customHeight="1">
      <c r="A3185" s="242"/>
      <c r="B3185" s="222"/>
      <c r="C3185" s="223"/>
      <c r="D3185" s="248"/>
      <c r="J3185" s="226"/>
      <c r="K3185" s="3"/>
      <c r="L3185" s="3"/>
      <c r="O3185" s="227"/>
      <c r="Q3185" s="94"/>
      <c r="R3185" s="94"/>
      <c r="S3185" s="94"/>
      <c r="T3185" s="94"/>
    </row>
    <row r="3186" ht="15.75" customHeight="1">
      <c r="A3186" s="242"/>
      <c r="B3186" s="222"/>
      <c r="C3186" s="223"/>
      <c r="D3186" s="248"/>
      <c r="J3186" s="226"/>
      <c r="K3186" s="3"/>
      <c r="L3186" s="3"/>
      <c r="O3186" s="227"/>
      <c r="Q3186" s="94"/>
      <c r="R3186" s="94"/>
      <c r="S3186" s="94"/>
      <c r="T3186" s="94"/>
    </row>
    <row r="3187" ht="15.75" customHeight="1">
      <c r="A3187" s="242"/>
      <c r="B3187" s="222"/>
      <c r="C3187" s="223"/>
      <c r="D3187" s="248"/>
      <c r="J3187" s="226"/>
      <c r="K3187" s="3"/>
      <c r="L3187" s="3"/>
      <c r="O3187" s="227"/>
      <c r="Q3187" s="94"/>
      <c r="R3187" s="94"/>
      <c r="S3187" s="94"/>
      <c r="T3187" s="94"/>
    </row>
    <row r="3188" ht="15.75" customHeight="1">
      <c r="A3188" s="242"/>
      <c r="B3188" s="222"/>
      <c r="C3188" s="223"/>
      <c r="D3188" s="248"/>
      <c r="J3188" s="226"/>
      <c r="K3188" s="3"/>
      <c r="L3188" s="3"/>
      <c r="O3188" s="227"/>
      <c r="Q3188" s="94"/>
      <c r="R3188" s="94"/>
      <c r="S3188" s="94"/>
      <c r="T3188" s="94"/>
    </row>
    <row r="3189" ht="15.75" customHeight="1">
      <c r="A3189" s="242"/>
      <c r="B3189" s="222"/>
      <c r="C3189" s="223"/>
      <c r="D3189" s="248"/>
      <c r="J3189" s="226"/>
      <c r="K3189" s="3"/>
      <c r="L3189" s="3"/>
      <c r="O3189" s="227"/>
      <c r="Q3189" s="94"/>
      <c r="R3189" s="94"/>
      <c r="S3189" s="94"/>
      <c r="T3189" s="94"/>
    </row>
    <row r="3190" ht="15.75" customHeight="1">
      <c r="A3190" s="242"/>
      <c r="B3190" s="222"/>
      <c r="C3190" s="223"/>
      <c r="D3190" s="248"/>
      <c r="J3190" s="226"/>
      <c r="K3190" s="3"/>
      <c r="L3190" s="3"/>
      <c r="O3190" s="227"/>
      <c r="Q3190" s="94"/>
      <c r="R3190" s="94"/>
      <c r="S3190" s="94"/>
      <c r="T3190" s="94"/>
    </row>
    <row r="3191" ht="15.75" customHeight="1">
      <c r="A3191" s="242"/>
      <c r="B3191" s="222"/>
      <c r="C3191" s="223"/>
      <c r="D3191" s="248"/>
      <c r="J3191" s="226"/>
      <c r="K3191" s="3"/>
      <c r="L3191" s="3"/>
      <c r="O3191" s="227"/>
      <c r="Q3191" s="94"/>
      <c r="R3191" s="94"/>
      <c r="S3191" s="94"/>
      <c r="T3191" s="94"/>
    </row>
    <row r="3192" ht="15.75" customHeight="1">
      <c r="A3192" s="242"/>
      <c r="B3192" s="222"/>
      <c r="C3192" s="223"/>
      <c r="D3192" s="248"/>
      <c r="J3192" s="226"/>
      <c r="K3192" s="3"/>
      <c r="L3192" s="3"/>
      <c r="O3192" s="227"/>
      <c r="Q3192" s="94"/>
      <c r="R3192" s="94"/>
      <c r="S3192" s="94"/>
      <c r="T3192" s="94"/>
    </row>
    <row r="3193" ht="15.75" customHeight="1">
      <c r="A3193" s="242"/>
      <c r="B3193" s="222"/>
      <c r="C3193" s="223"/>
      <c r="D3193" s="248"/>
      <c r="J3193" s="226"/>
      <c r="K3193" s="3"/>
      <c r="L3193" s="3"/>
      <c r="O3193" s="227"/>
      <c r="Q3193" s="94"/>
      <c r="R3193" s="94"/>
      <c r="S3193" s="94"/>
      <c r="T3193" s="94"/>
    </row>
    <row r="3194" ht="15.75" customHeight="1">
      <c r="A3194" s="242"/>
      <c r="B3194" s="222"/>
      <c r="C3194" s="223"/>
      <c r="D3194" s="248"/>
      <c r="J3194" s="226"/>
      <c r="K3194" s="3"/>
      <c r="L3194" s="3"/>
      <c r="O3194" s="227"/>
      <c r="Q3194" s="94"/>
      <c r="R3194" s="94"/>
      <c r="S3194" s="94"/>
      <c r="T3194" s="94"/>
    </row>
    <row r="3195" ht="15.75" customHeight="1">
      <c r="A3195" s="242"/>
      <c r="B3195" s="222"/>
      <c r="C3195" s="223"/>
      <c r="D3195" s="248"/>
      <c r="J3195" s="226"/>
      <c r="K3195" s="3"/>
      <c r="L3195" s="3"/>
      <c r="O3195" s="227"/>
      <c r="Q3195" s="94"/>
      <c r="R3195" s="94"/>
      <c r="S3195" s="94"/>
      <c r="T3195" s="94"/>
    </row>
    <row r="3196" ht="15.75" customHeight="1">
      <c r="A3196" s="242"/>
      <c r="B3196" s="222"/>
      <c r="C3196" s="223"/>
      <c r="D3196" s="248"/>
      <c r="J3196" s="226"/>
      <c r="K3196" s="3"/>
      <c r="L3196" s="3"/>
      <c r="O3196" s="227"/>
      <c r="Q3196" s="94"/>
      <c r="R3196" s="94"/>
      <c r="S3196" s="94"/>
      <c r="T3196" s="94"/>
    </row>
    <row r="3197" ht="15.75" customHeight="1">
      <c r="A3197" s="242"/>
      <c r="B3197" s="222"/>
      <c r="C3197" s="223"/>
      <c r="D3197" s="248"/>
      <c r="J3197" s="226"/>
      <c r="K3197" s="3"/>
      <c r="L3197" s="3"/>
      <c r="O3197" s="227"/>
      <c r="Q3197" s="94"/>
      <c r="R3197" s="94"/>
      <c r="S3197" s="94"/>
      <c r="T3197" s="94"/>
    </row>
    <row r="3198" ht="15.75" customHeight="1">
      <c r="A3198" s="242"/>
      <c r="B3198" s="222"/>
      <c r="C3198" s="223"/>
      <c r="D3198" s="248"/>
      <c r="J3198" s="226"/>
      <c r="K3198" s="3"/>
      <c r="L3198" s="3"/>
      <c r="O3198" s="227"/>
      <c r="Q3198" s="94"/>
      <c r="R3198" s="94"/>
      <c r="S3198" s="94"/>
      <c r="T3198" s="94"/>
    </row>
    <row r="3199" ht="15.75" customHeight="1">
      <c r="A3199" s="242"/>
      <c r="B3199" s="222"/>
      <c r="C3199" s="223"/>
      <c r="D3199" s="248"/>
      <c r="J3199" s="226"/>
      <c r="K3199" s="3"/>
      <c r="L3199" s="3"/>
      <c r="O3199" s="227"/>
      <c r="Q3199" s="94"/>
      <c r="R3199" s="94"/>
      <c r="S3199" s="94"/>
      <c r="T3199" s="94"/>
    </row>
    <row r="3200" ht="15.75" customHeight="1">
      <c r="A3200" s="242"/>
      <c r="B3200" s="222"/>
      <c r="C3200" s="223"/>
      <c r="D3200" s="248"/>
      <c r="J3200" s="226"/>
      <c r="K3200" s="3"/>
      <c r="L3200" s="3"/>
      <c r="O3200" s="227"/>
      <c r="Q3200" s="94"/>
      <c r="R3200" s="94"/>
      <c r="S3200" s="94"/>
      <c r="T3200" s="94"/>
    </row>
    <row r="3201" ht="15.75" customHeight="1">
      <c r="A3201" s="242"/>
      <c r="B3201" s="222"/>
      <c r="C3201" s="223"/>
      <c r="D3201" s="248"/>
      <c r="J3201" s="226"/>
      <c r="K3201" s="3"/>
      <c r="L3201" s="3"/>
      <c r="O3201" s="227"/>
      <c r="Q3201" s="94"/>
      <c r="R3201" s="94"/>
      <c r="S3201" s="94"/>
      <c r="T3201" s="94"/>
    </row>
    <row r="3202" ht="15.75" customHeight="1">
      <c r="A3202" s="242"/>
      <c r="B3202" s="222"/>
      <c r="C3202" s="223"/>
      <c r="D3202" s="248"/>
      <c r="J3202" s="226"/>
      <c r="K3202" s="3"/>
      <c r="L3202" s="3"/>
      <c r="O3202" s="227"/>
      <c r="Q3202" s="94"/>
      <c r="R3202" s="94"/>
      <c r="S3202" s="94"/>
      <c r="T3202" s="94"/>
    </row>
    <row r="3203" ht="15.75" customHeight="1">
      <c r="A3203" s="242"/>
      <c r="B3203" s="222"/>
      <c r="C3203" s="223"/>
      <c r="D3203" s="248"/>
      <c r="J3203" s="226"/>
      <c r="K3203" s="3"/>
      <c r="L3203" s="3"/>
      <c r="O3203" s="227"/>
      <c r="Q3203" s="94"/>
      <c r="R3203" s="94"/>
      <c r="S3203" s="94"/>
      <c r="T3203" s="94"/>
    </row>
    <row r="3204" ht="15.75" customHeight="1">
      <c r="A3204" s="242"/>
      <c r="B3204" s="222"/>
      <c r="C3204" s="223"/>
      <c r="D3204" s="248"/>
      <c r="J3204" s="226"/>
      <c r="K3204" s="3"/>
      <c r="L3204" s="3"/>
      <c r="O3204" s="227"/>
      <c r="Q3204" s="94"/>
      <c r="R3204" s="94"/>
      <c r="S3204" s="94"/>
      <c r="T3204" s="94"/>
    </row>
    <row r="3205" ht="15.75" customHeight="1">
      <c r="A3205" s="242"/>
      <c r="B3205" s="222"/>
      <c r="C3205" s="223"/>
      <c r="D3205" s="248"/>
      <c r="J3205" s="226"/>
      <c r="K3205" s="3"/>
      <c r="L3205" s="3"/>
      <c r="O3205" s="227"/>
      <c r="Q3205" s="94"/>
      <c r="R3205" s="94"/>
      <c r="S3205" s="94"/>
      <c r="T3205" s="94"/>
    </row>
    <row r="3206" ht="15.75" customHeight="1">
      <c r="A3206" s="242"/>
      <c r="B3206" s="222"/>
      <c r="C3206" s="223"/>
      <c r="D3206" s="248"/>
      <c r="J3206" s="226"/>
      <c r="K3206" s="3"/>
      <c r="L3206" s="3"/>
      <c r="O3206" s="227"/>
      <c r="Q3206" s="94"/>
      <c r="R3206" s="94"/>
      <c r="S3206" s="94"/>
      <c r="T3206" s="94"/>
    </row>
    <row r="3207" ht="15.75" customHeight="1">
      <c r="A3207" s="242"/>
      <c r="B3207" s="222"/>
      <c r="C3207" s="223"/>
      <c r="D3207" s="248"/>
      <c r="J3207" s="226"/>
      <c r="K3207" s="3"/>
      <c r="L3207" s="3"/>
      <c r="O3207" s="227"/>
      <c r="Q3207" s="94"/>
      <c r="R3207" s="94"/>
      <c r="S3207" s="94"/>
      <c r="T3207" s="94"/>
    </row>
    <row r="3208" ht="15.75" customHeight="1">
      <c r="A3208" s="242"/>
      <c r="B3208" s="222"/>
      <c r="C3208" s="223"/>
      <c r="D3208" s="248"/>
      <c r="J3208" s="226"/>
      <c r="K3208" s="3"/>
      <c r="L3208" s="3"/>
      <c r="O3208" s="227"/>
      <c r="Q3208" s="94"/>
      <c r="R3208" s="94"/>
      <c r="S3208" s="94"/>
      <c r="T3208" s="94"/>
    </row>
    <row r="3209" ht="15.75" customHeight="1">
      <c r="A3209" s="242"/>
      <c r="B3209" s="222"/>
      <c r="C3209" s="223"/>
      <c r="D3209" s="248"/>
      <c r="J3209" s="226"/>
      <c r="K3209" s="3"/>
      <c r="L3209" s="3"/>
      <c r="O3209" s="227"/>
      <c r="Q3209" s="94"/>
      <c r="R3209" s="94"/>
      <c r="S3209" s="94"/>
      <c r="T3209" s="94"/>
    </row>
    <row r="3210" ht="15.75" customHeight="1">
      <c r="A3210" s="242"/>
      <c r="B3210" s="222"/>
      <c r="C3210" s="223"/>
      <c r="D3210" s="248"/>
      <c r="J3210" s="226"/>
      <c r="K3210" s="3"/>
      <c r="L3210" s="3"/>
      <c r="O3210" s="227"/>
      <c r="Q3210" s="94"/>
      <c r="R3210" s="94"/>
      <c r="S3210" s="94"/>
      <c r="T3210" s="94"/>
    </row>
    <row r="3211" ht="15.75" customHeight="1">
      <c r="A3211" s="242"/>
      <c r="B3211" s="222"/>
      <c r="C3211" s="223"/>
      <c r="D3211" s="248"/>
      <c r="J3211" s="226"/>
      <c r="K3211" s="3"/>
      <c r="L3211" s="3"/>
      <c r="O3211" s="227"/>
      <c r="Q3211" s="94"/>
      <c r="R3211" s="94"/>
      <c r="S3211" s="94"/>
      <c r="T3211" s="94"/>
    </row>
    <row r="3212" ht="15.75" customHeight="1">
      <c r="A3212" s="242"/>
      <c r="B3212" s="222"/>
      <c r="C3212" s="223"/>
      <c r="D3212" s="248"/>
      <c r="J3212" s="226"/>
      <c r="K3212" s="3"/>
      <c r="L3212" s="3"/>
      <c r="O3212" s="227"/>
      <c r="Q3212" s="94"/>
      <c r="R3212" s="94"/>
      <c r="S3212" s="94"/>
      <c r="T3212" s="94"/>
    </row>
    <row r="3213" ht="15.75" customHeight="1">
      <c r="A3213" s="242"/>
      <c r="B3213" s="222"/>
      <c r="C3213" s="223"/>
      <c r="D3213" s="248"/>
      <c r="J3213" s="226"/>
      <c r="K3213" s="3"/>
      <c r="L3213" s="3"/>
      <c r="O3213" s="227"/>
      <c r="Q3213" s="94"/>
      <c r="R3213" s="94"/>
      <c r="S3213" s="94"/>
      <c r="T3213" s="94"/>
    </row>
    <row r="3214" ht="15.75" customHeight="1">
      <c r="A3214" s="242"/>
      <c r="B3214" s="222"/>
      <c r="C3214" s="223"/>
      <c r="D3214" s="248"/>
      <c r="J3214" s="226"/>
      <c r="K3214" s="3"/>
      <c r="L3214" s="3"/>
      <c r="O3214" s="227"/>
      <c r="Q3214" s="94"/>
      <c r="R3214" s="94"/>
      <c r="S3214" s="94"/>
      <c r="T3214" s="94"/>
    </row>
    <row r="3215" ht="15.75" customHeight="1">
      <c r="A3215" s="242"/>
      <c r="B3215" s="222"/>
      <c r="C3215" s="223"/>
      <c r="D3215" s="248"/>
      <c r="J3215" s="226"/>
      <c r="K3215" s="3"/>
      <c r="L3215" s="3"/>
      <c r="O3215" s="227"/>
      <c r="Q3215" s="94"/>
      <c r="R3215" s="94"/>
      <c r="S3215" s="94"/>
      <c r="T3215" s="94"/>
    </row>
    <row r="3216" ht="15.75" customHeight="1">
      <c r="A3216" s="242"/>
      <c r="B3216" s="222"/>
      <c r="C3216" s="223"/>
      <c r="D3216" s="248"/>
      <c r="J3216" s="226"/>
      <c r="K3216" s="3"/>
      <c r="L3216" s="3"/>
      <c r="O3216" s="227"/>
      <c r="Q3216" s="94"/>
      <c r="R3216" s="94"/>
      <c r="S3216" s="94"/>
      <c r="T3216" s="94"/>
    </row>
    <row r="3217" ht="15.75" customHeight="1">
      <c r="A3217" s="242"/>
      <c r="B3217" s="222"/>
      <c r="C3217" s="223"/>
      <c r="D3217" s="248"/>
      <c r="J3217" s="226"/>
      <c r="K3217" s="3"/>
      <c r="L3217" s="3"/>
      <c r="O3217" s="227"/>
      <c r="Q3217" s="94"/>
      <c r="R3217" s="94"/>
      <c r="S3217" s="94"/>
      <c r="T3217" s="94"/>
    </row>
    <row r="3218" ht="15.75" customHeight="1">
      <c r="A3218" s="242"/>
      <c r="B3218" s="222"/>
      <c r="C3218" s="223"/>
      <c r="D3218" s="248"/>
      <c r="J3218" s="226"/>
      <c r="K3218" s="3"/>
      <c r="L3218" s="3"/>
      <c r="O3218" s="227"/>
      <c r="Q3218" s="94"/>
      <c r="R3218" s="94"/>
      <c r="S3218" s="94"/>
      <c r="T3218" s="94"/>
    </row>
    <row r="3219" ht="15.75" customHeight="1">
      <c r="A3219" s="242"/>
      <c r="B3219" s="222"/>
      <c r="C3219" s="223"/>
      <c r="D3219" s="248"/>
      <c r="J3219" s="226"/>
      <c r="K3219" s="3"/>
      <c r="L3219" s="3"/>
      <c r="O3219" s="227"/>
      <c r="Q3219" s="94"/>
      <c r="R3219" s="94"/>
      <c r="S3219" s="94"/>
      <c r="T3219" s="94"/>
    </row>
    <row r="3220" ht="15.75" customHeight="1">
      <c r="A3220" s="242"/>
      <c r="B3220" s="222"/>
      <c r="C3220" s="223"/>
      <c r="D3220" s="248"/>
      <c r="J3220" s="226"/>
      <c r="K3220" s="3"/>
      <c r="L3220" s="3"/>
      <c r="O3220" s="227"/>
      <c r="Q3220" s="94"/>
      <c r="R3220" s="94"/>
      <c r="S3220" s="94"/>
      <c r="T3220" s="94"/>
    </row>
    <row r="3221" ht="15.75" customHeight="1">
      <c r="A3221" s="242"/>
      <c r="B3221" s="222"/>
      <c r="C3221" s="223"/>
      <c r="D3221" s="248"/>
      <c r="J3221" s="226"/>
      <c r="K3221" s="3"/>
      <c r="L3221" s="3"/>
      <c r="O3221" s="227"/>
      <c r="Q3221" s="94"/>
      <c r="R3221" s="94"/>
      <c r="S3221" s="94"/>
      <c r="T3221" s="94"/>
    </row>
    <row r="3222" ht="15.75" customHeight="1">
      <c r="A3222" s="242"/>
      <c r="B3222" s="222"/>
      <c r="C3222" s="223"/>
      <c r="D3222" s="248"/>
      <c r="J3222" s="226"/>
      <c r="K3222" s="3"/>
      <c r="L3222" s="3"/>
      <c r="O3222" s="227"/>
      <c r="Q3222" s="94"/>
      <c r="R3222" s="94"/>
      <c r="S3222" s="94"/>
      <c r="T3222" s="94"/>
    </row>
    <row r="3223" ht="15.75" customHeight="1">
      <c r="A3223" s="242"/>
      <c r="B3223" s="222"/>
      <c r="C3223" s="223"/>
      <c r="D3223" s="248"/>
      <c r="J3223" s="226"/>
      <c r="K3223" s="3"/>
      <c r="L3223" s="3"/>
      <c r="O3223" s="227"/>
      <c r="Q3223" s="94"/>
      <c r="R3223" s="94"/>
      <c r="S3223" s="94"/>
      <c r="T3223" s="94"/>
    </row>
    <row r="3224" ht="15.75" customHeight="1">
      <c r="A3224" s="242"/>
      <c r="B3224" s="222"/>
      <c r="C3224" s="223"/>
      <c r="D3224" s="248"/>
      <c r="J3224" s="226"/>
      <c r="K3224" s="3"/>
      <c r="L3224" s="3"/>
      <c r="O3224" s="227"/>
      <c r="Q3224" s="94"/>
      <c r="R3224" s="94"/>
      <c r="S3224" s="94"/>
      <c r="T3224" s="94"/>
    </row>
    <row r="3225" ht="15.75" customHeight="1">
      <c r="A3225" s="242"/>
      <c r="B3225" s="222"/>
      <c r="C3225" s="223"/>
      <c r="D3225" s="248"/>
      <c r="J3225" s="226"/>
      <c r="K3225" s="3"/>
      <c r="L3225" s="3"/>
      <c r="O3225" s="227"/>
      <c r="Q3225" s="94"/>
      <c r="R3225" s="94"/>
      <c r="S3225" s="94"/>
      <c r="T3225" s="94"/>
    </row>
    <row r="3226" ht="15.75" customHeight="1">
      <c r="A3226" s="242"/>
      <c r="B3226" s="222"/>
      <c r="C3226" s="223"/>
      <c r="D3226" s="248"/>
      <c r="J3226" s="226"/>
      <c r="K3226" s="3"/>
      <c r="L3226" s="3"/>
      <c r="O3226" s="227"/>
      <c r="Q3226" s="94"/>
      <c r="R3226" s="94"/>
      <c r="S3226" s="94"/>
      <c r="T3226" s="94"/>
    </row>
    <row r="3227" ht="15.75" customHeight="1">
      <c r="A3227" s="242"/>
      <c r="B3227" s="222"/>
      <c r="C3227" s="223"/>
      <c r="D3227" s="248"/>
      <c r="J3227" s="226"/>
      <c r="K3227" s="3"/>
      <c r="L3227" s="3"/>
      <c r="O3227" s="227"/>
      <c r="Q3227" s="94"/>
      <c r="R3227" s="94"/>
      <c r="S3227" s="94"/>
      <c r="T3227" s="94"/>
    </row>
    <row r="3228" ht="15.75" customHeight="1">
      <c r="A3228" s="242"/>
      <c r="B3228" s="222"/>
      <c r="C3228" s="223"/>
      <c r="D3228" s="248"/>
      <c r="J3228" s="226"/>
      <c r="K3228" s="3"/>
      <c r="L3228" s="3"/>
      <c r="O3228" s="227"/>
      <c r="Q3228" s="94"/>
      <c r="R3228" s="94"/>
      <c r="S3228" s="94"/>
      <c r="T3228" s="94"/>
    </row>
    <row r="3229" ht="15.75" customHeight="1">
      <c r="A3229" s="242"/>
      <c r="B3229" s="222"/>
      <c r="C3229" s="223"/>
      <c r="D3229" s="248"/>
      <c r="J3229" s="226"/>
      <c r="K3229" s="3"/>
      <c r="L3229" s="3"/>
      <c r="O3229" s="227"/>
      <c r="Q3229" s="94"/>
      <c r="R3229" s="94"/>
      <c r="S3229" s="94"/>
      <c r="T3229" s="94"/>
    </row>
    <row r="3230" ht="15.75" customHeight="1">
      <c r="A3230" s="242"/>
      <c r="B3230" s="222"/>
      <c r="C3230" s="223"/>
      <c r="D3230" s="248"/>
      <c r="J3230" s="226"/>
      <c r="K3230" s="3"/>
      <c r="L3230" s="3"/>
      <c r="O3230" s="227"/>
      <c r="Q3230" s="94"/>
      <c r="R3230" s="94"/>
      <c r="S3230" s="94"/>
      <c r="T3230" s="94"/>
    </row>
    <row r="3231" ht="15.75" customHeight="1">
      <c r="A3231" s="242"/>
      <c r="B3231" s="222"/>
      <c r="C3231" s="223"/>
      <c r="D3231" s="248"/>
      <c r="J3231" s="226"/>
      <c r="K3231" s="3"/>
      <c r="L3231" s="3"/>
      <c r="O3231" s="227"/>
      <c r="Q3231" s="94"/>
      <c r="R3231" s="94"/>
      <c r="S3231" s="94"/>
      <c r="T3231" s="94"/>
    </row>
    <row r="3232" ht="15.75" customHeight="1">
      <c r="A3232" s="242"/>
      <c r="B3232" s="222"/>
      <c r="C3232" s="223"/>
      <c r="D3232" s="248"/>
      <c r="J3232" s="226"/>
      <c r="K3232" s="3"/>
      <c r="L3232" s="3"/>
      <c r="O3232" s="227"/>
      <c r="Q3232" s="94"/>
      <c r="R3232" s="94"/>
      <c r="S3232" s="94"/>
      <c r="T3232" s="94"/>
    </row>
    <row r="3233" ht="15.75" customHeight="1">
      <c r="A3233" s="242"/>
      <c r="B3233" s="222"/>
      <c r="C3233" s="223"/>
      <c r="D3233" s="248"/>
      <c r="J3233" s="226"/>
      <c r="K3233" s="3"/>
      <c r="L3233" s="3"/>
      <c r="O3233" s="227"/>
      <c r="Q3233" s="94"/>
      <c r="R3233" s="94"/>
      <c r="S3233" s="94"/>
      <c r="T3233" s="94"/>
    </row>
    <row r="3234" ht="15.75" customHeight="1">
      <c r="A3234" s="242"/>
      <c r="B3234" s="222"/>
      <c r="C3234" s="223"/>
      <c r="D3234" s="248"/>
      <c r="J3234" s="226"/>
      <c r="K3234" s="3"/>
      <c r="L3234" s="3"/>
      <c r="O3234" s="227"/>
      <c r="Q3234" s="94"/>
      <c r="R3234" s="94"/>
      <c r="S3234" s="94"/>
      <c r="T3234" s="94"/>
    </row>
    <row r="3235" ht="15.75" customHeight="1">
      <c r="A3235" s="242"/>
      <c r="B3235" s="222"/>
      <c r="C3235" s="223"/>
      <c r="D3235" s="248"/>
      <c r="J3235" s="226"/>
      <c r="K3235" s="3"/>
      <c r="L3235" s="3"/>
      <c r="O3235" s="227"/>
      <c r="Q3235" s="94"/>
      <c r="R3235" s="94"/>
      <c r="S3235" s="94"/>
      <c r="T3235" s="94"/>
    </row>
    <row r="3236" ht="15.75" customHeight="1">
      <c r="A3236" s="242"/>
      <c r="B3236" s="222"/>
      <c r="C3236" s="223"/>
      <c r="D3236" s="248"/>
      <c r="J3236" s="226"/>
      <c r="K3236" s="3"/>
      <c r="L3236" s="3"/>
      <c r="O3236" s="227"/>
      <c r="Q3236" s="94"/>
      <c r="R3236" s="94"/>
      <c r="S3236" s="94"/>
      <c r="T3236" s="94"/>
    </row>
    <row r="3237" ht="15.75" customHeight="1">
      <c r="A3237" s="242"/>
      <c r="B3237" s="222"/>
      <c r="C3237" s="223"/>
      <c r="D3237" s="248"/>
      <c r="J3237" s="226"/>
      <c r="K3237" s="3"/>
      <c r="L3237" s="3"/>
      <c r="O3237" s="227"/>
      <c r="Q3237" s="94"/>
      <c r="R3237" s="94"/>
      <c r="S3237" s="94"/>
      <c r="T3237" s="94"/>
    </row>
    <row r="3238" ht="15.75" customHeight="1">
      <c r="A3238" s="242"/>
      <c r="B3238" s="222"/>
      <c r="C3238" s="223"/>
      <c r="D3238" s="248"/>
      <c r="J3238" s="226"/>
      <c r="K3238" s="3"/>
      <c r="L3238" s="3"/>
      <c r="O3238" s="227"/>
      <c r="Q3238" s="94"/>
      <c r="R3238" s="94"/>
      <c r="S3238" s="94"/>
      <c r="T3238" s="94"/>
    </row>
    <row r="3239" ht="15.75" customHeight="1">
      <c r="A3239" s="242"/>
      <c r="B3239" s="222"/>
      <c r="C3239" s="223"/>
      <c r="D3239" s="248"/>
      <c r="J3239" s="226"/>
      <c r="K3239" s="3"/>
      <c r="L3239" s="3"/>
      <c r="O3239" s="227"/>
      <c r="Q3239" s="94"/>
      <c r="R3239" s="94"/>
      <c r="S3239" s="94"/>
      <c r="T3239" s="94"/>
    </row>
    <row r="3240" ht="15.75" customHeight="1">
      <c r="A3240" s="242"/>
      <c r="B3240" s="222"/>
      <c r="C3240" s="223"/>
      <c r="D3240" s="248"/>
      <c r="J3240" s="226"/>
      <c r="K3240" s="3"/>
      <c r="L3240" s="3"/>
      <c r="O3240" s="227"/>
      <c r="Q3240" s="94"/>
      <c r="R3240" s="94"/>
      <c r="S3240" s="94"/>
      <c r="T3240" s="94"/>
    </row>
    <row r="3241" ht="15.75" customHeight="1">
      <c r="A3241" s="242"/>
      <c r="B3241" s="222"/>
      <c r="C3241" s="223"/>
      <c r="D3241" s="248"/>
      <c r="J3241" s="226"/>
      <c r="K3241" s="3"/>
      <c r="L3241" s="3"/>
      <c r="O3241" s="227"/>
      <c r="Q3241" s="94"/>
      <c r="R3241" s="94"/>
      <c r="S3241" s="94"/>
      <c r="T3241" s="94"/>
    </row>
    <row r="3242" ht="15.75" customHeight="1">
      <c r="A3242" s="242"/>
      <c r="B3242" s="222"/>
      <c r="C3242" s="223"/>
      <c r="D3242" s="248"/>
      <c r="J3242" s="226"/>
      <c r="K3242" s="3"/>
      <c r="L3242" s="3"/>
      <c r="O3242" s="227"/>
      <c r="Q3242" s="94"/>
      <c r="R3242" s="94"/>
      <c r="S3242" s="94"/>
      <c r="T3242" s="94"/>
    </row>
    <row r="3243" ht="15.75" customHeight="1">
      <c r="A3243" s="242"/>
      <c r="B3243" s="222"/>
      <c r="C3243" s="223"/>
      <c r="D3243" s="248"/>
      <c r="J3243" s="226"/>
      <c r="K3243" s="3"/>
      <c r="L3243" s="3"/>
      <c r="O3243" s="227"/>
      <c r="Q3243" s="94"/>
      <c r="R3243" s="94"/>
      <c r="S3243" s="94"/>
      <c r="T3243" s="94"/>
    </row>
    <row r="3244" ht="15.75" customHeight="1">
      <c r="A3244" s="242"/>
      <c r="B3244" s="222"/>
      <c r="C3244" s="223"/>
      <c r="D3244" s="248"/>
      <c r="J3244" s="226"/>
      <c r="K3244" s="3"/>
      <c r="L3244" s="3"/>
      <c r="O3244" s="227"/>
      <c r="Q3244" s="94"/>
      <c r="R3244" s="94"/>
      <c r="S3244" s="94"/>
      <c r="T3244" s="94"/>
    </row>
    <row r="3245" ht="15.75" customHeight="1">
      <c r="A3245" s="242"/>
      <c r="B3245" s="222"/>
      <c r="C3245" s="223"/>
      <c r="D3245" s="248"/>
      <c r="J3245" s="226"/>
      <c r="K3245" s="3"/>
      <c r="L3245" s="3"/>
      <c r="O3245" s="227"/>
      <c r="Q3245" s="94"/>
      <c r="R3245" s="94"/>
      <c r="S3245" s="94"/>
      <c r="T3245" s="94"/>
    </row>
    <row r="3246" ht="15.75" customHeight="1">
      <c r="A3246" s="242"/>
      <c r="B3246" s="222"/>
      <c r="C3246" s="223"/>
      <c r="D3246" s="248"/>
      <c r="J3246" s="226"/>
      <c r="K3246" s="3"/>
      <c r="L3246" s="3"/>
      <c r="O3246" s="227"/>
      <c r="Q3246" s="94"/>
      <c r="R3246" s="94"/>
      <c r="S3246" s="94"/>
      <c r="T3246" s="94"/>
    </row>
    <row r="3247" ht="15.75" customHeight="1">
      <c r="A3247" s="242"/>
      <c r="B3247" s="222"/>
      <c r="C3247" s="223"/>
      <c r="D3247" s="248"/>
      <c r="J3247" s="226"/>
      <c r="K3247" s="3"/>
      <c r="L3247" s="3"/>
      <c r="O3247" s="227"/>
      <c r="Q3247" s="94"/>
      <c r="R3247" s="94"/>
      <c r="S3247" s="94"/>
      <c r="T3247" s="94"/>
    </row>
    <row r="3248" ht="15.75" customHeight="1">
      <c r="A3248" s="242"/>
      <c r="B3248" s="222"/>
      <c r="C3248" s="223"/>
      <c r="D3248" s="248"/>
      <c r="J3248" s="226"/>
      <c r="K3248" s="3"/>
      <c r="L3248" s="3"/>
      <c r="O3248" s="227"/>
      <c r="Q3248" s="94"/>
      <c r="R3248" s="94"/>
      <c r="S3248" s="94"/>
      <c r="T3248" s="94"/>
    </row>
    <row r="3249" ht="15.75" customHeight="1">
      <c r="A3249" s="242"/>
      <c r="B3249" s="222"/>
      <c r="C3249" s="223"/>
      <c r="D3249" s="248"/>
      <c r="J3249" s="226"/>
      <c r="K3249" s="3"/>
      <c r="L3249" s="3"/>
      <c r="O3249" s="227"/>
      <c r="Q3249" s="94"/>
      <c r="R3249" s="94"/>
      <c r="S3249" s="94"/>
      <c r="T3249" s="94"/>
    </row>
    <row r="3250" ht="15.75" customHeight="1">
      <c r="A3250" s="242"/>
      <c r="B3250" s="222"/>
      <c r="C3250" s="223"/>
      <c r="D3250" s="248"/>
      <c r="J3250" s="226"/>
      <c r="K3250" s="3"/>
      <c r="L3250" s="3"/>
      <c r="O3250" s="227"/>
      <c r="Q3250" s="94"/>
      <c r="R3250" s="94"/>
      <c r="S3250" s="94"/>
      <c r="T3250" s="94"/>
    </row>
    <row r="3251" ht="15.75" customHeight="1">
      <c r="A3251" s="242"/>
      <c r="B3251" s="222"/>
      <c r="C3251" s="223"/>
      <c r="D3251" s="248"/>
      <c r="J3251" s="226"/>
      <c r="K3251" s="3"/>
      <c r="L3251" s="3"/>
      <c r="O3251" s="227"/>
      <c r="Q3251" s="94"/>
      <c r="R3251" s="94"/>
      <c r="S3251" s="94"/>
      <c r="T3251" s="94"/>
    </row>
    <row r="3252" ht="15.75" customHeight="1">
      <c r="A3252" s="242"/>
      <c r="B3252" s="222"/>
      <c r="C3252" s="223"/>
      <c r="D3252" s="248"/>
      <c r="J3252" s="226"/>
      <c r="K3252" s="3"/>
      <c r="L3252" s="3"/>
      <c r="O3252" s="227"/>
      <c r="Q3252" s="94"/>
      <c r="R3252" s="94"/>
      <c r="S3252" s="94"/>
      <c r="T3252" s="94"/>
    </row>
    <row r="3253" ht="15.75" customHeight="1">
      <c r="A3253" s="242"/>
      <c r="B3253" s="222"/>
      <c r="C3253" s="223"/>
      <c r="D3253" s="248"/>
      <c r="J3253" s="226"/>
      <c r="K3253" s="3"/>
      <c r="L3253" s="3"/>
      <c r="O3253" s="227"/>
      <c r="Q3253" s="94"/>
      <c r="R3253" s="94"/>
      <c r="S3253" s="94"/>
      <c r="T3253" s="94"/>
    </row>
    <row r="3254" ht="15.75" customHeight="1">
      <c r="A3254" s="242"/>
      <c r="B3254" s="222"/>
      <c r="C3254" s="223"/>
      <c r="D3254" s="248"/>
      <c r="J3254" s="226"/>
      <c r="K3254" s="3"/>
      <c r="L3254" s="3"/>
      <c r="O3254" s="227"/>
      <c r="Q3254" s="94"/>
      <c r="R3254" s="94"/>
      <c r="S3254" s="94"/>
      <c r="T3254" s="94"/>
    </row>
    <row r="3255" ht="15.75" customHeight="1">
      <c r="A3255" s="242"/>
      <c r="B3255" s="222"/>
      <c r="C3255" s="223"/>
      <c r="D3255" s="248"/>
      <c r="J3255" s="226"/>
      <c r="K3255" s="3"/>
      <c r="L3255" s="3"/>
      <c r="O3255" s="227"/>
      <c r="Q3255" s="94"/>
      <c r="R3255" s="94"/>
      <c r="S3255" s="94"/>
      <c r="T3255" s="94"/>
    </row>
    <row r="3256" ht="15.75" customHeight="1">
      <c r="A3256" s="242"/>
      <c r="B3256" s="222"/>
      <c r="C3256" s="223"/>
      <c r="D3256" s="248"/>
      <c r="J3256" s="226"/>
      <c r="K3256" s="3"/>
      <c r="L3256" s="3"/>
      <c r="O3256" s="227"/>
      <c r="Q3256" s="94"/>
      <c r="R3256" s="94"/>
      <c r="S3256" s="94"/>
      <c r="T3256" s="94"/>
    </row>
    <row r="3257" ht="15.75" customHeight="1">
      <c r="A3257" s="242"/>
      <c r="B3257" s="222"/>
      <c r="C3257" s="223"/>
      <c r="D3257" s="248"/>
      <c r="J3257" s="226"/>
      <c r="K3257" s="3"/>
      <c r="L3257" s="3"/>
      <c r="O3257" s="227"/>
      <c r="Q3257" s="94"/>
      <c r="R3257" s="94"/>
      <c r="S3257" s="94"/>
      <c r="T3257" s="94"/>
    </row>
    <row r="3258" ht="15.75" customHeight="1">
      <c r="A3258" s="242"/>
      <c r="B3258" s="222"/>
      <c r="C3258" s="223"/>
      <c r="D3258" s="248"/>
      <c r="J3258" s="226"/>
      <c r="K3258" s="3"/>
      <c r="L3258" s="3"/>
      <c r="O3258" s="227"/>
      <c r="Q3258" s="94"/>
      <c r="R3258" s="94"/>
      <c r="S3258" s="94"/>
      <c r="T3258" s="94"/>
    </row>
    <row r="3259" ht="15.75" customHeight="1">
      <c r="A3259" s="242"/>
      <c r="B3259" s="222"/>
      <c r="C3259" s="223"/>
      <c r="D3259" s="248"/>
      <c r="J3259" s="226"/>
      <c r="K3259" s="3"/>
      <c r="L3259" s="3"/>
      <c r="O3259" s="227"/>
      <c r="Q3259" s="94"/>
      <c r="R3259" s="94"/>
      <c r="S3259" s="94"/>
      <c r="T3259" s="94"/>
    </row>
    <row r="3260" ht="15.75" customHeight="1">
      <c r="A3260" s="242"/>
      <c r="B3260" s="222"/>
      <c r="C3260" s="223"/>
      <c r="D3260" s="248"/>
      <c r="J3260" s="226"/>
      <c r="K3260" s="3"/>
      <c r="L3260" s="3"/>
      <c r="O3260" s="227"/>
      <c r="Q3260" s="94"/>
      <c r="R3260" s="94"/>
      <c r="S3260" s="94"/>
      <c r="T3260" s="94"/>
    </row>
    <row r="3261" ht="15.75" customHeight="1">
      <c r="A3261" s="242"/>
      <c r="B3261" s="222"/>
      <c r="C3261" s="223"/>
      <c r="D3261" s="248"/>
      <c r="J3261" s="226"/>
      <c r="K3261" s="3"/>
      <c r="L3261" s="3"/>
      <c r="O3261" s="227"/>
      <c r="Q3261" s="94"/>
      <c r="R3261" s="94"/>
      <c r="S3261" s="94"/>
      <c r="T3261" s="94"/>
    </row>
    <row r="3262" ht="15.75" customHeight="1">
      <c r="A3262" s="242"/>
      <c r="B3262" s="222"/>
      <c r="C3262" s="223"/>
      <c r="D3262" s="248"/>
      <c r="J3262" s="226"/>
      <c r="K3262" s="3"/>
      <c r="L3262" s="3"/>
      <c r="O3262" s="227"/>
      <c r="Q3262" s="94"/>
      <c r="R3262" s="94"/>
      <c r="S3262" s="94"/>
      <c r="T3262" s="94"/>
    </row>
    <row r="3263" ht="15.75" customHeight="1">
      <c r="A3263" s="242"/>
      <c r="B3263" s="222"/>
      <c r="C3263" s="223"/>
      <c r="D3263" s="248"/>
      <c r="J3263" s="226"/>
      <c r="K3263" s="3"/>
      <c r="L3263" s="3"/>
      <c r="O3263" s="227"/>
      <c r="Q3263" s="94"/>
      <c r="R3263" s="94"/>
      <c r="S3263" s="94"/>
      <c r="T3263" s="94"/>
    </row>
    <row r="3264" ht="15.75" customHeight="1">
      <c r="A3264" s="242"/>
      <c r="B3264" s="222"/>
      <c r="C3264" s="223"/>
      <c r="D3264" s="248"/>
      <c r="J3264" s="226"/>
      <c r="K3264" s="3"/>
      <c r="L3264" s="3"/>
      <c r="O3264" s="227"/>
      <c r="Q3264" s="94"/>
      <c r="R3264" s="94"/>
      <c r="S3264" s="94"/>
      <c r="T3264" s="94"/>
    </row>
    <row r="3265" ht="15.75" customHeight="1">
      <c r="A3265" s="242"/>
      <c r="B3265" s="222"/>
      <c r="C3265" s="223"/>
      <c r="D3265" s="248"/>
      <c r="J3265" s="226"/>
      <c r="K3265" s="3"/>
      <c r="L3265" s="3"/>
      <c r="O3265" s="227"/>
      <c r="Q3265" s="94"/>
      <c r="R3265" s="94"/>
      <c r="S3265" s="94"/>
      <c r="T3265" s="94"/>
    </row>
    <row r="3266" ht="15.75" customHeight="1">
      <c r="A3266" s="242"/>
      <c r="B3266" s="222"/>
      <c r="C3266" s="223"/>
      <c r="D3266" s="248"/>
      <c r="J3266" s="226"/>
      <c r="K3266" s="3"/>
      <c r="L3266" s="3"/>
      <c r="O3266" s="227"/>
      <c r="Q3266" s="94"/>
      <c r="R3266" s="94"/>
      <c r="S3266" s="94"/>
      <c r="T3266" s="94"/>
    </row>
    <row r="3267" ht="15.75" customHeight="1">
      <c r="A3267" s="242"/>
      <c r="B3267" s="222"/>
      <c r="C3267" s="223"/>
      <c r="D3267" s="248"/>
      <c r="J3267" s="226"/>
      <c r="K3267" s="3"/>
      <c r="L3267" s="3"/>
      <c r="O3267" s="227"/>
      <c r="Q3267" s="94"/>
      <c r="R3267" s="94"/>
      <c r="S3267" s="94"/>
      <c r="T3267" s="94"/>
    </row>
    <row r="3268" ht="15.75" customHeight="1">
      <c r="A3268" s="242"/>
      <c r="B3268" s="222"/>
      <c r="C3268" s="223"/>
      <c r="D3268" s="248"/>
      <c r="J3268" s="226"/>
      <c r="K3268" s="3"/>
      <c r="L3268" s="3"/>
      <c r="O3268" s="227"/>
      <c r="Q3268" s="94"/>
      <c r="R3268" s="94"/>
      <c r="S3268" s="94"/>
      <c r="T3268" s="94"/>
    </row>
    <row r="3269" ht="15.75" customHeight="1">
      <c r="A3269" s="242"/>
      <c r="B3269" s="222"/>
      <c r="C3269" s="223"/>
      <c r="D3269" s="248"/>
      <c r="J3269" s="226"/>
      <c r="K3269" s="3"/>
      <c r="L3269" s="3"/>
      <c r="O3269" s="227"/>
      <c r="Q3269" s="94"/>
      <c r="R3269" s="94"/>
      <c r="S3269" s="94"/>
      <c r="T3269" s="94"/>
    </row>
    <row r="3270" ht="15.75" customHeight="1">
      <c r="A3270" s="242"/>
      <c r="B3270" s="222"/>
      <c r="C3270" s="223"/>
      <c r="D3270" s="248"/>
      <c r="J3270" s="226"/>
      <c r="K3270" s="3"/>
      <c r="L3270" s="3"/>
      <c r="O3270" s="227"/>
      <c r="Q3270" s="94"/>
      <c r="R3270" s="94"/>
      <c r="S3270" s="94"/>
      <c r="T3270" s="94"/>
    </row>
    <row r="3271" ht="15.75" customHeight="1">
      <c r="A3271" s="242"/>
      <c r="B3271" s="222"/>
      <c r="C3271" s="223"/>
      <c r="D3271" s="248"/>
      <c r="J3271" s="226"/>
      <c r="K3271" s="3"/>
      <c r="L3271" s="3"/>
      <c r="O3271" s="227"/>
      <c r="Q3271" s="94"/>
      <c r="R3271" s="94"/>
      <c r="S3271" s="94"/>
      <c r="T3271" s="94"/>
    </row>
    <row r="3272" ht="15.75" customHeight="1">
      <c r="A3272" s="242"/>
      <c r="B3272" s="222"/>
      <c r="C3272" s="223"/>
      <c r="D3272" s="248"/>
      <c r="J3272" s="226"/>
      <c r="K3272" s="3"/>
      <c r="L3272" s="3"/>
      <c r="O3272" s="227"/>
      <c r="Q3272" s="94"/>
      <c r="R3272" s="94"/>
      <c r="S3272" s="94"/>
      <c r="T3272" s="94"/>
    </row>
    <row r="3273" ht="15.75" customHeight="1">
      <c r="A3273" s="242"/>
      <c r="B3273" s="222"/>
      <c r="C3273" s="223"/>
      <c r="D3273" s="248"/>
      <c r="J3273" s="226"/>
      <c r="K3273" s="3"/>
      <c r="L3273" s="3"/>
      <c r="O3273" s="227"/>
      <c r="Q3273" s="94"/>
      <c r="R3273" s="94"/>
      <c r="S3273" s="94"/>
      <c r="T3273" s="94"/>
    </row>
    <row r="3274" ht="15.75" customHeight="1">
      <c r="A3274" s="242"/>
      <c r="B3274" s="222"/>
      <c r="C3274" s="223"/>
      <c r="D3274" s="248"/>
      <c r="J3274" s="226"/>
      <c r="K3274" s="3"/>
      <c r="L3274" s="3"/>
      <c r="O3274" s="227"/>
      <c r="Q3274" s="94"/>
      <c r="R3274" s="94"/>
      <c r="S3274" s="94"/>
      <c r="T3274" s="94"/>
    </row>
    <row r="3275" ht="15.75" customHeight="1">
      <c r="A3275" s="242"/>
      <c r="B3275" s="222"/>
      <c r="C3275" s="223"/>
      <c r="D3275" s="248"/>
      <c r="J3275" s="226"/>
      <c r="K3275" s="3"/>
      <c r="L3275" s="3"/>
      <c r="O3275" s="227"/>
      <c r="Q3275" s="94"/>
      <c r="R3275" s="94"/>
      <c r="S3275" s="94"/>
      <c r="T3275" s="94"/>
    </row>
    <row r="3276" ht="15.75" customHeight="1">
      <c r="A3276" s="242"/>
      <c r="B3276" s="222"/>
      <c r="C3276" s="223"/>
      <c r="D3276" s="248"/>
      <c r="J3276" s="226"/>
      <c r="K3276" s="3"/>
      <c r="L3276" s="3"/>
      <c r="O3276" s="227"/>
      <c r="Q3276" s="94"/>
      <c r="R3276" s="94"/>
      <c r="S3276" s="94"/>
      <c r="T3276" s="94"/>
    </row>
    <row r="3277" ht="15.75" customHeight="1">
      <c r="A3277" s="242"/>
      <c r="B3277" s="222"/>
      <c r="C3277" s="223"/>
      <c r="D3277" s="248"/>
      <c r="J3277" s="226"/>
      <c r="K3277" s="3"/>
      <c r="L3277" s="3"/>
      <c r="O3277" s="227"/>
      <c r="Q3277" s="94"/>
      <c r="R3277" s="94"/>
      <c r="S3277" s="94"/>
      <c r="T3277" s="94"/>
    </row>
    <row r="3278" ht="15.75" customHeight="1">
      <c r="A3278" s="242"/>
      <c r="B3278" s="222"/>
      <c r="C3278" s="223"/>
      <c r="D3278" s="248"/>
      <c r="J3278" s="226"/>
      <c r="K3278" s="3"/>
      <c r="L3278" s="3"/>
      <c r="O3278" s="227"/>
      <c r="Q3278" s="94"/>
      <c r="R3278" s="94"/>
      <c r="S3278" s="94"/>
      <c r="T3278" s="94"/>
    </row>
    <row r="3279" ht="15.75" customHeight="1">
      <c r="A3279" s="242"/>
      <c r="B3279" s="222"/>
      <c r="C3279" s="223"/>
      <c r="D3279" s="248"/>
      <c r="J3279" s="226"/>
      <c r="K3279" s="3"/>
      <c r="L3279" s="3"/>
      <c r="O3279" s="227"/>
      <c r="Q3279" s="94"/>
      <c r="R3279" s="94"/>
      <c r="S3279" s="94"/>
      <c r="T3279" s="94"/>
    </row>
    <row r="3280" ht="15.75" customHeight="1">
      <c r="A3280" s="242"/>
      <c r="B3280" s="222"/>
      <c r="C3280" s="223"/>
      <c r="D3280" s="248"/>
      <c r="J3280" s="226"/>
      <c r="K3280" s="3"/>
      <c r="L3280" s="3"/>
      <c r="O3280" s="227"/>
      <c r="Q3280" s="94"/>
      <c r="R3280" s="94"/>
      <c r="S3280" s="94"/>
      <c r="T3280" s="94"/>
    </row>
    <row r="3281" ht="15.75" customHeight="1">
      <c r="A3281" s="242"/>
      <c r="B3281" s="222"/>
      <c r="C3281" s="223"/>
      <c r="D3281" s="248"/>
      <c r="J3281" s="226"/>
      <c r="K3281" s="3"/>
      <c r="L3281" s="3"/>
      <c r="O3281" s="227"/>
      <c r="Q3281" s="94"/>
      <c r="R3281" s="94"/>
      <c r="S3281" s="94"/>
      <c r="T3281" s="94"/>
    </row>
    <row r="3282" ht="15.75" customHeight="1">
      <c r="A3282" s="242"/>
      <c r="B3282" s="222"/>
      <c r="C3282" s="223"/>
      <c r="D3282" s="248"/>
      <c r="J3282" s="226"/>
      <c r="K3282" s="3"/>
      <c r="L3282" s="3"/>
      <c r="O3282" s="227"/>
      <c r="Q3282" s="94"/>
      <c r="R3282" s="94"/>
      <c r="S3282" s="94"/>
      <c r="T3282" s="94"/>
    </row>
    <row r="3283" ht="15.75" customHeight="1">
      <c r="A3283" s="242"/>
      <c r="B3283" s="222"/>
      <c r="C3283" s="223"/>
      <c r="D3283" s="248"/>
      <c r="J3283" s="226"/>
      <c r="K3283" s="3"/>
      <c r="L3283" s="3"/>
      <c r="O3283" s="227"/>
      <c r="Q3283" s="94"/>
      <c r="R3283" s="94"/>
      <c r="S3283" s="94"/>
      <c r="T3283" s="94"/>
    </row>
    <row r="3284" ht="15.75" customHeight="1">
      <c r="A3284" s="242"/>
      <c r="B3284" s="222"/>
      <c r="C3284" s="223"/>
      <c r="D3284" s="248"/>
      <c r="J3284" s="226"/>
      <c r="K3284" s="3"/>
      <c r="L3284" s="3"/>
      <c r="O3284" s="227"/>
      <c r="Q3284" s="94"/>
      <c r="R3284" s="94"/>
      <c r="S3284" s="94"/>
      <c r="T3284" s="94"/>
    </row>
    <row r="3285" ht="15.75" customHeight="1">
      <c r="A3285" s="242"/>
      <c r="B3285" s="222"/>
      <c r="C3285" s="223"/>
      <c r="D3285" s="248"/>
      <c r="J3285" s="226"/>
      <c r="K3285" s="3"/>
      <c r="L3285" s="3"/>
      <c r="O3285" s="227"/>
      <c r="Q3285" s="94"/>
      <c r="R3285" s="94"/>
      <c r="S3285" s="94"/>
      <c r="T3285" s="94"/>
    </row>
    <row r="3286" ht="15.75" customHeight="1">
      <c r="A3286" s="242"/>
      <c r="B3286" s="222"/>
      <c r="C3286" s="223"/>
      <c r="D3286" s="248"/>
      <c r="J3286" s="226"/>
      <c r="K3286" s="3"/>
      <c r="L3286" s="3"/>
      <c r="O3286" s="227"/>
      <c r="Q3286" s="94"/>
      <c r="R3286" s="94"/>
      <c r="S3286" s="94"/>
      <c r="T3286" s="94"/>
    </row>
    <row r="3287" ht="15.75" customHeight="1">
      <c r="A3287" s="242"/>
      <c r="B3287" s="222"/>
      <c r="C3287" s="223"/>
      <c r="D3287" s="248"/>
      <c r="J3287" s="226"/>
      <c r="K3287" s="3"/>
      <c r="L3287" s="3"/>
      <c r="O3287" s="227"/>
      <c r="Q3287" s="94"/>
      <c r="R3287" s="94"/>
      <c r="S3287" s="94"/>
      <c r="T3287" s="94"/>
    </row>
    <row r="3288" ht="15.75" customHeight="1">
      <c r="A3288" s="242"/>
      <c r="B3288" s="222"/>
      <c r="C3288" s="223"/>
      <c r="D3288" s="248"/>
      <c r="J3288" s="226"/>
      <c r="K3288" s="3"/>
      <c r="L3288" s="3"/>
      <c r="O3288" s="227"/>
      <c r="Q3288" s="94"/>
      <c r="R3288" s="94"/>
      <c r="S3288" s="94"/>
      <c r="T3288" s="94"/>
    </row>
    <row r="3289" ht="15.75" customHeight="1">
      <c r="A3289" s="242"/>
      <c r="B3289" s="222"/>
      <c r="C3289" s="223"/>
      <c r="D3289" s="248"/>
      <c r="J3289" s="226"/>
      <c r="K3289" s="3"/>
      <c r="L3289" s="3"/>
      <c r="O3289" s="227"/>
      <c r="Q3289" s="94"/>
      <c r="R3289" s="94"/>
      <c r="S3289" s="94"/>
      <c r="T3289" s="94"/>
    </row>
    <row r="3290" ht="15.75" customHeight="1">
      <c r="A3290" s="242"/>
      <c r="B3290" s="222"/>
      <c r="C3290" s="223"/>
      <c r="D3290" s="248"/>
      <c r="J3290" s="226"/>
      <c r="K3290" s="3"/>
      <c r="L3290" s="3"/>
      <c r="O3290" s="227"/>
      <c r="Q3290" s="94"/>
      <c r="R3290" s="94"/>
      <c r="S3290" s="94"/>
      <c r="T3290" s="94"/>
    </row>
    <row r="3291" ht="15.75" customHeight="1">
      <c r="A3291" s="242"/>
      <c r="B3291" s="222"/>
      <c r="C3291" s="223"/>
      <c r="D3291" s="248"/>
      <c r="J3291" s="226"/>
      <c r="K3291" s="3"/>
      <c r="L3291" s="3"/>
      <c r="O3291" s="227"/>
      <c r="Q3291" s="94"/>
      <c r="R3291" s="94"/>
      <c r="S3291" s="94"/>
      <c r="T3291" s="94"/>
    </row>
    <row r="3292" ht="15.75" customHeight="1">
      <c r="A3292" s="242"/>
      <c r="B3292" s="222"/>
      <c r="C3292" s="223"/>
      <c r="D3292" s="248"/>
      <c r="J3292" s="226"/>
      <c r="K3292" s="3"/>
      <c r="L3292" s="3"/>
      <c r="O3292" s="227"/>
      <c r="Q3292" s="94"/>
      <c r="R3292" s="94"/>
      <c r="S3292" s="94"/>
      <c r="T3292" s="94"/>
    </row>
    <row r="3293" ht="15.75" customHeight="1">
      <c r="A3293" s="242"/>
      <c r="B3293" s="222"/>
      <c r="C3293" s="223"/>
      <c r="D3293" s="248"/>
      <c r="J3293" s="226"/>
      <c r="K3293" s="3"/>
      <c r="L3293" s="3"/>
      <c r="O3293" s="227"/>
      <c r="Q3293" s="94"/>
      <c r="R3293" s="94"/>
      <c r="S3293" s="94"/>
      <c r="T3293" s="94"/>
    </row>
    <row r="3294" ht="15.75" customHeight="1">
      <c r="A3294" s="242"/>
      <c r="B3294" s="222"/>
      <c r="C3294" s="223"/>
      <c r="D3294" s="248"/>
      <c r="J3294" s="226"/>
      <c r="K3294" s="3"/>
      <c r="L3294" s="3"/>
      <c r="O3294" s="227"/>
      <c r="Q3294" s="94"/>
      <c r="R3294" s="94"/>
      <c r="S3294" s="94"/>
      <c r="T3294" s="94"/>
    </row>
    <row r="3295" ht="15.75" customHeight="1">
      <c r="A3295" s="242"/>
      <c r="B3295" s="222"/>
      <c r="C3295" s="223"/>
      <c r="D3295" s="248"/>
      <c r="J3295" s="226"/>
      <c r="K3295" s="3"/>
      <c r="L3295" s="3"/>
      <c r="O3295" s="227"/>
      <c r="Q3295" s="94"/>
      <c r="R3295" s="94"/>
      <c r="S3295" s="94"/>
      <c r="T3295" s="94"/>
    </row>
    <row r="3296" ht="15.75" customHeight="1">
      <c r="A3296" s="242"/>
      <c r="B3296" s="222"/>
      <c r="C3296" s="223"/>
      <c r="D3296" s="248"/>
      <c r="J3296" s="226"/>
      <c r="K3296" s="3"/>
      <c r="L3296" s="3"/>
      <c r="O3296" s="227"/>
      <c r="Q3296" s="94"/>
      <c r="R3296" s="94"/>
      <c r="S3296" s="94"/>
      <c r="T3296" s="94"/>
    </row>
    <row r="3297" ht="15.75" customHeight="1">
      <c r="A3297" s="242"/>
      <c r="B3297" s="222"/>
      <c r="C3297" s="223"/>
      <c r="D3297" s="248"/>
      <c r="J3297" s="226"/>
      <c r="K3297" s="3"/>
      <c r="L3297" s="3"/>
      <c r="O3297" s="227"/>
      <c r="Q3297" s="94"/>
      <c r="R3297" s="94"/>
      <c r="S3297" s="94"/>
      <c r="T3297" s="94"/>
    </row>
    <row r="3298" ht="15.75" customHeight="1">
      <c r="A3298" s="242"/>
      <c r="B3298" s="222"/>
      <c r="C3298" s="223"/>
      <c r="D3298" s="248"/>
      <c r="J3298" s="226"/>
      <c r="K3298" s="3"/>
      <c r="L3298" s="3"/>
      <c r="O3298" s="227"/>
      <c r="Q3298" s="94"/>
      <c r="R3298" s="94"/>
      <c r="S3298" s="94"/>
      <c r="T3298" s="94"/>
    </row>
    <row r="3299" ht="15.75" customHeight="1">
      <c r="A3299" s="242"/>
      <c r="B3299" s="222"/>
      <c r="C3299" s="223"/>
      <c r="D3299" s="248"/>
      <c r="J3299" s="226"/>
      <c r="K3299" s="3"/>
      <c r="L3299" s="3"/>
      <c r="O3299" s="227"/>
      <c r="Q3299" s="94"/>
      <c r="R3299" s="94"/>
      <c r="S3299" s="94"/>
      <c r="T3299" s="94"/>
    </row>
    <row r="3300" ht="15.75" customHeight="1">
      <c r="A3300" s="242"/>
      <c r="B3300" s="222"/>
      <c r="C3300" s="223"/>
      <c r="D3300" s="248"/>
      <c r="J3300" s="226"/>
      <c r="K3300" s="3"/>
      <c r="L3300" s="3"/>
      <c r="O3300" s="227"/>
      <c r="Q3300" s="94"/>
      <c r="R3300" s="94"/>
      <c r="S3300" s="94"/>
      <c r="T3300" s="94"/>
    </row>
    <row r="3301" ht="15.75" customHeight="1">
      <c r="A3301" s="242"/>
      <c r="B3301" s="222"/>
      <c r="C3301" s="223"/>
      <c r="D3301" s="248"/>
      <c r="J3301" s="226"/>
      <c r="K3301" s="3"/>
      <c r="L3301" s="3"/>
      <c r="O3301" s="227"/>
      <c r="Q3301" s="94"/>
      <c r="R3301" s="94"/>
      <c r="S3301" s="94"/>
      <c r="T3301" s="94"/>
    </row>
    <row r="3302" ht="15.75" customHeight="1">
      <c r="A3302" s="242"/>
      <c r="B3302" s="222"/>
      <c r="C3302" s="223"/>
      <c r="D3302" s="248"/>
      <c r="J3302" s="226"/>
      <c r="K3302" s="3"/>
      <c r="L3302" s="3"/>
      <c r="O3302" s="227"/>
      <c r="Q3302" s="94"/>
      <c r="R3302" s="94"/>
      <c r="S3302" s="94"/>
      <c r="T3302" s="94"/>
    </row>
    <row r="3303" ht="15.75" customHeight="1">
      <c r="A3303" s="242"/>
      <c r="B3303" s="222"/>
      <c r="C3303" s="223"/>
      <c r="D3303" s="248"/>
      <c r="J3303" s="226"/>
      <c r="K3303" s="3"/>
      <c r="L3303" s="3"/>
      <c r="O3303" s="227"/>
      <c r="Q3303" s="94"/>
      <c r="R3303" s="94"/>
      <c r="S3303" s="94"/>
      <c r="T3303" s="94"/>
    </row>
    <row r="3304" ht="15.75" customHeight="1">
      <c r="A3304" s="242"/>
      <c r="B3304" s="222"/>
      <c r="C3304" s="223"/>
      <c r="D3304" s="248"/>
      <c r="J3304" s="226"/>
      <c r="K3304" s="3"/>
      <c r="L3304" s="3"/>
      <c r="O3304" s="227"/>
      <c r="Q3304" s="94"/>
      <c r="R3304" s="94"/>
      <c r="S3304" s="94"/>
      <c r="T3304" s="94"/>
    </row>
    <row r="3305" ht="15.75" customHeight="1">
      <c r="A3305" s="242"/>
      <c r="B3305" s="222"/>
      <c r="C3305" s="223"/>
      <c r="D3305" s="248"/>
      <c r="J3305" s="226"/>
      <c r="K3305" s="3"/>
      <c r="L3305" s="3"/>
      <c r="O3305" s="227"/>
      <c r="Q3305" s="94"/>
      <c r="R3305" s="94"/>
      <c r="S3305" s="94"/>
      <c r="T3305" s="94"/>
    </row>
    <row r="3306" ht="15.75" customHeight="1">
      <c r="A3306" s="242"/>
      <c r="B3306" s="222"/>
      <c r="C3306" s="223"/>
      <c r="D3306" s="248"/>
      <c r="J3306" s="226"/>
      <c r="K3306" s="3"/>
      <c r="L3306" s="3"/>
      <c r="O3306" s="227"/>
      <c r="Q3306" s="94"/>
      <c r="R3306" s="94"/>
      <c r="S3306" s="94"/>
      <c r="T3306" s="94"/>
    </row>
    <row r="3307" ht="15.75" customHeight="1">
      <c r="A3307" s="242"/>
      <c r="B3307" s="222"/>
      <c r="C3307" s="223"/>
      <c r="D3307" s="248"/>
      <c r="J3307" s="226"/>
      <c r="K3307" s="3"/>
      <c r="L3307" s="3"/>
      <c r="O3307" s="227"/>
      <c r="Q3307" s="94"/>
      <c r="R3307" s="94"/>
      <c r="S3307" s="94"/>
      <c r="T3307" s="94"/>
    </row>
    <row r="3308" ht="15.75" customHeight="1">
      <c r="A3308" s="242"/>
      <c r="B3308" s="222"/>
      <c r="C3308" s="223"/>
      <c r="D3308" s="248"/>
      <c r="J3308" s="226"/>
      <c r="K3308" s="3"/>
      <c r="L3308" s="3"/>
      <c r="O3308" s="227"/>
      <c r="Q3308" s="94"/>
      <c r="R3308" s="94"/>
      <c r="S3308" s="94"/>
      <c r="T3308" s="94"/>
    </row>
    <row r="3309" ht="15.75" customHeight="1">
      <c r="A3309" s="242"/>
      <c r="B3309" s="222"/>
      <c r="C3309" s="223"/>
      <c r="D3309" s="248"/>
      <c r="J3309" s="226"/>
      <c r="K3309" s="3"/>
      <c r="L3309" s="3"/>
      <c r="O3309" s="227"/>
      <c r="Q3309" s="94"/>
      <c r="R3309" s="94"/>
      <c r="S3309" s="94"/>
      <c r="T3309" s="94"/>
    </row>
    <row r="3310" ht="15.75" customHeight="1">
      <c r="A3310" s="242"/>
      <c r="B3310" s="222"/>
      <c r="C3310" s="223"/>
      <c r="D3310" s="248"/>
      <c r="J3310" s="226"/>
      <c r="K3310" s="3"/>
      <c r="L3310" s="3"/>
      <c r="O3310" s="227"/>
      <c r="Q3310" s="94"/>
      <c r="R3310" s="94"/>
      <c r="S3310" s="94"/>
      <c r="T3310" s="94"/>
    </row>
    <row r="3311" ht="15.75" customHeight="1">
      <c r="A3311" s="242"/>
      <c r="B3311" s="222"/>
      <c r="C3311" s="223"/>
      <c r="D3311" s="248"/>
      <c r="J3311" s="226"/>
      <c r="K3311" s="3"/>
      <c r="L3311" s="3"/>
      <c r="O3311" s="227"/>
      <c r="Q3311" s="94"/>
      <c r="R3311" s="94"/>
      <c r="S3311" s="94"/>
      <c r="T3311" s="94"/>
    </row>
    <row r="3312" ht="15.75" customHeight="1">
      <c r="A3312" s="242"/>
      <c r="B3312" s="222"/>
      <c r="C3312" s="223"/>
      <c r="D3312" s="248"/>
      <c r="J3312" s="226"/>
      <c r="K3312" s="3"/>
      <c r="L3312" s="3"/>
      <c r="O3312" s="227"/>
      <c r="Q3312" s="94"/>
      <c r="R3312" s="94"/>
      <c r="S3312" s="94"/>
      <c r="T3312" s="94"/>
    </row>
    <row r="3313" ht="15.75" customHeight="1">
      <c r="A3313" s="242"/>
      <c r="B3313" s="222"/>
      <c r="C3313" s="223"/>
      <c r="D3313" s="248"/>
      <c r="J3313" s="226"/>
      <c r="K3313" s="3"/>
      <c r="L3313" s="3"/>
      <c r="O3313" s="227"/>
      <c r="Q3313" s="94"/>
      <c r="R3313" s="94"/>
      <c r="S3313" s="94"/>
      <c r="T3313" s="94"/>
    </row>
    <row r="3314" ht="15.75" customHeight="1">
      <c r="A3314" s="242"/>
      <c r="B3314" s="222"/>
      <c r="C3314" s="223"/>
      <c r="D3314" s="248"/>
      <c r="J3314" s="226"/>
      <c r="K3314" s="3"/>
      <c r="L3314" s="3"/>
      <c r="O3314" s="227"/>
      <c r="Q3314" s="94"/>
      <c r="R3314" s="94"/>
      <c r="S3314" s="94"/>
      <c r="T3314" s="94"/>
    </row>
    <row r="3315" ht="15.75" customHeight="1">
      <c r="A3315" s="242"/>
      <c r="B3315" s="222"/>
      <c r="C3315" s="223"/>
      <c r="D3315" s="248"/>
      <c r="J3315" s="226"/>
      <c r="K3315" s="3"/>
      <c r="L3315" s="3"/>
      <c r="O3315" s="227"/>
      <c r="Q3315" s="94"/>
      <c r="R3315" s="94"/>
      <c r="S3315" s="94"/>
      <c r="T3315" s="94"/>
    </row>
    <row r="3316" ht="15.75" customHeight="1">
      <c r="A3316" s="242"/>
      <c r="B3316" s="222"/>
      <c r="C3316" s="223"/>
      <c r="D3316" s="248"/>
      <c r="J3316" s="226"/>
      <c r="K3316" s="3"/>
      <c r="L3316" s="3"/>
      <c r="O3316" s="227"/>
      <c r="Q3316" s="94"/>
      <c r="R3316" s="94"/>
      <c r="S3316" s="94"/>
      <c r="T3316" s="94"/>
    </row>
    <row r="3317" ht="15.75" customHeight="1">
      <c r="A3317" s="242"/>
      <c r="B3317" s="222"/>
      <c r="C3317" s="223"/>
      <c r="D3317" s="248"/>
      <c r="J3317" s="226"/>
      <c r="K3317" s="3"/>
      <c r="L3317" s="3"/>
      <c r="O3317" s="227"/>
      <c r="Q3317" s="94"/>
      <c r="R3317" s="94"/>
      <c r="S3317" s="94"/>
      <c r="T3317" s="94"/>
    </row>
    <row r="3318" ht="15.75" customHeight="1">
      <c r="A3318" s="242"/>
      <c r="B3318" s="222"/>
      <c r="C3318" s="223"/>
      <c r="D3318" s="248"/>
      <c r="J3318" s="226"/>
      <c r="K3318" s="3"/>
      <c r="L3318" s="3"/>
      <c r="O3318" s="227"/>
      <c r="Q3318" s="94"/>
      <c r="R3318" s="94"/>
      <c r="S3318" s="94"/>
      <c r="T3318" s="94"/>
    </row>
    <row r="3319" ht="15.75" customHeight="1">
      <c r="A3319" s="242"/>
      <c r="B3319" s="222"/>
      <c r="C3319" s="223"/>
      <c r="D3319" s="248"/>
      <c r="J3319" s="226"/>
      <c r="K3319" s="3"/>
      <c r="L3319" s="3"/>
      <c r="O3319" s="227"/>
      <c r="Q3319" s="94"/>
      <c r="R3319" s="94"/>
      <c r="S3319" s="94"/>
      <c r="T3319" s="94"/>
    </row>
    <row r="3320" ht="15.75" customHeight="1">
      <c r="A3320" s="242"/>
      <c r="B3320" s="222"/>
      <c r="C3320" s="223"/>
      <c r="D3320" s="248"/>
      <c r="J3320" s="226"/>
      <c r="K3320" s="3"/>
      <c r="L3320" s="3"/>
      <c r="O3320" s="227"/>
      <c r="Q3320" s="94"/>
      <c r="R3320" s="94"/>
      <c r="S3320" s="94"/>
      <c r="T3320" s="94"/>
    </row>
    <row r="3321" ht="15.75" customHeight="1">
      <c r="A3321" s="242"/>
      <c r="B3321" s="222"/>
      <c r="C3321" s="223"/>
      <c r="D3321" s="248"/>
      <c r="J3321" s="226"/>
      <c r="K3321" s="3"/>
      <c r="L3321" s="3"/>
      <c r="O3321" s="227"/>
      <c r="Q3321" s="94"/>
      <c r="R3321" s="94"/>
      <c r="S3321" s="94"/>
      <c r="T3321" s="94"/>
    </row>
    <row r="3322" ht="15.75" customHeight="1">
      <c r="A3322" s="242"/>
      <c r="B3322" s="222"/>
      <c r="C3322" s="223"/>
      <c r="D3322" s="248"/>
      <c r="J3322" s="226"/>
      <c r="K3322" s="3"/>
      <c r="L3322" s="3"/>
      <c r="O3322" s="227"/>
      <c r="Q3322" s="94"/>
      <c r="R3322" s="94"/>
      <c r="S3322" s="94"/>
      <c r="T3322" s="94"/>
    </row>
    <row r="3323" ht="15.75" customHeight="1">
      <c r="A3323" s="242"/>
      <c r="B3323" s="222"/>
      <c r="C3323" s="223"/>
      <c r="D3323" s="248"/>
      <c r="J3323" s="226"/>
      <c r="K3323" s="3"/>
      <c r="L3323" s="3"/>
      <c r="O3323" s="227"/>
      <c r="Q3323" s="94"/>
      <c r="R3323" s="94"/>
      <c r="S3323" s="94"/>
      <c r="T3323" s="94"/>
    </row>
    <row r="3324" ht="15.75" customHeight="1">
      <c r="A3324" s="242"/>
      <c r="B3324" s="222"/>
      <c r="C3324" s="223"/>
      <c r="D3324" s="248"/>
      <c r="J3324" s="226"/>
      <c r="K3324" s="3"/>
      <c r="L3324" s="3"/>
      <c r="O3324" s="227"/>
      <c r="Q3324" s="94"/>
      <c r="R3324" s="94"/>
      <c r="S3324" s="94"/>
      <c r="T3324" s="94"/>
    </row>
    <row r="3325" ht="15.75" customHeight="1">
      <c r="A3325" s="242"/>
      <c r="B3325" s="222"/>
      <c r="C3325" s="223"/>
      <c r="D3325" s="248"/>
      <c r="J3325" s="226"/>
      <c r="K3325" s="3"/>
      <c r="L3325" s="3"/>
      <c r="O3325" s="227"/>
      <c r="Q3325" s="94"/>
      <c r="R3325" s="94"/>
      <c r="S3325" s="94"/>
      <c r="T3325" s="94"/>
    </row>
    <row r="3326" ht="15.75" customHeight="1">
      <c r="A3326" s="242"/>
      <c r="B3326" s="222"/>
      <c r="C3326" s="223"/>
      <c r="D3326" s="248"/>
      <c r="J3326" s="226"/>
      <c r="K3326" s="3"/>
      <c r="L3326" s="3"/>
      <c r="O3326" s="227"/>
      <c r="Q3326" s="94"/>
      <c r="R3326" s="94"/>
      <c r="S3326" s="94"/>
      <c r="T3326" s="94"/>
    </row>
    <row r="3327" ht="15.75" customHeight="1">
      <c r="A3327" s="242"/>
      <c r="B3327" s="222"/>
      <c r="C3327" s="223"/>
      <c r="D3327" s="248"/>
      <c r="J3327" s="226"/>
      <c r="K3327" s="3"/>
      <c r="L3327" s="3"/>
      <c r="O3327" s="227"/>
      <c r="Q3327" s="94"/>
      <c r="R3327" s="94"/>
      <c r="S3327" s="94"/>
      <c r="T3327" s="94"/>
    </row>
    <row r="3328" ht="15.75" customHeight="1">
      <c r="A3328" s="242"/>
      <c r="B3328" s="222"/>
      <c r="C3328" s="223"/>
      <c r="D3328" s="248"/>
      <c r="J3328" s="226"/>
      <c r="K3328" s="3"/>
      <c r="L3328" s="3"/>
      <c r="O3328" s="227"/>
      <c r="Q3328" s="94"/>
      <c r="R3328" s="94"/>
      <c r="S3328" s="94"/>
      <c r="T3328" s="94"/>
    </row>
    <row r="3329" ht="15.75" customHeight="1">
      <c r="A3329" s="242"/>
      <c r="B3329" s="222"/>
      <c r="C3329" s="223"/>
      <c r="D3329" s="248"/>
      <c r="J3329" s="226"/>
      <c r="K3329" s="3"/>
      <c r="L3329" s="3"/>
      <c r="O3329" s="227"/>
      <c r="Q3329" s="94"/>
      <c r="R3329" s="94"/>
      <c r="S3329" s="94"/>
      <c r="T3329" s="94"/>
    </row>
    <row r="3330" ht="15.75" customHeight="1">
      <c r="A3330" s="242"/>
      <c r="B3330" s="222"/>
      <c r="C3330" s="223"/>
      <c r="D3330" s="248"/>
      <c r="J3330" s="226"/>
      <c r="K3330" s="3"/>
      <c r="L3330" s="3"/>
      <c r="O3330" s="227"/>
      <c r="Q3330" s="94"/>
      <c r="R3330" s="94"/>
      <c r="S3330" s="94"/>
      <c r="T3330" s="94"/>
    </row>
    <row r="3331" ht="15.75" customHeight="1">
      <c r="A3331" s="242"/>
      <c r="B3331" s="222"/>
      <c r="C3331" s="223"/>
      <c r="D3331" s="248"/>
      <c r="J3331" s="226"/>
      <c r="K3331" s="3"/>
      <c r="L3331" s="3"/>
      <c r="O3331" s="227"/>
      <c r="Q3331" s="94"/>
      <c r="R3331" s="94"/>
      <c r="S3331" s="94"/>
      <c r="T3331" s="94"/>
    </row>
    <row r="3332" ht="15.75" customHeight="1">
      <c r="A3332" s="242"/>
      <c r="B3332" s="222"/>
      <c r="C3332" s="223"/>
      <c r="D3332" s="248"/>
      <c r="J3332" s="226"/>
      <c r="K3332" s="3"/>
      <c r="L3332" s="3"/>
      <c r="O3332" s="227"/>
      <c r="Q3332" s="94"/>
      <c r="R3332" s="94"/>
      <c r="S3332" s="94"/>
      <c r="T3332" s="94"/>
    </row>
    <row r="3333" ht="15.75" customHeight="1">
      <c r="A3333" s="242"/>
      <c r="B3333" s="222"/>
      <c r="C3333" s="223"/>
      <c r="D3333" s="248"/>
      <c r="J3333" s="226"/>
      <c r="K3333" s="3"/>
      <c r="L3333" s="3"/>
      <c r="O3333" s="227"/>
      <c r="Q3333" s="94"/>
      <c r="R3333" s="94"/>
      <c r="S3333" s="94"/>
      <c r="T3333" s="94"/>
    </row>
    <row r="3334" ht="15.75" customHeight="1">
      <c r="A3334" s="242"/>
      <c r="B3334" s="222"/>
      <c r="C3334" s="223"/>
      <c r="D3334" s="248"/>
      <c r="J3334" s="226"/>
      <c r="K3334" s="3"/>
      <c r="L3334" s="3"/>
      <c r="O3334" s="227"/>
      <c r="Q3334" s="94"/>
      <c r="R3334" s="94"/>
      <c r="S3334" s="94"/>
      <c r="T3334" s="94"/>
    </row>
    <row r="3335" ht="15.75" customHeight="1">
      <c r="A3335" s="242"/>
      <c r="B3335" s="222"/>
      <c r="C3335" s="223"/>
      <c r="D3335" s="248"/>
      <c r="J3335" s="226"/>
      <c r="K3335" s="3"/>
      <c r="L3335" s="3"/>
      <c r="O3335" s="227"/>
      <c r="Q3335" s="94"/>
      <c r="R3335" s="94"/>
      <c r="S3335" s="94"/>
      <c r="T3335" s="94"/>
    </row>
    <row r="3336" ht="15.75" customHeight="1">
      <c r="A3336" s="242"/>
      <c r="B3336" s="222"/>
      <c r="C3336" s="223"/>
      <c r="D3336" s="248"/>
      <c r="J3336" s="226"/>
      <c r="K3336" s="3"/>
      <c r="L3336" s="3"/>
      <c r="O3336" s="227"/>
      <c r="Q3336" s="94"/>
      <c r="R3336" s="94"/>
      <c r="S3336" s="94"/>
      <c r="T3336" s="94"/>
    </row>
    <row r="3337" ht="15.75" customHeight="1">
      <c r="A3337" s="242"/>
      <c r="B3337" s="222"/>
      <c r="C3337" s="223"/>
      <c r="D3337" s="248"/>
      <c r="J3337" s="226"/>
      <c r="K3337" s="3"/>
      <c r="L3337" s="3"/>
      <c r="O3337" s="227"/>
      <c r="Q3337" s="94"/>
      <c r="R3337" s="94"/>
      <c r="S3337" s="94"/>
      <c r="T3337" s="94"/>
    </row>
    <row r="3338" ht="15.75" customHeight="1">
      <c r="A3338" s="242"/>
      <c r="B3338" s="222"/>
      <c r="C3338" s="223"/>
      <c r="D3338" s="248"/>
      <c r="J3338" s="226"/>
      <c r="K3338" s="3"/>
      <c r="L3338" s="3"/>
      <c r="O3338" s="227"/>
      <c r="Q3338" s="94"/>
      <c r="R3338" s="94"/>
      <c r="S3338" s="94"/>
      <c r="T3338" s="94"/>
    </row>
    <row r="3339" ht="15.75" customHeight="1">
      <c r="A3339" s="242"/>
      <c r="B3339" s="222"/>
      <c r="C3339" s="223"/>
      <c r="D3339" s="248"/>
      <c r="J3339" s="226"/>
      <c r="K3339" s="3"/>
      <c r="L3339" s="3"/>
      <c r="O3339" s="227"/>
      <c r="Q3339" s="94"/>
      <c r="R3339" s="94"/>
      <c r="S3339" s="94"/>
      <c r="T3339" s="94"/>
    </row>
    <row r="3340" ht="15.75" customHeight="1">
      <c r="A3340" s="242"/>
      <c r="B3340" s="222"/>
      <c r="C3340" s="223"/>
      <c r="D3340" s="248"/>
      <c r="J3340" s="226"/>
      <c r="K3340" s="3"/>
      <c r="L3340" s="3"/>
      <c r="O3340" s="227"/>
      <c r="Q3340" s="94"/>
      <c r="R3340" s="94"/>
      <c r="S3340" s="94"/>
      <c r="T3340" s="94"/>
    </row>
    <row r="3341" ht="15.75" customHeight="1">
      <c r="A3341" s="242"/>
      <c r="B3341" s="222"/>
      <c r="C3341" s="223"/>
      <c r="D3341" s="248"/>
      <c r="J3341" s="226"/>
      <c r="K3341" s="3"/>
      <c r="L3341" s="3"/>
      <c r="O3341" s="227"/>
      <c r="Q3341" s="94"/>
      <c r="R3341" s="94"/>
      <c r="S3341" s="94"/>
      <c r="T3341" s="94"/>
    </row>
    <row r="3342" ht="15.75" customHeight="1">
      <c r="A3342" s="242"/>
      <c r="B3342" s="222"/>
      <c r="C3342" s="223"/>
      <c r="D3342" s="248"/>
      <c r="J3342" s="226"/>
      <c r="K3342" s="3"/>
      <c r="L3342" s="3"/>
      <c r="O3342" s="227"/>
      <c r="Q3342" s="94"/>
      <c r="R3342" s="94"/>
      <c r="S3342" s="94"/>
      <c r="T3342" s="94"/>
    </row>
    <row r="3343" ht="15.75" customHeight="1">
      <c r="A3343" s="242"/>
      <c r="B3343" s="222"/>
      <c r="C3343" s="223"/>
      <c r="D3343" s="248"/>
      <c r="J3343" s="226"/>
      <c r="K3343" s="3"/>
      <c r="L3343" s="3"/>
      <c r="O3343" s="227"/>
      <c r="Q3343" s="94"/>
      <c r="R3343" s="94"/>
      <c r="S3343" s="94"/>
      <c r="T3343" s="94"/>
    </row>
    <row r="3344" ht="15.75" customHeight="1">
      <c r="A3344" s="242"/>
      <c r="B3344" s="222"/>
      <c r="C3344" s="223"/>
      <c r="D3344" s="248"/>
      <c r="J3344" s="226"/>
      <c r="K3344" s="3"/>
      <c r="L3344" s="3"/>
      <c r="O3344" s="227"/>
      <c r="Q3344" s="94"/>
      <c r="R3344" s="94"/>
      <c r="S3344" s="94"/>
      <c r="T3344" s="94"/>
    </row>
    <row r="3345" ht="15.75" customHeight="1">
      <c r="A3345" s="242"/>
      <c r="B3345" s="222"/>
      <c r="C3345" s="223"/>
      <c r="D3345" s="248"/>
      <c r="J3345" s="226"/>
      <c r="K3345" s="3"/>
      <c r="L3345" s="3"/>
      <c r="O3345" s="227"/>
      <c r="Q3345" s="94"/>
      <c r="R3345" s="94"/>
      <c r="S3345" s="94"/>
      <c r="T3345" s="94"/>
    </row>
    <row r="3346" ht="15.75" customHeight="1">
      <c r="A3346" s="242"/>
      <c r="B3346" s="222"/>
      <c r="C3346" s="223"/>
      <c r="D3346" s="248"/>
      <c r="J3346" s="226"/>
      <c r="K3346" s="3"/>
      <c r="L3346" s="3"/>
      <c r="O3346" s="227"/>
      <c r="Q3346" s="94"/>
      <c r="R3346" s="94"/>
      <c r="S3346" s="94"/>
      <c r="T3346" s="94"/>
    </row>
    <row r="3347" ht="15.75" customHeight="1">
      <c r="A3347" s="242"/>
      <c r="B3347" s="222"/>
      <c r="C3347" s="223"/>
      <c r="D3347" s="248"/>
      <c r="J3347" s="226"/>
      <c r="K3347" s="3"/>
      <c r="L3347" s="3"/>
      <c r="O3347" s="227"/>
      <c r="Q3347" s="94"/>
      <c r="R3347" s="94"/>
      <c r="S3347" s="94"/>
      <c r="T3347" s="94"/>
    </row>
    <row r="3348" ht="15.75" customHeight="1">
      <c r="A3348" s="242"/>
      <c r="B3348" s="222"/>
      <c r="C3348" s="223"/>
      <c r="D3348" s="248"/>
      <c r="J3348" s="226"/>
      <c r="K3348" s="3"/>
      <c r="L3348" s="3"/>
      <c r="O3348" s="227"/>
      <c r="Q3348" s="94"/>
      <c r="R3348" s="94"/>
      <c r="S3348" s="94"/>
      <c r="T3348" s="94"/>
    </row>
    <row r="3349" ht="15.75" customHeight="1">
      <c r="A3349" s="242"/>
      <c r="B3349" s="222"/>
      <c r="C3349" s="223"/>
      <c r="D3349" s="248"/>
      <c r="J3349" s="226"/>
      <c r="K3349" s="3"/>
      <c r="L3349" s="3"/>
      <c r="O3349" s="227"/>
      <c r="Q3349" s="94"/>
      <c r="R3349" s="94"/>
      <c r="S3349" s="94"/>
      <c r="T3349" s="94"/>
    </row>
    <row r="3350" ht="15.75" customHeight="1">
      <c r="A3350" s="242"/>
      <c r="B3350" s="222"/>
      <c r="C3350" s="223"/>
      <c r="D3350" s="248"/>
      <c r="J3350" s="226"/>
      <c r="K3350" s="3"/>
      <c r="L3350" s="3"/>
      <c r="O3350" s="227"/>
      <c r="Q3350" s="94"/>
      <c r="R3350" s="94"/>
      <c r="S3350" s="94"/>
      <c r="T3350" s="94"/>
    </row>
    <row r="3351" ht="15.75" customHeight="1">
      <c r="A3351" s="242"/>
      <c r="B3351" s="222"/>
      <c r="C3351" s="223"/>
      <c r="D3351" s="248"/>
      <c r="J3351" s="226"/>
      <c r="K3351" s="3"/>
      <c r="L3351" s="3"/>
      <c r="O3351" s="227"/>
      <c r="Q3351" s="94"/>
      <c r="R3351" s="94"/>
      <c r="S3351" s="94"/>
      <c r="T3351" s="94"/>
    </row>
    <row r="3352" ht="15.75" customHeight="1">
      <c r="A3352" s="242"/>
      <c r="B3352" s="222"/>
      <c r="C3352" s="223"/>
      <c r="D3352" s="248"/>
      <c r="J3352" s="226"/>
      <c r="K3352" s="3"/>
      <c r="L3352" s="3"/>
      <c r="O3352" s="227"/>
      <c r="Q3352" s="94"/>
      <c r="R3352" s="94"/>
      <c r="S3352" s="94"/>
      <c r="T3352" s="94"/>
    </row>
    <row r="3353" ht="15.75" customHeight="1">
      <c r="A3353" s="242"/>
      <c r="B3353" s="222"/>
      <c r="C3353" s="223"/>
      <c r="D3353" s="248"/>
      <c r="J3353" s="226"/>
      <c r="K3353" s="3"/>
      <c r="L3353" s="3"/>
      <c r="O3353" s="227"/>
      <c r="Q3353" s="94"/>
      <c r="R3353" s="94"/>
      <c r="S3353" s="94"/>
      <c r="T3353" s="94"/>
    </row>
    <row r="3354" ht="15.75" customHeight="1">
      <c r="A3354" s="242"/>
      <c r="B3354" s="222"/>
      <c r="C3354" s="223"/>
      <c r="D3354" s="248"/>
      <c r="J3354" s="226"/>
      <c r="K3354" s="3"/>
      <c r="L3354" s="3"/>
      <c r="O3354" s="227"/>
      <c r="Q3354" s="94"/>
      <c r="R3354" s="94"/>
      <c r="S3354" s="94"/>
      <c r="T3354" s="94"/>
    </row>
    <row r="3355" ht="15.75" customHeight="1">
      <c r="A3355" s="242"/>
      <c r="B3355" s="222"/>
      <c r="C3355" s="223"/>
      <c r="D3355" s="248"/>
      <c r="J3355" s="226"/>
      <c r="K3355" s="3"/>
      <c r="L3355" s="3"/>
      <c r="O3355" s="227"/>
      <c r="Q3355" s="94"/>
      <c r="R3355" s="94"/>
      <c r="S3355" s="94"/>
      <c r="T3355" s="94"/>
    </row>
    <row r="3356" ht="15.75" customHeight="1">
      <c r="A3356" s="242"/>
      <c r="B3356" s="222"/>
      <c r="C3356" s="223"/>
      <c r="D3356" s="248"/>
      <c r="J3356" s="226"/>
      <c r="K3356" s="3"/>
      <c r="L3356" s="3"/>
      <c r="O3356" s="227"/>
      <c r="Q3356" s="94"/>
      <c r="R3356" s="94"/>
      <c r="S3356" s="94"/>
      <c r="T3356" s="94"/>
    </row>
    <row r="3357" ht="15.75" customHeight="1">
      <c r="A3357" s="242"/>
      <c r="B3357" s="222"/>
      <c r="C3357" s="223"/>
      <c r="D3357" s="248"/>
      <c r="J3357" s="226"/>
      <c r="K3357" s="3"/>
      <c r="L3357" s="3"/>
      <c r="O3357" s="227"/>
      <c r="Q3357" s="94"/>
      <c r="R3357" s="94"/>
      <c r="S3357" s="94"/>
      <c r="T3357" s="94"/>
    </row>
    <row r="3358" ht="15.75" customHeight="1">
      <c r="A3358" s="242"/>
      <c r="B3358" s="222"/>
      <c r="C3358" s="223"/>
      <c r="D3358" s="248"/>
      <c r="J3358" s="226"/>
      <c r="K3358" s="3"/>
      <c r="L3358" s="3"/>
      <c r="O3358" s="227"/>
      <c r="Q3358" s="94"/>
      <c r="R3358" s="94"/>
      <c r="S3358" s="94"/>
      <c r="T3358" s="94"/>
    </row>
    <row r="3359" ht="15.75" customHeight="1">
      <c r="A3359" s="242"/>
      <c r="B3359" s="222"/>
      <c r="C3359" s="223"/>
      <c r="D3359" s="248"/>
      <c r="J3359" s="226"/>
      <c r="K3359" s="3"/>
      <c r="L3359" s="3"/>
      <c r="O3359" s="227"/>
      <c r="Q3359" s="94"/>
      <c r="R3359" s="94"/>
      <c r="S3359" s="94"/>
      <c r="T3359" s="94"/>
    </row>
    <row r="3360" ht="15.75" customHeight="1">
      <c r="A3360" s="242"/>
      <c r="B3360" s="222"/>
      <c r="C3360" s="223"/>
      <c r="D3360" s="248"/>
      <c r="J3360" s="226"/>
      <c r="K3360" s="3"/>
      <c r="L3360" s="3"/>
      <c r="O3360" s="227"/>
      <c r="Q3360" s="94"/>
      <c r="R3360" s="94"/>
      <c r="S3360" s="94"/>
      <c r="T3360" s="94"/>
    </row>
    <row r="3361" ht="15.75" customHeight="1">
      <c r="A3361" s="242"/>
      <c r="B3361" s="222"/>
      <c r="C3361" s="223"/>
      <c r="D3361" s="248"/>
      <c r="J3361" s="226"/>
      <c r="K3361" s="3"/>
      <c r="L3361" s="3"/>
      <c r="O3361" s="227"/>
      <c r="Q3361" s="94"/>
      <c r="R3361" s="94"/>
      <c r="S3361" s="94"/>
      <c r="T3361" s="94"/>
    </row>
    <row r="3362" ht="15.75" customHeight="1">
      <c r="A3362" s="242"/>
      <c r="B3362" s="222"/>
      <c r="C3362" s="223"/>
      <c r="D3362" s="248"/>
      <c r="J3362" s="226"/>
      <c r="K3362" s="3"/>
      <c r="L3362" s="3"/>
      <c r="O3362" s="227"/>
      <c r="Q3362" s="94"/>
      <c r="R3362" s="94"/>
      <c r="S3362" s="94"/>
      <c r="T3362" s="94"/>
    </row>
    <row r="3363" ht="15.75" customHeight="1">
      <c r="A3363" s="242"/>
      <c r="B3363" s="222"/>
      <c r="C3363" s="223"/>
      <c r="D3363" s="248"/>
      <c r="J3363" s="226"/>
      <c r="K3363" s="3"/>
      <c r="L3363" s="3"/>
      <c r="O3363" s="227"/>
      <c r="Q3363" s="94"/>
      <c r="R3363" s="94"/>
      <c r="S3363" s="94"/>
      <c r="T3363" s="94"/>
    </row>
    <row r="3364" ht="15.75" customHeight="1">
      <c r="A3364" s="242"/>
      <c r="B3364" s="222"/>
      <c r="C3364" s="223"/>
      <c r="D3364" s="248"/>
      <c r="J3364" s="226"/>
      <c r="K3364" s="3"/>
      <c r="L3364" s="3"/>
      <c r="O3364" s="227"/>
      <c r="Q3364" s="94"/>
      <c r="R3364" s="94"/>
      <c r="S3364" s="94"/>
      <c r="T3364" s="94"/>
    </row>
    <row r="3365" ht="15.75" customHeight="1">
      <c r="A3365" s="242"/>
      <c r="B3365" s="222"/>
      <c r="C3365" s="223"/>
      <c r="D3365" s="248"/>
      <c r="J3365" s="226"/>
      <c r="K3365" s="3"/>
      <c r="L3365" s="3"/>
      <c r="O3365" s="227"/>
      <c r="Q3365" s="94"/>
      <c r="R3365" s="94"/>
      <c r="S3365" s="94"/>
      <c r="T3365" s="94"/>
    </row>
    <row r="3366" ht="15.75" customHeight="1">
      <c r="A3366" s="242"/>
      <c r="B3366" s="222"/>
      <c r="C3366" s="223"/>
      <c r="D3366" s="248"/>
      <c r="J3366" s="226"/>
      <c r="K3366" s="3"/>
      <c r="L3366" s="3"/>
      <c r="O3366" s="227"/>
      <c r="Q3366" s="94"/>
      <c r="R3366" s="94"/>
      <c r="S3366" s="94"/>
      <c r="T3366" s="94"/>
    </row>
    <row r="3367" ht="15.75" customHeight="1">
      <c r="A3367" s="242"/>
      <c r="B3367" s="222"/>
      <c r="C3367" s="223"/>
      <c r="D3367" s="248"/>
      <c r="J3367" s="226"/>
      <c r="K3367" s="3"/>
      <c r="L3367" s="3"/>
      <c r="O3367" s="227"/>
      <c r="Q3367" s="94"/>
      <c r="R3367" s="94"/>
      <c r="S3367" s="94"/>
      <c r="T3367" s="94"/>
    </row>
    <row r="3368" ht="15.75" customHeight="1">
      <c r="A3368" s="242"/>
      <c r="B3368" s="222"/>
      <c r="C3368" s="223"/>
      <c r="D3368" s="248"/>
      <c r="J3368" s="226"/>
      <c r="K3368" s="3"/>
      <c r="L3368" s="3"/>
      <c r="O3368" s="227"/>
      <c r="Q3368" s="94"/>
      <c r="R3368" s="94"/>
      <c r="S3368" s="94"/>
      <c r="T3368" s="94"/>
    </row>
    <row r="3369" ht="15.75" customHeight="1">
      <c r="A3369" s="242"/>
      <c r="B3369" s="222"/>
      <c r="C3369" s="223"/>
      <c r="D3369" s="248"/>
      <c r="J3369" s="226"/>
      <c r="K3369" s="3"/>
      <c r="L3369" s="3"/>
      <c r="O3369" s="227"/>
      <c r="Q3369" s="94"/>
      <c r="R3369" s="94"/>
      <c r="S3369" s="94"/>
      <c r="T3369" s="94"/>
    </row>
    <row r="3370" ht="15.75" customHeight="1">
      <c r="A3370" s="242"/>
      <c r="B3370" s="222"/>
      <c r="C3370" s="223"/>
      <c r="D3370" s="248"/>
      <c r="J3370" s="226"/>
      <c r="K3370" s="3"/>
      <c r="L3370" s="3"/>
      <c r="O3370" s="227"/>
      <c r="Q3370" s="94"/>
      <c r="R3370" s="94"/>
      <c r="S3370" s="94"/>
      <c r="T3370" s="94"/>
    </row>
    <row r="3371" ht="15.75" customHeight="1">
      <c r="A3371" s="242"/>
      <c r="B3371" s="222"/>
      <c r="C3371" s="223"/>
      <c r="D3371" s="248"/>
      <c r="J3371" s="226"/>
      <c r="K3371" s="3"/>
      <c r="L3371" s="3"/>
      <c r="O3371" s="227"/>
      <c r="Q3371" s="94"/>
      <c r="R3371" s="94"/>
      <c r="S3371" s="94"/>
      <c r="T3371" s="94"/>
    </row>
    <row r="3372" ht="15.75" customHeight="1">
      <c r="A3372" s="242"/>
      <c r="B3372" s="222"/>
      <c r="C3372" s="223"/>
      <c r="D3372" s="248"/>
      <c r="J3372" s="226"/>
      <c r="K3372" s="3"/>
      <c r="L3372" s="3"/>
      <c r="O3372" s="227"/>
      <c r="Q3372" s="94"/>
      <c r="R3372" s="94"/>
      <c r="S3372" s="94"/>
      <c r="T3372" s="94"/>
    </row>
    <row r="3373" ht="15.75" customHeight="1">
      <c r="A3373" s="242"/>
      <c r="B3373" s="222"/>
      <c r="C3373" s="223"/>
      <c r="D3373" s="248"/>
      <c r="J3373" s="226"/>
      <c r="K3373" s="3"/>
      <c r="L3373" s="3"/>
      <c r="O3373" s="227"/>
      <c r="Q3373" s="94"/>
      <c r="R3373" s="94"/>
      <c r="S3373" s="94"/>
      <c r="T3373" s="94"/>
    </row>
    <row r="3374" ht="15.75" customHeight="1">
      <c r="A3374" s="242"/>
      <c r="B3374" s="222"/>
      <c r="C3374" s="223"/>
      <c r="D3374" s="248"/>
      <c r="J3374" s="226"/>
      <c r="K3374" s="3"/>
      <c r="L3374" s="3"/>
      <c r="O3374" s="227"/>
      <c r="Q3374" s="94"/>
      <c r="R3374" s="94"/>
      <c r="S3374" s="94"/>
      <c r="T3374" s="94"/>
    </row>
    <row r="3375" ht="15.75" customHeight="1">
      <c r="A3375" s="242"/>
      <c r="B3375" s="222"/>
      <c r="C3375" s="223"/>
      <c r="D3375" s="248"/>
      <c r="J3375" s="226"/>
      <c r="K3375" s="3"/>
      <c r="L3375" s="3"/>
      <c r="O3375" s="227"/>
      <c r="Q3375" s="94"/>
      <c r="R3375" s="94"/>
      <c r="S3375" s="94"/>
      <c r="T3375" s="94"/>
    </row>
    <row r="3376" ht="15.75" customHeight="1">
      <c r="A3376" s="242"/>
      <c r="B3376" s="222"/>
      <c r="C3376" s="223"/>
      <c r="D3376" s="248"/>
      <c r="J3376" s="226"/>
      <c r="K3376" s="3"/>
      <c r="L3376" s="3"/>
      <c r="O3376" s="227"/>
      <c r="Q3376" s="94"/>
      <c r="R3376" s="94"/>
      <c r="S3376" s="94"/>
      <c r="T3376" s="94"/>
    </row>
    <row r="3377" ht="15.75" customHeight="1">
      <c r="A3377" s="242"/>
      <c r="B3377" s="222"/>
      <c r="C3377" s="223"/>
      <c r="D3377" s="248"/>
      <c r="J3377" s="226"/>
      <c r="K3377" s="3"/>
      <c r="L3377" s="3"/>
      <c r="O3377" s="227"/>
      <c r="Q3377" s="94"/>
      <c r="R3377" s="94"/>
      <c r="S3377" s="94"/>
      <c r="T3377" s="94"/>
    </row>
    <row r="3378" ht="15.75" customHeight="1">
      <c r="A3378" s="242"/>
      <c r="B3378" s="222"/>
      <c r="C3378" s="223"/>
      <c r="D3378" s="248"/>
      <c r="J3378" s="226"/>
      <c r="K3378" s="3"/>
      <c r="L3378" s="3"/>
      <c r="O3378" s="227"/>
      <c r="Q3378" s="94"/>
      <c r="R3378" s="94"/>
      <c r="S3378" s="94"/>
      <c r="T3378" s="94"/>
    </row>
    <row r="3379" ht="15.75" customHeight="1">
      <c r="A3379" s="242"/>
      <c r="B3379" s="222"/>
      <c r="C3379" s="223"/>
      <c r="D3379" s="248"/>
      <c r="J3379" s="226"/>
      <c r="K3379" s="3"/>
      <c r="L3379" s="3"/>
      <c r="O3379" s="227"/>
      <c r="Q3379" s="94"/>
      <c r="R3379" s="94"/>
      <c r="S3379" s="94"/>
      <c r="T3379" s="94"/>
    </row>
    <row r="3380" ht="15.75" customHeight="1">
      <c r="A3380" s="242"/>
      <c r="B3380" s="222"/>
      <c r="C3380" s="223"/>
      <c r="D3380" s="248"/>
      <c r="J3380" s="226"/>
      <c r="K3380" s="3"/>
      <c r="L3380" s="3"/>
      <c r="O3380" s="227"/>
      <c r="Q3380" s="94"/>
      <c r="R3380" s="94"/>
      <c r="S3380" s="94"/>
      <c r="T3380" s="94"/>
    </row>
    <row r="3381" ht="15.75" customHeight="1">
      <c r="A3381" s="242"/>
      <c r="B3381" s="222"/>
      <c r="C3381" s="223"/>
      <c r="D3381" s="248"/>
      <c r="J3381" s="226"/>
      <c r="K3381" s="3"/>
      <c r="L3381" s="3"/>
      <c r="O3381" s="227"/>
      <c r="Q3381" s="94"/>
      <c r="R3381" s="94"/>
      <c r="S3381" s="94"/>
      <c r="T3381" s="94"/>
    </row>
    <row r="3382" ht="15.75" customHeight="1">
      <c r="A3382" s="242"/>
      <c r="B3382" s="222"/>
      <c r="C3382" s="223"/>
      <c r="D3382" s="248"/>
      <c r="J3382" s="226"/>
      <c r="K3382" s="3"/>
      <c r="L3382" s="3"/>
      <c r="O3382" s="227"/>
      <c r="Q3382" s="94"/>
      <c r="R3382" s="94"/>
      <c r="S3382" s="94"/>
      <c r="T3382" s="94"/>
    </row>
    <row r="3383" ht="15.75" customHeight="1">
      <c r="A3383" s="242"/>
      <c r="B3383" s="222"/>
      <c r="C3383" s="223"/>
      <c r="D3383" s="248"/>
      <c r="J3383" s="226"/>
      <c r="K3383" s="3"/>
      <c r="L3383" s="3"/>
      <c r="O3383" s="227"/>
      <c r="Q3383" s="94"/>
      <c r="R3383" s="94"/>
      <c r="S3383" s="94"/>
      <c r="T3383" s="94"/>
    </row>
    <row r="3384" ht="15.75" customHeight="1">
      <c r="A3384" s="242"/>
      <c r="B3384" s="222"/>
      <c r="C3384" s="223"/>
      <c r="D3384" s="248"/>
      <c r="J3384" s="226"/>
      <c r="K3384" s="3"/>
      <c r="L3384" s="3"/>
      <c r="O3384" s="227"/>
      <c r="Q3384" s="94"/>
      <c r="R3384" s="94"/>
      <c r="S3384" s="94"/>
      <c r="T3384" s="94"/>
    </row>
    <row r="3385" ht="15.75" customHeight="1">
      <c r="A3385" s="242"/>
      <c r="B3385" s="222"/>
      <c r="C3385" s="223"/>
      <c r="D3385" s="248"/>
      <c r="J3385" s="226"/>
      <c r="K3385" s="3"/>
      <c r="L3385" s="3"/>
      <c r="O3385" s="227"/>
      <c r="Q3385" s="94"/>
      <c r="R3385" s="94"/>
      <c r="S3385" s="94"/>
      <c r="T3385" s="94"/>
    </row>
    <row r="3386" ht="15.75" customHeight="1">
      <c r="A3386" s="242"/>
      <c r="B3386" s="222"/>
      <c r="C3386" s="223"/>
      <c r="D3386" s="248"/>
      <c r="J3386" s="226"/>
      <c r="K3386" s="3"/>
      <c r="L3386" s="3"/>
      <c r="O3386" s="227"/>
      <c r="Q3386" s="94"/>
      <c r="R3386" s="94"/>
      <c r="S3386" s="94"/>
      <c r="T3386" s="94"/>
    </row>
    <row r="3387" ht="15.75" customHeight="1">
      <c r="A3387" s="242"/>
      <c r="B3387" s="222"/>
      <c r="C3387" s="223"/>
      <c r="D3387" s="248"/>
      <c r="J3387" s="226"/>
      <c r="K3387" s="3"/>
      <c r="L3387" s="3"/>
      <c r="O3387" s="227"/>
      <c r="Q3387" s="94"/>
      <c r="R3387" s="94"/>
      <c r="S3387" s="94"/>
      <c r="T3387" s="94"/>
    </row>
    <row r="3388" ht="15.75" customHeight="1">
      <c r="A3388" s="242"/>
      <c r="B3388" s="222"/>
      <c r="C3388" s="223"/>
      <c r="D3388" s="248"/>
      <c r="J3388" s="226"/>
      <c r="K3388" s="3"/>
      <c r="L3388" s="3"/>
      <c r="O3388" s="227"/>
      <c r="Q3388" s="94"/>
      <c r="R3388" s="94"/>
      <c r="S3388" s="94"/>
      <c r="T3388" s="94"/>
    </row>
    <row r="3389" ht="15.75" customHeight="1">
      <c r="A3389" s="242"/>
      <c r="B3389" s="222"/>
      <c r="C3389" s="223"/>
      <c r="D3389" s="248"/>
      <c r="J3389" s="226"/>
      <c r="K3389" s="3"/>
      <c r="L3389" s="3"/>
      <c r="O3389" s="227"/>
      <c r="Q3389" s="94"/>
      <c r="R3389" s="94"/>
      <c r="S3389" s="94"/>
      <c r="T3389" s="94"/>
    </row>
    <row r="3390" ht="15.75" customHeight="1">
      <c r="A3390" s="242"/>
      <c r="B3390" s="222"/>
      <c r="C3390" s="223"/>
      <c r="D3390" s="248"/>
      <c r="J3390" s="226"/>
      <c r="K3390" s="3"/>
      <c r="L3390" s="3"/>
      <c r="O3390" s="227"/>
      <c r="Q3390" s="94"/>
      <c r="R3390" s="94"/>
      <c r="S3390" s="94"/>
      <c r="T3390" s="94"/>
    </row>
    <row r="3391" ht="15.75" customHeight="1">
      <c r="A3391" s="242"/>
      <c r="B3391" s="222"/>
      <c r="C3391" s="223"/>
      <c r="D3391" s="248"/>
      <c r="J3391" s="226"/>
      <c r="K3391" s="3"/>
      <c r="L3391" s="3"/>
      <c r="O3391" s="227"/>
      <c r="Q3391" s="94"/>
      <c r="R3391" s="94"/>
      <c r="S3391" s="94"/>
      <c r="T3391" s="94"/>
    </row>
    <row r="3392" ht="15.75" customHeight="1">
      <c r="A3392" s="242"/>
      <c r="B3392" s="222"/>
      <c r="C3392" s="223"/>
      <c r="D3392" s="248"/>
      <c r="J3392" s="226"/>
      <c r="K3392" s="3"/>
      <c r="L3392" s="3"/>
      <c r="O3392" s="227"/>
      <c r="Q3392" s="94"/>
      <c r="R3392" s="94"/>
      <c r="S3392" s="94"/>
      <c r="T3392" s="94"/>
    </row>
    <row r="3393" ht="15.75" customHeight="1">
      <c r="A3393" s="242"/>
      <c r="B3393" s="222"/>
      <c r="C3393" s="223"/>
      <c r="D3393" s="248"/>
      <c r="J3393" s="226"/>
      <c r="K3393" s="3"/>
      <c r="L3393" s="3"/>
      <c r="O3393" s="227"/>
      <c r="Q3393" s="94"/>
      <c r="R3393" s="94"/>
      <c r="S3393" s="94"/>
      <c r="T3393" s="94"/>
    </row>
    <row r="3394" ht="15.75" customHeight="1">
      <c r="A3394" s="242"/>
      <c r="B3394" s="222"/>
      <c r="C3394" s="223"/>
      <c r="D3394" s="248"/>
      <c r="J3394" s="226"/>
      <c r="K3394" s="3"/>
      <c r="L3394" s="3"/>
      <c r="O3394" s="227"/>
      <c r="Q3394" s="94"/>
      <c r="R3394" s="94"/>
      <c r="S3394" s="94"/>
      <c r="T3394" s="94"/>
    </row>
    <row r="3395" ht="15.75" customHeight="1">
      <c r="A3395" s="242"/>
      <c r="B3395" s="222"/>
      <c r="C3395" s="223"/>
      <c r="D3395" s="248"/>
      <c r="J3395" s="226"/>
      <c r="K3395" s="3"/>
      <c r="L3395" s="3"/>
      <c r="O3395" s="227"/>
      <c r="Q3395" s="94"/>
      <c r="R3395" s="94"/>
      <c r="S3395" s="94"/>
      <c r="T3395" s="94"/>
    </row>
    <row r="3396" ht="15.75" customHeight="1">
      <c r="A3396" s="242"/>
      <c r="B3396" s="222"/>
      <c r="C3396" s="223"/>
      <c r="D3396" s="248"/>
      <c r="J3396" s="226"/>
      <c r="K3396" s="3"/>
      <c r="L3396" s="3"/>
      <c r="O3396" s="227"/>
      <c r="Q3396" s="94"/>
      <c r="R3396" s="94"/>
      <c r="S3396" s="94"/>
      <c r="T3396" s="94"/>
    </row>
    <row r="3397" ht="15.75" customHeight="1">
      <c r="A3397" s="242"/>
      <c r="B3397" s="222"/>
      <c r="C3397" s="223"/>
      <c r="D3397" s="248"/>
      <c r="J3397" s="226"/>
      <c r="K3397" s="3"/>
      <c r="L3397" s="3"/>
      <c r="O3397" s="227"/>
      <c r="Q3397" s="94"/>
      <c r="R3397" s="94"/>
      <c r="S3397" s="94"/>
      <c r="T3397" s="94"/>
    </row>
    <row r="3398" ht="15.75" customHeight="1">
      <c r="A3398" s="242"/>
      <c r="B3398" s="222"/>
      <c r="C3398" s="223"/>
      <c r="D3398" s="248"/>
      <c r="J3398" s="226"/>
      <c r="K3398" s="3"/>
      <c r="L3398" s="3"/>
      <c r="O3398" s="227"/>
      <c r="Q3398" s="94"/>
      <c r="R3398" s="94"/>
      <c r="S3398" s="94"/>
      <c r="T3398" s="94"/>
    </row>
    <row r="3399" ht="15.75" customHeight="1">
      <c r="A3399" s="242"/>
      <c r="B3399" s="222"/>
      <c r="C3399" s="223"/>
      <c r="D3399" s="248"/>
      <c r="J3399" s="226"/>
      <c r="K3399" s="3"/>
      <c r="L3399" s="3"/>
      <c r="O3399" s="227"/>
      <c r="Q3399" s="94"/>
      <c r="R3399" s="94"/>
      <c r="S3399" s="94"/>
      <c r="T3399" s="94"/>
    </row>
    <row r="3400" ht="15.75" customHeight="1">
      <c r="A3400" s="242"/>
      <c r="B3400" s="222"/>
      <c r="C3400" s="223"/>
      <c r="D3400" s="248"/>
      <c r="J3400" s="226"/>
      <c r="K3400" s="3"/>
      <c r="L3400" s="3"/>
      <c r="O3400" s="227"/>
      <c r="Q3400" s="94"/>
      <c r="R3400" s="94"/>
      <c r="S3400" s="94"/>
      <c r="T3400" s="94"/>
    </row>
    <row r="3401" ht="15.75" customHeight="1">
      <c r="A3401" s="242"/>
      <c r="B3401" s="222"/>
      <c r="C3401" s="223"/>
      <c r="D3401" s="248"/>
      <c r="J3401" s="226"/>
      <c r="K3401" s="3"/>
      <c r="L3401" s="3"/>
      <c r="O3401" s="227"/>
      <c r="Q3401" s="94"/>
      <c r="R3401" s="94"/>
      <c r="S3401" s="94"/>
      <c r="T3401" s="94"/>
    </row>
    <row r="3402" ht="15.75" customHeight="1">
      <c r="A3402" s="242"/>
      <c r="B3402" s="222"/>
      <c r="C3402" s="223"/>
      <c r="D3402" s="248"/>
      <c r="J3402" s="226"/>
      <c r="K3402" s="3"/>
      <c r="L3402" s="3"/>
      <c r="O3402" s="227"/>
      <c r="Q3402" s="94"/>
      <c r="R3402" s="94"/>
      <c r="S3402" s="94"/>
      <c r="T3402" s="94"/>
    </row>
    <row r="3403" ht="15.75" customHeight="1">
      <c r="A3403" s="242"/>
      <c r="B3403" s="222"/>
      <c r="C3403" s="223"/>
      <c r="D3403" s="248"/>
      <c r="J3403" s="226"/>
      <c r="K3403" s="3"/>
      <c r="L3403" s="3"/>
      <c r="O3403" s="227"/>
      <c r="Q3403" s="94"/>
      <c r="R3403" s="94"/>
      <c r="S3403" s="94"/>
      <c r="T3403" s="94"/>
    </row>
    <row r="3404" ht="15.75" customHeight="1">
      <c r="A3404" s="242"/>
      <c r="B3404" s="222"/>
      <c r="C3404" s="223"/>
      <c r="D3404" s="248"/>
      <c r="J3404" s="226"/>
      <c r="K3404" s="3"/>
      <c r="L3404" s="3"/>
      <c r="O3404" s="227"/>
      <c r="Q3404" s="94"/>
      <c r="R3404" s="94"/>
      <c r="S3404" s="94"/>
      <c r="T3404" s="94"/>
    </row>
    <row r="3405" ht="15.75" customHeight="1">
      <c r="A3405" s="242"/>
      <c r="B3405" s="222"/>
      <c r="C3405" s="223"/>
      <c r="D3405" s="248"/>
      <c r="J3405" s="226"/>
      <c r="K3405" s="3"/>
      <c r="L3405" s="3"/>
      <c r="O3405" s="227"/>
      <c r="Q3405" s="94"/>
      <c r="R3405" s="94"/>
      <c r="S3405" s="94"/>
      <c r="T3405" s="94"/>
    </row>
    <row r="3406" ht="15.75" customHeight="1">
      <c r="A3406" s="242"/>
      <c r="B3406" s="222"/>
      <c r="C3406" s="223"/>
      <c r="D3406" s="248"/>
      <c r="J3406" s="226"/>
      <c r="K3406" s="3"/>
      <c r="L3406" s="3"/>
      <c r="O3406" s="227"/>
      <c r="Q3406" s="94"/>
      <c r="R3406" s="94"/>
      <c r="S3406" s="94"/>
      <c r="T3406" s="94"/>
    </row>
    <row r="3407" ht="15.75" customHeight="1">
      <c r="A3407" s="242"/>
      <c r="B3407" s="222"/>
      <c r="C3407" s="223"/>
      <c r="D3407" s="248"/>
      <c r="J3407" s="226"/>
      <c r="K3407" s="3"/>
      <c r="L3407" s="3"/>
      <c r="O3407" s="227"/>
      <c r="Q3407" s="94"/>
      <c r="R3407" s="94"/>
      <c r="S3407" s="94"/>
      <c r="T3407" s="94"/>
    </row>
    <row r="3408" ht="15.75" customHeight="1">
      <c r="A3408" s="242"/>
      <c r="B3408" s="222"/>
      <c r="C3408" s="223"/>
      <c r="D3408" s="248"/>
      <c r="J3408" s="226"/>
      <c r="K3408" s="3"/>
      <c r="L3408" s="3"/>
      <c r="O3408" s="227"/>
      <c r="Q3408" s="94"/>
      <c r="R3408" s="94"/>
      <c r="S3408" s="94"/>
      <c r="T3408" s="94"/>
    </row>
    <row r="3409" ht="15.75" customHeight="1">
      <c r="A3409" s="242"/>
      <c r="B3409" s="222"/>
      <c r="C3409" s="223"/>
      <c r="D3409" s="248"/>
      <c r="J3409" s="226"/>
      <c r="K3409" s="3"/>
      <c r="L3409" s="3"/>
      <c r="O3409" s="227"/>
      <c r="Q3409" s="94"/>
      <c r="R3409" s="94"/>
      <c r="S3409" s="94"/>
      <c r="T3409" s="94"/>
    </row>
    <row r="3410" ht="15.75" customHeight="1">
      <c r="A3410" s="242"/>
      <c r="B3410" s="222"/>
      <c r="C3410" s="223"/>
      <c r="D3410" s="248"/>
      <c r="J3410" s="226"/>
      <c r="K3410" s="3"/>
      <c r="L3410" s="3"/>
      <c r="O3410" s="227"/>
      <c r="Q3410" s="94"/>
      <c r="R3410" s="94"/>
      <c r="S3410" s="94"/>
      <c r="T3410" s="94"/>
    </row>
    <row r="3411" ht="15.75" customHeight="1">
      <c r="A3411" s="242"/>
      <c r="B3411" s="222"/>
      <c r="C3411" s="223"/>
      <c r="D3411" s="248"/>
      <c r="J3411" s="226"/>
      <c r="K3411" s="3"/>
      <c r="L3411" s="3"/>
      <c r="O3411" s="227"/>
      <c r="Q3411" s="94"/>
      <c r="R3411" s="94"/>
      <c r="S3411" s="94"/>
      <c r="T3411" s="94"/>
    </row>
    <row r="3412" ht="15.75" customHeight="1">
      <c r="A3412" s="242"/>
      <c r="B3412" s="222"/>
      <c r="C3412" s="223"/>
      <c r="D3412" s="248"/>
      <c r="J3412" s="226"/>
      <c r="K3412" s="3"/>
      <c r="L3412" s="3"/>
      <c r="O3412" s="227"/>
      <c r="Q3412" s="94"/>
      <c r="R3412" s="94"/>
      <c r="S3412" s="94"/>
      <c r="T3412" s="94"/>
    </row>
    <row r="3413" ht="15.75" customHeight="1">
      <c r="A3413" s="242"/>
      <c r="B3413" s="222"/>
      <c r="C3413" s="223"/>
      <c r="D3413" s="248"/>
      <c r="J3413" s="226"/>
      <c r="K3413" s="3"/>
      <c r="L3413" s="3"/>
      <c r="O3413" s="227"/>
      <c r="Q3413" s="94"/>
      <c r="R3413" s="94"/>
      <c r="S3413" s="94"/>
      <c r="T3413" s="94"/>
    </row>
    <row r="3414" ht="15.75" customHeight="1">
      <c r="A3414" s="242"/>
      <c r="B3414" s="222"/>
      <c r="C3414" s="223"/>
      <c r="D3414" s="248"/>
      <c r="J3414" s="226"/>
      <c r="K3414" s="3"/>
      <c r="L3414" s="3"/>
      <c r="O3414" s="227"/>
      <c r="Q3414" s="94"/>
      <c r="R3414" s="94"/>
      <c r="S3414" s="94"/>
      <c r="T3414" s="94"/>
    </row>
    <row r="3415" ht="15.75" customHeight="1">
      <c r="A3415" s="242"/>
      <c r="B3415" s="222"/>
      <c r="C3415" s="223"/>
      <c r="D3415" s="248"/>
      <c r="J3415" s="226"/>
      <c r="K3415" s="3"/>
      <c r="L3415" s="3"/>
      <c r="O3415" s="227"/>
      <c r="Q3415" s="94"/>
      <c r="R3415" s="94"/>
      <c r="S3415" s="94"/>
      <c r="T3415" s="94"/>
    </row>
    <row r="3416" ht="15.75" customHeight="1">
      <c r="A3416" s="242"/>
      <c r="B3416" s="222"/>
      <c r="C3416" s="223"/>
      <c r="D3416" s="248"/>
      <c r="J3416" s="226"/>
      <c r="K3416" s="3"/>
      <c r="L3416" s="3"/>
      <c r="O3416" s="227"/>
      <c r="Q3416" s="94"/>
      <c r="R3416" s="94"/>
      <c r="S3416" s="94"/>
      <c r="T3416" s="94"/>
    </row>
    <row r="3417" ht="15.75" customHeight="1">
      <c r="A3417" s="242"/>
      <c r="B3417" s="222"/>
      <c r="C3417" s="223"/>
      <c r="D3417" s="248"/>
      <c r="J3417" s="226"/>
      <c r="K3417" s="3"/>
      <c r="L3417" s="3"/>
      <c r="O3417" s="227"/>
      <c r="Q3417" s="94"/>
      <c r="R3417" s="94"/>
      <c r="S3417" s="94"/>
      <c r="T3417" s="94"/>
    </row>
    <row r="3418" ht="15.75" customHeight="1">
      <c r="A3418" s="242"/>
      <c r="B3418" s="222"/>
      <c r="C3418" s="223"/>
      <c r="D3418" s="248"/>
      <c r="J3418" s="226"/>
      <c r="K3418" s="3"/>
      <c r="L3418" s="3"/>
      <c r="O3418" s="227"/>
      <c r="Q3418" s="94"/>
      <c r="R3418" s="94"/>
      <c r="S3418" s="94"/>
      <c r="T3418" s="94"/>
    </row>
    <row r="3419" ht="15.75" customHeight="1">
      <c r="A3419" s="242"/>
      <c r="B3419" s="222"/>
      <c r="C3419" s="223"/>
      <c r="D3419" s="248"/>
      <c r="J3419" s="226"/>
      <c r="K3419" s="3"/>
      <c r="L3419" s="3"/>
      <c r="O3419" s="227"/>
      <c r="Q3419" s="94"/>
      <c r="R3419" s="94"/>
      <c r="S3419" s="94"/>
      <c r="T3419" s="94"/>
    </row>
    <row r="3420" ht="15.75" customHeight="1">
      <c r="A3420" s="242"/>
      <c r="B3420" s="222"/>
      <c r="C3420" s="223"/>
      <c r="D3420" s="248"/>
      <c r="J3420" s="226"/>
      <c r="K3420" s="3"/>
      <c r="L3420" s="3"/>
      <c r="O3420" s="227"/>
      <c r="Q3420" s="94"/>
      <c r="R3420" s="94"/>
      <c r="S3420" s="94"/>
      <c r="T3420" s="94"/>
    </row>
    <row r="3421" ht="15.75" customHeight="1">
      <c r="A3421" s="242"/>
      <c r="B3421" s="222"/>
      <c r="C3421" s="223"/>
      <c r="D3421" s="248"/>
      <c r="J3421" s="226"/>
      <c r="K3421" s="3"/>
      <c r="L3421" s="3"/>
      <c r="O3421" s="227"/>
      <c r="Q3421" s="94"/>
      <c r="R3421" s="94"/>
      <c r="S3421" s="94"/>
      <c r="T3421" s="94"/>
    </row>
    <row r="3422" ht="15.75" customHeight="1">
      <c r="A3422" s="242"/>
      <c r="B3422" s="222"/>
      <c r="C3422" s="223"/>
      <c r="D3422" s="248"/>
      <c r="J3422" s="226"/>
      <c r="K3422" s="3"/>
      <c r="L3422" s="3"/>
      <c r="O3422" s="227"/>
      <c r="Q3422" s="94"/>
      <c r="R3422" s="94"/>
      <c r="S3422" s="94"/>
      <c r="T3422" s="94"/>
    </row>
    <row r="3423" ht="15.75" customHeight="1">
      <c r="A3423" s="242"/>
      <c r="B3423" s="222"/>
      <c r="C3423" s="223"/>
      <c r="D3423" s="248"/>
      <c r="J3423" s="226"/>
      <c r="K3423" s="3"/>
      <c r="L3423" s="3"/>
      <c r="O3423" s="227"/>
      <c r="Q3423" s="94"/>
      <c r="R3423" s="94"/>
      <c r="S3423" s="94"/>
      <c r="T3423" s="94"/>
    </row>
    <row r="3424" ht="15.75" customHeight="1">
      <c r="A3424" s="242"/>
      <c r="B3424" s="222"/>
      <c r="C3424" s="223"/>
      <c r="D3424" s="248"/>
      <c r="J3424" s="226"/>
      <c r="K3424" s="3"/>
      <c r="L3424" s="3"/>
      <c r="O3424" s="227"/>
      <c r="Q3424" s="94"/>
      <c r="R3424" s="94"/>
      <c r="S3424" s="94"/>
      <c r="T3424" s="94"/>
    </row>
    <row r="3425" ht="15.75" customHeight="1">
      <c r="A3425" s="242"/>
      <c r="B3425" s="222"/>
      <c r="C3425" s="223"/>
      <c r="D3425" s="248"/>
      <c r="J3425" s="226"/>
      <c r="K3425" s="3"/>
      <c r="L3425" s="3"/>
      <c r="O3425" s="227"/>
      <c r="Q3425" s="94"/>
      <c r="R3425" s="94"/>
      <c r="S3425" s="94"/>
      <c r="T3425" s="94"/>
    </row>
    <row r="3426" ht="15.75" customHeight="1">
      <c r="A3426" s="242"/>
      <c r="B3426" s="222"/>
      <c r="C3426" s="223"/>
      <c r="D3426" s="248"/>
      <c r="J3426" s="226"/>
      <c r="K3426" s="3"/>
      <c r="L3426" s="3"/>
      <c r="O3426" s="227"/>
      <c r="Q3426" s="94"/>
      <c r="R3426" s="94"/>
      <c r="S3426" s="94"/>
      <c r="T3426" s="94"/>
    </row>
    <row r="3427" ht="15.75" customHeight="1">
      <c r="A3427" s="242"/>
      <c r="B3427" s="222"/>
      <c r="C3427" s="223"/>
      <c r="D3427" s="248"/>
      <c r="J3427" s="226"/>
      <c r="K3427" s="3"/>
      <c r="L3427" s="3"/>
      <c r="O3427" s="227"/>
      <c r="Q3427" s="94"/>
      <c r="R3427" s="94"/>
      <c r="S3427" s="94"/>
      <c r="T3427" s="94"/>
    </row>
    <row r="3428" ht="15.75" customHeight="1">
      <c r="A3428" s="242"/>
      <c r="B3428" s="222"/>
      <c r="C3428" s="223"/>
      <c r="D3428" s="248"/>
      <c r="J3428" s="226"/>
      <c r="K3428" s="3"/>
      <c r="L3428" s="3"/>
      <c r="O3428" s="227"/>
      <c r="Q3428" s="94"/>
      <c r="R3428" s="94"/>
      <c r="S3428" s="94"/>
      <c r="T3428" s="94"/>
    </row>
    <row r="3429" ht="15.75" customHeight="1">
      <c r="A3429" s="242"/>
      <c r="B3429" s="222"/>
      <c r="C3429" s="223"/>
      <c r="D3429" s="248"/>
      <c r="J3429" s="226"/>
      <c r="K3429" s="3"/>
      <c r="L3429" s="3"/>
      <c r="O3429" s="227"/>
      <c r="Q3429" s="94"/>
      <c r="R3429" s="94"/>
      <c r="S3429" s="94"/>
      <c r="T3429" s="94"/>
    </row>
    <row r="3430" ht="15.75" customHeight="1">
      <c r="A3430" s="242"/>
      <c r="B3430" s="222"/>
      <c r="C3430" s="223"/>
      <c r="D3430" s="248"/>
      <c r="J3430" s="226"/>
      <c r="K3430" s="3"/>
      <c r="L3430" s="3"/>
      <c r="O3430" s="227"/>
      <c r="Q3430" s="94"/>
      <c r="R3430" s="94"/>
      <c r="S3430" s="94"/>
      <c r="T3430" s="94"/>
    </row>
    <row r="3431" ht="15.75" customHeight="1">
      <c r="A3431" s="242"/>
      <c r="B3431" s="222"/>
      <c r="C3431" s="223"/>
      <c r="D3431" s="248"/>
      <c r="J3431" s="226"/>
      <c r="K3431" s="3"/>
      <c r="L3431" s="3"/>
      <c r="O3431" s="227"/>
      <c r="Q3431" s="94"/>
      <c r="R3431" s="94"/>
      <c r="S3431" s="94"/>
      <c r="T3431" s="94"/>
    </row>
    <row r="3432" ht="15.75" customHeight="1">
      <c r="A3432" s="242"/>
      <c r="B3432" s="222"/>
      <c r="C3432" s="223"/>
      <c r="D3432" s="248"/>
      <c r="J3432" s="226"/>
      <c r="K3432" s="3"/>
      <c r="L3432" s="3"/>
      <c r="O3432" s="227"/>
      <c r="Q3432" s="94"/>
      <c r="R3432" s="94"/>
      <c r="S3432" s="94"/>
      <c r="T3432" s="94"/>
    </row>
    <row r="3433" ht="15.75" customHeight="1">
      <c r="A3433" s="242"/>
      <c r="B3433" s="222"/>
      <c r="C3433" s="223"/>
      <c r="D3433" s="248"/>
      <c r="J3433" s="226"/>
      <c r="K3433" s="3"/>
      <c r="L3433" s="3"/>
      <c r="O3433" s="227"/>
      <c r="Q3433" s="94"/>
      <c r="R3433" s="94"/>
      <c r="S3433" s="94"/>
      <c r="T3433" s="94"/>
    </row>
    <row r="3434" ht="15.75" customHeight="1">
      <c r="A3434" s="242"/>
      <c r="B3434" s="222"/>
      <c r="C3434" s="223"/>
      <c r="D3434" s="248"/>
      <c r="J3434" s="226"/>
      <c r="K3434" s="3"/>
      <c r="L3434" s="3"/>
      <c r="O3434" s="227"/>
      <c r="Q3434" s="94"/>
      <c r="R3434" s="94"/>
      <c r="S3434" s="94"/>
      <c r="T3434" s="94"/>
    </row>
    <row r="3435" ht="15.75" customHeight="1">
      <c r="A3435" s="242"/>
      <c r="B3435" s="222"/>
      <c r="C3435" s="223"/>
      <c r="D3435" s="248"/>
      <c r="J3435" s="226"/>
      <c r="K3435" s="3"/>
      <c r="L3435" s="3"/>
      <c r="O3435" s="227"/>
      <c r="Q3435" s="94"/>
      <c r="R3435" s="94"/>
      <c r="S3435" s="94"/>
      <c r="T3435" s="94"/>
    </row>
    <row r="3436" ht="15.75" customHeight="1">
      <c r="A3436" s="242"/>
      <c r="B3436" s="222"/>
      <c r="C3436" s="223"/>
      <c r="D3436" s="248"/>
      <c r="J3436" s="226"/>
      <c r="K3436" s="3"/>
      <c r="L3436" s="3"/>
      <c r="O3436" s="227"/>
      <c r="Q3436" s="94"/>
      <c r="R3436" s="94"/>
      <c r="S3436" s="94"/>
      <c r="T3436" s="94"/>
    </row>
    <row r="3437" ht="15.75" customHeight="1">
      <c r="A3437" s="242"/>
      <c r="B3437" s="222"/>
      <c r="C3437" s="223"/>
      <c r="D3437" s="248"/>
      <c r="J3437" s="226"/>
      <c r="K3437" s="3"/>
      <c r="L3437" s="3"/>
      <c r="O3437" s="227"/>
      <c r="Q3437" s="94"/>
      <c r="R3437" s="94"/>
      <c r="S3437" s="94"/>
      <c r="T3437" s="94"/>
    </row>
    <row r="3438" ht="15.75" customHeight="1">
      <c r="A3438" s="242"/>
      <c r="B3438" s="222"/>
      <c r="C3438" s="223"/>
      <c r="D3438" s="248"/>
      <c r="J3438" s="226"/>
      <c r="K3438" s="3"/>
      <c r="L3438" s="3"/>
      <c r="O3438" s="227"/>
      <c r="Q3438" s="94"/>
      <c r="R3438" s="94"/>
      <c r="S3438" s="94"/>
      <c r="T3438" s="94"/>
    </row>
    <row r="3439" ht="15.75" customHeight="1">
      <c r="A3439" s="242"/>
      <c r="B3439" s="222"/>
      <c r="C3439" s="223"/>
      <c r="D3439" s="248"/>
      <c r="J3439" s="226"/>
      <c r="K3439" s="3"/>
      <c r="L3439" s="3"/>
      <c r="O3439" s="227"/>
      <c r="Q3439" s="94"/>
      <c r="R3439" s="94"/>
      <c r="S3439" s="94"/>
      <c r="T3439" s="94"/>
    </row>
    <row r="3440" ht="15.75" customHeight="1">
      <c r="A3440" s="242"/>
      <c r="B3440" s="222"/>
      <c r="C3440" s="223"/>
      <c r="D3440" s="248"/>
      <c r="J3440" s="226"/>
      <c r="K3440" s="3"/>
      <c r="L3440" s="3"/>
      <c r="O3440" s="227"/>
      <c r="Q3440" s="94"/>
      <c r="R3440" s="94"/>
      <c r="S3440" s="94"/>
      <c r="T3440" s="94"/>
    </row>
    <row r="3441" ht="15.75" customHeight="1">
      <c r="A3441" s="242"/>
      <c r="B3441" s="222"/>
      <c r="C3441" s="223"/>
      <c r="D3441" s="248"/>
      <c r="J3441" s="226"/>
      <c r="K3441" s="3"/>
      <c r="L3441" s="3"/>
      <c r="O3441" s="227"/>
      <c r="Q3441" s="94"/>
      <c r="R3441" s="94"/>
      <c r="S3441" s="94"/>
      <c r="T3441" s="94"/>
    </row>
    <row r="3442" ht="15.75" customHeight="1">
      <c r="A3442" s="242"/>
      <c r="B3442" s="222"/>
      <c r="C3442" s="223"/>
      <c r="D3442" s="248"/>
      <c r="J3442" s="226"/>
      <c r="K3442" s="3"/>
      <c r="L3442" s="3"/>
      <c r="O3442" s="227"/>
      <c r="Q3442" s="94"/>
      <c r="R3442" s="94"/>
      <c r="S3442" s="94"/>
      <c r="T3442" s="94"/>
    </row>
    <row r="3443" ht="15.75" customHeight="1">
      <c r="A3443" s="242"/>
      <c r="B3443" s="222"/>
      <c r="C3443" s="223"/>
      <c r="D3443" s="248"/>
      <c r="J3443" s="226"/>
      <c r="K3443" s="3"/>
      <c r="L3443" s="3"/>
      <c r="O3443" s="227"/>
      <c r="Q3443" s="94"/>
      <c r="R3443" s="94"/>
      <c r="S3443" s="94"/>
      <c r="T3443" s="94"/>
    </row>
    <row r="3444" ht="15.75" customHeight="1">
      <c r="A3444" s="242"/>
      <c r="B3444" s="222"/>
      <c r="C3444" s="223"/>
      <c r="D3444" s="248"/>
      <c r="J3444" s="226"/>
      <c r="K3444" s="3"/>
      <c r="L3444" s="3"/>
      <c r="O3444" s="227"/>
      <c r="Q3444" s="94"/>
      <c r="R3444" s="94"/>
      <c r="S3444" s="94"/>
      <c r="T3444" s="94"/>
    </row>
    <row r="3445" ht="15.75" customHeight="1">
      <c r="A3445" s="242"/>
      <c r="B3445" s="222"/>
      <c r="C3445" s="223"/>
      <c r="D3445" s="248"/>
      <c r="J3445" s="226"/>
      <c r="K3445" s="3"/>
      <c r="L3445" s="3"/>
      <c r="O3445" s="227"/>
      <c r="Q3445" s="94"/>
      <c r="R3445" s="94"/>
      <c r="S3445" s="94"/>
      <c r="T3445" s="94"/>
    </row>
    <row r="3446" ht="15.75" customHeight="1">
      <c r="A3446" s="242"/>
      <c r="B3446" s="222"/>
      <c r="C3446" s="223"/>
      <c r="D3446" s="248"/>
      <c r="J3446" s="226"/>
      <c r="K3446" s="3"/>
      <c r="L3446" s="3"/>
      <c r="O3446" s="227"/>
      <c r="Q3446" s="94"/>
      <c r="R3446" s="94"/>
      <c r="S3446" s="94"/>
      <c r="T3446" s="94"/>
    </row>
    <row r="3447" ht="15.75" customHeight="1">
      <c r="A3447" s="242"/>
      <c r="B3447" s="222"/>
      <c r="C3447" s="223"/>
      <c r="D3447" s="248"/>
      <c r="J3447" s="226"/>
      <c r="K3447" s="3"/>
      <c r="L3447" s="3"/>
      <c r="O3447" s="227"/>
      <c r="Q3447" s="94"/>
      <c r="R3447" s="94"/>
      <c r="S3447" s="94"/>
      <c r="T3447" s="94"/>
    </row>
    <row r="3448" ht="15.75" customHeight="1">
      <c r="A3448" s="242"/>
      <c r="B3448" s="222"/>
      <c r="C3448" s="223"/>
      <c r="D3448" s="248"/>
      <c r="J3448" s="226"/>
      <c r="K3448" s="3"/>
      <c r="L3448" s="3"/>
      <c r="O3448" s="227"/>
      <c r="Q3448" s="94"/>
      <c r="R3448" s="94"/>
      <c r="S3448" s="94"/>
      <c r="T3448" s="94"/>
    </row>
    <row r="3449" ht="15.75" customHeight="1">
      <c r="A3449" s="242"/>
      <c r="B3449" s="222"/>
      <c r="C3449" s="223"/>
      <c r="D3449" s="248"/>
      <c r="J3449" s="226"/>
      <c r="K3449" s="3"/>
      <c r="L3449" s="3"/>
      <c r="O3449" s="227"/>
      <c r="Q3449" s="94"/>
      <c r="R3449" s="94"/>
      <c r="S3449" s="94"/>
      <c r="T3449" s="94"/>
    </row>
    <row r="3450" ht="15.75" customHeight="1">
      <c r="A3450" s="242"/>
      <c r="B3450" s="222"/>
      <c r="C3450" s="223"/>
      <c r="D3450" s="248"/>
      <c r="J3450" s="226"/>
      <c r="K3450" s="3"/>
      <c r="L3450" s="3"/>
      <c r="O3450" s="227"/>
      <c r="Q3450" s="94"/>
      <c r="R3450" s="94"/>
      <c r="S3450" s="94"/>
      <c r="T3450" s="94"/>
    </row>
    <row r="3451" ht="15.75" customHeight="1">
      <c r="A3451" s="242"/>
      <c r="B3451" s="222"/>
      <c r="C3451" s="223"/>
      <c r="D3451" s="248"/>
      <c r="J3451" s="226"/>
      <c r="K3451" s="3"/>
      <c r="L3451" s="3"/>
      <c r="O3451" s="227"/>
      <c r="Q3451" s="94"/>
      <c r="R3451" s="94"/>
      <c r="S3451" s="94"/>
      <c r="T3451" s="94"/>
    </row>
    <row r="3452" ht="15.75" customHeight="1">
      <c r="A3452" s="242"/>
      <c r="B3452" s="222"/>
      <c r="C3452" s="223"/>
      <c r="D3452" s="248"/>
      <c r="J3452" s="226"/>
      <c r="K3452" s="3"/>
      <c r="L3452" s="3"/>
      <c r="O3452" s="227"/>
      <c r="Q3452" s="94"/>
      <c r="R3452" s="94"/>
      <c r="S3452" s="94"/>
      <c r="T3452" s="94"/>
    </row>
    <row r="3453" ht="15.75" customHeight="1">
      <c r="A3453" s="242"/>
      <c r="B3453" s="222"/>
      <c r="C3453" s="223"/>
      <c r="D3453" s="248"/>
      <c r="J3453" s="226"/>
      <c r="K3453" s="3"/>
      <c r="L3453" s="3"/>
      <c r="O3453" s="227"/>
      <c r="Q3453" s="94"/>
      <c r="R3453" s="94"/>
      <c r="S3453" s="94"/>
      <c r="T3453" s="94"/>
    </row>
    <row r="3454" ht="15.75" customHeight="1">
      <c r="A3454" s="242"/>
      <c r="B3454" s="222"/>
      <c r="C3454" s="223"/>
      <c r="D3454" s="248"/>
      <c r="J3454" s="226"/>
      <c r="K3454" s="3"/>
      <c r="L3454" s="3"/>
      <c r="O3454" s="227"/>
      <c r="Q3454" s="94"/>
      <c r="R3454" s="94"/>
      <c r="S3454" s="94"/>
      <c r="T3454" s="94"/>
    </row>
    <row r="3455" ht="15.75" customHeight="1">
      <c r="A3455" s="242"/>
      <c r="B3455" s="222"/>
      <c r="C3455" s="223"/>
      <c r="D3455" s="248"/>
      <c r="J3455" s="226"/>
      <c r="K3455" s="3"/>
      <c r="L3455" s="3"/>
      <c r="O3455" s="227"/>
      <c r="Q3455" s="94"/>
      <c r="R3455" s="94"/>
      <c r="S3455" s="94"/>
      <c r="T3455" s="94"/>
    </row>
    <row r="3456" ht="15.75" customHeight="1">
      <c r="A3456" s="242"/>
      <c r="B3456" s="222"/>
      <c r="C3456" s="223"/>
      <c r="D3456" s="248"/>
      <c r="J3456" s="226"/>
      <c r="K3456" s="3"/>
      <c r="L3456" s="3"/>
      <c r="O3456" s="227"/>
      <c r="Q3456" s="94"/>
      <c r="R3456" s="94"/>
      <c r="S3456" s="94"/>
      <c r="T3456" s="94"/>
    </row>
    <row r="3457" ht="15.75" customHeight="1">
      <c r="A3457" s="242"/>
      <c r="B3457" s="222"/>
      <c r="C3457" s="223"/>
      <c r="D3457" s="248"/>
      <c r="J3457" s="226"/>
      <c r="K3457" s="3"/>
      <c r="L3457" s="3"/>
      <c r="O3457" s="227"/>
      <c r="Q3457" s="94"/>
      <c r="R3457" s="94"/>
      <c r="S3457" s="94"/>
      <c r="T3457" s="94"/>
    </row>
    <row r="3458" ht="15.75" customHeight="1">
      <c r="A3458" s="242"/>
      <c r="B3458" s="222"/>
      <c r="C3458" s="223"/>
      <c r="D3458" s="248"/>
      <c r="J3458" s="226"/>
      <c r="K3458" s="3"/>
      <c r="L3458" s="3"/>
      <c r="O3458" s="227"/>
      <c r="Q3458" s="94"/>
      <c r="R3458" s="94"/>
      <c r="S3458" s="94"/>
      <c r="T3458" s="94"/>
    </row>
    <row r="3459" ht="15.75" customHeight="1">
      <c r="A3459" s="242"/>
      <c r="B3459" s="222"/>
      <c r="C3459" s="223"/>
      <c r="D3459" s="248"/>
      <c r="J3459" s="226"/>
      <c r="K3459" s="3"/>
      <c r="L3459" s="3"/>
      <c r="O3459" s="227"/>
      <c r="Q3459" s="94"/>
      <c r="R3459" s="94"/>
      <c r="S3459" s="94"/>
      <c r="T3459" s="94"/>
    </row>
    <row r="3460" ht="15.75" customHeight="1">
      <c r="A3460" s="242"/>
      <c r="B3460" s="222"/>
      <c r="C3460" s="223"/>
      <c r="D3460" s="248"/>
      <c r="J3460" s="226"/>
      <c r="K3460" s="3"/>
      <c r="L3460" s="3"/>
      <c r="O3460" s="227"/>
      <c r="Q3460" s="94"/>
      <c r="R3460" s="94"/>
      <c r="S3460" s="94"/>
      <c r="T3460" s="94"/>
    </row>
    <row r="3461" ht="15.75" customHeight="1">
      <c r="A3461" s="242"/>
      <c r="B3461" s="222"/>
      <c r="C3461" s="223"/>
      <c r="D3461" s="248"/>
      <c r="J3461" s="226"/>
      <c r="K3461" s="3"/>
      <c r="L3461" s="3"/>
      <c r="O3461" s="227"/>
      <c r="Q3461" s="94"/>
      <c r="R3461" s="94"/>
      <c r="S3461" s="94"/>
      <c r="T3461" s="94"/>
    </row>
    <row r="3462" ht="15.75" customHeight="1">
      <c r="A3462" s="242"/>
      <c r="B3462" s="222"/>
      <c r="C3462" s="223"/>
      <c r="D3462" s="248"/>
      <c r="J3462" s="226"/>
      <c r="K3462" s="3"/>
      <c r="L3462" s="3"/>
      <c r="O3462" s="227"/>
      <c r="Q3462" s="94"/>
      <c r="R3462" s="94"/>
      <c r="S3462" s="94"/>
      <c r="T3462" s="94"/>
    </row>
    <row r="3463" ht="15.75" customHeight="1">
      <c r="A3463" s="242"/>
      <c r="B3463" s="222"/>
      <c r="C3463" s="223"/>
      <c r="D3463" s="248"/>
      <c r="J3463" s="226"/>
      <c r="K3463" s="3"/>
      <c r="L3463" s="3"/>
      <c r="O3463" s="227"/>
      <c r="Q3463" s="94"/>
      <c r="R3463" s="94"/>
      <c r="S3463" s="94"/>
      <c r="T3463" s="94"/>
    </row>
    <row r="3464" ht="15.75" customHeight="1">
      <c r="A3464" s="242"/>
      <c r="B3464" s="222"/>
      <c r="C3464" s="223"/>
      <c r="D3464" s="248"/>
      <c r="J3464" s="226"/>
      <c r="K3464" s="3"/>
      <c r="L3464" s="3"/>
      <c r="O3464" s="227"/>
      <c r="Q3464" s="94"/>
      <c r="R3464" s="94"/>
      <c r="S3464" s="94"/>
      <c r="T3464" s="94"/>
    </row>
    <row r="3465" ht="15.75" customHeight="1">
      <c r="A3465" s="242"/>
      <c r="B3465" s="222"/>
      <c r="C3465" s="223"/>
      <c r="D3465" s="248"/>
      <c r="J3465" s="226"/>
      <c r="K3465" s="3"/>
      <c r="L3465" s="3"/>
      <c r="O3465" s="227"/>
      <c r="Q3465" s="94"/>
      <c r="R3465" s="94"/>
      <c r="S3465" s="94"/>
      <c r="T3465" s="94"/>
    </row>
    <row r="3466" ht="15.75" customHeight="1">
      <c r="A3466" s="242"/>
      <c r="B3466" s="222"/>
      <c r="C3466" s="223"/>
      <c r="D3466" s="248"/>
      <c r="J3466" s="226"/>
      <c r="K3466" s="3"/>
      <c r="L3466" s="3"/>
      <c r="O3466" s="227"/>
      <c r="Q3466" s="94"/>
      <c r="R3466" s="94"/>
      <c r="S3466" s="94"/>
      <c r="T3466" s="94"/>
    </row>
    <row r="3467" ht="15.75" customHeight="1">
      <c r="A3467" s="242"/>
      <c r="B3467" s="222"/>
      <c r="C3467" s="223"/>
      <c r="D3467" s="248"/>
      <c r="J3467" s="226"/>
      <c r="K3467" s="3"/>
      <c r="L3467" s="3"/>
      <c r="O3467" s="227"/>
      <c r="Q3467" s="94"/>
      <c r="R3467" s="94"/>
      <c r="S3467" s="94"/>
      <c r="T3467" s="94"/>
    </row>
    <row r="3468" ht="15.75" customHeight="1">
      <c r="A3468" s="242"/>
      <c r="B3468" s="222"/>
      <c r="C3468" s="223"/>
      <c r="D3468" s="248"/>
      <c r="J3468" s="226"/>
      <c r="K3468" s="3"/>
      <c r="L3468" s="3"/>
      <c r="O3468" s="227"/>
      <c r="Q3468" s="94"/>
      <c r="R3468" s="94"/>
      <c r="S3468" s="94"/>
      <c r="T3468" s="94"/>
    </row>
    <row r="3469" ht="15.75" customHeight="1">
      <c r="A3469" s="242"/>
      <c r="B3469" s="222"/>
      <c r="C3469" s="223"/>
      <c r="D3469" s="248"/>
      <c r="J3469" s="226"/>
      <c r="K3469" s="3"/>
      <c r="L3469" s="3"/>
      <c r="O3469" s="227"/>
      <c r="Q3469" s="94"/>
      <c r="R3469" s="94"/>
      <c r="S3469" s="94"/>
      <c r="T3469" s="94"/>
    </row>
    <row r="3470" ht="15.75" customHeight="1">
      <c r="A3470" s="242"/>
      <c r="B3470" s="222"/>
      <c r="C3470" s="223"/>
      <c r="D3470" s="248"/>
      <c r="J3470" s="226"/>
      <c r="K3470" s="3"/>
      <c r="L3470" s="3"/>
      <c r="O3470" s="227"/>
      <c r="Q3470" s="94"/>
      <c r="R3470" s="94"/>
      <c r="S3470" s="94"/>
      <c r="T3470" s="94"/>
    </row>
    <row r="3471" ht="15.75" customHeight="1">
      <c r="A3471" s="242"/>
      <c r="B3471" s="222"/>
      <c r="C3471" s="223"/>
      <c r="D3471" s="248"/>
      <c r="J3471" s="226"/>
      <c r="K3471" s="3"/>
      <c r="L3471" s="3"/>
      <c r="O3471" s="227"/>
      <c r="Q3471" s="94"/>
      <c r="R3471" s="94"/>
      <c r="S3471" s="94"/>
      <c r="T3471" s="94"/>
    </row>
    <row r="3472" ht="15.75" customHeight="1">
      <c r="A3472" s="242"/>
      <c r="B3472" s="222"/>
      <c r="C3472" s="223"/>
      <c r="D3472" s="248"/>
      <c r="J3472" s="226"/>
      <c r="K3472" s="3"/>
      <c r="L3472" s="3"/>
      <c r="O3472" s="227"/>
      <c r="Q3472" s="94"/>
      <c r="R3472" s="94"/>
      <c r="S3472" s="94"/>
      <c r="T3472" s="94"/>
    </row>
    <row r="3473" ht="15.75" customHeight="1">
      <c r="A3473" s="242"/>
      <c r="B3473" s="222"/>
      <c r="C3473" s="223"/>
      <c r="D3473" s="248"/>
      <c r="J3473" s="226"/>
      <c r="K3473" s="3"/>
      <c r="L3473" s="3"/>
      <c r="O3473" s="227"/>
      <c r="Q3473" s="94"/>
      <c r="R3473" s="94"/>
      <c r="S3473" s="94"/>
      <c r="T3473" s="94"/>
    </row>
    <row r="3474" ht="15.75" customHeight="1">
      <c r="A3474" s="242"/>
      <c r="B3474" s="222"/>
      <c r="C3474" s="223"/>
      <c r="D3474" s="248"/>
      <c r="J3474" s="226"/>
      <c r="K3474" s="3"/>
      <c r="L3474" s="3"/>
      <c r="O3474" s="227"/>
      <c r="Q3474" s="94"/>
      <c r="R3474" s="94"/>
      <c r="S3474" s="94"/>
      <c r="T3474" s="94"/>
    </row>
    <row r="3475" ht="15.75" customHeight="1">
      <c r="A3475" s="242"/>
      <c r="B3475" s="222"/>
      <c r="C3475" s="223"/>
      <c r="D3475" s="248"/>
      <c r="J3475" s="226"/>
      <c r="K3475" s="3"/>
      <c r="L3475" s="3"/>
      <c r="O3475" s="227"/>
      <c r="Q3475" s="94"/>
      <c r="R3475" s="94"/>
      <c r="S3475" s="94"/>
      <c r="T3475" s="94"/>
    </row>
    <row r="3476" ht="15.75" customHeight="1">
      <c r="A3476" s="242"/>
      <c r="B3476" s="222"/>
      <c r="C3476" s="223"/>
      <c r="D3476" s="248"/>
      <c r="J3476" s="226"/>
      <c r="K3476" s="3"/>
      <c r="L3476" s="3"/>
      <c r="O3476" s="227"/>
      <c r="Q3476" s="94"/>
      <c r="R3476" s="94"/>
      <c r="S3476" s="94"/>
      <c r="T3476" s="94"/>
    </row>
    <row r="3477" ht="15.75" customHeight="1">
      <c r="A3477" s="242"/>
      <c r="B3477" s="222"/>
      <c r="C3477" s="223"/>
      <c r="D3477" s="248"/>
      <c r="J3477" s="226"/>
      <c r="K3477" s="3"/>
      <c r="L3477" s="3"/>
      <c r="O3477" s="227"/>
      <c r="Q3477" s="94"/>
      <c r="R3477" s="94"/>
      <c r="S3477" s="94"/>
      <c r="T3477" s="94"/>
    </row>
    <row r="3478" ht="15.75" customHeight="1">
      <c r="A3478" s="242"/>
      <c r="B3478" s="222"/>
      <c r="C3478" s="223"/>
      <c r="D3478" s="248"/>
      <c r="J3478" s="226"/>
      <c r="K3478" s="3"/>
      <c r="L3478" s="3"/>
      <c r="O3478" s="227"/>
      <c r="Q3478" s="94"/>
      <c r="R3478" s="94"/>
      <c r="S3478" s="94"/>
      <c r="T3478" s="94"/>
    </row>
    <row r="3479" ht="15.75" customHeight="1">
      <c r="A3479" s="242"/>
      <c r="B3479" s="222"/>
      <c r="C3479" s="223"/>
      <c r="D3479" s="248"/>
      <c r="J3479" s="226"/>
      <c r="K3479" s="3"/>
      <c r="L3479" s="3"/>
      <c r="O3479" s="227"/>
      <c r="Q3479" s="94"/>
      <c r="R3479" s="94"/>
      <c r="S3479" s="94"/>
      <c r="T3479" s="94"/>
    </row>
    <row r="3480" ht="15.75" customHeight="1">
      <c r="A3480" s="242"/>
      <c r="B3480" s="222"/>
      <c r="C3480" s="223"/>
      <c r="D3480" s="248"/>
      <c r="J3480" s="226"/>
      <c r="K3480" s="3"/>
      <c r="L3480" s="3"/>
      <c r="O3480" s="227"/>
      <c r="Q3480" s="94"/>
      <c r="R3480" s="94"/>
      <c r="S3480" s="94"/>
      <c r="T3480" s="94"/>
    </row>
    <row r="3481" ht="15.75" customHeight="1">
      <c r="A3481" s="242"/>
      <c r="B3481" s="222"/>
      <c r="C3481" s="223"/>
      <c r="D3481" s="248"/>
      <c r="J3481" s="226"/>
      <c r="K3481" s="3"/>
      <c r="L3481" s="3"/>
      <c r="O3481" s="227"/>
      <c r="Q3481" s="94"/>
      <c r="R3481" s="94"/>
      <c r="S3481" s="94"/>
      <c r="T3481" s="94"/>
    </row>
    <row r="3482" ht="15.75" customHeight="1">
      <c r="A3482" s="242"/>
      <c r="B3482" s="222"/>
      <c r="C3482" s="223"/>
      <c r="D3482" s="248"/>
      <c r="J3482" s="226"/>
      <c r="K3482" s="3"/>
      <c r="L3482" s="3"/>
      <c r="O3482" s="227"/>
      <c r="Q3482" s="94"/>
      <c r="R3482" s="94"/>
      <c r="S3482" s="94"/>
      <c r="T3482" s="94"/>
    </row>
    <row r="3483" ht="15.75" customHeight="1">
      <c r="A3483" s="242"/>
      <c r="B3483" s="222"/>
      <c r="C3483" s="223"/>
      <c r="D3483" s="248"/>
      <c r="J3483" s="226"/>
      <c r="K3483" s="3"/>
      <c r="L3483" s="3"/>
      <c r="O3483" s="227"/>
      <c r="Q3483" s="94"/>
      <c r="R3483" s="94"/>
      <c r="S3483" s="94"/>
      <c r="T3483" s="94"/>
    </row>
    <row r="3484" ht="15.75" customHeight="1">
      <c r="A3484" s="242"/>
      <c r="B3484" s="222"/>
      <c r="C3484" s="223"/>
      <c r="D3484" s="248"/>
      <c r="J3484" s="226"/>
      <c r="K3484" s="3"/>
      <c r="L3484" s="3"/>
      <c r="O3484" s="227"/>
      <c r="Q3484" s="94"/>
      <c r="R3484" s="94"/>
      <c r="S3484" s="94"/>
      <c r="T3484" s="94"/>
    </row>
    <row r="3485" ht="15.75" customHeight="1">
      <c r="A3485" s="242"/>
      <c r="B3485" s="222"/>
      <c r="C3485" s="223"/>
      <c r="D3485" s="248"/>
      <c r="J3485" s="226"/>
      <c r="K3485" s="3"/>
      <c r="L3485" s="3"/>
      <c r="O3485" s="227"/>
      <c r="Q3485" s="94"/>
      <c r="R3485" s="94"/>
      <c r="S3485" s="94"/>
      <c r="T3485" s="94"/>
    </row>
    <row r="3486" ht="15.75" customHeight="1">
      <c r="A3486" s="242"/>
      <c r="B3486" s="222"/>
      <c r="C3486" s="223"/>
      <c r="D3486" s="248"/>
      <c r="J3486" s="226"/>
      <c r="K3486" s="3"/>
      <c r="L3486" s="3"/>
      <c r="O3486" s="227"/>
      <c r="Q3486" s="94"/>
      <c r="R3486" s="94"/>
      <c r="S3486" s="94"/>
      <c r="T3486" s="94"/>
    </row>
    <row r="3487" ht="15.75" customHeight="1">
      <c r="A3487" s="242"/>
      <c r="B3487" s="222"/>
      <c r="C3487" s="223"/>
      <c r="D3487" s="248"/>
      <c r="J3487" s="226"/>
      <c r="K3487" s="3"/>
      <c r="L3487" s="3"/>
      <c r="O3487" s="227"/>
      <c r="Q3487" s="94"/>
      <c r="R3487" s="94"/>
      <c r="S3487" s="94"/>
      <c r="T3487" s="94"/>
    </row>
    <row r="3488" ht="15.75" customHeight="1">
      <c r="A3488" s="242"/>
      <c r="B3488" s="222"/>
      <c r="C3488" s="223"/>
      <c r="D3488" s="248"/>
      <c r="J3488" s="226"/>
      <c r="K3488" s="3"/>
      <c r="L3488" s="3"/>
      <c r="O3488" s="227"/>
      <c r="Q3488" s="94"/>
      <c r="R3488" s="94"/>
      <c r="S3488" s="94"/>
      <c r="T3488" s="94"/>
    </row>
    <row r="3489" ht="15.75" customHeight="1">
      <c r="A3489" s="242"/>
      <c r="B3489" s="222"/>
      <c r="C3489" s="223"/>
      <c r="D3489" s="248"/>
      <c r="J3489" s="226"/>
      <c r="K3489" s="3"/>
      <c r="L3489" s="3"/>
      <c r="O3489" s="227"/>
      <c r="Q3489" s="94"/>
      <c r="R3489" s="94"/>
      <c r="S3489" s="94"/>
      <c r="T3489" s="94"/>
    </row>
    <row r="3490" ht="15.75" customHeight="1">
      <c r="A3490" s="242"/>
      <c r="B3490" s="222"/>
      <c r="C3490" s="223"/>
      <c r="D3490" s="248"/>
      <c r="J3490" s="226"/>
      <c r="K3490" s="3"/>
      <c r="L3490" s="3"/>
      <c r="O3490" s="227"/>
      <c r="Q3490" s="94"/>
      <c r="R3490" s="94"/>
      <c r="S3490" s="94"/>
      <c r="T3490" s="94"/>
    </row>
    <row r="3491" ht="15.75" customHeight="1">
      <c r="A3491" s="242"/>
      <c r="B3491" s="222"/>
      <c r="C3491" s="223"/>
      <c r="D3491" s="248"/>
      <c r="J3491" s="226"/>
      <c r="K3491" s="3"/>
      <c r="L3491" s="3"/>
      <c r="O3491" s="227"/>
      <c r="Q3491" s="94"/>
      <c r="R3491" s="94"/>
      <c r="S3491" s="94"/>
      <c r="T3491" s="94"/>
    </row>
    <row r="3492" ht="15.75" customHeight="1">
      <c r="A3492" s="242"/>
      <c r="B3492" s="222"/>
      <c r="C3492" s="223"/>
      <c r="D3492" s="248"/>
      <c r="J3492" s="226"/>
      <c r="K3492" s="3"/>
      <c r="L3492" s="3"/>
      <c r="O3492" s="227"/>
      <c r="Q3492" s="94"/>
      <c r="R3492" s="94"/>
      <c r="S3492" s="94"/>
      <c r="T3492" s="94"/>
    </row>
    <row r="3493" ht="15.75" customHeight="1">
      <c r="A3493" s="242"/>
      <c r="B3493" s="222"/>
      <c r="C3493" s="223"/>
      <c r="D3493" s="248"/>
      <c r="J3493" s="226"/>
      <c r="K3493" s="3"/>
      <c r="L3493" s="3"/>
      <c r="O3493" s="227"/>
      <c r="Q3493" s="94"/>
      <c r="R3493" s="94"/>
      <c r="S3493" s="94"/>
      <c r="T3493" s="94"/>
    </row>
    <row r="3494" ht="15.75" customHeight="1">
      <c r="A3494" s="242"/>
      <c r="B3494" s="222"/>
      <c r="C3494" s="223"/>
      <c r="D3494" s="248"/>
      <c r="J3494" s="226"/>
      <c r="K3494" s="3"/>
      <c r="L3494" s="3"/>
      <c r="O3494" s="227"/>
      <c r="Q3494" s="94"/>
      <c r="R3494" s="94"/>
      <c r="S3494" s="94"/>
      <c r="T3494" s="94"/>
    </row>
    <row r="3495" ht="15.75" customHeight="1">
      <c r="A3495" s="242"/>
      <c r="B3495" s="222"/>
      <c r="C3495" s="223"/>
      <c r="D3495" s="248"/>
      <c r="J3495" s="226"/>
      <c r="K3495" s="3"/>
      <c r="L3495" s="3"/>
      <c r="O3495" s="227"/>
      <c r="Q3495" s="94"/>
      <c r="R3495" s="94"/>
      <c r="S3495" s="94"/>
      <c r="T3495" s="94"/>
    </row>
    <row r="3496" ht="15.75" customHeight="1">
      <c r="A3496" s="242"/>
      <c r="B3496" s="222"/>
      <c r="C3496" s="223"/>
      <c r="D3496" s="248"/>
      <c r="J3496" s="226"/>
      <c r="K3496" s="3"/>
      <c r="L3496" s="3"/>
      <c r="O3496" s="227"/>
      <c r="Q3496" s="94"/>
      <c r="R3496" s="94"/>
      <c r="S3496" s="94"/>
      <c r="T3496" s="94"/>
    </row>
    <row r="3497" ht="15.75" customHeight="1">
      <c r="A3497" s="242"/>
      <c r="B3497" s="222"/>
      <c r="C3497" s="223"/>
      <c r="D3497" s="248"/>
      <c r="J3497" s="226"/>
      <c r="K3497" s="3"/>
      <c r="L3497" s="3"/>
      <c r="O3497" s="227"/>
      <c r="Q3497" s="94"/>
      <c r="R3497" s="94"/>
      <c r="S3497" s="94"/>
      <c r="T3497" s="94"/>
    </row>
    <row r="3498" ht="15.75" customHeight="1">
      <c r="A3498" s="242"/>
      <c r="B3498" s="222"/>
      <c r="C3498" s="223"/>
      <c r="D3498" s="248"/>
      <c r="J3498" s="226"/>
      <c r="K3498" s="3"/>
      <c r="L3498" s="3"/>
      <c r="O3498" s="227"/>
      <c r="Q3498" s="94"/>
      <c r="R3498" s="94"/>
      <c r="S3498" s="94"/>
      <c r="T3498" s="94"/>
    </row>
    <row r="3499" ht="15.75" customHeight="1">
      <c r="A3499" s="242"/>
      <c r="B3499" s="222"/>
      <c r="C3499" s="223"/>
      <c r="D3499" s="248"/>
      <c r="J3499" s="226"/>
      <c r="K3499" s="3"/>
      <c r="L3499" s="3"/>
      <c r="O3499" s="227"/>
      <c r="Q3499" s="94"/>
      <c r="R3499" s="94"/>
      <c r="S3499" s="94"/>
      <c r="T3499" s="94"/>
    </row>
    <row r="3500" ht="15.75" customHeight="1">
      <c r="A3500" s="242"/>
      <c r="B3500" s="222"/>
      <c r="C3500" s="223"/>
      <c r="D3500" s="248"/>
      <c r="J3500" s="226"/>
      <c r="K3500" s="3"/>
      <c r="L3500" s="3"/>
      <c r="O3500" s="227"/>
      <c r="Q3500" s="94"/>
      <c r="R3500" s="94"/>
      <c r="S3500" s="94"/>
      <c r="T3500" s="94"/>
    </row>
    <row r="3501" ht="15.75" customHeight="1">
      <c r="A3501" s="242"/>
      <c r="B3501" s="222"/>
      <c r="C3501" s="223"/>
      <c r="D3501" s="248"/>
      <c r="J3501" s="226"/>
      <c r="K3501" s="3"/>
      <c r="L3501" s="3"/>
      <c r="O3501" s="227"/>
      <c r="Q3501" s="94"/>
      <c r="R3501" s="94"/>
      <c r="S3501" s="94"/>
      <c r="T3501" s="94"/>
    </row>
    <row r="3502" ht="15.75" customHeight="1">
      <c r="A3502" s="242"/>
      <c r="B3502" s="222"/>
      <c r="C3502" s="223"/>
      <c r="D3502" s="248"/>
      <c r="J3502" s="226"/>
      <c r="K3502" s="3"/>
      <c r="L3502" s="3"/>
      <c r="O3502" s="227"/>
      <c r="Q3502" s="94"/>
      <c r="R3502" s="94"/>
      <c r="S3502" s="94"/>
      <c r="T3502" s="94"/>
    </row>
    <row r="3503" ht="15.75" customHeight="1">
      <c r="A3503" s="242"/>
      <c r="B3503" s="222"/>
      <c r="C3503" s="223"/>
      <c r="D3503" s="248"/>
      <c r="J3503" s="226"/>
      <c r="K3503" s="3"/>
      <c r="L3503" s="3"/>
      <c r="O3503" s="227"/>
      <c r="Q3503" s="94"/>
      <c r="R3503" s="94"/>
      <c r="S3503" s="94"/>
      <c r="T3503" s="94"/>
    </row>
    <row r="3504" ht="15.75" customHeight="1">
      <c r="A3504" s="242"/>
      <c r="B3504" s="222"/>
      <c r="C3504" s="223"/>
      <c r="D3504" s="248"/>
      <c r="J3504" s="226"/>
      <c r="K3504" s="3"/>
      <c r="L3504" s="3"/>
      <c r="O3504" s="227"/>
      <c r="Q3504" s="94"/>
      <c r="R3504" s="94"/>
      <c r="S3504" s="94"/>
      <c r="T3504" s="94"/>
    </row>
    <row r="3505" ht="15.75" customHeight="1">
      <c r="A3505" s="242"/>
      <c r="B3505" s="222"/>
      <c r="C3505" s="223"/>
      <c r="D3505" s="248"/>
      <c r="J3505" s="226"/>
      <c r="K3505" s="3"/>
      <c r="L3505" s="3"/>
      <c r="O3505" s="227"/>
      <c r="Q3505" s="94"/>
      <c r="R3505" s="94"/>
      <c r="S3505" s="94"/>
      <c r="T3505" s="94"/>
    </row>
    <row r="3506" ht="15.75" customHeight="1">
      <c r="A3506" s="242"/>
      <c r="B3506" s="222"/>
      <c r="C3506" s="223"/>
      <c r="D3506" s="248"/>
      <c r="J3506" s="226"/>
      <c r="K3506" s="3"/>
      <c r="L3506" s="3"/>
      <c r="O3506" s="227"/>
      <c r="Q3506" s="94"/>
      <c r="R3506" s="94"/>
      <c r="S3506" s="94"/>
      <c r="T3506" s="94"/>
    </row>
    <row r="3507" ht="15.75" customHeight="1">
      <c r="A3507" s="242"/>
      <c r="B3507" s="222"/>
      <c r="C3507" s="223"/>
      <c r="D3507" s="248"/>
      <c r="J3507" s="226"/>
      <c r="K3507" s="3"/>
      <c r="L3507" s="3"/>
      <c r="O3507" s="227"/>
      <c r="Q3507" s="94"/>
      <c r="R3507" s="94"/>
      <c r="S3507" s="94"/>
      <c r="T3507" s="94"/>
    </row>
    <row r="3508" ht="15.75" customHeight="1">
      <c r="A3508" s="242"/>
      <c r="B3508" s="222"/>
      <c r="C3508" s="223"/>
      <c r="D3508" s="248"/>
      <c r="J3508" s="226"/>
      <c r="K3508" s="3"/>
      <c r="L3508" s="3"/>
      <c r="O3508" s="227"/>
      <c r="Q3508" s="94"/>
      <c r="R3508" s="94"/>
      <c r="S3508" s="94"/>
      <c r="T3508" s="94"/>
    </row>
    <row r="3509" ht="15.75" customHeight="1">
      <c r="A3509" s="242"/>
      <c r="B3509" s="222"/>
      <c r="C3509" s="223"/>
      <c r="D3509" s="248"/>
      <c r="J3509" s="226"/>
      <c r="K3509" s="3"/>
      <c r="L3509" s="3"/>
      <c r="O3509" s="227"/>
      <c r="Q3509" s="94"/>
      <c r="R3509" s="94"/>
      <c r="S3509" s="94"/>
      <c r="T3509" s="94"/>
    </row>
    <row r="3510" ht="15.75" customHeight="1">
      <c r="A3510" s="242"/>
      <c r="B3510" s="222"/>
      <c r="C3510" s="223"/>
      <c r="D3510" s="248"/>
      <c r="J3510" s="226"/>
      <c r="K3510" s="3"/>
      <c r="L3510" s="3"/>
      <c r="O3510" s="227"/>
      <c r="Q3510" s="94"/>
      <c r="R3510" s="94"/>
      <c r="S3510" s="94"/>
      <c r="T3510" s="94"/>
    </row>
    <row r="3511" ht="15.75" customHeight="1">
      <c r="A3511" s="242"/>
      <c r="B3511" s="222"/>
      <c r="C3511" s="223"/>
      <c r="D3511" s="248"/>
      <c r="J3511" s="226"/>
      <c r="K3511" s="3"/>
      <c r="L3511" s="3"/>
      <c r="O3511" s="227"/>
      <c r="Q3511" s="94"/>
      <c r="R3511" s="94"/>
      <c r="S3511" s="94"/>
      <c r="T3511" s="94"/>
    </row>
    <row r="3512" ht="15.75" customHeight="1">
      <c r="A3512" s="242"/>
      <c r="B3512" s="222"/>
      <c r="C3512" s="223"/>
      <c r="D3512" s="248"/>
      <c r="J3512" s="226"/>
      <c r="K3512" s="3"/>
      <c r="L3512" s="3"/>
      <c r="O3512" s="227"/>
      <c r="Q3512" s="94"/>
      <c r="R3512" s="94"/>
      <c r="S3512" s="94"/>
      <c r="T3512" s="94"/>
    </row>
    <row r="3513" ht="15.75" customHeight="1">
      <c r="A3513" s="242"/>
      <c r="B3513" s="222"/>
      <c r="C3513" s="223"/>
      <c r="D3513" s="248"/>
      <c r="J3513" s="226"/>
      <c r="K3513" s="3"/>
      <c r="L3513" s="3"/>
      <c r="O3513" s="227"/>
      <c r="Q3513" s="94"/>
      <c r="R3513" s="94"/>
      <c r="S3513" s="94"/>
      <c r="T3513" s="94"/>
    </row>
    <row r="3514" ht="15.75" customHeight="1">
      <c r="A3514" s="242"/>
      <c r="B3514" s="222"/>
      <c r="C3514" s="223"/>
      <c r="D3514" s="248"/>
      <c r="J3514" s="226"/>
      <c r="K3514" s="3"/>
      <c r="L3514" s="3"/>
      <c r="O3514" s="227"/>
      <c r="Q3514" s="94"/>
      <c r="R3514" s="94"/>
      <c r="S3514" s="94"/>
      <c r="T3514" s="94"/>
    </row>
    <row r="3515" ht="15.75" customHeight="1">
      <c r="A3515" s="242"/>
      <c r="B3515" s="222"/>
      <c r="C3515" s="223"/>
      <c r="D3515" s="248"/>
      <c r="J3515" s="226"/>
      <c r="K3515" s="3"/>
      <c r="L3515" s="3"/>
      <c r="O3515" s="227"/>
      <c r="Q3515" s="94"/>
      <c r="R3515" s="94"/>
      <c r="S3515" s="94"/>
      <c r="T3515" s="94"/>
    </row>
    <row r="3516" ht="15.75" customHeight="1">
      <c r="A3516" s="242"/>
      <c r="B3516" s="222"/>
      <c r="C3516" s="223"/>
      <c r="D3516" s="248"/>
      <c r="J3516" s="226"/>
      <c r="K3516" s="3"/>
      <c r="L3516" s="3"/>
      <c r="O3516" s="227"/>
      <c r="Q3516" s="94"/>
      <c r="R3516" s="94"/>
      <c r="S3516" s="94"/>
      <c r="T3516" s="94"/>
    </row>
    <row r="3517" ht="15.75" customHeight="1">
      <c r="A3517" s="242"/>
      <c r="B3517" s="222"/>
      <c r="C3517" s="223"/>
      <c r="D3517" s="248"/>
      <c r="J3517" s="226"/>
      <c r="K3517" s="3"/>
      <c r="L3517" s="3"/>
      <c r="O3517" s="227"/>
      <c r="Q3517" s="94"/>
      <c r="R3517" s="94"/>
      <c r="S3517" s="94"/>
      <c r="T3517" s="94"/>
    </row>
    <row r="3518" ht="15.75" customHeight="1">
      <c r="A3518" s="242"/>
      <c r="B3518" s="222"/>
      <c r="C3518" s="223"/>
      <c r="D3518" s="248"/>
      <c r="J3518" s="226"/>
      <c r="K3518" s="3"/>
      <c r="L3518" s="3"/>
      <c r="O3518" s="227"/>
      <c r="Q3518" s="94"/>
      <c r="R3518" s="94"/>
      <c r="S3518" s="94"/>
      <c r="T3518" s="94"/>
    </row>
    <row r="3519" ht="15.75" customHeight="1">
      <c r="A3519" s="242"/>
      <c r="B3519" s="222"/>
      <c r="C3519" s="223"/>
      <c r="D3519" s="248"/>
      <c r="J3519" s="226"/>
      <c r="K3519" s="3"/>
      <c r="L3519" s="3"/>
      <c r="O3519" s="227"/>
      <c r="Q3519" s="94"/>
      <c r="R3519" s="94"/>
      <c r="S3519" s="94"/>
      <c r="T3519" s="94"/>
    </row>
    <row r="3520" ht="15.75" customHeight="1">
      <c r="A3520" s="242"/>
      <c r="B3520" s="222"/>
      <c r="C3520" s="223"/>
      <c r="D3520" s="248"/>
      <c r="J3520" s="226"/>
      <c r="K3520" s="3"/>
      <c r="L3520" s="3"/>
      <c r="O3520" s="227"/>
      <c r="Q3520" s="94"/>
      <c r="R3520" s="94"/>
      <c r="S3520" s="94"/>
      <c r="T3520" s="94"/>
    </row>
    <row r="3521" ht="15.75" customHeight="1">
      <c r="A3521" s="242"/>
      <c r="B3521" s="222"/>
      <c r="C3521" s="223"/>
      <c r="D3521" s="248"/>
      <c r="J3521" s="226"/>
      <c r="K3521" s="3"/>
      <c r="L3521" s="3"/>
      <c r="O3521" s="227"/>
      <c r="Q3521" s="94"/>
      <c r="R3521" s="94"/>
      <c r="S3521" s="94"/>
      <c r="T3521" s="94"/>
    </row>
    <row r="3522" ht="15.75" customHeight="1">
      <c r="A3522" s="242"/>
      <c r="B3522" s="222"/>
      <c r="C3522" s="223"/>
      <c r="D3522" s="248"/>
      <c r="J3522" s="226"/>
      <c r="K3522" s="3"/>
      <c r="L3522" s="3"/>
      <c r="O3522" s="227"/>
      <c r="Q3522" s="94"/>
      <c r="R3522" s="94"/>
      <c r="S3522" s="94"/>
      <c r="T3522" s="94"/>
    </row>
    <row r="3523" ht="15.75" customHeight="1">
      <c r="A3523" s="242"/>
      <c r="B3523" s="222"/>
      <c r="C3523" s="223"/>
      <c r="D3523" s="248"/>
      <c r="J3523" s="226"/>
      <c r="K3523" s="3"/>
      <c r="L3523" s="3"/>
      <c r="O3523" s="227"/>
      <c r="Q3523" s="94"/>
      <c r="R3523" s="94"/>
      <c r="S3523" s="94"/>
      <c r="T3523" s="94"/>
    </row>
    <row r="3524" ht="15.75" customHeight="1">
      <c r="A3524" s="242"/>
      <c r="B3524" s="222"/>
      <c r="C3524" s="223"/>
      <c r="D3524" s="248"/>
      <c r="J3524" s="226"/>
      <c r="K3524" s="3"/>
      <c r="L3524" s="3"/>
      <c r="O3524" s="227"/>
      <c r="Q3524" s="94"/>
      <c r="R3524" s="94"/>
      <c r="S3524" s="94"/>
      <c r="T3524" s="94"/>
    </row>
    <row r="3525" ht="15.75" customHeight="1">
      <c r="A3525" s="242"/>
      <c r="B3525" s="222"/>
      <c r="C3525" s="223"/>
      <c r="D3525" s="248"/>
      <c r="J3525" s="226"/>
      <c r="K3525" s="3"/>
      <c r="L3525" s="3"/>
      <c r="O3525" s="227"/>
      <c r="Q3525" s="94"/>
      <c r="R3525" s="94"/>
      <c r="S3525" s="94"/>
      <c r="T3525" s="94"/>
    </row>
    <row r="3526" ht="15.75" customHeight="1">
      <c r="A3526" s="242"/>
      <c r="B3526" s="222"/>
      <c r="C3526" s="223"/>
      <c r="D3526" s="248"/>
      <c r="J3526" s="226"/>
      <c r="K3526" s="3"/>
      <c r="L3526" s="3"/>
      <c r="O3526" s="227"/>
      <c r="Q3526" s="94"/>
      <c r="R3526" s="94"/>
      <c r="S3526" s="94"/>
      <c r="T3526" s="94"/>
    </row>
    <row r="3527" ht="15.75" customHeight="1">
      <c r="A3527" s="242"/>
      <c r="B3527" s="222"/>
      <c r="C3527" s="223"/>
      <c r="D3527" s="248"/>
      <c r="J3527" s="226"/>
      <c r="K3527" s="3"/>
      <c r="L3527" s="3"/>
      <c r="O3527" s="227"/>
      <c r="Q3527" s="94"/>
      <c r="R3527" s="94"/>
      <c r="S3527" s="94"/>
      <c r="T3527" s="94"/>
    </row>
    <row r="3528" ht="15.75" customHeight="1">
      <c r="A3528" s="242"/>
      <c r="B3528" s="222"/>
      <c r="C3528" s="223"/>
      <c r="D3528" s="248"/>
      <c r="J3528" s="226"/>
      <c r="K3528" s="3"/>
      <c r="L3528" s="3"/>
      <c r="O3528" s="227"/>
      <c r="Q3528" s="94"/>
      <c r="R3528" s="94"/>
      <c r="S3528" s="94"/>
      <c r="T3528" s="94"/>
    </row>
    <row r="3529" ht="15.75" customHeight="1">
      <c r="A3529" s="242"/>
      <c r="B3529" s="222"/>
      <c r="C3529" s="223"/>
      <c r="D3529" s="248"/>
      <c r="J3529" s="226"/>
      <c r="K3529" s="3"/>
      <c r="L3529" s="3"/>
      <c r="O3529" s="227"/>
      <c r="Q3529" s="94"/>
      <c r="R3529" s="94"/>
      <c r="S3529" s="94"/>
      <c r="T3529" s="94"/>
    </row>
    <row r="3530" ht="15.75" customHeight="1">
      <c r="A3530" s="242"/>
      <c r="B3530" s="222"/>
      <c r="C3530" s="223"/>
      <c r="D3530" s="248"/>
      <c r="J3530" s="226"/>
      <c r="K3530" s="3"/>
      <c r="L3530" s="3"/>
      <c r="O3530" s="227"/>
      <c r="Q3530" s="94"/>
      <c r="R3530" s="94"/>
      <c r="S3530" s="94"/>
      <c r="T3530" s="94"/>
    </row>
    <row r="3531" ht="15.75" customHeight="1">
      <c r="A3531" s="242"/>
      <c r="B3531" s="222"/>
      <c r="C3531" s="223"/>
      <c r="D3531" s="248"/>
      <c r="J3531" s="226"/>
      <c r="K3531" s="3"/>
      <c r="L3531" s="3"/>
      <c r="O3531" s="227"/>
      <c r="Q3531" s="94"/>
      <c r="R3531" s="94"/>
      <c r="S3531" s="94"/>
      <c r="T3531" s="94"/>
    </row>
    <row r="3532" ht="15.75" customHeight="1">
      <c r="A3532" s="242"/>
      <c r="B3532" s="222"/>
      <c r="C3532" s="223"/>
      <c r="D3532" s="248"/>
      <c r="J3532" s="226"/>
      <c r="K3532" s="3"/>
      <c r="L3532" s="3"/>
      <c r="O3532" s="227"/>
      <c r="Q3532" s="94"/>
      <c r="R3532" s="94"/>
      <c r="S3532" s="94"/>
      <c r="T3532" s="94"/>
    </row>
    <row r="3533" ht="15.75" customHeight="1">
      <c r="A3533" s="242"/>
      <c r="B3533" s="222"/>
      <c r="C3533" s="223"/>
      <c r="D3533" s="248"/>
      <c r="J3533" s="226"/>
      <c r="K3533" s="3"/>
      <c r="L3533" s="3"/>
      <c r="O3533" s="227"/>
      <c r="Q3533" s="94"/>
      <c r="R3533" s="94"/>
      <c r="S3533" s="94"/>
      <c r="T3533" s="94"/>
    </row>
    <row r="3534" ht="15.75" customHeight="1">
      <c r="A3534" s="242"/>
      <c r="B3534" s="222"/>
      <c r="C3534" s="223"/>
      <c r="D3534" s="248"/>
      <c r="J3534" s="226"/>
      <c r="K3534" s="3"/>
      <c r="L3534" s="3"/>
      <c r="O3534" s="227"/>
      <c r="Q3534" s="94"/>
      <c r="R3534" s="94"/>
      <c r="S3534" s="94"/>
      <c r="T3534" s="94"/>
    </row>
    <row r="3535" ht="15.75" customHeight="1">
      <c r="A3535" s="242"/>
      <c r="B3535" s="222"/>
      <c r="C3535" s="223"/>
      <c r="D3535" s="248"/>
      <c r="J3535" s="226"/>
      <c r="K3535" s="3"/>
      <c r="L3535" s="3"/>
      <c r="O3535" s="227"/>
      <c r="Q3535" s="94"/>
      <c r="R3535" s="94"/>
      <c r="S3535" s="94"/>
      <c r="T3535" s="94"/>
    </row>
    <row r="3536" ht="15.75" customHeight="1">
      <c r="A3536" s="242"/>
      <c r="B3536" s="222"/>
      <c r="C3536" s="223"/>
      <c r="D3536" s="248"/>
      <c r="J3536" s="226"/>
      <c r="K3536" s="3"/>
      <c r="L3536" s="3"/>
      <c r="O3536" s="227"/>
      <c r="Q3536" s="94"/>
      <c r="R3536" s="94"/>
      <c r="S3536" s="94"/>
      <c r="T3536" s="94"/>
    </row>
    <row r="3537" ht="15.75" customHeight="1">
      <c r="A3537" s="242"/>
      <c r="B3537" s="222"/>
      <c r="C3537" s="223"/>
      <c r="D3537" s="248"/>
      <c r="J3537" s="226"/>
      <c r="K3537" s="3"/>
      <c r="L3537" s="3"/>
      <c r="O3537" s="227"/>
      <c r="Q3537" s="94"/>
      <c r="R3537" s="94"/>
      <c r="S3537" s="94"/>
      <c r="T3537" s="94"/>
    </row>
    <row r="3538" ht="15.75" customHeight="1">
      <c r="A3538" s="242"/>
      <c r="B3538" s="222"/>
      <c r="C3538" s="223"/>
      <c r="D3538" s="248"/>
      <c r="J3538" s="226"/>
      <c r="K3538" s="3"/>
      <c r="L3538" s="3"/>
      <c r="O3538" s="227"/>
      <c r="Q3538" s="94"/>
      <c r="R3538" s="94"/>
      <c r="S3538" s="94"/>
      <c r="T3538" s="94"/>
    </row>
    <row r="3539" ht="15.75" customHeight="1">
      <c r="A3539" s="242"/>
      <c r="B3539" s="222"/>
      <c r="C3539" s="223"/>
      <c r="D3539" s="248"/>
      <c r="J3539" s="226"/>
      <c r="K3539" s="3"/>
      <c r="L3539" s="3"/>
      <c r="O3539" s="227"/>
      <c r="Q3539" s="94"/>
      <c r="R3539" s="94"/>
      <c r="S3539" s="94"/>
      <c r="T3539" s="94"/>
    </row>
    <row r="3540" ht="15.75" customHeight="1">
      <c r="A3540" s="242"/>
      <c r="B3540" s="222"/>
      <c r="C3540" s="223"/>
      <c r="D3540" s="248"/>
      <c r="J3540" s="226"/>
      <c r="K3540" s="3"/>
      <c r="L3540" s="3"/>
      <c r="O3540" s="227"/>
      <c r="Q3540" s="94"/>
      <c r="R3540" s="94"/>
      <c r="S3540" s="94"/>
      <c r="T3540" s="94"/>
    </row>
    <row r="3541" ht="15.75" customHeight="1">
      <c r="A3541" s="242"/>
      <c r="B3541" s="222"/>
      <c r="C3541" s="223"/>
      <c r="D3541" s="248"/>
      <c r="J3541" s="226"/>
      <c r="K3541" s="3"/>
      <c r="L3541" s="3"/>
      <c r="O3541" s="227"/>
      <c r="Q3541" s="94"/>
      <c r="R3541" s="94"/>
      <c r="S3541" s="94"/>
      <c r="T3541" s="94"/>
    </row>
    <row r="3542" ht="15.75" customHeight="1">
      <c r="A3542" s="242"/>
      <c r="B3542" s="222"/>
      <c r="C3542" s="223"/>
      <c r="D3542" s="248"/>
      <c r="J3542" s="226"/>
      <c r="K3542" s="3"/>
      <c r="L3542" s="3"/>
      <c r="O3542" s="227"/>
      <c r="Q3542" s="94"/>
      <c r="R3542" s="94"/>
      <c r="S3542" s="94"/>
      <c r="T3542" s="94"/>
    </row>
    <row r="3543" ht="15.75" customHeight="1">
      <c r="A3543" s="242"/>
      <c r="B3543" s="222"/>
      <c r="C3543" s="223"/>
      <c r="D3543" s="248"/>
      <c r="J3543" s="226"/>
      <c r="K3543" s="3"/>
      <c r="L3543" s="3"/>
      <c r="O3543" s="227"/>
      <c r="Q3543" s="94"/>
      <c r="R3543" s="94"/>
      <c r="S3543" s="94"/>
      <c r="T3543" s="94"/>
    </row>
    <row r="3544" ht="15.75" customHeight="1">
      <c r="A3544" s="242"/>
      <c r="B3544" s="222"/>
      <c r="C3544" s="223"/>
      <c r="D3544" s="248"/>
      <c r="J3544" s="226"/>
      <c r="K3544" s="3"/>
      <c r="L3544" s="3"/>
      <c r="O3544" s="227"/>
      <c r="Q3544" s="94"/>
      <c r="R3544" s="94"/>
      <c r="S3544" s="94"/>
      <c r="T3544" s="94"/>
    </row>
    <row r="3545" ht="15.75" customHeight="1">
      <c r="A3545" s="242"/>
      <c r="B3545" s="222"/>
      <c r="C3545" s="223"/>
      <c r="D3545" s="248"/>
      <c r="J3545" s="226"/>
      <c r="K3545" s="3"/>
      <c r="L3545" s="3"/>
      <c r="O3545" s="227"/>
      <c r="Q3545" s="94"/>
      <c r="R3545" s="94"/>
      <c r="S3545" s="94"/>
      <c r="T3545" s="94"/>
    </row>
    <row r="3546" ht="15.75" customHeight="1">
      <c r="A3546" s="242"/>
      <c r="B3546" s="222"/>
      <c r="C3546" s="223"/>
      <c r="D3546" s="248"/>
      <c r="J3546" s="226"/>
      <c r="K3546" s="3"/>
      <c r="L3546" s="3"/>
      <c r="O3546" s="227"/>
      <c r="Q3546" s="94"/>
      <c r="R3546" s="94"/>
      <c r="S3546" s="94"/>
      <c r="T3546" s="94"/>
    </row>
    <row r="3547" ht="15.75" customHeight="1">
      <c r="A3547" s="242"/>
      <c r="B3547" s="222"/>
      <c r="C3547" s="223"/>
      <c r="D3547" s="248"/>
      <c r="J3547" s="226"/>
      <c r="K3547" s="3"/>
      <c r="L3547" s="3"/>
      <c r="O3547" s="227"/>
      <c r="Q3547" s="94"/>
      <c r="R3547" s="94"/>
      <c r="S3547" s="94"/>
      <c r="T3547" s="94"/>
    </row>
    <row r="3548" ht="15.75" customHeight="1">
      <c r="A3548" s="242"/>
      <c r="B3548" s="222"/>
      <c r="C3548" s="223"/>
      <c r="D3548" s="248"/>
      <c r="J3548" s="226"/>
      <c r="K3548" s="3"/>
      <c r="L3548" s="3"/>
      <c r="O3548" s="227"/>
      <c r="Q3548" s="94"/>
      <c r="R3548" s="94"/>
      <c r="S3548" s="94"/>
      <c r="T3548" s="94"/>
    </row>
    <row r="3549" ht="15.75" customHeight="1">
      <c r="A3549" s="242"/>
      <c r="B3549" s="222"/>
      <c r="C3549" s="223"/>
      <c r="D3549" s="248"/>
      <c r="J3549" s="226"/>
      <c r="K3549" s="3"/>
      <c r="L3549" s="3"/>
      <c r="O3549" s="227"/>
      <c r="Q3549" s="94"/>
      <c r="R3549" s="94"/>
      <c r="S3549" s="94"/>
      <c r="T3549" s="94"/>
    </row>
    <row r="3550" ht="15.75" customHeight="1">
      <c r="A3550" s="242"/>
      <c r="B3550" s="222"/>
      <c r="C3550" s="223"/>
      <c r="D3550" s="248"/>
      <c r="J3550" s="226"/>
      <c r="K3550" s="3"/>
      <c r="L3550" s="3"/>
      <c r="O3550" s="227"/>
      <c r="Q3550" s="94"/>
      <c r="R3550" s="94"/>
      <c r="S3550" s="94"/>
      <c r="T3550" s="94"/>
    </row>
    <row r="3551" ht="15.75" customHeight="1">
      <c r="A3551" s="242"/>
      <c r="B3551" s="222"/>
      <c r="C3551" s="223"/>
      <c r="D3551" s="248"/>
      <c r="J3551" s="226"/>
      <c r="K3551" s="3"/>
      <c r="L3551" s="3"/>
      <c r="O3551" s="227"/>
      <c r="Q3551" s="94"/>
      <c r="R3551" s="94"/>
      <c r="S3551" s="94"/>
      <c r="T3551" s="94"/>
    </row>
    <row r="3552" ht="15.75" customHeight="1">
      <c r="A3552" s="242"/>
      <c r="B3552" s="222"/>
      <c r="C3552" s="223"/>
      <c r="D3552" s="248"/>
      <c r="J3552" s="226"/>
      <c r="K3552" s="3"/>
      <c r="L3552" s="3"/>
      <c r="O3552" s="227"/>
      <c r="Q3552" s="94"/>
      <c r="R3552" s="94"/>
      <c r="S3552" s="94"/>
      <c r="T3552" s="94"/>
    </row>
    <row r="3553" ht="15.75" customHeight="1">
      <c r="A3553" s="242"/>
      <c r="B3553" s="222"/>
      <c r="C3553" s="223"/>
      <c r="D3553" s="248"/>
      <c r="J3553" s="226"/>
      <c r="K3553" s="3"/>
      <c r="L3553" s="3"/>
      <c r="O3553" s="227"/>
      <c r="Q3553" s="94"/>
      <c r="R3553" s="94"/>
      <c r="S3553" s="94"/>
      <c r="T3553" s="94"/>
    </row>
    <row r="3554" ht="15.75" customHeight="1">
      <c r="A3554" s="242"/>
      <c r="B3554" s="222"/>
      <c r="C3554" s="223"/>
      <c r="D3554" s="248"/>
      <c r="J3554" s="226"/>
      <c r="K3554" s="3"/>
      <c r="L3554" s="3"/>
      <c r="O3554" s="227"/>
      <c r="Q3554" s="94"/>
      <c r="R3554" s="94"/>
      <c r="S3554" s="94"/>
      <c r="T3554" s="94"/>
    </row>
    <row r="3555" ht="15.75" customHeight="1">
      <c r="A3555" s="242"/>
      <c r="B3555" s="222"/>
      <c r="C3555" s="223"/>
      <c r="D3555" s="248"/>
      <c r="J3555" s="226"/>
      <c r="K3555" s="3"/>
      <c r="L3555" s="3"/>
      <c r="O3555" s="227"/>
      <c r="Q3555" s="94"/>
      <c r="R3555" s="94"/>
      <c r="S3555" s="94"/>
      <c r="T3555" s="94"/>
    </row>
    <row r="3556" ht="15.75" customHeight="1">
      <c r="A3556" s="242"/>
      <c r="B3556" s="222"/>
      <c r="C3556" s="223"/>
      <c r="D3556" s="248"/>
      <c r="J3556" s="226"/>
      <c r="K3556" s="3"/>
      <c r="L3556" s="3"/>
      <c r="O3556" s="227"/>
      <c r="Q3556" s="94"/>
      <c r="R3556" s="94"/>
      <c r="S3556" s="94"/>
      <c r="T3556" s="94"/>
    </row>
    <row r="3557" ht="15.75" customHeight="1">
      <c r="A3557" s="242"/>
      <c r="B3557" s="222"/>
      <c r="C3557" s="223"/>
      <c r="D3557" s="248"/>
      <c r="J3557" s="226"/>
      <c r="K3557" s="3"/>
      <c r="L3557" s="3"/>
      <c r="O3557" s="227"/>
      <c r="Q3557" s="94"/>
      <c r="R3557" s="94"/>
      <c r="S3557" s="94"/>
      <c r="T3557" s="94"/>
    </row>
    <row r="3558" ht="15.75" customHeight="1">
      <c r="A3558" s="242"/>
      <c r="B3558" s="222"/>
      <c r="C3558" s="223"/>
      <c r="D3558" s="248"/>
      <c r="J3558" s="226"/>
      <c r="K3558" s="3"/>
      <c r="L3558" s="3"/>
      <c r="O3558" s="227"/>
      <c r="Q3558" s="94"/>
      <c r="R3558" s="94"/>
      <c r="S3558" s="94"/>
      <c r="T3558" s="94"/>
    </row>
    <row r="3559" ht="15.75" customHeight="1">
      <c r="A3559" s="242"/>
      <c r="B3559" s="222"/>
      <c r="C3559" s="223"/>
      <c r="D3559" s="248"/>
      <c r="J3559" s="226"/>
      <c r="K3559" s="3"/>
      <c r="L3559" s="3"/>
      <c r="O3559" s="227"/>
      <c r="Q3559" s="94"/>
      <c r="R3559" s="94"/>
      <c r="S3559" s="94"/>
      <c r="T3559" s="94"/>
    </row>
    <row r="3560" ht="15.75" customHeight="1">
      <c r="A3560" s="242"/>
      <c r="B3560" s="222"/>
      <c r="C3560" s="223"/>
      <c r="D3560" s="248"/>
      <c r="J3560" s="226"/>
      <c r="K3560" s="3"/>
      <c r="L3560" s="3"/>
      <c r="O3560" s="227"/>
      <c r="Q3560" s="94"/>
      <c r="R3560" s="94"/>
      <c r="S3560" s="94"/>
      <c r="T3560" s="94"/>
    </row>
    <row r="3561" ht="15.75" customHeight="1">
      <c r="A3561" s="242"/>
      <c r="B3561" s="222"/>
      <c r="C3561" s="223"/>
      <c r="D3561" s="248"/>
      <c r="J3561" s="226"/>
      <c r="K3561" s="3"/>
      <c r="L3561" s="3"/>
      <c r="O3561" s="227"/>
      <c r="Q3561" s="94"/>
      <c r="R3561" s="94"/>
      <c r="S3561" s="94"/>
      <c r="T3561" s="94"/>
    </row>
    <row r="3562" ht="15.75" customHeight="1">
      <c r="A3562" s="242"/>
      <c r="B3562" s="222"/>
      <c r="C3562" s="223"/>
      <c r="D3562" s="248"/>
      <c r="J3562" s="226"/>
      <c r="K3562" s="3"/>
      <c r="L3562" s="3"/>
      <c r="O3562" s="227"/>
      <c r="Q3562" s="94"/>
      <c r="R3562" s="94"/>
      <c r="S3562" s="94"/>
      <c r="T3562" s="94"/>
    </row>
    <row r="3563" ht="15.75" customHeight="1">
      <c r="A3563" s="242"/>
      <c r="B3563" s="222"/>
      <c r="C3563" s="223"/>
      <c r="D3563" s="248"/>
      <c r="J3563" s="226"/>
      <c r="K3563" s="3"/>
      <c r="L3563" s="3"/>
      <c r="O3563" s="227"/>
      <c r="Q3563" s="94"/>
      <c r="R3563" s="94"/>
      <c r="S3563" s="94"/>
      <c r="T3563" s="94"/>
    </row>
    <row r="3564" ht="15.75" customHeight="1">
      <c r="A3564" s="242"/>
      <c r="B3564" s="222"/>
      <c r="C3564" s="223"/>
      <c r="D3564" s="248"/>
      <c r="J3564" s="226"/>
      <c r="K3564" s="3"/>
      <c r="L3564" s="3"/>
      <c r="O3564" s="227"/>
      <c r="Q3564" s="94"/>
      <c r="R3564" s="94"/>
      <c r="S3564" s="94"/>
      <c r="T3564" s="94"/>
    </row>
    <row r="3565" ht="15.75" customHeight="1">
      <c r="A3565" s="242"/>
      <c r="B3565" s="222"/>
      <c r="C3565" s="223"/>
      <c r="D3565" s="248"/>
      <c r="J3565" s="226"/>
      <c r="K3565" s="3"/>
      <c r="L3565" s="3"/>
      <c r="O3565" s="227"/>
      <c r="Q3565" s="94"/>
      <c r="R3565" s="94"/>
      <c r="S3565" s="94"/>
      <c r="T3565" s="94"/>
    </row>
    <row r="3566" ht="15.75" customHeight="1">
      <c r="A3566" s="242"/>
      <c r="B3566" s="222"/>
      <c r="C3566" s="223"/>
      <c r="D3566" s="248"/>
      <c r="J3566" s="226"/>
      <c r="K3566" s="3"/>
      <c r="L3566" s="3"/>
      <c r="O3566" s="227"/>
      <c r="Q3566" s="94"/>
      <c r="R3566" s="94"/>
      <c r="S3566" s="94"/>
      <c r="T3566" s="94"/>
    </row>
    <row r="3567" ht="15.75" customHeight="1">
      <c r="A3567" s="242"/>
      <c r="B3567" s="222"/>
      <c r="C3567" s="223"/>
      <c r="D3567" s="248"/>
      <c r="J3567" s="226"/>
      <c r="K3567" s="3"/>
      <c r="L3567" s="3"/>
      <c r="O3567" s="227"/>
      <c r="Q3567" s="94"/>
      <c r="R3567" s="94"/>
      <c r="S3567" s="94"/>
      <c r="T3567" s="94"/>
    </row>
    <row r="3568" ht="15.75" customHeight="1">
      <c r="A3568" s="242"/>
      <c r="B3568" s="222"/>
      <c r="C3568" s="223"/>
      <c r="D3568" s="248"/>
      <c r="J3568" s="226"/>
      <c r="K3568" s="3"/>
      <c r="L3568" s="3"/>
      <c r="O3568" s="227"/>
      <c r="Q3568" s="94"/>
      <c r="R3568" s="94"/>
      <c r="S3568" s="94"/>
      <c r="T3568" s="94"/>
    </row>
    <row r="3569" ht="15.75" customHeight="1">
      <c r="A3569" s="242"/>
      <c r="B3569" s="222"/>
      <c r="C3569" s="223"/>
      <c r="D3569" s="248"/>
      <c r="J3569" s="226"/>
      <c r="K3569" s="3"/>
      <c r="L3569" s="3"/>
      <c r="O3569" s="227"/>
      <c r="Q3569" s="94"/>
      <c r="R3569" s="94"/>
      <c r="S3569" s="94"/>
      <c r="T3569" s="94"/>
    </row>
    <row r="3570" ht="15.75" customHeight="1">
      <c r="A3570" s="242"/>
      <c r="B3570" s="222"/>
      <c r="C3570" s="223"/>
      <c r="D3570" s="248"/>
      <c r="J3570" s="226"/>
      <c r="K3570" s="3"/>
      <c r="L3570" s="3"/>
      <c r="O3570" s="227"/>
      <c r="Q3570" s="94"/>
      <c r="R3570" s="94"/>
      <c r="S3570" s="94"/>
      <c r="T3570" s="94"/>
    </row>
    <row r="3571" ht="15.75" customHeight="1">
      <c r="A3571" s="242"/>
      <c r="B3571" s="222"/>
      <c r="C3571" s="223"/>
      <c r="D3571" s="248"/>
      <c r="J3571" s="226"/>
      <c r="K3571" s="3"/>
      <c r="L3571" s="3"/>
      <c r="O3571" s="227"/>
      <c r="Q3571" s="94"/>
      <c r="R3571" s="94"/>
      <c r="S3571" s="94"/>
      <c r="T3571" s="94"/>
    </row>
    <row r="3572" ht="15.75" customHeight="1">
      <c r="A3572" s="242"/>
      <c r="B3572" s="222"/>
      <c r="C3572" s="223"/>
      <c r="D3572" s="248"/>
      <c r="J3572" s="226"/>
      <c r="K3572" s="3"/>
      <c r="L3572" s="3"/>
      <c r="O3572" s="227"/>
      <c r="Q3572" s="94"/>
      <c r="R3572" s="94"/>
      <c r="S3572" s="94"/>
      <c r="T3572" s="94"/>
    </row>
    <row r="3573" ht="15.75" customHeight="1">
      <c r="A3573" s="242"/>
      <c r="B3573" s="222"/>
      <c r="C3573" s="223"/>
      <c r="D3573" s="248"/>
      <c r="J3573" s="226"/>
      <c r="K3573" s="3"/>
      <c r="L3573" s="3"/>
      <c r="O3573" s="227"/>
      <c r="Q3573" s="94"/>
      <c r="R3573" s="94"/>
      <c r="S3573" s="94"/>
      <c r="T3573" s="94"/>
    </row>
    <row r="3574" ht="15.75" customHeight="1">
      <c r="A3574" s="242"/>
      <c r="B3574" s="222"/>
      <c r="C3574" s="223"/>
      <c r="D3574" s="248"/>
      <c r="J3574" s="226"/>
      <c r="K3574" s="3"/>
      <c r="L3574" s="3"/>
      <c r="O3574" s="227"/>
      <c r="Q3574" s="94"/>
      <c r="R3574" s="94"/>
      <c r="S3574" s="94"/>
      <c r="T3574" s="94"/>
    </row>
    <row r="3575" ht="15.75" customHeight="1">
      <c r="A3575" s="242"/>
      <c r="B3575" s="222"/>
      <c r="C3575" s="223"/>
      <c r="D3575" s="248"/>
      <c r="J3575" s="226"/>
      <c r="K3575" s="3"/>
      <c r="L3575" s="3"/>
      <c r="O3575" s="227"/>
      <c r="Q3575" s="94"/>
      <c r="R3575" s="94"/>
      <c r="S3575" s="94"/>
      <c r="T3575" s="94"/>
    </row>
    <row r="3576" ht="15.75" customHeight="1">
      <c r="A3576" s="242"/>
      <c r="B3576" s="222"/>
      <c r="C3576" s="223"/>
      <c r="D3576" s="248"/>
      <c r="J3576" s="226"/>
      <c r="K3576" s="3"/>
      <c r="L3576" s="3"/>
      <c r="O3576" s="227"/>
      <c r="Q3576" s="94"/>
      <c r="R3576" s="94"/>
      <c r="S3576" s="94"/>
      <c r="T3576" s="94"/>
    </row>
    <row r="3577" ht="15.75" customHeight="1">
      <c r="A3577" s="242"/>
      <c r="B3577" s="222"/>
      <c r="C3577" s="223"/>
      <c r="D3577" s="248"/>
      <c r="J3577" s="226"/>
      <c r="K3577" s="3"/>
      <c r="L3577" s="3"/>
      <c r="O3577" s="227"/>
      <c r="Q3577" s="94"/>
      <c r="R3577" s="94"/>
      <c r="S3577" s="94"/>
      <c r="T3577" s="94"/>
    </row>
    <row r="3578" ht="15.75" customHeight="1">
      <c r="A3578" s="242"/>
      <c r="B3578" s="222"/>
      <c r="C3578" s="223"/>
      <c r="D3578" s="248"/>
      <c r="J3578" s="226"/>
      <c r="K3578" s="3"/>
      <c r="L3578" s="3"/>
      <c r="O3578" s="227"/>
      <c r="Q3578" s="94"/>
      <c r="R3578" s="94"/>
      <c r="S3578" s="94"/>
      <c r="T3578" s="94"/>
    </row>
    <row r="3579" ht="15.75" customHeight="1">
      <c r="A3579" s="242"/>
      <c r="B3579" s="222"/>
      <c r="C3579" s="223"/>
      <c r="D3579" s="248"/>
      <c r="J3579" s="226"/>
      <c r="K3579" s="3"/>
      <c r="L3579" s="3"/>
      <c r="O3579" s="227"/>
      <c r="Q3579" s="94"/>
      <c r="R3579" s="94"/>
      <c r="S3579" s="94"/>
      <c r="T3579" s="94"/>
    </row>
    <row r="3580" ht="15.75" customHeight="1">
      <c r="A3580" s="242"/>
      <c r="B3580" s="222"/>
      <c r="C3580" s="223"/>
      <c r="D3580" s="248"/>
      <c r="J3580" s="226"/>
      <c r="K3580" s="3"/>
      <c r="L3580" s="3"/>
      <c r="O3580" s="227"/>
      <c r="Q3580" s="94"/>
      <c r="R3580" s="94"/>
      <c r="S3580" s="94"/>
      <c r="T3580" s="94"/>
    </row>
    <row r="3581" ht="15.75" customHeight="1">
      <c r="A3581" s="242"/>
      <c r="B3581" s="222"/>
      <c r="C3581" s="223"/>
      <c r="D3581" s="248"/>
      <c r="J3581" s="226"/>
      <c r="K3581" s="3"/>
      <c r="L3581" s="3"/>
      <c r="O3581" s="227"/>
      <c r="Q3581" s="94"/>
      <c r="R3581" s="94"/>
      <c r="S3581" s="94"/>
      <c r="T3581" s="94"/>
    </row>
    <row r="3582" ht="15.75" customHeight="1">
      <c r="A3582" s="242"/>
      <c r="B3582" s="222"/>
      <c r="C3582" s="223"/>
      <c r="D3582" s="248"/>
      <c r="J3582" s="226"/>
      <c r="K3582" s="3"/>
      <c r="L3582" s="3"/>
      <c r="O3582" s="227"/>
      <c r="Q3582" s="94"/>
      <c r="R3582" s="94"/>
      <c r="S3582" s="94"/>
      <c r="T3582" s="94"/>
    </row>
    <row r="3583" ht="15.75" customHeight="1">
      <c r="A3583" s="242"/>
      <c r="B3583" s="222"/>
      <c r="C3583" s="223"/>
      <c r="D3583" s="248"/>
      <c r="J3583" s="226"/>
      <c r="K3583" s="3"/>
      <c r="L3583" s="3"/>
      <c r="O3583" s="227"/>
      <c r="Q3583" s="94"/>
      <c r="R3583" s="94"/>
      <c r="S3583" s="94"/>
      <c r="T3583" s="94"/>
    </row>
    <row r="3584" ht="15.75" customHeight="1">
      <c r="A3584" s="242"/>
      <c r="B3584" s="222"/>
      <c r="C3584" s="223"/>
      <c r="D3584" s="248"/>
      <c r="J3584" s="226"/>
      <c r="K3584" s="3"/>
      <c r="L3584" s="3"/>
      <c r="O3584" s="227"/>
      <c r="Q3584" s="94"/>
      <c r="R3584" s="94"/>
      <c r="S3584" s="94"/>
      <c r="T3584" s="94"/>
    </row>
    <row r="3585" ht="15.75" customHeight="1">
      <c r="A3585" s="242"/>
      <c r="B3585" s="222"/>
      <c r="C3585" s="223"/>
      <c r="D3585" s="248"/>
      <c r="J3585" s="226"/>
      <c r="K3585" s="3"/>
      <c r="L3585" s="3"/>
      <c r="O3585" s="227"/>
      <c r="Q3585" s="94"/>
      <c r="R3585" s="94"/>
      <c r="S3585" s="94"/>
      <c r="T3585" s="94"/>
    </row>
    <row r="3586" ht="15.75" customHeight="1">
      <c r="A3586" s="242"/>
      <c r="B3586" s="222"/>
      <c r="C3586" s="223"/>
      <c r="D3586" s="248"/>
      <c r="J3586" s="226"/>
      <c r="K3586" s="3"/>
      <c r="L3586" s="3"/>
      <c r="O3586" s="227"/>
      <c r="Q3586" s="94"/>
      <c r="R3586" s="94"/>
      <c r="S3586" s="94"/>
      <c r="T3586" s="94"/>
    </row>
    <row r="3587" ht="15.75" customHeight="1">
      <c r="A3587" s="242"/>
      <c r="B3587" s="222"/>
      <c r="C3587" s="223"/>
      <c r="D3587" s="248"/>
      <c r="J3587" s="226"/>
      <c r="K3587" s="3"/>
      <c r="L3587" s="3"/>
      <c r="O3587" s="227"/>
      <c r="Q3587" s="94"/>
      <c r="R3587" s="94"/>
      <c r="S3587" s="94"/>
      <c r="T3587" s="94"/>
    </row>
    <row r="3588" ht="15.75" customHeight="1">
      <c r="A3588" s="242"/>
      <c r="B3588" s="222"/>
      <c r="C3588" s="223"/>
      <c r="D3588" s="248"/>
      <c r="J3588" s="226"/>
      <c r="K3588" s="3"/>
      <c r="L3588" s="3"/>
      <c r="O3588" s="227"/>
      <c r="Q3588" s="94"/>
      <c r="R3588" s="94"/>
      <c r="S3588" s="94"/>
      <c r="T3588" s="94"/>
    </row>
    <row r="3589" ht="15.75" customHeight="1">
      <c r="A3589" s="242"/>
      <c r="B3589" s="222"/>
      <c r="C3589" s="223"/>
      <c r="D3589" s="248"/>
      <c r="J3589" s="226"/>
      <c r="K3589" s="3"/>
      <c r="L3589" s="3"/>
      <c r="O3589" s="227"/>
      <c r="Q3589" s="94"/>
      <c r="R3589" s="94"/>
      <c r="S3589" s="94"/>
      <c r="T3589" s="94"/>
    </row>
    <row r="3590" ht="15.75" customHeight="1">
      <c r="A3590" s="242"/>
      <c r="B3590" s="222"/>
      <c r="C3590" s="223"/>
      <c r="D3590" s="248"/>
      <c r="J3590" s="226"/>
      <c r="K3590" s="3"/>
      <c r="L3590" s="3"/>
      <c r="O3590" s="227"/>
      <c r="Q3590" s="94"/>
      <c r="R3590" s="94"/>
      <c r="S3590" s="94"/>
      <c r="T3590" s="94"/>
    </row>
    <row r="3591" ht="15.75" customHeight="1">
      <c r="A3591" s="242"/>
      <c r="B3591" s="222"/>
      <c r="C3591" s="223"/>
      <c r="D3591" s="248"/>
      <c r="J3591" s="226"/>
      <c r="K3591" s="3"/>
      <c r="L3591" s="3"/>
      <c r="O3591" s="227"/>
      <c r="Q3591" s="94"/>
      <c r="R3591" s="94"/>
      <c r="S3591" s="94"/>
      <c r="T3591" s="94"/>
    </row>
    <row r="3592" ht="15.75" customHeight="1">
      <c r="A3592" s="242"/>
      <c r="B3592" s="222"/>
      <c r="C3592" s="223"/>
      <c r="D3592" s="248"/>
      <c r="J3592" s="226"/>
      <c r="K3592" s="3"/>
      <c r="L3592" s="3"/>
      <c r="O3592" s="227"/>
      <c r="Q3592" s="94"/>
      <c r="R3592" s="94"/>
      <c r="S3592" s="94"/>
      <c r="T3592" s="94"/>
    </row>
    <row r="3593" ht="15.75" customHeight="1">
      <c r="A3593" s="242"/>
      <c r="B3593" s="222"/>
      <c r="C3593" s="223"/>
      <c r="D3593" s="248"/>
      <c r="J3593" s="226"/>
      <c r="K3593" s="3"/>
      <c r="L3593" s="3"/>
      <c r="O3593" s="227"/>
      <c r="Q3593" s="94"/>
      <c r="R3593" s="94"/>
      <c r="S3593" s="94"/>
      <c r="T3593" s="94"/>
    </row>
    <row r="3594" ht="15.75" customHeight="1">
      <c r="A3594" s="242"/>
      <c r="B3594" s="222"/>
      <c r="C3594" s="223"/>
      <c r="D3594" s="248"/>
      <c r="J3594" s="226"/>
      <c r="K3594" s="3"/>
      <c r="L3594" s="3"/>
      <c r="O3594" s="227"/>
      <c r="Q3594" s="94"/>
      <c r="R3594" s="94"/>
      <c r="S3594" s="94"/>
      <c r="T3594" s="94"/>
    </row>
    <row r="3595" ht="15.75" customHeight="1">
      <c r="A3595" s="242"/>
      <c r="B3595" s="222"/>
      <c r="C3595" s="223"/>
      <c r="D3595" s="248"/>
      <c r="J3595" s="226"/>
      <c r="K3595" s="3"/>
      <c r="L3595" s="3"/>
      <c r="O3595" s="227"/>
      <c r="Q3595" s="94"/>
      <c r="R3595" s="94"/>
      <c r="S3595" s="94"/>
      <c r="T3595" s="94"/>
    </row>
    <row r="3596" ht="15.75" customHeight="1">
      <c r="A3596" s="242"/>
      <c r="B3596" s="222"/>
      <c r="C3596" s="223"/>
      <c r="D3596" s="248"/>
      <c r="J3596" s="226"/>
      <c r="K3596" s="3"/>
      <c r="L3596" s="3"/>
      <c r="O3596" s="227"/>
      <c r="Q3596" s="94"/>
      <c r="R3596" s="94"/>
      <c r="S3596" s="94"/>
      <c r="T3596" s="94"/>
    </row>
    <row r="3597" ht="15.75" customHeight="1">
      <c r="A3597" s="242"/>
      <c r="B3597" s="222"/>
      <c r="C3597" s="223"/>
      <c r="D3597" s="248"/>
      <c r="J3597" s="226"/>
      <c r="K3597" s="3"/>
      <c r="L3597" s="3"/>
      <c r="O3597" s="227"/>
      <c r="Q3597" s="94"/>
      <c r="R3597" s="94"/>
      <c r="S3597" s="94"/>
      <c r="T3597" s="94"/>
    </row>
    <row r="3598" ht="15.75" customHeight="1">
      <c r="A3598" s="242"/>
      <c r="B3598" s="222"/>
      <c r="C3598" s="223"/>
      <c r="D3598" s="248"/>
      <c r="J3598" s="226"/>
      <c r="K3598" s="3"/>
      <c r="L3598" s="3"/>
      <c r="O3598" s="227"/>
      <c r="Q3598" s="94"/>
      <c r="R3598" s="94"/>
      <c r="S3598" s="94"/>
      <c r="T3598" s="94"/>
    </row>
    <row r="3599" ht="15.75" customHeight="1">
      <c r="A3599" s="242"/>
      <c r="B3599" s="222"/>
      <c r="C3599" s="223"/>
      <c r="D3599" s="248"/>
      <c r="J3599" s="226"/>
      <c r="K3599" s="3"/>
      <c r="L3599" s="3"/>
      <c r="O3599" s="227"/>
      <c r="Q3599" s="94"/>
      <c r="R3599" s="94"/>
      <c r="S3599" s="94"/>
      <c r="T3599" s="94"/>
    </row>
    <row r="3600" ht="15.75" customHeight="1">
      <c r="A3600" s="242"/>
      <c r="B3600" s="222"/>
      <c r="C3600" s="223"/>
      <c r="D3600" s="248"/>
      <c r="J3600" s="226"/>
      <c r="K3600" s="3"/>
      <c r="L3600" s="3"/>
      <c r="O3600" s="227"/>
      <c r="Q3600" s="94"/>
      <c r="R3600" s="94"/>
      <c r="S3600" s="94"/>
      <c r="T3600" s="94"/>
    </row>
    <row r="3601" ht="15.75" customHeight="1">
      <c r="A3601" s="242"/>
      <c r="B3601" s="222"/>
      <c r="C3601" s="223"/>
      <c r="D3601" s="248"/>
      <c r="J3601" s="226"/>
      <c r="K3601" s="3"/>
      <c r="L3601" s="3"/>
      <c r="O3601" s="227"/>
      <c r="Q3601" s="94"/>
      <c r="R3601" s="94"/>
      <c r="S3601" s="94"/>
      <c r="T3601" s="94"/>
    </row>
    <row r="3602" ht="15.75" customHeight="1">
      <c r="A3602" s="242"/>
      <c r="B3602" s="222"/>
      <c r="C3602" s="223"/>
      <c r="D3602" s="248"/>
      <c r="J3602" s="226"/>
      <c r="K3602" s="3"/>
      <c r="L3602" s="3"/>
      <c r="O3602" s="227"/>
      <c r="Q3602" s="94"/>
      <c r="R3602" s="94"/>
      <c r="S3602" s="94"/>
      <c r="T3602" s="94"/>
    </row>
    <row r="3603" ht="15.75" customHeight="1">
      <c r="A3603" s="242"/>
      <c r="B3603" s="222"/>
      <c r="C3603" s="223"/>
      <c r="D3603" s="248"/>
      <c r="J3603" s="226"/>
      <c r="K3603" s="3"/>
      <c r="L3603" s="3"/>
      <c r="O3603" s="227"/>
      <c r="Q3603" s="94"/>
      <c r="R3603" s="94"/>
      <c r="S3603" s="94"/>
      <c r="T3603" s="94"/>
    </row>
    <row r="3604" ht="15.75" customHeight="1">
      <c r="A3604" s="242"/>
      <c r="B3604" s="222"/>
      <c r="C3604" s="223"/>
      <c r="D3604" s="248"/>
      <c r="J3604" s="226"/>
      <c r="K3604" s="3"/>
      <c r="L3604" s="3"/>
      <c r="O3604" s="227"/>
      <c r="Q3604" s="94"/>
      <c r="R3604" s="94"/>
      <c r="S3604" s="94"/>
      <c r="T3604" s="94"/>
    </row>
    <row r="3605" ht="15.75" customHeight="1">
      <c r="A3605" s="242"/>
      <c r="B3605" s="222"/>
      <c r="C3605" s="223"/>
      <c r="D3605" s="248"/>
      <c r="J3605" s="226"/>
      <c r="K3605" s="3"/>
      <c r="L3605" s="3"/>
      <c r="O3605" s="227"/>
      <c r="Q3605" s="94"/>
      <c r="R3605" s="94"/>
      <c r="S3605" s="94"/>
      <c r="T3605" s="94"/>
    </row>
    <row r="3606" ht="15.75" customHeight="1">
      <c r="A3606" s="242"/>
      <c r="B3606" s="222"/>
      <c r="C3606" s="223"/>
      <c r="D3606" s="248"/>
      <c r="J3606" s="226"/>
      <c r="K3606" s="3"/>
      <c r="L3606" s="3"/>
      <c r="O3606" s="227"/>
      <c r="Q3606" s="94"/>
      <c r="R3606" s="94"/>
      <c r="S3606" s="94"/>
      <c r="T3606" s="94"/>
    </row>
    <row r="3607" ht="15.75" customHeight="1">
      <c r="A3607" s="242"/>
      <c r="B3607" s="222"/>
      <c r="C3607" s="223"/>
      <c r="D3607" s="248"/>
      <c r="J3607" s="226"/>
      <c r="K3607" s="3"/>
      <c r="L3607" s="3"/>
      <c r="O3607" s="227"/>
      <c r="Q3607" s="94"/>
      <c r="R3607" s="94"/>
      <c r="S3607" s="94"/>
      <c r="T3607" s="94"/>
    </row>
    <row r="3608" ht="15.75" customHeight="1">
      <c r="A3608" s="242"/>
      <c r="B3608" s="222"/>
      <c r="C3608" s="223"/>
      <c r="D3608" s="248"/>
      <c r="J3608" s="226"/>
      <c r="K3608" s="3"/>
      <c r="L3608" s="3"/>
      <c r="O3608" s="227"/>
      <c r="Q3608" s="94"/>
      <c r="R3608" s="94"/>
      <c r="S3608" s="94"/>
      <c r="T3608" s="94"/>
    </row>
    <row r="3609" ht="15.75" customHeight="1">
      <c r="A3609" s="242"/>
      <c r="B3609" s="222"/>
      <c r="C3609" s="223"/>
      <c r="D3609" s="248"/>
      <c r="J3609" s="226"/>
      <c r="K3609" s="3"/>
      <c r="L3609" s="3"/>
      <c r="O3609" s="227"/>
      <c r="Q3609" s="94"/>
      <c r="R3609" s="94"/>
      <c r="S3609" s="94"/>
      <c r="T3609" s="94"/>
    </row>
    <row r="3610" ht="15.75" customHeight="1">
      <c r="A3610" s="242"/>
      <c r="B3610" s="222"/>
      <c r="C3610" s="223"/>
      <c r="D3610" s="248"/>
      <c r="J3610" s="226"/>
      <c r="K3610" s="3"/>
      <c r="L3610" s="3"/>
      <c r="O3610" s="227"/>
      <c r="Q3610" s="94"/>
      <c r="R3610" s="94"/>
      <c r="S3610" s="94"/>
      <c r="T3610" s="94"/>
    </row>
    <row r="3611" ht="15.75" customHeight="1">
      <c r="A3611" s="242"/>
      <c r="B3611" s="222"/>
      <c r="C3611" s="223"/>
      <c r="D3611" s="248"/>
      <c r="J3611" s="226"/>
      <c r="K3611" s="3"/>
      <c r="L3611" s="3"/>
      <c r="O3611" s="227"/>
      <c r="Q3611" s="94"/>
      <c r="R3611" s="94"/>
      <c r="S3611" s="94"/>
      <c r="T3611" s="94"/>
    </row>
    <row r="3612" ht="15.75" customHeight="1">
      <c r="A3612" s="242"/>
      <c r="B3612" s="222"/>
      <c r="C3612" s="223"/>
      <c r="D3612" s="248"/>
      <c r="J3612" s="226"/>
      <c r="K3612" s="3"/>
      <c r="L3612" s="3"/>
      <c r="O3612" s="227"/>
      <c r="Q3612" s="94"/>
      <c r="R3612" s="94"/>
      <c r="S3612" s="94"/>
      <c r="T3612" s="94"/>
    </row>
    <row r="3613" ht="15.75" customHeight="1">
      <c r="A3613" s="242"/>
      <c r="B3613" s="222"/>
      <c r="C3613" s="223"/>
      <c r="D3613" s="248"/>
      <c r="J3613" s="226"/>
      <c r="K3613" s="3"/>
      <c r="L3613" s="3"/>
      <c r="O3613" s="227"/>
      <c r="Q3613" s="94"/>
      <c r="R3613" s="94"/>
      <c r="S3613" s="94"/>
      <c r="T3613" s="94"/>
    </row>
    <row r="3614" ht="15.75" customHeight="1">
      <c r="A3614" s="242"/>
      <c r="B3614" s="222"/>
      <c r="C3614" s="223"/>
      <c r="D3614" s="248"/>
      <c r="J3614" s="226"/>
      <c r="K3614" s="3"/>
      <c r="L3614" s="3"/>
      <c r="O3614" s="227"/>
      <c r="Q3614" s="94"/>
      <c r="R3614" s="94"/>
      <c r="S3614" s="94"/>
      <c r="T3614" s="94"/>
    </row>
    <row r="3615" ht="15.75" customHeight="1">
      <c r="A3615" s="242"/>
      <c r="B3615" s="222"/>
      <c r="C3615" s="223"/>
      <c r="D3615" s="248"/>
      <c r="J3615" s="226"/>
      <c r="K3615" s="3"/>
      <c r="L3615" s="3"/>
      <c r="O3615" s="227"/>
      <c r="Q3615" s="94"/>
      <c r="R3615" s="94"/>
      <c r="S3615" s="94"/>
      <c r="T3615" s="94"/>
    </row>
    <row r="3616" ht="15.75" customHeight="1">
      <c r="A3616" s="242"/>
      <c r="B3616" s="222"/>
      <c r="C3616" s="223"/>
      <c r="D3616" s="248"/>
      <c r="J3616" s="226"/>
      <c r="K3616" s="3"/>
      <c r="L3616" s="3"/>
      <c r="O3616" s="227"/>
      <c r="Q3616" s="94"/>
      <c r="R3616" s="94"/>
      <c r="S3616" s="94"/>
      <c r="T3616" s="94"/>
    </row>
    <row r="3617" ht="15.75" customHeight="1">
      <c r="A3617" s="242"/>
      <c r="B3617" s="222"/>
      <c r="C3617" s="223"/>
      <c r="D3617" s="248"/>
      <c r="J3617" s="226"/>
      <c r="K3617" s="3"/>
      <c r="L3617" s="3"/>
      <c r="O3617" s="227"/>
      <c r="Q3617" s="94"/>
      <c r="R3617" s="94"/>
      <c r="S3617" s="94"/>
      <c r="T3617" s="94"/>
    </row>
    <row r="3618" ht="15.75" customHeight="1">
      <c r="A3618" s="242"/>
      <c r="B3618" s="222"/>
      <c r="C3618" s="223"/>
      <c r="D3618" s="248"/>
      <c r="J3618" s="226"/>
      <c r="K3618" s="3"/>
      <c r="L3618" s="3"/>
      <c r="O3618" s="227"/>
      <c r="Q3618" s="94"/>
      <c r="R3618" s="94"/>
      <c r="S3618" s="94"/>
      <c r="T3618" s="94"/>
    </row>
    <row r="3619" ht="15.75" customHeight="1">
      <c r="A3619" s="242"/>
      <c r="B3619" s="222"/>
      <c r="C3619" s="223"/>
      <c r="D3619" s="248"/>
      <c r="J3619" s="226"/>
      <c r="K3619" s="3"/>
      <c r="L3619" s="3"/>
      <c r="O3619" s="227"/>
      <c r="Q3619" s="94"/>
      <c r="R3619" s="94"/>
      <c r="S3619" s="94"/>
      <c r="T3619" s="94"/>
    </row>
    <row r="3620" ht="15.75" customHeight="1">
      <c r="A3620" s="242"/>
      <c r="B3620" s="222"/>
      <c r="C3620" s="223"/>
      <c r="D3620" s="248"/>
      <c r="J3620" s="226"/>
      <c r="K3620" s="3"/>
      <c r="L3620" s="3"/>
      <c r="O3620" s="227"/>
      <c r="Q3620" s="94"/>
      <c r="R3620" s="94"/>
      <c r="S3620" s="94"/>
      <c r="T3620" s="94"/>
    </row>
    <row r="3621" ht="15.75" customHeight="1">
      <c r="A3621" s="242"/>
      <c r="B3621" s="222"/>
      <c r="C3621" s="223"/>
      <c r="D3621" s="248"/>
      <c r="J3621" s="226"/>
      <c r="K3621" s="3"/>
      <c r="L3621" s="3"/>
      <c r="O3621" s="227"/>
      <c r="Q3621" s="94"/>
      <c r="R3621" s="94"/>
      <c r="S3621" s="94"/>
      <c r="T3621" s="94"/>
    </row>
    <row r="3622" ht="15.75" customHeight="1">
      <c r="A3622" s="242"/>
      <c r="B3622" s="222"/>
      <c r="C3622" s="223"/>
      <c r="D3622" s="248"/>
      <c r="J3622" s="226"/>
      <c r="K3622" s="3"/>
      <c r="L3622" s="3"/>
      <c r="O3622" s="227"/>
      <c r="Q3622" s="94"/>
      <c r="R3622" s="94"/>
      <c r="S3622" s="94"/>
      <c r="T3622" s="94"/>
    </row>
    <row r="3623" ht="15.75" customHeight="1">
      <c r="A3623" s="242"/>
      <c r="B3623" s="222"/>
      <c r="C3623" s="223"/>
      <c r="D3623" s="248"/>
      <c r="J3623" s="226"/>
      <c r="K3623" s="3"/>
      <c r="L3623" s="3"/>
      <c r="O3623" s="227"/>
      <c r="Q3623" s="94"/>
      <c r="R3623" s="94"/>
      <c r="S3623" s="94"/>
      <c r="T3623" s="94"/>
    </row>
    <row r="3624" ht="15.75" customHeight="1">
      <c r="A3624" s="242"/>
      <c r="B3624" s="222"/>
      <c r="C3624" s="223"/>
      <c r="D3624" s="248"/>
      <c r="J3624" s="226"/>
      <c r="K3624" s="3"/>
      <c r="L3624" s="3"/>
      <c r="O3624" s="227"/>
      <c r="Q3624" s="94"/>
      <c r="R3624" s="94"/>
      <c r="S3624" s="94"/>
      <c r="T3624" s="94"/>
    </row>
    <row r="3625" ht="15.75" customHeight="1">
      <c r="A3625" s="242"/>
      <c r="B3625" s="222"/>
      <c r="C3625" s="223"/>
      <c r="D3625" s="248"/>
      <c r="J3625" s="226"/>
      <c r="K3625" s="3"/>
      <c r="L3625" s="3"/>
      <c r="O3625" s="227"/>
      <c r="Q3625" s="94"/>
      <c r="R3625" s="94"/>
      <c r="S3625" s="94"/>
      <c r="T3625" s="94"/>
    </row>
    <row r="3626" ht="15.75" customHeight="1">
      <c r="A3626" s="242"/>
      <c r="B3626" s="222"/>
      <c r="C3626" s="223"/>
      <c r="D3626" s="248"/>
      <c r="J3626" s="226"/>
      <c r="K3626" s="3"/>
      <c r="L3626" s="3"/>
      <c r="O3626" s="227"/>
      <c r="Q3626" s="94"/>
      <c r="R3626" s="94"/>
      <c r="S3626" s="94"/>
      <c r="T3626" s="94"/>
    </row>
    <row r="3627" ht="15.75" customHeight="1">
      <c r="A3627" s="242"/>
      <c r="B3627" s="222"/>
      <c r="C3627" s="223"/>
      <c r="D3627" s="248"/>
      <c r="J3627" s="226"/>
      <c r="K3627" s="3"/>
      <c r="L3627" s="3"/>
      <c r="O3627" s="227"/>
      <c r="Q3627" s="94"/>
      <c r="R3627" s="94"/>
      <c r="S3627" s="94"/>
      <c r="T3627" s="94"/>
    </row>
    <row r="3628" ht="15.75" customHeight="1">
      <c r="A3628" s="242"/>
      <c r="B3628" s="222"/>
      <c r="C3628" s="223"/>
      <c r="D3628" s="248"/>
      <c r="J3628" s="226"/>
      <c r="K3628" s="3"/>
      <c r="L3628" s="3"/>
      <c r="O3628" s="227"/>
      <c r="Q3628" s="94"/>
      <c r="R3628" s="94"/>
      <c r="S3628" s="94"/>
      <c r="T3628" s="94"/>
    </row>
    <row r="3629" ht="15.75" customHeight="1">
      <c r="A3629" s="242"/>
      <c r="B3629" s="222"/>
      <c r="C3629" s="223"/>
      <c r="D3629" s="248"/>
      <c r="J3629" s="226"/>
      <c r="K3629" s="3"/>
      <c r="L3629" s="3"/>
      <c r="O3629" s="227"/>
      <c r="Q3629" s="94"/>
      <c r="R3629" s="94"/>
      <c r="S3629" s="94"/>
      <c r="T3629" s="94"/>
    </row>
    <row r="3630" ht="15.75" customHeight="1">
      <c r="A3630" s="242"/>
      <c r="B3630" s="222"/>
      <c r="C3630" s="223"/>
      <c r="D3630" s="248"/>
      <c r="J3630" s="226"/>
      <c r="K3630" s="3"/>
      <c r="L3630" s="3"/>
      <c r="O3630" s="227"/>
      <c r="Q3630" s="94"/>
      <c r="R3630" s="94"/>
      <c r="S3630" s="94"/>
      <c r="T3630" s="94"/>
    </row>
    <row r="3631" ht="15.75" customHeight="1">
      <c r="A3631" s="242"/>
      <c r="B3631" s="222"/>
      <c r="C3631" s="223"/>
      <c r="D3631" s="248"/>
      <c r="J3631" s="226"/>
      <c r="K3631" s="3"/>
      <c r="L3631" s="3"/>
      <c r="O3631" s="227"/>
      <c r="Q3631" s="94"/>
      <c r="R3631" s="94"/>
      <c r="S3631" s="94"/>
      <c r="T3631" s="94"/>
    </row>
    <row r="3632" ht="15.75" customHeight="1">
      <c r="A3632" s="242"/>
      <c r="B3632" s="222"/>
      <c r="C3632" s="223"/>
      <c r="D3632" s="248"/>
      <c r="J3632" s="226"/>
      <c r="K3632" s="3"/>
      <c r="L3632" s="3"/>
      <c r="O3632" s="227"/>
      <c r="Q3632" s="94"/>
      <c r="R3632" s="94"/>
      <c r="S3632" s="94"/>
      <c r="T3632" s="94"/>
    </row>
    <row r="3633" ht="15.75" customHeight="1">
      <c r="A3633" s="242"/>
      <c r="B3633" s="222"/>
      <c r="C3633" s="223"/>
      <c r="D3633" s="248"/>
      <c r="J3633" s="226"/>
      <c r="K3633" s="3"/>
      <c r="L3633" s="3"/>
      <c r="O3633" s="227"/>
      <c r="Q3633" s="94"/>
      <c r="R3633" s="94"/>
      <c r="S3633" s="94"/>
      <c r="T3633" s="94"/>
    </row>
    <row r="3634" ht="15.75" customHeight="1">
      <c r="A3634" s="242"/>
      <c r="B3634" s="222"/>
      <c r="C3634" s="223"/>
      <c r="D3634" s="248"/>
      <c r="J3634" s="226"/>
      <c r="K3634" s="3"/>
      <c r="L3634" s="3"/>
      <c r="O3634" s="227"/>
      <c r="Q3634" s="94"/>
      <c r="R3634" s="94"/>
      <c r="S3634" s="94"/>
      <c r="T3634" s="94"/>
    </row>
    <row r="3635" ht="15.75" customHeight="1">
      <c r="A3635" s="242"/>
      <c r="B3635" s="222"/>
      <c r="C3635" s="223"/>
      <c r="D3635" s="248"/>
      <c r="J3635" s="226"/>
      <c r="K3635" s="3"/>
      <c r="L3635" s="3"/>
      <c r="O3635" s="227"/>
      <c r="Q3635" s="94"/>
      <c r="R3635" s="94"/>
      <c r="S3635" s="94"/>
      <c r="T3635" s="94"/>
    </row>
    <row r="3636" ht="15.75" customHeight="1">
      <c r="A3636" s="242"/>
      <c r="B3636" s="222"/>
      <c r="C3636" s="223"/>
      <c r="D3636" s="248"/>
      <c r="J3636" s="226"/>
      <c r="K3636" s="3"/>
      <c r="L3636" s="3"/>
      <c r="O3636" s="227"/>
      <c r="Q3636" s="94"/>
      <c r="R3636" s="94"/>
      <c r="S3636" s="94"/>
      <c r="T3636" s="94"/>
    </row>
    <row r="3637" ht="15.75" customHeight="1">
      <c r="A3637" s="242"/>
      <c r="B3637" s="222"/>
      <c r="C3637" s="223"/>
      <c r="D3637" s="248"/>
      <c r="J3637" s="226"/>
      <c r="K3637" s="3"/>
      <c r="L3637" s="3"/>
      <c r="O3637" s="227"/>
      <c r="Q3637" s="94"/>
      <c r="R3637" s="94"/>
      <c r="S3637" s="94"/>
      <c r="T3637" s="94"/>
    </row>
    <row r="3638" ht="15.75" customHeight="1">
      <c r="A3638" s="242"/>
      <c r="B3638" s="222"/>
      <c r="C3638" s="223"/>
      <c r="D3638" s="248"/>
      <c r="J3638" s="226"/>
      <c r="K3638" s="3"/>
      <c r="L3638" s="3"/>
      <c r="O3638" s="227"/>
      <c r="Q3638" s="94"/>
      <c r="R3638" s="94"/>
      <c r="S3638" s="94"/>
      <c r="T3638" s="94"/>
    </row>
    <row r="3639" ht="15.75" customHeight="1">
      <c r="A3639" s="242"/>
      <c r="B3639" s="222"/>
      <c r="C3639" s="223"/>
      <c r="D3639" s="248"/>
      <c r="J3639" s="226"/>
      <c r="K3639" s="3"/>
      <c r="L3639" s="3"/>
      <c r="O3639" s="227"/>
      <c r="Q3639" s="94"/>
      <c r="R3639" s="94"/>
      <c r="S3639" s="94"/>
      <c r="T3639" s="94"/>
    </row>
    <row r="3640" ht="15.75" customHeight="1">
      <c r="A3640" s="242"/>
      <c r="B3640" s="222"/>
      <c r="C3640" s="223"/>
      <c r="D3640" s="248"/>
      <c r="J3640" s="226"/>
      <c r="K3640" s="3"/>
      <c r="L3640" s="3"/>
      <c r="O3640" s="227"/>
      <c r="Q3640" s="94"/>
      <c r="R3640" s="94"/>
      <c r="S3640" s="94"/>
      <c r="T3640" s="94"/>
    </row>
    <row r="3641" ht="15.75" customHeight="1">
      <c r="A3641" s="242"/>
      <c r="B3641" s="222"/>
      <c r="C3641" s="223"/>
      <c r="D3641" s="248"/>
      <c r="J3641" s="226"/>
      <c r="K3641" s="3"/>
      <c r="L3641" s="3"/>
      <c r="O3641" s="227"/>
      <c r="Q3641" s="94"/>
      <c r="R3641" s="94"/>
      <c r="S3641" s="94"/>
      <c r="T3641" s="94"/>
    </row>
    <row r="3642" ht="15.75" customHeight="1">
      <c r="A3642" s="242"/>
      <c r="B3642" s="222"/>
      <c r="C3642" s="223"/>
      <c r="D3642" s="248"/>
      <c r="J3642" s="226"/>
      <c r="K3642" s="3"/>
      <c r="L3642" s="3"/>
      <c r="O3642" s="227"/>
      <c r="Q3642" s="94"/>
      <c r="R3642" s="94"/>
      <c r="S3642" s="94"/>
      <c r="T3642" s="94"/>
    </row>
    <row r="3643" ht="15.75" customHeight="1">
      <c r="A3643" s="242"/>
      <c r="B3643" s="222"/>
      <c r="C3643" s="223"/>
      <c r="D3643" s="248"/>
      <c r="J3643" s="226"/>
      <c r="K3643" s="3"/>
      <c r="L3643" s="3"/>
      <c r="O3643" s="227"/>
      <c r="Q3643" s="94"/>
      <c r="R3643" s="94"/>
      <c r="S3643" s="94"/>
      <c r="T3643" s="94"/>
    </row>
    <row r="3644" ht="15.75" customHeight="1">
      <c r="A3644" s="242"/>
      <c r="B3644" s="222"/>
      <c r="C3644" s="223"/>
      <c r="D3644" s="248"/>
      <c r="J3644" s="226"/>
      <c r="K3644" s="3"/>
      <c r="L3644" s="3"/>
      <c r="O3644" s="227"/>
      <c r="Q3644" s="94"/>
      <c r="R3644" s="94"/>
      <c r="S3644" s="94"/>
      <c r="T3644" s="94"/>
    </row>
    <row r="3645" ht="15.75" customHeight="1">
      <c r="A3645" s="242"/>
      <c r="B3645" s="222"/>
      <c r="C3645" s="223"/>
      <c r="D3645" s="248"/>
      <c r="J3645" s="226"/>
      <c r="K3645" s="3"/>
      <c r="L3645" s="3"/>
      <c r="O3645" s="227"/>
      <c r="Q3645" s="94"/>
      <c r="R3645" s="94"/>
      <c r="S3645" s="94"/>
      <c r="T3645" s="94"/>
    </row>
    <row r="3646" ht="15.75" customHeight="1">
      <c r="A3646" s="242"/>
      <c r="B3646" s="222"/>
      <c r="C3646" s="223"/>
      <c r="D3646" s="248"/>
      <c r="J3646" s="226"/>
      <c r="K3646" s="3"/>
      <c r="L3646" s="3"/>
      <c r="O3646" s="227"/>
      <c r="Q3646" s="94"/>
      <c r="R3646" s="94"/>
      <c r="S3646" s="94"/>
      <c r="T3646" s="94"/>
    </row>
    <row r="3647" ht="15.75" customHeight="1">
      <c r="A3647" s="242"/>
      <c r="B3647" s="222"/>
      <c r="C3647" s="223"/>
      <c r="D3647" s="248"/>
      <c r="J3647" s="226"/>
      <c r="K3647" s="3"/>
      <c r="L3647" s="3"/>
      <c r="O3647" s="227"/>
      <c r="Q3647" s="94"/>
      <c r="R3647" s="94"/>
      <c r="S3647" s="94"/>
      <c r="T3647" s="94"/>
    </row>
    <row r="3648" ht="15.75" customHeight="1">
      <c r="A3648" s="242"/>
      <c r="B3648" s="222"/>
      <c r="C3648" s="223"/>
      <c r="D3648" s="248"/>
      <c r="J3648" s="226"/>
      <c r="K3648" s="3"/>
      <c r="L3648" s="3"/>
      <c r="O3648" s="227"/>
      <c r="Q3648" s="94"/>
      <c r="R3648" s="94"/>
      <c r="S3648" s="94"/>
      <c r="T3648" s="94"/>
    </row>
    <row r="3649" ht="15.75" customHeight="1">
      <c r="A3649" s="242"/>
      <c r="B3649" s="222"/>
      <c r="C3649" s="223"/>
      <c r="D3649" s="248"/>
      <c r="J3649" s="226"/>
      <c r="K3649" s="3"/>
      <c r="L3649" s="3"/>
      <c r="O3649" s="227"/>
      <c r="Q3649" s="94"/>
      <c r="R3649" s="94"/>
      <c r="S3649" s="94"/>
      <c r="T3649" s="94"/>
    </row>
    <row r="3650" ht="15.75" customHeight="1">
      <c r="A3650" s="242"/>
      <c r="B3650" s="222"/>
      <c r="C3650" s="223"/>
      <c r="D3650" s="248"/>
      <c r="J3650" s="226"/>
      <c r="K3650" s="3"/>
      <c r="L3650" s="3"/>
      <c r="O3650" s="227"/>
      <c r="Q3650" s="94"/>
      <c r="R3650" s="94"/>
      <c r="S3650" s="94"/>
      <c r="T3650" s="94"/>
    </row>
    <row r="3651" ht="15.75" customHeight="1">
      <c r="A3651" s="242"/>
      <c r="B3651" s="222"/>
      <c r="C3651" s="223"/>
      <c r="D3651" s="248"/>
      <c r="J3651" s="226"/>
      <c r="K3651" s="3"/>
      <c r="L3651" s="3"/>
      <c r="O3651" s="227"/>
      <c r="Q3651" s="94"/>
      <c r="R3651" s="94"/>
      <c r="S3651" s="94"/>
      <c r="T3651" s="94"/>
    </row>
    <row r="3652" ht="15.75" customHeight="1">
      <c r="A3652" s="242"/>
      <c r="B3652" s="222"/>
      <c r="C3652" s="223"/>
      <c r="D3652" s="248"/>
      <c r="J3652" s="226"/>
      <c r="K3652" s="3"/>
      <c r="L3652" s="3"/>
      <c r="O3652" s="227"/>
      <c r="Q3652" s="94"/>
      <c r="R3652" s="94"/>
      <c r="S3652" s="94"/>
      <c r="T3652" s="94"/>
    </row>
    <row r="3653" ht="15.75" customHeight="1">
      <c r="A3653" s="242"/>
      <c r="B3653" s="222"/>
      <c r="C3653" s="223"/>
      <c r="D3653" s="248"/>
      <c r="J3653" s="226"/>
      <c r="K3653" s="3"/>
      <c r="L3653" s="3"/>
      <c r="O3653" s="227"/>
      <c r="Q3653" s="94"/>
      <c r="R3653" s="94"/>
      <c r="S3653" s="94"/>
      <c r="T3653" s="94"/>
    </row>
    <row r="3654" ht="15.75" customHeight="1">
      <c r="A3654" s="242"/>
      <c r="B3654" s="222"/>
      <c r="C3654" s="223"/>
      <c r="D3654" s="248"/>
      <c r="J3654" s="226"/>
      <c r="K3654" s="3"/>
      <c r="L3654" s="3"/>
      <c r="O3654" s="227"/>
      <c r="Q3654" s="94"/>
      <c r="R3654" s="94"/>
      <c r="S3654" s="94"/>
      <c r="T3654" s="94"/>
    </row>
    <row r="3655" ht="15.75" customHeight="1">
      <c r="A3655" s="242"/>
      <c r="B3655" s="222"/>
      <c r="C3655" s="223"/>
      <c r="D3655" s="248"/>
      <c r="J3655" s="226"/>
      <c r="K3655" s="3"/>
      <c r="L3655" s="3"/>
      <c r="O3655" s="227"/>
      <c r="Q3655" s="94"/>
      <c r="R3655" s="94"/>
      <c r="S3655" s="94"/>
      <c r="T3655" s="94"/>
    </row>
    <row r="3656" ht="15.75" customHeight="1">
      <c r="A3656" s="242"/>
      <c r="B3656" s="222"/>
      <c r="C3656" s="223"/>
      <c r="D3656" s="248"/>
      <c r="J3656" s="226"/>
      <c r="K3656" s="3"/>
      <c r="L3656" s="3"/>
      <c r="O3656" s="227"/>
      <c r="Q3656" s="94"/>
      <c r="R3656" s="94"/>
      <c r="S3656" s="94"/>
      <c r="T3656" s="94"/>
    </row>
    <row r="3657" ht="15.75" customHeight="1">
      <c r="A3657" s="242"/>
      <c r="B3657" s="222"/>
      <c r="C3657" s="223"/>
      <c r="D3657" s="248"/>
      <c r="J3657" s="226"/>
      <c r="K3657" s="3"/>
      <c r="L3657" s="3"/>
      <c r="O3657" s="227"/>
      <c r="Q3657" s="94"/>
      <c r="R3657" s="94"/>
      <c r="S3657" s="94"/>
      <c r="T3657" s="94"/>
    </row>
    <row r="3658" ht="15.75" customHeight="1">
      <c r="A3658" s="242"/>
      <c r="B3658" s="222"/>
      <c r="C3658" s="223"/>
      <c r="D3658" s="248"/>
      <c r="J3658" s="226"/>
      <c r="K3658" s="3"/>
      <c r="L3658" s="3"/>
      <c r="O3658" s="227"/>
      <c r="Q3658" s="94"/>
      <c r="R3658" s="94"/>
      <c r="S3658" s="94"/>
      <c r="T3658" s="94"/>
    </row>
    <row r="3659" ht="15.75" customHeight="1">
      <c r="A3659" s="242"/>
      <c r="B3659" s="222"/>
      <c r="C3659" s="223"/>
      <c r="D3659" s="248"/>
      <c r="J3659" s="226"/>
      <c r="K3659" s="3"/>
      <c r="L3659" s="3"/>
      <c r="O3659" s="227"/>
      <c r="Q3659" s="94"/>
      <c r="R3659" s="94"/>
      <c r="S3659" s="94"/>
      <c r="T3659" s="94"/>
    </row>
    <row r="3660" ht="15.75" customHeight="1">
      <c r="A3660" s="242"/>
      <c r="B3660" s="222"/>
      <c r="C3660" s="223"/>
      <c r="D3660" s="248"/>
      <c r="J3660" s="226"/>
      <c r="K3660" s="3"/>
      <c r="L3660" s="3"/>
      <c r="O3660" s="227"/>
      <c r="Q3660" s="94"/>
      <c r="R3660" s="94"/>
      <c r="S3660" s="94"/>
      <c r="T3660" s="94"/>
    </row>
    <row r="3661" ht="15.75" customHeight="1">
      <c r="A3661" s="242"/>
      <c r="B3661" s="222"/>
      <c r="C3661" s="223"/>
      <c r="D3661" s="248"/>
      <c r="J3661" s="226"/>
      <c r="K3661" s="3"/>
      <c r="L3661" s="3"/>
      <c r="O3661" s="227"/>
      <c r="Q3661" s="94"/>
      <c r="R3661" s="94"/>
      <c r="S3661" s="94"/>
      <c r="T3661" s="94"/>
    </row>
    <row r="3662" ht="15.75" customHeight="1">
      <c r="A3662" s="242"/>
      <c r="B3662" s="222"/>
      <c r="C3662" s="223"/>
      <c r="D3662" s="248"/>
      <c r="J3662" s="226"/>
      <c r="K3662" s="3"/>
      <c r="L3662" s="3"/>
      <c r="O3662" s="227"/>
      <c r="Q3662" s="94"/>
      <c r="R3662" s="94"/>
      <c r="S3662" s="94"/>
      <c r="T3662" s="94"/>
    </row>
    <row r="3663" ht="15.75" customHeight="1">
      <c r="A3663" s="242"/>
      <c r="B3663" s="222"/>
      <c r="C3663" s="223"/>
      <c r="D3663" s="248"/>
      <c r="J3663" s="226"/>
      <c r="K3663" s="3"/>
      <c r="L3663" s="3"/>
      <c r="O3663" s="227"/>
      <c r="Q3663" s="94"/>
      <c r="R3663" s="94"/>
      <c r="S3663" s="94"/>
      <c r="T3663" s="94"/>
    </row>
    <row r="3664" ht="15.75" customHeight="1">
      <c r="A3664" s="242"/>
      <c r="B3664" s="222"/>
      <c r="C3664" s="223"/>
      <c r="D3664" s="248"/>
      <c r="J3664" s="226"/>
      <c r="K3664" s="3"/>
      <c r="L3664" s="3"/>
      <c r="O3664" s="227"/>
      <c r="Q3664" s="94"/>
      <c r="R3664" s="94"/>
      <c r="S3664" s="94"/>
      <c r="T3664" s="94"/>
    </row>
    <row r="3665" ht="15.75" customHeight="1">
      <c r="A3665" s="242"/>
      <c r="B3665" s="222"/>
      <c r="C3665" s="223"/>
      <c r="D3665" s="248"/>
      <c r="J3665" s="226"/>
      <c r="K3665" s="3"/>
      <c r="L3665" s="3"/>
      <c r="O3665" s="227"/>
      <c r="Q3665" s="94"/>
      <c r="R3665" s="94"/>
      <c r="S3665" s="94"/>
      <c r="T3665" s="94"/>
    </row>
    <row r="3666" ht="15.75" customHeight="1">
      <c r="A3666" s="242"/>
      <c r="B3666" s="222"/>
      <c r="C3666" s="223"/>
      <c r="D3666" s="248"/>
      <c r="J3666" s="226"/>
      <c r="K3666" s="3"/>
      <c r="L3666" s="3"/>
      <c r="O3666" s="227"/>
      <c r="Q3666" s="94"/>
      <c r="R3666" s="94"/>
      <c r="S3666" s="94"/>
      <c r="T3666" s="94"/>
    </row>
    <row r="3667" ht="15.75" customHeight="1">
      <c r="A3667" s="242"/>
      <c r="B3667" s="222"/>
      <c r="C3667" s="223"/>
      <c r="D3667" s="248"/>
      <c r="J3667" s="226"/>
      <c r="K3667" s="3"/>
      <c r="L3667" s="3"/>
      <c r="O3667" s="227"/>
      <c r="Q3667" s="94"/>
      <c r="R3667" s="94"/>
      <c r="S3667" s="94"/>
      <c r="T3667" s="94"/>
    </row>
    <row r="3668" ht="15.75" customHeight="1">
      <c r="A3668" s="242"/>
      <c r="B3668" s="222"/>
      <c r="C3668" s="223"/>
      <c r="D3668" s="248"/>
      <c r="J3668" s="226"/>
      <c r="K3668" s="3"/>
      <c r="L3668" s="3"/>
      <c r="O3668" s="227"/>
      <c r="Q3668" s="94"/>
      <c r="R3668" s="94"/>
      <c r="S3668" s="94"/>
      <c r="T3668" s="94"/>
    </row>
    <row r="3669" ht="15.75" customHeight="1">
      <c r="A3669" s="242"/>
      <c r="B3669" s="222"/>
      <c r="C3669" s="223"/>
      <c r="D3669" s="248"/>
      <c r="J3669" s="226"/>
      <c r="K3669" s="3"/>
      <c r="L3669" s="3"/>
      <c r="O3669" s="227"/>
      <c r="Q3669" s="94"/>
      <c r="R3669" s="94"/>
      <c r="S3669" s="94"/>
      <c r="T3669" s="94"/>
    </row>
    <row r="3670" ht="15.75" customHeight="1">
      <c r="A3670" s="242"/>
      <c r="B3670" s="222"/>
      <c r="C3670" s="223"/>
      <c r="D3670" s="248"/>
      <c r="J3670" s="226"/>
      <c r="K3670" s="3"/>
      <c r="L3670" s="3"/>
      <c r="O3670" s="227"/>
      <c r="Q3670" s="94"/>
      <c r="R3670" s="94"/>
      <c r="S3670" s="94"/>
      <c r="T3670" s="94"/>
    </row>
    <row r="3671" ht="15.75" customHeight="1">
      <c r="A3671" s="242"/>
      <c r="B3671" s="222"/>
      <c r="C3671" s="223"/>
      <c r="D3671" s="248"/>
      <c r="J3671" s="226"/>
      <c r="K3671" s="3"/>
      <c r="L3671" s="3"/>
      <c r="O3671" s="227"/>
      <c r="Q3671" s="94"/>
      <c r="R3671" s="94"/>
      <c r="S3671" s="94"/>
      <c r="T3671" s="94"/>
    </row>
    <row r="3672" ht="15.75" customHeight="1">
      <c r="A3672" s="242"/>
      <c r="B3672" s="222"/>
      <c r="C3672" s="223"/>
      <c r="D3672" s="248"/>
      <c r="J3672" s="226"/>
      <c r="K3672" s="3"/>
      <c r="L3672" s="3"/>
      <c r="O3672" s="227"/>
      <c r="Q3672" s="94"/>
      <c r="R3672" s="94"/>
      <c r="S3672" s="94"/>
      <c r="T3672" s="94"/>
    </row>
    <row r="3673" ht="15.75" customHeight="1">
      <c r="A3673" s="242"/>
      <c r="B3673" s="222"/>
      <c r="C3673" s="223"/>
      <c r="D3673" s="248"/>
      <c r="J3673" s="226"/>
      <c r="K3673" s="3"/>
      <c r="L3673" s="3"/>
      <c r="O3673" s="227"/>
      <c r="Q3673" s="94"/>
      <c r="R3673" s="94"/>
      <c r="S3673" s="94"/>
      <c r="T3673" s="94"/>
    </row>
    <row r="3674" ht="15.75" customHeight="1">
      <c r="A3674" s="242"/>
      <c r="B3674" s="222"/>
      <c r="C3674" s="223"/>
      <c r="D3674" s="248"/>
      <c r="J3674" s="226"/>
      <c r="K3674" s="3"/>
      <c r="L3674" s="3"/>
      <c r="O3674" s="227"/>
      <c r="Q3674" s="94"/>
      <c r="R3674" s="94"/>
      <c r="S3674" s="94"/>
      <c r="T3674" s="94"/>
    </row>
    <row r="3675" ht="15.75" customHeight="1">
      <c r="A3675" s="242"/>
      <c r="B3675" s="222"/>
      <c r="C3675" s="223"/>
      <c r="D3675" s="248"/>
      <c r="J3675" s="226"/>
      <c r="K3675" s="3"/>
      <c r="L3675" s="3"/>
      <c r="O3675" s="227"/>
      <c r="Q3675" s="94"/>
      <c r="R3675" s="94"/>
      <c r="S3675" s="94"/>
      <c r="T3675" s="94"/>
    </row>
    <row r="3676" ht="15.75" customHeight="1">
      <c r="A3676" s="242"/>
      <c r="B3676" s="222"/>
      <c r="C3676" s="223"/>
      <c r="D3676" s="248"/>
      <c r="J3676" s="226"/>
      <c r="K3676" s="3"/>
      <c r="L3676" s="3"/>
      <c r="O3676" s="227"/>
      <c r="Q3676" s="94"/>
      <c r="R3676" s="94"/>
      <c r="S3676" s="94"/>
      <c r="T3676" s="94"/>
    </row>
    <row r="3677" ht="15.75" customHeight="1">
      <c r="A3677" s="242"/>
      <c r="B3677" s="222"/>
      <c r="C3677" s="223"/>
      <c r="D3677" s="248"/>
      <c r="J3677" s="226"/>
      <c r="K3677" s="3"/>
      <c r="L3677" s="3"/>
      <c r="O3677" s="227"/>
      <c r="Q3677" s="94"/>
      <c r="R3677" s="94"/>
      <c r="S3677" s="94"/>
      <c r="T3677" s="94"/>
    </row>
    <row r="3678" ht="15.75" customHeight="1">
      <c r="A3678" s="242"/>
      <c r="B3678" s="222"/>
      <c r="C3678" s="223"/>
      <c r="D3678" s="248"/>
      <c r="J3678" s="226"/>
      <c r="K3678" s="3"/>
      <c r="L3678" s="3"/>
      <c r="O3678" s="227"/>
      <c r="Q3678" s="94"/>
      <c r="R3678" s="94"/>
      <c r="S3678" s="94"/>
      <c r="T3678" s="94"/>
    </row>
    <row r="3679" ht="15.75" customHeight="1">
      <c r="A3679" s="242"/>
      <c r="B3679" s="222"/>
      <c r="C3679" s="223"/>
      <c r="D3679" s="248"/>
      <c r="J3679" s="226"/>
      <c r="K3679" s="3"/>
      <c r="L3679" s="3"/>
      <c r="O3679" s="227"/>
      <c r="Q3679" s="94"/>
      <c r="R3679" s="94"/>
      <c r="S3679" s="94"/>
      <c r="T3679" s="94"/>
    </row>
    <row r="3680" ht="15.75" customHeight="1">
      <c r="A3680" s="242"/>
      <c r="B3680" s="222"/>
      <c r="C3680" s="223"/>
      <c r="D3680" s="248"/>
      <c r="J3680" s="226"/>
      <c r="K3680" s="3"/>
      <c r="L3680" s="3"/>
      <c r="O3680" s="227"/>
      <c r="Q3680" s="94"/>
      <c r="R3680" s="94"/>
      <c r="S3680" s="94"/>
      <c r="T3680" s="94"/>
    </row>
    <row r="3681" ht="15.75" customHeight="1">
      <c r="A3681" s="242"/>
      <c r="B3681" s="222"/>
      <c r="C3681" s="223"/>
      <c r="D3681" s="248"/>
      <c r="J3681" s="226"/>
      <c r="K3681" s="3"/>
      <c r="L3681" s="3"/>
      <c r="O3681" s="227"/>
      <c r="Q3681" s="94"/>
      <c r="R3681" s="94"/>
      <c r="S3681" s="94"/>
      <c r="T3681" s="94"/>
    </row>
    <row r="3682" ht="15.75" customHeight="1">
      <c r="A3682" s="242"/>
      <c r="B3682" s="222"/>
      <c r="C3682" s="223"/>
      <c r="D3682" s="248"/>
      <c r="J3682" s="226"/>
      <c r="K3682" s="3"/>
      <c r="L3682" s="3"/>
      <c r="O3682" s="227"/>
      <c r="Q3682" s="94"/>
      <c r="R3682" s="94"/>
      <c r="S3682" s="94"/>
      <c r="T3682" s="94"/>
    </row>
    <row r="3683" ht="15.75" customHeight="1">
      <c r="A3683" s="242"/>
      <c r="B3683" s="222"/>
      <c r="C3683" s="223"/>
      <c r="D3683" s="248"/>
      <c r="J3683" s="226"/>
      <c r="K3683" s="3"/>
      <c r="L3683" s="3"/>
      <c r="O3683" s="227"/>
      <c r="Q3683" s="94"/>
      <c r="R3683" s="94"/>
      <c r="S3683" s="94"/>
      <c r="T3683" s="94"/>
    </row>
    <row r="3684" ht="15.75" customHeight="1">
      <c r="A3684" s="242"/>
      <c r="B3684" s="222"/>
      <c r="C3684" s="223"/>
      <c r="D3684" s="248"/>
      <c r="J3684" s="226"/>
      <c r="K3684" s="3"/>
      <c r="L3684" s="3"/>
      <c r="O3684" s="227"/>
      <c r="Q3684" s="94"/>
      <c r="R3684" s="94"/>
      <c r="S3684" s="94"/>
      <c r="T3684" s="94"/>
    </row>
    <row r="3685" ht="15.75" customHeight="1">
      <c r="A3685" s="242"/>
      <c r="B3685" s="222"/>
      <c r="C3685" s="223"/>
      <c r="D3685" s="248"/>
      <c r="J3685" s="226"/>
      <c r="K3685" s="3"/>
      <c r="L3685" s="3"/>
      <c r="O3685" s="227"/>
      <c r="Q3685" s="94"/>
      <c r="R3685" s="94"/>
      <c r="S3685" s="94"/>
      <c r="T3685" s="94"/>
    </row>
    <row r="3686" ht="15.75" customHeight="1">
      <c r="A3686" s="242"/>
      <c r="B3686" s="222"/>
      <c r="C3686" s="223"/>
      <c r="D3686" s="248"/>
      <c r="J3686" s="226"/>
      <c r="K3686" s="3"/>
      <c r="L3686" s="3"/>
      <c r="O3686" s="227"/>
      <c r="Q3686" s="94"/>
      <c r="R3686" s="94"/>
      <c r="S3686" s="94"/>
      <c r="T3686" s="94"/>
    </row>
    <row r="3687" ht="15.75" customHeight="1">
      <c r="A3687" s="242"/>
      <c r="B3687" s="222"/>
      <c r="C3687" s="223"/>
      <c r="D3687" s="248"/>
      <c r="J3687" s="226"/>
      <c r="K3687" s="3"/>
      <c r="L3687" s="3"/>
      <c r="O3687" s="227"/>
      <c r="Q3687" s="94"/>
      <c r="R3687" s="94"/>
      <c r="S3687" s="94"/>
      <c r="T3687" s="94"/>
    </row>
    <row r="3688" ht="15.75" customHeight="1">
      <c r="A3688" s="242"/>
      <c r="B3688" s="222"/>
      <c r="C3688" s="223"/>
      <c r="D3688" s="248"/>
      <c r="J3688" s="226"/>
      <c r="K3688" s="3"/>
      <c r="L3688" s="3"/>
      <c r="O3688" s="227"/>
      <c r="Q3688" s="94"/>
      <c r="R3688" s="94"/>
      <c r="S3688" s="94"/>
      <c r="T3688" s="94"/>
    </row>
    <row r="3689" ht="15.75" customHeight="1">
      <c r="A3689" s="242"/>
      <c r="B3689" s="222"/>
      <c r="C3689" s="223"/>
      <c r="D3689" s="248"/>
      <c r="J3689" s="226"/>
      <c r="K3689" s="3"/>
      <c r="L3689" s="3"/>
      <c r="O3689" s="227"/>
      <c r="Q3689" s="94"/>
      <c r="R3689" s="94"/>
      <c r="S3689" s="94"/>
      <c r="T3689" s="94"/>
    </row>
    <row r="3690" ht="15.75" customHeight="1">
      <c r="A3690" s="242"/>
      <c r="B3690" s="222"/>
      <c r="C3690" s="223"/>
      <c r="D3690" s="248"/>
      <c r="J3690" s="226"/>
      <c r="K3690" s="3"/>
      <c r="L3690" s="3"/>
      <c r="O3690" s="227"/>
      <c r="Q3690" s="94"/>
      <c r="R3690" s="94"/>
      <c r="S3690" s="94"/>
      <c r="T3690" s="94"/>
    </row>
    <row r="3691" ht="15.75" customHeight="1">
      <c r="A3691" s="242"/>
      <c r="B3691" s="222"/>
      <c r="C3691" s="223"/>
      <c r="D3691" s="248"/>
      <c r="J3691" s="226"/>
      <c r="K3691" s="3"/>
      <c r="L3691" s="3"/>
      <c r="O3691" s="227"/>
      <c r="Q3691" s="94"/>
      <c r="R3691" s="94"/>
      <c r="S3691" s="94"/>
      <c r="T3691" s="94"/>
    </row>
    <row r="3692" ht="15.75" customHeight="1">
      <c r="A3692" s="242"/>
      <c r="B3692" s="222"/>
      <c r="C3692" s="223"/>
      <c r="D3692" s="248"/>
      <c r="J3692" s="226"/>
      <c r="K3692" s="3"/>
      <c r="L3692" s="3"/>
      <c r="O3692" s="227"/>
      <c r="Q3692" s="94"/>
      <c r="R3692" s="94"/>
      <c r="S3692" s="94"/>
      <c r="T3692" s="94"/>
    </row>
    <row r="3693" ht="15.75" customHeight="1">
      <c r="A3693" s="242"/>
      <c r="B3693" s="222"/>
      <c r="C3693" s="223"/>
      <c r="D3693" s="248"/>
      <c r="J3693" s="226"/>
      <c r="K3693" s="3"/>
      <c r="L3693" s="3"/>
      <c r="O3693" s="227"/>
      <c r="Q3693" s="94"/>
      <c r="R3693" s="94"/>
      <c r="S3693" s="94"/>
      <c r="T3693" s="94"/>
    </row>
    <row r="3694" ht="15.75" customHeight="1">
      <c r="A3694" s="242"/>
      <c r="B3694" s="222"/>
      <c r="C3694" s="223"/>
      <c r="D3694" s="248"/>
      <c r="J3694" s="226"/>
      <c r="K3694" s="3"/>
      <c r="L3694" s="3"/>
      <c r="O3694" s="227"/>
      <c r="Q3694" s="94"/>
      <c r="R3694" s="94"/>
      <c r="S3694" s="94"/>
      <c r="T3694" s="94"/>
    </row>
    <row r="3695" ht="15.75" customHeight="1">
      <c r="A3695" s="242"/>
      <c r="B3695" s="222"/>
      <c r="C3695" s="223"/>
      <c r="D3695" s="248"/>
      <c r="J3695" s="226"/>
      <c r="K3695" s="3"/>
      <c r="L3695" s="3"/>
      <c r="O3695" s="227"/>
      <c r="Q3695" s="94"/>
      <c r="R3695" s="94"/>
      <c r="S3695" s="94"/>
      <c r="T3695" s="94"/>
    </row>
    <row r="3696" ht="15.75" customHeight="1">
      <c r="A3696" s="242"/>
      <c r="B3696" s="222"/>
      <c r="C3696" s="223"/>
      <c r="D3696" s="248"/>
      <c r="J3696" s="226"/>
      <c r="K3696" s="3"/>
      <c r="L3696" s="3"/>
      <c r="O3696" s="227"/>
      <c r="Q3696" s="94"/>
      <c r="R3696" s="94"/>
      <c r="S3696" s="94"/>
      <c r="T3696" s="94"/>
    </row>
    <row r="3697" ht="15.75" customHeight="1">
      <c r="A3697" s="242"/>
      <c r="B3697" s="222"/>
      <c r="C3697" s="223"/>
      <c r="D3697" s="248"/>
      <c r="J3697" s="226"/>
      <c r="K3697" s="3"/>
      <c r="L3697" s="3"/>
      <c r="O3697" s="227"/>
      <c r="Q3697" s="94"/>
      <c r="R3697" s="94"/>
      <c r="S3697" s="94"/>
      <c r="T3697" s="94"/>
    </row>
    <row r="3698" ht="15.75" customHeight="1">
      <c r="A3698" s="242"/>
      <c r="B3698" s="222"/>
      <c r="C3698" s="223"/>
      <c r="D3698" s="248"/>
      <c r="J3698" s="226"/>
      <c r="K3698" s="3"/>
      <c r="L3698" s="3"/>
      <c r="O3698" s="227"/>
      <c r="Q3698" s="94"/>
      <c r="R3698" s="94"/>
      <c r="S3698" s="94"/>
      <c r="T3698" s="94"/>
    </row>
    <row r="3699" ht="15.75" customHeight="1">
      <c r="A3699" s="242"/>
      <c r="B3699" s="222"/>
      <c r="C3699" s="223"/>
      <c r="D3699" s="248"/>
      <c r="J3699" s="226"/>
      <c r="K3699" s="3"/>
      <c r="L3699" s="3"/>
      <c r="O3699" s="227"/>
      <c r="Q3699" s="94"/>
      <c r="R3699" s="94"/>
      <c r="S3699" s="94"/>
      <c r="T3699" s="94"/>
    </row>
    <row r="3700" ht="15.75" customHeight="1">
      <c r="A3700" s="242"/>
      <c r="B3700" s="222"/>
      <c r="C3700" s="223"/>
      <c r="D3700" s="248"/>
      <c r="J3700" s="226"/>
      <c r="K3700" s="3"/>
      <c r="L3700" s="3"/>
      <c r="O3700" s="227"/>
      <c r="Q3700" s="94"/>
      <c r="R3700" s="94"/>
      <c r="S3700" s="94"/>
      <c r="T3700" s="94"/>
    </row>
    <row r="3701" ht="15.75" customHeight="1">
      <c r="A3701" s="242"/>
      <c r="B3701" s="222"/>
      <c r="C3701" s="223"/>
      <c r="D3701" s="248"/>
      <c r="J3701" s="226"/>
      <c r="K3701" s="3"/>
      <c r="L3701" s="3"/>
      <c r="O3701" s="227"/>
      <c r="Q3701" s="94"/>
      <c r="R3701" s="94"/>
      <c r="S3701" s="94"/>
      <c r="T3701" s="94"/>
    </row>
    <row r="3702" ht="15.75" customHeight="1">
      <c r="A3702" s="242"/>
      <c r="B3702" s="222"/>
      <c r="C3702" s="223"/>
      <c r="D3702" s="248"/>
      <c r="J3702" s="226"/>
      <c r="K3702" s="3"/>
      <c r="L3702" s="3"/>
      <c r="O3702" s="227"/>
      <c r="Q3702" s="94"/>
      <c r="R3702" s="94"/>
      <c r="S3702" s="94"/>
      <c r="T3702" s="94"/>
    </row>
    <row r="3703" ht="15.75" customHeight="1">
      <c r="A3703" s="242"/>
      <c r="B3703" s="222"/>
      <c r="C3703" s="223"/>
      <c r="D3703" s="248"/>
      <c r="J3703" s="226"/>
      <c r="K3703" s="3"/>
      <c r="L3703" s="3"/>
      <c r="O3703" s="227"/>
      <c r="Q3703" s="94"/>
      <c r="R3703" s="94"/>
      <c r="S3703" s="94"/>
      <c r="T3703" s="94"/>
    </row>
    <row r="3704" ht="15.75" customHeight="1">
      <c r="A3704" s="242"/>
      <c r="B3704" s="222"/>
      <c r="C3704" s="223"/>
      <c r="D3704" s="248"/>
      <c r="J3704" s="226"/>
      <c r="K3704" s="3"/>
      <c r="L3704" s="3"/>
      <c r="O3704" s="227"/>
      <c r="Q3704" s="94"/>
      <c r="R3704" s="94"/>
      <c r="S3704" s="94"/>
      <c r="T3704" s="94"/>
    </row>
    <row r="3705" ht="15.75" customHeight="1">
      <c r="A3705" s="242"/>
      <c r="B3705" s="222"/>
      <c r="C3705" s="223"/>
      <c r="D3705" s="248"/>
      <c r="J3705" s="226"/>
      <c r="K3705" s="3"/>
      <c r="L3705" s="3"/>
      <c r="O3705" s="227"/>
      <c r="Q3705" s="94"/>
      <c r="R3705" s="94"/>
      <c r="S3705" s="94"/>
      <c r="T3705" s="94"/>
    </row>
    <row r="3706" ht="15.75" customHeight="1">
      <c r="A3706" s="242"/>
      <c r="B3706" s="222"/>
      <c r="C3706" s="223"/>
      <c r="D3706" s="248"/>
      <c r="J3706" s="226"/>
      <c r="K3706" s="3"/>
      <c r="L3706" s="3"/>
      <c r="O3706" s="227"/>
      <c r="Q3706" s="94"/>
      <c r="R3706" s="94"/>
      <c r="S3706" s="94"/>
      <c r="T3706" s="94"/>
    </row>
    <row r="3707" ht="15.75" customHeight="1">
      <c r="A3707" s="242"/>
      <c r="B3707" s="222"/>
      <c r="C3707" s="223"/>
      <c r="D3707" s="248"/>
      <c r="J3707" s="226"/>
      <c r="K3707" s="3"/>
      <c r="L3707" s="3"/>
      <c r="O3707" s="227"/>
      <c r="Q3707" s="94"/>
      <c r="R3707" s="94"/>
      <c r="S3707" s="94"/>
      <c r="T3707" s="94"/>
    </row>
    <row r="3708" ht="15.75" customHeight="1">
      <c r="A3708" s="242"/>
      <c r="B3708" s="222"/>
      <c r="C3708" s="223"/>
      <c r="D3708" s="248"/>
      <c r="J3708" s="226"/>
      <c r="K3708" s="3"/>
      <c r="L3708" s="3"/>
      <c r="O3708" s="227"/>
      <c r="Q3708" s="94"/>
      <c r="R3708" s="94"/>
      <c r="S3708" s="94"/>
      <c r="T3708" s="94"/>
    </row>
    <row r="3709" ht="15.75" customHeight="1">
      <c r="A3709" s="242"/>
      <c r="B3709" s="222"/>
      <c r="C3709" s="223"/>
      <c r="D3709" s="248"/>
      <c r="J3709" s="226"/>
      <c r="K3709" s="3"/>
      <c r="L3709" s="3"/>
      <c r="O3709" s="227"/>
      <c r="Q3709" s="94"/>
      <c r="R3709" s="94"/>
      <c r="S3709" s="94"/>
      <c r="T3709" s="94"/>
    </row>
    <row r="3710" ht="15.75" customHeight="1">
      <c r="A3710" s="242"/>
      <c r="B3710" s="222"/>
      <c r="C3710" s="223"/>
      <c r="D3710" s="248"/>
      <c r="J3710" s="226"/>
      <c r="K3710" s="3"/>
      <c r="L3710" s="3"/>
      <c r="O3710" s="227"/>
      <c r="Q3710" s="94"/>
      <c r="R3710" s="94"/>
      <c r="S3710" s="94"/>
      <c r="T3710" s="94"/>
    </row>
    <row r="3711" ht="15.75" customHeight="1">
      <c r="A3711" s="242"/>
      <c r="B3711" s="222"/>
      <c r="C3711" s="223"/>
      <c r="D3711" s="248"/>
      <c r="J3711" s="226"/>
      <c r="K3711" s="3"/>
      <c r="L3711" s="3"/>
      <c r="O3711" s="227"/>
      <c r="Q3711" s="94"/>
      <c r="R3711" s="94"/>
      <c r="S3711" s="94"/>
      <c r="T3711" s="94"/>
    </row>
    <row r="3712" ht="15.75" customHeight="1">
      <c r="A3712" s="242"/>
      <c r="B3712" s="222"/>
      <c r="C3712" s="223"/>
      <c r="D3712" s="248"/>
      <c r="J3712" s="226"/>
      <c r="K3712" s="3"/>
      <c r="L3712" s="3"/>
      <c r="O3712" s="227"/>
      <c r="Q3712" s="94"/>
      <c r="R3712" s="94"/>
      <c r="S3712" s="94"/>
      <c r="T3712" s="94"/>
    </row>
    <row r="3713" ht="15.75" customHeight="1">
      <c r="A3713" s="242"/>
      <c r="B3713" s="222"/>
      <c r="C3713" s="223"/>
      <c r="D3713" s="248"/>
      <c r="J3713" s="226"/>
      <c r="K3713" s="3"/>
      <c r="L3713" s="3"/>
      <c r="O3713" s="227"/>
      <c r="Q3713" s="94"/>
      <c r="R3713" s="94"/>
      <c r="S3713" s="94"/>
      <c r="T3713" s="94"/>
    </row>
    <row r="3714" ht="15.75" customHeight="1">
      <c r="A3714" s="242"/>
      <c r="B3714" s="222"/>
      <c r="C3714" s="223"/>
      <c r="D3714" s="248"/>
      <c r="J3714" s="226"/>
      <c r="K3714" s="3"/>
      <c r="L3714" s="3"/>
      <c r="O3714" s="227"/>
      <c r="Q3714" s="94"/>
      <c r="R3714" s="94"/>
      <c r="S3714" s="94"/>
      <c r="T3714" s="94"/>
    </row>
    <row r="3715" ht="15.75" customHeight="1">
      <c r="A3715" s="242"/>
      <c r="B3715" s="222"/>
      <c r="C3715" s="223"/>
      <c r="D3715" s="248"/>
      <c r="J3715" s="226"/>
      <c r="K3715" s="3"/>
      <c r="L3715" s="3"/>
      <c r="O3715" s="227"/>
      <c r="Q3715" s="94"/>
      <c r="R3715" s="94"/>
      <c r="S3715" s="94"/>
      <c r="T3715" s="94"/>
    </row>
    <row r="3716" ht="15.75" customHeight="1">
      <c r="A3716" s="242"/>
      <c r="B3716" s="222"/>
      <c r="C3716" s="223"/>
      <c r="D3716" s="248"/>
      <c r="J3716" s="226"/>
      <c r="K3716" s="3"/>
      <c r="L3716" s="3"/>
      <c r="O3716" s="227"/>
      <c r="Q3716" s="94"/>
      <c r="R3716" s="94"/>
      <c r="S3716" s="94"/>
      <c r="T3716" s="94"/>
    </row>
    <row r="3717" ht="15.75" customHeight="1">
      <c r="A3717" s="242"/>
      <c r="B3717" s="222"/>
      <c r="C3717" s="223"/>
      <c r="D3717" s="248"/>
      <c r="J3717" s="226"/>
      <c r="K3717" s="3"/>
      <c r="L3717" s="3"/>
      <c r="O3717" s="227"/>
      <c r="Q3717" s="94"/>
      <c r="R3717" s="94"/>
      <c r="S3717" s="94"/>
      <c r="T3717" s="94"/>
    </row>
    <row r="3718" ht="15.75" customHeight="1">
      <c r="A3718" s="242"/>
      <c r="B3718" s="222"/>
      <c r="C3718" s="223"/>
      <c r="D3718" s="248"/>
      <c r="J3718" s="226"/>
      <c r="K3718" s="3"/>
      <c r="L3718" s="3"/>
      <c r="O3718" s="227"/>
      <c r="Q3718" s="94"/>
      <c r="R3718" s="94"/>
      <c r="S3718" s="94"/>
      <c r="T3718" s="94"/>
    </row>
    <row r="3719" ht="15.75" customHeight="1">
      <c r="A3719" s="242"/>
      <c r="B3719" s="222"/>
      <c r="C3719" s="223"/>
      <c r="D3719" s="248"/>
      <c r="J3719" s="226"/>
      <c r="K3719" s="3"/>
      <c r="L3719" s="3"/>
      <c r="O3719" s="227"/>
      <c r="Q3719" s="94"/>
      <c r="R3719" s="94"/>
      <c r="S3719" s="94"/>
      <c r="T3719" s="94"/>
    </row>
    <row r="3720" ht="15.75" customHeight="1">
      <c r="A3720" s="242"/>
      <c r="B3720" s="222"/>
      <c r="C3720" s="223"/>
      <c r="D3720" s="248"/>
      <c r="J3720" s="226"/>
      <c r="K3720" s="3"/>
      <c r="L3720" s="3"/>
      <c r="O3720" s="227"/>
      <c r="Q3720" s="94"/>
      <c r="R3720" s="94"/>
      <c r="S3720" s="94"/>
      <c r="T3720" s="94"/>
    </row>
    <row r="3721" ht="15.75" customHeight="1">
      <c r="A3721" s="242"/>
      <c r="B3721" s="222"/>
      <c r="C3721" s="223"/>
      <c r="D3721" s="248"/>
      <c r="J3721" s="226"/>
      <c r="K3721" s="3"/>
      <c r="L3721" s="3"/>
      <c r="O3721" s="227"/>
      <c r="Q3721" s="94"/>
      <c r="R3721" s="94"/>
      <c r="S3721" s="94"/>
      <c r="T3721" s="94"/>
    </row>
    <row r="3722" ht="15.75" customHeight="1">
      <c r="A3722" s="242"/>
      <c r="B3722" s="222"/>
      <c r="C3722" s="223"/>
      <c r="D3722" s="248"/>
      <c r="J3722" s="226"/>
      <c r="K3722" s="3"/>
      <c r="L3722" s="3"/>
      <c r="O3722" s="227"/>
      <c r="Q3722" s="94"/>
      <c r="R3722" s="94"/>
      <c r="S3722" s="94"/>
      <c r="T3722" s="94"/>
    </row>
    <row r="3723" ht="15.75" customHeight="1">
      <c r="A3723" s="242"/>
      <c r="B3723" s="222"/>
      <c r="C3723" s="223"/>
      <c r="D3723" s="248"/>
      <c r="J3723" s="226"/>
      <c r="K3723" s="3"/>
      <c r="L3723" s="3"/>
      <c r="O3723" s="227"/>
      <c r="Q3723" s="94"/>
      <c r="R3723" s="94"/>
      <c r="S3723" s="94"/>
      <c r="T3723" s="94"/>
    </row>
    <row r="3724" ht="15.75" customHeight="1">
      <c r="A3724" s="242"/>
      <c r="B3724" s="222"/>
      <c r="C3724" s="223"/>
      <c r="D3724" s="248"/>
      <c r="J3724" s="226"/>
      <c r="K3724" s="3"/>
      <c r="L3724" s="3"/>
      <c r="O3724" s="227"/>
      <c r="Q3724" s="94"/>
      <c r="R3724" s="94"/>
      <c r="S3724" s="94"/>
      <c r="T3724" s="94"/>
    </row>
    <row r="3725" ht="15.75" customHeight="1">
      <c r="A3725" s="242"/>
      <c r="B3725" s="222"/>
      <c r="C3725" s="223"/>
      <c r="D3725" s="248"/>
      <c r="J3725" s="226"/>
      <c r="K3725" s="3"/>
      <c r="L3725" s="3"/>
      <c r="O3725" s="227"/>
      <c r="Q3725" s="94"/>
      <c r="R3725" s="94"/>
      <c r="S3725" s="94"/>
      <c r="T3725" s="94"/>
    </row>
    <row r="3726" ht="15.75" customHeight="1">
      <c r="A3726" s="242"/>
      <c r="B3726" s="222"/>
      <c r="C3726" s="223"/>
      <c r="D3726" s="248"/>
      <c r="J3726" s="226"/>
      <c r="K3726" s="3"/>
      <c r="L3726" s="3"/>
      <c r="O3726" s="227"/>
      <c r="Q3726" s="94"/>
      <c r="R3726" s="94"/>
      <c r="S3726" s="94"/>
      <c r="T3726" s="94"/>
    </row>
    <row r="3727" ht="15.75" customHeight="1">
      <c r="A3727" s="242"/>
      <c r="B3727" s="222"/>
      <c r="C3727" s="223"/>
      <c r="D3727" s="248"/>
      <c r="J3727" s="226"/>
      <c r="K3727" s="3"/>
      <c r="L3727" s="3"/>
      <c r="O3727" s="227"/>
      <c r="Q3727" s="94"/>
      <c r="R3727" s="94"/>
      <c r="S3727" s="94"/>
      <c r="T3727" s="94"/>
    </row>
    <row r="3728" ht="15.75" customHeight="1">
      <c r="A3728" s="242"/>
      <c r="B3728" s="222"/>
      <c r="C3728" s="223"/>
      <c r="D3728" s="248"/>
      <c r="J3728" s="226"/>
      <c r="K3728" s="3"/>
      <c r="L3728" s="3"/>
      <c r="O3728" s="227"/>
      <c r="Q3728" s="94"/>
      <c r="R3728" s="94"/>
      <c r="S3728" s="94"/>
      <c r="T3728" s="94"/>
    </row>
    <row r="3729" ht="15.75" customHeight="1">
      <c r="A3729" s="242"/>
      <c r="B3729" s="222"/>
      <c r="C3729" s="223"/>
      <c r="D3729" s="248"/>
      <c r="J3729" s="226"/>
      <c r="K3729" s="3"/>
      <c r="L3729" s="3"/>
      <c r="O3729" s="227"/>
      <c r="Q3729" s="94"/>
      <c r="R3729" s="94"/>
      <c r="S3729" s="94"/>
      <c r="T3729" s="94"/>
    </row>
    <row r="3730" ht="15.75" customHeight="1">
      <c r="A3730" s="242"/>
      <c r="B3730" s="222"/>
      <c r="C3730" s="223"/>
      <c r="D3730" s="248"/>
      <c r="J3730" s="226"/>
      <c r="K3730" s="3"/>
      <c r="L3730" s="3"/>
      <c r="O3730" s="227"/>
      <c r="Q3730" s="94"/>
      <c r="R3730" s="94"/>
      <c r="S3730" s="94"/>
      <c r="T3730" s="94"/>
    </row>
    <row r="3731" ht="15.75" customHeight="1">
      <c r="A3731" s="242"/>
      <c r="B3731" s="222"/>
      <c r="C3731" s="223"/>
      <c r="D3731" s="248"/>
      <c r="J3731" s="226"/>
      <c r="K3731" s="3"/>
      <c r="L3731" s="3"/>
      <c r="O3731" s="227"/>
      <c r="Q3731" s="94"/>
      <c r="R3731" s="94"/>
      <c r="S3731" s="94"/>
      <c r="T3731" s="94"/>
    </row>
    <row r="3732" ht="15.75" customHeight="1">
      <c r="A3732" s="242"/>
      <c r="B3732" s="222"/>
      <c r="C3732" s="223"/>
      <c r="D3732" s="248"/>
      <c r="J3732" s="226"/>
      <c r="K3732" s="3"/>
      <c r="L3732" s="3"/>
      <c r="O3732" s="227"/>
      <c r="Q3732" s="94"/>
      <c r="R3732" s="94"/>
      <c r="S3732" s="94"/>
      <c r="T3732" s="94"/>
    </row>
    <row r="3733" ht="15.75" customHeight="1">
      <c r="A3733" s="242"/>
      <c r="B3733" s="222"/>
      <c r="C3733" s="223"/>
      <c r="D3733" s="248"/>
      <c r="J3733" s="226"/>
      <c r="K3733" s="3"/>
      <c r="L3733" s="3"/>
      <c r="O3733" s="227"/>
      <c r="Q3733" s="94"/>
      <c r="R3733" s="94"/>
      <c r="S3733" s="94"/>
      <c r="T3733" s="94"/>
    </row>
    <row r="3734" ht="15.75" customHeight="1">
      <c r="A3734" s="242"/>
      <c r="B3734" s="222"/>
      <c r="C3734" s="223"/>
      <c r="D3734" s="248"/>
      <c r="J3734" s="226"/>
      <c r="K3734" s="3"/>
      <c r="L3734" s="3"/>
      <c r="O3734" s="227"/>
      <c r="Q3734" s="94"/>
      <c r="R3734" s="94"/>
      <c r="S3734" s="94"/>
      <c r="T3734" s="94"/>
    </row>
    <row r="3735" ht="15.75" customHeight="1">
      <c r="A3735" s="242"/>
      <c r="B3735" s="222"/>
      <c r="C3735" s="223"/>
      <c r="D3735" s="248"/>
      <c r="J3735" s="226"/>
      <c r="K3735" s="3"/>
      <c r="L3735" s="3"/>
      <c r="O3735" s="227"/>
      <c r="Q3735" s="94"/>
      <c r="R3735" s="94"/>
      <c r="S3735" s="94"/>
      <c r="T3735" s="94"/>
    </row>
    <row r="3736" ht="15.75" customHeight="1">
      <c r="A3736" s="242"/>
      <c r="B3736" s="222"/>
      <c r="C3736" s="223"/>
      <c r="D3736" s="248"/>
      <c r="J3736" s="226"/>
      <c r="K3736" s="3"/>
      <c r="L3736" s="3"/>
      <c r="O3736" s="227"/>
      <c r="Q3736" s="94"/>
      <c r="R3736" s="94"/>
      <c r="S3736" s="94"/>
      <c r="T3736" s="94"/>
    </row>
    <row r="3737" ht="15.75" customHeight="1">
      <c r="A3737" s="242"/>
      <c r="B3737" s="222"/>
      <c r="C3737" s="223"/>
      <c r="D3737" s="248"/>
      <c r="J3737" s="226"/>
      <c r="K3737" s="3"/>
      <c r="L3737" s="3"/>
      <c r="O3737" s="227"/>
      <c r="Q3737" s="94"/>
      <c r="R3737" s="94"/>
      <c r="S3737" s="94"/>
      <c r="T3737" s="94"/>
    </row>
    <row r="3738" ht="15.75" customHeight="1">
      <c r="A3738" s="242"/>
      <c r="B3738" s="222"/>
      <c r="C3738" s="223"/>
      <c r="D3738" s="248"/>
      <c r="J3738" s="226"/>
      <c r="K3738" s="3"/>
      <c r="L3738" s="3"/>
      <c r="O3738" s="227"/>
      <c r="Q3738" s="94"/>
      <c r="R3738" s="94"/>
      <c r="S3738" s="94"/>
      <c r="T3738" s="94"/>
    </row>
    <row r="3739" ht="15.75" customHeight="1">
      <c r="A3739" s="242"/>
      <c r="B3739" s="222"/>
      <c r="C3739" s="223"/>
      <c r="D3739" s="248"/>
      <c r="J3739" s="226"/>
      <c r="K3739" s="3"/>
      <c r="L3739" s="3"/>
      <c r="O3739" s="227"/>
      <c r="Q3739" s="94"/>
      <c r="R3739" s="94"/>
      <c r="S3739" s="94"/>
      <c r="T3739" s="94"/>
    </row>
    <row r="3740" ht="15.75" customHeight="1">
      <c r="A3740" s="242"/>
      <c r="B3740" s="222"/>
      <c r="C3740" s="223"/>
      <c r="D3740" s="248"/>
      <c r="J3740" s="226"/>
      <c r="K3740" s="3"/>
      <c r="L3740" s="3"/>
      <c r="O3740" s="227"/>
      <c r="Q3740" s="94"/>
      <c r="R3740" s="94"/>
      <c r="S3740" s="94"/>
      <c r="T3740" s="94"/>
    </row>
    <row r="3741" ht="15.75" customHeight="1">
      <c r="A3741" s="242"/>
      <c r="B3741" s="222"/>
      <c r="C3741" s="223"/>
      <c r="D3741" s="248"/>
      <c r="J3741" s="226"/>
      <c r="K3741" s="3"/>
      <c r="L3741" s="3"/>
      <c r="O3741" s="227"/>
      <c r="Q3741" s="94"/>
      <c r="R3741" s="94"/>
      <c r="S3741" s="94"/>
      <c r="T3741" s="94"/>
    </row>
    <row r="3742" ht="15.75" customHeight="1">
      <c r="A3742" s="242"/>
      <c r="B3742" s="222"/>
      <c r="C3742" s="223"/>
      <c r="D3742" s="248"/>
      <c r="J3742" s="226"/>
      <c r="K3742" s="3"/>
      <c r="L3742" s="3"/>
      <c r="O3742" s="227"/>
      <c r="Q3742" s="94"/>
      <c r="R3742" s="94"/>
      <c r="S3742" s="94"/>
      <c r="T3742" s="94"/>
    </row>
    <row r="3743" ht="15.75" customHeight="1">
      <c r="A3743" s="242"/>
      <c r="B3743" s="222"/>
      <c r="C3743" s="223"/>
      <c r="D3743" s="248"/>
      <c r="J3743" s="226"/>
      <c r="K3743" s="3"/>
      <c r="L3743" s="3"/>
      <c r="O3743" s="227"/>
      <c r="Q3743" s="94"/>
      <c r="R3743" s="94"/>
      <c r="S3743" s="94"/>
      <c r="T3743" s="94"/>
    </row>
    <row r="3744" ht="15.75" customHeight="1">
      <c r="A3744" s="242"/>
      <c r="B3744" s="222"/>
      <c r="C3744" s="223"/>
      <c r="D3744" s="248"/>
      <c r="J3744" s="226"/>
      <c r="K3744" s="3"/>
      <c r="L3744" s="3"/>
      <c r="O3744" s="227"/>
      <c r="Q3744" s="94"/>
      <c r="R3744" s="94"/>
      <c r="S3744" s="94"/>
      <c r="T3744" s="94"/>
    </row>
    <row r="3745" ht="15.75" customHeight="1">
      <c r="A3745" s="242"/>
      <c r="B3745" s="222"/>
      <c r="C3745" s="223"/>
      <c r="D3745" s="248"/>
      <c r="J3745" s="226"/>
      <c r="K3745" s="3"/>
      <c r="L3745" s="3"/>
      <c r="O3745" s="227"/>
      <c r="Q3745" s="94"/>
      <c r="R3745" s="94"/>
      <c r="S3745" s="94"/>
      <c r="T3745" s="94"/>
    </row>
    <row r="3746" ht="15.75" customHeight="1">
      <c r="A3746" s="242"/>
      <c r="B3746" s="222"/>
      <c r="C3746" s="223"/>
      <c r="D3746" s="248"/>
      <c r="J3746" s="226"/>
      <c r="K3746" s="3"/>
      <c r="L3746" s="3"/>
      <c r="O3746" s="227"/>
      <c r="Q3746" s="94"/>
      <c r="R3746" s="94"/>
      <c r="S3746" s="94"/>
      <c r="T3746" s="94"/>
    </row>
    <row r="3747" ht="15.75" customHeight="1">
      <c r="A3747" s="242"/>
      <c r="B3747" s="222"/>
      <c r="C3747" s="223"/>
      <c r="D3747" s="248"/>
      <c r="J3747" s="226"/>
      <c r="K3747" s="3"/>
      <c r="L3747" s="3"/>
      <c r="O3747" s="227"/>
      <c r="Q3747" s="94"/>
      <c r="R3747" s="94"/>
      <c r="S3747" s="94"/>
      <c r="T3747" s="94"/>
    </row>
    <row r="3748" ht="15.75" customHeight="1">
      <c r="A3748" s="242"/>
      <c r="B3748" s="222"/>
      <c r="C3748" s="223"/>
      <c r="D3748" s="248"/>
      <c r="J3748" s="226"/>
      <c r="K3748" s="3"/>
      <c r="L3748" s="3"/>
      <c r="O3748" s="227"/>
      <c r="Q3748" s="94"/>
      <c r="R3748" s="94"/>
      <c r="S3748" s="94"/>
      <c r="T3748" s="94"/>
    </row>
    <row r="3749" ht="15.75" customHeight="1">
      <c r="A3749" s="242"/>
      <c r="B3749" s="222"/>
      <c r="C3749" s="223"/>
      <c r="D3749" s="248"/>
      <c r="J3749" s="226"/>
      <c r="K3749" s="3"/>
      <c r="L3749" s="3"/>
      <c r="O3749" s="227"/>
      <c r="Q3749" s="94"/>
      <c r="R3749" s="94"/>
      <c r="S3749" s="94"/>
      <c r="T3749" s="94"/>
    </row>
    <row r="3750" ht="15.75" customHeight="1">
      <c r="A3750" s="242"/>
      <c r="B3750" s="222"/>
      <c r="C3750" s="223"/>
      <c r="D3750" s="248"/>
      <c r="J3750" s="226"/>
      <c r="K3750" s="3"/>
      <c r="L3750" s="3"/>
      <c r="O3750" s="227"/>
      <c r="Q3750" s="94"/>
      <c r="R3750" s="94"/>
      <c r="S3750" s="94"/>
      <c r="T3750" s="94"/>
    </row>
    <row r="3751" ht="15.75" customHeight="1">
      <c r="A3751" s="242"/>
      <c r="B3751" s="222"/>
      <c r="C3751" s="223"/>
      <c r="D3751" s="248"/>
      <c r="J3751" s="226"/>
      <c r="K3751" s="3"/>
      <c r="L3751" s="3"/>
      <c r="O3751" s="227"/>
      <c r="Q3751" s="94"/>
      <c r="R3751" s="94"/>
      <c r="S3751" s="94"/>
      <c r="T3751" s="94"/>
    </row>
    <row r="3752" ht="15.75" customHeight="1">
      <c r="A3752" s="242"/>
      <c r="B3752" s="222"/>
      <c r="C3752" s="223"/>
      <c r="D3752" s="248"/>
      <c r="J3752" s="226"/>
      <c r="K3752" s="3"/>
      <c r="L3752" s="3"/>
      <c r="O3752" s="227"/>
      <c r="Q3752" s="94"/>
      <c r="R3752" s="94"/>
      <c r="S3752" s="94"/>
      <c r="T3752" s="94"/>
    </row>
    <row r="3753" ht="15.75" customHeight="1">
      <c r="A3753" s="242"/>
      <c r="B3753" s="222"/>
      <c r="C3753" s="223"/>
      <c r="D3753" s="248"/>
      <c r="J3753" s="226"/>
      <c r="K3753" s="3"/>
      <c r="L3753" s="3"/>
      <c r="O3753" s="227"/>
      <c r="Q3753" s="94"/>
      <c r="R3753" s="94"/>
      <c r="S3753" s="94"/>
      <c r="T3753" s="94"/>
    </row>
    <row r="3754" ht="15.75" customHeight="1">
      <c r="A3754" s="242"/>
      <c r="B3754" s="222"/>
      <c r="C3754" s="223"/>
      <c r="D3754" s="248"/>
      <c r="J3754" s="226"/>
      <c r="K3754" s="3"/>
      <c r="L3754" s="3"/>
      <c r="O3754" s="227"/>
      <c r="Q3754" s="94"/>
      <c r="R3754" s="94"/>
      <c r="S3754" s="94"/>
      <c r="T3754" s="94"/>
    </row>
    <row r="3755" ht="15.75" customHeight="1">
      <c r="A3755" s="242"/>
      <c r="B3755" s="222"/>
      <c r="C3755" s="223"/>
      <c r="D3755" s="248"/>
      <c r="J3755" s="226"/>
      <c r="K3755" s="3"/>
      <c r="L3755" s="3"/>
      <c r="O3755" s="227"/>
      <c r="Q3755" s="94"/>
      <c r="R3755" s="94"/>
      <c r="S3755" s="94"/>
      <c r="T3755" s="94"/>
    </row>
    <row r="3756" ht="15.75" customHeight="1">
      <c r="A3756" s="242"/>
      <c r="B3756" s="222"/>
      <c r="C3756" s="223"/>
      <c r="D3756" s="248"/>
      <c r="J3756" s="226"/>
      <c r="K3756" s="3"/>
      <c r="L3756" s="3"/>
      <c r="O3756" s="227"/>
      <c r="Q3756" s="94"/>
      <c r="R3756" s="94"/>
      <c r="S3756" s="94"/>
      <c r="T3756" s="94"/>
    </row>
    <row r="3757" ht="15.75" customHeight="1">
      <c r="A3757" s="242"/>
      <c r="B3757" s="222"/>
      <c r="C3757" s="223"/>
      <c r="D3757" s="248"/>
      <c r="J3757" s="226"/>
      <c r="K3757" s="3"/>
      <c r="L3757" s="3"/>
      <c r="O3757" s="227"/>
      <c r="Q3757" s="94"/>
      <c r="R3757" s="94"/>
      <c r="S3757" s="94"/>
      <c r="T3757" s="94"/>
    </row>
    <row r="3758" ht="15.75" customHeight="1">
      <c r="A3758" s="242"/>
      <c r="B3758" s="222"/>
      <c r="C3758" s="223"/>
      <c r="D3758" s="248"/>
      <c r="J3758" s="226"/>
      <c r="K3758" s="3"/>
      <c r="L3758" s="3"/>
      <c r="O3758" s="227"/>
      <c r="Q3758" s="94"/>
      <c r="R3758" s="94"/>
      <c r="S3758" s="94"/>
      <c r="T3758" s="94"/>
    </row>
    <row r="3759" ht="15.75" customHeight="1">
      <c r="A3759" s="242"/>
      <c r="B3759" s="222"/>
      <c r="C3759" s="223"/>
      <c r="D3759" s="248"/>
      <c r="J3759" s="226"/>
      <c r="K3759" s="3"/>
      <c r="L3759" s="3"/>
      <c r="O3759" s="227"/>
      <c r="Q3759" s="94"/>
      <c r="R3759" s="94"/>
      <c r="S3759" s="94"/>
      <c r="T3759" s="94"/>
    </row>
    <row r="3760" ht="15.75" customHeight="1">
      <c r="A3760" s="242"/>
      <c r="B3760" s="222"/>
      <c r="C3760" s="223"/>
      <c r="D3760" s="248"/>
      <c r="J3760" s="226"/>
      <c r="K3760" s="3"/>
      <c r="L3760" s="3"/>
      <c r="O3760" s="227"/>
      <c r="Q3760" s="94"/>
      <c r="R3760" s="94"/>
      <c r="S3760" s="94"/>
      <c r="T3760" s="94"/>
    </row>
    <row r="3761" ht="15.75" customHeight="1">
      <c r="A3761" s="242"/>
      <c r="B3761" s="222"/>
      <c r="C3761" s="223"/>
      <c r="D3761" s="248"/>
      <c r="J3761" s="226"/>
      <c r="K3761" s="3"/>
      <c r="L3761" s="3"/>
      <c r="O3761" s="227"/>
      <c r="Q3761" s="94"/>
      <c r="R3761" s="94"/>
      <c r="S3761" s="94"/>
      <c r="T3761" s="94"/>
    </row>
    <row r="3762" ht="15.75" customHeight="1">
      <c r="A3762" s="242"/>
      <c r="B3762" s="222"/>
      <c r="C3762" s="223"/>
      <c r="D3762" s="248"/>
      <c r="J3762" s="226"/>
      <c r="K3762" s="3"/>
      <c r="L3762" s="3"/>
      <c r="O3762" s="227"/>
      <c r="Q3762" s="94"/>
      <c r="R3762" s="94"/>
      <c r="S3762" s="94"/>
      <c r="T3762" s="94"/>
    </row>
    <row r="3763" ht="15.75" customHeight="1">
      <c r="A3763" s="242"/>
      <c r="B3763" s="222"/>
      <c r="C3763" s="223"/>
      <c r="D3763" s="248"/>
      <c r="J3763" s="226"/>
      <c r="K3763" s="3"/>
      <c r="L3763" s="3"/>
      <c r="O3763" s="227"/>
      <c r="Q3763" s="94"/>
      <c r="R3763" s="94"/>
      <c r="S3763" s="94"/>
      <c r="T3763" s="94"/>
    </row>
    <row r="3764" ht="15.75" customHeight="1">
      <c r="A3764" s="242"/>
      <c r="B3764" s="222"/>
      <c r="C3764" s="223"/>
      <c r="D3764" s="248"/>
      <c r="J3764" s="226"/>
      <c r="K3764" s="3"/>
      <c r="L3764" s="3"/>
      <c r="O3764" s="227"/>
      <c r="Q3764" s="94"/>
      <c r="R3764" s="94"/>
      <c r="S3764" s="94"/>
      <c r="T3764" s="94"/>
    </row>
    <row r="3765" ht="15.75" customHeight="1">
      <c r="A3765" s="242"/>
      <c r="B3765" s="222"/>
      <c r="C3765" s="223"/>
      <c r="D3765" s="248"/>
      <c r="J3765" s="226"/>
      <c r="K3765" s="3"/>
      <c r="L3765" s="3"/>
      <c r="O3765" s="227"/>
      <c r="Q3765" s="94"/>
      <c r="R3765" s="94"/>
      <c r="S3765" s="94"/>
      <c r="T3765" s="94"/>
    </row>
    <row r="3766" ht="15.75" customHeight="1">
      <c r="A3766" s="242"/>
      <c r="B3766" s="222"/>
      <c r="C3766" s="223"/>
      <c r="D3766" s="248"/>
      <c r="J3766" s="226"/>
      <c r="K3766" s="3"/>
      <c r="L3766" s="3"/>
      <c r="O3766" s="227"/>
      <c r="Q3766" s="94"/>
      <c r="R3766" s="94"/>
      <c r="S3766" s="94"/>
      <c r="T3766" s="94"/>
    </row>
    <row r="3767" ht="15.75" customHeight="1">
      <c r="A3767" s="242"/>
      <c r="B3767" s="222"/>
      <c r="C3767" s="223"/>
      <c r="D3767" s="248"/>
      <c r="J3767" s="226"/>
      <c r="K3767" s="3"/>
      <c r="L3767" s="3"/>
      <c r="O3767" s="227"/>
      <c r="Q3767" s="94"/>
      <c r="R3767" s="94"/>
      <c r="S3767" s="94"/>
      <c r="T3767" s="94"/>
    </row>
    <row r="3768" ht="15.75" customHeight="1">
      <c r="A3768" s="242"/>
      <c r="B3768" s="222"/>
      <c r="C3768" s="223"/>
      <c r="D3768" s="248"/>
      <c r="J3768" s="226"/>
      <c r="K3768" s="3"/>
      <c r="L3768" s="3"/>
      <c r="O3768" s="227"/>
      <c r="Q3768" s="94"/>
      <c r="R3768" s="94"/>
      <c r="S3768" s="94"/>
      <c r="T3768" s="94"/>
    </row>
    <row r="3769" ht="15.75" customHeight="1">
      <c r="A3769" s="242"/>
      <c r="B3769" s="222"/>
      <c r="C3769" s="223"/>
      <c r="D3769" s="248"/>
      <c r="J3769" s="226"/>
      <c r="K3769" s="3"/>
      <c r="L3769" s="3"/>
      <c r="O3769" s="227"/>
      <c r="Q3769" s="94"/>
      <c r="R3769" s="94"/>
      <c r="S3769" s="94"/>
      <c r="T3769" s="94"/>
    </row>
    <row r="3770" ht="15.75" customHeight="1">
      <c r="A3770" s="242"/>
      <c r="B3770" s="222"/>
      <c r="C3770" s="223"/>
      <c r="D3770" s="248"/>
      <c r="J3770" s="226"/>
      <c r="K3770" s="3"/>
      <c r="L3770" s="3"/>
      <c r="O3770" s="227"/>
      <c r="Q3770" s="94"/>
      <c r="R3770" s="94"/>
      <c r="S3770" s="94"/>
      <c r="T3770" s="94"/>
    </row>
    <row r="3771" ht="15.75" customHeight="1">
      <c r="A3771" s="242"/>
      <c r="B3771" s="222"/>
      <c r="C3771" s="223"/>
      <c r="D3771" s="248"/>
      <c r="J3771" s="226"/>
      <c r="K3771" s="3"/>
      <c r="L3771" s="3"/>
      <c r="O3771" s="227"/>
      <c r="Q3771" s="94"/>
      <c r="R3771" s="94"/>
      <c r="S3771" s="94"/>
      <c r="T3771" s="94"/>
    </row>
    <row r="3772" ht="15.75" customHeight="1">
      <c r="A3772" s="242"/>
      <c r="B3772" s="222"/>
      <c r="C3772" s="223"/>
      <c r="D3772" s="248"/>
      <c r="J3772" s="226"/>
      <c r="K3772" s="3"/>
      <c r="L3772" s="3"/>
      <c r="O3772" s="227"/>
      <c r="Q3772" s="94"/>
      <c r="R3772" s="94"/>
      <c r="S3772" s="94"/>
      <c r="T3772" s="94"/>
    </row>
    <row r="3773" ht="15.75" customHeight="1">
      <c r="A3773" s="242"/>
      <c r="B3773" s="222"/>
      <c r="C3773" s="223"/>
      <c r="D3773" s="248"/>
      <c r="J3773" s="226"/>
      <c r="K3773" s="3"/>
      <c r="L3773" s="3"/>
      <c r="O3773" s="227"/>
      <c r="Q3773" s="94"/>
      <c r="R3773" s="94"/>
      <c r="S3773" s="94"/>
      <c r="T3773" s="94"/>
    </row>
    <row r="3774" ht="15.75" customHeight="1">
      <c r="A3774" s="242"/>
      <c r="B3774" s="222"/>
      <c r="C3774" s="223"/>
      <c r="D3774" s="248"/>
      <c r="J3774" s="226"/>
      <c r="K3774" s="3"/>
      <c r="L3774" s="3"/>
      <c r="O3774" s="227"/>
      <c r="Q3774" s="94"/>
      <c r="R3774" s="94"/>
      <c r="S3774" s="94"/>
      <c r="T3774" s="94"/>
    </row>
    <row r="3775" ht="15.75" customHeight="1">
      <c r="A3775" s="242"/>
      <c r="B3775" s="222"/>
      <c r="C3775" s="223"/>
      <c r="D3775" s="248"/>
      <c r="J3775" s="226"/>
      <c r="K3775" s="3"/>
      <c r="L3775" s="3"/>
      <c r="O3775" s="227"/>
      <c r="Q3775" s="94"/>
      <c r="R3775" s="94"/>
      <c r="S3775" s="94"/>
      <c r="T3775" s="94"/>
    </row>
    <row r="3776" ht="15.75" customHeight="1">
      <c r="A3776" s="242"/>
      <c r="B3776" s="222"/>
      <c r="C3776" s="223"/>
      <c r="D3776" s="248"/>
      <c r="J3776" s="226"/>
      <c r="K3776" s="3"/>
      <c r="L3776" s="3"/>
      <c r="O3776" s="227"/>
      <c r="Q3776" s="94"/>
      <c r="R3776" s="94"/>
      <c r="S3776" s="94"/>
      <c r="T3776" s="94"/>
    </row>
    <row r="3777" ht="15.75" customHeight="1">
      <c r="A3777" s="242"/>
      <c r="B3777" s="222"/>
      <c r="C3777" s="223"/>
      <c r="D3777" s="248"/>
      <c r="J3777" s="226"/>
      <c r="K3777" s="3"/>
      <c r="L3777" s="3"/>
      <c r="O3777" s="227"/>
      <c r="Q3777" s="94"/>
      <c r="R3777" s="94"/>
      <c r="S3777" s="94"/>
      <c r="T3777" s="94"/>
    </row>
    <row r="3778" ht="15.75" customHeight="1">
      <c r="A3778" s="242"/>
      <c r="B3778" s="222"/>
      <c r="C3778" s="223"/>
      <c r="D3778" s="248"/>
      <c r="J3778" s="226"/>
      <c r="K3778" s="3"/>
      <c r="L3778" s="3"/>
      <c r="O3778" s="227"/>
      <c r="Q3778" s="94"/>
      <c r="R3778" s="94"/>
      <c r="S3778" s="94"/>
      <c r="T3778" s="94"/>
    </row>
    <row r="3779" ht="15.75" customHeight="1">
      <c r="A3779" s="242"/>
      <c r="B3779" s="222"/>
      <c r="C3779" s="223"/>
      <c r="D3779" s="248"/>
      <c r="J3779" s="226"/>
      <c r="K3779" s="3"/>
      <c r="L3779" s="3"/>
      <c r="O3779" s="227"/>
      <c r="Q3779" s="94"/>
      <c r="R3779" s="94"/>
      <c r="S3779" s="94"/>
      <c r="T3779" s="94"/>
    </row>
    <row r="3780" ht="15.75" customHeight="1">
      <c r="A3780" s="242"/>
      <c r="B3780" s="222"/>
      <c r="C3780" s="223"/>
      <c r="D3780" s="248"/>
      <c r="J3780" s="226"/>
      <c r="K3780" s="3"/>
      <c r="L3780" s="3"/>
      <c r="O3780" s="227"/>
      <c r="Q3780" s="94"/>
      <c r="R3780" s="94"/>
      <c r="S3780" s="94"/>
      <c r="T3780" s="94"/>
    </row>
    <row r="3781" ht="15.75" customHeight="1">
      <c r="A3781" s="242"/>
      <c r="B3781" s="222"/>
      <c r="C3781" s="223"/>
      <c r="D3781" s="248"/>
      <c r="J3781" s="226"/>
      <c r="K3781" s="3"/>
      <c r="L3781" s="3"/>
      <c r="O3781" s="227"/>
      <c r="Q3781" s="94"/>
      <c r="R3781" s="94"/>
      <c r="S3781" s="94"/>
      <c r="T3781" s="94"/>
    </row>
    <row r="3782" ht="15.75" customHeight="1">
      <c r="A3782" s="242"/>
      <c r="B3782" s="222"/>
      <c r="C3782" s="223"/>
      <c r="D3782" s="248"/>
      <c r="J3782" s="226"/>
      <c r="K3782" s="3"/>
      <c r="L3782" s="3"/>
      <c r="O3782" s="227"/>
      <c r="Q3782" s="94"/>
      <c r="R3782" s="94"/>
      <c r="S3782" s="94"/>
      <c r="T3782" s="94"/>
    </row>
    <row r="3783" ht="15.75" customHeight="1">
      <c r="A3783" s="242"/>
      <c r="B3783" s="222"/>
      <c r="C3783" s="223"/>
      <c r="D3783" s="248"/>
      <c r="J3783" s="226"/>
      <c r="K3783" s="3"/>
      <c r="L3783" s="3"/>
      <c r="O3783" s="227"/>
      <c r="Q3783" s="94"/>
      <c r="R3783" s="94"/>
      <c r="S3783" s="94"/>
      <c r="T3783" s="94"/>
    </row>
    <row r="3784" ht="15.75" customHeight="1">
      <c r="A3784" s="242"/>
      <c r="B3784" s="222"/>
      <c r="C3784" s="223"/>
      <c r="D3784" s="248"/>
      <c r="J3784" s="226"/>
      <c r="K3784" s="3"/>
      <c r="L3784" s="3"/>
      <c r="O3784" s="227"/>
      <c r="Q3784" s="94"/>
      <c r="R3784" s="94"/>
      <c r="S3784" s="94"/>
      <c r="T3784" s="94"/>
    </row>
    <row r="3785" ht="15.75" customHeight="1">
      <c r="A3785" s="242"/>
      <c r="B3785" s="222"/>
      <c r="C3785" s="223"/>
      <c r="D3785" s="248"/>
      <c r="J3785" s="226"/>
      <c r="K3785" s="3"/>
      <c r="L3785" s="3"/>
      <c r="O3785" s="227"/>
      <c r="Q3785" s="94"/>
      <c r="R3785" s="94"/>
      <c r="S3785" s="94"/>
      <c r="T3785" s="94"/>
    </row>
    <row r="3786" ht="15.75" customHeight="1">
      <c r="A3786" s="242"/>
      <c r="B3786" s="222"/>
      <c r="C3786" s="223"/>
      <c r="D3786" s="248"/>
      <c r="J3786" s="226"/>
      <c r="K3786" s="3"/>
      <c r="L3786" s="3"/>
      <c r="O3786" s="227"/>
      <c r="Q3786" s="94"/>
      <c r="R3786" s="94"/>
      <c r="S3786" s="94"/>
      <c r="T3786" s="94"/>
    </row>
    <row r="3787" ht="15.75" customHeight="1">
      <c r="A3787" s="242"/>
      <c r="B3787" s="222"/>
      <c r="C3787" s="223"/>
      <c r="D3787" s="248"/>
      <c r="J3787" s="226"/>
      <c r="K3787" s="3"/>
      <c r="L3787" s="3"/>
      <c r="O3787" s="227"/>
      <c r="Q3787" s="94"/>
      <c r="R3787" s="94"/>
      <c r="S3787" s="94"/>
      <c r="T3787" s="94"/>
    </row>
    <row r="3788" ht="15.75" customHeight="1">
      <c r="A3788" s="242"/>
      <c r="B3788" s="222"/>
      <c r="C3788" s="223"/>
      <c r="D3788" s="248"/>
      <c r="J3788" s="226"/>
      <c r="K3788" s="3"/>
      <c r="L3788" s="3"/>
      <c r="O3788" s="227"/>
      <c r="Q3788" s="94"/>
      <c r="R3788" s="94"/>
      <c r="S3788" s="94"/>
      <c r="T3788" s="94"/>
    </row>
    <row r="3789" ht="15.75" customHeight="1">
      <c r="A3789" s="242"/>
      <c r="B3789" s="222"/>
      <c r="C3789" s="223"/>
      <c r="D3789" s="248"/>
      <c r="J3789" s="226"/>
      <c r="K3789" s="3"/>
      <c r="L3789" s="3"/>
      <c r="O3789" s="227"/>
      <c r="Q3789" s="94"/>
      <c r="R3789" s="94"/>
      <c r="S3789" s="94"/>
      <c r="T3789" s="94"/>
    </row>
    <row r="3790" ht="15.75" customHeight="1">
      <c r="A3790" s="242"/>
      <c r="B3790" s="222"/>
      <c r="C3790" s="223"/>
      <c r="D3790" s="248"/>
      <c r="J3790" s="226"/>
      <c r="K3790" s="3"/>
      <c r="L3790" s="3"/>
      <c r="O3790" s="227"/>
      <c r="Q3790" s="94"/>
      <c r="R3790" s="94"/>
      <c r="S3790" s="94"/>
      <c r="T3790" s="94"/>
    </row>
    <row r="3791" ht="15.75" customHeight="1">
      <c r="A3791" s="242"/>
      <c r="B3791" s="222"/>
      <c r="C3791" s="223"/>
      <c r="D3791" s="248"/>
      <c r="J3791" s="226"/>
      <c r="K3791" s="3"/>
      <c r="L3791" s="3"/>
      <c r="O3791" s="227"/>
      <c r="Q3791" s="94"/>
      <c r="R3791" s="94"/>
      <c r="S3791" s="94"/>
      <c r="T3791" s="94"/>
    </row>
    <row r="3792" ht="15.75" customHeight="1">
      <c r="A3792" s="242"/>
      <c r="B3792" s="222"/>
      <c r="C3792" s="223"/>
      <c r="D3792" s="248"/>
      <c r="J3792" s="226"/>
      <c r="K3792" s="3"/>
      <c r="L3792" s="3"/>
      <c r="O3792" s="227"/>
      <c r="Q3792" s="94"/>
      <c r="R3792" s="94"/>
      <c r="S3792" s="94"/>
      <c r="T3792" s="94"/>
    </row>
    <row r="3793" ht="15.75" customHeight="1">
      <c r="A3793" s="242"/>
      <c r="B3793" s="222"/>
      <c r="C3793" s="223"/>
      <c r="D3793" s="248"/>
      <c r="J3793" s="226"/>
      <c r="K3793" s="3"/>
      <c r="L3793" s="3"/>
      <c r="O3793" s="227"/>
      <c r="Q3793" s="94"/>
      <c r="R3793" s="94"/>
      <c r="S3793" s="94"/>
      <c r="T3793" s="94"/>
    </row>
    <row r="3794" ht="15.75" customHeight="1">
      <c r="A3794" s="242"/>
      <c r="B3794" s="222"/>
      <c r="C3794" s="223"/>
      <c r="D3794" s="248"/>
      <c r="J3794" s="226"/>
      <c r="K3794" s="3"/>
      <c r="L3794" s="3"/>
      <c r="O3794" s="227"/>
      <c r="Q3794" s="94"/>
      <c r="R3794" s="94"/>
      <c r="S3794" s="94"/>
      <c r="T3794" s="94"/>
    </row>
    <row r="3795" ht="15.75" customHeight="1">
      <c r="A3795" s="242"/>
      <c r="B3795" s="222"/>
      <c r="C3795" s="223"/>
      <c r="D3795" s="248"/>
      <c r="J3795" s="226"/>
      <c r="K3795" s="3"/>
      <c r="L3795" s="3"/>
      <c r="O3795" s="227"/>
      <c r="Q3795" s="94"/>
      <c r="R3795" s="94"/>
      <c r="S3795" s="94"/>
      <c r="T3795" s="94"/>
    </row>
    <row r="3796" ht="15.75" customHeight="1">
      <c r="A3796" s="242"/>
      <c r="B3796" s="222"/>
      <c r="C3796" s="223"/>
      <c r="D3796" s="248"/>
      <c r="J3796" s="226"/>
      <c r="K3796" s="3"/>
      <c r="L3796" s="3"/>
      <c r="O3796" s="227"/>
      <c r="Q3796" s="94"/>
      <c r="R3796" s="94"/>
      <c r="S3796" s="94"/>
      <c r="T3796" s="94"/>
    </row>
    <row r="3797" ht="15.75" customHeight="1">
      <c r="A3797" s="242"/>
      <c r="B3797" s="222"/>
      <c r="C3797" s="223"/>
      <c r="D3797" s="248"/>
      <c r="J3797" s="226"/>
      <c r="K3797" s="3"/>
      <c r="L3797" s="3"/>
      <c r="O3797" s="227"/>
      <c r="Q3797" s="94"/>
      <c r="R3797" s="94"/>
      <c r="S3797" s="94"/>
      <c r="T3797" s="94"/>
    </row>
    <row r="3798" ht="15.75" customHeight="1">
      <c r="A3798" s="242"/>
      <c r="B3798" s="222"/>
      <c r="C3798" s="223"/>
      <c r="D3798" s="248"/>
      <c r="J3798" s="226"/>
      <c r="K3798" s="3"/>
      <c r="L3798" s="3"/>
      <c r="O3798" s="227"/>
      <c r="Q3798" s="94"/>
      <c r="R3798" s="94"/>
      <c r="S3798" s="94"/>
      <c r="T3798" s="94"/>
    </row>
    <row r="3799" ht="15.75" customHeight="1">
      <c r="A3799" s="242"/>
      <c r="B3799" s="222"/>
      <c r="C3799" s="223"/>
      <c r="D3799" s="248"/>
      <c r="J3799" s="226"/>
      <c r="K3799" s="3"/>
      <c r="L3799" s="3"/>
      <c r="O3799" s="227"/>
      <c r="Q3799" s="94"/>
      <c r="R3799" s="94"/>
      <c r="S3799" s="94"/>
      <c r="T3799" s="94"/>
    </row>
    <row r="3800" ht="15.75" customHeight="1">
      <c r="A3800" s="242"/>
      <c r="B3800" s="222"/>
      <c r="C3800" s="223"/>
      <c r="D3800" s="248"/>
      <c r="J3800" s="226"/>
      <c r="K3800" s="3"/>
      <c r="L3800" s="3"/>
      <c r="O3800" s="227"/>
      <c r="Q3800" s="94"/>
      <c r="R3800" s="94"/>
      <c r="S3800" s="94"/>
      <c r="T3800" s="94"/>
    </row>
    <row r="3801" ht="15.75" customHeight="1">
      <c r="A3801" s="242"/>
      <c r="B3801" s="222"/>
      <c r="C3801" s="223"/>
      <c r="D3801" s="248"/>
      <c r="J3801" s="226"/>
      <c r="K3801" s="3"/>
      <c r="L3801" s="3"/>
      <c r="O3801" s="227"/>
      <c r="Q3801" s="94"/>
      <c r="R3801" s="94"/>
      <c r="S3801" s="94"/>
      <c r="T3801" s="94"/>
    </row>
    <row r="3802" ht="15.75" customHeight="1">
      <c r="A3802" s="242"/>
      <c r="B3802" s="222"/>
      <c r="C3802" s="223"/>
      <c r="D3802" s="248"/>
      <c r="J3802" s="226"/>
      <c r="K3802" s="3"/>
      <c r="L3802" s="3"/>
      <c r="O3802" s="227"/>
      <c r="Q3802" s="94"/>
      <c r="R3802" s="94"/>
      <c r="S3802" s="94"/>
      <c r="T3802" s="94"/>
    </row>
    <row r="3803" ht="15.75" customHeight="1">
      <c r="A3803" s="242"/>
      <c r="B3803" s="222"/>
      <c r="C3803" s="223"/>
      <c r="D3803" s="248"/>
      <c r="J3803" s="226"/>
      <c r="K3803" s="3"/>
      <c r="L3803" s="3"/>
      <c r="O3803" s="227"/>
      <c r="Q3803" s="94"/>
      <c r="R3803" s="94"/>
      <c r="S3803" s="94"/>
      <c r="T3803" s="94"/>
    </row>
    <row r="3804" ht="15.75" customHeight="1">
      <c r="A3804" s="242"/>
      <c r="B3804" s="222"/>
      <c r="C3804" s="223"/>
      <c r="D3804" s="248"/>
      <c r="J3804" s="226"/>
      <c r="K3804" s="3"/>
      <c r="L3804" s="3"/>
      <c r="O3804" s="227"/>
      <c r="Q3804" s="94"/>
      <c r="R3804" s="94"/>
      <c r="S3804" s="94"/>
      <c r="T3804" s="94"/>
    </row>
    <row r="3805" ht="15.75" customHeight="1">
      <c r="A3805" s="242"/>
      <c r="B3805" s="222"/>
      <c r="C3805" s="223"/>
      <c r="D3805" s="248"/>
      <c r="J3805" s="226"/>
      <c r="K3805" s="3"/>
      <c r="L3805" s="3"/>
      <c r="O3805" s="227"/>
      <c r="Q3805" s="94"/>
      <c r="R3805" s="94"/>
      <c r="S3805" s="94"/>
      <c r="T3805" s="94"/>
    </row>
    <row r="3806" ht="15.75" customHeight="1">
      <c r="A3806" s="242"/>
      <c r="B3806" s="222"/>
      <c r="C3806" s="223"/>
      <c r="D3806" s="248"/>
      <c r="J3806" s="226"/>
      <c r="K3806" s="3"/>
      <c r="L3806" s="3"/>
      <c r="O3806" s="227"/>
      <c r="Q3806" s="94"/>
      <c r="R3806" s="94"/>
      <c r="S3806" s="94"/>
      <c r="T3806" s="94"/>
    </row>
    <row r="3807" ht="15.75" customHeight="1">
      <c r="A3807" s="242"/>
      <c r="B3807" s="222"/>
      <c r="C3807" s="223"/>
      <c r="D3807" s="248"/>
      <c r="J3807" s="226"/>
      <c r="K3807" s="3"/>
      <c r="L3807" s="3"/>
      <c r="O3807" s="227"/>
      <c r="Q3807" s="94"/>
      <c r="R3807" s="94"/>
      <c r="S3807" s="94"/>
      <c r="T3807" s="94"/>
    </row>
    <row r="3808" ht="15.75" customHeight="1">
      <c r="A3808" s="242"/>
      <c r="B3808" s="222"/>
      <c r="C3808" s="223"/>
      <c r="D3808" s="248"/>
      <c r="J3808" s="226"/>
      <c r="K3808" s="3"/>
      <c r="L3808" s="3"/>
      <c r="O3808" s="227"/>
      <c r="Q3808" s="94"/>
      <c r="R3808" s="94"/>
      <c r="S3808" s="94"/>
      <c r="T3808" s="94"/>
    </row>
    <row r="3809" ht="15.75" customHeight="1">
      <c r="A3809" s="242"/>
      <c r="B3809" s="222"/>
      <c r="C3809" s="223"/>
      <c r="D3809" s="248"/>
      <c r="J3809" s="226"/>
      <c r="K3809" s="3"/>
      <c r="L3809" s="3"/>
      <c r="O3809" s="227"/>
      <c r="Q3809" s="94"/>
      <c r="R3809" s="94"/>
      <c r="S3809" s="94"/>
      <c r="T3809" s="94"/>
    </row>
    <row r="3810" ht="15.75" customHeight="1">
      <c r="A3810" s="242"/>
      <c r="B3810" s="222"/>
      <c r="C3810" s="223"/>
      <c r="D3810" s="248"/>
      <c r="J3810" s="226"/>
      <c r="K3810" s="3"/>
      <c r="L3810" s="3"/>
      <c r="O3810" s="227"/>
      <c r="Q3810" s="94"/>
      <c r="R3810" s="94"/>
      <c r="S3810" s="94"/>
      <c r="T3810" s="94"/>
    </row>
    <row r="3811" ht="15.75" customHeight="1">
      <c r="A3811" s="242"/>
      <c r="B3811" s="222"/>
      <c r="C3811" s="223"/>
      <c r="D3811" s="248"/>
      <c r="J3811" s="226"/>
      <c r="K3811" s="3"/>
      <c r="L3811" s="3"/>
      <c r="O3811" s="227"/>
      <c r="Q3811" s="94"/>
      <c r="R3811" s="94"/>
      <c r="S3811" s="94"/>
      <c r="T3811" s="94"/>
    </row>
    <row r="3812" ht="15.75" customHeight="1">
      <c r="A3812" s="242"/>
      <c r="B3812" s="222"/>
      <c r="C3812" s="223"/>
      <c r="D3812" s="248"/>
      <c r="J3812" s="226"/>
      <c r="K3812" s="3"/>
      <c r="L3812" s="3"/>
      <c r="O3812" s="227"/>
      <c r="Q3812" s="94"/>
      <c r="R3812" s="94"/>
      <c r="S3812" s="94"/>
      <c r="T3812" s="94"/>
    </row>
    <row r="3813" ht="15.75" customHeight="1">
      <c r="A3813" s="242"/>
      <c r="B3813" s="222"/>
      <c r="C3813" s="223"/>
      <c r="D3813" s="248"/>
      <c r="J3813" s="226"/>
      <c r="K3813" s="3"/>
      <c r="L3813" s="3"/>
      <c r="O3813" s="227"/>
      <c r="Q3813" s="94"/>
      <c r="R3813" s="94"/>
      <c r="S3813" s="94"/>
      <c r="T3813" s="94"/>
    </row>
    <row r="3814" ht="15.75" customHeight="1">
      <c r="A3814" s="242"/>
      <c r="B3814" s="222"/>
      <c r="C3814" s="223"/>
      <c r="D3814" s="248"/>
      <c r="J3814" s="226"/>
      <c r="K3814" s="3"/>
      <c r="L3814" s="3"/>
      <c r="O3814" s="227"/>
      <c r="Q3814" s="94"/>
      <c r="R3814" s="94"/>
      <c r="S3814" s="94"/>
      <c r="T3814" s="94"/>
    </row>
    <row r="3815" ht="15.75" customHeight="1">
      <c r="A3815" s="242"/>
      <c r="B3815" s="222"/>
      <c r="C3815" s="223"/>
      <c r="D3815" s="248"/>
      <c r="J3815" s="226"/>
      <c r="K3815" s="3"/>
      <c r="L3815" s="3"/>
      <c r="O3815" s="227"/>
      <c r="Q3815" s="94"/>
      <c r="R3815" s="94"/>
      <c r="S3815" s="94"/>
      <c r="T3815" s="94"/>
    </row>
    <row r="3816" ht="15.75" customHeight="1">
      <c r="A3816" s="242"/>
      <c r="B3816" s="222"/>
      <c r="C3816" s="223"/>
      <c r="D3816" s="248"/>
      <c r="J3816" s="226"/>
      <c r="K3816" s="3"/>
      <c r="L3816" s="3"/>
      <c r="O3816" s="227"/>
      <c r="Q3816" s="94"/>
      <c r="R3816" s="94"/>
      <c r="S3816" s="94"/>
      <c r="T3816" s="94"/>
    </row>
    <row r="3817" ht="15.75" customHeight="1">
      <c r="A3817" s="242"/>
      <c r="B3817" s="222"/>
      <c r="C3817" s="223"/>
      <c r="D3817" s="248"/>
      <c r="J3817" s="226"/>
      <c r="K3817" s="3"/>
      <c r="L3817" s="3"/>
      <c r="O3817" s="227"/>
      <c r="Q3817" s="94"/>
      <c r="R3817" s="94"/>
      <c r="S3817" s="94"/>
      <c r="T3817" s="94"/>
    </row>
    <row r="3818" ht="15.75" customHeight="1">
      <c r="A3818" s="242"/>
      <c r="B3818" s="222"/>
      <c r="C3818" s="223"/>
      <c r="D3818" s="248"/>
      <c r="J3818" s="226"/>
      <c r="K3818" s="3"/>
      <c r="L3818" s="3"/>
      <c r="O3818" s="227"/>
      <c r="Q3818" s="94"/>
      <c r="R3818" s="94"/>
      <c r="S3818" s="94"/>
      <c r="T3818" s="94"/>
    </row>
    <row r="3819" ht="15.75" customHeight="1">
      <c r="A3819" s="242"/>
      <c r="B3819" s="222"/>
      <c r="C3819" s="223"/>
      <c r="D3819" s="248"/>
      <c r="J3819" s="226"/>
      <c r="K3819" s="3"/>
      <c r="L3819" s="3"/>
      <c r="O3819" s="227"/>
      <c r="Q3819" s="94"/>
      <c r="R3819" s="94"/>
      <c r="S3819" s="94"/>
      <c r="T3819" s="94"/>
    </row>
    <row r="3820" ht="15.75" customHeight="1">
      <c r="A3820" s="242"/>
      <c r="B3820" s="222"/>
      <c r="C3820" s="223"/>
      <c r="D3820" s="248"/>
      <c r="J3820" s="226"/>
      <c r="K3820" s="3"/>
      <c r="L3820" s="3"/>
      <c r="O3820" s="227"/>
      <c r="Q3820" s="94"/>
      <c r="R3820" s="94"/>
      <c r="S3820" s="94"/>
      <c r="T3820" s="94"/>
    </row>
    <row r="3821" ht="15.75" customHeight="1">
      <c r="A3821" s="242"/>
      <c r="B3821" s="222"/>
      <c r="C3821" s="223"/>
      <c r="D3821" s="248"/>
      <c r="J3821" s="226"/>
      <c r="K3821" s="3"/>
      <c r="L3821" s="3"/>
      <c r="O3821" s="227"/>
      <c r="Q3821" s="94"/>
      <c r="R3821" s="94"/>
      <c r="S3821" s="94"/>
      <c r="T3821" s="94"/>
    </row>
    <row r="3822" ht="15.75" customHeight="1">
      <c r="A3822" s="242"/>
      <c r="B3822" s="222"/>
      <c r="C3822" s="223"/>
      <c r="D3822" s="248"/>
      <c r="J3822" s="226"/>
      <c r="K3822" s="3"/>
      <c r="L3822" s="3"/>
      <c r="O3822" s="227"/>
      <c r="Q3822" s="94"/>
      <c r="R3822" s="94"/>
      <c r="S3822" s="94"/>
      <c r="T3822" s="94"/>
    </row>
    <row r="3823" ht="15.75" customHeight="1">
      <c r="A3823" s="242"/>
      <c r="B3823" s="222"/>
      <c r="C3823" s="223"/>
      <c r="D3823" s="248"/>
      <c r="J3823" s="226"/>
      <c r="K3823" s="3"/>
      <c r="L3823" s="3"/>
      <c r="O3823" s="227"/>
      <c r="Q3823" s="94"/>
      <c r="R3823" s="94"/>
      <c r="S3823" s="94"/>
      <c r="T3823" s="94"/>
    </row>
    <row r="3824" ht="15.75" customHeight="1">
      <c r="A3824" s="242"/>
      <c r="B3824" s="222"/>
      <c r="C3824" s="223"/>
      <c r="D3824" s="248"/>
      <c r="J3824" s="226"/>
      <c r="K3824" s="3"/>
      <c r="L3824" s="3"/>
      <c r="O3824" s="227"/>
      <c r="Q3824" s="94"/>
      <c r="R3824" s="94"/>
      <c r="S3824" s="94"/>
      <c r="T3824" s="94"/>
    </row>
    <row r="3825" ht="15.75" customHeight="1">
      <c r="A3825" s="242"/>
      <c r="B3825" s="222"/>
      <c r="C3825" s="223"/>
      <c r="D3825" s="248"/>
      <c r="J3825" s="226"/>
      <c r="K3825" s="3"/>
      <c r="L3825" s="3"/>
      <c r="O3825" s="227"/>
      <c r="Q3825" s="94"/>
      <c r="R3825" s="94"/>
      <c r="S3825" s="94"/>
      <c r="T3825" s="94"/>
    </row>
    <row r="3826" ht="15.75" customHeight="1">
      <c r="A3826" s="242"/>
      <c r="B3826" s="222"/>
      <c r="C3826" s="223"/>
      <c r="D3826" s="248"/>
      <c r="J3826" s="226"/>
      <c r="K3826" s="3"/>
      <c r="L3826" s="3"/>
      <c r="O3826" s="227"/>
      <c r="Q3826" s="94"/>
      <c r="R3826" s="94"/>
      <c r="S3826" s="94"/>
      <c r="T3826" s="94"/>
    </row>
    <row r="3827" ht="15.75" customHeight="1">
      <c r="A3827" s="242"/>
      <c r="B3827" s="222"/>
      <c r="C3827" s="223"/>
      <c r="D3827" s="248"/>
      <c r="J3827" s="226"/>
      <c r="K3827" s="3"/>
      <c r="L3827" s="3"/>
      <c r="O3827" s="227"/>
      <c r="Q3827" s="94"/>
      <c r="R3827" s="94"/>
      <c r="S3827" s="94"/>
      <c r="T3827" s="94"/>
    </row>
    <row r="3828" ht="15.75" customHeight="1">
      <c r="A3828" s="242"/>
      <c r="B3828" s="222"/>
      <c r="C3828" s="223"/>
      <c r="D3828" s="248"/>
      <c r="J3828" s="226"/>
      <c r="K3828" s="3"/>
      <c r="L3828" s="3"/>
      <c r="O3828" s="227"/>
      <c r="Q3828" s="94"/>
      <c r="R3828" s="94"/>
      <c r="S3828" s="94"/>
      <c r="T3828" s="94"/>
    </row>
    <row r="3829" ht="15.75" customHeight="1">
      <c r="A3829" s="242"/>
      <c r="B3829" s="222"/>
      <c r="C3829" s="223"/>
      <c r="D3829" s="248"/>
      <c r="J3829" s="226"/>
      <c r="K3829" s="3"/>
      <c r="L3829" s="3"/>
      <c r="O3829" s="227"/>
      <c r="Q3829" s="94"/>
      <c r="R3829" s="94"/>
      <c r="S3829" s="94"/>
      <c r="T3829" s="94"/>
    </row>
    <row r="3830" ht="15.75" customHeight="1">
      <c r="A3830" s="242"/>
      <c r="B3830" s="222"/>
      <c r="C3830" s="223"/>
      <c r="D3830" s="248"/>
      <c r="J3830" s="226"/>
      <c r="K3830" s="3"/>
      <c r="L3830" s="3"/>
      <c r="O3830" s="227"/>
      <c r="Q3830" s="94"/>
      <c r="R3830" s="94"/>
      <c r="S3830" s="94"/>
      <c r="T3830" s="94"/>
    </row>
    <row r="3831" ht="15.75" customHeight="1">
      <c r="A3831" s="242"/>
      <c r="B3831" s="222"/>
      <c r="C3831" s="223"/>
      <c r="D3831" s="248"/>
      <c r="J3831" s="226"/>
      <c r="K3831" s="3"/>
      <c r="L3831" s="3"/>
      <c r="O3831" s="227"/>
      <c r="Q3831" s="94"/>
      <c r="R3831" s="94"/>
      <c r="S3831" s="94"/>
      <c r="T3831" s="94"/>
    </row>
    <row r="3832" ht="15.75" customHeight="1">
      <c r="A3832" s="242"/>
      <c r="B3832" s="222"/>
      <c r="C3832" s="223"/>
      <c r="D3832" s="248"/>
      <c r="J3832" s="226"/>
      <c r="K3832" s="3"/>
      <c r="L3832" s="3"/>
      <c r="O3832" s="227"/>
      <c r="Q3832" s="94"/>
      <c r="R3832" s="94"/>
      <c r="S3832" s="94"/>
      <c r="T3832" s="94"/>
    </row>
    <row r="3833" ht="15.75" customHeight="1">
      <c r="A3833" s="242"/>
      <c r="B3833" s="222"/>
      <c r="C3833" s="223"/>
      <c r="D3833" s="248"/>
      <c r="J3833" s="226"/>
      <c r="K3833" s="3"/>
      <c r="L3833" s="3"/>
      <c r="O3833" s="227"/>
      <c r="Q3833" s="94"/>
      <c r="R3833" s="94"/>
      <c r="S3833" s="94"/>
      <c r="T3833" s="94"/>
    </row>
    <row r="3834" ht="15.75" customHeight="1">
      <c r="A3834" s="242"/>
      <c r="B3834" s="222"/>
      <c r="C3834" s="223"/>
      <c r="D3834" s="248"/>
      <c r="J3834" s="226"/>
      <c r="K3834" s="3"/>
      <c r="L3834" s="3"/>
      <c r="O3834" s="227"/>
      <c r="Q3834" s="94"/>
      <c r="R3834" s="94"/>
      <c r="S3834" s="94"/>
      <c r="T3834" s="94"/>
    </row>
    <row r="3835" ht="15.75" customHeight="1">
      <c r="A3835" s="242"/>
      <c r="B3835" s="222"/>
      <c r="C3835" s="223"/>
      <c r="D3835" s="248"/>
      <c r="J3835" s="226"/>
      <c r="K3835" s="3"/>
      <c r="L3835" s="3"/>
      <c r="O3835" s="227"/>
      <c r="Q3835" s="94"/>
      <c r="R3835" s="94"/>
      <c r="S3835" s="94"/>
      <c r="T3835" s="94"/>
    </row>
    <row r="3836" ht="15.75" customHeight="1">
      <c r="A3836" s="242"/>
      <c r="B3836" s="222"/>
      <c r="C3836" s="223"/>
      <c r="D3836" s="248"/>
      <c r="J3836" s="226"/>
      <c r="K3836" s="3"/>
      <c r="L3836" s="3"/>
      <c r="O3836" s="227"/>
      <c r="Q3836" s="94"/>
      <c r="R3836" s="94"/>
      <c r="S3836" s="94"/>
      <c r="T3836" s="94"/>
    </row>
    <row r="3837" ht="15.75" customHeight="1">
      <c r="A3837" s="242"/>
      <c r="B3837" s="222"/>
      <c r="C3837" s="223"/>
      <c r="D3837" s="248"/>
      <c r="J3837" s="226"/>
      <c r="K3837" s="3"/>
      <c r="L3837" s="3"/>
      <c r="O3837" s="227"/>
      <c r="Q3837" s="94"/>
      <c r="R3837" s="94"/>
      <c r="S3837" s="94"/>
      <c r="T3837" s="94"/>
    </row>
    <row r="3838" ht="15.75" customHeight="1">
      <c r="A3838" s="242"/>
      <c r="B3838" s="222"/>
      <c r="C3838" s="223"/>
      <c r="D3838" s="248"/>
      <c r="J3838" s="226"/>
      <c r="K3838" s="3"/>
      <c r="L3838" s="3"/>
      <c r="O3838" s="227"/>
      <c r="Q3838" s="94"/>
      <c r="R3838" s="94"/>
      <c r="S3838" s="94"/>
      <c r="T3838" s="94"/>
    </row>
    <row r="3839" ht="15.75" customHeight="1">
      <c r="A3839" s="242"/>
      <c r="B3839" s="222"/>
      <c r="C3839" s="223"/>
      <c r="D3839" s="248"/>
      <c r="J3839" s="226"/>
      <c r="K3839" s="3"/>
      <c r="L3839" s="3"/>
      <c r="O3839" s="227"/>
      <c r="Q3839" s="94"/>
      <c r="R3839" s="94"/>
      <c r="S3839" s="94"/>
      <c r="T3839" s="94"/>
    </row>
    <row r="3840" ht="15.75" customHeight="1">
      <c r="A3840" s="242"/>
      <c r="B3840" s="222"/>
      <c r="C3840" s="223"/>
      <c r="D3840" s="248"/>
      <c r="J3840" s="226"/>
      <c r="K3840" s="3"/>
      <c r="L3840" s="3"/>
      <c r="O3840" s="227"/>
      <c r="Q3840" s="94"/>
      <c r="R3840" s="94"/>
      <c r="S3840" s="94"/>
      <c r="T3840" s="94"/>
    </row>
    <row r="3841" ht="15.75" customHeight="1">
      <c r="A3841" s="242"/>
      <c r="B3841" s="222"/>
      <c r="C3841" s="223"/>
      <c r="D3841" s="248"/>
      <c r="J3841" s="226"/>
      <c r="K3841" s="3"/>
      <c r="L3841" s="3"/>
      <c r="O3841" s="227"/>
      <c r="Q3841" s="94"/>
      <c r="R3841" s="94"/>
      <c r="S3841" s="94"/>
      <c r="T3841" s="94"/>
    </row>
    <row r="3842" ht="15.75" customHeight="1">
      <c r="A3842" s="242"/>
      <c r="B3842" s="222"/>
      <c r="C3842" s="223"/>
      <c r="D3842" s="248"/>
      <c r="J3842" s="226"/>
      <c r="K3842" s="3"/>
      <c r="L3842" s="3"/>
      <c r="O3842" s="227"/>
      <c r="Q3842" s="94"/>
      <c r="R3842" s="94"/>
      <c r="S3842" s="94"/>
      <c r="T3842" s="94"/>
    </row>
    <row r="3843" ht="15.75" customHeight="1">
      <c r="A3843" s="242"/>
      <c r="B3843" s="222"/>
      <c r="C3843" s="223"/>
      <c r="D3843" s="248"/>
      <c r="J3843" s="226"/>
      <c r="K3843" s="3"/>
      <c r="L3843" s="3"/>
      <c r="O3843" s="227"/>
      <c r="Q3843" s="94"/>
      <c r="R3843" s="94"/>
      <c r="S3843" s="94"/>
      <c r="T3843" s="94"/>
    </row>
    <row r="3844" ht="15.75" customHeight="1">
      <c r="A3844" s="242"/>
      <c r="B3844" s="222"/>
      <c r="C3844" s="223"/>
      <c r="D3844" s="248"/>
      <c r="J3844" s="226"/>
      <c r="K3844" s="3"/>
      <c r="L3844" s="3"/>
      <c r="O3844" s="227"/>
      <c r="Q3844" s="94"/>
      <c r="R3844" s="94"/>
      <c r="S3844" s="94"/>
      <c r="T3844" s="94"/>
    </row>
    <row r="3845" ht="15.75" customHeight="1">
      <c r="A3845" s="242"/>
      <c r="B3845" s="222"/>
      <c r="C3845" s="223"/>
      <c r="D3845" s="248"/>
      <c r="J3845" s="226"/>
      <c r="K3845" s="3"/>
      <c r="L3845" s="3"/>
      <c r="O3845" s="227"/>
      <c r="Q3845" s="94"/>
      <c r="R3845" s="94"/>
      <c r="S3845" s="94"/>
      <c r="T3845" s="94"/>
    </row>
    <row r="3846" ht="15.75" customHeight="1">
      <c r="A3846" s="242"/>
      <c r="B3846" s="222"/>
      <c r="C3846" s="223"/>
      <c r="D3846" s="248"/>
      <c r="J3846" s="226"/>
      <c r="K3846" s="3"/>
      <c r="L3846" s="3"/>
      <c r="O3846" s="227"/>
      <c r="Q3846" s="94"/>
      <c r="R3846" s="94"/>
      <c r="S3846" s="94"/>
      <c r="T3846" s="94"/>
    </row>
    <row r="3847" ht="15.75" customHeight="1">
      <c r="A3847" s="242"/>
      <c r="B3847" s="222"/>
      <c r="C3847" s="223"/>
      <c r="D3847" s="248"/>
      <c r="J3847" s="226"/>
      <c r="K3847" s="3"/>
      <c r="L3847" s="3"/>
      <c r="O3847" s="227"/>
      <c r="Q3847" s="94"/>
      <c r="R3847" s="94"/>
      <c r="S3847" s="94"/>
      <c r="T3847" s="94"/>
    </row>
    <row r="3848" ht="15.75" customHeight="1">
      <c r="A3848" s="242"/>
      <c r="B3848" s="222"/>
      <c r="C3848" s="223"/>
      <c r="D3848" s="248"/>
      <c r="J3848" s="226"/>
      <c r="K3848" s="3"/>
      <c r="L3848" s="3"/>
      <c r="O3848" s="227"/>
      <c r="Q3848" s="94"/>
      <c r="R3848" s="94"/>
      <c r="S3848" s="94"/>
      <c r="T3848" s="94"/>
    </row>
    <row r="3849" ht="15.75" customHeight="1">
      <c r="A3849" s="242"/>
      <c r="B3849" s="222"/>
      <c r="C3849" s="223"/>
      <c r="D3849" s="248"/>
      <c r="J3849" s="226"/>
      <c r="K3849" s="3"/>
      <c r="L3849" s="3"/>
      <c r="O3849" s="227"/>
      <c r="Q3849" s="94"/>
      <c r="R3849" s="94"/>
      <c r="S3849" s="94"/>
      <c r="T3849" s="94"/>
    </row>
    <row r="3850" ht="15.75" customHeight="1">
      <c r="A3850" s="242"/>
      <c r="B3850" s="222"/>
      <c r="C3850" s="223"/>
      <c r="D3850" s="248"/>
      <c r="J3850" s="226"/>
      <c r="K3850" s="3"/>
      <c r="L3850" s="3"/>
      <c r="O3850" s="227"/>
      <c r="Q3850" s="94"/>
      <c r="R3850" s="94"/>
      <c r="S3850" s="94"/>
      <c r="T3850" s="94"/>
    </row>
    <row r="3851" ht="15.75" customHeight="1">
      <c r="A3851" s="242"/>
      <c r="B3851" s="222"/>
      <c r="C3851" s="223"/>
      <c r="D3851" s="248"/>
      <c r="J3851" s="226"/>
      <c r="K3851" s="3"/>
      <c r="L3851" s="3"/>
      <c r="O3851" s="227"/>
      <c r="Q3851" s="94"/>
      <c r="R3851" s="94"/>
      <c r="S3851" s="94"/>
      <c r="T3851" s="94"/>
    </row>
    <row r="3852" ht="15.75" customHeight="1">
      <c r="A3852" s="242"/>
      <c r="B3852" s="222"/>
      <c r="C3852" s="223"/>
      <c r="D3852" s="248"/>
      <c r="J3852" s="226"/>
      <c r="K3852" s="3"/>
      <c r="L3852" s="3"/>
      <c r="O3852" s="227"/>
      <c r="Q3852" s="94"/>
      <c r="R3852" s="94"/>
      <c r="S3852" s="94"/>
      <c r="T3852" s="94"/>
    </row>
    <row r="3853" ht="15.75" customHeight="1">
      <c r="A3853" s="242"/>
      <c r="B3853" s="222"/>
      <c r="C3853" s="223"/>
      <c r="D3853" s="248"/>
      <c r="J3853" s="226"/>
      <c r="K3853" s="3"/>
      <c r="L3853" s="3"/>
      <c r="O3853" s="227"/>
      <c r="Q3853" s="94"/>
      <c r="R3853" s="94"/>
      <c r="S3853" s="94"/>
      <c r="T3853" s="94"/>
    </row>
    <row r="3854" ht="15.75" customHeight="1">
      <c r="A3854" s="242"/>
      <c r="B3854" s="222"/>
      <c r="C3854" s="223"/>
      <c r="D3854" s="248"/>
      <c r="J3854" s="226"/>
      <c r="K3854" s="3"/>
      <c r="L3854" s="3"/>
      <c r="O3854" s="227"/>
      <c r="Q3854" s="94"/>
      <c r="R3854" s="94"/>
      <c r="S3854" s="94"/>
      <c r="T3854" s="94"/>
    </row>
    <row r="3855" ht="15.75" customHeight="1">
      <c r="A3855" s="242"/>
      <c r="B3855" s="222"/>
      <c r="C3855" s="223"/>
      <c r="D3855" s="248"/>
      <c r="J3855" s="226"/>
      <c r="K3855" s="3"/>
      <c r="L3855" s="3"/>
      <c r="O3855" s="227"/>
      <c r="Q3855" s="94"/>
      <c r="R3855" s="94"/>
      <c r="S3855" s="94"/>
      <c r="T3855" s="94"/>
    </row>
    <row r="3856" ht="15.75" customHeight="1">
      <c r="A3856" s="242"/>
      <c r="B3856" s="222"/>
      <c r="C3856" s="223"/>
      <c r="D3856" s="248"/>
      <c r="J3856" s="226"/>
      <c r="K3856" s="3"/>
      <c r="L3856" s="3"/>
      <c r="O3856" s="227"/>
      <c r="Q3856" s="94"/>
      <c r="R3856" s="94"/>
      <c r="S3856" s="94"/>
      <c r="T3856" s="94"/>
    </row>
    <row r="3857" ht="15.75" customHeight="1">
      <c r="A3857" s="242"/>
      <c r="B3857" s="222"/>
      <c r="C3857" s="223"/>
      <c r="D3857" s="248"/>
      <c r="J3857" s="226"/>
      <c r="K3857" s="3"/>
      <c r="L3857" s="3"/>
      <c r="O3857" s="227"/>
      <c r="Q3857" s="94"/>
      <c r="R3857" s="94"/>
      <c r="S3857" s="94"/>
      <c r="T3857" s="94"/>
    </row>
    <row r="3858" ht="15.75" customHeight="1">
      <c r="A3858" s="242"/>
      <c r="B3858" s="222"/>
      <c r="C3858" s="223"/>
      <c r="D3858" s="248"/>
      <c r="J3858" s="226"/>
      <c r="K3858" s="3"/>
      <c r="L3858" s="3"/>
      <c r="O3858" s="227"/>
      <c r="Q3858" s="94"/>
      <c r="R3858" s="94"/>
      <c r="S3858" s="94"/>
      <c r="T3858" s="94"/>
    </row>
    <row r="3859" ht="15.75" customHeight="1">
      <c r="A3859" s="242"/>
      <c r="B3859" s="222"/>
      <c r="C3859" s="223"/>
      <c r="D3859" s="248"/>
      <c r="J3859" s="226"/>
      <c r="K3859" s="3"/>
      <c r="L3859" s="3"/>
      <c r="O3859" s="227"/>
      <c r="Q3859" s="94"/>
      <c r="R3859" s="94"/>
      <c r="S3859" s="94"/>
      <c r="T3859" s="94"/>
    </row>
    <row r="3860" ht="15.75" customHeight="1">
      <c r="A3860" s="242"/>
      <c r="B3860" s="222"/>
      <c r="C3860" s="223"/>
      <c r="D3860" s="248"/>
      <c r="J3860" s="226"/>
      <c r="K3860" s="3"/>
      <c r="L3860" s="3"/>
      <c r="O3860" s="227"/>
      <c r="Q3860" s="94"/>
      <c r="R3860" s="94"/>
      <c r="S3860" s="94"/>
      <c r="T3860" s="94"/>
    </row>
    <row r="3861" ht="15.75" customHeight="1">
      <c r="A3861" s="242"/>
      <c r="B3861" s="222"/>
      <c r="C3861" s="223"/>
      <c r="D3861" s="248"/>
      <c r="J3861" s="226"/>
      <c r="K3861" s="3"/>
      <c r="L3861" s="3"/>
      <c r="O3861" s="227"/>
      <c r="Q3861" s="94"/>
      <c r="R3861" s="94"/>
      <c r="S3861" s="94"/>
      <c r="T3861" s="94"/>
    </row>
    <row r="3862" ht="15.75" customHeight="1">
      <c r="A3862" s="242"/>
      <c r="B3862" s="222"/>
      <c r="C3862" s="223"/>
      <c r="D3862" s="248"/>
      <c r="J3862" s="226"/>
      <c r="K3862" s="3"/>
      <c r="L3862" s="3"/>
      <c r="O3862" s="227"/>
      <c r="Q3862" s="94"/>
      <c r="R3862" s="94"/>
      <c r="S3862" s="94"/>
      <c r="T3862" s="94"/>
    </row>
    <row r="3863" ht="15.75" customHeight="1">
      <c r="A3863" s="242"/>
      <c r="B3863" s="222"/>
      <c r="C3863" s="223"/>
      <c r="D3863" s="248"/>
      <c r="J3863" s="226"/>
      <c r="K3863" s="3"/>
      <c r="L3863" s="3"/>
      <c r="O3863" s="227"/>
      <c r="Q3863" s="94"/>
      <c r="R3863" s="94"/>
      <c r="S3863" s="94"/>
      <c r="T3863" s="94"/>
    </row>
    <row r="3864" ht="15.75" customHeight="1">
      <c r="A3864" s="242"/>
      <c r="B3864" s="222"/>
      <c r="C3864" s="223"/>
      <c r="D3864" s="248"/>
      <c r="J3864" s="226"/>
      <c r="K3864" s="3"/>
      <c r="L3864" s="3"/>
      <c r="O3864" s="227"/>
      <c r="Q3864" s="94"/>
      <c r="R3864" s="94"/>
      <c r="S3864" s="94"/>
      <c r="T3864" s="94"/>
    </row>
    <row r="3865" ht="15.75" customHeight="1">
      <c r="A3865" s="242"/>
      <c r="B3865" s="222"/>
      <c r="C3865" s="223"/>
      <c r="D3865" s="248"/>
      <c r="J3865" s="226"/>
      <c r="K3865" s="3"/>
      <c r="L3865" s="3"/>
      <c r="O3865" s="227"/>
      <c r="Q3865" s="94"/>
      <c r="R3865" s="94"/>
      <c r="S3865" s="94"/>
      <c r="T3865" s="94"/>
    </row>
    <row r="3866" ht="15.75" customHeight="1">
      <c r="A3866" s="242"/>
      <c r="B3866" s="222"/>
      <c r="C3866" s="223"/>
      <c r="D3866" s="248"/>
      <c r="J3866" s="226"/>
      <c r="K3866" s="3"/>
      <c r="L3866" s="3"/>
      <c r="O3866" s="227"/>
      <c r="Q3866" s="94"/>
      <c r="R3866" s="94"/>
      <c r="S3866" s="94"/>
      <c r="T3866" s="94"/>
    </row>
    <row r="3867" ht="15.75" customHeight="1">
      <c r="A3867" s="242"/>
      <c r="B3867" s="222"/>
      <c r="C3867" s="223"/>
      <c r="D3867" s="248"/>
      <c r="J3867" s="226"/>
      <c r="K3867" s="3"/>
      <c r="L3867" s="3"/>
      <c r="O3867" s="227"/>
      <c r="Q3867" s="94"/>
      <c r="R3867" s="94"/>
      <c r="S3867" s="94"/>
      <c r="T3867" s="94"/>
    </row>
    <row r="3868" ht="15.75" customHeight="1">
      <c r="A3868" s="242"/>
      <c r="B3868" s="222"/>
      <c r="C3868" s="223"/>
      <c r="D3868" s="248"/>
      <c r="J3868" s="226"/>
      <c r="K3868" s="3"/>
      <c r="L3868" s="3"/>
      <c r="O3868" s="227"/>
      <c r="Q3868" s="94"/>
      <c r="R3868" s="94"/>
      <c r="S3868" s="94"/>
      <c r="T3868" s="94"/>
    </row>
    <row r="3869" ht="15.75" customHeight="1">
      <c r="A3869" s="242"/>
      <c r="B3869" s="222"/>
      <c r="C3869" s="223"/>
      <c r="D3869" s="248"/>
      <c r="J3869" s="226"/>
      <c r="K3869" s="3"/>
      <c r="L3869" s="3"/>
      <c r="O3869" s="227"/>
      <c r="Q3869" s="94"/>
      <c r="R3869" s="94"/>
      <c r="S3869" s="94"/>
      <c r="T3869" s="94"/>
    </row>
    <row r="3870" ht="15.75" customHeight="1">
      <c r="A3870" s="242"/>
      <c r="B3870" s="222"/>
      <c r="C3870" s="223"/>
      <c r="D3870" s="248"/>
      <c r="J3870" s="226"/>
      <c r="K3870" s="3"/>
      <c r="L3870" s="3"/>
      <c r="O3870" s="227"/>
      <c r="Q3870" s="94"/>
      <c r="R3870" s="94"/>
      <c r="S3870" s="94"/>
      <c r="T3870" s="94"/>
    </row>
    <row r="3871" ht="15.75" customHeight="1">
      <c r="A3871" s="242"/>
      <c r="B3871" s="222"/>
      <c r="C3871" s="223"/>
      <c r="D3871" s="248"/>
      <c r="J3871" s="226"/>
      <c r="K3871" s="3"/>
      <c r="L3871" s="3"/>
      <c r="O3871" s="227"/>
      <c r="Q3871" s="94"/>
      <c r="R3871" s="94"/>
      <c r="S3871" s="94"/>
      <c r="T3871" s="94"/>
    </row>
    <row r="3872" ht="15.75" customHeight="1">
      <c r="A3872" s="242"/>
      <c r="B3872" s="222"/>
      <c r="C3872" s="223"/>
      <c r="D3872" s="248"/>
      <c r="J3872" s="226"/>
      <c r="K3872" s="3"/>
      <c r="L3872" s="3"/>
      <c r="O3872" s="227"/>
      <c r="Q3872" s="94"/>
      <c r="R3872" s="94"/>
      <c r="S3872" s="94"/>
      <c r="T3872" s="94"/>
    </row>
    <row r="3873" ht="15.75" customHeight="1">
      <c r="A3873" s="242"/>
      <c r="B3873" s="222"/>
      <c r="C3873" s="223"/>
      <c r="D3873" s="248"/>
      <c r="J3873" s="226"/>
      <c r="K3873" s="3"/>
      <c r="L3873" s="3"/>
      <c r="O3873" s="227"/>
      <c r="Q3873" s="94"/>
      <c r="R3873" s="94"/>
      <c r="S3873" s="94"/>
      <c r="T3873" s="94"/>
    </row>
    <row r="3874" ht="15.75" customHeight="1">
      <c r="A3874" s="242"/>
      <c r="B3874" s="222"/>
      <c r="C3874" s="223"/>
      <c r="D3874" s="248"/>
      <c r="J3874" s="226"/>
      <c r="K3874" s="3"/>
      <c r="L3874" s="3"/>
      <c r="O3874" s="227"/>
      <c r="Q3874" s="94"/>
      <c r="R3874" s="94"/>
      <c r="S3874" s="94"/>
      <c r="T3874" s="94"/>
    </row>
    <row r="3875" ht="15.75" customHeight="1">
      <c r="A3875" s="242"/>
      <c r="B3875" s="222"/>
      <c r="C3875" s="223"/>
      <c r="D3875" s="248"/>
      <c r="J3875" s="226"/>
      <c r="K3875" s="3"/>
      <c r="L3875" s="3"/>
      <c r="O3875" s="227"/>
      <c r="Q3875" s="94"/>
      <c r="R3875" s="94"/>
      <c r="S3875" s="94"/>
      <c r="T3875" s="94"/>
    </row>
    <row r="3876" ht="15.75" customHeight="1">
      <c r="A3876" s="242"/>
      <c r="B3876" s="222"/>
      <c r="C3876" s="223"/>
      <c r="D3876" s="248"/>
      <c r="J3876" s="226"/>
      <c r="K3876" s="3"/>
      <c r="L3876" s="3"/>
      <c r="O3876" s="227"/>
      <c r="Q3876" s="94"/>
      <c r="R3876" s="94"/>
      <c r="S3876" s="94"/>
      <c r="T3876" s="94"/>
    </row>
    <row r="3877" ht="15.75" customHeight="1">
      <c r="A3877" s="242"/>
      <c r="B3877" s="222"/>
      <c r="C3877" s="223"/>
      <c r="D3877" s="248"/>
      <c r="J3877" s="226"/>
      <c r="K3877" s="3"/>
      <c r="L3877" s="3"/>
      <c r="O3877" s="227"/>
      <c r="Q3877" s="94"/>
      <c r="R3877" s="94"/>
      <c r="S3877" s="94"/>
      <c r="T3877" s="94"/>
    </row>
    <row r="3878" ht="15.75" customHeight="1">
      <c r="A3878" s="242"/>
      <c r="B3878" s="222"/>
      <c r="C3878" s="223"/>
      <c r="D3878" s="248"/>
      <c r="J3878" s="226"/>
      <c r="K3878" s="3"/>
      <c r="L3878" s="3"/>
      <c r="O3878" s="227"/>
      <c r="Q3878" s="94"/>
      <c r="R3878" s="94"/>
      <c r="S3878" s="94"/>
      <c r="T3878" s="94"/>
    </row>
    <row r="3879" ht="15.75" customHeight="1">
      <c r="A3879" s="242"/>
      <c r="B3879" s="222"/>
      <c r="C3879" s="223"/>
      <c r="D3879" s="248"/>
      <c r="J3879" s="226"/>
      <c r="K3879" s="3"/>
      <c r="L3879" s="3"/>
      <c r="O3879" s="227"/>
      <c r="Q3879" s="94"/>
      <c r="R3879" s="94"/>
      <c r="S3879" s="94"/>
      <c r="T3879" s="94"/>
    </row>
    <row r="3880" ht="15.75" customHeight="1">
      <c r="A3880" s="242"/>
      <c r="B3880" s="222"/>
      <c r="C3880" s="223"/>
      <c r="D3880" s="248"/>
      <c r="J3880" s="226"/>
      <c r="K3880" s="3"/>
      <c r="L3880" s="3"/>
      <c r="O3880" s="227"/>
      <c r="Q3880" s="94"/>
      <c r="R3880" s="94"/>
      <c r="S3880" s="94"/>
      <c r="T3880" s="94"/>
    </row>
    <row r="3881" ht="15.75" customHeight="1">
      <c r="A3881" s="242"/>
      <c r="B3881" s="222"/>
      <c r="C3881" s="223"/>
      <c r="D3881" s="248"/>
      <c r="J3881" s="226"/>
      <c r="K3881" s="3"/>
      <c r="L3881" s="3"/>
      <c r="O3881" s="227"/>
      <c r="Q3881" s="94"/>
      <c r="R3881" s="94"/>
      <c r="S3881" s="94"/>
      <c r="T3881" s="94"/>
    </row>
    <row r="3882" ht="15.75" customHeight="1">
      <c r="A3882" s="242"/>
      <c r="B3882" s="222"/>
      <c r="C3882" s="223"/>
      <c r="D3882" s="248"/>
      <c r="J3882" s="226"/>
      <c r="K3882" s="3"/>
      <c r="L3882" s="3"/>
      <c r="O3882" s="227"/>
      <c r="Q3882" s="94"/>
      <c r="R3882" s="94"/>
      <c r="S3882" s="94"/>
      <c r="T3882" s="94"/>
    </row>
    <row r="3883" ht="15.75" customHeight="1">
      <c r="A3883" s="242"/>
      <c r="B3883" s="222"/>
      <c r="C3883" s="223"/>
      <c r="D3883" s="248"/>
      <c r="J3883" s="226"/>
      <c r="K3883" s="3"/>
      <c r="L3883" s="3"/>
      <c r="O3883" s="227"/>
      <c r="Q3883" s="94"/>
      <c r="R3883" s="94"/>
      <c r="S3883" s="94"/>
      <c r="T3883" s="94"/>
    </row>
    <row r="3884" ht="15.75" customHeight="1">
      <c r="A3884" s="242"/>
      <c r="B3884" s="222"/>
      <c r="C3884" s="223"/>
      <c r="D3884" s="248"/>
      <c r="J3884" s="226"/>
      <c r="K3884" s="3"/>
      <c r="L3884" s="3"/>
      <c r="O3884" s="227"/>
      <c r="Q3884" s="94"/>
      <c r="R3884" s="94"/>
      <c r="S3884" s="94"/>
      <c r="T3884" s="94"/>
    </row>
    <row r="3885" ht="15.75" customHeight="1">
      <c r="A3885" s="242"/>
      <c r="B3885" s="222"/>
      <c r="C3885" s="223"/>
      <c r="D3885" s="248"/>
      <c r="J3885" s="226"/>
      <c r="K3885" s="3"/>
      <c r="L3885" s="3"/>
      <c r="O3885" s="227"/>
      <c r="Q3885" s="94"/>
      <c r="R3885" s="94"/>
      <c r="S3885" s="94"/>
      <c r="T3885" s="94"/>
    </row>
    <row r="3886" ht="15.75" customHeight="1">
      <c r="A3886" s="242"/>
      <c r="B3886" s="222"/>
      <c r="C3886" s="223"/>
      <c r="D3886" s="248"/>
      <c r="J3886" s="226"/>
      <c r="K3886" s="3"/>
      <c r="L3886" s="3"/>
      <c r="O3886" s="227"/>
      <c r="Q3886" s="94"/>
      <c r="R3886" s="94"/>
      <c r="S3886" s="94"/>
      <c r="T3886" s="94"/>
    </row>
    <row r="3887" ht="15.75" customHeight="1">
      <c r="A3887" s="242"/>
      <c r="B3887" s="222"/>
      <c r="C3887" s="223"/>
      <c r="D3887" s="248"/>
      <c r="J3887" s="226"/>
      <c r="K3887" s="3"/>
      <c r="L3887" s="3"/>
      <c r="O3887" s="227"/>
      <c r="Q3887" s="94"/>
      <c r="R3887" s="94"/>
      <c r="S3887" s="94"/>
      <c r="T3887" s="94"/>
    </row>
    <row r="3888" ht="15.75" customHeight="1">
      <c r="A3888" s="242"/>
      <c r="B3888" s="222"/>
      <c r="C3888" s="223"/>
      <c r="D3888" s="248"/>
      <c r="J3888" s="226"/>
      <c r="K3888" s="3"/>
      <c r="L3888" s="3"/>
      <c r="O3888" s="227"/>
      <c r="Q3888" s="94"/>
      <c r="R3888" s="94"/>
      <c r="S3888" s="94"/>
      <c r="T3888" s="94"/>
    </row>
    <row r="3889" ht="15.75" customHeight="1">
      <c r="A3889" s="242"/>
      <c r="B3889" s="222"/>
      <c r="C3889" s="223"/>
      <c r="D3889" s="248"/>
      <c r="J3889" s="226"/>
      <c r="K3889" s="3"/>
      <c r="L3889" s="3"/>
      <c r="O3889" s="227"/>
      <c r="Q3889" s="94"/>
      <c r="R3889" s="94"/>
      <c r="S3889" s="94"/>
      <c r="T3889" s="94"/>
    </row>
    <row r="3890" ht="15.75" customHeight="1">
      <c r="A3890" s="242"/>
      <c r="B3890" s="222"/>
      <c r="C3890" s="223"/>
      <c r="D3890" s="248"/>
      <c r="J3890" s="226"/>
      <c r="K3890" s="3"/>
      <c r="L3890" s="3"/>
      <c r="O3890" s="227"/>
      <c r="Q3890" s="94"/>
      <c r="R3890" s="94"/>
      <c r="S3890" s="94"/>
      <c r="T3890" s="94"/>
    </row>
    <row r="3891" ht="15.75" customHeight="1">
      <c r="A3891" s="242"/>
      <c r="B3891" s="222"/>
      <c r="C3891" s="223"/>
      <c r="D3891" s="248"/>
      <c r="J3891" s="226"/>
      <c r="K3891" s="3"/>
      <c r="L3891" s="3"/>
      <c r="O3891" s="227"/>
      <c r="Q3891" s="94"/>
      <c r="R3891" s="94"/>
      <c r="S3891" s="94"/>
      <c r="T3891" s="94"/>
    </row>
    <row r="3892" ht="15.75" customHeight="1">
      <c r="A3892" s="242"/>
      <c r="B3892" s="222"/>
      <c r="C3892" s="223"/>
      <c r="D3892" s="248"/>
      <c r="J3892" s="226"/>
      <c r="K3892" s="3"/>
      <c r="L3892" s="3"/>
      <c r="O3892" s="227"/>
      <c r="Q3892" s="94"/>
      <c r="R3892" s="94"/>
      <c r="S3892" s="94"/>
      <c r="T3892" s="94"/>
    </row>
    <row r="3893" ht="15.75" customHeight="1">
      <c r="A3893" s="242"/>
      <c r="B3893" s="222"/>
      <c r="C3893" s="223"/>
      <c r="D3893" s="248"/>
      <c r="J3893" s="226"/>
      <c r="K3893" s="3"/>
      <c r="L3893" s="3"/>
      <c r="O3893" s="227"/>
      <c r="Q3893" s="94"/>
      <c r="R3893" s="94"/>
      <c r="S3893" s="94"/>
      <c r="T3893" s="94"/>
    </row>
    <row r="3894" ht="15.75" customHeight="1">
      <c r="A3894" s="242"/>
      <c r="B3894" s="222"/>
      <c r="C3894" s="223"/>
      <c r="D3894" s="248"/>
      <c r="J3894" s="226"/>
      <c r="K3894" s="3"/>
      <c r="L3894" s="3"/>
      <c r="O3894" s="227"/>
      <c r="Q3894" s="94"/>
      <c r="R3894" s="94"/>
      <c r="S3894" s="94"/>
      <c r="T3894" s="94"/>
    </row>
    <row r="3895" ht="15.75" customHeight="1">
      <c r="A3895" s="242"/>
      <c r="B3895" s="222"/>
      <c r="C3895" s="223"/>
      <c r="D3895" s="248"/>
      <c r="J3895" s="226"/>
      <c r="K3895" s="3"/>
      <c r="L3895" s="3"/>
      <c r="O3895" s="227"/>
      <c r="Q3895" s="94"/>
      <c r="R3895" s="94"/>
      <c r="S3895" s="94"/>
      <c r="T3895" s="94"/>
    </row>
    <row r="3896" ht="15.75" customHeight="1">
      <c r="A3896" s="242"/>
      <c r="B3896" s="222"/>
      <c r="C3896" s="223"/>
      <c r="D3896" s="248"/>
      <c r="J3896" s="226"/>
      <c r="K3896" s="3"/>
      <c r="L3896" s="3"/>
      <c r="O3896" s="227"/>
      <c r="Q3896" s="94"/>
      <c r="R3896" s="94"/>
      <c r="S3896" s="94"/>
      <c r="T3896" s="94"/>
    </row>
    <row r="3897" ht="15.75" customHeight="1">
      <c r="A3897" s="242"/>
      <c r="B3897" s="222"/>
      <c r="C3897" s="223"/>
      <c r="D3897" s="248"/>
      <c r="J3897" s="226"/>
      <c r="K3897" s="3"/>
      <c r="L3897" s="3"/>
      <c r="O3897" s="227"/>
      <c r="Q3897" s="94"/>
      <c r="R3897" s="94"/>
      <c r="S3897" s="94"/>
      <c r="T3897" s="94"/>
    </row>
    <row r="3898" ht="15.75" customHeight="1">
      <c r="A3898" s="242"/>
      <c r="B3898" s="222"/>
      <c r="C3898" s="223"/>
      <c r="D3898" s="248"/>
      <c r="J3898" s="226"/>
      <c r="K3898" s="3"/>
      <c r="L3898" s="3"/>
      <c r="O3898" s="227"/>
      <c r="Q3898" s="94"/>
      <c r="R3898" s="94"/>
      <c r="S3898" s="94"/>
      <c r="T3898" s="94"/>
    </row>
    <row r="3899" ht="15.75" customHeight="1">
      <c r="A3899" s="242"/>
      <c r="B3899" s="222"/>
      <c r="C3899" s="223"/>
      <c r="D3899" s="248"/>
      <c r="J3899" s="226"/>
      <c r="K3899" s="3"/>
      <c r="L3899" s="3"/>
      <c r="O3899" s="227"/>
      <c r="Q3899" s="94"/>
      <c r="R3899" s="94"/>
      <c r="S3899" s="94"/>
      <c r="T3899" s="94"/>
    </row>
    <row r="3900" ht="15.75" customHeight="1">
      <c r="A3900" s="242"/>
      <c r="B3900" s="222"/>
      <c r="C3900" s="223"/>
      <c r="D3900" s="248"/>
      <c r="J3900" s="226"/>
      <c r="K3900" s="3"/>
      <c r="L3900" s="3"/>
      <c r="O3900" s="227"/>
      <c r="Q3900" s="94"/>
      <c r="R3900" s="94"/>
      <c r="S3900" s="94"/>
      <c r="T3900" s="94"/>
    </row>
    <row r="3901" ht="15.75" customHeight="1">
      <c r="A3901" s="242"/>
      <c r="B3901" s="222"/>
      <c r="C3901" s="223"/>
      <c r="D3901" s="248"/>
      <c r="J3901" s="226"/>
      <c r="K3901" s="3"/>
      <c r="L3901" s="3"/>
      <c r="O3901" s="227"/>
      <c r="Q3901" s="94"/>
      <c r="R3901" s="94"/>
      <c r="S3901" s="94"/>
      <c r="T3901" s="94"/>
    </row>
    <row r="3902" ht="15.75" customHeight="1">
      <c r="A3902" s="242"/>
      <c r="B3902" s="222"/>
      <c r="C3902" s="223"/>
      <c r="D3902" s="248"/>
      <c r="J3902" s="226"/>
      <c r="K3902" s="3"/>
      <c r="L3902" s="3"/>
      <c r="O3902" s="227"/>
      <c r="Q3902" s="94"/>
      <c r="R3902" s="94"/>
      <c r="S3902" s="94"/>
      <c r="T3902" s="94"/>
    </row>
    <row r="3903" ht="15.75" customHeight="1">
      <c r="A3903" s="242"/>
      <c r="B3903" s="222"/>
      <c r="C3903" s="223"/>
      <c r="D3903" s="248"/>
      <c r="J3903" s="226"/>
      <c r="K3903" s="3"/>
      <c r="L3903" s="3"/>
      <c r="O3903" s="227"/>
      <c r="Q3903" s="94"/>
      <c r="R3903" s="94"/>
      <c r="S3903" s="94"/>
      <c r="T3903" s="94"/>
    </row>
    <row r="3904" ht="15.75" customHeight="1">
      <c r="A3904" s="242"/>
      <c r="B3904" s="222"/>
      <c r="C3904" s="223"/>
      <c r="D3904" s="248"/>
      <c r="J3904" s="226"/>
      <c r="K3904" s="3"/>
      <c r="L3904" s="3"/>
      <c r="O3904" s="227"/>
      <c r="Q3904" s="94"/>
      <c r="R3904" s="94"/>
      <c r="S3904" s="94"/>
      <c r="T3904" s="94"/>
    </row>
    <row r="3905" ht="15.75" customHeight="1">
      <c r="A3905" s="242"/>
      <c r="B3905" s="222"/>
      <c r="C3905" s="223"/>
      <c r="D3905" s="248"/>
      <c r="J3905" s="226"/>
      <c r="K3905" s="3"/>
      <c r="L3905" s="3"/>
      <c r="O3905" s="227"/>
      <c r="Q3905" s="94"/>
      <c r="R3905" s="94"/>
      <c r="S3905" s="94"/>
      <c r="T3905" s="94"/>
    </row>
    <row r="3906" ht="15.75" customHeight="1">
      <c r="A3906" s="242"/>
      <c r="B3906" s="222"/>
      <c r="C3906" s="223"/>
      <c r="D3906" s="248"/>
      <c r="J3906" s="226"/>
      <c r="K3906" s="3"/>
      <c r="L3906" s="3"/>
      <c r="O3906" s="227"/>
      <c r="Q3906" s="94"/>
      <c r="R3906" s="94"/>
      <c r="S3906" s="94"/>
      <c r="T3906" s="94"/>
    </row>
    <row r="3907" ht="15.75" customHeight="1">
      <c r="A3907" s="242"/>
      <c r="B3907" s="222"/>
      <c r="C3907" s="223"/>
      <c r="D3907" s="248"/>
      <c r="J3907" s="226"/>
      <c r="K3907" s="3"/>
      <c r="L3907" s="3"/>
      <c r="O3907" s="227"/>
      <c r="Q3907" s="94"/>
      <c r="R3907" s="94"/>
      <c r="S3907" s="94"/>
      <c r="T3907" s="94"/>
    </row>
    <row r="3908" ht="15.75" customHeight="1">
      <c r="A3908" s="242"/>
      <c r="B3908" s="222"/>
      <c r="C3908" s="223"/>
      <c r="D3908" s="248"/>
      <c r="J3908" s="226"/>
      <c r="K3908" s="3"/>
      <c r="L3908" s="3"/>
      <c r="O3908" s="227"/>
      <c r="Q3908" s="94"/>
      <c r="R3908" s="94"/>
      <c r="S3908" s="94"/>
      <c r="T3908" s="94"/>
    </row>
    <row r="3909" ht="15.75" customHeight="1">
      <c r="A3909" s="242"/>
      <c r="B3909" s="222"/>
      <c r="C3909" s="223"/>
      <c r="D3909" s="248"/>
      <c r="J3909" s="226"/>
      <c r="K3909" s="3"/>
      <c r="L3909" s="3"/>
      <c r="O3909" s="227"/>
      <c r="Q3909" s="94"/>
      <c r="R3909" s="94"/>
      <c r="S3909" s="94"/>
      <c r="T3909" s="94"/>
    </row>
    <row r="3910" ht="15.75" customHeight="1">
      <c r="A3910" s="242"/>
      <c r="B3910" s="222"/>
      <c r="C3910" s="223"/>
      <c r="D3910" s="248"/>
      <c r="J3910" s="226"/>
      <c r="K3910" s="3"/>
      <c r="L3910" s="3"/>
      <c r="O3910" s="227"/>
      <c r="Q3910" s="94"/>
      <c r="R3910" s="94"/>
      <c r="S3910" s="94"/>
      <c r="T3910" s="94"/>
    </row>
    <row r="3911" ht="15.75" customHeight="1">
      <c r="A3911" s="242"/>
      <c r="B3911" s="222"/>
      <c r="C3911" s="223"/>
      <c r="D3911" s="248"/>
      <c r="J3911" s="226"/>
      <c r="K3911" s="3"/>
      <c r="L3911" s="3"/>
      <c r="O3911" s="227"/>
      <c r="Q3911" s="94"/>
      <c r="R3911" s="94"/>
      <c r="S3911" s="94"/>
      <c r="T3911" s="94"/>
    </row>
    <row r="3912" ht="15.75" customHeight="1">
      <c r="A3912" s="242"/>
      <c r="B3912" s="222"/>
      <c r="C3912" s="223"/>
      <c r="D3912" s="248"/>
      <c r="J3912" s="226"/>
      <c r="K3912" s="3"/>
      <c r="L3912" s="3"/>
      <c r="O3912" s="227"/>
      <c r="Q3912" s="94"/>
      <c r="R3912" s="94"/>
      <c r="S3912" s="94"/>
      <c r="T3912" s="94"/>
    </row>
    <row r="3913" ht="15.75" customHeight="1">
      <c r="A3913" s="242"/>
      <c r="B3913" s="222"/>
      <c r="C3913" s="223"/>
      <c r="D3913" s="248"/>
      <c r="J3913" s="226"/>
      <c r="K3913" s="3"/>
      <c r="L3913" s="3"/>
      <c r="O3913" s="227"/>
      <c r="Q3913" s="94"/>
      <c r="R3913" s="94"/>
      <c r="S3913" s="94"/>
      <c r="T3913" s="94"/>
    </row>
    <row r="3914" ht="15.75" customHeight="1">
      <c r="A3914" s="242"/>
      <c r="B3914" s="222"/>
      <c r="C3914" s="223"/>
      <c r="D3914" s="248"/>
      <c r="J3914" s="226"/>
      <c r="K3914" s="3"/>
      <c r="L3914" s="3"/>
      <c r="O3914" s="227"/>
      <c r="Q3914" s="94"/>
      <c r="R3914" s="94"/>
      <c r="S3914" s="94"/>
      <c r="T3914" s="94"/>
    </row>
    <row r="3915" ht="15.75" customHeight="1">
      <c r="A3915" s="242"/>
      <c r="B3915" s="222"/>
      <c r="C3915" s="223"/>
      <c r="D3915" s="248"/>
      <c r="J3915" s="226"/>
      <c r="K3915" s="3"/>
      <c r="L3915" s="3"/>
      <c r="O3915" s="227"/>
      <c r="Q3915" s="94"/>
      <c r="R3915" s="94"/>
      <c r="S3915" s="94"/>
      <c r="T3915" s="94"/>
    </row>
    <row r="3916" ht="15.75" customHeight="1">
      <c r="A3916" s="242"/>
      <c r="B3916" s="222"/>
      <c r="C3916" s="223"/>
      <c r="D3916" s="248"/>
      <c r="J3916" s="226"/>
      <c r="K3916" s="3"/>
      <c r="L3916" s="3"/>
      <c r="O3916" s="227"/>
      <c r="Q3916" s="94"/>
      <c r="R3916" s="94"/>
      <c r="S3916" s="94"/>
      <c r="T3916" s="94"/>
    </row>
    <row r="3917" ht="15.75" customHeight="1">
      <c r="A3917" s="242"/>
      <c r="B3917" s="222"/>
      <c r="C3917" s="223"/>
      <c r="D3917" s="248"/>
      <c r="J3917" s="226"/>
      <c r="K3917" s="3"/>
      <c r="L3917" s="3"/>
      <c r="O3917" s="227"/>
      <c r="Q3917" s="94"/>
      <c r="R3917" s="94"/>
      <c r="S3917" s="94"/>
      <c r="T3917" s="94"/>
    </row>
    <row r="3918" ht="15.75" customHeight="1">
      <c r="A3918" s="242"/>
      <c r="B3918" s="222"/>
      <c r="C3918" s="223"/>
      <c r="D3918" s="248"/>
      <c r="J3918" s="226"/>
      <c r="K3918" s="3"/>
      <c r="L3918" s="3"/>
      <c r="O3918" s="227"/>
      <c r="Q3918" s="94"/>
      <c r="R3918" s="94"/>
      <c r="S3918" s="94"/>
      <c r="T3918" s="94"/>
    </row>
    <row r="3919" ht="15.75" customHeight="1">
      <c r="A3919" s="242"/>
      <c r="B3919" s="222"/>
      <c r="C3919" s="223"/>
      <c r="D3919" s="248"/>
      <c r="J3919" s="226"/>
      <c r="K3919" s="3"/>
      <c r="L3919" s="3"/>
      <c r="O3919" s="227"/>
      <c r="Q3919" s="94"/>
      <c r="R3919" s="94"/>
      <c r="S3919" s="94"/>
      <c r="T3919" s="94"/>
    </row>
    <row r="3920" ht="15.75" customHeight="1">
      <c r="A3920" s="242"/>
      <c r="B3920" s="222"/>
      <c r="C3920" s="223"/>
      <c r="D3920" s="248"/>
      <c r="J3920" s="226"/>
      <c r="K3920" s="3"/>
      <c r="L3920" s="3"/>
      <c r="O3920" s="227"/>
      <c r="Q3920" s="94"/>
      <c r="R3920" s="94"/>
      <c r="S3920" s="94"/>
      <c r="T3920" s="94"/>
    </row>
    <row r="3921" ht="15.75" customHeight="1">
      <c r="A3921" s="242"/>
      <c r="B3921" s="222"/>
      <c r="C3921" s="223"/>
      <c r="D3921" s="248"/>
      <c r="J3921" s="226"/>
      <c r="K3921" s="3"/>
      <c r="L3921" s="3"/>
      <c r="O3921" s="227"/>
      <c r="Q3921" s="94"/>
      <c r="R3921" s="94"/>
      <c r="S3921" s="94"/>
      <c r="T3921" s="94"/>
    </row>
    <row r="3922" ht="15.75" customHeight="1">
      <c r="A3922" s="242"/>
      <c r="B3922" s="222"/>
      <c r="C3922" s="223"/>
      <c r="D3922" s="248"/>
      <c r="J3922" s="226"/>
      <c r="K3922" s="3"/>
      <c r="L3922" s="3"/>
      <c r="O3922" s="227"/>
      <c r="Q3922" s="94"/>
      <c r="R3922" s="94"/>
      <c r="S3922" s="94"/>
      <c r="T3922" s="94"/>
    </row>
    <row r="3923" ht="15.75" customHeight="1">
      <c r="A3923" s="242"/>
      <c r="B3923" s="222"/>
      <c r="C3923" s="223"/>
      <c r="D3923" s="248"/>
      <c r="J3923" s="226"/>
      <c r="K3923" s="3"/>
      <c r="L3923" s="3"/>
      <c r="O3923" s="227"/>
      <c r="Q3923" s="94"/>
      <c r="R3923" s="94"/>
      <c r="S3923" s="94"/>
      <c r="T3923" s="94"/>
    </row>
    <row r="3924" ht="15.75" customHeight="1">
      <c r="A3924" s="242"/>
      <c r="B3924" s="222"/>
      <c r="C3924" s="223"/>
      <c r="D3924" s="248"/>
      <c r="J3924" s="226"/>
      <c r="K3924" s="3"/>
      <c r="L3924" s="3"/>
      <c r="O3924" s="227"/>
      <c r="Q3924" s="94"/>
      <c r="R3924" s="94"/>
      <c r="S3924" s="94"/>
      <c r="T3924" s="94"/>
    </row>
    <row r="3925" ht="15.75" customHeight="1">
      <c r="A3925" s="242"/>
      <c r="B3925" s="222"/>
      <c r="C3925" s="223"/>
      <c r="D3925" s="248"/>
      <c r="J3925" s="226"/>
      <c r="K3925" s="3"/>
      <c r="L3925" s="3"/>
      <c r="O3925" s="227"/>
      <c r="Q3925" s="94"/>
      <c r="R3925" s="94"/>
      <c r="S3925" s="94"/>
      <c r="T3925" s="94"/>
    </row>
    <row r="3926" ht="15.75" customHeight="1">
      <c r="A3926" s="242"/>
      <c r="B3926" s="222"/>
      <c r="C3926" s="223"/>
      <c r="D3926" s="248"/>
      <c r="J3926" s="226"/>
      <c r="K3926" s="3"/>
      <c r="L3926" s="3"/>
      <c r="O3926" s="227"/>
      <c r="Q3926" s="94"/>
      <c r="R3926" s="94"/>
      <c r="S3926" s="94"/>
      <c r="T3926" s="94"/>
    </row>
    <row r="3927" ht="15.75" customHeight="1">
      <c r="A3927" s="242"/>
      <c r="B3927" s="222"/>
      <c r="C3927" s="223"/>
      <c r="D3927" s="248"/>
      <c r="J3927" s="226"/>
      <c r="K3927" s="3"/>
      <c r="L3927" s="3"/>
      <c r="O3927" s="227"/>
      <c r="Q3927" s="94"/>
      <c r="R3927" s="94"/>
      <c r="S3927" s="94"/>
      <c r="T3927" s="94"/>
    </row>
    <row r="3928" ht="15.75" customHeight="1">
      <c r="A3928" s="242"/>
      <c r="B3928" s="222"/>
      <c r="C3928" s="223"/>
      <c r="D3928" s="248"/>
      <c r="J3928" s="226"/>
      <c r="K3928" s="3"/>
      <c r="L3928" s="3"/>
      <c r="O3928" s="227"/>
      <c r="Q3928" s="94"/>
      <c r="R3928" s="94"/>
      <c r="S3928" s="94"/>
      <c r="T3928" s="94"/>
    </row>
    <row r="3929" ht="15.75" customHeight="1">
      <c r="A3929" s="242"/>
      <c r="B3929" s="222"/>
      <c r="C3929" s="223"/>
      <c r="D3929" s="248"/>
      <c r="J3929" s="226"/>
      <c r="K3929" s="3"/>
      <c r="L3929" s="3"/>
      <c r="O3929" s="227"/>
      <c r="Q3929" s="94"/>
      <c r="R3929" s="94"/>
      <c r="S3929" s="94"/>
      <c r="T3929" s="94"/>
    </row>
    <row r="3930" ht="15.75" customHeight="1">
      <c r="A3930" s="242"/>
      <c r="B3930" s="222"/>
      <c r="C3930" s="223"/>
      <c r="D3930" s="248"/>
      <c r="J3930" s="226"/>
      <c r="K3930" s="3"/>
      <c r="L3930" s="3"/>
      <c r="O3930" s="227"/>
      <c r="Q3930" s="94"/>
      <c r="R3930" s="94"/>
      <c r="S3930" s="94"/>
      <c r="T3930" s="94"/>
    </row>
    <row r="3931" ht="15.75" customHeight="1">
      <c r="A3931" s="242"/>
      <c r="B3931" s="222"/>
      <c r="C3931" s="223"/>
      <c r="D3931" s="248"/>
      <c r="J3931" s="226"/>
      <c r="K3931" s="3"/>
      <c r="L3931" s="3"/>
      <c r="O3931" s="227"/>
      <c r="Q3931" s="94"/>
      <c r="R3931" s="94"/>
      <c r="S3931" s="94"/>
      <c r="T3931" s="94"/>
    </row>
    <row r="3932" ht="15.75" customHeight="1">
      <c r="A3932" s="242"/>
      <c r="B3932" s="222"/>
      <c r="C3932" s="223"/>
      <c r="D3932" s="248"/>
      <c r="J3932" s="226"/>
      <c r="K3932" s="3"/>
      <c r="L3932" s="3"/>
      <c r="O3932" s="227"/>
      <c r="Q3932" s="94"/>
      <c r="R3932" s="94"/>
      <c r="S3932" s="94"/>
      <c r="T3932" s="94"/>
    </row>
    <row r="3933" ht="15.75" customHeight="1">
      <c r="A3933" s="242"/>
      <c r="B3933" s="222"/>
      <c r="C3933" s="223"/>
      <c r="D3933" s="248"/>
      <c r="J3933" s="226"/>
      <c r="K3933" s="3"/>
      <c r="L3933" s="3"/>
      <c r="O3933" s="227"/>
      <c r="Q3933" s="94"/>
      <c r="R3933" s="94"/>
      <c r="S3933" s="94"/>
      <c r="T3933" s="94"/>
    </row>
    <row r="3934" ht="15.75" customHeight="1">
      <c r="A3934" s="242"/>
      <c r="B3934" s="222"/>
      <c r="C3934" s="223"/>
      <c r="D3934" s="248"/>
      <c r="J3934" s="226"/>
      <c r="K3934" s="3"/>
      <c r="L3934" s="3"/>
      <c r="O3934" s="227"/>
      <c r="Q3934" s="94"/>
      <c r="R3934" s="94"/>
      <c r="S3934" s="94"/>
      <c r="T3934" s="94"/>
    </row>
    <row r="3935" ht="15.75" customHeight="1">
      <c r="A3935" s="242"/>
      <c r="B3935" s="222"/>
      <c r="C3935" s="223"/>
      <c r="D3935" s="248"/>
      <c r="J3935" s="226"/>
      <c r="K3935" s="3"/>
      <c r="L3935" s="3"/>
      <c r="O3935" s="227"/>
      <c r="Q3935" s="94"/>
      <c r="R3935" s="94"/>
      <c r="S3935" s="94"/>
      <c r="T3935" s="94"/>
    </row>
    <row r="3936" ht="15.75" customHeight="1">
      <c r="A3936" s="242"/>
      <c r="B3936" s="222"/>
      <c r="C3936" s="223"/>
      <c r="D3936" s="248"/>
      <c r="J3936" s="226"/>
      <c r="K3936" s="3"/>
      <c r="L3936" s="3"/>
      <c r="O3936" s="227"/>
      <c r="Q3936" s="94"/>
      <c r="R3936" s="94"/>
      <c r="S3936" s="94"/>
      <c r="T3936" s="94"/>
    </row>
    <row r="3937" ht="15.75" customHeight="1">
      <c r="A3937" s="242"/>
      <c r="B3937" s="222"/>
      <c r="C3937" s="223"/>
      <c r="D3937" s="248"/>
      <c r="J3937" s="226"/>
      <c r="K3937" s="3"/>
      <c r="L3937" s="3"/>
      <c r="O3937" s="227"/>
      <c r="Q3937" s="94"/>
      <c r="R3937" s="94"/>
      <c r="S3937" s="94"/>
      <c r="T3937" s="94"/>
    </row>
    <row r="3938" ht="15.75" customHeight="1">
      <c r="A3938" s="242"/>
      <c r="B3938" s="222"/>
      <c r="C3938" s="223"/>
      <c r="D3938" s="248"/>
      <c r="J3938" s="226"/>
      <c r="K3938" s="3"/>
      <c r="L3938" s="3"/>
      <c r="O3938" s="227"/>
      <c r="Q3938" s="94"/>
      <c r="R3938" s="94"/>
      <c r="S3938" s="94"/>
      <c r="T3938" s="94"/>
    </row>
    <row r="3939" ht="15.75" customHeight="1">
      <c r="A3939" s="242"/>
      <c r="B3939" s="222"/>
      <c r="C3939" s="223"/>
      <c r="D3939" s="248"/>
      <c r="J3939" s="226"/>
      <c r="K3939" s="3"/>
      <c r="L3939" s="3"/>
      <c r="O3939" s="227"/>
      <c r="Q3939" s="94"/>
      <c r="R3939" s="94"/>
      <c r="S3939" s="94"/>
      <c r="T3939" s="94"/>
    </row>
    <row r="3940" ht="15.75" customHeight="1">
      <c r="A3940" s="242"/>
      <c r="B3940" s="222"/>
      <c r="C3940" s="223"/>
      <c r="D3940" s="248"/>
      <c r="J3940" s="226"/>
      <c r="K3940" s="3"/>
      <c r="L3940" s="3"/>
      <c r="O3940" s="227"/>
      <c r="Q3940" s="94"/>
      <c r="R3940" s="94"/>
      <c r="S3940" s="94"/>
      <c r="T3940" s="94"/>
    </row>
    <row r="3941" ht="15.75" customHeight="1">
      <c r="A3941" s="242"/>
      <c r="B3941" s="222"/>
      <c r="C3941" s="223"/>
      <c r="D3941" s="248"/>
      <c r="J3941" s="226"/>
      <c r="K3941" s="3"/>
      <c r="L3941" s="3"/>
      <c r="O3941" s="227"/>
      <c r="Q3941" s="94"/>
      <c r="R3941" s="94"/>
      <c r="S3941" s="94"/>
      <c r="T3941" s="94"/>
    </row>
    <row r="3942" ht="15.75" customHeight="1">
      <c r="A3942" s="242"/>
      <c r="B3942" s="222"/>
      <c r="C3942" s="223"/>
      <c r="D3942" s="248"/>
      <c r="J3942" s="226"/>
      <c r="K3942" s="3"/>
      <c r="L3942" s="3"/>
      <c r="O3942" s="227"/>
      <c r="Q3942" s="94"/>
      <c r="R3942" s="94"/>
      <c r="S3942" s="94"/>
      <c r="T3942" s="94"/>
    </row>
    <row r="3943" ht="15.75" customHeight="1">
      <c r="A3943" s="242"/>
      <c r="B3943" s="222"/>
      <c r="C3943" s="223"/>
      <c r="D3943" s="248"/>
      <c r="J3943" s="226"/>
      <c r="K3943" s="3"/>
      <c r="L3943" s="3"/>
      <c r="O3943" s="227"/>
      <c r="Q3943" s="94"/>
      <c r="R3943" s="94"/>
      <c r="S3943" s="94"/>
      <c r="T3943" s="94"/>
    </row>
    <row r="3944" ht="15.75" customHeight="1">
      <c r="A3944" s="242"/>
      <c r="B3944" s="222"/>
      <c r="C3944" s="223"/>
      <c r="D3944" s="248"/>
      <c r="J3944" s="226"/>
      <c r="K3944" s="3"/>
      <c r="L3944" s="3"/>
      <c r="O3944" s="227"/>
      <c r="Q3944" s="94"/>
      <c r="R3944" s="94"/>
      <c r="S3944" s="94"/>
      <c r="T3944" s="94"/>
    </row>
    <row r="3945" ht="15.75" customHeight="1">
      <c r="A3945" s="242"/>
      <c r="B3945" s="222"/>
      <c r="C3945" s="223"/>
      <c r="D3945" s="248"/>
      <c r="J3945" s="226"/>
      <c r="K3945" s="3"/>
      <c r="L3945" s="3"/>
      <c r="O3945" s="227"/>
      <c r="Q3945" s="94"/>
      <c r="R3945" s="94"/>
      <c r="S3945" s="94"/>
      <c r="T3945" s="94"/>
    </row>
    <row r="3946" ht="15.75" customHeight="1">
      <c r="A3946" s="242"/>
      <c r="B3946" s="222"/>
      <c r="C3946" s="223"/>
      <c r="D3946" s="248"/>
      <c r="J3946" s="226"/>
      <c r="K3946" s="3"/>
      <c r="L3946" s="3"/>
      <c r="O3946" s="227"/>
      <c r="Q3946" s="94"/>
      <c r="R3946" s="94"/>
      <c r="S3946" s="94"/>
      <c r="T3946" s="94"/>
    </row>
    <row r="3947" ht="15.75" customHeight="1">
      <c r="A3947" s="242"/>
      <c r="B3947" s="222"/>
      <c r="C3947" s="223"/>
      <c r="D3947" s="248"/>
      <c r="J3947" s="226"/>
      <c r="K3947" s="3"/>
      <c r="L3947" s="3"/>
      <c r="O3947" s="227"/>
      <c r="Q3947" s="94"/>
      <c r="R3947" s="94"/>
      <c r="S3947" s="94"/>
      <c r="T3947" s="94"/>
    </row>
    <row r="3948" ht="15.75" customHeight="1">
      <c r="A3948" s="242"/>
      <c r="B3948" s="222"/>
      <c r="C3948" s="223"/>
      <c r="D3948" s="248"/>
      <c r="J3948" s="226"/>
      <c r="K3948" s="3"/>
      <c r="L3948" s="3"/>
      <c r="O3948" s="227"/>
      <c r="Q3948" s="94"/>
      <c r="R3948" s="94"/>
      <c r="S3948" s="94"/>
      <c r="T3948" s="94"/>
    </row>
    <row r="3949" ht="15.75" customHeight="1">
      <c r="A3949" s="242"/>
      <c r="B3949" s="222"/>
      <c r="C3949" s="223"/>
      <c r="D3949" s="248"/>
      <c r="J3949" s="226"/>
      <c r="K3949" s="3"/>
      <c r="L3949" s="3"/>
      <c r="O3949" s="227"/>
      <c r="Q3949" s="94"/>
      <c r="R3949" s="94"/>
      <c r="S3949" s="94"/>
      <c r="T3949" s="94"/>
    </row>
    <row r="3950" ht="15.75" customHeight="1">
      <c r="A3950" s="242"/>
      <c r="B3950" s="222"/>
      <c r="C3950" s="223"/>
      <c r="D3950" s="248"/>
      <c r="J3950" s="226"/>
      <c r="K3950" s="3"/>
      <c r="L3950" s="3"/>
      <c r="O3950" s="227"/>
      <c r="Q3950" s="94"/>
      <c r="R3950" s="94"/>
      <c r="S3950" s="94"/>
      <c r="T3950" s="94"/>
    </row>
    <row r="3951" ht="15.75" customHeight="1">
      <c r="A3951" s="242"/>
      <c r="B3951" s="222"/>
      <c r="C3951" s="223"/>
      <c r="D3951" s="248"/>
      <c r="J3951" s="226"/>
      <c r="K3951" s="3"/>
      <c r="L3951" s="3"/>
      <c r="O3951" s="227"/>
      <c r="Q3951" s="94"/>
      <c r="R3951" s="94"/>
      <c r="S3951" s="94"/>
      <c r="T3951" s="94"/>
    </row>
    <row r="3952" ht="15.75" customHeight="1">
      <c r="A3952" s="242"/>
      <c r="B3952" s="222"/>
      <c r="C3952" s="223"/>
      <c r="D3952" s="248"/>
      <c r="J3952" s="226"/>
      <c r="K3952" s="3"/>
      <c r="L3952" s="3"/>
      <c r="O3952" s="227"/>
      <c r="Q3952" s="94"/>
      <c r="R3952" s="94"/>
      <c r="S3952" s="94"/>
      <c r="T3952" s="94"/>
    </row>
    <row r="3953" ht="15.75" customHeight="1">
      <c r="A3953" s="242"/>
      <c r="B3953" s="222"/>
      <c r="C3953" s="223"/>
      <c r="D3953" s="248"/>
      <c r="J3953" s="226"/>
      <c r="K3953" s="3"/>
      <c r="L3953" s="3"/>
      <c r="O3953" s="227"/>
      <c r="Q3953" s="94"/>
      <c r="R3953" s="94"/>
      <c r="S3953" s="94"/>
      <c r="T3953" s="94"/>
    </row>
    <row r="3954" ht="15.75" customHeight="1">
      <c r="A3954" s="242"/>
      <c r="B3954" s="222"/>
      <c r="C3954" s="223"/>
      <c r="D3954" s="248"/>
      <c r="J3954" s="226"/>
      <c r="K3954" s="3"/>
      <c r="L3954" s="3"/>
      <c r="O3954" s="227"/>
      <c r="Q3954" s="94"/>
      <c r="R3954" s="94"/>
      <c r="S3954" s="94"/>
      <c r="T3954" s="94"/>
    </row>
    <row r="3955" ht="15.75" customHeight="1">
      <c r="A3955" s="242"/>
      <c r="B3955" s="222"/>
      <c r="C3955" s="223"/>
      <c r="D3955" s="248"/>
      <c r="J3955" s="226"/>
      <c r="K3955" s="3"/>
      <c r="L3955" s="3"/>
      <c r="O3955" s="227"/>
      <c r="Q3955" s="94"/>
      <c r="R3955" s="94"/>
      <c r="S3955" s="94"/>
      <c r="T3955" s="94"/>
    </row>
    <row r="3956" ht="15.75" customHeight="1">
      <c r="A3956" s="242"/>
      <c r="B3956" s="222"/>
      <c r="C3956" s="223"/>
      <c r="D3956" s="248"/>
      <c r="J3956" s="226"/>
      <c r="K3956" s="3"/>
      <c r="L3956" s="3"/>
      <c r="O3956" s="227"/>
      <c r="Q3956" s="94"/>
      <c r="R3956" s="94"/>
      <c r="S3956" s="94"/>
      <c r="T3956" s="94"/>
    </row>
    <row r="3957" ht="15.75" customHeight="1">
      <c r="A3957" s="242"/>
      <c r="B3957" s="222"/>
      <c r="C3957" s="223"/>
      <c r="D3957" s="248"/>
      <c r="J3957" s="226"/>
      <c r="K3957" s="3"/>
      <c r="L3957" s="3"/>
      <c r="O3957" s="227"/>
      <c r="Q3957" s="94"/>
      <c r="R3957" s="94"/>
      <c r="S3957" s="94"/>
      <c r="T3957" s="94"/>
    </row>
    <row r="3958" ht="15.75" customHeight="1">
      <c r="A3958" s="242"/>
      <c r="B3958" s="222"/>
      <c r="C3958" s="223"/>
      <c r="D3958" s="248"/>
      <c r="J3958" s="226"/>
      <c r="K3958" s="3"/>
      <c r="L3958" s="3"/>
      <c r="O3958" s="227"/>
      <c r="Q3958" s="94"/>
      <c r="R3958" s="94"/>
      <c r="S3958" s="94"/>
      <c r="T3958" s="94"/>
    </row>
    <row r="3959" ht="15.75" customHeight="1">
      <c r="A3959" s="242"/>
      <c r="B3959" s="222"/>
      <c r="C3959" s="223"/>
      <c r="D3959" s="248"/>
      <c r="J3959" s="226"/>
      <c r="K3959" s="3"/>
      <c r="L3959" s="3"/>
      <c r="O3959" s="227"/>
      <c r="Q3959" s="94"/>
      <c r="R3959" s="94"/>
      <c r="S3959" s="94"/>
      <c r="T3959" s="94"/>
    </row>
    <row r="3960" ht="15.75" customHeight="1">
      <c r="A3960" s="242"/>
      <c r="B3960" s="222"/>
      <c r="C3960" s="223"/>
      <c r="D3960" s="248"/>
      <c r="J3960" s="226"/>
      <c r="K3960" s="3"/>
      <c r="L3960" s="3"/>
      <c r="O3960" s="227"/>
      <c r="Q3960" s="94"/>
      <c r="R3960" s="94"/>
      <c r="S3960" s="94"/>
      <c r="T3960" s="94"/>
    </row>
    <row r="3961" ht="15.75" customHeight="1">
      <c r="A3961" s="242"/>
      <c r="B3961" s="222"/>
      <c r="C3961" s="223"/>
      <c r="D3961" s="248"/>
      <c r="J3961" s="226"/>
      <c r="K3961" s="3"/>
      <c r="L3961" s="3"/>
      <c r="O3961" s="227"/>
      <c r="Q3961" s="94"/>
      <c r="R3961" s="94"/>
      <c r="S3961" s="94"/>
      <c r="T3961" s="94"/>
    </row>
    <row r="3962" ht="15.75" customHeight="1">
      <c r="A3962" s="242"/>
      <c r="B3962" s="222"/>
      <c r="C3962" s="223"/>
      <c r="D3962" s="248"/>
      <c r="J3962" s="226"/>
      <c r="K3962" s="3"/>
      <c r="L3962" s="3"/>
      <c r="O3962" s="227"/>
      <c r="Q3962" s="94"/>
      <c r="R3962" s="94"/>
      <c r="S3962" s="94"/>
      <c r="T3962" s="94"/>
    </row>
    <row r="3963" ht="15.75" customHeight="1">
      <c r="A3963" s="242"/>
      <c r="B3963" s="222"/>
      <c r="C3963" s="223"/>
      <c r="D3963" s="248"/>
      <c r="J3963" s="226"/>
      <c r="K3963" s="3"/>
      <c r="L3963" s="3"/>
      <c r="O3963" s="227"/>
      <c r="Q3963" s="94"/>
      <c r="R3963" s="94"/>
      <c r="S3963" s="94"/>
      <c r="T3963" s="94"/>
    </row>
    <row r="3964" ht="15.75" customHeight="1">
      <c r="A3964" s="242"/>
      <c r="B3964" s="222"/>
      <c r="C3964" s="223"/>
      <c r="D3964" s="248"/>
      <c r="J3964" s="226"/>
      <c r="K3964" s="3"/>
      <c r="L3964" s="3"/>
      <c r="O3964" s="227"/>
      <c r="Q3964" s="94"/>
      <c r="R3964" s="94"/>
      <c r="S3964" s="94"/>
      <c r="T3964" s="94"/>
    </row>
    <row r="3965" ht="15.75" customHeight="1">
      <c r="A3965" s="242"/>
      <c r="B3965" s="222"/>
      <c r="C3965" s="223"/>
      <c r="D3965" s="248"/>
      <c r="J3965" s="226"/>
      <c r="K3965" s="3"/>
      <c r="L3965" s="3"/>
      <c r="O3965" s="227"/>
      <c r="Q3965" s="94"/>
      <c r="R3965" s="94"/>
      <c r="S3965" s="94"/>
      <c r="T3965" s="94"/>
    </row>
    <row r="3966" ht="15.75" customHeight="1">
      <c r="A3966" s="242"/>
      <c r="B3966" s="222"/>
      <c r="C3966" s="223"/>
      <c r="D3966" s="248"/>
      <c r="J3966" s="226"/>
      <c r="K3966" s="3"/>
      <c r="L3966" s="3"/>
      <c r="O3966" s="227"/>
      <c r="Q3966" s="94"/>
      <c r="R3966" s="94"/>
      <c r="S3966" s="94"/>
      <c r="T3966" s="94"/>
    </row>
    <row r="3967" ht="15.75" customHeight="1">
      <c r="A3967" s="242"/>
      <c r="B3967" s="222"/>
      <c r="C3967" s="223"/>
      <c r="D3967" s="248"/>
      <c r="J3967" s="226"/>
      <c r="K3967" s="3"/>
      <c r="L3967" s="3"/>
      <c r="O3967" s="227"/>
      <c r="Q3967" s="94"/>
      <c r="R3967" s="94"/>
      <c r="S3967" s="94"/>
      <c r="T3967" s="94"/>
    </row>
    <row r="3968" ht="15.75" customHeight="1">
      <c r="A3968" s="242"/>
      <c r="B3968" s="222"/>
      <c r="C3968" s="223"/>
      <c r="D3968" s="248"/>
      <c r="J3968" s="226"/>
      <c r="K3968" s="3"/>
      <c r="L3968" s="3"/>
      <c r="O3968" s="227"/>
      <c r="Q3968" s="94"/>
      <c r="R3968" s="94"/>
      <c r="S3968" s="94"/>
      <c r="T3968" s="94"/>
    </row>
    <row r="3969" ht="15.75" customHeight="1">
      <c r="A3969" s="242"/>
      <c r="B3969" s="222"/>
      <c r="C3969" s="223"/>
      <c r="D3969" s="248"/>
      <c r="J3969" s="226"/>
      <c r="K3969" s="3"/>
      <c r="L3969" s="3"/>
      <c r="O3969" s="227"/>
      <c r="Q3969" s="94"/>
      <c r="R3969" s="94"/>
      <c r="S3969" s="94"/>
      <c r="T3969" s="94"/>
    </row>
    <row r="3970" ht="15.75" customHeight="1">
      <c r="A3970" s="242"/>
      <c r="B3970" s="222"/>
      <c r="C3970" s="223"/>
      <c r="D3970" s="248"/>
      <c r="J3970" s="226"/>
      <c r="K3970" s="3"/>
      <c r="L3970" s="3"/>
      <c r="O3970" s="227"/>
      <c r="Q3970" s="94"/>
      <c r="R3970" s="94"/>
      <c r="S3970" s="94"/>
      <c r="T3970" s="94"/>
    </row>
    <row r="3971" ht="15.75" customHeight="1">
      <c r="A3971" s="242"/>
      <c r="B3971" s="222"/>
      <c r="C3971" s="223"/>
      <c r="D3971" s="248"/>
      <c r="J3971" s="226"/>
      <c r="K3971" s="3"/>
      <c r="L3971" s="3"/>
      <c r="O3971" s="227"/>
      <c r="Q3971" s="94"/>
      <c r="R3971" s="94"/>
      <c r="S3971" s="94"/>
      <c r="T3971" s="94"/>
    </row>
    <row r="3972" ht="15.75" customHeight="1">
      <c r="A3972" s="242"/>
      <c r="B3972" s="222"/>
      <c r="C3972" s="223"/>
      <c r="D3972" s="248"/>
      <c r="J3972" s="226"/>
      <c r="K3972" s="3"/>
      <c r="L3972" s="3"/>
      <c r="O3972" s="227"/>
      <c r="Q3972" s="94"/>
      <c r="R3972" s="94"/>
      <c r="S3972" s="94"/>
      <c r="T3972" s="94"/>
    </row>
    <row r="3973" ht="15.75" customHeight="1">
      <c r="A3973" s="242"/>
      <c r="B3973" s="222"/>
      <c r="C3973" s="223"/>
      <c r="D3973" s="248"/>
      <c r="J3973" s="226"/>
      <c r="K3973" s="3"/>
      <c r="L3973" s="3"/>
      <c r="O3973" s="227"/>
      <c r="Q3973" s="94"/>
      <c r="R3973" s="94"/>
      <c r="S3973" s="94"/>
      <c r="T3973" s="94"/>
    </row>
    <row r="3974" ht="15.75" customHeight="1">
      <c r="A3974" s="242"/>
      <c r="B3974" s="222"/>
      <c r="C3974" s="223"/>
      <c r="D3974" s="248"/>
      <c r="J3974" s="226"/>
      <c r="K3974" s="3"/>
      <c r="L3974" s="3"/>
      <c r="O3974" s="227"/>
      <c r="Q3974" s="94"/>
      <c r="R3974" s="94"/>
      <c r="S3974" s="94"/>
      <c r="T3974" s="94"/>
    </row>
    <row r="3975" ht="15.75" customHeight="1">
      <c r="A3975" s="242"/>
      <c r="B3975" s="222"/>
      <c r="C3975" s="223"/>
      <c r="D3975" s="248"/>
      <c r="J3975" s="226"/>
      <c r="K3975" s="3"/>
      <c r="L3975" s="3"/>
      <c r="O3975" s="227"/>
      <c r="Q3975" s="94"/>
      <c r="R3975" s="94"/>
      <c r="S3975" s="94"/>
      <c r="T3975" s="94"/>
    </row>
    <row r="3976" ht="15.75" customHeight="1">
      <c r="A3976" s="242"/>
      <c r="B3976" s="222"/>
      <c r="C3976" s="223"/>
      <c r="D3976" s="248"/>
      <c r="J3976" s="226"/>
      <c r="K3976" s="3"/>
      <c r="L3976" s="3"/>
      <c r="O3976" s="227"/>
      <c r="Q3976" s="94"/>
      <c r="R3976" s="94"/>
      <c r="S3976" s="94"/>
      <c r="T3976" s="94"/>
    </row>
    <row r="3977" ht="15.75" customHeight="1">
      <c r="A3977" s="242"/>
      <c r="B3977" s="222"/>
      <c r="C3977" s="223"/>
      <c r="D3977" s="248"/>
      <c r="J3977" s="226"/>
      <c r="K3977" s="3"/>
      <c r="L3977" s="3"/>
      <c r="O3977" s="227"/>
      <c r="Q3977" s="94"/>
      <c r="R3977" s="94"/>
      <c r="S3977" s="94"/>
      <c r="T3977" s="94"/>
    </row>
    <row r="3978" ht="15.75" customHeight="1">
      <c r="A3978" s="242"/>
      <c r="B3978" s="222"/>
      <c r="C3978" s="223"/>
      <c r="D3978" s="248"/>
      <c r="J3978" s="226"/>
      <c r="K3978" s="3"/>
      <c r="L3978" s="3"/>
      <c r="O3978" s="227"/>
      <c r="Q3978" s="94"/>
      <c r="R3978" s="94"/>
      <c r="S3978" s="94"/>
      <c r="T3978" s="94"/>
    </row>
    <row r="3979" ht="15.75" customHeight="1">
      <c r="A3979" s="242"/>
      <c r="B3979" s="222"/>
      <c r="C3979" s="223"/>
      <c r="D3979" s="248"/>
      <c r="J3979" s="226"/>
      <c r="K3979" s="3"/>
      <c r="L3979" s="3"/>
      <c r="O3979" s="227"/>
      <c r="Q3979" s="94"/>
      <c r="R3979" s="94"/>
      <c r="S3979" s="94"/>
      <c r="T3979" s="94"/>
    </row>
    <row r="3980" ht="15.75" customHeight="1">
      <c r="A3980" s="242"/>
      <c r="B3980" s="222"/>
      <c r="C3980" s="223"/>
      <c r="D3980" s="248"/>
      <c r="J3980" s="226"/>
      <c r="K3980" s="3"/>
      <c r="L3980" s="3"/>
      <c r="O3980" s="227"/>
      <c r="Q3980" s="94"/>
      <c r="R3980" s="94"/>
      <c r="S3980" s="94"/>
      <c r="T3980" s="94"/>
    </row>
    <row r="3981" ht="15.75" customHeight="1">
      <c r="A3981" s="242"/>
      <c r="B3981" s="222"/>
      <c r="C3981" s="223"/>
      <c r="D3981" s="248"/>
      <c r="J3981" s="226"/>
      <c r="K3981" s="3"/>
      <c r="L3981" s="3"/>
      <c r="O3981" s="227"/>
      <c r="Q3981" s="94"/>
      <c r="R3981" s="94"/>
      <c r="S3981" s="94"/>
      <c r="T3981" s="94"/>
    </row>
    <row r="3982" ht="15.75" customHeight="1">
      <c r="A3982" s="242"/>
      <c r="B3982" s="222"/>
      <c r="C3982" s="223"/>
      <c r="D3982" s="248"/>
      <c r="J3982" s="226"/>
      <c r="K3982" s="3"/>
      <c r="L3982" s="3"/>
      <c r="O3982" s="227"/>
      <c r="Q3982" s="94"/>
      <c r="R3982" s="94"/>
      <c r="S3982" s="94"/>
      <c r="T3982" s="94"/>
    </row>
    <row r="3983" ht="15.75" customHeight="1">
      <c r="A3983" s="242"/>
      <c r="B3983" s="222"/>
      <c r="C3983" s="223"/>
      <c r="D3983" s="248"/>
      <c r="J3983" s="226"/>
      <c r="K3983" s="3"/>
      <c r="L3983" s="3"/>
      <c r="O3983" s="227"/>
      <c r="Q3983" s="94"/>
      <c r="R3983" s="94"/>
      <c r="S3983" s="94"/>
      <c r="T3983" s="94"/>
    </row>
    <row r="3984" ht="15.75" customHeight="1">
      <c r="A3984" s="242"/>
      <c r="B3984" s="222"/>
      <c r="C3984" s="223"/>
      <c r="D3984" s="248"/>
      <c r="J3984" s="226"/>
      <c r="K3984" s="3"/>
      <c r="L3984" s="3"/>
      <c r="O3984" s="227"/>
      <c r="Q3984" s="94"/>
      <c r="R3984" s="94"/>
      <c r="S3984" s="94"/>
      <c r="T3984" s="94"/>
    </row>
    <row r="3985" ht="15.75" customHeight="1">
      <c r="A3985" s="242"/>
      <c r="B3985" s="222"/>
      <c r="C3985" s="223"/>
      <c r="D3985" s="248"/>
      <c r="J3985" s="226"/>
      <c r="K3985" s="3"/>
      <c r="L3985" s="3"/>
      <c r="O3985" s="227"/>
      <c r="Q3985" s="94"/>
      <c r="R3985" s="94"/>
      <c r="S3985" s="94"/>
      <c r="T3985" s="94"/>
    </row>
    <row r="3986" ht="15.75" customHeight="1">
      <c r="A3986" s="242"/>
      <c r="B3986" s="222"/>
      <c r="C3986" s="223"/>
      <c r="D3986" s="248"/>
      <c r="J3986" s="226"/>
      <c r="K3986" s="3"/>
      <c r="L3986" s="3"/>
      <c r="O3986" s="227"/>
      <c r="Q3986" s="94"/>
      <c r="R3986" s="94"/>
      <c r="S3986" s="94"/>
      <c r="T3986" s="94"/>
    </row>
    <row r="3987" ht="15.75" customHeight="1">
      <c r="A3987" s="242"/>
      <c r="B3987" s="222"/>
      <c r="C3987" s="223"/>
      <c r="D3987" s="248"/>
      <c r="J3987" s="226"/>
      <c r="K3987" s="3"/>
      <c r="L3987" s="3"/>
      <c r="O3987" s="227"/>
      <c r="Q3987" s="94"/>
      <c r="R3987" s="94"/>
      <c r="S3987" s="94"/>
      <c r="T3987" s="94"/>
    </row>
    <row r="3988" ht="15.75" customHeight="1">
      <c r="A3988" s="242"/>
      <c r="B3988" s="222"/>
      <c r="C3988" s="223"/>
      <c r="D3988" s="248"/>
      <c r="J3988" s="226"/>
      <c r="K3988" s="3"/>
      <c r="L3988" s="3"/>
      <c r="O3988" s="227"/>
      <c r="Q3988" s="94"/>
      <c r="R3988" s="94"/>
      <c r="S3988" s="94"/>
      <c r="T3988" s="94"/>
    </row>
    <row r="3989" ht="15.75" customHeight="1">
      <c r="A3989" s="242"/>
      <c r="B3989" s="222"/>
      <c r="C3989" s="223"/>
      <c r="D3989" s="248"/>
      <c r="J3989" s="226"/>
      <c r="K3989" s="3"/>
      <c r="L3989" s="3"/>
      <c r="O3989" s="227"/>
      <c r="Q3989" s="94"/>
      <c r="R3989" s="94"/>
      <c r="S3989" s="94"/>
      <c r="T3989" s="94"/>
    </row>
    <row r="3990" ht="15.75" customHeight="1">
      <c r="A3990" s="242"/>
      <c r="B3990" s="222"/>
      <c r="C3990" s="223"/>
      <c r="D3990" s="248"/>
      <c r="J3990" s="226"/>
      <c r="K3990" s="3"/>
      <c r="L3990" s="3"/>
      <c r="O3990" s="227"/>
      <c r="Q3990" s="94"/>
      <c r="R3990" s="94"/>
      <c r="S3990" s="94"/>
      <c r="T3990" s="94"/>
    </row>
    <row r="3991" ht="15.75" customHeight="1">
      <c r="A3991" s="242"/>
      <c r="B3991" s="222"/>
      <c r="C3991" s="223"/>
      <c r="D3991" s="248"/>
      <c r="J3991" s="226"/>
      <c r="K3991" s="3"/>
      <c r="L3991" s="3"/>
      <c r="O3991" s="227"/>
      <c r="Q3991" s="94"/>
      <c r="R3991" s="94"/>
      <c r="S3991" s="94"/>
      <c r="T3991" s="94"/>
    </row>
    <row r="3992" ht="15.75" customHeight="1">
      <c r="A3992" s="242"/>
      <c r="B3992" s="222"/>
      <c r="C3992" s="223"/>
      <c r="D3992" s="248"/>
      <c r="J3992" s="226"/>
      <c r="K3992" s="3"/>
      <c r="L3992" s="3"/>
      <c r="O3992" s="227"/>
      <c r="Q3992" s="94"/>
      <c r="R3992" s="94"/>
      <c r="S3992" s="94"/>
      <c r="T3992" s="94"/>
    </row>
    <row r="3993" ht="15.75" customHeight="1">
      <c r="A3993" s="242"/>
      <c r="B3993" s="222"/>
      <c r="C3993" s="223"/>
      <c r="D3993" s="248"/>
      <c r="J3993" s="226"/>
      <c r="K3993" s="3"/>
      <c r="L3993" s="3"/>
      <c r="O3993" s="227"/>
      <c r="Q3993" s="94"/>
      <c r="R3993" s="94"/>
      <c r="S3993" s="94"/>
      <c r="T3993" s="94"/>
    </row>
    <row r="3994" ht="15.75" customHeight="1">
      <c r="A3994" s="242"/>
      <c r="B3994" s="222"/>
      <c r="C3994" s="223"/>
      <c r="D3994" s="248"/>
      <c r="J3994" s="226"/>
      <c r="K3994" s="3"/>
      <c r="L3994" s="3"/>
      <c r="O3994" s="227"/>
      <c r="Q3994" s="94"/>
      <c r="R3994" s="94"/>
      <c r="S3994" s="94"/>
      <c r="T3994" s="94"/>
    </row>
    <row r="3995" ht="15.75" customHeight="1">
      <c r="A3995" s="242"/>
      <c r="B3995" s="222"/>
      <c r="C3995" s="223"/>
      <c r="D3995" s="248"/>
      <c r="J3995" s="226"/>
      <c r="K3995" s="3"/>
      <c r="L3995" s="3"/>
      <c r="O3995" s="227"/>
      <c r="Q3995" s="94"/>
      <c r="R3995" s="94"/>
      <c r="S3995" s="94"/>
      <c r="T3995" s="94"/>
    </row>
    <row r="3996" ht="15.75" customHeight="1">
      <c r="A3996" s="242"/>
      <c r="B3996" s="222"/>
      <c r="C3996" s="223"/>
      <c r="D3996" s="248"/>
      <c r="J3996" s="226"/>
      <c r="K3996" s="3"/>
      <c r="L3996" s="3"/>
      <c r="O3996" s="227"/>
      <c r="Q3996" s="94"/>
      <c r="R3996" s="94"/>
      <c r="S3996" s="94"/>
      <c r="T3996" s="94"/>
    </row>
    <row r="3997" ht="15.75" customHeight="1">
      <c r="A3997" s="242"/>
      <c r="B3997" s="222"/>
      <c r="C3997" s="223"/>
      <c r="D3997" s="248"/>
      <c r="J3997" s="226"/>
      <c r="K3997" s="3"/>
      <c r="L3997" s="3"/>
      <c r="O3997" s="227"/>
      <c r="Q3997" s="94"/>
      <c r="R3997" s="94"/>
      <c r="S3997" s="94"/>
      <c r="T3997" s="94"/>
    </row>
    <row r="3998" ht="15.75" customHeight="1">
      <c r="A3998" s="242"/>
      <c r="B3998" s="222"/>
      <c r="C3998" s="223"/>
      <c r="D3998" s="248"/>
      <c r="J3998" s="226"/>
      <c r="K3998" s="3"/>
      <c r="L3998" s="3"/>
      <c r="O3998" s="227"/>
      <c r="Q3998" s="94"/>
      <c r="R3998" s="94"/>
      <c r="S3998" s="94"/>
      <c r="T3998" s="94"/>
    </row>
    <row r="3999" ht="15.75" customHeight="1">
      <c r="A3999" s="242"/>
      <c r="B3999" s="222"/>
      <c r="C3999" s="223"/>
      <c r="D3999" s="248"/>
      <c r="J3999" s="226"/>
      <c r="K3999" s="3"/>
      <c r="L3999" s="3"/>
      <c r="O3999" s="227"/>
      <c r="Q3999" s="94"/>
      <c r="R3999" s="94"/>
      <c r="S3999" s="94"/>
      <c r="T3999" s="94"/>
    </row>
    <row r="4000" ht="15.75" customHeight="1">
      <c r="A4000" s="242"/>
      <c r="B4000" s="222"/>
      <c r="C4000" s="223"/>
      <c r="D4000" s="248"/>
      <c r="J4000" s="226"/>
      <c r="K4000" s="3"/>
      <c r="L4000" s="3"/>
      <c r="O4000" s="227"/>
      <c r="Q4000" s="94"/>
      <c r="R4000" s="94"/>
      <c r="S4000" s="94"/>
      <c r="T4000" s="94"/>
    </row>
    <row r="4001" ht="15.75" customHeight="1">
      <c r="A4001" s="242"/>
      <c r="B4001" s="222"/>
      <c r="C4001" s="223"/>
      <c r="D4001" s="248"/>
      <c r="J4001" s="226"/>
      <c r="K4001" s="3"/>
      <c r="L4001" s="3"/>
      <c r="O4001" s="227"/>
      <c r="Q4001" s="94"/>
      <c r="R4001" s="94"/>
      <c r="S4001" s="94"/>
      <c r="T4001" s="94"/>
    </row>
    <row r="4002" ht="15.75" customHeight="1">
      <c r="A4002" s="242"/>
      <c r="B4002" s="222"/>
      <c r="C4002" s="223"/>
      <c r="D4002" s="248"/>
      <c r="J4002" s="226"/>
      <c r="K4002" s="3"/>
      <c r="L4002" s="3"/>
      <c r="O4002" s="227"/>
      <c r="Q4002" s="94"/>
      <c r="R4002" s="94"/>
      <c r="S4002" s="94"/>
      <c r="T4002" s="94"/>
    </row>
    <row r="4003" ht="15.75" customHeight="1">
      <c r="A4003" s="242"/>
      <c r="B4003" s="222"/>
      <c r="C4003" s="223"/>
      <c r="D4003" s="248"/>
      <c r="J4003" s="226"/>
      <c r="K4003" s="3"/>
      <c r="L4003" s="3"/>
      <c r="O4003" s="227"/>
      <c r="Q4003" s="94"/>
      <c r="R4003" s="94"/>
      <c r="S4003" s="94"/>
      <c r="T4003" s="94"/>
    </row>
    <row r="4004" ht="15.75" customHeight="1">
      <c r="A4004" s="242"/>
      <c r="B4004" s="222"/>
      <c r="C4004" s="223"/>
      <c r="D4004" s="248"/>
      <c r="J4004" s="226"/>
      <c r="K4004" s="3"/>
      <c r="L4004" s="3"/>
      <c r="O4004" s="227"/>
      <c r="Q4004" s="94"/>
      <c r="R4004" s="94"/>
      <c r="S4004" s="94"/>
      <c r="T4004" s="94"/>
    </row>
    <row r="4005" ht="15.75" customHeight="1">
      <c r="A4005" s="242"/>
      <c r="B4005" s="222"/>
      <c r="C4005" s="223"/>
      <c r="D4005" s="248"/>
      <c r="J4005" s="226"/>
      <c r="K4005" s="3"/>
      <c r="L4005" s="3"/>
      <c r="O4005" s="227"/>
      <c r="Q4005" s="94"/>
      <c r="R4005" s="94"/>
      <c r="S4005" s="94"/>
      <c r="T4005" s="94"/>
    </row>
    <row r="4006" ht="15.75" customHeight="1">
      <c r="A4006" s="242"/>
      <c r="B4006" s="222"/>
      <c r="C4006" s="223"/>
      <c r="D4006" s="248"/>
      <c r="J4006" s="226"/>
      <c r="K4006" s="3"/>
      <c r="L4006" s="3"/>
      <c r="O4006" s="227"/>
      <c r="Q4006" s="94"/>
      <c r="R4006" s="94"/>
      <c r="S4006" s="94"/>
      <c r="T4006" s="94"/>
    </row>
    <row r="4007" ht="15.75" customHeight="1">
      <c r="A4007" s="242"/>
      <c r="B4007" s="222"/>
      <c r="C4007" s="223"/>
      <c r="D4007" s="248"/>
      <c r="J4007" s="226"/>
      <c r="K4007" s="3"/>
      <c r="L4007" s="3"/>
      <c r="O4007" s="227"/>
      <c r="Q4007" s="94"/>
      <c r="R4007" s="94"/>
      <c r="S4007" s="94"/>
      <c r="T4007" s="94"/>
    </row>
    <row r="4008" ht="15.75" customHeight="1">
      <c r="A4008" s="242"/>
      <c r="B4008" s="222"/>
      <c r="C4008" s="223"/>
      <c r="D4008" s="248"/>
      <c r="J4008" s="226"/>
      <c r="K4008" s="3"/>
      <c r="L4008" s="3"/>
      <c r="O4008" s="227"/>
      <c r="Q4008" s="94"/>
      <c r="R4008" s="94"/>
      <c r="S4008" s="94"/>
      <c r="T4008" s="94"/>
    </row>
    <row r="4009" ht="15.75" customHeight="1">
      <c r="A4009" s="242"/>
      <c r="B4009" s="222"/>
      <c r="C4009" s="223"/>
      <c r="D4009" s="248"/>
      <c r="J4009" s="226"/>
      <c r="K4009" s="3"/>
      <c r="L4009" s="3"/>
      <c r="O4009" s="227"/>
      <c r="Q4009" s="94"/>
      <c r="R4009" s="94"/>
      <c r="S4009" s="94"/>
      <c r="T4009" s="94"/>
    </row>
    <row r="4010" ht="15.75" customHeight="1">
      <c r="A4010" s="242"/>
      <c r="B4010" s="222"/>
      <c r="C4010" s="223"/>
      <c r="D4010" s="248"/>
      <c r="J4010" s="226"/>
      <c r="K4010" s="3"/>
      <c r="L4010" s="3"/>
      <c r="O4010" s="227"/>
      <c r="Q4010" s="94"/>
      <c r="R4010" s="94"/>
      <c r="S4010" s="94"/>
      <c r="T4010" s="94"/>
    </row>
    <row r="4011" ht="15.75" customHeight="1">
      <c r="A4011" s="242"/>
      <c r="B4011" s="222"/>
      <c r="C4011" s="223"/>
      <c r="D4011" s="248"/>
      <c r="J4011" s="226"/>
      <c r="K4011" s="3"/>
      <c r="L4011" s="3"/>
      <c r="O4011" s="227"/>
      <c r="Q4011" s="94"/>
      <c r="R4011" s="94"/>
      <c r="S4011" s="94"/>
      <c r="T4011" s="94"/>
    </row>
    <row r="4012" ht="15.75" customHeight="1">
      <c r="A4012" s="242"/>
      <c r="B4012" s="222"/>
      <c r="C4012" s="223"/>
      <c r="D4012" s="248"/>
      <c r="J4012" s="226"/>
      <c r="K4012" s="3"/>
      <c r="L4012" s="3"/>
      <c r="O4012" s="227"/>
      <c r="Q4012" s="94"/>
      <c r="R4012" s="94"/>
      <c r="S4012" s="94"/>
      <c r="T4012" s="94"/>
    </row>
    <row r="4013" ht="15.75" customHeight="1">
      <c r="A4013" s="242"/>
      <c r="B4013" s="222"/>
      <c r="C4013" s="223"/>
      <c r="D4013" s="248"/>
      <c r="J4013" s="226"/>
      <c r="K4013" s="3"/>
      <c r="L4013" s="3"/>
      <c r="O4013" s="227"/>
      <c r="Q4013" s="94"/>
      <c r="R4013" s="94"/>
      <c r="S4013" s="94"/>
      <c r="T4013" s="94"/>
    </row>
    <row r="4014" ht="15.75" customHeight="1">
      <c r="A4014" s="242"/>
      <c r="B4014" s="222"/>
      <c r="C4014" s="223"/>
      <c r="D4014" s="248"/>
      <c r="J4014" s="226"/>
      <c r="K4014" s="3"/>
      <c r="L4014" s="3"/>
      <c r="O4014" s="227"/>
      <c r="Q4014" s="94"/>
      <c r="R4014" s="94"/>
      <c r="S4014" s="94"/>
      <c r="T4014" s="94"/>
    </row>
    <row r="4015" ht="15.75" customHeight="1">
      <c r="A4015" s="242"/>
      <c r="B4015" s="222"/>
      <c r="C4015" s="223"/>
      <c r="D4015" s="248"/>
      <c r="J4015" s="226"/>
      <c r="K4015" s="3"/>
      <c r="L4015" s="3"/>
      <c r="O4015" s="227"/>
      <c r="Q4015" s="94"/>
      <c r="R4015" s="94"/>
      <c r="S4015" s="94"/>
      <c r="T4015" s="94"/>
    </row>
    <row r="4016" ht="15.75" customHeight="1">
      <c r="A4016" s="242"/>
      <c r="B4016" s="222"/>
      <c r="C4016" s="223"/>
      <c r="D4016" s="248"/>
      <c r="J4016" s="226"/>
      <c r="K4016" s="3"/>
      <c r="L4016" s="3"/>
      <c r="O4016" s="227"/>
      <c r="Q4016" s="94"/>
      <c r="R4016" s="94"/>
      <c r="S4016" s="94"/>
      <c r="T4016" s="94"/>
    </row>
    <row r="4017" ht="15.75" customHeight="1">
      <c r="A4017" s="242"/>
      <c r="B4017" s="222"/>
      <c r="C4017" s="223"/>
      <c r="D4017" s="248"/>
      <c r="J4017" s="226"/>
      <c r="K4017" s="3"/>
      <c r="L4017" s="3"/>
      <c r="O4017" s="227"/>
      <c r="Q4017" s="94"/>
      <c r="R4017" s="94"/>
      <c r="S4017" s="94"/>
      <c r="T4017" s="94"/>
    </row>
    <row r="4018" ht="15.75" customHeight="1">
      <c r="A4018" s="242"/>
      <c r="B4018" s="222"/>
      <c r="C4018" s="223"/>
      <c r="D4018" s="248"/>
      <c r="J4018" s="226"/>
      <c r="K4018" s="3"/>
      <c r="L4018" s="3"/>
      <c r="O4018" s="227"/>
      <c r="Q4018" s="94"/>
      <c r="R4018" s="94"/>
      <c r="S4018" s="94"/>
      <c r="T4018" s="94"/>
    </row>
    <row r="4019" ht="15.75" customHeight="1">
      <c r="A4019" s="242"/>
      <c r="B4019" s="222"/>
      <c r="C4019" s="223"/>
      <c r="D4019" s="248"/>
      <c r="J4019" s="226"/>
      <c r="K4019" s="3"/>
      <c r="L4019" s="3"/>
      <c r="O4019" s="227"/>
      <c r="Q4019" s="94"/>
      <c r="R4019" s="94"/>
      <c r="S4019" s="94"/>
      <c r="T4019" s="94"/>
    </row>
    <row r="4020" ht="15.75" customHeight="1">
      <c r="A4020" s="242"/>
      <c r="B4020" s="222"/>
      <c r="C4020" s="223"/>
      <c r="D4020" s="248"/>
      <c r="J4020" s="226"/>
      <c r="K4020" s="3"/>
      <c r="L4020" s="3"/>
      <c r="O4020" s="227"/>
      <c r="Q4020" s="94"/>
      <c r="R4020" s="94"/>
      <c r="S4020" s="94"/>
      <c r="T4020" s="94"/>
    </row>
    <row r="4021" ht="15.75" customHeight="1">
      <c r="A4021" s="242"/>
      <c r="B4021" s="222"/>
      <c r="C4021" s="223"/>
      <c r="D4021" s="248"/>
      <c r="J4021" s="226"/>
      <c r="K4021" s="3"/>
      <c r="L4021" s="3"/>
      <c r="O4021" s="227"/>
      <c r="Q4021" s="94"/>
      <c r="R4021" s="94"/>
      <c r="S4021" s="94"/>
      <c r="T4021" s="94"/>
    </row>
    <row r="4022" ht="15.75" customHeight="1">
      <c r="A4022" s="242"/>
      <c r="B4022" s="222"/>
      <c r="C4022" s="223"/>
      <c r="D4022" s="248"/>
      <c r="J4022" s="226"/>
      <c r="K4022" s="3"/>
      <c r="L4022" s="3"/>
      <c r="O4022" s="227"/>
      <c r="Q4022" s="94"/>
      <c r="R4022" s="94"/>
      <c r="S4022" s="94"/>
      <c r="T4022" s="94"/>
    </row>
    <row r="4023" ht="15.75" customHeight="1">
      <c r="A4023" s="242"/>
      <c r="B4023" s="222"/>
      <c r="C4023" s="223"/>
      <c r="D4023" s="248"/>
      <c r="J4023" s="226"/>
      <c r="K4023" s="3"/>
      <c r="L4023" s="3"/>
      <c r="O4023" s="227"/>
      <c r="Q4023" s="94"/>
      <c r="R4023" s="94"/>
      <c r="S4023" s="94"/>
      <c r="T4023" s="94"/>
    </row>
    <row r="4024" ht="15.75" customHeight="1">
      <c r="A4024" s="242"/>
      <c r="B4024" s="222"/>
      <c r="C4024" s="223"/>
      <c r="D4024" s="248"/>
      <c r="J4024" s="226"/>
      <c r="K4024" s="3"/>
      <c r="L4024" s="3"/>
      <c r="O4024" s="227"/>
      <c r="Q4024" s="94"/>
      <c r="R4024" s="94"/>
      <c r="S4024" s="94"/>
      <c r="T4024" s="94"/>
    </row>
    <row r="4025" ht="15.75" customHeight="1">
      <c r="A4025" s="242"/>
      <c r="B4025" s="222"/>
      <c r="C4025" s="223"/>
      <c r="D4025" s="248"/>
      <c r="J4025" s="226"/>
      <c r="K4025" s="3"/>
      <c r="L4025" s="3"/>
      <c r="O4025" s="227"/>
      <c r="Q4025" s="94"/>
      <c r="R4025" s="94"/>
      <c r="S4025" s="94"/>
      <c r="T4025" s="94"/>
    </row>
    <row r="4026" ht="15.75" customHeight="1">
      <c r="A4026" s="242"/>
      <c r="B4026" s="222"/>
      <c r="C4026" s="223"/>
      <c r="D4026" s="248"/>
      <c r="J4026" s="226"/>
      <c r="K4026" s="3"/>
      <c r="L4026" s="3"/>
      <c r="O4026" s="227"/>
      <c r="Q4026" s="94"/>
      <c r="R4026" s="94"/>
      <c r="S4026" s="94"/>
      <c r="T4026" s="94"/>
    </row>
    <row r="4027" ht="15.75" customHeight="1">
      <c r="A4027" s="242"/>
      <c r="B4027" s="222"/>
      <c r="C4027" s="223"/>
      <c r="D4027" s="248"/>
      <c r="J4027" s="226"/>
      <c r="K4027" s="3"/>
      <c r="L4027" s="3"/>
      <c r="O4027" s="227"/>
      <c r="Q4027" s="94"/>
      <c r="R4027" s="94"/>
      <c r="S4027" s="94"/>
      <c r="T4027" s="94"/>
    </row>
    <row r="4028" ht="15.75" customHeight="1">
      <c r="A4028" s="242"/>
      <c r="B4028" s="222"/>
      <c r="C4028" s="223"/>
      <c r="D4028" s="248"/>
      <c r="J4028" s="226"/>
      <c r="K4028" s="3"/>
      <c r="L4028" s="3"/>
      <c r="O4028" s="227"/>
      <c r="Q4028" s="94"/>
      <c r="R4028" s="94"/>
      <c r="S4028" s="94"/>
      <c r="T4028" s="94"/>
    </row>
    <row r="4029" ht="15.75" customHeight="1">
      <c r="A4029" s="242"/>
      <c r="B4029" s="222"/>
      <c r="C4029" s="223"/>
      <c r="D4029" s="248"/>
      <c r="J4029" s="226"/>
      <c r="K4029" s="3"/>
      <c r="L4029" s="3"/>
      <c r="O4029" s="227"/>
      <c r="Q4029" s="94"/>
      <c r="R4029" s="94"/>
      <c r="S4029" s="94"/>
      <c r="T4029" s="94"/>
    </row>
    <row r="4030" ht="15.75" customHeight="1">
      <c r="A4030" s="242"/>
      <c r="B4030" s="222"/>
      <c r="C4030" s="223"/>
      <c r="D4030" s="248"/>
      <c r="J4030" s="226"/>
      <c r="K4030" s="3"/>
      <c r="L4030" s="3"/>
      <c r="O4030" s="227"/>
      <c r="Q4030" s="94"/>
      <c r="R4030" s="94"/>
      <c r="S4030" s="94"/>
      <c r="T4030" s="94"/>
    </row>
    <row r="4031" ht="15.75" customHeight="1">
      <c r="A4031" s="242"/>
      <c r="B4031" s="222"/>
      <c r="C4031" s="223"/>
      <c r="D4031" s="248"/>
      <c r="J4031" s="226"/>
      <c r="K4031" s="3"/>
      <c r="L4031" s="3"/>
      <c r="O4031" s="227"/>
      <c r="Q4031" s="94"/>
      <c r="R4031" s="94"/>
      <c r="S4031" s="94"/>
      <c r="T4031" s="94"/>
    </row>
    <row r="4032" ht="15.75" customHeight="1">
      <c r="A4032" s="242"/>
      <c r="B4032" s="222"/>
      <c r="C4032" s="223"/>
      <c r="D4032" s="248"/>
      <c r="J4032" s="226"/>
      <c r="K4032" s="3"/>
      <c r="L4032" s="3"/>
      <c r="O4032" s="227"/>
      <c r="Q4032" s="94"/>
      <c r="R4032" s="94"/>
      <c r="S4032" s="94"/>
      <c r="T4032" s="94"/>
    </row>
    <row r="4033" ht="15.75" customHeight="1">
      <c r="A4033" s="242"/>
      <c r="B4033" s="222"/>
      <c r="C4033" s="223"/>
      <c r="D4033" s="248"/>
      <c r="J4033" s="226"/>
      <c r="K4033" s="3"/>
      <c r="L4033" s="3"/>
      <c r="O4033" s="227"/>
      <c r="Q4033" s="94"/>
      <c r="R4033" s="94"/>
      <c r="S4033" s="94"/>
      <c r="T4033" s="94"/>
    </row>
    <row r="4034" ht="15.75" customHeight="1">
      <c r="A4034" s="242"/>
      <c r="B4034" s="222"/>
      <c r="C4034" s="223"/>
      <c r="D4034" s="248"/>
      <c r="J4034" s="226"/>
      <c r="K4034" s="3"/>
      <c r="L4034" s="3"/>
      <c r="O4034" s="227"/>
      <c r="Q4034" s="94"/>
      <c r="R4034" s="94"/>
      <c r="S4034" s="94"/>
      <c r="T4034" s="94"/>
    </row>
    <row r="4035" ht="15.75" customHeight="1">
      <c r="A4035" s="242"/>
      <c r="B4035" s="222"/>
      <c r="C4035" s="223"/>
      <c r="D4035" s="248"/>
      <c r="J4035" s="226"/>
      <c r="K4035" s="3"/>
      <c r="L4035" s="3"/>
      <c r="O4035" s="227"/>
      <c r="Q4035" s="94"/>
      <c r="R4035" s="94"/>
      <c r="S4035" s="94"/>
      <c r="T4035" s="94"/>
    </row>
    <row r="4036" ht="15.75" customHeight="1">
      <c r="A4036" s="242"/>
      <c r="B4036" s="222"/>
      <c r="C4036" s="223"/>
      <c r="D4036" s="248"/>
      <c r="J4036" s="226"/>
      <c r="K4036" s="3"/>
      <c r="L4036" s="3"/>
      <c r="O4036" s="227"/>
      <c r="Q4036" s="94"/>
      <c r="R4036" s="94"/>
      <c r="S4036" s="94"/>
      <c r="T4036" s="94"/>
    </row>
    <row r="4037" ht="15.75" customHeight="1">
      <c r="A4037" s="242"/>
      <c r="B4037" s="222"/>
      <c r="C4037" s="223"/>
      <c r="D4037" s="248"/>
      <c r="J4037" s="226"/>
      <c r="K4037" s="3"/>
      <c r="L4037" s="3"/>
      <c r="O4037" s="227"/>
      <c r="Q4037" s="94"/>
      <c r="R4037" s="94"/>
      <c r="S4037" s="94"/>
      <c r="T4037" s="94"/>
    </row>
    <row r="4038" ht="15.75" customHeight="1">
      <c r="A4038" s="242"/>
      <c r="B4038" s="222"/>
      <c r="C4038" s="223"/>
      <c r="D4038" s="248"/>
      <c r="J4038" s="226"/>
      <c r="K4038" s="3"/>
      <c r="L4038" s="3"/>
      <c r="O4038" s="227"/>
      <c r="Q4038" s="94"/>
      <c r="R4038" s="94"/>
      <c r="S4038" s="94"/>
      <c r="T4038" s="94"/>
    </row>
    <row r="4039" ht="15.75" customHeight="1">
      <c r="A4039" s="242"/>
      <c r="B4039" s="222"/>
      <c r="C4039" s="223"/>
      <c r="D4039" s="248"/>
      <c r="J4039" s="226"/>
      <c r="K4039" s="3"/>
      <c r="L4039" s="3"/>
      <c r="O4039" s="227"/>
      <c r="Q4039" s="94"/>
      <c r="R4039" s="94"/>
      <c r="S4039" s="94"/>
      <c r="T4039" s="94"/>
    </row>
    <row r="4040" ht="15.75" customHeight="1">
      <c r="A4040" s="242"/>
      <c r="B4040" s="222"/>
      <c r="C4040" s="223"/>
      <c r="D4040" s="248"/>
      <c r="J4040" s="226"/>
      <c r="K4040" s="3"/>
      <c r="L4040" s="3"/>
      <c r="O4040" s="227"/>
      <c r="Q4040" s="94"/>
      <c r="R4040" s="94"/>
      <c r="S4040" s="94"/>
      <c r="T4040" s="94"/>
    </row>
    <row r="4041" ht="15.75" customHeight="1">
      <c r="A4041" s="242"/>
      <c r="B4041" s="222"/>
      <c r="C4041" s="223"/>
      <c r="D4041" s="248"/>
      <c r="J4041" s="226"/>
      <c r="K4041" s="3"/>
      <c r="L4041" s="3"/>
      <c r="O4041" s="227"/>
      <c r="Q4041" s="94"/>
      <c r="R4041" s="94"/>
      <c r="S4041" s="94"/>
      <c r="T4041" s="94"/>
    </row>
    <row r="4042" ht="15.75" customHeight="1">
      <c r="A4042" s="242"/>
      <c r="B4042" s="222"/>
      <c r="C4042" s="223"/>
      <c r="D4042" s="248"/>
      <c r="J4042" s="226"/>
      <c r="K4042" s="3"/>
      <c r="L4042" s="3"/>
      <c r="O4042" s="227"/>
      <c r="Q4042" s="94"/>
      <c r="R4042" s="94"/>
      <c r="S4042" s="94"/>
      <c r="T4042" s="94"/>
    </row>
    <row r="4043" ht="15.75" customHeight="1">
      <c r="A4043" s="242"/>
      <c r="B4043" s="222"/>
      <c r="C4043" s="223"/>
      <c r="D4043" s="248"/>
      <c r="J4043" s="226"/>
      <c r="K4043" s="3"/>
      <c r="L4043" s="3"/>
      <c r="O4043" s="227"/>
      <c r="Q4043" s="94"/>
      <c r="R4043" s="94"/>
      <c r="S4043" s="94"/>
      <c r="T4043" s="94"/>
    </row>
    <row r="4044" ht="15.75" customHeight="1">
      <c r="A4044" s="242"/>
      <c r="B4044" s="222"/>
      <c r="C4044" s="223"/>
      <c r="D4044" s="248"/>
      <c r="J4044" s="226"/>
      <c r="K4044" s="3"/>
      <c r="L4044" s="3"/>
      <c r="O4044" s="227"/>
      <c r="Q4044" s="94"/>
      <c r="R4044" s="94"/>
      <c r="S4044" s="94"/>
      <c r="T4044" s="94"/>
    </row>
    <row r="4045" ht="15.75" customHeight="1">
      <c r="A4045" s="242"/>
      <c r="B4045" s="222"/>
      <c r="C4045" s="223"/>
      <c r="D4045" s="248"/>
      <c r="J4045" s="226"/>
      <c r="K4045" s="3"/>
      <c r="L4045" s="3"/>
      <c r="O4045" s="227"/>
      <c r="Q4045" s="94"/>
      <c r="R4045" s="94"/>
      <c r="S4045" s="94"/>
      <c r="T4045" s="94"/>
    </row>
    <row r="4046" ht="15.75" customHeight="1">
      <c r="A4046" s="242"/>
      <c r="B4046" s="222"/>
      <c r="C4046" s="223"/>
      <c r="D4046" s="248"/>
      <c r="J4046" s="226"/>
      <c r="K4046" s="3"/>
      <c r="L4046" s="3"/>
      <c r="O4046" s="227"/>
      <c r="Q4046" s="94"/>
      <c r="R4046" s="94"/>
      <c r="S4046" s="94"/>
      <c r="T4046" s="94"/>
    </row>
    <row r="4047" ht="15.75" customHeight="1">
      <c r="A4047" s="242"/>
      <c r="B4047" s="222"/>
      <c r="C4047" s="223"/>
      <c r="D4047" s="248"/>
      <c r="J4047" s="226"/>
      <c r="K4047" s="3"/>
      <c r="L4047" s="3"/>
      <c r="O4047" s="227"/>
      <c r="Q4047" s="94"/>
      <c r="R4047" s="94"/>
      <c r="S4047" s="94"/>
      <c r="T4047" s="94"/>
    </row>
    <row r="4048" ht="15.75" customHeight="1">
      <c r="A4048" s="242"/>
      <c r="B4048" s="222"/>
      <c r="C4048" s="223"/>
      <c r="D4048" s="248"/>
      <c r="J4048" s="226"/>
      <c r="K4048" s="3"/>
      <c r="L4048" s="3"/>
      <c r="O4048" s="227"/>
      <c r="Q4048" s="94"/>
      <c r="R4048" s="94"/>
      <c r="S4048" s="94"/>
      <c r="T4048" s="94"/>
    </row>
    <row r="4049" ht="15.75" customHeight="1">
      <c r="A4049" s="242"/>
      <c r="B4049" s="222"/>
      <c r="C4049" s="223"/>
      <c r="D4049" s="248"/>
      <c r="J4049" s="226"/>
      <c r="K4049" s="3"/>
      <c r="L4049" s="3"/>
      <c r="O4049" s="227"/>
      <c r="Q4049" s="94"/>
      <c r="R4049" s="94"/>
      <c r="S4049" s="94"/>
      <c r="T4049" s="94"/>
    </row>
    <row r="4050" ht="15.75" customHeight="1">
      <c r="A4050" s="242"/>
      <c r="B4050" s="222"/>
      <c r="C4050" s="223"/>
      <c r="D4050" s="248"/>
      <c r="J4050" s="226"/>
      <c r="K4050" s="3"/>
      <c r="L4050" s="3"/>
      <c r="O4050" s="227"/>
      <c r="Q4050" s="94"/>
      <c r="R4050" s="94"/>
      <c r="S4050" s="94"/>
      <c r="T4050" s="94"/>
    </row>
    <row r="4051" ht="15.75" customHeight="1">
      <c r="A4051" s="242"/>
      <c r="B4051" s="222"/>
      <c r="C4051" s="223"/>
      <c r="D4051" s="248"/>
      <c r="J4051" s="226"/>
      <c r="K4051" s="3"/>
      <c r="L4051" s="3"/>
      <c r="O4051" s="227"/>
      <c r="Q4051" s="94"/>
      <c r="R4051" s="94"/>
      <c r="S4051" s="94"/>
      <c r="T4051" s="94"/>
    </row>
    <row r="4052" ht="15.75" customHeight="1">
      <c r="A4052" s="242"/>
      <c r="B4052" s="222"/>
      <c r="C4052" s="223"/>
      <c r="D4052" s="248"/>
      <c r="J4052" s="226"/>
      <c r="K4052" s="3"/>
      <c r="L4052" s="3"/>
      <c r="O4052" s="227"/>
      <c r="Q4052" s="94"/>
      <c r="R4052" s="94"/>
      <c r="S4052" s="94"/>
      <c r="T4052" s="94"/>
    </row>
    <row r="4053" ht="15.75" customHeight="1">
      <c r="A4053" s="242"/>
      <c r="B4053" s="222"/>
      <c r="C4053" s="223"/>
      <c r="D4053" s="248"/>
      <c r="J4053" s="226"/>
      <c r="K4053" s="3"/>
      <c r="L4053" s="3"/>
      <c r="O4053" s="227"/>
      <c r="Q4053" s="94"/>
      <c r="R4053" s="94"/>
      <c r="S4053" s="94"/>
      <c r="T4053" s="94"/>
    </row>
    <row r="4054" ht="15.75" customHeight="1">
      <c r="A4054" s="242"/>
      <c r="B4054" s="222"/>
      <c r="C4054" s="223"/>
      <c r="D4054" s="248"/>
      <c r="J4054" s="226"/>
      <c r="K4054" s="3"/>
      <c r="L4054" s="3"/>
      <c r="O4054" s="227"/>
      <c r="Q4054" s="94"/>
      <c r="R4054" s="94"/>
      <c r="S4054" s="94"/>
      <c r="T4054" s="94"/>
    </row>
    <row r="4055" ht="15.75" customHeight="1">
      <c r="A4055" s="242"/>
      <c r="B4055" s="222"/>
      <c r="C4055" s="223"/>
      <c r="D4055" s="248"/>
      <c r="J4055" s="226"/>
      <c r="K4055" s="3"/>
      <c r="L4055" s="3"/>
      <c r="O4055" s="227"/>
      <c r="Q4055" s="94"/>
      <c r="R4055" s="94"/>
      <c r="S4055" s="94"/>
      <c r="T4055" s="94"/>
    </row>
    <row r="4056" ht="15.75" customHeight="1">
      <c r="A4056" s="242"/>
      <c r="B4056" s="222"/>
      <c r="C4056" s="223"/>
      <c r="D4056" s="248"/>
      <c r="J4056" s="226"/>
      <c r="K4056" s="3"/>
      <c r="L4056" s="3"/>
      <c r="O4056" s="227"/>
      <c r="Q4056" s="94"/>
      <c r="R4056" s="94"/>
      <c r="S4056" s="94"/>
      <c r="T4056" s="94"/>
    </row>
    <row r="4057" ht="15.75" customHeight="1">
      <c r="A4057" s="242"/>
      <c r="B4057" s="222"/>
      <c r="C4057" s="223"/>
      <c r="D4057" s="248"/>
      <c r="J4057" s="226"/>
      <c r="K4057" s="3"/>
      <c r="L4057" s="3"/>
      <c r="O4057" s="227"/>
      <c r="Q4057" s="94"/>
      <c r="R4057" s="94"/>
      <c r="S4057" s="94"/>
      <c r="T4057" s="94"/>
    </row>
    <row r="4058" ht="15.75" customHeight="1">
      <c r="A4058" s="242"/>
      <c r="B4058" s="222"/>
      <c r="C4058" s="223"/>
      <c r="D4058" s="248"/>
      <c r="J4058" s="226"/>
      <c r="K4058" s="3"/>
      <c r="L4058" s="3"/>
      <c r="O4058" s="227"/>
      <c r="Q4058" s="94"/>
      <c r="R4058" s="94"/>
      <c r="S4058" s="94"/>
      <c r="T4058" s="94"/>
    </row>
    <row r="4059" ht="15.75" customHeight="1">
      <c r="A4059" s="242"/>
      <c r="B4059" s="222"/>
      <c r="C4059" s="223"/>
      <c r="D4059" s="248"/>
      <c r="J4059" s="226"/>
      <c r="K4059" s="3"/>
      <c r="L4059" s="3"/>
      <c r="O4059" s="227"/>
      <c r="Q4059" s="94"/>
      <c r="R4059" s="94"/>
      <c r="S4059" s="94"/>
      <c r="T4059" s="94"/>
    </row>
    <row r="4060" ht="15.75" customHeight="1">
      <c r="A4060" s="242"/>
      <c r="B4060" s="222"/>
      <c r="C4060" s="223"/>
      <c r="D4060" s="248"/>
      <c r="J4060" s="226"/>
      <c r="K4060" s="3"/>
      <c r="L4060" s="3"/>
      <c r="O4060" s="227"/>
      <c r="Q4060" s="94"/>
      <c r="R4060" s="94"/>
      <c r="S4060" s="94"/>
      <c r="T4060" s="94"/>
    </row>
    <row r="4061" ht="15.75" customHeight="1">
      <c r="A4061" s="242"/>
      <c r="B4061" s="222"/>
      <c r="C4061" s="223"/>
      <c r="D4061" s="248"/>
      <c r="J4061" s="226"/>
      <c r="K4061" s="3"/>
      <c r="L4061" s="3"/>
      <c r="O4061" s="227"/>
      <c r="Q4061" s="94"/>
      <c r="R4061" s="94"/>
      <c r="S4061" s="94"/>
      <c r="T4061" s="94"/>
    </row>
    <row r="4062" ht="15.75" customHeight="1">
      <c r="A4062" s="242"/>
      <c r="B4062" s="222"/>
      <c r="C4062" s="223"/>
      <c r="D4062" s="248"/>
      <c r="J4062" s="226"/>
      <c r="K4062" s="3"/>
      <c r="L4062" s="3"/>
      <c r="O4062" s="227"/>
      <c r="Q4062" s="94"/>
      <c r="R4062" s="94"/>
      <c r="S4062" s="94"/>
      <c r="T4062" s="94"/>
    </row>
    <row r="4063" ht="15.75" customHeight="1">
      <c r="A4063" s="242"/>
      <c r="B4063" s="222"/>
      <c r="C4063" s="223"/>
      <c r="D4063" s="248"/>
      <c r="J4063" s="226"/>
      <c r="K4063" s="3"/>
      <c r="L4063" s="3"/>
      <c r="O4063" s="227"/>
      <c r="Q4063" s="94"/>
      <c r="R4063" s="94"/>
      <c r="S4063" s="94"/>
      <c r="T4063" s="94"/>
    </row>
    <row r="4064" ht="15.75" customHeight="1">
      <c r="A4064" s="242"/>
      <c r="B4064" s="222"/>
      <c r="C4064" s="223"/>
      <c r="D4064" s="248"/>
      <c r="J4064" s="226"/>
      <c r="K4064" s="3"/>
      <c r="L4064" s="3"/>
      <c r="O4064" s="227"/>
      <c r="Q4064" s="94"/>
      <c r="R4064" s="94"/>
      <c r="S4064" s="94"/>
      <c r="T4064" s="94"/>
    </row>
    <row r="4065" ht="15.75" customHeight="1">
      <c r="A4065" s="242"/>
      <c r="B4065" s="222"/>
      <c r="C4065" s="223"/>
      <c r="D4065" s="248"/>
      <c r="J4065" s="226"/>
      <c r="K4065" s="3"/>
      <c r="L4065" s="3"/>
      <c r="O4065" s="227"/>
      <c r="Q4065" s="94"/>
      <c r="R4065" s="94"/>
      <c r="S4065" s="94"/>
      <c r="T4065" s="94"/>
    </row>
    <row r="4066" ht="15.75" customHeight="1">
      <c r="A4066" s="242"/>
      <c r="B4066" s="222"/>
      <c r="C4066" s="223"/>
      <c r="D4066" s="248"/>
      <c r="J4066" s="226"/>
      <c r="K4066" s="3"/>
      <c r="L4066" s="3"/>
      <c r="O4066" s="227"/>
      <c r="Q4066" s="94"/>
      <c r="R4066" s="94"/>
      <c r="S4066" s="94"/>
      <c r="T4066" s="94"/>
    </row>
    <row r="4067" ht="15.75" customHeight="1">
      <c r="A4067" s="242"/>
      <c r="B4067" s="222"/>
      <c r="C4067" s="223"/>
      <c r="D4067" s="248"/>
      <c r="J4067" s="226"/>
      <c r="K4067" s="3"/>
      <c r="L4067" s="3"/>
      <c r="O4067" s="227"/>
      <c r="Q4067" s="94"/>
      <c r="R4067" s="94"/>
      <c r="S4067" s="94"/>
      <c r="T4067" s="94"/>
    </row>
    <row r="4068" ht="15.75" customHeight="1">
      <c r="A4068" s="242"/>
      <c r="B4068" s="222"/>
      <c r="C4068" s="223"/>
      <c r="D4068" s="248"/>
      <c r="J4068" s="226"/>
      <c r="K4068" s="3"/>
      <c r="L4068" s="3"/>
      <c r="O4068" s="227"/>
      <c r="Q4068" s="94"/>
      <c r="R4068" s="94"/>
      <c r="S4068" s="94"/>
      <c r="T4068" s="94"/>
    </row>
    <row r="4069" ht="15.75" customHeight="1">
      <c r="A4069" s="242"/>
      <c r="B4069" s="222"/>
      <c r="C4069" s="223"/>
      <c r="D4069" s="248"/>
      <c r="J4069" s="226"/>
      <c r="K4069" s="3"/>
      <c r="L4069" s="3"/>
      <c r="O4069" s="227"/>
      <c r="Q4069" s="94"/>
      <c r="R4069" s="94"/>
      <c r="S4069" s="94"/>
      <c r="T4069" s="94"/>
    </row>
    <row r="4070" ht="15.75" customHeight="1">
      <c r="A4070" s="242"/>
      <c r="B4070" s="222"/>
      <c r="C4070" s="223"/>
      <c r="D4070" s="248"/>
      <c r="J4070" s="226"/>
      <c r="K4070" s="3"/>
      <c r="L4070" s="3"/>
      <c r="O4070" s="227"/>
      <c r="Q4070" s="94"/>
      <c r="R4070" s="94"/>
      <c r="S4070" s="94"/>
      <c r="T4070" s="94"/>
    </row>
    <row r="4071" ht="15.75" customHeight="1">
      <c r="A4071" s="242"/>
      <c r="B4071" s="222"/>
      <c r="C4071" s="223"/>
      <c r="D4071" s="248"/>
      <c r="J4071" s="226"/>
      <c r="K4071" s="3"/>
      <c r="L4071" s="3"/>
      <c r="O4071" s="227"/>
      <c r="Q4071" s="94"/>
      <c r="R4071" s="94"/>
      <c r="S4071" s="94"/>
      <c r="T4071" s="94"/>
    </row>
    <row r="4072" ht="15.75" customHeight="1">
      <c r="A4072" s="242"/>
      <c r="B4072" s="222"/>
      <c r="C4072" s="223"/>
      <c r="D4072" s="248"/>
      <c r="J4072" s="226"/>
      <c r="K4072" s="3"/>
      <c r="L4072" s="3"/>
      <c r="O4072" s="227"/>
      <c r="Q4072" s="94"/>
      <c r="R4072" s="94"/>
      <c r="S4072" s="94"/>
      <c r="T4072" s="94"/>
    </row>
    <row r="4073" ht="15.75" customHeight="1">
      <c r="A4073" s="242"/>
      <c r="B4073" s="222"/>
      <c r="C4073" s="223"/>
      <c r="D4073" s="248"/>
      <c r="J4073" s="226"/>
      <c r="K4073" s="3"/>
      <c r="L4073" s="3"/>
      <c r="O4073" s="227"/>
      <c r="Q4073" s="94"/>
      <c r="R4073" s="94"/>
      <c r="S4073" s="94"/>
      <c r="T4073" s="94"/>
    </row>
    <row r="4074" ht="15.75" customHeight="1">
      <c r="A4074" s="242"/>
      <c r="B4074" s="222"/>
      <c r="C4074" s="223"/>
      <c r="D4074" s="248"/>
      <c r="J4074" s="226"/>
      <c r="K4074" s="3"/>
      <c r="L4074" s="3"/>
      <c r="O4074" s="227"/>
      <c r="Q4074" s="94"/>
      <c r="R4074" s="94"/>
      <c r="S4074" s="94"/>
      <c r="T4074" s="94"/>
    </row>
    <row r="4075" ht="15.75" customHeight="1">
      <c r="A4075" s="242"/>
      <c r="B4075" s="222"/>
      <c r="C4075" s="223"/>
      <c r="D4075" s="248"/>
      <c r="J4075" s="226"/>
      <c r="K4075" s="3"/>
      <c r="L4075" s="3"/>
      <c r="O4075" s="227"/>
      <c r="Q4075" s="94"/>
      <c r="R4075" s="94"/>
      <c r="S4075" s="94"/>
      <c r="T4075" s="94"/>
    </row>
    <row r="4076" ht="15.75" customHeight="1">
      <c r="A4076" s="242"/>
      <c r="B4076" s="222"/>
      <c r="C4076" s="223"/>
      <c r="D4076" s="248"/>
      <c r="J4076" s="226"/>
      <c r="K4076" s="3"/>
      <c r="L4076" s="3"/>
      <c r="O4076" s="227"/>
      <c r="Q4076" s="94"/>
      <c r="R4076" s="94"/>
      <c r="S4076" s="94"/>
      <c r="T4076" s="94"/>
    </row>
    <row r="4077" ht="15.75" customHeight="1">
      <c r="A4077" s="242"/>
      <c r="B4077" s="222"/>
      <c r="C4077" s="223"/>
      <c r="D4077" s="248"/>
      <c r="J4077" s="226"/>
      <c r="K4077" s="3"/>
      <c r="L4077" s="3"/>
      <c r="O4077" s="227"/>
      <c r="Q4077" s="94"/>
      <c r="R4077" s="94"/>
      <c r="S4077" s="94"/>
      <c r="T4077" s="94"/>
    </row>
    <row r="4078" ht="15.75" customHeight="1">
      <c r="A4078" s="242"/>
      <c r="B4078" s="222"/>
      <c r="C4078" s="223"/>
      <c r="D4078" s="248"/>
      <c r="J4078" s="226"/>
      <c r="K4078" s="3"/>
      <c r="L4078" s="3"/>
      <c r="O4078" s="227"/>
      <c r="Q4078" s="94"/>
      <c r="R4078" s="94"/>
      <c r="S4078" s="94"/>
      <c r="T4078" s="94"/>
    </row>
    <row r="4079" ht="15.75" customHeight="1">
      <c r="A4079" s="242"/>
      <c r="B4079" s="222"/>
      <c r="C4079" s="223"/>
      <c r="D4079" s="248"/>
      <c r="J4079" s="226"/>
      <c r="K4079" s="3"/>
      <c r="L4079" s="3"/>
      <c r="O4079" s="227"/>
      <c r="Q4079" s="94"/>
      <c r="R4079" s="94"/>
      <c r="S4079" s="94"/>
      <c r="T4079" s="94"/>
    </row>
    <row r="4080" ht="15.75" customHeight="1">
      <c r="A4080" s="242"/>
      <c r="B4080" s="222"/>
      <c r="C4080" s="223"/>
      <c r="D4080" s="248"/>
      <c r="J4080" s="226"/>
      <c r="K4080" s="3"/>
      <c r="L4080" s="3"/>
      <c r="O4080" s="227"/>
      <c r="Q4080" s="94"/>
      <c r="R4080" s="94"/>
      <c r="S4080" s="94"/>
      <c r="T4080" s="94"/>
    </row>
    <row r="4081" ht="15.75" customHeight="1">
      <c r="A4081" s="242"/>
      <c r="B4081" s="222"/>
      <c r="C4081" s="223"/>
      <c r="D4081" s="248"/>
      <c r="J4081" s="226"/>
      <c r="K4081" s="3"/>
      <c r="L4081" s="3"/>
      <c r="O4081" s="227"/>
      <c r="Q4081" s="94"/>
      <c r="R4081" s="94"/>
      <c r="S4081" s="94"/>
      <c r="T4081" s="94"/>
    </row>
    <row r="4082" ht="15.75" customHeight="1">
      <c r="A4082" s="242"/>
      <c r="B4082" s="222"/>
      <c r="C4082" s="223"/>
      <c r="D4082" s="248"/>
      <c r="J4082" s="226"/>
      <c r="K4082" s="3"/>
      <c r="L4082" s="3"/>
      <c r="O4082" s="227"/>
      <c r="Q4082" s="94"/>
      <c r="R4082" s="94"/>
      <c r="S4082" s="94"/>
      <c r="T4082" s="94"/>
    </row>
    <row r="4083" ht="15.75" customHeight="1">
      <c r="A4083" s="242"/>
      <c r="B4083" s="222"/>
      <c r="C4083" s="223"/>
      <c r="D4083" s="248"/>
      <c r="J4083" s="226"/>
      <c r="K4083" s="3"/>
      <c r="L4083" s="3"/>
      <c r="O4083" s="227"/>
      <c r="Q4083" s="94"/>
      <c r="R4083" s="94"/>
      <c r="S4083" s="94"/>
      <c r="T4083" s="94"/>
    </row>
    <row r="4084" ht="15.75" customHeight="1">
      <c r="A4084" s="242"/>
      <c r="B4084" s="222"/>
      <c r="C4084" s="223"/>
      <c r="D4084" s="248"/>
      <c r="J4084" s="226"/>
      <c r="K4084" s="3"/>
      <c r="L4084" s="3"/>
      <c r="O4084" s="227"/>
      <c r="Q4084" s="94"/>
      <c r="R4084" s="94"/>
      <c r="S4084" s="94"/>
      <c r="T4084" s="94"/>
    </row>
    <row r="4085" ht="15.75" customHeight="1">
      <c r="A4085" s="242"/>
      <c r="B4085" s="222"/>
      <c r="C4085" s="223"/>
      <c r="D4085" s="248"/>
      <c r="J4085" s="226"/>
      <c r="K4085" s="3"/>
      <c r="L4085" s="3"/>
      <c r="O4085" s="227"/>
      <c r="Q4085" s="94"/>
      <c r="R4085" s="94"/>
      <c r="S4085" s="94"/>
      <c r="T4085" s="94"/>
    </row>
    <row r="4086" ht="15.75" customHeight="1">
      <c r="A4086" s="242"/>
      <c r="B4086" s="222"/>
      <c r="C4086" s="223"/>
      <c r="D4086" s="248"/>
      <c r="J4086" s="226"/>
      <c r="K4086" s="3"/>
      <c r="L4086" s="3"/>
      <c r="O4086" s="227"/>
      <c r="Q4086" s="94"/>
      <c r="R4086" s="94"/>
      <c r="S4086" s="94"/>
      <c r="T4086" s="94"/>
    </row>
    <row r="4087" ht="15.75" customHeight="1">
      <c r="A4087" s="242"/>
      <c r="B4087" s="222"/>
      <c r="C4087" s="223"/>
      <c r="D4087" s="248"/>
      <c r="J4087" s="226"/>
      <c r="K4087" s="3"/>
      <c r="L4087" s="3"/>
      <c r="O4087" s="227"/>
      <c r="Q4087" s="94"/>
      <c r="R4087" s="94"/>
      <c r="S4087" s="94"/>
      <c r="T4087" s="94"/>
    </row>
    <row r="4088" ht="15.75" customHeight="1">
      <c r="A4088" s="242"/>
      <c r="B4088" s="222"/>
      <c r="C4088" s="223"/>
      <c r="D4088" s="248"/>
      <c r="J4088" s="226"/>
      <c r="K4088" s="3"/>
      <c r="L4088" s="3"/>
      <c r="O4088" s="227"/>
      <c r="Q4088" s="94"/>
      <c r="R4088" s="94"/>
      <c r="S4088" s="94"/>
      <c r="T4088" s="94"/>
    </row>
    <row r="4089" ht="15.75" customHeight="1">
      <c r="A4089" s="242"/>
      <c r="B4089" s="222"/>
      <c r="C4089" s="223"/>
      <c r="D4089" s="248"/>
      <c r="J4089" s="226"/>
      <c r="K4089" s="3"/>
      <c r="L4089" s="3"/>
      <c r="O4089" s="227"/>
      <c r="Q4089" s="94"/>
      <c r="R4089" s="94"/>
      <c r="S4089" s="94"/>
      <c r="T4089" s="94"/>
    </row>
    <row r="4090" ht="15.75" customHeight="1">
      <c r="A4090" s="242"/>
      <c r="B4090" s="222"/>
      <c r="C4090" s="223"/>
      <c r="D4090" s="248"/>
      <c r="J4090" s="226"/>
      <c r="K4090" s="3"/>
      <c r="L4090" s="3"/>
      <c r="O4090" s="227"/>
      <c r="Q4090" s="94"/>
      <c r="R4090" s="94"/>
      <c r="S4090" s="94"/>
      <c r="T4090" s="94"/>
    </row>
    <row r="4091" ht="15.75" customHeight="1">
      <c r="A4091" s="242"/>
      <c r="B4091" s="222"/>
      <c r="C4091" s="223"/>
      <c r="D4091" s="248"/>
      <c r="J4091" s="226"/>
      <c r="K4091" s="3"/>
      <c r="L4091" s="3"/>
      <c r="O4091" s="227"/>
      <c r="Q4091" s="94"/>
      <c r="R4091" s="94"/>
      <c r="S4091" s="94"/>
      <c r="T4091" s="94"/>
    </row>
    <row r="4092" ht="15.75" customHeight="1">
      <c r="A4092" s="242"/>
      <c r="B4092" s="222"/>
      <c r="C4092" s="223"/>
      <c r="D4092" s="248"/>
      <c r="J4092" s="226"/>
      <c r="K4092" s="3"/>
      <c r="L4092" s="3"/>
      <c r="O4092" s="227"/>
      <c r="Q4092" s="94"/>
      <c r="R4092" s="94"/>
      <c r="S4092" s="94"/>
      <c r="T4092" s="94"/>
    </row>
    <row r="4093" ht="15.75" customHeight="1">
      <c r="A4093" s="242"/>
      <c r="B4093" s="222"/>
      <c r="C4093" s="223"/>
      <c r="D4093" s="248"/>
      <c r="J4093" s="226"/>
      <c r="K4093" s="3"/>
      <c r="L4093" s="3"/>
      <c r="O4093" s="227"/>
      <c r="Q4093" s="94"/>
      <c r="R4093" s="94"/>
      <c r="S4093" s="94"/>
      <c r="T4093" s="94"/>
    </row>
    <row r="4094" ht="15.75" customHeight="1">
      <c r="A4094" s="242"/>
      <c r="B4094" s="222"/>
      <c r="C4094" s="223"/>
      <c r="D4094" s="248"/>
      <c r="J4094" s="226"/>
      <c r="K4094" s="3"/>
      <c r="L4094" s="3"/>
      <c r="O4094" s="227"/>
      <c r="Q4094" s="94"/>
      <c r="R4094" s="94"/>
      <c r="S4094" s="94"/>
      <c r="T4094" s="94"/>
    </row>
    <row r="4095" ht="15.75" customHeight="1">
      <c r="A4095" s="242"/>
      <c r="B4095" s="222"/>
      <c r="C4095" s="223"/>
      <c r="D4095" s="248"/>
      <c r="J4095" s="226"/>
      <c r="K4095" s="3"/>
      <c r="L4095" s="3"/>
      <c r="O4095" s="227"/>
      <c r="Q4095" s="94"/>
      <c r="R4095" s="94"/>
      <c r="S4095" s="94"/>
      <c r="T4095" s="94"/>
    </row>
    <row r="4096" ht="15.75" customHeight="1">
      <c r="A4096" s="242"/>
      <c r="B4096" s="222"/>
      <c r="C4096" s="223"/>
      <c r="D4096" s="248"/>
      <c r="J4096" s="226"/>
      <c r="K4096" s="3"/>
      <c r="L4096" s="3"/>
      <c r="O4096" s="227"/>
      <c r="Q4096" s="94"/>
      <c r="R4096" s="94"/>
      <c r="S4096" s="94"/>
      <c r="T4096" s="94"/>
    </row>
    <row r="4097" ht="15.75" customHeight="1">
      <c r="A4097" s="242"/>
      <c r="B4097" s="222"/>
      <c r="C4097" s="223"/>
      <c r="D4097" s="248"/>
      <c r="J4097" s="226"/>
      <c r="K4097" s="3"/>
      <c r="L4097" s="3"/>
      <c r="O4097" s="227"/>
      <c r="Q4097" s="94"/>
      <c r="R4097" s="94"/>
      <c r="S4097" s="94"/>
      <c r="T4097" s="94"/>
    </row>
    <row r="4098" ht="15.75" customHeight="1">
      <c r="A4098" s="242"/>
      <c r="B4098" s="222"/>
      <c r="C4098" s="223"/>
      <c r="D4098" s="248"/>
      <c r="J4098" s="226"/>
      <c r="K4098" s="3"/>
      <c r="L4098" s="3"/>
      <c r="O4098" s="227"/>
      <c r="Q4098" s="94"/>
      <c r="R4098" s="94"/>
      <c r="S4098" s="94"/>
      <c r="T4098" s="94"/>
    </row>
    <row r="4099" ht="15.75" customHeight="1">
      <c r="A4099" s="242"/>
      <c r="B4099" s="222"/>
      <c r="C4099" s="223"/>
      <c r="D4099" s="248"/>
      <c r="J4099" s="226"/>
      <c r="K4099" s="3"/>
      <c r="L4099" s="3"/>
      <c r="O4099" s="227"/>
      <c r="Q4099" s="94"/>
      <c r="R4099" s="94"/>
      <c r="S4099" s="94"/>
      <c r="T4099" s="94"/>
    </row>
    <row r="4100" ht="15.75" customHeight="1">
      <c r="A4100" s="242"/>
      <c r="B4100" s="222"/>
      <c r="C4100" s="223"/>
      <c r="D4100" s="248"/>
      <c r="J4100" s="226"/>
      <c r="K4100" s="3"/>
      <c r="L4100" s="3"/>
      <c r="O4100" s="227"/>
      <c r="Q4100" s="94"/>
      <c r="R4100" s="94"/>
      <c r="S4100" s="94"/>
      <c r="T4100" s="94"/>
    </row>
    <row r="4101" ht="15.75" customHeight="1">
      <c r="A4101" s="242"/>
      <c r="B4101" s="222"/>
      <c r="C4101" s="223"/>
      <c r="D4101" s="248"/>
      <c r="J4101" s="226"/>
      <c r="K4101" s="3"/>
      <c r="L4101" s="3"/>
      <c r="O4101" s="227"/>
      <c r="Q4101" s="94"/>
      <c r="R4101" s="94"/>
      <c r="S4101" s="94"/>
      <c r="T4101" s="94"/>
    </row>
    <row r="4102" ht="15.75" customHeight="1">
      <c r="A4102" s="242"/>
      <c r="B4102" s="222"/>
      <c r="C4102" s="223"/>
      <c r="D4102" s="248"/>
      <c r="J4102" s="226"/>
      <c r="K4102" s="3"/>
      <c r="L4102" s="3"/>
      <c r="O4102" s="227"/>
      <c r="Q4102" s="94"/>
      <c r="R4102" s="94"/>
      <c r="S4102" s="94"/>
      <c r="T4102" s="94"/>
    </row>
    <row r="4103" ht="15.75" customHeight="1">
      <c r="A4103" s="242"/>
      <c r="B4103" s="222"/>
      <c r="C4103" s="223"/>
      <c r="D4103" s="248"/>
      <c r="J4103" s="226"/>
      <c r="K4103" s="3"/>
      <c r="L4103" s="3"/>
      <c r="O4103" s="227"/>
      <c r="Q4103" s="94"/>
      <c r="R4103" s="94"/>
      <c r="S4103" s="94"/>
      <c r="T4103" s="94"/>
    </row>
    <row r="4104" ht="15.75" customHeight="1">
      <c r="A4104" s="242"/>
      <c r="B4104" s="222"/>
      <c r="C4104" s="223"/>
      <c r="D4104" s="248"/>
      <c r="J4104" s="226"/>
      <c r="K4104" s="3"/>
      <c r="L4104" s="3"/>
      <c r="O4104" s="227"/>
      <c r="Q4104" s="94"/>
      <c r="R4104" s="94"/>
      <c r="S4104" s="94"/>
      <c r="T4104" s="94"/>
    </row>
    <row r="4105" ht="15.75" customHeight="1">
      <c r="A4105" s="242"/>
      <c r="B4105" s="222"/>
      <c r="C4105" s="223"/>
      <c r="D4105" s="248"/>
      <c r="J4105" s="226"/>
      <c r="K4105" s="3"/>
      <c r="L4105" s="3"/>
      <c r="O4105" s="227"/>
      <c r="Q4105" s="94"/>
      <c r="R4105" s="94"/>
      <c r="S4105" s="94"/>
      <c r="T4105" s="94"/>
    </row>
    <row r="4106" ht="15.75" customHeight="1">
      <c r="A4106" s="242"/>
      <c r="B4106" s="222"/>
      <c r="C4106" s="223"/>
      <c r="D4106" s="248"/>
      <c r="J4106" s="226"/>
      <c r="K4106" s="3"/>
      <c r="L4106" s="3"/>
      <c r="O4106" s="227"/>
      <c r="Q4106" s="94"/>
      <c r="R4106" s="94"/>
      <c r="S4106" s="94"/>
      <c r="T4106" s="94"/>
    </row>
    <row r="4107" ht="15.75" customHeight="1">
      <c r="A4107" s="242"/>
      <c r="B4107" s="222"/>
      <c r="C4107" s="223"/>
      <c r="D4107" s="248"/>
      <c r="J4107" s="226"/>
      <c r="K4107" s="3"/>
      <c r="L4107" s="3"/>
      <c r="O4107" s="227"/>
      <c r="Q4107" s="94"/>
      <c r="R4107" s="94"/>
      <c r="S4107" s="94"/>
      <c r="T4107" s="94"/>
    </row>
    <row r="4108" ht="15.75" customHeight="1">
      <c r="A4108" s="242"/>
      <c r="B4108" s="222"/>
      <c r="C4108" s="223"/>
      <c r="D4108" s="248"/>
      <c r="J4108" s="226"/>
      <c r="K4108" s="3"/>
      <c r="L4108" s="3"/>
      <c r="O4108" s="227"/>
      <c r="Q4108" s="94"/>
      <c r="R4108" s="94"/>
      <c r="S4108" s="94"/>
      <c r="T4108" s="94"/>
    </row>
    <row r="4109" ht="15.75" customHeight="1">
      <c r="A4109" s="242"/>
      <c r="B4109" s="222"/>
      <c r="C4109" s="223"/>
      <c r="D4109" s="248"/>
      <c r="J4109" s="226"/>
      <c r="K4109" s="3"/>
      <c r="L4109" s="3"/>
      <c r="O4109" s="227"/>
      <c r="Q4109" s="94"/>
      <c r="R4109" s="94"/>
      <c r="S4109" s="94"/>
      <c r="T4109" s="94"/>
    </row>
    <row r="4110" ht="15.75" customHeight="1">
      <c r="A4110" s="242"/>
      <c r="B4110" s="222"/>
      <c r="C4110" s="223"/>
      <c r="D4110" s="248"/>
      <c r="J4110" s="226"/>
      <c r="K4110" s="3"/>
      <c r="L4110" s="3"/>
      <c r="O4110" s="227"/>
      <c r="Q4110" s="94"/>
      <c r="R4110" s="94"/>
      <c r="S4110" s="94"/>
      <c r="T4110" s="94"/>
    </row>
    <row r="4111" ht="15.75" customHeight="1">
      <c r="A4111" s="242"/>
      <c r="B4111" s="222"/>
      <c r="C4111" s="223"/>
      <c r="D4111" s="248"/>
      <c r="J4111" s="226"/>
      <c r="K4111" s="3"/>
      <c r="L4111" s="3"/>
      <c r="O4111" s="227"/>
      <c r="Q4111" s="94"/>
      <c r="R4111" s="94"/>
      <c r="S4111" s="94"/>
      <c r="T4111" s="94"/>
    </row>
    <row r="4112" ht="15.75" customHeight="1">
      <c r="A4112" s="242"/>
      <c r="B4112" s="222"/>
      <c r="C4112" s="223"/>
      <c r="D4112" s="248"/>
      <c r="J4112" s="226"/>
      <c r="K4112" s="3"/>
      <c r="L4112" s="3"/>
      <c r="O4112" s="227"/>
      <c r="Q4112" s="94"/>
      <c r="R4112" s="94"/>
      <c r="S4112" s="94"/>
      <c r="T4112" s="94"/>
    </row>
    <row r="4113" ht="15.75" customHeight="1">
      <c r="A4113" s="242"/>
      <c r="B4113" s="222"/>
      <c r="C4113" s="223"/>
      <c r="D4113" s="248"/>
      <c r="J4113" s="226"/>
      <c r="K4113" s="3"/>
      <c r="L4113" s="3"/>
      <c r="O4113" s="227"/>
      <c r="Q4113" s="94"/>
      <c r="R4113" s="94"/>
      <c r="S4113" s="94"/>
      <c r="T4113" s="94"/>
    </row>
    <row r="4114" ht="15.75" customHeight="1">
      <c r="A4114" s="242"/>
      <c r="B4114" s="222"/>
      <c r="C4114" s="223"/>
      <c r="D4114" s="248"/>
      <c r="J4114" s="226"/>
      <c r="K4114" s="3"/>
      <c r="L4114" s="3"/>
      <c r="O4114" s="227"/>
      <c r="Q4114" s="94"/>
      <c r="R4114" s="94"/>
      <c r="S4114" s="94"/>
      <c r="T4114" s="94"/>
    </row>
    <row r="4115" ht="15.75" customHeight="1">
      <c r="A4115" s="242"/>
      <c r="B4115" s="222"/>
      <c r="C4115" s="223"/>
      <c r="D4115" s="248"/>
      <c r="J4115" s="226"/>
      <c r="K4115" s="3"/>
      <c r="L4115" s="3"/>
      <c r="O4115" s="227"/>
      <c r="Q4115" s="94"/>
      <c r="R4115" s="94"/>
      <c r="S4115" s="94"/>
      <c r="T4115" s="94"/>
    </row>
    <row r="4116" ht="15.75" customHeight="1">
      <c r="A4116" s="242"/>
      <c r="B4116" s="222"/>
      <c r="C4116" s="223"/>
      <c r="D4116" s="248"/>
      <c r="J4116" s="226"/>
      <c r="K4116" s="3"/>
      <c r="L4116" s="3"/>
      <c r="O4116" s="227"/>
      <c r="Q4116" s="94"/>
      <c r="R4116" s="94"/>
      <c r="S4116" s="94"/>
      <c r="T4116" s="94"/>
    </row>
    <row r="4117" ht="15.75" customHeight="1">
      <c r="A4117" s="242"/>
      <c r="B4117" s="222"/>
      <c r="C4117" s="223"/>
      <c r="D4117" s="248"/>
      <c r="J4117" s="226"/>
      <c r="K4117" s="3"/>
      <c r="L4117" s="3"/>
      <c r="O4117" s="227"/>
      <c r="Q4117" s="94"/>
      <c r="R4117" s="94"/>
      <c r="S4117" s="94"/>
      <c r="T4117" s="94"/>
    </row>
    <row r="4118" ht="15.75" customHeight="1">
      <c r="A4118" s="242"/>
      <c r="B4118" s="222"/>
      <c r="C4118" s="223"/>
      <c r="D4118" s="248"/>
      <c r="J4118" s="226"/>
      <c r="K4118" s="3"/>
      <c r="L4118" s="3"/>
      <c r="O4118" s="227"/>
      <c r="Q4118" s="94"/>
      <c r="R4118" s="94"/>
      <c r="S4118" s="94"/>
      <c r="T4118" s="94"/>
    </row>
    <row r="4119" ht="15.75" customHeight="1">
      <c r="A4119" s="242"/>
      <c r="B4119" s="222"/>
      <c r="C4119" s="223"/>
      <c r="D4119" s="248"/>
      <c r="J4119" s="226"/>
      <c r="K4119" s="3"/>
      <c r="L4119" s="3"/>
      <c r="O4119" s="227"/>
      <c r="Q4119" s="94"/>
      <c r="R4119" s="94"/>
      <c r="S4119" s="94"/>
      <c r="T4119" s="94"/>
    </row>
    <row r="4120" ht="15.75" customHeight="1">
      <c r="A4120" s="242"/>
      <c r="B4120" s="222"/>
      <c r="C4120" s="223"/>
      <c r="D4120" s="248"/>
      <c r="J4120" s="226"/>
      <c r="K4120" s="3"/>
      <c r="L4120" s="3"/>
      <c r="O4120" s="227"/>
      <c r="Q4120" s="94"/>
      <c r="R4120" s="94"/>
      <c r="S4120" s="94"/>
      <c r="T4120" s="94"/>
    </row>
    <row r="4121" ht="15.75" customHeight="1">
      <c r="A4121" s="242"/>
      <c r="B4121" s="222"/>
      <c r="C4121" s="223"/>
      <c r="D4121" s="248"/>
      <c r="J4121" s="226"/>
      <c r="K4121" s="3"/>
      <c r="L4121" s="3"/>
      <c r="O4121" s="227"/>
      <c r="Q4121" s="94"/>
      <c r="R4121" s="94"/>
      <c r="S4121" s="94"/>
      <c r="T4121" s="94"/>
    </row>
    <row r="4122" ht="15.75" customHeight="1">
      <c r="A4122" s="242"/>
      <c r="B4122" s="222"/>
      <c r="C4122" s="223"/>
      <c r="D4122" s="248"/>
      <c r="J4122" s="226"/>
      <c r="K4122" s="3"/>
      <c r="L4122" s="3"/>
      <c r="O4122" s="227"/>
      <c r="Q4122" s="94"/>
      <c r="R4122" s="94"/>
      <c r="S4122" s="94"/>
      <c r="T4122" s="94"/>
    </row>
    <row r="4123" ht="15.75" customHeight="1">
      <c r="A4123" s="242"/>
      <c r="B4123" s="222"/>
      <c r="C4123" s="223"/>
      <c r="D4123" s="248"/>
      <c r="J4123" s="226"/>
      <c r="K4123" s="3"/>
      <c r="L4123" s="3"/>
      <c r="O4123" s="227"/>
      <c r="Q4123" s="94"/>
      <c r="R4123" s="94"/>
      <c r="S4123" s="94"/>
      <c r="T4123" s="94"/>
    </row>
    <row r="4124" ht="15.75" customHeight="1">
      <c r="A4124" s="242"/>
      <c r="B4124" s="222"/>
      <c r="C4124" s="223"/>
      <c r="D4124" s="248"/>
      <c r="J4124" s="226"/>
      <c r="K4124" s="3"/>
      <c r="L4124" s="3"/>
      <c r="O4124" s="227"/>
      <c r="Q4124" s="94"/>
      <c r="R4124" s="94"/>
      <c r="S4124" s="94"/>
      <c r="T4124" s="94"/>
    </row>
    <row r="4125" ht="15.75" customHeight="1">
      <c r="A4125" s="242"/>
      <c r="B4125" s="222"/>
      <c r="C4125" s="223"/>
      <c r="D4125" s="248"/>
      <c r="J4125" s="226"/>
      <c r="K4125" s="3"/>
      <c r="L4125" s="3"/>
      <c r="O4125" s="227"/>
      <c r="Q4125" s="94"/>
      <c r="R4125" s="94"/>
      <c r="S4125" s="94"/>
      <c r="T4125" s="94"/>
    </row>
    <row r="4126" ht="15.75" customHeight="1">
      <c r="A4126" s="242"/>
      <c r="B4126" s="222"/>
      <c r="C4126" s="223"/>
      <c r="D4126" s="248"/>
      <c r="J4126" s="226"/>
      <c r="K4126" s="3"/>
      <c r="L4126" s="3"/>
      <c r="O4126" s="227"/>
      <c r="Q4126" s="94"/>
      <c r="R4126" s="94"/>
      <c r="S4126" s="94"/>
      <c r="T4126" s="94"/>
    </row>
    <row r="4127" ht="15.75" customHeight="1">
      <c r="A4127" s="242"/>
      <c r="B4127" s="222"/>
      <c r="C4127" s="223"/>
      <c r="D4127" s="248"/>
      <c r="J4127" s="226"/>
      <c r="K4127" s="3"/>
      <c r="L4127" s="3"/>
      <c r="O4127" s="227"/>
      <c r="Q4127" s="94"/>
      <c r="R4127" s="94"/>
      <c r="S4127" s="94"/>
      <c r="T4127" s="94"/>
    </row>
    <row r="4128" ht="15.75" customHeight="1">
      <c r="A4128" s="242"/>
      <c r="B4128" s="222"/>
      <c r="C4128" s="223"/>
      <c r="D4128" s="248"/>
      <c r="J4128" s="226"/>
      <c r="K4128" s="3"/>
      <c r="L4128" s="3"/>
      <c r="O4128" s="227"/>
      <c r="Q4128" s="94"/>
      <c r="R4128" s="94"/>
      <c r="S4128" s="94"/>
      <c r="T4128" s="94"/>
    </row>
    <row r="4129" ht="15.75" customHeight="1">
      <c r="A4129" s="242"/>
      <c r="B4129" s="222"/>
      <c r="C4129" s="223"/>
      <c r="D4129" s="248"/>
      <c r="J4129" s="226"/>
      <c r="K4129" s="3"/>
      <c r="L4129" s="3"/>
      <c r="O4129" s="227"/>
      <c r="Q4129" s="94"/>
      <c r="R4129" s="94"/>
      <c r="S4129" s="94"/>
      <c r="T4129" s="94"/>
    </row>
    <row r="4130" ht="15.75" customHeight="1">
      <c r="A4130" s="242"/>
      <c r="B4130" s="222"/>
      <c r="C4130" s="223"/>
      <c r="D4130" s="248"/>
      <c r="J4130" s="226"/>
      <c r="K4130" s="3"/>
      <c r="L4130" s="3"/>
      <c r="O4130" s="227"/>
      <c r="Q4130" s="94"/>
      <c r="R4130" s="94"/>
      <c r="S4130" s="94"/>
      <c r="T4130" s="94"/>
    </row>
    <row r="4131" ht="15.75" customHeight="1">
      <c r="A4131" s="242"/>
      <c r="B4131" s="222"/>
      <c r="C4131" s="223"/>
      <c r="D4131" s="248"/>
      <c r="J4131" s="226"/>
      <c r="K4131" s="3"/>
      <c r="L4131" s="3"/>
      <c r="O4131" s="227"/>
      <c r="Q4131" s="94"/>
      <c r="R4131" s="94"/>
      <c r="S4131" s="94"/>
      <c r="T4131" s="94"/>
    </row>
    <row r="4132" ht="15.75" customHeight="1">
      <c r="A4132" s="242"/>
      <c r="B4132" s="222"/>
      <c r="C4132" s="223"/>
      <c r="D4132" s="248"/>
      <c r="J4132" s="226"/>
      <c r="K4132" s="3"/>
      <c r="L4132" s="3"/>
      <c r="O4132" s="227"/>
      <c r="Q4132" s="94"/>
      <c r="R4132" s="94"/>
      <c r="S4132" s="94"/>
      <c r="T4132" s="94"/>
    </row>
    <row r="4133" ht="15.75" customHeight="1">
      <c r="A4133" s="242"/>
      <c r="B4133" s="222"/>
      <c r="C4133" s="223"/>
      <c r="D4133" s="248"/>
      <c r="J4133" s="226"/>
      <c r="K4133" s="3"/>
      <c r="L4133" s="3"/>
      <c r="O4133" s="227"/>
      <c r="Q4133" s="94"/>
      <c r="R4133" s="94"/>
      <c r="S4133" s="94"/>
      <c r="T4133" s="94"/>
    </row>
    <row r="4134" ht="15.75" customHeight="1">
      <c r="A4134" s="242"/>
      <c r="B4134" s="222"/>
      <c r="C4134" s="223"/>
      <c r="D4134" s="248"/>
      <c r="J4134" s="226"/>
      <c r="K4134" s="3"/>
      <c r="L4134" s="3"/>
      <c r="O4134" s="227"/>
      <c r="Q4134" s="94"/>
      <c r="R4134" s="94"/>
      <c r="S4134" s="94"/>
      <c r="T4134" s="94"/>
    </row>
    <row r="4135" ht="15.75" customHeight="1">
      <c r="A4135" s="242"/>
      <c r="B4135" s="222"/>
      <c r="C4135" s="223"/>
      <c r="D4135" s="248"/>
      <c r="J4135" s="226"/>
      <c r="K4135" s="3"/>
      <c r="L4135" s="3"/>
      <c r="O4135" s="227"/>
      <c r="Q4135" s="94"/>
      <c r="R4135" s="94"/>
      <c r="S4135" s="94"/>
      <c r="T4135" s="94"/>
    </row>
    <row r="4136" ht="15.75" customHeight="1">
      <c r="A4136" s="242"/>
      <c r="B4136" s="222"/>
      <c r="C4136" s="223"/>
      <c r="D4136" s="248"/>
      <c r="J4136" s="226"/>
      <c r="K4136" s="3"/>
      <c r="L4136" s="3"/>
      <c r="O4136" s="227"/>
      <c r="Q4136" s="94"/>
      <c r="R4136" s="94"/>
      <c r="S4136" s="94"/>
      <c r="T4136" s="94"/>
    </row>
    <row r="4137" ht="15.75" customHeight="1">
      <c r="A4137" s="242"/>
      <c r="B4137" s="222"/>
      <c r="C4137" s="223"/>
      <c r="D4137" s="248"/>
      <c r="J4137" s="226"/>
      <c r="K4137" s="3"/>
      <c r="L4137" s="3"/>
      <c r="O4137" s="227"/>
      <c r="Q4137" s="94"/>
      <c r="R4137" s="94"/>
      <c r="S4137" s="94"/>
      <c r="T4137" s="94"/>
    </row>
    <row r="4138" ht="15.75" customHeight="1">
      <c r="A4138" s="242"/>
      <c r="B4138" s="222"/>
      <c r="C4138" s="223"/>
      <c r="D4138" s="248"/>
      <c r="J4138" s="226"/>
      <c r="K4138" s="3"/>
      <c r="L4138" s="3"/>
      <c r="O4138" s="227"/>
      <c r="Q4138" s="94"/>
      <c r="R4138" s="94"/>
      <c r="S4138" s="94"/>
      <c r="T4138" s="94"/>
    </row>
    <row r="4139" ht="15.75" customHeight="1">
      <c r="A4139" s="242"/>
      <c r="B4139" s="222"/>
      <c r="C4139" s="223"/>
      <c r="D4139" s="248"/>
      <c r="J4139" s="226"/>
      <c r="K4139" s="3"/>
      <c r="L4139" s="3"/>
      <c r="O4139" s="227"/>
      <c r="Q4139" s="94"/>
      <c r="R4139" s="94"/>
      <c r="S4139" s="94"/>
      <c r="T4139" s="94"/>
    </row>
    <row r="4140" ht="15.75" customHeight="1">
      <c r="A4140" s="242"/>
      <c r="B4140" s="222"/>
      <c r="C4140" s="223"/>
      <c r="D4140" s="248"/>
      <c r="J4140" s="226"/>
      <c r="K4140" s="3"/>
      <c r="L4140" s="3"/>
      <c r="O4140" s="227"/>
      <c r="Q4140" s="94"/>
      <c r="R4140" s="94"/>
      <c r="S4140" s="94"/>
      <c r="T4140" s="94"/>
    </row>
    <row r="4141" ht="15.75" customHeight="1">
      <c r="A4141" s="242"/>
      <c r="B4141" s="222"/>
      <c r="C4141" s="223"/>
      <c r="D4141" s="248"/>
      <c r="J4141" s="226"/>
      <c r="K4141" s="3"/>
      <c r="L4141" s="3"/>
      <c r="O4141" s="227"/>
      <c r="Q4141" s="94"/>
      <c r="R4141" s="94"/>
      <c r="S4141" s="94"/>
      <c r="T4141" s="94"/>
    </row>
    <row r="4142" ht="15.75" customHeight="1">
      <c r="A4142" s="242"/>
      <c r="B4142" s="222"/>
      <c r="C4142" s="223"/>
      <c r="D4142" s="248"/>
      <c r="J4142" s="226"/>
      <c r="K4142" s="3"/>
      <c r="L4142" s="3"/>
      <c r="O4142" s="227"/>
      <c r="Q4142" s="94"/>
      <c r="R4142" s="94"/>
      <c r="S4142" s="94"/>
      <c r="T4142" s="94"/>
    </row>
    <row r="4143" ht="15.75" customHeight="1">
      <c r="A4143" s="242"/>
      <c r="B4143" s="222"/>
      <c r="C4143" s="223"/>
      <c r="D4143" s="248"/>
      <c r="J4143" s="226"/>
      <c r="K4143" s="3"/>
      <c r="L4143" s="3"/>
      <c r="O4143" s="227"/>
      <c r="Q4143" s="94"/>
      <c r="R4143" s="94"/>
      <c r="S4143" s="94"/>
      <c r="T4143" s="94"/>
    </row>
    <row r="4144" ht="15.75" customHeight="1">
      <c r="A4144" s="242"/>
      <c r="B4144" s="222"/>
      <c r="C4144" s="223"/>
      <c r="D4144" s="248"/>
      <c r="J4144" s="226"/>
      <c r="K4144" s="3"/>
      <c r="L4144" s="3"/>
      <c r="O4144" s="227"/>
      <c r="Q4144" s="94"/>
      <c r="R4144" s="94"/>
      <c r="S4144" s="94"/>
      <c r="T4144" s="94"/>
    </row>
    <row r="4145" ht="15.75" customHeight="1">
      <c r="A4145" s="242"/>
      <c r="B4145" s="222"/>
      <c r="C4145" s="223"/>
      <c r="D4145" s="248"/>
      <c r="J4145" s="226"/>
      <c r="K4145" s="3"/>
      <c r="L4145" s="3"/>
      <c r="O4145" s="227"/>
      <c r="Q4145" s="94"/>
      <c r="R4145" s="94"/>
      <c r="S4145" s="94"/>
      <c r="T4145" s="94"/>
    </row>
    <row r="4146" ht="15.75" customHeight="1">
      <c r="A4146" s="242"/>
      <c r="B4146" s="222"/>
      <c r="C4146" s="223"/>
      <c r="D4146" s="248"/>
      <c r="J4146" s="226"/>
      <c r="K4146" s="3"/>
      <c r="L4146" s="3"/>
      <c r="O4146" s="227"/>
      <c r="Q4146" s="94"/>
      <c r="R4146" s="94"/>
      <c r="S4146" s="94"/>
      <c r="T4146" s="94"/>
    </row>
    <row r="4147" ht="15.75" customHeight="1">
      <c r="A4147" s="242"/>
      <c r="B4147" s="222"/>
      <c r="C4147" s="223"/>
      <c r="D4147" s="248"/>
      <c r="J4147" s="226"/>
      <c r="K4147" s="3"/>
      <c r="L4147" s="3"/>
      <c r="O4147" s="227"/>
      <c r="Q4147" s="94"/>
      <c r="R4147" s="94"/>
      <c r="S4147" s="94"/>
      <c r="T4147" s="94"/>
    </row>
    <row r="4148" ht="15.75" customHeight="1">
      <c r="A4148" s="242"/>
      <c r="B4148" s="222"/>
      <c r="C4148" s="223"/>
      <c r="D4148" s="248"/>
      <c r="J4148" s="226"/>
      <c r="K4148" s="3"/>
      <c r="L4148" s="3"/>
      <c r="O4148" s="227"/>
      <c r="Q4148" s="94"/>
      <c r="R4148" s="94"/>
      <c r="S4148" s="94"/>
      <c r="T4148" s="94"/>
    </row>
    <row r="4149" ht="15.75" customHeight="1">
      <c r="A4149" s="242"/>
      <c r="B4149" s="222"/>
      <c r="C4149" s="223"/>
      <c r="D4149" s="248"/>
      <c r="J4149" s="226"/>
      <c r="K4149" s="3"/>
      <c r="L4149" s="3"/>
      <c r="O4149" s="227"/>
      <c r="Q4149" s="94"/>
      <c r="R4149" s="94"/>
      <c r="S4149" s="94"/>
      <c r="T4149" s="94"/>
    </row>
    <row r="4150" ht="15.75" customHeight="1">
      <c r="A4150" s="242"/>
      <c r="B4150" s="222"/>
      <c r="C4150" s="223"/>
      <c r="D4150" s="248"/>
      <c r="J4150" s="226"/>
      <c r="K4150" s="3"/>
      <c r="L4150" s="3"/>
      <c r="O4150" s="227"/>
      <c r="Q4150" s="94"/>
      <c r="R4150" s="94"/>
      <c r="S4150" s="94"/>
      <c r="T4150" s="94"/>
    </row>
    <row r="4151" ht="15.75" customHeight="1">
      <c r="A4151" s="242"/>
      <c r="B4151" s="222"/>
      <c r="C4151" s="223"/>
      <c r="D4151" s="248"/>
      <c r="J4151" s="226"/>
      <c r="K4151" s="3"/>
      <c r="L4151" s="3"/>
      <c r="O4151" s="227"/>
      <c r="Q4151" s="94"/>
      <c r="R4151" s="94"/>
      <c r="S4151" s="94"/>
      <c r="T4151" s="94"/>
    </row>
    <row r="4152" ht="15.75" customHeight="1">
      <c r="A4152" s="242"/>
      <c r="B4152" s="222"/>
      <c r="C4152" s="223"/>
      <c r="D4152" s="248"/>
      <c r="J4152" s="226"/>
      <c r="K4152" s="3"/>
      <c r="L4152" s="3"/>
      <c r="O4152" s="227"/>
      <c r="Q4152" s="94"/>
      <c r="R4152" s="94"/>
      <c r="S4152" s="94"/>
      <c r="T4152" s="94"/>
    </row>
    <row r="4153" ht="15.75" customHeight="1">
      <c r="A4153" s="242"/>
      <c r="B4153" s="222"/>
      <c r="C4153" s="223"/>
      <c r="D4153" s="248"/>
      <c r="J4153" s="226"/>
      <c r="K4153" s="3"/>
      <c r="L4153" s="3"/>
      <c r="O4153" s="227"/>
      <c r="Q4153" s="94"/>
      <c r="R4153" s="94"/>
      <c r="S4153" s="94"/>
      <c r="T4153" s="94"/>
    </row>
    <row r="4154" ht="15.75" customHeight="1">
      <c r="A4154" s="242"/>
      <c r="B4154" s="222"/>
      <c r="C4154" s="223"/>
      <c r="D4154" s="248"/>
      <c r="J4154" s="226"/>
      <c r="K4154" s="3"/>
      <c r="L4154" s="3"/>
      <c r="O4154" s="227"/>
      <c r="Q4154" s="94"/>
      <c r="R4154" s="94"/>
      <c r="S4154" s="94"/>
      <c r="T4154" s="94"/>
    </row>
    <row r="4155" ht="15.75" customHeight="1">
      <c r="A4155" s="242"/>
      <c r="B4155" s="222"/>
      <c r="C4155" s="223"/>
      <c r="D4155" s="248"/>
      <c r="J4155" s="226"/>
      <c r="K4155" s="3"/>
      <c r="L4155" s="3"/>
      <c r="O4155" s="227"/>
      <c r="Q4155" s="94"/>
      <c r="R4155" s="94"/>
      <c r="S4155" s="94"/>
      <c r="T4155" s="94"/>
    </row>
    <row r="4156" ht="15.75" customHeight="1">
      <c r="A4156" s="242"/>
      <c r="B4156" s="222"/>
      <c r="C4156" s="223"/>
      <c r="D4156" s="248"/>
      <c r="J4156" s="226"/>
      <c r="K4156" s="3"/>
      <c r="L4156" s="3"/>
      <c r="O4156" s="227"/>
      <c r="Q4156" s="94"/>
      <c r="R4156" s="94"/>
      <c r="S4156" s="94"/>
      <c r="T4156" s="94"/>
    </row>
    <row r="4157" ht="15.75" customHeight="1">
      <c r="A4157" s="242"/>
      <c r="B4157" s="222"/>
      <c r="C4157" s="223"/>
      <c r="D4157" s="248"/>
      <c r="J4157" s="226"/>
      <c r="K4157" s="3"/>
      <c r="L4157" s="3"/>
      <c r="O4157" s="227"/>
      <c r="Q4157" s="94"/>
      <c r="R4157" s="94"/>
      <c r="S4157" s="94"/>
      <c r="T4157" s="94"/>
    </row>
    <row r="4158" ht="15.75" customHeight="1">
      <c r="A4158" s="242"/>
      <c r="B4158" s="222"/>
      <c r="C4158" s="223"/>
      <c r="D4158" s="248"/>
      <c r="J4158" s="226"/>
      <c r="K4158" s="3"/>
      <c r="L4158" s="3"/>
      <c r="O4158" s="227"/>
      <c r="Q4158" s="94"/>
      <c r="R4158" s="94"/>
      <c r="S4158" s="94"/>
      <c r="T4158" s="94"/>
    </row>
    <row r="4159" ht="15.75" customHeight="1">
      <c r="A4159" s="242"/>
      <c r="B4159" s="222"/>
      <c r="C4159" s="223"/>
      <c r="D4159" s="248"/>
      <c r="J4159" s="226"/>
      <c r="K4159" s="3"/>
      <c r="L4159" s="3"/>
      <c r="O4159" s="227"/>
      <c r="Q4159" s="94"/>
      <c r="R4159" s="94"/>
      <c r="S4159" s="94"/>
      <c r="T4159" s="94"/>
    </row>
    <row r="4160" ht="15.75" customHeight="1">
      <c r="A4160" s="242"/>
      <c r="B4160" s="222"/>
      <c r="C4160" s="223"/>
      <c r="D4160" s="248"/>
      <c r="J4160" s="226"/>
      <c r="K4160" s="3"/>
      <c r="L4160" s="3"/>
      <c r="O4160" s="227"/>
      <c r="Q4160" s="94"/>
      <c r="R4160" s="94"/>
      <c r="S4160" s="94"/>
      <c r="T4160" s="94"/>
    </row>
    <row r="4161" ht="15.75" customHeight="1">
      <c r="A4161" s="242"/>
      <c r="B4161" s="222"/>
      <c r="C4161" s="223"/>
      <c r="D4161" s="248"/>
      <c r="J4161" s="226"/>
      <c r="K4161" s="3"/>
      <c r="L4161" s="3"/>
      <c r="O4161" s="227"/>
      <c r="Q4161" s="94"/>
      <c r="R4161" s="94"/>
      <c r="S4161" s="94"/>
      <c r="T4161" s="94"/>
    </row>
    <row r="4162" ht="15.75" customHeight="1">
      <c r="A4162" s="242"/>
      <c r="B4162" s="222"/>
      <c r="C4162" s="223"/>
      <c r="D4162" s="248"/>
      <c r="J4162" s="226"/>
      <c r="K4162" s="3"/>
      <c r="L4162" s="3"/>
      <c r="O4162" s="227"/>
      <c r="Q4162" s="94"/>
      <c r="R4162" s="94"/>
      <c r="S4162" s="94"/>
      <c r="T4162" s="94"/>
    </row>
    <row r="4163" ht="15.75" customHeight="1">
      <c r="A4163" s="242"/>
      <c r="B4163" s="222"/>
      <c r="C4163" s="223"/>
      <c r="D4163" s="248"/>
      <c r="J4163" s="226"/>
      <c r="K4163" s="3"/>
      <c r="L4163" s="3"/>
      <c r="O4163" s="227"/>
      <c r="Q4163" s="94"/>
      <c r="R4163" s="94"/>
      <c r="S4163" s="94"/>
      <c r="T4163" s="94"/>
    </row>
    <row r="4164" ht="15.75" customHeight="1">
      <c r="A4164" s="242"/>
      <c r="B4164" s="222"/>
      <c r="C4164" s="223"/>
      <c r="D4164" s="248"/>
      <c r="J4164" s="226"/>
      <c r="K4164" s="3"/>
      <c r="L4164" s="3"/>
      <c r="O4164" s="227"/>
      <c r="Q4164" s="94"/>
      <c r="R4164" s="94"/>
      <c r="S4164" s="94"/>
      <c r="T4164" s="94"/>
    </row>
    <row r="4165" ht="15.75" customHeight="1">
      <c r="A4165" s="242"/>
      <c r="B4165" s="222"/>
      <c r="C4165" s="223"/>
      <c r="D4165" s="248"/>
      <c r="J4165" s="226"/>
      <c r="K4165" s="3"/>
      <c r="L4165" s="3"/>
      <c r="O4165" s="227"/>
      <c r="Q4165" s="94"/>
      <c r="R4165" s="94"/>
      <c r="S4165" s="94"/>
      <c r="T4165" s="94"/>
    </row>
    <row r="4166" ht="15.75" customHeight="1">
      <c r="A4166" s="242"/>
      <c r="B4166" s="222"/>
      <c r="C4166" s="223"/>
      <c r="D4166" s="248"/>
      <c r="J4166" s="226"/>
      <c r="K4166" s="3"/>
      <c r="L4166" s="3"/>
      <c r="O4166" s="227"/>
      <c r="Q4166" s="94"/>
      <c r="R4166" s="94"/>
      <c r="S4166" s="94"/>
      <c r="T4166" s="94"/>
    </row>
    <row r="4167" ht="15.75" customHeight="1">
      <c r="A4167" s="242"/>
      <c r="B4167" s="222"/>
      <c r="C4167" s="223"/>
      <c r="D4167" s="248"/>
      <c r="J4167" s="226"/>
      <c r="K4167" s="3"/>
      <c r="L4167" s="3"/>
      <c r="O4167" s="227"/>
      <c r="Q4167" s="94"/>
      <c r="R4167" s="94"/>
      <c r="S4167" s="94"/>
      <c r="T4167" s="94"/>
    </row>
    <row r="4168" ht="15.75" customHeight="1">
      <c r="A4168" s="242"/>
      <c r="B4168" s="222"/>
      <c r="C4168" s="223"/>
      <c r="D4168" s="248"/>
      <c r="J4168" s="226"/>
      <c r="K4168" s="3"/>
      <c r="L4168" s="3"/>
      <c r="O4168" s="227"/>
      <c r="Q4168" s="94"/>
      <c r="R4168" s="94"/>
      <c r="S4168" s="94"/>
      <c r="T4168" s="94"/>
    </row>
    <row r="4169" ht="15.75" customHeight="1">
      <c r="A4169" s="242"/>
      <c r="B4169" s="222"/>
      <c r="C4169" s="223"/>
      <c r="D4169" s="248"/>
      <c r="J4169" s="226"/>
      <c r="K4169" s="3"/>
      <c r="L4169" s="3"/>
      <c r="O4169" s="227"/>
      <c r="Q4169" s="94"/>
      <c r="R4169" s="94"/>
      <c r="S4169" s="94"/>
      <c r="T4169" s="94"/>
    </row>
    <row r="4170" ht="15.75" customHeight="1">
      <c r="A4170" s="242"/>
      <c r="B4170" s="222"/>
      <c r="C4170" s="223"/>
      <c r="D4170" s="248"/>
      <c r="J4170" s="226"/>
      <c r="K4170" s="3"/>
      <c r="L4170" s="3"/>
      <c r="O4170" s="227"/>
      <c r="Q4170" s="94"/>
      <c r="R4170" s="94"/>
      <c r="S4170" s="94"/>
      <c r="T4170" s="94"/>
    </row>
    <row r="4171" ht="15.75" customHeight="1">
      <c r="A4171" s="242"/>
      <c r="B4171" s="222"/>
      <c r="C4171" s="223"/>
      <c r="D4171" s="248"/>
      <c r="J4171" s="226"/>
      <c r="K4171" s="3"/>
      <c r="L4171" s="3"/>
      <c r="O4171" s="227"/>
      <c r="Q4171" s="94"/>
      <c r="R4171" s="94"/>
      <c r="S4171" s="94"/>
      <c r="T4171" s="94"/>
    </row>
    <row r="4172" ht="15.75" customHeight="1">
      <c r="A4172" s="242"/>
      <c r="B4172" s="222"/>
      <c r="C4172" s="223"/>
      <c r="D4172" s="248"/>
      <c r="J4172" s="226"/>
      <c r="K4172" s="3"/>
      <c r="L4172" s="3"/>
      <c r="O4172" s="227"/>
      <c r="Q4172" s="94"/>
      <c r="R4172" s="94"/>
      <c r="S4172" s="94"/>
      <c r="T4172" s="94"/>
    </row>
    <row r="4173" ht="15.75" customHeight="1">
      <c r="A4173" s="242"/>
      <c r="B4173" s="222"/>
      <c r="C4173" s="223"/>
      <c r="D4173" s="248"/>
      <c r="J4173" s="226"/>
      <c r="K4173" s="3"/>
      <c r="L4173" s="3"/>
      <c r="O4173" s="227"/>
      <c r="Q4173" s="94"/>
      <c r="R4173" s="94"/>
      <c r="S4173" s="94"/>
      <c r="T4173" s="94"/>
    </row>
    <row r="4174" ht="15.75" customHeight="1">
      <c r="A4174" s="242"/>
      <c r="B4174" s="222"/>
      <c r="C4174" s="223"/>
      <c r="D4174" s="248"/>
      <c r="J4174" s="226"/>
      <c r="K4174" s="3"/>
      <c r="L4174" s="3"/>
      <c r="O4174" s="227"/>
      <c r="Q4174" s="94"/>
      <c r="R4174" s="94"/>
      <c r="S4174" s="94"/>
      <c r="T4174" s="94"/>
    </row>
    <row r="4175" ht="15.75" customHeight="1">
      <c r="A4175" s="242"/>
      <c r="B4175" s="222"/>
      <c r="C4175" s="223"/>
      <c r="D4175" s="248"/>
      <c r="J4175" s="226"/>
      <c r="K4175" s="3"/>
      <c r="L4175" s="3"/>
      <c r="O4175" s="227"/>
      <c r="Q4175" s="94"/>
      <c r="R4175" s="94"/>
      <c r="S4175" s="94"/>
      <c r="T4175" s="94"/>
    </row>
    <row r="4176" ht="15.75" customHeight="1">
      <c r="A4176" s="242"/>
      <c r="B4176" s="222"/>
      <c r="C4176" s="223"/>
      <c r="D4176" s="248"/>
      <c r="J4176" s="226"/>
      <c r="K4176" s="3"/>
      <c r="L4176" s="3"/>
      <c r="O4176" s="227"/>
      <c r="Q4176" s="94"/>
      <c r="R4176" s="94"/>
      <c r="S4176" s="94"/>
      <c r="T4176" s="94"/>
    </row>
    <row r="4177" ht="15.75" customHeight="1">
      <c r="A4177" s="242"/>
      <c r="B4177" s="222"/>
      <c r="C4177" s="223"/>
      <c r="D4177" s="248"/>
      <c r="J4177" s="226"/>
      <c r="K4177" s="3"/>
      <c r="L4177" s="3"/>
      <c r="O4177" s="227"/>
      <c r="Q4177" s="94"/>
      <c r="R4177" s="94"/>
      <c r="S4177" s="94"/>
      <c r="T4177" s="94"/>
    </row>
    <row r="4178" ht="15.75" customHeight="1">
      <c r="A4178" s="242"/>
      <c r="B4178" s="222"/>
      <c r="C4178" s="223"/>
      <c r="D4178" s="248"/>
      <c r="J4178" s="226"/>
      <c r="K4178" s="3"/>
      <c r="L4178" s="3"/>
      <c r="O4178" s="227"/>
      <c r="Q4178" s="94"/>
      <c r="R4178" s="94"/>
      <c r="S4178" s="94"/>
      <c r="T4178" s="94"/>
    </row>
    <row r="4179" ht="15.75" customHeight="1">
      <c r="A4179" s="242"/>
      <c r="B4179" s="222"/>
      <c r="C4179" s="223"/>
      <c r="D4179" s="248"/>
      <c r="J4179" s="226"/>
      <c r="K4179" s="3"/>
      <c r="L4179" s="3"/>
      <c r="O4179" s="227"/>
      <c r="Q4179" s="94"/>
      <c r="R4179" s="94"/>
      <c r="S4179" s="94"/>
      <c r="T4179" s="94"/>
    </row>
    <row r="4180" ht="15.75" customHeight="1">
      <c r="A4180" s="242"/>
      <c r="B4180" s="222"/>
      <c r="C4180" s="223"/>
      <c r="D4180" s="248"/>
      <c r="J4180" s="226"/>
      <c r="K4180" s="3"/>
      <c r="L4180" s="3"/>
      <c r="O4180" s="227"/>
      <c r="Q4180" s="94"/>
      <c r="R4180" s="94"/>
      <c r="S4180" s="94"/>
      <c r="T4180" s="94"/>
    </row>
    <row r="4181" ht="15.75" customHeight="1">
      <c r="A4181" s="242"/>
      <c r="B4181" s="222"/>
      <c r="C4181" s="223"/>
      <c r="D4181" s="248"/>
      <c r="J4181" s="226"/>
      <c r="K4181" s="3"/>
      <c r="L4181" s="3"/>
      <c r="O4181" s="227"/>
      <c r="Q4181" s="94"/>
      <c r="R4181" s="94"/>
      <c r="S4181" s="94"/>
      <c r="T4181" s="94"/>
    </row>
    <row r="4182" ht="15.75" customHeight="1">
      <c r="A4182" s="242"/>
      <c r="B4182" s="222"/>
      <c r="C4182" s="223"/>
      <c r="D4182" s="248"/>
      <c r="J4182" s="226"/>
      <c r="K4182" s="3"/>
      <c r="L4182" s="3"/>
      <c r="O4182" s="227"/>
      <c r="Q4182" s="94"/>
      <c r="R4182" s="94"/>
      <c r="S4182" s="94"/>
      <c r="T4182" s="94"/>
    </row>
    <row r="4183" ht="15.75" customHeight="1">
      <c r="A4183" s="242"/>
      <c r="B4183" s="222"/>
      <c r="C4183" s="223"/>
      <c r="D4183" s="248"/>
      <c r="J4183" s="226"/>
      <c r="K4183" s="3"/>
      <c r="L4183" s="3"/>
      <c r="O4183" s="227"/>
      <c r="Q4183" s="94"/>
      <c r="R4183" s="94"/>
      <c r="S4183" s="94"/>
      <c r="T4183" s="94"/>
    </row>
    <row r="4184" ht="15.75" customHeight="1">
      <c r="A4184" s="242"/>
      <c r="B4184" s="222"/>
      <c r="C4184" s="223"/>
      <c r="D4184" s="248"/>
      <c r="J4184" s="226"/>
      <c r="K4184" s="3"/>
      <c r="L4184" s="3"/>
      <c r="O4184" s="227"/>
      <c r="Q4184" s="94"/>
      <c r="R4184" s="94"/>
      <c r="S4184" s="94"/>
      <c r="T4184" s="94"/>
    </row>
    <row r="4185" ht="15.75" customHeight="1">
      <c r="A4185" s="242"/>
      <c r="B4185" s="222"/>
      <c r="C4185" s="223"/>
      <c r="D4185" s="248"/>
      <c r="J4185" s="226"/>
      <c r="K4185" s="3"/>
      <c r="L4185" s="3"/>
      <c r="O4185" s="227"/>
      <c r="Q4185" s="94"/>
      <c r="R4185" s="94"/>
      <c r="S4185" s="94"/>
      <c r="T4185" s="94"/>
    </row>
    <row r="4186" ht="15.75" customHeight="1">
      <c r="A4186" s="242"/>
      <c r="B4186" s="222"/>
      <c r="C4186" s="223"/>
      <c r="D4186" s="248"/>
      <c r="J4186" s="226"/>
      <c r="K4186" s="3"/>
      <c r="L4186" s="3"/>
      <c r="O4186" s="227"/>
      <c r="Q4186" s="94"/>
      <c r="R4186" s="94"/>
      <c r="S4186" s="94"/>
      <c r="T4186" s="94"/>
    </row>
    <row r="4187" ht="15.75" customHeight="1">
      <c r="A4187" s="242"/>
      <c r="B4187" s="222"/>
      <c r="C4187" s="223"/>
      <c r="D4187" s="248"/>
      <c r="J4187" s="226"/>
      <c r="K4187" s="3"/>
      <c r="L4187" s="3"/>
      <c r="O4187" s="227"/>
      <c r="Q4187" s="94"/>
      <c r="R4187" s="94"/>
      <c r="S4187" s="94"/>
      <c r="T4187" s="94"/>
    </row>
    <row r="4188" ht="15.75" customHeight="1">
      <c r="A4188" s="242"/>
      <c r="B4188" s="222"/>
      <c r="C4188" s="223"/>
      <c r="D4188" s="248"/>
      <c r="J4188" s="226"/>
      <c r="K4188" s="3"/>
      <c r="L4188" s="3"/>
      <c r="O4188" s="227"/>
      <c r="Q4188" s="94"/>
      <c r="R4188" s="94"/>
      <c r="S4188" s="94"/>
      <c r="T4188" s="94"/>
    </row>
    <row r="4189" ht="15.75" customHeight="1">
      <c r="A4189" s="242"/>
      <c r="B4189" s="222"/>
      <c r="C4189" s="223"/>
      <c r="D4189" s="248"/>
      <c r="J4189" s="226"/>
      <c r="K4189" s="3"/>
      <c r="L4189" s="3"/>
      <c r="O4189" s="227"/>
      <c r="Q4189" s="94"/>
      <c r="R4189" s="94"/>
      <c r="S4189" s="94"/>
      <c r="T4189" s="94"/>
    </row>
    <row r="4190" ht="15.75" customHeight="1">
      <c r="A4190" s="242"/>
      <c r="B4190" s="222"/>
      <c r="C4190" s="223"/>
      <c r="D4190" s="248"/>
      <c r="J4190" s="226"/>
      <c r="K4190" s="3"/>
      <c r="L4190" s="3"/>
      <c r="O4190" s="227"/>
      <c r="Q4190" s="94"/>
      <c r="R4190" s="94"/>
      <c r="S4190" s="94"/>
      <c r="T4190" s="94"/>
    </row>
    <row r="4191" ht="15.75" customHeight="1">
      <c r="A4191" s="242"/>
      <c r="B4191" s="222"/>
      <c r="C4191" s="223"/>
      <c r="D4191" s="248"/>
      <c r="J4191" s="226"/>
      <c r="K4191" s="3"/>
      <c r="L4191" s="3"/>
      <c r="O4191" s="227"/>
      <c r="Q4191" s="94"/>
      <c r="R4191" s="94"/>
      <c r="S4191" s="94"/>
      <c r="T4191" s="94"/>
    </row>
    <row r="4192" ht="15.75" customHeight="1">
      <c r="A4192" s="242"/>
      <c r="B4192" s="222"/>
      <c r="C4192" s="223"/>
      <c r="D4192" s="248"/>
      <c r="J4192" s="226"/>
      <c r="K4192" s="3"/>
      <c r="L4192" s="3"/>
      <c r="O4192" s="227"/>
      <c r="Q4192" s="94"/>
      <c r="R4192" s="94"/>
      <c r="S4192" s="94"/>
      <c r="T4192" s="94"/>
    </row>
    <row r="4193" ht="15.75" customHeight="1">
      <c r="A4193" s="242"/>
      <c r="B4193" s="222"/>
      <c r="C4193" s="223"/>
      <c r="D4193" s="248"/>
      <c r="J4193" s="226"/>
      <c r="K4193" s="3"/>
      <c r="L4193" s="3"/>
      <c r="O4193" s="227"/>
      <c r="Q4193" s="94"/>
      <c r="R4193" s="94"/>
      <c r="S4193" s="94"/>
      <c r="T4193" s="94"/>
    </row>
    <row r="4194" ht="15.75" customHeight="1">
      <c r="A4194" s="242"/>
      <c r="B4194" s="222"/>
      <c r="C4194" s="223"/>
      <c r="D4194" s="248"/>
      <c r="J4194" s="226"/>
      <c r="K4194" s="3"/>
      <c r="L4194" s="3"/>
      <c r="O4194" s="227"/>
      <c r="Q4194" s="94"/>
      <c r="R4194" s="94"/>
      <c r="S4194" s="94"/>
      <c r="T4194" s="94"/>
    </row>
    <row r="4195" ht="15.75" customHeight="1">
      <c r="A4195" s="242"/>
      <c r="B4195" s="222"/>
      <c r="C4195" s="223"/>
      <c r="D4195" s="248"/>
      <c r="J4195" s="226"/>
      <c r="K4195" s="3"/>
      <c r="L4195" s="3"/>
      <c r="O4195" s="227"/>
      <c r="Q4195" s="94"/>
      <c r="R4195" s="94"/>
      <c r="S4195" s="94"/>
      <c r="T4195" s="94"/>
    </row>
    <row r="4196" ht="15.75" customHeight="1">
      <c r="A4196" s="242"/>
      <c r="B4196" s="222"/>
      <c r="C4196" s="223"/>
      <c r="D4196" s="248"/>
      <c r="J4196" s="226"/>
      <c r="K4196" s="3"/>
      <c r="L4196" s="3"/>
      <c r="O4196" s="227"/>
      <c r="Q4196" s="94"/>
      <c r="R4196" s="94"/>
      <c r="S4196" s="94"/>
      <c r="T4196" s="94"/>
    </row>
    <row r="4197" ht="15.75" customHeight="1">
      <c r="A4197" s="242"/>
      <c r="B4197" s="222"/>
      <c r="C4197" s="223"/>
      <c r="D4197" s="248"/>
      <c r="J4197" s="226"/>
      <c r="K4197" s="3"/>
      <c r="L4197" s="3"/>
      <c r="O4197" s="227"/>
      <c r="Q4197" s="94"/>
      <c r="R4197" s="94"/>
      <c r="S4197" s="94"/>
      <c r="T4197" s="94"/>
    </row>
    <row r="4198" ht="15.75" customHeight="1">
      <c r="A4198" s="242"/>
      <c r="B4198" s="222"/>
      <c r="C4198" s="223"/>
      <c r="D4198" s="248"/>
      <c r="J4198" s="226"/>
      <c r="K4198" s="3"/>
      <c r="L4198" s="3"/>
      <c r="O4198" s="227"/>
      <c r="Q4198" s="94"/>
      <c r="R4198" s="94"/>
      <c r="S4198" s="94"/>
      <c r="T4198" s="94"/>
    </row>
    <row r="4199" ht="15.75" customHeight="1">
      <c r="A4199" s="242"/>
      <c r="B4199" s="222"/>
      <c r="C4199" s="223"/>
      <c r="D4199" s="248"/>
      <c r="J4199" s="226"/>
      <c r="K4199" s="3"/>
      <c r="L4199" s="3"/>
      <c r="O4199" s="227"/>
      <c r="Q4199" s="94"/>
      <c r="R4199" s="94"/>
      <c r="S4199" s="94"/>
      <c r="T4199" s="94"/>
    </row>
    <row r="4200" ht="15.75" customHeight="1">
      <c r="A4200" s="242"/>
      <c r="B4200" s="222"/>
      <c r="C4200" s="223"/>
      <c r="D4200" s="248"/>
      <c r="J4200" s="226"/>
      <c r="K4200" s="3"/>
      <c r="L4200" s="3"/>
      <c r="O4200" s="227"/>
      <c r="Q4200" s="94"/>
      <c r="R4200" s="94"/>
      <c r="S4200" s="94"/>
      <c r="T4200" s="94"/>
    </row>
    <row r="4201" ht="15.75" customHeight="1">
      <c r="A4201" s="242"/>
      <c r="B4201" s="222"/>
      <c r="C4201" s="223"/>
      <c r="D4201" s="248"/>
      <c r="J4201" s="226"/>
      <c r="K4201" s="3"/>
      <c r="L4201" s="3"/>
      <c r="O4201" s="227"/>
      <c r="Q4201" s="94"/>
      <c r="R4201" s="94"/>
      <c r="S4201" s="94"/>
      <c r="T4201" s="94"/>
    </row>
    <row r="4202" ht="15.75" customHeight="1">
      <c r="A4202" s="242"/>
      <c r="B4202" s="222"/>
      <c r="C4202" s="223"/>
      <c r="D4202" s="248"/>
      <c r="J4202" s="226"/>
      <c r="K4202" s="3"/>
      <c r="L4202" s="3"/>
      <c r="O4202" s="227"/>
      <c r="Q4202" s="94"/>
      <c r="R4202" s="94"/>
      <c r="S4202" s="94"/>
      <c r="T4202" s="94"/>
    </row>
    <row r="4203" ht="15.75" customHeight="1">
      <c r="A4203" s="242"/>
      <c r="B4203" s="222"/>
      <c r="C4203" s="223"/>
      <c r="D4203" s="248"/>
      <c r="J4203" s="226"/>
      <c r="K4203" s="3"/>
      <c r="L4203" s="3"/>
      <c r="O4203" s="227"/>
      <c r="Q4203" s="94"/>
      <c r="R4203" s="94"/>
      <c r="S4203" s="94"/>
      <c r="T4203" s="94"/>
    </row>
    <row r="4204" ht="15.75" customHeight="1">
      <c r="A4204" s="242"/>
      <c r="B4204" s="222"/>
      <c r="C4204" s="223"/>
      <c r="D4204" s="248"/>
      <c r="J4204" s="226"/>
      <c r="K4204" s="3"/>
      <c r="L4204" s="3"/>
      <c r="O4204" s="227"/>
      <c r="Q4204" s="94"/>
      <c r="R4204" s="94"/>
      <c r="S4204" s="94"/>
      <c r="T4204" s="94"/>
    </row>
    <row r="4205" ht="15.75" customHeight="1">
      <c r="A4205" s="242"/>
      <c r="B4205" s="222"/>
      <c r="C4205" s="223"/>
      <c r="D4205" s="248"/>
      <c r="J4205" s="226"/>
      <c r="K4205" s="3"/>
      <c r="L4205" s="3"/>
      <c r="O4205" s="227"/>
      <c r="Q4205" s="94"/>
      <c r="R4205" s="94"/>
      <c r="S4205" s="94"/>
      <c r="T4205" s="94"/>
    </row>
    <row r="4206" ht="15.75" customHeight="1">
      <c r="A4206" s="242"/>
      <c r="B4206" s="222"/>
      <c r="C4206" s="223"/>
      <c r="D4206" s="248"/>
      <c r="J4206" s="226"/>
      <c r="K4206" s="3"/>
      <c r="L4206" s="3"/>
      <c r="O4206" s="227"/>
      <c r="Q4206" s="94"/>
      <c r="R4206" s="94"/>
      <c r="S4206" s="94"/>
      <c r="T4206" s="94"/>
    </row>
    <row r="4207" ht="15.75" customHeight="1">
      <c r="A4207" s="242"/>
      <c r="B4207" s="222"/>
      <c r="C4207" s="223"/>
      <c r="D4207" s="248"/>
      <c r="J4207" s="226"/>
      <c r="K4207" s="3"/>
      <c r="L4207" s="3"/>
      <c r="O4207" s="227"/>
      <c r="Q4207" s="94"/>
      <c r="R4207" s="94"/>
      <c r="S4207" s="94"/>
      <c r="T4207" s="94"/>
    </row>
    <row r="4208" ht="15.75" customHeight="1">
      <c r="A4208" s="242"/>
      <c r="B4208" s="222"/>
      <c r="C4208" s="223"/>
      <c r="D4208" s="248"/>
      <c r="J4208" s="226"/>
      <c r="K4208" s="3"/>
      <c r="L4208" s="3"/>
      <c r="O4208" s="227"/>
      <c r="Q4208" s="94"/>
      <c r="R4208" s="94"/>
      <c r="S4208" s="94"/>
      <c r="T4208" s="94"/>
    </row>
    <row r="4209" ht="15.75" customHeight="1">
      <c r="A4209" s="242"/>
      <c r="B4209" s="222"/>
      <c r="C4209" s="223"/>
      <c r="D4209" s="248"/>
      <c r="J4209" s="226"/>
      <c r="K4209" s="3"/>
      <c r="L4209" s="3"/>
      <c r="O4209" s="227"/>
      <c r="Q4209" s="94"/>
      <c r="R4209" s="94"/>
      <c r="S4209" s="94"/>
      <c r="T4209" s="94"/>
    </row>
    <row r="4210" ht="15.75" customHeight="1">
      <c r="A4210" s="242"/>
      <c r="B4210" s="222"/>
      <c r="C4210" s="223"/>
      <c r="D4210" s="248"/>
      <c r="J4210" s="226"/>
      <c r="K4210" s="3"/>
      <c r="L4210" s="3"/>
      <c r="O4210" s="227"/>
      <c r="Q4210" s="94"/>
      <c r="R4210" s="94"/>
      <c r="S4210" s="94"/>
      <c r="T4210" s="94"/>
    </row>
    <row r="4211" ht="15.75" customHeight="1">
      <c r="A4211" s="242"/>
      <c r="B4211" s="222"/>
      <c r="C4211" s="223"/>
      <c r="D4211" s="248"/>
      <c r="J4211" s="226"/>
      <c r="K4211" s="3"/>
      <c r="L4211" s="3"/>
      <c r="O4211" s="227"/>
      <c r="Q4211" s="94"/>
      <c r="R4211" s="94"/>
      <c r="S4211" s="94"/>
      <c r="T4211" s="94"/>
    </row>
    <row r="4212" ht="15.75" customHeight="1">
      <c r="A4212" s="242"/>
      <c r="B4212" s="222"/>
      <c r="C4212" s="223"/>
      <c r="D4212" s="248"/>
      <c r="J4212" s="226"/>
      <c r="K4212" s="3"/>
      <c r="L4212" s="3"/>
      <c r="O4212" s="227"/>
      <c r="Q4212" s="94"/>
      <c r="R4212" s="94"/>
      <c r="S4212" s="94"/>
      <c r="T4212" s="94"/>
    </row>
    <row r="4213" ht="15.75" customHeight="1">
      <c r="A4213" s="242"/>
      <c r="B4213" s="222"/>
      <c r="C4213" s="223"/>
      <c r="D4213" s="248"/>
      <c r="J4213" s="226"/>
      <c r="K4213" s="3"/>
      <c r="L4213" s="3"/>
      <c r="O4213" s="227"/>
      <c r="Q4213" s="94"/>
      <c r="R4213" s="94"/>
      <c r="S4213" s="94"/>
      <c r="T4213" s="94"/>
    </row>
    <row r="4214" ht="15.75" customHeight="1">
      <c r="A4214" s="242"/>
      <c r="B4214" s="222"/>
      <c r="C4214" s="223"/>
      <c r="D4214" s="248"/>
      <c r="J4214" s="226"/>
      <c r="K4214" s="3"/>
      <c r="L4214" s="3"/>
      <c r="O4214" s="227"/>
      <c r="Q4214" s="94"/>
      <c r="R4214" s="94"/>
      <c r="S4214" s="94"/>
      <c r="T4214" s="94"/>
    </row>
    <row r="4215" ht="15.75" customHeight="1">
      <c r="A4215" s="242"/>
      <c r="B4215" s="222"/>
      <c r="C4215" s="223"/>
      <c r="D4215" s="248"/>
      <c r="J4215" s="226"/>
      <c r="K4215" s="3"/>
      <c r="L4215" s="3"/>
      <c r="O4215" s="227"/>
      <c r="Q4215" s="94"/>
      <c r="R4215" s="94"/>
      <c r="S4215" s="94"/>
      <c r="T4215" s="94"/>
    </row>
    <row r="4216" ht="15.75" customHeight="1">
      <c r="A4216" s="242"/>
      <c r="B4216" s="222"/>
      <c r="C4216" s="223"/>
      <c r="D4216" s="248"/>
      <c r="J4216" s="226"/>
      <c r="K4216" s="3"/>
      <c r="L4216" s="3"/>
      <c r="O4216" s="227"/>
      <c r="Q4216" s="94"/>
      <c r="R4216" s="94"/>
      <c r="S4216" s="94"/>
      <c r="T4216" s="94"/>
    </row>
    <row r="4217" ht="15.75" customHeight="1">
      <c r="A4217" s="242"/>
      <c r="B4217" s="222"/>
      <c r="C4217" s="223"/>
      <c r="D4217" s="248"/>
      <c r="J4217" s="226"/>
      <c r="K4217" s="3"/>
      <c r="L4217" s="3"/>
      <c r="O4217" s="227"/>
      <c r="Q4217" s="94"/>
      <c r="R4217" s="94"/>
      <c r="S4217" s="94"/>
      <c r="T4217" s="94"/>
    </row>
    <row r="4218" ht="15.75" customHeight="1">
      <c r="A4218" s="242"/>
      <c r="B4218" s="222"/>
      <c r="C4218" s="223"/>
      <c r="D4218" s="248"/>
      <c r="J4218" s="226"/>
      <c r="K4218" s="3"/>
      <c r="L4218" s="3"/>
      <c r="O4218" s="227"/>
      <c r="Q4218" s="94"/>
      <c r="R4218" s="94"/>
      <c r="S4218" s="94"/>
      <c r="T4218" s="94"/>
    </row>
    <row r="4219" ht="15.75" customHeight="1">
      <c r="A4219" s="242"/>
      <c r="B4219" s="222"/>
      <c r="C4219" s="223"/>
      <c r="D4219" s="248"/>
      <c r="J4219" s="226"/>
      <c r="K4219" s="3"/>
      <c r="L4219" s="3"/>
      <c r="O4219" s="227"/>
      <c r="Q4219" s="94"/>
      <c r="R4219" s="94"/>
      <c r="S4219" s="94"/>
      <c r="T4219" s="94"/>
    </row>
    <row r="4220" ht="15.75" customHeight="1">
      <c r="A4220" s="242"/>
      <c r="B4220" s="222"/>
      <c r="C4220" s="223"/>
      <c r="D4220" s="248"/>
      <c r="J4220" s="226"/>
      <c r="K4220" s="3"/>
      <c r="L4220" s="3"/>
      <c r="O4220" s="227"/>
      <c r="Q4220" s="94"/>
      <c r="R4220" s="94"/>
      <c r="S4220" s="94"/>
      <c r="T4220" s="94"/>
    </row>
    <row r="4221" ht="15.75" customHeight="1">
      <c r="A4221" s="242"/>
      <c r="B4221" s="222"/>
      <c r="C4221" s="223"/>
      <c r="D4221" s="248"/>
      <c r="J4221" s="226"/>
      <c r="K4221" s="3"/>
      <c r="L4221" s="3"/>
      <c r="O4221" s="227"/>
      <c r="Q4221" s="94"/>
      <c r="R4221" s="94"/>
      <c r="S4221" s="94"/>
      <c r="T4221" s="94"/>
    </row>
    <row r="4222" ht="15.75" customHeight="1">
      <c r="A4222" s="242"/>
      <c r="B4222" s="222"/>
      <c r="C4222" s="223"/>
      <c r="D4222" s="248"/>
      <c r="J4222" s="226"/>
      <c r="K4222" s="3"/>
      <c r="L4222" s="3"/>
      <c r="O4222" s="227"/>
      <c r="Q4222" s="94"/>
      <c r="R4222" s="94"/>
      <c r="S4222" s="94"/>
      <c r="T4222" s="94"/>
    </row>
    <row r="4223" ht="15.75" customHeight="1">
      <c r="A4223" s="242"/>
      <c r="B4223" s="222"/>
      <c r="C4223" s="223"/>
      <c r="D4223" s="248"/>
      <c r="J4223" s="226"/>
      <c r="K4223" s="3"/>
      <c r="L4223" s="3"/>
      <c r="O4223" s="227"/>
      <c r="Q4223" s="94"/>
      <c r="R4223" s="94"/>
      <c r="S4223" s="94"/>
      <c r="T4223" s="94"/>
    </row>
    <row r="4224" ht="15.75" customHeight="1">
      <c r="A4224" s="242"/>
      <c r="B4224" s="222"/>
      <c r="C4224" s="223"/>
      <c r="D4224" s="248"/>
      <c r="J4224" s="226"/>
      <c r="K4224" s="3"/>
      <c r="L4224" s="3"/>
      <c r="O4224" s="227"/>
      <c r="Q4224" s="94"/>
      <c r="R4224" s="94"/>
      <c r="S4224" s="94"/>
      <c r="T4224" s="94"/>
    </row>
    <row r="4225" ht="15.75" customHeight="1">
      <c r="A4225" s="242"/>
      <c r="B4225" s="222"/>
      <c r="C4225" s="223"/>
      <c r="D4225" s="248"/>
      <c r="J4225" s="226"/>
      <c r="K4225" s="3"/>
      <c r="L4225" s="3"/>
      <c r="O4225" s="227"/>
      <c r="Q4225" s="94"/>
      <c r="R4225" s="94"/>
      <c r="S4225" s="94"/>
      <c r="T4225" s="94"/>
    </row>
    <row r="4226" ht="15.75" customHeight="1">
      <c r="A4226" s="242"/>
      <c r="B4226" s="222"/>
      <c r="C4226" s="223"/>
      <c r="D4226" s="248"/>
      <c r="J4226" s="226"/>
      <c r="K4226" s="3"/>
      <c r="L4226" s="3"/>
      <c r="O4226" s="227"/>
      <c r="Q4226" s="94"/>
      <c r="R4226" s="94"/>
      <c r="S4226" s="94"/>
      <c r="T4226" s="94"/>
    </row>
    <row r="4227" ht="15.75" customHeight="1">
      <c r="A4227" s="242"/>
      <c r="B4227" s="222"/>
      <c r="C4227" s="223"/>
      <c r="D4227" s="248"/>
      <c r="J4227" s="226"/>
      <c r="K4227" s="3"/>
      <c r="L4227" s="3"/>
      <c r="O4227" s="227"/>
      <c r="Q4227" s="94"/>
      <c r="R4227" s="94"/>
      <c r="S4227" s="94"/>
      <c r="T4227" s="94"/>
    </row>
    <row r="4228" ht="15.75" customHeight="1">
      <c r="A4228" s="242"/>
      <c r="B4228" s="222"/>
      <c r="C4228" s="223"/>
      <c r="D4228" s="248"/>
      <c r="J4228" s="226"/>
      <c r="K4228" s="3"/>
      <c r="L4228" s="3"/>
      <c r="O4228" s="227"/>
      <c r="Q4228" s="94"/>
      <c r="R4228" s="94"/>
      <c r="S4228" s="94"/>
      <c r="T4228" s="94"/>
    </row>
    <row r="4229" ht="15.75" customHeight="1">
      <c r="A4229" s="242"/>
      <c r="B4229" s="222"/>
      <c r="C4229" s="223"/>
      <c r="D4229" s="248"/>
      <c r="J4229" s="226"/>
      <c r="K4229" s="3"/>
      <c r="L4229" s="3"/>
      <c r="O4229" s="227"/>
      <c r="Q4229" s="94"/>
      <c r="R4229" s="94"/>
      <c r="S4229" s="94"/>
      <c r="T4229" s="94"/>
    </row>
    <row r="4230" ht="15.75" customHeight="1">
      <c r="A4230" s="242"/>
      <c r="B4230" s="222"/>
      <c r="C4230" s="223"/>
      <c r="D4230" s="248"/>
      <c r="J4230" s="226"/>
      <c r="K4230" s="3"/>
      <c r="L4230" s="3"/>
      <c r="O4230" s="227"/>
      <c r="Q4230" s="94"/>
      <c r="R4230" s="94"/>
      <c r="S4230" s="94"/>
      <c r="T4230" s="94"/>
    </row>
    <row r="4231" ht="15.75" customHeight="1">
      <c r="A4231" s="242"/>
      <c r="B4231" s="222"/>
      <c r="C4231" s="223"/>
      <c r="D4231" s="248"/>
      <c r="J4231" s="226"/>
      <c r="K4231" s="3"/>
      <c r="L4231" s="3"/>
      <c r="O4231" s="227"/>
      <c r="Q4231" s="94"/>
      <c r="R4231" s="94"/>
      <c r="S4231" s="94"/>
      <c r="T4231" s="94"/>
    </row>
    <row r="4232" ht="15.75" customHeight="1">
      <c r="A4232" s="242"/>
      <c r="B4232" s="222"/>
      <c r="C4232" s="223"/>
      <c r="D4232" s="248"/>
      <c r="J4232" s="226"/>
      <c r="K4232" s="3"/>
      <c r="L4232" s="3"/>
      <c r="O4232" s="227"/>
      <c r="Q4232" s="94"/>
      <c r="R4232" s="94"/>
      <c r="S4232" s="94"/>
      <c r="T4232" s="94"/>
    </row>
    <row r="4233" ht="15.75" customHeight="1">
      <c r="A4233" s="242"/>
      <c r="B4233" s="222"/>
      <c r="C4233" s="223"/>
      <c r="D4233" s="248"/>
      <c r="J4233" s="226"/>
      <c r="K4233" s="3"/>
      <c r="L4233" s="3"/>
      <c r="O4233" s="227"/>
      <c r="Q4233" s="94"/>
      <c r="R4233" s="94"/>
      <c r="S4233" s="94"/>
      <c r="T4233" s="94"/>
    </row>
    <row r="4234" ht="15.75" customHeight="1">
      <c r="A4234" s="242"/>
      <c r="B4234" s="222"/>
      <c r="C4234" s="223"/>
      <c r="D4234" s="248"/>
      <c r="J4234" s="226"/>
      <c r="K4234" s="3"/>
      <c r="L4234" s="3"/>
      <c r="O4234" s="227"/>
      <c r="Q4234" s="94"/>
      <c r="R4234" s="94"/>
      <c r="S4234" s="94"/>
      <c r="T4234" s="94"/>
    </row>
    <row r="4235" ht="15.75" customHeight="1">
      <c r="A4235" s="242"/>
      <c r="B4235" s="222"/>
      <c r="C4235" s="223"/>
      <c r="D4235" s="248"/>
      <c r="J4235" s="226"/>
      <c r="K4235" s="3"/>
      <c r="L4235" s="3"/>
      <c r="O4235" s="227"/>
      <c r="Q4235" s="94"/>
      <c r="R4235" s="94"/>
      <c r="S4235" s="94"/>
      <c r="T4235" s="94"/>
    </row>
    <row r="4236" ht="15.75" customHeight="1">
      <c r="A4236" s="242"/>
      <c r="B4236" s="222"/>
      <c r="C4236" s="223"/>
      <c r="D4236" s="248"/>
      <c r="J4236" s="226"/>
      <c r="K4236" s="3"/>
      <c r="L4236" s="3"/>
      <c r="O4236" s="227"/>
      <c r="Q4236" s="94"/>
      <c r="R4236" s="94"/>
      <c r="S4236" s="94"/>
      <c r="T4236" s="94"/>
    </row>
    <row r="4237" ht="15.75" customHeight="1">
      <c r="A4237" s="242"/>
      <c r="B4237" s="222"/>
      <c r="C4237" s="223"/>
      <c r="D4237" s="248"/>
      <c r="J4237" s="226"/>
      <c r="K4237" s="3"/>
      <c r="L4237" s="3"/>
      <c r="O4237" s="227"/>
      <c r="Q4237" s="94"/>
      <c r="R4237" s="94"/>
      <c r="S4237" s="94"/>
      <c r="T4237" s="94"/>
    </row>
    <row r="4238" ht="15.75" customHeight="1">
      <c r="A4238" s="242"/>
      <c r="B4238" s="222"/>
      <c r="C4238" s="223"/>
      <c r="D4238" s="248"/>
      <c r="J4238" s="226"/>
      <c r="K4238" s="3"/>
      <c r="L4238" s="3"/>
      <c r="O4238" s="227"/>
      <c r="Q4238" s="94"/>
      <c r="R4238" s="94"/>
      <c r="S4238" s="94"/>
      <c r="T4238" s="94"/>
    </row>
    <row r="4239" ht="15.75" customHeight="1">
      <c r="A4239" s="242"/>
      <c r="B4239" s="222"/>
      <c r="C4239" s="223"/>
      <c r="D4239" s="248"/>
      <c r="J4239" s="226"/>
      <c r="K4239" s="3"/>
      <c r="L4239" s="3"/>
      <c r="O4239" s="227"/>
      <c r="Q4239" s="94"/>
      <c r="R4239" s="94"/>
      <c r="S4239" s="94"/>
      <c r="T4239" s="94"/>
    </row>
    <row r="4240" ht="15.75" customHeight="1">
      <c r="A4240" s="242"/>
      <c r="B4240" s="222"/>
      <c r="C4240" s="223"/>
      <c r="D4240" s="248"/>
      <c r="J4240" s="226"/>
      <c r="K4240" s="3"/>
      <c r="L4240" s="3"/>
      <c r="O4240" s="227"/>
      <c r="Q4240" s="94"/>
      <c r="R4240" s="94"/>
      <c r="S4240" s="94"/>
      <c r="T4240" s="94"/>
    </row>
    <row r="4241" ht="15.75" customHeight="1">
      <c r="A4241" s="242"/>
      <c r="B4241" s="222"/>
      <c r="C4241" s="223"/>
      <c r="D4241" s="248"/>
      <c r="J4241" s="226"/>
      <c r="K4241" s="3"/>
      <c r="L4241" s="3"/>
      <c r="O4241" s="227"/>
      <c r="Q4241" s="94"/>
      <c r="R4241" s="94"/>
      <c r="S4241" s="94"/>
      <c r="T4241" s="94"/>
    </row>
    <row r="4242" ht="15.75" customHeight="1">
      <c r="A4242" s="242"/>
      <c r="B4242" s="222"/>
      <c r="C4242" s="223"/>
      <c r="D4242" s="248"/>
      <c r="J4242" s="226"/>
      <c r="K4242" s="3"/>
      <c r="L4242" s="3"/>
      <c r="O4242" s="227"/>
      <c r="Q4242" s="94"/>
      <c r="R4242" s="94"/>
      <c r="S4242" s="94"/>
      <c r="T4242" s="94"/>
    </row>
    <row r="4243" ht="15.75" customHeight="1">
      <c r="A4243" s="242"/>
      <c r="B4243" s="222"/>
      <c r="C4243" s="223"/>
      <c r="D4243" s="248"/>
      <c r="J4243" s="226"/>
      <c r="K4243" s="3"/>
      <c r="L4243" s="3"/>
      <c r="O4243" s="227"/>
      <c r="Q4243" s="94"/>
      <c r="R4243" s="94"/>
      <c r="S4243" s="94"/>
      <c r="T4243" s="94"/>
    </row>
    <row r="4244" ht="15.75" customHeight="1">
      <c r="A4244" s="242"/>
      <c r="B4244" s="222"/>
      <c r="C4244" s="223"/>
      <c r="D4244" s="248"/>
      <c r="J4244" s="226"/>
      <c r="K4244" s="3"/>
      <c r="L4244" s="3"/>
      <c r="O4244" s="227"/>
      <c r="Q4244" s="94"/>
      <c r="R4244" s="94"/>
      <c r="S4244" s="94"/>
      <c r="T4244" s="94"/>
    </row>
    <row r="4245" ht="15.75" customHeight="1">
      <c r="A4245" s="242"/>
      <c r="B4245" s="222"/>
      <c r="C4245" s="223"/>
      <c r="D4245" s="248"/>
      <c r="J4245" s="226"/>
      <c r="K4245" s="3"/>
      <c r="L4245" s="3"/>
      <c r="O4245" s="227"/>
      <c r="Q4245" s="94"/>
      <c r="R4245" s="94"/>
      <c r="S4245" s="94"/>
      <c r="T4245" s="94"/>
    </row>
    <row r="4246" ht="15.75" customHeight="1">
      <c r="A4246" s="242"/>
      <c r="B4246" s="222"/>
      <c r="C4246" s="223"/>
      <c r="D4246" s="248"/>
      <c r="J4246" s="226"/>
      <c r="K4246" s="3"/>
      <c r="L4246" s="3"/>
      <c r="O4246" s="227"/>
      <c r="Q4246" s="94"/>
      <c r="R4246" s="94"/>
      <c r="S4246" s="94"/>
      <c r="T4246" s="94"/>
    </row>
    <row r="4247" ht="15.75" customHeight="1">
      <c r="A4247" s="242"/>
      <c r="B4247" s="222"/>
      <c r="C4247" s="223"/>
      <c r="D4247" s="248"/>
      <c r="J4247" s="226"/>
      <c r="K4247" s="3"/>
      <c r="L4247" s="3"/>
      <c r="O4247" s="227"/>
      <c r="Q4247" s="94"/>
      <c r="R4247" s="94"/>
      <c r="S4247" s="94"/>
      <c r="T4247" s="94"/>
    </row>
    <row r="4248" ht="15.75" customHeight="1">
      <c r="A4248" s="242"/>
      <c r="B4248" s="222"/>
      <c r="C4248" s="223"/>
      <c r="D4248" s="248"/>
      <c r="J4248" s="226"/>
      <c r="K4248" s="3"/>
      <c r="L4248" s="3"/>
      <c r="O4248" s="227"/>
      <c r="Q4248" s="94"/>
      <c r="R4248" s="94"/>
      <c r="S4248" s="94"/>
      <c r="T4248" s="94"/>
    </row>
    <row r="4249" ht="15.75" customHeight="1">
      <c r="A4249" s="242"/>
      <c r="B4249" s="222"/>
      <c r="C4249" s="223"/>
      <c r="D4249" s="248"/>
      <c r="J4249" s="226"/>
      <c r="K4249" s="3"/>
      <c r="L4249" s="3"/>
      <c r="O4249" s="227"/>
      <c r="Q4249" s="94"/>
      <c r="R4249" s="94"/>
      <c r="S4249" s="94"/>
      <c r="T4249" s="94"/>
    </row>
    <row r="4250" ht="15.75" customHeight="1">
      <c r="A4250" s="242"/>
      <c r="B4250" s="222"/>
      <c r="C4250" s="223"/>
      <c r="D4250" s="248"/>
      <c r="J4250" s="226"/>
      <c r="K4250" s="3"/>
      <c r="L4250" s="3"/>
      <c r="O4250" s="227"/>
      <c r="Q4250" s="94"/>
      <c r="R4250" s="94"/>
      <c r="S4250" s="94"/>
      <c r="T4250" s="94"/>
    </row>
    <row r="4251" ht="15.75" customHeight="1">
      <c r="A4251" s="242"/>
      <c r="B4251" s="222"/>
      <c r="C4251" s="223"/>
      <c r="D4251" s="248"/>
      <c r="J4251" s="226"/>
      <c r="K4251" s="3"/>
      <c r="L4251" s="3"/>
      <c r="O4251" s="227"/>
      <c r="Q4251" s="94"/>
      <c r="R4251" s="94"/>
      <c r="S4251" s="94"/>
      <c r="T4251" s="94"/>
    </row>
    <row r="4252" ht="15.75" customHeight="1">
      <c r="A4252" s="242"/>
      <c r="B4252" s="222"/>
      <c r="C4252" s="223"/>
      <c r="D4252" s="248"/>
      <c r="J4252" s="226"/>
      <c r="K4252" s="3"/>
      <c r="L4252" s="3"/>
      <c r="O4252" s="227"/>
      <c r="Q4252" s="94"/>
      <c r="R4252" s="94"/>
      <c r="S4252" s="94"/>
      <c r="T4252" s="94"/>
    </row>
    <row r="4253" ht="15.75" customHeight="1">
      <c r="A4253" s="242"/>
      <c r="B4253" s="222"/>
      <c r="C4253" s="223"/>
      <c r="D4253" s="248"/>
      <c r="J4253" s="226"/>
      <c r="K4253" s="3"/>
      <c r="L4253" s="3"/>
      <c r="O4253" s="227"/>
      <c r="Q4253" s="94"/>
      <c r="R4253" s="94"/>
      <c r="S4253" s="94"/>
      <c r="T4253" s="94"/>
    </row>
    <row r="4254" ht="15.75" customHeight="1">
      <c r="A4254" s="242"/>
      <c r="B4254" s="222"/>
      <c r="C4254" s="223"/>
      <c r="D4254" s="248"/>
      <c r="J4254" s="226"/>
      <c r="K4254" s="3"/>
      <c r="L4254" s="3"/>
      <c r="O4254" s="227"/>
      <c r="Q4254" s="94"/>
      <c r="R4254" s="94"/>
      <c r="S4254" s="94"/>
      <c r="T4254" s="94"/>
    </row>
    <row r="4255" ht="15.75" customHeight="1">
      <c r="A4255" s="242"/>
      <c r="B4255" s="222"/>
      <c r="C4255" s="223"/>
      <c r="D4255" s="248"/>
      <c r="J4255" s="226"/>
      <c r="K4255" s="3"/>
      <c r="L4255" s="3"/>
      <c r="O4255" s="227"/>
      <c r="Q4255" s="94"/>
      <c r="R4255" s="94"/>
      <c r="S4255" s="94"/>
      <c r="T4255" s="94"/>
    </row>
    <row r="4256" ht="15.75" customHeight="1">
      <c r="A4256" s="242"/>
      <c r="B4256" s="222"/>
      <c r="C4256" s="223"/>
      <c r="D4256" s="248"/>
      <c r="J4256" s="226"/>
      <c r="K4256" s="3"/>
      <c r="L4256" s="3"/>
      <c r="O4256" s="227"/>
      <c r="Q4256" s="94"/>
      <c r="R4256" s="94"/>
      <c r="S4256" s="94"/>
      <c r="T4256" s="94"/>
    </row>
    <row r="4257" ht="15.75" customHeight="1">
      <c r="A4257" s="242"/>
      <c r="B4257" s="222"/>
      <c r="C4257" s="223"/>
      <c r="D4257" s="248"/>
      <c r="J4257" s="226"/>
      <c r="K4257" s="3"/>
      <c r="L4257" s="3"/>
      <c r="O4257" s="227"/>
      <c r="Q4257" s="94"/>
      <c r="R4257" s="94"/>
      <c r="S4257" s="94"/>
      <c r="T4257" s="94"/>
    </row>
    <row r="4258" ht="15.75" customHeight="1">
      <c r="A4258" s="242"/>
      <c r="B4258" s="222"/>
      <c r="C4258" s="223"/>
      <c r="D4258" s="248"/>
      <c r="J4258" s="226"/>
      <c r="K4258" s="3"/>
      <c r="L4258" s="3"/>
      <c r="O4258" s="227"/>
      <c r="Q4258" s="94"/>
      <c r="R4258" s="94"/>
      <c r="S4258" s="94"/>
      <c r="T4258" s="94"/>
    </row>
    <row r="4259" ht="15.75" customHeight="1">
      <c r="A4259" s="242"/>
      <c r="B4259" s="222"/>
      <c r="C4259" s="223"/>
      <c r="D4259" s="248"/>
      <c r="J4259" s="226"/>
      <c r="K4259" s="3"/>
      <c r="L4259" s="3"/>
      <c r="O4259" s="227"/>
      <c r="Q4259" s="94"/>
      <c r="R4259" s="94"/>
      <c r="S4259" s="94"/>
      <c r="T4259" s="94"/>
    </row>
    <row r="4260" ht="15.75" customHeight="1">
      <c r="A4260" s="242"/>
      <c r="B4260" s="222"/>
      <c r="C4260" s="223"/>
      <c r="D4260" s="248"/>
      <c r="J4260" s="226"/>
      <c r="K4260" s="3"/>
      <c r="L4260" s="3"/>
      <c r="O4260" s="227"/>
      <c r="Q4260" s="94"/>
      <c r="R4260" s="94"/>
      <c r="S4260" s="94"/>
      <c r="T4260" s="94"/>
    </row>
    <row r="4261" ht="15.75" customHeight="1">
      <c r="A4261" s="242"/>
      <c r="B4261" s="222"/>
      <c r="C4261" s="223"/>
      <c r="D4261" s="248"/>
      <c r="J4261" s="226"/>
      <c r="K4261" s="3"/>
      <c r="L4261" s="3"/>
      <c r="O4261" s="227"/>
      <c r="Q4261" s="94"/>
      <c r="R4261" s="94"/>
      <c r="S4261" s="94"/>
      <c r="T4261" s="94"/>
    </row>
    <row r="4262" ht="15.75" customHeight="1">
      <c r="A4262" s="242"/>
      <c r="B4262" s="222"/>
      <c r="C4262" s="223"/>
      <c r="D4262" s="248"/>
      <c r="J4262" s="226"/>
      <c r="K4262" s="3"/>
      <c r="L4262" s="3"/>
      <c r="O4262" s="227"/>
      <c r="Q4262" s="94"/>
      <c r="R4262" s="94"/>
      <c r="S4262" s="94"/>
      <c r="T4262" s="94"/>
    </row>
    <row r="4263" ht="15.75" customHeight="1">
      <c r="A4263" s="242"/>
      <c r="B4263" s="222"/>
      <c r="C4263" s="223"/>
      <c r="D4263" s="248"/>
      <c r="J4263" s="226"/>
      <c r="K4263" s="3"/>
      <c r="L4263" s="3"/>
      <c r="O4263" s="227"/>
      <c r="Q4263" s="94"/>
      <c r="R4263" s="94"/>
      <c r="S4263" s="94"/>
      <c r="T4263" s="94"/>
    </row>
    <row r="4264" ht="15.75" customHeight="1">
      <c r="A4264" s="242"/>
      <c r="B4264" s="222"/>
      <c r="C4264" s="223"/>
      <c r="D4264" s="248"/>
      <c r="J4264" s="226"/>
      <c r="K4264" s="3"/>
      <c r="L4264" s="3"/>
      <c r="O4264" s="227"/>
      <c r="Q4264" s="94"/>
      <c r="R4264" s="94"/>
      <c r="S4264" s="94"/>
      <c r="T4264" s="94"/>
    </row>
    <row r="4265" ht="15.75" customHeight="1">
      <c r="A4265" s="242"/>
      <c r="B4265" s="222"/>
      <c r="C4265" s="223"/>
      <c r="D4265" s="248"/>
      <c r="J4265" s="226"/>
      <c r="K4265" s="3"/>
      <c r="L4265" s="3"/>
      <c r="O4265" s="227"/>
      <c r="Q4265" s="94"/>
      <c r="R4265" s="94"/>
      <c r="S4265" s="94"/>
      <c r="T4265" s="94"/>
    </row>
    <row r="4266" ht="15.75" customHeight="1">
      <c r="A4266" s="242"/>
      <c r="B4266" s="222"/>
      <c r="C4266" s="223"/>
      <c r="D4266" s="248"/>
      <c r="J4266" s="226"/>
      <c r="K4266" s="3"/>
      <c r="L4266" s="3"/>
      <c r="O4266" s="227"/>
      <c r="Q4266" s="94"/>
      <c r="R4266" s="94"/>
      <c r="S4266" s="94"/>
      <c r="T4266" s="94"/>
    </row>
    <row r="4267" ht="15.75" customHeight="1">
      <c r="A4267" s="242"/>
      <c r="B4267" s="222"/>
      <c r="C4267" s="223"/>
      <c r="D4267" s="248"/>
      <c r="J4267" s="226"/>
      <c r="K4267" s="3"/>
      <c r="L4267" s="3"/>
      <c r="O4267" s="227"/>
      <c r="Q4267" s="94"/>
      <c r="R4267" s="94"/>
      <c r="S4267" s="94"/>
      <c r="T4267" s="94"/>
    </row>
    <row r="4268" ht="15.75" customHeight="1">
      <c r="A4268" s="242"/>
      <c r="B4268" s="222"/>
      <c r="C4268" s="223"/>
      <c r="D4268" s="248"/>
      <c r="J4268" s="226"/>
      <c r="K4268" s="3"/>
      <c r="L4268" s="3"/>
      <c r="O4268" s="227"/>
      <c r="Q4268" s="94"/>
      <c r="R4268" s="94"/>
      <c r="S4268" s="94"/>
      <c r="T4268" s="94"/>
    </row>
    <row r="4269" ht="15.75" customHeight="1">
      <c r="A4269" s="242"/>
      <c r="B4269" s="222"/>
      <c r="C4269" s="223"/>
      <c r="D4269" s="248"/>
      <c r="J4269" s="226"/>
      <c r="K4269" s="3"/>
      <c r="L4269" s="3"/>
      <c r="O4269" s="227"/>
      <c r="Q4269" s="94"/>
      <c r="R4269" s="94"/>
      <c r="S4269" s="94"/>
      <c r="T4269" s="94"/>
    </row>
    <row r="4270" ht="15.75" customHeight="1">
      <c r="A4270" s="242"/>
      <c r="B4270" s="222"/>
      <c r="C4270" s="223"/>
      <c r="D4270" s="248"/>
      <c r="J4270" s="226"/>
      <c r="K4270" s="3"/>
      <c r="L4270" s="3"/>
      <c r="O4270" s="227"/>
      <c r="Q4270" s="94"/>
      <c r="R4270" s="94"/>
      <c r="S4270" s="94"/>
      <c r="T4270" s="94"/>
    </row>
    <row r="4271" ht="15.75" customHeight="1">
      <c r="A4271" s="242"/>
      <c r="B4271" s="222"/>
      <c r="C4271" s="223"/>
      <c r="D4271" s="248"/>
      <c r="J4271" s="226"/>
      <c r="K4271" s="3"/>
      <c r="L4271" s="3"/>
      <c r="O4271" s="227"/>
      <c r="Q4271" s="94"/>
      <c r="R4271" s="94"/>
      <c r="S4271" s="94"/>
      <c r="T4271" s="94"/>
    </row>
    <row r="4272" ht="15.75" customHeight="1">
      <c r="A4272" s="242"/>
      <c r="B4272" s="222"/>
      <c r="C4272" s="223"/>
      <c r="D4272" s="248"/>
      <c r="J4272" s="226"/>
      <c r="K4272" s="3"/>
      <c r="L4272" s="3"/>
      <c r="O4272" s="227"/>
      <c r="Q4272" s="94"/>
      <c r="R4272" s="94"/>
      <c r="S4272" s="94"/>
      <c r="T4272" s="94"/>
    </row>
    <row r="4273" ht="15.75" customHeight="1">
      <c r="A4273" s="242"/>
      <c r="B4273" s="222"/>
      <c r="C4273" s="223"/>
      <c r="D4273" s="248"/>
      <c r="J4273" s="226"/>
      <c r="K4273" s="3"/>
      <c r="L4273" s="3"/>
      <c r="O4273" s="227"/>
      <c r="Q4273" s="94"/>
      <c r="R4273" s="94"/>
      <c r="S4273" s="94"/>
      <c r="T4273" s="94"/>
    </row>
    <row r="4274" ht="15.75" customHeight="1">
      <c r="A4274" s="242"/>
      <c r="B4274" s="222"/>
      <c r="C4274" s="223"/>
      <c r="D4274" s="248"/>
      <c r="J4274" s="226"/>
      <c r="K4274" s="3"/>
      <c r="L4274" s="3"/>
      <c r="O4274" s="227"/>
      <c r="Q4274" s="94"/>
      <c r="R4274" s="94"/>
      <c r="S4274" s="94"/>
      <c r="T4274" s="94"/>
    </row>
    <row r="4275" ht="15.75" customHeight="1">
      <c r="A4275" s="242"/>
      <c r="B4275" s="222"/>
      <c r="C4275" s="223"/>
      <c r="D4275" s="248"/>
      <c r="J4275" s="226"/>
      <c r="K4275" s="3"/>
      <c r="L4275" s="3"/>
      <c r="O4275" s="227"/>
      <c r="Q4275" s="94"/>
      <c r="R4275" s="94"/>
      <c r="S4275" s="94"/>
      <c r="T4275" s="94"/>
    </row>
    <row r="4276" ht="15.75" customHeight="1">
      <c r="A4276" s="242"/>
      <c r="B4276" s="222"/>
      <c r="C4276" s="223"/>
      <c r="D4276" s="248"/>
      <c r="J4276" s="226"/>
      <c r="K4276" s="3"/>
      <c r="L4276" s="3"/>
      <c r="O4276" s="227"/>
      <c r="Q4276" s="94"/>
      <c r="R4276" s="94"/>
      <c r="S4276" s="94"/>
      <c r="T4276" s="94"/>
    </row>
    <row r="4277" ht="15.75" customHeight="1">
      <c r="A4277" s="242"/>
      <c r="B4277" s="222"/>
      <c r="C4277" s="223"/>
      <c r="D4277" s="248"/>
      <c r="J4277" s="226"/>
      <c r="K4277" s="3"/>
      <c r="L4277" s="3"/>
      <c r="O4277" s="227"/>
      <c r="Q4277" s="94"/>
      <c r="R4277" s="94"/>
      <c r="S4277" s="94"/>
      <c r="T4277" s="94"/>
    </row>
    <row r="4278" ht="15.75" customHeight="1">
      <c r="A4278" s="242"/>
      <c r="B4278" s="222"/>
      <c r="C4278" s="223"/>
      <c r="D4278" s="248"/>
      <c r="J4278" s="226"/>
      <c r="K4278" s="3"/>
      <c r="L4278" s="3"/>
      <c r="O4278" s="227"/>
      <c r="Q4278" s="94"/>
      <c r="R4278" s="94"/>
      <c r="S4278" s="94"/>
      <c r="T4278" s="94"/>
    </row>
    <row r="4279" ht="15.75" customHeight="1">
      <c r="A4279" s="242"/>
      <c r="B4279" s="222"/>
      <c r="C4279" s="223"/>
      <c r="D4279" s="248"/>
      <c r="J4279" s="226"/>
      <c r="K4279" s="3"/>
      <c r="L4279" s="3"/>
      <c r="O4279" s="227"/>
      <c r="Q4279" s="94"/>
      <c r="R4279" s="94"/>
      <c r="S4279" s="94"/>
      <c r="T4279" s="94"/>
    </row>
    <row r="4280" ht="15.75" customHeight="1">
      <c r="A4280" s="242"/>
      <c r="B4280" s="222"/>
      <c r="C4280" s="223"/>
      <c r="D4280" s="248"/>
      <c r="J4280" s="226"/>
      <c r="K4280" s="3"/>
      <c r="L4280" s="3"/>
      <c r="O4280" s="227"/>
      <c r="Q4280" s="94"/>
      <c r="R4280" s="94"/>
      <c r="S4280" s="94"/>
      <c r="T4280" s="94"/>
    </row>
    <row r="4281" ht="15.75" customHeight="1">
      <c r="A4281" s="242"/>
      <c r="B4281" s="222"/>
      <c r="C4281" s="223"/>
      <c r="D4281" s="248"/>
      <c r="J4281" s="226"/>
      <c r="K4281" s="3"/>
      <c r="L4281" s="3"/>
      <c r="O4281" s="227"/>
      <c r="Q4281" s="94"/>
      <c r="R4281" s="94"/>
      <c r="S4281" s="94"/>
      <c r="T4281" s="94"/>
    </row>
    <row r="4282" ht="15.75" customHeight="1">
      <c r="A4282" s="242"/>
      <c r="B4282" s="222"/>
      <c r="C4282" s="223"/>
      <c r="D4282" s="248"/>
      <c r="J4282" s="226"/>
      <c r="K4282" s="3"/>
      <c r="L4282" s="3"/>
      <c r="O4282" s="227"/>
      <c r="Q4282" s="94"/>
      <c r="R4282" s="94"/>
      <c r="S4282" s="94"/>
      <c r="T4282" s="94"/>
    </row>
    <row r="4283" ht="15.75" customHeight="1">
      <c r="A4283" s="242"/>
      <c r="B4283" s="222"/>
      <c r="C4283" s="223"/>
      <c r="D4283" s="248"/>
      <c r="J4283" s="226"/>
      <c r="K4283" s="3"/>
      <c r="L4283" s="3"/>
      <c r="O4283" s="227"/>
      <c r="Q4283" s="94"/>
      <c r="R4283" s="94"/>
      <c r="S4283" s="94"/>
      <c r="T4283" s="94"/>
    </row>
    <row r="4284" ht="15.75" customHeight="1">
      <c r="A4284" s="242"/>
      <c r="B4284" s="222"/>
      <c r="C4284" s="223"/>
      <c r="D4284" s="248"/>
      <c r="J4284" s="226"/>
      <c r="K4284" s="3"/>
      <c r="L4284" s="3"/>
      <c r="O4284" s="227"/>
      <c r="Q4284" s="94"/>
      <c r="R4284" s="94"/>
      <c r="S4284" s="94"/>
      <c r="T4284" s="94"/>
    </row>
    <row r="4285" ht="15.75" customHeight="1">
      <c r="A4285" s="242"/>
      <c r="B4285" s="222"/>
      <c r="C4285" s="223"/>
      <c r="D4285" s="248"/>
      <c r="J4285" s="226"/>
      <c r="K4285" s="3"/>
      <c r="L4285" s="3"/>
      <c r="O4285" s="227"/>
      <c r="Q4285" s="94"/>
      <c r="R4285" s="94"/>
      <c r="S4285" s="94"/>
      <c r="T4285" s="94"/>
    </row>
    <row r="4286" ht="15.75" customHeight="1">
      <c r="A4286" s="242"/>
      <c r="B4286" s="222"/>
      <c r="C4286" s="223"/>
      <c r="D4286" s="248"/>
      <c r="J4286" s="226"/>
      <c r="K4286" s="3"/>
      <c r="L4286" s="3"/>
      <c r="O4286" s="227"/>
      <c r="Q4286" s="94"/>
      <c r="R4286" s="94"/>
      <c r="S4286" s="94"/>
      <c r="T4286" s="94"/>
    </row>
    <row r="4287" ht="15.75" customHeight="1">
      <c r="A4287" s="242"/>
      <c r="B4287" s="222"/>
      <c r="C4287" s="223"/>
      <c r="D4287" s="248"/>
      <c r="J4287" s="226"/>
      <c r="K4287" s="3"/>
      <c r="L4287" s="3"/>
      <c r="O4287" s="227"/>
      <c r="Q4287" s="94"/>
      <c r="R4287" s="94"/>
      <c r="S4287" s="94"/>
      <c r="T4287" s="94"/>
    </row>
    <row r="4288" ht="15.75" customHeight="1">
      <c r="A4288" s="242"/>
      <c r="B4288" s="222"/>
      <c r="C4288" s="223"/>
      <c r="D4288" s="248"/>
      <c r="J4288" s="226"/>
      <c r="K4288" s="3"/>
      <c r="L4288" s="3"/>
      <c r="O4288" s="227"/>
      <c r="Q4288" s="94"/>
      <c r="R4288" s="94"/>
      <c r="S4288" s="94"/>
      <c r="T4288" s="94"/>
    </row>
    <row r="4289" ht="15.75" customHeight="1">
      <c r="A4289" s="242"/>
      <c r="B4289" s="222"/>
      <c r="C4289" s="223"/>
      <c r="D4289" s="248"/>
      <c r="J4289" s="226"/>
      <c r="K4289" s="3"/>
      <c r="L4289" s="3"/>
      <c r="O4289" s="227"/>
      <c r="Q4289" s="94"/>
      <c r="R4289" s="94"/>
      <c r="S4289" s="94"/>
      <c r="T4289" s="94"/>
    </row>
    <row r="4290" ht="15.75" customHeight="1">
      <c r="A4290" s="242"/>
      <c r="B4290" s="222"/>
      <c r="C4290" s="223"/>
      <c r="D4290" s="248"/>
      <c r="J4290" s="226"/>
      <c r="K4290" s="3"/>
      <c r="L4290" s="3"/>
      <c r="O4290" s="227"/>
      <c r="Q4290" s="94"/>
      <c r="R4290" s="94"/>
      <c r="S4290" s="94"/>
      <c r="T4290" s="94"/>
    </row>
    <row r="4291" ht="15.75" customHeight="1">
      <c r="A4291" s="242"/>
      <c r="B4291" s="222"/>
      <c r="C4291" s="223"/>
      <c r="D4291" s="248"/>
      <c r="J4291" s="226"/>
      <c r="K4291" s="3"/>
      <c r="L4291" s="3"/>
      <c r="O4291" s="227"/>
      <c r="Q4291" s="94"/>
      <c r="R4291" s="94"/>
      <c r="S4291" s="94"/>
      <c r="T4291" s="94"/>
    </row>
    <row r="4292" ht="15.75" customHeight="1">
      <c r="A4292" s="242"/>
      <c r="B4292" s="222"/>
      <c r="C4292" s="223"/>
      <c r="D4292" s="248"/>
      <c r="J4292" s="226"/>
      <c r="K4292" s="3"/>
      <c r="L4292" s="3"/>
      <c r="O4292" s="227"/>
      <c r="Q4292" s="94"/>
      <c r="R4292" s="94"/>
      <c r="S4292" s="94"/>
      <c r="T4292" s="94"/>
    </row>
    <row r="4293" ht="15.75" customHeight="1">
      <c r="A4293" s="242"/>
      <c r="B4293" s="222"/>
      <c r="C4293" s="223"/>
      <c r="D4293" s="248"/>
      <c r="J4293" s="226"/>
      <c r="K4293" s="3"/>
      <c r="L4293" s="3"/>
      <c r="O4293" s="227"/>
      <c r="Q4293" s="94"/>
      <c r="R4293" s="94"/>
      <c r="S4293" s="94"/>
      <c r="T4293" s="94"/>
    </row>
    <row r="4294" ht="15.75" customHeight="1">
      <c r="A4294" s="242"/>
      <c r="B4294" s="222"/>
      <c r="C4294" s="223"/>
      <c r="D4294" s="248"/>
      <c r="J4294" s="226"/>
      <c r="K4294" s="3"/>
      <c r="L4294" s="3"/>
      <c r="O4294" s="227"/>
      <c r="Q4294" s="94"/>
      <c r="R4294" s="94"/>
      <c r="S4294" s="94"/>
      <c r="T4294" s="94"/>
    </row>
    <row r="4295" ht="15.75" customHeight="1">
      <c r="A4295" s="242"/>
      <c r="B4295" s="222"/>
      <c r="C4295" s="223"/>
      <c r="D4295" s="248"/>
      <c r="J4295" s="226"/>
      <c r="K4295" s="3"/>
      <c r="L4295" s="3"/>
      <c r="O4295" s="227"/>
      <c r="Q4295" s="94"/>
      <c r="R4295" s="94"/>
      <c r="S4295" s="94"/>
      <c r="T4295" s="94"/>
    </row>
    <row r="4296" ht="15.75" customHeight="1">
      <c r="A4296" s="242"/>
      <c r="B4296" s="222"/>
      <c r="C4296" s="223"/>
      <c r="D4296" s="248"/>
      <c r="J4296" s="226"/>
      <c r="K4296" s="3"/>
      <c r="L4296" s="3"/>
      <c r="O4296" s="227"/>
      <c r="Q4296" s="94"/>
      <c r="R4296" s="94"/>
      <c r="S4296" s="94"/>
      <c r="T4296" s="94"/>
    </row>
    <row r="4297" ht="15.75" customHeight="1">
      <c r="A4297" s="242"/>
      <c r="B4297" s="222"/>
      <c r="C4297" s="223"/>
      <c r="D4297" s="248"/>
      <c r="J4297" s="226"/>
      <c r="K4297" s="3"/>
      <c r="L4297" s="3"/>
      <c r="O4297" s="227"/>
      <c r="Q4297" s="94"/>
      <c r="R4297" s="94"/>
      <c r="S4297" s="94"/>
      <c r="T4297" s="94"/>
    </row>
    <row r="4298" ht="15.75" customHeight="1">
      <c r="A4298" s="242"/>
      <c r="B4298" s="222"/>
      <c r="C4298" s="223"/>
      <c r="D4298" s="248"/>
      <c r="J4298" s="226"/>
      <c r="K4298" s="3"/>
      <c r="L4298" s="3"/>
      <c r="O4298" s="227"/>
      <c r="Q4298" s="94"/>
      <c r="R4298" s="94"/>
      <c r="S4298" s="94"/>
      <c r="T4298" s="94"/>
    </row>
    <row r="4299" ht="15.75" customHeight="1">
      <c r="A4299" s="242"/>
      <c r="B4299" s="222"/>
      <c r="C4299" s="223"/>
      <c r="D4299" s="248"/>
      <c r="J4299" s="226"/>
      <c r="K4299" s="3"/>
      <c r="L4299" s="3"/>
      <c r="O4299" s="227"/>
      <c r="Q4299" s="94"/>
      <c r="R4299" s="94"/>
      <c r="S4299" s="94"/>
      <c r="T4299" s="94"/>
    </row>
    <row r="4300" ht="15.75" customHeight="1">
      <c r="A4300" s="242"/>
      <c r="B4300" s="222"/>
      <c r="C4300" s="223"/>
      <c r="D4300" s="248"/>
      <c r="J4300" s="226"/>
      <c r="K4300" s="3"/>
      <c r="L4300" s="3"/>
      <c r="O4300" s="227"/>
      <c r="Q4300" s="94"/>
      <c r="R4300" s="94"/>
      <c r="S4300" s="94"/>
      <c r="T4300" s="94"/>
    </row>
    <row r="4301" ht="15.75" customHeight="1">
      <c r="A4301" s="242"/>
      <c r="B4301" s="222"/>
      <c r="C4301" s="223"/>
      <c r="D4301" s="248"/>
      <c r="J4301" s="226"/>
      <c r="K4301" s="3"/>
      <c r="L4301" s="3"/>
      <c r="O4301" s="227"/>
      <c r="Q4301" s="94"/>
      <c r="R4301" s="94"/>
      <c r="S4301" s="94"/>
      <c r="T4301" s="94"/>
    </row>
    <row r="4302" ht="15.75" customHeight="1">
      <c r="A4302" s="242"/>
      <c r="B4302" s="222"/>
      <c r="C4302" s="223"/>
      <c r="D4302" s="248"/>
      <c r="J4302" s="226"/>
      <c r="K4302" s="3"/>
      <c r="L4302" s="3"/>
      <c r="O4302" s="227"/>
      <c r="Q4302" s="94"/>
      <c r="R4302" s="94"/>
      <c r="S4302" s="94"/>
      <c r="T4302" s="94"/>
    </row>
    <row r="4303" ht="15.75" customHeight="1">
      <c r="A4303" s="242"/>
      <c r="B4303" s="222"/>
      <c r="C4303" s="223"/>
      <c r="D4303" s="248"/>
      <c r="J4303" s="226"/>
      <c r="K4303" s="3"/>
      <c r="L4303" s="3"/>
      <c r="O4303" s="227"/>
      <c r="Q4303" s="94"/>
      <c r="R4303" s="94"/>
      <c r="S4303" s="94"/>
      <c r="T4303" s="94"/>
    </row>
    <row r="4304" ht="15.75" customHeight="1">
      <c r="A4304" s="242"/>
      <c r="B4304" s="222"/>
      <c r="C4304" s="223"/>
      <c r="D4304" s="248"/>
      <c r="J4304" s="226"/>
      <c r="K4304" s="3"/>
      <c r="L4304" s="3"/>
      <c r="O4304" s="227"/>
      <c r="Q4304" s="94"/>
      <c r="R4304" s="94"/>
      <c r="S4304" s="94"/>
      <c r="T4304" s="94"/>
    </row>
    <row r="4305" ht="15.75" customHeight="1">
      <c r="A4305" s="242"/>
      <c r="B4305" s="222"/>
      <c r="C4305" s="223"/>
      <c r="D4305" s="248"/>
      <c r="J4305" s="226"/>
      <c r="K4305" s="3"/>
      <c r="L4305" s="3"/>
      <c r="O4305" s="227"/>
      <c r="Q4305" s="94"/>
      <c r="R4305" s="94"/>
      <c r="S4305" s="94"/>
      <c r="T4305" s="94"/>
    </row>
    <row r="4306" ht="15.75" customHeight="1">
      <c r="A4306" s="242"/>
      <c r="B4306" s="222"/>
      <c r="C4306" s="223"/>
      <c r="D4306" s="248"/>
      <c r="J4306" s="226"/>
      <c r="K4306" s="3"/>
      <c r="L4306" s="3"/>
      <c r="O4306" s="227"/>
      <c r="Q4306" s="94"/>
      <c r="R4306" s="94"/>
      <c r="S4306" s="94"/>
      <c r="T4306" s="94"/>
    </row>
    <row r="4307" ht="15.75" customHeight="1">
      <c r="A4307" s="242"/>
      <c r="B4307" s="222"/>
      <c r="C4307" s="223"/>
      <c r="D4307" s="248"/>
      <c r="J4307" s="226"/>
      <c r="K4307" s="3"/>
      <c r="L4307" s="3"/>
      <c r="O4307" s="227"/>
      <c r="Q4307" s="94"/>
      <c r="R4307" s="94"/>
      <c r="S4307" s="94"/>
      <c r="T4307" s="94"/>
    </row>
    <row r="4308" ht="15.75" customHeight="1">
      <c r="A4308" s="242"/>
      <c r="B4308" s="222"/>
      <c r="C4308" s="223"/>
      <c r="D4308" s="248"/>
      <c r="J4308" s="226"/>
      <c r="K4308" s="3"/>
      <c r="L4308" s="3"/>
      <c r="O4308" s="227"/>
      <c r="Q4308" s="94"/>
      <c r="R4308" s="94"/>
      <c r="S4308" s="94"/>
      <c r="T4308" s="94"/>
    </row>
    <row r="4309" ht="15.75" customHeight="1">
      <c r="A4309" s="242"/>
      <c r="B4309" s="222"/>
      <c r="C4309" s="223"/>
      <c r="D4309" s="248"/>
      <c r="J4309" s="226"/>
      <c r="K4309" s="3"/>
      <c r="L4309" s="3"/>
      <c r="O4309" s="227"/>
      <c r="Q4309" s="94"/>
      <c r="R4309" s="94"/>
      <c r="S4309" s="94"/>
      <c r="T4309" s="94"/>
    </row>
    <row r="4310" ht="15.75" customHeight="1">
      <c r="A4310" s="242"/>
      <c r="B4310" s="222"/>
      <c r="C4310" s="223"/>
      <c r="D4310" s="248"/>
      <c r="J4310" s="226"/>
      <c r="K4310" s="3"/>
      <c r="L4310" s="3"/>
      <c r="O4310" s="227"/>
      <c r="Q4310" s="94"/>
      <c r="R4310" s="94"/>
      <c r="S4310" s="94"/>
      <c r="T4310" s="94"/>
    </row>
    <row r="4311" ht="15.75" customHeight="1">
      <c r="A4311" s="242"/>
      <c r="B4311" s="222"/>
      <c r="C4311" s="223"/>
      <c r="D4311" s="248"/>
      <c r="J4311" s="226"/>
      <c r="K4311" s="3"/>
      <c r="L4311" s="3"/>
      <c r="O4311" s="227"/>
      <c r="Q4311" s="94"/>
      <c r="R4311" s="94"/>
      <c r="S4311" s="94"/>
      <c r="T4311" s="94"/>
    </row>
    <row r="4312" ht="15.75" customHeight="1">
      <c r="A4312" s="242"/>
      <c r="B4312" s="222"/>
      <c r="C4312" s="223"/>
      <c r="D4312" s="248"/>
      <c r="J4312" s="226"/>
      <c r="K4312" s="3"/>
      <c r="L4312" s="3"/>
      <c r="O4312" s="227"/>
      <c r="Q4312" s="94"/>
      <c r="R4312" s="94"/>
      <c r="S4312" s="94"/>
      <c r="T4312" s="94"/>
    </row>
    <row r="4313" ht="15.75" customHeight="1">
      <c r="A4313" s="242"/>
      <c r="B4313" s="222"/>
      <c r="C4313" s="223"/>
      <c r="D4313" s="248"/>
      <c r="J4313" s="226"/>
      <c r="K4313" s="3"/>
      <c r="L4313" s="3"/>
      <c r="O4313" s="227"/>
      <c r="Q4313" s="94"/>
      <c r="R4313" s="94"/>
      <c r="S4313" s="94"/>
      <c r="T4313" s="94"/>
    </row>
    <row r="4314" ht="15.75" customHeight="1">
      <c r="A4314" s="242"/>
      <c r="B4314" s="222"/>
      <c r="C4314" s="223"/>
      <c r="D4314" s="248"/>
      <c r="J4314" s="226"/>
      <c r="K4314" s="3"/>
      <c r="L4314" s="3"/>
      <c r="O4314" s="227"/>
      <c r="Q4314" s="94"/>
      <c r="R4314" s="94"/>
      <c r="S4314" s="94"/>
      <c r="T4314" s="94"/>
    </row>
    <row r="4315" ht="15.75" customHeight="1">
      <c r="A4315" s="242"/>
      <c r="B4315" s="222"/>
      <c r="C4315" s="223"/>
      <c r="D4315" s="248"/>
      <c r="J4315" s="226"/>
      <c r="K4315" s="3"/>
      <c r="L4315" s="3"/>
      <c r="O4315" s="227"/>
      <c r="Q4315" s="94"/>
      <c r="R4315" s="94"/>
      <c r="S4315" s="94"/>
      <c r="T4315" s="94"/>
    </row>
    <row r="4316" ht="15.75" customHeight="1">
      <c r="A4316" s="242"/>
      <c r="B4316" s="222"/>
      <c r="C4316" s="223"/>
      <c r="D4316" s="248"/>
      <c r="J4316" s="226"/>
      <c r="K4316" s="3"/>
      <c r="L4316" s="3"/>
      <c r="O4316" s="227"/>
      <c r="Q4316" s="94"/>
      <c r="R4316" s="94"/>
      <c r="S4316" s="94"/>
      <c r="T4316" s="94"/>
    </row>
    <row r="4317" ht="15.75" customHeight="1">
      <c r="A4317" s="242"/>
      <c r="B4317" s="222"/>
      <c r="C4317" s="223"/>
      <c r="D4317" s="248"/>
      <c r="J4317" s="226"/>
      <c r="K4317" s="3"/>
      <c r="L4317" s="3"/>
      <c r="O4317" s="227"/>
      <c r="Q4317" s="94"/>
      <c r="R4317" s="94"/>
      <c r="S4317" s="94"/>
      <c r="T4317" s="94"/>
    </row>
    <row r="4318" ht="15.75" customHeight="1">
      <c r="A4318" s="242"/>
      <c r="B4318" s="222"/>
      <c r="C4318" s="223"/>
      <c r="D4318" s="248"/>
      <c r="J4318" s="226"/>
      <c r="K4318" s="3"/>
      <c r="L4318" s="3"/>
      <c r="O4318" s="227"/>
      <c r="Q4318" s="94"/>
      <c r="R4318" s="94"/>
      <c r="S4318" s="94"/>
      <c r="T4318" s="94"/>
    </row>
    <row r="4319" ht="15.75" customHeight="1">
      <c r="A4319" s="242"/>
      <c r="B4319" s="222"/>
      <c r="C4319" s="223"/>
      <c r="D4319" s="248"/>
      <c r="J4319" s="226"/>
      <c r="K4319" s="3"/>
      <c r="L4319" s="3"/>
      <c r="O4319" s="227"/>
      <c r="Q4319" s="94"/>
      <c r="R4319" s="94"/>
      <c r="S4319" s="94"/>
      <c r="T4319" s="94"/>
    </row>
    <row r="4320" ht="15.75" customHeight="1">
      <c r="A4320" s="242"/>
      <c r="B4320" s="222"/>
      <c r="C4320" s="223"/>
      <c r="D4320" s="248"/>
      <c r="J4320" s="226"/>
      <c r="K4320" s="3"/>
      <c r="L4320" s="3"/>
      <c r="O4320" s="227"/>
      <c r="Q4320" s="94"/>
      <c r="R4320" s="94"/>
      <c r="S4320" s="94"/>
      <c r="T4320" s="94"/>
    </row>
    <row r="4321" ht="15.75" customHeight="1">
      <c r="A4321" s="242"/>
      <c r="B4321" s="222"/>
      <c r="C4321" s="223"/>
      <c r="D4321" s="248"/>
      <c r="J4321" s="226"/>
      <c r="K4321" s="3"/>
      <c r="L4321" s="3"/>
      <c r="O4321" s="227"/>
      <c r="Q4321" s="94"/>
      <c r="R4321" s="94"/>
      <c r="S4321" s="94"/>
      <c r="T4321" s="94"/>
    </row>
    <row r="4322" ht="15.75" customHeight="1">
      <c r="A4322" s="242"/>
      <c r="B4322" s="222"/>
      <c r="C4322" s="223"/>
      <c r="D4322" s="248"/>
      <c r="J4322" s="226"/>
      <c r="K4322" s="3"/>
      <c r="L4322" s="3"/>
      <c r="O4322" s="227"/>
      <c r="Q4322" s="94"/>
      <c r="R4322" s="94"/>
      <c r="S4322" s="94"/>
      <c r="T4322" s="94"/>
    </row>
    <row r="4323" ht="15.75" customHeight="1">
      <c r="A4323" s="242"/>
      <c r="B4323" s="222"/>
      <c r="C4323" s="223"/>
      <c r="D4323" s="248"/>
      <c r="J4323" s="226"/>
      <c r="K4323" s="3"/>
      <c r="L4323" s="3"/>
      <c r="O4323" s="227"/>
      <c r="Q4323" s="94"/>
      <c r="R4323" s="94"/>
      <c r="S4323" s="94"/>
      <c r="T4323" s="94"/>
    </row>
    <row r="4324" ht="15.75" customHeight="1">
      <c r="A4324" s="242"/>
      <c r="B4324" s="222"/>
      <c r="C4324" s="223"/>
      <c r="D4324" s="248"/>
      <c r="J4324" s="226"/>
      <c r="K4324" s="3"/>
      <c r="L4324" s="3"/>
      <c r="O4324" s="227"/>
      <c r="Q4324" s="94"/>
      <c r="R4324" s="94"/>
      <c r="S4324" s="94"/>
      <c r="T4324" s="94"/>
    </row>
    <row r="4325" ht="15.75" customHeight="1">
      <c r="A4325" s="242"/>
      <c r="B4325" s="222"/>
      <c r="C4325" s="223"/>
      <c r="D4325" s="248"/>
      <c r="J4325" s="226"/>
      <c r="K4325" s="3"/>
      <c r="L4325" s="3"/>
      <c r="O4325" s="227"/>
      <c r="Q4325" s="94"/>
      <c r="R4325" s="94"/>
      <c r="S4325" s="94"/>
      <c r="T4325" s="94"/>
    </row>
    <row r="4326" ht="15.75" customHeight="1">
      <c r="A4326" s="242"/>
      <c r="B4326" s="222"/>
      <c r="C4326" s="223"/>
      <c r="D4326" s="248"/>
      <c r="J4326" s="226"/>
      <c r="K4326" s="3"/>
      <c r="L4326" s="3"/>
      <c r="O4326" s="227"/>
      <c r="Q4326" s="94"/>
      <c r="R4326" s="94"/>
      <c r="S4326" s="94"/>
      <c r="T4326" s="94"/>
    </row>
    <row r="4327" ht="15.75" customHeight="1">
      <c r="A4327" s="242"/>
      <c r="B4327" s="222"/>
      <c r="C4327" s="223"/>
      <c r="D4327" s="248"/>
      <c r="J4327" s="226"/>
      <c r="K4327" s="3"/>
      <c r="L4327" s="3"/>
      <c r="O4327" s="227"/>
      <c r="Q4327" s="94"/>
      <c r="R4327" s="94"/>
      <c r="S4327" s="94"/>
      <c r="T4327" s="94"/>
    </row>
    <row r="4328" ht="15.75" customHeight="1">
      <c r="A4328" s="242"/>
      <c r="B4328" s="222"/>
      <c r="C4328" s="223"/>
      <c r="D4328" s="248"/>
      <c r="J4328" s="226"/>
      <c r="K4328" s="3"/>
      <c r="L4328" s="3"/>
      <c r="O4328" s="227"/>
      <c r="Q4328" s="94"/>
      <c r="R4328" s="94"/>
      <c r="S4328" s="94"/>
      <c r="T4328" s="94"/>
    </row>
    <row r="4329" ht="15.75" customHeight="1">
      <c r="A4329" s="242"/>
      <c r="B4329" s="222"/>
      <c r="C4329" s="223"/>
      <c r="D4329" s="248"/>
      <c r="J4329" s="226"/>
      <c r="K4329" s="3"/>
      <c r="L4329" s="3"/>
      <c r="O4329" s="227"/>
      <c r="Q4329" s="94"/>
      <c r="R4329" s="94"/>
      <c r="S4329" s="94"/>
      <c r="T4329" s="94"/>
    </row>
    <row r="4330" ht="15.75" customHeight="1">
      <c r="A4330" s="242"/>
      <c r="B4330" s="222"/>
      <c r="C4330" s="223"/>
      <c r="D4330" s="248"/>
      <c r="J4330" s="226"/>
      <c r="K4330" s="3"/>
      <c r="L4330" s="3"/>
      <c r="O4330" s="227"/>
      <c r="Q4330" s="94"/>
      <c r="R4330" s="94"/>
      <c r="S4330" s="94"/>
      <c r="T4330" s="94"/>
    </row>
    <row r="4331" ht="15.75" customHeight="1">
      <c r="A4331" s="242"/>
      <c r="B4331" s="222"/>
      <c r="C4331" s="223"/>
      <c r="D4331" s="248"/>
      <c r="J4331" s="226"/>
      <c r="K4331" s="3"/>
      <c r="L4331" s="3"/>
      <c r="O4331" s="227"/>
      <c r="Q4331" s="94"/>
      <c r="R4331" s="94"/>
      <c r="S4331" s="94"/>
      <c r="T4331" s="94"/>
    </row>
    <row r="4332" ht="15.75" customHeight="1">
      <c r="A4332" s="242"/>
      <c r="B4332" s="222"/>
      <c r="C4332" s="223"/>
      <c r="D4332" s="248"/>
      <c r="J4332" s="226"/>
      <c r="K4332" s="3"/>
      <c r="L4332" s="3"/>
      <c r="O4332" s="227"/>
      <c r="Q4332" s="94"/>
      <c r="R4332" s="94"/>
      <c r="S4332" s="94"/>
      <c r="T4332" s="94"/>
    </row>
    <row r="4333" ht="15.75" customHeight="1">
      <c r="A4333" s="242"/>
      <c r="B4333" s="222"/>
      <c r="C4333" s="223"/>
      <c r="D4333" s="248"/>
      <c r="J4333" s="226"/>
      <c r="K4333" s="3"/>
      <c r="L4333" s="3"/>
      <c r="O4333" s="227"/>
      <c r="Q4333" s="94"/>
      <c r="R4333" s="94"/>
      <c r="S4333" s="94"/>
      <c r="T4333" s="94"/>
    </row>
    <row r="4334" ht="15.75" customHeight="1">
      <c r="A4334" s="242"/>
      <c r="B4334" s="222"/>
      <c r="C4334" s="223"/>
      <c r="D4334" s="248"/>
      <c r="J4334" s="226"/>
      <c r="K4334" s="3"/>
      <c r="L4334" s="3"/>
      <c r="O4334" s="227"/>
      <c r="Q4334" s="94"/>
      <c r="R4334" s="94"/>
      <c r="S4334" s="94"/>
      <c r="T4334" s="94"/>
    </row>
    <row r="4335" ht="15.75" customHeight="1">
      <c r="A4335" s="242"/>
      <c r="B4335" s="222"/>
      <c r="C4335" s="223"/>
      <c r="D4335" s="248"/>
      <c r="J4335" s="226"/>
      <c r="K4335" s="3"/>
      <c r="L4335" s="3"/>
      <c r="O4335" s="227"/>
      <c r="Q4335" s="94"/>
      <c r="R4335" s="94"/>
      <c r="S4335" s="94"/>
      <c r="T4335" s="94"/>
    </row>
    <row r="4336" ht="15.75" customHeight="1">
      <c r="A4336" s="242"/>
      <c r="B4336" s="222"/>
      <c r="C4336" s="223"/>
      <c r="D4336" s="248"/>
      <c r="J4336" s="226"/>
      <c r="K4336" s="3"/>
      <c r="L4336" s="3"/>
      <c r="O4336" s="227"/>
      <c r="Q4336" s="94"/>
      <c r="R4336" s="94"/>
      <c r="S4336" s="94"/>
      <c r="T4336" s="94"/>
    </row>
    <row r="4337" ht="15.75" customHeight="1">
      <c r="A4337" s="242"/>
      <c r="B4337" s="222"/>
      <c r="C4337" s="223"/>
      <c r="D4337" s="248"/>
      <c r="J4337" s="226"/>
      <c r="K4337" s="3"/>
      <c r="L4337" s="3"/>
      <c r="O4337" s="227"/>
      <c r="Q4337" s="94"/>
      <c r="R4337" s="94"/>
      <c r="S4337" s="94"/>
      <c r="T4337" s="94"/>
    </row>
    <row r="4338" ht="15.75" customHeight="1">
      <c r="A4338" s="242"/>
      <c r="B4338" s="222"/>
      <c r="C4338" s="223"/>
      <c r="D4338" s="248"/>
      <c r="J4338" s="226"/>
      <c r="K4338" s="3"/>
      <c r="L4338" s="3"/>
      <c r="O4338" s="227"/>
      <c r="Q4338" s="94"/>
      <c r="R4338" s="94"/>
      <c r="S4338" s="94"/>
      <c r="T4338" s="94"/>
    </row>
    <row r="4339" ht="15.75" customHeight="1">
      <c r="A4339" s="242"/>
      <c r="B4339" s="222"/>
      <c r="C4339" s="223"/>
      <c r="D4339" s="248"/>
      <c r="J4339" s="226"/>
      <c r="K4339" s="3"/>
      <c r="L4339" s="3"/>
      <c r="O4339" s="227"/>
      <c r="Q4339" s="94"/>
      <c r="R4339" s="94"/>
      <c r="S4339" s="94"/>
      <c r="T4339" s="94"/>
    </row>
    <row r="4340" ht="15.75" customHeight="1">
      <c r="A4340" s="242"/>
      <c r="B4340" s="222"/>
      <c r="C4340" s="223"/>
      <c r="D4340" s="248"/>
      <c r="J4340" s="226"/>
      <c r="K4340" s="3"/>
      <c r="L4340" s="3"/>
      <c r="O4340" s="227"/>
      <c r="Q4340" s="94"/>
      <c r="R4340" s="94"/>
      <c r="S4340" s="94"/>
      <c r="T4340" s="94"/>
    </row>
    <row r="4341" ht="15.75" customHeight="1">
      <c r="A4341" s="242"/>
      <c r="B4341" s="222"/>
      <c r="C4341" s="223"/>
      <c r="D4341" s="248"/>
      <c r="J4341" s="226"/>
      <c r="K4341" s="3"/>
      <c r="L4341" s="3"/>
      <c r="O4341" s="227"/>
      <c r="Q4341" s="94"/>
      <c r="R4341" s="94"/>
      <c r="S4341" s="94"/>
      <c r="T4341" s="94"/>
    </row>
    <row r="4342" ht="15.75" customHeight="1">
      <c r="A4342" s="242"/>
      <c r="B4342" s="222"/>
      <c r="C4342" s="223"/>
      <c r="D4342" s="248"/>
      <c r="J4342" s="226"/>
      <c r="K4342" s="3"/>
      <c r="L4342" s="3"/>
      <c r="O4342" s="227"/>
      <c r="Q4342" s="94"/>
      <c r="R4342" s="94"/>
      <c r="S4342" s="94"/>
      <c r="T4342" s="94"/>
    </row>
    <row r="4343" ht="15.75" customHeight="1">
      <c r="A4343" s="242"/>
      <c r="B4343" s="222"/>
      <c r="C4343" s="223"/>
      <c r="D4343" s="248"/>
      <c r="J4343" s="226"/>
      <c r="K4343" s="3"/>
      <c r="L4343" s="3"/>
      <c r="O4343" s="227"/>
      <c r="Q4343" s="94"/>
      <c r="R4343" s="94"/>
      <c r="S4343" s="94"/>
      <c r="T4343" s="94"/>
    </row>
    <row r="4344" ht="15.75" customHeight="1">
      <c r="A4344" s="242"/>
      <c r="B4344" s="222"/>
      <c r="C4344" s="223"/>
      <c r="D4344" s="248"/>
      <c r="J4344" s="226"/>
      <c r="K4344" s="3"/>
      <c r="L4344" s="3"/>
      <c r="O4344" s="227"/>
      <c r="Q4344" s="94"/>
      <c r="R4344" s="94"/>
      <c r="S4344" s="94"/>
      <c r="T4344" s="94"/>
    </row>
    <row r="4345" ht="15.75" customHeight="1">
      <c r="A4345" s="242"/>
      <c r="B4345" s="222"/>
      <c r="C4345" s="223"/>
      <c r="D4345" s="248"/>
      <c r="J4345" s="226"/>
      <c r="K4345" s="3"/>
      <c r="L4345" s="3"/>
      <c r="O4345" s="227"/>
      <c r="Q4345" s="94"/>
      <c r="R4345" s="94"/>
      <c r="S4345" s="94"/>
      <c r="T4345" s="94"/>
    </row>
    <row r="4346" ht="15.75" customHeight="1">
      <c r="A4346" s="242"/>
      <c r="B4346" s="222"/>
      <c r="C4346" s="223"/>
      <c r="D4346" s="248"/>
      <c r="J4346" s="226"/>
      <c r="K4346" s="3"/>
      <c r="L4346" s="3"/>
      <c r="O4346" s="227"/>
      <c r="Q4346" s="94"/>
      <c r="R4346" s="94"/>
      <c r="S4346" s="94"/>
      <c r="T4346" s="94"/>
    </row>
    <row r="4347" ht="15.75" customHeight="1">
      <c r="A4347" s="242"/>
      <c r="B4347" s="222"/>
      <c r="C4347" s="223"/>
      <c r="D4347" s="248"/>
      <c r="J4347" s="226"/>
      <c r="K4347" s="3"/>
      <c r="L4347" s="3"/>
      <c r="O4347" s="227"/>
      <c r="Q4347" s="94"/>
      <c r="R4347" s="94"/>
      <c r="S4347" s="94"/>
      <c r="T4347" s="94"/>
    </row>
    <row r="4348" ht="15.75" customHeight="1">
      <c r="A4348" s="242"/>
      <c r="B4348" s="222"/>
      <c r="C4348" s="223"/>
      <c r="D4348" s="248"/>
      <c r="J4348" s="226"/>
      <c r="K4348" s="3"/>
      <c r="L4348" s="3"/>
      <c r="O4348" s="227"/>
      <c r="Q4348" s="94"/>
      <c r="R4348" s="94"/>
      <c r="S4348" s="94"/>
      <c r="T4348" s="94"/>
    </row>
    <row r="4349" ht="15.75" customHeight="1">
      <c r="A4349" s="242"/>
      <c r="B4349" s="222"/>
      <c r="C4349" s="223"/>
      <c r="D4349" s="248"/>
      <c r="J4349" s="226"/>
      <c r="K4349" s="3"/>
      <c r="L4349" s="3"/>
      <c r="O4349" s="227"/>
      <c r="Q4349" s="94"/>
      <c r="R4349" s="94"/>
      <c r="S4349" s="94"/>
      <c r="T4349" s="94"/>
    </row>
    <row r="4350" ht="15.75" customHeight="1">
      <c r="A4350" s="242"/>
      <c r="B4350" s="222"/>
      <c r="C4350" s="223"/>
      <c r="D4350" s="248"/>
      <c r="J4350" s="226"/>
      <c r="K4350" s="3"/>
      <c r="L4350" s="3"/>
      <c r="O4350" s="227"/>
      <c r="Q4350" s="94"/>
      <c r="R4350" s="94"/>
      <c r="S4350" s="94"/>
      <c r="T4350" s="94"/>
    </row>
    <row r="4351" ht="15.75" customHeight="1">
      <c r="A4351" s="242"/>
      <c r="B4351" s="222"/>
      <c r="C4351" s="223"/>
      <c r="D4351" s="248"/>
      <c r="J4351" s="226"/>
      <c r="K4351" s="3"/>
      <c r="L4351" s="3"/>
      <c r="O4351" s="227"/>
      <c r="Q4351" s="94"/>
      <c r="R4351" s="94"/>
      <c r="S4351" s="94"/>
      <c r="T4351" s="94"/>
    </row>
    <row r="4352" ht="15.75" customHeight="1">
      <c r="A4352" s="242"/>
      <c r="B4352" s="222"/>
      <c r="C4352" s="223"/>
      <c r="D4352" s="248"/>
      <c r="J4352" s="226"/>
      <c r="K4352" s="3"/>
      <c r="L4352" s="3"/>
      <c r="O4352" s="227"/>
      <c r="Q4352" s="94"/>
      <c r="R4352" s="94"/>
      <c r="S4352" s="94"/>
      <c r="T4352" s="94"/>
    </row>
    <row r="4353" ht="15.75" customHeight="1">
      <c r="A4353" s="242"/>
      <c r="B4353" s="222"/>
      <c r="C4353" s="223"/>
      <c r="D4353" s="248"/>
      <c r="J4353" s="226"/>
      <c r="K4353" s="3"/>
      <c r="L4353" s="3"/>
      <c r="O4353" s="227"/>
      <c r="Q4353" s="94"/>
      <c r="R4353" s="94"/>
      <c r="S4353" s="94"/>
      <c r="T4353" s="94"/>
    </row>
    <row r="4354" ht="15.75" customHeight="1">
      <c r="A4354" s="242"/>
      <c r="B4354" s="222"/>
      <c r="C4354" s="223"/>
      <c r="D4354" s="248"/>
      <c r="J4354" s="226"/>
      <c r="K4354" s="3"/>
      <c r="L4354" s="3"/>
      <c r="O4354" s="227"/>
      <c r="Q4354" s="94"/>
      <c r="R4354" s="94"/>
      <c r="S4354" s="94"/>
      <c r="T4354" s="94"/>
    </row>
    <row r="4355" ht="15.75" customHeight="1">
      <c r="A4355" s="242"/>
      <c r="B4355" s="222"/>
      <c r="C4355" s="223"/>
      <c r="D4355" s="248"/>
      <c r="J4355" s="226"/>
      <c r="K4355" s="3"/>
      <c r="L4355" s="3"/>
      <c r="O4355" s="227"/>
      <c r="Q4355" s="94"/>
      <c r="R4355" s="94"/>
      <c r="S4355" s="94"/>
      <c r="T4355" s="94"/>
    </row>
    <row r="4356" ht="15.75" customHeight="1">
      <c r="A4356" s="242"/>
      <c r="B4356" s="222"/>
      <c r="C4356" s="223"/>
      <c r="D4356" s="248"/>
      <c r="J4356" s="226"/>
      <c r="K4356" s="3"/>
      <c r="L4356" s="3"/>
      <c r="O4356" s="227"/>
      <c r="Q4356" s="94"/>
      <c r="R4356" s="94"/>
      <c r="S4356" s="94"/>
      <c r="T4356" s="94"/>
    </row>
    <row r="4357" ht="15.75" customHeight="1">
      <c r="A4357" s="242"/>
      <c r="B4357" s="222"/>
      <c r="C4357" s="223"/>
      <c r="D4357" s="248"/>
      <c r="J4357" s="226"/>
      <c r="K4357" s="3"/>
      <c r="L4357" s="3"/>
      <c r="O4357" s="227"/>
      <c r="Q4357" s="94"/>
      <c r="R4357" s="94"/>
      <c r="S4357" s="94"/>
      <c r="T4357" s="94"/>
    </row>
    <row r="4358" ht="15.75" customHeight="1">
      <c r="A4358" s="242"/>
      <c r="B4358" s="222"/>
      <c r="C4358" s="223"/>
      <c r="D4358" s="248"/>
      <c r="J4358" s="226"/>
      <c r="K4358" s="3"/>
      <c r="L4358" s="3"/>
      <c r="O4358" s="227"/>
      <c r="Q4358" s="94"/>
      <c r="R4358" s="94"/>
      <c r="S4358" s="94"/>
      <c r="T4358" s="94"/>
    </row>
    <row r="4359" ht="15.75" customHeight="1">
      <c r="A4359" s="242"/>
      <c r="B4359" s="222"/>
      <c r="C4359" s="223"/>
      <c r="D4359" s="248"/>
      <c r="J4359" s="226"/>
      <c r="K4359" s="3"/>
      <c r="L4359" s="3"/>
      <c r="O4359" s="227"/>
      <c r="Q4359" s="94"/>
      <c r="R4359" s="94"/>
      <c r="S4359" s="94"/>
      <c r="T4359" s="94"/>
    </row>
    <row r="4360" ht="15.75" customHeight="1">
      <c r="A4360" s="242"/>
      <c r="B4360" s="222"/>
      <c r="C4360" s="223"/>
      <c r="D4360" s="248"/>
      <c r="J4360" s="226"/>
      <c r="K4360" s="3"/>
      <c r="L4360" s="3"/>
      <c r="O4360" s="227"/>
      <c r="Q4360" s="94"/>
      <c r="R4360" s="94"/>
      <c r="S4360" s="94"/>
      <c r="T4360" s="94"/>
    </row>
    <row r="4361" ht="15.75" customHeight="1">
      <c r="A4361" s="242"/>
      <c r="B4361" s="222"/>
      <c r="C4361" s="223"/>
      <c r="D4361" s="248"/>
      <c r="J4361" s="226"/>
      <c r="K4361" s="3"/>
      <c r="L4361" s="3"/>
      <c r="O4361" s="227"/>
      <c r="Q4361" s="94"/>
      <c r="R4361" s="94"/>
      <c r="S4361" s="94"/>
      <c r="T4361" s="94"/>
    </row>
    <row r="4362" ht="15.75" customHeight="1">
      <c r="A4362" s="242"/>
      <c r="B4362" s="222"/>
      <c r="C4362" s="223"/>
      <c r="D4362" s="248"/>
      <c r="J4362" s="226"/>
      <c r="K4362" s="3"/>
      <c r="L4362" s="3"/>
      <c r="O4362" s="227"/>
      <c r="Q4362" s="94"/>
      <c r="R4362" s="94"/>
      <c r="S4362" s="94"/>
      <c r="T4362" s="94"/>
    </row>
    <row r="4363" ht="15.75" customHeight="1">
      <c r="A4363" s="242"/>
      <c r="B4363" s="222"/>
      <c r="C4363" s="223"/>
      <c r="D4363" s="248"/>
      <c r="J4363" s="226"/>
      <c r="K4363" s="3"/>
      <c r="L4363" s="3"/>
      <c r="O4363" s="227"/>
      <c r="Q4363" s="94"/>
      <c r="R4363" s="94"/>
      <c r="S4363" s="94"/>
      <c r="T4363" s="94"/>
    </row>
    <row r="4364" ht="15.75" customHeight="1">
      <c r="A4364" s="242"/>
      <c r="B4364" s="222"/>
      <c r="C4364" s="223"/>
      <c r="D4364" s="248"/>
      <c r="J4364" s="226"/>
      <c r="K4364" s="3"/>
      <c r="L4364" s="3"/>
      <c r="O4364" s="227"/>
      <c r="Q4364" s="94"/>
      <c r="R4364" s="94"/>
      <c r="S4364" s="94"/>
      <c r="T4364" s="94"/>
    </row>
    <row r="4365" ht="15.75" customHeight="1">
      <c r="A4365" s="242"/>
      <c r="B4365" s="222"/>
      <c r="C4365" s="223"/>
      <c r="D4365" s="248"/>
      <c r="J4365" s="226"/>
      <c r="K4365" s="3"/>
      <c r="L4365" s="3"/>
      <c r="O4365" s="227"/>
      <c r="Q4365" s="94"/>
      <c r="R4365" s="94"/>
      <c r="S4365" s="94"/>
      <c r="T4365" s="94"/>
    </row>
    <row r="4366" ht="15.75" customHeight="1">
      <c r="A4366" s="242"/>
      <c r="B4366" s="222"/>
      <c r="C4366" s="223"/>
      <c r="D4366" s="248"/>
      <c r="J4366" s="226"/>
      <c r="K4366" s="3"/>
      <c r="L4366" s="3"/>
      <c r="O4366" s="227"/>
      <c r="Q4366" s="94"/>
      <c r="R4366" s="94"/>
      <c r="S4366" s="94"/>
      <c r="T4366" s="94"/>
    </row>
    <row r="4367" ht="15.75" customHeight="1">
      <c r="A4367" s="242"/>
      <c r="B4367" s="222"/>
      <c r="C4367" s="223"/>
      <c r="D4367" s="248"/>
      <c r="J4367" s="226"/>
      <c r="K4367" s="3"/>
      <c r="L4367" s="3"/>
      <c r="O4367" s="227"/>
      <c r="Q4367" s="94"/>
      <c r="R4367" s="94"/>
      <c r="S4367" s="94"/>
      <c r="T4367" s="94"/>
    </row>
    <row r="4368" ht="15.75" customHeight="1">
      <c r="A4368" s="242"/>
      <c r="B4368" s="222"/>
      <c r="C4368" s="223"/>
      <c r="D4368" s="248"/>
      <c r="J4368" s="226"/>
      <c r="K4368" s="3"/>
      <c r="L4368" s="3"/>
      <c r="O4368" s="227"/>
      <c r="Q4368" s="94"/>
      <c r="R4368" s="94"/>
      <c r="S4368" s="94"/>
      <c r="T4368" s="94"/>
    </row>
    <row r="4369" ht="15.75" customHeight="1">
      <c r="A4369" s="242"/>
      <c r="B4369" s="222"/>
      <c r="C4369" s="223"/>
      <c r="D4369" s="248"/>
      <c r="J4369" s="226"/>
      <c r="K4369" s="3"/>
      <c r="L4369" s="3"/>
      <c r="O4369" s="227"/>
      <c r="Q4369" s="94"/>
      <c r="R4369" s="94"/>
      <c r="S4369" s="94"/>
      <c r="T4369" s="94"/>
    </row>
    <row r="4370" ht="15.75" customHeight="1">
      <c r="A4370" s="242"/>
      <c r="B4370" s="222"/>
      <c r="C4370" s="223"/>
      <c r="D4370" s="248"/>
      <c r="J4370" s="226"/>
      <c r="K4370" s="3"/>
      <c r="L4370" s="3"/>
      <c r="O4370" s="227"/>
      <c r="Q4370" s="94"/>
      <c r="R4370" s="94"/>
      <c r="S4370" s="94"/>
      <c r="T4370" s="94"/>
    </row>
    <row r="4371" ht="15.75" customHeight="1">
      <c r="A4371" s="242"/>
      <c r="B4371" s="222"/>
      <c r="C4371" s="223"/>
      <c r="D4371" s="248"/>
      <c r="J4371" s="226"/>
      <c r="K4371" s="3"/>
      <c r="L4371" s="3"/>
      <c r="O4371" s="227"/>
      <c r="Q4371" s="94"/>
      <c r="R4371" s="94"/>
      <c r="S4371" s="94"/>
      <c r="T4371" s="94"/>
    </row>
    <row r="4372" ht="15.75" customHeight="1">
      <c r="A4372" s="242"/>
      <c r="B4372" s="222"/>
      <c r="C4372" s="223"/>
      <c r="D4372" s="248"/>
      <c r="J4372" s="226"/>
      <c r="K4372" s="3"/>
      <c r="L4372" s="3"/>
      <c r="O4372" s="227"/>
      <c r="Q4372" s="94"/>
      <c r="R4372" s="94"/>
      <c r="S4372" s="94"/>
      <c r="T4372" s="94"/>
    </row>
    <row r="4373" ht="15.75" customHeight="1">
      <c r="A4373" s="242"/>
      <c r="B4373" s="222"/>
      <c r="C4373" s="223"/>
      <c r="D4373" s="248"/>
      <c r="J4373" s="226"/>
      <c r="K4373" s="3"/>
      <c r="L4373" s="3"/>
      <c r="O4373" s="227"/>
      <c r="Q4373" s="94"/>
      <c r="R4373" s="94"/>
      <c r="S4373" s="94"/>
      <c r="T4373" s="94"/>
    </row>
    <row r="4374" ht="15.75" customHeight="1">
      <c r="A4374" s="242"/>
      <c r="B4374" s="222"/>
      <c r="C4374" s="223"/>
      <c r="D4374" s="248"/>
      <c r="J4374" s="226"/>
      <c r="K4374" s="3"/>
      <c r="L4374" s="3"/>
      <c r="O4374" s="227"/>
      <c r="Q4374" s="94"/>
      <c r="R4374" s="94"/>
      <c r="S4374" s="94"/>
      <c r="T4374" s="94"/>
    </row>
    <row r="4375" ht="15.75" customHeight="1">
      <c r="A4375" s="242"/>
      <c r="B4375" s="222"/>
      <c r="C4375" s="223"/>
      <c r="D4375" s="248"/>
      <c r="J4375" s="226"/>
      <c r="K4375" s="3"/>
      <c r="L4375" s="3"/>
      <c r="O4375" s="227"/>
      <c r="Q4375" s="94"/>
      <c r="R4375" s="94"/>
      <c r="S4375" s="94"/>
      <c r="T4375" s="94"/>
    </row>
    <row r="4376" ht="15.75" customHeight="1">
      <c r="A4376" s="242"/>
      <c r="B4376" s="222"/>
      <c r="C4376" s="223"/>
      <c r="D4376" s="248"/>
      <c r="J4376" s="226"/>
      <c r="K4376" s="3"/>
      <c r="L4376" s="3"/>
      <c r="O4376" s="227"/>
      <c r="Q4376" s="94"/>
      <c r="R4376" s="94"/>
      <c r="S4376" s="94"/>
      <c r="T4376" s="94"/>
    </row>
    <row r="4377" ht="15.75" customHeight="1">
      <c r="A4377" s="242"/>
      <c r="B4377" s="222"/>
      <c r="C4377" s="223"/>
      <c r="D4377" s="248"/>
      <c r="J4377" s="226"/>
      <c r="K4377" s="3"/>
      <c r="L4377" s="3"/>
      <c r="O4377" s="227"/>
      <c r="Q4377" s="94"/>
      <c r="R4377" s="94"/>
      <c r="S4377" s="94"/>
      <c r="T4377" s="94"/>
    </row>
    <row r="4378" ht="15.75" customHeight="1">
      <c r="A4378" s="242"/>
      <c r="B4378" s="222"/>
      <c r="C4378" s="223"/>
      <c r="D4378" s="248"/>
      <c r="J4378" s="226"/>
      <c r="K4378" s="3"/>
      <c r="L4378" s="3"/>
      <c r="O4378" s="227"/>
      <c r="Q4378" s="94"/>
      <c r="R4378" s="94"/>
      <c r="S4378" s="94"/>
      <c r="T4378" s="94"/>
    </row>
    <row r="4379" ht="15.75" customHeight="1">
      <c r="A4379" s="242"/>
      <c r="B4379" s="222"/>
      <c r="C4379" s="223"/>
      <c r="D4379" s="248"/>
      <c r="J4379" s="226"/>
      <c r="K4379" s="3"/>
      <c r="L4379" s="3"/>
      <c r="O4379" s="227"/>
      <c r="Q4379" s="94"/>
      <c r="R4379" s="94"/>
      <c r="S4379" s="94"/>
      <c r="T4379" s="94"/>
    </row>
    <row r="4380" ht="15.75" customHeight="1">
      <c r="A4380" s="242"/>
      <c r="B4380" s="222"/>
      <c r="C4380" s="223"/>
      <c r="D4380" s="248"/>
      <c r="J4380" s="226"/>
      <c r="K4380" s="3"/>
      <c r="L4380" s="3"/>
      <c r="O4380" s="227"/>
      <c r="Q4380" s="94"/>
      <c r="R4380" s="94"/>
      <c r="S4380" s="94"/>
      <c r="T4380" s="94"/>
    </row>
    <row r="4381" ht="15.75" customHeight="1">
      <c r="A4381" s="242"/>
      <c r="B4381" s="222"/>
      <c r="C4381" s="223"/>
      <c r="D4381" s="248"/>
      <c r="J4381" s="226"/>
      <c r="K4381" s="3"/>
      <c r="L4381" s="3"/>
      <c r="O4381" s="227"/>
      <c r="Q4381" s="94"/>
      <c r="R4381" s="94"/>
      <c r="S4381" s="94"/>
      <c r="T4381" s="94"/>
    </row>
    <row r="4382" ht="15.75" customHeight="1">
      <c r="A4382" s="242"/>
      <c r="B4382" s="222"/>
      <c r="C4382" s="223"/>
      <c r="D4382" s="248"/>
      <c r="J4382" s="226"/>
      <c r="K4382" s="3"/>
      <c r="L4382" s="3"/>
      <c r="O4382" s="227"/>
      <c r="Q4382" s="94"/>
      <c r="R4382" s="94"/>
      <c r="S4382" s="94"/>
      <c r="T4382" s="94"/>
    </row>
    <row r="4383" ht="15.75" customHeight="1">
      <c r="A4383" s="242"/>
      <c r="B4383" s="222"/>
      <c r="C4383" s="223"/>
      <c r="D4383" s="248"/>
      <c r="J4383" s="226"/>
      <c r="K4383" s="3"/>
      <c r="L4383" s="3"/>
      <c r="O4383" s="227"/>
      <c r="Q4383" s="94"/>
      <c r="R4383" s="94"/>
      <c r="S4383" s="94"/>
      <c r="T4383" s="94"/>
    </row>
    <row r="4384" ht="15.75" customHeight="1">
      <c r="A4384" s="242"/>
      <c r="B4384" s="222"/>
      <c r="C4384" s="223"/>
      <c r="D4384" s="248"/>
      <c r="J4384" s="226"/>
      <c r="K4384" s="3"/>
      <c r="L4384" s="3"/>
      <c r="O4384" s="227"/>
      <c r="Q4384" s="94"/>
      <c r="R4384" s="94"/>
      <c r="S4384" s="94"/>
      <c r="T4384" s="94"/>
    </row>
    <row r="4385" ht="15.75" customHeight="1">
      <c r="A4385" s="242"/>
      <c r="B4385" s="222"/>
      <c r="C4385" s="223"/>
      <c r="D4385" s="248"/>
      <c r="J4385" s="226"/>
      <c r="K4385" s="3"/>
      <c r="L4385" s="3"/>
      <c r="O4385" s="227"/>
      <c r="Q4385" s="94"/>
      <c r="R4385" s="94"/>
      <c r="S4385" s="94"/>
      <c r="T4385" s="94"/>
    </row>
    <row r="4386" ht="15.75" customHeight="1">
      <c r="A4386" s="242"/>
      <c r="B4386" s="222"/>
      <c r="C4386" s="223"/>
      <c r="D4386" s="248"/>
      <c r="J4386" s="226"/>
      <c r="K4386" s="3"/>
      <c r="L4386" s="3"/>
      <c r="O4386" s="227"/>
      <c r="Q4386" s="94"/>
      <c r="R4386" s="94"/>
      <c r="S4386" s="94"/>
      <c r="T4386" s="94"/>
    </row>
    <row r="4387" ht="15.75" customHeight="1">
      <c r="A4387" s="242"/>
      <c r="B4387" s="222"/>
      <c r="C4387" s="223"/>
      <c r="D4387" s="248"/>
      <c r="J4387" s="226"/>
      <c r="K4387" s="3"/>
      <c r="L4387" s="3"/>
      <c r="O4387" s="227"/>
      <c r="Q4387" s="94"/>
      <c r="R4387" s="94"/>
      <c r="S4387" s="94"/>
      <c r="T4387" s="94"/>
    </row>
    <row r="4388" ht="15.75" customHeight="1">
      <c r="A4388" s="242"/>
      <c r="B4388" s="222"/>
      <c r="C4388" s="223"/>
      <c r="D4388" s="248"/>
      <c r="J4388" s="226"/>
      <c r="K4388" s="3"/>
      <c r="L4388" s="3"/>
      <c r="O4388" s="227"/>
      <c r="Q4388" s="94"/>
      <c r="R4388" s="94"/>
      <c r="S4388" s="94"/>
      <c r="T4388" s="94"/>
    </row>
    <row r="4389" ht="15.75" customHeight="1">
      <c r="A4389" s="242"/>
      <c r="B4389" s="222"/>
      <c r="C4389" s="223"/>
      <c r="D4389" s="248"/>
      <c r="J4389" s="226"/>
      <c r="K4389" s="3"/>
      <c r="L4389" s="3"/>
      <c r="O4389" s="227"/>
      <c r="Q4389" s="94"/>
      <c r="R4389" s="94"/>
      <c r="S4389" s="94"/>
      <c r="T4389" s="94"/>
    </row>
    <row r="4390" ht="15.75" customHeight="1">
      <c r="A4390" s="242"/>
      <c r="B4390" s="222"/>
      <c r="C4390" s="223"/>
      <c r="D4390" s="248"/>
      <c r="J4390" s="226"/>
      <c r="K4390" s="3"/>
      <c r="L4390" s="3"/>
      <c r="O4390" s="227"/>
      <c r="Q4390" s="94"/>
      <c r="R4390" s="94"/>
      <c r="S4390" s="94"/>
      <c r="T4390" s="94"/>
    </row>
    <row r="4391" ht="15.75" customHeight="1">
      <c r="A4391" s="242"/>
      <c r="B4391" s="222"/>
      <c r="C4391" s="223"/>
      <c r="D4391" s="248"/>
      <c r="J4391" s="226"/>
      <c r="K4391" s="3"/>
      <c r="L4391" s="3"/>
      <c r="O4391" s="227"/>
      <c r="Q4391" s="94"/>
      <c r="R4391" s="94"/>
      <c r="S4391" s="94"/>
      <c r="T4391" s="94"/>
    </row>
    <row r="4392" ht="15.75" customHeight="1">
      <c r="A4392" s="242"/>
      <c r="B4392" s="222"/>
      <c r="C4392" s="223"/>
      <c r="D4392" s="248"/>
      <c r="J4392" s="226"/>
      <c r="K4392" s="3"/>
      <c r="L4392" s="3"/>
      <c r="O4392" s="227"/>
      <c r="Q4392" s="94"/>
      <c r="R4392" s="94"/>
      <c r="S4392" s="94"/>
      <c r="T4392" s="94"/>
    </row>
    <row r="4393" ht="15.75" customHeight="1">
      <c r="A4393" s="242"/>
      <c r="B4393" s="222"/>
      <c r="C4393" s="223"/>
      <c r="D4393" s="248"/>
      <c r="J4393" s="226"/>
      <c r="K4393" s="3"/>
      <c r="L4393" s="3"/>
      <c r="O4393" s="227"/>
      <c r="Q4393" s="94"/>
      <c r="R4393" s="94"/>
      <c r="S4393" s="94"/>
      <c r="T4393" s="94"/>
    </row>
    <row r="4394" ht="15.75" customHeight="1">
      <c r="A4394" s="242"/>
      <c r="B4394" s="222"/>
      <c r="C4394" s="223"/>
      <c r="D4394" s="248"/>
      <c r="J4394" s="226"/>
      <c r="K4394" s="3"/>
      <c r="L4394" s="3"/>
      <c r="O4394" s="227"/>
      <c r="Q4394" s="94"/>
      <c r="R4394" s="94"/>
      <c r="S4394" s="94"/>
      <c r="T4394" s="94"/>
    </row>
    <row r="4395" ht="15.75" customHeight="1">
      <c r="A4395" s="242"/>
      <c r="B4395" s="222"/>
      <c r="C4395" s="223"/>
      <c r="D4395" s="248"/>
      <c r="J4395" s="226"/>
      <c r="K4395" s="3"/>
      <c r="L4395" s="3"/>
      <c r="O4395" s="227"/>
      <c r="Q4395" s="94"/>
      <c r="R4395" s="94"/>
      <c r="S4395" s="94"/>
      <c r="T4395" s="94"/>
    </row>
    <row r="4396" ht="15.75" customHeight="1">
      <c r="A4396" s="242"/>
      <c r="B4396" s="222"/>
      <c r="C4396" s="223"/>
      <c r="D4396" s="248"/>
      <c r="J4396" s="226"/>
      <c r="K4396" s="3"/>
      <c r="L4396" s="3"/>
      <c r="O4396" s="227"/>
      <c r="Q4396" s="94"/>
      <c r="R4396" s="94"/>
      <c r="S4396" s="94"/>
      <c r="T4396" s="94"/>
    </row>
    <row r="4397" ht="15.75" customHeight="1">
      <c r="A4397" s="242"/>
      <c r="B4397" s="222"/>
      <c r="C4397" s="223"/>
      <c r="D4397" s="248"/>
      <c r="J4397" s="226"/>
      <c r="K4397" s="3"/>
      <c r="L4397" s="3"/>
      <c r="O4397" s="227"/>
      <c r="Q4397" s="94"/>
      <c r="R4397" s="94"/>
      <c r="S4397" s="94"/>
      <c r="T4397" s="94"/>
    </row>
    <row r="4398" ht="15.75" customHeight="1">
      <c r="A4398" s="242"/>
      <c r="B4398" s="222"/>
      <c r="C4398" s="223"/>
      <c r="D4398" s="248"/>
      <c r="J4398" s="226"/>
      <c r="K4398" s="3"/>
      <c r="L4398" s="3"/>
      <c r="O4398" s="227"/>
      <c r="Q4398" s="94"/>
      <c r="R4398" s="94"/>
      <c r="S4398" s="94"/>
      <c r="T4398" s="94"/>
    </row>
    <row r="4399" ht="15.75" customHeight="1">
      <c r="A4399" s="242"/>
      <c r="B4399" s="222"/>
      <c r="C4399" s="223"/>
      <c r="D4399" s="248"/>
      <c r="J4399" s="226"/>
      <c r="K4399" s="3"/>
      <c r="L4399" s="3"/>
      <c r="O4399" s="227"/>
      <c r="Q4399" s="94"/>
      <c r="R4399" s="94"/>
      <c r="S4399" s="94"/>
      <c r="T4399" s="94"/>
    </row>
    <row r="4400" ht="15.75" customHeight="1">
      <c r="A4400" s="242"/>
      <c r="B4400" s="222"/>
      <c r="C4400" s="223"/>
      <c r="D4400" s="248"/>
      <c r="J4400" s="226"/>
      <c r="K4400" s="3"/>
      <c r="L4400" s="3"/>
      <c r="O4400" s="227"/>
      <c r="Q4400" s="94"/>
      <c r="R4400" s="94"/>
      <c r="S4400" s="94"/>
      <c r="T4400" s="94"/>
    </row>
    <row r="4401" ht="15.75" customHeight="1">
      <c r="A4401" s="242"/>
      <c r="B4401" s="222"/>
      <c r="C4401" s="223"/>
      <c r="D4401" s="248"/>
      <c r="J4401" s="226"/>
      <c r="K4401" s="3"/>
      <c r="L4401" s="3"/>
      <c r="O4401" s="227"/>
      <c r="Q4401" s="94"/>
      <c r="R4401" s="94"/>
      <c r="S4401" s="94"/>
      <c r="T4401" s="94"/>
    </row>
    <row r="4402" ht="15.75" customHeight="1">
      <c r="A4402" s="242"/>
      <c r="B4402" s="222"/>
      <c r="C4402" s="223"/>
      <c r="D4402" s="248"/>
      <c r="J4402" s="226"/>
      <c r="K4402" s="3"/>
      <c r="L4402" s="3"/>
      <c r="O4402" s="227"/>
      <c r="Q4402" s="94"/>
      <c r="R4402" s="94"/>
      <c r="S4402" s="94"/>
      <c r="T4402" s="94"/>
    </row>
    <row r="4403" ht="15.75" customHeight="1">
      <c r="A4403" s="242"/>
      <c r="B4403" s="222"/>
      <c r="C4403" s="223"/>
      <c r="D4403" s="248"/>
      <c r="J4403" s="226"/>
      <c r="K4403" s="3"/>
      <c r="L4403" s="3"/>
      <c r="O4403" s="227"/>
      <c r="Q4403" s="94"/>
      <c r="R4403" s="94"/>
      <c r="S4403" s="94"/>
      <c r="T4403" s="94"/>
    </row>
    <row r="4404" ht="15.75" customHeight="1">
      <c r="A4404" s="242"/>
      <c r="B4404" s="222"/>
      <c r="C4404" s="223"/>
      <c r="D4404" s="248"/>
      <c r="J4404" s="226"/>
      <c r="K4404" s="3"/>
      <c r="L4404" s="3"/>
      <c r="O4404" s="227"/>
      <c r="Q4404" s="94"/>
      <c r="R4404" s="94"/>
      <c r="S4404" s="94"/>
      <c r="T4404" s="94"/>
    </row>
    <row r="4405" ht="15.75" customHeight="1">
      <c r="A4405" s="242"/>
      <c r="B4405" s="222"/>
      <c r="C4405" s="223"/>
      <c r="D4405" s="248"/>
      <c r="J4405" s="226"/>
      <c r="K4405" s="3"/>
      <c r="L4405" s="3"/>
      <c r="O4405" s="227"/>
      <c r="Q4405" s="94"/>
      <c r="R4405" s="94"/>
      <c r="S4405" s="94"/>
      <c r="T4405" s="94"/>
    </row>
    <row r="4406" ht="15.75" customHeight="1">
      <c r="A4406" s="242"/>
      <c r="B4406" s="222"/>
      <c r="C4406" s="223"/>
      <c r="D4406" s="248"/>
      <c r="J4406" s="226"/>
      <c r="K4406" s="3"/>
      <c r="L4406" s="3"/>
      <c r="O4406" s="227"/>
      <c r="Q4406" s="94"/>
      <c r="R4406" s="94"/>
      <c r="S4406" s="94"/>
      <c r="T4406" s="94"/>
    </row>
    <row r="4407" ht="15.75" customHeight="1">
      <c r="A4407" s="242"/>
      <c r="B4407" s="222"/>
      <c r="C4407" s="223"/>
      <c r="D4407" s="248"/>
      <c r="J4407" s="226"/>
      <c r="K4407" s="3"/>
      <c r="L4407" s="3"/>
      <c r="O4407" s="227"/>
      <c r="Q4407" s="94"/>
      <c r="R4407" s="94"/>
      <c r="S4407" s="94"/>
      <c r="T4407" s="94"/>
    </row>
    <row r="4408" ht="15.75" customHeight="1">
      <c r="A4408" s="242"/>
      <c r="B4408" s="222"/>
      <c r="C4408" s="223"/>
      <c r="D4408" s="248"/>
      <c r="J4408" s="226"/>
      <c r="K4408" s="3"/>
      <c r="L4408" s="3"/>
      <c r="O4408" s="227"/>
      <c r="Q4408" s="94"/>
      <c r="R4408" s="94"/>
      <c r="S4408" s="94"/>
      <c r="T4408" s="94"/>
    </row>
    <row r="4409" ht="15.75" customHeight="1">
      <c r="A4409" s="242"/>
      <c r="B4409" s="222"/>
      <c r="C4409" s="223"/>
      <c r="D4409" s="248"/>
      <c r="J4409" s="226"/>
      <c r="K4409" s="3"/>
      <c r="L4409" s="3"/>
      <c r="O4409" s="227"/>
      <c r="Q4409" s="94"/>
      <c r="R4409" s="94"/>
      <c r="S4409" s="94"/>
      <c r="T4409" s="94"/>
    </row>
    <row r="4410" ht="15.75" customHeight="1">
      <c r="A4410" s="242"/>
      <c r="B4410" s="222"/>
      <c r="C4410" s="223"/>
      <c r="D4410" s="248"/>
      <c r="J4410" s="226"/>
      <c r="K4410" s="3"/>
      <c r="L4410" s="3"/>
      <c r="O4410" s="227"/>
      <c r="Q4410" s="94"/>
      <c r="R4410" s="94"/>
      <c r="S4410" s="94"/>
      <c r="T4410" s="94"/>
    </row>
    <row r="4411" ht="15.75" customHeight="1">
      <c r="A4411" s="242"/>
      <c r="B4411" s="222"/>
      <c r="C4411" s="223"/>
      <c r="D4411" s="248"/>
      <c r="J4411" s="226"/>
      <c r="K4411" s="3"/>
      <c r="L4411" s="3"/>
      <c r="O4411" s="227"/>
      <c r="Q4411" s="94"/>
      <c r="R4411" s="94"/>
      <c r="S4411" s="94"/>
      <c r="T4411" s="94"/>
    </row>
    <row r="4412" ht="15.75" customHeight="1">
      <c r="A4412" s="242"/>
      <c r="B4412" s="222"/>
      <c r="C4412" s="223"/>
      <c r="D4412" s="248"/>
      <c r="J4412" s="226"/>
      <c r="K4412" s="3"/>
      <c r="L4412" s="3"/>
      <c r="O4412" s="227"/>
      <c r="Q4412" s="94"/>
      <c r="R4412" s="94"/>
      <c r="S4412" s="94"/>
      <c r="T4412" s="94"/>
    </row>
    <row r="4413" ht="15.75" customHeight="1">
      <c r="A4413" s="242"/>
      <c r="B4413" s="222"/>
      <c r="C4413" s="223"/>
      <c r="D4413" s="248"/>
      <c r="J4413" s="226"/>
      <c r="K4413" s="3"/>
      <c r="L4413" s="3"/>
      <c r="O4413" s="227"/>
      <c r="Q4413" s="94"/>
      <c r="R4413" s="94"/>
      <c r="S4413" s="94"/>
      <c r="T4413" s="94"/>
    </row>
    <row r="4414" ht="15.75" customHeight="1">
      <c r="A4414" s="242"/>
      <c r="B4414" s="222"/>
      <c r="C4414" s="223"/>
      <c r="D4414" s="248"/>
      <c r="J4414" s="226"/>
      <c r="K4414" s="3"/>
      <c r="L4414" s="3"/>
      <c r="O4414" s="227"/>
      <c r="Q4414" s="94"/>
      <c r="R4414" s="94"/>
      <c r="S4414" s="94"/>
      <c r="T4414" s="94"/>
    </row>
    <row r="4415" ht="15.75" customHeight="1">
      <c r="A4415" s="242"/>
      <c r="B4415" s="222"/>
      <c r="C4415" s="223"/>
      <c r="D4415" s="248"/>
      <c r="J4415" s="226"/>
      <c r="K4415" s="3"/>
      <c r="L4415" s="3"/>
      <c r="O4415" s="227"/>
      <c r="Q4415" s="94"/>
      <c r="R4415" s="94"/>
      <c r="S4415" s="94"/>
      <c r="T4415" s="94"/>
    </row>
    <row r="4416" ht="15.75" customHeight="1">
      <c r="A4416" s="242"/>
      <c r="B4416" s="222"/>
      <c r="C4416" s="223"/>
      <c r="D4416" s="248"/>
      <c r="J4416" s="226"/>
      <c r="K4416" s="3"/>
      <c r="L4416" s="3"/>
      <c r="O4416" s="227"/>
      <c r="Q4416" s="94"/>
      <c r="R4416" s="94"/>
      <c r="S4416" s="94"/>
      <c r="T4416" s="94"/>
    </row>
    <row r="4417" ht="15.75" customHeight="1">
      <c r="A4417" s="242"/>
      <c r="B4417" s="222"/>
      <c r="C4417" s="223"/>
      <c r="D4417" s="248"/>
      <c r="J4417" s="226"/>
      <c r="K4417" s="3"/>
      <c r="L4417" s="3"/>
      <c r="O4417" s="227"/>
      <c r="Q4417" s="94"/>
      <c r="R4417" s="94"/>
      <c r="S4417" s="94"/>
      <c r="T4417" s="94"/>
    </row>
    <row r="4418" ht="15.75" customHeight="1">
      <c r="A4418" s="242"/>
      <c r="B4418" s="222"/>
      <c r="C4418" s="223"/>
      <c r="D4418" s="248"/>
      <c r="J4418" s="226"/>
      <c r="K4418" s="3"/>
      <c r="L4418" s="3"/>
      <c r="O4418" s="227"/>
      <c r="Q4418" s="94"/>
      <c r="R4418" s="94"/>
      <c r="S4418" s="94"/>
      <c r="T4418" s="94"/>
    </row>
    <row r="4419" ht="15.75" customHeight="1">
      <c r="A4419" s="242"/>
      <c r="B4419" s="222"/>
      <c r="C4419" s="223"/>
      <c r="D4419" s="248"/>
      <c r="J4419" s="226"/>
      <c r="K4419" s="3"/>
      <c r="L4419" s="3"/>
      <c r="O4419" s="227"/>
      <c r="Q4419" s="94"/>
      <c r="R4419" s="94"/>
      <c r="S4419" s="94"/>
      <c r="T4419" s="94"/>
    </row>
    <row r="4420" ht="15.75" customHeight="1">
      <c r="A4420" s="242"/>
      <c r="B4420" s="222"/>
      <c r="C4420" s="223"/>
      <c r="D4420" s="248"/>
      <c r="J4420" s="226"/>
      <c r="K4420" s="3"/>
      <c r="L4420" s="3"/>
      <c r="O4420" s="227"/>
      <c r="Q4420" s="94"/>
      <c r="R4420" s="94"/>
      <c r="S4420" s="94"/>
      <c r="T4420" s="94"/>
    </row>
    <row r="4421" ht="15.75" customHeight="1">
      <c r="A4421" s="242"/>
      <c r="B4421" s="222"/>
      <c r="C4421" s="223"/>
      <c r="D4421" s="248"/>
      <c r="J4421" s="226"/>
      <c r="K4421" s="3"/>
      <c r="L4421" s="3"/>
      <c r="O4421" s="227"/>
      <c r="Q4421" s="94"/>
      <c r="R4421" s="94"/>
      <c r="S4421" s="94"/>
      <c r="T4421" s="94"/>
    </row>
    <row r="4422" ht="15.75" customHeight="1">
      <c r="A4422" s="242"/>
      <c r="B4422" s="222"/>
      <c r="C4422" s="223"/>
      <c r="D4422" s="248"/>
      <c r="J4422" s="226"/>
      <c r="K4422" s="3"/>
      <c r="L4422" s="3"/>
      <c r="O4422" s="227"/>
      <c r="Q4422" s="94"/>
      <c r="R4422" s="94"/>
      <c r="S4422" s="94"/>
      <c r="T4422" s="94"/>
    </row>
    <row r="4423" ht="15.75" customHeight="1">
      <c r="A4423" s="242"/>
      <c r="B4423" s="222"/>
      <c r="C4423" s="223"/>
      <c r="D4423" s="248"/>
      <c r="J4423" s="226"/>
      <c r="K4423" s="3"/>
      <c r="L4423" s="3"/>
      <c r="O4423" s="227"/>
      <c r="Q4423" s="94"/>
      <c r="R4423" s="94"/>
      <c r="S4423" s="94"/>
      <c r="T4423" s="94"/>
    </row>
    <row r="4424" ht="15.75" customHeight="1">
      <c r="A4424" s="242"/>
      <c r="B4424" s="222"/>
      <c r="C4424" s="223"/>
      <c r="D4424" s="248"/>
      <c r="J4424" s="226"/>
      <c r="K4424" s="3"/>
      <c r="L4424" s="3"/>
      <c r="O4424" s="227"/>
      <c r="Q4424" s="94"/>
      <c r="R4424" s="94"/>
      <c r="S4424" s="94"/>
      <c r="T4424" s="94"/>
    </row>
    <row r="4425" ht="15.75" customHeight="1">
      <c r="A4425" s="242"/>
      <c r="B4425" s="222"/>
      <c r="C4425" s="223"/>
      <c r="D4425" s="248"/>
      <c r="J4425" s="226"/>
      <c r="K4425" s="3"/>
      <c r="L4425" s="3"/>
      <c r="O4425" s="227"/>
      <c r="Q4425" s="94"/>
      <c r="R4425" s="94"/>
      <c r="S4425" s="94"/>
      <c r="T4425" s="94"/>
    </row>
    <row r="4426" ht="15.75" customHeight="1">
      <c r="A4426" s="242"/>
      <c r="B4426" s="222"/>
      <c r="C4426" s="223"/>
      <c r="D4426" s="248"/>
      <c r="J4426" s="226"/>
      <c r="K4426" s="3"/>
      <c r="L4426" s="3"/>
      <c r="O4426" s="227"/>
      <c r="Q4426" s="94"/>
      <c r="R4426" s="94"/>
      <c r="S4426" s="94"/>
      <c r="T4426" s="94"/>
    </row>
    <row r="4427" ht="15.75" customHeight="1">
      <c r="A4427" s="242"/>
      <c r="B4427" s="222"/>
      <c r="C4427" s="223"/>
      <c r="D4427" s="248"/>
      <c r="J4427" s="226"/>
      <c r="K4427" s="3"/>
      <c r="L4427" s="3"/>
      <c r="O4427" s="227"/>
      <c r="Q4427" s="94"/>
      <c r="R4427" s="94"/>
      <c r="S4427" s="94"/>
      <c r="T4427" s="94"/>
    </row>
    <row r="4428" ht="15.75" customHeight="1">
      <c r="A4428" s="242"/>
      <c r="B4428" s="222"/>
      <c r="C4428" s="223"/>
      <c r="D4428" s="248"/>
      <c r="J4428" s="226"/>
      <c r="K4428" s="3"/>
      <c r="L4428" s="3"/>
      <c r="O4428" s="227"/>
      <c r="Q4428" s="94"/>
      <c r="R4428" s="94"/>
      <c r="S4428" s="94"/>
      <c r="T4428" s="94"/>
    </row>
    <row r="4429" ht="15.75" customHeight="1">
      <c r="A4429" s="242"/>
      <c r="B4429" s="222"/>
      <c r="C4429" s="223"/>
      <c r="D4429" s="248"/>
      <c r="J4429" s="226"/>
      <c r="K4429" s="3"/>
      <c r="L4429" s="3"/>
      <c r="O4429" s="227"/>
      <c r="Q4429" s="94"/>
      <c r="R4429" s="94"/>
      <c r="S4429" s="94"/>
      <c r="T4429" s="94"/>
    </row>
    <row r="4430" ht="15.75" customHeight="1">
      <c r="A4430" s="242"/>
      <c r="B4430" s="222"/>
      <c r="C4430" s="223"/>
      <c r="D4430" s="248"/>
      <c r="J4430" s="226"/>
      <c r="K4430" s="3"/>
      <c r="L4430" s="3"/>
      <c r="O4430" s="227"/>
      <c r="Q4430" s="94"/>
      <c r="R4430" s="94"/>
      <c r="S4430" s="94"/>
      <c r="T4430" s="94"/>
    </row>
    <row r="4431" ht="15.75" customHeight="1">
      <c r="A4431" s="242"/>
      <c r="B4431" s="222"/>
      <c r="C4431" s="223"/>
      <c r="D4431" s="248"/>
      <c r="J4431" s="226"/>
      <c r="K4431" s="3"/>
      <c r="L4431" s="3"/>
      <c r="O4431" s="227"/>
      <c r="Q4431" s="94"/>
      <c r="R4431" s="94"/>
      <c r="S4431" s="94"/>
      <c r="T4431" s="94"/>
    </row>
    <row r="4432" ht="15.75" customHeight="1">
      <c r="A4432" s="242"/>
      <c r="B4432" s="222"/>
      <c r="C4432" s="223"/>
      <c r="D4432" s="248"/>
      <c r="J4432" s="226"/>
      <c r="K4432" s="3"/>
      <c r="L4432" s="3"/>
      <c r="O4432" s="227"/>
      <c r="Q4432" s="94"/>
      <c r="R4432" s="94"/>
      <c r="S4432" s="94"/>
      <c r="T4432" s="94"/>
    </row>
    <row r="4433" ht="15.75" customHeight="1">
      <c r="A4433" s="242"/>
      <c r="B4433" s="222"/>
      <c r="C4433" s="223"/>
      <c r="D4433" s="248"/>
      <c r="J4433" s="226"/>
      <c r="K4433" s="3"/>
      <c r="L4433" s="3"/>
      <c r="O4433" s="227"/>
      <c r="Q4433" s="94"/>
      <c r="R4433" s="94"/>
      <c r="S4433" s="94"/>
      <c r="T4433" s="94"/>
    </row>
    <row r="4434" ht="15.75" customHeight="1">
      <c r="A4434" s="242"/>
      <c r="B4434" s="222"/>
      <c r="C4434" s="223"/>
      <c r="D4434" s="248"/>
      <c r="J4434" s="226"/>
      <c r="K4434" s="3"/>
      <c r="L4434" s="3"/>
      <c r="O4434" s="227"/>
      <c r="Q4434" s="94"/>
      <c r="R4434" s="94"/>
      <c r="S4434" s="94"/>
      <c r="T4434" s="94"/>
    </row>
    <row r="4435" ht="15.75" customHeight="1">
      <c r="A4435" s="242"/>
      <c r="B4435" s="222"/>
      <c r="C4435" s="223"/>
      <c r="D4435" s="248"/>
      <c r="J4435" s="226"/>
      <c r="K4435" s="3"/>
      <c r="L4435" s="3"/>
      <c r="O4435" s="227"/>
      <c r="Q4435" s="94"/>
      <c r="R4435" s="94"/>
      <c r="S4435" s="94"/>
      <c r="T4435" s="94"/>
    </row>
    <row r="4436" ht="15.75" customHeight="1">
      <c r="A4436" s="242"/>
      <c r="B4436" s="222"/>
      <c r="C4436" s="223"/>
      <c r="D4436" s="248"/>
      <c r="J4436" s="226"/>
      <c r="K4436" s="3"/>
      <c r="L4436" s="3"/>
      <c r="O4436" s="227"/>
      <c r="Q4436" s="94"/>
      <c r="R4436" s="94"/>
      <c r="S4436" s="94"/>
      <c r="T4436" s="94"/>
    </row>
    <row r="4437" ht="15.75" customHeight="1">
      <c r="A4437" s="242"/>
      <c r="B4437" s="222"/>
      <c r="C4437" s="223"/>
      <c r="D4437" s="248"/>
      <c r="J4437" s="226"/>
      <c r="K4437" s="3"/>
      <c r="L4437" s="3"/>
      <c r="O4437" s="227"/>
      <c r="Q4437" s="94"/>
      <c r="R4437" s="94"/>
      <c r="S4437" s="94"/>
      <c r="T4437" s="94"/>
    </row>
    <row r="4438" ht="15.75" customHeight="1">
      <c r="A4438" s="242"/>
      <c r="B4438" s="222"/>
      <c r="C4438" s="223"/>
      <c r="D4438" s="248"/>
      <c r="J4438" s="226"/>
      <c r="K4438" s="3"/>
      <c r="L4438" s="3"/>
      <c r="O4438" s="227"/>
      <c r="Q4438" s="94"/>
      <c r="R4438" s="94"/>
      <c r="S4438" s="94"/>
      <c r="T4438" s="94"/>
    </row>
    <row r="4439" ht="15.75" customHeight="1">
      <c r="A4439" s="242"/>
      <c r="B4439" s="222"/>
      <c r="C4439" s="223"/>
      <c r="D4439" s="248"/>
      <c r="J4439" s="226"/>
      <c r="K4439" s="3"/>
      <c r="L4439" s="3"/>
      <c r="O4439" s="227"/>
      <c r="Q4439" s="94"/>
      <c r="R4439" s="94"/>
      <c r="S4439" s="94"/>
      <c r="T4439" s="94"/>
    </row>
    <row r="4440" ht="15.75" customHeight="1">
      <c r="A4440" s="242"/>
      <c r="B4440" s="222"/>
      <c r="C4440" s="223"/>
      <c r="D4440" s="248"/>
      <c r="J4440" s="226"/>
      <c r="K4440" s="3"/>
      <c r="L4440" s="3"/>
      <c r="O4440" s="227"/>
      <c r="Q4440" s="94"/>
      <c r="R4440" s="94"/>
      <c r="S4440" s="94"/>
      <c r="T4440" s="94"/>
    </row>
    <row r="4441" ht="15.75" customHeight="1">
      <c r="A4441" s="242"/>
      <c r="B4441" s="222"/>
      <c r="C4441" s="223"/>
      <c r="D4441" s="248"/>
      <c r="J4441" s="226"/>
      <c r="K4441" s="3"/>
      <c r="L4441" s="3"/>
      <c r="O4441" s="227"/>
      <c r="Q4441" s="94"/>
      <c r="R4441" s="94"/>
      <c r="S4441" s="94"/>
      <c r="T4441" s="94"/>
    </row>
    <row r="4442" ht="15.75" customHeight="1">
      <c r="A4442" s="242"/>
      <c r="B4442" s="222"/>
      <c r="C4442" s="223"/>
      <c r="D4442" s="248"/>
      <c r="J4442" s="226"/>
      <c r="K4442" s="3"/>
      <c r="L4442" s="3"/>
      <c r="O4442" s="227"/>
      <c r="Q4442" s="94"/>
      <c r="R4442" s="94"/>
      <c r="S4442" s="94"/>
      <c r="T4442" s="94"/>
    </row>
    <row r="4443" ht="15.75" customHeight="1">
      <c r="A4443" s="242"/>
      <c r="B4443" s="222"/>
      <c r="C4443" s="223"/>
      <c r="D4443" s="248"/>
      <c r="J4443" s="226"/>
      <c r="K4443" s="3"/>
      <c r="L4443" s="3"/>
      <c r="O4443" s="227"/>
      <c r="Q4443" s="94"/>
      <c r="R4443" s="94"/>
      <c r="S4443" s="94"/>
      <c r="T4443" s="94"/>
    </row>
    <row r="4444" ht="15.75" customHeight="1">
      <c r="A4444" s="242"/>
      <c r="B4444" s="222"/>
      <c r="C4444" s="223"/>
      <c r="D4444" s="248"/>
      <c r="J4444" s="226"/>
      <c r="K4444" s="3"/>
      <c r="L4444" s="3"/>
      <c r="O4444" s="227"/>
      <c r="Q4444" s="94"/>
      <c r="R4444" s="94"/>
      <c r="S4444" s="94"/>
      <c r="T4444" s="94"/>
    </row>
    <row r="4445" ht="15.75" customHeight="1">
      <c r="A4445" s="242"/>
      <c r="B4445" s="222"/>
      <c r="C4445" s="223"/>
      <c r="D4445" s="248"/>
      <c r="J4445" s="226"/>
      <c r="K4445" s="3"/>
      <c r="L4445" s="3"/>
      <c r="O4445" s="227"/>
      <c r="Q4445" s="94"/>
      <c r="R4445" s="94"/>
      <c r="S4445" s="94"/>
      <c r="T4445" s="94"/>
    </row>
    <row r="4446" ht="15.75" customHeight="1">
      <c r="A4446" s="242"/>
      <c r="B4446" s="222"/>
      <c r="C4446" s="223"/>
      <c r="D4446" s="248"/>
      <c r="J4446" s="226"/>
      <c r="K4446" s="3"/>
      <c r="L4446" s="3"/>
      <c r="O4446" s="227"/>
      <c r="Q4446" s="94"/>
      <c r="R4446" s="94"/>
      <c r="S4446" s="94"/>
      <c r="T4446" s="94"/>
    </row>
    <row r="4447" ht="15.75" customHeight="1">
      <c r="A4447" s="242"/>
      <c r="B4447" s="222"/>
      <c r="C4447" s="223"/>
      <c r="D4447" s="248"/>
      <c r="J4447" s="226"/>
      <c r="K4447" s="3"/>
      <c r="L4447" s="3"/>
      <c r="O4447" s="227"/>
      <c r="Q4447" s="94"/>
      <c r="R4447" s="94"/>
      <c r="S4447" s="94"/>
      <c r="T4447" s="94"/>
    </row>
    <row r="4448" ht="15.75" customHeight="1">
      <c r="A4448" s="242"/>
      <c r="B4448" s="222"/>
      <c r="C4448" s="223"/>
      <c r="D4448" s="248"/>
      <c r="J4448" s="226"/>
      <c r="K4448" s="3"/>
      <c r="L4448" s="3"/>
      <c r="O4448" s="227"/>
      <c r="Q4448" s="94"/>
      <c r="R4448" s="94"/>
      <c r="S4448" s="94"/>
      <c r="T4448" s="94"/>
    </row>
    <row r="4449" ht="15.75" customHeight="1">
      <c r="A4449" s="242"/>
      <c r="B4449" s="222"/>
      <c r="C4449" s="223"/>
      <c r="D4449" s="248"/>
      <c r="J4449" s="226"/>
      <c r="K4449" s="3"/>
      <c r="L4449" s="3"/>
      <c r="O4449" s="227"/>
      <c r="Q4449" s="94"/>
      <c r="R4449" s="94"/>
      <c r="S4449" s="94"/>
      <c r="T4449" s="94"/>
    </row>
    <row r="4450" ht="15.75" customHeight="1">
      <c r="A4450" s="242"/>
      <c r="B4450" s="222"/>
      <c r="C4450" s="223"/>
      <c r="D4450" s="248"/>
      <c r="J4450" s="226"/>
      <c r="K4450" s="3"/>
      <c r="L4450" s="3"/>
      <c r="O4450" s="227"/>
      <c r="Q4450" s="94"/>
      <c r="R4450" s="94"/>
      <c r="S4450" s="94"/>
      <c r="T4450" s="94"/>
    </row>
    <row r="4451" ht="15.75" customHeight="1">
      <c r="A4451" s="242"/>
      <c r="B4451" s="222"/>
      <c r="C4451" s="223"/>
      <c r="D4451" s="248"/>
      <c r="J4451" s="226"/>
      <c r="K4451" s="3"/>
      <c r="L4451" s="3"/>
      <c r="O4451" s="227"/>
      <c r="Q4451" s="94"/>
      <c r="R4451" s="94"/>
      <c r="S4451" s="94"/>
      <c r="T4451" s="94"/>
    </row>
    <row r="4452" ht="15.75" customHeight="1">
      <c r="A4452" s="242"/>
      <c r="B4452" s="222"/>
      <c r="C4452" s="223"/>
      <c r="D4452" s="248"/>
      <c r="J4452" s="226"/>
      <c r="K4452" s="3"/>
      <c r="L4452" s="3"/>
      <c r="O4452" s="227"/>
      <c r="Q4452" s="94"/>
      <c r="R4452" s="94"/>
      <c r="S4452" s="94"/>
      <c r="T4452" s="94"/>
    </row>
    <row r="4453" ht="15.75" customHeight="1">
      <c r="A4453" s="242"/>
      <c r="B4453" s="222"/>
      <c r="C4453" s="223"/>
      <c r="D4453" s="248"/>
      <c r="J4453" s="226"/>
      <c r="K4453" s="3"/>
      <c r="L4453" s="3"/>
      <c r="O4453" s="227"/>
      <c r="Q4453" s="94"/>
      <c r="R4453" s="94"/>
      <c r="S4453" s="94"/>
      <c r="T4453" s="94"/>
    </row>
    <row r="4454" ht="15.75" customHeight="1">
      <c r="A4454" s="242"/>
      <c r="B4454" s="222"/>
      <c r="C4454" s="223"/>
      <c r="D4454" s="248"/>
      <c r="J4454" s="226"/>
      <c r="K4454" s="3"/>
      <c r="L4454" s="3"/>
      <c r="O4454" s="227"/>
      <c r="Q4454" s="94"/>
      <c r="R4454" s="94"/>
      <c r="S4454" s="94"/>
      <c r="T4454" s="94"/>
    </row>
    <row r="4455" ht="15.75" customHeight="1">
      <c r="A4455" s="242"/>
      <c r="B4455" s="222"/>
      <c r="C4455" s="223"/>
      <c r="D4455" s="248"/>
      <c r="J4455" s="226"/>
      <c r="K4455" s="3"/>
      <c r="L4455" s="3"/>
      <c r="O4455" s="227"/>
      <c r="Q4455" s="94"/>
      <c r="R4455" s="94"/>
      <c r="S4455" s="94"/>
      <c r="T4455" s="94"/>
    </row>
    <row r="4456" ht="15.75" customHeight="1">
      <c r="A4456" s="242"/>
      <c r="B4456" s="222"/>
      <c r="C4456" s="223"/>
      <c r="D4456" s="248"/>
      <c r="J4456" s="226"/>
      <c r="K4456" s="3"/>
      <c r="L4456" s="3"/>
      <c r="O4456" s="227"/>
      <c r="Q4456" s="94"/>
      <c r="R4456" s="94"/>
      <c r="S4456" s="94"/>
      <c r="T4456" s="94"/>
    </row>
    <row r="4457" ht="15.75" customHeight="1">
      <c r="A4457" s="242"/>
      <c r="B4457" s="222"/>
      <c r="C4457" s="223"/>
      <c r="D4457" s="248"/>
      <c r="J4457" s="226"/>
      <c r="K4457" s="3"/>
      <c r="L4457" s="3"/>
      <c r="O4457" s="227"/>
      <c r="Q4457" s="94"/>
      <c r="R4457" s="94"/>
      <c r="S4457" s="94"/>
      <c r="T4457" s="94"/>
    </row>
    <row r="4458" ht="15.75" customHeight="1">
      <c r="A4458" s="242"/>
      <c r="B4458" s="222"/>
      <c r="C4458" s="223"/>
      <c r="D4458" s="248"/>
      <c r="J4458" s="226"/>
      <c r="K4458" s="3"/>
      <c r="L4458" s="3"/>
      <c r="O4458" s="227"/>
      <c r="Q4458" s="94"/>
      <c r="R4458" s="94"/>
      <c r="S4458" s="94"/>
      <c r="T4458" s="94"/>
    </row>
    <row r="4459" ht="15.75" customHeight="1">
      <c r="A4459" s="242"/>
      <c r="B4459" s="222"/>
      <c r="C4459" s="223"/>
      <c r="D4459" s="248"/>
      <c r="J4459" s="226"/>
      <c r="K4459" s="3"/>
      <c r="L4459" s="3"/>
      <c r="O4459" s="227"/>
      <c r="Q4459" s="94"/>
      <c r="R4459" s="94"/>
      <c r="S4459" s="94"/>
      <c r="T4459" s="94"/>
    </row>
    <row r="4460" ht="15.75" customHeight="1">
      <c r="A4460" s="242"/>
      <c r="B4460" s="222"/>
      <c r="C4460" s="223"/>
      <c r="D4460" s="248"/>
      <c r="J4460" s="226"/>
      <c r="K4460" s="3"/>
      <c r="L4460" s="3"/>
      <c r="O4460" s="227"/>
      <c r="Q4460" s="94"/>
      <c r="R4460" s="94"/>
      <c r="S4460" s="94"/>
      <c r="T4460" s="94"/>
    </row>
    <row r="4461" ht="15.75" customHeight="1">
      <c r="A4461" s="242"/>
      <c r="B4461" s="222"/>
      <c r="C4461" s="223"/>
      <c r="D4461" s="248"/>
      <c r="J4461" s="226"/>
      <c r="K4461" s="3"/>
      <c r="L4461" s="3"/>
      <c r="O4461" s="227"/>
      <c r="Q4461" s="94"/>
      <c r="R4461" s="94"/>
      <c r="S4461" s="94"/>
      <c r="T4461" s="94"/>
    </row>
    <row r="4462" ht="15.75" customHeight="1">
      <c r="A4462" s="242"/>
      <c r="B4462" s="222"/>
      <c r="C4462" s="223"/>
      <c r="D4462" s="248"/>
      <c r="J4462" s="226"/>
      <c r="K4462" s="3"/>
      <c r="L4462" s="3"/>
      <c r="O4462" s="227"/>
      <c r="Q4462" s="94"/>
      <c r="R4462" s="94"/>
      <c r="S4462" s="94"/>
      <c r="T4462" s="94"/>
    </row>
    <row r="4463" ht="15.75" customHeight="1">
      <c r="A4463" s="242"/>
      <c r="B4463" s="222"/>
      <c r="C4463" s="223"/>
      <c r="D4463" s="248"/>
      <c r="J4463" s="226"/>
      <c r="K4463" s="3"/>
      <c r="L4463" s="3"/>
      <c r="O4463" s="227"/>
      <c r="Q4463" s="94"/>
      <c r="R4463" s="94"/>
      <c r="S4463" s="94"/>
      <c r="T4463" s="94"/>
    </row>
    <row r="4464" ht="15.75" customHeight="1">
      <c r="A4464" s="242"/>
      <c r="B4464" s="222"/>
      <c r="C4464" s="223"/>
      <c r="D4464" s="248"/>
      <c r="J4464" s="226"/>
      <c r="K4464" s="3"/>
      <c r="L4464" s="3"/>
      <c r="O4464" s="227"/>
      <c r="Q4464" s="94"/>
      <c r="R4464" s="94"/>
      <c r="S4464" s="94"/>
      <c r="T4464" s="94"/>
    </row>
    <row r="4465" ht="15.75" customHeight="1">
      <c r="A4465" s="242"/>
      <c r="B4465" s="222"/>
      <c r="C4465" s="223"/>
      <c r="D4465" s="248"/>
      <c r="J4465" s="226"/>
      <c r="K4465" s="3"/>
      <c r="L4465" s="3"/>
      <c r="O4465" s="227"/>
      <c r="Q4465" s="94"/>
      <c r="R4465" s="94"/>
      <c r="S4465" s="94"/>
      <c r="T4465" s="94"/>
    </row>
    <row r="4466" ht="15.75" customHeight="1">
      <c r="A4466" s="242"/>
      <c r="B4466" s="222"/>
      <c r="C4466" s="223"/>
      <c r="D4466" s="248"/>
      <c r="J4466" s="226"/>
      <c r="K4466" s="3"/>
      <c r="L4466" s="3"/>
      <c r="O4466" s="227"/>
      <c r="Q4466" s="94"/>
      <c r="R4466" s="94"/>
      <c r="S4466" s="94"/>
      <c r="T4466" s="94"/>
    </row>
    <row r="4467" ht="15.75" customHeight="1">
      <c r="A4467" s="242"/>
      <c r="B4467" s="222"/>
      <c r="C4467" s="223"/>
      <c r="D4467" s="248"/>
      <c r="J4467" s="226"/>
      <c r="K4467" s="3"/>
      <c r="L4467" s="3"/>
      <c r="O4467" s="227"/>
      <c r="Q4467" s="94"/>
      <c r="R4467" s="94"/>
      <c r="S4467" s="94"/>
      <c r="T4467" s="94"/>
    </row>
    <row r="4468" ht="15.75" customHeight="1">
      <c r="A4468" s="242"/>
      <c r="B4468" s="222"/>
      <c r="C4468" s="223"/>
      <c r="D4468" s="248"/>
      <c r="J4468" s="226"/>
      <c r="K4468" s="3"/>
      <c r="L4468" s="3"/>
      <c r="O4468" s="227"/>
      <c r="Q4468" s="94"/>
      <c r="R4468" s="94"/>
      <c r="S4468" s="94"/>
      <c r="T4468" s="94"/>
    </row>
    <row r="4469" ht="15.75" customHeight="1">
      <c r="A4469" s="242"/>
      <c r="B4469" s="222"/>
      <c r="C4469" s="223"/>
      <c r="D4469" s="248"/>
      <c r="J4469" s="226"/>
      <c r="K4469" s="3"/>
      <c r="L4469" s="3"/>
      <c r="O4469" s="227"/>
      <c r="Q4469" s="94"/>
      <c r="R4469" s="94"/>
      <c r="S4469" s="94"/>
      <c r="T4469" s="94"/>
    </row>
    <row r="4470" ht="15.75" customHeight="1">
      <c r="A4470" s="242"/>
      <c r="B4470" s="222"/>
      <c r="C4470" s="223"/>
      <c r="D4470" s="248"/>
      <c r="J4470" s="226"/>
      <c r="K4470" s="3"/>
      <c r="L4470" s="3"/>
      <c r="O4470" s="227"/>
      <c r="Q4470" s="94"/>
      <c r="R4470" s="94"/>
      <c r="S4470" s="94"/>
      <c r="T4470" s="94"/>
    </row>
    <row r="4471" ht="15.75" customHeight="1">
      <c r="A4471" s="242"/>
      <c r="B4471" s="222"/>
      <c r="C4471" s="223"/>
      <c r="D4471" s="248"/>
      <c r="J4471" s="226"/>
      <c r="K4471" s="3"/>
      <c r="L4471" s="3"/>
      <c r="O4471" s="227"/>
      <c r="Q4471" s="94"/>
      <c r="R4471" s="94"/>
      <c r="S4471" s="94"/>
      <c r="T4471" s="94"/>
    </row>
    <row r="4472" ht="15.75" customHeight="1">
      <c r="A4472" s="242"/>
      <c r="B4472" s="222"/>
      <c r="C4472" s="223"/>
      <c r="D4472" s="248"/>
      <c r="J4472" s="226"/>
      <c r="K4472" s="3"/>
      <c r="L4472" s="3"/>
      <c r="O4472" s="227"/>
      <c r="Q4472" s="94"/>
      <c r="R4472" s="94"/>
      <c r="S4472" s="94"/>
      <c r="T4472" s="94"/>
    </row>
    <row r="4473" ht="15.75" customHeight="1">
      <c r="A4473" s="242"/>
      <c r="B4473" s="222"/>
      <c r="C4473" s="223"/>
      <c r="D4473" s="248"/>
      <c r="J4473" s="226"/>
      <c r="K4473" s="3"/>
      <c r="L4473" s="3"/>
      <c r="O4473" s="227"/>
      <c r="Q4473" s="94"/>
      <c r="R4473" s="94"/>
      <c r="S4473" s="94"/>
      <c r="T4473" s="94"/>
    </row>
    <row r="4474" ht="15.75" customHeight="1">
      <c r="A4474" s="242"/>
      <c r="B4474" s="222"/>
      <c r="C4474" s="223"/>
      <c r="D4474" s="248"/>
      <c r="J4474" s="226"/>
      <c r="K4474" s="3"/>
      <c r="L4474" s="3"/>
      <c r="O4474" s="227"/>
      <c r="Q4474" s="94"/>
      <c r="R4474" s="94"/>
      <c r="S4474" s="94"/>
      <c r="T4474" s="94"/>
    </row>
    <row r="4475" ht="15.75" customHeight="1">
      <c r="A4475" s="242"/>
      <c r="B4475" s="222"/>
      <c r="C4475" s="223"/>
      <c r="D4475" s="248"/>
      <c r="J4475" s="226"/>
      <c r="K4475" s="3"/>
      <c r="L4475" s="3"/>
      <c r="O4475" s="227"/>
      <c r="Q4475" s="94"/>
      <c r="R4475" s="94"/>
      <c r="S4475" s="94"/>
      <c r="T4475" s="94"/>
    </row>
    <row r="4476" ht="15.75" customHeight="1">
      <c r="A4476" s="242"/>
      <c r="B4476" s="222"/>
      <c r="C4476" s="223"/>
      <c r="D4476" s="248"/>
      <c r="J4476" s="226"/>
      <c r="K4476" s="3"/>
      <c r="L4476" s="3"/>
      <c r="O4476" s="227"/>
      <c r="Q4476" s="94"/>
      <c r="R4476" s="94"/>
      <c r="S4476" s="94"/>
      <c r="T4476" s="94"/>
    </row>
    <row r="4477" ht="15.75" customHeight="1">
      <c r="A4477" s="242"/>
      <c r="B4477" s="222"/>
      <c r="C4477" s="223"/>
      <c r="D4477" s="248"/>
      <c r="J4477" s="226"/>
      <c r="K4477" s="3"/>
      <c r="L4477" s="3"/>
      <c r="O4477" s="227"/>
      <c r="Q4477" s="94"/>
      <c r="R4477" s="94"/>
      <c r="S4477" s="94"/>
      <c r="T4477" s="94"/>
    </row>
    <row r="4478" ht="15.75" customHeight="1">
      <c r="A4478" s="242"/>
      <c r="B4478" s="222"/>
      <c r="C4478" s="223"/>
      <c r="D4478" s="248"/>
      <c r="J4478" s="226"/>
      <c r="K4478" s="3"/>
      <c r="L4478" s="3"/>
      <c r="O4478" s="227"/>
      <c r="Q4478" s="94"/>
      <c r="R4478" s="94"/>
      <c r="S4478" s="94"/>
      <c r="T4478" s="94"/>
    </row>
    <row r="4479" ht="15.75" customHeight="1">
      <c r="A4479" s="242"/>
      <c r="B4479" s="222"/>
      <c r="C4479" s="223"/>
      <c r="D4479" s="248"/>
      <c r="J4479" s="226"/>
      <c r="K4479" s="3"/>
      <c r="L4479" s="3"/>
      <c r="O4479" s="227"/>
      <c r="Q4479" s="94"/>
      <c r="R4479" s="94"/>
      <c r="S4479" s="94"/>
      <c r="T4479" s="94"/>
    </row>
    <row r="4480" ht="15.75" customHeight="1">
      <c r="A4480" s="242"/>
      <c r="B4480" s="222"/>
      <c r="C4480" s="223"/>
      <c r="D4480" s="248"/>
      <c r="J4480" s="226"/>
      <c r="K4480" s="3"/>
      <c r="L4480" s="3"/>
      <c r="O4480" s="227"/>
      <c r="Q4480" s="94"/>
      <c r="R4480" s="94"/>
      <c r="S4480" s="94"/>
      <c r="T4480" s="94"/>
    </row>
    <row r="4481" ht="15.75" customHeight="1">
      <c r="A4481" s="242"/>
      <c r="B4481" s="222"/>
      <c r="C4481" s="223"/>
      <c r="D4481" s="248"/>
      <c r="J4481" s="226"/>
      <c r="K4481" s="3"/>
      <c r="L4481" s="3"/>
      <c r="O4481" s="227"/>
      <c r="Q4481" s="94"/>
      <c r="R4481" s="94"/>
      <c r="S4481" s="94"/>
      <c r="T4481" s="94"/>
    </row>
    <row r="4482" ht="15.75" customHeight="1">
      <c r="A4482" s="242"/>
      <c r="B4482" s="222"/>
      <c r="C4482" s="223"/>
      <c r="D4482" s="248"/>
      <c r="J4482" s="226"/>
      <c r="K4482" s="3"/>
      <c r="L4482" s="3"/>
      <c r="O4482" s="227"/>
      <c r="Q4482" s="94"/>
      <c r="R4482" s="94"/>
      <c r="S4482" s="94"/>
      <c r="T4482" s="94"/>
    </row>
    <row r="4483" ht="15.75" customHeight="1">
      <c r="A4483" s="242"/>
      <c r="B4483" s="222"/>
      <c r="C4483" s="223"/>
      <c r="D4483" s="248"/>
      <c r="J4483" s="226"/>
      <c r="K4483" s="3"/>
      <c r="L4483" s="3"/>
      <c r="O4483" s="227"/>
      <c r="Q4483" s="94"/>
      <c r="R4483" s="94"/>
      <c r="S4483" s="94"/>
      <c r="T4483" s="94"/>
    </row>
    <row r="4484" ht="15.75" customHeight="1">
      <c r="A4484" s="242"/>
      <c r="B4484" s="222"/>
      <c r="C4484" s="223"/>
      <c r="D4484" s="248"/>
      <c r="J4484" s="226"/>
      <c r="K4484" s="3"/>
      <c r="L4484" s="3"/>
      <c r="O4484" s="227"/>
      <c r="Q4484" s="94"/>
      <c r="R4484" s="94"/>
      <c r="S4484" s="94"/>
      <c r="T4484" s="94"/>
    </row>
    <row r="4485" ht="15.75" customHeight="1">
      <c r="A4485" s="242"/>
      <c r="B4485" s="222"/>
      <c r="C4485" s="223"/>
      <c r="D4485" s="248"/>
      <c r="J4485" s="226"/>
      <c r="K4485" s="3"/>
      <c r="L4485" s="3"/>
      <c r="O4485" s="227"/>
      <c r="Q4485" s="94"/>
      <c r="R4485" s="94"/>
      <c r="S4485" s="94"/>
      <c r="T4485" s="94"/>
    </row>
    <row r="4486" ht="15.75" customHeight="1">
      <c r="A4486" s="242"/>
      <c r="B4486" s="222"/>
      <c r="C4486" s="223"/>
      <c r="D4486" s="248"/>
      <c r="J4486" s="226"/>
      <c r="K4486" s="3"/>
      <c r="L4486" s="3"/>
      <c r="O4486" s="227"/>
      <c r="Q4486" s="94"/>
      <c r="R4486" s="94"/>
      <c r="S4486" s="94"/>
      <c r="T4486" s="94"/>
    </row>
    <row r="4487" ht="15.75" customHeight="1">
      <c r="A4487" s="242"/>
      <c r="B4487" s="222"/>
      <c r="C4487" s="223"/>
      <c r="D4487" s="248"/>
      <c r="J4487" s="226"/>
      <c r="K4487" s="3"/>
      <c r="L4487" s="3"/>
      <c r="O4487" s="227"/>
      <c r="Q4487" s="94"/>
      <c r="R4487" s="94"/>
      <c r="S4487" s="94"/>
      <c r="T4487" s="94"/>
    </row>
    <row r="4488" ht="15.75" customHeight="1">
      <c r="A4488" s="242"/>
      <c r="B4488" s="222"/>
      <c r="C4488" s="223"/>
      <c r="D4488" s="248"/>
      <c r="J4488" s="226"/>
      <c r="K4488" s="3"/>
      <c r="L4488" s="3"/>
      <c r="O4488" s="227"/>
      <c r="Q4488" s="94"/>
      <c r="R4488" s="94"/>
      <c r="S4488" s="94"/>
      <c r="T4488" s="94"/>
    </row>
    <row r="4489" ht="15.75" customHeight="1">
      <c r="A4489" s="242"/>
      <c r="B4489" s="222"/>
      <c r="C4489" s="223"/>
      <c r="D4489" s="248"/>
      <c r="J4489" s="226"/>
      <c r="K4489" s="3"/>
      <c r="L4489" s="3"/>
      <c r="O4489" s="227"/>
      <c r="Q4489" s="94"/>
      <c r="R4489" s="94"/>
      <c r="S4489" s="94"/>
      <c r="T4489" s="94"/>
    </row>
    <row r="4490" ht="15.75" customHeight="1">
      <c r="A4490" s="242"/>
      <c r="B4490" s="222"/>
      <c r="C4490" s="223"/>
      <c r="D4490" s="248"/>
      <c r="J4490" s="226"/>
      <c r="K4490" s="3"/>
      <c r="L4490" s="3"/>
      <c r="O4490" s="227"/>
      <c r="Q4490" s="94"/>
      <c r="R4490" s="94"/>
      <c r="S4490" s="94"/>
      <c r="T4490" s="94"/>
    </row>
    <row r="4491" ht="15.75" customHeight="1">
      <c r="A4491" s="242"/>
      <c r="B4491" s="222"/>
      <c r="C4491" s="223"/>
      <c r="D4491" s="248"/>
      <c r="J4491" s="226"/>
      <c r="K4491" s="3"/>
      <c r="L4491" s="3"/>
      <c r="O4491" s="227"/>
      <c r="Q4491" s="94"/>
      <c r="R4491" s="94"/>
      <c r="S4491" s="94"/>
      <c r="T4491" s="94"/>
    </row>
    <row r="4492" ht="15.75" customHeight="1">
      <c r="A4492" s="242"/>
      <c r="B4492" s="222"/>
      <c r="C4492" s="223"/>
      <c r="D4492" s="248"/>
      <c r="J4492" s="226"/>
      <c r="K4492" s="3"/>
      <c r="L4492" s="3"/>
      <c r="O4492" s="227"/>
      <c r="Q4492" s="94"/>
      <c r="R4492" s="94"/>
      <c r="S4492" s="94"/>
      <c r="T4492" s="94"/>
    </row>
    <row r="4493" ht="15.75" customHeight="1">
      <c r="A4493" s="242"/>
      <c r="B4493" s="222"/>
      <c r="C4493" s="223"/>
      <c r="D4493" s="248"/>
      <c r="J4493" s="226"/>
      <c r="K4493" s="3"/>
      <c r="L4493" s="3"/>
      <c r="O4493" s="227"/>
      <c r="Q4493" s="94"/>
      <c r="R4493" s="94"/>
      <c r="S4493" s="94"/>
      <c r="T4493" s="94"/>
    </row>
    <row r="4494" ht="15.75" customHeight="1">
      <c r="A4494" s="242"/>
      <c r="B4494" s="222"/>
      <c r="C4494" s="223"/>
      <c r="D4494" s="248"/>
      <c r="J4494" s="226"/>
      <c r="K4494" s="3"/>
      <c r="L4494" s="3"/>
      <c r="O4494" s="227"/>
      <c r="Q4494" s="94"/>
      <c r="R4494" s="94"/>
      <c r="S4494" s="94"/>
      <c r="T4494" s="94"/>
    </row>
    <row r="4495" ht="15.75" customHeight="1">
      <c r="A4495" s="242"/>
      <c r="B4495" s="222"/>
      <c r="C4495" s="223"/>
      <c r="D4495" s="248"/>
      <c r="J4495" s="226"/>
      <c r="K4495" s="3"/>
      <c r="L4495" s="3"/>
      <c r="O4495" s="227"/>
      <c r="Q4495" s="94"/>
      <c r="R4495" s="94"/>
      <c r="S4495" s="94"/>
      <c r="T4495" s="94"/>
    </row>
    <row r="4496" ht="15.75" customHeight="1">
      <c r="A4496" s="242"/>
      <c r="B4496" s="222"/>
      <c r="C4496" s="223"/>
      <c r="D4496" s="248"/>
      <c r="J4496" s="226"/>
      <c r="K4496" s="3"/>
      <c r="L4496" s="3"/>
      <c r="O4496" s="227"/>
      <c r="Q4496" s="94"/>
      <c r="R4496" s="94"/>
      <c r="S4496" s="94"/>
      <c r="T4496" s="94"/>
    </row>
    <row r="4497" ht="15.75" customHeight="1">
      <c r="A4497" s="242"/>
      <c r="B4497" s="222"/>
      <c r="C4497" s="223"/>
      <c r="D4497" s="248"/>
      <c r="J4497" s="226"/>
      <c r="K4497" s="3"/>
      <c r="L4497" s="3"/>
      <c r="O4497" s="227"/>
      <c r="Q4497" s="94"/>
      <c r="R4497" s="94"/>
      <c r="S4497" s="94"/>
      <c r="T4497" s="94"/>
    </row>
    <row r="4498" ht="15.75" customHeight="1">
      <c r="A4498" s="242"/>
      <c r="B4498" s="222"/>
      <c r="C4498" s="223"/>
      <c r="D4498" s="248"/>
      <c r="J4498" s="226"/>
      <c r="K4498" s="3"/>
      <c r="L4498" s="3"/>
      <c r="O4498" s="227"/>
      <c r="Q4498" s="94"/>
      <c r="R4498" s="94"/>
      <c r="S4498" s="94"/>
      <c r="T4498" s="94"/>
    </row>
    <row r="4499" ht="15.75" customHeight="1">
      <c r="A4499" s="242"/>
      <c r="B4499" s="222"/>
      <c r="C4499" s="223"/>
      <c r="D4499" s="248"/>
      <c r="J4499" s="226"/>
      <c r="K4499" s="3"/>
      <c r="L4499" s="3"/>
      <c r="O4499" s="227"/>
      <c r="Q4499" s="94"/>
      <c r="R4499" s="94"/>
      <c r="S4499" s="94"/>
      <c r="T4499" s="94"/>
    </row>
    <row r="4500" ht="15.75" customHeight="1">
      <c r="A4500" s="242"/>
      <c r="B4500" s="222"/>
      <c r="C4500" s="223"/>
      <c r="D4500" s="248"/>
      <c r="J4500" s="226"/>
      <c r="K4500" s="3"/>
      <c r="L4500" s="3"/>
      <c r="O4500" s="227"/>
      <c r="Q4500" s="94"/>
      <c r="R4500" s="94"/>
      <c r="S4500" s="94"/>
      <c r="T4500" s="94"/>
    </row>
    <row r="4501" ht="15.75" customHeight="1">
      <c r="A4501" s="242"/>
      <c r="B4501" s="222"/>
      <c r="C4501" s="223"/>
      <c r="D4501" s="248"/>
      <c r="J4501" s="226"/>
      <c r="K4501" s="3"/>
      <c r="L4501" s="3"/>
      <c r="O4501" s="227"/>
      <c r="Q4501" s="94"/>
      <c r="R4501" s="94"/>
      <c r="S4501" s="94"/>
      <c r="T4501" s="94"/>
    </row>
    <row r="4502" ht="15.75" customHeight="1">
      <c r="A4502" s="242"/>
      <c r="B4502" s="222"/>
      <c r="C4502" s="223"/>
      <c r="D4502" s="248"/>
      <c r="J4502" s="226"/>
      <c r="K4502" s="3"/>
      <c r="L4502" s="3"/>
      <c r="O4502" s="227"/>
      <c r="Q4502" s="94"/>
      <c r="R4502" s="94"/>
      <c r="S4502" s="94"/>
      <c r="T4502" s="94"/>
    </row>
    <row r="4503" ht="15.75" customHeight="1">
      <c r="A4503" s="242"/>
      <c r="B4503" s="222"/>
      <c r="C4503" s="223"/>
      <c r="D4503" s="248"/>
      <c r="J4503" s="226"/>
      <c r="K4503" s="3"/>
      <c r="L4503" s="3"/>
      <c r="O4503" s="227"/>
      <c r="Q4503" s="94"/>
      <c r="R4503" s="94"/>
      <c r="S4503" s="94"/>
      <c r="T4503" s="94"/>
    </row>
    <row r="4504" ht="15.75" customHeight="1">
      <c r="A4504" s="242"/>
      <c r="B4504" s="222"/>
      <c r="C4504" s="223"/>
      <c r="D4504" s="248"/>
      <c r="J4504" s="226"/>
      <c r="K4504" s="3"/>
      <c r="L4504" s="3"/>
      <c r="O4504" s="227"/>
      <c r="Q4504" s="94"/>
      <c r="R4504" s="94"/>
      <c r="S4504" s="94"/>
      <c r="T4504" s="94"/>
    </row>
    <row r="4505" ht="15.75" customHeight="1">
      <c r="A4505" s="242"/>
      <c r="B4505" s="222"/>
      <c r="C4505" s="223"/>
      <c r="D4505" s="248"/>
      <c r="J4505" s="226"/>
      <c r="K4505" s="3"/>
      <c r="L4505" s="3"/>
      <c r="O4505" s="227"/>
      <c r="Q4505" s="94"/>
      <c r="R4505" s="94"/>
      <c r="S4505" s="94"/>
      <c r="T4505" s="94"/>
    </row>
    <row r="4506" ht="15.75" customHeight="1">
      <c r="A4506" s="242"/>
      <c r="B4506" s="222"/>
      <c r="C4506" s="223"/>
      <c r="D4506" s="248"/>
      <c r="J4506" s="226"/>
      <c r="K4506" s="3"/>
      <c r="L4506" s="3"/>
      <c r="O4506" s="227"/>
      <c r="Q4506" s="94"/>
      <c r="R4506" s="94"/>
      <c r="S4506" s="94"/>
      <c r="T4506" s="94"/>
    </row>
    <row r="4507" ht="15.75" customHeight="1">
      <c r="A4507" s="242"/>
      <c r="B4507" s="222"/>
      <c r="C4507" s="223"/>
      <c r="D4507" s="248"/>
      <c r="J4507" s="226"/>
      <c r="K4507" s="3"/>
      <c r="L4507" s="3"/>
      <c r="O4507" s="227"/>
      <c r="Q4507" s="94"/>
      <c r="R4507" s="94"/>
      <c r="S4507" s="94"/>
      <c r="T4507" s="94"/>
    </row>
    <row r="4508" ht="15.75" customHeight="1">
      <c r="A4508" s="242"/>
      <c r="B4508" s="222"/>
      <c r="C4508" s="223"/>
      <c r="D4508" s="248"/>
      <c r="J4508" s="226"/>
      <c r="K4508" s="3"/>
      <c r="L4508" s="3"/>
      <c r="O4508" s="227"/>
      <c r="Q4508" s="94"/>
      <c r="R4508" s="94"/>
      <c r="S4508" s="94"/>
      <c r="T4508" s="94"/>
    </row>
    <row r="4509" ht="15.75" customHeight="1">
      <c r="A4509" s="242"/>
      <c r="B4509" s="222"/>
      <c r="C4509" s="223"/>
      <c r="D4509" s="248"/>
      <c r="J4509" s="226"/>
      <c r="K4509" s="3"/>
      <c r="L4509" s="3"/>
      <c r="O4509" s="227"/>
      <c r="Q4509" s="94"/>
      <c r="R4509" s="94"/>
      <c r="S4509" s="94"/>
      <c r="T4509" s="94"/>
    </row>
    <row r="4510" ht="15.75" customHeight="1">
      <c r="A4510" s="242"/>
      <c r="B4510" s="222"/>
      <c r="C4510" s="223"/>
      <c r="D4510" s="248"/>
      <c r="J4510" s="226"/>
      <c r="K4510" s="3"/>
      <c r="L4510" s="3"/>
      <c r="O4510" s="227"/>
      <c r="Q4510" s="94"/>
      <c r="R4510" s="94"/>
      <c r="S4510" s="94"/>
      <c r="T4510" s="94"/>
    </row>
    <row r="4511" ht="15.75" customHeight="1">
      <c r="A4511" s="242"/>
      <c r="B4511" s="222"/>
      <c r="C4511" s="223"/>
      <c r="D4511" s="248"/>
      <c r="J4511" s="226"/>
      <c r="K4511" s="3"/>
      <c r="L4511" s="3"/>
      <c r="O4511" s="227"/>
      <c r="Q4511" s="94"/>
      <c r="R4511" s="94"/>
      <c r="S4511" s="94"/>
      <c r="T4511" s="94"/>
    </row>
    <row r="4512" ht="15.75" customHeight="1">
      <c r="A4512" s="242"/>
      <c r="B4512" s="222"/>
      <c r="C4512" s="223"/>
      <c r="D4512" s="248"/>
      <c r="J4512" s="226"/>
      <c r="K4512" s="3"/>
      <c r="L4512" s="3"/>
      <c r="O4512" s="227"/>
      <c r="Q4512" s="94"/>
      <c r="R4512" s="94"/>
      <c r="S4512" s="94"/>
      <c r="T4512" s="94"/>
    </row>
    <row r="4513" ht="15.75" customHeight="1">
      <c r="A4513" s="242"/>
      <c r="B4513" s="222"/>
      <c r="C4513" s="223"/>
      <c r="D4513" s="248"/>
      <c r="J4513" s="226"/>
      <c r="K4513" s="3"/>
      <c r="L4513" s="3"/>
      <c r="O4513" s="227"/>
      <c r="Q4513" s="94"/>
      <c r="R4513" s="94"/>
      <c r="S4513" s="94"/>
      <c r="T4513" s="94"/>
    </row>
    <row r="4514" ht="15.75" customHeight="1">
      <c r="A4514" s="242"/>
      <c r="B4514" s="222"/>
      <c r="C4514" s="223"/>
      <c r="D4514" s="248"/>
      <c r="J4514" s="226"/>
      <c r="K4514" s="3"/>
      <c r="L4514" s="3"/>
      <c r="O4514" s="227"/>
      <c r="Q4514" s="94"/>
      <c r="R4514" s="94"/>
      <c r="S4514" s="94"/>
      <c r="T4514" s="94"/>
    </row>
    <row r="4515" ht="15.75" customHeight="1">
      <c r="A4515" s="242"/>
      <c r="B4515" s="222"/>
      <c r="C4515" s="223"/>
      <c r="D4515" s="248"/>
      <c r="J4515" s="226"/>
      <c r="K4515" s="3"/>
      <c r="L4515" s="3"/>
      <c r="O4515" s="227"/>
      <c r="Q4515" s="94"/>
      <c r="R4515" s="94"/>
      <c r="S4515" s="94"/>
      <c r="T4515" s="94"/>
    </row>
    <row r="4516" ht="15.75" customHeight="1">
      <c r="A4516" s="242"/>
      <c r="B4516" s="222"/>
      <c r="C4516" s="223"/>
      <c r="D4516" s="248"/>
      <c r="J4516" s="226"/>
      <c r="K4516" s="3"/>
      <c r="L4516" s="3"/>
      <c r="O4516" s="227"/>
      <c r="Q4516" s="94"/>
      <c r="R4516" s="94"/>
      <c r="S4516" s="94"/>
      <c r="T4516" s="94"/>
    </row>
    <row r="4517" ht="15.75" customHeight="1">
      <c r="A4517" s="242"/>
      <c r="B4517" s="222"/>
      <c r="C4517" s="223"/>
      <c r="D4517" s="248"/>
      <c r="J4517" s="226"/>
      <c r="K4517" s="3"/>
      <c r="L4517" s="3"/>
      <c r="O4517" s="227"/>
      <c r="Q4517" s="94"/>
      <c r="R4517" s="94"/>
      <c r="S4517" s="94"/>
      <c r="T4517" s="94"/>
    </row>
    <row r="4518" ht="15.75" customHeight="1">
      <c r="A4518" s="242"/>
      <c r="B4518" s="222"/>
      <c r="C4518" s="223"/>
      <c r="D4518" s="248"/>
      <c r="J4518" s="226"/>
      <c r="K4518" s="3"/>
      <c r="L4518" s="3"/>
      <c r="O4518" s="227"/>
      <c r="Q4518" s="94"/>
      <c r="R4518" s="94"/>
      <c r="S4518" s="94"/>
      <c r="T4518" s="94"/>
    </row>
    <row r="4519" ht="15.75" customHeight="1">
      <c r="A4519" s="242"/>
      <c r="B4519" s="222"/>
      <c r="C4519" s="223"/>
      <c r="D4519" s="248"/>
      <c r="J4519" s="226"/>
      <c r="K4519" s="3"/>
      <c r="L4519" s="3"/>
      <c r="O4519" s="227"/>
      <c r="Q4519" s="94"/>
      <c r="R4519" s="94"/>
      <c r="S4519" s="94"/>
      <c r="T4519" s="94"/>
    </row>
    <row r="4520" ht="15.75" customHeight="1">
      <c r="A4520" s="242"/>
      <c r="B4520" s="222"/>
      <c r="C4520" s="223"/>
      <c r="D4520" s="248"/>
      <c r="J4520" s="226"/>
      <c r="K4520" s="3"/>
      <c r="L4520" s="3"/>
      <c r="O4520" s="227"/>
      <c r="Q4520" s="94"/>
      <c r="R4520" s="94"/>
      <c r="S4520" s="94"/>
      <c r="T4520" s="94"/>
    </row>
    <row r="4521" ht="15.75" customHeight="1">
      <c r="A4521" s="242"/>
      <c r="B4521" s="222"/>
      <c r="C4521" s="223"/>
      <c r="D4521" s="248"/>
      <c r="J4521" s="226"/>
      <c r="K4521" s="3"/>
      <c r="L4521" s="3"/>
      <c r="O4521" s="227"/>
      <c r="Q4521" s="94"/>
      <c r="R4521" s="94"/>
      <c r="S4521" s="94"/>
      <c r="T4521" s="94"/>
    </row>
    <row r="4522" ht="15.75" customHeight="1">
      <c r="A4522" s="242"/>
      <c r="B4522" s="222"/>
      <c r="C4522" s="223"/>
      <c r="D4522" s="248"/>
      <c r="J4522" s="226"/>
      <c r="K4522" s="3"/>
      <c r="L4522" s="3"/>
      <c r="O4522" s="227"/>
      <c r="Q4522" s="94"/>
      <c r="R4522" s="94"/>
      <c r="S4522" s="94"/>
      <c r="T4522" s="94"/>
    </row>
    <row r="4523" ht="15.75" customHeight="1">
      <c r="A4523" s="242"/>
      <c r="B4523" s="222"/>
      <c r="C4523" s="223"/>
      <c r="D4523" s="248"/>
      <c r="J4523" s="226"/>
      <c r="K4523" s="3"/>
      <c r="L4523" s="3"/>
      <c r="O4523" s="227"/>
      <c r="Q4523" s="94"/>
      <c r="R4523" s="94"/>
      <c r="S4523" s="94"/>
      <c r="T4523" s="94"/>
    </row>
    <row r="4524" ht="15.75" customHeight="1">
      <c r="A4524" s="242"/>
      <c r="B4524" s="222"/>
      <c r="C4524" s="223"/>
      <c r="D4524" s="248"/>
      <c r="J4524" s="226"/>
      <c r="K4524" s="3"/>
      <c r="L4524" s="3"/>
      <c r="O4524" s="227"/>
      <c r="Q4524" s="94"/>
      <c r="R4524" s="94"/>
      <c r="S4524" s="94"/>
      <c r="T4524" s="94"/>
    </row>
    <row r="4525" ht="15.75" customHeight="1">
      <c r="A4525" s="242"/>
      <c r="B4525" s="222"/>
      <c r="C4525" s="223"/>
      <c r="D4525" s="248"/>
      <c r="J4525" s="226"/>
      <c r="K4525" s="3"/>
      <c r="L4525" s="3"/>
      <c r="O4525" s="227"/>
      <c r="Q4525" s="94"/>
      <c r="R4525" s="94"/>
      <c r="S4525" s="94"/>
      <c r="T4525" s="94"/>
    </row>
    <row r="4526" ht="15.75" customHeight="1">
      <c r="A4526" s="242"/>
      <c r="B4526" s="222"/>
      <c r="C4526" s="223"/>
      <c r="D4526" s="248"/>
      <c r="J4526" s="226"/>
      <c r="K4526" s="3"/>
      <c r="L4526" s="3"/>
      <c r="O4526" s="227"/>
      <c r="Q4526" s="94"/>
      <c r="R4526" s="94"/>
      <c r="S4526" s="94"/>
      <c r="T4526" s="94"/>
    </row>
    <row r="4527" ht="15.75" customHeight="1">
      <c r="A4527" s="242"/>
      <c r="B4527" s="222"/>
      <c r="C4527" s="223"/>
      <c r="D4527" s="248"/>
      <c r="J4527" s="226"/>
      <c r="K4527" s="3"/>
      <c r="L4527" s="3"/>
      <c r="O4527" s="227"/>
      <c r="Q4527" s="94"/>
      <c r="R4527" s="94"/>
      <c r="S4527" s="94"/>
      <c r="T4527" s="94"/>
    </row>
    <row r="4528" ht="15.75" customHeight="1">
      <c r="A4528" s="242"/>
      <c r="B4528" s="222"/>
      <c r="C4528" s="223"/>
      <c r="D4528" s="248"/>
      <c r="J4528" s="226"/>
      <c r="K4528" s="3"/>
      <c r="L4528" s="3"/>
      <c r="O4528" s="227"/>
      <c r="Q4528" s="94"/>
      <c r="R4528" s="94"/>
      <c r="S4528" s="94"/>
      <c r="T4528" s="94"/>
    </row>
    <row r="4529" ht="15.75" customHeight="1">
      <c r="A4529" s="242"/>
      <c r="B4529" s="222"/>
      <c r="C4529" s="223"/>
      <c r="D4529" s="248"/>
      <c r="J4529" s="226"/>
      <c r="K4529" s="3"/>
      <c r="L4529" s="3"/>
      <c r="O4529" s="227"/>
      <c r="Q4529" s="94"/>
      <c r="R4529" s="94"/>
      <c r="S4529" s="94"/>
      <c r="T4529" s="94"/>
    </row>
    <row r="4530" ht="15.75" customHeight="1">
      <c r="A4530" s="242"/>
      <c r="B4530" s="222"/>
      <c r="C4530" s="223"/>
      <c r="D4530" s="248"/>
      <c r="J4530" s="226"/>
      <c r="K4530" s="3"/>
      <c r="L4530" s="3"/>
      <c r="O4530" s="227"/>
      <c r="Q4530" s="94"/>
      <c r="R4530" s="94"/>
      <c r="S4530" s="94"/>
      <c r="T4530" s="94"/>
    </row>
    <row r="4531" ht="15.75" customHeight="1">
      <c r="A4531" s="242"/>
      <c r="B4531" s="222"/>
      <c r="C4531" s="223"/>
      <c r="D4531" s="248"/>
      <c r="J4531" s="226"/>
      <c r="K4531" s="3"/>
      <c r="L4531" s="3"/>
      <c r="O4531" s="227"/>
      <c r="Q4531" s="94"/>
      <c r="R4531" s="94"/>
      <c r="S4531" s="94"/>
      <c r="T4531" s="94"/>
    </row>
    <row r="4532" ht="15.75" customHeight="1">
      <c r="A4532" s="242"/>
      <c r="B4532" s="222"/>
      <c r="C4532" s="223"/>
      <c r="D4532" s="248"/>
      <c r="J4532" s="226"/>
      <c r="K4532" s="3"/>
      <c r="L4532" s="3"/>
      <c r="O4532" s="227"/>
      <c r="Q4532" s="94"/>
      <c r="R4532" s="94"/>
      <c r="S4532" s="94"/>
      <c r="T4532" s="94"/>
    </row>
    <row r="4533" ht="15.75" customHeight="1">
      <c r="A4533" s="242"/>
      <c r="B4533" s="222"/>
      <c r="C4533" s="223"/>
      <c r="D4533" s="248"/>
      <c r="J4533" s="226"/>
      <c r="K4533" s="3"/>
      <c r="L4533" s="3"/>
      <c r="O4533" s="227"/>
      <c r="Q4533" s="94"/>
      <c r="R4533" s="94"/>
      <c r="S4533" s="94"/>
      <c r="T4533" s="94"/>
    </row>
    <row r="4534" ht="15.75" customHeight="1">
      <c r="A4534" s="242"/>
      <c r="B4534" s="222"/>
      <c r="C4534" s="223"/>
      <c r="D4534" s="248"/>
      <c r="J4534" s="226"/>
      <c r="K4534" s="3"/>
      <c r="L4534" s="3"/>
      <c r="O4534" s="227"/>
      <c r="Q4534" s="94"/>
      <c r="R4534" s="94"/>
      <c r="S4534" s="94"/>
      <c r="T4534" s="94"/>
    </row>
    <row r="4535" ht="15.75" customHeight="1">
      <c r="A4535" s="242"/>
      <c r="B4535" s="222"/>
      <c r="C4535" s="223"/>
      <c r="D4535" s="248"/>
      <c r="J4535" s="226"/>
      <c r="K4535" s="3"/>
      <c r="L4535" s="3"/>
      <c r="O4535" s="227"/>
      <c r="Q4535" s="94"/>
      <c r="R4535" s="94"/>
      <c r="S4535" s="94"/>
      <c r="T4535" s="94"/>
    </row>
    <row r="4536" ht="15.75" customHeight="1">
      <c r="A4536" s="242"/>
      <c r="B4536" s="222"/>
      <c r="C4536" s="223"/>
      <c r="D4536" s="248"/>
      <c r="J4536" s="226"/>
      <c r="K4536" s="3"/>
      <c r="L4536" s="3"/>
      <c r="O4536" s="227"/>
      <c r="Q4536" s="94"/>
      <c r="R4536" s="94"/>
      <c r="S4536" s="94"/>
      <c r="T4536" s="94"/>
    </row>
    <row r="4537" ht="15.75" customHeight="1">
      <c r="A4537" s="242"/>
      <c r="B4537" s="222"/>
      <c r="C4537" s="223"/>
      <c r="D4537" s="248"/>
      <c r="J4537" s="226"/>
      <c r="K4537" s="3"/>
      <c r="L4537" s="3"/>
      <c r="O4537" s="227"/>
      <c r="Q4537" s="94"/>
      <c r="R4537" s="94"/>
      <c r="S4537" s="94"/>
      <c r="T4537" s="94"/>
    </row>
    <row r="4538" ht="15.75" customHeight="1">
      <c r="A4538" s="242"/>
      <c r="B4538" s="222"/>
      <c r="C4538" s="223"/>
      <c r="D4538" s="248"/>
      <c r="J4538" s="226"/>
      <c r="K4538" s="3"/>
      <c r="L4538" s="3"/>
      <c r="O4538" s="227"/>
      <c r="Q4538" s="94"/>
      <c r="R4538" s="94"/>
      <c r="S4538" s="94"/>
      <c r="T4538" s="94"/>
    </row>
    <row r="4539" ht="15.75" customHeight="1">
      <c r="A4539" s="242"/>
      <c r="B4539" s="222"/>
      <c r="C4539" s="223"/>
      <c r="D4539" s="248"/>
      <c r="J4539" s="226"/>
      <c r="K4539" s="3"/>
      <c r="L4539" s="3"/>
      <c r="O4539" s="227"/>
      <c r="Q4539" s="94"/>
      <c r="R4539" s="94"/>
      <c r="S4539" s="94"/>
      <c r="T4539" s="94"/>
    </row>
    <row r="4540" ht="15.75" customHeight="1">
      <c r="A4540" s="242"/>
      <c r="B4540" s="222"/>
      <c r="C4540" s="223"/>
      <c r="D4540" s="248"/>
      <c r="J4540" s="226"/>
      <c r="K4540" s="3"/>
      <c r="L4540" s="3"/>
      <c r="O4540" s="227"/>
      <c r="Q4540" s="94"/>
      <c r="R4540" s="94"/>
      <c r="S4540" s="94"/>
      <c r="T4540" s="94"/>
    </row>
    <row r="4541" ht="15.75" customHeight="1">
      <c r="A4541" s="242"/>
      <c r="B4541" s="222"/>
      <c r="C4541" s="223"/>
      <c r="D4541" s="248"/>
      <c r="J4541" s="226"/>
      <c r="K4541" s="3"/>
      <c r="L4541" s="3"/>
      <c r="O4541" s="227"/>
      <c r="Q4541" s="94"/>
      <c r="R4541" s="94"/>
      <c r="S4541" s="94"/>
      <c r="T4541" s="94"/>
    </row>
    <row r="4542" ht="15.75" customHeight="1">
      <c r="A4542" s="242"/>
      <c r="B4542" s="222"/>
      <c r="C4542" s="223"/>
      <c r="D4542" s="248"/>
      <c r="J4542" s="226"/>
      <c r="K4542" s="3"/>
      <c r="L4542" s="3"/>
      <c r="O4542" s="227"/>
      <c r="Q4542" s="94"/>
      <c r="R4542" s="94"/>
      <c r="S4542" s="94"/>
      <c r="T4542" s="94"/>
    </row>
    <row r="4543" ht="15.75" customHeight="1">
      <c r="A4543" s="242"/>
      <c r="B4543" s="222"/>
      <c r="C4543" s="223"/>
      <c r="D4543" s="248"/>
      <c r="J4543" s="226"/>
      <c r="K4543" s="3"/>
      <c r="L4543" s="3"/>
      <c r="O4543" s="227"/>
      <c r="Q4543" s="94"/>
      <c r="R4543" s="94"/>
      <c r="S4543" s="94"/>
      <c r="T4543" s="94"/>
    </row>
    <row r="4544" ht="15.75" customHeight="1">
      <c r="A4544" s="242"/>
      <c r="B4544" s="222"/>
      <c r="C4544" s="223"/>
      <c r="D4544" s="248"/>
      <c r="J4544" s="226"/>
      <c r="K4544" s="3"/>
      <c r="L4544" s="3"/>
      <c r="O4544" s="227"/>
      <c r="Q4544" s="94"/>
      <c r="R4544" s="94"/>
      <c r="S4544" s="94"/>
      <c r="T4544" s="94"/>
    </row>
    <row r="4545" ht="15.75" customHeight="1">
      <c r="A4545" s="242"/>
      <c r="B4545" s="222"/>
      <c r="C4545" s="223"/>
      <c r="D4545" s="248"/>
      <c r="J4545" s="226"/>
      <c r="K4545" s="3"/>
      <c r="L4545" s="3"/>
      <c r="O4545" s="227"/>
      <c r="Q4545" s="94"/>
      <c r="R4545" s="94"/>
      <c r="S4545" s="94"/>
      <c r="T4545" s="94"/>
    </row>
    <row r="4546" ht="15.75" customHeight="1">
      <c r="A4546" s="242"/>
      <c r="B4546" s="222"/>
      <c r="C4546" s="223"/>
      <c r="D4546" s="248"/>
      <c r="J4546" s="226"/>
      <c r="K4546" s="3"/>
      <c r="L4546" s="3"/>
      <c r="O4546" s="227"/>
      <c r="Q4546" s="94"/>
      <c r="R4546" s="94"/>
      <c r="S4546" s="94"/>
      <c r="T4546" s="94"/>
    </row>
    <row r="4547" ht="15.75" customHeight="1">
      <c r="A4547" s="242"/>
      <c r="B4547" s="222"/>
      <c r="C4547" s="223"/>
      <c r="D4547" s="248"/>
      <c r="J4547" s="226"/>
      <c r="K4547" s="3"/>
      <c r="L4547" s="3"/>
      <c r="O4547" s="227"/>
      <c r="Q4547" s="94"/>
      <c r="R4547" s="94"/>
      <c r="S4547" s="94"/>
      <c r="T4547" s="94"/>
    </row>
    <row r="4548" ht="15.75" customHeight="1">
      <c r="A4548" s="242"/>
      <c r="B4548" s="222"/>
      <c r="C4548" s="223"/>
      <c r="D4548" s="248"/>
      <c r="J4548" s="226"/>
      <c r="K4548" s="3"/>
      <c r="L4548" s="3"/>
      <c r="O4548" s="227"/>
      <c r="Q4548" s="94"/>
      <c r="R4548" s="94"/>
      <c r="S4548" s="94"/>
      <c r="T4548" s="94"/>
    </row>
    <row r="4549" ht="15.75" customHeight="1">
      <c r="A4549" s="242"/>
      <c r="B4549" s="222"/>
      <c r="C4549" s="223"/>
      <c r="D4549" s="248"/>
      <c r="J4549" s="226"/>
      <c r="K4549" s="3"/>
      <c r="L4549" s="3"/>
      <c r="O4549" s="227"/>
      <c r="Q4549" s="94"/>
      <c r="R4549" s="94"/>
      <c r="S4549" s="94"/>
      <c r="T4549" s="94"/>
    </row>
    <row r="4550" ht="15.75" customHeight="1">
      <c r="A4550" s="242"/>
      <c r="B4550" s="222"/>
      <c r="C4550" s="223"/>
      <c r="D4550" s="248"/>
      <c r="J4550" s="226"/>
      <c r="K4550" s="3"/>
      <c r="L4550" s="3"/>
      <c r="O4550" s="227"/>
      <c r="Q4550" s="94"/>
      <c r="R4550" s="94"/>
      <c r="S4550" s="94"/>
      <c r="T4550" s="94"/>
    </row>
    <row r="4551" ht="15.75" customHeight="1">
      <c r="A4551" s="242"/>
      <c r="B4551" s="222"/>
      <c r="C4551" s="223"/>
      <c r="D4551" s="248"/>
      <c r="J4551" s="226"/>
      <c r="K4551" s="3"/>
      <c r="L4551" s="3"/>
      <c r="O4551" s="227"/>
      <c r="Q4551" s="94"/>
      <c r="R4551" s="94"/>
      <c r="S4551" s="94"/>
      <c r="T4551" s="94"/>
    </row>
    <row r="4552" ht="15.75" customHeight="1">
      <c r="A4552" s="242"/>
      <c r="B4552" s="222"/>
      <c r="C4552" s="223"/>
      <c r="D4552" s="248"/>
      <c r="J4552" s="226"/>
      <c r="K4552" s="3"/>
      <c r="L4552" s="3"/>
      <c r="O4552" s="227"/>
      <c r="Q4552" s="94"/>
      <c r="R4552" s="94"/>
      <c r="S4552" s="94"/>
      <c r="T4552" s="94"/>
    </row>
    <row r="4553" ht="15.75" customHeight="1">
      <c r="A4553" s="242"/>
      <c r="B4553" s="222"/>
      <c r="C4553" s="223"/>
      <c r="D4553" s="248"/>
      <c r="J4553" s="226"/>
      <c r="K4553" s="3"/>
      <c r="L4553" s="3"/>
      <c r="O4553" s="227"/>
      <c r="Q4553" s="94"/>
      <c r="R4553" s="94"/>
      <c r="S4553" s="94"/>
      <c r="T4553" s="94"/>
    </row>
    <row r="4554" ht="15.75" customHeight="1">
      <c r="A4554" s="242"/>
      <c r="B4554" s="222"/>
      <c r="C4554" s="223"/>
      <c r="D4554" s="248"/>
      <c r="J4554" s="226"/>
      <c r="K4554" s="3"/>
      <c r="L4554" s="3"/>
      <c r="O4554" s="227"/>
      <c r="Q4554" s="94"/>
      <c r="R4554" s="94"/>
      <c r="S4554" s="94"/>
      <c r="T4554" s="94"/>
    </row>
    <row r="4555" ht="15.75" customHeight="1">
      <c r="A4555" s="242"/>
      <c r="B4555" s="222"/>
      <c r="C4555" s="223"/>
      <c r="D4555" s="248"/>
      <c r="J4555" s="226"/>
      <c r="K4555" s="3"/>
      <c r="L4555" s="3"/>
      <c r="O4555" s="227"/>
      <c r="Q4555" s="94"/>
      <c r="R4555" s="94"/>
      <c r="S4555" s="94"/>
      <c r="T4555" s="94"/>
    </row>
    <row r="4556" ht="15.75" customHeight="1">
      <c r="A4556" s="242"/>
      <c r="B4556" s="222"/>
      <c r="C4556" s="223"/>
      <c r="D4556" s="248"/>
      <c r="J4556" s="226"/>
      <c r="K4556" s="3"/>
      <c r="L4556" s="3"/>
      <c r="O4556" s="227"/>
      <c r="Q4556" s="94"/>
      <c r="R4556" s="94"/>
      <c r="S4556" s="94"/>
      <c r="T4556" s="94"/>
    </row>
    <row r="4557" ht="15.75" customHeight="1">
      <c r="A4557" s="242"/>
      <c r="B4557" s="222"/>
      <c r="C4557" s="223"/>
      <c r="D4557" s="248"/>
      <c r="J4557" s="226"/>
      <c r="K4557" s="3"/>
      <c r="L4557" s="3"/>
      <c r="O4557" s="227"/>
      <c r="Q4557" s="94"/>
      <c r="R4557" s="94"/>
      <c r="S4557" s="94"/>
      <c r="T4557" s="94"/>
    </row>
    <row r="4558" ht="15.75" customHeight="1">
      <c r="A4558" s="242"/>
      <c r="B4558" s="222"/>
      <c r="C4558" s="223"/>
      <c r="D4558" s="248"/>
      <c r="J4558" s="226"/>
      <c r="K4558" s="3"/>
      <c r="L4558" s="3"/>
      <c r="O4558" s="227"/>
      <c r="Q4558" s="94"/>
      <c r="R4558" s="94"/>
      <c r="S4558" s="94"/>
      <c r="T4558" s="94"/>
    </row>
    <row r="4559" ht="15.75" customHeight="1">
      <c r="A4559" s="242"/>
      <c r="B4559" s="222"/>
      <c r="C4559" s="223"/>
      <c r="D4559" s="248"/>
      <c r="J4559" s="226"/>
      <c r="K4559" s="3"/>
      <c r="L4559" s="3"/>
      <c r="O4559" s="227"/>
      <c r="Q4559" s="94"/>
      <c r="R4559" s="94"/>
      <c r="S4559" s="94"/>
      <c r="T4559" s="94"/>
    </row>
    <row r="4560" ht="15.75" customHeight="1">
      <c r="A4560" s="242"/>
      <c r="B4560" s="222"/>
      <c r="C4560" s="223"/>
      <c r="D4560" s="248"/>
      <c r="J4560" s="226"/>
      <c r="K4560" s="3"/>
      <c r="L4560" s="3"/>
      <c r="O4560" s="227"/>
      <c r="Q4560" s="94"/>
      <c r="R4560" s="94"/>
      <c r="S4560" s="94"/>
      <c r="T4560" s="94"/>
    </row>
    <row r="4561" ht="15.75" customHeight="1">
      <c r="A4561" s="242"/>
      <c r="B4561" s="222"/>
      <c r="C4561" s="223"/>
      <c r="D4561" s="248"/>
      <c r="J4561" s="226"/>
      <c r="K4561" s="3"/>
      <c r="L4561" s="3"/>
      <c r="O4561" s="227"/>
      <c r="Q4561" s="94"/>
      <c r="R4561" s="94"/>
      <c r="S4561" s="94"/>
      <c r="T4561" s="94"/>
    </row>
    <row r="4562" ht="15.75" customHeight="1">
      <c r="A4562" s="242"/>
      <c r="B4562" s="222"/>
      <c r="C4562" s="223"/>
      <c r="D4562" s="248"/>
      <c r="J4562" s="226"/>
      <c r="K4562" s="3"/>
      <c r="L4562" s="3"/>
      <c r="O4562" s="227"/>
      <c r="Q4562" s="94"/>
      <c r="R4562" s="94"/>
      <c r="S4562" s="94"/>
      <c r="T4562" s="94"/>
    </row>
    <row r="4563" ht="15.75" customHeight="1">
      <c r="A4563" s="242"/>
      <c r="B4563" s="222"/>
      <c r="C4563" s="223"/>
      <c r="D4563" s="248"/>
      <c r="J4563" s="226"/>
      <c r="K4563" s="3"/>
      <c r="L4563" s="3"/>
      <c r="O4563" s="227"/>
      <c r="Q4563" s="94"/>
      <c r="R4563" s="94"/>
      <c r="S4563" s="94"/>
      <c r="T4563" s="94"/>
    </row>
    <row r="4564" ht="15.75" customHeight="1">
      <c r="A4564" s="242"/>
      <c r="B4564" s="222"/>
      <c r="C4564" s="223"/>
      <c r="D4564" s="248"/>
      <c r="J4564" s="226"/>
      <c r="K4564" s="3"/>
      <c r="L4564" s="3"/>
      <c r="O4564" s="227"/>
      <c r="Q4564" s="94"/>
      <c r="R4564" s="94"/>
      <c r="S4564" s="94"/>
      <c r="T4564" s="94"/>
    </row>
    <row r="4565" ht="15.75" customHeight="1">
      <c r="A4565" s="242"/>
      <c r="B4565" s="222"/>
      <c r="C4565" s="223"/>
      <c r="D4565" s="248"/>
      <c r="J4565" s="226"/>
      <c r="K4565" s="3"/>
      <c r="L4565" s="3"/>
      <c r="O4565" s="227"/>
      <c r="Q4565" s="94"/>
      <c r="R4565" s="94"/>
      <c r="S4565" s="94"/>
      <c r="T4565" s="94"/>
    </row>
    <row r="4566" ht="15.75" customHeight="1">
      <c r="A4566" s="242"/>
      <c r="B4566" s="222"/>
      <c r="C4566" s="223"/>
      <c r="D4566" s="248"/>
      <c r="J4566" s="226"/>
      <c r="K4566" s="3"/>
      <c r="L4566" s="3"/>
      <c r="O4566" s="227"/>
      <c r="Q4566" s="94"/>
      <c r="R4566" s="94"/>
      <c r="S4566" s="94"/>
      <c r="T4566" s="94"/>
    </row>
    <row r="4567" ht="15.75" customHeight="1">
      <c r="A4567" s="242"/>
      <c r="B4567" s="222"/>
      <c r="C4567" s="223"/>
      <c r="D4567" s="248"/>
      <c r="J4567" s="226"/>
      <c r="K4567" s="3"/>
      <c r="L4567" s="3"/>
      <c r="O4567" s="227"/>
      <c r="Q4567" s="94"/>
      <c r="R4567" s="94"/>
      <c r="S4567" s="94"/>
      <c r="T4567" s="94"/>
    </row>
    <row r="4568" ht="15.75" customHeight="1">
      <c r="A4568" s="242"/>
      <c r="B4568" s="222"/>
      <c r="C4568" s="223"/>
      <c r="D4568" s="248"/>
      <c r="J4568" s="226"/>
      <c r="K4568" s="3"/>
      <c r="L4568" s="3"/>
      <c r="O4568" s="227"/>
      <c r="Q4568" s="94"/>
      <c r="R4568" s="94"/>
      <c r="S4568" s="94"/>
      <c r="T4568" s="94"/>
    </row>
    <row r="4569" ht="15.75" customHeight="1">
      <c r="A4569" s="242"/>
      <c r="B4569" s="222"/>
      <c r="C4569" s="223"/>
      <c r="D4569" s="248"/>
      <c r="J4569" s="226"/>
      <c r="K4569" s="3"/>
      <c r="L4569" s="3"/>
      <c r="O4569" s="227"/>
      <c r="Q4569" s="94"/>
      <c r="R4569" s="94"/>
      <c r="S4569" s="94"/>
      <c r="T4569" s="94"/>
    </row>
    <row r="4570" ht="15.75" customHeight="1">
      <c r="A4570" s="242"/>
      <c r="B4570" s="222"/>
      <c r="C4570" s="223"/>
      <c r="D4570" s="248"/>
      <c r="J4570" s="226"/>
      <c r="K4570" s="3"/>
      <c r="L4570" s="3"/>
      <c r="O4570" s="227"/>
      <c r="Q4570" s="94"/>
      <c r="R4570" s="94"/>
      <c r="S4570" s="94"/>
      <c r="T4570" s="94"/>
    </row>
    <row r="4571" ht="15.75" customHeight="1">
      <c r="A4571" s="242"/>
      <c r="B4571" s="222"/>
      <c r="C4571" s="223"/>
      <c r="D4571" s="248"/>
      <c r="J4571" s="226"/>
      <c r="K4571" s="3"/>
      <c r="L4571" s="3"/>
      <c r="O4571" s="227"/>
      <c r="Q4571" s="94"/>
      <c r="R4571" s="94"/>
      <c r="S4571" s="94"/>
      <c r="T4571" s="94"/>
    </row>
    <row r="4572" ht="15.75" customHeight="1">
      <c r="A4572" s="242"/>
      <c r="B4572" s="222"/>
      <c r="C4572" s="223"/>
      <c r="D4572" s="248"/>
      <c r="J4572" s="226"/>
      <c r="K4572" s="3"/>
      <c r="L4572" s="3"/>
      <c r="O4572" s="227"/>
      <c r="Q4572" s="94"/>
      <c r="R4572" s="94"/>
      <c r="S4572" s="94"/>
      <c r="T4572" s="94"/>
    </row>
    <row r="4573" ht="15.75" customHeight="1">
      <c r="A4573" s="242"/>
      <c r="B4573" s="222"/>
      <c r="C4573" s="223"/>
      <c r="D4573" s="248"/>
      <c r="J4573" s="226"/>
      <c r="K4573" s="3"/>
      <c r="L4573" s="3"/>
      <c r="O4573" s="227"/>
      <c r="Q4573" s="94"/>
      <c r="R4573" s="94"/>
      <c r="S4573" s="94"/>
      <c r="T4573" s="94"/>
    </row>
    <row r="4574" ht="15.75" customHeight="1">
      <c r="A4574" s="242"/>
      <c r="B4574" s="222"/>
      <c r="C4574" s="223"/>
      <c r="D4574" s="248"/>
      <c r="J4574" s="226"/>
      <c r="K4574" s="3"/>
      <c r="L4574" s="3"/>
      <c r="O4574" s="227"/>
      <c r="Q4574" s="94"/>
      <c r="R4574" s="94"/>
      <c r="S4574" s="94"/>
      <c r="T4574" s="94"/>
    </row>
    <row r="4575" ht="15.75" customHeight="1">
      <c r="A4575" s="242"/>
      <c r="B4575" s="222"/>
      <c r="C4575" s="223"/>
      <c r="D4575" s="248"/>
      <c r="J4575" s="226"/>
      <c r="K4575" s="3"/>
      <c r="L4575" s="3"/>
      <c r="O4575" s="227"/>
      <c r="Q4575" s="94"/>
      <c r="R4575" s="94"/>
      <c r="S4575" s="94"/>
      <c r="T4575" s="94"/>
    </row>
    <row r="4576" ht="15.75" customHeight="1">
      <c r="A4576" s="242"/>
      <c r="B4576" s="222"/>
      <c r="C4576" s="223"/>
      <c r="D4576" s="248"/>
      <c r="J4576" s="226"/>
      <c r="K4576" s="3"/>
      <c r="L4576" s="3"/>
      <c r="O4576" s="227"/>
      <c r="Q4576" s="94"/>
      <c r="R4576" s="94"/>
      <c r="S4576" s="94"/>
      <c r="T4576" s="94"/>
    </row>
    <row r="4577" ht="15.75" customHeight="1">
      <c r="A4577" s="242"/>
      <c r="B4577" s="222"/>
      <c r="C4577" s="223"/>
      <c r="D4577" s="248"/>
      <c r="J4577" s="226"/>
      <c r="K4577" s="3"/>
      <c r="L4577" s="3"/>
      <c r="O4577" s="227"/>
      <c r="Q4577" s="94"/>
      <c r="R4577" s="94"/>
      <c r="S4577" s="94"/>
      <c r="T4577" s="94"/>
    </row>
    <row r="4578" ht="15.75" customHeight="1">
      <c r="A4578" s="242"/>
      <c r="B4578" s="222"/>
      <c r="C4578" s="223"/>
      <c r="D4578" s="248"/>
      <c r="J4578" s="226"/>
      <c r="K4578" s="3"/>
      <c r="L4578" s="3"/>
      <c r="O4578" s="227"/>
      <c r="Q4578" s="94"/>
      <c r="R4578" s="94"/>
      <c r="S4578" s="94"/>
      <c r="T4578" s="94"/>
    </row>
    <row r="4579" ht="15.75" customHeight="1">
      <c r="A4579" s="242"/>
      <c r="B4579" s="222"/>
      <c r="C4579" s="223"/>
      <c r="D4579" s="248"/>
      <c r="J4579" s="226"/>
      <c r="K4579" s="3"/>
      <c r="L4579" s="3"/>
      <c r="O4579" s="227"/>
      <c r="Q4579" s="94"/>
      <c r="R4579" s="94"/>
      <c r="S4579" s="94"/>
      <c r="T4579" s="94"/>
    </row>
    <row r="4580" ht="15.75" customHeight="1">
      <c r="A4580" s="242"/>
      <c r="B4580" s="222"/>
      <c r="C4580" s="223"/>
      <c r="D4580" s="248"/>
      <c r="J4580" s="226"/>
      <c r="K4580" s="3"/>
      <c r="L4580" s="3"/>
      <c r="O4580" s="227"/>
      <c r="Q4580" s="94"/>
      <c r="R4580" s="94"/>
      <c r="S4580" s="94"/>
      <c r="T4580" s="94"/>
    </row>
    <row r="4581" ht="15.75" customHeight="1">
      <c r="A4581" s="242"/>
      <c r="B4581" s="222"/>
      <c r="C4581" s="223"/>
      <c r="D4581" s="248"/>
      <c r="J4581" s="226"/>
      <c r="K4581" s="3"/>
      <c r="L4581" s="3"/>
      <c r="O4581" s="227"/>
      <c r="Q4581" s="94"/>
      <c r="R4581" s="94"/>
      <c r="S4581" s="94"/>
      <c r="T4581" s="94"/>
    </row>
    <row r="4582" ht="15.75" customHeight="1">
      <c r="A4582" s="242"/>
      <c r="B4582" s="222"/>
      <c r="C4582" s="223"/>
      <c r="D4582" s="248"/>
      <c r="J4582" s="226"/>
      <c r="K4582" s="3"/>
      <c r="L4582" s="3"/>
      <c r="O4582" s="227"/>
      <c r="Q4582" s="94"/>
      <c r="R4582" s="94"/>
      <c r="S4582" s="94"/>
      <c r="T4582" s="94"/>
    </row>
    <row r="4583" ht="15.75" customHeight="1">
      <c r="A4583" s="242"/>
      <c r="B4583" s="222"/>
      <c r="C4583" s="223"/>
      <c r="D4583" s="248"/>
      <c r="J4583" s="226"/>
      <c r="K4583" s="3"/>
      <c r="L4583" s="3"/>
      <c r="O4583" s="227"/>
      <c r="Q4583" s="94"/>
      <c r="R4583" s="94"/>
      <c r="S4583" s="94"/>
      <c r="T4583" s="94"/>
    </row>
    <row r="4584" ht="15.75" customHeight="1">
      <c r="A4584" s="242"/>
      <c r="B4584" s="222"/>
      <c r="C4584" s="223"/>
      <c r="D4584" s="248"/>
      <c r="J4584" s="226"/>
      <c r="K4584" s="3"/>
      <c r="L4584" s="3"/>
      <c r="O4584" s="227"/>
      <c r="Q4584" s="94"/>
      <c r="R4584" s="94"/>
      <c r="S4584" s="94"/>
      <c r="T4584" s="94"/>
    </row>
    <row r="4585" ht="15.75" customHeight="1">
      <c r="A4585" s="242"/>
      <c r="B4585" s="222"/>
      <c r="C4585" s="223"/>
      <c r="D4585" s="248"/>
      <c r="J4585" s="226"/>
      <c r="K4585" s="3"/>
      <c r="L4585" s="3"/>
      <c r="O4585" s="227"/>
      <c r="Q4585" s="94"/>
      <c r="R4585" s="94"/>
      <c r="S4585" s="94"/>
      <c r="T4585" s="94"/>
    </row>
    <row r="4586" ht="15.75" customHeight="1">
      <c r="A4586" s="242"/>
      <c r="B4586" s="222"/>
      <c r="C4586" s="223"/>
      <c r="D4586" s="248"/>
      <c r="J4586" s="226"/>
      <c r="K4586" s="3"/>
      <c r="L4586" s="3"/>
      <c r="O4586" s="227"/>
      <c r="Q4586" s="94"/>
      <c r="R4586" s="94"/>
      <c r="S4586" s="94"/>
      <c r="T4586" s="94"/>
    </row>
    <row r="4587" ht="15.75" customHeight="1">
      <c r="A4587" s="242"/>
      <c r="B4587" s="222"/>
      <c r="C4587" s="223"/>
      <c r="D4587" s="248"/>
      <c r="J4587" s="226"/>
      <c r="K4587" s="3"/>
      <c r="L4587" s="3"/>
      <c r="O4587" s="227"/>
      <c r="Q4587" s="94"/>
      <c r="R4587" s="94"/>
      <c r="S4587" s="94"/>
      <c r="T4587" s="94"/>
    </row>
    <row r="4588" ht="15.75" customHeight="1">
      <c r="A4588" s="242"/>
      <c r="B4588" s="222"/>
      <c r="C4588" s="223"/>
      <c r="D4588" s="248"/>
      <c r="J4588" s="226"/>
      <c r="K4588" s="3"/>
      <c r="L4588" s="3"/>
      <c r="O4588" s="227"/>
      <c r="Q4588" s="94"/>
      <c r="R4588" s="94"/>
      <c r="S4588" s="94"/>
      <c r="T4588" s="94"/>
    </row>
    <row r="4589" ht="15.75" customHeight="1">
      <c r="A4589" s="242"/>
      <c r="B4589" s="222"/>
      <c r="C4589" s="223"/>
      <c r="D4589" s="248"/>
      <c r="J4589" s="226"/>
      <c r="K4589" s="3"/>
      <c r="L4589" s="3"/>
      <c r="O4589" s="227"/>
      <c r="Q4589" s="94"/>
      <c r="R4589" s="94"/>
      <c r="S4589" s="94"/>
      <c r="T4589" s="94"/>
    </row>
    <row r="4590" ht="15.75" customHeight="1">
      <c r="A4590" s="242"/>
      <c r="B4590" s="222"/>
      <c r="C4590" s="223"/>
      <c r="D4590" s="248"/>
      <c r="J4590" s="226"/>
      <c r="K4590" s="3"/>
      <c r="L4590" s="3"/>
      <c r="O4590" s="227"/>
      <c r="Q4590" s="94"/>
      <c r="R4590" s="94"/>
      <c r="S4590" s="94"/>
      <c r="T4590" s="94"/>
    </row>
    <row r="4591" ht="15.75" customHeight="1">
      <c r="A4591" s="242"/>
      <c r="B4591" s="222"/>
      <c r="C4591" s="223"/>
      <c r="D4591" s="248"/>
      <c r="J4591" s="226"/>
      <c r="K4591" s="3"/>
      <c r="L4591" s="3"/>
      <c r="O4591" s="227"/>
      <c r="Q4591" s="94"/>
      <c r="R4591" s="94"/>
      <c r="S4591" s="94"/>
      <c r="T4591" s="94"/>
    </row>
    <row r="4592" ht="15.75" customHeight="1">
      <c r="A4592" s="242"/>
      <c r="B4592" s="222"/>
      <c r="C4592" s="223"/>
      <c r="D4592" s="248"/>
      <c r="J4592" s="226"/>
      <c r="K4592" s="3"/>
      <c r="L4592" s="3"/>
      <c r="O4592" s="227"/>
      <c r="Q4592" s="94"/>
      <c r="R4592" s="94"/>
      <c r="S4592" s="94"/>
      <c r="T4592" s="94"/>
    </row>
    <row r="4593" ht="15.75" customHeight="1">
      <c r="A4593" s="242"/>
      <c r="B4593" s="222"/>
      <c r="C4593" s="223"/>
      <c r="D4593" s="248"/>
      <c r="J4593" s="226"/>
      <c r="K4593" s="3"/>
      <c r="L4593" s="3"/>
      <c r="O4593" s="227"/>
      <c r="Q4593" s="94"/>
      <c r="R4593" s="94"/>
      <c r="S4593" s="94"/>
      <c r="T4593" s="94"/>
    </row>
    <row r="4594" ht="15.75" customHeight="1">
      <c r="A4594" s="242"/>
      <c r="B4594" s="222"/>
      <c r="C4594" s="223"/>
      <c r="D4594" s="248"/>
      <c r="J4594" s="226"/>
      <c r="K4594" s="3"/>
      <c r="L4594" s="3"/>
      <c r="O4594" s="227"/>
      <c r="Q4594" s="94"/>
      <c r="R4594" s="94"/>
      <c r="S4594" s="94"/>
      <c r="T4594" s="94"/>
    </row>
    <row r="4595" ht="15.75" customHeight="1">
      <c r="A4595" s="242"/>
      <c r="B4595" s="222"/>
      <c r="C4595" s="223"/>
      <c r="D4595" s="248"/>
      <c r="J4595" s="226"/>
      <c r="K4595" s="3"/>
      <c r="L4595" s="3"/>
      <c r="O4595" s="227"/>
      <c r="Q4595" s="94"/>
      <c r="R4595" s="94"/>
      <c r="S4595" s="94"/>
      <c r="T4595" s="94"/>
    </row>
    <row r="4596" ht="15.75" customHeight="1">
      <c r="A4596" s="242"/>
      <c r="B4596" s="222"/>
      <c r="C4596" s="223"/>
      <c r="D4596" s="248"/>
      <c r="J4596" s="226"/>
      <c r="K4596" s="3"/>
      <c r="L4596" s="3"/>
      <c r="O4596" s="227"/>
      <c r="Q4596" s="94"/>
      <c r="R4596" s="94"/>
      <c r="S4596" s="94"/>
      <c r="T4596" s="94"/>
    </row>
    <row r="4597" ht="15.75" customHeight="1">
      <c r="A4597" s="242"/>
      <c r="B4597" s="222"/>
      <c r="C4597" s="223"/>
      <c r="D4597" s="248"/>
      <c r="J4597" s="226"/>
      <c r="K4597" s="3"/>
      <c r="L4597" s="3"/>
      <c r="O4597" s="227"/>
      <c r="Q4597" s="94"/>
      <c r="R4597" s="94"/>
      <c r="S4597" s="94"/>
      <c r="T4597" s="94"/>
    </row>
    <row r="4598" ht="15.75" customHeight="1">
      <c r="A4598" s="242"/>
      <c r="B4598" s="222"/>
      <c r="C4598" s="223"/>
      <c r="D4598" s="248"/>
      <c r="J4598" s="226"/>
      <c r="K4598" s="3"/>
      <c r="L4598" s="3"/>
      <c r="O4598" s="227"/>
      <c r="Q4598" s="94"/>
      <c r="R4598" s="94"/>
      <c r="S4598" s="94"/>
      <c r="T4598" s="94"/>
    </row>
    <row r="4599" ht="15.75" customHeight="1">
      <c r="A4599" s="242"/>
      <c r="B4599" s="222"/>
      <c r="C4599" s="223"/>
      <c r="D4599" s="248"/>
      <c r="J4599" s="226"/>
      <c r="K4599" s="3"/>
      <c r="L4599" s="3"/>
      <c r="O4599" s="227"/>
      <c r="Q4599" s="94"/>
      <c r="R4599" s="94"/>
      <c r="S4599" s="94"/>
      <c r="T4599" s="94"/>
    </row>
    <row r="4600" ht="15.75" customHeight="1">
      <c r="A4600" s="242"/>
      <c r="B4600" s="222"/>
      <c r="C4600" s="223"/>
      <c r="D4600" s="248"/>
      <c r="J4600" s="226"/>
      <c r="K4600" s="3"/>
      <c r="L4600" s="3"/>
      <c r="O4600" s="227"/>
      <c r="Q4600" s="94"/>
      <c r="R4600" s="94"/>
      <c r="S4600" s="94"/>
      <c r="T4600" s="94"/>
    </row>
    <row r="4601" ht="15.75" customHeight="1">
      <c r="A4601" s="242"/>
      <c r="B4601" s="222"/>
      <c r="C4601" s="223"/>
      <c r="D4601" s="248"/>
      <c r="J4601" s="226"/>
      <c r="K4601" s="3"/>
      <c r="L4601" s="3"/>
      <c r="O4601" s="227"/>
      <c r="Q4601" s="94"/>
      <c r="R4601" s="94"/>
      <c r="S4601" s="94"/>
      <c r="T4601" s="94"/>
    </row>
    <row r="4602" ht="15.75" customHeight="1">
      <c r="A4602" s="242"/>
      <c r="B4602" s="222"/>
      <c r="C4602" s="223"/>
      <c r="D4602" s="248"/>
      <c r="J4602" s="226"/>
      <c r="K4602" s="3"/>
      <c r="L4602" s="3"/>
      <c r="O4602" s="227"/>
      <c r="Q4602" s="94"/>
      <c r="R4602" s="94"/>
      <c r="S4602" s="94"/>
      <c r="T4602" s="94"/>
    </row>
    <row r="4603" ht="15.75" customHeight="1">
      <c r="A4603" s="242"/>
      <c r="B4603" s="222"/>
      <c r="C4603" s="223"/>
      <c r="D4603" s="248"/>
      <c r="J4603" s="226"/>
      <c r="K4603" s="3"/>
      <c r="L4603" s="3"/>
      <c r="O4603" s="227"/>
      <c r="Q4603" s="94"/>
      <c r="R4603" s="94"/>
      <c r="S4603" s="94"/>
      <c r="T4603" s="94"/>
    </row>
    <row r="4604" ht="15.75" customHeight="1">
      <c r="A4604" s="242"/>
      <c r="B4604" s="222"/>
      <c r="C4604" s="223"/>
      <c r="D4604" s="248"/>
      <c r="J4604" s="226"/>
      <c r="K4604" s="3"/>
      <c r="L4604" s="3"/>
      <c r="O4604" s="227"/>
      <c r="Q4604" s="94"/>
      <c r="R4604" s="94"/>
      <c r="S4604" s="94"/>
      <c r="T4604" s="94"/>
    </row>
    <row r="4605" ht="15.75" customHeight="1">
      <c r="A4605" s="242"/>
      <c r="B4605" s="222"/>
      <c r="C4605" s="223"/>
      <c r="D4605" s="248"/>
      <c r="J4605" s="226"/>
      <c r="K4605" s="3"/>
      <c r="L4605" s="3"/>
      <c r="O4605" s="227"/>
      <c r="Q4605" s="94"/>
      <c r="R4605" s="94"/>
      <c r="S4605" s="94"/>
      <c r="T4605" s="94"/>
    </row>
    <row r="4606" ht="15.75" customHeight="1">
      <c r="A4606" s="242"/>
      <c r="B4606" s="222"/>
      <c r="C4606" s="223"/>
      <c r="D4606" s="248"/>
      <c r="J4606" s="226"/>
      <c r="K4606" s="3"/>
      <c r="L4606" s="3"/>
      <c r="O4606" s="227"/>
      <c r="Q4606" s="94"/>
      <c r="R4606" s="94"/>
      <c r="S4606" s="94"/>
      <c r="T4606" s="94"/>
    </row>
    <row r="4607" ht="15.75" customHeight="1">
      <c r="A4607" s="242"/>
      <c r="B4607" s="222"/>
      <c r="C4607" s="223"/>
      <c r="D4607" s="248"/>
      <c r="J4607" s="226"/>
      <c r="K4607" s="3"/>
      <c r="L4607" s="3"/>
      <c r="O4607" s="227"/>
      <c r="Q4607" s="94"/>
      <c r="R4607" s="94"/>
      <c r="S4607" s="94"/>
      <c r="T4607" s="94"/>
    </row>
    <row r="4608" ht="15.75" customHeight="1">
      <c r="A4608" s="242"/>
      <c r="B4608" s="222"/>
      <c r="C4608" s="223"/>
      <c r="D4608" s="248"/>
      <c r="J4608" s="226"/>
      <c r="K4608" s="3"/>
      <c r="L4608" s="3"/>
      <c r="O4608" s="227"/>
      <c r="Q4608" s="94"/>
      <c r="R4608" s="94"/>
      <c r="S4608" s="94"/>
      <c r="T4608" s="94"/>
    </row>
    <row r="4609" ht="15.75" customHeight="1">
      <c r="A4609" s="242"/>
      <c r="B4609" s="222"/>
      <c r="C4609" s="223"/>
      <c r="D4609" s="248"/>
      <c r="J4609" s="226"/>
      <c r="K4609" s="3"/>
      <c r="L4609" s="3"/>
      <c r="O4609" s="227"/>
      <c r="Q4609" s="94"/>
      <c r="R4609" s="94"/>
      <c r="S4609" s="94"/>
      <c r="T4609" s="94"/>
    </row>
    <row r="4610" ht="15.75" customHeight="1">
      <c r="A4610" s="242"/>
      <c r="B4610" s="222"/>
      <c r="C4610" s="223"/>
      <c r="D4610" s="248"/>
      <c r="J4610" s="226"/>
      <c r="K4610" s="3"/>
      <c r="L4610" s="3"/>
      <c r="O4610" s="227"/>
      <c r="Q4610" s="94"/>
      <c r="R4610" s="94"/>
      <c r="S4610" s="94"/>
      <c r="T4610" s="94"/>
    </row>
    <row r="4611" ht="15.75" customHeight="1">
      <c r="A4611" s="242"/>
      <c r="B4611" s="222"/>
      <c r="C4611" s="223"/>
      <c r="D4611" s="248"/>
      <c r="J4611" s="226"/>
      <c r="K4611" s="3"/>
      <c r="L4611" s="3"/>
      <c r="O4611" s="227"/>
      <c r="Q4611" s="94"/>
      <c r="R4611" s="94"/>
      <c r="S4611" s="94"/>
      <c r="T4611" s="94"/>
    </row>
    <row r="4612" ht="15.75" customHeight="1">
      <c r="A4612" s="242"/>
      <c r="B4612" s="222"/>
      <c r="C4612" s="223"/>
      <c r="D4612" s="248"/>
      <c r="J4612" s="226"/>
      <c r="K4612" s="3"/>
      <c r="L4612" s="3"/>
      <c r="O4612" s="227"/>
      <c r="Q4612" s="94"/>
      <c r="R4612" s="94"/>
      <c r="S4612" s="94"/>
      <c r="T4612" s="94"/>
    </row>
    <row r="4613" ht="15.75" customHeight="1">
      <c r="A4613" s="242"/>
      <c r="B4613" s="222"/>
      <c r="C4613" s="223"/>
      <c r="D4613" s="248"/>
      <c r="J4613" s="226"/>
      <c r="K4613" s="3"/>
      <c r="L4613" s="3"/>
      <c r="O4613" s="227"/>
      <c r="Q4613" s="94"/>
      <c r="R4613" s="94"/>
      <c r="S4613" s="94"/>
      <c r="T4613" s="94"/>
    </row>
    <row r="4614" ht="15.75" customHeight="1">
      <c r="A4614" s="242"/>
      <c r="B4614" s="222"/>
      <c r="C4614" s="223"/>
      <c r="D4614" s="248"/>
      <c r="J4614" s="226"/>
      <c r="K4614" s="3"/>
      <c r="L4614" s="3"/>
      <c r="O4614" s="227"/>
      <c r="Q4614" s="94"/>
      <c r="R4614" s="94"/>
      <c r="S4614" s="94"/>
      <c r="T4614" s="94"/>
    </row>
    <row r="4615" ht="15.75" customHeight="1">
      <c r="A4615" s="242"/>
      <c r="B4615" s="222"/>
      <c r="C4615" s="223"/>
      <c r="D4615" s="248"/>
      <c r="J4615" s="226"/>
      <c r="K4615" s="3"/>
      <c r="L4615" s="3"/>
      <c r="O4615" s="227"/>
      <c r="Q4615" s="94"/>
      <c r="R4615" s="94"/>
      <c r="S4615" s="94"/>
      <c r="T4615" s="94"/>
    </row>
    <row r="4616" ht="15.75" customHeight="1">
      <c r="A4616" s="242"/>
      <c r="B4616" s="222"/>
      <c r="C4616" s="223"/>
      <c r="D4616" s="248"/>
      <c r="J4616" s="226"/>
      <c r="K4616" s="3"/>
      <c r="L4616" s="3"/>
      <c r="O4616" s="227"/>
      <c r="Q4616" s="94"/>
      <c r="R4616" s="94"/>
      <c r="S4616" s="94"/>
      <c r="T4616" s="94"/>
    </row>
    <row r="4617" ht="15.75" customHeight="1">
      <c r="A4617" s="242"/>
      <c r="B4617" s="222"/>
      <c r="C4617" s="223"/>
      <c r="D4617" s="248"/>
      <c r="J4617" s="226"/>
      <c r="K4617" s="3"/>
      <c r="L4617" s="3"/>
      <c r="O4617" s="227"/>
      <c r="Q4617" s="94"/>
      <c r="R4617" s="94"/>
      <c r="S4617" s="94"/>
      <c r="T4617" s="94"/>
    </row>
    <row r="4618" ht="15.75" customHeight="1">
      <c r="A4618" s="242"/>
      <c r="B4618" s="222"/>
      <c r="C4618" s="223"/>
      <c r="D4618" s="248"/>
      <c r="J4618" s="226"/>
      <c r="K4618" s="3"/>
      <c r="L4618" s="3"/>
      <c r="O4618" s="227"/>
      <c r="Q4618" s="94"/>
      <c r="R4618" s="94"/>
      <c r="S4618" s="94"/>
      <c r="T4618" s="94"/>
    </row>
    <row r="4619" ht="15.75" customHeight="1">
      <c r="A4619" s="242"/>
      <c r="B4619" s="222"/>
      <c r="C4619" s="223"/>
      <c r="D4619" s="248"/>
      <c r="J4619" s="226"/>
      <c r="K4619" s="3"/>
      <c r="L4619" s="3"/>
      <c r="O4619" s="227"/>
      <c r="Q4619" s="94"/>
      <c r="R4619" s="94"/>
      <c r="S4619" s="94"/>
      <c r="T4619" s="94"/>
    </row>
    <row r="4620" ht="15.75" customHeight="1">
      <c r="A4620" s="242"/>
      <c r="B4620" s="222"/>
      <c r="C4620" s="223"/>
      <c r="D4620" s="248"/>
      <c r="J4620" s="226"/>
      <c r="K4620" s="3"/>
      <c r="L4620" s="3"/>
      <c r="O4620" s="227"/>
      <c r="Q4620" s="94"/>
      <c r="R4620" s="94"/>
      <c r="S4620" s="94"/>
      <c r="T4620" s="94"/>
    </row>
    <row r="4621" ht="15.75" customHeight="1">
      <c r="A4621" s="242"/>
      <c r="B4621" s="222"/>
      <c r="C4621" s="223"/>
      <c r="D4621" s="248"/>
      <c r="J4621" s="226"/>
      <c r="K4621" s="3"/>
      <c r="L4621" s="3"/>
      <c r="O4621" s="227"/>
      <c r="Q4621" s="94"/>
      <c r="R4621" s="94"/>
      <c r="S4621" s="94"/>
      <c r="T4621" s="94"/>
    </row>
    <row r="4622" ht="15.75" customHeight="1">
      <c r="A4622" s="242"/>
      <c r="B4622" s="222"/>
      <c r="C4622" s="223"/>
      <c r="D4622" s="248"/>
      <c r="J4622" s="226"/>
      <c r="K4622" s="3"/>
      <c r="L4622" s="3"/>
      <c r="O4622" s="227"/>
      <c r="Q4622" s="94"/>
      <c r="R4622" s="94"/>
      <c r="S4622" s="94"/>
      <c r="T4622" s="94"/>
    </row>
    <row r="4623" ht="15.75" customHeight="1">
      <c r="A4623" s="242"/>
      <c r="B4623" s="222"/>
      <c r="C4623" s="223"/>
      <c r="D4623" s="248"/>
      <c r="J4623" s="226"/>
      <c r="K4623" s="3"/>
      <c r="L4623" s="3"/>
      <c r="O4623" s="227"/>
      <c r="Q4623" s="94"/>
      <c r="R4623" s="94"/>
      <c r="S4623" s="94"/>
      <c r="T4623" s="94"/>
    </row>
    <row r="4624" ht="15.75" customHeight="1">
      <c r="A4624" s="242"/>
      <c r="B4624" s="222"/>
      <c r="C4624" s="223"/>
      <c r="D4624" s="248"/>
      <c r="J4624" s="226"/>
      <c r="K4624" s="3"/>
      <c r="L4624" s="3"/>
      <c r="O4624" s="227"/>
      <c r="Q4624" s="94"/>
      <c r="R4624" s="94"/>
      <c r="S4624" s="94"/>
      <c r="T4624" s="94"/>
    </row>
    <row r="4625" ht="15.75" customHeight="1">
      <c r="A4625" s="242"/>
      <c r="B4625" s="222"/>
      <c r="C4625" s="223"/>
      <c r="D4625" s="248"/>
      <c r="J4625" s="226"/>
      <c r="K4625" s="3"/>
      <c r="L4625" s="3"/>
      <c r="O4625" s="227"/>
      <c r="Q4625" s="94"/>
      <c r="R4625" s="94"/>
      <c r="S4625" s="94"/>
      <c r="T4625" s="94"/>
    </row>
    <row r="4626" ht="15.75" customHeight="1">
      <c r="A4626" s="242"/>
      <c r="B4626" s="222"/>
      <c r="C4626" s="223"/>
      <c r="D4626" s="248"/>
      <c r="J4626" s="226"/>
      <c r="K4626" s="3"/>
      <c r="L4626" s="3"/>
      <c r="O4626" s="227"/>
      <c r="Q4626" s="94"/>
      <c r="R4626" s="94"/>
      <c r="S4626" s="94"/>
      <c r="T4626" s="94"/>
    </row>
    <row r="4627" ht="15.75" customHeight="1">
      <c r="A4627" s="242"/>
      <c r="B4627" s="222"/>
      <c r="C4627" s="223"/>
      <c r="D4627" s="248"/>
      <c r="J4627" s="226"/>
      <c r="K4627" s="3"/>
      <c r="L4627" s="3"/>
      <c r="O4627" s="227"/>
      <c r="Q4627" s="94"/>
      <c r="R4627" s="94"/>
      <c r="S4627" s="94"/>
      <c r="T4627" s="94"/>
    </row>
    <row r="4628" ht="15.75" customHeight="1">
      <c r="A4628" s="242"/>
      <c r="B4628" s="222"/>
      <c r="C4628" s="223"/>
      <c r="D4628" s="248"/>
      <c r="J4628" s="226"/>
      <c r="K4628" s="3"/>
      <c r="L4628" s="3"/>
      <c r="O4628" s="227"/>
      <c r="Q4628" s="94"/>
      <c r="R4628" s="94"/>
      <c r="S4628" s="94"/>
      <c r="T4628" s="94"/>
    </row>
    <row r="4629" ht="15.75" customHeight="1">
      <c r="A4629" s="242"/>
      <c r="B4629" s="222"/>
      <c r="C4629" s="223"/>
      <c r="D4629" s="248"/>
      <c r="J4629" s="226"/>
      <c r="K4629" s="3"/>
      <c r="L4629" s="3"/>
      <c r="O4629" s="227"/>
      <c r="Q4629" s="94"/>
      <c r="R4629" s="94"/>
      <c r="S4629" s="94"/>
      <c r="T4629" s="94"/>
    </row>
    <row r="4630" ht="15.75" customHeight="1">
      <c r="A4630" s="242"/>
      <c r="B4630" s="222"/>
      <c r="C4630" s="223"/>
      <c r="D4630" s="248"/>
      <c r="J4630" s="226"/>
      <c r="K4630" s="3"/>
      <c r="L4630" s="3"/>
      <c r="O4630" s="227"/>
      <c r="Q4630" s="94"/>
      <c r="R4630" s="94"/>
      <c r="S4630" s="94"/>
      <c r="T4630" s="94"/>
    </row>
    <row r="4631" ht="15.75" customHeight="1">
      <c r="A4631" s="242"/>
      <c r="B4631" s="222"/>
      <c r="C4631" s="223"/>
      <c r="D4631" s="248"/>
      <c r="J4631" s="226"/>
      <c r="K4631" s="3"/>
      <c r="L4631" s="3"/>
      <c r="O4631" s="227"/>
      <c r="Q4631" s="94"/>
      <c r="R4631" s="94"/>
      <c r="S4631" s="94"/>
      <c r="T4631" s="94"/>
    </row>
    <row r="4632" ht="15.75" customHeight="1">
      <c r="A4632" s="242"/>
      <c r="B4632" s="222"/>
      <c r="C4632" s="223"/>
      <c r="D4632" s="248"/>
      <c r="J4632" s="226"/>
      <c r="K4632" s="3"/>
      <c r="L4632" s="3"/>
      <c r="O4632" s="227"/>
      <c r="Q4632" s="94"/>
      <c r="R4632" s="94"/>
      <c r="S4632" s="94"/>
      <c r="T4632" s="94"/>
    </row>
    <row r="4633" ht="15.75" customHeight="1">
      <c r="A4633" s="242"/>
      <c r="B4633" s="222"/>
      <c r="C4633" s="223"/>
      <c r="D4633" s="248"/>
      <c r="J4633" s="226"/>
      <c r="K4633" s="3"/>
      <c r="L4633" s="3"/>
      <c r="O4633" s="227"/>
      <c r="Q4633" s="94"/>
      <c r="R4633" s="94"/>
      <c r="S4633" s="94"/>
      <c r="T4633" s="94"/>
    </row>
    <row r="4634" ht="15.75" customHeight="1">
      <c r="A4634" s="242"/>
      <c r="B4634" s="222"/>
      <c r="C4634" s="223"/>
      <c r="D4634" s="248"/>
      <c r="J4634" s="226"/>
      <c r="K4634" s="3"/>
      <c r="L4634" s="3"/>
      <c r="O4634" s="227"/>
      <c r="Q4634" s="94"/>
      <c r="R4634" s="94"/>
      <c r="S4634" s="94"/>
      <c r="T4634" s="94"/>
    </row>
    <row r="4635" ht="15.75" customHeight="1">
      <c r="A4635" s="242"/>
      <c r="B4635" s="222"/>
      <c r="C4635" s="223"/>
      <c r="D4635" s="248"/>
      <c r="J4635" s="226"/>
      <c r="K4635" s="3"/>
      <c r="L4635" s="3"/>
      <c r="O4635" s="227"/>
      <c r="Q4635" s="94"/>
      <c r="R4635" s="94"/>
      <c r="S4635" s="94"/>
      <c r="T4635" s="94"/>
    </row>
    <row r="4636" ht="15.75" customHeight="1">
      <c r="A4636" s="242"/>
      <c r="B4636" s="222"/>
      <c r="C4636" s="223"/>
      <c r="D4636" s="248"/>
      <c r="J4636" s="226"/>
      <c r="K4636" s="3"/>
      <c r="L4636" s="3"/>
      <c r="O4636" s="227"/>
      <c r="Q4636" s="94"/>
      <c r="R4636" s="94"/>
      <c r="S4636" s="94"/>
      <c r="T4636" s="94"/>
    </row>
    <row r="4637" ht="15.75" customHeight="1">
      <c r="A4637" s="242"/>
      <c r="B4637" s="222"/>
      <c r="C4637" s="223"/>
      <c r="D4637" s="248"/>
      <c r="J4637" s="226"/>
      <c r="K4637" s="3"/>
      <c r="L4637" s="3"/>
      <c r="O4637" s="227"/>
      <c r="Q4637" s="94"/>
      <c r="R4637" s="94"/>
      <c r="S4637" s="94"/>
      <c r="T4637" s="94"/>
    </row>
    <row r="4638" ht="15.75" customHeight="1">
      <c r="A4638" s="242"/>
      <c r="B4638" s="222"/>
      <c r="C4638" s="223"/>
      <c r="D4638" s="248"/>
      <c r="J4638" s="226"/>
      <c r="K4638" s="3"/>
      <c r="L4638" s="3"/>
      <c r="O4638" s="227"/>
      <c r="Q4638" s="94"/>
      <c r="R4638" s="94"/>
      <c r="S4638" s="94"/>
      <c r="T4638" s="94"/>
    </row>
    <row r="4639" ht="15.75" customHeight="1">
      <c r="A4639" s="242"/>
      <c r="B4639" s="222"/>
      <c r="C4639" s="223"/>
      <c r="D4639" s="248"/>
      <c r="J4639" s="226"/>
      <c r="K4639" s="3"/>
      <c r="L4639" s="3"/>
      <c r="O4639" s="227"/>
      <c r="Q4639" s="94"/>
      <c r="R4639" s="94"/>
      <c r="S4639" s="94"/>
      <c r="T4639" s="94"/>
    </row>
    <row r="4640" ht="15.75" customHeight="1">
      <c r="A4640" s="242"/>
      <c r="B4640" s="222"/>
      <c r="C4640" s="223"/>
      <c r="D4640" s="248"/>
      <c r="J4640" s="226"/>
      <c r="K4640" s="3"/>
      <c r="L4640" s="3"/>
      <c r="O4640" s="227"/>
      <c r="Q4640" s="94"/>
      <c r="R4640" s="94"/>
      <c r="S4640" s="94"/>
      <c r="T4640" s="94"/>
    </row>
    <row r="4641" ht="15.75" customHeight="1">
      <c r="A4641" s="242"/>
      <c r="B4641" s="222"/>
      <c r="C4641" s="223"/>
      <c r="D4641" s="248"/>
      <c r="J4641" s="226"/>
      <c r="K4641" s="3"/>
      <c r="L4641" s="3"/>
      <c r="O4641" s="227"/>
      <c r="Q4641" s="94"/>
      <c r="R4641" s="94"/>
      <c r="S4641" s="94"/>
      <c r="T4641" s="94"/>
    </row>
    <row r="4642" ht="15.75" customHeight="1">
      <c r="A4642" s="242"/>
      <c r="B4642" s="222"/>
      <c r="C4642" s="223"/>
      <c r="D4642" s="248"/>
      <c r="J4642" s="226"/>
      <c r="K4642" s="3"/>
      <c r="L4642" s="3"/>
      <c r="O4642" s="227"/>
      <c r="Q4642" s="94"/>
      <c r="R4642" s="94"/>
      <c r="S4642" s="94"/>
      <c r="T4642" s="94"/>
    </row>
    <row r="4643" ht="15.75" customHeight="1">
      <c r="A4643" s="242"/>
      <c r="B4643" s="222"/>
      <c r="C4643" s="223"/>
      <c r="D4643" s="248"/>
      <c r="J4643" s="226"/>
      <c r="K4643" s="3"/>
      <c r="L4643" s="3"/>
      <c r="O4643" s="227"/>
      <c r="Q4643" s="94"/>
      <c r="R4643" s="94"/>
      <c r="S4643" s="94"/>
      <c r="T4643" s="94"/>
    </row>
    <row r="4644" ht="15.75" customHeight="1">
      <c r="A4644" s="242"/>
      <c r="B4644" s="222"/>
      <c r="C4644" s="223"/>
      <c r="D4644" s="248"/>
      <c r="J4644" s="226"/>
      <c r="K4644" s="3"/>
      <c r="L4644" s="3"/>
      <c r="O4644" s="227"/>
      <c r="Q4644" s="94"/>
      <c r="R4644" s="94"/>
      <c r="S4644" s="94"/>
      <c r="T4644" s="94"/>
    </row>
    <row r="4645" ht="15.75" customHeight="1">
      <c r="A4645" s="242"/>
      <c r="B4645" s="222"/>
      <c r="C4645" s="223"/>
      <c r="D4645" s="248"/>
      <c r="J4645" s="226"/>
      <c r="K4645" s="3"/>
      <c r="L4645" s="3"/>
      <c r="O4645" s="227"/>
      <c r="Q4645" s="94"/>
      <c r="R4645" s="94"/>
      <c r="S4645" s="94"/>
      <c r="T4645" s="94"/>
    </row>
    <row r="4646" ht="15.75" customHeight="1">
      <c r="A4646" s="242"/>
      <c r="B4646" s="222"/>
      <c r="C4646" s="223"/>
      <c r="D4646" s="248"/>
      <c r="J4646" s="226"/>
      <c r="K4646" s="3"/>
      <c r="L4646" s="3"/>
      <c r="O4646" s="227"/>
      <c r="Q4646" s="94"/>
      <c r="R4646" s="94"/>
      <c r="S4646" s="94"/>
      <c r="T4646" s="94"/>
    </row>
    <row r="4647" ht="15.75" customHeight="1">
      <c r="A4647" s="242"/>
      <c r="B4647" s="222"/>
      <c r="C4647" s="223"/>
      <c r="D4647" s="248"/>
      <c r="J4647" s="226"/>
      <c r="K4647" s="3"/>
      <c r="L4647" s="3"/>
      <c r="O4647" s="227"/>
      <c r="Q4647" s="94"/>
      <c r="R4647" s="94"/>
      <c r="S4647" s="94"/>
      <c r="T4647" s="94"/>
    </row>
    <row r="4648" ht="15.75" customHeight="1">
      <c r="A4648" s="242"/>
      <c r="B4648" s="222"/>
      <c r="C4648" s="223"/>
      <c r="D4648" s="248"/>
      <c r="J4648" s="226"/>
      <c r="K4648" s="3"/>
      <c r="L4648" s="3"/>
      <c r="O4648" s="227"/>
      <c r="Q4648" s="94"/>
      <c r="R4648" s="94"/>
      <c r="S4648" s="94"/>
      <c r="T4648" s="94"/>
    </row>
    <row r="4649" ht="15.75" customHeight="1">
      <c r="A4649" s="242"/>
      <c r="B4649" s="222"/>
      <c r="C4649" s="223"/>
      <c r="D4649" s="248"/>
      <c r="J4649" s="226"/>
      <c r="K4649" s="3"/>
      <c r="L4649" s="3"/>
      <c r="O4649" s="227"/>
      <c r="Q4649" s="94"/>
      <c r="R4649" s="94"/>
      <c r="S4649" s="94"/>
      <c r="T4649" s="94"/>
    </row>
    <row r="4650" ht="15.75" customHeight="1">
      <c r="A4650" s="242"/>
      <c r="B4650" s="222"/>
      <c r="C4650" s="223"/>
      <c r="D4650" s="248"/>
      <c r="J4650" s="226"/>
      <c r="K4650" s="3"/>
      <c r="L4650" s="3"/>
      <c r="O4650" s="227"/>
      <c r="Q4650" s="94"/>
      <c r="R4650" s="94"/>
      <c r="S4650" s="94"/>
      <c r="T4650" s="94"/>
    </row>
    <row r="4651" ht="15.75" customHeight="1">
      <c r="A4651" s="242"/>
      <c r="B4651" s="222"/>
      <c r="C4651" s="223"/>
      <c r="D4651" s="248"/>
      <c r="J4651" s="226"/>
      <c r="K4651" s="3"/>
      <c r="L4651" s="3"/>
      <c r="O4651" s="227"/>
      <c r="Q4651" s="94"/>
      <c r="R4651" s="94"/>
      <c r="S4651" s="94"/>
      <c r="T4651" s="94"/>
    </row>
    <row r="4652" ht="15.75" customHeight="1">
      <c r="A4652" s="242"/>
      <c r="B4652" s="222"/>
      <c r="C4652" s="223"/>
      <c r="D4652" s="248"/>
      <c r="J4652" s="226"/>
      <c r="K4652" s="3"/>
      <c r="L4652" s="3"/>
      <c r="O4652" s="227"/>
      <c r="Q4652" s="94"/>
      <c r="R4652" s="94"/>
      <c r="S4652" s="94"/>
      <c r="T4652" s="94"/>
    </row>
    <row r="4653" ht="15.75" customHeight="1">
      <c r="A4653" s="242"/>
      <c r="B4653" s="222"/>
      <c r="C4653" s="223"/>
      <c r="D4653" s="248"/>
      <c r="J4653" s="226"/>
      <c r="K4653" s="3"/>
      <c r="L4653" s="3"/>
      <c r="O4653" s="227"/>
      <c r="Q4653" s="94"/>
      <c r="R4653" s="94"/>
      <c r="S4653" s="94"/>
      <c r="T4653" s="94"/>
    </row>
    <row r="4654" ht="15.75" customHeight="1">
      <c r="A4654" s="242"/>
      <c r="B4654" s="222"/>
      <c r="C4654" s="223"/>
      <c r="D4654" s="248"/>
      <c r="J4654" s="226"/>
      <c r="K4654" s="3"/>
      <c r="L4654" s="3"/>
      <c r="O4654" s="227"/>
      <c r="Q4654" s="94"/>
      <c r="R4654" s="94"/>
      <c r="S4654" s="94"/>
      <c r="T4654" s="94"/>
    </row>
    <row r="4655" ht="15.75" customHeight="1">
      <c r="A4655" s="242"/>
      <c r="B4655" s="222"/>
      <c r="C4655" s="223"/>
      <c r="D4655" s="248"/>
      <c r="J4655" s="226"/>
      <c r="K4655" s="3"/>
      <c r="L4655" s="3"/>
      <c r="O4655" s="227"/>
      <c r="Q4655" s="94"/>
      <c r="R4655" s="94"/>
      <c r="S4655" s="94"/>
      <c r="T4655" s="94"/>
    </row>
    <row r="4656" ht="15.75" customHeight="1">
      <c r="A4656" s="242"/>
      <c r="B4656" s="222"/>
      <c r="C4656" s="223"/>
      <c r="D4656" s="248"/>
      <c r="J4656" s="226"/>
      <c r="K4656" s="3"/>
      <c r="L4656" s="3"/>
      <c r="O4656" s="227"/>
      <c r="Q4656" s="94"/>
      <c r="R4656" s="94"/>
      <c r="S4656" s="94"/>
      <c r="T4656" s="94"/>
    </row>
    <row r="4657" ht="15.75" customHeight="1">
      <c r="A4657" s="242"/>
      <c r="B4657" s="222"/>
      <c r="C4657" s="223"/>
      <c r="D4657" s="248"/>
      <c r="J4657" s="226"/>
      <c r="K4657" s="3"/>
      <c r="L4657" s="3"/>
      <c r="O4657" s="227"/>
      <c r="Q4657" s="94"/>
      <c r="R4657" s="94"/>
      <c r="S4657" s="94"/>
      <c r="T4657" s="94"/>
    </row>
    <row r="4658" ht="15.75" customHeight="1">
      <c r="A4658" s="242"/>
      <c r="B4658" s="222"/>
      <c r="C4658" s="223"/>
      <c r="D4658" s="248"/>
      <c r="J4658" s="226"/>
      <c r="K4658" s="3"/>
      <c r="L4658" s="3"/>
      <c r="O4658" s="227"/>
      <c r="Q4658" s="94"/>
      <c r="R4658" s="94"/>
      <c r="S4658" s="94"/>
      <c r="T4658" s="94"/>
    </row>
    <row r="4659" ht="15.75" customHeight="1">
      <c r="A4659" s="242"/>
      <c r="B4659" s="222"/>
      <c r="C4659" s="223"/>
      <c r="D4659" s="248"/>
      <c r="J4659" s="226"/>
      <c r="K4659" s="3"/>
      <c r="L4659" s="3"/>
      <c r="O4659" s="227"/>
      <c r="Q4659" s="94"/>
      <c r="R4659" s="94"/>
      <c r="S4659" s="94"/>
      <c r="T4659" s="94"/>
    </row>
    <row r="4660" ht="15.75" customHeight="1">
      <c r="A4660" s="242"/>
      <c r="B4660" s="222"/>
      <c r="C4660" s="223"/>
      <c r="D4660" s="248"/>
      <c r="J4660" s="226"/>
      <c r="K4660" s="3"/>
      <c r="L4660" s="3"/>
      <c r="O4660" s="227"/>
      <c r="Q4660" s="94"/>
      <c r="R4660" s="94"/>
      <c r="S4660" s="94"/>
      <c r="T4660" s="94"/>
    </row>
    <row r="4661" ht="15.75" customHeight="1">
      <c r="A4661" s="242"/>
      <c r="B4661" s="222"/>
      <c r="C4661" s="223"/>
      <c r="D4661" s="248"/>
      <c r="J4661" s="226"/>
      <c r="K4661" s="3"/>
      <c r="L4661" s="3"/>
      <c r="O4661" s="227"/>
      <c r="Q4661" s="94"/>
      <c r="R4661" s="94"/>
      <c r="S4661" s="94"/>
      <c r="T4661" s="94"/>
    </row>
    <row r="4662" ht="15.75" customHeight="1">
      <c r="A4662" s="242"/>
      <c r="B4662" s="222"/>
      <c r="C4662" s="223"/>
      <c r="D4662" s="248"/>
      <c r="J4662" s="226"/>
      <c r="K4662" s="3"/>
      <c r="L4662" s="3"/>
      <c r="O4662" s="227"/>
      <c r="Q4662" s="94"/>
      <c r="R4662" s="94"/>
      <c r="S4662" s="94"/>
      <c r="T4662" s="94"/>
    </row>
    <row r="4663" ht="15.75" customHeight="1">
      <c r="A4663" s="242"/>
      <c r="B4663" s="222"/>
      <c r="C4663" s="223"/>
      <c r="D4663" s="248"/>
      <c r="J4663" s="226"/>
      <c r="K4663" s="3"/>
      <c r="L4663" s="3"/>
      <c r="O4663" s="227"/>
      <c r="Q4663" s="94"/>
      <c r="R4663" s="94"/>
      <c r="S4663" s="94"/>
      <c r="T4663" s="94"/>
    </row>
    <row r="4664" ht="15.75" customHeight="1">
      <c r="A4664" s="242"/>
      <c r="B4664" s="222"/>
      <c r="C4664" s="223"/>
      <c r="D4664" s="248"/>
      <c r="J4664" s="226"/>
      <c r="K4664" s="3"/>
      <c r="L4664" s="3"/>
      <c r="O4664" s="227"/>
      <c r="Q4664" s="94"/>
      <c r="R4664" s="94"/>
      <c r="S4664" s="94"/>
      <c r="T4664" s="94"/>
    </row>
    <row r="4665" ht="15.75" customHeight="1">
      <c r="A4665" s="242"/>
      <c r="B4665" s="222"/>
      <c r="C4665" s="223"/>
      <c r="D4665" s="248"/>
      <c r="J4665" s="226"/>
      <c r="K4665" s="3"/>
      <c r="L4665" s="3"/>
      <c r="O4665" s="227"/>
      <c r="Q4665" s="94"/>
      <c r="R4665" s="94"/>
      <c r="S4665" s="94"/>
      <c r="T4665" s="94"/>
    </row>
    <row r="4666" ht="15.75" customHeight="1">
      <c r="A4666" s="242"/>
      <c r="B4666" s="222"/>
      <c r="C4666" s="223"/>
      <c r="D4666" s="248"/>
      <c r="J4666" s="226"/>
      <c r="K4666" s="3"/>
      <c r="L4666" s="3"/>
      <c r="O4666" s="227"/>
      <c r="Q4666" s="94"/>
      <c r="R4666" s="94"/>
      <c r="S4666" s="94"/>
      <c r="T4666" s="94"/>
    </row>
    <row r="4667" ht="15.75" customHeight="1">
      <c r="A4667" s="242"/>
      <c r="B4667" s="222"/>
      <c r="C4667" s="223"/>
      <c r="D4667" s="248"/>
      <c r="J4667" s="226"/>
      <c r="K4667" s="3"/>
      <c r="L4667" s="3"/>
      <c r="O4667" s="227"/>
      <c r="Q4667" s="94"/>
      <c r="R4667" s="94"/>
      <c r="S4667" s="94"/>
      <c r="T4667" s="94"/>
    </row>
    <row r="4668" ht="15.75" customHeight="1">
      <c r="A4668" s="242"/>
      <c r="B4668" s="222"/>
      <c r="C4668" s="223"/>
      <c r="D4668" s="248"/>
      <c r="J4668" s="226"/>
      <c r="K4668" s="3"/>
      <c r="L4668" s="3"/>
      <c r="O4668" s="227"/>
      <c r="Q4668" s="94"/>
      <c r="R4668" s="94"/>
      <c r="S4668" s="94"/>
      <c r="T4668" s="94"/>
    </row>
    <row r="4669" ht="15.75" customHeight="1">
      <c r="A4669" s="242"/>
      <c r="B4669" s="222"/>
      <c r="C4669" s="223"/>
      <c r="D4669" s="248"/>
      <c r="J4669" s="226"/>
      <c r="K4669" s="3"/>
      <c r="L4669" s="3"/>
      <c r="O4669" s="227"/>
      <c r="Q4669" s="94"/>
      <c r="R4669" s="94"/>
      <c r="S4669" s="94"/>
      <c r="T4669" s="94"/>
    </row>
    <row r="4670" ht="15.75" customHeight="1">
      <c r="A4670" s="242"/>
      <c r="B4670" s="222"/>
      <c r="C4670" s="223"/>
      <c r="D4670" s="248"/>
      <c r="J4670" s="226"/>
      <c r="K4670" s="3"/>
      <c r="L4670" s="3"/>
      <c r="O4670" s="227"/>
      <c r="Q4670" s="94"/>
      <c r="R4670" s="94"/>
      <c r="S4670" s="94"/>
      <c r="T4670" s="94"/>
    </row>
    <row r="4671" ht="15.75" customHeight="1">
      <c r="A4671" s="242"/>
      <c r="B4671" s="222"/>
      <c r="C4671" s="223"/>
      <c r="D4671" s="248"/>
      <c r="J4671" s="226"/>
      <c r="K4671" s="3"/>
      <c r="L4671" s="3"/>
      <c r="O4671" s="227"/>
      <c r="Q4671" s="94"/>
      <c r="R4671" s="94"/>
      <c r="S4671" s="94"/>
      <c r="T4671" s="94"/>
    </row>
    <row r="4672" ht="15.75" customHeight="1">
      <c r="A4672" s="242"/>
      <c r="B4672" s="222"/>
      <c r="C4672" s="223"/>
      <c r="D4672" s="248"/>
      <c r="J4672" s="226"/>
      <c r="K4672" s="3"/>
      <c r="L4672" s="3"/>
      <c r="O4672" s="227"/>
      <c r="Q4672" s="94"/>
      <c r="R4672" s="94"/>
      <c r="S4672" s="94"/>
      <c r="T4672" s="94"/>
    </row>
    <row r="4673" ht="15.75" customHeight="1">
      <c r="A4673" s="242"/>
      <c r="B4673" s="222"/>
      <c r="C4673" s="223"/>
      <c r="D4673" s="248"/>
      <c r="J4673" s="226"/>
      <c r="K4673" s="3"/>
      <c r="L4673" s="3"/>
      <c r="O4673" s="227"/>
      <c r="Q4673" s="94"/>
      <c r="R4673" s="94"/>
      <c r="S4673" s="94"/>
      <c r="T4673" s="94"/>
    </row>
    <row r="4674" ht="15.75" customHeight="1">
      <c r="A4674" s="242"/>
      <c r="B4674" s="222"/>
      <c r="C4674" s="223"/>
      <c r="D4674" s="248"/>
      <c r="J4674" s="226"/>
      <c r="K4674" s="3"/>
      <c r="L4674" s="3"/>
      <c r="O4674" s="227"/>
      <c r="Q4674" s="94"/>
      <c r="R4674" s="94"/>
      <c r="S4674" s="94"/>
      <c r="T4674" s="94"/>
    </row>
    <row r="4675" ht="15.75" customHeight="1">
      <c r="A4675" s="242"/>
      <c r="B4675" s="222"/>
      <c r="C4675" s="223"/>
      <c r="D4675" s="248"/>
      <c r="J4675" s="226"/>
      <c r="K4675" s="3"/>
      <c r="L4675" s="3"/>
      <c r="O4675" s="227"/>
      <c r="Q4675" s="94"/>
      <c r="R4675" s="94"/>
      <c r="S4675" s="94"/>
      <c r="T4675" s="94"/>
    </row>
    <row r="4676" ht="15.75" customHeight="1">
      <c r="A4676" s="242"/>
      <c r="B4676" s="222"/>
      <c r="C4676" s="223"/>
      <c r="D4676" s="248"/>
      <c r="J4676" s="226"/>
      <c r="K4676" s="3"/>
      <c r="L4676" s="3"/>
      <c r="O4676" s="227"/>
      <c r="Q4676" s="94"/>
      <c r="R4676" s="94"/>
      <c r="S4676" s="94"/>
      <c r="T4676" s="94"/>
    </row>
    <row r="4677" ht="15.75" customHeight="1">
      <c r="A4677" s="242"/>
      <c r="B4677" s="222"/>
      <c r="C4677" s="223"/>
      <c r="D4677" s="248"/>
      <c r="J4677" s="226"/>
      <c r="K4677" s="3"/>
      <c r="L4677" s="3"/>
      <c r="O4677" s="227"/>
      <c r="Q4677" s="94"/>
      <c r="R4677" s="94"/>
      <c r="S4677" s="94"/>
      <c r="T4677" s="94"/>
    </row>
    <row r="4678" ht="15.75" customHeight="1">
      <c r="A4678" s="242"/>
      <c r="B4678" s="222"/>
      <c r="C4678" s="223"/>
      <c r="D4678" s="248"/>
      <c r="J4678" s="226"/>
      <c r="K4678" s="3"/>
      <c r="L4678" s="3"/>
      <c r="O4678" s="227"/>
      <c r="Q4678" s="94"/>
      <c r="R4678" s="94"/>
      <c r="S4678" s="94"/>
      <c r="T4678" s="94"/>
    </row>
    <row r="4679" ht="15.75" customHeight="1">
      <c r="A4679" s="242"/>
      <c r="B4679" s="222"/>
      <c r="C4679" s="223"/>
      <c r="D4679" s="248"/>
      <c r="J4679" s="226"/>
      <c r="K4679" s="3"/>
      <c r="L4679" s="3"/>
      <c r="O4679" s="227"/>
      <c r="Q4679" s="94"/>
      <c r="R4679" s="94"/>
      <c r="S4679" s="94"/>
      <c r="T4679" s="94"/>
    </row>
    <row r="4680" ht="15.75" customHeight="1">
      <c r="A4680" s="242"/>
      <c r="B4680" s="222"/>
      <c r="C4680" s="223"/>
      <c r="D4680" s="248"/>
      <c r="J4680" s="226"/>
      <c r="K4680" s="3"/>
      <c r="L4680" s="3"/>
      <c r="O4680" s="227"/>
      <c r="Q4680" s="94"/>
      <c r="R4680" s="94"/>
      <c r="S4680" s="94"/>
      <c r="T4680" s="94"/>
    </row>
    <row r="4681" ht="15.75" customHeight="1">
      <c r="A4681" s="242"/>
      <c r="B4681" s="222"/>
      <c r="C4681" s="223"/>
      <c r="D4681" s="248"/>
      <c r="J4681" s="226"/>
      <c r="K4681" s="3"/>
      <c r="L4681" s="3"/>
      <c r="O4681" s="227"/>
      <c r="Q4681" s="94"/>
      <c r="R4681" s="94"/>
      <c r="S4681" s="94"/>
      <c r="T4681" s="94"/>
    </row>
    <row r="4682" ht="15.75" customHeight="1">
      <c r="A4682" s="242"/>
      <c r="B4682" s="222"/>
      <c r="C4682" s="223"/>
      <c r="D4682" s="248"/>
      <c r="J4682" s="226"/>
      <c r="K4682" s="3"/>
      <c r="L4682" s="3"/>
      <c r="O4682" s="227"/>
      <c r="Q4682" s="94"/>
      <c r="R4682" s="94"/>
      <c r="S4682" s="94"/>
      <c r="T4682" s="94"/>
    </row>
    <row r="4683" ht="15.75" customHeight="1">
      <c r="A4683" s="242"/>
      <c r="B4683" s="222"/>
      <c r="C4683" s="223"/>
      <c r="D4683" s="248"/>
      <c r="J4683" s="226"/>
      <c r="K4683" s="3"/>
      <c r="L4683" s="3"/>
      <c r="O4683" s="227"/>
      <c r="Q4683" s="94"/>
      <c r="R4683" s="94"/>
      <c r="S4683" s="94"/>
      <c r="T4683" s="94"/>
    </row>
    <row r="4684" ht="15.75" customHeight="1">
      <c r="A4684" s="242"/>
      <c r="B4684" s="222"/>
      <c r="C4684" s="223"/>
      <c r="D4684" s="248"/>
      <c r="J4684" s="226"/>
      <c r="K4684" s="3"/>
      <c r="L4684" s="3"/>
      <c r="O4684" s="227"/>
      <c r="Q4684" s="94"/>
      <c r="R4684" s="94"/>
      <c r="S4684" s="94"/>
      <c r="T4684" s="94"/>
    </row>
    <row r="4685" ht="15.75" customHeight="1">
      <c r="A4685" s="242"/>
      <c r="B4685" s="222"/>
      <c r="C4685" s="223"/>
      <c r="D4685" s="248"/>
      <c r="J4685" s="226"/>
      <c r="K4685" s="3"/>
      <c r="L4685" s="3"/>
      <c r="O4685" s="227"/>
      <c r="Q4685" s="94"/>
      <c r="R4685" s="94"/>
      <c r="S4685" s="94"/>
      <c r="T4685" s="94"/>
    </row>
    <row r="4686" ht="15.75" customHeight="1">
      <c r="A4686" s="242"/>
      <c r="B4686" s="222"/>
      <c r="C4686" s="223"/>
      <c r="D4686" s="248"/>
      <c r="J4686" s="226"/>
      <c r="K4686" s="3"/>
      <c r="L4686" s="3"/>
      <c r="O4686" s="227"/>
      <c r="Q4686" s="94"/>
      <c r="R4686" s="94"/>
      <c r="S4686" s="94"/>
      <c r="T4686" s="94"/>
    </row>
    <row r="4687" ht="15.75" customHeight="1">
      <c r="A4687" s="242"/>
      <c r="B4687" s="222"/>
      <c r="C4687" s="223"/>
      <c r="D4687" s="248"/>
      <c r="J4687" s="226"/>
      <c r="K4687" s="3"/>
      <c r="L4687" s="3"/>
      <c r="O4687" s="227"/>
      <c r="Q4687" s="94"/>
      <c r="R4687" s="94"/>
      <c r="S4687" s="94"/>
      <c r="T4687" s="94"/>
    </row>
    <row r="4688" ht="15.75" customHeight="1">
      <c r="A4688" s="242"/>
      <c r="B4688" s="222"/>
      <c r="C4688" s="223"/>
      <c r="D4688" s="248"/>
      <c r="J4688" s="226"/>
      <c r="K4688" s="3"/>
      <c r="L4688" s="3"/>
      <c r="O4688" s="227"/>
      <c r="Q4688" s="94"/>
      <c r="R4688" s="94"/>
      <c r="S4688" s="94"/>
      <c r="T4688" s="94"/>
    </row>
    <row r="4689" ht="15.75" customHeight="1">
      <c r="A4689" s="242"/>
      <c r="B4689" s="222"/>
      <c r="C4689" s="223"/>
      <c r="D4689" s="248"/>
      <c r="J4689" s="226"/>
      <c r="K4689" s="3"/>
      <c r="L4689" s="3"/>
      <c r="O4689" s="227"/>
      <c r="Q4689" s="94"/>
      <c r="R4689" s="94"/>
      <c r="S4689" s="94"/>
      <c r="T4689" s="94"/>
    </row>
    <row r="4690" ht="15.75" customHeight="1">
      <c r="A4690" s="242"/>
      <c r="B4690" s="222"/>
      <c r="C4690" s="223"/>
      <c r="D4690" s="248"/>
      <c r="J4690" s="226"/>
      <c r="K4690" s="3"/>
      <c r="L4690" s="3"/>
      <c r="O4690" s="227"/>
      <c r="Q4690" s="94"/>
      <c r="R4690" s="94"/>
      <c r="S4690" s="94"/>
      <c r="T4690" s="94"/>
    </row>
    <row r="4691" ht="15.75" customHeight="1">
      <c r="A4691" s="242"/>
      <c r="B4691" s="222"/>
      <c r="C4691" s="223"/>
      <c r="D4691" s="248"/>
      <c r="J4691" s="226"/>
      <c r="K4691" s="3"/>
      <c r="L4691" s="3"/>
      <c r="O4691" s="227"/>
      <c r="Q4691" s="94"/>
      <c r="R4691" s="94"/>
      <c r="S4691" s="94"/>
      <c r="T4691" s="94"/>
    </row>
    <row r="4692" ht="15.75" customHeight="1">
      <c r="A4692" s="242"/>
      <c r="B4692" s="222"/>
      <c r="C4692" s="223"/>
      <c r="D4692" s="248"/>
      <c r="J4692" s="226"/>
      <c r="K4692" s="3"/>
      <c r="L4692" s="3"/>
      <c r="O4692" s="227"/>
      <c r="Q4692" s="94"/>
      <c r="R4692" s="94"/>
      <c r="S4692" s="94"/>
      <c r="T4692" s="94"/>
    </row>
    <row r="4693" ht="15.75" customHeight="1">
      <c r="A4693" s="242"/>
      <c r="B4693" s="222"/>
      <c r="C4693" s="223"/>
      <c r="D4693" s="248"/>
      <c r="J4693" s="226"/>
      <c r="K4693" s="3"/>
      <c r="L4693" s="3"/>
      <c r="O4693" s="227"/>
      <c r="Q4693" s="94"/>
      <c r="R4693" s="94"/>
      <c r="S4693" s="94"/>
      <c r="T4693" s="94"/>
    </row>
    <row r="4694" ht="15.75" customHeight="1">
      <c r="A4694" s="242"/>
      <c r="B4694" s="222"/>
      <c r="C4694" s="223"/>
      <c r="D4694" s="248"/>
      <c r="J4694" s="226"/>
      <c r="K4694" s="3"/>
      <c r="L4694" s="3"/>
      <c r="O4694" s="227"/>
      <c r="Q4694" s="94"/>
      <c r="R4694" s="94"/>
      <c r="S4694" s="94"/>
      <c r="T4694" s="94"/>
    </row>
    <row r="4695" ht="15.75" customHeight="1">
      <c r="A4695" s="242"/>
      <c r="B4695" s="222"/>
      <c r="C4695" s="223"/>
      <c r="D4695" s="248"/>
      <c r="J4695" s="226"/>
      <c r="K4695" s="3"/>
      <c r="L4695" s="3"/>
      <c r="O4695" s="227"/>
      <c r="Q4695" s="94"/>
      <c r="R4695" s="94"/>
      <c r="S4695" s="94"/>
      <c r="T4695" s="94"/>
    </row>
    <row r="4696" ht="15.75" customHeight="1">
      <c r="A4696" s="242"/>
      <c r="B4696" s="222"/>
      <c r="C4696" s="223"/>
      <c r="D4696" s="248"/>
      <c r="J4696" s="226"/>
      <c r="K4696" s="3"/>
      <c r="L4696" s="3"/>
      <c r="O4696" s="227"/>
      <c r="Q4696" s="94"/>
      <c r="R4696" s="94"/>
      <c r="S4696" s="94"/>
      <c r="T4696" s="94"/>
    </row>
    <row r="4697" ht="15.75" customHeight="1">
      <c r="A4697" s="242"/>
      <c r="B4697" s="222"/>
      <c r="C4697" s="223"/>
      <c r="D4697" s="248"/>
      <c r="J4697" s="226"/>
      <c r="K4697" s="3"/>
      <c r="L4697" s="3"/>
      <c r="O4697" s="227"/>
      <c r="Q4697" s="94"/>
      <c r="R4697" s="94"/>
      <c r="S4697" s="94"/>
      <c r="T4697" s="94"/>
    </row>
    <row r="4698" ht="15.75" customHeight="1">
      <c r="A4698" s="242"/>
      <c r="B4698" s="222"/>
      <c r="C4698" s="223"/>
      <c r="D4698" s="248"/>
      <c r="J4698" s="226"/>
      <c r="K4698" s="3"/>
      <c r="L4698" s="3"/>
      <c r="O4698" s="227"/>
      <c r="Q4698" s="94"/>
      <c r="R4698" s="94"/>
      <c r="S4698" s="94"/>
      <c r="T4698" s="94"/>
    </row>
    <row r="4699" ht="15.75" customHeight="1">
      <c r="A4699" s="242"/>
      <c r="B4699" s="222"/>
      <c r="C4699" s="223"/>
      <c r="D4699" s="248"/>
      <c r="J4699" s="226"/>
      <c r="K4699" s="3"/>
      <c r="L4699" s="3"/>
      <c r="O4699" s="227"/>
      <c r="Q4699" s="94"/>
      <c r="R4699" s="94"/>
      <c r="S4699" s="94"/>
      <c r="T4699" s="94"/>
    </row>
    <row r="4700" ht="15.75" customHeight="1">
      <c r="A4700" s="242"/>
      <c r="B4700" s="222"/>
      <c r="C4700" s="223"/>
      <c r="D4700" s="248"/>
      <c r="J4700" s="226"/>
      <c r="K4700" s="3"/>
      <c r="L4700" s="3"/>
      <c r="O4700" s="227"/>
      <c r="Q4700" s="94"/>
      <c r="R4700" s="94"/>
      <c r="S4700" s="94"/>
      <c r="T4700" s="94"/>
    </row>
    <row r="4701" ht="15.75" customHeight="1">
      <c r="A4701" s="242"/>
      <c r="B4701" s="222"/>
      <c r="C4701" s="223"/>
      <c r="D4701" s="248"/>
      <c r="J4701" s="226"/>
      <c r="K4701" s="3"/>
      <c r="L4701" s="3"/>
      <c r="O4701" s="227"/>
      <c r="Q4701" s="94"/>
      <c r="R4701" s="94"/>
      <c r="S4701" s="94"/>
      <c r="T4701" s="94"/>
    </row>
    <row r="4702" ht="15.75" customHeight="1">
      <c r="A4702" s="242"/>
      <c r="B4702" s="222"/>
      <c r="C4702" s="223"/>
      <c r="D4702" s="248"/>
      <c r="J4702" s="226"/>
      <c r="K4702" s="3"/>
      <c r="L4702" s="3"/>
      <c r="O4702" s="227"/>
      <c r="Q4702" s="94"/>
      <c r="R4702" s="94"/>
      <c r="S4702" s="94"/>
      <c r="T4702" s="94"/>
    </row>
    <row r="4703" ht="15.75" customHeight="1">
      <c r="A4703" s="242"/>
      <c r="B4703" s="222"/>
      <c r="C4703" s="223"/>
      <c r="D4703" s="248"/>
      <c r="J4703" s="226"/>
      <c r="K4703" s="3"/>
      <c r="L4703" s="3"/>
      <c r="O4703" s="227"/>
      <c r="Q4703" s="94"/>
      <c r="R4703" s="94"/>
      <c r="S4703" s="94"/>
      <c r="T4703" s="94"/>
    </row>
    <row r="4704" ht="15.75" customHeight="1">
      <c r="A4704" s="242"/>
      <c r="B4704" s="222"/>
      <c r="C4704" s="223"/>
      <c r="D4704" s="248"/>
      <c r="J4704" s="226"/>
      <c r="K4704" s="3"/>
      <c r="L4704" s="3"/>
      <c r="O4704" s="227"/>
      <c r="Q4704" s="94"/>
      <c r="R4704" s="94"/>
      <c r="S4704" s="94"/>
      <c r="T4704" s="94"/>
    </row>
    <row r="4705" ht="15.75" customHeight="1">
      <c r="A4705" s="242"/>
      <c r="B4705" s="222"/>
      <c r="C4705" s="223"/>
      <c r="D4705" s="248"/>
      <c r="J4705" s="226"/>
      <c r="K4705" s="3"/>
      <c r="L4705" s="3"/>
      <c r="O4705" s="227"/>
      <c r="Q4705" s="94"/>
      <c r="R4705" s="94"/>
      <c r="S4705" s="94"/>
      <c r="T4705" s="94"/>
    </row>
    <row r="4706" ht="15.75" customHeight="1">
      <c r="A4706" s="242"/>
      <c r="B4706" s="222"/>
      <c r="C4706" s="223"/>
      <c r="D4706" s="248"/>
      <c r="J4706" s="226"/>
      <c r="K4706" s="3"/>
      <c r="L4706" s="3"/>
      <c r="O4706" s="227"/>
      <c r="Q4706" s="94"/>
      <c r="R4706" s="94"/>
      <c r="S4706" s="94"/>
      <c r="T4706" s="94"/>
    </row>
    <row r="4707" ht="15.75" customHeight="1">
      <c r="A4707" s="242"/>
      <c r="B4707" s="222"/>
      <c r="C4707" s="223"/>
      <c r="D4707" s="248"/>
      <c r="J4707" s="226"/>
      <c r="K4707" s="3"/>
      <c r="L4707" s="3"/>
      <c r="O4707" s="227"/>
      <c r="Q4707" s="94"/>
      <c r="R4707" s="94"/>
      <c r="S4707" s="94"/>
      <c r="T4707" s="94"/>
    </row>
    <row r="4708" ht="15.75" customHeight="1">
      <c r="A4708" s="242"/>
      <c r="B4708" s="222"/>
      <c r="C4708" s="223"/>
      <c r="D4708" s="248"/>
      <c r="J4708" s="226"/>
      <c r="K4708" s="3"/>
      <c r="L4708" s="3"/>
      <c r="O4708" s="227"/>
      <c r="Q4708" s="94"/>
      <c r="R4708" s="94"/>
      <c r="S4708" s="94"/>
      <c r="T4708" s="94"/>
    </row>
    <row r="4709" ht="15.75" customHeight="1">
      <c r="A4709" s="242"/>
      <c r="B4709" s="222"/>
      <c r="C4709" s="223"/>
      <c r="D4709" s="248"/>
      <c r="J4709" s="226"/>
      <c r="K4709" s="3"/>
      <c r="L4709" s="3"/>
      <c r="O4709" s="227"/>
      <c r="Q4709" s="94"/>
      <c r="R4709" s="94"/>
      <c r="S4709" s="94"/>
      <c r="T4709" s="94"/>
    </row>
    <row r="4710" ht="15.75" customHeight="1">
      <c r="A4710" s="242"/>
      <c r="B4710" s="222"/>
      <c r="C4710" s="223"/>
      <c r="D4710" s="248"/>
      <c r="J4710" s="226"/>
      <c r="K4710" s="3"/>
      <c r="L4710" s="3"/>
      <c r="O4710" s="227"/>
      <c r="Q4710" s="94"/>
      <c r="R4710" s="94"/>
      <c r="S4710" s="94"/>
      <c r="T4710" s="94"/>
    </row>
    <row r="4711" ht="15.75" customHeight="1">
      <c r="A4711" s="242"/>
      <c r="B4711" s="222"/>
      <c r="C4711" s="223"/>
      <c r="D4711" s="248"/>
      <c r="J4711" s="226"/>
      <c r="K4711" s="3"/>
      <c r="L4711" s="3"/>
      <c r="O4711" s="227"/>
      <c r="Q4711" s="94"/>
      <c r="R4711" s="94"/>
      <c r="S4711" s="94"/>
      <c r="T4711" s="94"/>
    </row>
    <row r="4712" ht="15.75" customHeight="1">
      <c r="A4712" s="242"/>
      <c r="B4712" s="222"/>
      <c r="C4712" s="223"/>
      <c r="D4712" s="248"/>
      <c r="J4712" s="226"/>
      <c r="K4712" s="3"/>
      <c r="L4712" s="3"/>
      <c r="O4712" s="227"/>
      <c r="Q4712" s="94"/>
      <c r="R4712" s="94"/>
      <c r="S4712" s="94"/>
      <c r="T4712" s="94"/>
    </row>
    <row r="4713" ht="15.75" customHeight="1">
      <c r="A4713" s="242"/>
      <c r="B4713" s="222"/>
      <c r="C4713" s="223"/>
      <c r="D4713" s="248"/>
      <c r="J4713" s="226"/>
      <c r="K4713" s="3"/>
      <c r="L4713" s="3"/>
      <c r="O4713" s="227"/>
      <c r="Q4713" s="94"/>
      <c r="R4713" s="94"/>
      <c r="S4713" s="94"/>
      <c r="T4713" s="94"/>
    </row>
    <row r="4714" ht="15.75" customHeight="1">
      <c r="A4714" s="242"/>
      <c r="B4714" s="222"/>
      <c r="C4714" s="223"/>
      <c r="D4714" s="248"/>
      <c r="J4714" s="226"/>
      <c r="K4714" s="3"/>
      <c r="L4714" s="3"/>
      <c r="O4714" s="227"/>
      <c r="Q4714" s="94"/>
      <c r="R4714" s="94"/>
      <c r="S4714" s="94"/>
      <c r="T4714" s="94"/>
    </row>
    <row r="4715" ht="15.75" customHeight="1">
      <c r="A4715" s="242"/>
      <c r="B4715" s="222"/>
      <c r="C4715" s="223"/>
      <c r="D4715" s="248"/>
      <c r="J4715" s="226"/>
      <c r="K4715" s="3"/>
      <c r="L4715" s="3"/>
      <c r="O4715" s="227"/>
      <c r="Q4715" s="94"/>
      <c r="R4715" s="94"/>
      <c r="S4715" s="94"/>
      <c r="T4715" s="94"/>
    </row>
    <row r="4716" ht="15.75" customHeight="1">
      <c r="A4716" s="242"/>
      <c r="B4716" s="222"/>
      <c r="C4716" s="223"/>
      <c r="D4716" s="248"/>
      <c r="J4716" s="226"/>
      <c r="K4716" s="3"/>
      <c r="L4716" s="3"/>
      <c r="O4716" s="227"/>
      <c r="Q4716" s="94"/>
      <c r="R4716" s="94"/>
      <c r="S4716" s="94"/>
      <c r="T4716" s="94"/>
    </row>
    <row r="4717" ht="15.75" customHeight="1">
      <c r="A4717" s="242"/>
      <c r="B4717" s="222"/>
      <c r="C4717" s="223"/>
      <c r="D4717" s="248"/>
      <c r="J4717" s="226"/>
      <c r="K4717" s="3"/>
      <c r="L4717" s="3"/>
      <c r="O4717" s="227"/>
      <c r="Q4717" s="94"/>
      <c r="R4717" s="94"/>
      <c r="S4717" s="94"/>
      <c r="T4717" s="94"/>
    </row>
    <row r="4718" ht="15.75" customHeight="1">
      <c r="A4718" s="242"/>
      <c r="B4718" s="222"/>
      <c r="C4718" s="223"/>
      <c r="D4718" s="248"/>
      <c r="J4718" s="226"/>
      <c r="K4718" s="3"/>
      <c r="L4718" s="3"/>
      <c r="O4718" s="227"/>
      <c r="Q4718" s="94"/>
      <c r="R4718" s="94"/>
      <c r="S4718" s="94"/>
      <c r="T4718" s="94"/>
    </row>
    <row r="4719" ht="15.75" customHeight="1">
      <c r="A4719" s="242"/>
      <c r="B4719" s="222"/>
      <c r="C4719" s="223"/>
      <c r="D4719" s="248"/>
      <c r="J4719" s="226"/>
      <c r="K4719" s="3"/>
      <c r="L4719" s="3"/>
      <c r="O4719" s="227"/>
      <c r="Q4719" s="94"/>
      <c r="R4719" s="94"/>
      <c r="S4719" s="94"/>
      <c r="T4719" s="94"/>
    </row>
    <row r="4720" ht="15.75" customHeight="1">
      <c r="A4720" s="242"/>
      <c r="B4720" s="222"/>
      <c r="C4720" s="223"/>
      <c r="D4720" s="248"/>
      <c r="J4720" s="226"/>
      <c r="K4720" s="3"/>
      <c r="L4720" s="3"/>
      <c r="O4720" s="227"/>
      <c r="Q4720" s="94"/>
      <c r="R4720" s="94"/>
      <c r="S4720" s="94"/>
      <c r="T4720" s="94"/>
    </row>
    <row r="4721" ht="15.75" customHeight="1">
      <c r="A4721" s="242"/>
      <c r="B4721" s="222"/>
      <c r="C4721" s="223"/>
      <c r="D4721" s="248"/>
      <c r="J4721" s="226"/>
      <c r="K4721" s="3"/>
      <c r="L4721" s="3"/>
      <c r="O4721" s="227"/>
      <c r="Q4721" s="94"/>
      <c r="R4721" s="94"/>
      <c r="S4721" s="94"/>
      <c r="T4721" s="94"/>
    </row>
    <row r="4722" ht="15.75" customHeight="1">
      <c r="A4722" s="242"/>
      <c r="B4722" s="222"/>
      <c r="C4722" s="223"/>
      <c r="D4722" s="248"/>
      <c r="J4722" s="226"/>
      <c r="K4722" s="3"/>
      <c r="L4722" s="3"/>
      <c r="O4722" s="227"/>
      <c r="Q4722" s="94"/>
      <c r="R4722" s="94"/>
      <c r="S4722" s="94"/>
      <c r="T4722" s="94"/>
    </row>
    <row r="4723" ht="15.75" customHeight="1">
      <c r="A4723" s="242"/>
      <c r="B4723" s="222"/>
      <c r="C4723" s="223"/>
      <c r="D4723" s="248"/>
      <c r="J4723" s="226"/>
      <c r="K4723" s="3"/>
      <c r="L4723" s="3"/>
      <c r="O4723" s="227"/>
      <c r="Q4723" s="94"/>
      <c r="R4723" s="94"/>
      <c r="S4723" s="94"/>
      <c r="T4723" s="94"/>
    </row>
    <row r="4724" ht="15.75" customHeight="1">
      <c r="A4724" s="242"/>
      <c r="B4724" s="222"/>
      <c r="C4724" s="223"/>
      <c r="D4724" s="248"/>
      <c r="J4724" s="226"/>
      <c r="K4724" s="3"/>
      <c r="L4724" s="3"/>
      <c r="O4724" s="227"/>
      <c r="Q4724" s="94"/>
      <c r="R4724" s="94"/>
      <c r="S4724" s="94"/>
      <c r="T4724" s="94"/>
    </row>
    <row r="4725" ht="15.75" customHeight="1">
      <c r="A4725" s="242"/>
      <c r="B4725" s="222"/>
      <c r="C4725" s="223"/>
      <c r="D4725" s="248"/>
      <c r="J4725" s="226"/>
      <c r="K4725" s="3"/>
      <c r="L4725" s="3"/>
      <c r="O4725" s="227"/>
      <c r="Q4725" s="94"/>
      <c r="R4725" s="94"/>
      <c r="S4725" s="94"/>
      <c r="T4725" s="94"/>
    </row>
    <row r="4726" ht="15.75" customHeight="1">
      <c r="A4726" s="242"/>
      <c r="B4726" s="222"/>
      <c r="C4726" s="223"/>
      <c r="D4726" s="248"/>
      <c r="J4726" s="226"/>
      <c r="K4726" s="3"/>
      <c r="L4726" s="3"/>
      <c r="O4726" s="227"/>
      <c r="Q4726" s="94"/>
      <c r="R4726" s="94"/>
      <c r="S4726" s="94"/>
      <c r="T4726" s="94"/>
    </row>
    <row r="4727" ht="15.75" customHeight="1">
      <c r="A4727" s="242"/>
      <c r="B4727" s="222"/>
      <c r="C4727" s="223"/>
      <c r="D4727" s="248"/>
      <c r="J4727" s="226"/>
      <c r="K4727" s="3"/>
      <c r="L4727" s="3"/>
      <c r="O4727" s="227"/>
      <c r="Q4727" s="94"/>
      <c r="R4727" s="94"/>
      <c r="S4727" s="94"/>
      <c r="T4727" s="94"/>
    </row>
    <row r="4728" ht="15.75" customHeight="1">
      <c r="A4728" s="242"/>
      <c r="B4728" s="222"/>
      <c r="C4728" s="223"/>
      <c r="D4728" s="248"/>
      <c r="J4728" s="226"/>
      <c r="K4728" s="3"/>
      <c r="L4728" s="3"/>
      <c r="O4728" s="227"/>
      <c r="Q4728" s="94"/>
      <c r="R4728" s="94"/>
      <c r="S4728" s="94"/>
      <c r="T4728" s="94"/>
    </row>
    <row r="4729" ht="15.75" customHeight="1">
      <c r="A4729" s="242"/>
      <c r="B4729" s="222"/>
      <c r="C4729" s="223"/>
      <c r="D4729" s="248"/>
      <c r="J4729" s="226"/>
      <c r="K4729" s="3"/>
      <c r="L4729" s="3"/>
      <c r="O4729" s="227"/>
      <c r="Q4729" s="94"/>
      <c r="R4729" s="94"/>
      <c r="S4729" s="94"/>
      <c r="T4729" s="94"/>
    </row>
    <row r="4730" ht="15.75" customHeight="1">
      <c r="A4730" s="242"/>
      <c r="B4730" s="222"/>
      <c r="C4730" s="223"/>
      <c r="D4730" s="248"/>
      <c r="J4730" s="226"/>
      <c r="K4730" s="3"/>
      <c r="L4730" s="3"/>
      <c r="O4730" s="227"/>
      <c r="Q4730" s="94"/>
      <c r="R4730" s="94"/>
      <c r="S4730" s="94"/>
      <c r="T4730" s="94"/>
    </row>
    <row r="4731" ht="15.75" customHeight="1">
      <c r="A4731" s="242"/>
      <c r="B4731" s="222"/>
      <c r="C4731" s="223"/>
      <c r="D4731" s="248"/>
      <c r="J4731" s="226"/>
      <c r="K4731" s="3"/>
      <c r="L4731" s="3"/>
      <c r="O4731" s="227"/>
      <c r="Q4731" s="94"/>
      <c r="R4731" s="94"/>
      <c r="S4731" s="94"/>
      <c r="T4731" s="94"/>
    </row>
    <row r="4732" ht="15.75" customHeight="1">
      <c r="A4732" s="242"/>
      <c r="B4732" s="222"/>
      <c r="C4732" s="223"/>
      <c r="D4732" s="248"/>
      <c r="J4732" s="226"/>
      <c r="K4732" s="3"/>
      <c r="L4732" s="3"/>
      <c r="O4732" s="227"/>
      <c r="Q4732" s="94"/>
      <c r="R4732" s="94"/>
      <c r="S4732" s="94"/>
      <c r="T4732" s="94"/>
    </row>
    <row r="4733" ht="15.75" customHeight="1">
      <c r="A4733" s="242"/>
      <c r="B4733" s="222"/>
      <c r="C4733" s="223"/>
      <c r="D4733" s="248"/>
      <c r="J4733" s="226"/>
      <c r="K4733" s="3"/>
      <c r="L4733" s="3"/>
      <c r="O4733" s="227"/>
      <c r="Q4733" s="94"/>
      <c r="R4733" s="94"/>
      <c r="S4733" s="94"/>
      <c r="T4733" s="94"/>
    </row>
    <row r="4734" ht="15.75" customHeight="1">
      <c r="A4734" s="242"/>
      <c r="B4734" s="222"/>
      <c r="C4734" s="223"/>
      <c r="D4734" s="248"/>
      <c r="J4734" s="226"/>
      <c r="K4734" s="3"/>
      <c r="L4734" s="3"/>
      <c r="O4734" s="227"/>
      <c r="Q4734" s="94"/>
      <c r="R4734" s="94"/>
      <c r="S4734" s="94"/>
      <c r="T4734" s="94"/>
    </row>
    <row r="4735" ht="15.75" customHeight="1">
      <c r="A4735" s="242"/>
      <c r="B4735" s="222"/>
      <c r="C4735" s="223"/>
      <c r="D4735" s="248"/>
      <c r="J4735" s="226"/>
      <c r="K4735" s="3"/>
      <c r="L4735" s="3"/>
      <c r="O4735" s="227"/>
      <c r="Q4735" s="94"/>
      <c r="R4735" s="94"/>
      <c r="S4735" s="94"/>
      <c r="T4735" s="94"/>
    </row>
    <row r="4736" ht="15.75" customHeight="1">
      <c r="A4736" s="242"/>
      <c r="B4736" s="222"/>
      <c r="C4736" s="223"/>
      <c r="D4736" s="248"/>
      <c r="J4736" s="226"/>
      <c r="K4736" s="3"/>
      <c r="L4736" s="3"/>
      <c r="O4736" s="227"/>
      <c r="Q4736" s="94"/>
      <c r="R4736" s="94"/>
      <c r="S4736" s="94"/>
      <c r="T4736" s="94"/>
    </row>
    <row r="4737" ht="15.75" customHeight="1">
      <c r="A4737" s="242"/>
      <c r="B4737" s="222"/>
      <c r="C4737" s="223"/>
      <c r="D4737" s="248"/>
      <c r="J4737" s="226"/>
      <c r="K4737" s="3"/>
      <c r="L4737" s="3"/>
      <c r="O4737" s="227"/>
      <c r="Q4737" s="94"/>
      <c r="R4737" s="94"/>
      <c r="S4737" s="94"/>
      <c r="T4737" s="94"/>
    </row>
    <row r="4738" ht="15.75" customHeight="1">
      <c r="A4738" s="242"/>
      <c r="B4738" s="222"/>
      <c r="C4738" s="223"/>
      <c r="D4738" s="248"/>
      <c r="J4738" s="226"/>
      <c r="K4738" s="3"/>
      <c r="L4738" s="3"/>
      <c r="O4738" s="227"/>
      <c r="Q4738" s="94"/>
      <c r="R4738" s="94"/>
      <c r="S4738" s="94"/>
      <c r="T4738" s="94"/>
    </row>
    <row r="4739" ht="15.75" customHeight="1">
      <c r="A4739" s="242"/>
      <c r="B4739" s="222"/>
      <c r="C4739" s="223"/>
      <c r="D4739" s="248"/>
      <c r="J4739" s="226"/>
      <c r="K4739" s="3"/>
      <c r="L4739" s="3"/>
      <c r="O4739" s="227"/>
      <c r="Q4739" s="94"/>
      <c r="R4739" s="94"/>
      <c r="S4739" s="94"/>
      <c r="T4739" s="94"/>
    </row>
    <row r="4740" ht="15.75" customHeight="1">
      <c r="A4740" s="242"/>
      <c r="B4740" s="222"/>
      <c r="C4740" s="223"/>
      <c r="D4740" s="248"/>
      <c r="J4740" s="226"/>
      <c r="K4740" s="3"/>
      <c r="L4740" s="3"/>
      <c r="O4740" s="227"/>
      <c r="Q4740" s="94"/>
      <c r="R4740" s="94"/>
      <c r="S4740" s="94"/>
      <c r="T4740" s="94"/>
    </row>
    <row r="4741" ht="15.75" customHeight="1">
      <c r="A4741" s="242"/>
      <c r="B4741" s="222"/>
      <c r="C4741" s="223"/>
      <c r="D4741" s="248"/>
      <c r="J4741" s="226"/>
      <c r="K4741" s="3"/>
      <c r="L4741" s="3"/>
      <c r="O4741" s="227"/>
      <c r="Q4741" s="94"/>
      <c r="R4741" s="94"/>
      <c r="S4741" s="94"/>
      <c r="T4741" s="94"/>
    </row>
    <row r="4742" ht="15.75" customHeight="1">
      <c r="A4742" s="242"/>
      <c r="B4742" s="222"/>
      <c r="C4742" s="223"/>
      <c r="D4742" s="248"/>
      <c r="J4742" s="226"/>
      <c r="K4742" s="3"/>
      <c r="L4742" s="3"/>
      <c r="O4742" s="227"/>
      <c r="Q4742" s="94"/>
      <c r="R4742" s="94"/>
      <c r="S4742" s="94"/>
      <c r="T4742" s="94"/>
    </row>
    <row r="4743" ht="15.75" customHeight="1">
      <c r="A4743" s="242"/>
      <c r="B4743" s="222"/>
      <c r="C4743" s="223"/>
      <c r="D4743" s="248"/>
      <c r="J4743" s="226"/>
      <c r="K4743" s="3"/>
      <c r="L4743" s="3"/>
      <c r="O4743" s="227"/>
      <c r="Q4743" s="94"/>
      <c r="R4743" s="94"/>
      <c r="S4743" s="94"/>
      <c r="T4743" s="94"/>
    </row>
    <row r="4744" ht="15.75" customHeight="1">
      <c r="A4744" s="242"/>
      <c r="B4744" s="222"/>
      <c r="C4744" s="223"/>
      <c r="D4744" s="248"/>
      <c r="J4744" s="226"/>
      <c r="K4744" s="3"/>
      <c r="L4744" s="3"/>
      <c r="O4744" s="227"/>
      <c r="Q4744" s="94"/>
      <c r="R4744" s="94"/>
      <c r="S4744" s="94"/>
      <c r="T4744" s="94"/>
    </row>
    <row r="4745" ht="15.75" customHeight="1">
      <c r="A4745" s="242"/>
      <c r="B4745" s="222"/>
      <c r="C4745" s="223"/>
      <c r="D4745" s="248"/>
      <c r="J4745" s="226"/>
      <c r="K4745" s="3"/>
      <c r="L4745" s="3"/>
      <c r="O4745" s="227"/>
      <c r="Q4745" s="94"/>
      <c r="R4745" s="94"/>
      <c r="S4745" s="94"/>
      <c r="T4745" s="94"/>
    </row>
    <row r="4746" ht="15.75" customHeight="1">
      <c r="A4746" s="242"/>
      <c r="B4746" s="222"/>
      <c r="C4746" s="223"/>
      <c r="D4746" s="248"/>
      <c r="J4746" s="226"/>
      <c r="K4746" s="3"/>
      <c r="L4746" s="3"/>
      <c r="O4746" s="227"/>
      <c r="Q4746" s="94"/>
      <c r="R4746" s="94"/>
      <c r="S4746" s="94"/>
      <c r="T4746" s="94"/>
    </row>
    <row r="4747" ht="15.75" customHeight="1">
      <c r="A4747" s="242"/>
      <c r="B4747" s="222"/>
      <c r="C4747" s="223"/>
      <c r="D4747" s="248"/>
      <c r="J4747" s="226"/>
      <c r="K4747" s="3"/>
      <c r="L4747" s="3"/>
      <c r="O4747" s="227"/>
      <c r="Q4747" s="94"/>
      <c r="R4747" s="94"/>
      <c r="S4747" s="94"/>
      <c r="T4747" s="94"/>
    </row>
    <row r="4748" ht="15.75" customHeight="1">
      <c r="A4748" s="242"/>
      <c r="B4748" s="222"/>
      <c r="C4748" s="223"/>
      <c r="D4748" s="248"/>
      <c r="J4748" s="226"/>
      <c r="K4748" s="3"/>
      <c r="L4748" s="3"/>
      <c r="O4748" s="227"/>
      <c r="Q4748" s="94"/>
      <c r="R4748" s="94"/>
      <c r="S4748" s="94"/>
      <c r="T4748" s="94"/>
    </row>
    <row r="4749" ht="15.75" customHeight="1">
      <c r="A4749" s="242"/>
      <c r="B4749" s="222"/>
      <c r="C4749" s="223"/>
      <c r="D4749" s="248"/>
      <c r="J4749" s="226"/>
      <c r="K4749" s="3"/>
      <c r="L4749" s="3"/>
      <c r="O4749" s="227"/>
      <c r="Q4749" s="94"/>
      <c r="R4749" s="94"/>
      <c r="S4749" s="94"/>
      <c r="T4749" s="94"/>
    </row>
    <row r="4750" ht="15.75" customHeight="1">
      <c r="A4750" s="242"/>
      <c r="B4750" s="222"/>
      <c r="C4750" s="223"/>
      <c r="D4750" s="248"/>
      <c r="J4750" s="226"/>
      <c r="K4750" s="3"/>
      <c r="L4750" s="3"/>
      <c r="O4750" s="227"/>
      <c r="Q4750" s="94"/>
      <c r="R4750" s="94"/>
      <c r="S4750" s="94"/>
      <c r="T4750" s="94"/>
    </row>
    <row r="4751" ht="15.75" customHeight="1">
      <c r="A4751" s="242"/>
      <c r="B4751" s="222"/>
      <c r="C4751" s="223"/>
      <c r="D4751" s="248"/>
      <c r="J4751" s="226"/>
      <c r="K4751" s="3"/>
      <c r="L4751" s="3"/>
      <c r="O4751" s="227"/>
      <c r="Q4751" s="94"/>
      <c r="R4751" s="94"/>
      <c r="S4751" s="94"/>
      <c r="T4751" s="94"/>
    </row>
    <row r="4752" ht="15.75" customHeight="1">
      <c r="A4752" s="242"/>
      <c r="B4752" s="222"/>
      <c r="C4752" s="223"/>
      <c r="D4752" s="248"/>
      <c r="J4752" s="226"/>
      <c r="K4752" s="3"/>
      <c r="L4752" s="3"/>
      <c r="O4752" s="227"/>
      <c r="Q4752" s="94"/>
      <c r="R4752" s="94"/>
      <c r="S4752" s="94"/>
      <c r="T4752" s="94"/>
    </row>
    <row r="4753" ht="15.75" customHeight="1">
      <c r="A4753" s="242"/>
      <c r="B4753" s="222"/>
      <c r="C4753" s="223"/>
      <c r="D4753" s="248"/>
      <c r="J4753" s="226"/>
      <c r="K4753" s="3"/>
      <c r="L4753" s="3"/>
      <c r="O4753" s="227"/>
      <c r="Q4753" s="94"/>
      <c r="R4753" s="94"/>
      <c r="S4753" s="94"/>
      <c r="T4753" s="94"/>
    </row>
    <row r="4754" ht="15.75" customHeight="1">
      <c r="A4754" s="242"/>
      <c r="B4754" s="222"/>
      <c r="C4754" s="223"/>
      <c r="D4754" s="248"/>
      <c r="J4754" s="226"/>
      <c r="K4754" s="3"/>
      <c r="L4754" s="3"/>
      <c r="O4754" s="227"/>
      <c r="Q4754" s="94"/>
      <c r="R4754" s="94"/>
      <c r="S4754" s="94"/>
      <c r="T4754" s="94"/>
    </row>
    <row r="4755" ht="15.75" customHeight="1">
      <c r="A4755" s="242"/>
      <c r="B4755" s="222"/>
      <c r="C4755" s="223"/>
      <c r="D4755" s="248"/>
      <c r="J4755" s="226"/>
      <c r="K4755" s="3"/>
      <c r="L4755" s="3"/>
      <c r="O4755" s="227"/>
      <c r="Q4755" s="94"/>
      <c r="R4755" s="94"/>
      <c r="S4755" s="94"/>
      <c r="T4755" s="94"/>
    </row>
    <row r="4756" ht="15.75" customHeight="1">
      <c r="A4756" s="242"/>
      <c r="B4756" s="222"/>
      <c r="C4756" s="223"/>
      <c r="D4756" s="248"/>
      <c r="J4756" s="226"/>
      <c r="K4756" s="3"/>
      <c r="L4756" s="3"/>
      <c r="O4756" s="227"/>
      <c r="Q4756" s="94"/>
      <c r="R4756" s="94"/>
      <c r="S4756" s="94"/>
      <c r="T4756" s="94"/>
    </row>
    <row r="4757" ht="15.75" customHeight="1">
      <c r="A4757" s="242"/>
      <c r="B4757" s="222"/>
      <c r="C4757" s="223"/>
      <c r="D4757" s="248"/>
      <c r="J4757" s="226"/>
      <c r="K4757" s="3"/>
      <c r="L4757" s="3"/>
      <c r="O4757" s="227"/>
      <c r="Q4757" s="94"/>
      <c r="R4757" s="94"/>
      <c r="S4757" s="94"/>
      <c r="T4757" s="94"/>
    </row>
    <row r="4758" ht="15.75" customHeight="1">
      <c r="A4758" s="242"/>
      <c r="B4758" s="222"/>
      <c r="C4758" s="223"/>
      <c r="D4758" s="248"/>
      <c r="J4758" s="226"/>
      <c r="K4758" s="3"/>
      <c r="L4758" s="3"/>
      <c r="O4758" s="227"/>
      <c r="Q4758" s="94"/>
      <c r="R4758" s="94"/>
      <c r="S4758" s="94"/>
      <c r="T4758" s="94"/>
    </row>
    <row r="4759" ht="15.75" customHeight="1">
      <c r="A4759" s="242"/>
      <c r="B4759" s="222"/>
      <c r="C4759" s="223"/>
      <c r="D4759" s="248"/>
      <c r="J4759" s="226"/>
      <c r="K4759" s="3"/>
      <c r="L4759" s="3"/>
      <c r="O4759" s="227"/>
      <c r="Q4759" s="94"/>
      <c r="R4759" s="94"/>
      <c r="S4759" s="94"/>
      <c r="T4759" s="94"/>
    </row>
    <row r="4760" ht="15.75" customHeight="1">
      <c r="A4760" s="242"/>
      <c r="B4760" s="222"/>
      <c r="C4760" s="223"/>
      <c r="D4760" s="248"/>
      <c r="J4760" s="226"/>
      <c r="K4760" s="3"/>
      <c r="L4760" s="3"/>
      <c r="O4760" s="227"/>
      <c r="Q4760" s="94"/>
      <c r="R4760" s="94"/>
      <c r="S4760" s="94"/>
      <c r="T4760" s="94"/>
    </row>
    <row r="4761" ht="15.75" customHeight="1">
      <c r="A4761" s="242"/>
      <c r="B4761" s="222"/>
      <c r="C4761" s="223"/>
      <c r="D4761" s="248"/>
      <c r="J4761" s="226"/>
      <c r="K4761" s="3"/>
      <c r="L4761" s="3"/>
      <c r="O4761" s="227"/>
      <c r="Q4761" s="94"/>
      <c r="R4761" s="94"/>
      <c r="S4761" s="94"/>
      <c r="T4761" s="94"/>
    </row>
    <row r="4762" ht="15.75" customHeight="1">
      <c r="A4762" s="242"/>
      <c r="B4762" s="222"/>
      <c r="C4762" s="223"/>
      <c r="D4762" s="248"/>
      <c r="J4762" s="226"/>
      <c r="K4762" s="3"/>
      <c r="L4762" s="3"/>
      <c r="O4762" s="227"/>
      <c r="Q4762" s="94"/>
      <c r="R4762" s="94"/>
      <c r="S4762" s="94"/>
      <c r="T4762" s="94"/>
    </row>
    <row r="4763" ht="15.75" customHeight="1">
      <c r="A4763" s="242"/>
      <c r="B4763" s="222"/>
      <c r="C4763" s="223"/>
      <c r="D4763" s="248"/>
      <c r="J4763" s="226"/>
      <c r="K4763" s="3"/>
      <c r="L4763" s="3"/>
      <c r="O4763" s="227"/>
      <c r="Q4763" s="94"/>
      <c r="R4763" s="94"/>
      <c r="S4763" s="94"/>
      <c r="T4763" s="94"/>
    </row>
    <row r="4764" ht="15.75" customHeight="1">
      <c r="A4764" s="242"/>
      <c r="B4764" s="222"/>
      <c r="C4764" s="223"/>
      <c r="D4764" s="248"/>
      <c r="J4764" s="226"/>
      <c r="K4764" s="3"/>
      <c r="L4764" s="3"/>
      <c r="O4764" s="227"/>
      <c r="Q4764" s="94"/>
      <c r="R4764" s="94"/>
      <c r="S4764" s="94"/>
      <c r="T4764" s="94"/>
    </row>
    <row r="4765" ht="15.75" customHeight="1">
      <c r="A4765" s="242"/>
      <c r="B4765" s="222"/>
      <c r="C4765" s="223"/>
      <c r="D4765" s="248"/>
      <c r="J4765" s="226"/>
      <c r="K4765" s="3"/>
      <c r="L4765" s="3"/>
      <c r="O4765" s="227"/>
      <c r="Q4765" s="94"/>
      <c r="R4765" s="94"/>
      <c r="S4765" s="94"/>
      <c r="T4765" s="94"/>
    </row>
    <row r="4766" ht="15.75" customHeight="1">
      <c r="A4766" s="242"/>
      <c r="B4766" s="222"/>
      <c r="C4766" s="223"/>
      <c r="D4766" s="248"/>
      <c r="J4766" s="226"/>
      <c r="K4766" s="3"/>
      <c r="L4766" s="3"/>
      <c r="O4766" s="227"/>
      <c r="Q4766" s="94"/>
      <c r="R4766" s="94"/>
      <c r="S4766" s="94"/>
      <c r="T4766" s="94"/>
    </row>
    <row r="4767" ht="15.75" customHeight="1">
      <c r="A4767" s="242"/>
      <c r="B4767" s="222"/>
      <c r="C4767" s="223"/>
      <c r="D4767" s="248"/>
      <c r="J4767" s="226"/>
      <c r="K4767" s="3"/>
      <c r="L4767" s="3"/>
      <c r="O4767" s="227"/>
      <c r="Q4767" s="94"/>
      <c r="R4767" s="94"/>
      <c r="S4767" s="94"/>
      <c r="T4767" s="94"/>
    </row>
    <row r="4768" ht="15.75" customHeight="1">
      <c r="A4768" s="242"/>
      <c r="B4768" s="222"/>
      <c r="C4768" s="223"/>
      <c r="D4768" s="248"/>
      <c r="J4768" s="226"/>
      <c r="K4768" s="3"/>
      <c r="L4768" s="3"/>
      <c r="O4768" s="227"/>
      <c r="Q4768" s="94"/>
      <c r="R4768" s="94"/>
      <c r="S4768" s="94"/>
      <c r="T4768" s="94"/>
    </row>
    <row r="4769" ht="15.75" customHeight="1">
      <c r="A4769" s="242"/>
      <c r="B4769" s="222"/>
      <c r="C4769" s="223"/>
      <c r="D4769" s="248"/>
      <c r="J4769" s="226"/>
      <c r="K4769" s="3"/>
      <c r="L4769" s="3"/>
      <c r="O4769" s="227"/>
      <c r="Q4769" s="94"/>
      <c r="R4769" s="94"/>
      <c r="S4769" s="94"/>
      <c r="T4769" s="94"/>
    </row>
    <row r="4770" ht="15.75" customHeight="1">
      <c r="A4770" s="242"/>
      <c r="B4770" s="222"/>
      <c r="C4770" s="223"/>
      <c r="D4770" s="248"/>
      <c r="J4770" s="226"/>
      <c r="K4770" s="3"/>
      <c r="L4770" s="3"/>
      <c r="O4770" s="227"/>
      <c r="Q4770" s="94"/>
      <c r="R4770" s="94"/>
      <c r="S4770" s="94"/>
      <c r="T4770" s="94"/>
    </row>
    <row r="4771" ht="15.75" customHeight="1">
      <c r="A4771" s="242"/>
      <c r="B4771" s="222"/>
      <c r="C4771" s="223"/>
      <c r="D4771" s="248"/>
      <c r="J4771" s="226"/>
      <c r="K4771" s="3"/>
      <c r="L4771" s="3"/>
      <c r="O4771" s="227"/>
      <c r="Q4771" s="94"/>
      <c r="R4771" s="94"/>
      <c r="S4771" s="94"/>
      <c r="T4771" s="94"/>
    </row>
    <row r="4772" ht="15.75" customHeight="1">
      <c r="A4772" s="242"/>
      <c r="B4772" s="222"/>
      <c r="C4772" s="223"/>
      <c r="D4772" s="248"/>
      <c r="J4772" s="226"/>
      <c r="K4772" s="3"/>
      <c r="L4772" s="3"/>
      <c r="O4772" s="227"/>
      <c r="Q4772" s="94"/>
      <c r="R4772" s="94"/>
      <c r="S4772" s="94"/>
      <c r="T4772" s="94"/>
    </row>
    <row r="4773" ht="15.75" customHeight="1">
      <c r="A4773" s="242"/>
      <c r="B4773" s="222"/>
      <c r="C4773" s="223"/>
      <c r="D4773" s="248"/>
      <c r="J4773" s="226"/>
      <c r="K4773" s="3"/>
      <c r="L4773" s="3"/>
      <c r="O4773" s="227"/>
      <c r="Q4773" s="94"/>
      <c r="R4773" s="94"/>
      <c r="S4773" s="94"/>
      <c r="T4773" s="94"/>
    </row>
    <row r="4774" ht="15.75" customHeight="1">
      <c r="A4774" s="242"/>
      <c r="B4774" s="222"/>
      <c r="C4774" s="223"/>
      <c r="D4774" s="248"/>
      <c r="J4774" s="226"/>
      <c r="K4774" s="3"/>
      <c r="L4774" s="3"/>
      <c r="O4774" s="227"/>
      <c r="Q4774" s="94"/>
      <c r="R4774" s="94"/>
      <c r="S4774" s="94"/>
      <c r="T4774" s="94"/>
    </row>
    <row r="4775" ht="15.75" customHeight="1">
      <c r="A4775" s="242"/>
      <c r="B4775" s="222"/>
      <c r="C4775" s="223"/>
      <c r="D4775" s="248"/>
      <c r="J4775" s="226"/>
      <c r="K4775" s="3"/>
      <c r="L4775" s="3"/>
      <c r="O4775" s="227"/>
      <c r="Q4775" s="94"/>
      <c r="R4775" s="94"/>
      <c r="S4775" s="94"/>
      <c r="T4775" s="94"/>
    </row>
    <row r="4776" ht="15.75" customHeight="1">
      <c r="A4776" s="242"/>
      <c r="B4776" s="222"/>
      <c r="C4776" s="223"/>
      <c r="D4776" s="248"/>
      <c r="J4776" s="226"/>
      <c r="K4776" s="3"/>
      <c r="L4776" s="3"/>
      <c r="O4776" s="227"/>
      <c r="Q4776" s="94"/>
      <c r="R4776" s="94"/>
      <c r="S4776" s="94"/>
      <c r="T4776" s="94"/>
    </row>
    <row r="4777" ht="15.75" customHeight="1">
      <c r="A4777" s="242"/>
      <c r="B4777" s="222"/>
      <c r="C4777" s="223"/>
      <c r="D4777" s="248"/>
      <c r="J4777" s="226"/>
      <c r="K4777" s="3"/>
      <c r="L4777" s="3"/>
      <c r="O4777" s="227"/>
      <c r="Q4777" s="94"/>
      <c r="R4777" s="94"/>
      <c r="S4777" s="94"/>
      <c r="T4777" s="94"/>
    </row>
    <row r="4778" ht="15.75" customHeight="1">
      <c r="A4778" s="242"/>
      <c r="B4778" s="222"/>
      <c r="C4778" s="223"/>
      <c r="D4778" s="248"/>
      <c r="J4778" s="226"/>
      <c r="K4778" s="3"/>
      <c r="L4778" s="3"/>
      <c r="O4778" s="227"/>
      <c r="Q4778" s="94"/>
      <c r="R4778" s="94"/>
      <c r="S4778" s="94"/>
      <c r="T4778" s="94"/>
    </row>
    <row r="4779" ht="15.75" customHeight="1">
      <c r="A4779" s="242"/>
      <c r="B4779" s="222"/>
      <c r="C4779" s="223"/>
      <c r="D4779" s="248"/>
      <c r="J4779" s="226"/>
      <c r="K4779" s="3"/>
      <c r="L4779" s="3"/>
      <c r="O4779" s="227"/>
      <c r="Q4779" s="94"/>
      <c r="R4779" s="94"/>
      <c r="S4779" s="94"/>
      <c r="T4779" s="94"/>
    </row>
    <row r="4780" ht="15.75" customHeight="1">
      <c r="A4780" s="242"/>
      <c r="B4780" s="222"/>
      <c r="C4780" s="223"/>
      <c r="D4780" s="248"/>
      <c r="J4780" s="226"/>
      <c r="K4780" s="3"/>
      <c r="L4780" s="3"/>
      <c r="O4780" s="227"/>
      <c r="Q4780" s="94"/>
      <c r="R4780" s="94"/>
      <c r="S4780" s="94"/>
      <c r="T4780" s="94"/>
    </row>
    <row r="4781" ht="15.75" customHeight="1">
      <c r="A4781" s="242"/>
      <c r="B4781" s="222"/>
      <c r="C4781" s="223"/>
      <c r="D4781" s="248"/>
      <c r="J4781" s="226"/>
      <c r="K4781" s="3"/>
      <c r="L4781" s="3"/>
      <c r="O4781" s="227"/>
      <c r="Q4781" s="94"/>
      <c r="R4781" s="94"/>
      <c r="S4781" s="94"/>
      <c r="T4781" s="94"/>
    </row>
    <row r="4782" ht="15.75" customHeight="1">
      <c r="A4782" s="242"/>
      <c r="B4782" s="222"/>
      <c r="C4782" s="223"/>
      <c r="D4782" s="248"/>
      <c r="J4782" s="226"/>
      <c r="K4782" s="3"/>
      <c r="L4782" s="3"/>
      <c r="O4782" s="227"/>
      <c r="Q4782" s="94"/>
      <c r="R4782" s="94"/>
      <c r="S4782" s="94"/>
      <c r="T4782" s="94"/>
    </row>
    <row r="4783" ht="15.75" customHeight="1">
      <c r="A4783" s="242"/>
      <c r="B4783" s="222"/>
      <c r="C4783" s="223"/>
      <c r="D4783" s="248"/>
      <c r="J4783" s="226"/>
      <c r="K4783" s="3"/>
      <c r="L4783" s="3"/>
      <c r="O4783" s="227"/>
      <c r="Q4783" s="94"/>
      <c r="R4783" s="94"/>
      <c r="S4783" s="94"/>
      <c r="T4783" s="94"/>
    </row>
    <row r="4784" ht="15.75" customHeight="1">
      <c r="A4784" s="242"/>
      <c r="B4784" s="222"/>
      <c r="C4784" s="223"/>
      <c r="D4784" s="248"/>
      <c r="J4784" s="226"/>
      <c r="K4784" s="3"/>
      <c r="L4784" s="3"/>
      <c r="O4784" s="227"/>
      <c r="Q4784" s="94"/>
      <c r="R4784" s="94"/>
      <c r="S4784" s="94"/>
      <c r="T4784" s="94"/>
    </row>
    <row r="4785" ht="15.75" customHeight="1">
      <c r="A4785" s="242"/>
      <c r="B4785" s="222"/>
      <c r="C4785" s="223"/>
      <c r="D4785" s="248"/>
      <c r="J4785" s="226"/>
      <c r="K4785" s="3"/>
      <c r="L4785" s="3"/>
      <c r="O4785" s="227"/>
      <c r="Q4785" s="94"/>
      <c r="R4785" s="94"/>
      <c r="S4785" s="94"/>
      <c r="T4785" s="94"/>
    </row>
    <row r="4786" ht="15.75" customHeight="1">
      <c r="A4786" s="242"/>
      <c r="B4786" s="222"/>
      <c r="C4786" s="223"/>
      <c r="D4786" s="248"/>
      <c r="J4786" s="226"/>
      <c r="K4786" s="3"/>
      <c r="L4786" s="3"/>
      <c r="O4786" s="227"/>
      <c r="Q4786" s="94"/>
      <c r="R4786" s="94"/>
      <c r="S4786" s="94"/>
      <c r="T4786" s="94"/>
    </row>
    <row r="4787" ht="15.75" customHeight="1">
      <c r="A4787" s="242"/>
      <c r="B4787" s="222"/>
      <c r="C4787" s="223"/>
      <c r="D4787" s="248"/>
      <c r="J4787" s="226"/>
      <c r="K4787" s="3"/>
      <c r="L4787" s="3"/>
      <c r="O4787" s="227"/>
      <c r="Q4787" s="94"/>
      <c r="R4787" s="94"/>
      <c r="S4787" s="94"/>
      <c r="T4787" s="94"/>
    </row>
    <row r="4788" ht="15.75" customHeight="1">
      <c r="A4788" s="242"/>
      <c r="B4788" s="222"/>
      <c r="C4788" s="223"/>
      <c r="D4788" s="248"/>
      <c r="J4788" s="226"/>
      <c r="K4788" s="3"/>
      <c r="L4788" s="3"/>
      <c r="O4788" s="227"/>
      <c r="Q4788" s="94"/>
      <c r="R4788" s="94"/>
      <c r="S4788" s="94"/>
      <c r="T4788" s="94"/>
    </row>
    <row r="4789" ht="15.75" customHeight="1">
      <c r="A4789" s="242"/>
      <c r="B4789" s="222"/>
      <c r="C4789" s="223"/>
      <c r="D4789" s="248"/>
      <c r="J4789" s="226"/>
      <c r="K4789" s="3"/>
      <c r="L4789" s="3"/>
      <c r="O4789" s="227"/>
      <c r="Q4789" s="94"/>
      <c r="R4789" s="94"/>
      <c r="S4789" s="94"/>
      <c r="T4789" s="94"/>
    </row>
    <row r="4790" ht="15.75" customHeight="1">
      <c r="A4790" s="242"/>
      <c r="B4790" s="222"/>
      <c r="C4790" s="223"/>
      <c r="D4790" s="248"/>
      <c r="J4790" s="226"/>
      <c r="K4790" s="3"/>
      <c r="L4790" s="3"/>
      <c r="O4790" s="227"/>
      <c r="Q4790" s="94"/>
      <c r="R4790" s="94"/>
      <c r="S4790" s="94"/>
      <c r="T4790" s="94"/>
    </row>
    <row r="4791" ht="15.75" customHeight="1">
      <c r="A4791" s="242"/>
      <c r="B4791" s="222"/>
      <c r="C4791" s="223"/>
      <c r="D4791" s="248"/>
      <c r="J4791" s="226"/>
      <c r="K4791" s="3"/>
      <c r="L4791" s="3"/>
      <c r="O4791" s="227"/>
      <c r="Q4791" s="94"/>
      <c r="R4791" s="94"/>
      <c r="S4791" s="94"/>
      <c r="T4791" s="94"/>
    </row>
    <row r="4792" ht="15.75" customHeight="1">
      <c r="A4792" s="242"/>
      <c r="B4792" s="222"/>
      <c r="C4792" s="223"/>
      <c r="D4792" s="248"/>
      <c r="J4792" s="226"/>
      <c r="K4792" s="3"/>
      <c r="L4792" s="3"/>
      <c r="O4792" s="227"/>
      <c r="Q4792" s="94"/>
      <c r="R4792" s="94"/>
      <c r="S4792" s="94"/>
      <c r="T4792" s="94"/>
    </row>
    <row r="4793" ht="15.75" customHeight="1">
      <c r="A4793" s="242"/>
      <c r="B4793" s="222"/>
      <c r="C4793" s="223"/>
      <c r="D4793" s="248"/>
      <c r="J4793" s="226"/>
      <c r="K4793" s="3"/>
      <c r="L4793" s="3"/>
      <c r="O4793" s="227"/>
      <c r="Q4793" s="94"/>
      <c r="R4793" s="94"/>
      <c r="S4793" s="94"/>
      <c r="T4793" s="94"/>
    </row>
    <row r="4794" ht="15.75" customHeight="1">
      <c r="A4794" s="242"/>
      <c r="B4794" s="222"/>
      <c r="C4794" s="223"/>
      <c r="D4794" s="248"/>
      <c r="J4794" s="226"/>
      <c r="K4794" s="3"/>
      <c r="L4794" s="3"/>
      <c r="O4794" s="227"/>
      <c r="Q4794" s="94"/>
      <c r="R4794" s="94"/>
      <c r="S4794" s="94"/>
      <c r="T4794" s="94"/>
    </row>
    <row r="4795" ht="15.75" customHeight="1">
      <c r="A4795" s="242"/>
      <c r="B4795" s="222"/>
      <c r="C4795" s="223"/>
      <c r="D4795" s="248"/>
      <c r="J4795" s="226"/>
      <c r="K4795" s="3"/>
      <c r="L4795" s="3"/>
      <c r="O4795" s="227"/>
      <c r="Q4795" s="94"/>
      <c r="R4795" s="94"/>
      <c r="S4795" s="94"/>
      <c r="T4795" s="94"/>
    </row>
    <row r="4796" ht="15.75" customHeight="1">
      <c r="A4796" s="242"/>
      <c r="B4796" s="222"/>
      <c r="C4796" s="223"/>
      <c r="D4796" s="248"/>
      <c r="J4796" s="226"/>
      <c r="K4796" s="3"/>
      <c r="L4796" s="3"/>
      <c r="O4796" s="227"/>
      <c r="Q4796" s="94"/>
      <c r="R4796" s="94"/>
      <c r="S4796" s="94"/>
      <c r="T4796" s="94"/>
    </row>
    <row r="4797" ht="15.75" customHeight="1">
      <c r="A4797" s="242"/>
      <c r="B4797" s="222"/>
      <c r="C4797" s="223"/>
      <c r="D4797" s="248"/>
      <c r="J4797" s="226"/>
      <c r="K4797" s="3"/>
      <c r="L4797" s="3"/>
      <c r="O4797" s="227"/>
      <c r="Q4797" s="94"/>
      <c r="R4797" s="94"/>
      <c r="S4797" s="94"/>
      <c r="T4797" s="94"/>
    </row>
    <row r="4798" ht="15.75" customHeight="1">
      <c r="A4798" s="242"/>
      <c r="B4798" s="222"/>
      <c r="C4798" s="223"/>
      <c r="D4798" s="248"/>
      <c r="J4798" s="226"/>
      <c r="K4798" s="3"/>
      <c r="L4798" s="3"/>
      <c r="O4798" s="227"/>
      <c r="Q4798" s="94"/>
      <c r="R4798" s="94"/>
      <c r="S4798" s="94"/>
      <c r="T4798" s="94"/>
    </row>
    <row r="4799" ht="15.75" customHeight="1">
      <c r="A4799" s="242"/>
      <c r="B4799" s="222"/>
      <c r="C4799" s="223"/>
      <c r="D4799" s="248"/>
      <c r="J4799" s="226"/>
      <c r="K4799" s="3"/>
      <c r="L4799" s="3"/>
      <c r="O4799" s="227"/>
      <c r="Q4799" s="94"/>
      <c r="R4799" s="94"/>
      <c r="S4799" s="94"/>
      <c r="T4799" s="94"/>
    </row>
    <row r="4800" ht="15.75" customHeight="1">
      <c r="A4800" s="242"/>
      <c r="B4800" s="222"/>
      <c r="C4800" s="223"/>
      <c r="D4800" s="248"/>
      <c r="J4800" s="226"/>
      <c r="K4800" s="3"/>
      <c r="L4800" s="3"/>
      <c r="O4800" s="227"/>
      <c r="Q4800" s="94"/>
      <c r="R4800" s="94"/>
      <c r="S4800" s="94"/>
      <c r="T4800" s="94"/>
    </row>
    <row r="4801" ht="15.75" customHeight="1">
      <c r="A4801" s="242"/>
      <c r="B4801" s="222"/>
      <c r="C4801" s="223"/>
      <c r="D4801" s="248"/>
      <c r="J4801" s="226"/>
      <c r="K4801" s="3"/>
      <c r="L4801" s="3"/>
      <c r="O4801" s="227"/>
      <c r="Q4801" s="94"/>
      <c r="R4801" s="94"/>
      <c r="S4801" s="94"/>
      <c r="T4801" s="94"/>
    </row>
    <row r="4802" ht="15.75" customHeight="1">
      <c r="A4802" s="242"/>
      <c r="B4802" s="222"/>
      <c r="C4802" s="223"/>
      <c r="D4802" s="248"/>
      <c r="J4802" s="226"/>
      <c r="K4802" s="3"/>
      <c r="L4802" s="3"/>
      <c r="O4802" s="227"/>
      <c r="Q4802" s="94"/>
      <c r="R4802" s="94"/>
      <c r="S4802" s="94"/>
      <c r="T4802" s="94"/>
    </row>
    <row r="4803" ht="15.75" customHeight="1">
      <c r="A4803" s="242"/>
      <c r="B4803" s="222"/>
      <c r="C4803" s="223"/>
      <c r="D4803" s="248"/>
      <c r="J4803" s="226"/>
      <c r="K4803" s="3"/>
      <c r="L4803" s="3"/>
      <c r="O4803" s="227"/>
      <c r="Q4803" s="94"/>
      <c r="R4803" s="94"/>
      <c r="S4803" s="94"/>
      <c r="T4803" s="94"/>
    </row>
    <row r="4804" ht="15.75" customHeight="1">
      <c r="A4804" s="242"/>
      <c r="B4804" s="222"/>
      <c r="C4804" s="223"/>
      <c r="D4804" s="248"/>
      <c r="J4804" s="226"/>
      <c r="K4804" s="3"/>
      <c r="L4804" s="3"/>
      <c r="O4804" s="227"/>
      <c r="Q4804" s="94"/>
      <c r="R4804" s="94"/>
      <c r="S4804" s="94"/>
      <c r="T4804" s="94"/>
    </row>
    <row r="4805" ht="15.75" customHeight="1">
      <c r="A4805" s="242"/>
      <c r="B4805" s="222"/>
      <c r="C4805" s="223"/>
      <c r="D4805" s="248"/>
      <c r="J4805" s="226"/>
      <c r="K4805" s="3"/>
      <c r="L4805" s="3"/>
      <c r="O4805" s="227"/>
      <c r="Q4805" s="94"/>
      <c r="R4805" s="94"/>
      <c r="S4805" s="94"/>
      <c r="T4805" s="94"/>
    </row>
    <row r="4806" ht="15.75" customHeight="1">
      <c r="A4806" s="242"/>
      <c r="B4806" s="222"/>
      <c r="C4806" s="223"/>
      <c r="D4806" s="248"/>
      <c r="J4806" s="226"/>
      <c r="K4806" s="3"/>
      <c r="L4806" s="3"/>
      <c r="O4806" s="227"/>
      <c r="Q4806" s="94"/>
      <c r="R4806" s="94"/>
      <c r="S4806" s="94"/>
      <c r="T4806" s="94"/>
    </row>
    <row r="4807" ht="15.75" customHeight="1">
      <c r="A4807" s="242"/>
      <c r="B4807" s="222"/>
      <c r="C4807" s="223"/>
      <c r="D4807" s="248"/>
      <c r="J4807" s="226"/>
      <c r="K4807" s="3"/>
      <c r="L4807" s="3"/>
      <c r="O4807" s="227"/>
      <c r="Q4807" s="94"/>
      <c r="R4807" s="94"/>
      <c r="S4807" s="94"/>
      <c r="T4807" s="94"/>
    </row>
    <row r="4808" ht="15.75" customHeight="1">
      <c r="A4808" s="242"/>
      <c r="B4808" s="222"/>
      <c r="C4808" s="223"/>
      <c r="D4808" s="248"/>
      <c r="J4808" s="226"/>
      <c r="K4808" s="3"/>
      <c r="L4808" s="3"/>
      <c r="O4808" s="227"/>
      <c r="Q4808" s="94"/>
      <c r="R4808" s="94"/>
      <c r="S4808" s="94"/>
      <c r="T4808" s="94"/>
    </row>
    <row r="4809" ht="15.75" customHeight="1">
      <c r="A4809" s="242"/>
      <c r="B4809" s="222"/>
      <c r="C4809" s="223"/>
      <c r="D4809" s="248"/>
      <c r="J4809" s="226"/>
      <c r="K4809" s="3"/>
      <c r="L4809" s="3"/>
      <c r="O4809" s="227"/>
      <c r="Q4809" s="94"/>
      <c r="R4809" s="94"/>
      <c r="S4809" s="94"/>
      <c r="T4809" s="94"/>
    </row>
    <row r="4810" ht="15.75" customHeight="1">
      <c r="A4810" s="242"/>
      <c r="B4810" s="222"/>
      <c r="C4810" s="223"/>
      <c r="D4810" s="248"/>
      <c r="J4810" s="226"/>
      <c r="K4810" s="3"/>
      <c r="L4810" s="3"/>
      <c r="O4810" s="227"/>
      <c r="Q4810" s="94"/>
      <c r="R4810" s="94"/>
      <c r="S4810" s="94"/>
      <c r="T4810" s="94"/>
    </row>
    <row r="4811" ht="15.75" customHeight="1">
      <c r="A4811" s="242"/>
      <c r="B4811" s="222"/>
      <c r="C4811" s="223"/>
      <c r="D4811" s="248"/>
      <c r="J4811" s="226"/>
      <c r="K4811" s="3"/>
      <c r="L4811" s="3"/>
      <c r="O4811" s="227"/>
      <c r="Q4811" s="94"/>
      <c r="R4811" s="94"/>
      <c r="S4811" s="94"/>
      <c r="T4811" s="94"/>
    </row>
    <row r="4812" ht="15.75" customHeight="1">
      <c r="A4812" s="242"/>
      <c r="B4812" s="222"/>
      <c r="C4812" s="223"/>
      <c r="D4812" s="248"/>
      <c r="J4812" s="226"/>
      <c r="K4812" s="3"/>
      <c r="L4812" s="3"/>
      <c r="O4812" s="227"/>
      <c r="Q4812" s="94"/>
      <c r="R4812" s="94"/>
      <c r="S4812" s="94"/>
      <c r="T4812" s="94"/>
    </row>
    <row r="4813" ht="15.75" customHeight="1">
      <c r="A4813" s="242"/>
      <c r="B4813" s="222"/>
      <c r="C4813" s="223"/>
      <c r="D4813" s="248"/>
      <c r="J4813" s="226"/>
      <c r="K4813" s="3"/>
      <c r="L4813" s="3"/>
      <c r="O4813" s="227"/>
      <c r="Q4813" s="94"/>
      <c r="R4813" s="94"/>
      <c r="S4813" s="94"/>
      <c r="T4813" s="94"/>
    </row>
    <row r="4814" ht="15.75" customHeight="1">
      <c r="A4814" s="242"/>
      <c r="B4814" s="222"/>
      <c r="C4814" s="223"/>
      <c r="D4814" s="248"/>
      <c r="J4814" s="226"/>
      <c r="K4814" s="3"/>
      <c r="L4814" s="3"/>
      <c r="O4814" s="227"/>
      <c r="Q4814" s="94"/>
      <c r="R4814" s="94"/>
      <c r="S4814" s="94"/>
      <c r="T4814" s="94"/>
    </row>
    <row r="4815" ht="15.75" customHeight="1">
      <c r="A4815" s="242"/>
      <c r="B4815" s="222"/>
      <c r="C4815" s="223"/>
      <c r="D4815" s="248"/>
      <c r="J4815" s="226"/>
      <c r="K4815" s="3"/>
      <c r="L4815" s="3"/>
      <c r="O4815" s="227"/>
      <c r="Q4815" s="94"/>
      <c r="R4815" s="94"/>
      <c r="S4815" s="94"/>
      <c r="T4815" s="94"/>
    </row>
    <row r="4816" ht="15.75" customHeight="1">
      <c r="A4816" s="242"/>
      <c r="B4816" s="222"/>
      <c r="C4816" s="223"/>
      <c r="D4816" s="248"/>
      <c r="J4816" s="226"/>
      <c r="K4816" s="3"/>
      <c r="L4816" s="3"/>
      <c r="O4816" s="227"/>
      <c r="Q4816" s="94"/>
      <c r="R4816" s="94"/>
      <c r="S4816" s="94"/>
      <c r="T4816" s="94"/>
    </row>
    <row r="4817" ht="15.75" customHeight="1">
      <c r="A4817" s="242"/>
      <c r="B4817" s="222"/>
      <c r="C4817" s="223"/>
      <c r="D4817" s="248"/>
      <c r="J4817" s="226"/>
      <c r="K4817" s="3"/>
      <c r="L4817" s="3"/>
      <c r="O4817" s="227"/>
      <c r="Q4817" s="94"/>
      <c r="R4817" s="94"/>
      <c r="S4817" s="94"/>
      <c r="T4817" s="94"/>
    </row>
    <row r="4818" ht="15.75" customHeight="1">
      <c r="A4818" s="242"/>
      <c r="B4818" s="222"/>
      <c r="C4818" s="223"/>
      <c r="D4818" s="248"/>
      <c r="J4818" s="226"/>
      <c r="K4818" s="3"/>
      <c r="L4818" s="3"/>
      <c r="O4818" s="227"/>
      <c r="Q4818" s="94"/>
      <c r="R4818" s="94"/>
      <c r="S4818" s="94"/>
      <c r="T4818" s="94"/>
    </row>
    <row r="4819" ht="15.75" customHeight="1">
      <c r="A4819" s="242"/>
      <c r="B4819" s="222"/>
      <c r="C4819" s="223"/>
      <c r="D4819" s="248"/>
      <c r="J4819" s="226"/>
      <c r="K4819" s="3"/>
      <c r="L4819" s="3"/>
      <c r="O4819" s="227"/>
      <c r="Q4819" s="94"/>
      <c r="R4819" s="94"/>
      <c r="S4819" s="94"/>
      <c r="T4819" s="94"/>
    </row>
    <row r="4820" ht="15.75" customHeight="1">
      <c r="A4820" s="242"/>
      <c r="B4820" s="222"/>
      <c r="C4820" s="223"/>
      <c r="D4820" s="248"/>
      <c r="J4820" s="226"/>
      <c r="K4820" s="3"/>
      <c r="L4820" s="3"/>
      <c r="O4820" s="227"/>
      <c r="Q4820" s="94"/>
      <c r="R4820" s="94"/>
      <c r="S4820" s="94"/>
      <c r="T4820" s="94"/>
    </row>
    <row r="4821" ht="15.75" customHeight="1">
      <c r="A4821" s="242"/>
      <c r="B4821" s="222"/>
      <c r="C4821" s="223"/>
      <c r="D4821" s="248"/>
      <c r="J4821" s="226"/>
      <c r="K4821" s="3"/>
      <c r="L4821" s="3"/>
      <c r="O4821" s="227"/>
      <c r="Q4821" s="94"/>
      <c r="R4821" s="94"/>
      <c r="S4821" s="94"/>
      <c r="T4821" s="94"/>
    </row>
    <row r="4822" ht="15.75" customHeight="1">
      <c r="A4822" s="242"/>
      <c r="B4822" s="222"/>
      <c r="C4822" s="223"/>
      <c r="D4822" s="248"/>
      <c r="J4822" s="226"/>
      <c r="K4822" s="3"/>
      <c r="L4822" s="3"/>
      <c r="O4822" s="227"/>
      <c r="Q4822" s="94"/>
      <c r="R4822" s="94"/>
      <c r="S4822" s="94"/>
      <c r="T4822" s="94"/>
    </row>
    <row r="4823" ht="15.75" customHeight="1">
      <c r="A4823" s="242"/>
      <c r="B4823" s="222"/>
      <c r="C4823" s="223"/>
      <c r="D4823" s="248"/>
      <c r="J4823" s="226"/>
      <c r="K4823" s="3"/>
      <c r="L4823" s="3"/>
      <c r="O4823" s="227"/>
      <c r="Q4823" s="94"/>
      <c r="R4823" s="94"/>
      <c r="S4823" s="94"/>
      <c r="T4823" s="94"/>
    </row>
    <row r="4824" ht="15.75" customHeight="1">
      <c r="A4824" s="242"/>
      <c r="B4824" s="222"/>
      <c r="C4824" s="223"/>
      <c r="D4824" s="248"/>
      <c r="J4824" s="226"/>
      <c r="K4824" s="3"/>
      <c r="L4824" s="3"/>
      <c r="O4824" s="227"/>
      <c r="Q4824" s="94"/>
      <c r="R4824" s="94"/>
      <c r="S4824" s="94"/>
      <c r="T4824" s="94"/>
    </row>
    <row r="4825" ht="15.75" customHeight="1">
      <c r="A4825" s="242"/>
      <c r="B4825" s="222"/>
      <c r="C4825" s="223"/>
      <c r="D4825" s="248"/>
      <c r="J4825" s="226"/>
      <c r="K4825" s="3"/>
      <c r="L4825" s="3"/>
      <c r="O4825" s="227"/>
      <c r="Q4825" s="94"/>
      <c r="R4825" s="94"/>
      <c r="S4825" s="94"/>
      <c r="T4825" s="94"/>
    </row>
    <row r="4826" ht="15.75" customHeight="1">
      <c r="A4826" s="242"/>
      <c r="B4826" s="222"/>
      <c r="C4826" s="223"/>
      <c r="D4826" s="248"/>
      <c r="J4826" s="226"/>
      <c r="K4826" s="3"/>
      <c r="L4826" s="3"/>
      <c r="O4826" s="227"/>
      <c r="Q4826" s="94"/>
      <c r="R4826" s="94"/>
      <c r="S4826" s="94"/>
      <c r="T4826" s="94"/>
    </row>
    <row r="4827" ht="15.75" customHeight="1">
      <c r="A4827" s="242"/>
      <c r="B4827" s="222"/>
      <c r="C4827" s="223"/>
      <c r="D4827" s="248"/>
      <c r="J4827" s="226"/>
      <c r="K4827" s="3"/>
      <c r="L4827" s="3"/>
      <c r="O4827" s="227"/>
      <c r="Q4827" s="94"/>
      <c r="R4827" s="94"/>
      <c r="S4827" s="94"/>
      <c r="T4827" s="94"/>
    </row>
    <row r="4828" ht="15.75" customHeight="1">
      <c r="A4828" s="242"/>
      <c r="B4828" s="222"/>
      <c r="C4828" s="223"/>
      <c r="D4828" s="248"/>
      <c r="J4828" s="226"/>
      <c r="K4828" s="3"/>
      <c r="L4828" s="3"/>
      <c r="O4828" s="227"/>
      <c r="Q4828" s="94"/>
      <c r="R4828" s="94"/>
      <c r="S4828" s="94"/>
      <c r="T4828" s="94"/>
    </row>
    <row r="4829" ht="15.75" customHeight="1">
      <c r="A4829" s="242"/>
      <c r="B4829" s="222"/>
      <c r="C4829" s="223"/>
      <c r="D4829" s="248"/>
      <c r="J4829" s="226"/>
      <c r="K4829" s="3"/>
      <c r="L4829" s="3"/>
      <c r="O4829" s="227"/>
      <c r="Q4829" s="94"/>
      <c r="R4829" s="94"/>
      <c r="S4829" s="94"/>
      <c r="T4829" s="94"/>
    </row>
    <row r="4830" ht="15.75" customHeight="1">
      <c r="A4830" s="242"/>
      <c r="B4830" s="222"/>
      <c r="C4830" s="223"/>
      <c r="D4830" s="248"/>
      <c r="J4830" s="226"/>
      <c r="K4830" s="3"/>
      <c r="L4830" s="3"/>
      <c r="O4830" s="227"/>
      <c r="Q4830" s="94"/>
      <c r="R4830" s="94"/>
      <c r="S4830" s="94"/>
      <c r="T4830" s="94"/>
    </row>
    <row r="4831" ht="15.75" customHeight="1">
      <c r="A4831" s="242"/>
      <c r="B4831" s="222"/>
      <c r="C4831" s="223"/>
      <c r="D4831" s="248"/>
      <c r="J4831" s="226"/>
      <c r="K4831" s="3"/>
      <c r="L4831" s="3"/>
      <c r="O4831" s="227"/>
      <c r="Q4831" s="94"/>
      <c r="R4831" s="94"/>
      <c r="S4831" s="94"/>
      <c r="T4831" s="94"/>
    </row>
    <row r="4832" ht="15.75" customHeight="1">
      <c r="A4832" s="242"/>
      <c r="B4832" s="222"/>
      <c r="C4832" s="223"/>
      <c r="D4832" s="248"/>
      <c r="J4832" s="226"/>
      <c r="K4832" s="3"/>
      <c r="L4832" s="3"/>
      <c r="O4832" s="227"/>
      <c r="Q4832" s="94"/>
      <c r="R4832" s="94"/>
      <c r="S4832" s="94"/>
      <c r="T4832" s="94"/>
    </row>
    <row r="4833" ht="15.75" customHeight="1">
      <c r="A4833" s="242"/>
      <c r="B4833" s="222"/>
      <c r="C4833" s="223"/>
      <c r="D4833" s="248"/>
      <c r="J4833" s="226"/>
      <c r="K4833" s="3"/>
      <c r="L4833" s="3"/>
      <c r="O4833" s="227"/>
      <c r="Q4833" s="94"/>
      <c r="R4833" s="94"/>
      <c r="S4833" s="94"/>
      <c r="T4833" s="94"/>
    </row>
    <row r="4834" ht="15.75" customHeight="1">
      <c r="A4834" s="242"/>
      <c r="B4834" s="222"/>
      <c r="C4834" s="223"/>
      <c r="D4834" s="248"/>
      <c r="J4834" s="226"/>
      <c r="K4834" s="3"/>
      <c r="L4834" s="3"/>
      <c r="O4834" s="227"/>
      <c r="Q4834" s="94"/>
      <c r="R4834" s="94"/>
      <c r="S4834" s="94"/>
      <c r="T4834" s="94"/>
    </row>
    <row r="4835" ht="15.75" customHeight="1">
      <c r="A4835" s="242"/>
      <c r="B4835" s="222"/>
      <c r="C4835" s="223"/>
      <c r="D4835" s="248"/>
      <c r="J4835" s="226"/>
      <c r="K4835" s="3"/>
      <c r="L4835" s="3"/>
      <c r="O4835" s="227"/>
      <c r="Q4835" s="94"/>
      <c r="R4835" s="94"/>
      <c r="S4835" s="94"/>
      <c r="T4835" s="94"/>
    </row>
    <row r="4836" ht="15.75" customHeight="1">
      <c r="A4836" s="242"/>
      <c r="B4836" s="222"/>
      <c r="C4836" s="223"/>
      <c r="D4836" s="248"/>
      <c r="J4836" s="226"/>
      <c r="K4836" s="3"/>
      <c r="L4836" s="3"/>
      <c r="O4836" s="227"/>
      <c r="Q4836" s="94"/>
      <c r="R4836" s="94"/>
      <c r="S4836" s="94"/>
      <c r="T4836" s="94"/>
    </row>
    <row r="4837" ht="15.75" customHeight="1">
      <c r="A4837" s="242"/>
      <c r="B4837" s="222"/>
      <c r="C4837" s="223"/>
      <c r="D4837" s="248"/>
      <c r="J4837" s="226"/>
      <c r="K4837" s="3"/>
      <c r="L4837" s="3"/>
      <c r="O4837" s="227"/>
      <c r="Q4837" s="94"/>
      <c r="R4837" s="94"/>
      <c r="S4837" s="94"/>
      <c r="T4837" s="94"/>
    </row>
    <row r="4838" ht="15.75" customHeight="1">
      <c r="A4838" s="242"/>
      <c r="B4838" s="222"/>
      <c r="C4838" s="223"/>
      <c r="D4838" s="248"/>
      <c r="J4838" s="226"/>
      <c r="K4838" s="3"/>
      <c r="L4838" s="3"/>
      <c r="O4838" s="227"/>
      <c r="Q4838" s="94"/>
      <c r="R4838" s="94"/>
      <c r="S4838" s="94"/>
      <c r="T4838" s="94"/>
    </row>
    <row r="4839" ht="15.75" customHeight="1">
      <c r="A4839" s="242"/>
      <c r="B4839" s="222"/>
      <c r="C4839" s="223"/>
      <c r="D4839" s="248"/>
      <c r="J4839" s="226"/>
      <c r="K4839" s="3"/>
      <c r="L4839" s="3"/>
      <c r="O4839" s="227"/>
      <c r="Q4839" s="94"/>
      <c r="R4839" s="94"/>
      <c r="S4839" s="94"/>
      <c r="T4839" s="94"/>
    </row>
    <row r="4840" ht="15.75" customHeight="1">
      <c r="A4840" s="242"/>
      <c r="B4840" s="222"/>
      <c r="C4840" s="223"/>
      <c r="D4840" s="248"/>
      <c r="J4840" s="226"/>
      <c r="K4840" s="3"/>
      <c r="L4840" s="3"/>
      <c r="O4840" s="227"/>
      <c r="Q4840" s="94"/>
      <c r="R4840" s="94"/>
      <c r="S4840" s="94"/>
      <c r="T4840" s="94"/>
    </row>
    <row r="4841" ht="15.75" customHeight="1">
      <c r="A4841" s="242"/>
      <c r="B4841" s="222"/>
      <c r="C4841" s="223"/>
      <c r="D4841" s="248"/>
      <c r="J4841" s="226"/>
      <c r="K4841" s="3"/>
      <c r="L4841" s="3"/>
      <c r="O4841" s="227"/>
      <c r="Q4841" s="94"/>
      <c r="R4841" s="94"/>
      <c r="S4841" s="94"/>
      <c r="T4841" s="94"/>
    </row>
    <row r="4842" ht="15.75" customHeight="1">
      <c r="A4842" s="242"/>
      <c r="B4842" s="222"/>
      <c r="C4842" s="223"/>
      <c r="D4842" s="248"/>
      <c r="J4842" s="226"/>
      <c r="K4842" s="3"/>
      <c r="L4842" s="3"/>
      <c r="O4842" s="227"/>
      <c r="Q4842" s="94"/>
      <c r="R4842" s="94"/>
      <c r="S4842" s="94"/>
      <c r="T4842" s="94"/>
    </row>
    <row r="4843" ht="15.75" customHeight="1">
      <c r="A4843" s="242"/>
      <c r="B4843" s="222"/>
      <c r="C4843" s="223"/>
      <c r="D4843" s="248"/>
      <c r="J4843" s="226"/>
      <c r="K4843" s="3"/>
      <c r="L4843" s="3"/>
      <c r="O4843" s="227"/>
      <c r="Q4843" s="94"/>
      <c r="R4843" s="94"/>
      <c r="S4843" s="94"/>
      <c r="T4843" s="94"/>
    </row>
    <row r="4844" ht="15.75" customHeight="1">
      <c r="A4844" s="242"/>
      <c r="B4844" s="222"/>
      <c r="C4844" s="223"/>
      <c r="D4844" s="248"/>
      <c r="J4844" s="226"/>
      <c r="K4844" s="3"/>
      <c r="L4844" s="3"/>
      <c r="O4844" s="227"/>
      <c r="Q4844" s="94"/>
      <c r="R4844" s="94"/>
      <c r="S4844" s="94"/>
      <c r="T4844" s="94"/>
    </row>
    <row r="4845" ht="15.75" customHeight="1">
      <c r="A4845" s="242"/>
      <c r="B4845" s="222"/>
      <c r="C4845" s="223"/>
      <c r="D4845" s="248"/>
      <c r="J4845" s="226"/>
      <c r="K4845" s="3"/>
      <c r="L4845" s="3"/>
      <c r="O4845" s="227"/>
      <c r="Q4845" s="94"/>
      <c r="R4845" s="94"/>
      <c r="S4845" s="94"/>
      <c r="T4845" s="94"/>
    </row>
    <row r="4846" ht="15.75" customHeight="1">
      <c r="A4846" s="242"/>
      <c r="B4846" s="222"/>
      <c r="C4846" s="223"/>
      <c r="D4846" s="248"/>
      <c r="J4846" s="226"/>
      <c r="K4846" s="3"/>
      <c r="L4846" s="3"/>
      <c r="O4846" s="227"/>
      <c r="Q4846" s="94"/>
      <c r="R4846" s="94"/>
      <c r="S4846" s="94"/>
      <c r="T4846" s="94"/>
    </row>
    <row r="4847" ht="15.75" customHeight="1">
      <c r="A4847" s="242"/>
      <c r="B4847" s="222"/>
      <c r="C4847" s="223"/>
      <c r="D4847" s="248"/>
      <c r="J4847" s="226"/>
      <c r="K4847" s="3"/>
      <c r="L4847" s="3"/>
      <c r="O4847" s="227"/>
      <c r="Q4847" s="94"/>
      <c r="R4847" s="94"/>
      <c r="S4847" s="94"/>
      <c r="T4847" s="94"/>
    </row>
    <row r="4848" ht="15.75" customHeight="1">
      <c r="A4848" s="242"/>
      <c r="B4848" s="222"/>
      <c r="C4848" s="223"/>
      <c r="D4848" s="248"/>
      <c r="J4848" s="226"/>
      <c r="K4848" s="3"/>
      <c r="L4848" s="3"/>
      <c r="O4848" s="227"/>
      <c r="Q4848" s="94"/>
      <c r="R4848" s="94"/>
      <c r="S4848" s="94"/>
      <c r="T4848" s="94"/>
    </row>
    <row r="4849" ht="15.75" customHeight="1">
      <c r="A4849" s="242"/>
      <c r="B4849" s="222"/>
      <c r="C4849" s="223"/>
      <c r="D4849" s="248"/>
      <c r="J4849" s="226"/>
      <c r="K4849" s="3"/>
      <c r="L4849" s="3"/>
      <c r="O4849" s="227"/>
      <c r="Q4849" s="94"/>
      <c r="R4849" s="94"/>
      <c r="S4849" s="94"/>
      <c r="T4849" s="94"/>
    </row>
    <row r="4850" ht="15.75" customHeight="1">
      <c r="A4850" s="242"/>
      <c r="B4850" s="222"/>
      <c r="C4850" s="223"/>
      <c r="D4850" s="248"/>
      <c r="J4850" s="226"/>
      <c r="K4850" s="3"/>
      <c r="L4850" s="3"/>
      <c r="O4850" s="227"/>
      <c r="Q4850" s="94"/>
      <c r="R4850" s="94"/>
      <c r="S4850" s="94"/>
      <c r="T4850" s="94"/>
    </row>
    <row r="4851" ht="15.75" customHeight="1">
      <c r="A4851" s="242"/>
      <c r="B4851" s="222"/>
      <c r="C4851" s="223"/>
      <c r="D4851" s="248"/>
      <c r="J4851" s="226"/>
      <c r="K4851" s="3"/>
      <c r="L4851" s="3"/>
      <c r="O4851" s="227"/>
      <c r="Q4851" s="94"/>
      <c r="R4851" s="94"/>
      <c r="S4851" s="94"/>
      <c r="T4851" s="94"/>
    </row>
    <row r="4852" ht="15.75" customHeight="1">
      <c r="A4852" s="242"/>
      <c r="B4852" s="222"/>
      <c r="C4852" s="223"/>
      <c r="D4852" s="248"/>
      <c r="J4852" s="226"/>
      <c r="K4852" s="3"/>
      <c r="L4852" s="3"/>
      <c r="O4852" s="227"/>
      <c r="Q4852" s="94"/>
      <c r="R4852" s="94"/>
      <c r="S4852" s="94"/>
      <c r="T4852" s="94"/>
    </row>
    <row r="4853" ht="15.75" customHeight="1">
      <c r="A4853" s="242"/>
      <c r="B4853" s="222"/>
      <c r="C4853" s="223"/>
      <c r="D4853" s="248"/>
      <c r="J4853" s="226"/>
      <c r="K4853" s="3"/>
      <c r="L4853" s="3"/>
      <c r="O4853" s="227"/>
      <c r="Q4853" s="94"/>
      <c r="R4853" s="94"/>
      <c r="S4853" s="94"/>
      <c r="T4853" s="94"/>
    </row>
    <row r="4854" ht="15.75" customHeight="1">
      <c r="A4854" s="242"/>
      <c r="B4854" s="222"/>
      <c r="C4854" s="223"/>
      <c r="D4854" s="248"/>
      <c r="J4854" s="226"/>
      <c r="K4854" s="3"/>
      <c r="L4854" s="3"/>
      <c r="O4854" s="227"/>
      <c r="Q4854" s="94"/>
      <c r="R4854" s="94"/>
      <c r="S4854" s="94"/>
      <c r="T4854" s="94"/>
    </row>
    <row r="4855" ht="15.75" customHeight="1">
      <c r="A4855" s="242"/>
      <c r="B4855" s="222"/>
      <c r="C4855" s="223"/>
      <c r="D4855" s="248"/>
      <c r="J4855" s="226"/>
      <c r="K4855" s="3"/>
      <c r="L4855" s="3"/>
      <c r="O4855" s="227"/>
      <c r="Q4855" s="94"/>
      <c r="R4855" s="94"/>
      <c r="S4855" s="94"/>
      <c r="T4855" s="94"/>
    </row>
    <row r="4856" ht="15.75" customHeight="1">
      <c r="A4856" s="242"/>
      <c r="B4856" s="222"/>
      <c r="C4856" s="223"/>
      <c r="D4856" s="248"/>
      <c r="J4856" s="226"/>
      <c r="K4856" s="3"/>
      <c r="L4856" s="3"/>
      <c r="O4856" s="227"/>
      <c r="Q4856" s="94"/>
      <c r="R4856" s="94"/>
      <c r="S4856" s="94"/>
      <c r="T4856" s="94"/>
    </row>
    <row r="4857" ht="15.75" customHeight="1">
      <c r="A4857" s="242"/>
      <c r="B4857" s="222"/>
      <c r="C4857" s="223"/>
      <c r="D4857" s="248"/>
      <c r="J4857" s="226"/>
      <c r="K4857" s="3"/>
      <c r="L4857" s="3"/>
      <c r="O4857" s="227"/>
      <c r="Q4857" s="94"/>
      <c r="R4857" s="94"/>
      <c r="S4857" s="94"/>
      <c r="T4857" s="94"/>
    </row>
    <row r="4858" ht="15.75" customHeight="1">
      <c r="A4858" s="242"/>
      <c r="B4858" s="222"/>
      <c r="C4858" s="223"/>
      <c r="D4858" s="248"/>
      <c r="J4858" s="226"/>
      <c r="K4858" s="3"/>
      <c r="L4858" s="3"/>
      <c r="O4858" s="227"/>
      <c r="Q4858" s="94"/>
      <c r="R4858" s="94"/>
      <c r="S4858" s="94"/>
      <c r="T4858" s="94"/>
    </row>
    <row r="4859" ht="15.75" customHeight="1">
      <c r="A4859" s="242"/>
      <c r="B4859" s="222"/>
      <c r="C4859" s="223"/>
      <c r="D4859" s="248"/>
      <c r="J4859" s="226"/>
      <c r="K4859" s="3"/>
      <c r="L4859" s="3"/>
      <c r="O4859" s="227"/>
      <c r="Q4859" s="94"/>
      <c r="R4859" s="94"/>
      <c r="S4859" s="94"/>
      <c r="T4859" s="94"/>
    </row>
    <row r="4860" ht="15.75" customHeight="1">
      <c r="A4860" s="242"/>
      <c r="B4860" s="222"/>
      <c r="C4860" s="223"/>
      <c r="D4860" s="248"/>
      <c r="J4860" s="226"/>
      <c r="K4860" s="3"/>
      <c r="L4860" s="3"/>
      <c r="O4860" s="227"/>
      <c r="Q4860" s="94"/>
      <c r="R4860" s="94"/>
      <c r="S4860" s="94"/>
      <c r="T4860" s="94"/>
    </row>
    <row r="4861" ht="15.75" customHeight="1">
      <c r="A4861" s="242"/>
      <c r="B4861" s="222"/>
      <c r="C4861" s="223"/>
      <c r="D4861" s="248"/>
      <c r="J4861" s="226"/>
      <c r="K4861" s="3"/>
      <c r="L4861" s="3"/>
      <c r="O4861" s="227"/>
      <c r="Q4861" s="94"/>
      <c r="R4861" s="94"/>
      <c r="S4861" s="94"/>
      <c r="T4861" s="94"/>
    </row>
    <row r="4862" ht="15.75" customHeight="1">
      <c r="A4862" s="242"/>
      <c r="B4862" s="222"/>
      <c r="C4862" s="223"/>
      <c r="D4862" s="248"/>
      <c r="J4862" s="226"/>
      <c r="K4862" s="3"/>
      <c r="L4862" s="3"/>
      <c r="O4862" s="227"/>
      <c r="Q4862" s="94"/>
      <c r="R4862" s="94"/>
      <c r="S4862" s="94"/>
      <c r="T4862" s="94"/>
    </row>
    <row r="4863" ht="15.75" customHeight="1">
      <c r="A4863" s="242"/>
      <c r="B4863" s="222"/>
      <c r="C4863" s="223"/>
      <c r="D4863" s="248"/>
      <c r="J4863" s="226"/>
      <c r="K4863" s="3"/>
      <c r="L4863" s="3"/>
      <c r="O4863" s="227"/>
      <c r="Q4863" s="94"/>
      <c r="R4863" s="94"/>
      <c r="S4863" s="94"/>
      <c r="T4863" s="94"/>
    </row>
    <row r="4864" ht="15.75" customHeight="1">
      <c r="A4864" s="242"/>
      <c r="B4864" s="222"/>
      <c r="C4864" s="223"/>
      <c r="D4864" s="248"/>
      <c r="J4864" s="226"/>
      <c r="K4864" s="3"/>
      <c r="L4864" s="3"/>
      <c r="O4864" s="227"/>
      <c r="Q4864" s="94"/>
      <c r="R4864" s="94"/>
      <c r="S4864" s="94"/>
      <c r="T4864" s="94"/>
    </row>
    <row r="4865" ht="15.75" customHeight="1">
      <c r="A4865" s="242"/>
      <c r="B4865" s="222"/>
      <c r="C4865" s="223"/>
      <c r="D4865" s="248"/>
      <c r="J4865" s="226"/>
      <c r="K4865" s="3"/>
      <c r="L4865" s="3"/>
      <c r="O4865" s="227"/>
      <c r="Q4865" s="94"/>
      <c r="R4865" s="94"/>
      <c r="S4865" s="94"/>
      <c r="T4865" s="94"/>
    </row>
    <row r="4866" ht="15.75" customHeight="1">
      <c r="A4866" s="242"/>
      <c r="B4866" s="222"/>
      <c r="C4866" s="223"/>
      <c r="D4866" s="248"/>
      <c r="J4866" s="226"/>
      <c r="K4866" s="3"/>
      <c r="L4866" s="3"/>
      <c r="O4866" s="227"/>
      <c r="Q4866" s="94"/>
      <c r="R4866" s="94"/>
      <c r="S4866" s="94"/>
      <c r="T4866" s="94"/>
    </row>
    <row r="4867" ht="15.75" customHeight="1">
      <c r="A4867" s="242"/>
      <c r="B4867" s="222"/>
      <c r="C4867" s="223"/>
      <c r="D4867" s="248"/>
      <c r="J4867" s="226"/>
      <c r="K4867" s="3"/>
      <c r="L4867" s="3"/>
      <c r="O4867" s="227"/>
      <c r="Q4867" s="94"/>
      <c r="R4867" s="94"/>
      <c r="S4867" s="94"/>
      <c r="T4867" s="94"/>
    </row>
    <row r="4868" ht="15.75" customHeight="1">
      <c r="A4868" s="242"/>
      <c r="B4868" s="222"/>
      <c r="C4868" s="223"/>
      <c r="D4868" s="248"/>
      <c r="J4868" s="226"/>
      <c r="K4868" s="3"/>
      <c r="L4868" s="3"/>
      <c r="O4868" s="227"/>
      <c r="Q4868" s="94"/>
      <c r="R4868" s="94"/>
      <c r="S4868" s="94"/>
      <c r="T4868" s="94"/>
    </row>
    <row r="4869" ht="15.75" customHeight="1">
      <c r="A4869" s="242"/>
      <c r="B4869" s="222"/>
      <c r="C4869" s="223"/>
      <c r="D4869" s="248"/>
      <c r="J4869" s="226"/>
      <c r="K4869" s="3"/>
      <c r="L4869" s="3"/>
      <c r="O4869" s="227"/>
      <c r="Q4869" s="94"/>
      <c r="R4869" s="94"/>
      <c r="S4869" s="94"/>
      <c r="T4869" s="94"/>
    </row>
    <row r="4870" ht="15.75" customHeight="1">
      <c r="A4870" s="242"/>
      <c r="B4870" s="222"/>
      <c r="C4870" s="223"/>
      <c r="D4870" s="248"/>
      <c r="J4870" s="226"/>
      <c r="K4870" s="3"/>
      <c r="L4870" s="3"/>
      <c r="O4870" s="227"/>
      <c r="Q4870" s="94"/>
      <c r="R4870" s="94"/>
      <c r="S4870" s="94"/>
      <c r="T4870" s="94"/>
    </row>
    <row r="4871" ht="15.75" customHeight="1">
      <c r="A4871" s="242"/>
      <c r="B4871" s="222"/>
      <c r="C4871" s="223"/>
      <c r="D4871" s="248"/>
      <c r="J4871" s="226"/>
      <c r="K4871" s="3"/>
      <c r="L4871" s="3"/>
      <c r="O4871" s="227"/>
      <c r="Q4871" s="94"/>
      <c r="R4871" s="94"/>
      <c r="S4871" s="94"/>
      <c r="T4871" s="94"/>
    </row>
    <row r="4872" ht="15.75" customHeight="1">
      <c r="A4872" s="242"/>
      <c r="B4872" s="222"/>
      <c r="C4872" s="223"/>
      <c r="D4872" s="248"/>
      <c r="J4872" s="226"/>
      <c r="K4872" s="3"/>
      <c r="L4872" s="3"/>
      <c r="O4872" s="227"/>
      <c r="Q4872" s="94"/>
      <c r="R4872" s="94"/>
      <c r="S4872" s="94"/>
      <c r="T4872" s="94"/>
    </row>
    <row r="4873" ht="15.75" customHeight="1">
      <c r="A4873" s="242"/>
      <c r="B4873" s="222"/>
      <c r="C4873" s="223"/>
      <c r="D4873" s="248"/>
      <c r="J4873" s="226"/>
      <c r="K4873" s="3"/>
      <c r="L4873" s="3"/>
      <c r="O4873" s="227"/>
      <c r="Q4873" s="94"/>
      <c r="R4873" s="94"/>
      <c r="S4873" s="94"/>
      <c r="T4873" s="94"/>
    </row>
    <row r="4874" ht="15.75" customHeight="1">
      <c r="A4874" s="242"/>
      <c r="B4874" s="222"/>
      <c r="C4874" s="223"/>
      <c r="D4874" s="248"/>
      <c r="J4874" s="226"/>
      <c r="K4874" s="3"/>
      <c r="L4874" s="3"/>
      <c r="O4874" s="227"/>
      <c r="Q4874" s="94"/>
      <c r="R4874" s="94"/>
      <c r="S4874" s="94"/>
      <c r="T4874" s="94"/>
    </row>
    <row r="4875" ht="15.75" customHeight="1">
      <c r="A4875" s="242"/>
      <c r="B4875" s="222"/>
      <c r="C4875" s="223"/>
      <c r="D4875" s="248"/>
      <c r="J4875" s="226"/>
      <c r="K4875" s="3"/>
      <c r="L4875" s="3"/>
      <c r="O4875" s="227"/>
      <c r="Q4875" s="94"/>
      <c r="R4875" s="94"/>
      <c r="S4875" s="94"/>
      <c r="T4875" s="94"/>
    </row>
    <row r="4876" ht="15.75" customHeight="1">
      <c r="A4876" s="242"/>
      <c r="B4876" s="222"/>
      <c r="C4876" s="223"/>
      <c r="D4876" s="248"/>
      <c r="J4876" s="226"/>
      <c r="K4876" s="3"/>
      <c r="L4876" s="3"/>
      <c r="O4876" s="227"/>
      <c r="Q4876" s="94"/>
      <c r="R4876" s="94"/>
      <c r="S4876" s="94"/>
      <c r="T4876" s="94"/>
    </row>
    <row r="4877" ht="15.75" customHeight="1">
      <c r="A4877" s="242"/>
      <c r="B4877" s="222"/>
      <c r="C4877" s="223"/>
      <c r="D4877" s="248"/>
      <c r="J4877" s="226"/>
      <c r="K4877" s="3"/>
      <c r="L4877" s="3"/>
      <c r="O4877" s="227"/>
      <c r="Q4877" s="94"/>
      <c r="R4877" s="94"/>
      <c r="S4877" s="94"/>
      <c r="T4877" s="94"/>
    </row>
    <row r="4878" ht="15.75" customHeight="1">
      <c r="A4878" s="242"/>
      <c r="B4878" s="222"/>
      <c r="C4878" s="223"/>
      <c r="D4878" s="248"/>
      <c r="J4878" s="226"/>
      <c r="K4878" s="3"/>
      <c r="L4878" s="3"/>
      <c r="O4878" s="227"/>
      <c r="Q4878" s="94"/>
      <c r="R4878" s="94"/>
      <c r="S4878" s="94"/>
      <c r="T4878" s="94"/>
    </row>
    <row r="4879" ht="15.75" customHeight="1">
      <c r="A4879" s="242"/>
      <c r="B4879" s="222"/>
      <c r="C4879" s="223"/>
      <c r="D4879" s="248"/>
      <c r="J4879" s="226"/>
      <c r="K4879" s="3"/>
      <c r="L4879" s="3"/>
      <c r="O4879" s="227"/>
      <c r="Q4879" s="94"/>
      <c r="R4879" s="94"/>
      <c r="S4879" s="94"/>
      <c r="T4879" s="94"/>
    </row>
    <row r="4880" ht="15.75" customHeight="1">
      <c r="A4880" s="242"/>
      <c r="B4880" s="222"/>
      <c r="C4880" s="223"/>
      <c r="D4880" s="248"/>
      <c r="J4880" s="226"/>
      <c r="K4880" s="3"/>
      <c r="L4880" s="3"/>
      <c r="O4880" s="227"/>
      <c r="Q4880" s="94"/>
      <c r="R4880" s="94"/>
      <c r="S4880" s="94"/>
      <c r="T4880" s="94"/>
    </row>
    <row r="4881" ht="15.75" customHeight="1">
      <c r="A4881" s="242"/>
      <c r="B4881" s="222"/>
      <c r="C4881" s="223"/>
      <c r="D4881" s="248"/>
      <c r="J4881" s="226"/>
      <c r="K4881" s="3"/>
      <c r="L4881" s="3"/>
      <c r="O4881" s="227"/>
      <c r="Q4881" s="94"/>
      <c r="R4881" s="94"/>
      <c r="S4881" s="94"/>
      <c r="T4881" s="94"/>
    </row>
    <row r="4882" ht="15.75" customHeight="1">
      <c r="A4882" s="242"/>
      <c r="B4882" s="222"/>
      <c r="C4882" s="223"/>
      <c r="D4882" s="248"/>
      <c r="J4882" s="226"/>
      <c r="K4882" s="3"/>
      <c r="L4882" s="3"/>
      <c r="O4882" s="227"/>
      <c r="Q4882" s="94"/>
      <c r="R4882" s="94"/>
      <c r="S4882" s="94"/>
      <c r="T4882" s="94"/>
    </row>
    <row r="4883" ht="15.75" customHeight="1">
      <c r="A4883" s="242"/>
      <c r="B4883" s="222"/>
      <c r="C4883" s="223"/>
      <c r="D4883" s="248"/>
      <c r="J4883" s="226"/>
      <c r="K4883" s="3"/>
      <c r="L4883" s="3"/>
      <c r="O4883" s="227"/>
      <c r="Q4883" s="94"/>
      <c r="R4883" s="94"/>
      <c r="S4883" s="94"/>
      <c r="T4883" s="94"/>
    </row>
    <row r="4884" ht="15.75" customHeight="1">
      <c r="A4884" s="242"/>
      <c r="B4884" s="222"/>
      <c r="C4884" s="223"/>
      <c r="D4884" s="248"/>
      <c r="J4884" s="226"/>
      <c r="K4884" s="3"/>
      <c r="L4884" s="3"/>
      <c r="O4884" s="227"/>
      <c r="Q4884" s="94"/>
      <c r="R4884" s="94"/>
      <c r="S4884" s="94"/>
      <c r="T4884" s="94"/>
    </row>
    <row r="4885" ht="15.75" customHeight="1">
      <c r="A4885" s="242"/>
      <c r="B4885" s="222"/>
      <c r="C4885" s="223"/>
      <c r="D4885" s="248"/>
      <c r="J4885" s="226"/>
      <c r="K4885" s="3"/>
      <c r="L4885" s="3"/>
      <c r="O4885" s="227"/>
      <c r="Q4885" s="94"/>
      <c r="R4885" s="94"/>
      <c r="S4885" s="94"/>
      <c r="T4885" s="94"/>
    </row>
    <row r="4886" ht="15.75" customHeight="1">
      <c r="A4886" s="242"/>
      <c r="B4886" s="222"/>
      <c r="C4886" s="223"/>
      <c r="D4886" s="248"/>
      <c r="J4886" s="226"/>
      <c r="K4886" s="3"/>
      <c r="L4886" s="3"/>
      <c r="O4886" s="227"/>
      <c r="Q4886" s="94"/>
      <c r="R4886" s="94"/>
      <c r="S4886" s="94"/>
      <c r="T4886" s="94"/>
    </row>
    <row r="4887" ht="15.75" customHeight="1">
      <c r="A4887" s="242"/>
      <c r="B4887" s="222"/>
      <c r="C4887" s="223"/>
      <c r="D4887" s="248"/>
      <c r="J4887" s="226"/>
      <c r="K4887" s="3"/>
      <c r="L4887" s="3"/>
      <c r="O4887" s="227"/>
      <c r="Q4887" s="94"/>
      <c r="R4887" s="94"/>
      <c r="S4887" s="94"/>
      <c r="T4887" s="94"/>
    </row>
    <row r="4888" ht="15.75" customHeight="1">
      <c r="A4888" s="242"/>
      <c r="B4888" s="222"/>
      <c r="C4888" s="223"/>
      <c r="D4888" s="248"/>
      <c r="J4888" s="226"/>
      <c r="K4888" s="3"/>
      <c r="L4888" s="3"/>
      <c r="O4888" s="227"/>
      <c r="Q4888" s="94"/>
      <c r="R4888" s="94"/>
      <c r="S4888" s="94"/>
      <c r="T4888" s="94"/>
    </row>
    <row r="4889" ht="15.75" customHeight="1">
      <c r="A4889" s="242"/>
      <c r="B4889" s="222"/>
      <c r="C4889" s="223"/>
      <c r="D4889" s="248"/>
      <c r="J4889" s="226"/>
      <c r="K4889" s="3"/>
      <c r="L4889" s="3"/>
      <c r="O4889" s="227"/>
      <c r="Q4889" s="94"/>
      <c r="R4889" s="94"/>
      <c r="S4889" s="94"/>
      <c r="T4889" s="94"/>
    </row>
    <row r="4890" ht="15.75" customHeight="1">
      <c r="A4890" s="242"/>
      <c r="B4890" s="222"/>
      <c r="C4890" s="223"/>
      <c r="D4890" s="248"/>
      <c r="J4890" s="226"/>
      <c r="K4890" s="3"/>
      <c r="L4890" s="3"/>
      <c r="O4890" s="227"/>
      <c r="Q4890" s="94"/>
      <c r="R4890" s="94"/>
      <c r="S4890" s="94"/>
      <c r="T4890" s="94"/>
    </row>
    <row r="4891" ht="15.75" customHeight="1">
      <c r="A4891" s="242"/>
      <c r="B4891" s="222"/>
      <c r="C4891" s="223"/>
      <c r="D4891" s="248"/>
      <c r="J4891" s="226"/>
      <c r="K4891" s="3"/>
      <c r="L4891" s="3"/>
      <c r="O4891" s="227"/>
      <c r="Q4891" s="94"/>
      <c r="R4891" s="94"/>
      <c r="S4891" s="94"/>
      <c r="T4891" s="94"/>
    </row>
    <row r="4892" ht="15.75" customHeight="1">
      <c r="A4892" s="242"/>
      <c r="B4892" s="222"/>
      <c r="C4892" s="223"/>
      <c r="D4892" s="248"/>
      <c r="J4892" s="226"/>
      <c r="K4892" s="3"/>
      <c r="L4892" s="3"/>
      <c r="O4892" s="227"/>
      <c r="Q4892" s="94"/>
      <c r="R4892" s="94"/>
      <c r="S4892" s="94"/>
      <c r="T4892" s="94"/>
    </row>
    <row r="4893" ht="15.75" customHeight="1">
      <c r="A4893" s="242"/>
      <c r="B4893" s="222"/>
      <c r="C4893" s="223"/>
      <c r="D4893" s="248"/>
      <c r="J4893" s="226"/>
      <c r="K4893" s="3"/>
      <c r="L4893" s="3"/>
      <c r="O4893" s="227"/>
      <c r="Q4893" s="94"/>
      <c r="R4893" s="94"/>
      <c r="S4893" s="94"/>
      <c r="T4893" s="94"/>
    </row>
    <row r="4894" ht="15.75" customHeight="1">
      <c r="A4894" s="242"/>
      <c r="B4894" s="222"/>
      <c r="C4894" s="223"/>
      <c r="D4894" s="248"/>
      <c r="J4894" s="226"/>
      <c r="K4894" s="3"/>
      <c r="L4894" s="3"/>
      <c r="O4894" s="227"/>
      <c r="Q4894" s="94"/>
      <c r="R4894" s="94"/>
      <c r="S4894" s="94"/>
      <c r="T4894" s="94"/>
    </row>
    <row r="4895" ht="15.75" customHeight="1">
      <c r="A4895" s="242"/>
      <c r="B4895" s="222"/>
      <c r="C4895" s="223"/>
      <c r="D4895" s="248"/>
      <c r="J4895" s="226"/>
      <c r="K4895" s="3"/>
      <c r="L4895" s="3"/>
      <c r="O4895" s="227"/>
      <c r="Q4895" s="94"/>
      <c r="R4895" s="94"/>
      <c r="S4895" s="94"/>
      <c r="T4895" s="94"/>
    </row>
    <row r="4896" ht="15.75" customHeight="1">
      <c r="A4896" s="242"/>
      <c r="B4896" s="222"/>
      <c r="C4896" s="223"/>
      <c r="D4896" s="248"/>
      <c r="J4896" s="226"/>
      <c r="K4896" s="3"/>
      <c r="L4896" s="3"/>
      <c r="O4896" s="227"/>
      <c r="Q4896" s="94"/>
      <c r="R4896" s="94"/>
      <c r="S4896" s="94"/>
      <c r="T4896" s="94"/>
    </row>
    <row r="4897" ht="15.75" customHeight="1">
      <c r="A4897" s="242"/>
      <c r="B4897" s="222"/>
      <c r="C4897" s="223"/>
      <c r="D4897" s="248"/>
      <c r="J4897" s="226"/>
      <c r="K4897" s="3"/>
      <c r="L4897" s="3"/>
      <c r="O4897" s="227"/>
      <c r="Q4897" s="94"/>
      <c r="R4897" s="94"/>
      <c r="S4897" s="94"/>
      <c r="T4897" s="94"/>
    </row>
    <row r="4898" ht="15.75" customHeight="1">
      <c r="A4898" s="242"/>
      <c r="B4898" s="222"/>
      <c r="C4898" s="223"/>
      <c r="D4898" s="248"/>
      <c r="J4898" s="226"/>
      <c r="K4898" s="3"/>
      <c r="L4898" s="3"/>
      <c r="O4898" s="227"/>
      <c r="Q4898" s="94"/>
      <c r="R4898" s="94"/>
      <c r="S4898" s="94"/>
      <c r="T4898" s="94"/>
    </row>
    <row r="4899" ht="15.75" customHeight="1">
      <c r="A4899" s="242"/>
      <c r="B4899" s="222"/>
      <c r="C4899" s="223"/>
      <c r="D4899" s="248"/>
      <c r="J4899" s="226"/>
      <c r="K4899" s="3"/>
      <c r="L4899" s="3"/>
      <c r="O4899" s="227"/>
      <c r="Q4899" s="94"/>
      <c r="R4899" s="94"/>
      <c r="S4899" s="94"/>
      <c r="T4899" s="94"/>
    </row>
    <row r="4900" ht="15.75" customHeight="1">
      <c r="A4900" s="242"/>
      <c r="B4900" s="222"/>
      <c r="C4900" s="223"/>
      <c r="D4900" s="248"/>
      <c r="J4900" s="226"/>
      <c r="K4900" s="3"/>
      <c r="L4900" s="3"/>
      <c r="O4900" s="227"/>
      <c r="Q4900" s="94"/>
      <c r="R4900" s="94"/>
      <c r="S4900" s="94"/>
      <c r="T4900" s="94"/>
    </row>
    <row r="4901" ht="15.75" customHeight="1">
      <c r="A4901" s="242"/>
      <c r="B4901" s="222"/>
      <c r="C4901" s="223"/>
      <c r="D4901" s="248"/>
      <c r="J4901" s="226"/>
      <c r="K4901" s="3"/>
      <c r="L4901" s="3"/>
      <c r="O4901" s="227"/>
      <c r="Q4901" s="94"/>
      <c r="R4901" s="94"/>
      <c r="S4901" s="94"/>
      <c r="T4901" s="94"/>
    </row>
    <row r="4902" ht="15.75" customHeight="1">
      <c r="A4902" s="242"/>
      <c r="B4902" s="222"/>
      <c r="C4902" s="223"/>
      <c r="D4902" s="248"/>
      <c r="J4902" s="226"/>
      <c r="K4902" s="3"/>
      <c r="L4902" s="3"/>
      <c r="O4902" s="227"/>
      <c r="Q4902" s="94"/>
      <c r="R4902" s="94"/>
      <c r="S4902" s="94"/>
      <c r="T4902" s="94"/>
    </row>
    <row r="4903" ht="15.75" customHeight="1">
      <c r="A4903" s="242"/>
      <c r="B4903" s="222"/>
      <c r="C4903" s="223"/>
      <c r="D4903" s="248"/>
      <c r="J4903" s="226"/>
      <c r="K4903" s="3"/>
      <c r="L4903" s="3"/>
      <c r="O4903" s="227"/>
      <c r="Q4903" s="94"/>
      <c r="R4903" s="94"/>
      <c r="S4903" s="94"/>
      <c r="T4903" s="94"/>
    </row>
    <row r="4904" ht="15.75" customHeight="1">
      <c r="A4904" s="242"/>
      <c r="B4904" s="222"/>
      <c r="C4904" s="223"/>
      <c r="D4904" s="248"/>
      <c r="J4904" s="226"/>
      <c r="K4904" s="3"/>
      <c r="L4904" s="3"/>
      <c r="O4904" s="227"/>
      <c r="Q4904" s="94"/>
      <c r="R4904" s="94"/>
      <c r="S4904" s="94"/>
      <c r="T4904" s="94"/>
    </row>
    <row r="4905" ht="15.75" customHeight="1">
      <c r="A4905" s="242"/>
      <c r="B4905" s="222"/>
      <c r="C4905" s="223"/>
      <c r="D4905" s="248"/>
      <c r="J4905" s="226"/>
      <c r="K4905" s="3"/>
      <c r="L4905" s="3"/>
      <c r="O4905" s="227"/>
      <c r="Q4905" s="94"/>
      <c r="R4905" s="94"/>
      <c r="S4905" s="94"/>
      <c r="T4905" s="94"/>
    </row>
    <row r="4906" ht="15.75" customHeight="1">
      <c r="A4906" s="242"/>
      <c r="B4906" s="222"/>
      <c r="C4906" s="223"/>
      <c r="D4906" s="248"/>
      <c r="J4906" s="226"/>
      <c r="K4906" s="3"/>
      <c r="L4906" s="3"/>
      <c r="O4906" s="227"/>
      <c r="Q4906" s="94"/>
      <c r="R4906" s="94"/>
      <c r="S4906" s="94"/>
      <c r="T4906" s="94"/>
    </row>
    <row r="4907" ht="15.75" customHeight="1">
      <c r="A4907" s="242"/>
      <c r="B4907" s="222"/>
      <c r="C4907" s="223"/>
      <c r="D4907" s="248"/>
      <c r="J4907" s="226"/>
      <c r="K4907" s="3"/>
      <c r="L4907" s="3"/>
      <c r="O4907" s="227"/>
      <c r="Q4907" s="94"/>
      <c r="R4907" s="94"/>
      <c r="S4907" s="94"/>
      <c r="T4907" s="94"/>
    </row>
    <row r="4908" ht="15.75" customHeight="1">
      <c r="A4908" s="242"/>
      <c r="B4908" s="222"/>
      <c r="C4908" s="223"/>
      <c r="D4908" s="248"/>
      <c r="J4908" s="226"/>
      <c r="K4908" s="3"/>
      <c r="L4908" s="3"/>
      <c r="O4908" s="227"/>
      <c r="Q4908" s="94"/>
      <c r="R4908" s="94"/>
      <c r="S4908" s="94"/>
      <c r="T4908" s="94"/>
    </row>
    <row r="4909" ht="15.75" customHeight="1">
      <c r="A4909" s="242"/>
      <c r="B4909" s="222"/>
      <c r="C4909" s="223"/>
      <c r="D4909" s="248"/>
      <c r="J4909" s="226"/>
      <c r="K4909" s="3"/>
      <c r="L4909" s="3"/>
      <c r="O4909" s="227"/>
      <c r="Q4909" s="94"/>
      <c r="R4909" s="94"/>
      <c r="S4909" s="94"/>
      <c r="T4909" s="94"/>
    </row>
    <row r="4910" ht="15.75" customHeight="1">
      <c r="A4910" s="242"/>
      <c r="B4910" s="222"/>
      <c r="C4910" s="223"/>
      <c r="D4910" s="248"/>
      <c r="J4910" s="226"/>
      <c r="K4910" s="3"/>
      <c r="L4910" s="3"/>
      <c r="O4910" s="227"/>
      <c r="Q4910" s="94"/>
      <c r="R4910" s="94"/>
      <c r="S4910" s="94"/>
      <c r="T4910" s="94"/>
    </row>
    <row r="4911" ht="15.75" customHeight="1">
      <c r="A4911" s="242"/>
      <c r="B4911" s="222"/>
      <c r="C4911" s="223"/>
      <c r="D4911" s="248"/>
      <c r="J4911" s="226"/>
      <c r="K4911" s="3"/>
      <c r="L4911" s="3"/>
      <c r="O4911" s="227"/>
      <c r="Q4911" s="94"/>
      <c r="R4911" s="94"/>
      <c r="S4911" s="94"/>
      <c r="T4911" s="94"/>
    </row>
    <row r="4912" ht="15.75" customHeight="1">
      <c r="A4912" s="242"/>
      <c r="B4912" s="222"/>
      <c r="C4912" s="223"/>
      <c r="D4912" s="248"/>
      <c r="J4912" s="226"/>
      <c r="K4912" s="3"/>
      <c r="L4912" s="3"/>
      <c r="O4912" s="227"/>
      <c r="Q4912" s="94"/>
      <c r="R4912" s="94"/>
      <c r="S4912" s="94"/>
      <c r="T4912" s="94"/>
    </row>
    <row r="4913" ht="15.75" customHeight="1">
      <c r="A4913" s="242"/>
      <c r="B4913" s="222"/>
      <c r="C4913" s="223"/>
      <c r="D4913" s="248"/>
      <c r="J4913" s="226"/>
      <c r="K4913" s="3"/>
      <c r="L4913" s="3"/>
      <c r="O4913" s="227"/>
      <c r="Q4913" s="94"/>
      <c r="R4913" s="94"/>
      <c r="S4913" s="94"/>
      <c r="T4913" s="94"/>
    </row>
    <row r="4914" ht="15.75" customHeight="1">
      <c r="A4914" s="242"/>
      <c r="B4914" s="222"/>
      <c r="C4914" s="223"/>
      <c r="D4914" s="248"/>
      <c r="J4914" s="226"/>
      <c r="K4914" s="3"/>
      <c r="L4914" s="3"/>
      <c r="O4914" s="227"/>
      <c r="Q4914" s="94"/>
      <c r="R4914" s="94"/>
      <c r="S4914" s="94"/>
      <c r="T4914" s="94"/>
    </row>
    <row r="4915" ht="15.75" customHeight="1">
      <c r="A4915" s="242"/>
      <c r="B4915" s="222"/>
      <c r="C4915" s="223"/>
      <c r="D4915" s="248"/>
      <c r="J4915" s="226"/>
      <c r="K4915" s="3"/>
      <c r="L4915" s="3"/>
      <c r="O4915" s="227"/>
      <c r="Q4915" s="94"/>
      <c r="R4915" s="94"/>
      <c r="S4915" s="94"/>
      <c r="T4915" s="94"/>
    </row>
    <row r="4916" ht="15.75" customHeight="1">
      <c r="A4916" s="242"/>
      <c r="B4916" s="222"/>
      <c r="C4916" s="223"/>
      <c r="D4916" s="248"/>
      <c r="J4916" s="226"/>
      <c r="K4916" s="3"/>
      <c r="L4916" s="3"/>
      <c r="O4916" s="227"/>
      <c r="Q4916" s="94"/>
      <c r="R4916" s="94"/>
      <c r="S4916" s="94"/>
      <c r="T4916" s="94"/>
    </row>
    <row r="4917" ht="15.75" customHeight="1">
      <c r="A4917" s="242"/>
      <c r="B4917" s="222"/>
      <c r="C4917" s="223"/>
      <c r="D4917" s="248"/>
      <c r="J4917" s="226"/>
      <c r="K4917" s="3"/>
      <c r="L4917" s="3"/>
      <c r="O4917" s="227"/>
      <c r="Q4917" s="94"/>
      <c r="R4917" s="94"/>
      <c r="S4917" s="94"/>
      <c r="T4917" s="94"/>
    </row>
    <row r="4918" ht="15.75" customHeight="1">
      <c r="A4918" s="242"/>
      <c r="B4918" s="222"/>
      <c r="C4918" s="223"/>
      <c r="D4918" s="248"/>
      <c r="J4918" s="226"/>
      <c r="K4918" s="3"/>
      <c r="L4918" s="3"/>
      <c r="O4918" s="227"/>
      <c r="Q4918" s="94"/>
      <c r="R4918" s="94"/>
      <c r="S4918" s="94"/>
      <c r="T4918" s="94"/>
    </row>
    <row r="4919" ht="15.75" customHeight="1">
      <c r="A4919" s="242"/>
      <c r="B4919" s="222"/>
      <c r="C4919" s="223"/>
      <c r="D4919" s="248"/>
      <c r="J4919" s="226"/>
      <c r="K4919" s="3"/>
      <c r="L4919" s="3"/>
      <c r="O4919" s="227"/>
      <c r="Q4919" s="94"/>
      <c r="R4919" s="94"/>
      <c r="S4919" s="94"/>
      <c r="T4919" s="94"/>
    </row>
    <row r="4920" ht="15.75" customHeight="1">
      <c r="A4920" s="242"/>
      <c r="B4920" s="222"/>
      <c r="C4920" s="223"/>
      <c r="D4920" s="248"/>
      <c r="J4920" s="226"/>
      <c r="K4920" s="3"/>
      <c r="L4920" s="3"/>
      <c r="O4920" s="227"/>
      <c r="Q4920" s="94"/>
      <c r="R4920" s="94"/>
      <c r="S4920" s="94"/>
      <c r="T4920" s="94"/>
    </row>
    <row r="4921" ht="15.75" customHeight="1">
      <c r="A4921" s="242"/>
      <c r="B4921" s="222"/>
      <c r="C4921" s="223"/>
      <c r="D4921" s="248"/>
      <c r="J4921" s="226"/>
      <c r="K4921" s="3"/>
      <c r="L4921" s="3"/>
      <c r="O4921" s="227"/>
      <c r="Q4921" s="94"/>
      <c r="R4921" s="94"/>
      <c r="S4921" s="94"/>
      <c r="T4921" s="94"/>
    </row>
    <row r="4922" ht="15.75" customHeight="1">
      <c r="A4922" s="242"/>
      <c r="B4922" s="222"/>
      <c r="C4922" s="223"/>
      <c r="D4922" s="248"/>
      <c r="J4922" s="226"/>
      <c r="K4922" s="3"/>
      <c r="L4922" s="3"/>
      <c r="O4922" s="227"/>
      <c r="Q4922" s="94"/>
      <c r="R4922" s="94"/>
      <c r="S4922" s="94"/>
      <c r="T4922" s="94"/>
    </row>
    <row r="4923" ht="15.75" customHeight="1">
      <c r="A4923" s="242"/>
      <c r="B4923" s="222"/>
      <c r="C4923" s="223"/>
      <c r="D4923" s="248"/>
      <c r="J4923" s="226"/>
      <c r="K4923" s="3"/>
      <c r="L4923" s="3"/>
      <c r="O4923" s="227"/>
      <c r="Q4923" s="94"/>
      <c r="R4923" s="94"/>
      <c r="S4923" s="94"/>
      <c r="T4923" s="94"/>
    </row>
    <row r="4924" ht="15.75" customHeight="1">
      <c r="A4924" s="242"/>
      <c r="B4924" s="222"/>
      <c r="C4924" s="223"/>
      <c r="D4924" s="248"/>
      <c r="J4924" s="226"/>
      <c r="K4924" s="3"/>
      <c r="L4924" s="3"/>
      <c r="O4924" s="227"/>
      <c r="Q4924" s="94"/>
      <c r="R4924" s="94"/>
      <c r="S4924" s="94"/>
      <c r="T4924" s="94"/>
    </row>
    <row r="4925" ht="15.75" customHeight="1">
      <c r="A4925" s="242"/>
      <c r="B4925" s="222"/>
      <c r="C4925" s="223"/>
      <c r="D4925" s="248"/>
      <c r="J4925" s="226"/>
      <c r="K4925" s="3"/>
      <c r="L4925" s="3"/>
      <c r="O4925" s="227"/>
      <c r="Q4925" s="94"/>
      <c r="R4925" s="94"/>
      <c r="S4925" s="94"/>
      <c r="T4925" s="94"/>
    </row>
    <row r="4926" ht="15.75" customHeight="1">
      <c r="A4926" s="242"/>
      <c r="B4926" s="222"/>
      <c r="C4926" s="223"/>
      <c r="D4926" s="248"/>
      <c r="J4926" s="226"/>
      <c r="K4926" s="3"/>
      <c r="L4926" s="3"/>
      <c r="O4926" s="227"/>
      <c r="Q4926" s="94"/>
      <c r="R4926" s="94"/>
      <c r="S4926" s="94"/>
      <c r="T4926" s="94"/>
    </row>
    <row r="4927" ht="15.75" customHeight="1">
      <c r="A4927" s="242"/>
      <c r="B4927" s="222"/>
      <c r="C4927" s="223"/>
      <c r="D4927" s="248"/>
      <c r="J4927" s="226"/>
      <c r="K4927" s="3"/>
      <c r="L4927" s="3"/>
      <c r="O4927" s="227"/>
      <c r="Q4927" s="94"/>
      <c r="R4927" s="94"/>
      <c r="S4927" s="94"/>
      <c r="T4927" s="94"/>
    </row>
    <row r="4928" ht="15.75" customHeight="1">
      <c r="A4928" s="242"/>
      <c r="B4928" s="222"/>
      <c r="C4928" s="223"/>
      <c r="D4928" s="248"/>
      <c r="J4928" s="226"/>
      <c r="K4928" s="3"/>
      <c r="L4928" s="3"/>
      <c r="O4928" s="227"/>
      <c r="Q4928" s="94"/>
      <c r="R4928" s="94"/>
      <c r="S4928" s="94"/>
      <c r="T4928" s="94"/>
    </row>
    <row r="4929" ht="15.75" customHeight="1">
      <c r="A4929" s="242"/>
      <c r="B4929" s="222"/>
      <c r="C4929" s="223"/>
      <c r="D4929" s="248"/>
      <c r="J4929" s="226"/>
      <c r="K4929" s="3"/>
      <c r="L4929" s="3"/>
      <c r="O4929" s="227"/>
      <c r="Q4929" s="94"/>
      <c r="R4929" s="94"/>
      <c r="S4929" s="94"/>
      <c r="T4929" s="94"/>
    </row>
    <row r="4930" ht="15.75" customHeight="1">
      <c r="A4930" s="242"/>
      <c r="B4930" s="222"/>
      <c r="C4930" s="223"/>
      <c r="D4930" s="248"/>
      <c r="J4930" s="226"/>
      <c r="K4930" s="3"/>
      <c r="L4930" s="3"/>
      <c r="O4930" s="227"/>
      <c r="Q4930" s="94"/>
      <c r="R4930" s="94"/>
      <c r="S4930" s="94"/>
      <c r="T4930" s="94"/>
    </row>
    <row r="4931" ht="15.75" customHeight="1">
      <c r="A4931" s="242"/>
      <c r="B4931" s="222"/>
      <c r="C4931" s="223"/>
      <c r="D4931" s="248"/>
      <c r="J4931" s="226"/>
      <c r="K4931" s="3"/>
      <c r="L4931" s="3"/>
      <c r="O4931" s="227"/>
      <c r="Q4931" s="94"/>
      <c r="R4931" s="94"/>
      <c r="S4931" s="94"/>
      <c r="T4931" s="94"/>
    </row>
    <row r="4932" ht="15.75" customHeight="1">
      <c r="A4932" s="242"/>
      <c r="B4932" s="222"/>
      <c r="C4932" s="223"/>
      <c r="D4932" s="248"/>
      <c r="J4932" s="226"/>
      <c r="K4932" s="3"/>
      <c r="L4932" s="3"/>
      <c r="O4932" s="227"/>
      <c r="Q4932" s="94"/>
      <c r="R4932" s="94"/>
      <c r="S4932" s="94"/>
      <c r="T4932" s="94"/>
    </row>
    <row r="4933" ht="15.75" customHeight="1">
      <c r="A4933" s="242"/>
      <c r="B4933" s="222"/>
      <c r="C4933" s="223"/>
      <c r="D4933" s="248"/>
      <c r="J4933" s="226"/>
      <c r="K4933" s="3"/>
      <c r="L4933" s="3"/>
      <c r="O4933" s="227"/>
      <c r="Q4933" s="94"/>
      <c r="R4933" s="94"/>
      <c r="S4933" s="94"/>
      <c r="T4933" s="94"/>
    </row>
    <row r="4934" ht="15.75" customHeight="1">
      <c r="A4934" s="242"/>
      <c r="B4934" s="222"/>
      <c r="C4934" s="223"/>
      <c r="D4934" s="248"/>
      <c r="J4934" s="226"/>
      <c r="K4934" s="3"/>
      <c r="L4934" s="3"/>
      <c r="O4934" s="227"/>
      <c r="Q4934" s="94"/>
      <c r="R4934" s="94"/>
      <c r="S4934" s="94"/>
      <c r="T4934" s="94"/>
    </row>
    <row r="4935" ht="15.75" customHeight="1">
      <c r="A4935" s="242"/>
      <c r="B4935" s="222"/>
      <c r="C4935" s="223"/>
      <c r="D4935" s="248"/>
      <c r="J4935" s="226"/>
      <c r="K4935" s="3"/>
      <c r="L4935" s="3"/>
      <c r="O4935" s="227"/>
      <c r="Q4935" s="94"/>
      <c r="R4935" s="94"/>
      <c r="S4935" s="94"/>
      <c r="T4935" s="94"/>
    </row>
    <row r="4936" ht="15.75" customHeight="1">
      <c r="A4936" s="242"/>
      <c r="B4936" s="222"/>
      <c r="C4936" s="223"/>
      <c r="D4936" s="248"/>
      <c r="J4936" s="226"/>
      <c r="K4936" s="3"/>
      <c r="L4936" s="3"/>
      <c r="O4936" s="227"/>
      <c r="Q4936" s="94"/>
      <c r="R4936" s="94"/>
      <c r="S4936" s="94"/>
      <c r="T4936" s="94"/>
    </row>
    <row r="4937" ht="15.75" customHeight="1">
      <c r="A4937" s="242"/>
      <c r="B4937" s="222"/>
      <c r="C4937" s="223"/>
      <c r="D4937" s="248"/>
      <c r="J4937" s="226"/>
      <c r="K4937" s="3"/>
      <c r="L4937" s="3"/>
      <c r="O4937" s="227"/>
      <c r="Q4937" s="94"/>
      <c r="R4937" s="94"/>
      <c r="S4937" s="94"/>
      <c r="T4937" s="94"/>
    </row>
    <row r="4938" ht="15.75" customHeight="1">
      <c r="A4938" s="242"/>
      <c r="B4938" s="222"/>
      <c r="C4938" s="223"/>
      <c r="D4938" s="248"/>
      <c r="J4938" s="226"/>
      <c r="K4938" s="3"/>
      <c r="L4938" s="3"/>
      <c r="O4938" s="227"/>
      <c r="Q4938" s="94"/>
      <c r="R4938" s="94"/>
      <c r="S4938" s="94"/>
      <c r="T4938" s="94"/>
    </row>
    <row r="4939" ht="15.75" customHeight="1">
      <c r="A4939" s="242"/>
      <c r="B4939" s="222"/>
      <c r="C4939" s="223"/>
      <c r="D4939" s="248"/>
      <c r="J4939" s="226"/>
      <c r="K4939" s="3"/>
      <c r="L4939" s="3"/>
      <c r="O4939" s="227"/>
      <c r="Q4939" s="94"/>
      <c r="R4939" s="94"/>
      <c r="S4939" s="94"/>
      <c r="T4939" s="94"/>
    </row>
    <row r="4940" ht="15.75" customHeight="1">
      <c r="A4940" s="242"/>
      <c r="B4940" s="222"/>
      <c r="C4940" s="223"/>
      <c r="D4940" s="248"/>
      <c r="J4940" s="226"/>
      <c r="K4940" s="3"/>
      <c r="L4940" s="3"/>
      <c r="O4940" s="227"/>
      <c r="Q4940" s="94"/>
      <c r="R4940" s="94"/>
      <c r="S4940" s="94"/>
      <c r="T4940" s="94"/>
    </row>
    <row r="4941" ht="15.75" customHeight="1">
      <c r="A4941" s="242"/>
      <c r="B4941" s="222"/>
      <c r="C4941" s="223"/>
      <c r="D4941" s="248"/>
      <c r="J4941" s="226"/>
      <c r="K4941" s="3"/>
      <c r="L4941" s="3"/>
      <c r="O4941" s="227"/>
      <c r="Q4941" s="94"/>
      <c r="R4941" s="94"/>
      <c r="S4941" s="94"/>
      <c r="T4941" s="94"/>
    </row>
    <row r="4942" ht="15.75" customHeight="1">
      <c r="A4942" s="242"/>
      <c r="B4942" s="222"/>
      <c r="C4942" s="223"/>
      <c r="D4942" s="248"/>
      <c r="J4942" s="226"/>
      <c r="K4942" s="3"/>
      <c r="L4942" s="3"/>
      <c r="O4942" s="227"/>
      <c r="Q4942" s="94"/>
      <c r="R4942" s="94"/>
      <c r="S4942" s="94"/>
      <c r="T4942" s="94"/>
    </row>
    <row r="4943" ht="15.75" customHeight="1">
      <c r="A4943" s="242"/>
      <c r="B4943" s="222"/>
      <c r="C4943" s="223"/>
      <c r="D4943" s="248"/>
      <c r="J4943" s="226"/>
      <c r="K4943" s="3"/>
      <c r="L4943" s="3"/>
      <c r="O4943" s="227"/>
      <c r="Q4943" s="94"/>
      <c r="R4943" s="94"/>
      <c r="S4943" s="94"/>
      <c r="T4943" s="94"/>
    </row>
    <row r="4944" ht="15.75" customHeight="1">
      <c r="A4944" s="242"/>
      <c r="B4944" s="222"/>
      <c r="C4944" s="223"/>
      <c r="D4944" s="248"/>
      <c r="J4944" s="226"/>
      <c r="K4944" s="3"/>
      <c r="L4944" s="3"/>
      <c r="O4944" s="227"/>
      <c r="Q4944" s="94"/>
      <c r="R4944" s="94"/>
      <c r="S4944" s="94"/>
      <c r="T4944" s="94"/>
    </row>
    <row r="4945" ht="15.75" customHeight="1">
      <c r="A4945" s="242"/>
      <c r="B4945" s="222"/>
      <c r="C4945" s="223"/>
      <c r="D4945" s="248"/>
      <c r="J4945" s="226"/>
      <c r="K4945" s="3"/>
      <c r="L4945" s="3"/>
      <c r="O4945" s="227"/>
      <c r="Q4945" s="94"/>
      <c r="R4945" s="94"/>
      <c r="S4945" s="94"/>
      <c r="T4945" s="94"/>
    </row>
    <row r="4946" ht="15.75" customHeight="1">
      <c r="A4946" s="242"/>
      <c r="B4946" s="222"/>
      <c r="C4946" s="223"/>
      <c r="D4946" s="248"/>
      <c r="J4946" s="226"/>
      <c r="K4946" s="3"/>
      <c r="L4946" s="3"/>
      <c r="O4946" s="227"/>
      <c r="Q4946" s="94"/>
      <c r="R4946" s="94"/>
      <c r="S4946" s="94"/>
      <c r="T4946" s="94"/>
    </row>
    <row r="4947" ht="15.75" customHeight="1">
      <c r="A4947" s="242"/>
      <c r="B4947" s="222"/>
      <c r="C4947" s="223"/>
      <c r="D4947" s="248"/>
      <c r="J4947" s="226"/>
      <c r="K4947" s="3"/>
      <c r="L4947" s="3"/>
      <c r="O4947" s="227"/>
      <c r="Q4947" s="94"/>
      <c r="R4947" s="94"/>
      <c r="S4947" s="94"/>
      <c r="T4947" s="94"/>
    </row>
    <row r="4948" ht="15.75" customHeight="1">
      <c r="A4948" s="242"/>
      <c r="B4948" s="222"/>
      <c r="C4948" s="223"/>
      <c r="D4948" s="248"/>
      <c r="J4948" s="226"/>
      <c r="K4948" s="3"/>
      <c r="L4948" s="3"/>
      <c r="O4948" s="227"/>
      <c r="Q4948" s="94"/>
      <c r="R4948" s="94"/>
      <c r="S4948" s="94"/>
      <c r="T4948" s="94"/>
    </row>
    <row r="4949" ht="15.75" customHeight="1">
      <c r="A4949" s="242"/>
      <c r="B4949" s="222"/>
      <c r="C4949" s="223"/>
      <c r="D4949" s="248"/>
      <c r="J4949" s="226"/>
      <c r="K4949" s="3"/>
      <c r="L4949" s="3"/>
      <c r="O4949" s="227"/>
      <c r="Q4949" s="94"/>
      <c r="R4949" s="94"/>
      <c r="S4949" s="94"/>
      <c r="T4949" s="94"/>
    </row>
    <row r="4950" ht="15.75" customHeight="1">
      <c r="A4950" s="242"/>
      <c r="B4950" s="222"/>
      <c r="C4950" s="223"/>
      <c r="D4950" s="248"/>
      <c r="J4950" s="226"/>
      <c r="K4950" s="3"/>
      <c r="L4950" s="3"/>
      <c r="O4950" s="227"/>
      <c r="Q4950" s="94"/>
      <c r="R4950" s="94"/>
      <c r="S4950" s="94"/>
      <c r="T4950" s="94"/>
    </row>
    <row r="4951" ht="15.75" customHeight="1">
      <c r="A4951" s="242"/>
      <c r="B4951" s="222"/>
      <c r="C4951" s="223"/>
      <c r="D4951" s="248"/>
      <c r="J4951" s="226"/>
      <c r="K4951" s="3"/>
      <c r="L4951" s="3"/>
      <c r="O4951" s="227"/>
      <c r="Q4951" s="94"/>
      <c r="R4951" s="94"/>
      <c r="S4951" s="94"/>
      <c r="T4951" s="94"/>
    </row>
    <row r="4952" ht="15.75" customHeight="1">
      <c r="A4952" s="242"/>
      <c r="B4952" s="222"/>
      <c r="C4952" s="223"/>
      <c r="D4952" s="248"/>
      <c r="J4952" s="226"/>
      <c r="K4952" s="3"/>
      <c r="L4952" s="3"/>
      <c r="O4952" s="227"/>
      <c r="Q4952" s="94"/>
      <c r="R4952" s="94"/>
      <c r="S4952" s="94"/>
      <c r="T4952" s="94"/>
    </row>
    <row r="4953" ht="15.75" customHeight="1">
      <c r="A4953" s="242"/>
      <c r="B4953" s="222"/>
      <c r="C4953" s="223"/>
      <c r="D4953" s="248"/>
      <c r="J4953" s="226"/>
      <c r="K4953" s="3"/>
      <c r="L4953" s="3"/>
      <c r="O4953" s="227"/>
      <c r="Q4953" s="94"/>
      <c r="R4953" s="94"/>
      <c r="S4953" s="94"/>
      <c r="T4953" s="94"/>
    </row>
    <row r="4954" ht="15.75" customHeight="1">
      <c r="A4954" s="242"/>
      <c r="B4954" s="222"/>
      <c r="C4954" s="223"/>
      <c r="D4954" s="248"/>
      <c r="J4954" s="226"/>
      <c r="K4954" s="3"/>
      <c r="L4954" s="3"/>
      <c r="O4954" s="227"/>
      <c r="Q4954" s="94"/>
      <c r="R4954" s="94"/>
      <c r="S4954" s="94"/>
      <c r="T4954" s="94"/>
    </row>
    <row r="4955" ht="15.75" customHeight="1">
      <c r="A4955" s="242"/>
      <c r="B4955" s="222"/>
      <c r="C4955" s="223"/>
      <c r="D4955" s="248"/>
      <c r="J4955" s="226"/>
      <c r="K4955" s="3"/>
      <c r="L4955" s="3"/>
      <c r="O4955" s="227"/>
      <c r="Q4955" s="94"/>
      <c r="R4955" s="94"/>
      <c r="S4955" s="94"/>
      <c r="T4955" s="94"/>
    </row>
    <row r="4956" ht="15.75" customHeight="1">
      <c r="A4956" s="242"/>
      <c r="B4956" s="222"/>
      <c r="C4956" s="223"/>
      <c r="D4956" s="248"/>
      <c r="J4956" s="226"/>
      <c r="K4956" s="3"/>
      <c r="L4956" s="3"/>
      <c r="O4956" s="227"/>
      <c r="Q4956" s="94"/>
      <c r="R4956" s="94"/>
      <c r="S4956" s="94"/>
      <c r="T4956" s="94"/>
    </row>
    <row r="4957" ht="15.75" customHeight="1">
      <c r="A4957" s="242"/>
      <c r="B4957" s="222"/>
      <c r="C4957" s="223"/>
      <c r="D4957" s="248"/>
      <c r="J4957" s="226"/>
      <c r="K4957" s="3"/>
      <c r="L4957" s="3"/>
      <c r="O4957" s="227"/>
      <c r="Q4957" s="94"/>
      <c r="R4957" s="94"/>
      <c r="S4957" s="94"/>
      <c r="T4957" s="94"/>
    </row>
    <row r="4958" ht="15.75" customHeight="1">
      <c r="A4958" s="242"/>
      <c r="B4958" s="222"/>
      <c r="C4958" s="223"/>
      <c r="D4958" s="248"/>
      <c r="J4958" s="226"/>
      <c r="K4958" s="3"/>
      <c r="L4958" s="3"/>
      <c r="O4958" s="227"/>
      <c r="Q4958" s="94"/>
      <c r="R4958" s="94"/>
      <c r="S4958" s="94"/>
      <c r="T4958" s="94"/>
    </row>
    <row r="4959" ht="15.75" customHeight="1">
      <c r="A4959" s="242"/>
      <c r="B4959" s="222"/>
      <c r="C4959" s="223"/>
      <c r="D4959" s="248"/>
      <c r="J4959" s="226"/>
      <c r="K4959" s="3"/>
      <c r="L4959" s="3"/>
      <c r="O4959" s="227"/>
      <c r="Q4959" s="94"/>
      <c r="R4959" s="94"/>
      <c r="S4959" s="94"/>
      <c r="T4959" s="94"/>
    </row>
    <row r="4960" ht="15.75" customHeight="1">
      <c r="A4960" s="242"/>
      <c r="B4960" s="222"/>
      <c r="C4960" s="223"/>
      <c r="D4960" s="248"/>
      <c r="J4960" s="226"/>
      <c r="K4960" s="3"/>
      <c r="L4960" s="3"/>
      <c r="O4960" s="227"/>
      <c r="Q4960" s="94"/>
      <c r="R4960" s="94"/>
      <c r="S4960" s="94"/>
      <c r="T4960" s="94"/>
    </row>
    <row r="4961" ht="15.75" customHeight="1">
      <c r="A4961" s="242"/>
      <c r="B4961" s="222"/>
      <c r="C4961" s="223"/>
      <c r="D4961" s="248"/>
      <c r="J4961" s="226"/>
      <c r="K4961" s="3"/>
      <c r="L4961" s="3"/>
      <c r="O4961" s="227"/>
      <c r="Q4961" s="94"/>
      <c r="R4961" s="94"/>
      <c r="S4961" s="94"/>
      <c r="T4961" s="94"/>
    </row>
    <row r="4962" ht="15.75" customHeight="1">
      <c r="A4962" s="242"/>
      <c r="B4962" s="222"/>
      <c r="C4962" s="223"/>
      <c r="D4962" s="248"/>
      <c r="J4962" s="226"/>
      <c r="K4962" s="3"/>
      <c r="L4962" s="3"/>
      <c r="O4962" s="227"/>
      <c r="Q4962" s="94"/>
      <c r="R4962" s="94"/>
      <c r="S4962" s="94"/>
      <c r="T4962" s="94"/>
    </row>
    <row r="4963" ht="15.75" customHeight="1">
      <c r="A4963" s="242"/>
      <c r="B4963" s="222"/>
      <c r="C4963" s="223"/>
      <c r="D4963" s="248"/>
      <c r="J4963" s="226"/>
      <c r="K4963" s="3"/>
      <c r="L4963" s="3"/>
      <c r="O4963" s="227"/>
      <c r="Q4963" s="94"/>
      <c r="R4963" s="94"/>
      <c r="S4963" s="94"/>
      <c r="T4963" s="94"/>
    </row>
    <row r="4964" ht="15.75" customHeight="1">
      <c r="A4964" s="242"/>
      <c r="B4964" s="222"/>
      <c r="C4964" s="223"/>
      <c r="D4964" s="248"/>
      <c r="J4964" s="226"/>
      <c r="K4964" s="3"/>
      <c r="L4964" s="3"/>
      <c r="O4964" s="227"/>
      <c r="Q4964" s="94"/>
      <c r="R4964" s="94"/>
      <c r="S4964" s="94"/>
      <c r="T4964" s="94"/>
    </row>
    <row r="4965" ht="15.75" customHeight="1">
      <c r="A4965" s="242"/>
      <c r="B4965" s="222"/>
      <c r="C4965" s="223"/>
      <c r="D4965" s="248"/>
      <c r="J4965" s="226"/>
      <c r="K4965" s="3"/>
      <c r="L4965" s="3"/>
      <c r="O4965" s="227"/>
      <c r="Q4965" s="94"/>
      <c r="R4965" s="94"/>
      <c r="S4965" s="94"/>
      <c r="T4965" s="94"/>
    </row>
    <row r="4966" ht="15.75" customHeight="1">
      <c r="A4966" s="242"/>
      <c r="B4966" s="222"/>
      <c r="C4966" s="223"/>
      <c r="D4966" s="248"/>
      <c r="J4966" s="226"/>
      <c r="K4966" s="3"/>
      <c r="L4966" s="3"/>
      <c r="O4966" s="227"/>
      <c r="Q4966" s="94"/>
      <c r="R4966" s="94"/>
      <c r="S4966" s="94"/>
      <c r="T4966" s="94"/>
    </row>
    <row r="4967" ht="15.75" customHeight="1">
      <c r="A4967" s="242"/>
      <c r="B4967" s="222"/>
      <c r="C4967" s="223"/>
      <c r="D4967" s="248"/>
      <c r="J4967" s="226"/>
      <c r="K4967" s="3"/>
      <c r="L4967" s="3"/>
      <c r="O4967" s="227"/>
      <c r="Q4967" s="94"/>
      <c r="R4967" s="94"/>
      <c r="S4967" s="94"/>
      <c r="T4967" s="94"/>
    </row>
    <row r="4968" ht="15.75" customHeight="1">
      <c r="A4968" s="242"/>
      <c r="B4968" s="222"/>
      <c r="C4968" s="223"/>
      <c r="D4968" s="248"/>
      <c r="J4968" s="226"/>
      <c r="K4968" s="3"/>
      <c r="L4968" s="3"/>
      <c r="O4968" s="227"/>
      <c r="Q4968" s="94"/>
      <c r="R4968" s="94"/>
      <c r="S4968" s="94"/>
      <c r="T4968" s="94"/>
    </row>
    <row r="4969" ht="15.75" customHeight="1">
      <c r="A4969" s="242"/>
      <c r="B4969" s="222"/>
      <c r="C4969" s="223"/>
      <c r="D4969" s="248"/>
      <c r="J4969" s="226"/>
      <c r="K4969" s="3"/>
      <c r="L4969" s="3"/>
      <c r="O4969" s="227"/>
      <c r="Q4969" s="94"/>
      <c r="R4969" s="94"/>
      <c r="S4969" s="94"/>
      <c r="T4969" s="94"/>
    </row>
    <row r="4970" ht="15.75" customHeight="1">
      <c r="A4970" s="242"/>
      <c r="B4970" s="222"/>
      <c r="C4970" s="223"/>
      <c r="D4970" s="248"/>
      <c r="J4970" s="226"/>
      <c r="K4970" s="3"/>
      <c r="L4970" s="3"/>
      <c r="O4970" s="227"/>
      <c r="Q4970" s="94"/>
      <c r="R4970" s="94"/>
      <c r="S4970" s="94"/>
      <c r="T4970" s="94"/>
    </row>
    <row r="4971" ht="15.75" customHeight="1">
      <c r="A4971" s="242"/>
      <c r="B4971" s="222"/>
      <c r="C4971" s="223"/>
      <c r="D4971" s="248"/>
      <c r="J4971" s="226"/>
      <c r="K4971" s="3"/>
      <c r="L4971" s="3"/>
      <c r="O4971" s="227"/>
      <c r="Q4971" s="94"/>
      <c r="R4971" s="94"/>
      <c r="S4971" s="94"/>
      <c r="T4971" s="94"/>
    </row>
    <row r="4972" ht="15.75" customHeight="1">
      <c r="A4972" s="242"/>
      <c r="B4972" s="222"/>
      <c r="C4972" s="223"/>
      <c r="D4972" s="248"/>
      <c r="J4972" s="226"/>
      <c r="K4972" s="3"/>
      <c r="L4972" s="3"/>
      <c r="O4972" s="227"/>
      <c r="Q4972" s="94"/>
      <c r="R4972" s="94"/>
      <c r="S4972" s="94"/>
      <c r="T4972" s="94"/>
    </row>
    <row r="4973" ht="15.75" customHeight="1">
      <c r="A4973" s="242"/>
      <c r="B4973" s="222"/>
      <c r="C4973" s="223"/>
      <c r="D4973" s="248"/>
      <c r="J4973" s="226"/>
      <c r="K4973" s="3"/>
      <c r="L4973" s="3"/>
      <c r="O4973" s="227"/>
      <c r="Q4973" s="94"/>
      <c r="R4973" s="94"/>
      <c r="S4973" s="94"/>
      <c r="T4973" s="94"/>
    </row>
    <row r="4974" ht="15.75" customHeight="1">
      <c r="A4974" s="242"/>
      <c r="B4974" s="222"/>
      <c r="C4974" s="223"/>
      <c r="D4974" s="248"/>
      <c r="J4974" s="226"/>
      <c r="K4974" s="3"/>
      <c r="L4974" s="3"/>
      <c r="O4974" s="227"/>
      <c r="Q4974" s="94"/>
      <c r="R4974" s="94"/>
      <c r="S4974" s="94"/>
      <c r="T4974" s="94"/>
    </row>
    <row r="4975" ht="15.75" customHeight="1">
      <c r="A4975" s="242"/>
      <c r="B4975" s="222"/>
      <c r="C4975" s="223"/>
      <c r="D4975" s="248"/>
      <c r="J4975" s="226"/>
      <c r="K4975" s="3"/>
      <c r="L4975" s="3"/>
      <c r="O4975" s="227"/>
      <c r="Q4975" s="94"/>
      <c r="R4975" s="94"/>
      <c r="S4975" s="94"/>
      <c r="T4975" s="94"/>
    </row>
    <row r="4976" ht="15.75" customHeight="1">
      <c r="A4976" s="242"/>
      <c r="B4976" s="222"/>
      <c r="C4976" s="223"/>
      <c r="D4976" s="248"/>
      <c r="J4976" s="226"/>
      <c r="K4976" s="3"/>
      <c r="L4976" s="3"/>
      <c r="O4976" s="227"/>
      <c r="Q4976" s="94"/>
      <c r="R4976" s="94"/>
      <c r="S4976" s="94"/>
      <c r="T4976" s="94"/>
    </row>
    <row r="4977" ht="15.75" customHeight="1">
      <c r="A4977" s="242"/>
      <c r="B4977" s="222"/>
      <c r="C4977" s="223"/>
      <c r="D4977" s="248"/>
      <c r="J4977" s="226"/>
      <c r="K4977" s="3"/>
      <c r="L4977" s="3"/>
      <c r="O4977" s="227"/>
      <c r="Q4977" s="94"/>
      <c r="R4977" s="94"/>
      <c r="S4977" s="94"/>
      <c r="T4977" s="94"/>
    </row>
    <row r="4978" ht="15.75" customHeight="1">
      <c r="A4978" s="242"/>
      <c r="B4978" s="222"/>
      <c r="C4978" s="223"/>
      <c r="D4978" s="248"/>
      <c r="J4978" s="226"/>
      <c r="K4978" s="3"/>
      <c r="L4978" s="3"/>
      <c r="O4978" s="227"/>
      <c r="Q4978" s="94"/>
      <c r="R4978" s="94"/>
      <c r="S4978" s="94"/>
      <c r="T4978" s="94"/>
    </row>
    <row r="4979" ht="15.75" customHeight="1">
      <c r="A4979" s="242"/>
      <c r="B4979" s="222"/>
      <c r="C4979" s="223"/>
      <c r="D4979" s="248"/>
      <c r="J4979" s="226"/>
      <c r="K4979" s="3"/>
      <c r="L4979" s="3"/>
      <c r="O4979" s="227"/>
      <c r="Q4979" s="94"/>
      <c r="R4979" s="94"/>
      <c r="S4979" s="94"/>
      <c r="T4979" s="94"/>
    </row>
    <row r="4980" ht="15.75" customHeight="1">
      <c r="A4980" s="242"/>
      <c r="B4980" s="222"/>
      <c r="C4980" s="223"/>
      <c r="D4980" s="248"/>
      <c r="J4980" s="226"/>
      <c r="K4980" s="3"/>
      <c r="L4980" s="3"/>
      <c r="O4980" s="227"/>
      <c r="Q4980" s="94"/>
      <c r="R4980" s="94"/>
      <c r="S4980" s="94"/>
      <c r="T4980" s="94"/>
    </row>
    <row r="4981" ht="15.75" customHeight="1">
      <c r="A4981" s="242"/>
      <c r="B4981" s="222"/>
      <c r="C4981" s="223"/>
      <c r="D4981" s="248"/>
      <c r="J4981" s="226"/>
      <c r="K4981" s="3"/>
      <c r="L4981" s="3"/>
      <c r="O4981" s="227"/>
      <c r="Q4981" s="94"/>
      <c r="R4981" s="94"/>
      <c r="S4981" s="94"/>
      <c r="T4981" s="94"/>
    </row>
    <row r="4982" ht="15.75" customHeight="1">
      <c r="A4982" s="242"/>
      <c r="B4982" s="222"/>
      <c r="C4982" s="223"/>
      <c r="D4982" s="248"/>
      <c r="J4982" s="226"/>
      <c r="K4982" s="3"/>
      <c r="L4982" s="3"/>
      <c r="O4982" s="227"/>
      <c r="Q4982" s="94"/>
      <c r="R4982" s="94"/>
      <c r="S4982" s="94"/>
      <c r="T4982" s="94"/>
    </row>
    <row r="4983" ht="15.75" customHeight="1">
      <c r="A4983" s="242"/>
      <c r="B4983" s="222"/>
      <c r="C4983" s="223"/>
      <c r="D4983" s="248"/>
      <c r="J4983" s="226"/>
      <c r="K4983" s="3"/>
      <c r="L4983" s="3"/>
      <c r="O4983" s="227"/>
      <c r="Q4983" s="94"/>
      <c r="R4983" s="94"/>
      <c r="S4983" s="94"/>
      <c r="T4983" s="94"/>
    </row>
    <row r="4984" ht="15.75" customHeight="1">
      <c r="A4984" s="242"/>
      <c r="B4984" s="222"/>
      <c r="C4984" s="223"/>
      <c r="D4984" s="248"/>
      <c r="J4984" s="226"/>
      <c r="K4984" s="3"/>
      <c r="L4984" s="3"/>
      <c r="O4984" s="227"/>
      <c r="Q4984" s="94"/>
      <c r="R4984" s="94"/>
      <c r="S4984" s="94"/>
      <c r="T4984" s="94"/>
    </row>
    <row r="4985" ht="15.75" customHeight="1">
      <c r="A4985" s="242"/>
      <c r="B4985" s="222"/>
      <c r="C4985" s="223"/>
      <c r="D4985" s="248"/>
      <c r="J4985" s="226"/>
      <c r="K4985" s="3"/>
      <c r="L4985" s="3"/>
      <c r="O4985" s="227"/>
      <c r="Q4985" s="94"/>
      <c r="R4985" s="94"/>
      <c r="S4985" s="94"/>
      <c r="T4985" s="94"/>
    </row>
    <row r="4986" ht="15.75" customHeight="1">
      <c r="A4986" s="242"/>
      <c r="B4986" s="222"/>
      <c r="C4986" s="223"/>
      <c r="D4986" s="248"/>
      <c r="J4986" s="226"/>
      <c r="K4986" s="3"/>
      <c r="L4986" s="3"/>
      <c r="O4986" s="227"/>
      <c r="Q4986" s="94"/>
      <c r="R4986" s="94"/>
      <c r="S4986" s="94"/>
      <c r="T4986" s="94"/>
    </row>
    <row r="4987" ht="15.75" customHeight="1">
      <c r="A4987" s="242"/>
      <c r="B4987" s="222"/>
      <c r="C4987" s="223"/>
      <c r="D4987" s="248"/>
      <c r="J4987" s="226"/>
      <c r="K4987" s="3"/>
      <c r="L4987" s="3"/>
      <c r="O4987" s="227"/>
      <c r="Q4987" s="94"/>
      <c r="R4987" s="94"/>
      <c r="S4987" s="94"/>
      <c r="T4987" s="94"/>
    </row>
    <row r="4988" ht="15.75" customHeight="1">
      <c r="A4988" s="242"/>
      <c r="B4988" s="222"/>
      <c r="C4988" s="223"/>
      <c r="D4988" s="248"/>
      <c r="J4988" s="226"/>
      <c r="K4988" s="3"/>
      <c r="L4988" s="3"/>
      <c r="O4988" s="227"/>
      <c r="Q4988" s="94"/>
      <c r="R4988" s="94"/>
      <c r="S4988" s="94"/>
      <c r="T4988" s="94"/>
    </row>
    <row r="4989" ht="15.75" customHeight="1">
      <c r="A4989" s="242"/>
      <c r="B4989" s="222"/>
      <c r="C4989" s="223"/>
      <c r="D4989" s="248"/>
      <c r="J4989" s="226"/>
      <c r="K4989" s="3"/>
      <c r="L4989" s="3"/>
      <c r="O4989" s="227"/>
      <c r="Q4989" s="94"/>
      <c r="R4989" s="94"/>
      <c r="S4989" s="94"/>
      <c r="T4989" s="94"/>
    </row>
    <row r="4990" ht="15.75" customHeight="1">
      <c r="A4990" s="242"/>
      <c r="B4990" s="222"/>
      <c r="C4990" s="223"/>
      <c r="D4990" s="248"/>
      <c r="J4990" s="226"/>
      <c r="K4990" s="3"/>
      <c r="L4990" s="3"/>
      <c r="O4990" s="227"/>
      <c r="Q4990" s="94"/>
      <c r="R4990" s="94"/>
      <c r="S4990" s="94"/>
      <c r="T4990" s="94"/>
    </row>
    <row r="4991" ht="15.75" customHeight="1">
      <c r="A4991" s="242"/>
      <c r="B4991" s="222"/>
      <c r="C4991" s="223"/>
      <c r="D4991" s="248"/>
      <c r="J4991" s="226"/>
      <c r="K4991" s="3"/>
      <c r="L4991" s="3"/>
      <c r="O4991" s="227"/>
      <c r="Q4991" s="94"/>
      <c r="R4991" s="94"/>
      <c r="S4991" s="94"/>
      <c r="T4991" s="94"/>
    </row>
    <row r="4992" ht="15.75" customHeight="1">
      <c r="A4992" s="242"/>
      <c r="B4992" s="222"/>
      <c r="C4992" s="223"/>
      <c r="D4992" s="248"/>
      <c r="J4992" s="226"/>
      <c r="K4992" s="3"/>
      <c r="L4992" s="3"/>
      <c r="O4992" s="227"/>
      <c r="Q4992" s="94"/>
      <c r="R4992" s="94"/>
      <c r="S4992" s="94"/>
      <c r="T4992" s="94"/>
    </row>
    <row r="4993" ht="15.75" customHeight="1">
      <c r="A4993" s="242"/>
      <c r="B4993" s="222"/>
      <c r="C4993" s="223"/>
      <c r="D4993" s="248"/>
      <c r="J4993" s="226"/>
      <c r="K4993" s="3"/>
      <c r="L4993" s="3"/>
      <c r="O4993" s="227"/>
      <c r="Q4993" s="94"/>
      <c r="R4993" s="94"/>
      <c r="S4993" s="94"/>
      <c r="T4993" s="94"/>
    </row>
    <row r="4994" ht="15.75" customHeight="1">
      <c r="A4994" s="242"/>
      <c r="B4994" s="222"/>
      <c r="C4994" s="223"/>
      <c r="D4994" s="248"/>
      <c r="J4994" s="226"/>
      <c r="K4994" s="3"/>
      <c r="L4994" s="3"/>
      <c r="O4994" s="227"/>
      <c r="Q4994" s="94"/>
      <c r="R4994" s="94"/>
      <c r="S4994" s="94"/>
      <c r="T4994" s="94"/>
    </row>
    <row r="4995" ht="15.75" customHeight="1">
      <c r="A4995" s="242"/>
      <c r="B4995" s="222"/>
      <c r="C4995" s="223"/>
      <c r="D4995" s="248"/>
      <c r="J4995" s="226"/>
      <c r="K4995" s="3"/>
      <c r="L4995" s="3"/>
      <c r="O4995" s="227"/>
      <c r="Q4995" s="94"/>
      <c r="R4995" s="94"/>
      <c r="S4995" s="94"/>
      <c r="T4995" s="94"/>
    </row>
    <row r="4996" ht="15.75" customHeight="1">
      <c r="A4996" s="242"/>
      <c r="B4996" s="222"/>
      <c r="C4996" s="223"/>
      <c r="D4996" s="248"/>
      <c r="J4996" s="226"/>
      <c r="K4996" s="3"/>
      <c r="L4996" s="3"/>
      <c r="O4996" s="227"/>
      <c r="Q4996" s="94"/>
      <c r="R4996" s="94"/>
      <c r="S4996" s="94"/>
      <c r="T4996" s="94"/>
    </row>
    <row r="4997" ht="15.75" customHeight="1">
      <c r="A4997" s="242"/>
      <c r="B4997" s="222"/>
      <c r="C4997" s="223"/>
      <c r="D4997" s="248"/>
      <c r="J4997" s="226"/>
      <c r="K4997" s="3"/>
      <c r="L4997" s="3"/>
      <c r="O4997" s="227"/>
      <c r="Q4997" s="94"/>
      <c r="R4997" s="94"/>
      <c r="S4997" s="94"/>
      <c r="T4997" s="94"/>
    </row>
    <row r="4998" ht="15.75" customHeight="1">
      <c r="A4998" s="242"/>
      <c r="B4998" s="222"/>
      <c r="C4998" s="223"/>
      <c r="D4998" s="248"/>
      <c r="J4998" s="226"/>
      <c r="K4998" s="3"/>
      <c r="L4998" s="3"/>
      <c r="O4998" s="227"/>
      <c r="Q4998" s="94"/>
      <c r="R4998" s="94"/>
      <c r="S4998" s="94"/>
      <c r="T4998" s="94"/>
    </row>
    <row r="4999" ht="15.75" customHeight="1">
      <c r="A4999" s="242"/>
      <c r="B4999" s="222"/>
      <c r="C4999" s="223"/>
      <c r="D4999" s="248"/>
      <c r="J4999" s="226"/>
      <c r="K4999" s="3"/>
      <c r="L4999" s="3"/>
      <c r="O4999" s="227"/>
      <c r="Q4999" s="94"/>
      <c r="R4999" s="94"/>
      <c r="S4999" s="94"/>
      <c r="T4999" s="94"/>
    </row>
    <row r="5000" ht="15.75" customHeight="1">
      <c r="A5000" s="242"/>
      <c r="B5000" s="222"/>
      <c r="C5000" s="223"/>
      <c r="D5000" s="248"/>
      <c r="J5000" s="226"/>
      <c r="K5000" s="3"/>
      <c r="L5000" s="3"/>
      <c r="O5000" s="227"/>
      <c r="Q5000" s="94"/>
      <c r="R5000" s="94"/>
      <c r="S5000" s="94"/>
      <c r="T5000" s="94"/>
    </row>
  </sheetData>
  <autoFilter ref="$A$2:$D$5000">
    <sortState ref="A2:D5000">
      <sortCondition ref="A2:A5000"/>
      <sortCondition ref="B2:B5000"/>
    </sortState>
  </autoFilter>
  <mergeCells count="1">
    <mergeCell ref="A1:W1"/>
  </mergeCells>
  <conditionalFormatting sqref="AB2:AF27">
    <cfRule type="notContainsBlanks" dxfId="6" priority="1">
      <formula>LEN(TRIM(AB2))&gt;0</formula>
    </cfRule>
  </conditionalFormatting>
  <conditionalFormatting sqref="Y2:Z37">
    <cfRule type="expression" dxfId="7" priority="2">
      <formula>Z2:Z21&lt;&gt;0</formula>
    </cfRule>
  </conditionalFormatting>
  <conditionalFormatting sqref="Z2:Z37">
    <cfRule type="cellIs" dxfId="7" priority="3" operator="greaterThan">
      <formula>0</formula>
    </cfRule>
  </conditionalFormatting>
  <conditionalFormatting sqref="Y2:Z37">
    <cfRule type="expression" dxfId="3" priority="4">
      <formula>Z2:Z21=0</formula>
    </cfRule>
  </conditionalFormatting>
  <conditionalFormatting sqref="M2:M31">
    <cfRule type="cellIs" dxfId="8" priority="5" operator="equal">
      <formula>#REF!</formula>
    </cfRule>
  </conditionalFormatting>
  <dataValidations>
    <dataValidation type="list" allowBlank="1" showErrorMessage="1" sqref="B68:B5000">
      <formula1>STAFFS!$AO:$AO</formula1>
    </dataValidation>
    <dataValidation type="custom" allowBlank="1" showDropDown="1" showErrorMessage="1" sqref="A1 A3:A5000">
      <formula1>OR(NOT(ISERROR(DATEVALUE(A1))), AND(ISNUMBER(A1), LEFT(CELL("format", A1))="D"))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2.75"/>
    <col customWidth="1" min="2" max="2" width="16.88"/>
    <col customWidth="1" min="3" max="3" width="14.25"/>
    <col customWidth="1" min="4" max="4" width="17.88"/>
    <col customWidth="1" min="5" max="5" width="2.38"/>
    <col customWidth="1" hidden="1" min="6" max="7" width="8.5" outlineLevel="1"/>
    <col customWidth="1" hidden="1" min="8" max="8" width="11.75" outlineLevel="1"/>
    <col customWidth="1" hidden="1" min="9" max="9" width="2.75" outlineLevel="1"/>
    <col customWidth="1" hidden="1" min="10" max="10" width="9.25" outlineLevel="1"/>
    <col customWidth="1" hidden="1" min="11" max="11" width="2.38" outlineLevel="1"/>
    <col customWidth="1" hidden="1" min="12" max="12" width="11.75" outlineLevel="1"/>
    <col customWidth="1" hidden="1" min="13" max="13" width="2.75" outlineLevel="1"/>
    <col customWidth="1" hidden="1" min="14" max="15" width="9.25" outlineLevel="1"/>
    <col customWidth="1" hidden="1" min="16" max="16" width="2.38" outlineLevel="1"/>
    <col customWidth="1" hidden="1" min="17" max="17" width="11.75" outlineLevel="1"/>
    <col customWidth="1" hidden="1" min="18" max="18" width="2.75" outlineLevel="1"/>
    <col customWidth="1" hidden="1" min="19" max="20" width="9.25" outlineLevel="1"/>
    <col collapsed="1" customWidth="1" min="21" max="21" width="2.38"/>
    <col customWidth="1" min="22" max="22" width="15.75"/>
    <col customWidth="1" min="23" max="23" width="2.38"/>
    <col customWidth="1" hidden="1" min="24" max="24" width="15.75" outlineLevel="1"/>
    <col customWidth="1" hidden="1" min="25" max="25" width="20.5" outlineLevel="1"/>
    <col customWidth="1" hidden="1" min="26" max="26" width="6.13" outlineLevel="1"/>
    <col customWidth="1" hidden="1" min="27" max="27" width="3.13" outlineLevel="1"/>
    <col customWidth="1" hidden="1" min="28" max="32" width="17.63" outlineLevel="1"/>
  </cols>
  <sheetData>
    <row r="1">
      <c r="A1" s="237" t="s">
        <v>30</v>
      </c>
      <c r="X1" s="237"/>
      <c r="Y1" s="237"/>
      <c r="Z1" s="237"/>
      <c r="AA1" s="237"/>
      <c r="AB1" s="237"/>
      <c r="AC1" s="237"/>
      <c r="AD1" s="237"/>
      <c r="AE1" s="237"/>
      <c r="AF1" s="237"/>
    </row>
    <row r="2">
      <c r="A2" s="187" t="s">
        <v>88</v>
      </c>
      <c r="B2" s="187" t="s">
        <v>89</v>
      </c>
      <c r="C2" s="187" t="s">
        <v>90</v>
      </c>
      <c r="D2" s="187" t="s">
        <v>91</v>
      </c>
      <c r="E2" s="188"/>
      <c r="F2" s="239" t="str">
        <f>IF(COUNTIF(LEAVE!A:A,H:H)&gt;0,TODAY(),"")</f>
        <v/>
      </c>
      <c r="G2" s="208" t="str">
        <f>IF(countif(TODAY!$E$7:$E$8,$H$2:$H1300),today(),"")</f>
        <v/>
      </c>
      <c r="H2" s="199" t="str">
        <f t="array" ref="H2:H31">STAFFS!AS2:AS1300</f>
        <v>BHARATHI</v>
      </c>
      <c r="I2" s="192">
        <f t="array" ref="I2">COUNTIF($B$3:$B1300,$H$2:$H1300)</f>
        <v>9</v>
      </c>
      <c r="J2" s="193">
        <f>IFERROR(__xludf.DUMMYFUNCTION("arrayformula(iferror(vlookup($H$2:$H1300, query($A$3:$B1300,""select B, max(A) group by B"",0),2,false)))"),46175.0)</f>
        <v>46175</v>
      </c>
      <c r="K2" s="194"/>
      <c r="L2" s="195" t="str">
        <f t="shared" ref="L2:M2" si="1">H2</f>
        <v>BHARATHI</v>
      </c>
      <c r="M2" s="196">
        <f t="shared" si="1"/>
        <v>9</v>
      </c>
      <c r="N2" s="197">
        <f t="shared" ref="N2:N31" si="3">J2+G2+F2</f>
        <v>46175</v>
      </c>
      <c r="O2" s="197">
        <f t="shared" ref="O2:O31" si="4">IF(L2=0,today()+1,N2)</f>
        <v>46175</v>
      </c>
      <c r="P2" s="198"/>
      <c r="Q2" s="199" t="str">
        <f t="array" ref="Q2:T1300">SORT(L2:O1300,4,TRUE)</f>
        <v>MUTHUPRIYA</v>
      </c>
      <c r="R2" s="199">
        <v>2.0</v>
      </c>
      <c r="S2" s="197">
        <v>46164.0</v>
      </c>
      <c r="T2" s="197">
        <v>46164.0</v>
      </c>
      <c r="U2" s="8"/>
      <c r="V2" s="200" t="str">
        <f t="array" ref="V2:V16">SORT(Q2:T1300,4,true)</f>
        <v>MUTHUPRIYA</v>
      </c>
      <c r="X2" s="200" t="str">
        <f t="array" ref="X2:X8">SORT(Q2:T8,2,true)</f>
        <v>MUTHUPRIYA</v>
      </c>
      <c r="Y2" s="201" t="str">
        <f t="array" ref="Y2:Z28">SORT(H2:I28,2,FALSE)</f>
        <v>RAJI-2</v>
      </c>
      <c r="Z2" s="201">
        <v>12.0</v>
      </c>
      <c r="AA2" s="202"/>
      <c r="AB2" s="203" t="str">
        <f t="shared" ref="AB2:AB26" si="5">IF($M$2:$M$30=0,$L$2:$L$30,"")</f>
        <v/>
      </c>
      <c r="AC2" s="203"/>
      <c r="AD2" s="203"/>
      <c r="AE2" s="203"/>
      <c r="AF2" s="203"/>
    </row>
    <row r="3">
      <c r="A3" s="204">
        <v>46082.0</v>
      </c>
      <c r="B3" s="222" t="s">
        <v>9</v>
      </c>
      <c r="C3" s="206" t="s">
        <v>7</v>
      </c>
      <c r="D3" s="229">
        <v>46082.81542824074</v>
      </c>
      <c r="E3" s="188"/>
      <c r="F3" s="239" t="str">
        <f>IF(COUNTIF(LEAVE!A:A,H:H)&gt;0,TODAY(),"")</f>
        <v/>
      </c>
      <c r="G3" s="190">
        <f>IF(countif(TODAY!$E$7:$E$8,$H$2:$H1300),today(),"")</f>
        <v>46177</v>
      </c>
      <c r="H3" s="199" t="s">
        <v>9</v>
      </c>
      <c r="I3" s="192">
        <f t="shared" ref="I3:I31" si="6">COUNTIF($B$3:$B1300,$H$2:$H1300)</f>
        <v>10</v>
      </c>
      <c r="J3" s="193">
        <f>IFERROR(__xludf.DUMMYFUNCTION("""COMPUTED_VALUE"""),46166.0)</f>
        <v>46166</v>
      </c>
      <c r="K3" s="194"/>
      <c r="L3" s="195" t="str">
        <f t="shared" ref="L3:M3" si="2">H3</f>
        <v>CHINNAMMAL</v>
      </c>
      <c r="M3" s="196">
        <f t="shared" si="2"/>
        <v>10</v>
      </c>
      <c r="N3" s="197">
        <f t="shared" si="3"/>
        <v>92343</v>
      </c>
      <c r="O3" s="197">
        <f t="shared" si="4"/>
        <v>92343</v>
      </c>
      <c r="P3" s="209"/>
      <c r="Q3" s="210" t="s">
        <v>53</v>
      </c>
      <c r="R3" s="199">
        <v>5.0</v>
      </c>
      <c r="S3" s="197">
        <v>46167.0</v>
      </c>
      <c r="T3" s="197">
        <v>46167.0</v>
      </c>
      <c r="U3" s="8"/>
      <c r="V3" s="211" t="s">
        <v>53</v>
      </c>
      <c r="X3" s="212" t="s">
        <v>53</v>
      </c>
      <c r="Y3" s="201" t="s">
        <v>69</v>
      </c>
      <c r="Z3" s="201">
        <v>11.0</v>
      </c>
      <c r="AA3" s="202"/>
      <c r="AB3" s="203" t="str">
        <f t="shared" si="5"/>
        <v/>
      </c>
      <c r="AC3" s="203"/>
      <c r="AD3" s="203"/>
      <c r="AE3" s="203"/>
      <c r="AF3" s="203"/>
    </row>
    <row r="4">
      <c r="A4" s="204">
        <v>46082.0</v>
      </c>
      <c r="B4" s="222" t="s">
        <v>61</v>
      </c>
      <c r="C4" s="206" t="s">
        <v>7</v>
      </c>
      <c r="D4" s="229">
        <v>46082.81542824074</v>
      </c>
      <c r="E4" s="188"/>
      <c r="F4" s="239" t="str">
        <f>IF(COUNTIF(LEAVE!A:A,H:H)&gt;0,TODAY(),"")</f>
        <v/>
      </c>
      <c r="G4" s="190">
        <f>IF(countif(TODAY!$E$7:$E$8,$H$2:$H1300),today(),"")</f>
        <v>46177</v>
      </c>
      <c r="H4" s="199" t="s">
        <v>49</v>
      </c>
      <c r="I4" s="192">
        <f t="shared" si="6"/>
        <v>8</v>
      </c>
      <c r="J4" s="213">
        <f>IFERROR(__xludf.DUMMYFUNCTION("""COMPUTED_VALUE"""),46167.0)</f>
        <v>46167</v>
      </c>
      <c r="K4" s="194"/>
      <c r="L4" s="195" t="str">
        <f t="shared" ref="L4:M4" si="7">H4</f>
        <v>DEEPA</v>
      </c>
      <c r="M4" s="196">
        <f t="shared" si="7"/>
        <v>8</v>
      </c>
      <c r="N4" s="197">
        <f t="shared" si="3"/>
        <v>92344</v>
      </c>
      <c r="O4" s="197">
        <f t="shared" si="4"/>
        <v>92344</v>
      </c>
      <c r="P4" s="209"/>
      <c r="Q4" s="199" t="s">
        <v>57</v>
      </c>
      <c r="R4" s="199">
        <v>10.0</v>
      </c>
      <c r="S4" s="197">
        <v>46168.0</v>
      </c>
      <c r="T4" s="197">
        <v>46168.0</v>
      </c>
      <c r="U4" s="8"/>
      <c r="V4" s="214" t="s">
        <v>57</v>
      </c>
      <c r="X4" s="200" t="s">
        <v>59</v>
      </c>
      <c r="Y4" s="201" t="s">
        <v>9</v>
      </c>
      <c r="Z4" s="201">
        <v>10.0</v>
      </c>
      <c r="AA4" s="202"/>
      <c r="AB4" s="203" t="str">
        <f t="shared" si="5"/>
        <v/>
      </c>
      <c r="AC4" s="203"/>
      <c r="AD4" s="203"/>
      <c r="AE4" s="203"/>
      <c r="AF4" s="203"/>
    </row>
    <row r="5">
      <c r="A5" s="204">
        <v>46083.0</v>
      </c>
      <c r="B5" s="222" t="s">
        <v>57</v>
      </c>
      <c r="C5" s="206" t="s">
        <v>7</v>
      </c>
      <c r="D5" s="229">
        <v>46083.85474537037</v>
      </c>
      <c r="E5" s="188"/>
      <c r="F5" s="239" t="str">
        <f>IF(COUNTIF(LEAVE!A:A,H:H)&gt;0,TODAY(),"")</f>
        <v/>
      </c>
      <c r="G5" s="208" t="str">
        <f>IF(countif(TODAY!$E$7:$E$8,$H$2:$H1300),today(),"")</f>
        <v/>
      </c>
      <c r="H5" s="199" t="s">
        <v>52</v>
      </c>
      <c r="I5" s="192">
        <f t="shared" si="6"/>
        <v>9</v>
      </c>
      <c r="J5" s="213">
        <f>IFERROR(__xludf.DUMMYFUNCTION("""COMPUTED_VALUE"""),46172.0)</f>
        <v>46172</v>
      </c>
      <c r="K5" s="194"/>
      <c r="L5" s="195" t="str">
        <f t="shared" ref="L5:M5" si="8">H5</f>
        <v>DHANALAKSHMI</v>
      </c>
      <c r="M5" s="196">
        <f t="shared" si="8"/>
        <v>9</v>
      </c>
      <c r="N5" s="197">
        <f t="shared" si="3"/>
        <v>46172</v>
      </c>
      <c r="O5" s="197">
        <f t="shared" si="4"/>
        <v>46172</v>
      </c>
      <c r="P5" s="209"/>
      <c r="Q5" s="199" t="s">
        <v>59</v>
      </c>
      <c r="R5" s="199">
        <v>9.0</v>
      </c>
      <c r="S5" s="197">
        <v>46168.0</v>
      </c>
      <c r="T5" s="197">
        <v>46168.0</v>
      </c>
      <c r="U5" s="8"/>
      <c r="V5" s="214" t="s">
        <v>59</v>
      </c>
      <c r="X5" s="200" t="s">
        <v>66</v>
      </c>
      <c r="Y5" s="201" t="s">
        <v>7</v>
      </c>
      <c r="Z5" s="201">
        <v>10.0</v>
      </c>
      <c r="AA5" s="202"/>
      <c r="AB5" s="203" t="str">
        <f t="shared" si="5"/>
        <v/>
      </c>
      <c r="AC5" s="203"/>
      <c r="AD5" s="203"/>
      <c r="AE5" s="203"/>
      <c r="AF5" s="203"/>
    </row>
    <row r="6">
      <c r="A6" s="204">
        <v>46083.0</v>
      </c>
      <c r="B6" s="222" t="s">
        <v>69</v>
      </c>
      <c r="C6" s="206" t="s">
        <v>7</v>
      </c>
      <c r="D6" s="229">
        <v>46083.85474537037</v>
      </c>
      <c r="E6" s="188"/>
      <c r="F6" s="239" t="str">
        <f>IF(COUNTIF(LEAVE!A:A,H:H)&gt;0,TODAY(),"")</f>
        <v/>
      </c>
      <c r="G6" s="208" t="str">
        <f>IF(countif(TODAY!$E$7:$E$8,$H$2:$H1300),today(),"")</f>
        <v/>
      </c>
      <c r="H6" s="199" t="s">
        <v>50</v>
      </c>
      <c r="I6" s="192">
        <f t="shared" si="6"/>
        <v>9</v>
      </c>
      <c r="J6" s="213">
        <f>IFERROR(__xludf.DUMMYFUNCTION("""COMPUTED_VALUE"""),46173.0)</f>
        <v>46173</v>
      </c>
      <c r="K6" s="194"/>
      <c r="L6" s="195" t="str">
        <f t="shared" ref="L6:M6" si="9">H6</f>
        <v>JEYANTHI</v>
      </c>
      <c r="M6" s="196">
        <f t="shared" si="9"/>
        <v>9</v>
      </c>
      <c r="N6" s="197">
        <f t="shared" si="3"/>
        <v>46173</v>
      </c>
      <c r="O6" s="197">
        <f t="shared" si="4"/>
        <v>46173</v>
      </c>
      <c r="P6" s="209"/>
      <c r="Q6" s="199" t="s">
        <v>66</v>
      </c>
      <c r="R6" s="199">
        <v>9.0</v>
      </c>
      <c r="S6" s="197">
        <v>46169.0</v>
      </c>
      <c r="T6" s="197">
        <v>46169.0</v>
      </c>
      <c r="U6" s="8"/>
      <c r="V6" s="214" t="s">
        <v>66</v>
      </c>
      <c r="X6" s="200" t="s">
        <v>63</v>
      </c>
      <c r="Y6" s="201" t="s">
        <v>57</v>
      </c>
      <c r="Z6" s="201">
        <v>10.0</v>
      </c>
      <c r="AA6" s="202"/>
      <c r="AB6" s="203" t="str">
        <f t="shared" si="5"/>
        <v/>
      </c>
      <c r="AC6" s="203"/>
      <c r="AD6" s="203"/>
      <c r="AE6" s="203"/>
      <c r="AF6" s="203"/>
    </row>
    <row r="7">
      <c r="A7" s="204">
        <v>46084.0</v>
      </c>
      <c r="B7" s="222" t="s">
        <v>54</v>
      </c>
      <c r="C7" s="206" t="s">
        <v>7</v>
      </c>
      <c r="D7" s="229">
        <v>46084.82305555556</v>
      </c>
      <c r="E7" s="188"/>
      <c r="F7" s="239" t="str">
        <f>IF(COUNTIF(LEAVE!A:A,H:H)&gt;0,TODAY(),"")</f>
        <v/>
      </c>
      <c r="G7" s="208" t="str">
        <f>IF(countif(TODAY!$E$7:$E$8,$H$2:$H1300),today(),"")</f>
        <v/>
      </c>
      <c r="H7" s="199" t="s">
        <v>53</v>
      </c>
      <c r="I7" s="192">
        <f t="shared" si="6"/>
        <v>5</v>
      </c>
      <c r="J7" s="213">
        <f>IFERROR(__xludf.DUMMYFUNCTION("""COMPUTED_VALUE"""),46167.0)</f>
        <v>46167</v>
      </c>
      <c r="K7" s="194"/>
      <c r="L7" s="195" t="str">
        <f t="shared" ref="L7:M7" si="10">H7</f>
        <v>KAVIYA</v>
      </c>
      <c r="M7" s="196">
        <f t="shared" si="10"/>
        <v>5</v>
      </c>
      <c r="N7" s="197">
        <f t="shared" si="3"/>
        <v>46167</v>
      </c>
      <c r="O7" s="197">
        <f t="shared" si="4"/>
        <v>46167</v>
      </c>
      <c r="P7" s="215"/>
      <c r="Q7" s="199" t="s">
        <v>63</v>
      </c>
      <c r="R7" s="199">
        <v>9.0</v>
      </c>
      <c r="S7" s="197">
        <v>46169.0</v>
      </c>
      <c r="T7" s="197">
        <v>46169.0</v>
      </c>
      <c r="U7" s="8"/>
      <c r="V7" s="214" t="s">
        <v>63</v>
      </c>
      <c r="X7" s="200" t="s">
        <v>65</v>
      </c>
      <c r="Y7" s="201" t="s">
        <v>54</v>
      </c>
      <c r="Z7" s="201">
        <v>10.0</v>
      </c>
      <c r="AA7" s="202"/>
      <c r="AB7" s="203" t="str">
        <f t="shared" si="5"/>
        <v/>
      </c>
      <c r="AC7" s="203"/>
      <c r="AD7" s="203"/>
      <c r="AE7" s="203"/>
      <c r="AF7" s="203"/>
    </row>
    <row r="8">
      <c r="A8" s="204">
        <v>46085.0</v>
      </c>
      <c r="B8" s="222"/>
      <c r="C8" s="206" t="s">
        <v>7</v>
      </c>
      <c r="D8" s="229">
        <v>46085.83542824074</v>
      </c>
      <c r="E8" s="188"/>
      <c r="F8" s="239" t="str">
        <f>IF(COUNTIF(LEAVE!A:A,H:H)&gt;0,TODAY(),"")</f>
        <v/>
      </c>
      <c r="G8" s="208" t="str">
        <f>IF(countif(TODAY!$E$7:$E$8,$H$2:$H1300),today(),"")</f>
        <v/>
      </c>
      <c r="H8" s="199" t="s">
        <v>58</v>
      </c>
      <c r="I8" s="192">
        <f t="shared" si="6"/>
        <v>2</v>
      </c>
      <c r="J8" s="213">
        <f>IFERROR(__xludf.DUMMYFUNCTION("""COMPUTED_VALUE"""),46164.0)</f>
        <v>46164</v>
      </c>
      <c r="K8" s="194"/>
      <c r="L8" s="195" t="str">
        <f t="shared" ref="L8:M8" si="11">H8</f>
        <v>MUTHUPRIYA</v>
      </c>
      <c r="M8" s="196">
        <f t="shared" si="11"/>
        <v>2</v>
      </c>
      <c r="N8" s="197">
        <f t="shared" si="3"/>
        <v>46164</v>
      </c>
      <c r="O8" s="197">
        <f t="shared" si="4"/>
        <v>46164</v>
      </c>
      <c r="P8" s="215"/>
      <c r="Q8" s="199" t="s">
        <v>65</v>
      </c>
      <c r="R8" s="199">
        <v>9.0</v>
      </c>
      <c r="S8" s="197">
        <v>46170.0</v>
      </c>
      <c r="T8" s="197">
        <v>46170.0</v>
      </c>
      <c r="U8" s="8"/>
      <c r="V8" s="214" t="s">
        <v>65</v>
      </c>
      <c r="X8" s="200" t="s">
        <v>57</v>
      </c>
      <c r="Y8" s="201" t="s">
        <v>47</v>
      </c>
      <c r="Z8" s="201">
        <v>9.0</v>
      </c>
      <c r="AA8" s="202"/>
      <c r="AB8" s="203" t="str">
        <f t="shared" si="5"/>
        <v/>
      </c>
      <c r="AC8" s="203"/>
      <c r="AD8" s="203"/>
      <c r="AE8" s="203"/>
      <c r="AF8" s="203"/>
    </row>
    <row r="9">
      <c r="A9" s="204">
        <v>46086.0</v>
      </c>
      <c r="B9" s="222" t="s">
        <v>7</v>
      </c>
      <c r="C9" s="206" t="s">
        <v>7</v>
      </c>
      <c r="D9" s="229">
        <v>46086.82745370371</v>
      </c>
      <c r="E9" s="188"/>
      <c r="F9" s="239" t="str">
        <f>IF(COUNTIF(LEAVE!A:A,H:H)&gt;0,TODAY(),"")</f>
        <v/>
      </c>
      <c r="G9" s="208" t="str">
        <f>IF(countif(TODAY!$E$7:$E$8,$H$2:$H1300),today(),"")</f>
        <v/>
      </c>
      <c r="H9" s="199" t="s">
        <v>7</v>
      </c>
      <c r="I9" s="192">
        <f t="shared" si="6"/>
        <v>10</v>
      </c>
      <c r="J9" s="213">
        <f>IFERROR(__xludf.DUMMYFUNCTION("""COMPUTED_VALUE"""),46176.0)</f>
        <v>46176</v>
      </c>
      <c r="K9" s="194"/>
      <c r="L9" s="195" t="str">
        <f t="shared" ref="L9:M9" si="12">H9</f>
        <v>NIVETHA</v>
      </c>
      <c r="M9" s="196">
        <f t="shared" si="12"/>
        <v>10</v>
      </c>
      <c r="N9" s="197">
        <f t="shared" si="3"/>
        <v>46176</v>
      </c>
      <c r="O9" s="197">
        <f t="shared" si="4"/>
        <v>46176</v>
      </c>
      <c r="P9" s="8"/>
      <c r="Q9" s="199" t="s">
        <v>5</v>
      </c>
      <c r="R9" s="199">
        <v>9.0</v>
      </c>
      <c r="S9" s="197">
        <v>46171.0</v>
      </c>
      <c r="T9" s="197">
        <v>46171.0</v>
      </c>
      <c r="U9" s="8"/>
      <c r="V9" s="216" t="s">
        <v>5</v>
      </c>
      <c r="Y9" s="201" t="s">
        <v>52</v>
      </c>
      <c r="Z9" s="201">
        <v>9.0</v>
      </c>
      <c r="AA9" s="202"/>
      <c r="AB9" s="203" t="str">
        <f t="shared" si="5"/>
        <v/>
      </c>
      <c r="AC9" s="203"/>
      <c r="AD9" s="203"/>
      <c r="AE9" s="203"/>
      <c r="AF9" s="203"/>
    </row>
    <row r="10">
      <c r="A10" s="204">
        <v>46086.0</v>
      </c>
      <c r="B10" s="222" t="s">
        <v>63</v>
      </c>
      <c r="C10" s="206" t="s">
        <v>7</v>
      </c>
      <c r="D10" s="229">
        <v>46086.82745370371</v>
      </c>
      <c r="E10" s="188"/>
      <c r="F10" s="239" t="str">
        <f>IF(COUNTIF(LEAVE!A:A,H:H)&gt;0,TODAY(),"")</f>
        <v/>
      </c>
      <c r="G10" s="208" t="str">
        <f>IF(countif(TODAY!$E$7:$E$8,$H$2:$H1300),today(),"")</f>
        <v/>
      </c>
      <c r="H10" s="199" t="s">
        <v>62</v>
      </c>
      <c r="I10" s="192">
        <f t="shared" si="6"/>
        <v>4</v>
      </c>
      <c r="J10" s="213">
        <f>IFERROR(__xludf.DUMMYFUNCTION("""COMPUTED_VALUE"""),46174.0)</f>
        <v>46174</v>
      </c>
      <c r="K10" s="194"/>
      <c r="L10" s="195" t="str">
        <f t="shared" ref="L10:M10" si="13">H10</f>
        <v>PRIYANKA</v>
      </c>
      <c r="M10" s="196">
        <f t="shared" si="13"/>
        <v>4</v>
      </c>
      <c r="N10" s="197">
        <f t="shared" si="3"/>
        <v>46174</v>
      </c>
      <c r="O10" s="197">
        <f t="shared" si="4"/>
        <v>46174</v>
      </c>
      <c r="P10" s="8"/>
      <c r="Q10" s="199" t="s">
        <v>52</v>
      </c>
      <c r="R10" s="199">
        <v>9.0</v>
      </c>
      <c r="S10" s="197">
        <v>46172.0</v>
      </c>
      <c r="T10" s="197">
        <v>46172.0</v>
      </c>
      <c r="U10" s="8"/>
      <c r="V10" s="216" t="s">
        <v>52</v>
      </c>
      <c r="Y10" s="201" t="s">
        <v>50</v>
      </c>
      <c r="Z10" s="201">
        <v>9.0</v>
      </c>
      <c r="AA10" s="202"/>
      <c r="AB10" s="203" t="str">
        <f t="shared" si="5"/>
        <v/>
      </c>
      <c r="AC10" s="203"/>
      <c r="AD10" s="203"/>
      <c r="AE10" s="203"/>
      <c r="AF10" s="203"/>
    </row>
    <row r="11">
      <c r="A11" s="204">
        <v>46087.0</v>
      </c>
      <c r="B11" s="222" t="s">
        <v>59</v>
      </c>
      <c r="C11" s="206" t="s">
        <v>7</v>
      </c>
      <c r="D11" s="229">
        <v>46087.81501157407</v>
      </c>
      <c r="E11" s="188"/>
      <c r="F11" s="239" t="str">
        <f>IF(COUNTIF(LEAVE!A:A,H:H)&gt;0,TODAY(),"")</f>
        <v/>
      </c>
      <c r="G11" s="208" t="str">
        <f>IF(countif(TODAY!$E$7:$E$8,$H$2:$H1300),today(),"")</f>
        <v/>
      </c>
      <c r="H11" s="199" t="s">
        <v>57</v>
      </c>
      <c r="I11" s="192">
        <f t="shared" si="6"/>
        <v>10</v>
      </c>
      <c r="J11" s="213">
        <f>IFERROR(__xludf.DUMMYFUNCTION("""COMPUTED_VALUE"""),46168.0)</f>
        <v>46168</v>
      </c>
      <c r="K11" s="194"/>
      <c r="L11" s="195" t="str">
        <f t="shared" ref="L11:M11" si="14">H11</f>
        <v>RAJI-1</v>
      </c>
      <c r="M11" s="196">
        <f t="shared" si="14"/>
        <v>10</v>
      </c>
      <c r="N11" s="197">
        <f t="shared" si="3"/>
        <v>46168</v>
      </c>
      <c r="O11" s="197">
        <f t="shared" si="4"/>
        <v>46168</v>
      </c>
      <c r="P11" s="8"/>
      <c r="Q11" s="199" t="s">
        <v>70</v>
      </c>
      <c r="R11" s="199">
        <v>5.0</v>
      </c>
      <c r="S11" s="197">
        <v>46172.0</v>
      </c>
      <c r="T11" s="197">
        <v>46172.0</v>
      </c>
      <c r="U11" s="8"/>
      <c r="V11" s="216" t="s">
        <v>70</v>
      </c>
      <c r="Y11" s="201" t="s">
        <v>59</v>
      </c>
      <c r="Z11" s="201">
        <v>9.0</v>
      </c>
      <c r="AA11" s="202"/>
      <c r="AB11" s="203" t="str">
        <f t="shared" si="5"/>
        <v/>
      </c>
      <c r="AC11" s="203"/>
      <c r="AD11" s="203"/>
      <c r="AE11" s="203"/>
      <c r="AF11" s="203"/>
    </row>
    <row r="12">
      <c r="A12" s="204">
        <v>46087.0</v>
      </c>
      <c r="B12" s="222" t="s">
        <v>66</v>
      </c>
      <c r="C12" s="206" t="s">
        <v>7</v>
      </c>
      <c r="D12" s="229">
        <v>46087.81501157407</v>
      </c>
      <c r="E12" s="188"/>
      <c r="F12" s="239" t="str">
        <f>IF(COUNTIF(LEAVE!A:A,H:H)&gt;0,TODAY(),"")</f>
        <v/>
      </c>
      <c r="G12" s="208" t="str">
        <f>IF(countif(TODAY!$E$7:$E$8,$H$2:$H1300),today(),"")</f>
        <v/>
      </c>
      <c r="H12" s="199" t="s">
        <v>61</v>
      </c>
      <c r="I12" s="192">
        <f t="shared" si="6"/>
        <v>12</v>
      </c>
      <c r="J12" s="213">
        <f>IFERROR(__xludf.DUMMYFUNCTION("""COMPUTED_VALUE"""),46176.0)</f>
        <v>46176</v>
      </c>
      <c r="K12" s="194"/>
      <c r="L12" s="195" t="str">
        <f t="shared" ref="L12:M12" si="15">H12</f>
        <v>RAJI-2</v>
      </c>
      <c r="M12" s="196">
        <f t="shared" si="15"/>
        <v>12</v>
      </c>
      <c r="N12" s="197">
        <f t="shared" si="3"/>
        <v>46176</v>
      </c>
      <c r="O12" s="197">
        <f t="shared" si="4"/>
        <v>46176</v>
      </c>
      <c r="P12" s="8"/>
      <c r="Q12" s="199" t="s">
        <v>50</v>
      </c>
      <c r="R12" s="199">
        <v>9.0</v>
      </c>
      <c r="S12" s="197">
        <v>46173.0</v>
      </c>
      <c r="T12" s="197">
        <v>46173.0</v>
      </c>
      <c r="U12" s="8"/>
      <c r="V12" s="216" t="s">
        <v>50</v>
      </c>
      <c r="Y12" s="201" t="s">
        <v>65</v>
      </c>
      <c r="Z12" s="201">
        <v>9.0</v>
      </c>
      <c r="AA12" s="202"/>
      <c r="AB12" s="203" t="str">
        <f t="shared" si="5"/>
        <v/>
      </c>
      <c r="AC12" s="203"/>
      <c r="AD12" s="203"/>
      <c r="AE12" s="203"/>
      <c r="AF12" s="203"/>
    </row>
    <row r="13">
      <c r="A13" s="204">
        <v>46088.0</v>
      </c>
      <c r="B13" s="222" t="s">
        <v>9</v>
      </c>
      <c r="C13" s="206" t="s">
        <v>7</v>
      </c>
      <c r="D13" s="229">
        <v>46088.82907407408</v>
      </c>
      <c r="E13" s="188"/>
      <c r="F13" s="239" t="str">
        <f>IF(COUNTIF(LEAVE!A:A,H:H)&gt;0,TODAY(),"")</f>
        <v/>
      </c>
      <c r="G13" s="208" t="str">
        <f>IF(countif(TODAY!$E$7:$E$8,$H$2:$H1300),today(),"")</f>
        <v/>
      </c>
      <c r="H13" s="199" t="s">
        <v>54</v>
      </c>
      <c r="I13" s="192">
        <f t="shared" si="6"/>
        <v>10</v>
      </c>
      <c r="J13" s="213">
        <f>IFERROR(__xludf.DUMMYFUNCTION("""COMPUTED_VALUE"""),46175.0)</f>
        <v>46175</v>
      </c>
      <c r="K13" s="194"/>
      <c r="L13" s="195" t="str">
        <f t="shared" ref="L13:M13" si="16">H13</f>
        <v>SAHANA</v>
      </c>
      <c r="M13" s="196">
        <f t="shared" si="16"/>
        <v>10</v>
      </c>
      <c r="N13" s="197">
        <f t="shared" si="3"/>
        <v>46175</v>
      </c>
      <c r="O13" s="197">
        <f t="shared" si="4"/>
        <v>46175</v>
      </c>
      <c r="P13" s="217"/>
      <c r="Q13" s="199" t="s">
        <v>67</v>
      </c>
      <c r="R13" s="199">
        <v>2.0</v>
      </c>
      <c r="S13" s="197">
        <v>46173.0</v>
      </c>
      <c r="T13" s="197">
        <v>46173.0</v>
      </c>
      <c r="U13" s="8"/>
      <c r="V13" s="216" t="s">
        <v>67</v>
      </c>
      <c r="Y13" s="201" t="s">
        <v>66</v>
      </c>
      <c r="Z13" s="201">
        <v>9.0</v>
      </c>
      <c r="AA13" s="202"/>
      <c r="AB13" s="203" t="str">
        <f t="shared" si="5"/>
        <v/>
      </c>
      <c r="AC13" s="203"/>
      <c r="AD13" s="203"/>
      <c r="AE13" s="203"/>
      <c r="AF13" s="203"/>
    </row>
    <row r="14">
      <c r="A14" s="204">
        <v>46088.0</v>
      </c>
      <c r="B14" s="222" t="s">
        <v>65</v>
      </c>
      <c r="C14" s="206" t="s">
        <v>7</v>
      </c>
      <c r="D14" s="229">
        <v>46088.82907407408</v>
      </c>
      <c r="E14" s="188"/>
      <c r="F14" s="239" t="str">
        <f>IF(COUNTIF(LEAVE!A:A,H:H)&gt;0,TODAY(),"")</f>
        <v/>
      </c>
      <c r="G14" s="208" t="str">
        <f>IF(countif(TODAY!$E$7:$E$8,$H$2:$H1300),today(),"")</f>
        <v/>
      </c>
      <c r="H14" s="199" t="s">
        <v>67</v>
      </c>
      <c r="I14" s="192">
        <f t="shared" si="6"/>
        <v>2</v>
      </c>
      <c r="J14" s="213">
        <f>IFERROR(__xludf.DUMMYFUNCTION("""COMPUTED_VALUE"""),46173.0)</f>
        <v>46173</v>
      </c>
      <c r="K14" s="194"/>
      <c r="L14" s="195" t="str">
        <f t="shared" ref="L14:M14" si="17">H14</f>
        <v>SANTHIYA</v>
      </c>
      <c r="M14" s="196">
        <f t="shared" si="17"/>
        <v>2</v>
      </c>
      <c r="N14" s="197">
        <f t="shared" si="3"/>
        <v>46173</v>
      </c>
      <c r="O14" s="197">
        <f t="shared" si="4"/>
        <v>46173</v>
      </c>
      <c r="P14" s="8"/>
      <c r="Q14" s="199" t="s">
        <v>62</v>
      </c>
      <c r="R14" s="199">
        <v>4.0</v>
      </c>
      <c r="S14" s="197">
        <v>46174.0</v>
      </c>
      <c r="T14" s="197">
        <v>46174.0</v>
      </c>
      <c r="U14" s="8"/>
      <c r="V14" s="216" t="s">
        <v>62</v>
      </c>
      <c r="Y14" s="201" t="s">
        <v>5</v>
      </c>
      <c r="Z14" s="201">
        <v>9.0</v>
      </c>
      <c r="AA14" s="202"/>
      <c r="AB14" s="203" t="str">
        <f t="shared" si="5"/>
        <v/>
      </c>
      <c r="AC14" s="203"/>
      <c r="AD14" s="203"/>
      <c r="AE14" s="203"/>
      <c r="AF14" s="203"/>
    </row>
    <row r="15">
      <c r="A15" s="204">
        <v>46089.0</v>
      </c>
      <c r="B15" s="222" t="s">
        <v>52</v>
      </c>
      <c r="C15" s="206" t="s">
        <v>7</v>
      </c>
      <c r="D15" s="229">
        <v>46089.837013888886</v>
      </c>
      <c r="E15" s="188"/>
      <c r="F15" s="239" t="str">
        <f>IF(COUNTIF(LEAVE!A:A,H:H)&gt;0,TODAY(),"")</f>
        <v/>
      </c>
      <c r="G15" s="208" t="str">
        <f>IF(countif(TODAY!$E$7:$E$8,$H$2:$H1300),today(),"")</f>
        <v/>
      </c>
      <c r="H15" s="199" t="s">
        <v>70</v>
      </c>
      <c r="I15" s="192">
        <f t="shared" si="6"/>
        <v>5</v>
      </c>
      <c r="J15" s="213">
        <f>IFERROR(__xludf.DUMMYFUNCTION("""COMPUTED_VALUE"""),46172.0)</f>
        <v>46172</v>
      </c>
      <c r="K15" s="194"/>
      <c r="L15" s="195" t="str">
        <f t="shared" ref="L15:M15" si="18">H15</f>
        <v>SHANTHI</v>
      </c>
      <c r="M15" s="196">
        <f t="shared" si="18"/>
        <v>5</v>
      </c>
      <c r="N15" s="197">
        <f t="shared" si="3"/>
        <v>46172</v>
      </c>
      <c r="O15" s="197">
        <f t="shared" si="4"/>
        <v>46172</v>
      </c>
      <c r="P15" s="8"/>
      <c r="Q15" s="199" t="s">
        <v>78</v>
      </c>
      <c r="R15" s="199">
        <v>8.0</v>
      </c>
      <c r="S15" s="197">
        <v>46174.0</v>
      </c>
      <c r="T15" s="197">
        <v>46174.0</v>
      </c>
      <c r="U15" s="8"/>
      <c r="V15" s="216" t="s">
        <v>78</v>
      </c>
      <c r="Y15" s="201" t="s">
        <v>63</v>
      </c>
      <c r="Z15" s="201">
        <v>9.0</v>
      </c>
      <c r="AA15" s="202"/>
      <c r="AB15" s="218" t="str">
        <f t="shared" si="5"/>
        <v/>
      </c>
      <c r="AC15" s="218"/>
      <c r="AD15" s="218"/>
      <c r="AE15" s="218"/>
      <c r="AF15" s="218"/>
    </row>
    <row r="16">
      <c r="A16" s="204">
        <v>46089.0</v>
      </c>
      <c r="B16" s="222" t="s">
        <v>57</v>
      </c>
      <c r="C16" s="206" t="s">
        <v>7</v>
      </c>
      <c r="D16" s="229">
        <v>46089.837013888886</v>
      </c>
      <c r="E16" s="188"/>
      <c r="F16" s="239" t="str">
        <f>IF(COUNTIF(LEAVE!A:A,H:H)&gt;0,TODAY(),"")</f>
        <v/>
      </c>
      <c r="G16" s="208" t="str">
        <f>IF(countif(TODAY!$E$7:$E$8,$H$2:$H1300),today(),"")</f>
        <v/>
      </c>
      <c r="H16" s="199" t="s">
        <v>59</v>
      </c>
      <c r="I16" s="192">
        <f t="shared" si="6"/>
        <v>9</v>
      </c>
      <c r="J16" s="213">
        <f>IFERROR(__xludf.DUMMYFUNCTION("""COMPUTED_VALUE"""),46168.0)</f>
        <v>46168</v>
      </c>
      <c r="K16" s="194"/>
      <c r="L16" s="195" t="str">
        <f t="shared" ref="L16:M16" si="19">H16</f>
        <v>SUDHARSHINI</v>
      </c>
      <c r="M16" s="196">
        <f t="shared" si="19"/>
        <v>9</v>
      </c>
      <c r="N16" s="197">
        <f t="shared" si="3"/>
        <v>46168</v>
      </c>
      <c r="O16" s="197">
        <f t="shared" si="4"/>
        <v>46168</v>
      </c>
      <c r="P16" s="8"/>
      <c r="Q16" s="199" t="s">
        <v>47</v>
      </c>
      <c r="R16" s="199">
        <v>9.0</v>
      </c>
      <c r="S16" s="197">
        <v>46175.0</v>
      </c>
      <c r="T16" s="197">
        <v>46175.0</v>
      </c>
      <c r="U16" s="8"/>
      <c r="V16" s="216" t="s">
        <v>47</v>
      </c>
      <c r="Y16" s="201" t="s">
        <v>49</v>
      </c>
      <c r="Z16" s="201">
        <v>8.0</v>
      </c>
      <c r="AA16" s="202"/>
      <c r="AB16" s="203" t="str">
        <f t="shared" si="5"/>
        <v/>
      </c>
      <c r="AC16" s="203"/>
      <c r="AD16" s="203"/>
      <c r="AE16" s="203"/>
      <c r="AF16" s="203"/>
    </row>
    <row r="17">
      <c r="A17" s="204">
        <v>46090.0</v>
      </c>
      <c r="B17" s="222" t="s">
        <v>5</v>
      </c>
      <c r="C17" s="206" t="s">
        <v>7</v>
      </c>
      <c r="D17" s="229">
        <v>46090.83542824074</v>
      </c>
      <c r="E17" s="188"/>
      <c r="F17" s="239" t="str">
        <f>IF(COUNTIF(LEAVE!A:A,H:H)&gt;0,TODAY(),"")</f>
        <v/>
      </c>
      <c r="G17" s="208" t="str">
        <f>IF(countif(TODAY!$E$7:$E$8,$H$2:$H1300),today(),"")</f>
        <v/>
      </c>
      <c r="H17" s="199" t="s">
        <v>78</v>
      </c>
      <c r="I17" s="192">
        <f t="shared" si="6"/>
        <v>8</v>
      </c>
      <c r="J17" s="213">
        <f>IFERROR(__xludf.DUMMYFUNCTION("""COMPUTED_VALUE"""),46174.0)</f>
        <v>46174</v>
      </c>
      <c r="K17" s="194"/>
      <c r="L17" s="195" t="str">
        <f t="shared" ref="L17:M17" si="20">H17</f>
        <v>VIDHYA</v>
      </c>
      <c r="M17" s="196">
        <f t="shared" si="20"/>
        <v>8</v>
      </c>
      <c r="N17" s="197">
        <f t="shared" si="3"/>
        <v>46174</v>
      </c>
      <c r="O17" s="197">
        <f t="shared" si="4"/>
        <v>46174</v>
      </c>
      <c r="P17" s="8"/>
      <c r="Q17" s="199" t="s">
        <v>54</v>
      </c>
      <c r="R17" s="199">
        <v>10.0</v>
      </c>
      <c r="S17" s="197">
        <v>46175.0</v>
      </c>
      <c r="T17" s="197">
        <v>46175.0</v>
      </c>
      <c r="U17" s="8"/>
      <c r="V17" s="216"/>
      <c r="Y17" s="201" t="s">
        <v>78</v>
      </c>
      <c r="Z17" s="201">
        <v>8.0</v>
      </c>
      <c r="AA17" s="202"/>
      <c r="AB17" s="203" t="str">
        <f t="shared" si="5"/>
        <v/>
      </c>
      <c r="AC17" s="203"/>
      <c r="AD17" s="203"/>
      <c r="AE17" s="203"/>
      <c r="AF17" s="203"/>
    </row>
    <row r="18">
      <c r="A18" s="204">
        <v>46091.0</v>
      </c>
      <c r="B18" s="222" t="s">
        <v>50</v>
      </c>
      <c r="C18" s="206" t="s">
        <v>5</v>
      </c>
      <c r="D18" s="229">
        <v>46091.83917824074</v>
      </c>
      <c r="E18" s="188"/>
      <c r="F18" s="239" t="str">
        <f>IF(COUNTIF(LEAVE!A:A,H:H)&gt;0,TODAY(),"")</f>
        <v/>
      </c>
      <c r="G18" s="208" t="str">
        <f>IF(countif(TODAY!$E$7:$E$8,$H$2:$H1300),today(),"")</f>
        <v/>
      </c>
      <c r="H18" s="199" t="s">
        <v>65</v>
      </c>
      <c r="I18" s="192">
        <f t="shared" si="6"/>
        <v>9</v>
      </c>
      <c r="J18" s="213">
        <f>IFERROR(__xludf.DUMMYFUNCTION("""COMPUTED_VALUE"""),46170.0)</f>
        <v>46170</v>
      </c>
      <c r="K18" s="194"/>
      <c r="L18" s="195" t="str">
        <f t="shared" ref="L18:M18" si="21">H18</f>
        <v>VIJI-1</v>
      </c>
      <c r="M18" s="196">
        <f t="shared" si="21"/>
        <v>9</v>
      </c>
      <c r="N18" s="197">
        <f t="shared" si="3"/>
        <v>46170</v>
      </c>
      <c r="O18" s="197">
        <f t="shared" si="4"/>
        <v>46170</v>
      </c>
      <c r="P18" s="8"/>
      <c r="Q18" s="199" t="s">
        <v>7</v>
      </c>
      <c r="R18" s="199">
        <v>10.0</v>
      </c>
      <c r="S18" s="197">
        <v>46176.0</v>
      </c>
      <c r="T18" s="197">
        <v>46176.0</v>
      </c>
      <c r="U18" s="8"/>
      <c r="V18" s="216"/>
      <c r="Y18" s="201" t="s">
        <v>53</v>
      </c>
      <c r="Z18" s="201">
        <v>5.0</v>
      </c>
      <c r="AA18" s="202"/>
      <c r="AB18" s="203" t="str">
        <f t="shared" si="5"/>
        <v/>
      </c>
      <c r="AC18" s="203"/>
      <c r="AD18" s="203"/>
      <c r="AE18" s="203"/>
      <c r="AF18" s="203"/>
    </row>
    <row r="19" ht="15.75" customHeight="1">
      <c r="A19" s="204">
        <v>46091.0</v>
      </c>
      <c r="B19" s="222" t="s">
        <v>78</v>
      </c>
      <c r="C19" s="206" t="s">
        <v>5</v>
      </c>
      <c r="D19" s="229">
        <v>46091.83917824074</v>
      </c>
      <c r="E19" s="188"/>
      <c r="F19" s="239" t="str">
        <f>IF(COUNTIF(LEAVE!A:A,H:H)&gt;0,TODAY(),"")</f>
        <v/>
      </c>
      <c r="G19" s="208" t="str">
        <f>IF(countif(TODAY!$E$7:$E$8,$H$2:$H1300),today(),"")</f>
        <v/>
      </c>
      <c r="H19" s="199" t="s">
        <v>66</v>
      </c>
      <c r="I19" s="192">
        <f t="shared" si="6"/>
        <v>9</v>
      </c>
      <c r="J19" s="213">
        <f>IFERROR(__xludf.DUMMYFUNCTION("""COMPUTED_VALUE"""),46169.0)</f>
        <v>46169</v>
      </c>
      <c r="K19" s="194"/>
      <c r="L19" s="195" t="str">
        <f t="shared" ref="L19:M19" si="22">H19</f>
        <v>VIJI-2</v>
      </c>
      <c r="M19" s="196">
        <f t="shared" si="22"/>
        <v>9</v>
      </c>
      <c r="N19" s="197">
        <f t="shared" si="3"/>
        <v>46169</v>
      </c>
      <c r="O19" s="197">
        <f t="shared" si="4"/>
        <v>46169</v>
      </c>
      <c r="P19" s="8"/>
      <c r="Q19" s="199" t="s">
        <v>61</v>
      </c>
      <c r="R19" s="199">
        <v>12.0</v>
      </c>
      <c r="S19" s="197">
        <v>46176.0</v>
      </c>
      <c r="T19" s="197">
        <v>46176.0</v>
      </c>
      <c r="U19" s="8"/>
      <c r="V19" s="216"/>
      <c r="Y19" s="201" t="s">
        <v>70</v>
      </c>
      <c r="Z19" s="201">
        <v>5.0</v>
      </c>
      <c r="AA19" s="202"/>
      <c r="AB19" s="203" t="str">
        <f t="shared" si="5"/>
        <v/>
      </c>
      <c r="AC19" s="203"/>
      <c r="AD19" s="203"/>
      <c r="AE19" s="203"/>
      <c r="AF19" s="203"/>
    </row>
    <row r="20" ht="15.75" customHeight="1">
      <c r="A20" s="204">
        <v>46092.0</v>
      </c>
      <c r="B20" s="222" t="s">
        <v>47</v>
      </c>
      <c r="C20" s="206" t="s">
        <v>7</v>
      </c>
      <c r="D20" s="229">
        <v>46092.82990740741</v>
      </c>
      <c r="E20" s="188"/>
      <c r="F20" s="239" t="str">
        <f>IF(COUNTIF(LEAVE!A:A,H:H)&gt;0,TODAY(),"")</f>
        <v/>
      </c>
      <c r="G20" s="208" t="str">
        <f>IF(countif(TODAY!$E$7:$E$8,$H$2:$H1300),today(),"")</f>
        <v/>
      </c>
      <c r="H20" s="199" t="s">
        <v>5</v>
      </c>
      <c r="I20" s="192">
        <f t="shared" si="6"/>
        <v>9</v>
      </c>
      <c r="J20" s="213">
        <f>IFERROR(__xludf.DUMMYFUNCTION("""COMPUTED_VALUE"""),46171.0)</f>
        <v>46171</v>
      </c>
      <c r="K20" s="194"/>
      <c r="L20" s="195" t="str">
        <f t="shared" ref="L20:M20" si="23">H20</f>
        <v>VISHNUPRIYA</v>
      </c>
      <c r="M20" s="196">
        <f t="shared" si="23"/>
        <v>9</v>
      </c>
      <c r="N20" s="197">
        <f t="shared" si="3"/>
        <v>46171</v>
      </c>
      <c r="O20" s="197">
        <f t="shared" si="4"/>
        <v>46171</v>
      </c>
      <c r="P20" s="8"/>
      <c r="Q20" s="199"/>
      <c r="R20" s="199">
        <v>0.0</v>
      </c>
      <c r="S20" s="197">
        <v>0.0</v>
      </c>
      <c r="T20" s="197">
        <v>46178.0</v>
      </c>
      <c r="U20" s="8"/>
      <c r="V20" s="216"/>
      <c r="Y20" s="201" t="s">
        <v>62</v>
      </c>
      <c r="Z20" s="201">
        <v>4.0</v>
      </c>
      <c r="AA20" s="202"/>
      <c r="AB20" s="203" t="str">
        <f t="shared" si="5"/>
        <v/>
      </c>
      <c r="AC20" s="203"/>
      <c r="AD20" s="203"/>
      <c r="AE20" s="203"/>
      <c r="AF20" s="203"/>
    </row>
    <row r="21" ht="15.75" customHeight="1">
      <c r="A21" s="204">
        <v>46092.0</v>
      </c>
      <c r="B21" s="222" t="s">
        <v>49</v>
      </c>
      <c r="C21" s="206" t="s">
        <v>7</v>
      </c>
      <c r="D21" s="229">
        <v>46092.82990740741</v>
      </c>
      <c r="E21" s="104"/>
      <c r="F21" s="239" t="str">
        <f>IF(COUNTIF(LEAVE!A:A,H:H)&gt;0,TODAY(),"")</f>
        <v/>
      </c>
      <c r="G21" s="208" t="str">
        <f>IF(countif(TODAY!$E$7:$E$8,$H$2:$H1300),today(),"")</f>
        <v/>
      </c>
      <c r="H21" s="199" t="s">
        <v>63</v>
      </c>
      <c r="I21" s="192">
        <f t="shared" si="6"/>
        <v>9</v>
      </c>
      <c r="J21" s="213">
        <f>IFERROR(__xludf.DUMMYFUNCTION("""COMPUTED_VALUE"""),46169.0)</f>
        <v>46169</v>
      </c>
      <c r="K21" s="194"/>
      <c r="L21" s="195" t="str">
        <f t="shared" ref="L21:M21" si="24">H21</f>
        <v>YAMUNA</v>
      </c>
      <c r="M21" s="196">
        <f t="shared" si="24"/>
        <v>9</v>
      </c>
      <c r="N21" s="197">
        <f t="shared" si="3"/>
        <v>46169</v>
      </c>
      <c r="O21" s="197">
        <f t="shared" si="4"/>
        <v>46169</v>
      </c>
      <c r="P21" s="8"/>
      <c r="Q21" s="199"/>
      <c r="R21" s="199">
        <v>0.0</v>
      </c>
      <c r="S21" s="197">
        <v>0.0</v>
      </c>
      <c r="T21" s="197">
        <v>46178.0</v>
      </c>
      <c r="U21" s="8"/>
      <c r="V21" s="216"/>
      <c r="Y21" s="201" t="s">
        <v>58</v>
      </c>
      <c r="Z21" s="201">
        <v>2.0</v>
      </c>
      <c r="AA21" s="202"/>
      <c r="AB21" s="203" t="str">
        <f t="shared" si="5"/>
        <v/>
      </c>
      <c r="AC21" s="203"/>
      <c r="AD21" s="203"/>
      <c r="AE21" s="203"/>
      <c r="AF21" s="203"/>
    </row>
    <row r="22" ht="15.75" customHeight="1">
      <c r="A22" s="204">
        <v>46093.0</v>
      </c>
      <c r="B22" s="222" t="s">
        <v>61</v>
      </c>
      <c r="C22" s="206" t="s">
        <v>5</v>
      </c>
      <c r="D22" s="229">
        <v>46093.83813657407</v>
      </c>
      <c r="E22" s="104"/>
      <c r="F22" s="189">
        <f>IF(COUNTIF(LEAVE!A:A,H:H)&gt;0,TODAY(),"")</f>
        <v>46177</v>
      </c>
      <c r="G22" s="208" t="str">
        <f>IF(countif(TODAY!$E$7:$E$8,$H$2:$H1300),today(),"")</f>
        <v/>
      </c>
      <c r="H22" s="199" t="s">
        <v>69</v>
      </c>
      <c r="I22" s="192">
        <f t="shared" si="6"/>
        <v>11</v>
      </c>
      <c r="J22" s="213">
        <f>IFERROR(__xludf.DUMMYFUNCTION("""COMPUTED_VALUE"""),46171.0)</f>
        <v>46171</v>
      </c>
      <c r="K22" s="194"/>
      <c r="L22" s="195" t="str">
        <f t="shared" ref="L22:M22" si="25">H22</f>
        <v>YOGAPRIYA</v>
      </c>
      <c r="M22" s="196">
        <f t="shared" si="25"/>
        <v>11</v>
      </c>
      <c r="N22" s="197">
        <f t="shared" si="3"/>
        <v>92348</v>
      </c>
      <c r="O22" s="197">
        <f t="shared" si="4"/>
        <v>92348</v>
      </c>
      <c r="P22" s="8"/>
      <c r="Q22" s="199"/>
      <c r="R22" s="199">
        <v>0.0</v>
      </c>
      <c r="S22" s="197">
        <v>0.0</v>
      </c>
      <c r="T22" s="197">
        <v>46178.0</v>
      </c>
      <c r="U22" s="8"/>
      <c r="V22" s="216"/>
      <c r="Y22" s="219" t="s">
        <v>67</v>
      </c>
      <c r="Z22" s="201">
        <v>2.0</v>
      </c>
      <c r="AA22" s="202"/>
      <c r="AB22" s="203" t="str">
        <f t="shared" si="5"/>
        <v/>
      </c>
      <c r="AC22" s="203"/>
      <c r="AD22" s="203"/>
      <c r="AE22" s="203"/>
      <c r="AF22" s="203"/>
    </row>
    <row r="23" ht="15.75" customHeight="1">
      <c r="A23" s="204">
        <v>46093.0</v>
      </c>
      <c r="B23" s="222" t="s">
        <v>69</v>
      </c>
      <c r="C23" s="206" t="s">
        <v>5</v>
      </c>
      <c r="D23" s="229">
        <v>46093.83813657407</v>
      </c>
      <c r="E23" s="104"/>
      <c r="F23" s="239" t="str">
        <f>IF(COUNTIF(LEAVE!A:A,H:H)&gt;0,TODAY(),"")</f>
        <v/>
      </c>
      <c r="G23" s="208" t="str">
        <f>IF(countif(TODAY!$E$7:$E$8,$H$2:$H1300),today(),"")</f>
        <v/>
      </c>
      <c r="H23" s="199"/>
      <c r="I23" s="192">
        <f t="shared" si="6"/>
        <v>0</v>
      </c>
      <c r="J23" s="213"/>
      <c r="K23" s="194"/>
      <c r="L23" s="195" t="str">
        <f t="shared" ref="L23:M23" si="26">H23</f>
        <v/>
      </c>
      <c r="M23" s="196">
        <f t="shared" si="26"/>
        <v>0</v>
      </c>
      <c r="N23" s="197">
        <f t="shared" si="3"/>
        <v>0</v>
      </c>
      <c r="O23" s="197">
        <f t="shared" si="4"/>
        <v>46178</v>
      </c>
      <c r="P23" s="8"/>
      <c r="Q23" s="199"/>
      <c r="R23" s="199">
        <v>0.0</v>
      </c>
      <c r="S23" s="197">
        <v>0.0</v>
      </c>
      <c r="T23" s="197">
        <v>46178.0</v>
      </c>
      <c r="U23" s="8"/>
      <c r="V23" s="216"/>
      <c r="Y23" s="201"/>
      <c r="Z23" s="201">
        <v>0.0</v>
      </c>
      <c r="AA23" s="202"/>
      <c r="AB23" s="203" t="str">
        <f t="shared" si="5"/>
        <v/>
      </c>
      <c r="AC23" s="203"/>
      <c r="AD23" s="203"/>
      <c r="AE23" s="203"/>
      <c r="AF23" s="203"/>
    </row>
    <row r="24" ht="15.75" customHeight="1">
      <c r="A24" s="204">
        <v>46094.0</v>
      </c>
      <c r="B24" s="222" t="s">
        <v>54</v>
      </c>
      <c r="C24" s="206" t="s">
        <v>5</v>
      </c>
      <c r="D24" s="229">
        <v>46094.8415625</v>
      </c>
      <c r="E24" s="104"/>
      <c r="F24" s="239" t="str">
        <f>IF(COUNTIF(LEAVE!A:A,H:H)&gt;0,TODAY(),"")</f>
        <v/>
      </c>
      <c r="G24" s="208" t="str">
        <f>IF(countif(TODAY!$E$7:$E$8,$H$2:$H1300),today(),"")</f>
        <v/>
      </c>
      <c r="H24" s="199"/>
      <c r="I24" s="192">
        <f t="shared" si="6"/>
        <v>0</v>
      </c>
      <c r="J24" s="213"/>
      <c r="K24" s="194"/>
      <c r="L24" s="195" t="str">
        <f t="shared" ref="L24:M24" si="27">H24</f>
        <v/>
      </c>
      <c r="M24" s="196">
        <f t="shared" si="27"/>
        <v>0</v>
      </c>
      <c r="N24" s="197">
        <f t="shared" si="3"/>
        <v>0</v>
      </c>
      <c r="O24" s="197">
        <f t="shared" si="4"/>
        <v>46178</v>
      </c>
      <c r="P24" s="8"/>
      <c r="Q24" s="199"/>
      <c r="R24" s="199">
        <v>0.0</v>
      </c>
      <c r="S24" s="197">
        <v>0.0</v>
      </c>
      <c r="T24" s="197">
        <v>46178.0</v>
      </c>
      <c r="U24" s="8"/>
      <c r="V24" s="216"/>
      <c r="Y24" s="201"/>
      <c r="Z24" s="201">
        <v>0.0</v>
      </c>
      <c r="AA24" s="202"/>
      <c r="AB24" s="203" t="str">
        <f t="shared" si="5"/>
        <v/>
      </c>
      <c r="AC24" s="203"/>
      <c r="AD24" s="203"/>
      <c r="AE24" s="203"/>
      <c r="AF24" s="203"/>
    </row>
    <row r="25" ht="15.75" customHeight="1">
      <c r="A25" s="204">
        <v>46095.0</v>
      </c>
      <c r="B25" s="222" t="s">
        <v>7</v>
      </c>
      <c r="C25" s="206" t="s">
        <v>7</v>
      </c>
      <c r="D25" s="229">
        <v>46095.797002314815</v>
      </c>
      <c r="E25" s="220"/>
      <c r="F25" s="239" t="str">
        <f>IF(COUNTIF(LEAVE!A:A,H:H)&gt;0,TODAY(),"")</f>
        <v/>
      </c>
      <c r="G25" s="208" t="str">
        <f>IF(countif(TODAY!$E$7:$E$8,$H$2:$H1300),today(),"")</f>
        <v/>
      </c>
      <c r="H25" s="199"/>
      <c r="I25" s="192">
        <f t="shared" si="6"/>
        <v>0</v>
      </c>
      <c r="J25" s="213"/>
      <c r="K25" s="194"/>
      <c r="L25" s="195" t="str">
        <f t="shared" ref="L25:M25" si="28">H25</f>
        <v/>
      </c>
      <c r="M25" s="196">
        <f t="shared" si="28"/>
        <v>0</v>
      </c>
      <c r="N25" s="197">
        <f t="shared" si="3"/>
        <v>0</v>
      </c>
      <c r="O25" s="197">
        <f t="shared" si="4"/>
        <v>46178</v>
      </c>
      <c r="P25" s="8"/>
      <c r="Q25" s="199"/>
      <c r="R25" s="199">
        <v>0.0</v>
      </c>
      <c r="S25" s="197">
        <v>0.0</v>
      </c>
      <c r="T25" s="197">
        <v>46178.0</v>
      </c>
      <c r="U25" s="8"/>
      <c r="V25" s="216"/>
      <c r="Y25" s="201"/>
      <c r="Z25" s="201">
        <v>0.0</v>
      </c>
      <c r="AA25" s="202"/>
      <c r="AB25" s="203" t="str">
        <f t="shared" si="5"/>
        <v/>
      </c>
      <c r="AC25" s="203"/>
      <c r="AD25" s="203"/>
      <c r="AE25" s="203"/>
      <c r="AF25" s="203"/>
    </row>
    <row r="26" ht="15.75" customHeight="1">
      <c r="A26" s="204">
        <v>46096.0</v>
      </c>
      <c r="B26" s="222" t="s">
        <v>59</v>
      </c>
      <c r="C26" s="206" t="s">
        <v>5</v>
      </c>
      <c r="D26" s="229">
        <v>46096.81693287037</v>
      </c>
      <c r="E26" s="220"/>
      <c r="F26" s="239" t="str">
        <f>IF(COUNTIF(LEAVE!A:A,H:H)&gt;0,TODAY(),"")</f>
        <v/>
      </c>
      <c r="G26" s="208" t="str">
        <f>IF(countif(TODAY!$E$7:$E$8,$H$2:$H1300),today(),"")</f>
        <v/>
      </c>
      <c r="H26" s="199"/>
      <c r="I26" s="192">
        <f t="shared" si="6"/>
        <v>0</v>
      </c>
      <c r="J26" s="213"/>
      <c r="K26" s="194"/>
      <c r="L26" s="195" t="str">
        <f t="shared" ref="L26:M26" si="29">H26</f>
        <v/>
      </c>
      <c r="M26" s="196">
        <f t="shared" si="29"/>
        <v>0</v>
      </c>
      <c r="N26" s="197">
        <f t="shared" si="3"/>
        <v>0</v>
      </c>
      <c r="O26" s="197">
        <f t="shared" si="4"/>
        <v>46178</v>
      </c>
      <c r="P26" s="8"/>
      <c r="Q26" s="199"/>
      <c r="R26" s="199">
        <v>0.0</v>
      </c>
      <c r="S26" s="197">
        <v>0.0</v>
      </c>
      <c r="T26" s="197">
        <v>46178.0</v>
      </c>
      <c r="U26" s="8"/>
      <c r="V26" s="216"/>
      <c r="Y26" s="201"/>
      <c r="Z26" s="201">
        <v>0.0</v>
      </c>
      <c r="AA26" s="202"/>
      <c r="AB26" s="203" t="str">
        <f t="shared" si="5"/>
        <v/>
      </c>
      <c r="AC26" s="203"/>
      <c r="AD26" s="203"/>
      <c r="AE26" s="203"/>
      <c r="AF26" s="203"/>
    </row>
    <row r="27" ht="15.75" customHeight="1">
      <c r="A27" s="204">
        <v>46096.0</v>
      </c>
      <c r="B27" s="222" t="s">
        <v>66</v>
      </c>
      <c r="C27" s="206" t="s">
        <v>5</v>
      </c>
      <c r="D27" s="229">
        <v>46096.81693287037</v>
      </c>
      <c r="E27" s="220"/>
      <c r="F27" s="239" t="str">
        <f>IF(COUNTIF(LEAVE!A:A,H:H)&gt;0,TODAY(),"")</f>
        <v/>
      </c>
      <c r="G27" s="208" t="str">
        <f>IF(countif(TODAY!$E$7:$E$8,$H$2:$H1300),today(),"")</f>
        <v/>
      </c>
      <c r="H27" s="199"/>
      <c r="I27" s="192">
        <f t="shared" si="6"/>
        <v>0</v>
      </c>
      <c r="J27" s="213"/>
      <c r="K27" s="194"/>
      <c r="L27" s="195" t="str">
        <f t="shared" ref="L27:M27" si="30">H27</f>
        <v/>
      </c>
      <c r="M27" s="196">
        <f t="shared" si="30"/>
        <v>0</v>
      </c>
      <c r="N27" s="197">
        <f t="shared" si="3"/>
        <v>0</v>
      </c>
      <c r="O27" s="197">
        <f t="shared" si="4"/>
        <v>46178</v>
      </c>
      <c r="P27" s="8"/>
      <c r="Q27" s="199"/>
      <c r="R27" s="199">
        <v>0.0</v>
      </c>
      <c r="S27" s="197">
        <v>0.0</v>
      </c>
      <c r="T27" s="197">
        <v>46178.0</v>
      </c>
      <c r="U27" s="8"/>
      <c r="V27" s="216"/>
      <c r="Y27" s="201"/>
      <c r="Z27" s="201">
        <v>0.0</v>
      </c>
      <c r="AA27" s="202"/>
      <c r="AB27" s="203"/>
      <c r="AC27" s="203"/>
      <c r="AD27" s="203"/>
      <c r="AE27" s="203"/>
      <c r="AF27" s="203"/>
    </row>
    <row r="28" ht="15.75" customHeight="1">
      <c r="A28" s="204">
        <v>46097.0</v>
      </c>
      <c r="B28" s="222" t="s">
        <v>9</v>
      </c>
      <c r="C28" s="206" t="s">
        <v>7</v>
      </c>
      <c r="D28" s="229">
        <v>46097.82271990741</v>
      </c>
      <c r="E28" s="3"/>
      <c r="F28" s="239" t="str">
        <f>IF(COUNTIF(LEAVE!A:A,H:H)&gt;0,TODAY(),"")</f>
        <v/>
      </c>
      <c r="G28" s="208" t="str">
        <f>IF(countif(TODAY!$E$7:$E$8,$H$2:$H1300),today(),"")</f>
        <v/>
      </c>
      <c r="H28" s="199"/>
      <c r="I28" s="192">
        <f t="shared" si="6"/>
        <v>0</v>
      </c>
      <c r="J28" s="213"/>
      <c r="K28" s="194"/>
      <c r="L28" s="195" t="str">
        <f t="shared" ref="L28:M28" si="31">H28</f>
        <v/>
      </c>
      <c r="M28" s="196">
        <f t="shared" si="31"/>
        <v>0</v>
      </c>
      <c r="N28" s="197">
        <f t="shared" si="3"/>
        <v>0</v>
      </c>
      <c r="O28" s="197">
        <f t="shared" si="4"/>
        <v>46178</v>
      </c>
      <c r="P28" s="8"/>
      <c r="Q28" s="199"/>
      <c r="R28" s="199">
        <v>0.0</v>
      </c>
      <c r="S28" s="197">
        <v>0.0</v>
      </c>
      <c r="T28" s="197">
        <v>46178.0</v>
      </c>
      <c r="U28" s="8"/>
      <c r="V28" s="216"/>
      <c r="W28" s="221"/>
      <c r="X28" s="221"/>
      <c r="Y28" s="201"/>
      <c r="Z28" s="201">
        <v>0.0</v>
      </c>
    </row>
    <row r="29" ht="15.75" customHeight="1">
      <c r="A29" s="204">
        <v>46097.0</v>
      </c>
      <c r="B29" s="222" t="s">
        <v>63</v>
      </c>
      <c r="C29" s="206" t="s">
        <v>7</v>
      </c>
      <c r="D29" s="229">
        <v>46097.82271990741</v>
      </c>
      <c r="E29" s="3"/>
      <c r="F29" s="239" t="str">
        <f>IF(COUNTIF(LEAVE!A:A,H:H)&gt;0,TODAY(),"")</f>
        <v/>
      </c>
      <c r="G29" s="208" t="str">
        <f>IF(countif(TODAY!$E$7:$E$8,$H$2:$H1300),today(),"")</f>
        <v/>
      </c>
      <c r="H29" s="199"/>
      <c r="I29" s="192">
        <f t="shared" si="6"/>
        <v>0</v>
      </c>
      <c r="J29" s="213"/>
      <c r="K29" s="194"/>
      <c r="L29" s="195" t="str">
        <f t="shared" ref="L29:M29" si="32">H29</f>
        <v/>
      </c>
      <c r="M29" s="196">
        <f t="shared" si="32"/>
        <v>0</v>
      </c>
      <c r="N29" s="197">
        <f t="shared" si="3"/>
        <v>0</v>
      </c>
      <c r="O29" s="197">
        <f t="shared" si="4"/>
        <v>46178</v>
      </c>
      <c r="P29" s="8"/>
      <c r="Q29" s="199" t="s">
        <v>9</v>
      </c>
      <c r="R29" s="199">
        <v>10.0</v>
      </c>
      <c r="S29" s="197">
        <v>92343.0</v>
      </c>
      <c r="T29" s="197">
        <v>92343.0</v>
      </c>
      <c r="U29" s="8"/>
      <c r="V29" s="216"/>
      <c r="W29" s="221"/>
      <c r="X29" s="221"/>
      <c r="Y29" s="201"/>
      <c r="Z29" s="201"/>
    </row>
    <row r="30" ht="15.75" customHeight="1">
      <c r="A30" s="204">
        <v>46098.0</v>
      </c>
      <c r="B30" s="222"/>
      <c r="C30" s="206" t="s">
        <v>9</v>
      </c>
      <c r="D30" s="229">
        <v>46098.808645833335</v>
      </c>
      <c r="E30" s="3"/>
      <c r="F30" s="239" t="str">
        <f>IF(COUNTIF(LEAVE!A:A,H:H)&gt;0,TODAY(),"")</f>
        <v/>
      </c>
      <c r="G30" s="208" t="str">
        <f>IF(countif(TODAY!$E$7:$E$8,$H$2:$H1300),today(),"")</f>
        <v/>
      </c>
      <c r="H30" s="199"/>
      <c r="I30" s="192">
        <f t="shared" si="6"/>
        <v>0</v>
      </c>
      <c r="J30" s="213"/>
      <c r="K30" s="194"/>
      <c r="L30" s="195" t="str">
        <f t="shared" ref="L30:M30" si="33">H30</f>
        <v/>
      </c>
      <c r="M30" s="196">
        <f t="shared" si="33"/>
        <v>0</v>
      </c>
      <c r="N30" s="197">
        <f t="shared" si="3"/>
        <v>0</v>
      </c>
      <c r="O30" s="197">
        <f t="shared" si="4"/>
        <v>46178</v>
      </c>
      <c r="P30" s="8"/>
      <c r="Q30" s="199" t="s">
        <v>49</v>
      </c>
      <c r="R30" s="199">
        <v>8.0</v>
      </c>
      <c r="S30" s="197">
        <v>92344.0</v>
      </c>
      <c r="T30" s="197">
        <v>92344.0</v>
      </c>
      <c r="U30" s="8"/>
      <c r="V30" s="216"/>
      <c r="W30" s="221"/>
      <c r="X30" s="221"/>
      <c r="Y30" s="201"/>
      <c r="Z30" s="201"/>
    </row>
    <row r="31" ht="15.75" customHeight="1">
      <c r="A31" s="204">
        <v>46098.0</v>
      </c>
      <c r="B31" s="222" t="s">
        <v>65</v>
      </c>
      <c r="C31" s="206" t="s">
        <v>9</v>
      </c>
      <c r="D31" s="229">
        <v>46098.808645833335</v>
      </c>
      <c r="E31" s="3"/>
      <c r="F31" s="239" t="str">
        <f>IF(COUNTIF(LEAVE!A:A,H:H)&gt;0,TODAY(),"")</f>
        <v/>
      </c>
      <c r="G31" s="208" t="str">
        <f>IF(countif(TODAY!$E$7:$E$8,$H$2:$H1300),today(),"")</f>
        <v/>
      </c>
      <c r="H31" s="199"/>
      <c r="I31" s="192">
        <f t="shared" si="6"/>
        <v>0</v>
      </c>
      <c r="J31" s="213"/>
      <c r="K31" s="194"/>
      <c r="L31" s="195" t="str">
        <f t="shared" ref="L31:M31" si="34">H31</f>
        <v/>
      </c>
      <c r="M31" s="196">
        <f t="shared" si="34"/>
        <v>0</v>
      </c>
      <c r="N31" s="197">
        <f t="shared" si="3"/>
        <v>0</v>
      </c>
      <c r="O31" s="197">
        <f t="shared" si="4"/>
        <v>46178</v>
      </c>
      <c r="P31" s="8"/>
      <c r="Q31" s="199" t="s">
        <v>69</v>
      </c>
      <c r="R31" s="199">
        <v>11.0</v>
      </c>
      <c r="S31" s="197">
        <v>92348.0</v>
      </c>
      <c r="T31" s="197">
        <v>92348.0</v>
      </c>
      <c r="U31" s="8"/>
      <c r="V31" s="216"/>
      <c r="Y31" s="201"/>
      <c r="Z31" s="201"/>
    </row>
    <row r="32" ht="15.75" customHeight="1">
      <c r="A32" s="204">
        <v>46099.0</v>
      </c>
      <c r="B32" s="222" t="s">
        <v>52</v>
      </c>
      <c r="C32" s="206" t="s">
        <v>7</v>
      </c>
      <c r="D32" s="229">
        <v>46099.80074074074</v>
      </c>
      <c r="E32" s="3"/>
      <c r="F32" s="3"/>
      <c r="G32" s="3"/>
      <c r="H32" s="3"/>
      <c r="J32" s="226"/>
      <c r="K32" s="3"/>
      <c r="L32" s="3"/>
      <c r="O32" s="227"/>
      <c r="Q32" s="94"/>
      <c r="R32" s="94"/>
      <c r="S32" s="94"/>
      <c r="T32" s="94"/>
      <c r="Y32" s="201"/>
      <c r="Z32" s="201"/>
    </row>
    <row r="33" ht="15.75" customHeight="1">
      <c r="A33" s="204">
        <v>46099.0</v>
      </c>
      <c r="B33" s="222" t="s">
        <v>50</v>
      </c>
      <c r="C33" s="206" t="s">
        <v>7</v>
      </c>
      <c r="D33" s="229">
        <v>46099.80074074074</v>
      </c>
      <c r="E33" s="3"/>
      <c r="F33" s="3"/>
      <c r="G33" s="3"/>
      <c r="H33" s="3"/>
      <c r="J33" s="226"/>
      <c r="K33" s="3"/>
      <c r="L33" s="3"/>
      <c r="O33" s="227"/>
      <c r="Q33" s="94"/>
      <c r="R33" s="94"/>
      <c r="S33" s="94"/>
      <c r="T33" s="94"/>
      <c r="Y33" s="201"/>
      <c r="Z33" s="201"/>
    </row>
    <row r="34" ht="15.75" customHeight="1">
      <c r="A34" s="204">
        <v>46100.0</v>
      </c>
      <c r="B34" s="222" t="s">
        <v>57</v>
      </c>
      <c r="C34" s="206" t="s">
        <v>7</v>
      </c>
      <c r="D34" s="229">
        <v>46100.831041666665</v>
      </c>
      <c r="E34" s="3"/>
      <c r="F34" s="3"/>
      <c r="G34" s="3"/>
      <c r="H34" s="3"/>
      <c r="J34" s="226"/>
      <c r="K34" s="3"/>
      <c r="L34" s="3"/>
      <c r="O34" s="227"/>
      <c r="Q34" s="94"/>
      <c r="R34" s="94"/>
      <c r="S34" s="94"/>
      <c r="T34" s="94"/>
      <c r="Y34" s="201"/>
      <c r="Z34" s="201"/>
    </row>
    <row r="35" ht="15.75" customHeight="1">
      <c r="A35" s="204">
        <v>46100.0</v>
      </c>
      <c r="B35" s="222" t="s">
        <v>5</v>
      </c>
      <c r="C35" s="206" t="s">
        <v>7</v>
      </c>
      <c r="D35" s="229">
        <v>46100.831041666665</v>
      </c>
      <c r="E35" s="3"/>
      <c r="F35" s="3"/>
      <c r="G35" s="3"/>
      <c r="H35" s="3"/>
      <c r="J35" s="226"/>
      <c r="K35" s="3"/>
      <c r="L35" s="3"/>
      <c r="O35" s="227"/>
      <c r="Q35" s="94"/>
      <c r="R35" s="94"/>
      <c r="S35" s="94"/>
      <c r="T35" s="94"/>
      <c r="Y35" s="201" t="s">
        <v>92</v>
      </c>
      <c r="Z35" s="201"/>
    </row>
    <row r="36" ht="15.75" customHeight="1">
      <c r="A36" s="204">
        <v>46101.0</v>
      </c>
      <c r="B36" s="222" t="s">
        <v>61</v>
      </c>
      <c r="C36" s="206" t="s">
        <v>7</v>
      </c>
      <c r="D36" s="229">
        <v>46101.82898148148</v>
      </c>
      <c r="E36" s="3"/>
      <c r="F36" s="3"/>
      <c r="G36" s="3"/>
      <c r="H36" s="3"/>
      <c r="J36" s="226"/>
      <c r="K36" s="3"/>
      <c r="L36" s="3"/>
      <c r="O36" s="227"/>
      <c r="Q36" s="94"/>
      <c r="R36" s="94"/>
      <c r="S36" s="94"/>
      <c r="T36" s="94"/>
      <c r="Y36" s="201" t="s">
        <v>92</v>
      </c>
      <c r="Z36" s="201"/>
    </row>
    <row r="37" ht="15.75" customHeight="1">
      <c r="A37" s="204">
        <v>46101.0</v>
      </c>
      <c r="B37" s="222" t="s">
        <v>69</v>
      </c>
      <c r="C37" s="206" t="s">
        <v>7</v>
      </c>
      <c r="D37" s="229">
        <v>46101.82898148148</v>
      </c>
      <c r="E37" s="3"/>
      <c r="F37" s="3"/>
      <c r="G37" s="3"/>
      <c r="H37" s="3"/>
      <c r="J37" s="226"/>
      <c r="K37" s="3"/>
      <c r="L37" s="3"/>
      <c r="O37" s="227"/>
      <c r="Q37" s="94"/>
      <c r="R37" s="94"/>
      <c r="S37" s="94"/>
      <c r="T37" s="94"/>
      <c r="Y37" s="201" t="s">
        <v>92</v>
      </c>
      <c r="Z37" s="201"/>
    </row>
    <row r="38" ht="15.75" customHeight="1">
      <c r="A38" s="204">
        <v>46102.0</v>
      </c>
      <c r="B38" s="222" t="s">
        <v>49</v>
      </c>
      <c r="C38" s="206" t="s">
        <v>7</v>
      </c>
      <c r="D38" s="229">
        <v>46102.84153935185</v>
      </c>
      <c r="E38" s="3"/>
      <c r="F38" s="3"/>
      <c r="G38" s="3"/>
      <c r="H38" s="3"/>
      <c r="J38" s="226"/>
      <c r="K38" s="3"/>
      <c r="L38" s="3"/>
      <c r="O38" s="227"/>
      <c r="Q38" s="94"/>
      <c r="R38" s="94"/>
      <c r="S38" s="94"/>
      <c r="T38" s="94"/>
      <c r="Y38" s="94" t="s">
        <v>92</v>
      </c>
    </row>
    <row r="39" ht="15.75" customHeight="1">
      <c r="A39" s="204">
        <v>46103.0</v>
      </c>
      <c r="B39" s="222" t="s">
        <v>47</v>
      </c>
      <c r="C39" s="206" t="s">
        <v>5</v>
      </c>
      <c r="D39" s="229">
        <v>46103.80980324074</v>
      </c>
      <c r="E39" s="3"/>
      <c r="F39" s="3"/>
      <c r="G39" s="3"/>
      <c r="H39" s="3"/>
      <c r="J39" s="226"/>
      <c r="K39" s="3"/>
      <c r="L39" s="3"/>
      <c r="O39" s="227"/>
      <c r="Q39" s="94"/>
      <c r="R39" s="94"/>
      <c r="S39" s="94"/>
      <c r="T39" s="94"/>
      <c r="Y39" s="94" t="s">
        <v>92</v>
      </c>
    </row>
    <row r="40" ht="15.75" customHeight="1">
      <c r="A40" s="204">
        <v>46103.0</v>
      </c>
      <c r="B40" s="222" t="s">
        <v>78</v>
      </c>
      <c r="C40" s="206" t="s">
        <v>5</v>
      </c>
      <c r="D40" s="229">
        <v>46103.80980324074</v>
      </c>
      <c r="E40" s="3"/>
      <c r="F40" s="3"/>
      <c r="G40" s="3"/>
      <c r="H40" s="3"/>
      <c r="J40" s="226"/>
      <c r="K40" s="3"/>
      <c r="L40" s="3"/>
      <c r="O40" s="227"/>
      <c r="Q40" s="94"/>
      <c r="R40" s="94"/>
      <c r="S40" s="94"/>
      <c r="T40" s="94"/>
      <c r="Y40" s="94" t="s">
        <v>92</v>
      </c>
    </row>
    <row r="41" ht="15.75" customHeight="1">
      <c r="A41" s="204">
        <v>46104.0</v>
      </c>
      <c r="B41" s="222" t="s">
        <v>7</v>
      </c>
      <c r="C41" s="206" t="s">
        <v>7</v>
      </c>
      <c r="D41" s="229">
        <v>46104.83319444444</v>
      </c>
      <c r="E41" s="3"/>
      <c r="F41" s="3"/>
      <c r="G41" s="3"/>
      <c r="H41" s="3"/>
      <c r="J41" s="226"/>
      <c r="K41" s="3"/>
      <c r="L41" s="3"/>
      <c r="O41" s="227"/>
      <c r="Q41" s="94"/>
      <c r="R41" s="94"/>
      <c r="S41" s="94"/>
      <c r="T41" s="94"/>
      <c r="Y41" s="94" t="s">
        <v>92</v>
      </c>
    </row>
    <row r="42" ht="15.75" customHeight="1">
      <c r="A42" s="204">
        <v>46104.0</v>
      </c>
      <c r="B42" s="222" t="s">
        <v>54</v>
      </c>
      <c r="C42" s="206" t="s">
        <v>7</v>
      </c>
      <c r="D42" s="229">
        <v>46104.83319444444</v>
      </c>
      <c r="E42" s="3"/>
      <c r="F42" s="3"/>
      <c r="G42" s="3"/>
      <c r="H42" s="3"/>
      <c r="J42" s="226"/>
      <c r="K42" s="3"/>
      <c r="L42" s="3"/>
      <c r="O42" s="227"/>
      <c r="Q42" s="94"/>
      <c r="R42" s="94"/>
      <c r="S42" s="94"/>
      <c r="T42" s="94"/>
      <c r="Y42" s="94" t="s">
        <v>92</v>
      </c>
    </row>
    <row r="43" ht="15.75" customHeight="1">
      <c r="A43" s="204">
        <v>46105.0</v>
      </c>
      <c r="B43" s="222" t="s">
        <v>59</v>
      </c>
      <c r="C43" s="206" t="s">
        <v>5</v>
      </c>
      <c r="D43" s="229">
        <v>46105.84637731482</v>
      </c>
      <c r="E43" s="3"/>
      <c r="F43" s="3"/>
      <c r="G43" s="3"/>
      <c r="H43" s="3"/>
      <c r="J43" s="226"/>
      <c r="K43" s="3"/>
      <c r="L43" s="3"/>
      <c r="O43" s="227"/>
      <c r="Q43" s="94"/>
      <c r="R43" s="94"/>
      <c r="S43" s="94"/>
      <c r="T43" s="94"/>
      <c r="Y43" s="94" t="s">
        <v>92</v>
      </c>
    </row>
    <row r="44" ht="15.75" customHeight="1">
      <c r="A44" s="204">
        <v>46105.0</v>
      </c>
      <c r="B44" s="222" t="s">
        <v>66</v>
      </c>
      <c r="C44" s="206" t="s">
        <v>5</v>
      </c>
      <c r="D44" s="229">
        <v>46105.84637731482</v>
      </c>
      <c r="E44" s="3"/>
      <c r="F44" s="3"/>
      <c r="G44" s="3"/>
      <c r="H44" s="3"/>
      <c r="J44" s="226"/>
      <c r="K44" s="3"/>
      <c r="L44" s="3"/>
      <c r="O44" s="227"/>
      <c r="Q44" s="94"/>
      <c r="R44" s="94"/>
      <c r="S44" s="94"/>
      <c r="T44" s="94"/>
      <c r="Y44" s="94" t="s">
        <v>92</v>
      </c>
    </row>
    <row r="45" ht="15.75" customHeight="1">
      <c r="A45" s="204">
        <v>46106.0</v>
      </c>
      <c r="B45" s="222" t="s">
        <v>9</v>
      </c>
      <c r="C45" s="206" t="s">
        <v>7</v>
      </c>
      <c r="D45" s="229">
        <v>46106.839166666665</v>
      </c>
      <c r="E45" s="3"/>
      <c r="F45" s="3"/>
      <c r="G45" s="3"/>
      <c r="H45" s="3"/>
      <c r="J45" s="226"/>
      <c r="K45" s="3"/>
      <c r="L45" s="3"/>
      <c r="O45" s="227"/>
      <c r="Q45" s="94"/>
      <c r="R45" s="94"/>
      <c r="S45" s="94"/>
      <c r="T45" s="94"/>
      <c r="Y45" s="94" t="s">
        <v>92</v>
      </c>
    </row>
    <row r="46" ht="15.75" customHeight="1">
      <c r="A46" s="204">
        <v>46106.0</v>
      </c>
      <c r="B46" s="222"/>
      <c r="C46" s="206" t="s">
        <v>7</v>
      </c>
      <c r="D46" s="229">
        <v>46106.839166666665</v>
      </c>
      <c r="E46" s="3"/>
      <c r="F46" s="3"/>
      <c r="G46" s="3"/>
      <c r="H46" s="3"/>
      <c r="J46" s="226"/>
      <c r="K46" s="3"/>
      <c r="L46" s="3"/>
      <c r="O46" s="227"/>
      <c r="Q46" s="94"/>
      <c r="R46" s="94"/>
      <c r="S46" s="94"/>
      <c r="T46" s="94"/>
    </row>
    <row r="47" ht="15.75" customHeight="1">
      <c r="A47" s="204">
        <v>46107.0</v>
      </c>
      <c r="B47" s="222" t="s">
        <v>65</v>
      </c>
      <c r="C47" s="206" t="s">
        <v>7</v>
      </c>
      <c r="D47" s="229">
        <v>46107.82869212963</v>
      </c>
      <c r="E47" s="3"/>
      <c r="F47" s="3"/>
      <c r="G47" s="3"/>
      <c r="H47" s="3"/>
      <c r="J47" s="226"/>
      <c r="K47" s="3"/>
      <c r="L47" s="3"/>
      <c r="O47" s="227"/>
      <c r="Q47" s="94"/>
      <c r="R47" s="94"/>
      <c r="S47" s="94"/>
      <c r="T47" s="94"/>
    </row>
    <row r="48" ht="15.75" customHeight="1">
      <c r="A48" s="204">
        <v>46107.0</v>
      </c>
      <c r="B48" s="222" t="s">
        <v>63</v>
      </c>
      <c r="C48" s="206" t="s">
        <v>7</v>
      </c>
      <c r="D48" s="229">
        <v>46107.82869212963</v>
      </c>
      <c r="E48" s="3"/>
      <c r="F48" s="3"/>
      <c r="G48" s="3"/>
      <c r="H48" s="3"/>
      <c r="J48" s="226"/>
      <c r="K48" s="3"/>
      <c r="L48" s="3"/>
      <c r="O48" s="227"/>
      <c r="Q48" s="94"/>
      <c r="R48" s="94"/>
      <c r="S48" s="94"/>
      <c r="T48" s="94"/>
    </row>
    <row r="49" ht="15.75" customHeight="1">
      <c r="A49" s="204">
        <v>46108.0</v>
      </c>
      <c r="B49" s="222" t="s">
        <v>50</v>
      </c>
      <c r="C49" s="206" t="s">
        <v>7</v>
      </c>
      <c r="D49" s="229">
        <v>46108.84722222222</v>
      </c>
      <c r="E49" s="3"/>
      <c r="F49" s="3"/>
      <c r="G49" s="3"/>
      <c r="H49" s="3"/>
      <c r="J49" s="226"/>
      <c r="K49" s="3"/>
      <c r="L49" s="3"/>
      <c r="O49" s="227"/>
      <c r="Q49" s="94"/>
      <c r="R49" s="94"/>
      <c r="S49" s="94"/>
      <c r="T49" s="94"/>
    </row>
    <row r="50" ht="15.75" customHeight="1">
      <c r="A50" s="204">
        <v>46108.0</v>
      </c>
      <c r="B50" s="222" t="s">
        <v>57</v>
      </c>
      <c r="C50" s="206" t="s">
        <v>7</v>
      </c>
      <c r="D50" s="229">
        <v>46108.84722222222</v>
      </c>
      <c r="E50" s="3"/>
      <c r="F50" s="3"/>
      <c r="G50" s="3"/>
      <c r="H50" s="3"/>
      <c r="J50" s="226"/>
      <c r="K50" s="3"/>
      <c r="L50" s="3"/>
      <c r="O50" s="227"/>
      <c r="Q50" s="94"/>
      <c r="R50" s="94"/>
      <c r="S50" s="94"/>
      <c r="T50" s="94"/>
    </row>
    <row r="51" ht="15.75" customHeight="1">
      <c r="A51" s="204">
        <v>46109.0</v>
      </c>
      <c r="B51" s="222" t="s">
        <v>52</v>
      </c>
      <c r="C51" s="206" t="s">
        <v>7</v>
      </c>
      <c r="D51" s="229">
        <v>46109.82518518518</v>
      </c>
      <c r="E51" s="3"/>
      <c r="F51" s="3"/>
      <c r="G51" s="3"/>
      <c r="H51" s="3"/>
      <c r="J51" s="226"/>
      <c r="K51" s="3"/>
      <c r="L51" s="3"/>
      <c r="O51" s="227"/>
      <c r="Q51" s="94"/>
      <c r="R51" s="94"/>
      <c r="S51" s="94"/>
      <c r="T51" s="94"/>
    </row>
    <row r="52" ht="15.75" customHeight="1">
      <c r="A52" s="204">
        <v>46110.0</v>
      </c>
      <c r="B52" s="222" t="s">
        <v>61</v>
      </c>
      <c r="C52" s="206" t="s">
        <v>7</v>
      </c>
      <c r="D52" s="229">
        <v>46110.84516203704</v>
      </c>
      <c r="E52" s="3"/>
      <c r="F52" s="3"/>
      <c r="G52" s="3"/>
      <c r="H52" s="3"/>
      <c r="J52" s="226"/>
      <c r="K52" s="3"/>
      <c r="L52" s="3"/>
      <c r="O52" s="227"/>
      <c r="Q52" s="94"/>
      <c r="R52" s="94"/>
      <c r="S52" s="94"/>
      <c r="T52" s="94"/>
    </row>
    <row r="53" ht="15.75" customHeight="1">
      <c r="A53" s="204">
        <v>46110.0</v>
      </c>
      <c r="B53" s="222" t="s">
        <v>5</v>
      </c>
      <c r="C53" s="206" t="s">
        <v>7</v>
      </c>
      <c r="D53" s="229">
        <v>46110.84516203704</v>
      </c>
      <c r="E53" s="3"/>
      <c r="F53" s="3"/>
      <c r="G53" s="3"/>
      <c r="H53" s="3"/>
      <c r="J53" s="226"/>
      <c r="K53" s="3"/>
      <c r="L53" s="3"/>
      <c r="O53" s="227"/>
      <c r="Q53" s="94"/>
      <c r="R53" s="94"/>
      <c r="S53" s="94"/>
      <c r="T53" s="94"/>
    </row>
    <row r="54" ht="15.75" customHeight="1">
      <c r="A54" s="204">
        <v>46111.0</v>
      </c>
      <c r="B54" s="222" t="s">
        <v>47</v>
      </c>
      <c r="C54" s="206" t="s">
        <v>9</v>
      </c>
      <c r="D54" s="229">
        <v>46111.847291666665</v>
      </c>
      <c r="E54" s="3"/>
      <c r="F54" s="3"/>
      <c r="G54" s="3"/>
      <c r="H54" s="3"/>
      <c r="J54" s="226"/>
      <c r="K54" s="3"/>
      <c r="L54" s="3"/>
      <c r="O54" s="227"/>
      <c r="Q54" s="94"/>
      <c r="R54" s="94"/>
      <c r="S54" s="94"/>
      <c r="T54" s="94"/>
    </row>
    <row r="55" ht="15.75" customHeight="1">
      <c r="A55" s="204">
        <v>46111.0</v>
      </c>
      <c r="B55" s="222" t="s">
        <v>69</v>
      </c>
      <c r="C55" s="206" t="s">
        <v>9</v>
      </c>
      <c r="D55" s="229">
        <v>46111.847291666665</v>
      </c>
      <c r="E55" s="3"/>
      <c r="F55" s="3"/>
      <c r="G55" s="3"/>
      <c r="H55" s="3"/>
      <c r="J55" s="226"/>
      <c r="K55" s="3"/>
      <c r="L55" s="3"/>
      <c r="O55" s="227"/>
      <c r="Q55" s="94"/>
      <c r="R55" s="94"/>
      <c r="S55" s="94"/>
      <c r="T55" s="94"/>
    </row>
    <row r="56" ht="15.75" customHeight="1">
      <c r="A56" s="204">
        <v>46112.0</v>
      </c>
      <c r="B56" s="222" t="s">
        <v>49</v>
      </c>
      <c r="C56" s="206"/>
      <c r="D56" s="229"/>
      <c r="E56" s="3"/>
      <c r="F56" s="3"/>
      <c r="G56" s="3"/>
      <c r="H56" s="3"/>
      <c r="J56" s="226"/>
      <c r="K56" s="3"/>
      <c r="L56" s="3"/>
      <c r="O56" s="227"/>
      <c r="Q56" s="94"/>
      <c r="R56" s="94"/>
      <c r="S56" s="94"/>
      <c r="T56" s="94"/>
    </row>
    <row r="57" ht="15.75" customHeight="1">
      <c r="A57" s="204">
        <v>46112.0</v>
      </c>
      <c r="B57" s="222" t="s">
        <v>78</v>
      </c>
      <c r="C57" s="206"/>
      <c r="D57" s="229"/>
      <c r="E57" s="3"/>
      <c r="F57" s="3"/>
      <c r="G57" s="3"/>
      <c r="H57" s="3"/>
      <c r="J57" s="226"/>
      <c r="K57" s="3"/>
      <c r="L57" s="3"/>
      <c r="O57" s="227"/>
      <c r="Q57" s="94"/>
      <c r="R57" s="94"/>
      <c r="S57" s="94"/>
      <c r="T57" s="94"/>
    </row>
    <row r="58" ht="15.75" customHeight="1">
      <c r="A58" s="204">
        <v>46113.0</v>
      </c>
      <c r="B58" s="222" t="s">
        <v>59</v>
      </c>
      <c r="C58" s="206" t="s">
        <v>7</v>
      </c>
      <c r="D58" s="229">
        <v>46113.82369212963</v>
      </c>
      <c r="E58" s="3"/>
      <c r="F58" s="3"/>
      <c r="G58" s="3"/>
      <c r="H58" s="3"/>
      <c r="J58" s="226"/>
      <c r="K58" s="3"/>
      <c r="L58" s="3"/>
      <c r="O58" s="227"/>
      <c r="Q58" s="94"/>
      <c r="R58" s="94"/>
      <c r="S58" s="94"/>
      <c r="T58" s="94"/>
    </row>
    <row r="59" ht="15.75" customHeight="1">
      <c r="A59" s="204">
        <v>46113.0</v>
      </c>
      <c r="B59" s="222" t="s">
        <v>7</v>
      </c>
      <c r="C59" s="206" t="s">
        <v>7</v>
      </c>
      <c r="D59" s="229">
        <v>46113.82369212963</v>
      </c>
      <c r="E59" s="3"/>
      <c r="F59" s="3"/>
      <c r="G59" s="3"/>
      <c r="H59" s="3"/>
      <c r="J59" s="226"/>
      <c r="K59" s="3"/>
      <c r="L59" s="3"/>
      <c r="O59" s="227"/>
      <c r="Q59" s="94"/>
      <c r="R59" s="94"/>
      <c r="S59" s="94"/>
      <c r="T59" s="94"/>
    </row>
    <row r="60" ht="15.75" customHeight="1">
      <c r="A60" s="204">
        <v>46114.0</v>
      </c>
      <c r="B60" s="222" t="s">
        <v>54</v>
      </c>
      <c r="C60" s="206"/>
      <c r="D60" s="229"/>
      <c r="E60" s="3"/>
      <c r="F60" s="3"/>
      <c r="G60" s="3"/>
      <c r="H60" s="3"/>
      <c r="J60" s="226"/>
      <c r="K60" s="3"/>
      <c r="L60" s="3"/>
      <c r="O60" s="227"/>
      <c r="Q60" s="94"/>
      <c r="R60" s="94"/>
      <c r="S60" s="94"/>
      <c r="T60" s="94"/>
    </row>
    <row r="61" ht="15.75" customHeight="1">
      <c r="A61" s="204">
        <v>46114.0</v>
      </c>
      <c r="B61" s="222" t="s">
        <v>61</v>
      </c>
      <c r="C61" s="206"/>
      <c r="D61" s="229"/>
      <c r="E61" s="3"/>
      <c r="F61" s="3"/>
      <c r="G61" s="3"/>
      <c r="H61" s="3"/>
      <c r="J61" s="226"/>
      <c r="K61" s="3"/>
      <c r="L61" s="3"/>
      <c r="O61" s="227"/>
      <c r="Q61" s="94"/>
      <c r="R61" s="94"/>
      <c r="S61" s="94"/>
      <c r="T61" s="94"/>
    </row>
    <row r="62" ht="15.75" customHeight="1">
      <c r="A62" s="204">
        <v>46115.0</v>
      </c>
      <c r="B62" s="222" t="s">
        <v>9</v>
      </c>
      <c r="C62" s="206" t="s">
        <v>7</v>
      </c>
      <c r="D62" s="229">
        <v>46115.82776620371</v>
      </c>
      <c r="E62" s="3"/>
      <c r="F62" s="3"/>
      <c r="G62" s="3"/>
      <c r="H62" s="3"/>
      <c r="J62" s="226"/>
      <c r="K62" s="3"/>
      <c r="L62" s="3"/>
      <c r="O62" s="227"/>
      <c r="Q62" s="94"/>
      <c r="R62" s="94"/>
      <c r="S62" s="94"/>
      <c r="T62" s="94"/>
    </row>
    <row r="63" ht="15.75" customHeight="1">
      <c r="A63" s="204">
        <v>46115.0</v>
      </c>
      <c r="B63" s="222"/>
      <c r="C63" s="206" t="s">
        <v>7</v>
      </c>
      <c r="D63" s="229">
        <v>46115.82776620371</v>
      </c>
      <c r="E63" s="3"/>
      <c r="F63" s="3"/>
      <c r="G63" s="3"/>
      <c r="H63" s="3"/>
      <c r="J63" s="226"/>
      <c r="K63" s="3"/>
      <c r="L63" s="3"/>
      <c r="O63" s="227"/>
      <c r="Q63" s="94"/>
      <c r="R63" s="94"/>
      <c r="S63" s="94"/>
      <c r="T63" s="94"/>
    </row>
    <row r="64" ht="15.75" customHeight="1">
      <c r="A64" s="204">
        <v>46116.0</v>
      </c>
      <c r="B64" s="222" t="s">
        <v>66</v>
      </c>
      <c r="C64" s="206" t="s">
        <v>7</v>
      </c>
      <c r="D64" s="229">
        <v>46116.8284375</v>
      </c>
      <c r="E64" s="3"/>
      <c r="F64" s="3"/>
      <c r="G64" s="3"/>
      <c r="H64" s="3"/>
      <c r="J64" s="226"/>
      <c r="K64" s="3"/>
      <c r="L64" s="3"/>
      <c r="O64" s="227"/>
      <c r="Q64" s="94"/>
      <c r="R64" s="94"/>
      <c r="S64" s="94"/>
      <c r="T64" s="94"/>
    </row>
    <row r="65" ht="15.75" customHeight="1">
      <c r="A65" s="204">
        <v>46116.0</v>
      </c>
      <c r="B65" s="222" t="s">
        <v>65</v>
      </c>
      <c r="C65" s="206" t="s">
        <v>7</v>
      </c>
      <c r="D65" s="229">
        <v>46116.8284375</v>
      </c>
      <c r="E65" s="3"/>
      <c r="F65" s="3"/>
      <c r="G65" s="3"/>
      <c r="H65" s="3"/>
      <c r="J65" s="226"/>
      <c r="K65" s="3"/>
      <c r="L65" s="3"/>
      <c r="O65" s="227"/>
      <c r="Q65" s="94"/>
      <c r="R65" s="94"/>
      <c r="S65" s="94"/>
      <c r="T65" s="94"/>
    </row>
    <row r="66" ht="15.75" customHeight="1">
      <c r="A66" s="204">
        <v>46117.0</v>
      </c>
      <c r="B66" s="222" t="s">
        <v>63</v>
      </c>
      <c r="C66" s="206" t="s">
        <v>5</v>
      </c>
      <c r="D66" s="229">
        <v>46117.836909722224</v>
      </c>
      <c r="E66" s="3"/>
      <c r="F66" s="3"/>
      <c r="G66" s="3"/>
      <c r="H66" s="3"/>
      <c r="J66" s="226"/>
      <c r="K66" s="3"/>
      <c r="L66" s="3"/>
      <c r="O66" s="227"/>
      <c r="Q66" s="94"/>
      <c r="R66" s="94"/>
      <c r="S66" s="94"/>
      <c r="T66" s="94"/>
    </row>
    <row r="67" ht="15.75" customHeight="1">
      <c r="A67" s="204">
        <v>46117.0</v>
      </c>
      <c r="B67" s="222" t="s">
        <v>50</v>
      </c>
      <c r="C67" s="206" t="s">
        <v>5</v>
      </c>
      <c r="D67" s="225">
        <v>46117.836909722224</v>
      </c>
      <c r="E67" s="3"/>
      <c r="F67" s="3"/>
      <c r="G67" s="3"/>
      <c r="H67" s="3"/>
      <c r="J67" s="226"/>
      <c r="K67" s="3"/>
      <c r="L67" s="3"/>
      <c r="O67" s="227"/>
      <c r="Q67" s="94"/>
      <c r="R67" s="94"/>
      <c r="S67" s="94"/>
      <c r="T67" s="94"/>
    </row>
    <row r="68" ht="15.75" customHeight="1">
      <c r="A68" s="204">
        <v>46118.0</v>
      </c>
      <c r="B68" s="222" t="s">
        <v>57</v>
      </c>
      <c r="C68" s="206" t="s">
        <v>7</v>
      </c>
      <c r="D68" s="225">
        <v>46118.80918981481</v>
      </c>
      <c r="E68" s="3"/>
      <c r="F68" s="3"/>
      <c r="G68" s="3"/>
      <c r="H68" s="3"/>
      <c r="J68" s="226"/>
      <c r="K68" s="3"/>
      <c r="L68" s="3"/>
      <c r="O68" s="227"/>
      <c r="Q68" s="94"/>
      <c r="R68" s="94"/>
      <c r="S68" s="94"/>
      <c r="T68" s="94"/>
    </row>
    <row r="69" ht="15.75" customHeight="1">
      <c r="A69" s="204">
        <v>46118.0</v>
      </c>
      <c r="B69" s="222" t="s">
        <v>5</v>
      </c>
      <c r="C69" s="206" t="s">
        <v>7</v>
      </c>
      <c r="D69" s="225">
        <v>46118.80918981481</v>
      </c>
      <c r="E69" s="3"/>
      <c r="F69" s="3"/>
      <c r="G69" s="3"/>
      <c r="H69" s="3"/>
      <c r="J69" s="226"/>
      <c r="K69" s="3"/>
      <c r="L69" s="3"/>
      <c r="O69" s="227"/>
      <c r="Q69" s="94"/>
      <c r="R69" s="94"/>
      <c r="S69" s="94"/>
      <c r="T69" s="94"/>
    </row>
    <row r="70" ht="15.75" customHeight="1">
      <c r="A70" s="204">
        <v>46119.0</v>
      </c>
      <c r="B70" s="222" t="s">
        <v>47</v>
      </c>
      <c r="C70" s="206" t="s">
        <v>5</v>
      </c>
      <c r="D70" s="225">
        <v>46119.80678240741</v>
      </c>
      <c r="E70" s="3"/>
      <c r="F70" s="3"/>
      <c r="G70" s="3"/>
      <c r="H70" s="3"/>
      <c r="J70" s="226"/>
      <c r="K70" s="3"/>
      <c r="L70" s="3"/>
      <c r="O70" s="227"/>
      <c r="Q70" s="94"/>
      <c r="R70" s="94"/>
      <c r="S70" s="94"/>
      <c r="T70" s="94"/>
    </row>
    <row r="71" ht="15.75" customHeight="1">
      <c r="A71" s="204">
        <v>46119.0</v>
      </c>
      <c r="B71" s="222" t="s">
        <v>69</v>
      </c>
      <c r="C71" s="206" t="s">
        <v>5</v>
      </c>
      <c r="D71" s="225">
        <v>46119.80678240741</v>
      </c>
      <c r="E71" s="3"/>
      <c r="F71" s="3"/>
      <c r="G71" s="3"/>
      <c r="H71" s="3"/>
      <c r="J71" s="226"/>
      <c r="K71" s="3"/>
      <c r="L71" s="3"/>
      <c r="O71" s="227"/>
      <c r="Q71" s="94"/>
      <c r="R71" s="94"/>
      <c r="S71" s="94"/>
      <c r="T71" s="94"/>
    </row>
    <row r="72" ht="15.75" customHeight="1">
      <c r="A72" s="204">
        <v>46120.0</v>
      </c>
      <c r="B72" s="222" t="s">
        <v>52</v>
      </c>
      <c r="C72" s="206" t="s">
        <v>7</v>
      </c>
      <c r="D72" s="225">
        <v>46120.825532407405</v>
      </c>
      <c r="E72" s="3"/>
      <c r="F72" s="3"/>
      <c r="G72" s="3"/>
      <c r="H72" s="3"/>
      <c r="J72" s="226"/>
      <c r="K72" s="3"/>
      <c r="L72" s="3"/>
      <c r="O72" s="227"/>
      <c r="Q72" s="94"/>
      <c r="R72" s="94"/>
      <c r="S72" s="94"/>
      <c r="T72" s="94"/>
    </row>
    <row r="73" ht="15.75" customHeight="1">
      <c r="A73" s="204">
        <v>46120.0</v>
      </c>
      <c r="B73" s="222" t="s">
        <v>49</v>
      </c>
      <c r="C73" s="206" t="s">
        <v>7</v>
      </c>
      <c r="D73" s="225">
        <v>46120.825532407405</v>
      </c>
      <c r="E73" s="3"/>
      <c r="F73" s="3"/>
      <c r="G73" s="3"/>
      <c r="H73" s="3"/>
      <c r="J73" s="226"/>
      <c r="K73" s="3"/>
      <c r="L73" s="3"/>
      <c r="O73" s="227"/>
      <c r="Q73" s="94"/>
      <c r="R73" s="94"/>
      <c r="S73" s="94"/>
      <c r="T73" s="94"/>
    </row>
    <row r="74" ht="15.75" customHeight="1">
      <c r="A74" s="204">
        <v>46121.0</v>
      </c>
      <c r="B74" s="222" t="s">
        <v>61</v>
      </c>
      <c r="C74" s="223"/>
      <c r="D74" s="224"/>
      <c r="E74" s="3"/>
      <c r="F74" s="3"/>
      <c r="G74" s="3"/>
      <c r="H74" s="3"/>
      <c r="J74" s="226"/>
      <c r="K74" s="3"/>
      <c r="L74" s="3"/>
      <c r="O74" s="227"/>
      <c r="Q74" s="94"/>
      <c r="R74" s="94"/>
      <c r="S74" s="94"/>
      <c r="T74" s="94"/>
    </row>
    <row r="75" ht="15.75" customHeight="1">
      <c r="A75" s="204">
        <v>46121.0</v>
      </c>
      <c r="B75" s="222" t="s">
        <v>59</v>
      </c>
      <c r="C75" s="223"/>
      <c r="D75" s="224"/>
      <c r="E75" s="3"/>
      <c r="F75" s="3"/>
      <c r="G75" s="3"/>
      <c r="H75" s="3"/>
      <c r="J75" s="226"/>
      <c r="K75" s="3"/>
      <c r="L75" s="3"/>
      <c r="O75" s="227"/>
      <c r="Q75" s="94"/>
      <c r="R75" s="94"/>
      <c r="S75" s="94"/>
      <c r="T75" s="94"/>
    </row>
    <row r="76" ht="15.75" customHeight="1">
      <c r="A76" s="204">
        <v>46122.0</v>
      </c>
      <c r="B76" s="222" t="s">
        <v>7</v>
      </c>
      <c r="C76" s="206" t="s">
        <v>9</v>
      </c>
      <c r="D76" s="225">
        <v>46122.852013888885</v>
      </c>
      <c r="E76" s="3"/>
      <c r="F76" s="3"/>
      <c r="G76" s="3"/>
      <c r="H76" s="3"/>
      <c r="J76" s="226"/>
      <c r="K76" s="3"/>
      <c r="L76" s="3"/>
      <c r="O76" s="227"/>
      <c r="Q76" s="94"/>
      <c r="R76" s="94"/>
      <c r="S76" s="94"/>
      <c r="T76" s="94"/>
    </row>
    <row r="77" ht="15.75" customHeight="1">
      <c r="A77" s="204">
        <v>46122.0</v>
      </c>
      <c r="B77" s="222" t="s">
        <v>70</v>
      </c>
      <c r="C77" s="206" t="s">
        <v>9</v>
      </c>
      <c r="D77" s="229">
        <v>46122.852013888885</v>
      </c>
      <c r="E77" s="3"/>
      <c r="F77" s="3"/>
      <c r="G77" s="3"/>
      <c r="H77" s="3"/>
      <c r="J77" s="226"/>
      <c r="K77" s="3"/>
      <c r="L77" s="3"/>
      <c r="O77" s="227"/>
      <c r="Q77" s="94"/>
      <c r="R77" s="94"/>
      <c r="S77" s="94"/>
      <c r="T77" s="94"/>
    </row>
    <row r="78" ht="15.75" customHeight="1">
      <c r="A78" s="204">
        <v>46123.0</v>
      </c>
      <c r="B78" s="222" t="s">
        <v>54</v>
      </c>
      <c r="C78" s="206" t="s">
        <v>9</v>
      </c>
      <c r="D78" s="229">
        <v>46123.82803240741</v>
      </c>
      <c r="E78" s="3"/>
      <c r="F78" s="3"/>
      <c r="G78" s="3"/>
      <c r="H78" s="3"/>
      <c r="J78" s="226"/>
      <c r="K78" s="3"/>
      <c r="L78" s="3"/>
      <c r="O78" s="227"/>
      <c r="Q78" s="94"/>
      <c r="R78" s="94"/>
      <c r="S78" s="94"/>
      <c r="T78" s="94"/>
    </row>
    <row r="79" ht="15.75" customHeight="1">
      <c r="A79" s="204">
        <v>46123.0</v>
      </c>
      <c r="B79" s="222"/>
      <c r="C79" s="206" t="s">
        <v>9</v>
      </c>
      <c r="D79" s="229">
        <v>46123.82803240741</v>
      </c>
      <c r="E79" s="3"/>
      <c r="F79" s="3"/>
      <c r="G79" s="3"/>
      <c r="H79" s="3"/>
      <c r="J79" s="226"/>
      <c r="K79" s="3"/>
      <c r="L79" s="3"/>
      <c r="O79" s="227"/>
      <c r="Q79" s="94"/>
      <c r="R79" s="94"/>
      <c r="S79" s="94"/>
      <c r="T79" s="94"/>
    </row>
    <row r="80" ht="15.75" customHeight="1">
      <c r="A80" s="204">
        <v>46124.0</v>
      </c>
      <c r="B80" s="222" t="s">
        <v>9</v>
      </c>
      <c r="C80" s="206" t="s">
        <v>5</v>
      </c>
      <c r="D80" s="229">
        <v>46124.842881944445</v>
      </c>
      <c r="E80" s="3"/>
      <c r="F80" s="3"/>
      <c r="G80" s="3"/>
      <c r="H80" s="3"/>
      <c r="J80" s="226"/>
      <c r="K80" s="3"/>
      <c r="L80" s="3"/>
      <c r="O80" s="227"/>
      <c r="Q80" s="94"/>
      <c r="R80" s="94"/>
      <c r="S80" s="94"/>
      <c r="T80" s="94"/>
    </row>
    <row r="81" ht="15.75" customHeight="1">
      <c r="A81" s="204">
        <v>46124.0</v>
      </c>
      <c r="B81" s="222" t="s">
        <v>78</v>
      </c>
      <c r="C81" s="206" t="s">
        <v>5</v>
      </c>
      <c r="D81" s="207">
        <v>46124.842881944445</v>
      </c>
      <c r="E81" s="3"/>
      <c r="F81" s="3"/>
      <c r="G81" s="3"/>
      <c r="H81" s="3"/>
      <c r="J81" s="226"/>
      <c r="K81" s="3"/>
      <c r="L81" s="3"/>
      <c r="O81" s="227"/>
      <c r="Q81" s="94"/>
      <c r="R81" s="94"/>
      <c r="S81" s="94"/>
      <c r="T81" s="94"/>
    </row>
    <row r="82" ht="15.75" customHeight="1">
      <c r="A82" s="204">
        <v>46125.0</v>
      </c>
      <c r="B82" s="222" t="s">
        <v>53</v>
      </c>
      <c r="C82" s="206" t="s">
        <v>7</v>
      </c>
      <c r="D82" s="207">
        <v>46125.840104166666</v>
      </c>
      <c r="E82" s="3"/>
      <c r="F82" s="3"/>
      <c r="G82" s="3"/>
      <c r="H82" s="3"/>
      <c r="J82" s="226"/>
      <c r="K82" s="3"/>
      <c r="L82" s="3"/>
      <c r="O82" s="227"/>
      <c r="Q82" s="94"/>
      <c r="R82" s="94"/>
      <c r="S82" s="94"/>
      <c r="T82" s="94"/>
    </row>
    <row r="83" ht="15.75" customHeight="1">
      <c r="A83" s="204">
        <v>46125.0</v>
      </c>
      <c r="B83" s="222" t="s">
        <v>66</v>
      </c>
      <c r="C83" s="206" t="s">
        <v>7</v>
      </c>
      <c r="D83" s="207">
        <v>46125.840104166666</v>
      </c>
      <c r="E83" s="3"/>
      <c r="F83" s="3"/>
      <c r="G83" s="3"/>
      <c r="H83" s="3"/>
      <c r="J83" s="226"/>
      <c r="K83" s="3"/>
      <c r="L83" s="3"/>
      <c r="O83" s="227"/>
      <c r="Q83" s="94"/>
      <c r="R83" s="94"/>
      <c r="S83" s="94"/>
      <c r="T83" s="94"/>
    </row>
    <row r="84" ht="15.75" customHeight="1">
      <c r="A84" s="204">
        <v>46126.0</v>
      </c>
      <c r="B84" s="222" t="s">
        <v>65</v>
      </c>
      <c r="C84" s="206" t="s">
        <v>5</v>
      </c>
      <c r="D84" s="207">
        <v>46126.82592592593</v>
      </c>
      <c r="E84" s="3"/>
      <c r="F84" s="3"/>
      <c r="G84" s="3"/>
      <c r="H84" s="3"/>
      <c r="J84" s="226"/>
      <c r="K84" s="3"/>
      <c r="L84" s="3"/>
      <c r="O84" s="227"/>
      <c r="Q84" s="94"/>
      <c r="R84" s="94"/>
      <c r="S84" s="94"/>
      <c r="T84" s="94"/>
    </row>
    <row r="85" ht="15.75" customHeight="1">
      <c r="A85" s="204">
        <v>46126.0</v>
      </c>
      <c r="B85" s="222" t="s">
        <v>50</v>
      </c>
      <c r="C85" s="206" t="s">
        <v>5</v>
      </c>
      <c r="D85" s="207">
        <v>46126.82592592593</v>
      </c>
      <c r="E85" s="3"/>
      <c r="F85" s="3"/>
      <c r="G85" s="3"/>
      <c r="H85" s="3"/>
      <c r="J85" s="226"/>
      <c r="K85" s="3"/>
      <c r="L85" s="3"/>
      <c r="O85" s="227"/>
      <c r="Q85" s="94"/>
      <c r="R85" s="94"/>
      <c r="S85" s="94"/>
      <c r="T85" s="94"/>
    </row>
    <row r="86" ht="15.75" customHeight="1">
      <c r="A86" s="204">
        <v>46127.0</v>
      </c>
      <c r="B86" s="222" t="s">
        <v>63</v>
      </c>
      <c r="C86" s="206" t="s">
        <v>7</v>
      </c>
      <c r="D86" s="207">
        <v>46127.840995370374</v>
      </c>
      <c r="E86" s="3"/>
      <c r="F86" s="3"/>
      <c r="G86" s="3"/>
      <c r="H86" s="3"/>
      <c r="J86" s="226"/>
      <c r="K86" s="3"/>
      <c r="L86" s="3"/>
      <c r="O86" s="232"/>
      <c r="P86" s="233"/>
      <c r="Q86" s="233"/>
      <c r="R86" s="233"/>
      <c r="S86" s="233"/>
      <c r="T86" s="233"/>
      <c r="U86" s="233"/>
      <c r="V86" s="233"/>
      <c r="W86" s="233"/>
      <c r="X86" s="233"/>
    </row>
    <row r="87" ht="15.75" customHeight="1">
      <c r="A87" s="204">
        <v>46127.0</v>
      </c>
      <c r="B87" s="222" t="s">
        <v>57</v>
      </c>
      <c r="C87" s="206" t="s">
        <v>7</v>
      </c>
      <c r="D87" s="207">
        <v>46127.840995370374</v>
      </c>
      <c r="E87" s="3"/>
      <c r="F87" s="3"/>
      <c r="G87" s="3"/>
      <c r="H87" s="3"/>
      <c r="J87" s="226"/>
      <c r="K87" s="3"/>
      <c r="L87" s="3"/>
      <c r="O87" s="232"/>
      <c r="P87" s="233"/>
      <c r="Q87" s="233"/>
      <c r="R87" s="233"/>
      <c r="S87" s="233"/>
      <c r="T87" s="233"/>
      <c r="U87" s="233"/>
      <c r="V87" s="233"/>
      <c r="W87" s="233"/>
      <c r="X87" s="233"/>
    </row>
    <row r="88" ht="15.75" customHeight="1">
      <c r="A88" s="204">
        <v>46128.0</v>
      </c>
      <c r="B88" s="222" t="s">
        <v>5</v>
      </c>
      <c r="C88" s="206" t="s">
        <v>9</v>
      </c>
      <c r="D88" s="207">
        <v>46128.80929398148</v>
      </c>
      <c r="E88" s="3"/>
      <c r="F88" s="3"/>
      <c r="G88" s="3"/>
      <c r="H88" s="3"/>
      <c r="J88" s="226"/>
      <c r="K88" s="3"/>
      <c r="L88" s="3"/>
      <c r="O88" s="232"/>
      <c r="P88" s="233"/>
      <c r="Q88" s="233"/>
      <c r="R88" s="233"/>
      <c r="S88" s="233"/>
      <c r="T88" s="233"/>
      <c r="U88" s="233"/>
      <c r="V88" s="233"/>
      <c r="W88" s="233"/>
      <c r="X88" s="233"/>
    </row>
    <row r="89" ht="15.75" customHeight="1">
      <c r="A89" s="204">
        <v>46128.0</v>
      </c>
      <c r="B89" s="222" t="s">
        <v>69</v>
      </c>
      <c r="C89" s="206" t="s">
        <v>9</v>
      </c>
      <c r="D89" s="207">
        <v>46128.80929398148</v>
      </c>
      <c r="E89" s="3"/>
      <c r="F89" s="3"/>
      <c r="G89" s="3"/>
      <c r="H89" s="3"/>
      <c r="J89" s="226"/>
      <c r="K89" s="3"/>
      <c r="L89" s="3"/>
      <c r="O89" s="232"/>
      <c r="P89" s="233"/>
      <c r="Q89" s="233"/>
      <c r="R89" s="233"/>
      <c r="S89" s="233"/>
      <c r="T89" s="233"/>
      <c r="U89" s="233"/>
      <c r="V89" s="233"/>
      <c r="W89" s="233"/>
      <c r="X89" s="233"/>
    </row>
    <row r="90" ht="15.75" customHeight="1">
      <c r="A90" s="204">
        <v>46129.0</v>
      </c>
      <c r="B90" s="222" t="s">
        <v>47</v>
      </c>
      <c r="C90" s="206" t="s">
        <v>9</v>
      </c>
      <c r="D90" s="207">
        <v>46129.83934027778</v>
      </c>
      <c r="E90" s="3"/>
      <c r="F90" s="3"/>
      <c r="G90" s="3"/>
      <c r="H90" s="3"/>
      <c r="J90" s="226"/>
      <c r="K90" s="3"/>
      <c r="L90" s="3"/>
      <c r="O90" s="232"/>
      <c r="P90" s="233"/>
      <c r="Q90" s="233"/>
      <c r="R90" s="233"/>
      <c r="S90" s="233"/>
      <c r="T90" s="233"/>
      <c r="U90" s="233"/>
      <c r="V90" s="233"/>
      <c r="W90" s="233"/>
      <c r="X90" s="233"/>
    </row>
    <row r="91" ht="15.75" customHeight="1">
      <c r="A91" s="204">
        <v>46129.0</v>
      </c>
      <c r="B91" s="222" t="s">
        <v>49</v>
      </c>
      <c r="C91" s="206" t="s">
        <v>9</v>
      </c>
      <c r="D91" s="207">
        <v>46129.83934027778</v>
      </c>
      <c r="E91" s="3"/>
      <c r="F91" s="3"/>
      <c r="G91" s="3"/>
      <c r="H91" s="3"/>
      <c r="J91" s="226"/>
      <c r="K91" s="3"/>
      <c r="L91" s="3"/>
      <c r="O91" s="232"/>
      <c r="P91" s="233"/>
      <c r="Q91" s="233"/>
      <c r="R91" s="233"/>
      <c r="S91" s="233"/>
      <c r="T91" s="233"/>
      <c r="U91" s="233"/>
      <c r="V91" s="233"/>
      <c r="W91" s="233"/>
      <c r="X91" s="233"/>
    </row>
    <row r="92" ht="15.75" customHeight="1">
      <c r="A92" s="204">
        <v>46130.0</v>
      </c>
      <c r="B92" s="222" t="s">
        <v>52</v>
      </c>
      <c r="C92" s="206" t="s">
        <v>9</v>
      </c>
      <c r="D92" s="207">
        <v>46130.83552083333</v>
      </c>
      <c r="E92" s="3"/>
      <c r="F92" s="3"/>
      <c r="G92" s="3"/>
      <c r="H92" s="3"/>
      <c r="J92" s="226"/>
      <c r="K92" s="3"/>
      <c r="L92" s="3"/>
      <c r="O92" s="227"/>
      <c r="Q92" s="94"/>
      <c r="R92" s="94"/>
      <c r="S92" s="94"/>
      <c r="T92" s="94"/>
    </row>
    <row r="93" ht="15.75" customHeight="1">
      <c r="A93" s="204">
        <v>46130.0</v>
      </c>
      <c r="B93" s="222" t="s">
        <v>7</v>
      </c>
      <c r="C93" s="206" t="s">
        <v>9</v>
      </c>
      <c r="D93" s="207">
        <v>46130.83552083333</v>
      </c>
      <c r="E93" s="3"/>
      <c r="F93" s="3"/>
      <c r="G93" s="3"/>
      <c r="H93" s="3"/>
      <c r="J93" s="226"/>
      <c r="K93" s="3"/>
      <c r="L93" s="3"/>
      <c r="O93" s="227"/>
      <c r="Q93" s="94"/>
      <c r="R93" s="94"/>
      <c r="S93" s="94"/>
      <c r="T93" s="94"/>
    </row>
    <row r="94" ht="15.75" customHeight="1">
      <c r="A94" s="204">
        <v>46131.0</v>
      </c>
      <c r="B94" s="222" t="s">
        <v>61</v>
      </c>
      <c r="C94" s="206" t="s">
        <v>5</v>
      </c>
      <c r="D94" s="207">
        <v>46132.34775462963</v>
      </c>
      <c r="E94" s="3"/>
      <c r="F94" s="3"/>
      <c r="G94" s="3"/>
      <c r="H94" s="3"/>
      <c r="J94" s="226"/>
      <c r="K94" s="3"/>
      <c r="L94" s="3"/>
      <c r="O94" s="227"/>
      <c r="Q94" s="94"/>
      <c r="R94" s="94"/>
      <c r="S94" s="94"/>
      <c r="T94" s="94"/>
    </row>
    <row r="95" ht="15.75" customHeight="1">
      <c r="A95" s="204">
        <v>46131.0</v>
      </c>
      <c r="B95" s="222" t="s">
        <v>59</v>
      </c>
      <c r="C95" s="206" t="s">
        <v>5</v>
      </c>
      <c r="D95" s="207">
        <v>46132.34775462963</v>
      </c>
      <c r="E95" s="3"/>
      <c r="F95" s="3"/>
      <c r="G95" s="3"/>
      <c r="H95" s="3"/>
      <c r="J95" s="226"/>
      <c r="K95" s="3"/>
      <c r="L95" s="3"/>
      <c r="O95" s="227"/>
      <c r="Q95" s="94"/>
      <c r="R95" s="94"/>
      <c r="S95" s="94"/>
      <c r="T95" s="94"/>
    </row>
    <row r="96" ht="15.75" customHeight="1">
      <c r="A96" s="204">
        <v>46133.0</v>
      </c>
      <c r="B96" s="222" t="s">
        <v>9</v>
      </c>
      <c r="C96" s="206" t="s">
        <v>7</v>
      </c>
      <c r="D96" s="207">
        <v>46133.83224537037</v>
      </c>
      <c r="E96" s="3"/>
      <c r="F96" s="3"/>
      <c r="G96" s="3"/>
      <c r="H96" s="3"/>
      <c r="J96" s="226"/>
      <c r="K96" s="3"/>
      <c r="L96" s="3"/>
      <c r="O96" s="227"/>
      <c r="Q96" s="94"/>
      <c r="R96" s="94"/>
      <c r="S96" s="94"/>
      <c r="T96" s="94"/>
    </row>
    <row r="97" ht="15.75" customHeight="1">
      <c r="A97" s="204">
        <v>46133.0</v>
      </c>
      <c r="B97" s="222"/>
      <c r="C97" s="206" t="s">
        <v>7</v>
      </c>
      <c r="D97" s="207">
        <v>46133.83224537037</v>
      </c>
      <c r="E97" s="3"/>
      <c r="F97" s="3"/>
      <c r="G97" s="3"/>
      <c r="H97" s="3"/>
      <c r="J97" s="226"/>
      <c r="K97" s="3"/>
      <c r="L97" s="3"/>
      <c r="O97" s="227"/>
      <c r="Q97" s="94"/>
      <c r="R97" s="94"/>
      <c r="S97" s="94"/>
      <c r="T97" s="94"/>
    </row>
    <row r="98" ht="15.75" customHeight="1">
      <c r="A98" s="204">
        <v>46134.0</v>
      </c>
      <c r="B98" s="222" t="s">
        <v>70</v>
      </c>
      <c r="C98" s="206" t="s">
        <v>5</v>
      </c>
      <c r="D98" s="207">
        <v>46134.838784722226</v>
      </c>
      <c r="E98" s="3"/>
      <c r="F98" s="3"/>
      <c r="G98" s="3"/>
      <c r="H98" s="3"/>
      <c r="J98" s="226"/>
      <c r="K98" s="3"/>
      <c r="L98" s="3"/>
      <c r="O98" s="227"/>
      <c r="Q98" s="94"/>
      <c r="R98" s="94"/>
      <c r="S98" s="94"/>
      <c r="T98" s="94"/>
    </row>
    <row r="99" ht="15.75" customHeight="1">
      <c r="A99" s="204">
        <v>46134.0</v>
      </c>
      <c r="B99" s="222" t="s">
        <v>54</v>
      </c>
      <c r="C99" s="206" t="s">
        <v>5</v>
      </c>
      <c r="D99" s="207">
        <v>46134.838784722226</v>
      </c>
      <c r="E99" s="3"/>
      <c r="F99" s="3"/>
      <c r="G99" s="3"/>
      <c r="H99" s="3"/>
      <c r="J99" s="226"/>
      <c r="K99" s="3"/>
      <c r="L99" s="3"/>
      <c r="O99" s="227"/>
      <c r="Q99" s="94"/>
      <c r="R99" s="94"/>
      <c r="S99" s="94"/>
      <c r="T99" s="94"/>
    </row>
    <row r="100" ht="15.75" customHeight="1">
      <c r="A100" s="204">
        <v>46136.0</v>
      </c>
      <c r="B100" s="222" t="s">
        <v>61</v>
      </c>
      <c r="C100" s="206" t="s">
        <v>9</v>
      </c>
      <c r="D100" s="207">
        <v>46136.83877314815</v>
      </c>
      <c r="E100" s="3"/>
      <c r="F100" s="3"/>
      <c r="G100" s="3"/>
      <c r="H100" s="3"/>
      <c r="J100" s="226"/>
      <c r="K100" s="3"/>
      <c r="L100" s="3"/>
      <c r="O100" s="227"/>
      <c r="Q100" s="94"/>
      <c r="R100" s="94"/>
      <c r="S100" s="94"/>
      <c r="T100" s="94"/>
    </row>
    <row r="101" ht="15.75" customHeight="1">
      <c r="A101" s="204">
        <v>46136.0</v>
      </c>
      <c r="B101" s="222" t="s">
        <v>66</v>
      </c>
      <c r="C101" s="206" t="s">
        <v>9</v>
      </c>
      <c r="D101" s="207">
        <v>46136.83877314815</v>
      </c>
      <c r="E101" s="3"/>
      <c r="F101" s="3"/>
      <c r="G101" s="3"/>
      <c r="H101" s="3"/>
      <c r="J101" s="226"/>
      <c r="K101" s="3"/>
      <c r="L101" s="3"/>
      <c r="O101" s="227"/>
      <c r="Q101" s="94"/>
      <c r="R101" s="94"/>
      <c r="S101" s="94"/>
      <c r="T101" s="94"/>
    </row>
    <row r="102" ht="15.75" customHeight="1">
      <c r="A102" s="204">
        <v>46137.0</v>
      </c>
      <c r="B102" s="222" t="s">
        <v>78</v>
      </c>
      <c r="C102" s="206" t="s">
        <v>5</v>
      </c>
      <c r="D102" s="207">
        <v>46137.84008101852</v>
      </c>
      <c r="E102" s="3"/>
      <c r="F102" s="3"/>
      <c r="G102" s="3"/>
      <c r="H102" s="3"/>
      <c r="J102" s="226"/>
      <c r="K102" s="3"/>
      <c r="L102" s="3"/>
      <c r="O102" s="227"/>
      <c r="Q102" s="94"/>
      <c r="R102" s="94"/>
      <c r="S102" s="94"/>
      <c r="T102" s="94"/>
    </row>
    <row r="103" ht="15.75" customHeight="1">
      <c r="A103" s="204">
        <v>46137.0</v>
      </c>
      <c r="B103" s="222" t="s">
        <v>50</v>
      </c>
      <c r="C103" s="206" t="s">
        <v>5</v>
      </c>
      <c r="D103" s="207">
        <v>46137.84008101852</v>
      </c>
      <c r="E103" s="3"/>
      <c r="F103" s="3"/>
      <c r="G103" s="3"/>
      <c r="H103" s="3"/>
      <c r="J103" s="226"/>
      <c r="K103" s="3"/>
      <c r="L103" s="3"/>
      <c r="O103" s="227"/>
      <c r="Q103" s="94"/>
      <c r="R103" s="94"/>
      <c r="S103" s="94"/>
      <c r="T103" s="94"/>
    </row>
    <row r="104" ht="15.75" customHeight="1">
      <c r="A104" s="204">
        <v>46138.0</v>
      </c>
      <c r="B104" s="222" t="s">
        <v>63</v>
      </c>
      <c r="C104" s="206" t="s">
        <v>9</v>
      </c>
      <c r="D104" s="207">
        <v>46138.84412037037</v>
      </c>
      <c r="E104" s="3"/>
      <c r="F104" s="3"/>
      <c r="G104" s="3"/>
      <c r="H104" s="3"/>
      <c r="J104" s="226"/>
      <c r="K104" s="3"/>
      <c r="L104" s="3"/>
      <c r="O104" s="227"/>
      <c r="Q104" s="94"/>
      <c r="R104" s="94"/>
      <c r="S104" s="94"/>
      <c r="T104" s="94"/>
    </row>
    <row r="105" ht="15.75" customHeight="1">
      <c r="A105" s="204">
        <v>46138.0</v>
      </c>
      <c r="B105" s="222" t="s">
        <v>53</v>
      </c>
      <c r="C105" s="206" t="s">
        <v>9</v>
      </c>
      <c r="D105" s="207">
        <v>46138.84412037037</v>
      </c>
      <c r="E105" s="3"/>
      <c r="F105" s="3"/>
      <c r="G105" s="3"/>
      <c r="H105" s="3"/>
      <c r="J105" s="226"/>
      <c r="K105" s="3"/>
      <c r="L105" s="3"/>
      <c r="O105" s="227"/>
      <c r="Q105" s="94"/>
      <c r="R105" s="94"/>
      <c r="S105" s="94"/>
      <c r="T105" s="94"/>
    </row>
    <row r="106" ht="15.75" customHeight="1">
      <c r="A106" s="204">
        <v>46139.0</v>
      </c>
      <c r="B106" s="222" t="s">
        <v>62</v>
      </c>
      <c r="C106" s="206" t="s">
        <v>9</v>
      </c>
      <c r="D106" s="207">
        <v>46139.82478009259</v>
      </c>
      <c r="E106" s="3"/>
      <c r="F106" s="3"/>
      <c r="G106" s="3"/>
      <c r="H106" s="3"/>
      <c r="J106" s="226"/>
      <c r="K106" s="3"/>
      <c r="L106" s="3"/>
      <c r="O106" s="227"/>
      <c r="Q106" s="94"/>
      <c r="R106" s="94"/>
      <c r="S106" s="94"/>
      <c r="T106" s="94"/>
    </row>
    <row r="107" ht="15.75" customHeight="1">
      <c r="A107" s="204">
        <v>46139.0</v>
      </c>
      <c r="B107" s="222" t="s">
        <v>65</v>
      </c>
      <c r="C107" s="206" t="s">
        <v>9</v>
      </c>
      <c r="D107" s="207">
        <v>46139.82478009259</v>
      </c>
      <c r="E107" s="3"/>
      <c r="F107" s="3"/>
      <c r="G107" s="3"/>
      <c r="H107" s="3"/>
      <c r="J107" s="226"/>
      <c r="K107" s="3"/>
      <c r="L107" s="3"/>
      <c r="O107" s="227"/>
      <c r="Q107" s="94"/>
      <c r="R107" s="94"/>
      <c r="S107" s="94"/>
      <c r="T107" s="94"/>
    </row>
    <row r="108" ht="15.75" customHeight="1">
      <c r="A108" s="204">
        <v>46140.0</v>
      </c>
      <c r="B108" s="222" t="s">
        <v>47</v>
      </c>
      <c r="C108" s="206" t="s">
        <v>9</v>
      </c>
      <c r="D108" s="207">
        <v>46140.83491898148</v>
      </c>
      <c r="E108" s="3"/>
      <c r="F108" s="3"/>
      <c r="G108" s="3"/>
      <c r="H108" s="3"/>
      <c r="J108" s="226"/>
      <c r="K108" s="3"/>
      <c r="L108" s="3"/>
      <c r="O108" s="227"/>
      <c r="Q108" s="94"/>
      <c r="R108" s="94"/>
      <c r="S108" s="94"/>
      <c r="T108" s="94"/>
    </row>
    <row r="109" ht="15.75" customHeight="1">
      <c r="A109" s="204">
        <v>46140.0</v>
      </c>
      <c r="B109" s="222" t="s">
        <v>5</v>
      </c>
      <c r="C109" s="206" t="s">
        <v>9</v>
      </c>
      <c r="D109" s="207">
        <v>46140.83491898148</v>
      </c>
      <c r="E109" s="3"/>
      <c r="F109" s="3"/>
      <c r="G109" s="3"/>
      <c r="H109" s="3"/>
      <c r="J109" s="226"/>
      <c r="K109" s="3"/>
      <c r="L109" s="3"/>
      <c r="O109" s="227"/>
      <c r="Q109" s="94"/>
      <c r="R109" s="94"/>
      <c r="S109" s="94"/>
      <c r="T109" s="94"/>
    </row>
    <row r="110" ht="15.75" customHeight="1">
      <c r="A110" s="204">
        <v>46141.0</v>
      </c>
      <c r="B110" s="222" t="s">
        <v>69</v>
      </c>
      <c r="C110" s="206" t="s">
        <v>7</v>
      </c>
      <c r="D110" s="207">
        <v>46141.84434027778</v>
      </c>
      <c r="E110" s="3"/>
      <c r="F110" s="3"/>
      <c r="G110" s="3"/>
      <c r="H110" s="3"/>
      <c r="J110" s="226"/>
      <c r="K110" s="3"/>
      <c r="L110" s="3"/>
      <c r="O110" s="227"/>
      <c r="Q110" s="94"/>
      <c r="R110" s="94"/>
      <c r="S110" s="94"/>
      <c r="T110" s="94"/>
    </row>
    <row r="111" ht="15.75" customHeight="1">
      <c r="A111" s="204">
        <v>46141.0</v>
      </c>
      <c r="B111" s="222" t="s">
        <v>57</v>
      </c>
      <c r="C111" s="206" t="s">
        <v>7</v>
      </c>
      <c r="D111" s="207">
        <v>46141.84434027778</v>
      </c>
      <c r="E111" s="3"/>
      <c r="F111" s="3"/>
      <c r="G111" s="3"/>
      <c r="H111" s="3"/>
      <c r="J111" s="226"/>
      <c r="K111" s="3"/>
      <c r="L111" s="3"/>
      <c r="O111" s="227"/>
      <c r="Q111" s="94"/>
      <c r="R111" s="94"/>
      <c r="S111" s="94"/>
      <c r="T111" s="94"/>
    </row>
    <row r="112" ht="15.75" customHeight="1">
      <c r="A112" s="204">
        <v>46142.0</v>
      </c>
      <c r="B112" s="222" t="s">
        <v>52</v>
      </c>
      <c r="C112" s="206" t="s">
        <v>9</v>
      </c>
      <c r="D112" s="207">
        <v>46142.84012731481</v>
      </c>
      <c r="E112" s="3"/>
      <c r="F112" s="3"/>
      <c r="G112" s="3"/>
      <c r="H112" s="3"/>
      <c r="J112" s="226"/>
      <c r="K112" s="3"/>
      <c r="L112" s="3"/>
      <c r="O112" s="227"/>
      <c r="Q112" s="94"/>
      <c r="R112" s="94"/>
      <c r="S112" s="94"/>
      <c r="T112" s="94"/>
    </row>
    <row r="113" ht="15.75" customHeight="1">
      <c r="A113" s="204">
        <v>46142.0</v>
      </c>
      <c r="B113" s="222" t="s">
        <v>69</v>
      </c>
      <c r="C113" s="206" t="s">
        <v>9</v>
      </c>
      <c r="D113" s="207">
        <v>46142.84012731481</v>
      </c>
      <c r="E113" s="3"/>
      <c r="F113" s="3"/>
      <c r="G113" s="3"/>
      <c r="H113" s="3"/>
      <c r="J113" s="226"/>
      <c r="K113" s="3"/>
      <c r="L113" s="3"/>
      <c r="O113" s="227"/>
      <c r="Q113" s="94"/>
      <c r="R113" s="94"/>
      <c r="S113" s="94"/>
      <c r="T113" s="94"/>
    </row>
    <row r="114" ht="15.75" customHeight="1">
      <c r="A114" s="204">
        <v>46143.0</v>
      </c>
      <c r="B114" s="222" t="s">
        <v>9</v>
      </c>
      <c r="C114" s="206" t="s">
        <v>5</v>
      </c>
      <c r="D114" s="207">
        <v>46143.83363425926</v>
      </c>
      <c r="E114" s="3"/>
      <c r="F114" s="3"/>
      <c r="G114" s="3"/>
      <c r="H114" s="3"/>
      <c r="J114" s="226"/>
      <c r="K114" s="3"/>
      <c r="L114" s="3"/>
      <c r="O114" s="227"/>
      <c r="Q114" s="94"/>
      <c r="R114" s="94"/>
      <c r="S114" s="94"/>
      <c r="T114" s="94"/>
    </row>
    <row r="115" ht="15.75" customHeight="1">
      <c r="A115" s="204">
        <v>46143.0</v>
      </c>
      <c r="B115" s="222"/>
      <c r="C115" s="206" t="s">
        <v>5</v>
      </c>
      <c r="D115" s="207">
        <v>46143.83363425926</v>
      </c>
      <c r="E115" s="3"/>
      <c r="F115" s="3"/>
      <c r="G115" s="3"/>
      <c r="H115" s="3"/>
      <c r="J115" s="226"/>
      <c r="K115" s="3"/>
      <c r="L115" s="3"/>
      <c r="O115" s="227"/>
      <c r="Q115" s="94"/>
      <c r="R115" s="94"/>
      <c r="S115" s="94"/>
      <c r="T115" s="94"/>
      <c r="Y115" s="8"/>
    </row>
    <row r="116" ht="15.75" customHeight="1">
      <c r="A116" s="204">
        <v>46144.0</v>
      </c>
      <c r="B116" s="222" t="s">
        <v>49</v>
      </c>
      <c r="C116" s="206" t="s">
        <v>7</v>
      </c>
      <c r="D116" s="207">
        <v>46144.82864583333</v>
      </c>
      <c r="E116" s="3"/>
      <c r="F116" s="3"/>
      <c r="G116" s="3"/>
      <c r="H116" s="3"/>
      <c r="J116" s="226"/>
      <c r="K116" s="3"/>
      <c r="L116" s="3"/>
      <c r="O116" s="227"/>
      <c r="Q116" s="94"/>
      <c r="R116" s="94"/>
      <c r="S116" s="94"/>
      <c r="T116" s="94"/>
    </row>
    <row r="117" ht="15.75" customHeight="1">
      <c r="A117" s="204">
        <v>46144.0</v>
      </c>
      <c r="B117" s="222" t="s">
        <v>7</v>
      </c>
      <c r="C117" s="206" t="s">
        <v>7</v>
      </c>
      <c r="D117" s="207">
        <v>46144.82864583333</v>
      </c>
      <c r="E117" s="3"/>
      <c r="F117" s="3"/>
      <c r="G117" s="3"/>
      <c r="H117" s="3"/>
      <c r="J117" s="226"/>
      <c r="K117" s="3"/>
      <c r="L117" s="3"/>
      <c r="O117" s="227"/>
      <c r="Q117" s="94"/>
      <c r="R117" s="94"/>
      <c r="S117" s="94"/>
      <c r="T117" s="94"/>
    </row>
    <row r="118" ht="15.75" customHeight="1">
      <c r="A118" s="204">
        <v>46145.0</v>
      </c>
      <c r="B118" s="222" t="s">
        <v>61</v>
      </c>
      <c r="C118" s="206" t="s">
        <v>5</v>
      </c>
      <c r="D118" s="207">
        <v>46145.83456018518</v>
      </c>
      <c r="E118" s="3"/>
      <c r="F118" s="3"/>
      <c r="G118" s="3"/>
      <c r="H118" s="3"/>
      <c r="J118" s="226"/>
      <c r="K118" s="3"/>
      <c r="L118" s="3"/>
      <c r="O118" s="227"/>
      <c r="Q118" s="94"/>
      <c r="R118" s="94"/>
      <c r="S118" s="94"/>
      <c r="T118" s="94"/>
    </row>
    <row r="119" ht="15.75" customHeight="1">
      <c r="A119" s="204">
        <v>46145.0</v>
      </c>
      <c r="B119" s="222" t="s">
        <v>66</v>
      </c>
      <c r="C119" s="206" t="s">
        <v>5</v>
      </c>
      <c r="D119" s="207">
        <v>46145.83456018518</v>
      </c>
      <c r="E119" s="3"/>
      <c r="F119" s="3"/>
      <c r="G119" s="3"/>
      <c r="H119" s="3"/>
      <c r="J119" s="226"/>
      <c r="K119" s="3"/>
      <c r="L119" s="3"/>
      <c r="O119" s="227"/>
      <c r="Q119" s="94"/>
      <c r="R119" s="94"/>
      <c r="S119" s="94"/>
      <c r="T119" s="94"/>
    </row>
    <row r="120" ht="15.75" customHeight="1">
      <c r="A120" s="204">
        <v>46146.0</v>
      </c>
      <c r="B120" s="222" t="s">
        <v>70</v>
      </c>
      <c r="C120" s="206" t="s">
        <v>9</v>
      </c>
      <c r="D120" s="207">
        <v>46146.827314814815</v>
      </c>
      <c r="E120" s="3"/>
      <c r="F120" s="3"/>
      <c r="G120" s="3"/>
      <c r="H120" s="3"/>
      <c r="J120" s="226"/>
      <c r="K120" s="3"/>
      <c r="L120" s="3"/>
      <c r="O120" s="227"/>
      <c r="Q120" s="94"/>
      <c r="R120" s="94"/>
      <c r="S120" s="94"/>
      <c r="T120" s="94"/>
    </row>
    <row r="121" ht="15.75" customHeight="1">
      <c r="A121" s="204">
        <v>46146.0</v>
      </c>
      <c r="B121" s="222" t="s">
        <v>54</v>
      </c>
      <c r="C121" s="206" t="s">
        <v>9</v>
      </c>
      <c r="D121" s="207">
        <v>46146.827314814815</v>
      </c>
      <c r="E121" s="3"/>
      <c r="F121" s="3"/>
      <c r="G121" s="3"/>
      <c r="H121" s="3"/>
      <c r="J121" s="226"/>
      <c r="K121" s="3"/>
      <c r="L121" s="3"/>
      <c r="O121" s="227"/>
      <c r="Q121" s="94"/>
      <c r="R121" s="94"/>
      <c r="S121" s="94"/>
      <c r="T121" s="94"/>
    </row>
    <row r="122" ht="15.75" customHeight="1">
      <c r="A122" s="204">
        <v>46147.0</v>
      </c>
      <c r="B122" s="222" t="s">
        <v>59</v>
      </c>
      <c r="C122" s="206" t="s">
        <v>7</v>
      </c>
      <c r="D122" s="207">
        <v>46147.84850694444</v>
      </c>
      <c r="E122" s="3"/>
      <c r="F122" s="3"/>
      <c r="G122" s="3"/>
      <c r="H122" s="3"/>
      <c r="J122" s="226"/>
      <c r="K122" s="3"/>
      <c r="L122" s="3"/>
      <c r="O122" s="227"/>
      <c r="Q122" s="94"/>
      <c r="R122" s="94"/>
      <c r="S122" s="94"/>
      <c r="T122" s="94"/>
    </row>
    <row r="123" ht="15.75" customHeight="1">
      <c r="A123" s="204">
        <v>46147.0</v>
      </c>
      <c r="B123" s="222" t="s">
        <v>63</v>
      </c>
      <c r="C123" s="206" t="s">
        <v>7</v>
      </c>
      <c r="D123" s="207">
        <v>46147.84850694444</v>
      </c>
      <c r="E123" s="3"/>
      <c r="F123" s="3"/>
      <c r="G123" s="3"/>
      <c r="H123" s="3"/>
      <c r="J123" s="226"/>
      <c r="K123" s="3"/>
      <c r="L123" s="3"/>
      <c r="O123" s="227"/>
      <c r="Q123" s="94"/>
      <c r="R123" s="94"/>
      <c r="S123" s="94"/>
      <c r="T123" s="94"/>
    </row>
    <row r="124" ht="15.75" customHeight="1">
      <c r="A124" s="242">
        <v>46148.0</v>
      </c>
      <c r="B124" s="222" t="s">
        <v>78</v>
      </c>
      <c r="C124" s="206" t="s">
        <v>7</v>
      </c>
      <c r="D124" s="207">
        <v>46148.83152777778</v>
      </c>
      <c r="E124" s="3"/>
      <c r="F124" s="3"/>
      <c r="G124" s="3"/>
      <c r="H124" s="3"/>
      <c r="J124" s="226"/>
      <c r="K124" s="3"/>
      <c r="L124" s="3"/>
      <c r="O124" s="227"/>
      <c r="Q124" s="94"/>
      <c r="R124" s="94"/>
      <c r="S124" s="94"/>
      <c r="T124" s="94"/>
    </row>
    <row r="125" ht="15.75" customHeight="1">
      <c r="A125" s="242">
        <v>46148.0</v>
      </c>
      <c r="B125" s="222" t="s">
        <v>53</v>
      </c>
      <c r="C125" s="206" t="s">
        <v>7</v>
      </c>
      <c r="D125" s="207">
        <v>46148.83152777778</v>
      </c>
      <c r="E125" s="3"/>
      <c r="F125" s="3"/>
      <c r="G125" s="3"/>
      <c r="H125" s="3"/>
      <c r="J125" s="226"/>
      <c r="K125" s="3"/>
      <c r="L125" s="3"/>
      <c r="O125" s="227"/>
      <c r="Q125" s="94"/>
      <c r="R125" s="94"/>
      <c r="S125" s="94"/>
      <c r="T125" s="94"/>
    </row>
    <row r="126" ht="15.75" customHeight="1">
      <c r="A126" s="242">
        <v>46149.0</v>
      </c>
      <c r="B126" s="222" t="s">
        <v>50</v>
      </c>
      <c r="C126" s="206" t="s">
        <v>7</v>
      </c>
      <c r="D126" s="207">
        <v>46149.82821759259</v>
      </c>
      <c r="E126" s="3"/>
      <c r="F126" s="3"/>
      <c r="G126" s="3"/>
      <c r="H126" s="3"/>
      <c r="J126" s="226"/>
      <c r="K126" s="3"/>
      <c r="L126" s="3"/>
      <c r="O126" s="227"/>
      <c r="Q126" s="94"/>
      <c r="R126" s="94"/>
      <c r="S126" s="94"/>
      <c r="T126" s="94"/>
    </row>
    <row r="127" ht="15.75" customHeight="1">
      <c r="A127" s="242">
        <v>46149.0</v>
      </c>
      <c r="B127" s="222" t="s">
        <v>62</v>
      </c>
      <c r="C127" s="206" t="s">
        <v>7</v>
      </c>
      <c r="D127" s="207">
        <v>46149.82821759259</v>
      </c>
      <c r="E127" s="3"/>
      <c r="F127" s="3"/>
      <c r="G127" s="3"/>
      <c r="H127" s="3"/>
      <c r="J127" s="226"/>
      <c r="K127" s="3"/>
      <c r="L127" s="3"/>
      <c r="O127" s="227"/>
      <c r="Q127" s="94"/>
      <c r="R127" s="94"/>
      <c r="S127" s="94"/>
      <c r="T127" s="94"/>
    </row>
    <row r="128" ht="15.75" customHeight="1">
      <c r="A128" s="242">
        <v>46150.0</v>
      </c>
      <c r="B128" s="222" t="s">
        <v>5</v>
      </c>
      <c r="C128" s="206" t="s">
        <v>7</v>
      </c>
      <c r="D128" s="207">
        <v>46150.84931712963</v>
      </c>
      <c r="E128" s="3"/>
      <c r="F128" s="3"/>
      <c r="G128" s="3"/>
      <c r="H128" s="3"/>
      <c r="J128" s="226"/>
      <c r="K128" s="3"/>
      <c r="L128" s="3"/>
      <c r="O128" s="227"/>
      <c r="Q128" s="94"/>
      <c r="R128" s="94"/>
      <c r="S128" s="94"/>
      <c r="T128" s="94"/>
    </row>
    <row r="129" ht="15.75" customHeight="1">
      <c r="A129" s="242">
        <v>46150.0</v>
      </c>
      <c r="B129" s="222" t="s">
        <v>69</v>
      </c>
      <c r="C129" s="206" t="s">
        <v>7</v>
      </c>
      <c r="D129" s="207">
        <v>46150.84931712963</v>
      </c>
      <c r="E129" s="3"/>
      <c r="F129" s="3"/>
      <c r="G129" s="3"/>
      <c r="H129" s="3"/>
      <c r="J129" s="226"/>
      <c r="K129" s="3"/>
      <c r="L129" s="3"/>
      <c r="O129" s="227"/>
      <c r="Q129" s="94"/>
      <c r="R129" s="94"/>
      <c r="S129" s="94"/>
      <c r="T129" s="94"/>
    </row>
    <row r="130" ht="15.75" customHeight="1">
      <c r="A130" s="242">
        <v>46151.0</v>
      </c>
      <c r="B130" s="222" t="s">
        <v>57</v>
      </c>
      <c r="C130" s="206" t="s">
        <v>9</v>
      </c>
      <c r="D130" s="207">
        <v>46151.838912037034</v>
      </c>
      <c r="E130" s="3"/>
      <c r="F130" s="3"/>
      <c r="G130" s="3"/>
      <c r="H130" s="3"/>
      <c r="J130" s="226"/>
      <c r="K130" s="3"/>
      <c r="L130" s="3"/>
      <c r="O130" s="227"/>
      <c r="Q130" s="94"/>
      <c r="R130" s="94"/>
      <c r="S130" s="94"/>
      <c r="T130" s="94"/>
    </row>
    <row r="131" ht="15.75" customHeight="1">
      <c r="A131" s="242">
        <v>46151.0</v>
      </c>
      <c r="B131" s="222" t="s">
        <v>65</v>
      </c>
      <c r="C131" s="206" t="s">
        <v>9</v>
      </c>
      <c r="D131" s="207">
        <v>46151.838912037034</v>
      </c>
      <c r="E131" s="3"/>
      <c r="F131" s="3"/>
      <c r="G131" s="3"/>
      <c r="H131" s="3"/>
      <c r="J131" s="226"/>
      <c r="K131" s="3"/>
      <c r="L131" s="3"/>
      <c r="O131" s="227"/>
      <c r="Q131" s="94"/>
      <c r="R131" s="94"/>
      <c r="S131" s="94"/>
      <c r="T131" s="94"/>
    </row>
    <row r="132" ht="15.75" customHeight="1">
      <c r="A132" s="242">
        <v>46152.0</v>
      </c>
      <c r="B132" s="222" t="s">
        <v>52</v>
      </c>
      <c r="C132" s="206" t="s">
        <v>7</v>
      </c>
      <c r="D132" s="207">
        <v>46152.84125</v>
      </c>
      <c r="E132" s="3"/>
      <c r="F132" s="3"/>
      <c r="G132" s="3"/>
      <c r="H132" s="3"/>
      <c r="J132" s="226"/>
      <c r="K132" s="3"/>
      <c r="L132" s="3"/>
      <c r="O132" s="227"/>
      <c r="Q132" s="94"/>
      <c r="R132" s="94"/>
      <c r="S132" s="94"/>
      <c r="T132" s="94"/>
    </row>
    <row r="133" ht="15.75" customHeight="1">
      <c r="A133" s="242">
        <v>46152.0</v>
      </c>
      <c r="B133" s="222" t="s">
        <v>58</v>
      </c>
      <c r="C133" s="206" t="s">
        <v>7</v>
      </c>
      <c r="D133" s="207">
        <v>46152.84125</v>
      </c>
      <c r="E133" s="3"/>
      <c r="F133" s="3"/>
      <c r="G133" s="3"/>
      <c r="H133" s="3"/>
      <c r="J133" s="226"/>
      <c r="K133" s="3"/>
      <c r="L133" s="3"/>
      <c r="O133" s="227"/>
      <c r="Q133" s="94"/>
      <c r="R133" s="94"/>
      <c r="S133" s="94"/>
      <c r="T133" s="94"/>
    </row>
    <row r="134" ht="15.75" customHeight="1">
      <c r="A134" s="242">
        <v>46153.0</v>
      </c>
      <c r="B134" s="222" t="s">
        <v>54</v>
      </c>
      <c r="C134" s="206" t="s">
        <v>7</v>
      </c>
      <c r="D134" s="207">
        <v>46153.822743055556</v>
      </c>
      <c r="E134" s="3"/>
      <c r="F134" s="3"/>
      <c r="G134" s="3"/>
      <c r="H134" s="3"/>
      <c r="J134" s="226"/>
      <c r="K134" s="3"/>
      <c r="L134" s="3"/>
      <c r="O134" s="227"/>
      <c r="Q134" s="94"/>
      <c r="R134" s="94"/>
      <c r="S134" s="94"/>
      <c r="T134" s="94"/>
    </row>
    <row r="135" ht="15.75" customHeight="1">
      <c r="A135" s="242">
        <v>46153.0</v>
      </c>
      <c r="B135" s="222" t="s">
        <v>7</v>
      </c>
      <c r="C135" s="206" t="s">
        <v>7</v>
      </c>
      <c r="D135" s="207">
        <v>46153.822743055556</v>
      </c>
      <c r="E135" s="3"/>
      <c r="F135" s="3"/>
      <c r="G135" s="3"/>
      <c r="H135" s="3"/>
      <c r="J135" s="226"/>
      <c r="K135" s="3"/>
      <c r="L135" s="3"/>
      <c r="O135" s="227"/>
      <c r="Q135" s="94"/>
      <c r="R135" s="94"/>
      <c r="S135" s="94"/>
      <c r="T135" s="94"/>
    </row>
    <row r="136" ht="15.75" customHeight="1">
      <c r="A136" s="242">
        <v>46154.0</v>
      </c>
      <c r="B136" s="222" t="s">
        <v>9</v>
      </c>
      <c r="C136" s="206" t="s">
        <v>9</v>
      </c>
      <c r="D136" s="207">
        <v>46154.81710648148</v>
      </c>
      <c r="E136" s="3"/>
      <c r="F136" s="3"/>
      <c r="G136" s="3"/>
      <c r="H136" s="3"/>
      <c r="J136" s="226"/>
      <c r="K136" s="3"/>
      <c r="L136" s="3"/>
      <c r="O136" s="227"/>
      <c r="Q136" s="94"/>
      <c r="R136" s="94"/>
      <c r="S136" s="94"/>
      <c r="T136" s="94"/>
    </row>
    <row r="137" ht="15.75" customHeight="1">
      <c r="A137" s="242">
        <v>46154.0</v>
      </c>
      <c r="B137" s="222" t="s">
        <v>47</v>
      </c>
      <c r="C137" s="206" t="s">
        <v>9</v>
      </c>
      <c r="D137" s="207">
        <v>46154.81710648148</v>
      </c>
      <c r="E137" s="3"/>
      <c r="F137" s="3"/>
      <c r="G137" s="3"/>
      <c r="H137" s="3"/>
      <c r="J137" s="226"/>
      <c r="K137" s="3"/>
      <c r="L137" s="3"/>
      <c r="O137" s="227"/>
      <c r="Q137" s="94"/>
      <c r="R137" s="94"/>
      <c r="S137" s="94"/>
      <c r="T137" s="94"/>
    </row>
    <row r="138" ht="15.75" customHeight="1">
      <c r="A138" s="242">
        <v>46155.0</v>
      </c>
      <c r="B138" s="222"/>
      <c r="C138" s="206" t="s">
        <v>5</v>
      </c>
      <c r="D138" s="207">
        <v>46155.834375</v>
      </c>
      <c r="E138" s="3"/>
      <c r="F138" s="3"/>
      <c r="G138" s="3"/>
      <c r="H138" s="3"/>
      <c r="J138" s="226"/>
      <c r="K138" s="3"/>
      <c r="L138" s="3"/>
      <c r="O138" s="227"/>
      <c r="Q138" s="94"/>
      <c r="R138" s="94"/>
      <c r="S138" s="94"/>
      <c r="T138" s="94"/>
    </row>
    <row r="139" ht="15.75" customHeight="1">
      <c r="A139" s="242">
        <v>46155.0</v>
      </c>
      <c r="B139" s="222" t="s">
        <v>61</v>
      </c>
      <c r="C139" s="206" t="s">
        <v>5</v>
      </c>
      <c r="D139" s="207">
        <v>46155.834375</v>
      </c>
      <c r="E139" s="3"/>
      <c r="F139" s="3"/>
      <c r="G139" s="3"/>
      <c r="H139" s="3"/>
      <c r="J139" s="226"/>
      <c r="K139" s="3"/>
      <c r="L139" s="3"/>
      <c r="O139" s="227"/>
      <c r="Q139" s="94"/>
      <c r="R139" s="94"/>
      <c r="S139" s="94"/>
      <c r="T139" s="94"/>
    </row>
    <row r="140" ht="15.75" customHeight="1">
      <c r="A140" s="242">
        <v>46156.0</v>
      </c>
      <c r="B140" s="222" t="s">
        <v>49</v>
      </c>
      <c r="C140" s="206" t="s">
        <v>9</v>
      </c>
      <c r="D140" s="207">
        <v>46156.82960648148</v>
      </c>
      <c r="E140" s="3"/>
      <c r="F140" s="3"/>
      <c r="G140" s="3"/>
      <c r="H140" s="3"/>
      <c r="J140" s="226"/>
      <c r="K140" s="3"/>
      <c r="L140" s="3"/>
      <c r="O140" s="227"/>
      <c r="Q140" s="94"/>
      <c r="R140" s="94"/>
      <c r="S140" s="94"/>
      <c r="T140" s="94"/>
    </row>
    <row r="141" ht="15.75" customHeight="1">
      <c r="A141" s="242">
        <v>46156.0</v>
      </c>
      <c r="B141" s="222" t="s">
        <v>59</v>
      </c>
      <c r="C141" s="206" t="s">
        <v>9</v>
      </c>
      <c r="D141" s="207">
        <v>46156.82960648148</v>
      </c>
      <c r="E141" s="3"/>
      <c r="F141" s="3"/>
      <c r="G141" s="3"/>
      <c r="H141" s="3"/>
      <c r="J141" s="226"/>
      <c r="K141" s="3"/>
      <c r="L141" s="3"/>
      <c r="O141" s="227"/>
      <c r="Q141" s="94"/>
      <c r="R141" s="94"/>
      <c r="S141" s="94"/>
      <c r="T141" s="94"/>
    </row>
    <row r="142" ht="15.75" customHeight="1">
      <c r="A142" s="242">
        <v>46157.0</v>
      </c>
      <c r="B142" s="222" t="s">
        <v>57</v>
      </c>
      <c r="C142" s="206" t="s">
        <v>7</v>
      </c>
      <c r="D142" s="207">
        <v>46157.823842592596</v>
      </c>
      <c r="E142" s="3"/>
      <c r="F142" s="3"/>
      <c r="G142" s="3"/>
      <c r="H142" s="3"/>
      <c r="J142" s="226"/>
      <c r="K142" s="3"/>
      <c r="L142" s="3"/>
      <c r="O142" s="227"/>
      <c r="Q142" s="94"/>
      <c r="R142" s="94"/>
      <c r="S142" s="94"/>
      <c r="T142" s="94"/>
    </row>
    <row r="143" ht="15.75" customHeight="1">
      <c r="A143" s="242">
        <v>46157.0</v>
      </c>
      <c r="B143" s="222" t="s">
        <v>53</v>
      </c>
      <c r="C143" s="206" t="s">
        <v>7</v>
      </c>
      <c r="D143" s="207">
        <v>46157.823842592596</v>
      </c>
      <c r="E143" s="3"/>
      <c r="F143" s="3"/>
      <c r="G143" s="3"/>
      <c r="H143" s="3"/>
      <c r="J143" s="226"/>
      <c r="K143" s="3"/>
      <c r="L143" s="3"/>
      <c r="O143" s="227"/>
      <c r="Q143" s="94"/>
      <c r="R143" s="94"/>
      <c r="S143" s="94"/>
      <c r="T143" s="94"/>
    </row>
    <row r="144" ht="15.75" customHeight="1">
      <c r="A144" s="242">
        <v>46158.0</v>
      </c>
      <c r="B144" s="222" t="s">
        <v>66</v>
      </c>
      <c r="C144" s="206" t="s">
        <v>7</v>
      </c>
      <c r="D144" s="207">
        <v>46158.837534722225</v>
      </c>
      <c r="E144" s="3"/>
      <c r="F144" s="3"/>
      <c r="G144" s="3"/>
      <c r="H144" s="3"/>
      <c r="J144" s="226"/>
      <c r="K144" s="3"/>
      <c r="L144" s="3"/>
      <c r="O144" s="227"/>
      <c r="Q144" s="94"/>
      <c r="R144" s="94"/>
      <c r="S144" s="94"/>
      <c r="T144" s="94"/>
    </row>
    <row r="145" ht="15.75" customHeight="1">
      <c r="A145" s="242">
        <v>46158.0</v>
      </c>
      <c r="B145" s="222" t="s">
        <v>63</v>
      </c>
      <c r="C145" s="206" t="s">
        <v>7</v>
      </c>
      <c r="D145" s="207">
        <v>46158.837534722225</v>
      </c>
      <c r="E145" s="3"/>
      <c r="F145" s="3"/>
      <c r="G145" s="3"/>
      <c r="H145" s="3"/>
      <c r="J145" s="226"/>
      <c r="K145" s="3"/>
      <c r="L145" s="3"/>
      <c r="O145" s="227"/>
      <c r="Q145" s="94"/>
      <c r="R145" s="94"/>
      <c r="S145" s="94"/>
      <c r="T145" s="94"/>
    </row>
    <row r="146" ht="15.75" customHeight="1">
      <c r="A146" s="242">
        <v>46159.0</v>
      </c>
      <c r="B146" s="222" t="s">
        <v>70</v>
      </c>
      <c r="C146" s="206" t="s">
        <v>7</v>
      </c>
      <c r="D146" s="207">
        <v>46159.84261574074</v>
      </c>
      <c r="E146" s="3"/>
      <c r="F146" s="3"/>
      <c r="G146" s="3"/>
      <c r="H146" s="3"/>
      <c r="J146" s="226"/>
      <c r="K146" s="3"/>
      <c r="L146" s="3"/>
      <c r="O146" s="227"/>
      <c r="Q146" s="94"/>
      <c r="R146" s="94"/>
      <c r="S146" s="94"/>
      <c r="T146" s="94"/>
    </row>
    <row r="147" ht="15.75" customHeight="1">
      <c r="A147" s="242">
        <v>46159.0</v>
      </c>
      <c r="B147" s="222" t="s">
        <v>5</v>
      </c>
      <c r="C147" s="206" t="s">
        <v>7</v>
      </c>
      <c r="D147" s="207">
        <v>46159.84261574074</v>
      </c>
      <c r="E147" s="3"/>
      <c r="F147" s="3"/>
      <c r="G147" s="3"/>
      <c r="H147" s="3"/>
      <c r="J147" s="226"/>
      <c r="K147" s="3"/>
      <c r="L147" s="3"/>
      <c r="O147" s="227"/>
      <c r="Q147" s="94"/>
      <c r="R147" s="94"/>
      <c r="S147" s="94"/>
      <c r="T147" s="94"/>
    </row>
    <row r="148" ht="15.75" customHeight="1">
      <c r="A148" s="242">
        <v>46160.0</v>
      </c>
      <c r="B148" s="222" t="s">
        <v>69</v>
      </c>
      <c r="C148" s="206" t="s">
        <v>7</v>
      </c>
      <c r="D148" s="207">
        <v>46160.83175925926</v>
      </c>
      <c r="E148" s="3"/>
      <c r="F148" s="3"/>
      <c r="G148" s="3"/>
      <c r="H148" s="3"/>
      <c r="J148" s="226"/>
      <c r="K148" s="3"/>
      <c r="L148" s="3"/>
      <c r="O148" s="227"/>
      <c r="Q148" s="94"/>
      <c r="R148" s="94"/>
      <c r="S148" s="94"/>
      <c r="T148" s="94"/>
    </row>
    <row r="149" ht="15.75" customHeight="1">
      <c r="A149" s="242">
        <v>46160.0</v>
      </c>
      <c r="B149" s="222" t="s">
        <v>65</v>
      </c>
      <c r="C149" s="206" t="s">
        <v>7</v>
      </c>
      <c r="D149" s="207">
        <v>46160.83175925926</v>
      </c>
      <c r="E149" s="3"/>
      <c r="F149" s="3"/>
      <c r="G149" s="3"/>
      <c r="H149" s="3"/>
      <c r="J149" s="226"/>
      <c r="K149" s="3"/>
      <c r="L149" s="3"/>
      <c r="O149" s="227"/>
      <c r="Q149" s="94"/>
      <c r="R149" s="94"/>
      <c r="S149" s="94"/>
      <c r="T149" s="94"/>
    </row>
    <row r="150" ht="15.75" customHeight="1">
      <c r="A150" s="242">
        <v>46161.0</v>
      </c>
      <c r="B150" s="222" t="s">
        <v>67</v>
      </c>
      <c r="C150" s="206" t="s">
        <v>7</v>
      </c>
      <c r="D150" s="207">
        <v>46161.82748842592</v>
      </c>
      <c r="E150" s="3"/>
      <c r="F150" s="3"/>
      <c r="G150" s="3"/>
      <c r="H150" s="3"/>
      <c r="J150" s="226"/>
      <c r="K150" s="3"/>
      <c r="L150" s="3"/>
      <c r="O150" s="227"/>
      <c r="Q150" s="94"/>
      <c r="R150" s="94"/>
      <c r="S150" s="94"/>
      <c r="T150" s="94"/>
    </row>
    <row r="151" ht="15.75" customHeight="1">
      <c r="A151" s="242">
        <v>46161.0</v>
      </c>
      <c r="B151" s="222" t="s">
        <v>52</v>
      </c>
      <c r="C151" s="206" t="s">
        <v>7</v>
      </c>
      <c r="D151" s="207">
        <v>46161.82748842592</v>
      </c>
      <c r="E151" s="3"/>
      <c r="F151" s="3"/>
      <c r="G151" s="3"/>
      <c r="H151" s="3"/>
      <c r="J151" s="226"/>
      <c r="K151" s="3"/>
      <c r="L151" s="3"/>
      <c r="O151" s="227"/>
      <c r="Q151" s="94"/>
      <c r="R151" s="94"/>
      <c r="S151" s="94"/>
      <c r="T151" s="94"/>
    </row>
    <row r="152" ht="15.75" customHeight="1">
      <c r="A152" s="242">
        <v>46162.0</v>
      </c>
      <c r="B152" s="222" t="s">
        <v>50</v>
      </c>
      <c r="C152" s="206" t="s">
        <v>9</v>
      </c>
      <c r="D152" s="207">
        <v>46162.8272337963</v>
      </c>
      <c r="E152" s="3"/>
      <c r="F152" s="3"/>
      <c r="G152" s="3"/>
      <c r="H152" s="3"/>
      <c r="J152" s="226"/>
      <c r="K152" s="3"/>
      <c r="L152" s="3"/>
      <c r="O152" s="227"/>
      <c r="Q152" s="94"/>
      <c r="R152" s="94"/>
      <c r="S152" s="94"/>
      <c r="T152" s="94"/>
    </row>
    <row r="153" ht="15.75" customHeight="1">
      <c r="A153" s="242">
        <v>46162.0</v>
      </c>
      <c r="B153" s="222" t="s">
        <v>78</v>
      </c>
      <c r="C153" s="206" t="s">
        <v>9</v>
      </c>
      <c r="D153" s="207">
        <v>46162.8272337963</v>
      </c>
      <c r="E153" s="3"/>
      <c r="F153" s="3"/>
      <c r="G153" s="3"/>
      <c r="H153" s="3"/>
      <c r="J153" s="226"/>
      <c r="K153" s="3"/>
      <c r="L153" s="3"/>
      <c r="O153" s="227"/>
      <c r="Q153" s="94"/>
      <c r="R153" s="94"/>
      <c r="S153" s="94"/>
      <c r="T153" s="94"/>
    </row>
    <row r="154" ht="15.75" customHeight="1">
      <c r="A154" s="242">
        <v>46163.0</v>
      </c>
      <c r="B154" s="222" t="s">
        <v>54</v>
      </c>
      <c r="C154" s="206" t="s">
        <v>7</v>
      </c>
      <c r="D154" s="207">
        <v>46163.82943287037</v>
      </c>
      <c r="E154" s="3"/>
      <c r="F154" s="3"/>
      <c r="G154" s="3"/>
      <c r="H154" s="3"/>
      <c r="J154" s="226"/>
      <c r="K154" s="3"/>
      <c r="L154" s="3"/>
      <c r="O154" s="227"/>
      <c r="Q154" s="94"/>
      <c r="R154" s="94"/>
      <c r="S154" s="94"/>
      <c r="T154" s="94"/>
    </row>
    <row r="155" ht="15.75" customHeight="1">
      <c r="A155" s="242">
        <v>46163.0</v>
      </c>
      <c r="B155" s="222" t="s">
        <v>62</v>
      </c>
      <c r="C155" s="206" t="s">
        <v>7</v>
      </c>
      <c r="D155" s="207">
        <v>46163.82943287037</v>
      </c>
      <c r="E155" s="3"/>
      <c r="F155" s="3"/>
      <c r="G155" s="3"/>
      <c r="H155" s="3"/>
      <c r="J155" s="226"/>
      <c r="K155" s="3"/>
      <c r="L155" s="3"/>
      <c r="O155" s="227"/>
      <c r="Q155" s="94"/>
      <c r="R155" s="94"/>
      <c r="S155" s="94"/>
      <c r="T155" s="94"/>
    </row>
    <row r="156" ht="15.75" customHeight="1">
      <c r="A156" s="234">
        <v>46164.0</v>
      </c>
      <c r="B156" s="222"/>
      <c r="C156" s="206" t="s">
        <v>7</v>
      </c>
      <c r="D156" s="207">
        <v>46164.82071759259</v>
      </c>
      <c r="E156" s="3"/>
      <c r="F156" s="3"/>
      <c r="G156" s="3"/>
      <c r="H156" s="3"/>
      <c r="J156" s="226"/>
      <c r="K156" s="3"/>
      <c r="L156" s="3"/>
      <c r="O156" s="227"/>
      <c r="Q156" s="94"/>
      <c r="R156" s="94"/>
      <c r="S156" s="94"/>
      <c r="T156" s="94"/>
    </row>
    <row r="157" ht="15.75" customHeight="1">
      <c r="A157" s="242">
        <v>46164.0</v>
      </c>
      <c r="B157" s="222" t="s">
        <v>58</v>
      </c>
      <c r="C157" s="206" t="s">
        <v>7</v>
      </c>
      <c r="D157" s="207">
        <v>46164.82071759259</v>
      </c>
      <c r="E157" s="3"/>
      <c r="F157" s="3"/>
      <c r="G157" s="3"/>
      <c r="H157" s="3"/>
      <c r="J157" s="226"/>
      <c r="K157" s="3"/>
      <c r="L157" s="3"/>
      <c r="O157" s="227"/>
      <c r="Q157" s="94"/>
      <c r="R157" s="94"/>
      <c r="S157" s="94"/>
      <c r="T157" s="94"/>
    </row>
    <row r="158" ht="15.75" customHeight="1">
      <c r="A158" s="242">
        <v>46165.0</v>
      </c>
      <c r="B158" s="222" t="s">
        <v>47</v>
      </c>
      <c r="C158" s="206" t="s">
        <v>7</v>
      </c>
      <c r="D158" s="207">
        <v>46165.82800925926</v>
      </c>
      <c r="E158" s="3"/>
      <c r="F158" s="3"/>
      <c r="G158" s="3"/>
      <c r="H158" s="3"/>
      <c r="J158" s="226"/>
      <c r="K158" s="3"/>
      <c r="L158" s="3"/>
      <c r="O158" s="227"/>
      <c r="Q158" s="94"/>
      <c r="R158" s="94"/>
      <c r="S158" s="94"/>
      <c r="T158" s="94"/>
    </row>
    <row r="159" ht="15.75" customHeight="1">
      <c r="A159" s="242">
        <v>46165.0</v>
      </c>
      <c r="B159" s="222" t="s">
        <v>7</v>
      </c>
      <c r="C159" s="206" t="s">
        <v>7</v>
      </c>
      <c r="D159" s="207">
        <v>46165.82800925926</v>
      </c>
      <c r="E159" s="3"/>
      <c r="F159" s="3"/>
      <c r="G159" s="3"/>
      <c r="H159" s="3"/>
      <c r="J159" s="226"/>
      <c r="K159" s="3"/>
      <c r="L159" s="3"/>
      <c r="O159" s="227"/>
      <c r="Q159" s="94"/>
      <c r="R159" s="94"/>
      <c r="S159" s="94"/>
      <c r="T159" s="94"/>
    </row>
    <row r="160" ht="15.75" customHeight="1">
      <c r="A160" s="242">
        <v>46166.0</v>
      </c>
      <c r="B160" s="222" t="s">
        <v>9</v>
      </c>
      <c r="C160" s="206" t="s">
        <v>7</v>
      </c>
      <c r="D160" s="207">
        <v>46166.809965277775</v>
      </c>
      <c r="E160" s="3"/>
      <c r="F160" s="3"/>
      <c r="G160" s="3"/>
      <c r="H160" s="3"/>
      <c r="J160" s="226"/>
      <c r="K160" s="3"/>
      <c r="L160" s="3"/>
      <c r="O160" s="227"/>
      <c r="Q160" s="94"/>
      <c r="R160" s="94"/>
      <c r="S160" s="94"/>
      <c r="T160" s="94"/>
    </row>
    <row r="161" ht="15.75" customHeight="1">
      <c r="A161" s="242">
        <v>46166.0</v>
      </c>
      <c r="B161" s="222" t="s">
        <v>61</v>
      </c>
      <c r="C161" s="206" t="s">
        <v>7</v>
      </c>
      <c r="D161" s="207">
        <v>46166.809965277775</v>
      </c>
      <c r="E161" s="3"/>
      <c r="F161" s="3"/>
      <c r="G161" s="3"/>
      <c r="H161" s="3"/>
      <c r="J161" s="226"/>
      <c r="K161" s="3"/>
      <c r="L161" s="3"/>
      <c r="O161" s="227"/>
      <c r="Q161" s="94"/>
      <c r="R161" s="94"/>
      <c r="S161" s="94"/>
      <c r="T161" s="94"/>
    </row>
    <row r="162" ht="15.75" customHeight="1">
      <c r="A162" s="242">
        <v>46167.0</v>
      </c>
      <c r="B162" s="222" t="s">
        <v>53</v>
      </c>
      <c r="C162" s="206" t="s">
        <v>5</v>
      </c>
      <c r="D162" s="207">
        <v>46167.846087962964</v>
      </c>
      <c r="E162" s="3"/>
      <c r="F162" s="3"/>
      <c r="G162" s="3"/>
      <c r="H162" s="3"/>
      <c r="J162" s="226"/>
      <c r="K162" s="3"/>
      <c r="L162" s="3"/>
      <c r="O162" s="227"/>
      <c r="Q162" s="94"/>
      <c r="R162" s="94"/>
      <c r="S162" s="94"/>
      <c r="T162" s="94"/>
    </row>
    <row r="163" ht="15.75" customHeight="1">
      <c r="A163" s="242">
        <v>46167.0</v>
      </c>
      <c r="B163" s="222" t="s">
        <v>49</v>
      </c>
      <c r="C163" s="206" t="s">
        <v>5</v>
      </c>
      <c r="D163" s="207">
        <v>46167.846087962964</v>
      </c>
      <c r="E163" s="3"/>
      <c r="F163" s="3"/>
      <c r="G163" s="3"/>
      <c r="H163" s="3"/>
      <c r="J163" s="226"/>
      <c r="K163" s="3"/>
      <c r="L163" s="3"/>
      <c r="O163" s="227"/>
      <c r="Q163" s="94"/>
      <c r="R163" s="94"/>
      <c r="S163" s="94"/>
      <c r="T163" s="94"/>
    </row>
    <row r="164" ht="15.75" customHeight="1">
      <c r="A164" s="242">
        <v>46168.0</v>
      </c>
      <c r="B164" s="222" t="s">
        <v>59</v>
      </c>
      <c r="C164" s="206" t="s">
        <v>7</v>
      </c>
      <c r="D164" s="207">
        <v>46168.81146990741</v>
      </c>
      <c r="E164" s="3"/>
      <c r="F164" s="3"/>
      <c r="G164" s="3"/>
      <c r="H164" s="3"/>
      <c r="J164" s="226"/>
      <c r="K164" s="3"/>
      <c r="L164" s="3"/>
      <c r="O164" s="227"/>
      <c r="Q164" s="94"/>
      <c r="R164" s="94"/>
      <c r="S164" s="94"/>
      <c r="T164" s="94"/>
    </row>
    <row r="165" ht="15.75" customHeight="1">
      <c r="A165" s="242">
        <v>46168.0</v>
      </c>
      <c r="B165" s="222" t="s">
        <v>57</v>
      </c>
      <c r="C165" s="206" t="s">
        <v>7</v>
      </c>
      <c r="D165" s="207">
        <v>46168.81146990741</v>
      </c>
      <c r="E165" s="3"/>
      <c r="F165" s="3"/>
      <c r="G165" s="3"/>
      <c r="H165" s="3"/>
      <c r="J165" s="226"/>
      <c r="K165" s="3"/>
      <c r="L165" s="3"/>
      <c r="O165" s="227"/>
      <c r="Q165" s="94"/>
      <c r="R165" s="94"/>
      <c r="S165" s="94"/>
      <c r="T165" s="94"/>
    </row>
    <row r="166" ht="15.75" customHeight="1">
      <c r="A166" s="242">
        <v>46169.0</v>
      </c>
      <c r="B166" s="222" t="s">
        <v>66</v>
      </c>
      <c r="C166" s="206" t="s">
        <v>5</v>
      </c>
      <c r="D166" s="207">
        <v>46169.83111111111</v>
      </c>
      <c r="E166" s="3"/>
      <c r="F166" s="3"/>
      <c r="G166" s="3"/>
      <c r="H166" s="3"/>
      <c r="J166" s="226"/>
      <c r="K166" s="3"/>
      <c r="L166" s="3"/>
      <c r="O166" s="227"/>
      <c r="Q166" s="94"/>
      <c r="R166" s="94"/>
      <c r="S166" s="94"/>
      <c r="T166" s="94"/>
    </row>
    <row r="167" ht="15.75" customHeight="1">
      <c r="A167" s="242">
        <v>46169.0</v>
      </c>
      <c r="B167" s="222" t="s">
        <v>63</v>
      </c>
      <c r="C167" s="206" t="s">
        <v>5</v>
      </c>
      <c r="D167" s="207">
        <v>46169.83111111111</v>
      </c>
      <c r="E167" s="3"/>
      <c r="F167" s="3"/>
      <c r="G167" s="3"/>
      <c r="H167" s="3"/>
      <c r="J167" s="226"/>
      <c r="K167" s="3"/>
      <c r="L167" s="3"/>
      <c r="O167" s="227"/>
      <c r="Q167" s="94"/>
      <c r="R167" s="94"/>
      <c r="S167" s="94"/>
      <c r="T167" s="94"/>
    </row>
    <row r="168" ht="15.75" customHeight="1">
      <c r="A168" s="242">
        <v>46170.0</v>
      </c>
      <c r="B168" s="222"/>
      <c r="C168" s="206" t="s">
        <v>7</v>
      </c>
      <c r="D168" s="207">
        <v>46170.8203587963</v>
      </c>
      <c r="E168" s="3"/>
      <c r="F168" s="3"/>
      <c r="G168" s="3"/>
      <c r="H168" s="3"/>
      <c r="J168" s="226"/>
      <c r="K168" s="3"/>
      <c r="L168" s="3"/>
      <c r="O168" s="227"/>
      <c r="Q168" s="94"/>
      <c r="R168" s="94"/>
      <c r="S168" s="94"/>
      <c r="T168" s="94"/>
    </row>
    <row r="169" ht="15.75" customHeight="1">
      <c r="A169" s="242">
        <v>46170.0</v>
      </c>
      <c r="B169" s="222" t="s">
        <v>65</v>
      </c>
      <c r="C169" s="206" t="s">
        <v>7</v>
      </c>
      <c r="D169" s="207">
        <v>46170.8203587963</v>
      </c>
      <c r="E169" s="3"/>
      <c r="F169" s="3"/>
      <c r="G169" s="3"/>
      <c r="H169" s="3"/>
      <c r="J169" s="226"/>
      <c r="K169" s="3"/>
      <c r="L169" s="3"/>
      <c r="O169" s="227"/>
      <c r="Q169" s="94"/>
      <c r="R169" s="94"/>
      <c r="S169" s="94"/>
      <c r="T169" s="94"/>
    </row>
    <row r="170" ht="15.75" customHeight="1">
      <c r="A170" s="242">
        <v>46171.0</v>
      </c>
      <c r="B170" s="222" t="s">
        <v>5</v>
      </c>
      <c r="C170" s="206" t="s">
        <v>9</v>
      </c>
      <c r="D170" s="207">
        <v>46171.82326388889</v>
      </c>
      <c r="E170" s="3"/>
      <c r="F170" s="3"/>
      <c r="G170" s="3"/>
      <c r="H170" s="3"/>
      <c r="J170" s="226"/>
      <c r="K170" s="3"/>
      <c r="L170" s="3"/>
      <c r="O170" s="227"/>
      <c r="Q170" s="94"/>
      <c r="R170" s="94"/>
      <c r="S170" s="94"/>
      <c r="T170" s="94"/>
    </row>
    <row r="171" ht="15.75" customHeight="1">
      <c r="A171" s="242">
        <v>46171.0</v>
      </c>
      <c r="B171" s="222" t="s">
        <v>69</v>
      </c>
      <c r="C171" s="206" t="s">
        <v>9</v>
      </c>
      <c r="D171" s="207">
        <v>46171.82326388889</v>
      </c>
      <c r="E171" s="3"/>
      <c r="F171" s="3"/>
      <c r="G171" s="3"/>
      <c r="H171" s="3"/>
      <c r="J171" s="226"/>
      <c r="K171" s="3"/>
      <c r="L171" s="3"/>
      <c r="O171" s="227"/>
      <c r="Q171" s="94"/>
      <c r="R171" s="94"/>
      <c r="S171" s="94"/>
      <c r="T171" s="94"/>
    </row>
    <row r="172" ht="15.75" customHeight="1">
      <c r="A172" s="242">
        <v>46172.0</v>
      </c>
      <c r="B172" s="222" t="s">
        <v>52</v>
      </c>
      <c r="C172" s="206" t="s">
        <v>9</v>
      </c>
      <c r="D172" s="207">
        <v>46172.84028935185</v>
      </c>
      <c r="E172" s="3"/>
      <c r="F172" s="3"/>
      <c r="G172" s="3"/>
      <c r="H172" s="3"/>
      <c r="J172" s="226"/>
      <c r="K172" s="3"/>
      <c r="L172" s="3"/>
      <c r="O172" s="227"/>
      <c r="Q172" s="94"/>
      <c r="R172" s="94"/>
      <c r="S172" s="94"/>
      <c r="T172" s="94"/>
    </row>
    <row r="173" ht="15.75" customHeight="1">
      <c r="A173" s="242">
        <v>46172.0</v>
      </c>
      <c r="B173" s="222" t="s">
        <v>70</v>
      </c>
      <c r="C173" s="206" t="s">
        <v>9</v>
      </c>
      <c r="D173" s="207">
        <v>46172.84028935185</v>
      </c>
      <c r="E173" s="3"/>
      <c r="F173" s="3"/>
      <c r="G173" s="3"/>
      <c r="H173" s="3"/>
      <c r="J173" s="226"/>
      <c r="K173" s="3"/>
      <c r="L173" s="3"/>
      <c r="O173" s="227"/>
      <c r="Q173" s="94"/>
      <c r="R173" s="94"/>
      <c r="S173" s="94"/>
      <c r="T173" s="94"/>
    </row>
    <row r="174" ht="15.75" customHeight="1">
      <c r="A174" s="242">
        <v>46173.0</v>
      </c>
      <c r="B174" s="222" t="s">
        <v>67</v>
      </c>
      <c r="C174" s="206" t="s">
        <v>9</v>
      </c>
      <c r="D174" s="207">
        <v>46173.83372685185</v>
      </c>
      <c r="E174" s="3"/>
      <c r="F174" s="3"/>
      <c r="G174" s="3"/>
      <c r="H174" s="3"/>
      <c r="J174" s="226"/>
      <c r="K174" s="3"/>
      <c r="L174" s="3"/>
      <c r="O174" s="227"/>
      <c r="Q174" s="94"/>
      <c r="R174" s="94"/>
      <c r="S174" s="94"/>
      <c r="T174" s="94"/>
    </row>
    <row r="175" ht="15.75" customHeight="1">
      <c r="A175" s="242">
        <v>46173.0</v>
      </c>
      <c r="B175" s="222" t="s">
        <v>50</v>
      </c>
      <c r="C175" s="206" t="s">
        <v>9</v>
      </c>
      <c r="D175" s="207">
        <v>46173.83372685185</v>
      </c>
      <c r="E175" s="3"/>
      <c r="F175" s="3"/>
      <c r="G175" s="3"/>
      <c r="H175" s="3"/>
      <c r="J175" s="226"/>
      <c r="K175" s="3"/>
      <c r="L175" s="3"/>
      <c r="O175" s="227"/>
      <c r="Q175" s="94"/>
      <c r="R175" s="94"/>
      <c r="S175" s="94"/>
      <c r="T175" s="94"/>
    </row>
    <row r="176" ht="15.75" customHeight="1">
      <c r="A176" s="242">
        <v>46174.0</v>
      </c>
      <c r="B176" s="222" t="s">
        <v>78</v>
      </c>
      <c r="C176" s="206" t="s">
        <v>9</v>
      </c>
      <c r="D176" s="207">
        <v>46174.83703703704</v>
      </c>
      <c r="E176" s="3"/>
      <c r="F176" s="3"/>
      <c r="G176" s="3"/>
      <c r="H176" s="3"/>
      <c r="J176" s="226"/>
      <c r="K176" s="3"/>
      <c r="L176" s="3"/>
      <c r="O176" s="227"/>
      <c r="Q176" s="94"/>
      <c r="R176" s="94"/>
      <c r="S176" s="94"/>
      <c r="T176" s="94"/>
    </row>
    <row r="177" ht="15.75" customHeight="1">
      <c r="A177" s="242">
        <v>46174.0</v>
      </c>
      <c r="B177" s="222" t="s">
        <v>62</v>
      </c>
      <c r="C177" s="206" t="s">
        <v>9</v>
      </c>
      <c r="D177" s="207">
        <v>46174.83703703704</v>
      </c>
      <c r="E177" s="3"/>
      <c r="F177" s="3"/>
      <c r="G177" s="3"/>
      <c r="H177" s="3"/>
      <c r="J177" s="226"/>
      <c r="K177" s="3"/>
      <c r="L177" s="3"/>
      <c r="O177" s="227"/>
      <c r="Q177" s="94"/>
      <c r="R177" s="94"/>
      <c r="S177" s="94"/>
      <c r="T177" s="94"/>
    </row>
    <row r="178" ht="15.75" customHeight="1">
      <c r="A178" s="242">
        <v>46175.0</v>
      </c>
      <c r="B178" s="222" t="s">
        <v>54</v>
      </c>
      <c r="C178" s="206" t="s">
        <v>9</v>
      </c>
      <c r="D178" s="207">
        <v>46175.812581018516</v>
      </c>
      <c r="E178" s="3"/>
      <c r="F178" s="3"/>
      <c r="G178" s="3"/>
      <c r="H178" s="3"/>
      <c r="J178" s="226"/>
      <c r="K178" s="3"/>
      <c r="L178" s="3"/>
      <c r="O178" s="227"/>
      <c r="Q178" s="94"/>
      <c r="R178" s="94"/>
      <c r="S178" s="94"/>
      <c r="T178" s="94"/>
    </row>
    <row r="179" ht="15.75" customHeight="1">
      <c r="A179" s="242">
        <v>46175.0</v>
      </c>
      <c r="B179" s="222" t="s">
        <v>47</v>
      </c>
      <c r="C179" s="206" t="s">
        <v>9</v>
      </c>
      <c r="D179" s="207">
        <v>46175.812581018516</v>
      </c>
      <c r="E179" s="3"/>
      <c r="F179" s="3"/>
      <c r="G179" s="3"/>
      <c r="H179" s="3"/>
      <c r="J179" s="226"/>
      <c r="K179" s="3"/>
      <c r="L179" s="3"/>
      <c r="O179" s="227"/>
      <c r="Q179" s="94"/>
      <c r="R179" s="94"/>
      <c r="S179" s="94"/>
      <c r="T179" s="94"/>
    </row>
    <row r="180" ht="15.75" customHeight="1">
      <c r="A180" s="242">
        <v>46176.0</v>
      </c>
      <c r="B180" s="222" t="s">
        <v>7</v>
      </c>
      <c r="C180" s="206" t="s">
        <v>7</v>
      </c>
      <c r="D180" s="207">
        <v>46176.84824074074</v>
      </c>
      <c r="E180" s="3"/>
      <c r="F180" s="3"/>
      <c r="G180" s="3"/>
      <c r="H180" s="3"/>
      <c r="J180" s="226"/>
      <c r="K180" s="3"/>
      <c r="L180" s="3"/>
      <c r="O180" s="227"/>
      <c r="Q180" s="94"/>
      <c r="R180" s="94"/>
      <c r="S180" s="94"/>
      <c r="T180" s="94"/>
    </row>
    <row r="181" ht="15.75" customHeight="1">
      <c r="A181" s="242">
        <v>46176.0</v>
      </c>
      <c r="B181" s="222" t="s">
        <v>61</v>
      </c>
      <c r="C181" s="206" t="s">
        <v>7</v>
      </c>
      <c r="D181" s="207">
        <v>46176.84824074074</v>
      </c>
      <c r="E181" s="3"/>
      <c r="F181" s="3"/>
      <c r="G181" s="3"/>
      <c r="H181" s="3"/>
      <c r="J181" s="226"/>
      <c r="K181" s="3"/>
      <c r="L181" s="3"/>
      <c r="O181" s="227"/>
      <c r="Q181" s="94"/>
      <c r="R181" s="94"/>
      <c r="S181" s="94"/>
      <c r="T181" s="94"/>
    </row>
    <row r="182" ht="15.75" customHeight="1">
      <c r="A182" s="242"/>
      <c r="B182" s="222"/>
      <c r="C182" s="223"/>
      <c r="D182" s="231"/>
      <c r="E182" s="3"/>
      <c r="F182" s="3"/>
      <c r="G182" s="3"/>
      <c r="H182" s="3"/>
      <c r="J182" s="226"/>
      <c r="K182" s="3"/>
      <c r="L182" s="3"/>
      <c r="O182" s="227"/>
      <c r="Q182" s="94"/>
      <c r="R182" s="94"/>
      <c r="S182" s="94"/>
      <c r="T182" s="94"/>
    </row>
    <row r="183" ht="15.75" customHeight="1">
      <c r="A183" s="242"/>
      <c r="B183" s="222"/>
      <c r="C183" s="223"/>
      <c r="D183" s="231"/>
      <c r="E183" s="3"/>
      <c r="F183" s="3"/>
      <c r="G183" s="3"/>
      <c r="H183" s="3"/>
      <c r="J183" s="226"/>
      <c r="K183" s="3"/>
      <c r="L183" s="3"/>
      <c r="O183" s="227"/>
      <c r="Q183" s="94"/>
      <c r="R183" s="94"/>
      <c r="S183" s="94"/>
      <c r="T183" s="94"/>
    </row>
    <row r="184" ht="15.75" customHeight="1">
      <c r="A184" s="242"/>
      <c r="B184" s="222"/>
      <c r="C184" s="223"/>
      <c r="D184" s="231"/>
      <c r="E184" s="3"/>
      <c r="F184" s="3"/>
      <c r="G184" s="3"/>
      <c r="H184" s="3"/>
      <c r="J184" s="226"/>
      <c r="K184" s="3"/>
      <c r="L184" s="3"/>
      <c r="O184" s="227"/>
      <c r="Q184" s="94"/>
      <c r="R184" s="94"/>
      <c r="S184" s="94"/>
      <c r="T184" s="94"/>
    </row>
    <row r="185" ht="15.75" customHeight="1">
      <c r="A185" s="242"/>
      <c r="B185" s="222"/>
      <c r="C185" s="223"/>
      <c r="D185" s="231"/>
      <c r="E185" s="3"/>
      <c r="F185" s="3"/>
      <c r="G185" s="3"/>
      <c r="H185" s="3"/>
      <c r="J185" s="226"/>
      <c r="K185" s="3"/>
      <c r="L185" s="3"/>
      <c r="O185" s="227"/>
      <c r="Q185" s="94"/>
      <c r="R185" s="94"/>
      <c r="S185" s="94"/>
      <c r="T185" s="94"/>
    </row>
    <row r="186" ht="15.75" customHeight="1">
      <c r="A186" s="242"/>
      <c r="B186" s="222"/>
      <c r="C186" s="223"/>
      <c r="D186" s="231"/>
      <c r="E186" s="3"/>
      <c r="F186" s="3"/>
      <c r="G186" s="3"/>
      <c r="H186" s="3"/>
      <c r="J186" s="226"/>
      <c r="K186" s="3"/>
      <c r="L186" s="3"/>
      <c r="O186" s="227"/>
      <c r="Q186" s="94"/>
      <c r="R186" s="94"/>
      <c r="S186" s="94"/>
      <c r="T186" s="94"/>
    </row>
    <row r="187" ht="15.75" customHeight="1">
      <c r="A187" s="242"/>
      <c r="B187" s="222"/>
      <c r="C187" s="223"/>
      <c r="D187" s="231"/>
      <c r="E187" s="3"/>
      <c r="F187" s="3"/>
      <c r="G187" s="3"/>
      <c r="H187" s="3"/>
      <c r="J187" s="226"/>
      <c r="K187" s="3"/>
      <c r="L187" s="3"/>
      <c r="O187" s="227"/>
      <c r="Q187" s="94"/>
      <c r="R187" s="94"/>
      <c r="S187" s="94"/>
      <c r="T187" s="94"/>
    </row>
    <row r="188" ht="15.75" customHeight="1">
      <c r="A188" s="242"/>
      <c r="B188" s="222"/>
      <c r="C188" s="223"/>
      <c r="D188" s="231"/>
      <c r="E188" s="3"/>
      <c r="F188" s="3"/>
      <c r="G188" s="3"/>
      <c r="H188" s="3"/>
      <c r="J188" s="226"/>
      <c r="K188" s="3"/>
      <c r="L188" s="3"/>
      <c r="O188" s="227"/>
      <c r="Q188" s="94"/>
      <c r="R188" s="94"/>
      <c r="S188" s="94"/>
      <c r="T188" s="94"/>
    </row>
    <row r="189" ht="15.75" customHeight="1">
      <c r="A189" s="242"/>
      <c r="B189" s="222"/>
      <c r="C189" s="223"/>
      <c r="D189" s="231"/>
      <c r="E189" s="3"/>
      <c r="F189" s="3"/>
      <c r="G189" s="3"/>
      <c r="H189" s="3"/>
      <c r="J189" s="226"/>
      <c r="K189" s="3"/>
      <c r="L189" s="3"/>
      <c r="O189" s="227"/>
      <c r="Q189" s="94"/>
      <c r="R189" s="94"/>
      <c r="S189" s="94"/>
      <c r="T189" s="94"/>
    </row>
    <row r="190" ht="15.75" customHeight="1">
      <c r="A190" s="242"/>
      <c r="B190" s="222"/>
      <c r="C190" s="223"/>
      <c r="D190" s="231"/>
      <c r="E190" s="3"/>
      <c r="F190" s="3"/>
      <c r="G190" s="3"/>
      <c r="H190" s="3"/>
      <c r="J190" s="226"/>
      <c r="K190" s="3"/>
      <c r="L190" s="3"/>
      <c r="O190" s="227"/>
      <c r="Q190" s="94"/>
      <c r="R190" s="94"/>
      <c r="S190" s="94"/>
      <c r="T190" s="94"/>
    </row>
    <row r="191" ht="15.75" customHeight="1">
      <c r="A191" s="242"/>
      <c r="B191" s="222"/>
      <c r="C191" s="223"/>
      <c r="D191" s="231"/>
      <c r="E191" s="3"/>
      <c r="F191" s="3"/>
      <c r="G191" s="3"/>
      <c r="H191" s="3"/>
      <c r="J191" s="226"/>
      <c r="K191" s="3"/>
      <c r="L191" s="3"/>
      <c r="O191" s="227"/>
      <c r="Q191" s="94"/>
      <c r="R191" s="94"/>
      <c r="S191" s="94"/>
      <c r="T191" s="94"/>
    </row>
    <row r="192" ht="15.75" customHeight="1">
      <c r="A192" s="242"/>
      <c r="B192" s="222"/>
      <c r="C192" s="223"/>
      <c r="D192" s="231"/>
      <c r="E192" s="3"/>
      <c r="F192" s="3"/>
      <c r="G192" s="3"/>
      <c r="H192" s="3"/>
      <c r="J192" s="226"/>
      <c r="K192" s="3"/>
      <c r="L192" s="3"/>
      <c r="O192" s="227"/>
      <c r="Q192" s="94"/>
      <c r="R192" s="94"/>
      <c r="S192" s="94"/>
      <c r="T192" s="94"/>
    </row>
    <row r="193" ht="15.75" customHeight="1">
      <c r="A193" s="242"/>
      <c r="B193" s="222"/>
      <c r="C193" s="223"/>
      <c r="D193" s="231"/>
      <c r="E193" s="3"/>
      <c r="F193" s="3"/>
      <c r="G193" s="3"/>
      <c r="H193" s="3"/>
      <c r="J193" s="226"/>
      <c r="K193" s="3"/>
      <c r="L193" s="3"/>
      <c r="O193" s="227"/>
      <c r="Q193" s="94"/>
      <c r="R193" s="94"/>
      <c r="S193" s="94"/>
      <c r="T193" s="94"/>
    </row>
    <row r="194" ht="15.75" customHeight="1">
      <c r="A194" s="242"/>
      <c r="B194" s="222"/>
      <c r="C194" s="223"/>
      <c r="D194" s="231"/>
      <c r="E194" s="3"/>
      <c r="F194" s="3"/>
      <c r="G194" s="3"/>
      <c r="H194" s="3"/>
      <c r="J194" s="226"/>
      <c r="K194" s="3"/>
      <c r="L194" s="3"/>
      <c r="O194" s="227"/>
      <c r="Q194" s="94"/>
      <c r="R194" s="94"/>
      <c r="S194" s="94"/>
      <c r="T194" s="94"/>
    </row>
    <row r="195" ht="15.75" customHeight="1">
      <c r="A195" s="242"/>
      <c r="B195" s="222"/>
      <c r="C195" s="223"/>
      <c r="D195" s="231"/>
      <c r="E195" s="3"/>
      <c r="F195" s="3"/>
      <c r="G195" s="3"/>
      <c r="H195" s="3"/>
      <c r="J195" s="226"/>
      <c r="K195" s="3"/>
      <c r="L195" s="3"/>
      <c r="O195" s="227"/>
      <c r="Q195" s="94"/>
      <c r="R195" s="94"/>
      <c r="S195" s="94"/>
      <c r="T195" s="94"/>
    </row>
    <row r="196" ht="15.75" customHeight="1">
      <c r="A196" s="242"/>
      <c r="B196" s="222"/>
      <c r="C196" s="223"/>
      <c r="D196" s="231"/>
      <c r="E196" s="3"/>
      <c r="F196" s="3"/>
      <c r="G196" s="3"/>
      <c r="H196" s="3"/>
      <c r="J196" s="226"/>
      <c r="K196" s="3"/>
      <c r="L196" s="3"/>
      <c r="O196" s="227"/>
      <c r="Q196" s="94"/>
      <c r="R196" s="94"/>
      <c r="S196" s="94"/>
      <c r="T196" s="94"/>
    </row>
    <row r="197" ht="15.75" customHeight="1">
      <c r="A197" s="242"/>
      <c r="B197" s="222"/>
      <c r="C197" s="223"/>
      <c r="D197" s="231"/>
      <c r="E197" s="3"/>
      <c r="F197" s="3"/>
      <c r="G197" s="3"/>
      <c r="H197" s="3"/>
      <c r="J197" s="226"/>
      <c r="K197" s="3"/>
      <c r="L197" s="3"/>
      <c r="O197" s="227"/>
      <c r="Q197" s="94"/>
      <c r="R197" s="94"/>
      <c r="S197" s="94"/>
      <c r="T197" s="94"/>
    </row>
    <row r="198" ht="15.75" customHeight="1">
      <c r="A198" s="242"/>
      <c r="B198" s="222"/>
      <c r="C198" s="223"/>
      <c r="D198" s="231"/>
      <c r="E198" s="3"/>
      <c r="F198" s="3"/>
      <c r="G198" s="3"/>
      <c r="H198" s="3"/>
      <c r="J198" s="226"/>
      <c r="K198" s="3"/>
      <c r="L198" s="3"/>
      <c r="O198" s="227"/>
      <c r="Q198" s="94"/>
      <c r="R198" s="94"/>
      <c r="S198" s="94"/>
      <c r="T198" s="94"/>
    </row>
    <row r="199" ht="15.75" customHeight="1">
      <c r="A199" s="242"/>
      <c r="B199" s="222"/>
      <c r="C199" s="223"/>
      <c r="D199" s="231"/>
      <c r="E199" s="3"/>
      <c r="F199" s="3"/>
      <c r="G199" s="3"/>
      <c r="H199" s="3"/>
      <c r="J199" s="226"/>
      <c r="K199" s="3"/>
      <c r="L199" s="3"/>
      <c r="O199" s="227"/>
      <c r="Q199" s="94"/>
      <c r="R199" s="94"/>
      <c r="S199" s="94"/>
      <c r="T199" s="94"/>
    </row>
    <row r="200" ht="15.75" customHeight="1">
      <c r="A200" s="242"/>
      <c r="B200" s="222"/>
      <c r="C200" s="223"/>
      <c r="D200" s="231"/>
      <c r="E200" s="3"/>
      <c r="F200" s="3"/>
      <c r="G200" s="3"/>
      <c r="H200" s="3"/>
      <c r="J200" s="226"/>
      <c r="K200" s="3"/>
      <c r="L200" s="3"/>
      <c r="O200" s="227"/>
      <c r="Q200" s="94"/>
      <c r="R200" s="94"/>
      <c r="S200" s="94"/>
      <c r="T200" s="94"/>
    </row>
    <row r="201" ht="15.75" customHeight="1">
      <c r="A201" s="242"/>
      <c r="B201" s="222"/>
      <c r="C201" s="223"/>
      <c r="D201" s="231"/>
      <c r="E201" s="3"/>
      <c r="F201" s="3"/>
      <c r="G201" s="3"/>
      <c r="H201" s="3"/>
      <c r="J201" s="226"/>
      <c r="K201" s="3"/>
      <c r="L201" s="3"/>
      <c r="O201" s="227"/>
      <c r="Q201" s="94"/>
      <c r="R201" s="94"/>
      <c r="S201" s="94"/>
      <c r="T201" s="94"/>
    </row>
    <row r="202" ht="15.75" customHeight="1">
      <c r="A202" s="242"/>
      <c r="B202" s="222"/>
      <c r="C202" s="223"/>
      <c r="D202" s="231"/>
      <c r="E202" s="3"/>
      <c r="F202" s="3"/>
      <c r="G202" s="3"/>
      <c r="H202" s="3"/>
      <c r="J202" s="226"/>
      <c r="K202" s="3"/>
      <c r="L202" s="3"/>
      <c r="O202" s="227"/>
      <c r="Q202" s="94"/>
      <c r="R202" s="94"/>
      <c r="S202" s="94"/>
      <c r="T202" s="94"/>
    </row>
    <row r="203" ht="15.75" customHeight="1">
      <c r="A203" s="242"/>
      <c r="B203" s="222"/>
      <c r="C203" s="223"/>
      <c r="D203" s="231"/>
      <c r="E203" s="3"/>
      <c r="F203" s="3"/>
      <c r="G203" s="3"/>
      <c r="H203" s="3"/>
      <c r="J203" s="226"/>
      <c r="K203" s="3"/>
      <c r="L203" s="3"/>
      <c r="O203" s="227"/>
      <c r="Q203" s="94"/>
      <c r="R203" s="94"/>
      <c r="S203" s="94"/>
      <c r="T203" s="94"/>
    </row>
    <row r="204" ht="15.75" customHeight="1">
      <c r="A204" s="242"/>
      <c r="B204" s="222"/>
      <c r="C204" s="223"/>
      <c r="D204" s="231"/>
      <c r="E204" s="3"/>
      <c r="F204" s="3"/>
      <c r="G204" s="3"/>
      <c r="H204" s="3"/>
      <c r="J204" s="226"/>
      <c r="K204" s="3"/>
      <c r="L204" s="3"/>
      <c r="O204" s="227"/>
      <c r="Q204" s="94"/>
      <c r="R204" s="94"/>
      <c r="S204" s="94"/>
      <c r="T204" s="94"/>
    </row>
    <row r="205" ht="15.75" customHeight="1">
      <c r="A205" s="242"/>
      <c r="B205" s="222"/>
      <c r="C205" s="223"/>
      <c r="D205" s="231"/>
      <c r="E205" s="3"/>
      <c r="F205" s="3"/>
      <c r="G205" s="3"/>
      <c r="H205" s="3"/>
      <c r="J205" s="226"/>
      <c r="K205" s="3"/>
      <c r="L205" s="3"/>
      <c r="O205" s="227"/>
      <c r="Q205" s="94"/>
      <c r="R205" s="94"/>
      <c r="S205" s="94"/>
      <c r="T205" s="94"/>
    </row>
    <row r="206" ht="15.75" customHeight="1">
      <c r="A206" s="242"/>
      <c r="B206" s="222"/>
      <c r="C206" s="223"/>
      <c r="D206" s="231"/>
      <c r="E206" s="3"/>
      <c r="F206" s="3"/>
      <c r="G206" s="3"/>
      <c r="H206" s="3"/>
      <c r="J206" s="226"/>
      <c r="K206" s="3"/>
      <c r="L206" s="3"/>
      <c r="O206" s="227"/>
      <c r="Q206" s="94"/>
      <c r="R206" s="94"/>
      <c r="S206" s="94"/>
      <c r="T206" s="94"/>
    </row>
    <row r="207" ht="15.75" customHeight="1">
      <c r="A207" s="242"/>
      <c r="B207" s="222"/>
      <c r="C207" s="223"/>
      <c r="D207" s="231"/>
      <c r="E207" s="3"/>
      <c r="F207" s="3"/>
      <c r="G207" s="3"/>
      <c r="H207" s="3"/>
      <c r="J207" s="226"/>
      <c r="K207" s="3"/>
      <c r="L207" s="3"/>
      <c r="O207" s="227"/>
      <c r="Q207" s="94"/>
      <c r="R207" s="94"/>
      <c r="S207" s="94"/>
      <c r="T207" s="94"/>
    </row>
    <row r="208" ht="15.75" customHeight="1">
      <c r="A208" s="242"/>
      <c r="B208" s="222"/>
      <c r="C208" s="223"/>
      <c r="D208" s="231"/>
      <c r="E208" s="3"/>
      <c r="F208" s="3"/>
      <c r="G208" s="3"/>
      <c r="H208" s="3"/>
      <c r="J208" s="226"/>
      <c r="K208" s="3"/>
      <c r="L208" s="3"/>
      <c r="O208" s="227"/>
      <c r="Q208" s="94"/>
      <c r="R208" s="94"/>
      <c r="S208" s="94"/>
      <c r="T208" s="94"/>
    </row>
    <row r="209" ht="15.75" customHeight="1">
      <c r="A209" s="242"/>
      <c r="B209" s="222"/>
      <c r="C209" s="223"/>
      <c r="D209" s="231"/>
      <c r="E209" s="3"/>
      <c r="F209" s="3"/>
      <c r="G209" s="3"/>
      <c r="H209" s="3"/>
      <c r="J209" s="226"/>
      <c r="K209" s="3"/>
      <c r="L209" s="3"/>
      <c r="O209" s="227"/>
      <c r="Q209" s="94"/>
      <c r="R209" s="94"/>
      <c r="S209" s="94"/>
      <c r="T209" s="94"/>
    </row>
    <row r="210" ht="15.75" customHeight="1">
      <c r="A210" s="242"/>
      <c r="B210" s="222"/>
      <c r="C210" s="223"/>
      <c r="D210" s="231"/>
      <c r="E210" s="3"/>
      <c r="F210" s="3"/>
      <c r="G210" s="3"/>
      <c r="H210" s="3"/>
      <c r="J210" s="226"/>
      <c r="K210" s="3"/>
      <c r="L210" s="3"/>
      <c r="O210" s="227"/>
      <c r="Q210" s="94"/>
      <c r="R210" s="94"/>
      <c r="S210" s="94"/>
      <c r="T210" s="94"/>
    </row>
    <row r="211" ht="15.75" customHeight="1">
      <c r="A211" s="242"/>
      <c r="B211" s="222"/>
      <c r="C211" s="223"/>
      <c r="D211" s="231"/>
      <c r="E211" s="3"/>
      <c r="F211" s="3"/>
      <c r="G211" s="3"/>
      <c r="H211" s="3"/>
      <c r="J211" s="226"/>
      <c r="K211" s="3"/>
      <c r="L211" s="3"/>
      <c r="O211" s="227"/>
      <c r="Q211" s="94"/>
      <c r="R211" s="94"/>
      <c r="S211" s="94"/>
      <c r="T211" s="94"/>
    </row>
    <row r="212" ht="15.75" customHeight="1">
      <c r="A212" s="242"/>
      <c r="B212" s="222"/>
      <c r="C212" s="223"/>
      <c r="D212" s="231"/>
      <c r="E212" s="3"/>
      <c r="F212" s="3"/>
      <c r="G212" s="3"/>
      <c r="H212" s="3"/>
      <c r="J212" s="226"/>
      <c r="K212" s="3"/>
      <c r="L212" s="3"/>
      <c r="O212" s="227"/>
      <c r="Q212" s="94"/>
      <c r="R212" s="94"/>
      <c r="S212" s="94"/>
      <c r="T212" s="94"/>
    </row>
    <row r="213" ht="15.75" customHeight="1">
      <c r="A213" s="242"/>
      <c r="B213" s="222"/>
      <c r="C213" s="223"/>
      <c r="D213" s="231"/>
      <c r="E213" s="3"/>
      <c r="F213" s="3"/>
      <c r="G213" s="3"/>
      <c r="H213" s="3"/>
      <c r="J213" s="226"/>
      <c r="K213" s="3"/>
      <c r="L213" s="3"/>
      <c r="O213" s="227"/>
      <c r="Q213" s="94"/>
      <c r="R213" s="94"/>
      <c r="S213" s="94"/>
      <c r="T213" s="94"/>
    </row>
    <row r="214" ht="15.75" customHeight="1">
      <c r="A214" s="242"/>
      <c r="B214" s="222"/>
      <c r="C214" s="223"/>
      <c r="D214" s="231"/>
      <c r="E214" s="3"/>
      <c r="F214" s="3"/>
      <c r="G214" s="3"/>
      <c r="H214" s="3"/>
      <c r="J214" s="226"/>
      <c r="K214" s="3"/>
      <c r="L214" s="3"/>
      <c r="O214" s="227"/>
      <c r="Q214" s="94"/>
      <c r="R214" s="94"/>
      <c r="S214" s="94"/>
      <c r="T214" s="94"/>
    </row>
    <row r="215" ht="15.75" customHeight="1">
      <c r="A215" s="242"/>
      <c r="B215" s="222"/>
      <c r="C215" s="223"/>
      <c r="D215" s="231"/>
      <c r="E215" s="3"/>
      <c r="F215" s="3"/>
      <c r="G215" s="3"/>
      <c r="H215" s="3"/>
      <c r="J215" s="226"/>
      <c r="K215" s="3"/>
      <c r="L215" s="3"/>
      <c r="O215" s="227"/>
      <c r="Q215" s="94"/>
      <c r="R215" s="94"/>
      <c r="S215" s="94"/>
      <c r="T215" s="94"/>
    </row>
    <row r="216" ht="15.75" customHeight="1">
      <c r="A216" s="242"/>
      <c r="B216" s="222"/>
      <c r="C216" s="223"/>
      <c r="D216" s="231"/>
      <c r="E216" s="3"/>
      <c r="F216" s="3"/>
      <c r="G216" s="3"/>
      <c r="H216" s="3"/>
      <c r="J216" s="226"/>
      <c r="K216" s="3"/>
      <c r="L216" s="3"/>
      <c r="O216" s="227"/>
      <c r="Q216" s="94"/>
      <c r="R216" s="94"/>
      <c r="S216" s="94"/>
      <c r="T216" s="94"/>
    </row>
    <row r="217" ht="15.75" customHeight="1">
      <c r="A217" s="242"/>
      <c r="B217" s="222"/>
      <c r="C217" s="223"/>
      <c r="D217" s="231"/>
      <c r="E217" s="3"/>
      <c r="F217" s="3"/>
      <c r="G217" s="3"/>
      <c r="H217" s="3"/>
      <c r="J217" s="226"/>
      <c r="K217" s="3"/>
      <c r="L217" s="3"/>
      <c r="O217" s="227"/>
      <c r="Q217" s="94"/>
      <c r="R217" s="94"/>
      <c r="S217" s="94"/>
      <c r="T217" s="94"/>
    </row>
    <row r="218" ht="15.75" customHeight="1">
      <c r="A218" s="242"/>
      <c r="B218" s="222"/>
      <c r="C218" s="223"/>
      <c r="D218" s="231"/>
      <c r="E218" s="3"/>
      <c r="F218" s="3"/>
      <c r="G218" s="3"/>
      <c r="H218" s="3"/>
      <c r="J218" s="226"/>
      <c r="K218" s="3"/>
      <c r="L218" s="3"/>
      <c r="O218" s="227"/>
      <c r="Q218" s="94"/>
      <c r="R218" s="94"/>
      <c r="S218" s="94"/>
      <c r="T218" s="94"/>
    </row>
    <row r="219" ht="15.75" customHeight="1">
      <c r="A219" s="242"/>
      <c r="B219" s="222"/>
      <c r="C219" s="223"/>
      <c r="D219" s="231"/>
      <c r="E219" s="3"/>
      <c r="F219" s="3"/>
      <c r="G219" s="3"/>
      <c r="H219" s="3"/>
      <c r="J219" s="226"/>
      <c r="K219" s="3"/>
      <c r="L219" s="3"/>
      <c r="O219" s="227"/>
      <c r="Q219" s="94"/>
      <c r="R219" s="94"/>
      <c r="S219" s="94"/>
      <c r="T219" s="94"/>
    </row>
    <row r="220" ht="15.75" customHeight="1">
      <c r="A220" s="242"/>
      <c r="B220" s="222"/>
      <c r="C220" s="223"/>
      <c r="D220" s="231"/>
      <c r="E220" s="3"/>
      <c r="F220" s="3"/>
      <c r="G220" s="3"/>
      <c r="H220" s="3"/>
      <c r="J220" s="226"/>
      <c r="K220" s="3"/>
      <c r="L220" s="3"/>
      <c r="O220" s="227"/>
      <c r="Q220" s="94"/>
      <c r="R220" s="94"/>
      <c r="S220" s="94"/>
      <c r="T220" s="94"/>
    </row>
    <row r="221" ht="15.75" customHeight="1">
      <c r="A221" s="242"/>
      <c r="B221" s="222"/>
      <c r="C221" s="223"/>
      <c r="D221" s="231"/>
      <c r="E221" s="3"/>
      <c r="F221" s="3"/>
      <c r="G221" s="3"/>
      <c r="H221" s="3"/>
      <c r="J221" s="226"/>
      <c r="K221" s="3"/>
      <c r="L221" s="3"/>
      <c r="O221" s="227"/>
      <c r="Q221" s="94"/>
      <c r="R221" s="94"/>
      <c r="S221" s="94"/>
      <c r="T221" s="94"/>
    </row>
    <row r="222" ht="15.75" customHeight="1">
      <c r="A222" s="242"/>
      <c r="B222" s="222"/>
      <c r="C222" s="223"/>
      <c r="D222" s="231"/>
      <c r="E222" s="3"/>
      <c r="F222" s="3"/>
      <c r="G222" s="3"/>
      <c r="H222" s="3"/>
      <c r="J222" s="226"/>
      <c r="K222" s="3"/>
      <c r="L222" s="3"/>
      <c r="O222" s="227"/>
      <c r="Q222" s="94"/>
      <c r="R222" s="94"/>
      <c r="S222" s="94"/>
      <c r="T222" s="94"/>
    </row>
    <row r="223" ht="15.75" customHeight="1">
      <c r="A223" s="242"/>
      <c r="B223" s="222"/>
      <c r="C223" s="223"/>
      <c r="D223" s="231"/>
      <c r="E223" s="3"/>
      <c r="F223" s="3"/>
      <c r="G223" s="3"/>
      <c r="H223" s="3"/>
      <c r="J223" s="226"/>
      <c r="K223" s="3"/>
      <c r="L223" s="3"/>
      <c r="O223" s="227"/>
      <c r="Q223" s="94"/>
      <c r="R223" s="94"/>
      <c r="S223" s="94"/>
      <c r="T223" s="94"/>
    </row>
    <row r="224" ht="15.75" customHeight="1">
      <c r="A224" s="242"/>
      <c r="B224" s="222"/>
      <c r="C224" s="223"/>
      <c r="D224" s="231"/>
      <c r="E224" s="3"/>
      <c r="F224" s="3"/>
      <c r="G224" s="3"/>
      <c r="H224" s="3"/>
      <c r="J224" s="226"/>
      <c r="K224" s="3"/>
      <c r="L224" s="3"/>
      <c r="O224" s="227"/>
      <c r="Q224" s="94"/>
      <c r="R224" s="94"/>
      <c r="S224" s="94"/>
      <c r="T224" s="94"/>
    </row>
    <row r="225" ht="15.75" customHeight="1">
      <c r="A225" s="242"/>
      <c r="B225" s="222"/>
      <c r="C225" s="223"/>
      <c r="D225" s="231"/>
      <c r="E225" s="3"/>
      <c r="F225" s="3"/>
      <c r="G225" s="3"/>
      <c r="H225" s="3"/>
      <c r="J225" s="226"/>
      <c r="K225" s="3"/>
      <c r="L225" s="3"/>
      <c r="O225" s="227"/>
      <c r="Q225" s="94"/>
      <c r="R225" s="94"/>
      <c r="S225" s="94"/>
      <c r="T225" s="94"/>
    </row>
    <row r="226" ht="15.75" customHeight="1">
      <c r="A226" s="242"/>
      <c r="B226" s="222"/>
      <c r="C226" s="223"/>
      <c r="D226" s="231"/>
      <c r="E226" s="3"/>
      <c r="F226" s="3"/>
      <c r="G226" s="3"/>
      <c r="H226" s="3"/>
      <c r="J226" s="226"/>
      <c r="K226" s="3"/>
      <c r="L226" s="3"/>
      <c r="O226" s="227"/>
      <c r="Q226" s="94"/>
      <c r="R226" s="94"/>
      <c r="S226" s="94"/>
      <c r="T226" s="94"/>
    </row>
    <row r="227" ht="15.75" customHeight="1">
      <c r="A227" s="242"/>
      <c r="B227" s="222"/>
      <c r="C227" s="223"/>
      <c r="D227" s="231"/>
      <c r="E227" s="3"/>
      <c r="F227" s="3"/>
      <c r="G227" s="3"/>
      <c r="H227" s="3"/>
      <c r="J227" s="226"/>
      <c r="K227" s="3"/>
      <c r="L227" s="3"/>
      <c r="O227" s="227"/>
      <c r="Q227" s="94"/>
      <c r="R227" s="94"/>
      <c r="S227" s="94"/>
      <c r="T227" s="94"/>
    </row>
    <row r="228" ht="15.75" customHeight="1">
      <c r="A228" s="242"/>
      <c r="B228" s="222"/>
      <c r="C228" s="223"/>
      <c r="D228" s="231"/>
      <c r="E228" s="3"/>
      <c r="F228" s="3"/>
      <c r="G228" s="3"/>
      <c r="H228" s="3"/>
      <c r="J228" s="226"/>
      <c r="K228" s="3"/>
      <c r="L228" s="3"/>
      <c r="O228" s="227"/>
      <c r="Q228" s="94"/>
      <c r="R228" s="94"/>
      <c r="S228" s="94"/>
      <c r="T228" s="94"/>
    </row>
    <row r="229" ht="15.75" customHeight="1">
      <c r="A229" s="242"/>
      <c r="B229" s="222"/>
      <c r="C229" s="223"/>
      <c r="D229" s="231"/>
      <c r="E229" s="3"/>
      <c r="F229" s="3"/>
      <c r="G229" s="3"/>
      <c r="H229" s="3"/>
      <c r="J229" s="226"/>
      <c r="K229" s="3"/>
      <c r="L229" s="3"/>
      <c r="O229" s="227"/>
      <c r="Q229" s="94"/>
      <c r="R229" s="94"/>
      <c r="S229" s="94"/>
      <c r="T229" s="94"/>
    </row>
    <row r="230" ht="15.75" customHeight="1">
      <c r="A230" s="242"/>
      <c r="B230" s="222"/>
      <c r="C230" s="223"/>
      <c r="D230" s="231"/>
      <c r="E230" s="3"/>
      <c r="F230" s="3"/>
      <c r="G230" s="3"/>
      <c r="H230" s="3"/>
      <c r="J230" s="226"/>
      <c r="K230" s="3"/>
      <c r="L230" s="3"/>
      <c r="O230" s="227"/>
      <c r="Q230" s="94"/>
      <c r="R230" s="94"/>
      <c r="S230" s="94"/>
      <c r="T230" s="94"/>
    </row>
    <row r="231" ht="15.75" customHeight="1">
      <c r="A231" s="242"/>
      <c r="B231" s="222"/>
      <c r="C231" s="223"/>
      <c r="D231" s="231"/>
      <c r="E231" s="3"/>
      <c r="F231" s="3"/>
      <c r="G231" s="3"/>
      <c r="H231" s="3"/>
      <c r="J231" s="226"/>
      <c r="K231" s="3"/>
      <c r="L231" s="3"/>
      <c r="O231" s="227"/>
      <c r="Q231" s="94"/>
      <c r="R231" s="94"/>
      <c r="S231" s="94"/>
      <c r="T231" s="94"/>
    </row>
    <row r="232" ht="15.75" customHeight="1">
      <c r="A232" s="242"/>
      <c r="B232" s="222"/>
      <c r="C232" s="223"/>
      <c r="D232" s="231"/>
      <c r="E232" s="3"/>
      <c r="F232" s="3"/>
      <c r="G232" s="3"/>
      <c r="H232" s="3"/>
      <c r="J232" s="226"/>
      <c r="K232" s="3"/>
      <c r="L232" s="3"/>
      <c r="O232" s="227"/>
      <c r="Q232" s="94"/>
      <c r="R232" s="94"/>
      <c r="S232" s="94"/>
      <c r="T232" s="94"/>
    </row>
    <row r="233" ht="15.75" customHeight="1">
      <c r="A233" s="242"/>
      <c r="B233" s="222"/>
      <c r="C233" s="223"/>
      <c r="D233" s="231"/>
      <c r="E233" s="3"/>
      <c r="F233" s="3"/>
      <c r="G233" s="3"/>
      <c r="H233" s="3"/>
      <c r="J233" s="226"/>
      <c r="K233" s="3"/>
      <c r="L233" s="3"/>
      <c r="O233" s="227"/>
      <c r="Q233" s="94"/>
      <c r="R233" s="94"/>
      <c r="S233" s="94"/>
      <c r="T233" s="94"/>
    </row>
    <row r="234" ht="15.75" customHeight="1">
      <c r="A234" s="242"/>
      <c r="B234" s="222"/>
      <c r="C234" s="223"/>
      <c r="D234" s="231"/>
      <c r="E234" s="3"/>
      <c r="F234" s="3"/>
      <c r="G234" s="3"/>
      <c r="H234" s="3"/>
      <c r="J234" s="226"/>
      <c r="K234" s="3"/>
      <c r="L234" s="3"/>
      <c r="O234" s="227"/>
      <c r="Q234" s="94"/>
      <c r="R234" s="94"/>
      <c r="S234" s="94"/>
      <c r="T234" s="94"/>
    </row>
    <row r="235" ht="15.75" customHeight="1">
      <c r="A235" s="242"/>
      <c r="B235" s="222"/>
      <c r="C235" s="223"/>
      <c r="D235" s="231"/>
      <c r="E235" s="3"/>
      <c r="F235" s="3"/>
      <c r="G235" s="3"/>
      <c r="H235" s="3"/>
      <c r="J235" s="226"/>
      <c r="K235" s="3"/>
      <c r="L235" s="3"/>
      <c r="O235" s="227"/>
      <c r="Q235" s="94"/>
      <c r="R235" s="94"/>
      <c r="S235" s="94"/>
      <c r="T235" s="94"/>
    </row>
    <row r="236" ht="15.75" customHeight="1">
      <c r="A236" s="242"/>
      <c r="B236" s="222"/>
      <c r="C236" s="223"/>
      <c r="D236" s="231"/>
      <c r="E236" s="3"/>
      <c r="F236" s="3"/>
      <c r="G236" s="3"/>
      <c r="H236" s="3"/>
      <c r="J236" s="226"/>
      <c r="K236" s="3"/>
      <c r="L236" s="3"/>
      <c r="O236" s="227"/>
      <c r="Q236" s="94"/>
      <c r="R236" s="94"/>
      <c r="S236" s="94"/>
      <c r="T236" s="94"/>
    </row>
    <row r="237" ht="15.75" customHeight="1">
      <c r="A237" s="242"/>
      <c r="B237" s="222"/>
      <c r="C237" s="223"/>
      <c r="D237" s="231"/>
      <c r="E237" s="3"/>
      <c r="F237" s="3"/>
      <c r="G237" s="3"/>
      <c r="H237" s="3"/>
      <c r="J237" s="226"/>
      <c r="K237" s="3"/>
      <c r="L237" s="3"/>
      <c r="O237" s="227"/>
      <c r="Q237" s="94"/>
      <c r="R237" s="94"/>
      <c r="S237" s="94"/>
      <c r="T237" s="94"/>
    </row>
    <row r="238" ht="15.75" customHeight="1">
      <c r="A238" s="242"/>
      <c r="B238" s="222"/>
      <c r="C238" s="223"/>
      <c r="D238" s="231"/>
      <c r="E238" s="3"/>
      <c r="F238" s="3"/>
      <c r="G238" s="3"/>
      <c r="H238" s="3"/>
      <c r="J238" s="226"/>
      <c r="K238" s="3"/>
      <c r="L238" s="3"/>
      <c r="O238" s="227"/>
      <c r="Q238" s="94"/>
      <c r="R238" s="94"/>
      <c r="S238" s="94"/>
      <c r="T238" s="94"/>
    </row>
    <row r="239" ht="15.75" customHeight="1">
      <c r="A239" s="242"/>
      <c r="B239" s="222"/>
      <c r="C239" s="223"/>
      <c r="D239" s="231"/>
      <c r="E239" s="3"/>
      <c r="F239" s="3"/>
      <c r="G239" s="3"/>
      <c r="H239" s="3"/>
      <c r="J239" s="226"/>
      <c r="K239" s="3"/>
      <c r="L239" s="3"/>
      <c r="O239" s="227"/>
      <c r="Q239" s="94"/>
      <c r="R239" s="94"/>
      <c r="S239" s="94"/>
      <c r="T239" s="94"/>
    </row>
    <row r="240" ht="15.75" customHeight="1">
      <c r="A240" s="242"/>
      <c r="B240" s="222"/>
      <c r="C240" s="223"/>
      <c r="D240" s="231"/>
      <c r="E240" s="3"/>
      <c r="F240" s="3"/>
      <c r="G240" s="3"/>
      <c r="H240" s="3"/>
      <c r="J240" s="226"/>
      <c r="K240" s="3"/>
      <c r="L240" s="3"/>
      <c r="O240" s="227"/>
      <c r="Q240" s="94"/>
      <c r="R240" s="94"/>
      <c r="S240" s="94"/>
      <c r="T240" s="94"/>
    </row>
    <row r="241" ht="15.75" customHeight="1">
      <c r="A241" s="242"/>
      <c r="B241" s="222"/>
      <c r="C241" s="223"/>
      <c r="D241" s="231"/>
      <c r="E241" s="3"/>
      <c r="F241" s="3"/>
      <c r="G241" s="3"/>
      <c r="H241" s="3"/>
      <c r="J241" s="226"/>
      <c r="K241" s="3"/>
      <c r="L241" s="3"/>
      <c r="O241" s="227"/>
      <c r="Q241" s="94"/>
      <c r="R241" s="94"/>
      <c r="S241" s="94"/>
      <c r="T241" s="94"/>
    </row>
    <row r="242" ht="15.75" customHeight="1">
      <c r="A242" s="242"/>
      <c r="B242" s="222"/>
      <c r="C242" s="223"/>
      <c r="D242" s="231"/>
      <c r="E242" s="3"/>
      <c r="F242" s="3"/>
      <c r="G242" s="3"/>
      <c r="H242" s="3"/>
      <c r="J242" s="226"/>
      <c r="K242" s="3"/>
      <c r="L242" s="3"/>
      <c r="O242" s="227"/>
      <c r="Q242" s="94"/>
      <c r="R242" s="94"/>
      <c r="S242" s="94"/>
      <c r="T242" s="94"/>
    </row>
    <row r="243" ht="15.75" customHeight="1">
      <c r="A243" s="242"/>
      <c r="B243" s="222"/>
      <c r="C243" s="223"/>
      <c r="D243" s="231"/>
      <c r="E243" s="3"/>
      <c r="F243" s="3"/>
      <c r="G243" s="3"/>
      <c r="H243" s="3"/>
      <c r="J243" s="226"/>
      <c r="K243" s="3"/>
      <c r="L243" s="3"/>
      <c r="O243" s="227"/>
      <c r="Q243" s="94"/>
      <c r="R243" s="94"/>
      <c r="S243" s="94"/>
      <c r="T243" s="94"/>
    </row>
    <row r="244" ht="15.75" customHeight="1">
      <c r="A244" s="242"/>
      <c r="B244" s="222"/>
      <c r="C244" s="223"/>
      <c r="D244" s="231"/>
      <c r="E244" s="3"/>
      <c r="F244" s="3"/>
      <c r="G244" s="3"/>
      <c r="H244" s="3"/>
      <c r="J244" s="226"/>
      <c r="K244" s="3"/>
      <c r="L244" s="3"/>
      <c r="O244" s="227"/>
      <c r="Q244" s="94"/>
      <c r="R244" s="94"/>
      <c r="S244" s="94"/>
      <c r="T244" s="94"/>
    </row>
    <row r="245" ht="15.75" customHeight="1">
      <c r="A245" s="242"/>
      <c r="B245" s="222"/>
      <c r="C245" s="223"/>
      <c r="D245" s="231"/>
      <c r="E245" s="3"/>
      <c r="F245" s="3"/>
      <c r="G245" s="3"/>
      <c r="H245" s="3"/>
      <c r="J245" s="226"/>
      <c r="K245" s="3"/>
      <c r="L245" s="3"/>
      <c r="O245" s="227"/>
      <c r="Q245" s="94"/>
      <c r="R245" s="94"/>
      <c r="S245" s="94"/>
      <c r="T245" s="94"/>
    </row>
    <row r="246" ht="15.75" customHeight="1">
      <c r="A246" s="234"/>
      <c r="B246" s="222"/>
      <c r="C246" s="223"/>
      <c r="D246" s="231"/>
      <c r="E246" s="3"/>
      <c r="F246" s="3"/>
      <c r="G246" s="3"/>
      <c r="H246" s="3"/>
      <c r="J246" s="226"/>
      <c r="K246" s="3"/>
      <c r="L246" s="3"/>
      <c r="O246" s="227"/>
      <c r="Q246" s="94"/>
      <c r="R246" s="94"/>
      <c r="S246" s="94"/>
      <c r="T246" s="94"/>
    </row>
    <row r="247" ht="15.75" customHeight="1">
      <c r="A247" s="234"/>
      <c r="B247" s="222"/>
      <c r="C247" s="223"/>
      <c r="D247" s="231"/>
      <c r="E247" s="3"/>
      <c r="F247" s="3"/>
      <c r="G247" s="3"/>
      <c r="H247" s="3"/>
      <c r="J247" s="226"/>
      <c r="K247" s="3"/>
      <c r="L247" s="3"/>
      <c r="O247" s="227"/>
      <c r="Q247" s="94"/>
      <c r="R247" s="94"/>
      <c r="S247" s="94"/>
      <c r="T247" s="94"/>
    </row>
    <row r="248" ht="15.75" customHeight="1">
      <c r="A248" s="234"/>
      <c r="B248" s="222"/>
      <c r="C248" s="223"/>
      <c r="D248" s="231"/>
      <c r="E248" s="3"/>
      <c r="F248" s="3"/>
      <c r="G248" s="3"/>
      <c r="H248" s="3"/>
      <c r="J248" s="226"/>
      <c r="K248" s="3"/>
      <c r="L248" s="3"/>
      <c r="O248" s="227"/>
      <c r="Q248" s="94"/>
      <c r="R248" s="94"/>
      <c r="S248" s="94"/>
      <c r="T248" s="94"/>
    </row>
    <row r="249" ht="15.75" customHeight="1">
      <c r="A249" s="234"/>
      <c r="B249" s="222"/>
      <c r="C249" s="223"/>
      <c r="D249" s="231"/>
      <c r="E249" s="3"/>
      <c r="F249" s="3"/>
      <c r="G249" s="3"/>
      <c r="H249" s="3"/>
      <c r="J249" s="226"/>
      <c r="K249" s="3"/>
      <c r="L249" s="3"/>
      <c r="O249" s="227"/>
      <c r="Q249" s="94"/>
      <c r="R249" s="94"/>
      <c r="S249" s="94"/>
      <c r="T249" s="94"/>
    </row>
    <row r="250" ht="15.75" customHeight="1">
      <c r="A250" s="234"/>
      <c r="B250" s="222"/>
      <c r="C250" s="223"/>
      <c r="D250" s="231"/>
      <c r="E250" s="3"/>
      <c r="F250" s="3"/>
      <c r="G250" s="3"/>
      <c r="H250" s="3"/>
      <c r="J250" s="226"/>
      <c r="K250" s="3"/>
      <c r="L250" s="3"/>
      <c r="O250" s="227"/>
      <c r="Q250" s="94"/>
      <c r="R250" s="94"/>
      <c r="S250" s="94"/>
      <c r="T250" s="94"/>
    </row>
    <row r="251" ht="15.75" customHeight="1">
      <c r="A251" s="234"/>
      <c r="B251" s="222"/>
      <c r="C251" s="223"/>
      <c r="D251" s="231"/>
      <c r="E251" s="3"/>
      <c r="F251" s="3"/>
      <c r="G251" s="3"/>
      <c r="H251" s="3"/>
      <c r="J251" s="226"/>
      <c r="K251" s="3"/>
      <c r="L251" s="3"/>
      <c r="O251" s="227"/>
      <c r="Q251" s="94"/>
      <c r="R251" s="94"/>
      <c r="S251" s="94"/>
      <c r="T251" s="94"/>
    </row>
    <row r="252" ht="15.75" customHeight="1">
      <c r="A252" s="234"/>
      <c r="B252" s="222"/>
      <c r="C252" s="223"/>
      <c r="D252" s="231"/>
      <c r="E252" s="3"/>
      <c r="F252" s="3"/>
      <c r="G252" s="3"/>
      <c r="H252" s="3"/>
      <c r="J252" s="226"/>
      <c r="K252" s="3"/>
      <c r="L252" s="3"/>
      <c r="O252" s="227"/>
      <c r="Q252" s="94"/>
      <c r="R252" s="94"/>
      <c r="S252" s="94"/>
      <c r="T252" s="94"/>
    </row>
    <row r="253" ht="15.75" customHeight="1">
      <c r="A253" s="234"/>
      <c r="B253" s="222"/>
      <c r="C253" s="223"/>
      <c r="D253" s="231"/>
      <c r="E253" s="3"/>
      <c r="F253" s="3"/>
      <c r="G253" s="3"/>
      <c r="H253" s="3"/>
      <c r="J253" s="226"/>
      <c r="K253" s="3"/>
      <c r="L253" s="3"/>
      <c r="O253" s="227"/>
      <c r="Q253" s="94"/>
      <c r="R253" s="94"/>
      <c r="S253" s="94"/>
      <c r="T253" s="94"/>
    </row>
    <row r="254" ht="15.75" customHeight="1">
      <c r="A254" s="234"/>
      <c r="B254" s="222"/>
      <c r="C254" s="223"/>
      <c r="D254" s="231"/>
      <c r="E254" s="3"/>
      <c r="F254" s="3"/>
      <c r="G254" s="3"/>
      <c r="H254" s="3"/>
      <c r="J254" s="226"/>
      <c r="K254" s="3"/>
      <c r="L254" s="3"/>
      <c r="O254" s="227"/>
      <c r="Q254" s="94"/>
      <c r="R254" s="94"/>
      <c r="S254" s="94"/>
      <c r="T254" s="94"/>
    </row>
    <row r="255" ht="15.75" customHeight="1">
      <c r="A255" s="234"/>
      <c r="B255" s="222"/>
      <c r="C255" s="223"/>
      <c r="D255" s="231"/>
      <c r="E255" s="3"/>
      <c r="F255" s="3"/>
      <c r="G255" s="3"/>
      <c r="H255" s="3"/>
      <c r="J255" s="226"/>
      <c r="K255" s="3"/>
      <c r="L255" s="3"/>
      <c r="O255" s="227"/>
      <c r="Q255" s="94"/>
      <c r="R255" s="94"/>
      <c r="S255" s="94"/>
      <c r="T255" s="94"/>
    </row>
    <row r="256" ht="15.75" customHeight="1">
      <c r="A256" s="234"/>
      <c r="B256" s="222"/>
      <c r="C256" s="223"/>
      <c r="D256" s="231"/>
      <c r="E256" s="3"/>
      <c r="F256" s="3"/>
      <c r="G256" s="3"/>
      <c r="H256" s="3"/>
      <c r="J256" s="226"/>
      <c r="K256" s="3"/>
      <c r="L256" s="3"/>
      <c r="O256" s="227"/>
      <c r="Q256" s="94"/>
      <c r="R256" s="94"/>
      <c r="S256" s="94"/>
      <c r="T256" s="94"/>
    </row>
    <row r="257" ht="15.75" customHeight="1">
      <c r="A257" s="234"/>
      <c r="B257" s="222"/>
      <c r="C257" s="223"/>
      <c r="D257" s="231"/>
      <c r="E257" s="3"/>
      <c r="F257" s="3"/>
      <c r="G257" s="3"/>
      <c r="H257" s="3"/>
      <c r="J257" s="226"/>
      <c r="K257" s="3"/>
      <c r="L257" s="3"/>
      <c r="O257" s="227"/>
      <c r="Q257" s="94"/>
      <c r="R257" s="94"/>
      <c r="S257" s="94"/>
      <c r="T257" s="94"/>
    </row>
    <row r="258" ht="15.75" customHeight="1">
      <c r="A258" s="234"/>
      <c r="B258" s="222"/>
      <c r="C258" s="223"/>
      <c r="D258" s="231"/>
      <c r="E258" s="3"/>
      <c r="F258" s="3"/>
      <c r="G258" s="3"/>
      <c r="H258" s="3"/>
      <c r="J258" s="226"/>
      <c r="K258" s="3"/>
      <c r="L258" s="3"/>
      <c r="O258" s="227"/>
      <c r="Q258" s="94"/>
      <c r="R258" s="94"/>
      <c r="S258" s="94"/>
      <c r="T258" s="94"/>
    </row>
    <row r="259" ht="15.75" customHeight="1">
      <c r="A259" s="234"/>
      <c r="B259" s="222"/>
      <c r="C259" s="223"/>
      <c r="D259" s="231"/>
      <c r="E259" s="3"/>
      <c r="F259" s="3"/>
      <c r="G259" s="3"/>
      <c r="H259" s="3"/>
      <c r="J259" s="226"/>
      <c r="K259" s="3"/>
      <c r="L259" s="3"/>
      <c r="O259" s="227"/>
      <c r="Q259" s="94"/>
      <c r="R259" s="94"/>
      <c r="S259" s="94"/>
      <c r="T259" s="94"/>
    </row>
    <row r="260" ht="15.75" customHeight="1">
      <c r="A260" s="234"/>
      <c r="B260" s="222"/>
      <c r="C260" s="223"/>
      <c r="D260" s="231"/>
      <c r="E260" s="3"/>
      <c r="F260" s="3"/>
      <c r="G260" s="3"/>
      <c r="H260" s="3"/>
      <c r="J260" s="226"/>
      <c r="K260" s="3"/>
      <c r="L260" s="3"/>
      <c r="O260" s="227"/>
      <c r="Q260" s="94"/>
      <c r="R260" s="94"/>
      <c r="S260" s="94"/>
      <c r="T260" s="94"/>
    </row>
    <row r="261" ht="15.75" customHeight="1">
      <c r="A261" s="234"/>
      <c r="B261" s="222"/>
      <c r="C261" s="223"/>
      <c r="D261" s="231"/>
      <c r="E261" s="3"/>
      <c r="F261" s="3"/>
      <c r="G261" s="3"/>
      <c r="H261" s="3"/>
      <c r="J261" s="226"/>
      <c r="K261" s="3"/>
      <c r="L261" s="3"/>
      <c r="O261" s="227"/>
      <c r="Q261" s="94"/>
      <c r="R261" s="94"/>
      <c r="S261" s="94"/>
      <c r="T261" s="94"/>
    </row>
    <row r="262" ht="15.75" customHeight="1">
      <c r="A262" s="234"/>
      <c r="B262" s="222"/>
      <c r="C262" s="223"/>
      <c r="D262" s="231"/>
      <c r="E262" s="3"/>
      <c r="F262" s="3"/>
      <c r="G262" s="3"/>
      <c r="H262" s="3"/>
      <c r="J262" s="226"/>
      <c r="K262" s="3"/>
      <c r="L262" s="3"/>
      <c r="O262" s="227"/>
      <c r="Q262" s="94"/>
      <c r="R262" s="94"/>
      <c r="S262" s="94"/>
      <c r="T262" s="94"/>
    </row>
    <row r="263" ht="15.75" customHeight="1">
      <c r="A263" s="234"/>
      <c r="B263" s="222"/>
      <c r="C263" s="223"/>
      <c r="D263" s="231"/>
      <c r="E263" s="3"/>
      <c r="F263" s="3"/>
      <c r="G263" s="3"/>
      <c r="H263" s="3"/>
      <c r="J263" s="226"/>
      <c r="K263" s="3"/>
      <c r="L263" s="3"/>
      <c r="O263" s="227"/>
      <c r="Q263" s="94"/>
      <c r="R263" s="94"/>
      <c r="S263" s="94"/>
      <c r="T263" s="94"/>
    </row>
    <row r="264" ht="15.75" customHeight="1">
      <c r="A264" s="234"/>
      <c r="B264" s="222"/>
      <c r="C264" s="223"/>
      <c r="D264" s="231"/>
      <c r="E264" s="3"/>
      <c r="F264" s="3"/>
      <c r="G264" s="3"/>
      <c r="H264" s="3"/>
      <c r="J264" s="226"/>
      <c r="K264" s="3"/>
      <c r="L264" s="3"/>
      <c r="O264" s="227"/>
      <c r="Q264" s="94"/>
      <c r="R264" s="94"/>
      <c r="S264" s="94"/>
      <c r="T264" s="94"/>
    </row>
    <row r="265" ht="15.75" customHeight="1">
      <c r="A265" s="234"/>
      <c r="B265" s="222"/>
      <c r="C265" s="223"/>
      <c r="D265" s="231"/>
      <c r="E265" s="3"/>
      <c r="F265" s="3"/>
      <c r="G265" s="3"/>
      <c r="H265" s="3"/>
      <c r="J265" s="226"/>
      <c r="K265" s="3"/>
      <c r="L265" s="3"/>
      <c r="O265" s="227"/>
      <c r="Q265" s="94"/>
      <c r="R265" s="94"/>
      <c r="S265" s="94"/>
      <c r="T265" s="94"/>
    </row>
    <row r="266" ht="15.75" customHeight="1">
      <c r="A266" s="234"/>
      <c r="B266" s="222"/>
      <c r="C266" s="223"/>
      <c r="D266" s="231"/>
      <c r="E266" s="3"/>
      <c r="F266" s="3"/>
      <c r="G266" s="3"/>
      <c r="H266" s="3"/>
      <c r="J266" s="226"/>
      <c r="K266" s="3"/>
      <c r="L266" s="3"/>
      <c r="O266" s="227"/>
      <c r="Q266" s="94"/>
      <c r="R266" s="94"/>
      <c r="S266" s="94"/>
      <c r="T266" s="94"/>
    </row>
    <row r="267" ht="15.75" customHeight="1">
      <c r="A267" s="234"/>
      <c r="B267" s="222"/>
      <c r="C267" s="223"/>
      <c r="D267" s="231"/>
      <c r="E267" s="3"/>
      <c r="F267" s="3"/>
      <c r="G267" s="3"/>
      <c r="H267" s="3"/>
      <c r="J267" s="226"/>
      <c r="K267" s="3"/>
      <c r="L267" s="3"/>
      <c r="O267" s="227"/>
      <c r="Q267" s="94"/>
      <c r="R267" s="94"/>
      <c r="S267" s="94"/>
      <c r="T267" s="94"/>
    </row>
    <row r="268" ht="15.75" customHeight="1">
      <c r="A268" s="234"/>
      <c r="B268" s="222"/>
      <c r="C268" s="223"/>
      <c r="D268" s="231"/>
      <c r="E268" s="3"/>
      <c r="F268" s="3"/>
      <c r="G268" s="3"/>
      <c r="H268" s="3"/>
      <c r="J268" s="226"/>
      <c r="K268" s="3"/>
      <c r="L268" s="3"/>
      <c r="O268" s="227"/>
      <c r="Q268" s="94"/>
      <c r="R268" s="94"/>
      <c r="S268" s="94"/>
      <c r="T268" s="94"/>
    </row>
    <row r="269" ht="15.75" customHeight="1">
      <c r="A269" s="234"/>
      <c r="B269" s="222"/>
      <c r="C269" s="223"/>
      <c r="D269" s="231"/>
      <c r="E269" s="3"/>
      <c r="F269" s="3"/>
      <c r="G269" s="3"/>
      <c r="H269" s="3"/>
      <c r="J269" s="226"/>
      <c r="K269" s="3"/>
      <c r="L269" s="3"/>
      <c r="O269" s="227"/>
      <c r="Q269" s="94"/>
      <c r="R269" s="94"/>
      <c r="S269" s="94"/>
      <c r="T269" s="94"/>
    </row>
    <row r="270" ht="15.75" customHeight="1">
      <c r="A270" s="234"/>
      <c r="B270" s="222"/>
      <c r="C270" s="223"/>
      <c r="D270" s="231"/>
      <c r="E270" s="3"/>
      <c r="F270" s="3"/>
      <c r="G270" s="3"/>
      <c r="H270" s="3"/>
      <c r="J270" s="226"/>
      <c r="K270" s="3"/>
      <c r="L270" s="3"/>
      <c r="O270" s="227"/>
      <c r="Q270" s="94"/>
      <c r="R270" s="94"/>
      <c r="S270" s="94"/>
      <c r="T270" s="94"/>
    </row>
    <row r="271" ht="15.75" customHeight="1">
      <c r="A271" s="234"/>
      <c r="B271" s="222"/>
      <c r="C271" s="223"/>
      <c r="D271" s="231"/>
      <c r="E271" s="3"/>
      <c r="F271" s="3"/>
      <c r="G271" s="3"/>
      <c r="H271" s="3"/>
      <c r="J271" s="226"/>
      <c r="K271" s="3"/>
      <c r="L271" s="3"/>
      <c r="O271" s="227"/>
      <c r="Q271" s="94"/>
      <c r="R271" s="94"/>
      <c r="S271" s="94"/>
      <c r="T271" s="94"/>
    </row>
    <row r="272" ht="15.75" customHeight="1">
      <c r="A272" s="234"/>
      <c r="B272" s="222"/>
      <c r="C272" s="223"/>
      <c r="D272" s="231"/>
      <c r="E272" s="3"/>
      <c r="F272" s="3"/>
      <c r="G272" s="3"/>
      <c r="H272" s="3"/>
      <c r="J272" s="226"/>
      <c r="K272" s="3"/>
      <c r="L272" s="3"/>
      <c r="O272" s="227"/>
      <c r="Q272" s="94"/>
      <c r="R272" s="94"/>
      <c r="S272" s="94"/>
      <c r="T272" s="94"/>
    </row>
    <row r="273" ht="15.75" customHeight="1">
      <c r="A273" s="234"/>
      <c r="B273" s="222"/>
      <c r="C273" s="223"/>
      <c r="D273" s="231"/>
      <c r="E273" s="3"/>
      <c r="F273" s="3"/>
      <c r="G273" s="3"/>
      <c r="H273" s="3"/>
      <c r="J273" s="226"/>
      <c r="K273" s="3"/>
      <c r="L273" s="3"/>
      <c r="O273" s="227"/>
      <c r="Q273" s="94"/>
      <c r="R273" s="94"/>
      <c r="S273" s="94"/>
      <c r="T273" s="94"/>
    </row>
    <row r="274" ht="15.75" customHeight="1">
      <c r="A274" s="234"/>
      <c r="B274" s="222"/>
      <c r="C274" s="223"/>
      <c r="D274" s="231"/>
      <c r="E274" s="3"/>
      <c r="F274" s="3"/>
      <c r="G274" s="3"/>
      <c r="H274" s="3"/>
      <c r="J274" s="226"/>
      <c r="K274" s="3"/>
      <c r="L274" s="3"/>
      <c r="O274" s="227"/>
      <c r="Q274" s="94"/>
      <c r="R274" s="94"/>
      <c r="S274" s="94"/>
      <c r="T274" s="94"/>
    </row>
    <row r="275" ht="15.75" customHeight="1">
      <c r="A275" s="234"/>
      <c r="B275" s="222"/>
      <c r="C275" s="223"/>
      <c r="D275" s="231"/>
      <c r="E275" s="3"/>
      <c r="F275" s="3"/>
      <c r="G275" s="3"/>
      <c r="H275" s="3"/>
      <c r="J275" s="226"/>
      <c r="K275" s="3"/>
      <c r="L275" s="3"/>
      <c r="O275" s="227"/>
      <c r="Q275" s="94"/>
      <c r="R275" s="94"/>
      <c r="S275" s="94"/>
      <c r="T275" s="94"/>
    </row>
    <row r="276" ht="15.75" customHeight="1">
      <c r="A276" s="234"/>
      <c r="B276" s="222"/>
      <c r="C276" s="223"/>
      <c r="D276" s="231"/>
      <c r="E276" s="3"/>
      <c r="F276" s="3"/>
      <c r="G276" s="3"/>
      <c r="H276" s="3"/>
      <c r="J276" s="226"/>
      <c r="K276" s="3"/>
      <c r="L276" s="3"/>
      <c r="O276" s="227"/>
      <c r="Q276" s="94"/>
      <c r="R276" s="94"/>
      <c r="S276" s="94"/>
      <c r="T276" s="94"/>
    </row>
    <row r="277" ht="15.75" customHeight="1">
      <c r="A277" s="234"/>
      <c r="B277" s="222"/>
      <c r="C277" s="223"/>
      <c r="D277" s="231"/>
      <c r="E277" s="3"/>
      <c r="F277" s="3"/>
      <c r="G277" s="3"/>
      <c r="H277" s="3"/>
      <c r="J277" s="226"/>
      <c r="K277" s="3"/>
      <c r="L277" s="3"/>
      <c r="O277" s="227"/>
      <c r="Q277" s="94"/>
      <c r="R277" s="94"/>
      <c r="S277" s="94"/>
      <c r="T277" s="94"/>
    </row>
    <row r="278" ht="15.75" customHeight="1">
      <c r="A278" s="234"/>
      <c r="B278" s="222"/>
      <c r="C278" s="223"/>
      <c r="D278" s="231"/>
      <c r="E278" s="3"/>
      <c r="F278" s="3"/>
      <c r="G278" s="3"/>
      <c r="H278" s="3"/>
      <c r="J278" s="226"/>
      <c r="K278" s="3"/>
      <c r="L278" s="3"/>
      <c r="O278" s="227"/>
      <c r="Q278" s="94"/>
      <c r="R278" s="94"/>
      <c r="S278" s="94"/>
      <c r="T278" s="94"/>
    </row>
    <row r="279" ht="15.75" customHeight="1">
      <c r="A279" s="234"/>
      <c r="B279" s="222"/>
      <c r="C279" s="223"/>
      <c r="D279" s="231"/>
      <c r="E279" s="3"/>
      <c r="F279" s="3"/>
      <c r="G279" s="3"/>
      <c r="H279" s="3"/>
      <c r="J279" s="226"/>
      <c r="K279" s="3"/>
      <c r="L279" s="3"/>
      <c r="O279" s="227"/>
      <c r="Q279" s="94"/>
      <c r="R279" s="94"/>
      <c r="S279" s="94"/>
      <c r="T279" s="94"/>
    </row>
    <row r="280" ht="15.75" customHeight="1">
      <c r="A280" s="234"/>
      <c r="B280" s="222"/>
      <c r="C280" s="223"/>
      <c r="D280" s="231"/>
      <c r="E280" s="3"/>
      <c r="F280" s="3"/>
      <c r="G280" s="3"/>
      <c r="H280" s="3"/>
      <c r="J280" s="226"/>
      <c r="K280" s="3"/>
      <c r="L280" s="3"/>
      <c r="O280" s="227"/>
      <c r="Q280" s="94"/>
      <c r="R280" s="94"/>
      <c r="S280" s="94"/>
      <c r="T280" s="94"/>
    </row>
    <row r="281" ht="15.75" customHeight="1">
      <c r="A281" s="234"/>
      <c r="B281" s="222"/>
      <c r="C281" s="223"/>
      <c r="D281" s="231"/>
      <c r="E281" s="3"/>
      <c r="F281" s="3"/>
      <c r="G281" s="3"/>
      <c r="H281" s="3"/>
      <c r="J281" s="226"/>
      <c r="K281" s="3"/>
      <c r="L281" s="3"/>
      <c r="O281" s="227"/>
      <c r="Q281" s="94"/>
      <c r="R281" s="94"/>
      <c r="S281" s="94"/>
      <c r="T281" s="94"/>
    </row>
    <row r="282" ht="15.75" customHeight="1">
      <c r="A282" s="234"/>
      <c r="B282" s="222"/>
      <c r="C282" s="223"/>
      <c r="D282" s="231"/>
      <c r="E282" s="3"/>
      <c r="F282" s="3"/>
      <c r="G282" s="3"/>
      <c r="H282" s="3"/>
      <c r="J282" s="226"/>
      <c r="K282" s="3"/>
      <c r="L282" s="3"/>
      <c r="O282" s="227"/>
      <c r="Q282" s="94"/>
      <c r="R282" s="94"/>
      <c r="S282" s="94"/>
      <c r="T282" s="94"/>
    </row>
    <row r="283" ht="15.75" customHeight="1">
      <c r="A283" s="234"/>
      <c r="B283" s="222"/>
      <c r="C283" s="223"/>
      <c r="D283" s="231"/>
      <c r="E283" s="3"/>
      <c r="F283" s="3"/>
      <c r="G283" s="3"/>
      <c r="H283" s="3"/>
      <c r="J283" s="226"/>
      <c r="K283" s="3"/>
      <c r="L283" s="3"/>
      <c r="O283" s="227"/>
      <c r="Q283" s="94"/>
      <c r="R283" s="94"/>
      <c r="S283" s="94"/>
      <c r="T283" s="94"/>
    </row>
    <row r="284" ht="15.75" customHeight="1">
      <c r="A284" s="234"/>
      <c r="B284" s="222"/>
      <c r="C284" s="223"/>
      <c r="D284" s="231"/>
      <c r="E284" s="3"/>
      <c r="F284" s="3"/>
      <c r="G284" s="3"/>
      <c r="H284" s="3"/>
      <c r="J284" s="226"/>
      <c r="K284" s="3"/>
      <c r="L284" s="3"/>
      <c r="O284" s="227"/>
      <c r="Q284" s="94"/>
      <c r="R284" s="94"/>
      <c r="S284" s="94"/>
      <c r="T284" s="94"/>
    </row>
    <row r="285" ht="15.75" customHeight="1">
      <c r="A285" s="234"/>
      <c r="B285" s="222"/>
      <c r="C285" s="223"/>
      <c r="D285" s="231"/>
      <c r="E285" s="3"/>
      <c r="F285" s="3"/>
      <c r="G285" s="3"/>
      <c r="H285" s="3"/>
      <c r="J285" s="226"/>
      <c r="K285" s="3"/>
      <c r="L285" s="3"/>
      <c r="O285" s="227"/>
      <c r="Q285" s="94"/>
      <c r="R285" s="94"/>
      <c r="S285" s="94"/>
      <c r="T285" s="94"/>
    </row>
    <row r="286" ht="15.75" customHeight="1">
      <c r="A286" s="234"/>
      <c r="B286" s="222"/>
      <c r="C286" s="223"/>
      <c r="D286" s="231"/>
      <c r="E286" s="3"/>
      <c r="F286" s="3"/>
      <c r="G286" s="3"/>
      <c r="H286" s="3"/>
      <c r="J286" s="226"/>
      <c r="K286" s="3"/>
      <c r="L286" s="3"/>
      <c r="O286" s="227"/>
      <c r="Q286" s="94"/>
      <c r="R286" s="94"/>
      <c r="S286" s="94"/>
      <c r="T286" s="94"/>
    </row>
    <row r="287" ht="15.75" customHeight="1">
      <c r="A287" s="234"/>
      <c r="B287" s="222"/>
      <c r="C287" s="223"/>
      <c r="D287" s="231"/>
      <c r="E287" s="3"/>
      <c r="F287" s="3"/>
      <c r="G287" s="3"/>
      <c r="H287" s="3"/>
      <c r="J287" s="226"/>
      <c r="K287" s="3"/>
      <c r="L287" s="3"/>
      <c r="O287" s="227"/>
      <c r="Q287" s="94"/>
      <c r="R287" s="94"/>
      <c r="S287" s="94"/>
      <c r="T287" s="94"/>
    </row>
    <row r="288" ht="15.75" customHeight="1">
      <c r="A288" s="234"/>
      <c r="B288" s="222"/>
      <c r="C288" s="223"/>
      <c r="D288" s="231"/>
      <c r="E288" s="3"/>
      <c r="F288" s="3"/>
      <c r="G288" s="3"/>
      <c r="H288" s="3"/>
      <c r="J288" s="226"/>
      <c r="K288" s="3"/>
      <c r="L288" s="3"/>
      <c r="O288" s="227"/>
      <c r="Q288" s="94"/>
      <c r="R288" s="94"/>
      <c r="S288" s="94"/>
      <c r="T288" s="94"/>
    </row>
    <row r="289" ht="15.75" customHeight="1">
      <c r="A289" s="234"/>
      <c r="B289" s="222"/>
      <c r="C289" s="223"/>
      <c r="D289" s="231"/>
      <c r="E289" s="3"/>
      <c r="F289" s="3"/>
      <c r="G289" s="3"/>
      <c r="H289" s="3"/>
      <c r="J289" s="226"/>
      <c r="K289" s="3"/>
      <c r="L289" s="3"/>
      <c r="O289" s="227"/>
      <c r="Q289" s="94"/>
      <c r="R289" s="94"/>
      <c r="S289" s="94"/>
      <c r="T289" s="94"/>
    </row>
    <row r="290" ht="15.75" customHeight="1">
      <c r="A290" s="234"/>
      <c r="B290" s="222"/>
      <c r="C290" s="223"/>
      <c r="D290" s="231"/>
      <c r="E290" s="3"/>
      <c r="F290" s="3"/>
      <c r="G290" s="3"/>
      <c r="H290" s="3"/>
      <c r="J290" s="226"/>
      <c r="K290" s="3"/>
      <c r="L290" s="3"/>
      <c r="O290" s="227"/>
      <c r="Q290" s="94"/>
      <c r="R290" s="94"/>
      <c r="S290" s="94"/>
      <c r="T290" s="94"/>
    </row>
    <row r="291" ht="15.75" customHeight="1">
      <c r="A291" s="234"/>
      <c r="B291" s="222"/>
      <c r="C291" s="223"/>
      <c r="D291" s="231"/>
      <c r="E291" s="3"/>
      <c r="F291" s="3"/>
      <c r="G291" s="3"/>
      <c r="H291" s="3"/>
      <c r="J291" s="226"/>
      <c r="K291" s="3"/>
      <c r="L291" s="3"/>
      <c r="O291" s="227"/>
      <c r="Q291" s="94"/>
      <c r="R291" s="94"/>
      <c r="S291" s="94"/>
      <c r="T291" s="94"/>
    </row>
    <row r="292" ht="15.75" customHeight="1">
      <c r="A292" s="234"/>
      <c r="B292" s="222"/>
      <c r="C292" s="223"/>
      <c r="D292" s="231"/>
      <c r="E292" s="3"/>
      <c r="F292" s="3"/>
      <c r="G292" s="3"/>
      <c r="H292" s="3"/>
      <c r="J292" s="226"/>
      <c r="K292" s="3"/>
      <c r="L292" s="3"/>
      <c r="O292" s="227"/>
      <c r="Q292" s="94"/>
      <c r="R292" s="94"/>
      <c r="S292" s="94"/>
      <c r="T292" s="94"/>
    </row>
    <row r="293" ht="15.75" customHeight="1">
      <c r="A293" s="245"/>
      <c r="B293" s="222"/>
      <c r="C293" s="223"/>
      <c r="D293" s="231"/>
      <c r="E293" s="3"/>
      <c r="F293" s="3"/>
      <c r="G293" s="3"/>
      <c r="H293" s="3"/>
      <c r="J293" s="226"/>
      <c r="K293" s="3"/>
      <c r="L293" s="3"/>
      <c r="O293" s="227"/>
      <c r="Q293" s="94"/>
      <c r="R293" s="94"/>
      <c r="S293" s="94"/>
      <c r="T293" s="94"/>
    </row>
    <row r="294" ht="15.75" customHeight="1">
      <c r="A294" s="245"/>
      <c r="B294" s="222"/>
      <c r="C294" s="223"/>
      <c r="D294" s="231"/>
      <c r="E294" s="3"/>
      <c r="F294" s="3"/>
      <c r="G294" s="3"/>
      <c r="H294" s="3"/>
      <c r="J294" s="226"/>
      <c r="K294" s="3"/>
      <c r="L294" s="3"/>
      <c r="O294" s="227"/>
      <c r="Q294" s="94"/>
      <c r="R294" s="94"/>
      <c r="S294" s="94"/>
      <c r="T294" s="94"/>
    </row>
    <row r="295" ht="15.75" customHeight="1">
      <c r="A295" s="245"/>
      <c r="B295" s="222"/>
      <c r="C295" s="223"/>
      <c r="D295" s="231"/>
      <c r="E295" s="3"/>
      <c r="F295" s="3"/>
      <c r="G295" s="3"/>
      <c r="H295" s="3"/>
      <c r="J295" s="226"/>
      <c r="K295" s="3"/>
      <c r="L295" s="3"/>
      <c r="O295" s="227"/>
      <c r="Q295" s="94"/>
      <c r="R295" s="94"/>
      <c r="S295" s="94"/>
      <c r="T295" s="94"/>
    </row>
    <row r="296" ht="15.75" customHeight="1">
      <c r="A296" s="245"/>
      <c r="B296" s="222"/>
      <c r="C296" s="223"/>
      <c r="D296" s="231"/>
      <c r="E296" s="3"/>
      <c r="F296" s="3"/>
      <c r="G296" s="3"/>
      <c r="H296" s="3"/>
      <c r="J296" s="226"/>
      <c r="K296" s="3"/>
      <c r="L296" s="3"/>
      <c r="O296" s="227"/>
      <c r="Q296" s="94"/>
      <c r="R296" s="94"/>
      <c r="S296" s="94"/>
      <c r="T296" s="94"/>
    </row>
    <row r="297" ht="15.75" customHeight="1">
      <c r="A297" s="245"/>
      <c r="B297" s="222"/>
      <c r="C297" s="223"/>
      <c r="D297" s="231"/>
      <c r="E297" s="3"/>
      <c r="F297" s="3"/>
      <c r="G297" s="3"/>
      <c r="H297" s="3"/>
      <c r="J297" s="226"/>
      <c r="K297" s="3"/>
      <c r="L297" s="3"/>
      <c r="O297" s="227"/>
      <c r="Q297" s="94"/>
      <c r="R297" s="94"/>
      <c r="S297" s="94"/>
      <c r="T297" s="94"/>
    </row>
    <row r="298" ht="15.75" customHeight="1">
      <c r="A298" s="245"/>
      <c r="B298" s="222"/>
      <c r="C298" s="223"/>
      <c r="D298" s="231"/>
      <c r="E298" s="3"/>
      <c r="F298" s="3"/>
      <c r="G298" s="3"/>
      <c r="H298" s="3"/>
      <c r="J298" s="226"/>
      <c r="K298" s="3"/>
      <c r="L298" s="3"/>
      <c r="O298" s="227"/>
      <c r="Q298" s="94"/>
      <c r="R298" s="94"/>
      <c r="S298" s="94"/>
      <c r="T298" s="94"/>
    </row>
    <row r="299" ht="15.75" customHeight="1">
      <c r="A299" s="245"/>
      <c r="B299" s="222"/>
      <c r="C299" s="223"/>
      <c r="D299" s="231"/>
      <c r="E299" s="3"/>
      <c r="F299" s="3"/>
      <c r="G299" s="3"/>
      <c r="H299" s="3"/>
      <c r="J299" s="226"/>
      <c r="K299" s="3"/>
      <c r="L299" s="3"/>
      <c r="O299" s="227"/>
      <c r="Q299" s="94"/>
      <c r="R299" s="94"/>
      <c r="S299" s="94"/>
      <c r="T299" s="94"/>
    </row>
    <row r="300" ht="15.75" customHeight="1">
      <c r="A300" s="245"/>
      <c r="B300" s="222"/>
      <c r="C300" s="223"/>
      <c r="D300" s="231"/>
      <c r="E300" s="3"/>
      <c r="F300" s="3"/>
      <c r="G300" s="3"/>
      <c r="H300" s="3"/>
      <c r="J300" s="226"/>
      <c r="K300" s="3"/>
      <c r="L300" s="3"/>
      <c r="O300" s="227"/>
      <c r="Q300" s="94"/>
      <c r="R300" s="94"/>
      <c r="S300" s="94"/>
      <c r="T300" s="94"/>
    </row>
    <row r="301" ht="15.75" customHeight="1">
      <c r="A301" s="245"/>
      <c r="B301" s="222"/>
      <c r="C301" s="223"/>
      <c r="D301" s="231"/>
      <c r="E301" s="3"/>
      <c r="F301" s="3"/>
      <c r="G301" s="3"/>
      <c r="H301" s="3"/>
      <c r="J301" s="226"/>
      <c r="K301" s="3"/>
      <c r="L301" s="3"/>
      <c r="O301" s="227"/>
      <c r="Q301" s="94"/>
      <c r="R301" s="94"/>
      <c r="S301" s="94"/>
      <c r="T301" s="94"/>
    </row>
    <row r="302" ht="15.75" customHeight="1">
      <c r="A302" s="245"/>
      <c r="B302" s="222"/>
      <c r="C302" s="223"/>
      <c r="D302" s="231"/>
      <c r="E302" s="3"/>
      <c r="F302" s="3"/>
      <c r="G302" s="3"/>
      <c r="H302" s="3"/>
      <c r="J302" s="226"/>
      <c r="K302" s="3"/>
      <c r="L302" s="3"/>
      <c r="O302" s="227"/>
      <c r="Q302" s="94"/>
      <c r="R302" s="94"/>
      <c r="S302" s="94"/>
      <c r="T302" s="94"/>
    </row>
    <row r="303" ht="15.75" customHeight="1">
      <c r="A303" s="245"/>
      <c r="B303" s="222"/>
      <c r="C303" s="223"/>
      <c r="D303" s="231"/>
      <c r="E303" s="3"/>
      <c r="F303" s="3"/>
      <c r="G303" s="3"/>
      <c r="H303" s="3"/>
      <c r="J303" s="226"/>
      <c r="K303" s="3"/>
      <c r="L303" s="3"/>
      <c r="O303" s="227"/>
      <c r="Q303" s="94"/>
      <c r="R303" s="94"/>
      <c r="S303" s="94"/>
      <c r="T303" s="94"/>
    </row>
    <row r="304" ht="15.75" customHeight="1">
      <c r="A304" s="245"/>
      <c r="B304" s="222"/>
      <c r="C304" s="223"/>
      <c r="D304" s="231"/>
      <c r="E304" s="3"/>
      <c r="F304" s="3"/>
      <c r="G304" s="3"/>
      <c r="H304" s="3"/>
      <c r="J304" s="226"/>
      <c r="K304" s="3"/>
      <c r="L304" s="3"/>
      <c r="O304" s="227"/>
      <c r="Q304" s="94"/>
      <c r="R304" s="94"/>
      <c r="S304" s="94"/>
      <c r="T304" s="94"/>
    </row>
    <row r="305" ht="15.75" customHeight="1">
      <c r="A305" s="245"/>
      <c r="B305" s="222"/>
      <c r="C305" s="223"/>
      <c r="D305" s="231"/>
      <c r="E305" s="3"/>
      <c r="F305" s="3"/>
      <c r="G305" s="3"/>
      <c r="H305" s="3"/>
      <c r="J305" s="226"/>
      <c r="K305" s="3"/>
      <c r="L305" s="3"/>
      <c r="O305" s="227"/>
      <c r="Q305" s="94"/>
      <c r="R305" s="94"/>
      <c r="S305" s="94"/>
      <c r="T305" s="94"/>
    </row>
    <row r="306" ht="15.75" customHeight="1">
      <c r="A306" s="245"/>
      <c r="B306" s="222"/>
      <c r="C306" s="223"/>
      <c r="D306" s="231"/>
      <c r="E306" s="3"/>
      <c r="F306" s="3"/>
      <c r="G306" s="3"/>
      <c r="H306" s="3"/>
      <c r="J306" s="226"/>
      <c r="K306" s="3"/>
      <c r="L306" s="3"/>
      <c r="O306" s="227"/>
      <c r="Q306" s="94"/>
      <c r="R306" s="94"/>
      <c r="S306" s="94"/>
      <c r="T306" s="94"/>
    </row>
    <row r="307" ht="15.75" customHeight="1">
      <c r="A307" s="245"/>
      <c r="B307" s="222"/>
      <c r="C307" s="223"/>
      <c r="D307" s="231"/>
      <c r="E307" s="3"/>
      <c r="F307" s="3"/>
      <c r="G307" s="3"/>
      <c r="H307" s="3"/>
      <c r="J307" s="226"/>
      <c r="K307" s="3"/>
      <c r="L307" s="3"/>
      <c r="O307" s="227"/>
      <c r="Q307" s="94"/>
      <c r="R307" s="94"/>
      <c r="S307" s="94"/>
      <c r="T307" s="94"/>
    </row>
    <row r="308" ht="15.75" customHeight="1">
      <c r="A308" s="245"/>
      <c r="B308" s="222"/>
      <c r="C308" s="223"/>
      <c r="D308" s="231"/>
      <c r="E308" s="3"/>
      <c r="F308" s="3"/>
      <c r="G308" s="3"/>
      <c r="H308" s="3"/>
      <c r="J308" s="226"/>
      <c r="K308" s="3"/>
      <c r="L308" s="3"/>
      <c r="O308" s="227"/>
      <c r="Q308" s="94"/>
      <c r="R308" s="94"/>
      <c r="S308" s="94"/>
      <c r="T308" s="94"/>
    </row>
    <row r="309" ht="15.75" customHeight="1">
      <c r="A309" s="245"/>
      <c r="B309" s="222"/>
      <c r="C309" s="223"/>
      <c r="D309" s="231"/>
      <c r="E309" s="3"/>
      <c r="F309" s="3"/>
      <c r="G309" s="3"/>
      <c r="H309" s="3"/>
      <c r="J309" s="226"/>
      <c r="K309" s="3"/>
      <c r="L309" s="3"/>
      <c r="O309" s="227"/>
      <c r="Q309" s="94"/>
      <c r="R309" s="94"/>
      <c r="S309" s="94"/>
      <c r="T309" s="94"/>
    </row>
    <row r="310" ht="15.75" customHeight="1">
      <c r="A310" s="245"/>
      <c r="B310" s="222"/>
      <c r="C310" s="223"/>
      <c r="D310" s="231"/>
      <c r="E310" s="3"/>
      <c r="F310" s="3"/>
      <c r="G310" s="3"/>
      <c r="H310" s="3"/>
      <c r="J310" s="226"/>
      <c r="K310" s="3"/>
      <c r="L310" s="3"/>
      <c r="O310" s="227"/>
      <c r="Q310" s="94"/>
      <c r="R310" s="94"/>
      <c r="S310" s="94"/>
      <c r="T310" s="94"/>
    </row>
    <row r="311" ht="15.75" customHeight="1">
      <c r="A311" s="245"/>
      <c r="B311" s="222"/>
      <c r="C311" s="223"/>
      <c r="D311" s="231"/>
      <c r="E311" s="3"/>
      <c r="F311" s="3"/>
      <c r="G311" s="3"/>
      <c r="H311" s="3"/>
      <c r="J311" s="226"/>
      <c r="K311" s="3"/>
      <c r="L311" s="3"/>
      <c r="O311" s="227"/>
      <c r="Q311" s="94"/>
      <c r="R311" s="94"/>
      <c r="S311" s="94"/>
      <c r="T311" s="94"/>
    </row>
    <row r="312" ht="15.75" customHeight="1">
      <c r="A312" s="245"/>
      <c r="B312" s="222"/>
      <c r="C312" s="223"/>
      <c r="D312" s="231"/>
      <c r="E312" s="3"/>
      <c r="F312" s="3"/>
      <c r="G312" s="3"/>
      <c r="H312" s="3"/>
      <c r="J312" s="226"/>
      <c r="K312" s="3"/>
      <c r="L312" s="3"/>
      <c r="O312" s="227"/>
      <c r="Q312" s="94"/>
      <c r="R312" s="94"/>
      <c r="S312" s="94"/>
      <c r="T312" s="94"/>
    </row>
    <row r="313" ht="15.75" customHeight="1">
      <c r="A313" s="245"/>
      <c r="B313" s="222"/>
      <c r="C313" s="223"/>
      <c r="D313" s="231"/>
      <c r="E313" s="3"/>
      <c r="F313" s="3"/>
      <c r="G313" s="3"/>
      <c r="H313" s="3"/>
      <c r="J313" s="226"/>
      <c r="K313" s="3"/>
      <c r="L313" s="3"/>
      <c r="O313" s="227"/>
      <c r="Q313" s="94"/>
      <c r="R313" s="94"/>
      <c r="S313" s="94"/>
      <c r="T313" s="94"/>
    </row>
    <row r="314" ht="15.75" customHeight="1">
      <c r="A314" s="245"/>
      <c r="B314" s="222"/>
      <c r="C314" s="223"/>
      <c r="D314" s="231"/>
      <c r="E314" s="3"/>
      <c r="F314" s="3"/>
      <c r="G314" s="3"/>
      <c r="H314" s="3"/>
      <c r="J314" s="226"/>
      <c r="K314" s="3"/>
      <c r="L314" s="3"/>
      <c r="O314" s="227"/>
      <c r="Q314" s="94"/>
      <c r="R314" s="94"/>
      <c r="S314" s="94"/>
      <c r="T314" s="94"/>
    </row>
    <row r="315" ht="15.75" customHeight="1">
      <c r="A315" s="245"/>
      <c r="B315" s="222"/>
      <c r="C315" s="223"/>
      <c r="D315" s="231"/>
      <c r="E315" s="3"/>
      <c r="F315" s="3"/>
      <c r="G315" s="3"/>
      <c r="H315" s="3"/>
      <c r="J315" s="226"/>
      <c r="K315" s="3"/>
      <c r="L315" s="3"/>
      <c r="O315" s="227"/>
      <c r="Q315" s="94"/>
      <c r="R315" s="94"/>
      <c r="S315" s="94"/>
      <c r="T315" s="94"/>
    </row>
    <row r="316" ht="15.75" customHeight="1">
      <c r="A316" s="245"/>
      <c r="B316" s="222"/>
      <c r="C316" s="223"/>
      <c r="D316" s="231"/>
      <c r="E316" s="3"/>
      <c r="F316" s="3"/>
      <c r="G316" s="3"/>
      <c r="H316" s="3"/>
      <c r="J316" s="226"/>
      <c r="K316" s="3"/>
      <c r="L316" s="3"/>
      <c r="O316" s="227"/>
      <c r="Q316" s="94"/>
      <c r="R316" s="94"/>
      <c r="S316" s="94"/>
      <c r="T316" s="94"/>
    </row>
    <row r="317" ht="15.75" customHeight="1">
      <c r="A317" s="245"/>
      <c r="B317" s="222"/>
      <c r="C317" s="223"/>
      <c r="D317" s="231"/>
      <c r="E317" s="3"/>
      <c r="F317" s="3"/>
      <c r="G317" s="3"/>
      <c r="H317" s="3"/>
      <c r="J317" s="226"/>
      <c r="K317" s="3"/>
      <c r="L317" s="3"/>
      <c r="O317" s="227"/>
      <c r="Q317" s="94"/>
      <c r="R317" s="94"/>
      <c r="S317" s="94"/>
      <c r="T317" s="94"/>
    </row>
    <row r="318" ht="15.75" customHeight="1">
      <c r="A318" s="245"/>
      <c r="B318" s="222"/>
      <c r="C318" s="223"/>
      <c r="D318" s="231"/>
      <c r="E318" s="3"/>
      <c r="F318" s="3"/>
      <c r="G318" s="3"/>
      <c r="H318" s="3"/>
      <c r="J318" s="226"/>
      <c r="K318" s="3"/>
      <c r="L318" s="3"/>
      <c r="O318" s="227"/>
      <c r="Q318" s="94"/>
      <c r="R318" s="94"/>
      <c r="S318" s="94"/>
      <c r="T318" s="94"/>
    </row>
    <row r="319" ht="15.75" customHeight="1">
      <c r="A319" s="245"/>
      <c r="B319" s="222"/>
      <c r="C319" s="223"/>
      <c r="D319" s="231"/>
      <c r="E319" s="3"/>
      <c r="F319" s="3"/>
      <c r="G319" s="3"/>
      <c r="H319" s="3"/>
      <c r="J319" s="226"/>
      <c r="K319" s="3"/>
      <c r="L319" s="3"/>
      <c r="O319" s="227"/>
      <c r="Q319" s="94"/>
      <c r="R319" s="94"/>
      <c r="S319" s="94"/>
      <c r="T319" s="94"/>
    </row>
    <row r="320" ht="15.75" customHeight="1">
      <c r="A320" s="245"/>
      <c r="B320" s="222"/>
      <c r="C320" s="223"/>
      <c r="D320" s="231"/>
      <c r="E320" s="3"/>
      <c r="F320" s="3"/>
      <c r="G320" s="3"/>
      <c r="H320" s="3"/>
      <c r="J320" s="226"/>
      <c r="K320" s="3"/>
      <c r="L320" s="3"/>
      <c r="O320" s="227"/>
      <c r="Q320" s="94"/>
      <c r="R320" s="94"/>
      <c r="S320" s="94"/>
      <c r="T320" s="94"/>
    </row>
    <row r="321" ht="15.75" customHeight="1">
      <c r="A321" s="245"/>
      <c r="B321" s="222"/>
      <c r="C321" s="223"/>
      <c r="D321" s="231"/>
      <c r="E321" s="3"/>
      <c r="F321" s="3"/>
      <c r="G321" s="3"/>
      <c r="H321" s="3"/>
      <c r="J321" s="226"/>
      <c r="K321" s="3"/>
      <c r="L321" s="3"/>
      <c r="O321" s="227"/>
      <c r="Q321" s="94"/>
      <c r="R321" s="94"/>
      <c r="S321" s="94"/>
      <c r="T321" s="94"/>
    </row>
    <row r="322" ht="15.75" customHeight="1">
      <c r="A322" s="245"/>
      <c r="B322" s="222"/>
      <c r="C322" s="223"/>
      <c r="D322" s="231"/>
      <c r="E322" s="3"/>
      <c r="F322" s="3"/>
      <c r="G322" s="3"/>
      <c r="H322" s="3"/>
      <c r="J322" s="226"/>
      <c r="K322" s="3"/>
      <c r="L322" s="3"/>
      <c r="O322" s="227"/>
      <c r="Q322" s="94"/>
      <c r="R322" s="94"/>
      <c r="S322" s="94"/>
      <c r="T322" s="94"/>
    </row>
    <row r="323" ht="15.75" customHeight="1">
      <c r="A323" s="245"/>
      <c r="B323" s="222"/>
      <c r="C323" s="223"/>
      <c r="D323" s="231"/>
      <c r="E323" s="3"/>
      <c r="F323" s="3"/>
      <c r="G323" s="3"/>
      <c r="H323" s="3"/>
      <c r="J323" s="226"/>
      <c r="K323" s="3"/>
      <c r="L323" s="3"/>
      <c r="O323" s="227"/>
      <c r="Q323" s="94"/>
      <c r="R323" s="94"/>
      <c r="S323" s="94"/>
      <c r="T323" s="94"/>
    </row>
    <row r="324" ht="15.75" customHeight="1">
      <c r="A324" s="245"/>
      <c r="B324" s="222"/>
      <c r="C324" s="223"/>
      <c r="D324" s="231"/>
      <c r="E324" s="3"/>
      <c r="F324" s="3"/>
      <c r="G324" s="3"/>
      <c r="H324" s="3"/>
      <c r="J324" s="226"/>
      <c r="K324" s="3"/>
      <c r="L324" s="3"/>
      <c r="O324" s="227"/>
      <c r="Q324" s="94"/>
      <c r="R324" s="94"/>
      <c r="S324" s="94"/>
      <c r="T324" s="94"/>
    </row>
    <row r="325" ht="15.75" customHeight="1">
      <c r="A325" s="245"/>
      <c r="B325" s="222"/>
      <c r="C325" s="223"/>
      <c r="D325" s="231"/>
      <c r="E325" s="3"/>
      <c r="F325" s="3"/>
      <c r="G325" s="3"/>
      <c r="H325" s="3"/>
      <c r="J325" s="226"/>
      <c r="K325" s="3"/>
      <c r="L325" s="3"/>
      <c r="O325" s="227"/>
      <c r="Q325" s="94"/>
      <c r="R325" s="94"/>
      <c r="S325" s="94"/>
      <c r="T325" s="94"/>
    </row>
    <row r="326" ht="15.75" customHeight="1">
      <c r="A326" s="245"/>
      <c r="B326" s="222"/>
      <c r="C326" s="223"/>
      <c r="D326" s="231"/>
      <c r="E326" s="3"/>
      <c r="F326" s="3"/>
      <c r="G326" s="3"/>
      <c r="H326" s="3"/>
      <c r="J326" s="226"/>
      <c r="K326" s="3"/>
      <c r="L326" s="3"/>
      <c r="O326" s="227"/>
      <c r="Q326" s="94"/>
      <c r="R326" s="94"/>
      <c r="S326" s="94"/>
      <c r="T326" s="94"/>
    </row>
    <row r="327" ht="15.75" customHeight="1">
      <c r="A327" s="245"/>
      <c r="B327" s="222"/>
      <c r="C327" s="223"/>
      <c r="D327" s="231"/>
      <c r="E327" s="3"/>
      <c r="F327" s="3"/>
      <c r="G327" s="3"/>
      <c r="H327" s="3"/>
      <c r="J327" s="226"/>
      <c r="K327" s="3"/>
      <c r="L327" s="3"/>
      <c r="O327" s="227"/>
      <c r="Q327" s="94"/>
      <c r="R327" s="94"/>
      <c r="S327" s="94"/>
      <c r="T327" s="94"/>
    </row>
    <row r="328" ht="15.75" customHeight="1">
      <c r="A328" s="245"/>
      <c r="B328" s="222"/>
      <c r="C328" s="223"/>
      <c r="D328" s="231"/>
      <c r="E328" s="3"/>
      <c r="F328" s="3"/>
      <c r="G328" s="3"/>
      <c r="H328" s="3"/>
      <c r="J328" s="226"/>
      <c r="K328" s="3"/>
      <c r="L328" s="3"/>
      <c r="O328" s="227"/>
      <c r="Q328" s="94"/>
      <c r="R328" s="94"/>
      <c r="S328" s="94"/>
      <c r="T328" s="94"/>
    </row>
    <row r="329" ht="15.75" customHeight="1">
      <c r="A329" s="245"/>
      <c r="B329" s="222"/>
      <c r="C329" s="223"/>
      <c r="D329" s="231"/>
      <c r="E329" s="3"/>
      <c r="F329" s="3"/>
      <c r="G329" s="3"/>
      <c r="H329" s="3"/>
      <c r="J329" s="226"/>
      <c r="K329" s="3"/>
      <c r="L329" s="3"/>
      <c r="O329" s="227"/>
      <c r="Q329" s="94"/>
      <c r="R329" s="94"/>
      <c r="S329" s="94"/>
      <c r="T329" s="94"/>
    </row>
    <row r="330" ht="15.75" customHeight="1">
      <c r="A330" s="245"/>
      <c r="B330" s="222"/>
      <c r="C330" s="223"/>
      <c r="D330" s="231"/>
      <c r="E330" s="3"/>
      <c r="F330" s="3"/>
      <c r="G330" s="3"/>
      <c r="H330" s="3"/>
      <c r="J330" s="226"/>
      <c r="K330" s="3"/>
      <c r="L330" s="3"/>
      <c r="O330" s="227"/>
      <c r="Q330" s="94"/>
      <c r="R330" s="94"/>
      <c r="S330" s="94"/>
      <c r="T330" s="94"/>
    </row>
    <row r="331" ht="15.75" customHeight="1">
      <c r="A331" s="245"/>
      <c r="B331" s="222"/>
      <c r="C331" s="223"/>
      <c r="D331" s="231"/>
      <c r="E331" s="3"/>
      <c r="F331" s="3"/>
      <c r="G331" s="3"/>
      <c r="H331" s="3"/>
      <c r="J331" s="226"/>
      <c r="K331" s="3"/>
      <c r="L331" s="3"/>
      <c r="O331" s="227"/>
      <c r="Q331" s="94"/>
      <c r="R331" s="94"/>
      <c r="S331" s="94"/>
      <c r="T331" s="94"/>
    </row>
    <row r="332" ht="15.75" customHeight="1">
      <c r="A332" s="204"/>
      <c r="B332" s="222"/>
      <c r="C332" s="223"/>
      <c r="D332" s="231"/>
      <c r="E332" s="3"/>
      <c r="F332" s="3"/>
      <c r="G332" s="3"/>
      <c r="H332" s="3"/>
      <c r="J332" s="226"/>
      <c r="K332" s="3"/>
      <c r="L332" s="3"/>
      <c r="O332" s="227"/>
      <c r="Q332" s="94"/>
      <c r="R332" s="94"/>
      <c r="S332" s="94"/>
      <c r="T332" s="94"/>
    </row>
    <row r="333" ht="15.75" customHeight="1">
      <c r="A333" s="204"/>
      <c r="B333" s="222"/>
      <c r="C333" s="223"/>
      <c r="D333" s="231"/>
      <c r="E333" s="3"/>
      <c r="F333" s="3"/>
      <c r="G333" s="3"/>
      <c r="H333" s="3"/>
      <c r="J333" s="226"/>
      <c r="K333" s="3"/>
      <c r="L333" s="3"/>
      <c r="O333" s="227"/>
      <c r="Q333" s="94"/>
      <c r="R333" s="94"/>
      <c r="S333" s="94"/>
      <c r="T333" s="94"/>
    </row>
    <row r="334" ht="15.75" customHeight="1">
      <c r="A334" s="204"/>
      <c r="B334" s="222"/>
      <c r="C334" s="223"/>
      <c r="D334" s="231"/>
      <c r="E334" s="3"/>
      <c r="F334" s="3"/>
      <c r="G334" s="3"/>
      <c r="H334" s="3"/>
      <c r="J334" s="226"/>
      <c r="K334" s="3"/>
      <c r="L334" s="3"/>
      <c r="O334" s="227"/>
      <c r="Q334" s="94"/>
      <c r="R334" s="94"/>
      <c r="S334" s="94"/>
      <c r="T334" s="94"/>
    </row>
    <row r="335" ht="15.75" customHeight="1">
      <c r="A335" s="204"/>
      <c r="B335" s="222"/>
      <c r="C335" s="223"/>
      <c r="D335" s="231"/>
      <c r="E335" s="3"/>
      <c r="F335" s="3"/>
      <c r="G335" s="3"/>
      <c r="H335" s="3"/>
      <c r="J335" s="226"/>
      <c r="K335" s="3"/>
      <c r="L335" s="3"/>
      <c r="O335" s="227"/>
      <c r="Q335" s="94"/>
      <c r="R335" s="94"/>
      <c r="S335" s="94"/>
      <c r="T335" s="94"/>
    </row>
    <row r="336" ht="15.75" customHeight="1">
      <c r="A336" s="204"/>
      <c r="B336" s="222"/>
      <c r="C336" s="223"/>
      <c r="D336" s="231"/>
      <c r="E336" s="3"/>
      <c r="F336" s="3"/>
      <c r="G336" s="3"/>
      <c r="H336" s="3"/>
      <c r="J336" s="226"/>
      <c r="K336" s="3"/>
      <c r="L336" s="3"/>
      <c r="O336" s="227"/>
      <c r="Q336" s="94"/>
      <c r="R336" s="94"/>
      <c r="S336" s="94"/>
      <c r="T336" s="94"/>
    </row>
    <row r="337" ht="15.75" customHeight="1">
      <c r="A337" s="204"/>
      <c r="B337" s="222"/>
      <c r="C337" s="223"/>
      <c r="D337" s="231"/>
      <c r="E337" s="3"/>
      <c r="F337" s="3"/>
      <c r="G337" s="3"/>
      <c r="H337" s="3"/>
      <c r="J337" s="226"/>
      <c r="K337" s="3"/>
      <c r="L337" s="3"/>
      <c r="O337" s="227"/>
      <c r="Q337" s="94"/>
      <c r="R337" s="94"/>
      <c r="S337" s="94"/>
      <c r="T337" s="94"/>
    </row>
    <row r="338" ht="15.75" customHeight="1">
      <c r="A338" s="204"/>
      <c r="B338" s="222"/>
      <c r="C338" s="223"/>
      <c r="D338" s="231"/>
      <c r="E338" s="3"/>
      <c r="F338" s="3"/>
      <c r="G338" s="3"/>
      <c r="H338" s="3"/>
      <c r="J338" s="226"/>
      <c r="K338" s="3"/>
      <c r="L338" s="3"/>
      <c r="O338" s="227"/>
      <c r="Q338" s="94"/>
      <c r="R338" s="94"/>
      <c r="S338" s="94"/>
      <c r="T338" s="94"/>
    </row>
    <row r="339" ht="15.75" customHeight="1">
      <c r="A339" s="204"/>
      <c r="B339" s="222"/>
      <c r="C339" s="223"/>
      <c r="D339" s="231"/>
      <c r="E339" s="3"/>
      <c r="F339" s="3"/>
      <c r="G339" s="3"/>
      <c r="H339" s="3"/>
      <c r="J339" s="226"/>
      <c r="K339" s="3"/>
      <c r="L339" s="3"/>
      <c r="O339" s="227"/>
      <c r="Q339" s="94"/>
      <c r="R339" s="94"/>
      <c r="S339" s="94"/>
      <c r="T339" s="94"/>
    </row>
    <row r="340" ht="15.75" customHeight="1">
      <c r="A340" s="204"/>
      <c r="B340" s="222"/>
      <c r="C340" s="223"/>
      <c r="D340" s="231"/>
      <c r="E340" s="3"/>
      <c r="F340" s="3"/>
      <c r="G340" s="3"/>
      <c r="H340" s="3"/>
      <c r="J340" s="226"/>
      <c r="K340" s="3"/>
      <c r="L340" s="3"/>
      <c r="O340" s="227"/>
      <c r="Q340" s="94"/>
      <c r="R340" s="94"/>
      <c r="S340" s="94"/>
      <c r="T340" s="94"/>
    </row>
    <row r="341" ht="15.75" customHeight="1">
      <c r="A341" s="204"/>
      <c r="B341" s="222"/>
      <c r="C341" s="223"/>
      <c r="D341" s="231"/>
      <c r="E341" s="3"/>
      <c r="F341" s="3"/>
      <c r="G341" s="3"/>
      <c r="H341" s="3"/>
      <c r="J341" s="226"/>
      <c r="K341" s="3"/>
      <c r="L341" s="3"/>
      <c r="O341" s="227"/>
      <c r="Q341" s="94"/>
      <c r="R341" s="94"/>
      <c r="S341" s="94"/>
      <c r="T341" s="94"/>
    </row>
    <row r="342" ht="15.75" customHeight="1">
      <c r="A342" s="204"/>
      <c r="B342" s="222"/>
      <c r="C342" s="223"/>
      <c r="D342" s="231"/>
      <c r="E342" s="3"/>
      <c r="F342" s="3"/>
      <c r="G342" s="3"/>
      <c r="H342" s="3"/>
      <c r="J342" s="226"/>
      <c r="K342" s="3"/>
      <c r="L342" s="3"/>
      <c r="O342" s="227"/>
      <c r="Q342" s="94"/>
      <c r="R342" s="94"/>
      <c r="S342" s="94"/>
      <c r="T342" s="94"/>
    </row>
    <row r="343" ht="15.75" customHeight="1">
      <c r="A343" s="204"/>
      <c r="B343" s="222"/>
      <c r="C343" s="223"/>
      <c r="D343" s="231"/>
      <c r="E343" s="3"/>
      <c r="F343" s="3"/>
      <c r="G343" s="3"/>
      <c r="H343" s="3"/>
      <c r="J343" s="226"/>
      <c r="K343" s="3"/>
      <c r="L343" s="3"/>
      <c r="O343" s="227"/>
      <c r="Q343" s="94"/>
      <c r="R343" s="94"/>
      <c r="S343" s="94"/>
      <c r="T343" s="94"/>
    </row>
    <row r="344" ht="15.75" customHeight="1">
      <c r="A344" s="204"/>
      <c r="B344" s="222"/>
      <c r="C344" s="223"/>
      <c r="D344" s="231"/>
      <c r="E344" s="3"/>
      <c r="F344" s="3"/>
      <c r="G344" s="3"/>
      <c r="H344" s="3"/>
      <c r="J344" s="226"/>
      <c r="K344" s="3"/>
      <c r="L344" s="3"/>
      <c r="O344" s="227"/>
      <c r="Q344" s="94"/>
      <c r="R344" s="94"/>
      <c r="S344" s="94"/>
      <c r="T344" s="94"/>
    </row>
    <row r="345" ht="15.75" customHeight="1">
      <c r="A345" s="204"/>
      <c r="B345" s="222"/>
      <c r="C345" s="223"/>
      <c r="D345" s="231"/>
      <c r="E345" s="3"/>
      <c r="F345" s="3"/>
      <c r="G345" s="3"/>
      <c r="H345" s="3"/>
      <c r="J345" s="226"/>
      <c r="K345" s="3"/>
      <c r="L345" s="3"/>
      <c r="O345" s="227"/>
      <c r="Q345" s="94"/>
      <c r="R345" s="94"/>
      <c r="S345" s="94"/>
      <c r="T345" s="94"/>
    </row>
    <row r="346" ht="15.75" customHeight="1">
      <c r="A346" s="204"/>
      <c r="B346" s="222"/>
      <c r="C346" s="223"/>
      <c r="D346" s="231"/>
      <c r="E346" s="3"/>
      <c r="F346" s="3"/>
      <c r="G346" s="3"/>
      <c r="H346" s="3"/>
      <c r="J346" s="226"/>
      <c r="K346" s="3"/>
      <c r="L346" s="3"/>
      <c r="O346" s="227"/>
      <c r="Q346" s="94"/>
      <c r="R346" s="94"/>
      <c r="S346" s="94"/>
      <c r="T346" s="94"/>
    </row>
    <row r="347" ht="15.75" customHeight="1">
      <c r="A347" s="204"/>
      <c r="B347" s="222"/>
      <c r="C347" s="223"/>
      <c r="D347" s="231"/>
      <c r="E347" s="3"/>
      <c r="F347" s="3"/>
      <c r="G347" s="3"/>
      <c r="H347" s="3"/>
      <c r="J347" s="226"/>
      <c r="K347" s="3"/>
      <c r="L347" s="3"/>
      <c r="O347" s="227"/>
      <c r="Q347" s="94"/>
      <c r="R347" s="94"/>
      <c r="S347" s="94"/>
      <c r="T347" s="94"/>
    </row>
    <row r="348" ht="15.75" customHeight="1">
      <c r="A348" s="204"/>
      <c r="B348" s="222"/>
      <c r="C348" s="223"/>
      <c r="D348" s="231"/>
      <c r="E348" s="3"/>
      <c r="F348" s="3"/>
      <c r="G348" s="3"/>
      <c r="H348" s="3"/>
      <c r="J348" s="226"/>
      <c r="K348" s="3"/>
      <c r="L348" s="3"/>
      <c r="O348" s="227"/>
      <c r="Q348" s="94"/>
      <c r="R348" s="94"/>
      <c r="S348" s="94"/>
      <c r="T348" s="94"/>
    </row>
    <row r="349" ht="15.75" customHeight="1">
      <c r="A349" s="204"/>
      <c r="B349" s="222"/>
      <c r="C349" s="223"/>
      <c r="D349" s="231"/>
      <c r="E349" s="3"/>
      <c r="F349" s="3"/>
      <c r="G349" s="3"/>
      <c r="H349" s="3"/>
      <c r="J349" s="226"/>
      <c r="K349" s="3"/>
      <c r="L349" s="3"/>
      <c r="O349" s="227"/>
      <c r="Q349" s="94"/>
      <c r="R349" s="94"/>
      <c r="S349" s="94"/>
      <c r="T349" s="94"/>
    </row>
    <row r="350" ht="15.75" customHeight="1">
      <c r="A350" s="204"/>
      <c r="B350" s="222"/>
      <c r="C350" s="223"/>
      <c r="D350" s="231"/>
      <c r="E350" s="3"/>
      <c r="F350" s="3"/>
      <c r="G350" s="3"/>
      <c r="H350" s="3"/>
      <c r="J350" s="226"/>
      <c r="K350" s="3"/>
      <c r="L350" s="3"/>
      <c r="O350" s="227"/>
      <c r="Q350" s="94"/>
      <c r="R350" s="94"/>
      <c r="S350" s="94"/>
      <c r="T350" s="94"/>
    </row>
    <row r="351" ht="15.75" customHeight="1">
      <c r="A351" s="204"/>
      <c r="B351" s="222"/>
      <c r="C351" s="223"/>
      <c r="D351" s="231"/>
      <c r="E351" s="3"/>
      <c r="F351" s="3"/>
      <c r="G351" s="3"/>
      <c r="H351" s="3"/>
      <c r="J351" s="226"/>
      <c r="K351" s="3"/>
      <c r="L351" s="3"/>
      <c r="O351" s="227"/>
      <c r="Q351" s="94"/>
      <c r="R351" s="94"/>
      <c r="S351" s="94"/>
      <c r="T351" s="94"/>
    </row>
    <row r="352" ht="15.75" customHeight="1">
      <c r="A352" s="204"/>
      <c r="B352" s="222"/>
      <c r="C352" s="223"/>
      <c r="D352" s="231"/>
      <c r="E352" s="3"/>
      <c r="F352" s="3"/>
      <c r="G352" s="3"/>
      <c r="H352" s="3"/>
      <c r="J352" s="226"/>
      <c r="K352" s="3"/>
      <c r="L352" s="3"/>
      <c r="O352" s="227"/>
      <c r="Q352" s="94"/>
      <c r="R352" s="94"/>
      <c r="S352" s="94"/>
      <c r="T352" s="94"/>
    </row>
    <row r="353" ht="15.75" customHeight="1">
      <c r="A353" s="204"/>
      <c r="B353" s="222"/>
      <c r="C353" s="223"/>
      <c r="D353" s="231"/>
      <c r="E353" s="3"/>
      <c r="F353" s="3"/>
      <c r="G353" s="3"/>
      <c r="H353" s="3"/>
      <c r="J353" s="226"/>
      <c r="K353" s="3"/>
      <c r="L353" s="3"/>
      <c r="O353" s="227"/>
      <c r="Q353" s="94"/>
      <c r="R353" s="94"/>
      <c r="S353" s="94"/>
      <c r="T353" s="94"/>
    </row>
    <row r="354" ht="15.75" customHeight="1">
      <c r="A354" s="204"/>
      <c r="B354" s="222"/>
      <c r="C354" s="223"/>
      <c r="D354" s="231"/>
      <c r="E354" s="3"/>
      <c r="F354" s="3"/>
      <c r="G354" s="3"/>
      <c r="H354" s="3"/>
      <c r="J354" s="226"/>
      <c r="K354" s="3"/>
      <c r="L354" s="3"/>
      <c r="O354" s="227"/>
      <c r="Q354" s="94"/>
      <c r="R354" s="94"/>
      <c r="S354" s="94"/>
      <c r="T354" s="94"/>
    </row>
    <row r="355" ht="15.75" customHeight="1">
      <c r="A355" s="204"/>
      <c r="B355" s="222"/>
      <c r="C355" s="223"/>
      <c r="D355" s="231"/>
      <c r="E355" s="3"/>
      <c r="F355" s="3"/>
      <c r="G355" s="3"/>
      <c r="H355" s="3"/>
      <c r="J355" s="226"/>
      <c r="K355" s="3"/>
      <c r="L355" s="3"/>
      <c r="O355" s="227"/>
      <c r="Q355" s="94"/>
      <c r="R355" s="94"/>
      <c r="S355" s="94"/>
      <c r="T355" s="94"/>
    </row>
    <row r="356" ht="15.75" customHeight="1">
      <c r="A356" s="204"/>
      <c r="B356" s="222"/>
      <c r="C356" s="223"/>
      <c r="D356" s="231"/>
      <c r="E356" s="3"/>
      <c r="F356" s="3"/>
      <c r="G356" s="3"/>
      <c r="H356" s="3"/>
      <c r="J356" s="226"/>
      <c r="K356" s="3"/>
      <c r="L356" s="3"/>
      <c r="O356" s="227"/>
      <c r="Q356" s="94"/>
      <c r="R356" s="94"/>
      <c r="S356" s="94"/>
      <c r="T356" s="94"/>
    </row>
    <row r="357" ht="15.75" customHeight="1">
      <c r="A357" s="204"/>
      <c r="B357" s="222"/>
      <c r="C357" s="223"/>
      <c r="D357" s="231"/>
      <c r="E357" s="3"/>
      <c r="F357" s="3"/>
      <c r="G357" s="3"/>
      <c r="H357" s="3"/>
      <c r="J357" s="226"/>
      <c r="K357" s="3"/>
      <c r="L357" s="3"/>
      <c r="O357" s="227"/>
      <c r="Q357" s="94"/>
      <c r="R357" s="94"/>
      <c r="S357" s="94"/>
      <c r="T357" s="94"/>
    </row>
    <row r="358" ht="15.75" customHeight="1">
      <c r="A358" s="204"/>
      <c r="B358" s="222"/>
      <c r="C358" s="223"/>
      <c r="D358" s="231"/>
      <c r="E358" s="3"/>
      <c r="F358" s="3"/>
      <c r="G358" s="3"/>
      <c r="H358" s="3"/>
      <c r="J358" s="226"/>
      <c r="K358" s="3"/>
      <c r="L358" s="3"/>
      <c r="O358" s="227"/>
      <c r="Q358" s="94"/>
      <c r="R358" s="94"/>
      <c r="S358" s="94"/>
      <c r="T358" s="94"/>
    </row>
    <row r="359" ht="15.75" customHeight="1">
      <c r="A359" s="204"/>
      <c r="B359" s="222"/>
      <c r="C359" s="223"/>
      <c r="D359" s="231"/>
      <c r="E359" s="3"/>
      <c r="F359" s="3"/>
      <c r="G359" s="3"/>
      <c r="H359" s="3"/>
      <c r="J359" s="226"/>
      <c r="K359" s="3"/>
      <c r="L359" s="3"/>
      <c r="O359" s="227"/>
      <c r="Q359" s="94"/>
      <c r="R359" s="94"/>
      <c r="S359" s="94"/>
      <c r="T359" s="94"/>
    </row>
    <row r="360" ht="15.75" customHeight="1">
      <c r="A360" s="204"/>
      <c r="B360" s="222"/>
      <c r="C360" s="223"/>
      <c r="D360" s="231"/>
      <c r="E360" s="3"/>
      <c r="F360" s="3"/>
      <c r="G360" s="3"/>
      <c r="H360" s="3"/>
      <c r="J360" s="226"/>
      <c r="K360" s="3"/>
      <c r="L360" s="3"/>
      <c r="O360" s="227"/>
      <c r="Q360" s="94"/>
      <c r="R360" s="94"/>
      <c r="S360" s="94"/>
      <c r="T360" s="94"/>
    </row>
    <row r="361" ht="15.75" customHeight="1">
      <c r="A361" s="204"/>
      <c r="B361" s="222"/>
      <c r="C361" s="223"/>
      <c r="D361" s="231"/>
      <c r="E361" s="3"/>
      <c r="F361" s="3"/>
      <c r="G361" s="3"/>
      <c r="H361" s="3"/>
      <c r="J361" s="226"/>
      <c r="K361" s="3"/>
      <c r="L361" s="3"/>
      <c r="O361" s="227"/>
      <c r="Q361" s="94"/>
      <c r="R361" s="94"/>
      <c r="S361" s="94"/>
      <c r="T361" s="94"/>
    </row>
    <row r="362" ht="15.75" customHeight="1">
      <c r="A362" s="204"/>
      <c r="B362" s="222"/>
      <c r="C362" s="223"/>
      <c r="D362" s="231"/>
      <c r="E362" s="3"/>
      <c r="F362" s="3"/>
      <c r="G362" s="3"/>
      <c r="H362" s="3"/>
      <c r="J362" s="226"/>
      <c r="K362" s="3"/>
      <c r="L362" s="3"/>
      <c r="O362" s="227"/>
      <c r="Q362" s="94"/>
      <c r="R362" s="94"/>
      <c r="S362" s="94"/>
      <c r="T362" s="94"/>
    </row>
    <row r="363" ht="15.75" customHeight="1">
      <c r="A363" s="204"/>
      <c r="B363" s="222"/>
      <c r="C363" s="223"/>
      <c r="D363" s="231"/>
      <c r="E363" s="3"/>
      <c r="F363" s="3"/>
      <c r="G363" s="3"/>
      <c r="H363" s="3"/>
      <c r="J363" s="226"/>
      <c r="K363" s="3"/>
      <c r="L363" s="3"/>
      <c r="O363" s="227"/>
      <c r="Q363" s="94"/>
      <c r="R363" s="94"/>
      <c r="S363" s="94"/>
      <c r="T363" s="94"/>
    </row>
    <row r="364" ht="15.75" customHeight="1">
      <c r="A364" s="204"/>
      <c r="B364" s="222"/>
      <c r="C364" s="223"/>
      <c r="D364" s="231"/>
      <c r="E364" s="3"/>
      <c r="F364" s="3"/>
      <c r="G364" s="3"/>
      <c r="H364" s="3"/>
      <c r="J364" s="226"/>
      <c r="K364" s="3"/>
      <c r="L364" s="3"/>
      <c r="O364" s="227"/>
      <c r="Q364" s="94"/>
      <c r="R364" s="94"/>
      <c r="S364" s="94"/>
      <c r="T364" s="94"/>
    </row>
    <row r="365" ht="15.75" customHeight="1">
      <c r="A365" s="204"/>
      <c r="B365" s="222"/>
      <c r="C365" s="223"/>
      <c r="D365" s="231"/>
      <c r="E365" s="3"/>
      <c r="F365" s="3"/>
      <c r="G365" s="3"/>
      <c r="H365" s="3"/>
      <c r="J365" s="226"/>
      <c r="K365" s="3"/>
      <c r="L365" s="3"/>
      <c r="O365" s="227"/>
      <c r="Q365" s="94"/>
      <c r="R365" s="94"/>
      <c r="S365" s="94"/>
      <c r="T365" s="94"/>
    </row>
    <row r="366" ht="15.75" customHeight="1">
      <c r="A366" s="204"/>
      <c r="B366" s="222"/>
      <c r="C366" s="223"/>
      <c r="D366" s="231"/>
      <c r="E366" s="3"/>
      <c r="F366" s="3"/>
      <c r="G366" s="3"/>
      <c r="H366" s="3"/>
      <c r="J366" s="226"/>
      <c r="K366" s="3"/>
      <c r="L366" s="3"/>
      <c r="O366" s="227"/>
      <c r="Q366" s="94"/>
      <c r="R366" s="94"/>
      <c r="S366" s="94"/>
      <c r="T366" s="94"/>
    </row>
    <row r="367" ht="15.75" customHeight="1">
      <c r="A367" s="204"/>
      <c r="B367" s="222"/>
      <c r="C367" s="223"/>
      <c r="D367" s="231"/>
      <c r="E367" s="3"/>
      <c r="F367" s="3"/>
      <c r="G367" s="3"/>
      <c r="H367" s="3"/>
      <c r="J367" s="226"/>
      <c r="K367" s="3"/>
      <c r="L367" s="3"/>
      <c r="O367" s="227"/>
      <c r="Q367" s="94"/>
      <c r="R367" s="94"/>
      <c r="S367" s="94"/>
      <c r="T367" s="94"/>
    </row>
    <row r="368" ht="15.75" customHeight="1">
      <c r="A368" s="204"/>
      <c r="B368" s="222"/>
      <c r="C368" s="223"/>
      <c r="D368" s="231"/>
      <c r="E368" s="3"/>
      <c r="F368" s="3"/>
      <c r="G368" s="3"/>
      <c r="H368" s="3"/>
      <c r="J368" s="226"/>
      <c r="K368" s="3"/>
      <c r="L368" s="3"/>
      <c r="O368" s="227"/>
      <c r="Q368" s="94"/>
      <c r="R368" s="94"/>
      <c r="S368" s="94"/>
      <c r="T368" s="94"/>
    </row>
    <row r="369" ht="15.75" customHeight="1">
      <c r="A369" s="204"/>
      <c r="B369" s="222"/>
      <c r="C369" s="223"/>
      <c r="D369" s="231"/>
      <c r="E369" s="3"/>
      <c r="F369" s="3"/>
      <c r="G369" s="3"/>
      <c r="H369" s="3"/>
      <c r="J369" s="226"/>
      <c r="K369" s="3"/>
      <c r="L369" s="3"/>
      <c r="O369" s="227"/>
      <c r="Q369" s="94"/>
      <c r="R369" s="94"/>
      <c r="S369" s="94"/>
      <c r="T369" s="94"/>
    </row>
    <row r="370" ht="15.75" customHeight="1">
      <c r="A370" s="204"/>
      <c r="B370" s="222"/>
      <c r="C370" s="223"/>
      <c r="D370" s="231"/>
      <c r="E370" s="3"/>
      <c r="F370" s="3"/>
      <c r="G370" s="3"/>
      <c r="H370" s="3"/>
      <c r="J370" s="226"/>
      <c r="K370" s="3"/>
      <c r="L370" s="3"/>
      <c r="O370" s="227"/>
      <c r="Q370" s="94"/>
      <c r="R370" s="94"/>
      <c r="S370" s="94"/>
      <c r="T370" s="94"/>
    </row>
    <row r="371" ht="15.75" customHeight="1">
      <c r="A371" s="204"/>
      <c r="B371" s="222"/>
      <c r="C371" s="223"/>
      <c r="D371" s="231"/>
      <c r="E371" s="3"/>
      <c r="F371" s="3"/>
      <c r="G371" s="3"/>
      <c r="H371" s="3"/>
      <c r="J371" s="226"/>
      <c r="K371" s="3"/>
      <c r="L371" s="3"/>
      <c r="O371" s="227"/>
      <c r="Q371" s="94"/>
      <c r="R371" s="94"/>
      <c r="S371" s="94"/>
      <c r="T371" s="94"/>
    </row>
    <row r="372" ht="15.75" customHeight="1">
      <c r="A372" s="204"/>
      <c r="B372" s="222"/>
      <c r="C372" s="223"/>
      <c r="D372" s="231"/>
      <c r="E372" s="3"/>
      <c r="F372" s="3"/>
      <c r="G372" s="3"/>
      <c r="H372" s="3"/>
      <c r="J372" s="226"/>
      <c r="K372" s="3"/>
      <c r="L372" s="3"/>
      <c r="O372" s="227"/>
      <c r="Q372" s="94"/>
      <c r="R372" s="94"/>
      <c r="S372" s="94"/>
      <c r="T372" s="94"/>
    </row>
    <row r="373" ht="15.75" customHeight="1">
      <c r="A373" s="204"/>
      <c r="B373" s="222"/>
      <c r="C373" s="223"/>
      <c r="D373" s="231"/>
      <c r="E373" s="3"/>
      <c r="F373" s="3"/>
      <c r="G373" s="3"/>
      <c r="H373" s="3"/>
      <c r="J373" s="226"/>
      <c r="K373" s="3"/>
      <c r="L373" s="3"/>
      <c r="O373" s="227"/>
      <c r="Q373" s="94"/>
      <c r="R373" s="94"/>
      <c r="S373" s="94"/>
      <c r="T373" s="94"/>
    </row>
    <row r="374" ht="15.75" customHeight="1">
      <c r="A374" s="204"/>
      <c r="B374" s="222"/>
      <c r="C374" s="223"/>
      <c r="D374" s="231"/>
      <c r="E374" s="3"/>
      <c r="F374" s="3"/>
      <c r="G374" s="3"/>
      <c r="H374" s="3"/>
      <c r="J374" s="226"/>
      <c r="K374" s="3"/>
      <c r="L374" s="3"/>
      <c r="O374" s="227"/>
      <c r="Q374" s="94"/>
      <c r="R374" s="94"/>
      <c r="S374" s="94"/>
      <c r="T374" s="94"/>
    </row>
    <row r="375" ht="15.75" customHeight="1">
      <c r="A375" s="204"/>
      <c r="B375" s="222"/>
      <c r="C375" s="223"/>
      <c r="D375" s="231"/>
      <c r="E375" s="3"/>
      <c r="F375" s="3"/>
      <c r="G375" s="3"/>
      <c r="H375" s="3"/>
      <c r="J375" s="226"/>
      <c r="K375" s="3"/>
      <c r="L375" s="3"/>
      <c r="O375" s="227"/>
      <c r="Q375" s="94"/>
      <c r="R375" s="94"/>
      <c r="S375" s="94"/>
      <c r="T375" s="94"/>
    </row>
    <row r="376" ht="15.75" customHeight="1">
      <c r="A376" s="242"/>
      <c r="B376" s="222"/>
      <c r="C376" s="223"/>
      <c r="D376" s="231"/>
      <c r="E376" s="3"/>
      <c r="F376" s="3"/>
      <c r="G376" s="3"/>
      <c r="H376" s="3"/>
      <c r="J376" s="226"/>
      <c r="K376" s="3"/>
      <c r="L376" s="3"/>
      <c r="O376" s="227"/>
      <c r="Q376" s="94"/>
      <c r="R376" s="94"/>
      <c r="S376" s="94"/>
      <c r="T376" s="94"/>
    </row>
    <row r="377" ht="15.75" customHeight="1">
      <c r="A377" s="242"/>
      <c r="B377" s="222"/>
      <c r="C377" s="223"/>
      <c r="D377" s="231"/>
      <c r="E377" s="3"/>
      <c r="F377" s="3"/>
      <c r="G377" s="3"/>
      <c r="H377" s="3"/>
      <c r="J377" s="226"/>
      <c r="K377" s="3"/>
      <c r="L377" s="3"/>
      <c r="O377" s="227"/>
      <c r="Q377" s="94"/>
      <c r="R377" s="94"/>
      <c r="S377" s="94"/>
      <c r="T377" s="94"/>
    </row>
    <row r="378" ht="15.75" customHeight="1">
      <c r="A378" s="242"/>
      <c r="B378" s="222"/>
      <c r="C378" s="223"/>
      <c r="D378" s="231"/>
      <c r="E378" s="3"/>
      <c r="F378" s="3"/>
      <c r="G378" s="3"/>
      <c r="H378" s="3"/>
      <c r="J378" s="226"/>
      <c r="K378" s="3"/>
      <c r="L378" s="3"/>
      <c r="O378" s="227"/>
      <c r="Q378" s="94"/>
      <c r="R378" s="94"/>
      <c r="S378" s="94"/>
      <c r="T378" s="94"/>
    </row>
    <row r="379" ht="15.75" customHeight="1">
      <c r="A379" s="242"/>
      <c r="B379" s="222"/>
      <c r="C379" s="223"/>
      <c r="D379" s="231"/>
      <c r="E379" s="3"/>
      <c r="F379" s="3"/>
      <c r="G379" s="3"/>
      <c r="H379" s="3"/>
      <c r="J379" s="226"/>
      <c r="K379" s="3"/>
      <c r="L379" s="3"/>
      <c r="O379" s="227"/>
      <c r="Q379" s="94"/>
      <c r="R379" s="94"/>
      <c r="S379" s="94"/>
      <c r="T379" s="94"/>
    </row>
    <row r="380" ht="15.75" customHeight="1">
      <c r="A380" s="242"/>
      <c r="B380" s="222"/>
      <c r="C380" s="223"/>
      <c r="D380" s="231"/>
      <c r="E380" s="3"/>
      <c r="F380" s="3"/>
      <c r="G380" s="3"/>
      <c r="H380" s="3"/>
      <c r="J380" s="226"/>
      <c r="K380" s="3"/>
      <c r="L380" s="3"/>
      <c r="O380" s="227"/>
      <c r="Q380" s="94"/>
      <c r="R380" s="94"/>
      <c r="S380" s="94"/>
      <c r="T380" s="94"/>
    </row>
    <row r="381" ht="15.75" customHeight="1">
      <c r="A381" s="242"/>
      <c r="B381" s="222"/>
      <c r="C381" s="223"/>
      <c r="D381" s="231"/>
      <c r="E381" s="3"/>
      <c r="F381" s="3"/>
      <c r="G381" s="3"/>
      <c r="H381" s="3"/>
      <c r="J381" s="226"/>
      <c r="K381" s="3"/>
      <c r="L381" s="3"/>
      <c r="O381" s="227"/>
      <c r="Q381" s="94"/>
      <c r="R381" s="94"/>
      <c r="S381" s="94"/>
      <c r="T381" s="94"/>
    </row>
    <row r="382" ht="15.75" customHeight="1">
      <c r="A382" s="242"/>
      <c r="B382" s="222"/>
      <c r="C382" s="223"/>
      <c r="D382" s="231"/>
      <c r="E382" s="3"/>
      <c r="F382" s="3"/>
      <c r="G382" s="3"/>
      <c r="H382" s="3"/>
      <c r="J382" s="226"/>
      <c r="K382" s="3"/>
      <c r="L382" s="3"/>
      <c r="O382" s="227"/>
      <c r="Q382" s="94"/>
      <c r="R382" s="94"/>
      <c r="S382" s="94"/>
      <c r="T382" s="94"/>
    </row>
    <row r="383" ht="15.75" customHeight="1">
      <c r="A383" s="242"/>
      <c r="B383" s="222"/>
      <c r="C383" s="223"/>
      <c r="D383" s="231"/>
      <c r="E383" s="3"/>
      <c r="F383" s="3"/>
      <c r="G383" s="3"/>
      <c r="H383" s="3"/>
      <c r="J383" s="226"/>
      <c r="K383" s="3"/>
      <c r="L383" s="3"/>
      <c r="O383" s="227"/>
      <c r="Q383" s="94"/>
      <c r="R383" s="94"/>
      <c r="S383" s="94"/>
      <c r="T383" s="94"/>
    </row>
    <row r="384" ht="15.75" customHeight="1">
      <c r="A384" s="242"/>
      <c r="B384" s="222"/>
      <c r="C384" s="223"/>
      <c r="D384" s="231"/>
      <c r="E384" s="3"/>
      <c r="F384" s="3"/>
      <c r="G384" s="3"/>
      <c r="H384" s="3"/>
      <c r="J384" s="226"/>
      <c r="K384" s="3"/>
      <c r="L384" s="3"/>
      <c r="O384" s="227"/>
      <c r="Q384" s="94"/>
      <c r="R384" s="94"/>
      <c r="S384" s="94"/>
      <c r="T384" s="94"/>
    </row>
    <row r="385" ht="15.75" customHeight="1">
      <c r="A385" s="242"/>
      <c r="B385" s="222"/>
      <c r="C385" s="223"/>
      <c r="D385" s="231"/>
      <c r="E385" s="3"/>
      <c r="F385" s="3"/>
      <c r="G385" s="3"/>
      <c r="H385" s="3"/>
      <c r="J385" s="226"/>
      <c r="K385" s="3"/>
      <c r="L385" s="3"/>
      <c r="O385" s="227"/>
      <c r="Q385" s="94"/>
      <c r="R385" s="94"/>
      <c r="S385" s="94"/>
      <c r="T385" s="94"/>
    </row>
    <row r="386" ht="15.75" customHeight="1">
      <c r="A386" s="242"/>
      <c r="B386" s="222"/>
      <c r="C386" s="223"/>
      <c r="D386" s="231"/>
      <c r="E386" s="3"/>
      <c r="F386" s="3"/>
      <c r="G386" s="3"/>
      <c r="H386" s="3"/>
      <c r="J386" s="226"/>
      <c r="K386" s="3"/>
      <c r="L386" s="3"/>
      <c r="O386" s="227"/>
      <c r="Q386" s="94"/>
      <c r="R386" s="94"/>
      <c r="S386" s="94"/>
      <c r="T386" s="94"/>
    </row>
    <row r="387" ht="15.75" customHeight="1">
      <c r="A387" s="242"/>
      <c r="B387" s="222"/>
      <c r="C387" s="223"/>
      <c r="D387" s="231"/>
      <c r="E387" s="3"/>
      <c r="F387" s="3"/>
      <c r="G387" s="3"/>
      <c r="H387" s="3"/>
      <c r="J387" s="226"/>
      <c r="K387" s="3"/>
      <c r="L387" s="3"/>
      <c r="O387" s="227"/>
      <c r="Q387" s="94"/>
      <c r="R387" s="94"/>
      <c r="S387" s="94"/>
      <c r="T387" s="94"/>
    </row>
    <row r="388" ht="15.75" customHeight="1">
      <c r="A388" s="242"/>
      <c r="B388" s="222"/>
      <c r="C388" s="223"/>
      <c r="D388" s="231"/>
      <c r="E388" s="3"/>
      <c r="F388" s="3"/>
      <c r="G388" s="3"/>
      <c r="H388" s="3"/>
      <c r="J388" s="226"/>
      <c r="K388" s="3"/>
      <c r="L388" s="3"/>
      <c r="O388" s="227"/>
      <c r="Q388" s="94"/>
      <c r="R388" s="94"/>
      <c r="S388" s="94"/>
      <c r="T388" s="94"/>
    </row>
    <row r="389" ht="15.75" customHeight="1">
      <c r="A389" s="242"/>
      <c r="B389" s="222"/>
      <c r="C389" s="223"/>
      <c r="D389" s="231"/>
      <c r="E389" s="3"/>
      <c r="F389" s="3"/>
      <c r="G389" s="3"/>
      <c r="H389" s="3"/>
      <c r="J389" s="226"/>
      <c r="K389" s="3"/>
      <c r="L389" s="3"/>
      <c r="O389" s="227"/>
      <c r="Q389" s="94"/>
      <c r="R389" s="94"/>
      <c r="S389" s="94"/>
      <c r="T389" s="94"/>
    </row>
    <row r="390" ht="15.75" customHeight="1">
      <c r="A390" s="242"/>
      <c r="B390" s="222"/>
      <c r="C390" s="223"/>
      <c r="D390" s="231"/>
      <c r="E390" s="3"/>
      <c r="F390" s="3"/>
      <c r="G390" s="3"/>
      <c r="H390" s="3"/>
      <c r="J390" s="226"/>
      <c r="K390" s="3"/>
      <c r="L390" s="3"/>
      <c r="O390" s="227"/>
      <c r="Q390" s="94"/>
      <c r="R390" s="94"/>
      <c r="S390" s="94"/>
      <c r="T390" s="94"/>
    </row>
    <row r="391" ht="15.75" customHeight="1">
      <c r="A391" s="242"/>
      <c r="B391" s="222"/>
      <c r="C391" s="223"/>
      <c r="D391" s="231"/>
      <c r="E391" s="3"/>
      <c r="F391" s="3"/>
      <c r="G391" s="3"/>
      <c r="H391" s="3"/>
      <c r="J391" s="226"/>
      <c r="K391" s="3"/>
      <c r="L391" s="3"/>
      <c r="O391" s="227"/>
      <c r="Q391" s="94"/>
      <c r="R391" s="94"/>
      <c r="S391" s="94"/>
      <c r="T391" s="94"/>
    </row>
    <row r="392" ht="15.75" customHeight="1">
      <c r="A392" s="242"/>
      <c r="B392" s="222"/>
      <c r="C392" s="223"/>
      <c r="D392" s="231"/>
      <c r="E392" s="3"/>
      <c r="F392" s="3"/>
      <c r="G392" s="3"/>
      <c r="H392" s="3"/>
      <c r="J392" s="226"/>
      <c r="K392" s="3"/>
      <c r="L392" s="3"/>
      <c r="O392" s="227"/>
      <c r="Q392" s="94"/>
      <c r="R392" s="94"/>
      <c r="S392" s="94"/>
      <c r="T392" s="94"/>
    </row>
    <row r="393" ht="15.75" customHeight="1">
      <c r="A393" s="234"/>
      <c r="B393" s="222"/>
      <c r="C393" s="223"/>
      <c r="D393" s="231"/>
      <c r="E393" s="3"/>
      <c r="F393" s="3"/>
      <c r="G393" s="3"/>
      <c r="H393" s="3"/>
      <c r="J393" s="226"/>
      <c r="K393" s="3"/>
      <c r="L393" s="3"/>
      <c r="O393" s="227"/>
      <c r="Q393" s="94"/>
      <c r="R393" s="94"/>
      <c r="S393" s="94"/>
      <c r="T393" s="94"/>
    </row>
    <row r="394" ht="15.75" customHeight="1">
      <c r="A394" s="234"/>
      <c r="B394" s="222"/>
      <c r="C394" s="223"/>
      <c r="D394" s="231"/>
      <c r="E394" s="3"/>
      <c r="F394" s="3"/>
      <c r="G394" s="3"/>
      <c r="H394" s="3"/>
      <c r="J394" s="226"/>
      <c r="K394" s="3"/>
      <c r="L394" s="3"/>
      <c r="O394" s="227"/>
      <c r="Q394" s="94"/>
      <c r="R394" s="94"/>
      <c r="S394" s="94"/>
      <c r="T394" s="94"/>
    </row>
    <row r="395" ht="15.75" customHeight="1">
      <c r="A395" s="234"/>
      <c r="B395" s="222"/>
      <c r="C395" s="223"/>
      <c r="D395" s="231"/>
      <c r="E395" s="3"/>
      <c r="F395" s="3"/>
      <c r="G395" s="3"/>
      <c r="H395" s="3"/>
      <c r="J395" s="226"/>
      <c r="K395" s="3"/>
      <c r="L395" s="3"/>
      <c r="O395" s="227"/>
      <c r="Q395" s="94"/>
      <c r="R395" s="94"/>
      <c r="S395" s="94"/>
      <c r="T395" s="94"/>
    </row>
    <row r="396" ht="15.75" customHeight="1">
      <c r="A396" s="245"/>
      <c r="B396" s="222"/>
      <c r="C396" s="223"/>
      <c r="D396" s="231"/>
      <c r="E396" s="3"/>
      <c r="F396" s="3"/>
      <c r="G396" s="3"/>
      <c r="H396" s="3"/>
      <c r="J396" s="226"/>
      <c r="K396" s="3"/>
      <c r="L396" s="3"/>
      <c r="O396" s="227"/>
      <c r="Q396" s="94"/>
      <c r="R396" s="94"/>
      <c r="S396" s="94"/>
      <c r="T396" s="94"/>
    </row>
    <row r="397" ht="15.75" customHeight="1">
      <c r="A397" s="245"/>
      <c r="B397" s="222"/>
      <c r="C397" s="223"/>
      <c r="D397" s="231"/>
      <c r="E397" s="3"/>
      <c r="F397" s="3"/>
      <c r="G397" s="3"/>
      <c r="H397" s="3"/>
      <c r="J397" s="226"/>
      <c r="K397" s="3"/>
      <c r="L397" s="3"/>
      <c r="O397" s="227"/>
      <c r="Q397" s="94"/>
      <c r="R397" s="94"/>
      <c r="S397" s="94"/>
      <c r="T397" s="94"/>
    </row>
    <row r="398" ht="15.75" customHeight="1">
      <c r="A398" s="204"/>
      <c r="B398" s="222"/>
      <c r="C398" s="223"/>
      <c r="D398" s="231"/>
      <c r="E398" s="3"/>
      <c r="F398" s="3"/>
      <c r="G398" s="3"/>
      <c r="H398" s="3"/>
      <c r="J398" s="226"/>
      <c r="K398" s="3"/>
      <c r="L398" s="3"/>
      <c r="O398" s="227"/>
      <c r="Q398" s="94"/>
      <c r="R398" s="94"/>
      <c r="S398" s="94"/>
      <c r="T398" s="94"/>
    </row>
    <row r="399" ht="15.75" customHeight="1">
      <c r="A399" s="204"/>
      <c r="B399" s="222"/>
      <c r="C399" s="223"/>
      <c r="D399" s="231"/>
      <c r="E399" s="3"/>
      <c r="F399" s="3"/>
      <c r="G399" s="3"/>
      <c r="H399" s="3"/>
      <c r="J399" s="226"/>
      <c r="K399" s="3"/>
      <c r="L399" s="3"/>
      <c r="O399" s="227"/>
      <c r="Q399" s="94"/>
      <c r="R399" s="94"/>
      <c r="S399" s="94"/>
      <c r="T399" s="94"/>
    </row>
    <row r="400" ht="15.75" customHeight="1">
      <c r="A400" s="204"/>
      <c r="B400" s="222"/>
      <c r="C400" s="223"/>
      <c r="D400" s="231"/>
      <c r="E400" s="3"/>
      <c r="F400" s="3"/>
      <c r="G400" s="3"/>
      <c r="H400" s="3"/>
      <c r="J400" s="226"/>
      <c r="K400" s="3"/>
      <c r="L400" s="3"/>
      <c r="O400" s="227"/>
      <c r="Q400" s="94"/>
      <c r="R400" s="94"/>
      <c r="S400" s="94"/>
      <c r="T400" s="94"/>
    </row>
    <row r="401" ht="15.75" customHeight="1">
      <c r="A401" s="204"/>
      <c r="B401" s="222"/>
      <c r="C401" s="223"/>
      <c r="D401" s="231"/>
      <c r="E401" s="3"/>
      <c r="F401" s="3"/>
      <c r="G401" s="3"/>
      <c r="H401" s="3"/>
      <c r="J401" s="226"/>
      <c r="K401" s="3"/>
      <c r="L401" s="3"/>
      <c r="O401" s="227"/>
      <c r="Q401" s="94"/>
      <c r="R401" s="94"/>
      <c r="S401" s="94"/>
      <c r="T401" s="94"/>
    </row>
    <row r="402" ht="15.75" customHeight="1">
      <c r="A402" s="257"/>
      <c r="B402" s="222"/>
      <c r="C402" s="223"/>
      <c r="D402" s="231"/>
      <c r="E402" s="3"/>
      <c r="F402" s="3"/>
      <c r="G402" s="3"/>
      <c r="H402" s="3"/>
      <c r="J402" s="226"/>
      <c r="K402" s="3"/>
      <c r="L402" s="3"/>
      <c r="O402" s="227"/>
      <c r="Q402" s="94"/>
      <c r="R402" s="94"/>
      <c r="S402" s="94"/>
      <c r="T402" s="94"/>
    </row>
    <row r="403" ht="15.75" customHeight="1">
      <c r="A403" s="204"/>
      <c r="B403" s="222"/>
      <c r="C403" s="223"/>
      <c r="D403" s="231"/>
      <c r="E403" s="3"/>
      <c r="F403" s="3"/>
      <c r="G403" s="3"/>
      <c r="H403" s="3"/>
      <c r="J403" s="226"/>
      <c r="K403" s="3"/>
      <c r="L403" s="3"/>
      <c r="O403" s="227"/>
      <c r="Q403" s="94"/>
      <c r="R403" s="94"/>
      <c r="S403" s="94"/>
      <c r="T403" s="94"/>
    </row>
    <row r="404" ht="15.75" customHeight="1">
      <c r="A404" s="204"/>
      <c r="B404" s="222"/>
      <c r="C404" s="223"/>
      <c r="D404" s="231"/>
      <c r="E404" s="3"/>
      <c r="F404" s="3"/>
      <c r="G404" s="3"/>
      <c r="H404" s="3"/>
      <c r="J404" s="226"/>
      <c r="K404" s="3"/>
      <c r="L404" s="3"/>
      <c r="O404" s="227"/>
      <c r="Q404" s="94"/>
      <c r="R404" s="94"/>
      <c r="S404" s="94"/>
      <c r="T404" s="94"/>
    </row>
    <row r="405" ht="15.75" customHeight="1">
      <c r="A405" s="204"/>
      <c r="B405" s="222"/>
      <c r="C405" s="223"/>
      <c r="D405" s="231"/>
      <c r="E405" s="3"/>
      <c r="F405" s="3"/>
      <c r="G405" s="3"/>
      <c r="H405" s="3"/>
      <c r="J405" s="226"/>
      <c r="K405" s="3"/>
      <c r="L405" s="3"/>
      <c r="O405" s="227"/>
      <c r="Q405" s="94"/>
      <c r="R405" s="94"/>
      <c r="S405" s="94"/>
      <c r="T405" s="94"/>
    </row>
    <row r="406" ht="15.75" customHeight="1">
      <c r="A406" s="204"/>
      <c r="B406" s="222"/>
      <c r="C406" s="223"/>
      <c r="D406" s="231"/>
      <c r="E406" s="3"/>
      <c r="F406" s="3"/>
      <c r="G406" s="3"/>
      <c r="H406" s="3"/>
      <c r="J406" s="226"/>
      <c r="K406" s="3"/>
      <c r="L406" s="3"/>
      <c r="O406" s="227"/>
      <c r="Q406" s="94"/>
      <c r="R406" s="94"/>
      <c r="S406" s="94"/>
      <c r="T406" s="94"/>
    </row>
    <row r="407" ht="15.75" customHeight="1">
      <c r="A407" s="204"/>
      <c r="B407" s="222"/>
      <c r="C407" s="223"/>
      <c r="D407" s="231"/>
      <c r="E407" s="3"/>
      <c r="F407" s="3"/>
      <c r="G407" s="3"/>
      <c r="H407" s="3"/>
      <c r="J407" s="226"/>
      <c r="K407" s="3"/>
      <c r="L407" s="3"/>
      <c r="O407" s="227"/>
      <c r="Q407" s="94"/>
      <c r="R407" s="94"/>
      <c r="S407" s="94"/>
      <c r="T407" s="94"/>
    </row>
    <row r="408" ht="15.75" customHeight="1">
      <c r="A408" s="204"/>
      <c r="B408" s="222"/>
      <c r="C408" s="223"/>
      <c r="D408" s="231"/>
      <c r="E408" s="3"/>
      <c r="F408" s="3"/>
      <c r="G408" s="3"/>
      <c r="H408" s="3"/>
      <c r="J408" s="226"/>
      <c r="K408" s="3"/>
      <c r="L408" s="3"/>
      <c r="O408" s="227"/>
      <c r="Q408" s="94"/>
      <c r="R408" s="94"/>
      <c r="S408" s="94"/>
      <c r="T408" s="94"/>
    </row>
    <row r="409" ht="15.75" customHeight="1">
      <c r="A409" s="204"/>
      <c r="B409" s="222"/>
      <c r="C409" s="223"/>
      <c r="D409" s="231"/>
      <c r="E409" s="3"/>
      <c r="F409" s="3"/>
      <c r="G409" s="3"/>
      <c r="H409" s="3"/>
      <c r="J409" s="226"/>
      <c r="K409" s="3"/>
      <c r="L409" s="3"/>
      <c r="O409" s="227"/>
      <c r="Q409" s="94"/>
      <c r="R409" s="94"/>
      <c r="S409" s="94"/>
      <c r="T409" s="94"/>
    </row>
    <row r="410" ht="15.75" customHeight="1">
      <c r="A410" s="204"/>
      <c r="B410" s="222"/>
      <c r="C410" s="223"/>
      <c r="D410" s="231"/>
      <c r="E410" s="3"/>
      <c r="F410" s="3"/>
      <c r="G410" s="3"/>
      <c r="H410" s="3"/>
      <c r="J410" s="226"/>
      <c r="K410" s="3"/>
      <c r="L410" s="3"/>
      <c r="O410" s="227"/>
      <c r="Q410" s="94"/>
      <c r="R410" s="94"/>
      <c r="S410" s="94"/>
      <c r="T410" s="94"/>
    </row>
    <row r="411" ht="15.75" customHeight="1">
      <c r="A411" s="204"/>
      <c r="B411" s="222"/>
      <c r="C411" s="223"/>
      <c r="D411" s="231"/>
      <c r="E411" s="3"/>
      <c r="F411" s="3"/>
      <c r="G411" s="3"/>
      <c r="H411" s="3"/>
      <c r="J411" s="226"/>
      <c r="K411" s="3"/>
      <c r="L411" s="3"/>
      <c r="O411" s="227"/>
      <c r="Q411" s="94"/>
      <c r="R411" s="94"/>
      <c r="S411" s="94"/>
      <c r="T411" s="94"/>
    </row>
    <row r="412" ht="15.75" customHeight="1">
      <c r="A412" s="204"/>
      <c r="B412" s="222"/>
      <c r="C412" s="223"/>
      <c r="D412" s="231"/>
      <c r="E412" s="3"/>
      <c r="F412" s="3"/>
      <c r="G412" s="3"/>
      <c r="H412" s="3"/>
      <c r="J412" s="226"/>
      <c r="K412" s="3"/>
      <c r="L412" s="3"/>
      <c r="O412" s="227"/>
      <c r="Q412" s="94"/>
      <c r="R412" s="94"/>
      <c r="S412" s="94"/>
      <c r="T412" s="94"/>
    </row>
    <row r="413" ht="15.75" customHeight="1">
      <c r="A413" s="204"/>
      <c r="B413" s="222"/>
      <c r="C413" s="223"/>
      <c r="D413" s="231"/>
      <c r="E413" s="3"/>
      <c r="F413" s="3"/>
      <c r="G413" s="3"/>
      <c r="H413" s="3"/>
      <c r="J413" s="226"/>
      <c r="K413" s="3"/>
      <c r="L413" s="3"/>
      <c r="O413" s="227"/>
      <c r="Q413" s="94"/>
      <c r="R413" s="94"/>
      <c r="S413" s="94"/>
      <c r="T413" s="94"/>
    </row>
    <row r="414" ht="15.75" customHeight="1">
      <c r="A414" s="204"/>
      <c r="B414" s="222"/>
      <c r="C414" s="223"/>
      <c r="D414" s="231"/>
      <c r="E414" s="3"/>
      <c r="F414" s="3"/>
      <c r="G414" s="3"/>
      <c r="H414" s="3"/>
      <c r="J414" s="226"/>
      <c r="K414" s="3"/>
      <c r="L414" s="3"/>
      <c r="O414" s="227"/>
      <c r="Q414" s="94"/>
      <c r="R414" s="94"/>
      <c r="S414" s="94"/>
      <c r="T414" s="94"/>
    </row>
    <row r="415" ht="15.75" customHeight="1">
      <c r="A415" s="204"/>
      <c r="B415" s="222"/>
      <c r="C415" s="223"/>
      <c r="D415" s="231"/>
      <c r="E415" s="3"/>
      <c r="F415" s="3"/>
      <c r="G415" s="3"/>
      <c r="H415" s="3"/>
      <c r="J415" s="226"/>
      <c r="K415" s="3"/>
      <c r="L415" s="3"/>
      <c r="O415" s="227"/>
      <c r="Q415" s="94"/>
      <c r="R415" s="94"/>
      <c r="S415" s="94"/>
      <c r="T415" s="94"/>
    </row>
    <row r="416" ht="15.75" customHeight="1">
      <c r="A416" s="204"/>
      <c r="B416" s="222"/>
      <c r="C416" s="223"/>
      <c r="D416" s="231"/>
      <c r="E416" s="3"/>
      <c r="F416" s="3"/>
      <c r="G416" s="3"/>
      <c r="H416" s="3"/>
      <c r="J416" s="226"/>
      <c r="K416" s="3"/>
      <c r="L416" s="3"/>
      <c r="O416" s="227"/>
      <c r="Q416" s="94"/>
      <c r="R416" s="94"/>
      <c r="S416" s="94"/>
      <c r="T416" s="94"/>
    </row>
    <row r="417" ht="15.75" customHeight="1">
      <c r="A417" s="204"/>
      <c r="B417" s="222"/>
      <c r="C417" s="223"/>
      <c r="D417" s="231"/>
      <c r="E417" s="3"/>
      <c r="F417" s="3"/>
      <c r="G417" s="3"/>
      <c r="H417" s="3"/>
      <c r="J417" s="226"/>
      <c r="K417" s="3"/>
      <c r="L417" s="3"/>
      <c r="O417" s="227"/>
      <c r="Q417" s="94"/>
      <c r="R417" s="94"/>
      <c r="S417" s="94"/>
      <c r="T417" s="94"/>
    </row>
    <row r="418" ht="15.75" customHeight="1">
      <c r="A418" s="204"/>
      <c r="B418" s="222"/>
      <c r="C418" s="223"/>
      <c r="D418" s="231"/>
      <c r="E418" s="3"/>
      <c r="F418" s="3"/>
      <c r="G418" s="3"/>
      <c r="H418" s="3"/>
      <c r="J418" s="226"/>
      <c r="K418" s="3"/>
      <c r="L418" s="3"/>
      <c r="O418" s="227"/>
      <c r="Q418" s="94"/>
      <c r="R418" s="94"/>
      <c r="S418" s="94"/>
      <c r="T418" s="94"/>
    </row>
    <row r="419" ht="15.75" customHeight="1">
      <c r="A419" s="204"/>
      <c r="B419" s="222"/>
      <c r="C419" s="223"/>
      <c r="D419" s="231"/>
      <c r="E419" s="3"/>
      <c r="F419" s="3"/>
      <c r="G419" s="3"/>
      <c r="H419" s="3"/>
      <c r="J419" s="226"/>
      <c r="K419" s="3"/>
      <c r="L419" s="3"/>
      <c r="O419" s="227"/>
      <c r="Q419" s="94"/>
      <c r="R419" s="94"/>
      <c r="S419" s="94"/>
      <c r="T419" s="94"/>
    </row>
    <row r="420" ht="15.75" customHeight="1">
      <c r="A420" s="204"/>
      <c r="B420" s="222"/>
      <c r="C420" s="223"/>
      <c r="D420" s="231"/>
      <c r="E420" s="3"/>
      <c r="F420" s="3"/>
      <c r="G420" s="3"/>
      <c r="H420" s="3"/>
      <c r="J420" s="226"/>
      <c r="K420" s="3"/>
      <c r="L420" s="3"/>
      <c r="O420" s="227"/>
      <c r="Q420" s="94"/>
      <c r="R420" s="94"/>
      <c r="S420" s="94"/>
      <c r="T420" s="94"/>
    </row>
    <row r="421" ht="15.75" customHeight="1">
      <c r="A421" s="204"/>
      <c r="B421" s="222"/>
      <c r="C421" s="223"/>
      <c r="D421" s="231"/>
      <c r="E421" s="3"/>
      <c r="F421" s="3"/>
      <c r="G421" s="3"/>
      <c r="H421" s="3"/>
      <c r="J421" s="226"/>
      <c r="K421" s="3"/>
      <c r="L421" s="3"/>
      <c r="O421" s="227"/>
      <c r="Q421" s="94"/>
      <c r="R421" s="94"/>
      <c r="S421" s="94"/>
      <c r="T421" s="94"/>
    </row>
    <row r="422" ht="15.75" customHeight="1">
      <c r="A422" s="204"/>
      <c r="B422" s="222"/>
      <c r="C422" s="223"/>
      <c r="D422" s="231"/>
      <c r="E422" s="3"/>
      <c r="F422" s="3"/>
      <c r="G422" s="3"/>
      <c r="H422" s="3"/>
      <c r="J422" s="226"/>
      <c r="K422" s="3"/>
      <c r="L422" s="3"/>
      <c r="O422" s="227"/>
      <c r="Q422" s="94"/>
      <c r="R422" s="94"/>
      <c r="S422" s="94"/>
      <c r="T422" s="94"/>
    </row>
    <row r="423" ht="15.75" customHeight="1">
      <c r="A423" s="204"/>
      <c r="B423" s="222"/>
      <c r="C423" s="223"/>
      <c r="D423" s="231"/>
      <c r="E423" s="3"/>
      <c r="F423" s="3"/>
      <c r="G423" s="3"/>
      <c r="H423" s="3"/>
      <c r="J423" s="226"/>
      <c r="K423" s="3"/>
      <c r="L423" s="3"/>
      <c r="O423" s="227"/>
      <c r="Q423" s="94"/>
      <c r="R423" s="94"/>
      <c r="S423" s="94"/>
      <c r="T423" s="94"/>
    </row>
    <row r="424" ht="15.75" customHeight="1">
      <c r="A424" s="204"/>
      <c r="B424" s="222"/>
      <c r="C424" s="223"/>
      <c r="D424" s="231"/>
      <c r="E424" s="3"/>
      <c r="F424" s="3"/>
      <c r="G424" s="3"/>
      <c r="H424" s="3"/>
      <c r="J424" s="226"/>
      <c r="K424" s="3"/>
      <c r="L424" s="3"/>
      <c r="O424" s="227"/>
      <c r="Q424" s="94"/>
      <c r="R424" s="94"/>
      <c r="S424" s="94"/>
      <c r="T424" s="94"/>
    </row>
    <row r="425" ht="15.75" customHeight="1">
      <c r="A425" s="242"/>
      <c r="B425" s="222"/>
      <c r="C425" s="223"/>
      <c r="D425" s="231"/>
      <c r="E425" s="3"/>
      <c r="F425" s="3"/>
      <c r="G425" s="3"/>
      <c r="H425" s="3"/>
      <c r="J425" s="226"/>
      <c r="K425" s="3"/>
      <c r="L425" s="3"/>
      <c r="O425" s="227"/>
      <c r="Q425" s="94"/>
      <c r="R425" s="94"/>
      <c r="S425" s="94"/>
      <c r="T425" s="94"/>
    </row>
    <row r="426" ht="15.75" customHeight="1">
      <c r="A426" s="234"/>
      <c r="B426" s="222"/>
      <c r="C426" s="223"/>
      <c r="D426" s="231"/>
      <c r="E426" s="3"/>
      <c r="F426" s="3"/>
      <c r="G426" s="3"/>
      <c r="H426" s="3"/>
      <c r="J426" s="226"/>
      <c r="K426" s="3"/>
      <c r="L426" s="3"/>
      <c r="O426" s="227"/>
      <c r="Q426" s="94"/>
      <c r="R426" s="94"/>
      <c r="S426" s="94"/>
      <c r="T426" s="94"/>
    </row>
    <row r="427" ht="15.75" customHeight="1">
      <c r="A427" s="234"/>
      <c r="B427" s="222"/>
      <c r="C427" s="223"/>
      <c r="D427" s="231"/>
      <c r="E427" s="3"/>
      <c r="F427" s="3"/>
      <c r="G427" s="3"/>
      <c r="H427" s="3"/>
      <c r="J427" s="226"/>
      <c r="K427" s="3"/>
      <c r="L427" s="3"/>
      <c r="O427" s="227"/>
      <c r="Q427" s="94"/>
      <c r="R427" s="94"/>
      <c r="S427" s="94"/>
      <c r="T427" s="94"/>
    </row>
    <row r="428" ht="15.75" customHeight="1">
      <c r="A428" s="234"/>
      <c r="B428" s="222"/>
      <c r="C428" s="223"/>
      <c r="D428" s="231"/>
      <c r="E428" s="3"/>
      <c r="F428" s="3"/>
      <c r="G428" s="3"/>
      <c r="H428" s="3"/>
      <c r="J428" s="226"/>
      <c r="K428" s="3"/>
      <c r="L428" s="3"/>
      <c r="O428" s="227"/>
      <c r="Q428" s="94"/>
      <c r="R428" s="94"/>
      <c r="S428" s="94"/>
      <c r="T428" s="94"/>
    </row>
    <row r="429" ht="15.75" customHeight="1">
      <c r="A429" s="234"/>
      <c r="B429" s="222"/>
      <c r="C429" s="223"/>
      <c r="D429" s="231"/>
      <c r="E429" s="3"/>
      <c r="F429" s="3"/>
      <c r="G429" s="3"/>
      <c r="H429" s="3"/>
      <c r="J429" s="226"/>
      <c r="K429" s="3"/>
      <c r="L429" s="3"/>
      <c r="O429" s="227"/>
      <c r="Q429" s="94"/>
      <c r="R429" s="94"/>
      <c r="S429" s="94"/>
      <c r="T429" s="94"/>
    </row>
    <row r="430" ht="15.75" customHeight="1">
      <c r="A430" s="204"/>
      <c r="B430" s="222"/>
      <c r="C430" s="223"/>
      <c r="D430" s="231"/>
      <c r="E430" s="3"/>
      <c r="F430" s="3"/>
      <c r="G430" s="3"/>
      <c r="H430" s="3"/>
      <c r="J430" s="226"/>
      <c r="K430" s="3"/>
      <c r="L430" s="3"/>
      <c r="O430" s="227"/>
      <c r="Q430" s="94"/>
      <c r="R430" s="94"/>
      <c r="S430" s="94"/>
      <c r="T430" s="94"/>
    </row>
    <row r="431" ht="15.75" customHeight="1">
      <c r="A431" s="204"/>
      <c r="B431" s="222"/>
      <c r="C431" s="223"/>
      <c r="D431" s="231"/>
      <c r="E431" s="3"/>
      <c r="F431" s="3"/>
      <c r="G431" s="3"/>
      <c r="H431" s="3"/>
      <c r="J431" s="226"/>
      <c r="K431" s="3"/>
      <c r="L431" s="3"/>
      <c r="O431" s="227"/>
      <c r="Q431" s="94"/>
      <c r="R431" s="94"/>
      <c r="S431" s="94"/>
      <c r="T431" s="94"/>
    </row>
    <row r="432" ht="15.75" customHeight="1">
      <c r="A432" s="204"/>
      <c r="B432" s="222"/>
      <c r="C432" s="223"/>
      <c r="D432" s="231"/>
      <c r="E432" s="3"/>
      <c r="F432" s="3"/>
      <c r="G432" s="3"/>
      <c r="H432" s="3"/>
      <c r="J432" s="226"/>
      <c r="K432" s="3"/>
      <c r="L432" s="3"/>
      <c r="O432" s="227"/>
      <c r="Q432" s="94"/>
      <c r="R432" s="94"/>
      <c r="S432" s="94"/>
      <c r="T432" s="94"/>
    </row>
    <row r="433" ht="15.75" customHeight="1">
      <c r="A433" s="204"/>
      <c r="B433" s="222"/>
      <c r="C433" s="223"/>
      <c r="D433" s="231"/>
      <c r="E433" s="3"/>
      <c r="F433" s="3"/>
      <c r="G433" s="3"/>
      <c r="H433" s="3"/>
      <c r="J433" s="226"/>
      <c r="K433" s="3"/>
      <c r="L433" s="3"/>
      <c r="O433" s="227"/>
      <c r="Q433" s="94"/>
      <c r="R433" s="94"/>
      <c r="S433" s="94"/>
      <c r="T433" s="94"/>
    </row>
    <row r="434" ht="15.75" customHeight="1">
      <c r="A434" s="204"/>
      <c r="B434" s="222"/>
      <c r="C434" s="223"/>
      <c r="D434" s="231"/>
      <c r="E434" s="3"/>
      <c r="F434" s="3"/>
      <c r="G434" s="3"/>
      <c r="H434" s="3"/>
      <c r="J434" s="226"/>
      <c r="K434" s="3"/>
      <c r="L434" s="3"/>
      <c r="O434" s="227"/>
      <c r="Q434" s="94"/>
      <c r="R434" s="94"/>
      <c r="S434" s="94"/>
      <c r="T434" s="94"/>
    </row>
    <row r="435" ht="15.75" customHeight="1">
      <c r="A435" s="204"/>
      <c r="B435" s="222"/>
      <c r="C435" s="223"/>
      <c r="D435" s="231"/>
      <c r="E435" s="3"/>
      <c r="F435" s="3"/>
      <c r="G435" s="3"/>
      <c r="H435" s="3"/>
      <c r="J435" s="226"/>
      <c r="K435" s="3"/>
      <c r="L435" s="3"/>
      <c r="O435" s="227"/>
      <c r="Q435" s="94"/>
      <c r="R435" s="94"/>
      <c r="S435" s="94"/>
      <c r="T435" s="94"/>
    </row>
    <row r="436" ht="15.75" customHeight="1">
      <c r="A436" s="204"/>
      <c r="B436" s="222"/>
      <c r="C436" s="223"/>
      <c r="D436" s="231"/>
      <c r="E436" s="3"/>
      <c r="F436" s="3"/>
      <c r="G436" s="3"/>
      <c r="H436" s="3"/>
      <c r="J436" s="226"/>
      <c r="K436" s="3"/>
      <c r="L436" s="3"/>
      <c r="O436" s="227"/>
      <c r="Q436" s="94"/>
      <c r="R436" s="94"/>
      <c r="S436" s="94"/>
      <c r="T436" s="94"/>
    </row>
    <row r="437" ht="15.75" customHeight="1">
      <c r="A437" s="204"/>
      <c r="B437" s="222"/>
      <c r="C437" s="223"/>
      <c r="D437" s="231"/>
      <c r="E437" s="3"/>
      <c r="F437" s="3"/>
      <c r="G437" s="3"/>
      <c r="H437" s="3"/>
      <c r="J437" s="226"/>
      <c r="K437" s="3"/>
      <c r="L437" s="3"/>
      <c r="O437" s="227"/>
      <c r="Q437" s="94"/>
      <c r="R437" s="94"/>
      <c r="S437" s="94"/>
      <c r="T437" s="94"/>
    </row>
    <row r="438" ht="15.75" customHeight="1">
      <c r="A438" s="204"/>
      <c r="B438" s="222"/>
      <c r="C438" s="223"/>
      <c r="D438" s="231"/>
      <c r="E438" s="3"/>
      <c r="F438" s="3"/>
      <c r="G438" s="3"/>
      <c r="H438" s="3"/>
      <c r="J438" s="226"/>
      <c r="K438" s="3"/>
      <c r="L438" s="3"/>
      <c r="O438" s="227"/>
      <c r="Q438" s="94"/>
      <c r="R438" s="94"/>
      <c r="S438" s="94"/>
      <c r="T438" s="94"/>
    </row>
    <row r="439" ht="15.75" customHeight="1">
      <c r="A439" s="204"/>
      <c r="B439" s="222"/>
      <c r="C439" s="223"/>
      <c r="D439" s="231"/>
      <c r="E439" s="3"/>
      <c r="F439" s="3"/>
      <c r="G439" s="3"/>
      <c r="H439" s="3"/>
      <c r="J439" s="226"/>
      <c r="K439" s="3"/>
      <c r="L439" s="3"/>
      <c r="O439" s="227"/>
      <c r="Q439" s="94"/>
      <c r="R439" s="94"/>
      <c r="S439" s="94"/>
      <c r="T439" s="94"/>
    </row>
    <row r="440" ht="15.75" customHeight="1">
      <c r="A440" s="204"/>
      <c r="B440" s="222"/>
      <c r="C440" s="223"/>
      <c r="D440" s="231"/>
      <c r="E440" s="3"/>
      <c r="F440" s="3"/>
      <c r="G440" s="3"/>
      <c r="H440" s="3"/>
      <c r="J440" s="226"/>
      <c r="K440" s="3"/>
      <c r="L440" s="3"/>
      <c r="O440" s="227"/>
      <c r="Q440" s="94"/>
      <c r="R440" s="94"/>
      <c r="S440" s="94"/>
      <c r="T440" s="94"/>
    </row>
    <row r="441" ht="15.75" customHeight="1">
      <c r="A441" s="204"/>
      <c r="B441" s="222"/>
      <c r="C441" s="223"/>
      <c r="D441" s="231"/>
      <c r="E441" s="3"/>
      <c r="F441" s="3"/>
      <c r="G441" s="3"/>
      <c r="H441" s="3"/>
      <c r="J441" s="226"/>
      <c r="K441" s="3"/>
      <c r="L441" s="3"/>
      <c r="O441" s="227"/>
      <c r="Q441" s="94"/>
      <c r="R441" s="94"/>
      <c r="S441" s="94"/>
      <c r="T441" s="94"/>
    </row>
    <row r="442" ht="15.75" customHeight="1">
      <c r="A442" s="204"/>
      <c r="B442" s="222"/>
      <c r="C442" s="223"/>
      <c r="D442" s="231"/>
      <c r="E442" s="3"/>
      <c r="F442" s="3"/>
      <c r="G442" s="3"/>
      <c r="H442" s="3"/>
      <c r="J442" s="226"/>
      <c r="K442" s="3"/>
      <c r="L442" s="3"/>
      <c r="O442" s="227"/>
      <c r="Q442" s="94"/>
      <c r="R442" s="94"/>
      <c r="S442" s="94"/>
      <c r="T442" s="94"/>
    </row>
    <row r="443" ht="15.75" customHeight="1">
      <c r="A443" s="204"/>
      <c r="B443" s="222"/>
      <c r="C443" s="223"/>
      <c r="D443" s="231"/>
      <c r="E443" s="3"/>
      <c r="F443" s="3"/>
      <c r="G443" s="3"/>
      <c r="H443" s="3"/>
      <c r="J443" s="226"/>
      <c r="K443" s="3"/>
      <c r="L443" s="3"/>
      <c r="O443" s="227"/>
      <c r="Q443" s="94"/>
      <c r="R443" s="94"/>
      <c r="S443" s="94"/>
      <c r="T443" s="94"/>
    </row>
    <row r="444" ht="15.75" customHeight="1">
      <c r="A444" s="242"/>
      <c r="B444" s="222"/>
      <c r="C444" s="223"/>
      <c r="D444" s="231"/>
      <c r="E444" s="3"/>
      <c r="F444" s="3"/>
      <c r="G444" s="3"/>
      <c r="H444" s="3"/>
      <c r="J444" s="226"/>
      <c r="K444" s="3"/>
      <c r="L444" s="3"/>
      <c r="O444" s="227"/>
      <c r="Q444" s="94"/>
      <c r="R444" s="94"/>
      <c r="S444" s="94"/>
      <c r="T444" s="94"/>
    </row>
    <row r="445" ht="15.75" customHeight="1">
      <c r="A445" s="242"/>
      <c r="B445" s="222"/>
      <c r="C445" s="223"/>
      <c r="D445" s="231"/>
      <c r="E445" s="3"/>
      <c r="F445" s="3"/>
      <c r="G445" s="3"/>
      <c r="H445" s="3"/>
      <c r="J445" s="226"/>
      <c r="K445" s="3"/>
      <c r="L445" s="3"/>
      <c r="O445" s="227"/>
      <c r="Q445" s="94"/>
      <c r="R445" s="94"/>
      <c r="S445" s="94"/>
      <c r="T445" s="94"/>
    </row>
    <row r="446" ht="15.75" customHeight="1">
      <c r="A446" s="204"/>
      <c r="B446" s="222"/>
      <c r="C446" s="223"/>
      <c r="D446" s="231"/>
      <c r="E446" s="3"/>
      <c r="F446" s="3"/>
      <c r="G446" s="3"/>
      <c r="H446" s="3"/>
      <c r="J446" s="226"/>
      <c r="K446" s="3"/>
      <c r="L446" s="3"/>
      <c r="O446" s="227"/>
      <c r="Q446" s="94"/>
      <c r="R446" s="94"/>
      <c r="S446" s="94"/>
      <c r="T446" s="94"/>
    </row>
    <row r="447" ht="15.75" customHeight="1">
      <c r="A447" s="204"/>
      <c r="B447" s="222"/>
      <c r="C447" s="223"/>
      <c r="D447" s="231"/>
      <c r="E447" s="3"/>
      <c r="F447" s="3"/>
      <c r="G447" s="3"/>
      <c r="H447" s="3"/>
      <c r="J447" s="226"/>
      <c r="K447" s="3"/>
      <c r="L447" s="3"/>
      <c r="O447" s="227"/>
      <c r="Q447" s="94"/>
      <c r="R447" s="94"/>
      <c r="S447" s="94"/>
      <c r="T447" s="94"/>
    </row>
    <row r="448" ht="15.75" customHeight="1">
      <c r="A448" s="258"/>
      <c r="B448" s="222"/>
      <c r="C448" s="223"/>
      <c r="D448" s="231"/>
      <c r="E448" s="3"/>
      <c r="F448" s="3"/>
      <c r="G448" s="3"/>
      <c r="H448" s="3"/>
      <c r="J448" s="226"/>
      <c r="K448" s="3"/>
      <c r="L448" s="3"/>
      <c r="O448" s="227"/>
      <c r="Q448" s="94"/>
      <c r="R448" s="94"/>
      <c r="S448" s="94"/>
      <c r="T448" s="94"/>
    </row>
    <row r="449" ht="15.75" customHeight="1">
      <c r="A449" s="258"/>
      <c r="B449" s="222"/>
      <c r="C449" s="223"/>
      <c r="D449" s="231"/>
      <c r="E449" s="3"/>
      <c r="F449" s="3"/>
      <c r="G449" s="3"/>
      <c r="H449" s="3"/>
      <c r="J449" s="226"/>
      <c r="K449" s="3"/>
      <c r="L449" s="3"/>
      <c r="O449" s="227"/>
      <c r="Q449" s="94"/>
      <c r="R449" s="94"/>
      <c r="S449" s="94"/>
      <c r="T449" s="94"/>
    </row>
    <row r="450" ht="15.75" customHeight="1">
      <c r="A450" s="204"/>
      <c r="B450" s="222"/>
      <c r="C450" s="223"/>
      <c r="D450" s="231"/>
      <c r="E450" s="3"/>
      <c r="F450" s="3"/>
      <c r="G450" s="3"/>
      <c r="H450" s="3"/>
      <c r="J450" s="226"/>
      <c r="K450" s="3"/>
      <c r="L450" s="3"/>
      <c r="O450" s="227"/>
      <c r="Q450" s="94"/>
      <c r="R450" s="94"/>
      <c r="S450" s="94"/>
      <c r="T450" s="94"/>
    </row>
    <row r="451" ht="15.75" customHeight="1">
      <c r="A451" s="204"/>
      <c r="B451" s="222"/>
      <c r="C451" s="223"/>
      <c r="D451" s="231"/>
      <c r="E451" s="3"/>
      <c r="F451" s="3"/>
      <c r="G451" s="3"/>
      <c r="H451" s="3"/>
      <c r="J451" s="226"/>
      <c r="K451" s="3"/>
      <c r="L451" s="3"/>
      <c r="O451" s="227"/>
      <c r="Q451" s="94"/>
      <c r="R451" s="94"/>
      <c r="S451" s="94"/>
      <c r="T451" s="94"/>
    </row>
    <row r="452" ht="15.75" customHeight="1">
      <c r="A452" s="242"/>
      <c r="B452" s="222"/>
      <c r="C452" s="223"/>
      <c r="D452" s="231"/>
      <c r="E452" s="3"/>
      <c r="F452" s="3"/>
      <c r="G452" s="3"/>
      <c r="H452" s="3"/>
      <c r="J452" s="226"/>
      <c r="K452" s="3"/>
      <c r="L452" s="3"/>
      <c r="O452" s="227"/>
      <c r="Q452" s="94"/>
      <c r="R452" s="94"/>
      <c r="S452" s="94"/>
      <c r="T452" s="94"/>
    </row>
    <row r="453" ht="15.75" customHeight="1">
      <c r="A453" s="242"/>
      <c r="B453" s="222"/>
      <c r="C453" s="223"/>
      <c r="D453" s="231"/>
      <c r="E453" s="3"/>
      <c r="F453" s="3"/>
      <c r="G453" s="3"/>
      <c r="H453" s="3"/>
      <c r="J453" s="226"/>
      <c r="K453" s="3"/>
      <c r="L453" s="3"/>
      <c r="O453" s="227"/>
      <c r="Q453" s="94"/>
      <c r="R453" s="94"/>
      <c r="S453" s="94"/>
      <c r="T453" s="94"/>
    </row>
    <row r="454" ht="15.75" customHeight="1">
      <c r="A454" s="234"/>
      <c r="B454" s="222"/>
      <c r="C454" s="223"/>
      <c r="D454" s="231"/>
      <c r="E454" s="3"/>
      <c r="F454" s="3"/>
      <c r="G454" s="3"/>
      <c r="H454" s="3"/>
      <c r="J454" s="226"/>
      <c r="K454" s="3"/>
      <c r="L454" s="3"/>
      <c r="O454" s="227"/>
      <c r="Q454" s="94"/>
      <c r="R454" s="94"/>
      <c r="S454" s="94"/>
      <c r="T454" s="94"/>
    </row>
    <row r="455" ht="15.75" customHeight="1">
      <c r="A455" s="234"/>
      <c r="B455" s="222"/>
      <c r="C455" s="223"/>
      <c r="D455" s="231"/>
      <c r="E455" s="3"/>
      <c r="F455" s="3"/>
      <c r="G455" s="3"/>
      <c r="H455" s="3"/>
      <c r="J455" s="226"/>
      <c r="K455" s="3"/>
      <c r="L455" s="3"/>
      <c r="O455" s="227"/>
      <c r="Q455" s="94"/>
      <c r="R455" s="94"/>
      <c r="S455" s="94"/>
      <c r="T455" s="94"/>
    </row>
    <row r="456" ht="15.75" customHeight="1">
      <c r="A456" s="234"/>
      <c r="B456" s="222"/>
      <c r="C456" s="223"/>
      <c r="D456" s="231"/>
      <c r="E456" s="3"/>
      <c r="F456" s="3"/>
      <c r="G456" s="3"/>
      <c r="H456" s="3"/>
      <c r="J456" s="226"/>
      <c r="K456" s="3"/>
      <c r="L456" s="3"/>
      <c r="O456" s="227"/>
      <c r="Q456" s="94"/>
      <c r="R456" s="94"/>
      <c r="S456" s="94"/>
      <c r="T456" s="94"/>
    </row>
    <row r="457" ht="15.75" customHeight="1">
      <c r="A457" s="234"/>
      <c r="B457" s="222"/>
      <c r="C457" s="223"/>
      <c r="D457" s="231"/>
      <c r="E457" s="3"/>
      <c r="F457" s="3"/>
      <c r="G457" s="3"/>
      <c r="H457" s="3"/>
      <c r="J457" s="226"/>
      <c r="K457" s="3"/>
      <c r="L457" s="3"/>
      <c r="O457" s="227"/>
      <c r="Q457" s="94"/>
      <c r="R457" s="94"/>
      <c r="S457" s="94"/>
      <c r="T457" s="94"/>
    </row>
    <row r="458" ht="15.75" customHeight="1">
      <c r="A458" s="204"/>
      <c r="B458" s="222"/>
      <c r="C458" s="223"/>
      <c r="D458" s="231"/>
      <c r="E458" s="3"/>
      <c r="F458" s="3"/>
      <c r="G458" s="3"/>
      <c r="H458" s="3"/>
      <c r="J458" s="226"/>
      <c r="K458" s="3"/>
      <c r="L458" s="3"/>
      <c r="O458" s="227"/>
      <c r="Q458" s="94"/>
      <c r="R458" s="94"/>
      <c r="S458" s="94"/>
      <c r="T458" s="94"/>
    </row>
    <row r="459" ht="15.75" customHeight="1">
      <c r="A459" s="204"/>
      <c r="B459" s="222"/>
      <c r="C459" s="223"/>
      <c r="D459" s="231"/>
      <c r="E459" s="3"/>
      <c r="F459" s="3"/>
      <c r="G459" s="3"/>
      <c r="H459" s="3"/>
      <c r="J459" s="226"/>
      <c r="K459" s="3"/>
      <c r="L459" s="3"/>
      <c r="O459" s="227"/>
      <c r="Q459" s="94"/>
      <c r="R459" s="94"/>
      <c r="S459" s="94"/>
      <c r="T459" s="94"/>
    </row>
    <row r="460" ht="15.75" customHeight="1">
      <c r="A460" s="204"/>
      <c r="B460" s="222"/>
      <c r="C460" s="223"/>
      <c r="D460" s="231"/>
      <c r="E460" s="3"/>
      <c r="F460" s="3"/>
      <c r="G460" s="3"/>
      <c r="H460" s="3"/>
      <c r="J460" s="226"/>
      <c r="K460" s="3"/>
      <c r="L460" s="3"/>
      <c r="O460" s="227"/>
      <c r="Q460" s="94"/>
      <c r="R460" s="94"/>
      <c r="S460" s="94"/>
      <c r="T460" s="94"/>
    </row>
    <row r="461" ht="15.75" customHeight="1">
      <c r="A461" s="204"/>
      <c r="B461" s="222"/>
      <c r="C461" s="223"/>
      <c r="D461" s="231"/>
      <c r="E461" s="3"/>
      <c r="F461" s="3"/>
      <c r="G461" s="3"/>
      <c r="H461" s="3"/>
      <c r="J461" s="226"/>
      <c r="K461" s="3"/>
      <c r="L461" s="3"/>
      <c r="O461" s="227"/>
      <c r="Q461" s="94"/>
      <c r="R461" s="94"/>
      <c r="S461" s="94"/>
      <c r="T461" s="94"/>
    </row>
    <row r="462" ht="15.75" customHeight="1">
      <c r="A462" s="204"/>
      <c r="B462" s="222"/>
      <c r="C462" s="223"/>
      <c r="D462" s="231"/>
      <c r="E462" s="3"/>
      <c r="F462" s="3"/>
      <c r="G462" s="3"/>
      <c r="H462" s="3"/>
      <c r="J462" s="226"/>
      <c r="K462" s="3"/>
      <c r="L462" s="3"/>
      <c r="O462" s="227"/>
      <c r="Q462" s="94"/>
      <c r="R462" s="94"/>
      <c r="S462" s="94"/>
      <c r="T462" s="94"/>
    </row>
    <row r="463" ht="15.75" customHeight="1">
      <c r="A463" s="204"/>
      <c r="B463" s="222"/>
      <c r="C463" s="223"/>
      <c r="D463" s="231"/>
      <c r="E463" s="3"/>
      <c r="F463" s="3"/>
      <c r="G463" s="3"/>
      <c r="H463" s="3"/>
      <c r="J463" s="226"/>
      <c r="K463" s="3"/>
      <c r="L463" s="3"/>
      <c r="O463" s="227"/>
      <c r="Q463" s="94"/>
      <c r="R463" s="94"/>
      <c r="S463" s="94"/>
      <c r="T463" s="94"/>
    </row>
    <row r="464" ht="15.75" customHeight="1">
      <c r="A464" s="204"/>
      <c r="B464" s="222"/>
      <c r="C464" s="223"/>
      <c r="D464" s="231"/>
      <c r="E464" s="3"/>
      <c r="F464" s="3"/>
      <c r="G464" s="3"/>
      <c r="H464" s="3"/>
      <c r="J464" s="226"/>
      <c r="K464" s="3"/>
      <c r="L464" s="3"/>
      <c r="O464" s="227"/>
      <c r="Q464" s="94"/>
      <c r="R464" s="94"/>
      <c r="S464" s="94"/>
      <c r="T464" s="94"/>
    </row>
    <row r="465" ht="15.75" customHeight="1">
      <c r="A465" s="204"/>
      <c r="B465" s="222"/>
      <c r="C465" s="223"/>
      <c r="D465" s="231"/>
      <c r="E465" s="3"/>
      <c r="F465" s="3"/>
      <c r="G465" s="3"/>
      <c r="H465" s="3"/>
      <c r="J465" s="226"/>
      <c r="K465" s="3"/>
      <c r="L465" s="3"/>
      <c r="O465" s="227"/>
      <c r="Q465" s="94"/>
      <c r="R465" s="94"/>
      <c r="S465" s="94"/>
      <c r="T465" s="94"/>
    </row>
    <row r="466" ht="15.75" customHeight="1">
      <c r="A466" s="204"/>
      <c r="B466" s="222"/>
      <c r="C466" s="223"/>
      <c r="D466" s="231"/>
      <c r="E466" s="3"/>
      <c r="F466" s="3"/>
      <c r="G466" s="3"/>
      <c r="H466" s="3"/>
      <c r="J466" s="226"/>
      <c r="K466" s="3"/>
      <c r="L466" s="3"/>
      <c r="O466" s="227"/>
      <c r="Q466" s="94"/>
      <c r="R466" s="94"/>
      <c r="S466" s="94"/>
      <c r="T466" s="94"/>
    </row>
    <row r="467" ht="15.75" customHeight="1">
      <c r="A467" s="204"/>
      <c r="B467" s="222"/>
      <c r="C467" s="223"/>
      <c r="D467" s="231"/>
      <c r="E467" s="3"/>
      <c r="F467" s="3"/>
      <c r="G467" s="3"/>
      <c r="H467" s="3"/>
      <c r="J467" s="226"/>
      <c r="K467" s="3"/>
      <c r="L467" s="3"/>
      <c r="O467" s="227"/>
      <c r="Q467" s="94"/>
      <c r="R467" s="94"/>
      <c r="S467" s="94"/>
      <c r="T467" s="94"/>
    </row>
    <row r="468" ht="15.75" customHeight="1">
      <c r="A468" s="204"/>
      <c r="B468" s="222"/>
      <c r="C468" s="223"/>
      <c r="D468" s="231"/>
      <c r="E468" s="3"/>
      <c r="F468" s="3"/>
      <c r="G468" s="3"/>
      <c r="H468" s="3"/>
      <c r="J468" s="226"/>
      <c r="K468" s="3"/>
      <c r="L468" s="3"/>
      <c r="O468" s="227"/>
      <c r="Q468" s="94"/>
      <c r="R468" s="94"/>
      <c r="S468" s="94"/>
      <c r="T468" s="94"/>
    </row>
    <row r="469" ht="15.75" customHeight="1">
      <c r="A469" s="204"/>
      <c r="B469" s="222"/>
      <c r="C469" s="223"/>
      <c r="D469" s="231"/>
      <c r="E469" s="3"/>
      <c r="F469" s="3"/>
      <c r="G469" s="3"/>
      <c r="H469" s="3"/>
      <c r="J469" s="226"/>
      <c r="K469" s="3"/>
      <c r="L469" s="3"/>
      <c r="O469" s="227"/>
      <c r="Q469" s="94"/>
      <c r="R469" s="94"/>
      <c r="S469" s="94"/>
      <c r="T469" s="94"/>
    </row>
    <row r="470" ht="15.75" customHeight="1">
      <c r="A470" s="204"/>
      <c r="B470" s="222"/>
      <c r="C470" s="223"/>
      <c r="D470" s="231"/>
      <c r="E470" s="3"/>
      <c r="F470" s="3"/>
      <c r="G470" s="3"/>
      <c r="H470" s="3"/>
      <c r="J470" s="226"/>
      <c r="K470" s="3"/>
      <c r="L470" s="3"/>
      <c r="O470" s="227"/>
      <c r="Q470" s="94"/>
      <c r="R470" s="94"/>
      <c r="S470" s="94"/>
      <c r="T470" s="94"/>
    </row>
    <row r="471" ht="15.75" customHeight="1">
      <c r="A471" s="204"/>
      <c r="B471" s="222"/>
      <c r="C471" s="223"/>
      <c r="D471" s="231"/>
      <c r="E471" s="3"/>
      <c r="F471" s="3"/>
      <c r="G471" s="3"/>
      <c r="H471" s="3"/>
      <c r="J471" s="226"/>
      <c r="K471" s="3"/>
      <c r="L471" s="3"/>
      <c r="O471" s="227"/>
      <c r="Q471" s="94"/>
      <c r="R471" s="94"/>
      <c r="S471" s="94"/>
      <c r="T471" s="94"/>
    </row>
    <row r="472" ht="15.75" customHeight="1">
      <c r="A472" s="242"/>
      <c r="B472" s="222"/>
      <c r="C472" s="223"/>
      <c r="D472" s="231"/>
      <c r="E472" s="3"/>
      <c r="F472" s="3"/>
      <c r="G472" s="3"/>
      <c r="H472" s="3"/>
      <c r="J472" s="226"/>
      <c r="K472" s="3"/>
      <c r="L472" s="3"/>
      <c r="O472" s="227"/>
      <c r="Q472" s="94"/>
      <c r="R472" s="94"/>
      <c r="S472" s="94"/>
      <c r="T472" s="94"/>
    </row>
    <row r="473" ht="15.75" customHeight="1">
      <c r="A473" s="242"/>
      <c r="B473" s="222"/>
      <c r="C473" s="223"/>
      <c r="D473" s="231"/>
      <c r="E473" s="3"/>
      <c r="F473" s="3"/>
      <c r="G473" s="3"/>
      <c r="H473" s="3"/>
      <c r="J473" s="226"/>
      <c r="K473" s="3"/>
      <c r="L473" s="3"/>
      <c r="O473" s="227"/>
      <c r="Q473" s="94"/>
      <c r="R473" s="94"/>
      <c r="S473" s="94"/>
      <c r="T473" s="94"/>
    </row>
    <row r="474" ht="15.75" customHeight="1">
      <c r="A474" s="204"/>
      <c r="B474" s="222"/>
      <c r="C474" s="223"/>
      <c r="D474" s="231"/>
      <c r="E474" s="3"/>
      <c r="F474" s="3"/>
      <c r="G474" s="3"/>
      <c r="H474" s="3"/>
      <c r="J474" s="226"/>
      <c r="K474" s="3"/>
      <c r="L474" s="3"/>
      <c r="O474" s="227"/>
      <c r="Q474" s="94"/>
      <c r="R474" s="94"/>
      <c r="S474" s="94"/>
      <c r="T474" s="94"/>
    </row>
    <row r="475" ht="15.75" customHeight="1">
      <c r="A475" s="204"/>
      <c r="B475" s="222"/>
      <c r="C475" s="223"/>
      <c r="D475" s="231"/>
      <c r="E475" s="3"/>
      <c r="F475" s="3"/>
      <c r="G475" s="3"/>
      <c r="H475" s="3"/>
      <c r="J475" s="226"/>
      <c r="K475" s="3"/>
      <c r="L475" s="3"/>
      <c r="O475" s="227"/>
      <c r="Q475" s="94"/>
      <c r="R475" s="94"/>
      <c r="S475" s="94"/>
      <c r="T475" s="94"/>
    </row>
    <row r="476" ht="15.75" customHeight="1">
      <c r="A476" s="204"/>
      <c r="B476" s="222"/>
      <c r="C476" s="223"/>
      <c r="D476" s="231"/>
      <c r="E476" s="3"/>
      <c r="F476" s="3"/>
      <c r="G476" s="3"/>
      <c r="H476" s="3"/>
      <c r="J476" s="226"/>
      <c r="K476" s="3"/>
      <c r="L476" s="3"/>
      <c r="O476" s="227"/>
      <c r="Q476" s="94"/>
      <c r="R476" s="94"/>
      <c r="S476" s="94"/>
      <c r="T476" s="94"/>
    </row>
    <row r="477" ht="15.75" customHeight="1">
      <c r="A477" s="204"/>
      <c r="B477" s="222"/>
      <c r="C477" s="223"/>
      <c r="D477" s="231"/>
      <c r="E477" s="3"/>
      <c r="F477" s="3"/>
      <c r="G477" s="3"/>
      <c r="H477" s="3"/>
      <c r="J477" s="226"/>
      <c r="K477" s="3"/>
      <c r="L477" s="3"/>
      <c r="O477" s="227"/>
      <c r="Q477" s="94"/>
      <c r="R477" s="94"/>
      <c r="S477" s="94"/>
      <c r="T477" s="94"/>
    </row>
    <row r="478" ht="15.75" customHeight="1">
      <c r="A478" s="234"/>
      <c r="B478" s="222"/>
      <c r="C478" s="223"/>
      <c r="D478" s="231"/>
      <c r="E478" s="3"/>
      <c r="F478" s="3"/>
      <c r="G478" s="3"/>
      <c r="H478" s="3"/>
      <c r="J478" s="226"/>
      <c r="K478" s="3"/>
      <c r="L478" s="3"/>
      <c r="O478" s="227"/>
      <c r="Q478" s="94"/>
      <c r="R478" s="94"/>
      <c r="S478" s="94"/>
      <c r="T478" s="94"/>
    </row>
    <row r="479" ht="15.75" customHeight="1">
      <c r="A479" s="234"/>
      <c r="B479" s="222"/>
      <c r="C479" s="223"/>
      <c r="D479" s="231"/>
      <c r="E479" s="3"/>
      <c r="F479" s="3"/>
      <c r="G479" s="3"/>
      <c r="H479" s="3"/>
      <c r="J479" s="226"/>
      <c r="K479" s="3"/>
      <c r="L479" s="3"/>
      <c r="O479" s="227"/>
      <c r="Q479" s="94"/>
      <c r="R479" s="94"/>
      <c r="S479" s="94"/>
      <c r="T479" s="94"/>
    </row>
    <row r="480" ht="15.75" customHeight="1">
      <c r="A480" s="234"/>
      <c r="B480" s="222"/>
      <c r="C480" s="223"/>
      <c r="D480" s="231"/>
      <c r="E480" s="3"/>
      <c r="F480" s="3"/>
      <c r="G480" s="3"/>
      <c r="H480" s="3"/>
      <c r="J480" s="226"/>
      <c r="K480" s="3"/>
      <c r="L480" s="3"/>
      <c r="O480" s="227"/>
      <c r="Q480" s="94"/>
      <c r="R480" s="94"/>
      <c r="S480" s="94"/>
      <c r="T480" s="94"/>
    </row>
    <row r="481" ht="15.75" customHeight="1">
      <c r="A481" s="234"/>
      <c r="B481" s="222"/>
      <c r="C481" s="223"/>
      <c r="D481" s="231"/>
      <c r="E481" s="3"/>
      <c r="F481" s="3"/>
      <c r="G481" s="3"/>
      <c r="H481" s="3"/>
      <c r="J481" s="226"/>
      <c r="K481" s="3"/>
      <c r="L481" s="3"/>
      <c r="O481" s="227"/>
      <c r="Q481" s="94"/>
      <c r="R481" s="94"/>
      <c r="S481" s="94"/>
      <c r="T481" s="94"/>
    </row>
    <row r="482" ht="15.75" customHeight="1">
      <c r="A482" s="204"/>
      <c r="B482" s="222"/>
      <c r="C482" s="223"/>
      <c r="D482" s="231"/>
      <c r="E482" s="3"/>
      <c r="F482" s="3"/>
      <c r="G482" s="3"/>
      <c r="H482" s="3"/>
      <c r="J482" s="226"/>
      <c r="K482" s="3"/>
      <c r="L482" s="3"/>
      <c r="O482" s="227"/>
      <c r="Q482" s="94"/>
      <c r="R482" s="94"/>
      <c r="S482" s="94"/>
      <c r="T482" s="94"/>
    </row>
    <row r="483" ht="15.75" customHeight="1">
      <c r="A483" s="204"/>
      <c r="B483" s="222"/>
      <c r="C483" s="223"/>
      <c r="D483" s="231"/>
      <c r="E483" s="3"/>
      <c r="F483" s="3"/>
      <c r="G483" s="3"/>
      <c r="H483" s="3"/>
      <c r="J483" s="226"/>
      <c r="K483" s="3"/>
      <c r="L483" s="3"/>
      <c r="O483" s="227"/>
      <c r="Q483" s="94"/>
      <c r="R483" s="94"/>
      <c r="S483" s="94"/>
      <c r="T483" s="94"/>
    </row>
    <row r="484" ht="15.75" customHeight="1">
      <c r="A484" s="204"/>
      <c r="B484" s="222"/>
      <c r="C484" s="223"/>
      <c r="D484" s="231"/>
      <c r="E484" s="3"/>
      <c r="F484" s="3"/>
      <c r="G484" s="3"/>
      <c r="H484" s="3"/>
      <c r="J484" s="226"/>
      <c r="K484" s="3"/>
      <c r="L484" s="3"/>
      <c r="O484" s="227"/>
      <c r="Q484" s="94"/>
      <c r="R484" s="94"/>
      <c r="S484" s="94"/>
      <c r="T484" s="94"/>
    </row>
    <row r="485" ht="15.75" customHeight="1">
      <c r="A485" s="204"/>
      <c r="B485" s="222"/>
      <c r="C485" s="223"/>
      <c r="D485" s="231"/>
      <c r="E485" s="3"/>
      <c r="F485" s="3"/>
      <c r="G485" s="3"/>
      <c r="H485" s="3"/>
      <c r="J485" s="226"/>
      <c r="K485" s="3"/>
      <c r="L485" s="3"/>
      <c r="O485" s="227"/>
      <c r="Q485" s="94"/>
      <c r="R485" s="94"/>
      <c r="S485" s="94"/>
      <c r="T485" s="94"/>
    </row>
    <row r="486" ht="15.75" customHeight="1">
      <c r="A486" s="204"/>
      <c r="B486" s="222"/>
      <c r="C486" s="223"/>
      <c r="D486" s="231"/>
      <c r="E486" s="3"/>
      <c r="F486" s="3"/>
      <c r="G486" s="3"/>
      <c r="H486" s="3"/>
      <c r="J486" s="226"/>
      <c r="K486" s="3"/>
      <c r="L486" s="3"/>
      <c r="O486" s="227"/>
      <c r="Q486" s="94"/>
      <c r="R486" s="94"/>
      <c r="S486" s="94"/>
      <c r="T486" s="94"/>
    </row>
    <row r="487" ht="15.75" customHeight="1">
      <c r="A487" s="204"/>
      <c r="B487" s="222"/>
      <c r="C487" s="223"/>
      <c r="D487" s="231"/>
      <c r="E487" s="3"/>
      <c r="F487" s="3"/>
      <c r="G487" s="3"/>
      <c r="H487" s="3"/>
      <c r="J487" s="226"/>
      <c r="K487" s="3"/>
      <c r="L487" s="3"/>
      <c r="O487" s="227"/>
      <c r="Q487" s="94"/>
      <c r="R487" s="94"/>
      <c r="S487" s="94"/>
      <c r="T487" s="94"/>
    </row>
    <row r="488" ht="15.75" customHeight="1">
      <c r="A488" s="204"/>
      <c r="B488" s="222"/>
      <c r="C488" s="223"/>
      <c r="D488" s="231"/>
      <c r="E488" s="3"/>
      <c r="F488" s="3"/>
      <c r="G488" s="3"/>
      <c r="H488" s="3"/>
      <c r="J488" s="226"/>
      <c r="K488" s="3"/>
      <c r="L488" s="3"/>
      <c r="O488" s="227"/>
      <c r="Q488" s="94"/>
      <c r="R488" s="94"/>
      <c r="S488" s="94"/>
      <c r="T488" s="94"/>
    </row>
    <row r="489" ht="15.75" customHeight="1">
      <c r="A489" s="204"/>
      <c r="B489" s="222"/>
      <c r="C489" s="223"/>
      <c r="D489" s="231"/>
      <c r="E489" s="3"/>
      <c r="F489" s="3"/>
      <c r="G489" s="3"/>
      <c r="H489" s="3"/>
      <c r="J489" s="226"/>
      <c r="K489" s="3"/>
      <c r="L489" s="3"/>
      <c r="O489" s="227"/>
      <c r="Q489" s="94"/>
      <c r="R489" s="94"/>
      <c r="S489" s="94"/>
      <c r="T489" s="94"/>
    </row>
    <row r="490" ht="15.75" customHeight="1">
      <c r="A490" s="204"/>
      <c r="B490" s="222"/>
      <c r="C490" s="223"/>
      <c r="D490" s="231"/>
      <c r="E490" s="3"/>
      <c r="F490" s="3"/>
      <c r="G490" s="3"/>
      <c r="H490" s="3"/>
      <c r="J490" s="226"/>
      <c r="K490" s="3"/>
      <c r="L490" s="3"/>
      <c r="O490" s="227"/>
      <c r="Q490" s="94"/>
      <c r="R490" s="94"/>
      <c r="S490" s="94"/>
      <c r="T490" s="94"/>
    </row>
    <row r="491" ht="15.75" customHeight="1">
      <c r="A491" s="204"/>
      <c r="B491" s="222"/>
      <c r="C491" s="223"/>
      <c r="D491" s="231"/>
      <c r="E491" s="3"/>
      <c r="F491" s="3"/>
      <c r="G491" s="3"/>
      <c r="H491" s="3"/>
      <c r="J491" s="226"/>
      <c r="K491" s="3"/>
      <c r="L491" s="3"/>
      <c r="O491" s="227"/>
      <c r="Q491" s="94"/>
      <c r="R491" s="94"/>
      <c r="S491" s="94"/>
      <c r="T491" s="94"/>
    </row>
    <row r="492" ht="15.75" customHeight="1">
      <c r="A492" s="234"/>
      <c r="B492" s="222"/>
      <c r="C492" s="223"/>
      <c r="D492" s="231"/>
      <c r="E492" s="3"/>
      <c r="F492" s="3"/>
      <c r="G492" s="3"/>
      <c r="H492" s="3"/>
      <c r="J492" s="226"/>
      <c r="K492" s="3"/>
      <c r="L492" s="3"/>
      <c r="O492" s="227"/>
      <c r="Q492" s="94"/>
      <c r="R492" s="94"/>
      <c r="S492" s="94"/>
      <c r="T492" s="94"/>
    </row>
    <row r="493" ht="15.75" customHeight="1">
      <c r="A493" s="234"/>
      <c r="B493" s="222"/>
      <c r="C493" s="223"/>
      <c r="D493" s="231"/>
      <c r="E493" s="3"/>
      <c r="F493" s="3"/>
      <c r="G493" s="3"/>
      <c r="H493" s="3"/>
      <c r="J493" s="226"/>
      <c r="K493" s="3"/>
      <c r="L493" s="3"/>
      <c r="O493" s="227"/>
      <c r="Q493" s="94"/>
      <c r="R493" s="94"/>
      <c r="S493" s="94"/>
      <c r="T493" s="94"/>
    </row>
    <row r="494" ht="15.75" customHeight="1">
      <c r="A494" s="234"/>
      <c r="B494" s="222"/>
      <c r="C494" s="223"/>
      <c r="D494" s="231"/>
      <c r="E494" s="3"/>
      <c r="F494" s="3"/>
      <c r="G494" s="3"/>
      <c r="H494" s="3"/>
      <c r="J494" s="226"/>
      <c r="K494" s="3"/>
      <c r="L494" s="3"/>
      <c r="O494" s="227"/>
      <c r="Q494" s="94"/>
      <c r="R494" s="94"/>
      <c r="S494" s="94"/>
      <c r="T494" s="94"/>
    </row>
    <row r="495" ht="15.75" customHeight="1">
      <c r="A495" s="234"/>
      <c r="B495" s="222"/>
      <c r="C495" s="223"/>
      <c r="D495" s="231"/>
      <c r="E495" s="3"/>
      <c r="F495" s="3"/>
      <c r="G495" s="3"/>
      <c r="H495" s="3"/>
      <c r="J495" s="226"/>
      <c r="K495" s="3"/>
      <c r="L495" s="3"/>
      <c r="O495" s="227"/>
      <c r="Q495" s="94"/>
      <c r="R495" s="94"/>
      <c r="S495" s="94"/>
      <c r="T495" s="94"/>
    </row>
    <row r="496" ht="15.75" customHeight="1">
      <c r="A496" s="204"/>
      <c r="B496" s="222"/>
      <c r="C496" s="223"/>
      <c r="D496" s="231"/>
      <c r="E496" s="3"/>
      <c r="F496" s="3"/>
      <c r="G496" s="3"/>
      <c r="H496" s="3"/>
      <c r="J496" s="226"/>
      <c r="K496" s="3"/>
      <c r="L496" s="3"/>
      <c r="O496" s="227"/>
      <c r="Q496" s="94"/>
      <c r="R496" s="94"/>
      <c r="S496" s="94"/>
      <c r="T496" s="94"/>
    </row>
    <row r="497" ht="15.75" customHeight="1">
      <c r="A497" s="204"/>
      <c r="B497" s="222"/>
      <c r="C497" s="223"/>
      <c r="D497" s="231"/>
      <c r="E497" s="3"/>
      <c r="F497" s="3"/>
      <c r="G497" s="3"/>
      <c r="H497" s="3"/>
      <c r="J497" s="226"/>
      <c r="K497" s="3"/>
      <c r="L497" s="3"/>
      <c r="O497" s="227"/>
      <c r="Q497" s="94"/>
      <c r="R497" s="94"/>
      <c r="S497" s="94"/>
      <c r="T497" s="94"/>
    </row>
    <row r="498" ht="15.75" customHeight="1">
      <c r="A498" s="204"/>
      <c r="B498" s="222"/>
      <c r="C498" s="223"/>
      <c r="D498" s="231"/>
      <c r="E498" s="3"/>
      <c r="F498" s="3"/>
      <c r="G498" s="3"/>
      <c r="H498" s="3"/>
      <c r="J498" s="226"/>
      <c r="K498" s="3"/>
      <c r="L498" s="3"/>
      <c r="O498" s="227"/>
      <c r="Q498" s="94"/>
      <c r="R498" s="94"/>
      <c r="S498" s="94"/>
      <c r="T498" s="94"/>
    </row>
    <row r="499" ht="15.75" customHeight="1">
      <c r="A499" s="204"/>
      <c r="B499" s="222"/>
      <c r="C499" s="223"/>
      <c r="D499" s="231"/>
      <c r="E499" s="3"/>
      <c r="F499" s="3"/>
      <c r="G499" s="3"/>
      <c r="H499" s="3"/>
      <c r="J499" s="226"/>
      <c r="K499" s="3"/>
      <c r="L499" s="3"/>
      <c r="O499" s="227"/>
      <c r="Q499" s="94"/>
      <c r="R499" s="94"/>
      <c r="S499" s="94"/>
      <c r="T499" s="94"/>
    </row>
    <row r="500" ht="15.75" customHeight="1">
      <c r="A500" s="204"/>
      <c r="B500" s="222"/>
      <c r="C500" s="223"/>
      <c r="D500" s="231"/>
      <c r="E500" s="3"/>
      <c r="F500" s="3"/>
      <c r="G500" s="3"/>
      <c r="H500" s="3"/>
      <c r="J500" s="226"/>
      <c r="K500" s="3"/>
      <c r="L500" s="3"/>
      <c r="O500" s="227"/>
      <c r="Q500" s="94"/>
      <c r="R500" s="94"/>
      <c r="S500" s="94"/>
      <c r="T500" s="94"/>
    </row>
    <row r="501" ht="15.75" customHeight="1">
      <c r="A501" s="204"/>
      <c r="B501" s="222"/>
      <c r="C501" s="223"/>
      <c r="D501" s="231"/>
      <c r="E501" s="3"/>
      <c r="F501" s="3"/>
      <c r="G501" s="3"/>
      <c r="H501" s="3"/>
      <c r="J501" s="226"/>
      <c r="K501" s="3"/>
      <c r="L501" s="3"/>
      <c r="O501" s="227"/>
      <c r="Q501" s="94"/>
      <c r="R501" s="94"/>
      <c r="S501" s="94"/>
      <c r="T501" s="94"/>
    </row>
    <row r="502" ht="15.75" customHeight="1">
      <c r="A502" s="204"/>
      <c r="B502" s="222"/>
      <c r="C502" s="223"/>
      <c r="D502" s="231"/>
      <c r="E502" s="3"/>
      <c r="F502" s="3"/>
      <c r="G502" s="3"/>
      <c r="H502" s="3"/>
      <c r="J502" s="226"/>
      <c r="K502" s="3"/>
      <c r="L502" s="3"/>
      <c r="O502" s="227"/>
      <c r="Q502" s="94"/>
      <c r="R502" s="94"/>
      <c r="S502" s="94"/>
      <c r="T502" s="94"/>
    </row>
    <row r="503" ht="15.75" customHeight="1">
      <c r="A503" s="204"/>
      <c r="B503" s="222"/>
      <c r="C503" s="223"/>
      <c r="D503" s="231"/>
      <c r="E503" s="3"/>
      <c r="F503" s="3"/>
      <c r="G503" s="3"/>
      <c r="H503" s="3"/>
      <c r="J503" s="226"/>
      <c r="K503" s="3"/>
      <c r="L503" s="3"/>
      <c r="O503" s="227"/>
      <c r="Q503" s="94"/>
      <c r="R503" s="94"/>
      <c r="S503" s="94"/>
      <c r="T503" s="94"/>
    </row>
    <row r="504" ht="15.75" customHeight="1">
      <c r="A504" s="204"/>
      <c r="B504" s="222"/>
      <c r="C504" s="223"/>
      <c r="D504" s="231"/>
      <c r="E504" s="3"/>
      <c r="F504" s="3"/>
      <c r="G504" s="3"/>
      <c r="H504" s="3"/>
      <c r="J504" s="226"/>
      <c r="K504" s="3"/>
      <c r="L504" s="3"/>
      <c r="O504" s="227"/>
      <c r="Q504" s="94"/>
      <c r="R504" s="94"/>
      <c r="S504" s="94"/>
      <c r="T504" s="94"/>
    </row>
    <row r="505" ht="15.75" customHeight="1">
      <c r="A505" s="204"/>
      <c r="B505" s="222"/>
      <c r="C505" s="223"/>
      <c r="D505" s="231"/>
      <c r="E505" s="3"/>
      <c r="F505" s="3"/>
      <c r="G505" s="3"/>
      <c r="H505" s="3"/>
      <c r="J505" s="226"/>
      <c r="K505" s="3"/>
      <c r="L505" s="3"/>
      <c r="O505" s="227"/>
      <c r="Q505" s="94"/>
      <c r="R505" s="94"/>
      <c r="S505" s="94"/>
      <c r="T505" s="94"/>
    </row>
    <row r="506" ht="15.75" customHeight="1">
      <c r="A506" s="228"/>
      <c r="B506" s="222"/>
      <c r="C506" s="223"/>
      <c r="D506" s="231"/>
      <c r="E506" s="3"/>
      <c r="F506" s="3"/>
      <c r="G506" s="3"/>
      <c r="H506" s="3"/>
      <c r="J506" s="226"/>
      <c r="K506" s="3"/>
      <c r="L506" s="3"/>
      <c r="O506" s="227"/>
      <c r="Q506" s="94"/>
      <c r="R506" s="94"/>
      <c r="S506" s="94"/>
      <c r="T506" s="94"/>
    </row>
    <row r="507" ht="15.75" customHeight="1">
      <c r="A507" s="228"/>
      <c r="B507" s="222"/>
      <c r="C507" s="223"/>
      <c r="D507" s="231"/>
      <c r="E507" s="3"/>
      <c r="F507" s="3"/>
      <c r="G507" s="3"/>
      <c r="H507" s="3"/>
      <c r="J507" s="226"/>
      <c r="K507" s="3"/>
      <c r="L507" s="3"/>
      <c r="O507" s="227"/>
      <c r="Q507" s="94"/>
      <c r="R507" s="94"/>
      <c r="S507" s="94"/>
      <c r="T507" s="94"/>
    </row>
    <row r="508" ht="15.75" customHeight="1">
      <c r="A508" s="234"/>
      <c r="B508" s="222"/>
      <c r="C508" s="223"/>
      <c r="D508" s="231"/>
      <c r="E508" s="3"/>
      <c r="F508" s="3"/>
      <c r="G508" s="3"/>
      <c r="H508" s="3"/>
      <c r="J508" s="226"/>
      <c r="K508" s="3"/>
      <c r="L508" s="3"/>
      <c r="O508" s="227"/>
      <c r="Q508" s="94"/>
      <c r="R508" s="94"/>
      <c r="S508" s="94"/>
      <c r="T508" s="94"/>
    </row>
    <row r="509" ht="15.75" customHeight="1">
      <c r="A509" s="234"/>
      <c r="B509" s="222"/>
      <c r="C509" s="223"/>
      <c r="D509" s="231"/>
      <c r="E509" s="3"/>
      <c r="F509" s="3"/>
      <c r="G509" s="3"/>
      <c r="H509" s="3"/>
      <c r="J509" s="226"/>
      <c r="K509" s="3"/>
      <c r="L509" s="3"/>
      <c r="O509" s="227"/>
      <c r="Q509" s="94"/>
      <c r="R509" s="94"/>
      <c r="S509" s="94"/>
      <c r="T509" s="94"/>
    </row>
    <row r="510" ht="15.75" customHeight="1">
      <c r="A510" s="204"/>
      <c r="B510" s="222"/>
      <c r="C510" s="223"/>
      <c r="D510" s="231"/>
      <c r="E510" s="3"/>
      <c r="F510" s="3"/>
      <c r="G510" s="3"/>
      <c r="H510" s="3"/>
      <c r="J510" s="226"/>
      <c r="K510" s="3"/>
      <c r="L510" s="3"/>
      <c r="O510" s="227"/>
      <c r="Q510" s="94"/>
      <c r="R510" s="94"/>
      <c r="S510" s="94"/>
      <c r="T510" s="94"/>
    </row>
    <row r="511" ht="15.75" customHeight="1">
      <c r="A511" s="204"/>
      <c r="B511" s="222"/>
      <c r="C511" s="223"/>
      <c r="D511" s="231"/>
      <c r="E511" s="3"/>
      <c r="F511" s="3"/>
      <c r="G511" s="3"/>
      <c r="H511" s="3"/>
      <c r="J511" s="226"/>
      <c r="K511" s="3"/>
      <c r="L511" s="3"/>
      <c r="O511" s="227"/>
      <c r="Q511" s="94"/>
      <c r="R511" s="94"/>
      <c r="S511" s="94"/>
      <c r="T511" s="94"/>
    </row>
    <row r="512" ht="15.75" customHeight="1">
      <c r="A512" s="204"/>
      <c r="B512" s="222"/>
      <c r="C512" s="223"/>
      <c r="D512" s="231"/>
      <c r="E512" s="3"/>
      <c r="F512" s="3"/>
      <c r="G512" s="3"/>
      <c r="H512" s="3"/>
      <c r="J512" s="226"/>
      <c r="K512" s="3"/>
      <c r="L512" s="3"/>
      <c r="O512" s="227"/>
      <c r="Q512" s="94"/>
      <c r="R512" s="94"/>
      <c r="S512" s="94"/>
      <c r="T512" s="94"/>
    </row>
    <row r="513" ht="15.75" customHeight="1">
      <c r="A513" s="204"/>
      <c r="B513" s="222"/>
      <c r="C513" s="223"/>
      <c r="D513" s="231"/>
      <c r="E513" s="3"/>
      <c r="F513" s="3"/>
      <c r="G513" s="3"/>
      <c r="H513" s="3"/>
      <c r="J513" s="226"/>
      <c r="K513" s="3"/>
      <c r="L513" s="3"/>
      <c r="O513" s="227"/>
      <c r="Q513" s="94"/>
      <c r="R513" s="94"/>
      <c r="S513" s="94"/>
      <c r="T513" s="94"/>
    </row>
    <row r="514" ht="15.75" customHeight="1">
      <c r="A514" s="204"/>
      <c r="B514" s="222"/>
      <c r="C514" s="223"/>
      <c r="D514" s="231"/>
      <c r="E514" s="3"/>
      <c r="F514" s="3"/>
      <c r="G514" s="3"/>
      <c r="H514" s="3"/>
      <c r="J514" s="226"/>
      <c r="K514" s="3"/>
      <c r="L514" s="3"/>
      <c r="O514" s="227"/>
      <c r="Q514" s="94"/>
      <c r="R514" s="94"/>
      <c r="S514" s="94"/>
      <c r="T514" s="94"/>
    </row>
    <row r="515" ht="15.75" customHeight="1">
      <c r="A515" s="204"/>
      <c r="B515" s="222"/>
      <c r="C515" s="223"/>
      <c r="D515" s="231"/>
      <c r="E515" s="3"/>
      <c r="F515" s="3"/>
      <c r="G515" s="3"/>
      <c r="H515" s="3"/>
      <c r="J515" s="226"/>
      <c r="K515" s="3"/>
      <c r="L515" s="3"/>
      <c r="O515" s="227"/>
      <c r="Q515" s="94"/>
      <c r="R515" s="94"/>
      <c r="S515" s="94"/>
      <c r="T515" s="94"/>
    </row>
    <row r="516" ht="15.75" customHeight="1">
      <c r="A516" s="204"/>
      <c r="B516" s="222"/>
      <c r="C516" s="223"/>
      <c r="D516" s="231"/>
      <c r="E516" s="3"/>
      <c r="F516" s="3"/>
      <c r="G516" s="3"/>
      <c r="H516" s="3"/>
      <c r="J516" s="226"/>
      <c r="K516" s="3"/>
      <c r="L516" s="3"/>
      <c r="O516" s="227"/>
      <c r="Q516" s="94"/>
      <c r="R516" s="94"/>
      <c r="S516" s="94"/>
      <c r="T516" s="94"/>
    </row>
    <row r="517" ht="15.75" customHeight="1">
      <c r="A517" s="204"/>
      <c r="B517" s="222"/>
      <c r="C517" s="223"/>
      <c r="D517" s="231"/>
      <c r="E517" s="3"/>
      <c r="F517" s="3"/>
      <c r="G517" s="3"/>
      <c r="H517" s="3"/>
      <c r="J517" s="226"/>
      <c r="K517" s="3"/>
      <c r="L517" s="3"/>
      <c r="O517" s="227"/>
      <c r="Q517" s="94"/>
      <c r="R517" s="94"/>
      <c r="S517" s="94"/>
      <c r="T517" s="94"/>
    </row>
    <row r="518" ht="15.75" customHeight="1">
      <c r="A518" s="204"/>
      <c r="B518" s="222"/>
      <c r="C518" s="223"/>
      <c r="D518" s="231"/>
      <c r="E518" s="3"/>
      <c r="F518" s="3"/>
      <c r="G518" s="3"/>
      <c r="H518" s="3"/>
      <c r="J518" s="226"/>
      <c r="K518" s="3"/>
      <c r="L518" s="3"/>
      <c r="O518" s="227"/>
      <c r="Q518" s="94"/>
      <c r="R518" s="94"/>
      <c r="S518" s="94"/>
      <c r="T518" s="94"/>
    </row>
    <row r="519" ht="15.75" customHeight="1">
      <c r="A519" s="204"/>
      <c r="B519" s="222"/>
      <c r="C519" s="223"/>
      <c r="D519" s="231"/>
      <c r="E519" s="3"/>
      <c r="F519" s="3"/>
      <c r="G519" s="3"/>
      <c r="H519" s="3"/>
      <c r="J519" s="226"/>
      <c r="K519" s="3"/>
      <c r="L519" s="3"/>
      <c r="O519" s="227"/>
      <c r="Q519" s="94"/>
      <c r="R519" s="94"/>
      <c r="S519" s="94"/>
      <c r="T519" s="94"/>
    </row>
    <row r="520" ht="15.75" customHeight="1">
      <c r="A520" s="204"/>
      <c r="B520" s="222"/>
      <c r="C520" s="223"/>
      <c r="D520" s="231"/>
      <c r="E520" s="3"/>
      <c r="F520" s="3"/>
      <c r="G520" s="3"/>
      <c r="H520" s="3"/>
      <c r="J520" s="226"/>
      <c r="K520" s="3"/>
      <c r="L520" s="3"/>
      <c r="O520" s="227"/>
      <c r="Q520" s="94"/>
      <c r="R520" s="94"/>
      <c r="S520" s="94"/>
      <c r="T520" s="94"/>
    </row>
    <row r="521" ht="15.75" customHeight="1">
      <c r="A521" s="204"/>
      <c r="B521" s="222"/>
      <c r="C521" s="223"/>
      <c r="D521" s="231"/>
      <c r="E521" s="3"/>
      <c r="F521" s="3"/>
      <c r="G521" s="3"/>
      <c r="H521" s="3"/>
      <c r="J521" s="226"/>
      <c r="K521" s="3"/>
      <c r="L521" s="3"/>
      <c r="O521" s="227"/>
      <c r="Q521" s="94"/>
      <c r="R521" s="94"/>
      <c r="S521" s="94"/>
      <c r="T521" s="94"/>
    </row>
    <row r="522" ht="15.75" customHeight="1">
      <c r="A522" s="204"/>
      <c r="B522" s="222"/>
      <c r="C522" s="223"/>
      <c r="D522" s="231"/>
      <c r="E522" s="3"/>
      <c r="F522" s="3"/>
      <c r="G522" s="3"/>
      <c r="H522" s="3"/>
      <c r="J522" s="226"/>
      <c r="K522" s="3"/>
      <c r="L522" s="3"/>
      <c r="O522" s="227"/>
      <c r="Q522" s="94"/>
      <c r="R522" s="94"/>
      <c r="S522" s="94"/>
      <c r="T522" s="94"/>
    </row>
    <row r="523" ht="15.75" customHeight="1">
      <c r="A523" s="204"/>
      <c r="B523" s="222"/>
      <c r="C523" s="223"/>
      <c r="D523" s="231"/>
      <c r="E523" s="3"/>
      <c r="F523" s="3"/>
      <c r="G523" s="3"/>
      <c r="H523" s="3"/>
      <c r="J523" s="226"/>
      <c r="K523" s="3"/>
      <c r="L523" s="3"/>
      <c r="O523" s="227"/>
      <c r="Q523" s="94"/>
      <c r="R523" s="94"/>
      <c r="S523" s="94"/>
      <c r="T523" s="94"/>
    </row>
    <row r="524" ht="15.75" customHeight="1">
      <c r="A524" s="234"/>
      <c r="B524" s="222"/>
      <c r="C524" s="223"/>
      <c r="D524" s="231"/>
      <c r="E524" s="3"/>
      <c r="F524" s="3"/>
      <c r="G524" s="3"/>
      <c r="H524" s="3"/>
      <c r="J524" s="226"/>
      <c r="K524" s="3"/>
      <c r="L524" s="3"/>
      <c r="O524" s="227"/>
      <c r="Q524" s="94"/>
      <c r="R524" s="94"/>
      <c r="S524" s="94"/>
      <c r="T524" s="94"/>
    </row>
    <row r="525" ht="15.75" customHeight="1">
      <c r="A525" s="234"/>
      <c r="B525" s="222"/>
      <c r="C525" s="223"/>
      <c r="D525" s="231"/>
      <c r="E525" s="3"/>
      <c r="F525" s="3"/>
      <c r="G525" s="3"/>
      <c r="H525" s="3"/>
      <c r="J525" s="226"/>
      <c r="K525" s="3"/>
      <c r="L525" s="3"/>
      <c r="O525" s="227"/>
      <c r="Q525" s="94"/>
      <c r="R525" s="94"/>
      <c r="S525" s="94"/>
      <c r="T525" s="94"/>
    </row>
    <row r="526" ht="15.75" customHeight="1">
      <c r="A526" s="234"/>
      <c r="B526" s="222"/>
      <c r="C526" s="223"/>
      <c r="D526" s="231"/>
      <c r="E526" s="3"/>
      <c r="F526" s="3"/>
      <c r="G526" s="3"/>
      <c r="H526" s="3"/>
      <c r="J526" s="226"/>
      <c r="K526" s="3"/>
      <c r="L526" s="3"/>
      <c r="O526" s="227"/>
      <c r="Q526" s="94"/>
      <c r="R526" s="94"/>
      <c r="S526" s="94"/>
      <c r="T526" s="94"/>
    </row>
    <row r="527" ht="15.75" customHeight="1">
      <c r="A527" s="234"/>
      <c r="B527" s="222"/>
      <c r="C527" s="223"/>
      <c r="D527" s="231"/>
      <c r="E527" s="3"/>
      <c r="F527" s="3"/>
      <c r="G527" s="3"/>
      <c r="H527" s="3"/>
      <c r="J527" s="226"/>
      <c r="K527" s="3"/>
      <c r="L527" s="3"/>
      <c r="O527" s="227"/>
      <c r="Q527" s="94"/>
      <c r="R527" s="94"/>
      <c r="S527" s="94"/>
      <c r="T527" s="94"/>
    </row>
    <row r="528" ht="15.75" customHeight="1">
      <c r="A528" s="204"/>
      <c r="B528" s="222"/>
      <c r="C528" s="223"/>
      <c r="D528" s="231"/>
      <c r="E528" s="3"/>
      <c r="F528" s="3"/>
      <c r="G528" s="3"/>
      <c r="H528" s="3"/>
      <c r="J528" s="226"/>
      <c r="K528" s="3"/>
      <c r="L528" s="3"/>
      <c r="O528" s="227"/>
      <c r="Q528" s="94"/>
      <c r="R528" s="94"/>
      <c r="S528" s="94"/>
      <c r="T528" s="94"/>
    </row>
    <row r="529" ht="15.75" customHeight="1">
      <c r="A529" s="204"/>
      <c r="B529" s="222"/>
      <c r="C529" s="223"/>
      <c r="D529" s="231"/>
      <c r="E529" s="3"/>
      <c r="F529" s="3"/>
      <c r="G529" s="3"/>
      <c r="H529" s="3"/>
      <c r="J529" s="226"/>
      <c r="K529" s="3"/>
      <c r="L529" s="3"/>
      <c r="O529" s="227"/>
      <c r="Q529" s="94"/>
      <c r="R529" s="94"/>
      <c r="S529" s="94"/>
      <c r="T529" s="94"/>
    </row>
    <row r="530" ht="15.75" customHeight="1">
      <c r="A530" s="204"/>
      <c r="B530" s="222"/>
      <c r="C530" s="223"/>
      <c r="D530" s="231"/>
      <c r="E530" s="3"/>
      <c r="F530" s="3"/>
      <c r="G530" s="3"/>
      <c r="H530" s="3"/>
      <c r="J530" s="226"/>
      <c r="K530" s="3"/>
      <c r="L530" s="3"/>
      <c r="O530" s="227"/>
      <c r="Q530" s="94"/>
      <c r="R530" s="94"/>
      <c r="S530" s="94"/>
      <c r="T530" s="94"/>
    </row>
    <row r="531" ht="15.75" customHeight="1">
      <c r="A531" s="204"/>
      <c r="B531" s="222"/>
      <c r="C531" s="223"/>
      <c r="D531" s="231"/>
      <c r="E531" s="3"/>
      <c r="F531" s="3"/>
      <c r="G531" s="3"/>
      <c r="H531" s="3"/>
      <c r="J531" s="226"/>
      <c r="K531" s="3"/>
      <c r="L531" s="3"/>
      <c r="O531" s="227"/>
      <c r="Q531" s="94"/>
      <c r="R531" s="94"/>
      <c r="S531" s="94"/>
      <c r="T531" s="94"/>
    </row>
    <row r="532" ht="15.75" customHeight="1">
      <c r="A532" s="242"/>
      <c r="B532" s="222"/>
      <c r="C532" s="223"/>
      <c r="D532" s="231"/>
      <c r="E532" s="3"/>
      <c r="F532" s="3"/>
      <c r="G532" s="3"/>
      <c r="H532" s="3"/>
      <c r="J532" s="226"/>
      <c r="K532" s="3"/>
      <c r="L532" s="3"/>
      <c r="O532" s="227"/>
      <c r="Q532" s="94"/>
      <c r="R532" s="94"/>
      <c r="S532" s="94"/>
      <c r="T532" s="94"/>
    </row>
    <row r="533" ht="15.75" customHeight="1">
      <c r="A533" s="242"/>
      <c r="B533" s="222"/>
      <c r="C533" s="223"/>
      <c r="D533" s="231"/>
      <c r="E533" s="3"/>
      <c r="F533" s="3"/>
      <c r="G533" s="3"/>
      <c r="H533" s="3"/>
      <c r="J533" s="226"/>
      <c r="K533" s="3"/>
      <c r="L533" s="3"/>
      <c r="O533" s="227"/>
      <c r="Q533" s="94"/>
      <c r="R533" s="94"/>
      <c r="S533" s="94"/>
      <c r="T533" s="94"/>
    </row>
    <row r="534" ht="15.75" customHeight="1">
      <c r="A534" s="204"/>
      <c r="B534" s="222"/>
      <c r="C534" s="223"/>
      <c r="D534" s="231"/>
      <c r="E534" s="3"/>
      <c r="F534" s="3"/>
      <c r="G534" s="3"/>
      <c r="H534" s="3"/>
      <c r="J534" s="226"/>
      <c r="K534" s="3"/>
      <c r="L534" s="3"/>
      <c r="O534" s="227"/>
      <c r="Q534" s="94"/>
      <c r="R534" s="94"/>
      <c r="S534" s="94"/>
      <c r="T534" s="94"/>
    </row>
    <row r="535" ht="15.75" customHeight="1">
      <c r="A535" s="204"/>
      <c r="B535" s="222"/>
      <c r="C535" s="223"/>
      <c r="D535" s="231"/>
      <c r="E535" s="3"/>
      <c r="F535" s="3"/>
      <c r="G535" s="3"/>
      <c r="H535" s="3"/>
      <c r="J535" s="226"/>
      <c r="K535" s="3"/>
      <c r="L535" s="3"/>
      <c r="O535" s="227"/>
      <c r="Q535" s="94"/>
      <c r="R535" s="94"/>
      <c r="S535" s="94"/>
      <c r="T535" s="94"/>
    </row>
    <row r="536" ht="15.75" customHeight="1">
      <c r="A536" s="204"/>
      <c r="B536" s="222"/>
      <c r="C536" s="223"/>
      <c r="D536" s="231"/>
      <c r="E536" s="3"/>
      <c r="F536" s="3"/>
      <c r="G536" s="3"/>
      <c r="H536" s="3"/>
      <c r="J536" s="226"/>
      <c r="K536" s="3"/>
      <c r="L536" s="3"/>
      <c r="O536" s="227"/>
      <c r="Q536" s="94"/>
      <c r="R536" s="94"/>
      <c r="S536" s="94"/>
      <c r="T536" s="94"/>
    </row>
    <row r="537" ht="15.75" customHeight="1">
      <c r="A537" s="204"/>
      <c r="B537" s="222"/>
      <c r="C537" s="223"/>
      <c r="D537" s="231"/>
      <c r="E537" s="3"/>
      <c r="F537" s="3"/>
      <c r="G537" s="3"/>
      <c r="H537" s="3"/>
      <c r="J537" s="226"/>
      <c r="K537" s="3"/>
      <c r="L537" s="3"/>
      <c r="O537" s="227"/>
      <c r="Q537" s="94"/>
      <c r="R537" s="94"/>
      <c r="S537" s="94"/>
      <c r="T537" s="94"/>
    </row>
    <row r="538" ht="15.75" customHeight="1">
      <c r="A538" s="204"/>
      <c r="B538" s="222"/>
      <c r="C538" s="223"/>
      <c r="D538" s="231"/>
      <c r="E538" s="3"/>
      <c r="F538" s="3"/>
      <c r="G538" s="3"/>
      <c r="H538" s="3"/>
      <c r="J538" s="226"/>
      <c r="K538" s="3"/>
      <c r="L538" s="3"/>
      <c r="O538" s="227"/>
      <c r="Q538" s="94"/>
      <c r="R538" s="94"/>
      <c r="S538" s="94"/>
      <c r="T538" s="94"/>
    </row>
    <row r="539" ht="15.75" customHeight="1">
      <c r="A539" s="204"/>
      <c r="B539" s="222"/>
      <c r="C539" s="223"/>
      <c r="D539" s="231"/>
      <c r="E539" s="3"/>
      <c r="F539" s="3"/>
      <c r="G539" s="3"/>
      <c r="H539" s="3"/>
      <c r="J539" s="226"/>
      <c r="K539" s="3"/>
      <c r="L539" s="3"/>
      <c r="O539" s="227"/>
      <c r="Q539" s="94"/>
      <c r="R539" s="94"/>
      <c r="S539" s="94"/>
      <c r="T539" s="94"/>
    </row>
    <row r="540" ht="15.75" customHeight="1">
      <c r="A540" s="204"/>
      <c r="B540" s="222"/>
      <c r="C540" s="223"/>
      <c r="D540" s="231"/>
      <c r="E540" s="3"/>
      <c r="F540" s="3"/>
      <c r="G540" s="3"/>
      <c r="H540" s="3"/>
      <c r="J540" s="226"/>
      <c r="K540" s="3"/>
      <c r="L540" s="3"/>
      <c r="O540" s="227"/>
      <c r="Q540" s="94"/>
      <c r="R540" s="94"/>
      <c r="S540" s="94"/>
      <c r="T540" s="94"/>
    </row>
    <row r="541" ht="15.75" customHeight="1">
      <c r="A541" s="204"/>
      <c r="B541" s="222"/>
      <c r="C541" s="223"/>
      <c r="D541" s="231"/>
      <c r="E541" s="3"/>
      <c r="F541" s="3"/>
      <c r="G541" s="3"/>
      <c r="H541" s="3"/>
      <c r="J541" s="226"/>
      <c r="K541" s="3"/>
      <c r="L541" s="3"/>
      <c r="O541" s="227"/>
      <c r="Q541" s="94"/>
      <c r="R541" s="94"/>
      <c r="S541" s="94"/>
      <c r="T541" s="94"/>
    </row>
    <row r="542" ht="15.75" customHeight="1">
      <c r="A542" s="204"/>
      <c r="B542" s="222"/>
      <c r="C542" s="223"/>
      <c r="D542" s="231"/>
      <c r="E542" s="3"/>
      <c r="F542" s="3"/>
      <c r="G542" s="3"/>
      <c r="H542" s="3"/>
      <c r="J542" s="226"/>
      <c r="K542" s="3"/>
      <c r="L542" s="3"/>
      <c r="O542" s="227"/>
      <c r="Q542" s="94"/>
      <c r="R542" s="94"/>
      <c r="S542" s="94"/>
      <c r="T542" s="94"/>
    </row>
    <row r="543" ht="15.75" customHeight="1">
      <c r="A543" s="204"/>
      <c r="B543" s="222"/>
      <c r="C543" s="223"/>
      <c r="D543" s="231"/>
      <c r="E543" s="3"/>
      <c r="F543" s="3"/>
      <c r="G543" s="3"/>
      <c r="H543" s="3"/>
      <c r="J543" s="226"/>
      <c r="K543" s="3"/>
      <c r="L543" s="3"/>
      <c r="O543" s="227"/>
      <c r="Q543" s="94"/>
      <c r="R543" s="94"/>
      <c r="S543" s="94"/>
      <c r="T543" s="94"/>
    </row>
    <row r="544" ht="15.75" customHeight="1">
      <c r="A544" s="204"/>
      <c r="B544" s="222"/>
      <c r="C544" s="223"/>
      <c r="D544" s="231"/>
      <c r="E544" s="3"/>
      <c r="F544" s="3"/>
      <c r="G544" s="3"/>
      <c r="H544" s="3"/>
      <c r="J544" s="226"/>
      <c r="K544" s="3"/>
      <c r="L544" s="3"/>
      <c r="O544" s="227"/>
      <c r="Q544" s="94"/>
      <c r="R544" s="94"/>
      <c r="S544" s="94"/>
      <c r="T544" s="94"/>
    </row>
    <row r="545" ht="15.75" customHeight="1">
      <c r="A545" s="204"/>
      <c r="B545" s="222"/>
      <c r="C545" s="223"/>
      <c r="D545" s="231"/>
      <c r="E545" s="3"/>
      <c r="F545" s="3"/>
      <c r="G545" s="3"/>
      <c r="H545" s="3"/>
      <c r="J545" s="226"/>
      <c r="K545" s="3"/>
      <c r="L545" s="3"/>
      <c r="O545" s="227"/>
      <c r="Q545" s="94"/>
      <c r="R545" s="94"/>
      <c r="S545" s="94"/>
      <c r="T545" s="94"/>
    </row>
    <row r="546" ht="15.75" customHeight="1">
      <c r="A546" s="234"/>
      <c r="B546" s="222"/>
      <c r="C546" s="223"/>
      <c r="D546" s="231"/>
      <c r="E546" s="3"/>
      <c r="F546" s="3"/>
      <c r="G546" s="3"/>
      <c r="H546" s="3"/>
      <c r="J546" s="226"/>
      <c r="K546" s="3"/>
      <c r="L546" s="3"/>
      <c r="O546" s="227"/>
      <c r="Q546" s="94"/>
      <c r="R546" s="94"/>
      <c r="S546" s="94"/>
      <c r="T546" s="94"/>
    </row>
    <row r="547" ht="15.75" customHeight="1">
      <c r="A547" s="234"/>
      <c r="B547" s="222"/>
      <c r="C547" s="223"/>
      <c r="D547" s="231"/>
      <c r="E547" s="3"/>
      <c r="F547" s="3"/>
      <c r="G547" s="3"/>
      <c r="H547" s="3"/>
      <c r="J547" s="226"/>
      <c r="K547" s="3"/>
      <c r="L547" s="3"/>
      <c r="O547" s="227"/>
      <c r="Q547" s="94"/>
      <c r="R547" s="94"/>
      <c r="S547" s="94"/>
      <c r="T547" s="94"/>
    </row>
    <row r="548" ht="15.75" customHeight="1">
      <c r="A548" s="258"/>
      <c r="B548" s="222"/>
      <c r="C548" s="223"/>
      <c r="D548" s="231"/>
      <c r="E548" s="3"/>
      <c r="F548" s="3"/>
      <c r="G548" s="3"/>
      <c r="H548" s="3"/>
      <c r="J548" s="226"/>
      <c r="K548" s="3"/>
      <c r="L548" s="3"/>
      <c r="O548" s="227"/>
      <c r="Q548" s="94"/>
      <c r="R548" s="94"/>
      <c r="S548" s="94"/>
      <c r="T548" s="94"/>
    </row>
    <row r="549" ht="15.75" customHeight="1">
      <c r="A549" s="258"/>
      <c r="B549" s="222"/>
      <c r="C549" s="223"/>
      <c r="D549" s="231"/>
      <c r="E549" s="3"/>
      <c r="F549" s="3"/>
      <c r="G549" s="3"/>
      <c r="H549" s="3"/>
      <c r="J549" s="226"/>
      <c r="K549" s="3"/>
      <c r="L549" s="3"/>
      <c r="O549" s="227"/>
      <c r="Q549" s="94"/>
      <c r="R549" s="94"/>
      <c r="S549" s="94"/>
      <c r="T549" s="94"/>
    </row>
    <row r="550" ht="15.75" customHeight="1">
      <c r="A550" s="204"/>
      <c r="B550" s="222"/>
      <c r="C550" s="223"/>
      <c r="D550" s="231"/>
      <c r="E550" s="3"/>
      <c r="F550" s="3"/>
      <c r="G550" s="3"/>
      <c r="H550" s="3"/>
      <c r="J550" s="226"/>
      <c r="K550" s="3"/>
      <c r="L550" s="3"/>
      <c r="O550" s="227"/>
      <c r="Q550" s="94"/>
      <c r="R550" s="94"/>
      <c r="S550" s="94"/>
      <c r="T550" s="94"/>
    </row>
    <row r="551" ht="15.75" customHeight="1">
      <c r="A551" s="204"/>
      <c r="B551" s="222"/>
      <c r="C551" s="223"/>
      <c r="D551" s="231"/>
      <c r="E551" s="3"/>
      <c r="F551" s="3"/>
      <c r="G551" s="3"/>
      <c r="H551" s="3"/>
      <c r="J551" s="226"/>
      <c r="K551" s="3"/>
      <c r="L551" s="3"/>
      <c r="O551" s="227"/>
      <c r="Q551" s="94"/>
      <c r="R551" s="94"/>
      <c r="S551" s="94"/>
      <c r="T551" s="94"/>
    </row>
    <row r="552" ht="15.75" customHeight="1">
      <c r="A552" s="204"/>
      <c r="B552" s="222"/>
      <c r="C552" s="223"/>
      <c r="D552" s="231"/>
      <c r="E552" s="3"/>
      <c r="F552" s="3"/>
      <c r="G552" s="3"/>
      <c r="H552" s="3"/>
      <c r="J552" s="226"/>
      <c r="K552" s="3"/>
      <c r="L552" s="3"/>
      <c r="O552" s="227"/>
      <c r="Q552" s="94"/>
      <c r="R552" s="94"/>
      <c r="S552" s="94"/>
      <c r="T552" s="94"/>
    </row>
    <row r="553" ht="15.75" customHeight="1">
      <c r="A553" s="204"/>
      <c r="B553" s="222"/>
      <c r="C553" s="223"/>
      <c r="D553" s="231"/>
      <c r="E553" s="3"/>
      <c r="F553" s="3"/>
      <c r="G553" s="3"/>
      <c r="H553" s="3"/>
      <c r="J553" s="226"/>
      <c r="K553" s="3"/>
      <c r="L553" s="3"/>
      <c r="O553" s="227"/>
      <c r="Q553" s="94"/>
      <c r="R553" s="94"/>
      <c r="S553" s="94"/>
      <c r="T553" s="94"/>
    </row>
    <row r="554" ht="15.75" customHeight="1">
      <c r="A554" s="234"/>
      <c r="B554" s="222"/>
      <c r="C554" s="223"/>
      <c r="D554" s="231"/>
      <c r="E554" s="3"/>
      <c r="F554" s="3"/>
      <c r="G554" s="3"/>
      <c r="H554" s="3"/>
      <c r="J554" s="226"/>
      <c r="K554" s="3"/>
      <c r="L554" s="3"/>
      <c r="O554" s="227"/>
      <c r="Q554" s="94"/>
      <c r="R554" s="94"/>
      <c r="S554" s="94"/>
      <c r="T554" s="94"/>
    </row>
    <row r="555" ht="15.75" customHeight="1">
      <c r="A555" s="234"/>
      <c r="B555" s="222"/>
      <c r="C555" s="223"/>
      <c r="D555" s="231"/>
      <c r="E555" s="3"/>
      <c r="F555" s="3"/>
      <c r="G555" s="3"/>
      <c r="H555" s="3"/>
      <c r="J555" s="226"/>
      <c r="K555" s="3"/>
      <c r="L555" s="3"/>
      <c r="O555" s="227"/>
      <c r="Q555" s="94"/>
      <c r="R555" s="94"/>
      <c r="S555" s="94"/>
      <c r="T555" s="94"/>
    </row>
    <row r="556" ht="15.75" customHeight="1">
      <c r="A556" s="234"/>
      <c r="B556" s="222"/>
      <c r="C556" s="223"/>
      <c r="D556" s="231"/>
      <c r="E556" s="3"/>
      <c r="F556" s="3"/>
      <c r="G556" s="3"/>
      <c r="H556" s="3"/>
      <c r="J556" s="226"/>
      <c r="K556" s="3"/>
      <c r="L556" s="3"/>
      <c r="O556" s="227"/>
      <c r="Q556" s="94"/>
      <c r="R556" s="94"/>
      <c r="S556" s="94"/>
      <c r="T556" s="94"/>
    </row>
    <row r="557" ht="15.75" customHeight="1">
      <c r="A557" s="204"/>
      <c r="B557" s="222"/>
      <c r="C557" s="223"/>
      <c r="D557" s="231"/>
      <c r="E557" s="3"/>
      <c r="F557" s="3"/>
      <c r="G557" s="3"/>
      <c r="H557" s="3"/>
      <c r="J557" s="226"/>
      <c r="K557" s="3"/>
      <c r="L557" s="3"/>
      <c r="O557" s="227"/>
      <c r="Q557" s="94"/>
      <c r="R557" s="94"/>
      <c r="S557" s="94"/>
      <c r="T557" s="94"/>
    </row>
    <row r="558" ht="15.75" customHeight="1">
      <c r="A558" s="204"/>
      <c r="B558" s="222"/>
      <c r="C558" s="223"/>
      <c r="D558" s="231"/>
      <c r="E558" s="3"/>
      <c r="F558" s="3"/>
      <c r="G558" s="3"/>
      <c r="H558" s="3"/>
      <c r="J558" s="226"/>
      <c r="K558" s="3"/>
      <c r="L558" s="3"/>
      <c r="O558" s="227"/>
      <c r="Q558" s="94"/>
      <c r="R558" s="94"/>
      <c r="S558" s="94"/>
      <c r="T558" s="94"/>
    </row>
    <row r="559" ht="15.75" customHeight="1">
      <c r="A559" s="204"/>
      <c r="B559" s="222"/>
      <c r="C559" s="223"/>
      <c r="D559" s="231"/>
      <c r="E559" s="3"/>
      <c r="F559" s="3"/>
      <c r="G559" s="3"/>
      <c r="H559" s="3"/>
      <c r="J559" s="226"/>
      <c r="K559" s="3"/>
      <c r="L559" s="3"/>
      <c r="O559" s="227"/>
      <c r="Q559" s="94"/>
      <c r="R559" s="94"/>
      <c r="S559" s="94"/>
      <c r="T559" s="94"/>
    </row>
    <row r="560" ht="15.75" customHeight="1">
      <c r="A560" s="234"/>
      <c r="B560" s="222"/>
      <c r="C560" s="223"/>
      <c r="D560" s="231"/>
      <c r="E560" s="3"/>
      <c r="F560" s="3"/>
      <c r="G560" s="3"/>
      <c r="H560" s="3"/>
      <c r="J560" s="226"/>
      <c r="K560" s="3"/>
      <c r="L560" s="3"/>
      <c r="O560" s="227"/>
      <c r="Q560" s="94"/>
      <c r="R560" s="94"/>
      <c r="S560" s="94"/>
      <c r="T560" s="94"/>
    </row>
    <row r="561" ht="15.75" customHeight="1">
      <c r="A561" s="234"/>
      <c r="B561" s="222"/>
      <c r="C561" s="223"/>
      <c r="D561" s="231"/>
      <c r="E561" s="3"/>
      <c r="F561" s="3"/>
      <c r="G561" s="3"/>
      <c r="H561" s="3"/>
      <c r="J561" s="226"/>
      <c r="K561" s="3"/>
      <c r="L561" s="3"/>
      <c r="O561" s="227"/>
      <c r="Q561" s="94"/>
      <c r="R561" s="94"/>
      <c r="S561" s="94"/>
      <c r="T561" s="94"/>
    </row>
    <row r="562" ht="15.75" customHeight="1">
      <c r="A562" s="258"/>
      <c r="B562" s="222"/>
      <c r="C562" s="223"/>
      <c r="D562" s="231"/>
      <c r="E562" s="3"/>
      <c r="F562" s="3"/>
      <c r="G562" s="3"/>
      <c r="H562" s="3"/>
      <c r="J562" s="226"/>
      <c r="K562" s="3"/>
      <c r="L562" s="3"/>
      <c r="O562" s="227"/>
      <c r="Q562" s="94"/>
      <c r="R562" s="94"/>
      <c r="S562" s="94"/>
      <c r="T562" s="94"/>
    </row>
    <row r="563" ht="15.75" customHeight="1">
      <c r="A563" s="258"/>
      <c r="B563" s="222"/>
      <c r="C563" s="223"/>
      <c r="D563" s="231"/>
      <c r="E563" s="3"/>
      <c r="F563" s="3"/>
      <c r="G563" s="3"/>
      <c r="H563" s="3"/>
      <c r="J563" s="226"/>
      <c r="K563" s="3"/>
      <c r="L563" s="3"/>
      <c r="O563" s="227"/>
      <c r="Q563" s="94"/>
      <c r="R563" s="94"/>
      <c r="S563" s="94"/>
      <c r="T563" s="94"/>
    </row>
    <row r="564" ht="15.75" customHeight="1">
      <c r="A564" s="204"/>
      <c r="B564" s="222"/>
      <c r="C564" s="223"/>
      <c r="D564" s="231"/>
      <c r="E564" s="3"/>
      <c r="F564" s="3"/>
      <c r="G564" s="3"/>
      <c r="H564" s="3"/>
      <c r="J564" s="226"/>
      <c r="K564" s="3"/>
      <c r="L564" s="3"/>
      <c r="O564" s="227"/>
      <c r="Q564" s="94"/>
      <c r="R564" s="94"/>
      <c r="S564" s="94"/>
      <c r="T564" s="94"/>
    </row>
    <row r="565" ht="15.75" customHeight="1">
      <c r="A565" s="204"/>
      <c r="B565" s="222"/>
      <c r="C565" s="223"/>
      <c r="D565" s="231"/>
      <c r="E565" s="3"/>
      <c r="F565" s="3"/>
      <c r="G565" s="3"/>
      <c r="H565" s="3"/>
      <c r="J565" s="226"/>
      <c r="K565" s="3"/>
      <c r="L565" s="3"/>
      <c r="O565" s="227"/>
      <c r="Q565" s="94"/>
      <c r="R565" s="94"/>
      <c r="S565" s="94"/>
      <c r="T565" s="94"/>
    </row>
    <row r="566" ht="15.75" customHeight="1">
      <c r="A566" s="204"/>
      <c r="B566" s="222"/>
      <c r="C566" s="223"/>
      <c r="D566" s="231"/>
      <c r="E566" s="3"/>
      <c r="F566" s="3"/>
      <c r="G566" s="3"/>
      <c r="H566" s="3"/>
      <c r="J566" s="226"/>
      <c r="K566" s="3"/>
      <c r="L566" s="3"/>
      <c r="O566" s="227"/>
      <c r="Q566" s="94"/>
      <c r="R566" s="94"/>
      <c r="S566" s="94"/>
      <c r="T566" s="94"/>
    </row>
    <row r="567" ht="15.75" customHeight="1">
      <c r="A567" s="204"/>
      <c r="B567" s="222"/>
      <c r="C567" s="223"/>
      <c r="D567" s="231"/>
      <c r="E567" s="3"/>
      <c r="F567" s="3"/>
      <c r="G567" s="3"/>
      <c r="H567" s="3"/>
      <c r="J567" s="226"/>
      <c r="K567" s="3"/>
      <c r="L567" s="3"/>
      <c r="O567" s="227"/>
      <c r="Q567" s="94"/>
      <c r="R567" s="94"/>
      <c r="S567" s="94"/>
      <c r="T567" s="94"/>
    </row>
    <row r="568" ht="15.75" customHeight="1">
      <c r="A568" s="234"/>
      <c r="B568" s="222"/>
      <c r="C568" s="223"/>
      <c r="D568" s="231"/>
      <c r="E568" s="3"/>
      <c r="F568" s="3"/>
      <c r="G568" s="3"/>
      <c r="H568" s="3"/>
      <c r="J568" s="226"/>
      <c r="K568" s="3"/>
      <c r="L568" s="3"/>
      <c r="O568" s="227"/>
      <c r="Q568" s="94"/>
      <c r="R568" s="94"/>
      <c r="S568" s="94"/>
      <c r="T568" s="94"/>
    </row>
    <row r="569" ht="15.75" customHeight="1">
      <c r="A569" s="234"/>
      <c r="B569" s="222"/>
      <c r="C569" s="223"/>
      <c r="D569" s="231"/>
      <c r="E569" s="3"/>
      <c r="F569" s="3"/>
      <c r="G569" s="3"/>
      <c r="H569" s="3"/>
      <c r="J569" s="226"/>
      <c r="K569" s="3"/>
      <c r="L569" s="3"/>
      <c r="O569" s="227"/>
      <c r="Q569" s="94"/>
      <c r="R569" s="94"/>
      <c r="S569" s="94"/>
      <c r="T569" s="94"/>
    </row>
    <row r="570" ht="15.75" customHeight="1">
      <c r="A570" s="234"/>
      <c r="B570" s="222"/>
      <c r="C570" s="223"/>
      <c r="D570" s="231"/>
      <c r="E570" s="3"/>
      <c r="F570" s="3"/>
      <c r="G570" s="3"/>
      <c r="H570" s="3"/>
      <c r="J570" s="226"/>
      <c r="K570" s="3"/>
      <c r="L570" s="3"/>
      <c r="O570" s="227"/>
      <c r="Q570" s="94"/>
      <c r="R570" s="94"/>
      <c r="S570" s="94"/>
      <c r="T570" s="94"/>
    </row>
    <row r="571" ht="15.75" customHeight="1">
      <c r="A571" s="204"/>
      <c r="B571" s="222"/>
      <c r="C571" s="223"/>
      <c r="D571" s="231"/>
      <c r="E571" s="3"/>
      <c r="F571" s="3"/>
      <c r="G571" s="3"/>
      <c r="H571" s="3"/>
      <c r="J571" s="226"/>
      <c r="K571" s="3"/>
      <c r="L571" s="3"/>
      <c r="O571" s="227"/>
      <c r="Q571" s="94"/>
      <c r="R571" s="94"/>
      <c r="S571" s="94"/>
      <c r="T571" s="94"/>
    </row>
    <row r="572" ht="15.75" customHeight="1">
      <c r="A572" s="204"/>
      <c r="B572" s="222"/>
      <c r="C572" s="223"/>
      <c r="D572" s="231"/>
      <c r="E572" s="3"/>
      <c r="F572" s="3"/>
      <c r="G572" s="3"/>
      <c r="H572" s="3"/>
      <c r="J572" s="226"/>
      <c r="K572" s="3"/>
      <c r="L572" s="3"/>
      <c r="O572" s="227"/>
      <c r="Q572" s="94"/>
      <c r="R572" s="94"/>
      <c r="S572" s="94"/>
      <c r="T572" s="94"/>
    </row>
    <row r="573" ht="15.75" customHeight="1">
      <c r="A573" s="234"/>
      <c r="B573" s="222"/>
      <c r="C573" s="223"/>
      <c r="D573" s="231"/>
      <c r="E573" s="3"/>
      <c r="F573" s="3"/>
      <c r="G573" s="3"/>
      <c r="H573" s="3"/>
      <c r="J573" s="226"/>
      <c r="K573" s="3"/>
      <c r="L573" s="3"/>
      <c r="O573" s="227"/>
      <c r="Q573" s="94"/>
      <c r="R573" s="94"/>
      <c r="S573" s="94"/>
      <c r="T573" s="94"/>
    </row>
    <row r="574" ht="15.75" customHeight="1">
      <c r="A574" s="234"/>
      <c r="B574" s="222"/>
      <c r="C574" s="223"/>
      <c r="D574" s="231"/>
      <c r="E574" s="3"/>
      <c r="F574" s="3"/>
      <c r="G574" s="3"/>
      <c r="H574" s="3"/>
      <c r="J574" s="226"/>
      <c r="K574" s="3"/>
      <c r="L574" s="3"/>
      <c r="O574" s="227"/>
      <c r="Q574" s="94"/>
      <c r="R574" s="94"/>
      <c r="S574" s="94"/>
      <c r="T574" s="94"/>
    </row>
    <row r="575" ht="15.75" customHeight="1">
      <c r="A575" s="204"/>
      <c r="B575" s="222"/>
      <c r="C575" s="223"/>
      <c r="D575" s="231"/>
      <c r="E575" s="3"/>
      <c r="F575" s="3"/>
      <c r="G575" s="3"/>
      <c r="H575" s="3"/>
      <c r="J575" s="226"/>
      <c r="K575" s="3"/>
      <c r="L575" s="3"/>
      <c r="O575" s="227"/>
      <c r="Q575" s="94"/>
      <c r="R575" s="94"/>
      <c r="S575" s="94"/>
      <c r="T575" s="94"/>
    </row>
    <row r="576" ht="15.75" customHeight="1">
      <c r="A576" s="204"/>
      <c r="B576" s="222"/>
      <c r="C576" s="223"/>
      <c r="D576" s="231"/>
      <c r="E576" s="3"/>
      <c r="F576" s="3"/>
      <c r="G576" s="3"/>
      <c r="H576" s="3"/>
      <c r="J576" s="226"/>
      <c r="K576" s="3"/>
      <c r="L576" s="3"/>
      <c r="O576" s="227"/>
      <c r="Q576" s="94"/>
      <c r="R576" s="94"/>
      <c r="S576" s="94"/>
      <c r="T576" s="94"/>
    </row>
    <row r="577" ht="15.75" customHeight="1">
      <c r="A577" s="204"/>
      <c r="B577" s="222"/>
      <c r="C577" s="223"/>
      <c r="D577" s="231"/>
      <c r="E577" s="3"/>
      <c r="F577" s="3"/>
      <c r="G577" s="3"/>
      <c r="H577" s="3"/>
      <c r="J577" s="226"/>
      <c r="K577" s="3"/>
      <c r="L577" s="3"/>
      <c r="O577" s="227"/>
      <c r="Q577" s="94"/>
      <c r="R577" s="94"/>
      <c r="S577" s="94"/>
      <c r="T577" s="94"/>
    </row>
    <row r="578" ht="15.75" customHeight="1">
      <c r="A578" s="204"/>
      <c r="B578" s="222"/>
      <c r="C578" s="223"/>
      <c r="D578" s="231"/>
      <c r="E578" s="3"/>
      <c r="F578" s="3"/>
      <c r="G578" s="3"/>
      <c r="H578" s="3"/>
      <c r="J578" s="226"/>
      <c r="K578" s="3"/>
      <c r="L578" s="3"/>
      <c r="O578" s="227"/>
      <c r="Q578" s="94"/>
      <c r="R578" s="94"/>
      <c r="S578" s="94"/>
      <c r="T578" s="94"/>
    </row>
    <row r="579" ht="15.75" customHeight="1">
      <c r="A579" s="204"/>
      <c r="B579" s="222"/>
      <c r="C579" s="223"/>
      <c r="D579" s="231"/>
      <c r="E579" s="3"/>
      <c r="F579" s="3"/>
      <c r="G579" s="3"/>
      <c r="H579" s="3"/>
      <c r="J579" s="226"/>
      <c r="K579" s="3"/>
      <c r="L579" s="3"/>
      <c r="O579" s="227"/>
      <c r="Q579" s="94"/>
      <c r="R579" s="94"/>
      <c r="S579" s="94"/>
      <c r="T579" s="94"/>
    </row>
    <row r="580" ht="15.75" customHeight="1">
      <c r="A580" s="204"/>
      <c r="B580" s="222"/>
      <c r="C580" s="223"/>
      <c r="D580" s="231"/>
      <c r="E580" s="3"/>
      <c r="F580" s="3"/>
      <c r="G580" s="3"/>
      <c r="H580" s="3"/>
      <c r="J580" s="226"/>
      <c r="K580" s="3"/>
      <c r="L580" s="3"/>
      <c r="O580" s="227"/>
      <c r="Q580" s="94"/>
      <c r="R580" s="94"/>
      <c r="S580" s="94"/>
      <c r="T580" s="94"/>
    </row>
    <row r="581" ht="15.75" customHeight="1">
      <c r="A581" s="234"/>
      <c r="B581" s="222"/>
      <c r="C581" s="223"/>
      <c r="D581" s="231"/>
      <c r="E581" s="3"/>
      <c r="F581" s="3"/>
      <c r="G581" s="3"/>
      <c r="H581" s="3"/>
      <c r="J581" s="226"/>
      <c r="K581" s="3"/>
      <c r="L581" s="3"/>
      <c r="O581" s="227"/>
      <c r="Q581" s="94"/>
      <c r="R581" s="94"/>
      <c r="S581" s="94"/>
      <c r="T581" s="94"/>
    </row>
    <row r="582" ht="15.75" customHeight="1">
      <c r="A582" s="234"/>
      <c r="B582" s="222"/>
      <c r="C582" s="223"/>
      <c r="D582" s="231"/>
      <c r="E582" s="3"/>
      <c r="F582" s="3"/>
      <c r="G582" s="3"/>
      <c r="H582" s="3"/>
      <c r="J582" s="226"/>
      <c r="K582" s="3"/>
      <c r="L582" s="3"/>
      <c r="O582" s="227"/>
      <c r="Q582" s="94"/>
      <c r="R582" s="94"/>
      <c r="S582" s="94"/>
      <c r="T582" s="94"/>
    </row>
    <row r="583" ht="15.75" customHeight="1">
      <c r="A583" s="204"/>
      <c r="B583" s="222"/>
      <c r="C583" s="223"/>
      <c r="D583" s="231"/>
      <c r="E583" s="3"/>
      <c r="F583" s="3"/>
      <c r="G583" s="3"/>
      <c r="H583" s="3"/>
      <c r="J583" s="226"/>
      <c r="K583" s="3"/>
      <c r="L583" s="3"/>
      <c r="O583" s="227"/>
      <c r="Q583" s="94"/>
      <c r="R583" s="94"/>
      <c r="S583" s="94"/>
      <c r="T583" s="94"/>
    </row>
    <row r="584" ht="15.75" customHeight="1">
      <c r="A584" s="204"/>
      <c r="B584" s="222"/>
      <c r="C584" s="223"/>
      <c r="D584" s="231"/>
      <c r="E584" s="3"/>
      <c r="F584" s="3"/>
      <c r="G584" s="3"/>
      <c r="H584" s="3"/>
      <c r="J584" s="226"/>
      <c r="K584" s="3"/>
      <c r="L584" s="3"/>
      <c r="O584" s="227"/>
      <c r="Q584" s="94"/>
      <c r="R584" s="94"/>
      <c r="S584" s="94"/>
      <c r="T584" s="94"/>
    </row>
    <row r="585" ht="15.75" customHeight="1">
      <c r="A585" s="234"/>
      <c r="B585" s="222"/>
      <c r="C585" s="223"/>
      <c r="D585" s="231"/>
      <c r="E585" s="3"/>
      <c r="F585" s="3"/>
      <c r="G585" s="3"/>
      <c r="H585" s="3"/>
      <c r="J585" s="226"/>
      <c r="K585" s="3"/>
      <c r="L585" s="3"/>
      <c r="O585" s="227"/>
      <c r="Q585" s="94"/>
      <c r="R585" s="94"/>
      <c r="S585" s="94"/>
      <c r="T585" s="94"/>
    </row>
    <row r="586" ht="15.75" customHeight="1">
      <c r="A586" s="234"/>
      <c r="B586" s="222"/>
      <c r="C586" s="223"/>
      <c r="D586" s="231"/>
      <c r="E586" s="3"/>
      <c r="F586" s="3"/>
      <c r="G586" s="3"/>
      <c r="H586" s="3"/>
      <c r="J586" s="226"/>
      <c r="K586" s="3"/>
      <c r="L586" s="3"/>
      <c r="O586" s="227"/>
      <c r="Q586" s="94"/>
      <c r="R586" s="94"/>
      <c r="S586" s="94"/>
      <c r="T586" s="94"/>
    </row>
    <row r="587" ht="15.75" customHeight="1">
      <c r="A587" s="204"/>
      <c r="B587" s="222"/>
      <c r="C587" s="223"/>
      <c r="D587" s="231"/>
      <c r="E587" s="3"/>
      <c r="F587" s="3"/>
      <c r="G587" s="3"/>
      <c r="H587" s="3"/>
      <c r="J587" s="226"/>
      <c r="K587" s="3"/>
      <c r="L587" s="3"/>
      <c r="O587" s="227"/>
      <c r="Q587" s="94"/>
      <c r="R587" s="94"/>
      <c r="S587" s="94"/>
      <c r="T587" s="94"/>
    </row>
    <row r="588" ht="15.75" customHeight="1">
      <c r="A588" s="204"/>
      <c r="B588" s="222"/>
      <c r="C588" s="223"/>
      <c r="D588" s="231"/>
      <c r="E588" s="3"/>
      <c r="F588" s="3"/>
      <c r="G588" s="3"/>
      <c r="H588" s="3"/>
      <c r="J588" s="226"/>
      <c r="K588" s="3"/>
      <c r="L588" s="3"/>
      <c r="O588" s="227"/>
      <c r="Q588" s="94"/>
      <c r="R588" s="94"/>
      <c r="S588" s="94"/>
      <c r="T588" s="94"/>
    </row>
    <row r="589" ht="15.75" customHeight="1">
      <c r="A589" s="234"/>
      <c r="B589" s="222"/>
      <c r="C589" s="223"/>
      <c r="D589" s="231"/>
      <c r="E589" s="3"/>
      <c r="F589" s="3"/>
      <c r="G589" s="3"/>
      <c r="H589" s="3"/>
      <c r="J589" s="226"/>
      <c r="K589" s="3"/>
      <c r="L589" s="3"/>
      <c r="O589" s="227"/>
      <c r="Q589" s="94"/>
      <c r="R589" s="94"/>
      <c r="S589" s="94"/>
      <c r="T589" s="94"/>
    </row>
    <row r="590" ht="15.75" customHeight="1">
      <c r="A590" s="234"/>
      <c r="B590" s="222"/>
      <c r="C590" s="223"/>
      <c r="D590" s="231"/>
      <c r="E590" s="3"/>
      <c r="F590" s="3"/>
      <c r="G590" s="3"/>
      <c r="H590" s="3"/>
      <c r="J590" s="226"/>
      <c r="K590" s="3"/>
      <c r="L590" s="3"/>
      <c r="O590" s="227"/>
      <c r="Q590" s="94"/>
      <c r="R590" s="94"/>
      <c r="S590" s="94"/>
      <c r="T590" s="94"/>
    </row>
    <row r="591" ht="15.75" customHeight="1">
      <c r="A591" s="234"/>
      <c r="B591" s="222"/>
      <c r="C591" s="223"/>
      <c r="D591" s="231"/>
      <c r="E591" s="3"/>
      <c r="F591" s="3"/>
      <c r="G591" s="3"/>
      <c r="H591" s="3"/>
      <c r="J591" s="226"/>
      <c r="K591" s="3"/>
      <c r="L591" s="3"/>
      <c r="O591" s="227"/>
      <c r="Q591" s="94"/>
      <c r="R591" s="94"/>
      <c r="S591" s="94"/>
      <c r="T591" s="94"/>
    </row>
    <row r="592" ht="15.75" customHeight="1">
      <c r="A592" s="234"/>
      <c r="B592" s="222"/>
      <c r="C592" s="223"/>
      <c r="D592" s="231"/>
      <c r="E592" s="3"/>
      <c r="F592" s="3"/>
      <c r="G592" s="3"/>
      <c r="H592" s="3"/>
      <c r="J592" s="226"/>
      <c r="K592" s="3"/>
      <c r="L592" s="3"/>
      <c r="O592" s="227"/>
      <c r="Q592" s="94"/>
      <c r="R592" s="94"/>
      <c r="S592" s="94"/>
      <c r="T592" s="94"/>
    </row>
    <row r="593" ht="15.75" customHeight="1">
      <c r="A593" s="204"/>
      <c r="B593" s="222"/>
      <c r="C593" s="206"/>
      <c r="D593" s="231"/>
      <c r="E593" s="3"/>
      <c r="F593" s="3"/>
      <c r="G593" s="3"/>
      <c r="H593" s="3"/>
      <c r="J593" s="226"/>
      <c r="K593" s="3"/>
      <c r="L593" s="3"/>
      <c r="O593" s="227"/>
      <c r="Q593" s="94"/>
      <c r="R593" s="94"/>
      <c r="S593" s="94"/>
      <c r="T593" s="94"/>
    </row>
    <row r="594" ht="15.75" customHeight="1">
      <c r="A594" s="204"/>
      <c r="B594" s="222"/>
      <c r="C594" s="206"/>
      <c r="D594" s="231"/>
      <c r="E594" s="3"/>
      <c r="F594" s="3"/>
      <c r="G594" s="3"/>
      <c r="H594" s="3"/>
      <c r="J594" s="226"/>
      <c r="K594" s="3"/>
      <c r="L594" s="3"/>
      <c r="O594" s="227"/>
      <c r="Q594" s="94"/>
      <c r="R594" s="94"/>
      <c r="S594" s="94"/>
      <c r="T594" s="94"/>
    </row>
    <row r="595" ht="15.75" customHeight="1">
      <c r="A595" s="204"/>
      <c r="B595" s="222"/>
      <c r="C595" s="206"/>
      <c r="D595" s="231"/>
      <c r="E595" s="3"/>
      <c r="F595" s="3"/>
      <c r="G595" s="3"/>
      <c r="H595" s="3"/>
      <c r="J595" s="226"/>
      <c r="K595" s="3"/>
      <c r="L595" s="3"/>
      <c r="O595" s="227"/>
      <c r="Q595" s="94"/>
      <c r="R595" s="94"/>
      <c r="S595" s="94"/>
      <c r="T595" s="94"/>
    </row>
    <row r="596" ht="15.75" customHeight="1">
      <c r="A596" s="204"/>
      <c r="B596" s="222"/>
      <c r="C596" s="206"/>
      <c r="D596" s="231"/>
      <c r="E596" s="3"/>
      <c r="F596" s="3"/>
      <c r="G596" s="3"/>
      <c r="H596" s="3"/>
      <c r="J596" s="226"/>
      <c r="K596" s="3"/>
      <c r="L596" s="3"/>
      <c r="O596" s="227"/>
      <c r="Q596" s="94"/>
      <c r="R596" s="94"/>
      <c r="S596" s="94"/>
      <c r="T596" s="94"/>
    </row>
    <row r="597" ht="15.75" customHeight="1">
      <c r="A597" s="204"/>
      <c r="B597" s="222"/>
      <c r="C597" s="206"/>
      <c r="D597" s="231"/>
      <c r="E597" s="3"/>
      <c r="F597" s="3"/>
      <c r="G597" s="3"/>
      <c r="H597" s="3"/>
      <c r="J597" s="226"/>
      <c r="K597" s="3"/>
      <c r="L597" s="3"/>
      <c r="O597" s="227"/>
      <c r="Q597" s="94"/>
      <c r="R597" s="94"/>
      <c r="S597" s="94"/>
      <c r="T597" s="94"/>
    </row>
    <row r="598" ht="15.75" customHeight="1">
      <c r="A598" s="204"/>
      <c r="B598" s="222"/>
      <c r="C598" s="206"/>
      <c r="D598" s="231"/>
      <c r="E598" s="3"/>
      <c r="F598" s="3"/>
      <c r="G598" s="3"/>
      <c r="H598" s="3"/>
      <c r="J598" s="226"/>
      <c r="K598" s="3"/>
      <c r="L598" s="3"/>
      <c r="O598" s="227"/>
      <c r="Q598" s="94"/>
      <c r="R598" s="94"/>
      <c r="S598" s="94"/>
      <c r="T598" s="94"/>
    </row>
    <row r="599" ht="15.75" customHeight="1">
      <c r="A599" s="204"/>
      <c r="B599" s="222"/>
      <c r="C599" s="206"/>
      <c r="D599" s="231"/>
      <c r="E599" s="3"/>
      <c r="F599" s="3"/>
      <c r="G599" s="3"/>
      <c r="H599" s="3"/>
      <c r="J599" s="226"/>
      <c r="K599" s="3"/>
      <c r="L599" s="3"/>
      <c r="O599" s="227"/>
      <c r="Q599" s="94"/>
      <c r="R599" s="94"/>
      <c r="S599" s="94"/>
      <c r="T599" s="94"/>
    </row>
    <row r="600" ht="15.75" customHeight="1">
      <c r="A600" s="204"/>
      <c r="B600" s="222"/>
      <c r="C600" s="206"/>
      <c r="D600" s="231"/>
      <c r="E600" s="3"/>
      <c r="F600" s="3"/>
      <c r="G600" s="3"/>
      <c r="H600" s="3"/>
      <c r="J600" s="226"/>
      <c r="K600" s="3"/>
      <c r="L600" s="3"/>
      <c r="O600" s="227"/>
      <c r="Q600" s="94"/>
      <c r="R600" s="94"/>
      <c r="S600" s="94"/>
      <c r="T600" s="94"/>
    </row>
    <row r="601" ht="15.75" customHeight="1">
      <c r="A601" s="204"/>
      <c r="B601" s="222"/>
      <c r="C601" s="206"/>
      <c r="D601" s="231"/>
      <c r="E601" s="3"/>
      <c r="F601" s="3"/>
      <c r="G601" s="3"/>
      <c r="H601" s="3"/>
      <c r="J601" s="226"/>
      <c r="K601" s="3"/>
      <c r="L601" s="3"/>
      <c r="O601" s="227"/>
      <c r="Q601" s="94"/>
      <c r="R601" s="94"/>
      <c r="S601" s="94"/>
      <c r="T601" s="94"/>
    </row>
    <row r="602" ht="15.75" customHeight="1">
      <c r="A602" s="204"/>
      <c r="B602" s="222"/>
      <c r="C602" s="206"/>
      <c r="D602" s="231"/>
      <c r="E602" s="3"/>
      <c r="F602" s="3"/>
      <c r="G602" s="3"/>
      <c r="H602" s="3"/>
      <c r="J602" s="226"/>
      <c r="K602" s="3"/>
      <c r="L602" s="3"/>
      <c r="O602" s="227"/>
      <c r="Q602" s="94"/>
      <c r="R602" s="94"/>
      <c r="S602" s="94"/>
      <c r="T602" s="94"/>
    </row>
    <row r="603" ht="15.75" customHeight="1">
      <c r="A603" s="204"/>
      <c r="B603" s="222"/>
      <c r="C603" s="206"/>
      <c r="D603" s="231"/>
      <c r="E603" s="3"/>
      <c r="F603" s="3"/>
      <c r="G603" s="3"/>
      <c r="H603" s="3"/>
      <c r="J603" s="226"/>
      <c r="K603" s="3"/>
      <c r="L603" s="3"/>
      <c r="O603" s="227"/>
      <c r="Q603" s="94"/>
      <c r="R603" s="94"/>
      <c r="S603" s="94"/>
      <c r="T603" s="94"/>
    </row>
    <row r="604" ht="15.75" customHeight="1">
      <c r="A604" s="204"/>
      <c r="B604" s="222"/>
      <c r="C604" s="206"/>
      <c r="D604" s="231"/>
      <c r="E604" s="3"/>
      <c r="F604" s="3"/>
      <c r="G604" s="3"/>
      <c r="H604" s="3"/>
      <c r="J604" s="226"/>
      <c r="K604" s="3"/>
      <c r="L604" s="3"/>
      <c r="O604" s="227"/>
      <c r="Q604" s="94"/>
      <c r="R604" s="94"/>
      <c r="S604" s="94"/>
      <c r="T604" s="94"/>
    </row>
    <row r="605" ht="15.75" customHeight="1">
      <c r="A605" s="204"/>
      <c r="B605" s="222"/>
      <c r="C605" s="206"/>
      <c r="D605" s="231"/>
      <c r="E605" s="3"/>
      <c r="F605" s="3"/>
      <c r="G605" s="3"/>
      <c r="H605" s="3"/>
      <c r="J605" s="226"/>
      <c r="K605" s="3"/>
      <c r="L605" s="3"/>
      <c r="O605" s="227"/>
      <c r="Q605" s="94"/>
      <c r="R605" s="94"/>
      <c r="S605" s="94"/>
      <c r="T605" s="94"/>
    </row>
    <row r="606" ht="15.75" customHeight="1">
      <c r="A606" s="204"/>
      <c r="B606" s="222"/>
      <c r="C606" s="206"/>
      <c r="D606" s="231"/>
      <c r="E606" s="3"/>
      <c r="F606" s="3"/>
      <c r="G606" s="3"/>
      <c r="H606" s="3"/>
      <c r="J606" s="226"/>
      <c r="K606" s="3"/>
      <c r="L606" s="3"/>
      <c r="O606" s="227"/>
      <c r="Q606" s="94"/>
      <c r="R606" s="94"/>
      <c r="S606" s="94"/>
      <c r="T606" s="94"/>
    </row>
    <row r="607" ht="15.75" customHeight="1">
      <c r="A607" s="204"/>
      <c r="B607" s="222"/>
      <c r="C607" s="206"/>
      <c r="D607" s="231"/>
      <c r="E607" s="3"/>
      <c r="F607" s="3"/>
      <c r="G607" s="3"/>
      <c r="H607" s="3"/>
      <c r="J607" s="226"/>
      <c r="K607" s="3"/>
      <c r="L607" s="3"/>
      <c r="O607" s="227"/>
      <c r="Q607" s="94"/>
      <c r="R607" s="94"/>
      <c r="S607" s="94"/>
      <c r="T607" s="94"/>
    </row>
    <row r="608" ht="15.75" customHeight="1">
      <c r="A608" s="204"/>
      <c r="B608" s="222"/>
      <c r="C608" s="206"/>
      <c r="D608" s="231"/>
      <c r="E608" s="3"/>
      <c r="F608" s="3"/>
      <c r="G608" s="3"/>
      <c r="H608" s="3"/>
      <c r="J608" s="226"/>
      <c r="K608" s="3"/>
      <c r="L608" s="3"/>
      <c r="O608" s="227"/>
      <c r="Q608" s="94"/>
      <c r="R608" s="94"/>
      <c r="S608" s="94"/>
      <c r="T608" s="94"/>
    </row>
    <row r="609" ht="15.75" customHeight="1">
      <c r="A609" s="204"/>
      <c r="B609" s="222"/>
      <c r="C609" s="206"/>
      <c r="D609" s="231"/>
      <c r="E609" s="3"/>
      <c r="F609" s="3"/>
      <c r="G609" s="3"/>
      <c r="H609" s="3"/>
      <c r="J609" s="226"/>
      <c r="K609" s="3"/>
      <c r="L609" s="3"/>
      <c r="O609" s="227"/>
      <c r="Q609" s="94"/>
      <c r="R609" s="94"/>
      <c r="S609" s="94"/>
      <c r="T609" s="94"/>
    </row>
    <row r="610" ht="15.75" customHeight="1">
      <c r="A610" s="204"/>
      <c r="B610" s="222"/>
      <c r="C610" s="206"/>
      <c r="D610" s="231"/>
      <c r="E610" s="3"/>
      <c r="F610" s="3"/>
      <c r="G610" s="3"/>
      <c r="H610" s="3"/>
      <c r="J610" s="226"/>
      <c r="K610" s="3"/>
      <c r="L610" s="3"/>
      <c r="O610" s="227"/>
      <c r="Q610" s="94"/>
      <c r="R610" s="94"/>
      <c r="S610" s="94"/>
      <c r="T610" s="94"/>
    </row>
    <row r="611" ht="15.75" customHeight="1">
      <c r="A611" s="204"/>
      <c r="B611" s="222"/>
      <c r="C611" s="206"/>
      <c r="D611" s="231"/>
      <c r="E611" s="3"/>
      <c r="F611" s="3"/>
      <c r="G611" s="3"/>
      <c r="H611" s="3"/>
      <c r="J611" s="226"/>
      <c r="K611" s="3"/>
      <c r="L611" s="3"/>
      <c r="O611" s="227"/>
      <c r="Q611" s="94"/>
      <c r="R611" s="94"/>
      <c r="S611" s="94"/>
      <c r="T611" s="94"/>
    </row>
    <row r="612" ht="15.75" customHeight="1">
      <c r="A612" s="204"/>
      <c r="B612" s="222"/>
      <c r="C612" s="206"/>
      <c r="D612" s="231"/>
      <c r="E612" s="3"/>
      <c r="F612" s="3"/>
      <c r="G612" s="3"/>
      <c r="H612" s="3"/>
      <c r="J612" s="226"/>
      <c r="K612" s="3"/>
      <c r="L612" s="3"/>
      <c r="O612" s="227"/>
      <c r="Q612" s="94"/>
      <c r="R612" s="94"/>
      <c r="S612" s="94"/>
      <c r="T612" s="94"/>
    </row>
    <row r="613" ht="15.75" customHeight="1">
      <c r="A613" s="204"/>
      <c r="B613" s="222"/>
      <c r="C613" s="206"/>
      <c r="D613" s="231"/>
      <c r="E613" s="3"/>
      <c r="F613" s="3"/>
      <c r="G613" s="3"/>
      <c r="H613" s="3"/>
      <c r="J613" s="226"/>
      <c r="K613" s="3"/>
      <c r="L613" s="3"/>
      <c r="O613" s="227"/>
      <c r="Q613" s="94"/>
      <c r="R613" s="94"/>
      <c r="S613" s="94"/>
      <c r="T613" s="94"/>
    </row>
    <row r="614" ht="15.75" customHeight="1">
      <c r="A614" s="204"/>
      <c r="B614" s="222"/>
      <c r="C614" s="206"/>
      <c r="D614" s="231"/>
      <c r="E614" s="3"/>
      <c r="F614" s="3"/>
      <c r="G614" s="3"/>
      <c r="H614" s="3"/>
      <c r="J614" s="226"/>
      <c r="K614" s="3"/>
      <c r="L614" s="3"/>
      <c r="O614" s="227"/>
      <c r="Q614" s="94"/>
      <c r="R614" s="94"/>
      <c r="S614" s="94"/>
      <c r="T614" s="94"/>
    </row>
    <row r="615" ht="15.75" customHeight="1">
      <c r="A615" s="204"/>
      <c r="B615" s="222"/>
      <c r="C615" s="206"/>
      <c r="D615" s="231"/>
      <c r="E615" s="3"/>
      <c r="F615" s="3"/>
      <c r="G615" s="3"/>
      <c r="H615" s="3"/>
      <c r="J615" s="226"/>
      <c r="K615" s="3"/>
      <c r="L615" s="3"/>
      <c r="O615" s="227"/>
      <c r="Q615" s="94"/>
      <c r="R615" s="94"/>
      <c r="S615" s="94"/>
      <c r="T615" s="94"/>
    </row>
    <row r="616" ht="15.75" customHeight="1">
      <c r="A616" s="204"/>
      <c r="B616" s="222"/>
      <c r="C616" s="206"/>
      <c r="D616" s="231"/>
      <c r="E616" s="3"/>
      <c r="F616" s="3"/>
      <c r="G616" s="3"/>
      <c r="H616" s="3"/>
      <c r="J616" s="226"/>
      <c r="K616" s="3"/>
      <c r="L616" s="3"/>
      <c r="O616" s="227"/>
      <c r="Q616" s="94"/>
      <c r="R616" s="94"/>
      <c r="S616" s="94"/>
      <c r="T616" s="94"/>
    </row>
    <row r="617" ht="15.75" customHeight="1">
      <c r="A617" s="204"/>
      <c r="B617" s="222"/>
      <c r="C617" s="206"/>
      <c r="D617" s="231"/>
      <c r="E617" s="3"/>
      <c r="F617" s="3"/>
      <c r="G617" s="3"/>
      <c r="H617" s="3"/>
      <c r="J617" s="226"/>
      <c r="K617" s="3"/>
      <c r="L617" s="3"/>
      <c r="O617" s="227"/>
      <c r="Q617" s="94"/>
      <c r="R617" s="94"/>
      <c r="S617" s="94"/>
      <c r="T617" s="94"/>
    </row>
    <row r="618" ht="15.75" customHeight="1">
      <c r="A618" s="204"/>
      <c r="B618" s="222"/>
      <c r="C618" s="206"/>
      <c r="D618" s="231"/>
      <c r="E618" s="3"/>
      <c r="F618" s="3"/>
      <c r="G618" s="3"/>
      <c r="H618" s="3"/>
      <c r="J618" s="226"/>
      <c r="K618" s="3"/>
      <c r="L618" s="3"/>
      <c r="O618" s="227"/>
      <c r="Q618" s="94"/>
      <c r="R618" s="94"/>
      <c r="S618" s="94"/>
      <c r="T618" s="94"/>
    </row>
    <row r="619" ht="15.75" customHeight="1">
      <c r="A619" s="204"/>
      <c r="B619" s="222"/>
      <c r="C619" s="206"/>
      <c r="D619" s="231"/>
      <c r="E619" s="3"/>
      <c r="F619" s="3"/>
      <c r="G619" s="3"/>
      <c r="H619" s="3"/>
      <c r="J619" s="226"/>
      <c r="K619" s="3"/>
      <c r="L619" s="3"/>
      <c r="O619" s="227"/>
      <c r="Q619" s="94"/>
      <c r="R619" s="94"/>
      <c r="S619" s="94"/>
      <c r="T619" s="94"/>
    </row>
    <row r="620" ht="15.75" customHeight="1">
      <c r="A620" s="204"/>
      <c r="B620" s="222"/>
      <c r="C620" s="206"/>
      <c r="D620" s="231"/>
      <c r="E620" s="3"/>
      <c r="F620" s="3"/>
      <c r="G620" s="3"/>
      <c r="H620" s="3"/>
      <c r="J620" s="226"/>
      <c r="K620" s="3"/>
      <c r="L620" s="3"/>
      <c r="O620" s="227"/>
      <c r="Q620" s="94"/>
      <c r="R620" s="94"/>
      <c r="S620" s="94"/>
      <c r="T620" s="94"/>
    </row>
    <row r="621" ht="15.75" customHeight="1">
      <c r="A621" s="204"/>
      <c r="B621" s="222"/>
      <c r="C621" s="206"/>
      <c r="D621" s="231"/>
      <c r="E621" s="3"/>
      <c r="F621" s="3"/>
      <c r="G621" s="3"/>
      <c r="H621" s="3"/>
      <c r="J621" s="226"/>
      <c r="K621" s="3"/>
      <c r="L621" s="3"/>
      <c r="O621" s="227"/>
      <c r="Q621" s="94"/>
      <c r="R621" s="94"/>
      <c r="S621" s="94"/>
      <c r="T621" s="94"/>
    </row>
    <row r="622" ht="15.75" customHeight="1">
      <c r="A622" s="204"/>
      <c r="B622" s="222"/>
      <c r="C622" s="206"/>
      <c r="D622" s="231"/>
      <c r="E622" s="3"/>
      <c r="F622" s="3"/>
      <c r="G622" s="3"/>
      <c r="H622" s="3"/>
      <c r="J622" s="226"/>
      <c r="K622" s="3"/>
      <c r="L622" s="3"/>
      <c r="O622" s="227"/>
      <c r="Q622" s="94"/>
      <c r="R622" s="94"/>
      <c r="S622" s="94"/>
      <c r="T622" s="94"/>
    </row>
    <row r="623" ht="15.75" customHeight="1">
      <c r="A623" s="204"/>
      <c r="B623" s="222"/>
      <c r="C623" s="206"/>
      <c r="D623" s="231"/>
      <c r="E623" s="3"/>
      <c r="F623" s="3"/>
      <c r="G623" s="3"/>
      <c r="H623" s="3"/>
      <c r="J623" s="226"/>
      <c r="K623" s="3"/>
      <c r="L623" s="3"/>
      <c r="O623" s="227"/>
      <c r="Q623" s="94"/>
      <c r="R623" s="94"/>
      <c r="S623" s="94"/>
      <c r="T623" s="94"/>
    </row>
    <row r="624" ht="15.75" customHeight="1">
      <c r="A624" s="204"/>
      <c r="B624" s="222"/>
      <c r="C624" s="206"/>
      <c r="D624" s="231"/>
      <c r="E624" s="3"/>
      <c r="F624" s="3"/>
      <c r="G624" s="3"/>
      <c r="H624" s="3"/>
      <c r="J624" s="226"/>
      <c r="K624" s="3"/>
      <c r="L624" s="3"/>
      <c r="O624" s="227"/>
      <c r="Q624" s="94"/>
      <c r="R624" s="94"/>
      <c r="S624" s="94"/>
      <c r="T624" s="94"/>
    </row>
    <row r="625" ht="15.75" customHeight="1">
      <c r="A625" s="204"/>
      <c r="B625" s="222"/>
      <c r="C625" s="206"/>
      <c r="D625" s="231"/>
      <c r="E625" s="3"/>
      <c r="F625" s="3"/>
      <c r="G625" s="3"/>
      <c r="H625" s="3"/>
      <c r="J625" s="226"/>
      <c r="K625" s="3"/>
      <c r="L625" s="3"/>
      <c r="O625" s="227"/>
      <c r="Q625" s="94"/>
      <c r="R625" s="94"/>
      <c r="S625" s="94"/>
      <c r="T625" s="94"/>
    </row>
    <row r="626" ht="15.75" customHeight="1">
      <c r="A626" s="204"/>
      <c r="B626" s="222"/>
      <c r="C626" s="206"/>
      <c r="D626" s="231"/>
      <c r="E626" s="3"/>
      <c r="F626" s="3"/>
      <c r="G626" s="3"/>
      <c r="H626" s="3"/>
      <c r="J626" s="226"/>
      <c r="K626" s="3"/>
      <c r="L626" s="3"/>
      <c r="O626" s="227"/>
      <c r="Q626" s="94"/>
      <c r="R626" s="94"/>
      <c r="S626" s="94"/>
      <c r="T626" s="94"/>
    </row>
    <row r="627" ht="15.75" customHeight="1">
      <c r="A627" s="204"/>
      <c r="B627" s="222"/>
      <c r="C627" s="206"/>
      <c r="D627" s="231"/>
      <c r="E627" s="3"/>
      <c r="F627" s="3"/>
      <c r="G627" s="3"/>
      <c r="H627" s="3"/>
      <c r="J627" s="226"/>
      <c r="K627" s="3"/>
      <c r="L627" s="3"/>
      <c r="O627" s="227"/>
      <c r="Q627" s="94"/>
      <c r="R627" s="94"/>
      <c r="S627" s="94"/>
      <c r="T627" s="94"/>
    </row>
    <row r="628" ht="15.75" customHeight="1">
      <c r="A628" s="204"/>
      <c r="B628" s="222"/>
      <c r="C628" s="206"/>
      <c r="D628" s="231"/>
      <c r="E628" s="3"/>
      <c r="F628" s="3"/>
      <c r="G628" s="3"/>
      <c r="H628" s="3"/>
      <c r="J628" s="226"/>
      <c r="K628" s="3"/>
      <c r="L628" s="3"/>
      <c r="O628" s="227"/>
      <c r="Q628" s="94"/>
      <c r="R628" s="94"/>
      <c r="S628" s="94"/>
      <c r="T628" s="94"/>
    </row>
    <row r="629" ht="15.75" customHeight="1">
      <c r="A629" s="204"/>
      <c r="B629" s="222"/>
      <c r="C629" s="206"/>
      <c r="D629" s="231"/>
      <c r="E629" s="3"/>
      <c r="F629" s="3"/>
      <c r="G629" s="3"/>
      <c r="H629" s="3"/>
      <c r="J629" s="226"/>
      <c r="K629" s="3"/>
      <c r="L629" s="3"/>
      <c r="O629" s="227"/>
      <c r="Q629" s="94"/>
      <c r="R629" s="94"/>
      <c r="S629" s="94"/>
      <c r="T629" s="94"/>
    </row>
    <row r="630" ht="15.75" customHeight="1">
      <c r="A630" s="204"/>
      <c r="B630" s="222"/>
      <c r="C630" s="206"/>
      <c r="D630" s="231"/>
      <c r="E630" s="3"/>
      <c r="F630" s="3"/>
      <c r="G630" s="3"/>
      <c r="H630" s="3"/>
      <c r="J630" s="226"/>
      <c r="K630" s="3"/>
      <c r="L630" s="3"/>
      <c r="O630" s="227"/>
      <c r="Q630" s="94"/>
      <c r="R630" s="94"/>
      <c r="S630" s="94"/>
      <c r="T630" s="94"/>
    </row>
    <row r="631" ht="15.75" customHeight="1">
      <c r="A631" s="204"/>
      <c r="B631" s="222"/>
      <c r="C631" s="206"/>
      <c r="D631" s="231"/>
      <c r="E631" s="3"/>
      <c r="F631" s="3"/>
      <c r="G631" s="3"/>
      <c r="H631" s="3"/>
      <c r="J631" s="226"/>
      <c r="K631" s="3"/>
      <c r="L631" s="3"/>
      <c r="O631" s="227"/>
      <c r="Q631" s="94"/>
      <c r="R631" s="94"/>
      <c r="S631" s="94"/>
      <c r="T631" s="94"/>
    </row>
    <row r="632" ht="15.75" customHeight="1">
      <c r="A632" s="204"/>
      <c r="B632" s="222"/>
      <c r="C632" s="206"/>
      <c r="D632" s="231"/>
      <c r="E632" s="3"/>
      <c r="F632" s="3"/>
      <c r="G632" s="3"/>
      <c r="H632" s="3"/>
      <c r="J632" s="226"/>
      <c r="K632" s="3"/>
      <c r="L632" s="3"/>
      <c r="O632" s="227"/>
      <c r="Q632" s="94"/>
      <c r="R632" s="94"/>
      <c r="S632" s="94"/>
      <c r="T632" s="94"/>
    </row>
    <row r="633" ht="15.75" customHeight="1">
      <c r="A633" s="204"/>
      <c r="B633" s="222"/>
      <c r="C633" s="206"/>
      <c r="D633" s="231"/>
      <c r="E633" s="3"/>
      <c r="F633" s="3"/>
      <c r="G633" s="3"/>
      <c r="H633" s="3"/>
      <c r="J633" s="226"/>
      <c r="K633" s="3"/>
      <c r="L633" s="3"/>
      <c r="O633" s="227"/>
      <c r="Q633" s="94"/>
      <c r="R633" s="94"/>
      <c r="S633" s="94"/>
      <c r="T633" s="94"/>
    </row>
    <row r="634" ht="15.75" customHeight="1">
      <c r="A634" s="204"/>
      <c r="B634" s="222"/>
      <c r="C634" s="206"/>
      <c r="D634" s="231"/>
      <c r="E634" s="3"/>
      <c r="F634" s="3"/>
      <c r="G634" s="3"/>
      <c r="H634" s="3"/>
      <c r="J634" s="226"/>
      <c r="K634" s="3"/>
      <c r="L634" s="3"/>
      <c r="O634" s="227"/>
      <c r="Q634" s="94"/>
      <c r="R634" s="94"/>
      <c r="S634" s="94"/>
      <c r="T634" s="94"/>
    </row>
    <row r="635" ht="15.75" customHeight="1">
      <c r="A635" s="204"/>
      <c r="B635" s="222"/>
      <c r="C635" s="206"/>
      <c r="D635" s="231"/>
      <c r="E635" s="3"/>
      <c r="F635" s="3"/>
      <c r="G635" s="3"/>
      <c r="H635" s="3"/>
      <c r="J635" s="226"/>
      <c r="K635" s="3"/>
      <c r="L635" s="3"/>
      <c r="O635" s="227"/>
      <c r="Q635" s="94"/>
      <c r="R635" s="94"/>
      <c r="S635" s="94"/>
      <c r="T635" s="94"/>
    </row>
    <row r="636" ht="15.75" customHeight="1">
      <c r="A636" s="204"/>
      <c r="B636" s="222"/>
      <c r="C636" s="206"/>
      <c r="D636" s="231"/>
      <c r="E636" s="3"/>
      <c r="F636" s="3"/>
      <c r="G636" s="3"/>
      <c r="H636" s="3"/>
      <c r="J636" s="226"/>
      <c r="K636" s="3"/>
      <c r="L636" s="3"/>
      <c r="O636" s="227"/>
      <c r="Q636" s="94"/>
      <c r="R636" s="94"/>
      <c r="S636" s="94"/>
      <c r="T636" s="94"/>
    </row>
    <row r="637" ht="15.75" customHeight="1">
      <c r="A637" s="204"/>
      <c r="B637" s="222"/>
      <c r="C637" s="206"/>
      <c r="D637" s="231"/>
      <c r="E637" s="3"/>
      <c r="F637" s="3"/>
      <c r="G637" s="3"/>
      <c r="H637" s="3"/>
      <c r="J637" s="226"/>
      <c r="K637" s="3"/>
      <c r="L637" s="3"/>
      <c r="O637" s="227"/>
      <c r="Q637" s="94"/>
      <c r="R637" s="94"/>
      <c r="S637" s="94"/>
      <c r="T637" s="94"/>
    </row>
    <row r="638" ht="15.75" customHeight="1">
      <c r="A638" s="204"/>
      <c r="B638" s="222"/>
      <c r="C638" s="206"/>
      <c r="D638" s="231"/>
      <c r="E638" s="3"/>
      <c r="F638" s="3"/>
      <c r="G638" s="3"/>
      <c r="H638" s="3"/>
      <c r="J638" s="226"/>
      <c r="K638" s="3"/>
      <c r="L638" s="3"/>
      <c r="O638" s="227"/>
      <c r="Q638" s="94"/>
      <c r="R638" s="94"/>
      <c r="S638" s="94"/>
      <c r="T638" s="94"/>
    </row>
    <row r="639" ht="15.75" customHeight="1">
      <c r="A639" s="204"/>
      <c r="B639" s="222"/>
      <c r="C639" s="206"/>
      <c r="D639" s="231"/>
      <c r="E639" s="3"/>
      <c r="F639" s="3"/>
      <c r="G639" s="3"/>
      <c r="H639" s="3"/>
      <c r="J639" s="226"/>
      <c r="K639" s="3"/>
      <c r="L639" s="3"/>
      <c r="O639" s="227"/>
      <c r="Q639" s="94"/>
      <c r="R639" s="94"/>
      <c r="S639" s="94"/>
      <c r="T639" s="94"/>
    </row>
    <row r="640" ht="15.75" customHeight="1">
      <c r="A640" s="204"/>
      <c r="B640" s="222"/>
      <c r="C640" s="206"/>
      <c r="D640" s="231"/>
      <c r="E640" s="3"/>
      <c r="F640" s="3"/>
      <c r="G640" s="3"/>
      <c r="H640" s="3"/>
      <c r="J640" s="226"/>
      <c r="K640" s="3"/>
      <c r="L640" s="3"/>
      <c r="O640" s="227"/>
      <c r="Q640" s="94"/>
      <c r="R640" s="94"/>
      <c r="S640" s="94"/>
      <c r="T640" s="94"/>
    </row>
    <row r="641" ht="15.75" customHeight="1">
      <c r="A641" s="204"/>
      <c r="B641" s="222"/>
      <c r="C641" s="206"/>
      <c r="D641" s="231"/>
      <c r="E641" s="3"/>
      <c r="F641" s="3"/>
      <c r="G641" s="3"/>
      <c r="H641" s="3"/>
      <c r="J641" s="226"/>
      <c r="K641" s="3"/>
      <c r="L641" s="3"/>
      <c r="O641" s="227"/>
      <c r="Q641" s="94"/>
      <c r="R641" s="94"/>
      <c r="S641" s="94"/>
      <c r="T641" s="94"/>
    </row>
    <row r="642" ht="15.75" customHeight="1">
      <c r="A642" s="204"/>
      <c r="B642" s="222"/>
      <c r="C642" s="206"/>
      <c r="D642" s="231"/>
      <c r="E642" s="3"/>
      <c r="F642" s="3"/>
      <c r="G642" s="3"/>
      <c r="H642" s="3"/>
      <c r="J642" s="226"/>
      <c r="K642" s="3"/>
      <c r="L642" s="3"/>
      <c r="O642" s="227"/>
      <c r="Q642" s="94"/>
      <c r="R642" s="94"/>
      <c r="S642" s="94"/>
      <c r="T642" s="94"/>
    </row>
    <row r="643" ht="15.75" customHeight="1">
      <c r="A643" s="204"/>
      <c r="B643" s="222"/>
      <c r="C643" s="206"/>
      <c r="D643" s="231"/>
      <c r="E643" s="3"/>
      <c r="F643" s="3"/>
      <c r="G643" s="3"/>
      <c r="H643" s="3"/>
      <c r="J643" s="226"/>
      <c r="K643" s="3"/>
      <c r="L643" s="3"/>
      <c r="O643" s="227"/>
      <c r="Q643" s="94"/>
      <c r="R643" s="94"/>
      <c r="S643" s="94"/>
      <c r="T643" s="94"/>
    </row>
    <row r="644" ht="15.75" customHeight="1">
      <c r="A644" s="204"/>
      <c r="B644" s="222"/>
      <c r="C644" s="206"/>
      <c r="D644" s="231"/>
      <c r="E644" s="3"/>
      <c r="F644" s="3"/>
      <c r="G644" s="3"/>
      <c r="H644" s="3"/>
      <c r="J644" s="226"/>
      <c r="K644" s="3"/>
      <c r="L644" s="3"/>
      <c r="O644" s="227"/>
      <c r="Q644" s="94"/>
      <c r="R644" s="94"/>
      <c r="S644" s="94"/>
      <c r="T644" s="94"/>
    </row>
    <row r="645" ht="15.75" customHeight="1">
      <c r="A645" s="204"/>
      <c r="B645" s="222"/>
      <c r="C645" s="223"/>
      <c r="D645" s="231"/>
      <c r="E645" s="3"/>
      <c r="F645" s="3"/>
      <c r="G645" s="3"/>
      <c r="H645" s="3"/>
      <c r="J645" s="226"/>
      <c r="K645" s="3"/>
      <c r="L645" s="3"/>
      <c r="O645" s="227"/>
      <c r="Q645" s="94"/>
      <c r="R645" s="94"/>
      <c r="S645" s="94"/>
      <c r="T645" s="94"/>
    </row>
    <row r="646" ht="15.75" customHeight="1">
      <c r="A646" s="204"/>
      <c r="B646" s="222"/>
      <c r="C646" s="223"/>
      <c r="D646" s="231"/>
      <c r="E646" s="3"/>
      <c r="F646" s="3"/>
      <c r="G646" s="3"/>
      <c r="H646" s="3"/>
      <c r="J646" s="226"/>
      <c r="K646" s="3"/>
      <c r="L646" s="3"/>
      <c r="O646" s="227"/>
      <c r="Q646" s="94"/>
      <c r="R646" s="94"/>
      <c r="S646" s="94"/>
      <c r="T646" s="94"/>
    </row>
    <row r="647" ht="15.75" customHeight="1">
      <c r="A647" s="204"/>
      <c r="B647" s="222"/>
      <c r="C647" s="223"/>
      <c r="D647" s="231"/>
      <c r="E647" s="3"/>
      <c r="F647" s="3"/>
      <c r="G647" s="3"/>
      <c r="H647" s="3"/>
      <c r="J647" s="226"/>
      <c r="K647" s="3"/>
      <c r="L647" s="3"/>
      <c r="O647" s="227"/>
      <c r="Q647" s="94"/>
      <c r="R647" s="94"/>
      <c r="S647" s="94"/>
      <c r="T647" s="94"/>
    </row>
    <row r="648" ht="15.75" customHeight="1">
      <c r="A648" s="204"/>
      <c r="B648" s="222"/>
      <c r="C648" s="206"/>
      <c r="D648" s="231"/>
      <c r="E648" s="3"/>
      <c r="F648" s="3"/>
      <c r="G648" s="3"/>
      <c r="H648" s="3"/>
      <c r="J648" s="226"/>
      <c r="K648" s="3"/>
      <c r="L648" s="3"/>
      <c r="O648" s="227"/>
      <c r="Q648" s="94"/>
      <c r="R648" s="94"/>
      <c r="S648" s="94"/>
      <c r="T648" s="94"/>
    </row>
    <row r="649" ht="15.75" customHeight="1">
      <c r="A649" s="204"/>
      <c r="B649" s="222"/>
      <c r="C649" s="206"/>
      <c r="D649" s="231"/>
      <c r="E649" s="3"/>
      <c r="F649" s="3"/>
      <c r="G649" s="3"/>
      <c r="H649" s="3"/>
      <c r="J649" s="226"/>
      <c r="K649" s="3"/>
      <c r="L649" s="3"/>
      <c r="O649" s="227"/>
      <c r="Q649" s="94"/>
      <c r="R649" s="94"/>
      <c r="S649" s="94"/>
      <c r="T649" s="94"/>
    </row>
    <row r="650" ht="15.75" customHeight="1">
      <c r="A650" s="204"/>
      <c r="B650" s="222"/>
      <c r="C650" s="206"/>
      <c r="D650" s="231"/>
      <c r="E650" s="3"/>
      <c r="F650" s="3"/>
      <c r="G650" s="3"/>
      <c r="H650" s="3"/>
      <c r="J650" s="226"/>
      <c r="K650" s="3"/>
      <c r="L650" s="3"/>
      <c r="O650" s="227"/>
      <c r="Q650" s="94"/>
      <c r="R650" s="94"/>
      <c r="S650" s="94"/>
      <c r="T650" s="94"/>
    </row>
    <row r="651" ht="15.75" customHeight="1">
      <c r="A651" s="204"/>
      <c r="B651" s="222"/>
      <c r="C651" s="206"/>
      <c r="D651" s="231"/>
      <c r="E651" s="3"/>
      <c r="F651" s="3"/>
      <c r="G651" s="3"/>
      <c r="H651" s="3"/>
      <c r="J651" s="226"/>
      <c r="K651" s="3"/>
      <c r="L651" s="3"/>
      <c r="O651" s="227"/>
      <c r="Q651" s="94"/>
      <c r="R651" s="94"/>
      <c r="S651" s="94"/>
      <c r="T651" s="94"/>
    </row>
    <row r="652" ht="15.75" customHeight="1">
      <c r="A652" s="204"/>
      <c r="B652" s="222"/>
      <c r="C652" s="206"/>
      <c r="D652" s="231"/>
      <c r="E652" s="3"/>
      <c r="F652" s="3"/>
      <c r="G652" s="3"/>
      <c r="H652" s="3"/>
      <c r="J652" s="226"/>
      <c r="K652" s="3"/>
      <c r="L652" s="3"/>
      <c r="O652" s="227"/>
      <c r="Q652" s="94"/>
      <c r="R652" s="94"/>
      <c r="S652" s="94"/>
      <c r="T652" s="94"/>
    </row>
    <row r="653" ht="15.75" customHeight="1">
      <c r="A653" s="204"/>
      <c r="B653" s="222"/>
      <c r="C653" s="206"/>
      <c r="D653" s="231"/>
      <c r="E653" s="3"/>
      <c r="F653" s="3"/>
      <c r="G653" s="3"/>
      <c r="H653" s="3"/>
      <c r="J653" s="226"/>
      <c r="K653" s="3"/>
      <c r="L653" s="3"/>
      <c r="O653" s="227"/>
      <c r="Q653" s="94"/>
      <c r="R653" s="94"/>
      <c r="S653" s="94"/>
      <c r="T653" s="94"/>
    </row>
    <row r="654" ht="15.75" customHeight="1">
      <c r="A654" s="204"/>
      <c r="B654" s="222"/>
      <c r="C654" s="206"/>
      <c r="D654" s="231"/>
      <c r="E654" s="3"/>
      <c r="F654" s="3"/>
      <c r="G654" s="3"/>
      <c r="H654" s="3"/>
      <c r="J654" s="226"/>
      <c r="K654" s="3"/>
      <c r="L654" s="3"/>
      <c r="O654" s="227"/>
      <c r="Q654" s="94"/>
      <c r="R654" s="94"/>
      <c r="S654" s="94"/>
      <c r="T654" s="94"/>
    </row>
    <row r="655" ht="15.75" customHeight="1">
      <c r="A655" s="204"/>
      <c r="B655" s="222"/>
      <c r="C655" s="206"/>
      <c r="D655" s="231"/>
      <c r="E655" s="3"/>
      <c r="F655" s="3"/>
      <c r="G655" s="3"/>
      <c r="H655" s="3"/>
      <c r="J655" s="226"/>
      <c r="K655" s="3"/>
      <c r="L655" s="3"/>
      <c r="O655" s="227"/>
      <c r="Q655" s="94"/>
      <c r="R655" s="94"/>
      <c r="S655" s="94"/>
      <c r="T655" s="94"/>
    </row>
    <row r="656" ht="15.75" customHeight="1">
      <c r="A656" s="204"/>
      <c r="B656" s="222"/>
      <c r="C656" s="206"/>
      <c r="D656" s="231"/>
      <c r="E656" s="3"/>
      <c r="F656" s="3"/>
      <c r="G656" s="3"/>
      <c r="H656" s="3"/>
      <c r="J656" s="226"/>
      <c r="K656" s="3"/>
      <c r="L656" s="3"/>
      <c r="O656" s="227"/>
      <c r="Q656" s="94"/>
      <c r="R656" s="94"/>
      <c r="S656" s="94"/>
      <c r="T656" s="94"/>
    </row>
    <row r="657" ht="15.75" customHeight="1">
      <c r="A657" s="204"/>
      <c r="B657" s="222"/>
      <c r="C657" s="206"/>
      <c r="D657" s="231"/>
      <c r="E657" s="3"/>
      <c r="F657" s="3"/>
      <c r="G657" s="3"/>
      <c r="H657" s="3"/>
      <c r="J657" s="226"/>
      <c r="K657" s="3"/>
      <c r="L657" s="3"/>
      <c r="O657" s="227"/>
      <c r="Q657" s="94"/>
      <c r="R657" s="94"/>
      <c r="S657" s="94"/>
      <c r="T657" s="94"/>
    </row>
    <row r="658" ht="15.75" customHeight="1">
      <c r="A658" s="204"/>
      <c r="B658" s="222"/>
      <c r="C658" s="206"/>
      <c r="D658" s="231"/>
      <c r="E658" s="3"/>
      <c r="F658" s="3"/>
      <c r="G658" s="3"/>
      <c r="H658" s="3"/>
      <c r="J658" s="226"/>
      <c r="K658" s="3"/>
      <c r="L658" s="3"/>
      <c r="O658" s="227"/>
      <c r="Q658" s="94"/>
      <c r="R658" s="94"/>
      <c r="S658" s="94"/>
      <c r="T658" s="94"/>
    </row>
    <row r="659" ht="15.75" customHeight="1">
      <c r="A659" s="204"/>
      <c r="B659" s="222"/>
      <c r="C659" s="206"/>
      <c r="D659" s="231"/>
      <c r="E659" s="3"/>
      <c r="F659" s="3"/>
      <c r="G659" s="3"/>
      <c r="H659" s="3"/>
      <c r="J659" s="226"/>
      <c r="K659" s="3"/>
      <c r="L659" s="3"/>
      <c r="O659" s="227"/>
      <c r="Q659" s="94"/>
      <c r="R659" s="94"/>
      <c r="S659" s="94"/>
      <c r="T659" s="94"/>
    </row>
    <row r="660" ht="15.75" customHeight="1">
      <c r="A660" s="204"/>
      <c r="B660" s="222"/>
      <c r="C660" s="206"/>
      <c r="D660" s="207"/>
      <c r="E660" s="3"/>
      <c r="F660" s="3"/>
      <c r="G660" s="3"/>
      <c r="H660" s="3"/>
      <c r="J660" s="226"/>
      <c r="K660" s="3"/>
      <c r="L660" s="3"/>
      <c r="O660" s="227"/>
      <c r="Q660" s="94"/>
      <c r="R660" s="94"/>
      <c r="S660" s="94"/>
      <c r="T660" s="94"/>
    </row>
    <row r="661" ht="15.75" customHeight="1">
      <c r="A661" s="204"/>
      <c r="B661" s="222"/>
      <c r="C661" s="206"/>
      <c r="D661" s="207"/>
      <c r="E661" s="3"/>
      <c r="F661" s="3"/>
      <c r="G661" s="3"/>
      <c r="H661" s="3"/>
      <c r="J661" s="226"/>
      <c r="K661" s="3"/>
      <c r="L661" s="3"/>
      <c r="O661" s="227"/>
      <c r="Q661" s="94"/>
      <c r="R661" s="94"/>
      <c r="S661" s="94"/>
      <c r="T661" s="94"/>
    </row>
    <row r="662" ht="15.75" customHeight="1">
      <c r="A662" s="204"/>
      <c r="B662" s="222"/>
      <c r="C662" s="206"/>
      <c r="D662" s="207"/>
      <c r="E662" s="3"/>
      <c r="F662" s="3"/>
      <c r="G662" s="3"/>
      <c r="H662" s="3"/>
      <c r="J662" s="226"/>
      <c r="K662" s="3"/>
      <c r="L662" s="3"/>
      <c r="O662" s="227"/>
      <c r="Q662" s="94"/>
      <c r="R662" s="94"/>
      <c r="S662" s="94"/>
      <c r="T662" s="94"/>
    </row>
    <row r="663" ht="15.75" customHeight="1">
      <c r="A663" s="204"/>
      <c r="B663" s="222"/>
      <c r="C663" s="206"/>
      <c r="D663" s="207"/>
      <c r="E663" s="3"/>
      <c r="F663" s="3"/>
      <c r="G663" s="3"/>
      <c r="H663" s="3"/>
      <c r="J663" s="226"/>
      <c r="K663" s="3"/>
      <c r="L663" s="3"/>
      <c r="O663" s="227"/>
      <c r="Q663" s="94"/>
      <c r="R663" s="94"/>
      <c r="S663" s="94"/>
      <c r="T663" s="94"/>
    </row>
    <row r="664" ht="15.75" customHeight="1">
      <c r="A664" s="204"/>
      <c r="B664" s="222"/>
      <c r="C664" s="206"/>
      <c r="D664" s="207"/>
      <c r="E664" s="3"/>
      <c r="F664" s="3"/>
      <c r="G664" s="3"/>
      <c r="H664" s="3"/>
      <c r="J664" s="226"/>
      <c r="K664" s="3"/>
      <c r="L664" s="3"/>
      <c r="O664" s="227"/>
      <c r="Q664" s="94"/>
      <c r="R664" s="94"/>
      <c r="S664" s="94"/>
      <c r="T664" s="94"/>
    </row>
    <row r="665" ht="15.75" customHeight="1">
      <c r="A665" s="204"/>
      <c r="B665" s="222"/>
      <c r="C665" s="206"/>
      <c r="D665" s="207"/>
      <c r="E665" s="3"/>
      <c r="F665" s="3"/>
      <c r="G665" s="3"/>
      <c r="H665" s="3"/>
      <c r="J665" s="226"/>
      <c r="K665" s="3"/>
      <c r="L665" s="3"/>
      <c r="O665" s="227"/>
      <c r="Q665" s="94"/>
      <c r="R665" s="94"/>
      <c r="S665" s="94"/>
      <c r="T665" s="94"/>
    </row>
    <row r="666" ht="15.75" customHeight="1">
      <c r="A666" s="204"/>
      <c r="B666" s="222"/>
      <c r="C666" s="206"/>
      <c r="D666" s="207"/>
      <c r="E666" s="3"/>
      <c r="F666" s="3"/>
      <c r="G666" s="3"/>
      <c r="H666" s="3"/>
      <c r="J666" s="226"/>
      <c r="K666" s="3"/>
      <c r="L666" s="3"/>
      <c r="O666" s="227"/>
      <c r="Q666" s="94"/>
      <c r="R666" s="94"/>
      <c r="S666" s="94"/>
      <c r="T666" s="94"/>
    </row>
    <row r="667" ht="15.75" customHeight="1">
      <c r="A667" s="204"/>
      <c r="B667" s="222"/>
      <c r="C667" s="206"/>
      <c r="D667" s="207"/>
      <c r="E667" s="3"/>
      <c r="F667" s="3"/>
      <c r="G667" s="3"/>
      <c r="H667" s="3"/>
      <c r="J667" s="226"/>
      <c r="K667" s="3"/>
      <c r="L667" s="3"/>
      <c r="O667" s="227"/>
      <c r="Q667" s="94"/>
      <c r="R667" s="94"/>
      <c r="S667" s="94"/>
      <c r="T667" s="94"/>
    </row>
    <row r="668" ht="15.75" customHeight="1">
      <c r="A668" s="204"/>
      <c r="B668" s="222"/>
      <c r="C668" s="206"/>
      <c r="D668" s="207"/>
      <c r="E668" s="3"/>
      <c r="F668" s="3"/>
      <c r="G668" s="3"/>
      <c r="H668" s="3"/>
      <c r="J668" s="226"/>
      <c r="K668" s="3"/>
      <c r="L668" s="3"/>
      <c r="O668" s="227"/>
      <c r="Q668" s="94"/>
      <c r="R668" s="94"/>
      <c r="S668" s="94"/>
      <c r="T668" s="94"/>
    </row>
    <row r="669" ht="15.75" customHeight="1">
      <c r="A669" s="204"/>
      <c r="B669" s="222"/>
      <c r="C669" s="206"/>
      <c r="D669" s="207"/>
      <c r="E669" s="3"/>
      <c r="F669" s="3"/>
      <c r="G669" s="3"/>
      <c r="H669" s="3"/>
      <c r="J669" s="226"/>
      <c r="K669" s="3"/>
      <c r="L669" s="3"/>
      <c r="O669" s="227"/>
      <c r="Q669" s="94"/>
      <c r="R669" s="94"/>
      <c r="S669" s="94"/>
      <c r="T669" s="94"/>
    </row>
    <row r="670" ht="15.75" customHeight="1">
      <c r="A670" s="204"/>
      <c r="B670" s="222"/>
      <c r="C670" s="206"/>
      <c r="D670" s="207"/>
      <c r="E670" s="3"/>
      <c r="F670" s="3"/>
      <c r="G670" s="3"/>
      <c r="H670" s="3"/>
      <c r="J670" s="226"/>
      <c r="K670" s="3"/>
      <c r="L670" s="3"/>
      <c r="O670" s="227"/>
      <c r="Q670" s="94"/>
      <c r="R670" s="94"/>
      <c r="S670" s="94"/>
      <c r="T670" s="94"/>
    </row>
    <row r="671" ht="15.75" customHeight="1">
      <c r="A671" s="204"/>
      <c r="B671" s="222"/>
      <c r="C671" s="206"/>
      <c r="D671" s="207"/>
      <c r="E671" s="3"/>
      <c r="F671" s="3"/>
      <c r="G671" s="3"/>
      <c r="H671" s="3"/>
      <c r="J671" s="226"/>
      <c r="K671" s="3"/>
      <c r="L671" s="3"/>
      <c r="O671" s="227"/>
      <c r="Q671" s="94"/>
      <c r="R671" s="94"/>
      <c r="S671" s="94"/>
      <c r="T671" s="94"/>
    </row>
    <row r="672" ht="15.75" customHeight="1">
      <c r="A672" s="204"/>
      <c r="B672" s="222"/>
      <c r="C672" s="206"/>
      <c r="D672" s="207"/>
      <c r="E672" s="3"/>
      <c r="F672" s="3"/>
      <c r="G672" s="3"/>
      <c r="H672" s="3"/>
      <c r="J672" s="226"/>
      <c r="K672" s="3"/>
      <c r="L672" s="3"/>
      <c r="O672" s="227"/>
      <c r="Q672" s="94"/>
      <c r="R672" s="94"/>
      <c r="S672" s="94"/>
      <c r="T672" s="94"/>
    </row>
    <row r="673" ht="15.75" customHeight="1">
      <c r="A673" s="204"/>
      <c r="B673" s="222"/>
      <c r="C673" s="206"/>
      <c r="D673" s="207"/>
      <c r="E673" s="3"/>
      <c r="F673" s="3"/>
      <c r="G673" s="3"/>
      <c r="H673" s="3"/>
      <c r="J673" s="226"/>
      <c r="K673" s="3"/>
      <c r="L673" s="3"/>
      <c r="O673" s="227"/>
      <c r="Q673" s="94"/>
      <c r="R673" s="94"/>
      <c r="S673" s="94"/>
      <c r="T673" s="94"/>
    </row>
    <row r="674" ht="15.75" customHeight="1">
      <c r="A674" s="204"/>
      <c r="B674" s="222"/>
      <c r="C674" s="206"/>
      <c r="D674" s="207"/>
      <c r="E674" s="3"/>
      <c r="F674" s="3"/>
      <c r="G674" s="3"/>
      <c r="H674" s="3"/>
      <c r="J674" s="226"/>
      <c r="K674" s="3"/>
      <c r="L674" s="3"/>
      <c r="O674" s="227"/>
      <c r="Q674" s="94"/>
      <c r="R674" s="94"/>
      <c r="S674" s="94"/>
      <c r="T674" s="94"/>
    </row>
    <row r="675" ht="15.75" customHeight="1">
      <c r="A675" s="204"/>
      <c r="B675" s="222"/>
      <c r="C675" s="206"/>
      <c r="D675" s="207"/>
      <c r="E675" s="3"/>
      <c r="F675" s="3"/>
      <c r="G675" s="3"/>
      <c r="H675" s="3"/>
      <c r="J675" s="226"/>
      <c r="K675" s="3"/>
      <c r="L675" s="3"/>
      <c r="O675" s="227"/>
      <c r="Q675" s="94"/>
      <c r="R675" s="94"/>
      <c r="S675" s="94"/>
      <c r="T675" s="94"/>
    </row>
    <row r="676" ht="15.75" customHeight="1">
      <c r="A676" s="204"/>
      <c r="B676" s="222"/>
      <c r="C676" s="206"/>
      <c r="D676" s="207"/>
      <c r="E676" s="3"/>
      <c r="F676" s="3"/>
      <c r="G676" s="3"/>
      <c r="H676" s="3"/>
      <c r="J676" s="226"/>
      <c r="K676" s="3"/>
      <c r="L676" s="3"/>
      <c r="O676" s="227"/>
      <c r="Q676" s="94"/>
      <c r="R676" s="94"/>
      <c r="S676" s="94"/>
      <c r="T676" s="94"/>
    </row>
    <row r="677" ht="15.75" customHeight="1">
      <c r="A677" s="204"/>
      <c r="B677" s="222"/>
      <c r="C677" s="206"/>
      <c r="D677" s="207"/>
      <c r="E677" s="3"/>
      <c r="F677" s="3"/>
      <c r="G677" s="3"/>
      <c r="H677" s="3"/>
      <c r="J677" s="226"/>
      <c r="K677" s="3"/>
      <c r="L677" s="3"/>
      <c r="O677" s="227"/>
      <c r="Q677" s="94"/>
      <c r="R677" s="94"/>
      <c r="S677" s="94"/>
      <c r="T677" s="94"/>
    </row>
    <row r="678" ht="15.75" customHeight="1">
      <c r="A678" s="204"/>
      <c r="B678" s="222"/>
      <c r="C678" s="206"/>
      <c r="D678" s="207"/>
      <c r="E678" s="3"/>
      <c r="F678" s="3"/>
      <c r="G678" s="3"/>
      <c r="H678" s="3"/>
      <c r="J678" s="226"/>
      <c r="K678" s="3"/>
      <c r="L678" s="3"/>
      <c r="O678" s="227"/>
      <c r="Q678" s="94"/>
      <c r="R678" s="94"/>
      <c r="S678" s="94"/>
      <c r="T678" s="94"/>
    </row>
    <row r="679" ht="15.75" customHeight="1">
      <c r="A679" s="204"/>
      <c r="B679" s="222"/>
      <c r="C679" s="206"/>
      <c r="D679" s="207"/>
      <c r="E679" s="3"/>
      <c r="F679" s="3"/>
      <c r="G679" s="3"/>
      <c r="H679" s="3"/>
      <c r="J679" s="226"/>
      <c r="K679" s="3"/>
      <c r="L679" s="3"/>
      <c r="O679" s="227"/>
      <c r="Q679" s="94"/>
      <c r="R679" s="94"/>
      <c r="S679" s="94"/>
      <c r="T679" s="94"/>
    </row>
    <row r="680" ht="15.75" customHeight="1">
      <c r="A680" s="204"/>
      <c r="B680" s="222"/>
      <c r="C680" s="206"/>
      <c r="D680" s="207"/>
      <c r="E680" s="3"/>
      <c r="F680" s="3"/>
      <c r="G680" s="3"/>
      <c r="H680" s="3"/>
      <c r="J680" s="226"/>
      <c r="K680" s="3"/>
      <c r="L680" s="3"/>
      <c r="O680" s="227"/>
      <c r="Q680" s="94"/>
      <c r="R680" s="94"/>
      <c r="S680" s="94"/>
      <c r="T680" s="94"/>
    </row>
    <row r="681" ht="15.75" customHeight="1">
      <c r="A681" s="204"/>
      <c r="B681" s="222"/>
      <c r="C681" s="206"/>
      <c r="D681" s="207"/>
      <c r="E681" s="3"/>
      <c r="F681" s="3"/>
      <c r="G681" s="3"/>
      <c r="H681" s="3"/>
      <c r="J681" s="226"/>
      <c r="K681" s="3"/>
      <c r="L681" s="3"/>
      <c r="O681" s="227"/>
      <c r="Q681" s="94"/>
      <c r="R681" s="94"/>
      <c r="S681" s="94"/>
      <c r="T681" s="94"/>
    </row>
    <row r="682" ht="15.75" customHeight="1">
      <c r="A682" s="204"/>
      <c r="B682" s="222"/>
      <c r="C682" s="206"/>
      <c r="D682" s="207"/>
      <c r="E682" s="3"/>
      <c r="F682" s="3"/>
      <c r="G682" s="3"/>
      <c r="H682" s="3"/>
      <c r="J682" s="226"/>
      <c r="K682" s="3"/>
      <c r="L682" s="3"/>
      <c r="O682" s="227"/>
      <c r="Q682" s="94"/>
      <c r="R682" s="94"/>
      <c r="S682" s="94"/>
      <c r="T682" s="94"/>
    </row>
    <row r="683" ht="15.75" customHeight="1">
      <c r="A683" s="204"/>
      <c r="B683" s="222"/>
      <c r="C683" s="206"/>
      <c r="D683" s="207"/>
      <c r="E683" s="3"/>
      <c r="F683" s="3"/>
      <c r="G683" s="3"/>
      <c r="H683" s="3"/>
      <c r="J683" s="226"/>
      <c r="K683" s="3"/>
      <c r="L683" s="3"/>
      <c r="O683" s="227"/>
      <c r="Q683" s="94"/>
      <c r="R683" s="94"/>
      <c r="S683" s="94"/>
      <c r="T683" s="94"/>
    </row>
    <row r="684" ht="15.75" customHeight="1">
      <c r="A684" s="204"/>
      <c r="B684" s="222"/>
      <c r="C684" s="206"/>
      <c r="D684" s="207"/>
      <c r="E684" s="3"/>
      <c r="F684" s="3"/>
      <c r="G684" s="3"/>
      <c r="H684" s="3"/>
      <c r="J684" s="226"/>
      <c r="K684" s="3"/>
      <c r="L684" s="3"/>
      <c r="O684" s="227"/>
      <c r="Q684" s="94"/>
      <c r="R684" s="94"/>
      <c r="S684" s="94"/>
      <c r="T684" s="94"/>
    </row>
    <row r="685" ht="15.75" customHeight="1">
      <c r="A685" s="204"/>
      <c r="B685" s="222"/>
      <c r="C685" s="206"/>
      <c r="D685" s="207"/>
      <c r="E685" s="3"/>
      <c r="F685" s="3"/>
      <c r="G685" s="3"/>
      <c r="H685" s="3"/>
      <c r="J685" s="226"/>
      <c r="K685" s="3"/>
      <c r="L685" s="3"/>
      <c r="O685" s="227"/>
      <c r="Q685" s="94"/>
      <c r="R685" s="94"/>
      <c r="S685" s="94"/>
      <c r="T685" s="94"/>
    </row>
    <row r="686" ht="15.75" customHeight="1">
      <c r="A686" s="204"/>
      <c r="B686" s="222"/>
      <c r="C686" s="206"/>
      <c r="D686" s="207"/>
      <c r="E686" s="3"/>
      <c r="F686" s="3"/>
      <c r="G686" s="3"/>
      <c r="H686" s="3"/>
      <c r="J686" s="226"/>
      <c r="K686" s="3"/>
      <c r="L686" s="3"/>
      <c r="O686" s="227"/>
      <c r="Q686" s="94"/>
      <c r="R686" s="94"/>
      <c r="S686" s="94"/>
      <c r="T686" s="94"/>
    </row>
    <row r="687" ht="15.75" customHeight="1">
      <c r="A687" s="204"/>
      <c r="B687" s="222"/>
      <c r="C687" s="206"/>
      <c r="D687" s="207"/>
      <c r="E687" s="3"/>
      <c r="F687" s="3"/>
      <c r="G687" s="3"/>
      <c r="H687" s="3"/>
      <c r="J687" s="226"/>
      <c r="K687" s="3"/>
      <c r="L687" s="3"/>
      <c r="O687" s="227"/>
      <c r="Q687" s="94"/>
      <c r="R687" s="94"/>
      <c r="S687" s="94"/>
      <c r="T687" s="94"/>
    </row>
    <row r="688" ht="15.75" customHeight="1">
      <c r="A688" s="204"/>
      <c r="B688" s="222"/>
      <c r="C688" s="206"/>
      <c r="D688" s="207"/>
      <c r="E688" s="3"/>
      <c r="F688" s="3"/>
      <c r="G688" s="3"/>
      <c r="H688" s="3"/>
      <c r="J688" s="226"/>
      <c r="K688" s="3"/>
      <c r="L688" s="3"/>
      <c r="O688" s="227"/>
      <c r="Q688" s="94"/>
      <c r="R688" s="94"/>
      <c r="S688" s="94"/>
      <c r="T688" s="94"/>
    </row>
    <row r="689" ht="15.75" customHeight="1">
      <c r="A689" s="204"/>
      <c r="B689" s="222"/>
      <c r="C689" s="206"/>
      <c r="D689" s="207"/>
      <c r="E689" s="3"/>
      <c r="F689" s="3"/>
      <c r="G689" s="3"/>
      <c r="H689" s="3"/>
      <c r="J689" s="226"/>
      <c r="K689" s="3"/>
      <c r="L689" s="3"/>
      <c r="O689" s="227"/>
      <c r="Q689" s="94"/>
      <c r="R689" s="94"/>
      <c r="S689" s="94"/>
      <c r="T689" s="94"/>
    </row>
    <row r="690" ht="15.75" customHeight="1">
      <c r="A690" s="204"/>
      <c r="B690" s="222"/>
      <c r="C690" s="206"/>
      <c r="D690" s="207"/>
      <c r="E690" s="3"/>
      <c r="F690" s="3"/>
      <c r="G690" s="3"/>
      <c r="H690" s="3"/>
      <c r="J690" s="226"/>
      <c r="K690" s="3"/>
      <c r="L690" s="3"/>
      <c r="O690" s="227"/>
      <c r="Q690" s="94"/>
      <c r="R690" s="94"/>
      <c r="S690" s="94"/>
      <c r="T690" s="94"/>
    </row>
    <row r="691" ht="15.75" customHeight="1">
      <c r="A691" s="204"/>
      <c r="B691" s="222"/>
      <c r="C691" s="206"/>
      <c r="D691" s="207"/>
      <c r="E691" s="3"/>
      <c r="F691" s="3"/>
      <c r="G691" s="3"/>
      <c r="H691" s="3"/>
      <c r="J691" s="226"/>
      <c r="K691" s="3"/>
      <c r="L691" s="3"/>
      <c r="O691" s="227"/>
      <c r="Q691" s="94"/>
      <c r="R691" s="94"/>
      <c r="S691" s="94"/>
      <c r="T691" s="94"/>
    </row>
    <row r="692" ht="15.75" customHeight="1">
      <c r="A692" s="204"/>
      <c r="B692" s="222"/>
      <c r="C692" s="206"/>
      <c r="D692" s="207"/>
      <c r="E692" s="3"/>
      <c r="F692" s="3"/>
      <c r="G692" s="3"/>
      <c r="H692" s="3"/>
      <c r="J692" s="226"/>
      <c r="K692" s="3"/>
      <c r="L692" s="3"/>
      <c r="O692" s="227"/>
      <c r="Q692" s="94"/>
      <c r="R692" s="94"/>
      <c r="S692" s="94"/>
      <c r="T692" s="94"/>
    </row>
    <row r="693" ht="15.75" customHeight="1">
      <c r="A693" s="204"/>
      <c r="B693" s="222"/>
      <c r="C693" s="206"/>
      <c r="D693" s="207"/>
      <c r="E693" s="3"/>
      <c r="F693" s="3"/>
      <c r="G693" s="3"/>
      <c r="H693" s="3"/>
      <c r="J693" s="226"/>
      <c r="K693" s="3"/>
      <c r="L693" s="3"/>
      <c r="O693" s="227"/>
      <c r="Q693" s="94"/>
      <c r="R693" s="94"/>
      <c r="S693" s="94"/>
      <c r="T693" s="94"/>
    </row>
    <row r="694" ht="15.75" customHeight="1">
      <c r="A694" s="204"/>
      <c r="B694" s="222"/>
      <c r="C694" s="206"/>
      <c r="D694" s="207"/>
      <c r="E694" s="3"/>
      <c r="F694" s="3"/>
      <c r="G694" s="3"/>
      <c r="H694" s="3"/>
      <c r="J694" s="226"/>
      <c r="K694" s="3"/>
      <c r="L694" s="3"/>
      <c r="O694" s="227"/>
      <c r="Q694" s="94"/>
      <c r="R694" s="94"/>
      <c r="S694" s="94"/>
      <c r="T694" s="94"/>
    </row>
    <row r="695" ht="15.75" customHeight="1">
      <c r="A695" s="204"/>
      <c r="B695" s="222"/>
      <c r="C695" s="206"/>
      <c r="D695" s="207"/>
      <c r="E695" s="3"/>
      <c r="F695" s="3"/>
      <c r="G695" s="3"/>
      <c r="H695" s="3"/>
      <c r="J695" s="226"/>
      <c r="K695" s="3"/>
      <c r="L695" s="3"/>
      <c r="O695" s="227"/>
      <c r="Q695" s="94"/>
      <c r="R695" s="94"/>
      <c r="S695" s="94"/>
      <c r="T695" s="94"/>
    </row>
    <row r="696" ht="15.75" customHeight="1">
      <c r="A696" s="204"/>
      <c r="B696" s="222"/>
      <c r="C696" s="206"/>
      <c r="D696" s="207"/>
      <c r="E696" s="3"/>
      <c r="F696" s="3"/>
      <c r="G696" s="3"/>
      <c r="H696" s="3"/>
      <c r="J696" s="226"/>
      <c r="K696" s="3"/>
      <c r="L696" s="3"/>
      <c r="O696" s="227"/>
      <c r="Q696" s="94"/>
      <c r="R696" s="94"/>
      <c r="S696" s="94"/>
      <c r="T696" s="94"/>
    </row>
    <row r="697" ht="15.75" customHeight="1">
      <c r="A697" s="204"/>
      <c r="B697" s="222"/>
      <c r="C697" s="206"/>
      <c r="D697" s="207"/>
      <c r="E697" s="3"/>
      <c r="F697" s="3"/>
      <c r="G697" s="3"/>
      <c r="H697" s="3"/>
      <c r="J697" s="226"/>
      <c r="K697" s="3"/>
      <c r="L697" s="3"/>
      <c r="O697" s="227"/>
      <c r="Q697" s="94"/>
      <c r="R697" s="94"/>
      <c r="S697" s="94"/>
      <c r="T697" s="94"/>
    </row>
    <row r="698" ht="15.75" customHeight="1">
      <c r="A698" s="204"/>
      <c r="B698" s="222"/>
      <c r="C698" s="206"/>
      <c r="D698" s="207"/>
      <c r="E698" s="3"/>
      <c r="F698" s="3"/>
      <c r="G698" s="3"/>
      <c r="H698" s="3"/>
      <c r="J698" s="226"/>
      <c r="K698" s="3"/>
      <c r="L698" s="3"/>
      <c r="O698" s="227"/>
      <c r="Q698" s="94"/>
      <c r="R698" s="94"/>
      <c r="S698" s="94"/>
      <c r="T698" s="94"/>
    </row>
    <row r="699" ht="15.75" customHeight="1">
      <c r="A699" s="204"/>
      <c r="B699" s="222"/>
      <c r="C699" s="206"/>
      <c r="D699" s="207"/>
      <c r="E699" s="3"/>
      <c r="F699" s="3"/>
      <c r="G699" s="3"/>
      <c r="H699" s="3"/>
      <c r="J699" s="226"/>
      <c r="K699" s="3"/>
      <c r="L699" s="3"/>
      <c r="O699" s="227"/>
      <c r="Q699" s="94"/>
      <c r="R699" s="94"/>
      <c r="S699" s="94"/>
      <c r="T699" s="94"/>
    </row>
    <row r="700" ht="15.75" customHeight="1">
      <c r="A700" s="204"/>
      <c r="B700" s="222"/>
      <c r="C700" s="206"/>
      <c r="D700" s="207"/>
      <c r="E700" s="3"/>
      <c r="F700" s="3"/>
      <c r="G700" s="3"/>
      <c r="H700" s="3"/>
      <c r="J700" s="226"/>
      <c r="K700" s="3"/>
      <c r="L700" s="3"/>
      <c r="O700" s="227"/>
      <c r="Q700" s="94"/>
      <c r="R700" s="94"/>
      <c r="S700" s="94"/>
      <c r="T700" s="94"/>
    </row>
    <row r="701" ht="15.75" customHeight="1">
      <c r="A701" s="204"/>
      <c r="B701" s="222"/>
      <c r="C701" s="206"/>
      <c r="D701" s="207"/>
      <c r="E701" s="3"/>
      <c r="F701" s="3"/>
      <c r="G701" s="3"/>
      <c r="H701" s="3"/>
      <c r="J701" s="226"/>
      <c r="K701" s="3"/>
      <c r="L701" s="3"/>
      <c r="O701" s="227"/>
      <c r="Q701" s="94"/>
      <c r="R701" s="94"/>
      <c r="S701" s="94"/>
      <c r="T701" s="94"/>
    </row>
    <row r="702" ht="15.75" customHeight="1">
      <c r="A702" s="204"/>
      <c r="B702" s="222"/>
      <c r="C702" s="206"/>
      <c r="D702" s="207"/>
      <c r="E702" s="3"/>
      <c r="F702" s="3"/>
      <c r="G702" s="3"/>
      <c r="H702" s="3"/>
      <c r="J702" s="226"/>
      <c r="K702" s="3"/>
      <c r="L702" s="3"/>
      <c r="O702" s="227"/>
      <c r="Q702" s="94"/>
      <c r="R702" s="94"/>
      <c r="S702" s="94"/>
      <c r="T702" s="94"/>
    </row>
    <row r="703" ht="15.75" customHeight="1">
      <c r="A703" s="204"/>
      <c r="B703" s="222"/>
      <c r="C703" s="206"/>
      <c r="D703" s="207"/>
      <c r="E703" s="3"/>
      <c r="F703" s="3"/>
      <c r="G703" s="3"/>
      <c r="H703" s="3"/>
      <c r="J703" s="226"/>
      <c r="K703" s="3"/>
      <c r="L703" s="3"/>
      <c r="O703" s="227"/>
      <c r="Q703" s="94"/>
      <c r="R703" s="94"/>
      <c r="S703" s="94"/>
      <c r="T703" s="94"/>
    </row>
    <row r="704" ht="15.75" customHeight="1">
      <c r="A704" s="204"/>
      <c r="B704" s="222"/>
      <c r="C704" s="206"/>
      <c r="D704" s="207"/>
      <c r="E704" s="3"/>
      <c r="F704" s="3"/>
      <c r="G704" s="3"/>
      <c r="H704" s="3"/>
      <c r="J704" s="226"/>
      <c r="K704" s="3"/>
      <c r="L704" s="3"/>
      <c r="O704" s="227"/>
      <c r="Q704" s="94"/>
      <c r="R704" s="94"/>
      <c r="S704" s="94"/>
      <c r="T704" s="94"/>
    </row>
    <row r="705" ht="15.75" customHeight="1">
      <c r="A705" s="204"/>
      <c r="B705" s="222"/>
      <c r="C705" s="206"/>
      <c r="D705" s="207"/>
      <c r="E705" s="3"/>
      <c r="F705" s="3"/>
      <c r="G705" s="3"/>
      <c r="H705" s="3"/>
      <c r="J705" s="226"/>
      <c r="K705" s="3"/>
      <c r="L705" s="3"/>
      <c r="O705" s="227"/>
      <c r="Q705" s="94"/>
      <c r="R705" s="94"/>
      <c r="S705" s="94"/>
      <c r="T705" s="94"/>
    </row>
    <row r="706" ht="15.75" customHeight="1">
      <c r="A706" s="204"/>
      <c r="B706" s="222"/>
      <c r="C706" s="206"/>
      <c r="D706" s="207"/>
      <c r="E706" s="3"/>
      <c r="F706" s="3"/>
      <c r="G706" s="3"/>
      <c r="H706" s="3"/>
      <c r="J706" s="226"/>
      <c r="K706" s="3"/>
      <c r="L706" s="3"/>
      <c r="O706" s="227"/>
      <c r="Q706" s="94"/>
      <c r="R706" s="94"/>
      <c r="S706" s="94"/>
      <c r="T706" s="94"/>
    </row>
    <row r="707" ht="15.75" customHeight="1">
      <c r="A707" s="204"/>
      <c r="B707" s="222"/>
      <c r="C707" s="206"/>
      <c r="D707" s="207"/>
      <c r="E707" s="3"/>
      <c r="F707" s="3"/>
      <c r="G707" s="3"/>
      <c r="H707" s="3"/>
      <c r="J707" s="226"/>
      <c r="K707" s="3"/>
      <c r="L707" s="3"/>
      <c r="O707" s="227"/>
      <c r="Q707" s="94"/>
      <c r="R707" s="94"/>
      <c r="S707" s="94"/>
      <c r="T707" s="94"/>
    </row>
    <row r="708" ht="15.75" customHeight="1">
      <c r="A708" s="204"/>
      <c r="B708" s="222"/>
      <c r="C708" s="206"/>
      <c r="D708" s="207"/>
      <c r="E708" s="3"/>
      <c r="F708" s="3"/>
      <c r="G708" s="3"/>
      <c r="H708" s="3"/>
      <c r="J708" s="226"/>
      <c r="K708" s="3"/>
      <c r="L708" s="3"/>
      <c r="O708" s="227"/>
      <c r="Q708" s="94"/>
      <c r="R708" s="94"/>
      <c r="S708" s="94"/>
      <c r="T708" s="94"/>
    </row>
    <row r="709" ht="15.75" customHeight="1">
      <c r="A709" s="204"/>
      <c r="B709" s="222"/>
      <c r="C709" s="206"/>
      <c r="D709" s="207"/>
      <c r="E709" s="3"/>
      <c r="F709" s="3"/>
      <c r="G709" s="3"/>
      <c r="H709" s="3"/>
      <c r="J709" s="226"/>
      <c r="K709" s="3"/>
      <c r="L709" s="3"/>
      <c r="O709" s="227"/>
      <c r="Q709" s="94"/>
      <c r="R709" s="94"/>
      <c r="S709" s="94"/>
      <c r="T709" s="94"/>
    </row>
    <row r="710" ht="15.75" customHeight="1">
      <c r="A710" s="204"/>
      <c r="B710" s="222"/>
      <c r="C710" s="206"/>
      <c r="D710" s="207"/>
      <c r="E710" s="3"/>
      <c r="F710" s="3"/>
      <c r="G710" s="3"/>
      <c r="H710" s="3"/>
      <c r="J710" s="226"/>
      <c r="K710" s="3"/>
      <c r="L710" s="3"/>
      <c r="O710" s="227"/>
      <c r="Q710" s="94"/>
      <c r="R710" s="94"/>
      <c r="S710" s="94"/>
      <c r="T710" s="94"/>
    </row>
    <row r="711" ht="15.75" customHeight="1">
      <c r="A711" s="204"/>
      <c r="B711" s="222"/>
      <c r="C711" s="206"/>
      <c r="D711" s="207"/>
      <c r="E711" s="3"/>
      <c r="F711" s="3"/>
      <c r="G711" s="3"/>
      <c r="H711" s="3"/>
      <c r="J711" s="226"/>
      <c r="K711" s="3"/>
      <c r="L711" s="3"/>
      <c r="O711" s="227"/>
      <c r="Q711" s="94"/>
      <c r="R711" s="94"/>
      <c r="S711" s="94"/>
      <c r="T711" s="94"/>
    </row>
    <row r="712" ht="15.75" customHeight="1">
      <c r="A712" s="204"/>
      <c r="B712" s="222"/>
      <c r="C712" s="206"/>
      <c r="D712" s="207"/>
      <c r="E712" s="3"/>
      <c r="F712" s="3"/>
      <c r="G712" s="3"/>
      <c r="H712" s="3"/>
      <c r="J712" s="226"/>
      <c r="K712" s="3"/>
      <c r="L712" s="3"/>
      <c r="O712" s="227"/>
      <c r="Q712" s="94"/>
      <c r="R712" s="94"/>
      <c r="S712" s="94"/>
      <c r="T712" s="94"/>
    </row>
    <row r="713" ht="15.75" customHeight="1">
      <c r="A713" s="204"/>
      <c r="B713" s="222"/>
      <c r="C713" s="206"/>
      <c r="D713" s="207"/>
      <c r="E713" s="3"/>
      <c r="F713" s="3"/>
      <c r="G713" s="3"/>
      <c r="H713" s="3"/>
      <c r="J713" s="226"/>
      <c r="K713" s="3"/>
      <c r="L713" s="3"/>
      <c r="O713" s="227"/>
      <c r="Q713" s="94"/>
      <c r="R713" s="94"/>
      <c r="S713" s="94"/>
      <c r="T713" s="94"/>
    </row>
    <row r="714" ht="15.75" customHeight="1">
      <c r="A714" s="204"/>
      <c r="B714" s="222"/>
      <c r="C714" s="206"/>
      <c r="D714" s="207"/>
      <c r="E714" s="3"/>
      <c r="F714" s="3"/>
      <c r="G714" s="3"/>
      <c r="H714" s="3"/>
      <c r="J714" s="226"/>
      <c r="K714" s="3"/>
      <c r="L714" s="3"/>
      <c r="O714" s="227"/>
      <c r="Q714" s="94"/>
      <c r="R714" s="94"/>
      <c r="S714" s="94"/>
      <c r="T714" s="94"/>
    </row>
    <row r="715" ht="15.75" customHeight="1">
      <c r="A715" s="204"/>
      <c r="B715" s="222"/>
      <c r="C715" s="206"/>
      <c r="D715" s="207"/>
      <c r="E715" s="3"/>
      <c r="F715" s="3"/>
      <c r="G715" s="3"/>
      <c r="H715" s="3"/>
      <c r="J715" s="226"/>
      <c r="K715" s="3"/>
      <c r="L715" s="3"/>
      <c r="O715" s="227"/>
      <c r="Q715" s="94"/>
      <c r="R715" s="94"/>
      <c r="S715" s="94"/>
      <c r="T715" s="94"/>
    </row>
    <row r="716" ht="15.75" customHeight="1">
      <c r="A716" s="204"/>
      <c r="B716" s="222"/>
      <c r="C716" s="223"/>
      <c r="D716" s="231"/>
      <c r="E716" s="3"/>
      <c r="F716" s="3"/>
      <c r="G716" s="3"/>
      <c r="H716" s="3"/>
      <c r="J716" s="226"/>
      <c r="K716" s="3"/>
      <c r="L716" s="3"/>
      <c r="O716" s="227"/>
      <c r="Q716" s="94"/>
      <c r="R716" s="94"/>
      <c r="S716" s="94"/>
      <c r="T716" s="94"/>
    </row>
    <row r="717" ht="15.75" customHeight="1">
      <c r="A717" s="204"/>
      <c r="B717" s="222"/>
      <c r="C717" s="223"/>
      <c r="D717" s="231"/>
      <c r="E717" s="3"/>
      <c r="F717" s="3"/>
      <c r="G717" s="3"/>
      <c r="H717" s="3"/>
      <c r="J717" s="226"/>
      <c r="K717" s="3"/>
      <c r="L717" s="3"/>
      <c r="O717" s="227"/>
      <c r="Q717" s="94"/>
      <c r="R717" s="94"/>
      <c r="S717" s="94"/>
      <c r="T717" s="94"/>
    </row>
    <row r="718" ht="15.75" customHeight="1">
      <c r="A718" s="204"/>
      <c r="B718" s="222"/>
      <c r="C718" s="206"/>
      <c r="D718" s="207"/>
      <c r="E718" s="3"/>
      <c r="F718" s="3"/>
      <c r="G718" s="3"/>
      <c r="H718" s="3"/>
      <c r="J718" s="226"/>
      <c r="K718" s="3"/>
      <c r="L718" s="3"/>
      <c r="O718" s="227"/>
      <c r="Q718" s="94"/>
      <c r="R718" s="94"/>
      <c r="S718" s="94"/>
      <c r="T718" s="94"/>
    </row>
    <row r="719" ht="15.75" customHeight="1">
      <c r="A719" s="204"/>
      <c r="B719" s="222"/>
      <c r="C719" s="206"/>
      <c r="D719" s="207"/>
      <c r="E719" s="3"/>
      <c r="F719" s="3"/>
      <c r="G719" s="3"/>
      <c r="H719" s="3"/>
      <c r="J719" s="226"/>
      <c r="K719" s="3"/>
      <c r="L719" s="3"/>
      <c r="O719" s="227"/>
      <c r="Q719" s="94"/>
      <c r="R719" s="94"/>
      <c r="S719" s="94"/>
      <c r="T719" s="94"/>
    </row>
    <row r="720" ht="15.75" customHeight="1">
      <c r="A720" s="204"/>
      <c r="B720" s="222"/>
      <c r="C720" s="206"/>
      <c r="D720" s="207"/>
      <c r="E720" s="3"/>
      <c r="F720" s="3"/>
      <c r="G720" s="3"/>
      <c r="H720" s="3"/>
      <c r="J720" s="226"/>
      <c r="K720" s="3"/>
      <c r="L720" s="3"/>
      <c r="O720" s="227"/>
      <c r="Q720" s="94"/>
      <c r="R720" s="94"/>
      <c r="S720" s="94"/>
      <c r="T720" s="94"/>
    </row>
    <row r="721" ht="15.75" customHeight="1">
      <c r="A721" s="204"/>
      <c r="B721" s="222"/>
      <c r="C721" s="206"/>
      <c r="D721" s="207"/>
      <c r="E721" s="3"/>
      <c r="F721" s="3"/>
      <c r="G721" s="3"/>
      <c r="H721" s="3"/>
      <c r="J721" s="226"/>
      <c r="K721" s="3"/>
      <c r="L721" s="3"/>
      <c r="O721" s="227"/>
      <c r="Q721" s="94"/>
      <c r="R721" s="94"/>
      <c r="S721" s="94"/>
      <c r="T721" s="94"/>
    </row>
    <row r="722" ht="15.75" customHeight="1">
      <c r="A722" s="204"/>
      <c r="B722" s="222"/>
      <c r="C722" s="206"/>
      <c r="D722" s="207"/>
      <c r="E722" s="3"/>
      <c r="F722" s="3"/>
      <c r="G722" s="3"/>
      <c r="H722" s="3"/>
      <c r="J722" s="226"/>
      <c r="K722" s="3"/>
      <c r="L722" s="3"/>
      <c r="O722" s="227"/>
      <c r="Q722" s="94"/>
      <c r="R722" s="94"/>
      <c r="S722" s="94"/>
      <c r="T722" s="94"/>
    </row>
    <row r="723" ht="15.75" customHeight="1">
      <c r="A723" s="204"/>
      <c r="B723" s="222"/>
      <c r="C723" s="206"/>
      <c r="D723" s="207"/>
      <c r="E723" s="3"/>
      <c r="F723" s="3"/>
      <c r="G723" s="3"/>
      <c r="H723" s="3"/>
      <c r="J723" s="226"/>
      <c r="K723" s="3"/>
      <c r="L723" s="3"/>
      <c r="O723" s="227"/>
      <c r="Q723" s="94"/>
      <c r="R723" s="94"/>
      <c r="S723" s="94"/>
      <c r="T723" s="94"/>
    </row>
    <row r="724" ht="15.75" customHeight="1">
      <c r="A724" s="204"/>
      <c r="B724" s="222"/>
      <c r="C724" s="206"/>
      <c r="D724" s="207"/>
      <c r="E724" s="3"/>
      <c r="F724" s="3"/>
      <c r="G724" s="3"/>
      <c r="H724" s="3"/>
      <c r="J724" s="226"/>
      <c r="K724" s="3"/>
      <c r="L724" s="3"/>
      <c r="O724" s="227"/>
      <c r="Q724" s="94"/>
      <c r="R724" s="94"/>
      <c r="S724" s="94"/>
      <c r="T724" s="94"/>
    </row>
    <row r="725" ht="15.75" customHeight="1">
      <c r="A725" s="204"/>
      <c r="B725" s="222"/>
      <c r="C725" s="206"/>
      <c r="D725" s="207"/>
      <c r="E725" s="3"/>
      <c r="F725" s="3"/>
      <c r="G725" s="3"/>
      <c r="H725" s="3"/>
      <c r="J725" s="226"/>
      <c r="K725" s="3"/>
      <c r="L725" s="3"/>
      <c r="O725" s="227"/>
      <c r="Q725" s="94"/>
      <c r="R725" s="94"/>
      <c r="S725" s="94"/>
      <c r="T725" s="94"/>
    </row>
    <row r="726" ht="15.75" customHeight="1">
      <c r="A726" s="204"/>
      <c r="B726" s="222"/>
      <c r="C726" s="206"/>
      <c r="D726" s="207"/>
      <c r="E726" s="3"/>
      <c r="F726" s="3"/>
      <c r="G726" s="3"/>
      <c r="H726" s="3"/>
      <c r="J726" s="226"/>
      <c r="K726" s="3"/>
      <c r="L726" s="3"/>
      <c r="O726" s="227"/>
      <c r="Q726" s="94"/>
      <c r="R726" s="94"/>
      <c r="S726" s="94"/>
      <c r="T726" s="94"/>
    </row>
    <row r="727" ht="15.75" customHeight="1">
      <c r="A727" s="204"/>
      <c r="B727" s="222"/>
      <c r="C727" s="206"/>
      <c r="D727" s="207"/>
      <c r="E727" s="3"/>
      <c r="F727" s="3"/>
      <c r="G727" s="3"/>
      <c r="H727" s="3"/>
      <c r="J727" s="226"/>
      <c r="K727" s="3"/>
      <c r="L727" s="3"/>
      <c r="O727" s="227"/>
      <c r="Q727" s="94"/>
      <c r="R727" s="94"/>
      <c r="S727" s="94"/>
      <c r="T727" s="94"/>
    </row>
    <row r="728" ht="15.75" customHeight="1">
      <c r="A728" s="204"/>
      <c r="B728" s="222"/>
      <c r="C728" s="206"/>
      <c r="D728" s="207"/>
      <c r="E728" s="3"/>
      <c r="F728" s="3"/>
      <c r="G728" s="3"/>
      <c r="H728" s="3"/>
      <c r="J728" s="226"/>
      <c r="K728" s="3"/>
      <c r="L728" s="3"/>
      <c r="O728" s="227"/>
      <c r="Q728" s="94"/>
      <c r="R728" s="94"/>
      <c r="S728" s="94"/>
      <c r="T728" s="94"/>
    </row>
    <row r="729" ht="15.75" customHeight="1">
      <c r="A729" s="204"/>
      <c r="B729" s="222"/>
      <c r="C729" s="206"/>
      <c r="D729" s="207"/>
      <c r="E729" s="3"/>
      <c r="F729" s="3"/>
      <c r="G729" s="3"/>
      <c r="H729" s="3"/>
      <c r="J729" s="226"/>
      <c r="K729" s="3"/>
      <c r="L729" s="3"/>
      <c r="O729" s="227"/>
      <c r="Q729" s="94"/>
      <c r="R729" s="94"/>
      <c r="S729" s="94"/>
      <c r="T729" s="94"/>
    </row>
    <row r="730" ht="15.75" customHeight="1">
      <c r="A730" s="204"/>
      <c r="B730" s="222"/>
      <c r="C730" s="206"/>
      <c r="D730" s="207"/>
      <c r="E730" s="3"/>
      <c r="F730" s="3"/>
      <c r="G730" s="3"/>
      <c r="H730" s="3"/>
      <c r="J730" s="226"/>
      <c r="K730" s="3"/>
      <c r="L730" s="3"/>
      <c r="O730" s="227"/>
      <c r="Q730" s="94"/>
      <c r="R730" s="94"/>
      <c r="S730" s="94"/>
      <c r="T730" s="94"/>
    </row>
    <row r="731" ht="15.75" customHeight="1">
      <c r="A731" s="204"/>
      <c r="B731" s="222"/>
      <c r="C731" s="206"/>
      <c r="D731" s="207"/>
      <c r="E731" s="3"/>
      <c r="F731" s="3"/>
      <c r="G731" s="3"/>
      <c r="H731" s="3"/>
      <c r="J731" s="226"/>
      <c r="K731" s="3"/>
      <c r="L731" s="3"/>
      <c r="O731" s="227"/>
      <c r="Q731" s="94"/>
      <c r="R731" s="94"/>
      <c r="S731" s="94"/>
      <c r="T731" s="94"/>
    </row>
    <row r="732" ht="15.75" customHeight="1">
      <c r="A732" s="204"/>
      <c r="B732" s="222"/>
      <c r="C732" s="223"/>
      <c r="D732" s="231"/>
      <c r="E732" s="3"/>
      <c r="F732" s="3"/>
      <c r="G732" s="3"/>
      <c r="H732" s="3"/>
      <c r="J732" s="226"/>
      <c r="K732" s="3"/>
      <c r="L732" s="3"/>
      <c r="O732" s="227"/>
      <c r="Q732" s="94"/>
      <c r="R732" s="94"/>
      <c r="S732" s="94"/>
      <c r="T732" s="94"/>
    </row>
    <row r="733" ht="15.75" customHeight="1">
      <c r="A733" s="204"/>
      <c r="B733" s="222"/>
      <c r="C733" s="223"/>
      <c r="D733" s="231"/>
      <c r="E733" s="3"/>
      <c r="F733" s="3"/>
      <c r="G733" s="3"/>
      <c r="H733" s="3"/>
      <c r="J733" s="226"/>
      <c r="K733" s="3"/>
      <c r="L733" s="3"/>
      <c r="O733" s="227"/>
      <c r="Q733" s="94"/>
      <c r="R733" s="94"/>
      <c r="S733" s="94"/>
      <c r="T733" s="94"/>
    </row>
    <row r="734" ht="15.75" customHeight="1">
      <c r="A734" s="204"/>
      <c r="B734" s="222"/>
      <c r="C734" s="206"/>
      <c r="D734" s="207"/>
      <c r="E734" s="3"/>
      <c r="F734" s="3"/>
      <c r="G734" s="3"/>
      <c r="H734" s="3"/>
      <c r="J734" s="226"/>
      <c r="K734" s="3"/>
      <c r="L734" s="3"/>
      <c r="O734" s="227"/>
      <c r="Q734" s="94"/>
      <c r="R734" s="94"/>
      <c r="S734" s="94"/>
      <c r="T734" s="94"/>
    </row>
    <row r="735" ht="15.75" customHeight="1">
      <c r="A735" s="204"/>
      <c r="B735" s="222"/>
      <c r="C735" s="206"/>
      <c r="D735" s="207"/>
      <c r="E735" s="3"/>
      <c r="F735" s="3"/>
      <c r="G735" s="3"/>
      <c r="H735" s="3"/>
      <c r="J735" s="226"/>
      <c r="K735" s="3"/>
      <c r="L735" s="3"/>
      <c r="O735" s="227"/>
      <c r="Q735" s="94"/>
      <c r="R735" s="94"/>
      <c r="S735" s="94"/>
      <c r="T735" s="94"/>
    </row>
    <row r="736" ht="15.75" customHeight="1">
      <c r="A736" s="204"/>
      <c r="B736" s="222"/>
      <c r="C736" s="206"/>
      <c r="D736" s="207"/>
      <c r="E736" s="3"/>
      <c r="F736" s="3"/>
      <c r="G736" s="3"/>
      <c r="H736" s="3"/>
      <c r="J736" s="226"/>
      <c r="K736" s="3"/>
      <c r="L736" s="3"/>
      <c r="O736" s="227"/>
      <c r="Q736" s="94"/>
      <c r="R736" s="94"/>
      <c r="S736" s="94"/>
      <c r="T736" s="94"/>
    </row>
    <row r="737" ht="15.75" customHeight="1">
      <c r="A737" s="204"/>
      <c r="B737" s="222"/>
      <c r="C737" s="206"/>
      <c r="D737" s="207"/>
      <c r="E737" s="3"/>
      <c r="F737" s="3"/>
      <c r="G737" s="3"/>
      <c r="H737" s="3"/>
      <c r="J737" s="226"/>
      <c r="K737" s="3"/>
      <c r="L737" s="3"/>
      <c r="O737" s="227"/>
      <c r="Q737" s="94"/>
      <c r="R737" s="94"/>
      <c r="S737" s="94"/>
      <c r="T737" s="94"/>
    </row>
    <row r="738" ht="15.75" customHeight="1">
      <c r="A738" s="204"/>
      <c r="B738" s="222"/>
      <c r="C738" s="206"/>
      <c r="D738" s="207"/>
      <c r="E738" s="3"/>
      <c r="F738" s="3"/>
      <c r="G738" s="3"/>
      <c r="H738" s="3"/>
      <c r="J738" s="226"/>
      <c r="K738" s="3"/>
      <c r="L738" s="3"/>
      <c r="O738" s="227"/>
      <c r="Q738" s="94"/>
      <c r="R738" s="94"/>
      <c r="S738" s="94"/>
      <c r="T738" s="94"/>
    </row>
    <row r="739" ht="15.75" customHeight="1">
      <c r="A739" s="204"/>
      <c r="B739" s="222"/>
      <c r="C739" s="206"/>
      <c r="D739" s="207"/>
      <c r="E739" s="3"/>
      <c r="F739" s="3"/>
      <c r="G739" s="3"/>
      <c r="H739" s="3"/>
      <c r="J739" s="226"/>
      <c r="K739" s="3"/>
      <c r="L739" s="3"/>
      <c r="O739" s="227"/>
      <c r="Q739" s="94"/>
      <c r="R739" s="94"/>
      <c r="S739" s="94"/>
      <c r="T739" s="94"/>
    </row>
    <row r="740" ht="15.75" customHeight="1">
      <c r="A740" s="204"/>
      <c r="B740" s="222"/>
      <c r="C740" s="206"/>
      <c r="D740" s="207"/>
      <c r="E740" s="3"/>
      <c r="F740" s="3"/>
      <c r="G740" s="3"/>
      <c r="H740" s="3"/>
      <c r="J740" s="226"/>
      <c r="K740" s="3"/>
      <c r="L740" s="3"/>
      <c r="O740" s="227"/>
      <c r="Q740" s="94"/>
      <c r="R740" s="94"/>
      <c r="S740" s="94"/>
      <c r="T740" s="94"/>
    </row>
    <row r="741" ht="15.75" customHeight="1">
      <c r="A741" s="204"/>
      <c r="B741" s="222"/>
      <c r="C741" s="206"/>
      <c r="D741" s="207"/>
      <c r="E741" s="3"/>
      <c r="F741" s="3"/>
      <c r="G741" s="3"/>
      <c r="H741" s="3"/>
      <c r="J741" s="226"/>
      <c r="K741" s="3"/>
      <c r="L741" s="3"/>
      <c r="O741" s="227"/>
      <c r="Q741" s="94"/>
      <c r="R741" s="94"/>
      <c r="S741" s="94"/>
      <c r="T741" s="94"/>
    </row>
    <row r="742" ht="15.75" customHeight="1">
      <c r="A742" s="204"/>
      <c r="B742" s="222"/>
      <c r="C742" s="206"/>
      <c r="D742" s="207"/>
      <c r="E742" s="3"/>
      <c r="F742" s="3"/>
      <c r="G742" s="3"/>
      <c r="H742" s="3"/>
      <c r="J742" s="226"/>
      <c r="K742" s="3"/>
      <c r="L742" s="3"/>
      <c r="O742" s="227"/>
      <c r="Q742" s="94"/>
      <c r="R742" s="94"/>
      <c r="S742" s="94"/>
      <c r="T742" s="94"/>
    </row>
    <row r="743" ht="15.75" customHeight="1">
      <c r="A743" s="204"/>
      <c r="B743" s="222"/>
      <c r="C743" s="206"/>
      <c r="D743" s="207"/>
      <c r="E743" s="3"/>
      <c r="F743" s="3"/>
      <c r="G743" s="3"/>
      <c r="H743" s="3"/>
      <c r="J743" s="226"/>
      <c r="K743" s="3"/>
      <c r="L743" s="3"/>
      <c r="O743" s="227"/>
      <c r="Q743" s="94"/>
      <c r="R743" s="94"/>
      <c r="S743" s="94"/>
      <c r="T743" s="94"/>
    </row>
    <row r="744" ht="15.75" customHeight="1">
      <c r="A744" s="204"/>
      <c r="B744" s="222"/>
      <c r="C744" s="206"/>
      <c r="D744" s="207"/>
      <c r="E744" s="3"/>
      <c r="F744" s="3"/>
      <c r="G744" s="3"/>
      <c r="H744" s="3"/>
      <c r="J744" s="226"/>
      <c r="K744" s="3"/>
      <c r="L744" s="3"/>
      <c r="O744" s="227"/>
      <c r="Q744" s="94"/>
      <c r="R744" s="94"/>
      <c r="S744" s="94"/>
      <c r="T744" s="94"/>
    </row>
    <row r="745" ht="15.75" customHeight="1">
      <c r="A745" s="204"/>
      <c r="B745" s="222"/>
      <c r="C745" s="206"/>
      <c r="D745" s="207"/>
      <c r="E745" s="3"/>
      <c r="F745" s="3"/>
      <c r="G745" s="3"/>
      <c r="H745" s="3"/>
      <c r="J745" s="226"/>
      <c r="K745" s="3"/>
      <c r="L745" s="3"/>
      <c r="O745" s="227"/>
      <c r="Q745" s="94"/>
      <c r="R745" s="94"/>
      <c r="S745" s="94"/>
      <c r="T745" s="94"/>
    </row>
    <row r="746" ht="15.75" customHeight="1">
      <c r="A746" s="204"/>
      <c r="B746" s="222"/>
      <c r="C746" s="206"/>
      <c r="D746" s="207"/>
      <c r="E746" s="3"/>
      <c r="F746" s="3"/>
      <c r="G746" s="3"/>
      <c r="H746" s="3"/>
      <c r="J746" s="226"/>
      <c r="K746" s="3"/>
      <c r="L746" s="3"/>
      <c r="O746" s="227"/>
      <c r="Q746" s="94"/>
      <c r="R746" s="94"/>
      <c r="S746" s="94"/>
      <c r="T746" s="94"/>
    </row>
    <row r="747" ht="15.75" customHeight="1">
      <c r="A747" s="204"/>
      <c r="B747" s="222"/>
      <c r="C747" s="206"/>
      <c r="D747" s="207"/>
      <c r="E747" s="3"/>
      <c r="F747" s="3"/>
      <c r="G747" s="3"/>
      <c r="H747" s="3"/>
      <c r="J747" s="226"/>
      <c r="K747" s="3"/>
      <c r="L747" s="3"/>
      <c r="O747" s="227"/>
      <c r="Q747" s="94"/>
      <c r="R747" s="94"/>
      <c r="S747" s="94"/>
      <c r="T747" s="94"/>
    </row>
    <row r="748" ht="15.75" customHeight="1">
      <c r="A748" s="204"/>
      <c r="B748" s="222"/>
      <c r="C748" s="206"/>
      <c r="D748" s="207"/>
      <c r="E748" s="3"/>
      <c r="F748" s="3"/>
      <c r="G748" s="3"/>
      <c r="H748" s="3"/>
      <c r="J748" s="226"/>
      <c r="K748" s="3"/>
      <c r="L748" s="3"/>
      <c r="O748" s="227"/>
      <c r="Q748" s="94"/>
      <c r="R748" s="94"/>
      <c r="S748" s="94"/>
      <c r="T748" s="94"/>
    </row>
    <row r="749" ht="15.75" customHeight="1">
      <c r="A749" s="204"/>
      <c r="B749" s="222"/>
      <c r="C749" s="206"/>
      <c r="D749" s="207"/>
      <c r="E749" s="3"/>
      <c r="F749" s="3"/>
      <c r="G749" s="3"/>
      <c r="H749" s="3"/>
      <c r="J749" s="226"/>
      <c r="K749" s="3"/>
      <c r="L749" s="3"/>
      <c r="O749" s="227"/>
      <c r="Q749" s="94"/>
      <c r="R749" s="94"/>
      <c r="S749" s="94"/>
      <c r="T749" s="94"/>
    </row>
    <row r="750" ht="15.75" customHeight="1">
      <c r="A750" s="204"/>
      <c r="B750" s="222"/>
      <c r="C750" s="206"/>
      <c r="D750" s="207"/>
      <c r="E750" s="3"/>
      <c r="F750" s="3"/>
      <c r="G750" s="3"/>
      <c r="H750" s="3"/>
      <c r="J750" s="226"/>
      <c r="K750" s="3"/>
      <c r="L750" s="3"/>
      <c r="O750" s="227"/>
      <c r="Q750" s="94"/>
      <c r="R750" s="94"/>
      <c r="S750" s="94"/>
      <c r="T750" s="94"/>
    </row>
    <row r="751" ht="15.75" customHeight="1">
      <c r="A751" s="204"/>
      <c r="B751" s="222"/>
      <c r="C751" s="206"/>
      <c r="D751" s="207"/>
      <c r="E751" s="3"/>
      <c r="F751" s="3"/>
      <c r="G751" s="3"/>
      <c r="H751" s="3"/>
      <c r="J751" s="226"/>
      <c r="K751" s="3"/>
      <c r="L751" s="3"/>
      <c r="O751" s="227"/>
      <c r="Q751" s="94"/>
      <c r="R751" s="94"/>
      <c r="S751" s="94"/>
      <c r="T751" s="94"/>
    </row>
    <row r="752" ht="15.75" customHeight="1">
      <c r="A752" s="204"/>
      <c r="B752" s="222"/>
      <c r="C752" s="206"/>
      <c r="D752" s="207"/>
      <c r="E752" s="3"/>
      <c r="F752" s="3"/>
      <c r="G752" s="3"/>
      <c r="H752" s="3"/>
      <c r="J752" s="226"/>
      <c r="K752" s="3"/>
      <c r="L752" s="3"/>
      <c r="O752" s="227"/>
      <c r="Q752" s="94"/>
      <c r="R752" s="94"/>
      <c r="S752" s="94"/>
      <c r="T752" s="94"/>
    </row>
    <row r="753" ht="15.75" customHeight="1">
      <c r="A753" s="204"/>
      <c r="B753" s="222"/>
      <c r="C753" s="206"/>
      <c r="D753" s="207"/>
      <c r="E753" s="3"/>
      <c r="F753" s="3"/>
      <c r="G753" s="3"/>
      <c r="H753" s="3"/>
      <c r="J753" s="226"/>
      <c r="K753" s="3"/>
      <c r="L753" s="3"/>
      <c r="O753" s="227"/>
      <c r="Q753" s="94"/>
      <c r="R753" s="94"/>
      <c r="S753" s="94"/>
      <c r="T753" s="94"/>
    </row>
    <row r="754" ht="15.75" customHeight="1">
      <c r="A754" s="204"/>
      <c r="B754" s="222"/>
      <c r="C754" s="206"/>
      <c r="D754" s="207"/>
      <c r="E754" s="3"/>
      <c r="F754" s="3"/>
      <c r="G754" s="3"/>
      <c r="H754" s="3"/>
      <c r="J754" s="226"/>
      <c r="K754" s="3"/>
      <c r="L754" s="3"/>
      <c r="O754" s="227"/>
      <c r="Q754" s="94"/>
      <c r="R754" s="94"/>
      <c r="S754" s="94"/>
      <c r="T754" s="94"/>
    </row>
    <row r="755" ht="15.75" customHeight="1">
      <c r="A755" s="204"/>
      <c r="B755" s="222"/>
      <c r="C755" s="206"/>
      <c r="D755" s="207"/>
      <c r="E755" s="3"/>
      <c r="F755" s="3"/>
      <c r="G755" s="3"/>
      <c r="H755" s="3"/>
      <c r="J755" s="226"/>
      <c r="K755" s="3"/>
      <c r="L755" s="3"/>
      <c r="O755" s="227"/>
      <c r="Q755" s="94"/>
      <c r="R755" s="94"/>
      <c r="S755" s="94"/>
      <c r="T755" s="94"/>
    </row>
    <row r="756" ht="15.75" customHeight="1">
      <c r="A756" s="204"/>
      <c r="B756" s="222"/>
      <c r="C756" s="206"/>
      <c r="D756" s="207"/>
      <c r="E756" s="3"/>
      <c r="F756" s="3"/>
      <c r="G756" s="3"/>
      <c r="H756" s="3"/>
      <c r="J756" s="226"/>
      <c r="K756" s="3"/>
      <c r="L756" s="3"/>
      <c r="O756" s="227"/>
      <c r="Q756" s="94"/>
      <c r="R756" s="94"/>
      <c r="S756" s="94"/>
      <c r="T756" s="94"/>
    </row>
    <row r="757" ht="15.75" customHeight="1">
      <c r="A757" s="204"/>
      <c r="B757" s="222"/>
      <c r="C757" s="206"/>
      <c r="D757" s="207"/>
      <c r="E757" s="3"/>
      <c r="F757" s="3"/>
      <c r="G757" s="3"/>
      <c r="H757" s="3"/>
      <c r="J757" s="226"/>
      <c r="K757" s="3"/>
      <c r="L757" s="3"/>
      <c r="O757" s="227"/>
      <c r="Q757" s="94"/>
      <c r="R757" s="94"/>
      <c r="S757" s="94"/>
      <c r="T757" s="94"/>
    </row>
    <row r="758" ht="15.75" customHeight="1">
      <c r="A758" s="204"/>
      <c r="B758" s="222"/>
      <c r="C758" s="206"/>
      <c r="D758" s="207"/>
      <c r="E758" s="3"/>
      <c r="F758" s="3"/>
      <c r="G758" s="3"/>
      <c r="H758" s="3"/>
      <c r="J758" s="226"/>
      <c r="K758" s="3"/>
      <c r="L758" s="3"/>
      <c r="O758" s="227"/>
      <c r="Q758" s="94"/>
      <c r="R758" s="94"/>
      <c r="S758" s="94"/>
      <c r="T758" s="94"/>
    </row>
    <row r="759" ht="15.75" customHeight="1">
      <c r="A759" s="204"/>
      <c r="B759" s="222"/>
      <c r="C759" s="206"/>
      <c r="D759" s="207"/>
      <c r="E759" s="3"/>
      <c r="F759" s="3"/>
      <c r="G759" s="3"/>
      <c r="H759" s="3"/>
      <c r="J759" s="226"/>
      <c r="K759" s="3"/>
      <c r="L759" s="3"/>
      <c r="O759" s="227"/>
      <c r="Q759" s="94"/>
      <c r="R759" s="94"/>
      <c r="S759" s="94"/>
      <c r="T759" s="94"/>
    </row>
    <row r="760" ht="15.75" customHeight="1">
      <c r="A760" s="204"/>
      <c r="B760" s="222"/>
      <c r="C760" s="223"/>
      <c r="D760" s="231"/>
      <c r="E760" s="3"/>
      <c r="F760" s="3"/>
      <c r="G760" s="3"/>
      <c r="H760" s="3"/>
      <c r="J760" s="226"/>
      <c r="K760" s="3"/>
      <c r="L760" s="3"/>
      <c r="O760" s="227"/>
      <c r="Q760" s="94"/>
      <c r="R760" s="94"/>
      <c r="S760" s="94"/>
      <c r="T760" s="94"/>
    </row>
    <row r="761" ht="15.75" customHeight="1">
      <c r="A761" s="204"/>
      <c r="B761" s="222"/>
      <c r="C761" s="223"/>
      <c r="D761" s="231"/>
      <c r="E761" s="3"/>
      <c r="F761" s="3"/>
      <c r="G761" s="3"/>
      <c r="H761" s="3"/>
      <c r="J761" s="226"/>
      <c r="K761" s="3"/>
      <c r="L761" s="3"/>
      <c r="O761" s="227"/>
      <c r="Q761" s="94"/>
      <c r="R761" s="94"/>
      <c r="S761" s="94"/>
      <c r="T761" s="94"/>
    </row>
    <row r="762" ht="15.75" customHeight="1">
      <c r="A762" s="204"/>
      <c r="B762" s="222"/>
      <c r="C762" s="206"/>
      <c r="D762" s="207"/>
      <c r="E762" s="3"/>
      <c r="F762" s="3"/>
      <c r="G762" s="3"/>
      <c r="H762" s="3"/>
      <c r="J762" s="226"/>
      <c r="K762" s="3"/>
      <c r="L762" s="3"/>
      <c r="O762" s="227"/>
      <c r="Q762" s="94"/>
      <c r="R762" s="94"/>
      <c r="S762" s="94"/>
      <c r="T762" s="94"/>
    </row>
    <row r="763" ht="15.75" customHeight="1">
      <c r="A763" s="204"/>
      <c r="B763" s="222"/>
      <c r="C763" s="206"/>
      <c r="D763" s="207"/>
      <c r="E763" s="3"/>
      <c r="F763" s="3"/>
      <c r="G763" s="3"/>
      <c r="H763" s="3"/>
      <c r="J763" s="226"/>
      <c r="K763" s="3"/>
      <c r="L763" s="3"/>
      <c r="O763" s="227"/>
      <c r="Q763" s="94"/>
      <c r="R763" s="94"/>
      <c r="S763" s="94"/>
      <c r="T763" s="94"/>
    </row>
    <row r="764" ht="15.75" customHeight="1">
      <c r="A764" s="204"/>
      <c r="B764" s="222"/>
      <c r="C764" s="206"/>
      <c r="D764" s="207"/>
      <c r="E764" s="3"/>
      <c r="F764" s="3"/>
      <c r="G764" s="3"/>
      <c r="H764" s="3"/>
      <c r="J764" s="226"/>
      <c r="K764" s="3"/>
      <c r="L764" s="3"/>
      <c r="O764" s="227"/>
      <c r="Q764" s="94"/>
      <c r="R764" s="94"/>
      <c r="S764" s="94"/>
      <c r="T764" s="94"/>
    </row>
    <row r="765" ht="15.75" customHeight="1">
      <c r="A765" s="204"/>
      <c r="B765" s="222"/>
      <c r="C765" s="206"/>
      <c r="D765" s="207"/>
      <c r="E765" s="3"/>
      <c r="F765" s="3"/>
      <c r="G765" s="3"/>
      <c r="H765" s="3"/>
      <c r="J765" s="226"/>
      <c r="K765" s="3"/>
      <c r="L765" s="3"/>
      <c r="O765" s="227"/>
      <c r="Q765" s="94"/>
      <c r="R765" s="94"/>
      <c r="S765" s="94"/>
      <c r="T765" s="94"/>
    </row>
    <row r="766" ht="15.75" customHeight="1">
      <c r="A766" s="204"/>
      <c r="B766" s="222"/>
      <c r="C766" s="206"/>
      <c r="D766" s="207"/>
      <c r="E766" s="3"/>
      <c r="F766" s="3"/>
      <c r="G766" s="3"/>
      <c r="H766" s="3"/>
      <c r="J766" s="226"/>
      <c r="K766" s="3"/>
      <c r="L766" s="3"/>
      <c r="O766" s="227"/>
      <c r="Q766" s="94"/>
      <c r="R766" s="94"/>
      <c r="S766" s="94"/>
      <c r="T766" s="94"/>
    </row>
    <row r="767" ht="15.75" customHeight="1">
      <c r="A767" s="204"/>
      <c r="B767" s="222"/>
      <c r="C767" s="206"/>
      <c r="D767" s="207"/>
      <c r="E767" s="3"/>
      <c r="F767" s="3"/>
      <c r="G767" s="3"/>
      <c r="H767" s="3"/>
      <c r="J767" s="226"/>
      <c r="K767" s="3"/>
      <c r="L767" s="3"/>
      <c r="O767" s="227"/>
      <c r="Q767" s="94"/>
      <c r="R767" s="94"/>
      <c r="S767" s="94"/>
      <c r="T767" s="94"/>
    </row>
    <row r="768" ht="15.75" customHeight="1">
      <c r="A768" s="204"/>
      <c r="B768" s="222"/>
      <c r="C768" s="206"/>
      <c r="D768" s="207"/>
      <c r="E768" s="3"/>
      <c r="F768" s="3"/>
      <c r="G768" s="3"/>
      <c r="H768" s="3"/>
      <c r="J768" s="226"/>
      <c r="K768" s="3"/>
      <c r="L768" s="3"/>
      <c r="O768" s="227"/>
      <c r="Q768" s="94"/>
      <c r="R768" s="94"/>
      <c r="S768" s="94"/>
      <c r="T768" s="94"/>
    </row>
    <row r="769" ht="15.75" customHeight="1">
      <c r="A769" s="204"/>
      <c r="B769" s="222"/>
      <c r="C769" s="206"/>
      <c r="D769" s="207"/>
      <c r="E769" s="3"/>
      <c r="F769" s="3"/>
      <c r="G769" s="3"/>
      <c r="H769" s="3"/>
      <c r="J769" s="226"/>
      <c r="K769" s="3"/>
      <c r="L769" s="3"/>
      <c r="O769" s="227"/>
      <c r="Q769" s="94"/>
      <c r="R769" s="94"/>
      <c r="S769" s="94"/>
      <c r="T769" s="94"/>
    </row>
    <row r="770" ht="15.75" customHeight="1">
      <c r="A770" s="204"/>
      <c r="B770" s="222"/>
      <c r="C770" s="206"/>
      <c r="D770" s="207"/>
      <c r="E770" s="3"/>
      <c r="F770" s="3"/>
      <c r="G770" s="3"/>
      <c r="H770" s="3"/>
      <c r="J770" s="226"/>
      <c r="K770" s="3"/>
      <c r="L770" s="3"/>
      <c r="O770" s="227"/>
      <c r="Q770" s="94"/>
      <c r="R770" s="94"/>
      <c r="S770" s="94"/>
      <c r="T770" s="94"/>
    </row>
    <row r="771" ht="15.75" customHeight="1">
      <c r="A771" s="204"/>
      <c r="B771" s="222"/>
      <c r="C771" s="206"/>
      <c r="D771" s="207"/>
      <c r="E771" s="3"/>
      <c r="F771" s="3"/>
      <c r="G771" s="3"/>
      <c r="H771" s="3"/>
      <c r="J771" s="226"/>
      <c r="K771" s="3"/>
      <c r="L771" s="3"/>
      <c r="O771" s="227"/>
      <c r="Q771" s="94"/>
      <c r="R771" s="94"/>
      <c r="S771" s="94"/>
      <c r="T771" s="94"/>
    </row>
    <row r="772" ht="15.75" customHeight="1">
      <c r="A772" s="204"/>
      <c r="B772" s="222"/>
      <c r="C772" s="206"/>
      <c r="D772" s="207"/>
      <c r="E772" s="3"/>
      <c r="F772" s="3"/>
      <c r="G772" s="3"/>
      <c r="H772" s="3"/>
      <c r="J772" s="226"/>
      <c r="K772" s="3"/>
      <c r="L772" s="3"/>
      <c r="O772" s="227"/>
      <c r="Q772" s="94"/>
      <c r="R772" s="94"/>
      <c r="S772" s="94"/>
      <c r="T772" s="94"/>
    </row>
    <row r="773" ht="15.75" customHeight="1">
      <c r="A773" s="204"/>
      <c r="B773" s="222"/>
      <c r="C773" s="206"/>
      <c r="D773" s="207"/>
      <c r="E773" s="3"/>
      <c r="F773" s="3"/>
      <c r="G773" s="3"/>
      <c r="H773" s="3"/>
      <c r="J773" s="226"/>
      <c r="K773" s="3"/>
      <c r="L773" s="3"/>
      <c r="O773" s="227"/>
      <c r="Q773" s="94"/>
      <c r="R773" s="94"/>
      <c r="S773" s="94"/>
      <c r="T773" s="94"/>
    </row>
    <row r="774" ht="15.75" customHeight="1">
      <c r="A774" s="204"/>
      <c r="B774" s="222"/>
      <c r="C774" s="206"/>
      <c r="D774" s="207"/>
      <c r="E774" s="3"/>
      <c r="F774" s="3"/>
      <c r="G774" s="3"/>
      <c r="H774" s="3"/>
      <c r="J774" s="226"/>
      <c r="K774" s="3"/>
      <c r="L774" s="3"/>
      <c r="O774" s="227"/>
      <c r="Q774" s="94"/>
      <c r="R774" s="94"/>
      <c r="S774" s="94"/>
      <c r="T774" s="94"/>
    </row>
    <row r="775" ht="15.75" customHeight="1">
      <c r="A775" s="204"/>
      <c r="B775" s="222"/>
      <c r="C775" s="206"/>
      <c r="D775" s="207"/>
      <c r="E775" s="3"/>
      <c r="F775" s="3"/>
      <c r="G775" s="3"/>
      <c r="H775" s="3"/>
      <c r="J775" s="226"/>
      <c r="K775" s="3"/>
      <c r="L775" s="3"/>
      <c r="O775" s="227"/>
      <c r="Q775" s="94"/>
      <c r="R775" s="94"/>
      <c r="S775" s="94"/>
      <c r="T775" s="94"/>
    </row>
    <row r="776" ht="15.75" customHeight="1">
      <c r="A776" s="204"/>
      <c r="B776" s="222"/>
      <c r="C776" s="206"/>
      <c r="D776" s="207"/>
      <c r="E776" s="3"/>
      <c r="F776" s="3"/>
      <c r="G776" s="3"/>
      <c r="H776" s="3"/>
      <c r="J776" s="226"/>
      <c r="K776" s="3"/>
      <c r="L776" s="3"/>
      <c r="O776" s="227"/>
      <c r="Q776" s="94"/>
      <c r="R776" s="94"/>
      <c r="S776" s="94"/>
      <c r="T776" s="94"/>
    </row>
    <row r="777" ht="15.75" customHeight="1">
      <c r="A777" s="204"/>
      <c r="B777" s="222"/>
      <c r="C777" s="206"/>
      <c r="D777" s="207"/>
      <c r="E777" s="3"/>
      <c r="F777" s="3"/>
      <c r="G777" s="3"/>
      <c r="H777" s="3"/>
      <c r="J777" s="226"/>
      <c r="K777" s="3"/>
      <c r="L777" s="3"/>
      <c r="O777" s="227"/>
      <c r="Q777" s="94"/>
      <c r="R777" s="94"/>
      <c r="S777" s="94"/>
      <c r="T777" s="94"/>
    </row>
    <row r="778" ht="15.75" customHeight="1">
      <c r="A778" s="204"/>
      <c r="B778" s="222"/>
      <c r="C778" s="206"/>
      <c r="D778" s="207"/>
      <c r="E778" s="3"/>
      <c r="F778" s="3"/>
      <c r="G778" s="3"/>
      <c r="H778" s="3"/>
      <c r="J778" s="226"/>
      <c r="K778" s="3"/>
      <c r="L778" s="3"/>
      <c r="O778" s="227"/>
      <c r="Q778" s="94"/>
      <c r="R778" s="94"/>
      <c r="S778" s="94"/>
      <c r="T778" s="94"/>
    </row>
    <row r="779" ht="15.75" customHeight="1">
      <c r="A779" s="204"/>
      <c r="B779" s="222"/>
      <c r="C779" s="206"/>
      <c r="D779" s="207"/>
      <c r="E779" s="3"/>
      <c r="F779" s="3"/>
      <c r="G779" s="3"/>
      <c r="H779" s="3"/>
      <c r="J779" s="226"/>
      <c r="K779" s="3"/>
      <c r="L779" s="3"/>
      <c r="O779" s="227"/>
      <c r="Q779" s="94"/>
      <c r="R779" s="94"/>
      <c r="S779" s="94"/>
      <c r="T779" s="94"/>
    </row>
    <row r="780" ht="15.75" customHeight="1">
      <c r="A780" s="204"/>
      <c r="B780" s="222"/>
      <c r="C780" s="206"/>
      <c r="D780" s="207"/>
      <c r="E780" s="3"/>
      <c r="F780" s="3"/>
      <c r="G780" s="3"/>
      <c r="H780" s="3"/>
      <c r="J780" s="226"/>
      <c r="K780" s="3"/>
      <c r="L780" s="3"/>
      <c r="O780" s="227"/>
      <c r="Q780" s="94"/>
      <c r="R780" s="94"/>
      <c r="S780" s="94"/>
      <c r="T780" s="94"/>
    </row>
    <row r="781" ht="15.75" customHeight="1">
      <c r="A781" s="204"/>
      <c r="B781" s="222"/>
      <c r="C781" s="206"/>
      <c r="D781" s="207"/>
      <c r="E781" s="3"/>
      <c r="F781" s="3"/>
      <c r="G781" s="3"/>
      <c r="H781" s="3"/>
      <c r="J781" s="226"/>
      <c r="K781" s="3"/>
      <c r="L781" s="3"/>
      <c r="O781" s="227"/>
      <c r="Q781" s="94"/>
      <c r="R781" s="94"/>
      <c r="S781" s="94"/>
      <c r="T781" s="94"/>
    </row>
    <row r="782" ht="15.75" customHeight="1">
      <c r="A782" s="204"/>
      <c r="B782" s="222"/>
      <c r="C782" s="206"/>
      <c r="D782" s="207"/>
      <c r="E782" s="3"/>
      <c r="F782" s="3"/>
      <c r="G782" s="3"/>
      <c r="H782" s="3"/>
      <c r="J782" s="226"/>
      <c r="K782" s="3"/>
      <c r="L782" s="3"/>
      <c r="O782" s="227"/>
      <c r="Q782" s="94"/>
      <c r="R782" s="94"/>
      <c r="S782" s="94"/>
      <c r="T782" s="94"/>
    </row>
    <row r="783" ht="15.75" customHeight="1">
      <c r="A783" s="204"/>
      <c r="B783" s="222"/>
      <c r="C783" s="206"/>
      <c r="D783" s="207"/>
      <c r="E783" s="3"/>
      <c r="F783" s="3"/>
      <c r="G783" s="3"/>
      <c r="H783" s="3"/>
      <c r="J783" s="226"/>
      <c r="K783" s="3"/>
      <c r="L783" s="3"/>
      <c r="O783" s="227"/>
      <c r="Q783" s="94"/>
      <c r="R783" s="94"/>
      <c r="S783" s="94"/>
      <c r="T783" s="94"/>
    </row>
    <row r="784" ht="15.75" customHeight="1">
      <c r="A784" s="204"/>
      <c r="B784" s="222"/>
      <c r="C784" s="206"/>
      <c r="D784" s="207"/>
      <c r="E784" s="3"/>
      <c r="F784" s="3"/>
      <c r="G784" s="3"/>
      <c r="H784" s="3"/>
      <c r="J784" s="226"/>
      <c r="K784" s="3"/>
      <c r="L784" s="3"/>
      <c r="O784" s="227"/>
      <c r="Q784" s="94"/>
      <c r="R784" s="94"/>
      <c r="S784" s="94"/>
      <c r="T784" s="94"/>
    </row>
    <row r="785" ht="15.75" customHeight="1">
      <c r="A785" s="204"/>
      <c r="B785" s="222"/>
      <c r="C785" s="206"/>
      <c r="D785" s="207"/>
      <c r="E785" s="3"/>
      <c r="F785" s="3"/>
      <c r="G785" s="3"/>
      <c r="H785" s="3"/>
      <c r="J785" s="226"/>
      <c r="K785" s="3"/>
      <c r="L785" s="3"/>
      <c r="O785" s="227"/>
      <c r="Q785" s="94"/>
      <c r="R785" s="94"/>
      <c r="S785" s="94"/>
      <c r="T785" s="94"/>
    </row>
    <row r="786" ht="15.75" customHeight="1">
      <c r="A786" s="204"/>
      <c r="B786" s="222"/>
      <c r="C786" s="206"/>
      <c r="D786" s="207"/>
      <c r="E786" s="3"/>
      <c r="F786" s="3"/>
      <c r="G786" s="3"/>
      <c r="H786" s="3"/>
      <c r="J786" s="226"/>
      <c r="K786" s="3"/>
      <c r="L786" s="3"/>
      <c r="O786" s="227"/>
      <c r="Q786" s="94"/>
      <c r="R786" s="94"/>
      <c r="S786" s="94"/>
      <c r="T786" s="94"/>
    </row>
    <row r="787" ht="15.75" customHeight="1">
      <c r="A787" s="204"/>
      <c r="B787" s="222"/>
      <c r="C787" s="206"/>
      <c r="D787" s="207"/>
      <c r="E787" s="3"/>
      <c r="F787" s="3"/>
      <c r="G787" s="3"/>
      <c r="H787" s="3"/>
      <c r="J787" s="226"/>
      <c r="K787" s="3"/>
      <c r="L787" s="3"/>
      <c r="O787" s="227"/>
      <c r="Q787" s="94"/>
      <c r="R787" s="94"/>
      <c r="S787" s="94"/>
      <c r="T787" s="94"/>
    </row>
    <row r="788" ht="15.75" customHeight="1">
      <c r="A788" s="204"/>
      <c r="B788" s="222"/>
      <c r="C788" s="206"/>
      <c r="D788" s="207"/>
      <c r="E788" s="3"/>
      <c r="F788" s="3"/>
      <c r="G788" s="3"/>
      <c r="H788" s="3"/>
      <c r="J788" s="226"/>
      <c r="K788" s="3"/>
      <c r="L788" s="3"/>
      <c r="O788" s="227"/>
      <c r="Q788" s="94"/>
      <c r="R788" s="94"/>
      <c r="S788" s="94"/>
      <c r="T788" s="94"/>
    </row>
    <row r="789" ht="15.75" customHeight="1">
      <c r="A789" s="204"/>
      <c r="B789" s="222"/>
      <c r="C789" s="206"/>
      <c r="D789" s="207"/>
      <c r="E789" s="3"/>
      <c r="F789" s="3"/>
      <c r="G789" s="3"/>
      <c r="H789" s="3"/>
      <c r="J789" s="226"/>
      <c r="K789" s="3"/>
      <c r="L789" s="3"/>
      <c r="O789" s="227"/>
      <c r="Q789" s="94"/>
      <c r="R789" s="94"/>
      <c r="S789" s="94"/>
      <c r="T789" s="94"/>
    </row>
    <row r="790" ht="15.75" customHeight="1">
      <c r="A790" s="204"/>
      <c r="B790" s="222"/>
      <c r="C790" s="206"/>
      <c r="D790" s="207"/>
      <c r="E790" s="3"/>
      <c r="F790" s="3"/>
      <c r="G790" s="3"/>
      <c r="H790" s="3"/>
      <c r="J790" s="226"/>
      <c r="K790" s="3"/>
      <c r="L790" s="3"/>
      <c r="O790" s="227"/>
      <c r="Q790" s="94"/>
      <c r="R790" s="94"/>
      <c r="S790" s="94"/>
      <c r="T790" s="94"/>
    </row>
    <row r="791" ht="15.75" customHeight="1">
      <c r="A791" s="204"/>
      <c r="B791" s="222"/>
      <c r="C791" s="206"/>
      <c r="D791" s="207"/>
      <c r="E791" s="3"/>
      <c r="F791" s="3"/>
      <c r="G791" s="3"/>
      <c r="H791" s="3"/>
      <c r="J791" s="226"/>
      <c r="K791" s="3"/>
      <c r="L791" s="3"/>
      <c r="O791" s="227"/>
      <c r="Q791" s="94"/>
      <c r="R791" s="94"/>
      <c r="S791" s="94"/>
      <c r="T791" s="94"/>
    </row>
    <row r="792" ht="15.75" customHeight="1">
      <c r="A792" s="204"/>
      <c r="B792" s="222"/>
      <c r="C792" s="206"/>
      <c r="D792" s="207"/>
      <c r="E792" s="3"/>
      <c r="F792" s="3"/>
      <c r="G792" s="3"/>
      <c r="H792" s="3"/>
      <c r="J792" s="226"/>
      <c r="K792" s="3"/>
      <c r="L792" s="3"/>
      <c r="O792" s="227"/>
      <c r="Q792" s="94"/>
      <c r="R792" s="94"/>
      <c r="S792" s="94"/>
      <c r="T792" s="94"/>
    </row>
    <row r="793" ht="15.75" customHeight="1">
      <c r="A793" s="204"/>
      <c r="B793" s="222"/>
      <c r="C793" s="206"/>
      <c r="D793" s="207"/>
      <c r="E793" s="3"/>
      <c r="F793" s="3"/>
      <c r="G793" s="3"/>
      <c r="H793" s="3"/>
      <c r="J793" s="226"/>
      <c r="K793" s="3"/>
      <c r="L793" s="3"/>
      <c r="O793" s="227"/>
      <c r="Q793" s="94"/>
      <c r="R793" s="94"/>
      <c r="S793" s="94"/>
      <c r="T793" s="94"/>
    </row>
    <row r="794" ht="15.75" customHeight="1">
      <c r="A794" s="204"/>
      <c r="B794" s="222"/>
      <c r="C794" s="206"/>
      <c r="D794" s="207"/>
      <c r="E794" s="3"/>
      <c r="F794" s="3"/>
      <c r="G794" s="3"/>
      <c r="H794" s="3"/>
      <c r="J794" s="226"/>
      <c r="K794" s="3"/>
      <c r="L794" s="3"/>
      <c r="O794" s="227"/>
      <c r="Q794" s="94"/>
      <c r="R794" s="94"/>
      <c r="S794" s="94"/>
      <c r="T794" s="94"/>
    </row>
    <row r="795" ht="15.75" customHeight="1">
      <c r="A795" s="204"/>
      <c r="B795" s="222"/>
      <c r="C795" s="206"/>
      <c r="D795" s="207"/>
      <c r="E795" s="3"/>
      <c r="F795" s="3"/>
      <c r="G795" s="3"/>
      <c r="H795" s="3"/>
      <c r="J795" s="226"/>
      <c r="K795" s="3"/>
      <c r="L795" s="3"/>
      <c r="O795" s="227"/>
      <c r="Q795" s="94"/>
      <c r="R795" s="94"/>
      <c r="S795" s="94"/>
      <c r="T795" s="94"/>
    </row>
    <row r="796" ht="15.75" customHeight="1">
      <c r="A796" s="204"/>
      <c r="B796" s="222"/>
      <c r="C796" s="206"/>
      <c r="D796" s="207"/>
      <c r="E796" s="3"/>
      <c r="F796" s="3"/>
      <c r="G796" s="3"/>
      <c r="H796" s="3"/>
      <c r="J796" s="226"/>
      <c r="K796" s="3"/>
      <c r="L796" s="3"/>
      <c r="O796" s="227"/>
      <c r="Q796" s="94"/>
      <c r="R796" s="94"/>
      <c r="S796" s="94"/>
      <c r="T796" s="94"/>
    </row>
    <row r="797" ht="15.75" customHeight="1">
      <c r="A797" s="204"/>
      <c r="B797" s="222"/>
      <c r="C797" s="206"/>
      <c r="D797" s="207"/>
      <c r="E797" s="3"/>
      <c r="F797" s="3"/>
      <c r="G797" s="3"/>
      <c r="H797" s="3"/>
      <c r="J797" s="226"/>
      <c r="K797" s="3"/>
      <c r="L797" s="3"/>
      <c r="O797" s="227"/>
      <c r="Q797" s="94"/>
      <c r="R797" s="94"/>
      <c r="S797" s="94"/>
      <c r="T797" s="94"/>
    </row>
    <row r="798" ht="15.75" customHeight="1">
      <c r="A798" s="204"/>
      <c r="B798" s="222"/>
      <c r="C798" s="206"/>
      <c r="D798" s="207"/>
      <c r="E798" s="3"/>
      <c r="F798" s="3"/>
      <c r="G798" s="3"/>
      <c r="H798" s="3"/>
      <c r="J798" s="226"/>
      <c r="K798" s="3"/>
      <c r="L798" s="3"/>
      <c r="O798" s="227"/>
      <c r="Q798" s="94"/>
      <c r="R798" s="94"/>
      <c r="S798" s="94"/>
      <c r="T798" s="94"/>
    </row>
    <row r="799" ht="15.75" customHeight="1">
      <c r="A799" s="204"/>
      <c r="B799" s="222"/>
      <c r="C799" s="206"/>
      <c r="D799" s="207"/>
      <c r="E799" s="3"/>
      <c r="F799" s="3"/>
      <c r="G799" s="3"/>
      <c r="H799" s="3"/>
      <c r="J799" s="226"/>
      <c r="K799" s="3"/>
      <c r="L799" s="3"/>
      <c r="O799" s="227"/>
      <c r="Q799" s="94"/>
      <c r="R799" s="94"/>
      <c r="S799" s="94"/>
      <c r="T799" s="94"/>
    </row>
    <row r="800" ht="15.75" customHeight="1">
      <c r="A800" s="204"/>
      <c r="B800" s="222"/>
      <c r="C800" s="206"/>
      <c r="D800" s="207"/>
      <c r="E800" s="3"/>
      <c r="F800" s="3"/>
      <c r="G800" s="3"/>
      <c r="H800" s="3"/>
      <c r="J800" s="226"/>
      <c r="K800" s="3"/>
      <c r="L800" s="3"/>
      <c r="O800" s="227"/>
      <c r="Q800" s="94"/>
      <c r="R800" s="94"/>
      <c r="S800" s="94"/>
      <c r="T800" s="94"/>
    </row>
    <row r="801" ht="15.75" customHeight="1">
      <c r="A801" s="204"/>
      <c r="B801" s="222"/>
      <c r="C801" s="206"/>
      <c r="D801" s="207"/>
      <c r="E801" s="3"/>
      <c r="F801" s="3"/>
      <c r="G801" s="3"/>
      <c r="H801" s="3"/>
      <c r="J801" s="226"/>
      <c r="K801" s="3"/>
      <c r="L801" s="3"/>
      <c r="O801" s="227"/>
      <c r="Q801" s="94"/>
      <c r="R801" s="94"/>
      <c r="S801" s="94"/>
      <c r="T801" s="94"/>
    </row>
    <row r="802" ht="15.75" customHeight="1">
      <c r="A802" s="204"/>
      <c r="B802" s="222"/>
      <c r="C802" s="206"/>
      <c r="D802" s="207"/>
      <c r="E802" s="3"/>
      <c r="F802" s="3"/>
      <c r="G802" s="3"/>
      <c r="H802" s="3"/>
      <c r="J802" s="226"/>
      <c r="K802" s="3"/>
      <c r="L802" s="3"/>
      <c r="O802" s="227"/>
      <c r="Q802" s="94"/>
      <c r="R802" s="94"/>
      <c r="S802" s="94"/>
      <c r="T802" s="94"/>
    </row>
    <row r="803" ht="15.75" customHeight="1">
      <c r="A803" s="204"/>
      <c r="B803" s="222"/>
      <c r="C803" s="206"/>
      <c r="D803" s="207"/>
      <c r="E803" s="3"/>
      <c r="F803" s="3"/>
      <c r="G803" s="3"/>
      <c r="H803" s="3"/>
      <c r="J803" s="226"/>
      <c r="K803" s="3"/>
      <c r="L803" s="3"/>
      <c r="O803" s="227"/>
      <c r="Q803" s="94"/>
      <c r="R803" s="94"/>
      <c r="S803" s="94"/>
      <c r="T803" s="94"/>
    </row>
    <row r="804" ht="15.75" customHeight="1">
      <c r="A804" s="204"/>
      <c r="B804" s="222"/>
      <c r="C804" s="206"/>
      <c r="D804" s="207"/>
      <c r="E804" s="3"/>
      <c r="F804" s="3"/>
      <c r="G804" s="3"/>
      <c r="H804" s="3"/>
      <c r="J804" s="226"/>
      <c r="K804" s="3"/>
      <c r="L804" s="3"/>
      <c r="O804" s="227"/>
      <c r="Q804" s="94"/>
      <c r="R804" s="94"/>
      <c r="S804" s="94"/>
      <c r="T804" s="94"/>
    </row>
    <row r="805" ht="15.75" customHeight="1">
      <c r="A805" s="204"/>
      <c r="B805" s="222"/>
      <c r="C805" s="206"/>
      <c r="D805" s="207"/>
      <c r="E805" s="3"/>
      <c r="F805" s="3"/>
      <c r="G805" s="3"/>
      <c r="H805" s="3"/>
      <c r="J805" s="226"/>
      <c r="K805" s="3"/>
      <c r="L805" s="3"/>
      <c r="O805" s="227"/>
      <c r="Q805" s="94"/>
      <c r="R805" s="94"/>
      <c r="S805" s="94"/>
      <c r="T805" s="94"/>
    </row>
    <row r="806" ht="15.75" customHeight="1">
      <c r="A806" s="204"/>
      <c r="B806" s="222"/>
      <c r="C806" s="206"/>
      <c r="D806" s="207"/>
      <c r="E806" s="3"/>
      <c r="F806" s="3"/>
      <c r="G806" s="3"/>
      <c r="H806" s="3"/>
      <c r="J806" s="226"/>
      <c r="K806" s="3"/>
      <c r="L806" s="3"/>
      <c r="O806" s="227"/>
      <c r="Q806" s="94"/>
      <c r="R806" s="94"/>
      <c r="S806" s="94"/>
      <c r="T806" s="94"/>
    </row>
    <row r="807" ht="15.75" customHeight="1">
      <c r="A807" s="204"/>
      <c r="B807" s="222"/>
      <c r="C807" s="206"/>
      <c r="D807" s="207"/>
      <c r="E807" s="3"/>
      <c r="F807" s="3"/>
      <c r="G807" s="3"/>
      <c r="H807" s="3"/>
      <c r="J807" s="226"/>
      <c r="K807" s="3"/>
      <c r="L807" s="3"/>
      <c r="O807" s="227"/>
      <c r="Q807" s="94"/>
      <c r="R807" s="94"/>
      <c r="S807" s="94"/>
      <c r="T807" s="94"/>
    </row>
    <row r="808" ht="15.75" customHeight="1">
      <c r="A808" s="204"/>
      <c r="B808" s="222"/>
      <c r="C808" s="206"/>
      <c r="D808" s="207"/>
      <c r="E808" s="3"/>
      <c r="F808" s="3"/>
      <c r="G808" s="3"/>
      <c r="H808" s="3"/>
      <c r="J808" s="226"/>
      <c r="K808" s="3"/>
      <c r="L808" s="3"/>
      <c r="O808" s="227"/>
      <c r="Q808" s="94"/>
      <c r="R808" s="94"/>
      <c r="S808" s="94"/>
      <c r="T808" s="94"/>
    </row>
    <row r="809" ht="15.75" customHeight="1">
      <c r="A809" s="204"/>
      <c r="B809" s="222"/>
      <c r="C809" s="206"/>
      <c r="D809" s="207"/>
      <c r="E809" s="3"/>
      <c r="F809" s="3"/>
      <c r="G809" s="3"/>
      <c r="H809" s="3"/>
      <c r="J809" s="226"/>
      <c r="K809" s="3"/>
      <c r="L809" s="3"/>
      <c r="O809" s="227"/>
      <c r="Q809" s="94"/>
      <c r="R809" s="94"/>
      <c r="S809" s="94"/>
      <c r="T809" s="94"/>
    </row>
    <row r="810" ht="15.75" customHeight="1">
      <c r="A810" s="204"/>
      <c r="B810" s="222"/>
      <c r="C810" s="206"/>
      <c r="D810" s="207"/>
      <c r="E810" s="3"/>
      <c r="F810" s="3"/>
      <c r="G810" s="3"/>
      <c r="H810" s="3"/>
      <c r="J810" s="226"/>
      <c r="K810" s="3"/>
      <c r="L810" s="3"/>
      <c r="O810" s="227"/>
      <c r="Q810" s="94"/>
      <c r="R810" s="94"/>
      <c r="S810" s="94"/>
      <c r="T810" s="94"/>
    </row>
    <row r="811" ht="15.75" customHeight="1">
      <c r="A811" s="204"/>
      <c r="B811" s="222"/>
      <c r="C811" s="206"/>
      <c r="D811" s="207"/>
      <c r="E811" s="3"/>
      <c r="F811" s="3"/>
      <c r="G811" s="3"/>
      <c r="H811" s="3"/>
      <c r="J811" s="226"/>
      <c r="K811" s="3"/>
      <c r="L811" s="3"/>
      <c r="O811" s="227"/>
      <c r="Q811" s="94"/>
      <c r="R811" s="94"/>
      <c r="S811" s="94"/>
      <c r="T811" s="94"/>
    </row>
    <row r="812" ht="15.75" customHeight="1">
      <c r="A812" s="204"/>
      <c r="B812" s="222"/>
      <c r="C812" s="206"/>
      <c r="D812" s="207"/>
      <c r="E812" s="3"/>
      <c r="F812" s="3"/>
      <c r="G812" s="3"/>
      <c r="H812" s="3"/>
      <c r="J812" s="226"/>
      <c r="K812" s="3"/>
      <c r="L812" s="3"/>
      <c r="O812" s="227"/>
      <c r="Q812" s="94"/>
      <c r="R812" s="94"/>
      <c r="S812" s="94"/>
      <c r="T812" s="94"/>
    </row>
    <row r="813" ht="15.75" customHeight="1">
      <c r="A813" s="204"/>
      <c r="B813" s="222"/>
      <c r="C813" s="206"/>
      <c r="D813" s="207"/>
      <c r="E813" s="3"/>
      <c r="F813" s="3"/>
      <c r="G813" s="3"/>
      <c r="H813" s="3"/>
      <c r="J813" s="226"/>
      <c r="K813" s="3"/>
      <c r="L813" s="3"/>
      <c r="O813" s="227"/>
      <c r="Q813" s="94"/>
      <c r="R813" s="94"/>
      <c r="S813" s="94"/>
      <c r="T813" s="94"/>
    </row>
    <row r="814" ht="15.75" customHeight="1">
      <c r="A814" s="204"/>
      <c r="B814" s="222"/>
      <c r="C814" s="206"/>
      <c r="D814" s="207"/>
      <c r="E814" s="3"/>
      <c r="F814" s="3"/>
      <c r="G814" s="3"/>
      <c r="H814" s="3"/>
      <c r="J814" s="226"/>
      <c r="K814" s="3"/>
      <c r="L814" s="3"/>
      <c r="O814" s="227"/>
      <c r="Q814" s="94"/>
      <c r="R814" s="94"/>
      <c r="S814" s="94"/>
      <c r="T814" s="94"/>
    </row>
    <row r="815" ht="15.75" customHeight="1">
      <c r="A815" s="204"/>
      <c r="B815" s="222"/>
      <c r="C815" s="206"/>
      <c r="D815" s="207"/>
      <c r="E815" s="3"/>
      <c r="F815" s="3"/>
      <c r="G815" s="3"/>
      <c r="H815" s="3"/>
      <c r="J815" s="226"/>
      <c r="K815" s="3"/>
      <c r="L815" s="3"/>
      <c r="O815" s="227"/>
      <c r="Q815" s="94"/>
      <c r="R815" s="94"/>
      <c r="S815" s="94"/>
      <c r="T815" s="94"/>
    </row>
    <row r="816" ht="15.75" customHeight="1">
      <c r="A816" s="204"/>
      <c r="B816" s="222"/>
      <c r="C816" s="206"/>
      <c r="D816" s="207"/>
      <c r="E816" s="3"/>
      <c r="F816" s="3"/>
      <c r="G816" s="3"/>
      <c r="H816" s="3"/>
      <c r="J816" s="226"/>
      <c r="K816" s="3"/>
      <c r="L816" s="3"/>
      <c r="O816" s="227"/>
      <c r="Q816" s="94"/>
      <c r="R816" s="94"/>
      <c r="S816" s="94"/>
      <c r="T816" s="94"/>
    </row>
    <row r="817" ht="15.75" customHeight="1">
      <c r="A817" s="204"/>
      <c r="B817" s="222"/>
      <c r="C817" s="206"/>
      <c r="D817" s="207"/>
      <c r="E817" s="3"/>
      <c r="F817" s="3"/>
      <c r="G817" s="3"/>
      <c r="H817" s="3"/>
      <c r="J817" s="226"/>
      <c r="K817" s="3"/>
      <c r="L817" s="3"/>
      <c r="O817" s="227"/>
      <c r="Q817" s="94"/>
      <c r="R817" s="94"/>
      <c r="S817" s="94"/>
      <c r="T817" s="94"/>
    </row>
    <row r="818" ht="15.75" customHeight="1">
      <c r="A818" s="204"/>
      <c r="B818" s="222"/>
      <c r="C818" s="206"/>
      <c r="D818" s="207"/>
      <c r="E818" s="3"/>
      <c r="F818" s="3"/>
      <c r="G818" s="3"/>
      <c r="H818" s="3"/>
      <c r="J818" s="226"/>
      <c r="K818" s="3"/>
      <c r="L818" s="3"/>
      <c r="O818" s="227"/>
      <c r="Q818" s="94"/>
      <c r="R818" s="94"/>
      <c r="S818" s="94"/>
      <c r="T818" s="94"/>
    </row>
    <row r="819" ht="15.75" customHeight="1">
      <c r="A819" s="204"/>
      <c r="B819" s="222"/>
      <c r="C819" s="206"/>
      <c r="D819" s="207"/>
      <c r="E819" s="3"/>
      <c r="F819" s="3"/>
      <c r="G819" s="3"/>
      <c r="H819" s="3"/>
      <c r="J819" s="226"/>
      <c r="K819" s="3"/>
      <c r="L819" s="3"/>
      <c r="O819" s="227"/>
      <c r="Q819" s="94"/>
      <c r="R819" s="94"/>
      <c r="S819" s="94"/>
      <c r="T819" s="94"/>
    </row>
    <row r="820" ht="15.75" customHeight="1">
      <c r="A820" s="204"/>
      <c r="B820" s="222"/>
      <c r="C820" s="206"/>
      <c r="D820" s="207"/>
      <c r="E820" s="3"/>
      <c r="F820" s="3"/>
      <c r="G820" s="3"/>
      <c r="H820" s="3"/>
      <c r="J820" s="226"/>
      <c r="K820" s="3"/>
      <c r="L820" s="3"/>
      <c r="O820" s="227"/>
      <c r="Q820" s="94"/>
      <c r="R820" s="94"/>
      <c r="S820" s="94"/>
      <c r="T820" s="94"/>
    </row>
    <row r="821" ht="15.75" customHeight="1">
      <c r="A821" s="204"/>
      <c r="B821" s="222"/>
      <c r="C821" s="206"/>
      <c r="D821" s="207"/>
      <c r="E821" s="3"/>
      <c r="F821" s="3"/>
      <c r="G821" s="3"/>
      <c r="H821" s="3"/>
      <c r="J821" s="226"/>
      <c r="K821" s="3"/>
      <c r="L821" s="3"/>
      <c r="O821" s="227"/>
      <c r="Q821" s="94"/>
      <c r="R821" s="94"/>
      <c r="S821" s="94"/>
      <c r="T821" s="94"/>
    </row>
    <row r="822" ht="15.75" customHeight="1">
      <c r="A822" s="204"/>
      <c r="B822" s="222"/>
      <c r="C822" s="206"/>
      <c r="D822" s="207"/>
      <c r="E822" s="3"/>
      <c r="F822" s="3"/>
      <c r="G822" s="3"/>
      <c r="H822" s="3"/>
      <c r="J822" s="226"/>
      <c r="K822" s="3"/>
      <c r="L822" s="3"/>
      <c r="O822" s="227"/>
      <c r="Q822" s="94"/>
      <c r="R822" s="94"/>
      <c r="S822" s="94"/>
      <c r="T822" s="94"/>
    </row>
    <row r="823" ht="15.75" customHeight="1">
      <c r="A823" s="204"/>
      <c r="B823" s="222"/>
      <c r="C823" s="206"/>
      <c r="D823" s="207"/>
      <c r="E823" s="3"/>
      <c r="F823" s="3"/>
      <c r="G823" s="3"/>
      <c r="H823" s="3"/>
      <c r="J823" s="226"/>
      <c r="K823" s="3"/>
      <c r="L823" s="3"/>
      <c r="O823" s="227"/>
      <c r="Q823" s="94"/>
      <c r="R823" s="94"/>
      <c r="S823" s="94"/>
      <c r="T823" s="94"/>
    </row>
    <row r="824" ht="15.75" customHeight="1">
      <c r="A824" s="204"/>
      <c r="B824" s="222"/>
      <c r="C824" s="206"/>
      <c r="D824" s="207"/>
      <c r="E824" s="3"/>
      <c r="F824" s="3"/>
      <c r="G824" s="3"/>
      <c r="H824" s="3"/>
      <c r="J824" s="226"/>
      <c r="K824" s="3"/>
      <c r="L824" s="3"/>
      <c r="O824" s="227"/>
      <c r="Q824" s="94"/>
      <c r="R824" s="94"/>
      <c r="S824" s="94"/>
      <c r="T824" s="94"/>
    </row>
    <row r="825" ht="15.75" customHeight="1">
      <c r="A825" s="204"/>
      <c r="B825" s="222"/>
      <c r="C825" s="206"/>
      <c r="D825" s="207"/>
      <c r="E825" s="3"/>
      <c r="F825" s="3"/>
      <c r="G825" s="3"/>
      <c r="H825" s="3"/>
      <c r="J825" s="226"/>
      <c r="K825" s="3"/>
      <c r="L825" s="3"/>
      <c r="O825" s="227"/>
      <c r="Q825" s="94"/>
      <c r="R825" s="94"/>
      <c r="S825" s="94"/>
      <c r="T825" s="94"/>
    </row>
    <row r="826" ht="15.75" customHeight="1">
      <c r="A826" s="204"/>
      <c r="B826" s="222"/>
      <c r="C826" s="206"/>
      <c r="D826" s="207"/>
      <c r="E826" s="3"/>
      <c r="F826" s="3"/>
      <c r="G826" s="3"/>
      <c r="H826" s="3"/>
      <c r="J826" s="226"/>
      <c r="K826" s="3"/>
      <c r="L826" s="3"/>
      <c r="O826" s="227"/>
      <c r="Q826" s="94"/>
      <c r="R826" s="94"/>
      <c r="S826" s="94"/>
      <c r="T826" s="94"/>
    </row>
    <row r="827" ht="15.75" customHeight="1">
      <c r="A827" s="204"/>
      <c r="B827" s="222"/>
      <c r="C827" s="206"/>
      <c r="D827" s="207"/>
      <c r="E827" s="3"/>
      <c r="F827" s="3"/>
      <c r="G827" s="3"/>
      <c r="H827" s="3"/>
      <c r="J827" s="226"/>
      <c r="K827" s="3"/>
      <c r="L827" s="3"/>
      <c r="O827" s="227"/>
      <c r="Q827" s="94"/>
      <c r="R827" s="94"/>
      <c r="S827" s="94"/>
      <c r="T827" s="94"/>
    </row>
    <row r="828" ht="15.75" customHeight="1">
      <c r="A828" s="204"/>
      <c r="B828" s="222"/>
      <c r="C828" s="206"/>
      <c r="D828" s="207"/>
      <c r="E828" s="3"/>
      <c r="F828" s="3"/>
      <c r="G828" s="3"/>
      <c r="H828" s="3"/>
      <c r="J828" s="226"/>
      <c r="K828" s="3"/>
      <c r="L828" s="3"/>
      <c r="O828" s="227"/>
      <c r="Q828" s="94"/>
      <c r="R828" s="94"/>
      <c r="S828" s="94"/>
      <c r="T828" s="94"/>
    </row>
    <row r="829" ht="15.75" customHeight="1">
      <c r="A829" s="204"/>
      <c r="B829" s="222"/>
      <c r="C829" s="206"/>
      <c r="D829" s="207"/>
      <c r="E829" s="3"/>
      <c r="F829" s="3"/>
      <c r="G829" s="3"/>
      <c r="H829" s="3"/>
      <c r="J829" s="226"/>
      <c r="K829" s="3"/>
      <c r="L829" s="3"/>
      <c r="O829" s="227"/>
      <c r="Q829" s="94"/>
      <c r="R829" s="94"/>
      <c r="S829" s="94"/>
      <c r="T829" s="94"/>
    </row>
    <row r="830" ht="15.75" customHeight="1">
      <c r="A830" s="204"/>
      <c r="B830" s="222"/>
      <c r="C830" s="206"/>
      <c r="D830" s="207"/>
      <c r="E830" s="3"/>
      <c r="F830" s="3"/>
      <c r="G830" s="3"/>
      <c r="H830" s="3"/>
      <c r="J830" s="226"/>
      <c r="K830" s="3"/>
      <c r="L830" s="3"/>
      <c r="O830" s="227"/>
      <c r="Q830" s="94"/>
      <c r="R830" s="94"/>
      <c r="S830" s="94"/>
      <c r="T830" s="94"/>
    </row>
    <row r="831" ht="15.75" customHeight="1">
      <c r="A831" s="204"/>
      <c r="B831" s="222"/>
      <c r="C831" s="206"/>
      <c r="D831" s="207"/>
      <c r="E831" s="3"/>
      <c r="F831" s="3"/>
      <c r="G831" s="3"/>
      <c r="H831" s="3"/>
      <c r="J831" s="226"/>
      <c r="K831" s="3"/>
      <c r="L831" s="3"/>
      <c r="O831" s="227"/>
      <c r="Q831" s="94"/>
      <c r="R831" s="94"/>
      <c r="S831" s="94"/>
      <c r="T831" s="94"/>
    </row>
    <row r="832" ht="15.75" customHeight="1">
      <c r="A832" s="204"/>
      <c r="B832" s="222"/>
      <c r="C832" s="206"/>
      <c r="D832" s="207"/>
      <c r="E832" s="3"/>
      <c r="F832" s="3"/>
      <c r="G832" s="3"/>
      <c r="H832" s="3"/>
      <c r="J832" s="226"/>
      <c r="K832" s="3"/>
      <c r="L832" s="3"/>
      <c r="O832" s="227"/>
      <c r="Q832" s="94"/>
      <c r="R832" s="94"/>
      <c r="S832" s="94"/>
      <c r="T832" s="94"/>
    </row>
    <row r="833" ht="15.75" customHeight="1">
      <c r="A833" s="204"/>
      <c r="B833" s="222"/>
      <c r="C833" s="206"/>
      <c r="D833" s="207"/>
      <c r="E833" s="3"/>
      <c r="F833" s="3"/>
      <c r="G833" s="3"/>
      <c r="H833" s="3"/>
      <c r="J833" s="226"/>
      <c r="K833" s="3"/>
      <c r="L833" s="3"/>
      <c r="O833" s="227"/>
      <c r="Q833" s="94"/>
      <c r="R833" s="94"/>
      <c r="S833" s="94"/>
      <c r="T833" s="94"/>
    </row>
    <row r="834" ht="15.75" customHeight="1">
      <c r="A834" s="204"/>
      <c r="B834" s="222"/>
      <c r="C834" s="206"/>
      <c r="D834" s="207"/>
      <c r="E834" s="3"/>
      <c r="F834" s="3"/>
      <c r="G834" s="3"/>
      <c r="H834" s="3"/>
      <c r="J834" s="226"/>
      <c r="K834" s="3"/>
      <c r="L834" s="3"/>
      <c r="O834" s="227"/>
      <c r="Q834" s="94"/>
      <c r="R834" s="94"/>
      <c r="S834" s="94"/>
      <c r="T834" s="94"/>
    </row>
    <row r="835" ht="15.75" customHeight="1">
      <c r="A835" s="204"/>
      <c r="B835" s="222"/>
      <c r="C835" s="206"/>
      <c r="D835" s="207"/>
      <c r="E835" s="3"/>
      <c r="F835" s="3"/>
      <c r="G835" s="3"/>
      <c r="H835" s="3"/>
      <c r="J835" s="226"/>
      <c r="K835" s="3"/>
      <c r="L835" s="3"/>
      <c r="O835" s="227"/>
      <c r="Q835" s="94"/>
      <c r="R835" s="94"/>
      <c r="S835" s="94"/>
      <c r="T835" s="94"/>
    </row>
    <row r="836" ht="15.75" customHeight="1">
      <c r="A836" s="204"/>
      <c r="B836" s="222"/>
      <c r="C836" s="206"/>
      <c r="D836" s="207"/>
      <c r="E836" s="3"/>
      <c r="F836" s="3"/>
      <c r="G836" s="3"/>
      <c r="H836" s="3"/>
      <c r="J836" s="226"/>
      <c r="K836" s="3"/>
      <c r="L836" s="3"/>
      <c r="O836" s="227"/>
      <c r="Q836" s="94"/>
      <c r="R836" s="94"/>
      <c r="S836" s="94"/>
      <c r="T836" s="94"/>
    </row>
    <row r="837" ht="15.75" customHeight="1">
      <c r="A837" s="204"/>
      <c r="B837" s="222"/>
      <c r="C837" s="206"/>
      <c r="D837" s="207"/>
      <c r="E837" s="3"/>
      <c r="F837" s="3"/>
      <c r="G837" s="3"/>
      <c r="H837" s="3"/>
      <c r="J837" s="226"/>
      <c r="K837" s="3"/>
      <c r="L837" s="3"/>
      <c r="O837" s="227"/>
      <c r="Q837" s="94"/>
      <c r="R837" s="94"/>
      <c r="S837" s="94"/>
      <c r="T837" s="94"/>
    </row>
    <row r="838" ht="15.75" customHeight="1">
      <c r="A838" s="204"/>
      <c r="B838" s="222"/>
      <c r="C838" s="206"/>
      <c r="D838" s="207"/>
      <c r="E838" s="3"/>
      <c r="F838" s="3"/>
      <c r="G838" s="3"/>
      <c r="H838" s="3"/>
      <c r="J838" s="226"/>
      <c r="K838" s="3"/>
      <c r="L838" s="3"/>
      <c r="O838" s="227"/>
      <c r="Q838" s="94"/>
      <c r="R838" s="94"/>
      <c r="S838" s="94"/>
      <c r="T838" s="94"/>
    </row>
    <row r="839" ht="15.75" customHeight="1">
      <c r="A839" s="204"/>
      <c r="B839" s="222"/>
      <c r="C839" s="206"/>
      <c r="D839" s="207"/>
      <c r="E839" s="3"/>
      <c r="F839" s="3"/>
      <c r="G839" s="3"/>
      <c r="H839" s="3"/>
      <c r="J839" s="226"/>
      <c r="K839" s="3"/>
      <c r="L839" s="3"/>
      <c r="O839" s="227"/>
      <c r="Q839" s="94"/>
      <c r="R839" s="94"/>
      <c r="S839" s="94"/>
      <c r="T839" s="94"/>
    </row>
    <row r="840" ht="15.75" customHeight="1">
      <c r="A840" s="204"/>
      <c r="B840" s="222"/>
      <c r="C840" s="206"/>
      <c r="D840" s="207"/>
      <c r="E840" s="3"/>
      <c r="F840" s="3"/>
      <c r="G840" s="3"/>
      <c r="H840" s="3"/>
      <c r="J840" s="226"/>
      <c r="K840" s="3"/>
      <c r="L840" s="3"/>
      <c r="O840" s="227"/>
      <c r="Q840" s="94"/>
      <c r="R840" s="94"/>
      <c r="S840" s="94"/>
      <c r="T840" s="94"/>
    </row>
    <row r="841" ht="15.75" customHeight="1">
      <c r="A841" s="204"/>
      <c r="B841" s="222"/>
      <c r="C841" s="206"/>
      <c r="D841" s="207"/>
      <c r="E841" s="3"/>
      <c r="F841" s="3"/>
      <c r="G841" s="3"/>
      <c r="H841" s="3"/>
      <c r="J841" s="226"/>
      <c r="K841" s="3"/>
      <c r="L841" s="3"/>
      <c r="O841" s="227"/>
      <c r="Q841" s="94"/>
      <c r="R841" s="94"/>
      <c r="S841" s="94"/>
      <c r="T841" s="94"/>
    </row>
    <row r="842" ht="15.75" customHeight="1">
      <c r="A842" s="204"/>
      <c r="B842" s="222"/>
      <c r="C842" s="206"/>
      <c r="D842" s="207"/>
      <c r="E842" s="3"/>
      <c r="F842" s="3"/>
      <c r="G842" s="3"/>
      <c r="H842" s="3"/>
      <c r="J842" s="226"/>
      <c r="K842" s="3"/>
      <c r="L842" s="3"/>
      <c r="O842" s="227"/>
      <c r="Q842" s="94"/>
      <c r="R842" s="94"/>
      <c r="S842" s="94"/>
      <c r="T842" s="94"/>
    </row>
    <row r="843" ht="15.75" customHeight="1">
      <c r="A843" s="204"/>
      <c r="B843" s="222"/>
      <c r="C843" s="206"/>
      <c r="D843" s="207"/>
      <c r="E843" s="3"/>
      <c r="F843" s="3"/>
      <c r="G843" s="3"/>
      <c r="H843" s="3"/>
      <c r="J843" s="226"/>
      <c r="K843" s="3"/>
      <c r="L843" s="3"/>
      <c r="O843" s="227"/>
      <c r="Q843" s="94"/>
      <c r="R843" s="94"/>
      <c r="S843" s="94"/>
      <c r="T843" s="94"/>
    </row>
    <row r="844" ht="15.75" customHeight="1">
      <c r="A844" s="204"/>
      <c r="B844" s="222"/>
      <c r="C844" s="206"/>
      <c r="D844" s="207"/>
      <c r="E844" s="3"/>
      <c r="F844" s="3"/>
      <c r="G844" s="3"/>
      <c r="H844" s="3"/>
      <c r="J844" s="226"/>
      <c r="K844" s="3"/>
      <c r="L844" s="3"/>
      <c r="O844" s="227"/>
      <c r="Q844" s="94"/>
      <c r="R844" s="94"/>
      <c r="S844" s="94"/>
      <c r="T844" s="94"/>
    </row>
    <row r="845" ht="15.75" customHeight="1">
      <c r="A845" s="204"/>
      <c r="B845" s="222"/>
      <c r="C845" s="206"/>
      <c r="D845" s="207"/>
      <c r="E845" s="3"/>
      <c r="F845" s="3"/>
      <c r="G845" s="3"/>
      <c r="H845" s="3"/>
      <c r="J845" s="226"/>
      <c r="K845" s="3"/>
      <c r="L845" s="3"/>
      <c r="O845" s="227"/>
      <c r="Q845" s="94"/>
      <c r="R845" s="94"/>
      <c r="S845" s="94"/>
      <c r="T845" s="94"/>
    </row>
    <row r="846" ht="15.75" customHeight="1">
      <c r="A846" s="204"/>
      <c r="B846" s="222"/>
      <c r="C846" s="206"/>
      <c r="D846" s="207"/>
      <c r="E846" s="3"/>
      <c r="F846" s="3"/>
      <c r="G846" s="3"/>
      <c r="H846" s="3"/>
      <c r="J846" s="226"/>
      <c r="K846" s="3"/>
      <c r="L846" s="3"/>
      <c r="O846" s="227"/>
      <c r="Q846" s="94"/>
      <c r="R846" s="94"/>
      <c r="S846" s="94"/>
      <c r="T846" s="94"/>
    </row>
    <row r="847" ht="15.75" customHeight="1">
      <c r="A847" s="204"/>
      <c r="B847" s="222"/>
      <c r="C847" s="206"/>
      <c r="D847" s="207"/>
      <c r="E847" s="3"/>
      <c r="F847" s="3"/>
      <c r="G847" s="3"/>
      <c r="H847" s="3"/>
      <c r="J847" s="226"/>
      <c r="K847" s="3"/>
      <c r="L847" s="3"/>
      <c r="O847" s="227"/>
      <c r="Q847" s="94"/>
      <c r="R847" s="94"/>
      <c r="S847" s="94"/>
      <c r="T847" s="94"/>
    </row>
    <row r="848" ht="15.75" customHeight="1">
      <c r="A848" s="204"/>
      <c r="B848" s="222"/>
      <c r="C848" s="206"/>
      <c r="D848" s="207"/>
      <c r="E848" s="3"/>
      <c r="F848" s="3"/>
      <c r="G848" s="3"/>
      <c r="H848" s="3"/>
      <c r="J848" s="226"/>
      <c r="K848" s="3"/>
      <c r="L848" s="3"/>
      <c r="O848" s="227"/>
      <c r="Q848" s="94"/>
      <c r="R848" s="94"/>
      <c r="S848" s="94"/>
      <c r="T848" s="94"/>
    </row>
    <row r="849" ht="15.75" customHeight="1">
      <c r="A849" s="204"/>
      <c r="B849" s="222"/>
      <c r="C849" s="206"/>
      <c r="D849" s="207"/>
      <c r="E849" s="3"/>
      <c r="F849" s="3"/>
      <c r="G849" s="3"/>
      <c r="H849" s="3"/>
      <c r="J849" s="226"/>
      <c r="K849" s="3"/>
      <c r="L849" s="3"/>
      <c r="O849" s="227"/>
      <c r="Q849" s="94"/>
      <c r="R849" s="94"/>
      <c r="S849" s="94"/>
      <c r="T849" s="94"/>
    </row>
    <row r="850" ht="15.75" customHeight="1">
      <c r="A850" s="204"/>
      <c r="B850" s="222"/>
      <c r="C850" s="206"/>
      <c r="D850" s="207"/>
      <c r="E850" s="3"/>
      <c r="F850" s="3"/>
      <c r="G850" s="3"/>
      <c r="H850" s="3"/>
      <c r="J850" s="226"/>
      <c r="K850" s="3"/>
      <c r="L850" s="3"/>
      <c r="O850" s="227"/>
      <c r="Q850" s="94"/>
      <c r="R850" s="94"/>
      <c r="S850" s="94"/>
      <c r="T850" s="94"/>
    </row>
    <row r="851" ht="15.75" customHeight="1">
      <c r="A851" s="204"/>
      <c r="B851" s="222"/>
      <c r="C851" s="206"/>
      <c r="D851" s="207"/>
      <c r="E851" s="3"/>
      <c r="F851" s="3"/>
      <c r="G851" s="3"/>
      <c r="H851" s="3"/>
      <c r="J851" s="226"/>
      <c r="K851" s="3"/>
      <c r="L851" s="3"/>
      <c r="O851" s="227"/>
      <c r="Q851" s="94"/>
      <c r="R851" s="94"/>
      <c r="S851" s="94"/>
      <c r="T851" s="94"/>
    </row>
    <row r="852" ht="15.75" customHeight="1">
      <c r="A852" s="204"/>
      <c r="B852" s="222"/>
      <c r="C852" s="206"/>
      <c r="D852" s="207"/>
      <c r="E852" s="3"/>
      <c r="F852" s="3"/>
      <c r="G852" s="3"/>
      <c r="H852" s="3"/>
      <c r="J852" s="226"/>
      <c r="K852" s="3"/>
      <c r="L852" s="3"/>
      <c r="O852" s="227"/>
      <c r="Q852" s="94"/>
      <c r="R852" s="94"/>
      <c r="S852" s="94"/>
      <c r="T852" s="94"/>
    </row>
    <row r="853" ht="15.75" customHeight="1">
      <c r="A853" s="204"/>
      <c r="B853" s="222"/>
      <c r="C853" s="206"/>
      <c r="D853" s="207"/>
      <c r="E853" s="3"/>
      <c r="F853" s="3"/>
      <c r="G853" s="3"/>
      <c r="H853" s="3"/>
      <c r="J853" s="226"/>
      <c r="K853" s="3"/>
      <c r="L853" s="3"/>
      <c r="O853" s="227"/>
      <c r="Q853" s="94"/>
      <c r="R853" s="94"/>
      <c r="S853" s="94"/>
      <c r="T853" s="94"/>
    </row>
    <row r="854" ht="15.75" customHeight="1">
      <c r="A854" s="204"/>
      <c r="B854" s="222"/>
      <c r="C854" s="206"/>
      <c r="D854" s="207"/>
      <c r="E854" s="3"/>
      <c r="F854" s="3"/>
      <c r="G854" s="3"/>
      <c r="H854" s="3"/>
      <c r="J854" s="226"/>
      <c r="K854" s="3"/>
      <c r="L854" s="3"/>
      <c r="O854" s="227"/>
      <c r="Q854" s="94"/>
      <c r="R854" s="94"/>
      <c r="S854" s="94"/>
      <c r="T854" s="94"/>
    </row>
    <row r="855" ht="15.75" customHeight="1">
      <c r="A855" s="204"/>
      <c r="B855" s="222"/>
      <c r="C855" s="206"/>
      <c r="D855" s="207"/>
      <c r="E855" s="3"/>
      <c r="F855" s="3"/>
      <c r="G855" s="3"/>
      <c r="H855" s="3"/>
      <c r="J855" s="226"/>
      <c r="K855" s="3"/>
      <c r="L855" s="3"/>
      <c r="O855" s="227"/>
      <c r="Q855" s="94"/>
      <c r="R855" s="94"/>
      <c r="S855" s="94"/>
      <c r="T855" s="94"/>
    </row>
    <row r="856" ht="15.75" customHeight="1">
      <c r="A856" s="204"/>
      <c r="B856" s="222"/>
      <c r="C856" s="223"/>
      <c r="D856" s="231"/>
      <c r="E856" s="3"/>
      <c r="F856" s="3"/>
      <c r="G856" s="3"/>
      <c r="H856" s="3"/>
      <c r="J856" s="226"/>
      <c r="K856" s="3"/>
      <c r="L856" s="3"/>
      <c r="O856" s="227"/>
      <c r="Q856" s="94"/>
      <c r="R856" s="94"/>
      <c r="S856" s="94"/>
      <c r="T856" s="94"/>
    </row>
    <row r="857" ht="15.75" customHeight="1">
      <c r="A857" s="204"/>
      <c r="B857" s="222"/>
      <c r="C857" s="223"/>
      <c r="D857" s="231"/>
      <c r="E857" s="3"/>
      <c r="F857" s="3"/>
      <c r="G857" s="3"/>
      <c r="H857" s="3"/>
      <c r="J857" s="226"/>
      <c r="K857" s="3"/>
      <c r="L857" s="3"/>
      <c r="O857" s="227"/>
      <c r="Q857" s="94"/>
      <c r="R857" s="94"/>
      <c r="S857" s="94"/>
      <c r="T857" s="94"/>
    </row>
    <row r="858" ht="15.75" customHeight="1">
      <c r="A858" s="204"/>
      <c r="B858" s="222"/>
      <c r="C858" s="206"/>
      <c r="D858" s="207"/>
      <c r="E858" s="3"/>
      <c r="F858" s="3"/>
      <c r="G858" s="3"/>
      <c r="H858" s="3"/>
      <c r="J858" s="226"/>
      <c r="K858" s="3"/>
      <c r="L858" s="3"/>
      <c r="O858" s="227"/>
      <c r="Q858" s="94"/>
      <c r="R858" s="94"/>
      <c r="S858" s="94"/>
      <c r="T858" s="94"/>
    </row>
    <row r="859" ht="15.75" customHeight="1">
      <c r="A859" s="204"/>
      <c r="B859" s="222"/>
      <c r="C859" s="206"/>
      <c r="D859" s="207"/>
      <c r="E859" s="3"/>
      <c r="F859" s="3"/>
      <c r="G859" s="3"/>
      <c r="H859" s="3"/>
      <c r="J859" s="226"/>
      <c r="K859" s="3"/>
      <c r="L859" s="3"/>
      <c r="O859" s="227"/>
      <c r="Q859" s="94"/>
      <c r="R859" s="94"/>
      <c r="S859" s="94"/>
      <c r="T859" s="94"/>
    </row>
    <row r="860" ht="15.75" customHeight="1">
      <c r="A860" s="204"/>
      <c r="B860" s="222"/>
      <c r="C860" s="206"/>
      <c r="D860" s="207"/>
      <c r="E860" s="3"/>
      <c r="F860" s="3"/>
      <c r="G860" s="3"/>
      <c r="H860" s="3"/>
      <c r="J860" s="226"/>
      <c r="K860" s="3"/>
      <c r="L860" s="3"/>
      <c r="O860" s="227"/>
      <c r="Q860" s="94"/>
      <c r="R860" s="94"/>
      <c r="S860" s="94"/>
      <c r="T860" s="94"/>
    </row>
    <row r="861" ht="15.75" customHeight="1">
      <c r="A861" s="204"/>
      <c r="B861" s="222"/>
      <c r="C861" s="206"/>
      <c r="D861" s="207"/>
      <c r="E861" s="3"/>
      <c r="F861" s="3"/>
      <c r="G861" s="3"/>
      <c r="H861" s="3"/>
      <c r="J861" s="226"/>
      <c r="K861" s="3"/>
      <c r="L861" s="3"/>
      <c r="O861" s="227"/>
      <c r="Q861" s="94"/>
      <c r="R861" s="94"/>
      <c r="S861" s="94"/>
      <c r="T861" s="94"/>
    </row>
    <row r="862" ht="15.75" customHeight="1">
      <c r="A862" s="204"/>
      <c r="B862" s="222"/>
      <c r="C862" s="206"/>
      <c r="D862" s="207"/>
      <c r="E862" s="3"/>
      <c r="F862" s="3"/>
      <c r="G862" s="3"/>
      <c r="H862" s="3"/>
      <c r="J862" s="226"/>
      <c r="K862" s="3"/>
      <c r="L862" s="3"/>
      <c r="O862" s="227"/>
      <c r="Q862" s="94"/>
      <c r="R862" s="94"/>
      <c r="S862" s="94"/>
      <c r="T862" s="94"/>
    </row>
    <row r="863" ht="15.75" customHeight="1">
      <c r="A863" s="204"/>
      <c r="B863" s="222"/>
      <c r="C863" s="206"/>
      <c r="D863" s="207"/>
      <c r="E863" s="3"/>
      <c r="F863" s="3"/>
      <c r="G863" s="3"/>
      <c r="H863" s="3"/>
      <c r="J863" s="226"/>
      <c r="K863" s="3"/>
      <c r="L863" s="3"/>
      <c r="O863" s="227"/>
      <c r="Q863" s="94"/>
      <c r="R863" s="94"/>
      <c r="S863" s="94"/>
      <c r="T863" s="94"/>
    </row>
    <row r="864" ht="15.75" customHeight="1">
      <c r="A864" s="204"/>
      <c r="B864" s="222"/>
      <c r="C864" s="206"/>
      <c r="D864" s="207"/>
      <c r="E864" s="3"/>
      <c r="F864" s="3"/>
      <c r="G864" s="3"/>
      <c r="H864" s="3"/>
      <c r="J864" s="226"/>
      <c r="K864" s="3"/>
      <c r="L864" s="3"/>
      <c r="O864" s="227"/>
      <c r="Q864" s="94"/>
      <c r="R864" s="94"/>
      <c r="S864" s="94"/>
      <c r="T864" s="94"/>
    </row>
    <row r="865" ht="15.75" customHeight="1">
      <c r="A865" s="204"/>
      <c r="B865" s="222"/>
      <c r="C865" s="206"/>
      <c r="D865" s="207"/>
      <c r="E865" s="3"/>
      <c r="F865" s="3"/>
      <c r="G865" s="3"/>
      <c r="H865" s="3"/>
      <c r="J865" s="226"/>
      <c r="K865" s="3"/>
      <c r="L865" s="3"/>
      <c r="O865" s="227"/>
      <c r="Q865" s="94"/>
      <c r="R865" s="94"/>
      <c r="S865" s="94"/>
      <c r="T865" s="94"/>
    </row>
    <row r="866" ht="15.75" customHeight="1">
      <c r="A866" s="204"/>
      <c r="B866" s="222"/>
      <c r="C866" s="206"/>
      <c r="D866" s="207"/>
      <c r="E866" s="3"/>
      <c r="F866" s="3"/>
      <c r="G866" s="3"/>
      <c r="H866" s="3"/>
      <c r="J866" s="226"/>
      <c r="K866" s="3"/>
      <c r="L866" s="3"/>
      <c r="O866" s="227"/>
      <c r="Q866" s="94"/>
      <c r="R866" s="94"/>
      <c r="S866" s="94"/>
      <c r="T866" s="94"/>
    </row>
    <row r="867" ht="15.75" customHeight="1">
      <c r="A867" s="204"/>
      <c r="B867" s="222"/>
      <c r="C867" s="206"/>
      <c r="D867" s="207"/>
      <c r="E867" s="3"/>
      <c r="F867" s="3"/>
      <c r="G867" s="3"/>
      <c r="H867" s="3"/>
      <c r="J867" s="226"/>
      <c r="K867" s="3"/>
      <c r="L867" s="3"/>
      <c r="O867" s="227"/>
      <c r="Q867" s="94"/>
      <c r="R867" s="94"/>
      <c r="S867" s="94"/>
      <c r="T867" s="94"/>
    </row>
    <row r="868" ht="15.75" customHeight="1">
      <c r="A868" s="204"/>
      <c r="B868" s="222"/>
      <c r="C868" s="206"/>
      <c r="D868" s="207"/>
      <c r="E868" s="3"/>
      <c r="F868" s="3"/>
      <c r="G868" s="3"/>
      <c r="H868" s="3"/>
      <c r="J868" s="226"/>
      <c r="K868" s="3"/>
      <c r="L868" s="3"/>
      <c r="O868" s="227"/>
      <c r="Q868" s="94"/>
      <c r="R868" s="94"/>
      <c r="S868" s="94"/>
      <c r="T868" s="94"/>
    </row>
    <row r="869" ht="15.75" customHeight="1">
      <c r="A869" s="204"/>
      <c r="B869" s="222"/>
      <c r="C869" s="206"/>
      <c r="D869" s="207"/>
      <c r="E869" s="3"/>
      <c r="F869" s="3"/>
      <c r="G869" s="3"/>
      <c r="H869" s="3"/>
      <c r="J869" s="226"/>
      <c r="K869" s="3"/>
      <c r="L869" s="3"/>
      <c r="O869" s="227"/>
      <c r="Q869" s="94"/>
      <c r="R869" s="94"/>
      <c r="S869" s="94"/>
      <c r="T869" s="94"/>
    </row>
    <row r="870" ht="15.75" customHeight="1">
      <c r="A870" s="204"/>
      <c r="B870" s="222"/>
      <c r="C870" s="206"/>
      <c r="D870" s="207"/>
      <c r="E870" s="3"/>
      <c r="F870" s="3"/>
      <c r="G870" s="3"/>
      <c r="H870" s="3"/>
      <c r="J870" s="226"/>
      <c r="K870" s="3"/>
      <c r="L870" s="3"/>
      <c r="O870" s="227"/>
      <c r="Q870" s="94"/>
      <c r="R870" s="94"/>
      <c r="S870" s="94"/>
      <c r="T870" s="94"/>
    </row>
    <row r="871" ht="15.75" customHeight="1">
      <c r="A871" s="204"/>
      <c r="B871" s="222"/>
      <c r="C871" s="206"/>
      <c r="D871" s="207"/>
      <c r="E871" s="3"/>
      <c r="F871" s="3"/>
      <c r="G871" s="3"/>
      <c r="H871" s="3"/>
      <c r="J871" s="226"/>
      <c r="K871" s="3"/>
      <c r="L871" s="3"/>
      <c r="O871" s="227"/>
      <c r="Q871" s="94"/>
      <c r="R871" s="94"/>
      <c r="S871" s="94"/>
      <c r="T871" s="94"/>
    </row>
    <row r="872" ht="15.75" customHeight="1">
      <c r="A872" s="204"/>
      <c r="B872" s="222"/>
      <c r="C872" s="206"/>
      <c r="D872" s="207"/>
      <c r="E872" s="3"/>
      <c r="F872" s="3"/>
      <c r="G872" s="3"/>
      <c r="H872" s="3"/>
      <c r="J872" s="226"/>
      <c r="K872" s="3"/>
      <c r="L872" s="3"/>
      <c r="O872" s="227"/>
      <c r="Q872" s="94"/>
      <c r="R872" s="94"/>
      <c r="S872" s="94"/>
      <c r="T872" s="94"/>
    </row>
    <row r="873" ht="15.75" customHeight="1">
      <c r="A873" s="204"/>
      <c r="B873" s="222"/>
      <c r="C873" s="206"/>
      <c r="D873" s="207"/>
      <c r="E873" s="3"/>
      <c r="F873" s="3"/>
      <c r="G873" s="3"/>
      <c r="H873" s="3"/>
      <c r="J873" s="226"/>
      <c r="K873" s="3"/>
      <c r="L873" s="3"/>
      <c r="O873" s="227"/>
      <c r="Q873" s="94"/>
      <c r="R873" s="94"/>
      <c r="S873" s="94"/>
      <c r="T873" s="94"/>
    </row>
    <row r="874" ht="15.75" customHeight="1">
      <c r="A874" s="204"/>
      <c r="B874" s="222"/>
      <c r="C874" s="206"/>
      <c r="D874" s="207"/>
      <c r="E874" s="3"/>
      <c r="F874" s="3"/>
      <c r="G874" s="3"/>
      <c r="H874" s="3"/>
      <c r="J874" s="226"/>
      <c r="K874" s="3"/>
      <c r="L874" s="3"/>
      <c r="O874" s="227"/>
      <c r="Q874" s="94"/>
      <c r="R874" s="94"/>
      <c r="S874" s="94"/>
      <c r="T874" s="94"/>
    </row>
    <row r="875" ht="15.75" customHeight="1">
      <c r="A875" s="204"/>
      <c r="B875" s="222"/>
      <c r="C875" s="206"/>
      <c r="D875" s="207"/>
      <c r="E875" s="3"/>
      <c r="F875" s="3"/>
      <c r="G875" s="3"/>
      <c r="H875" s="3"/>
      <c r="J875" s="226"/>
      <c r="K875" s="3"/>
      <c r="L875" s="3"/>
      <c r="O875" s="227"/>
      <c r="Q875" s="94"/>
      <c r="R875" s="94"/>
      <c r="S875" s="94"/>
      <c r="T875" s="94"/>
    </row>
    <row r="876" ht="15.75" customHeight="1">
      <c r="A876" s="204"/>
      <c r="B876" s="222"/>
      <c r="C876" s="206"/>
      <c r="D876" s="207"/>
      <c r="E876" s="3"/>
      <c r="F876" s="3"/>
      <c r="G876" s="3"/>
      <c r="H876" s="3"/>
      <c r="J876" s="226"/>
      <c r="K876" s="3"/>
      <c r="L876" s="3"/>
      <c r="O876" s="227"/>
      <c r="Q876" s="94"/>
      <c r="R876" s="94"/>
      <c r="S876" s="94"/>
      <c r="T876" s="94"/>
    </row>
    <row r="877" ht="15.75" customHeight="1">
      <c r="A877" s="204"/>
      <c r="B877" s="222"/>
      <c r="C877" s="206"/>
      <c r="D877" s="207"/>
      <c r="E877" s="3"/>
      <c r="F877" s="3"/>
      <c r="G877" s="3"/>
      <c r="H877" s="3"/>
      <c r="J877" s="226"/>
      <c r="K877" s="3"/>
      <c r="L877" s="3"/>
      <c r="O877" s="227"/>
      <c r="Q877" s="94"/>
      <c r="R877" s="94"/>
      <c r="S877" s="94"/>
      <c r="T877" s="94"/>
    </row>
    <row r="878" ht="15.75" customHeight="1">
      <c r="A878" s="204"/>
      <c r="B878" s="222"/>
      <c r="C878" s="206"/>
      <c r="D878" s="207"/>
      <c r="E878" s="3"/>
      <c r="F878" s="3"/>
      <c r="G878" s="3"/>
      <c r="H878" s="3"/>
      <c r="J878" s="226"/>
      <c r="K878" s="3"/>
      <c r="L878" s="3"/>
      <c r="O878" s="227"/>
      <c r="Q878" s="94"/>
      <c r="R878" s="94"/>
      <c r="S878" s="94"/>
      <c r="T878" s="94"/>
    </row>
    <row r="879" ht="15.75" customHeight="1">
      <c r="A879" s="204"/>
      <c r="B879" s="222"/>
      <c r="C879" s="206"/>
      <c r="D879" s="207"/>
      <c r="E879" s="3"/>
      <c r="F879" s="3"/>
      <c r="G879" s="3"/>
      <c r="H879" s="3"/>
      <c r="J879" s="226"/>
      <c r="K879" s="3"/>
      <c r="L879" s="3"/>
      <c r="O879" s="227"/>
      <c r="Q879" s="94"/>
      <c r="R879" s="94"/>
      <c r="S879" s="94"/>
      <c r="T879" s="94"/>
    </row>
    <row r="880" ht="15.75" customHeight="1">
      <c r="A880" s="204"/>
      <c r="B880" s="222"/>
      <c r="C880" s="206"/>
      <c r="D880" s="207"/>
      <c r="E880" s="3"/>
      <c r="F880" s="3"/>
      <c r="G880" s="3"/>
      <c r="H880" s="3"/>
      <c r="J880" s="226"/>
      <c r="K880" s="3"/>
      <c r="L880" s="3"/>
      <c r="O880" s="227"/>
      <c r="Q880" s="94"/>
      <c r="R880" s="94"/>
      <c r="S880" s="94"/>
      <c r="T880" s="94"/>
    </row>
    <row r="881" ht="15.75" customHeight="1">
      <c r="A881" s="204"/>
      <c r="B881" s="222"/>
      <c r="C881" s="206"/>
      <c r="D881" s="207"/>
      <c r="E881" s="3"/>
      <c r="F881" s="3"/>
      <c r="G881" s="3"/>
      <c r="H881" s="3"/>
      <c r="J881" s="226"/>
      <c r="K881" s="3"/>
      <c r="L881" s="3"/>
      <c r="O881" s="227"/>
      <c r="Q881" s="94"/>
      <c r="R881" s="94"/>
      <c r="S881" s="94"/>
      <c r="T881" s="94"/>
    </row>
    <row r="882" ht="15.75" customHeight="1">
      <c r="A882" s="204"/>
      <c r="B882" s="222"/>
      <c r="C882" s="206"/>
      <c r="D882" s="207"/>
      <c r="E882" s="3"/>
      <c r="F882" s="3"/>
      <c r="G882" s="3"/>
      <c r="H882" s="3"/>
      <c r="J882" s="226"/>
      <c r="K882" s="3"/>
      <c r="L882" s="3"/>
      <c r="O882" s="227"/>
      <c r="Q882" s="94"/>
      <c r="R882" s="94"/>
      <c r="S882" s="94"/>
      <c r="T882" s="94"/>
    </row>
    <row r="883" ht="15.75" customHeight="1">
      <c r="A883" s="204"/>
      <c r="B883" s="222"/>
      <c r="C883" s="206"/>
      <c r="D883" s="207"/>
      <c r="E883" s="3"/>
      <c r="F883" s="3"/>
      <c r="G883" s="3"/>
      <c r="H883" s="3"/>
      <c r="J883" s="226"/>
      <c r="K883" s="3"/>
      <c r="L883" s="3"/>
      <c r="O883" s="227"/>
      <c r="Q883" s="94"/>
      <c r="R883" s="94"/>
      <c r="S883" s="94"/>
      <c r="T883" s="94"/>
    </row>
    <row r="884" ht="15.75" customHeight="1">
      <c r="A884" s="204"/>
      <c r="B884" s="222"/>
      <c r="C884" s="206"/>
      <c r="D884" s="207"/>
      <c r="E884" s="3"/>
      <c r="F884" s="3"/>
      <c r="G884" s="3"/>
      <c r="H884" s="3"/>
      <c r="J884" s="226"/>
      <c r="K884" s="3"/>
      <c r="L884" s="3"/>
      <c r="O884" s="227"/>
      <c r="Q884" s="94"/>
      <c r="R884" s="94"/>
      <c r="S884" s="94"/>
      <c r="T884" s="94"/>
    </row>
    <row r="885" ht="15.75" customHeight="1">
      <c r="A885" s="204"/>
      <c r="B885" s="222"/>
      <c r="C885" s="206"/>
      <c r="D885" s="207"/>
      <c r="E885" s="3"/>
      <c r="F885" s="3"/>
      <c r="G885" s="3"/>
      <c r="H885" s="3"/>
      <c r="J885" s="226"/>
      <c r="K885" s="3"/>
      <c r="L885" s="3"/>
      <c r="O885" s="227"/>
      <c r="Q885" s="94"/>
      <c r="R885" s="94"/>
      <c r="S885" s="94"/>
      <c r="T885" s="94"/>
    </row>
    <row r="886" ht="15.75" customHeight="1">
      <c r="A886" s="204"/>
      <c r="B886" s="222"/>
      <c r="C886" s="206"/>
      <c r="D886" s="207"/>
      <c r="E886" s="3"/>
      <c r="F886" s="3"/>
      <c r="G886" s="3"/>
      <c r="H886" s="3"/>
      <c r="J886" s="226"/>
      <c r="K886" s="3"/>
      <c r="L886" s="3"/>
      <c r="O886" s="227"/>
      <c r="Q886" s="94"/>
      <c r="R886" s="94"/>
      <c r="S886" s="94"/>
      <c r="T886" s="94"/>
    </row>
    <row r="887" ht="15.75" customHeight="1">
      <c r="A887" s="204"/>
      <c r="B887" s="222"/>
      <c r="C887" s="206"/>
      <c r="D887" s="207"/>
      <c r="E887" s="3"/>
      <c r="F887" s="3"/>
      <c r="G887" s="3"/>
      <c r="H887" s="3"/>
      <c r="J887" s="226"/>
      <c r="K887" s="3"/>
      <c r="L887" s="3"/>
      <c r="O887" s="227"/>
      <c r="Q887" s="94"/>
      <c r="R887" s="94"/>
      <c r="S887" s="94"/>
      <c r="T887" s="94"/>
    </row>
    <row r="888" ht="15.75" customHeight="1">
      <c r="A888" s="204"/>
      <c r="B888" s="222"/>
      <c r="C888" s="206"/>
      <c r="D888" s="207"/>
      <c r="E888" s="3"/>
      <c r="F888" s="3"/>
      <c r="G888" s="3"/>
      <c r="H888" s="3"/>
      <c r="J888" s="226"/>
      <c r="K888" s="3"/>
      <c r="L888" s="3"/>
      <c r="O888" s="227"/>
      <c r="Q888" s="94"/>
      <c r="R888" s="94"/>
      <c r="S888" s="94"/>
      <c r="T888" s="94"/>
    </row>
    <row r="889" ht="15.75" customHeight="1">
      <c r="A889" s="204"/>
      <c r="B889" s="222"/>
      <c r="C889" s="206"/>
      <c r="D889" s="207"/>
      <c r="E889" s="3"/>
      <c r="F889" s="3"/>
      <c r="G889" s="3"/>
      <c r="H889" s="3"/>
      <c r="J889" s="226"/>
      <c r="K889" s="3"/>
      <c r="L889" s="3"/>
      <c r="O889" s="227"/>
      <c r="Q889" s="94"/>
      <c r="R889" s="94"/>
      <c r="S889" s="94"/>
      <c r="T889" s="94"/>
    </row>
    <row r="890" ht="15.75" customHeight="1">
      <c r="A890" s="204"/>
      <c r="B890" s="222"/>
      <c r="C890" s="206"/>
      <c r="D890" s="207"/>
      <c r="E890" s="3"/>
      <c r="F890" s="3"/>
      <c r="G890" s="3"/>
      <c r="H890" s="3"/>
      <c r="J890" s="226"/>
      <c r="K890" s="3"/>
      <c r="L890" s="3"/>
      <c r="O890" s="227"/>
      <c r="Q890" s="94"/>
      <c r="R890" s="94"/>
      <c r="S890" s="94"/>
      <c r="T890" s="94"/>
    </row>
    <row r="891" ht="15.75" customHeight="1">
      <c r="A891" s="204"/>
      <c r="B891" s="222"/>
      <c r="C891" s="206"/>
      <c r="D891" s="207"/>
      <c r="E891" s="3"/>
      <c r="F891" s="3"/>
      <c r="G891" s="3"/>
      <c r="H891" s="3"/>
      <c r="J891" s="226"/>
      <c r="K891" s="3"/>
      <c r="L891" s="3"/>
      <c r="O891" s="227"/>
      <c r="Q891" s="94"/>
      <c r="R891" s="94"/>
      <c r="S891" s="94"/>
      <c r="T891" s="94"/>
    </row>
    <row r="892" ht="15.75" customHeight="1">
      <c r="A892" s="204"/>
      <c r="B892" s="222"/>
      <c r="C892" s="206"/>
      <c r="D892" s="207"/>
      <c r="E892" s="3"/>
      <c r="F892" s="3"/>
      <c r="G892" s="3"/>
      <c r="H892" s="3"/>
      <c r="J892" s="226"/>
      <c r="K892" s="3"/>
      <c r="L892" s="3"/>
      <c r="O892" s="227"/>
      <c r="Q892" s="94"/>
      <c r="R892" s="94"/>
      <c r="S892" s="94"/>
      <c r="T892" s="94"/>
    </row>
    <row r="893" ht="15.75" customHeight="1">
      <c r="A893" s="204"/>
      <c r="B893" s="222"/>
      <c r="C893" s="206"/>
      <c r="D893" s="207"/>
      <c r="E893" s="3"/>
      <c r="F893" s="3"/>
      <c r="G893" s="3"/>
      <c r="H893" s="3"/>
      <c r="J893" s="226"/>
      <c r="K893" s="3"/>
      <c r="L893" s="3"/>
      <c r="O893" s="227"/>
      <c r="Q893" s="94"/>
      <c r="R893" s="94"/>
      <c r="S893" s="94"/>
      <c r="T893" s="94"/>
    </row>
    <row r="894" ht="15.75" customHeight="1">
      <c r="A894" s="204"/>
      <c r="B894" s="222"/>
      <c r="C894" s="206"/>
      <c r="D894" s="207"/>
      <c r="E894" s="3"/>
      <c r="F894" s="3"/>
      <c r="G894" s="3"/>
      <c r="H894" s="3"/>
      <c r="J894" s="226"/>
      <c r="K894" s="3"/>
      <c r="L894" s="3"/>
      <c r="O894" s="227"/>
      <c r="Q894" s="94"/>
      <c r="R894" s="94"/>
      <c r="S894" s="94"/>
      <c r="T894" s="94"/>
    </row>
    <row r="895" ht="15.75" customHeight="1">
      <c r="A895" s="204"/>
      <c r="B895" s="222"/>
      <c r="C895" s="206"/>
      <c r="D895" s="207"/>
      <c r="E895" s="3"/>
      <c r="F895" s="3"/>
      <c r="G895" s="3"/>
      <c r="H895" s="3"/>
      <c r="J895" s="226"/>
      <c r="K895" s="3"/>
      <c r="L895" s="3"/>
      <c r="O895" s="227"/>
      <c r="Q895" s="94"/>
      <c r="R895" s="94"/>
      <c r="S895" s="94"/>
      <c r="T895" s="94"/>
    </row>
    <row r="896" ht="15.75" customHeight="1">
      <c r="A896" s="204"/>
      <c r="B896" s="222"/>
      <c r="C896" s="206"/>
      <c r="D896" s="207"/>
      <c r="E896" s="3"/>
      <c r="F896" s="3"/>
      <c r="G896" s="3"/>
      <c r="H896" s="3"/>
      <c r="J896" s="226"/>
      <c r="K896" s="3"/>
      <c r="L896" s="3"/>
      <c r="O896" s="227"/>
      <c r="Q896" s="94"/>
      <c r="R896" s="94"/>
      <c r="S896" s="94"/>
      <c r="T896" s="94"/>
    </row>
    <row r="897" ht="15.75" customHeight="1">
      <c r="A897" s="204"/>
      <c r="B897" s="222"/>
      <c r="C897" s="206"/>
      <c r="D897" s="207"/>
      <c r="E897" s="3"/>
      <c r="F897" s="3"/>
      <c r="G897" s="3"/>
      <c r="H897" s="3"/>
      <c r="J897" s="226"/>
      <c r="K897" s="3"/>
      <c r="L897" s="3"/>
      <c r="O897" s="227"/>
      <c r="Q897" s="94"/>
      <c r="R897" s="94"/>
      <c r="S897" s="94"/>
      <c r="T897" s="94"/>
    </row>
    <row r="898" ht="15.75" customHeight="1">
      <c r="A898" s="204"/>
      <c r="B898" s="222"/>
      <c r="C898" s="206"/>
      <c r="D898" s="207"/>
      <c r="E898" s="3"/>
      <c r="F898" s="3"/>
      <c r="G898" s="3"/>
      <c r="H898" s="3"/>
      <c r="J898" s="226"/>
      <c r="K898" s="3"/>
      <c r="L898" s="3"/>
      <c r="O898" s="227"/>
      <c r="Q898" s="94"/>
      <c r="R898" s="94"/>
      <c r="S898" s="94"/>
      <c r="T898" s="94"/>
    </row>
    <row r="899" ht="15.75" customHeight="1">
      <c r="A899" s="204"/>
      <c r="B899" s="222"/>
      <c r="C899" s="206"/>
      <c r="D899" s="207"/>
      <c r="E899" s="3"/>
      <c r="F899" s="3"/>
      <c r="G899" s="3"/>
      <c r="H899" s="3"/>
      <c r="J899" s="226"/>
      <c r="K899" s="3"/>
      <c r="L899" s="3"/>
      <c r="O899" s="227"/>
      <c r="Q899" s="94"/>
      <c r="R899" s="94"/>
      <c r="S899" s="94"/>
      <c r="T899" s="94"/>
    </row>
    <row r="900" ht="15.75" customHeight="1">
      <c r="A900" s="204"/>
      <c r="B900" s="222"/>
      <c r="C900" s="206"/>
      <c r="D900" s="207"/>
      <c r="E900" s="3"/>
      <c r="F900" s="3"/>
      <c r="G900" s="3"/>
      <c r="H900" s="3"/>
      <c r="J900" s="226"/>
      <c r="K900" s="3"/>
      <c r="L900" s="3"/>
      <c r="O900" s="227"/>
      <c r="Q900" s="94"/>
      <c r="R900" s="94"/>
      <c r="S900" s="94"/>
      <c r="T900" s="94"/>
    </row>
    <row r="901" ht="15.75" customHeight="1">
      <c r="A901" s="204"/>
      <c r="B901" s="222"/>
      <c r="C901" s="206"/>
      <c r="D901" s="207"/>
      <c r="E901" s="3"/>
      <c r="F901" s="3"/>
      <c r="G901" s="3"/>
      <c r="H901" s="3"/>
      <c r="J901" s="226"/>
      <c r="K901" s="3"/>
      <c r="L901" s="3"/>
      <c r="O901" s="227"/>
      <c r="Q901" s="94"/>
      <c r="R901" s="94"/>
      <c r="S901" s="94"/>
      <c r="T901" s="94"/>
    </row>
    <row r="902" ht="15.75" customHeight="1">
      <c r="A902" s="204"/>
      <c r="B902" s="222"/>
      <c r="C902" s="206"/>
      <c r="D902" s="207"/>
      <c r="E902" s="3"/>
      <c r="F902" s="3"/>
      <c r="G902" s="3"/>
      <c r="H902" s="3"/>
      <c r="J902" s="226"/>
      <c r="K902" s="3"/>
      <c r="L902" s="3"/>
      <c r="O902" s="227"/>
      <c r="Q902" s="94"/>
      <c r="R902" s="94"/>
      <c r="S902" s="94"/>
      <c r="T902" s="94"/>
    </row>
    <row r="903" ht="15.75" customHeight="1">
      <c r="A903" s="204"/>
      <c r="B903" s="222"/>
      <c r="C903" s="206"/>
      <c r="D903" s="207"/>
      <c r="E903" s="3"/>
      <c r="F903" s="3"/>
      <c r="G903" s="3"/>
      <c r="H903" s="3"/>
      <c r="J903" s="226"/>
      <c r="K903" s="3"/>
      <c r="L903" s="3"/>
      <c r="O903" s="227"/>
      <c r="Q903" s="94"/>
      <c r="R903" s="94"/>
      <c r="S903" s="94"/>
      <c r="T903" s="94"/>
    </row>
    <row r="904" ht="15.75" customHeight="1">
      <c r="A904" s="204"/>
      <c r="B904" s="222"/>
      <c r="C904" s="206"/>
      <c r="D904" s="207"/>
      <c r="E904" s="3"/>
      <c r="F904" s="3"/>
      <c r="G904" s="3"/>
      <c r="H904" s="3"/>
      <c r="J904" s="226"/>
      <c r="K904" s="3"/>
      <c r="L904" s="3"/>
      <c r="O904" s="227"/>
      <c r="Q904" s="94"/>
      <c r="R904" s="94"/>
      <c r="S904" s="94"/>
      <c r="T904" s="94"/>
    </row>
    <row r="905" ht="15.75" customHeight="1">
      <c r="A905" s="204"/>
      <c r="B905" s="222"/>
      <c r="C905" s="206"/>
      <c r="D905" s="207"/>
      <c r="E905" s="3"/>
      <c r="F905" s="3"/>
      <c r="G905" s="3"/>
      <c r="H905" s="3"/>
      <c r="J905" s="226"/>
      <c r="K905" s="3"/>
      <c r="L905" s="3"/>
      <c r="O905" s="227"/>
      <c r="Q905" s="94"/>
      <c r="R905" s="94"/>
      <c r="S905" s="94"/>
      <c r="T905" s="94"/>
    </row>
    <row r="906" ht="15.75" customHeight="1">
      <c r="A906" s="204"/>
      <c r="B906" s="222"/>
      <c r="C906" s="206"/>
      <c r="D906" s="207"/>
      <c r="E906" s="3"/>
      <c r="F906" s="3"/>
      <c r="G906" s="3"/>
      <c r="H906" s="3"/>
      <c r="J906" s="226"/>
      <c r="K906" s="3"/>
      <c r="L906" s="3"/>
      <c r="O906" s="227"/>
      <c r="Q906" s="94"/>
      <c r="R906" s="94"/>
      <c r="S906" s="94"/>
      <c r="T906" s="94"/>
    </row>
    <row r="907" ht="15.75" customHeight="1">
      <c r="A907" s="204"/>
      <c r="B907" s="222"/>
      <c r="C907" s="206"/>
      <c r="D907" s="207"/>
      <c r="E907" s="3"/>
      <c r="F907" s="3"/>
      <c r="G907" s="3"/>
      <c r="H907" s="3"/>
      <c r="J907" s="226"/>
      <c r="K907" s="3"/>
      <c r="L907" s="3"/>
      <c r="O907" s="227"/>
      <c r="Q907" s="94"/>
      <c r="R907" s="94"/>
      <c r="S907" s="94"/>
      <c r="T907" s="94"/>
    </row>
    <row r="908" ht="15.75" customHeight="1">
      <c r="A908" s="204"/>
      <c r="B908" s="222"/>
      <c r="C908" s="206"/>
      <c r="D908" s="207"/>
      <c r="E908" s="3"/>
      <c r="F908" s="3"/>
      <c r="G908" s="3"/>
      <c r="H908" s="3"/>
      <c r="J908" s="226"/>
      <c r="K908" s="3"/>
      <c r="L908" s="3"/>
      <c r="O908" s="227"/>
      <c r="Q908" s="94"/>
      <c r="R908" s="94"/>
      <c r="S908" s="94"/>
      <c r="T908" s="94"/>
    </row>
    <row r="909" ht="15.75" customHeight="1">
      <c r="A909" s="204"/>
      <c r="B909" s="222"/>
      <c r="C909" s="206"/>
      <c r="D909" s="207"/>
      <c r="E909" s="3"/>
      <c r="F909" s="3"/>
      <c r="G909" s="3"/>
      <c r="H909" s="3"/>
      <c r="J909" s="226"/>
      <c r="K909" s="3"/>
      <c r="L909" s="3"/>
      <c r="O909" s="227"/>
      <c r="Q909" s="94"/>
      <c r="R909" s="94"/>
      <c r="S909" s="94"/>
      <c r="T909" s="94"/>
    </row>
    <row r="910" ht="15.75" customHeight="1">
      <c r="A910" s="204"/>
      <c r="B910" s="222"/>
      <c r="C910" s="206"/>
      <c r="D910" s="207"/>
      <c r="E910" s="3"/>
      <c r="F910" s="3"/>
      <c r="G910" s="3"/>
      <c r="H910" s="3"/>
      <c r="J910" s="226"/>
      <c r="K910" s="3"/>
      <c r="L910" s="3"/>
      <c r="O910" s="227"/>
      <c r="Q910" s="94"/>
      <c r="R910" s="94"/>
      <c r="S910" s="94"/>
      <c r="T910" s="94"/>
    </row>
    <row r="911" ht="15.75" customHeight="1">
      <c r="A911" s="204"/>
      <c r="B911" s="222"/>
      <c r="C911" s="206"/>
      <c r="D911" s="207"/>
      <c r="E911" s="3"/>
      <c r="F911" s="3"/>
      <c r="G911" s="3"/>
      <c r="H911" s="3"/>
      <c r="J911" s="226"/>
      <c r="K911" s="3"/>
      <c r="L911" s="3"/>
      <c r="O911" s="227"/>
      <c r="Q911" s="94"/>
      <c r="R911" s="94"/>
      <c r="S911" s="94"/>
      <c r="T911" s="94"/>
    </row>
    <row r="912" ht="15.75" customHeight="1">
      <c r="A912" s="204"/>
      <c r="B912" s="222"/>
      <c r="C912" s="206"/>
      <c r="D912" s="207"/>
      <c r="E912" s="3"/>
      <c r="F912" s="3"/>
      <c r="G912" s="3"/>
      <c r="H912" s="3"/>
      <c r="J912" s="226"/>
      <c r="K912" s="3"/>
      <c r="L912" s="3"/>
      <c r="O912" s="227"/>
      <c r="Q912" s="94"/>
      <c r="R912" s="94"/>
      <c r="S912" s="94"/>
      <c r="T912" s="94"/>
    </row>
    <row r="913" ht="15.75" customHeight="1">
      <c r="A913" s="204"/>
      <c r="B913" s="222"/>
      <c r="C913" s="206"/>
      <c r="D913" s="207"/>
      <c r="E913" s="3"/>
      <c r="F913" s="3"/>
      <c r="G913" s="3"/>
      <c r="H913" s="3"/>
      <c r="J913" s="226"/>
      <c r="K913" s="3"/>
      <c r="L913" s="3"/>
      <c r="O913" s="227"/>
      <c r="Q913" s="94"/>
      <c r="R913" s="94"/>
      <c r="S913" s="94"/>
      <c r="T913" s="94"/>
    </row>
    <row r="914" ht="15.75" customHeight="1">
      <c r="A914" s="204"/>
      <c r="B914" s="222"/>
      <c r="C914" s="206"/>
      <c r="D914" s="207"/>
      <c r="E914" s="3"/>
      <c r="F914" s="3"/>
      <c r="G914" s="3"/>
      <c r="H914" s="3"/>
      <c r="J914" s="226"/>
      <c r="K914" s="3"/>
      <c r="L914" s="3"/>
      <c r="O914" s="227"/>
      <c r="Q914" s="94"/>
      <c r="R914" s="94"/>
      <c r="S914" s="94"/>
      <c r="T914" s="94"/>
    </row>
    <row r="915" ht="15.75" customHeight="1">
      <c r="A915" s="204"/>
      <c r="B915" s="222"/>
      <c r="C915" s="206"/>
      <c r="D915" s="207"/>
      <c r="E915" s="3"/>
      <c r="F915" s="3"/>
      <c r="G915" s="3"/>
      <c r="H915" s="3"/>
      <c r="J915" s="226"/>
      <c r="K915" s="3"/>
      <c r="L915" s="3"/>
      <c r="O915" s="227"/>
      <c r="Q915" s="94"/>
      <c r="R915" s="94"/>
      <c r="S915" s="94"/>
      <c r="T915" s="94"/>
    </row>
    <row r="916" ht="15.75" customHeight="1">
      <c r="A916" s="204"/>
      <c r="B916" s="222"/>
      <c r="C916" s="206"/>
      <c r="D916" s="207"/>
      <c r="E916" s="3"/>
      <c r="F916" s="3"/>
      <c r="G916" s="3"/>
      <c r="H916" s="3"/>
      <c r="J916" s="226"/>
      <c r="K916" s="3"/>
      <c r="L916" s="3"/>
      <c r="O916" s="227"/>
      <c r="Q916" s="94"/>
      <c r="R916" s="94"/>
      <c r="S916" s="94"/>
      <c r="T916" s="94"/>
    </row>
    <row r="917" ht="15.75" customHeight="1">
      <c r="A917" s="204"/>
      <c r="B917" s="222"/>
      <c r="C917" s="206"/>
      <c r="D917" s="207"/>
      <c r="E917" s="3"/>
      <c r="F917" s="3"/>
      <c r="G917" s="3"/>
      <c r="H917" s="3"/>
      <c r="J917" s="226"/>
      <c r="K917" s="3"/>
      <c r="L917" s="3"/>
      <c r="O917" s="227"/>
      <c r="Q917" s="94"/>
      <c r="R917" s="94"/>
      <c r="S917" s="94"/>
      <c r="T917" s="94"/>
    </row>
    <row r="918" ht="15.75" customHeight="1">
      <c r="A918" s="204"/>
      <c r="B918" s="222"/>
      <c r="C918" s="206"/>
      <c r="D918" s="207"/>
      <c r="E918" s="3"/>
      <c r="F918" s="3"/>
      <c r="G918" s="3"/>
      <c r="H918" s="3"/>
      <c r="J918" s="226"/>
      <c r="K918" s="3"/>
      <c r="L918" s="3"/>
      <c r="O918" s="227"/>
      <c r="Q918" s="94"/>
      <c r="R918" s="94"/>
      <c r="S918" s="94"/>
      <c r="T918" s="94"/>
    </row>
    <row r="919" ht="15.75" customHeight="1">
      <c r="A919" s="204"/>
      <c r="B919" s="222"/>
      <c r="C919" s="206"/>
      <c r="D919" s="207"/>
      <c r="E919" s="3"/>
      <c r="F919" s="3"/>
      <c r="G919" s="3"/>
      <c r="H919" s="3"/>
      <c r="J919" s="226"/>
      <c r="K919" s="3"/>
      <c r="L919" s="3"/>
      <c r="O919" s="227"/>
      <c r="Q919" s="94"/>
      <c r="R919" s="94"/>
      <c r="S919" s="94"/>
      <c r="T919" s="94"/>
    </row>
    <row r="920" ht="15.75" customHeight="1">
      <c r="A920" s="204"/>
      <c r="B920" s="222"/>
      <c r="C920" s="206"/>
      <c r="D920" s="207"/>
      <c r="E920" s="3"/>
      <c r="F920" s="3"/>
      <c r="G920" s="3"/>
      <c r="H920" s="3"/>
      <c r="J920" s="226"/>
      <c r="K920" s="3"/>
      <c r="L920" s="3"/>
      <c r="O920" s="227"/>
      <c r="Q920" s="94"/>
      <c r="R920" s="94"/>
      <c r="S920" s="94"/>
      <c r="T920" s="94"/>
    </row>
    <row r="921" ht="15.75" customHeight="1">
      <c r="A921" s="204"/>
      <c r="B921" s="222"/>
      <c r="C921" s="206"/>
      <c r="D921" s="207"/>
      <c r="E921" s="3"/>
      <c r="F921" s="3"/>
      <c r="G921" s="3"/>
      <c r="H921" s="3"/>
      <c r="J921" s="226"/>
      <c r="K921" s="3"/>
      <c r="L921" s="3"/>
      <c r="O921" s="227"/>
      <c r="Q921" s="94"/>
      <c r="R921" s="94"/>
      <c r="S921" s="94"/>
      <c r="T921" s="94"/>
    </row>
    <row r="922" ht="15.75" customHeight="1">
      <c r="A922" s="204"/>
      <c r="B922" s="222"/>
      <c r="C922" s="206"/>
      <c r="D922" s="207"/>
      <c r="E922" s="3"/>
      <c r="F922" s="3"/>
      <c r="G922" s="3"/>
      <c r="H922" s="3"/>
      <c r="J922" s="226"/>
      <c r="K922" s="3"/>
      <c r="L922" s="3"/>
      <c r="O922" s="227"/>
      <c r="Q922" s="94"/>
      <c r="R922" s="94"/>
      <c r="S922" s="94"/>
      <c r="T922" s="94"/>
    </row>
    <row r="923" ht="15.75" customHeight="1">
      <c r="A923" s="204"/>
      <c r="B923" s="222"/>
      <c r="C923" s="206"/>
      <c r="D923" s="207"/>
      <c r="E923" s="3"/>
      <c r="F923" s="3"/>
      <c r="G923" s="3"/>
      <c r="H923" s="3"/>
      <c r="J923" s="226"/>
      <c r="K923" s="3"/>
      <c r="L923" s="3"/>
      <c r="O923" s="227"/>
      <c r="Q923" s="94"/>
      <c r="R923" s="94"/>
      <c r="S923" s="94"/>
      <c r="T923" s="94"/>
    </row>
    <row r="924" ht="15.75" customHeight="1">
      <c r="A924" s="204"/>
      <c r="B924" s="222"/>
      <c r="C924" s="206"/>
      <c r="D924" s="207"/>
      <c r="E924" s="3"/>
      <c r="F924" s="3"/>
      <c r="G924" s="3"/>
      <c r="H924" s="3"/>
      <c r="J924" s="226"/>
      <c r="K924" s="3"/>
      <c r="L924" s="3"/>
      <c r="O924" s="227"/>
      <c r="Q924" s="94"/>
      <c r="R924" s="94"/>
      <c r="S924" s="94"/>
      <c r="T924" s="94"/>
    </row>
    <row r="925" ht="15.75" customHeight="1">
      <c r="A925" s="204"/>
      <c r="B925" s="222"/>
      <c r="C925" s="206"/>
      <c r="D925" s="207"/>
      <c r="E925" s="3"/>
      <c r="F925" s="3"/>
      <c r="G925" s="3"/>
      <c r="H925" s="3"/>
      <c r="J925" s="226"/>
      <c r="K925" s="3"/>
      <c r="L925" s="3"/>
      <c r="O925" s="227"/>
      <c r="Q925" s="94"/>
      <c r="R925" s="94"/>
      <c r="S925" s="94"/>
      <c r="T925" s="94"/>
    </row>
    <row r="926" ht="15.75" customHeight="1">
      <c r="A926" s="204"/>
      <c r="B926" s="222"/>
      <c r="C926" s="206"/>
      <c r="D926" s="207"/>
      <c r="E926" s="3"/>
      <c r="F926" s="3"/>
      <c r="G926" s="3"/>
      <c r="H926" s="3"/>
      <c r="J926" s="226"/>
      <c r="K926" s="3"/>
      <c r="L926" s="3"/>
      <c r="O926" s="227"/>
      <c r="Q926" s="94"/>
      <c r="R926" s="94"/>
      <c r="S926" s="94"/>
      <c r="T926" s="94"/>
    </row>
    <row r="927" ht="15.75" customHeight="1">
      <c r="A927" s="204"/>
      <c r="B927" s="222"/>
      <c r="C927" s="206"/>
      <c r="D927" s="207"/>
      <c r="E927" s="3"/>
      <c r="F927" s="3"/>
      <c r="G927" s="3"/>
      <c r="H927" s="3"/>
      <c r="J927" s="226"/>
      <c r="K927" s="3"/>
      <c r="L927" s="3"/>
      <c r="O927" s="227"/>
      <c r="Q927" s="94"/>
      <c r="R927" s="94"/>
      <c r="S927" s="94"/>
      <c r="T927" s="94"/>
    </row>
    <row r="928" ht="15.75" customHeight="1">
      <c r="A928" s="204"/>
      <c r="B928" s="222"/>
      <c r="C928" s="206"/>
      <c r="D928" s="207"/>
      <c r="E928" s="3"/>
      <c r="F928" s="3"/>
      <c r="G928" s="3"/>
      <c r="H928" s="3"/>
      <c r="J928" s="226"/>
      <c r="K928" s="3"/>
      <c r="L928" s="3"/>
      <c r="O928" s="227"/>
      <c r="Q928" s="94"/>
      <c r="R928" s="94"/>
      <c r="S928" s="94"/>
      <c r="T928" s="94"/>
    </row>
    <row r="929" ht="15.75" customHeight="1">
      <c r="A929" s="204"/>
      <c r="B929" s="222"/>
      <c r="C929" s="206"/>
      <c r="D929" s="207"/>
      <c r="E929" s="3"/>
      <c r="F929" s="3"/>
      <c r="G929" s="3"/>
      <c r="H929" s="3"/>
      <c r="J929" s="226"/>
      <c r="K929" s="3"/>
      <c r="L929" s="3"/>
      <c r="O929" s="227"/>
      <c r="Q929" s="94"/>
      <c r="R929" s="94"/>
      <c r="S929" s="94"/>
      <c r="T929" s="94"/>
    </row>
    <row r="930" ht="15.75" customHeight="1">
      <c r="A930" s="204"/>
      <c r="B930" s="222"/>
      <c r="C930" s="206"/>
      <c r="D930" s="207"/>
      <c r="E930" s="3"/>
      <c r="F930" s="3"/>
      <c r="G930" s="3"/>
      <c r="H930" s="3"/>
      <c r="J930" s="226"/>
      <c r="K930" s="3"/>
      <c r="L930" s="3"/>
      <c r="O930" s="227"/>
      <c r="Q930" s="94"/>
      <c r="R930" s="94"/>
      <c r="S930" s="94"/>
      <c r="T930" s="94"/>
    </row>
    <row r="931" ht="15.75" customHeight="1">
      <c r="A931" s="204"/>
      <c r="B931" s="222"/>
      <c r="C931" s="206"/>
      <c r="D931" s="207"/>
      <c r="E931" s="3"/>
      <c r="F931" s="3"/>
      <c r="G931" s="3"/>
      <c r="H931" s="3"/>
      <c r="J931" s="226"/>
      <c r="K931" s="3"/>
      <c r="L931" s="3"/>
      <c r="O931" s="227"/>
      <c r="Q931" s="94"/>
      <c r="R931" s="94"/>
      <c r="S931" s="94"/>
      <c r="T931" s="94"/>
    </row>
    <row r="932" ht="15.75" customHeight="1">
      <c r="A932" s="204"/>
      <c r="B932" s="222"/>
      <c r="C932" s="206"/>
      <c r="D932" s="207"/>
      <c r="E932" s="3"/>
      <c r="F932" s="3"/>
      <c r="G932" s="3"/>
      <c r="H932" s="3"/>
      <c r="J932" s="226"/>
      <c r="K932" s="3"/>
      <c r="L932" s="3"/>
      <c r="O932" s="227"/>
      <c r="Q932" s="94"/>
      <c r="R932" s="94"/>
      <c r="S932" s="94"/>
      <c r="T932" s="94"/>
    </row>
    <row r="933" ht="15.75" customHeight="1">
      <c r="A933" s="204"/>
      <c r="B933" s="222"/>
      <c r="C933" s="206"/>
      <c r="D933" s="207"/>
      <c r="E933" s="3"/>
      <c r="F933" s="3"/>
      <c r="G933" s="3"/>
      <c r="H933" s="3"/>
      <c r="J933" s="226"/>
      <c r="K933" s="3"/>
      <c r="L933" s="3"/>
      <c r="O933" s="227"/>
      <c r="Q933" s="94"/>
      <c r="R933" s="94"/>
      <c r="S933" s="94"/>
      <c r="T933" s="94"/>
    </row>
    <row r="934" ht="15.75" customHeight="1">
      <c r="A934" s="204"/>
      <c r="B934" s="222"/>
      <c r="C934" s="206"/>
      <c r="D934" s="207"/>
      <c r="E934" s="3"/>
      <c r="F934" s="3"/>
      <c r="G934" s="3"/>
      <c r="H934" s="3"/>
      <c r="J934" s="226"/>
      <c r="K934" s="3"/>
      <c r="L934" s="3"/>
      <c r="O934" s="227"/>
      <c r="Q934" s="94"/>
      <c r="R934" s="94"/>
      <c r="S934" s="94"/>
      <c r="T934" s="94"/>
    </row>
    <row r="935" ht="15.75" customHeight="1">
      <c r="A935" s="204"/>
      <c r="B935" s="222"/>
      <c r="C935" s="206"/>
      <c r="D935" s="207"/>
      <c r="E935" s="3"/>
      <c r="F935" s="3"/>
      <c r="G935" s="3"/>
      <c r="H935" s="3"/>
      <c r="J935" s="226"/>
      <c r="K935" s="3"/>
      <c r="L935" s="3"/>
      <c r="O935" s="227"/>
      <c r="Q935" s="94"/>
      <c r="R935" s="94"/>
      <c r="S935" s="94"/>
      <c r="T935" s="94"/>
    </row>
    <row r="936" ht="15.75" customHeight="1">
      <c r="A936" s="204"/>
      <c r="B936" s="222"/>
      <c r="C936" s="206"/>
      <c r="D936" s="207"/>
      <c r="E936" s="3"/>
      <c r="F936" s="3"/>
      <c r="G936" s="3"/>
      <c r="H936" s="3"/>
      <c r="J936" s="226"/>
      <c r="K936" s="3"/>
      <c r="L936" s="3"/>
      <c r="O936" s="227"/>
      <c r="Q936" s="94"/>
      <c r="R936" s="94"/>
      <c r="S936" s="94"/>
      <c r="T936" s="94"/>
    </row>
    <row r="937" ht="15.75" customHeight="1">
      <c r="A937" s="204"/>
      <c r="B937" s="222"/>
      <c r="C937" s="206"/>
      <c r="D937" s="207"/>
      <c r="E937" s="3"/>
      <c r="F937" s="3"/>
      <c r="G937" s="3"/>
      <c r="H937" s="3"/>
      <c r="J937" s="226"/>
      <c r="K937" s="3"/>
      <c r="L937" s="3"/>
      <c r="O937" s="227"/>
      <c r="Q937" s="94"/>
      <c r="R937" s="94"/>
      <c r="S937" s="94"/>
      <c r="T937" s="94"/>
    </row>
    <row r="938" ht="15.75" customHeight="1">
      <c r="A938" s="204"/>
      <c r="B938" s="222"/>
      <c r="C938" s="206"/>
      <c r="D938" s="207"/>
      <c r="E938" s="3"/>
      <c r="F938" s="3"/>
      <c r="G938" s="3"/>
      <c r="H938" s="3"/>
      <c r="J938" s="226"/>
      <c r="K938" s="3"/>
      <c r="L938" s="3"/>
      <c r="O938" s="227"/>
      <c r="Q938" s="94"/>
      <c r="R938" s="94"/>
      <c r="S938" s="94"/>
      <c r="T938" s="94"/>
    </row>
    <row r="939" ht="15.75" customHeight="1">
      <c r="A939" s="204"/>
      <c r="B939" s="222"/>
      <c r="C939" s="206"/>
      <c r="D939" s="207"/>
      <c r="E939" s="3"/>
      <c r="F939" s="3"/>
      <c r="G939" s="3"/>
      <c r="H939" s="3"/>
      <c r="J939" s="226"/>
      <c r="K939" s="3"/>
      <c r="L939" s="3"/>
      <c r="O939" s="227"/>
      <c r="Q939" s="94"/>
      <c r="R939" s="94"/>
      <c r="S939" s="94"/>
      <c r="T939" s="94"/>
    </row>
    <row r="940" ht="15.75" customHeight="1">
      <c r="A940" s="204"/>
      <c r="B940" s="222"/>
      <c r="C940" s="206"/>
      <c r="D940" s="207"/>
      <c r="E940" s="3"/>
      <c r="F940" s="3"/>
      <c r="G940" s="3"/>
      <c r="H940" s="3"/>
      <c r="J940" s="226"/>
      <c r="K940" s="3"/>
      <c r="L940" s="3"/>
      <c r="O940" s="227"/>
      <c r="Q940" s="94"/>
      <c r="R940" s="94"/>
      <c r="S940" s="94"/>
      <c r="T940" s="94"/>
    </row>
    <row r="941" ht="15.75" customHeight="1">
      <c r="A941" s="204"/>
      <c r="B941" s="222"/>
      <c r="C941" s="206"/>
      <c r="D941" s="207"/>
      <c r="E941" s="3"/>
      <c r="F941" s="3"/>
      <c r="G941" s="3"/>
      <c r="H941" s="3"/>
      <c r="J941" s="226"/>
      <c r="K941" s="3"/>
      <c r="L941" s="3"/>
      <c r="O941" s="227"/>
      <c r="Q941" s="94"/>
      <c r="R941" s="94"/>
      <c r="S941" s="94"/>
      <c r="T941" s="94"/>
    </row>
    <row r="942" ht="15.75" customHeight="1">
      <c r="A942" s="204"/>
      <c r="B942" s="222"/>
      <c r="C942" s="206"/>
      <c r="D942" s="207"/>
      <c r="E942" s="3"/>
      <c r="F942" s="3"/>
      <c r="G942" s="3"/>
      <c r="H942" s="3"/>
      <c r="J942" s="226"/>
      <c r="K942" s="3"/>
      <c r="L942" s="3"/>
      <c r="O942" s="227"/>
      <c r="Q942" s="94"/>
      <c r="R942" s="94"/>
      <c r="S942" s="94"/>
      <c r="T942" s="94"/>
    </row>
    <row r="943" ht="15.75" customHeight="1">
      <c r="A943" s="204"/>
      <c r="B943" s="222"/>
      <c r="C943" s="206"/>
      <c r="D943" s="207"/>
      <c r="E943" s="3"/>
      <c r="F943" s="3"/>
      <c r="G943" s="3"/>
      <c r="H943" s="3"/>
      <c r="J943" s="226"/>
      <c r="K943" s="3"/>
      <c r="L943" s="3"/>
      <c r="O943" s="227"/>
      <c r="Q943" s="94"/>
      <c r="R943" s="94"/>
      <c r="S943" s="94"/>
      <c r="T943" s="94"/>
    </row>
    <row r="944" ht="15.75" customHeight="1">
      <c r="A944" s="204"/>
      <c r="B944" s="222"/>
      <c r="C944" s="206"/>
      <c r="D944" s="207"/>
      <c r="E944" s="3"/>
      <c r="F944" s="3"/>
      <c r="G944" s="3"/>
      <c r="H944" s="3"/>
      <c r="J944" s="226"/>
      <c r="K944" s="3"/>
      <c r="L944" s="3"/>
      <c r="O944" s="227"/>
      <c r="Q944" s="94"/>
      <c r="R944" s="94"/>
      <c r="S944" s="94"/>
      <c r="T944" s="94"/>
    </row>
    <row r="945" ht="15.75" customHeight="1">
      <c r="A945" s="204"/>
      <c r="B945" s="222"/>
      <c r="C945" s="206"/>
      <c r="D945" s="207"/>
      <c r="E945" s="3"/>
      <c r="F945" s="3"/>
      <c r="G945" s="3"/>
      <c r="H945" s="3"/>
      <c r="J945" s="226"/>
      <c r="K945" s="3"/>
      <c r="L945" s="3"/>
      <c r="O945" s="227"/>
      <c r="Q945" s="94"/>
      <c r="R945" s="94"/>
      <c r="S945" s="94"/>
      <c r="T945" s="94"/>
    </row>
    <row r="946" ht="15.75" customHeight="1">
      <c r="A946" s="204"/>
      <c r="B946" s="222"/>
      <c r="C946" s="206"/>
      <c r="D946" s="207"/>
      <c r="E946" s="3"/>
      <c r="F946" s="3"/>
      <c r="G946" s="3"/>
      <c r="H946" s="3"/>
      <c r="J946" s="226"/>
      <c r="K946" s="3"/>
      <c r="L946" s="3"/>
      <c r="O946" s="227"/>
      <c r="Q946" s="94"/>
      <c r="R946" s="94"/>
      <c r="S946" s="94"/>
      <c r="T946" s="94"/>
    </row>
    <row r="947" ht="15.75" customHeight="1">
      <c r="A947" s="204"/>
      <c r="B947" s="222"/>
      <c r="C947" s="206"/>
      <c r="D947" s="207"/>
      <c r="E947" s="3"/>
      <c r="F947" s="3"/>
      <c r="G947" s="3"/>
      <c r="H947" s="3"/>
      <c r="J947" s="226"/>
      <c r="K947" s="3"/>
      <c r="L947" s="3"/>
      <c r="O947" s="227"/>
      <c r="Q947" s="94"/>
      <c r="R947" s="94"/>
      <c r="S947" s="94"/>
      <c r="T947" s="94"/>
    </row>
    <row r="948" ht="15.75" customHeight="1">
      <c r="A948" s="204"/>
      <c r="B948" s="222"/>
      <c r="C948" s="206"/>
      <c r="D948" s="207"/>
      <c r="E948" s="3"/>
      <c r="F948" s="3"/>
      <c r="G948" s="3"/>
      <c r="H948" s="3"/>
      <c r="J948" s="226"/>
      <c r="K948" s="3"/>
      <c r="L948" s="3"/>
      <c r="O948" s="227"/>
      <c r="Q948" s="94"/>
      <c r="R948" s="94"/>
      <c r="S948" s="94"/>
      <c r="T948" s="94"/>
    </row>
    <row r="949" ht="15.75" customHeight="1">
      <c r="A949" s="204"/>
      <c r="B949" s="222"/>
      <c r="C949" s="206"/>
      <c r="D949" s="207"/>
      <c r="E949" s="3"/>
      <c r="F949" s="3"/>
      <c r="G949" s="3"/>
      <c r="H949" s="3"/>
      <c r="J949" s="226"/>
      <c r="K949" s="3"/>
      <c r="L949" s="3"/>
      <c r="O949" s="227"/>
      <c r="Q949" s="94"/>
      <c r="R949" s="94"/>
      <c r="S949" s="94"/>
      <c r="T949" s="94"/>
    </row>
    <row r="950" ht="15.75" customHeight="1">
      <c r="A950" s="204"/>
      <c r="B950" s="222"/>
      <c r="C950" s="206"/>
      <c r="D950" s="207"/>
      <c r="E950" s="3"/>
      <c r="F950" s="3"/>
      <c r="G950" s="3"/>
      <c r="H950" s="3"/>
      <c r="J950" s="226"/>
      <c r="K950" s="3"/>
      <c r="L950" s="3"/>
      <c r="O950" s="227"/>
      <c r="Q950" s="94"/>
      <c r="R950" s="94"/>
      <c r="S950" s="94"/>
      <c r="T950" s="94"/>
    </row>
    <row r="951" ht="15.75" customHeight="1">
      <c r="A951" s="204"/>
      <c r="B951" s="222"/>
      <c r="C951" s="206"/>
      <c r="D951" s="207"/>
      <c r="E951" s="3"/>
      <c r="F951" s="3"/>
      <c r="G951" s="3"/>
      <c r="H951" s="3"/>
      <c r="J951" s="226"/>
      <c r="K951" s="3"/>
      <c r="L951" s="3"/>
      <c r="O951" s="227"/>
      <c r="Q951" s="94"/>
      <c r="R951" s="94"/>
      <c r="S951" s="94"/>
      <c r="T951" s="94"/>
    </row>
    <row r="952" ht="15.75" customHeight="1">
      <c r="A952" s="204"/>
      <c r="B952" s="222"/>
      <c r="C952" s="206"/>
      <c r="D952" s="207"/>
      <c r="E952" s="3"/>
      <c r="F952" s="3"/>
      <c r="G952" s="3"/>
      <c r="H952" s="3"/>
      <c r="J952" s="226"/>
      <c r="K952" s="3"/>
      <c r="L952" s="3"/>
      <c r="O952" s="227"/>
      <c r="Q952" s="94"/>
      <c r="R952" s="94"/>
      <c r="S952" s="94"/>
      <c r="T952" s="94"/>
    </row>
    <row r="953" ht="15.75" customHeight="1">
      <c r="A953" s="204"/>
      <c r="B953" s="222"/>
      <c r="C953" s="206"/>
      <c r="D953" s="207"/>
      <c r="E953" s="3"/>
      <c r="F953" s="3"/>
      <c r="G953" s="3"/>
      <c r="H953" s="3"/>
      <c r="J953" s="226"/>
      <c r="K953" s="3"/>
      <c r="L953" s="3"/>
      <c r="O953" s="227"/>
      <c r="Q953" s="94"/>
      <c r="R953" s="94"/>
      <c r="S953" s="94"/>
      <c r="T953" s="94"/>
    </row>
    <row r="954" ht="15.75" customHeight="1">
      <c r="A954" s="204"/>
      <c r="B954" s="222"/>
      <c r="C954" s="206"/>
      <c r="D954" s="207"/>
      <c r="E954" s="3"/>
      <c r="F954" s="3"/>
      <c r="G954" s="3"/>
      <c r="H954" s="3"/>
      <c r="J954" s="226"/>
      <c r="K954" s="3"/>
      <c r="L954" s="3"/>
      <c r="O954" s="227"/>
      <c r="Q954" s="94"/>
      <c r="R954" s="94"/>
      <c r="S954" s="94"/>
      <c r="T954" s="94"/>
    </row>
    <row r="955" ht="15.75" customHeight="1">
      <c r="A955" s="204"/>
      <c r="B955" s="222"/>
      <c r="C955" s="206"/>
      <c r="D955" s="207"/>
      <c r="E955" s="3"/>
      <c r="F955" s="3"/>
      <c r="G955" s="3"/>
      <c r="H955" s="3"/>
      <c r="J955" s="226"/>
      <c r="K955" s="3"/>
      <c r="L955" s="3"/>
      <c r="O955" s="227"/>
      <c r="Q955" s="94"/>
      <c r="R955" s="94"/>
      <c r="S955" s="94"/>
      <c r="T955" s="94"/>
    </row>
    <row r="956" ht="15.75" customHeight="1">
      <c r="A956" s="204"/>
      <c r="B956" s="222"/>
      <c r="C956" s="206"/>
      <c r="D956" s="207"/>
      <c r="E956" s="3"/>
      <c r="F956" s="3"/>
      <c r="G956" s="3"/>
      <c r="H956" s="3"/>
      <c r="J956" s="226"/>
      <c r="K956" s="3"/>
      <c r="L956" s="3"/>
      <c r="O956" s="227"/>
      <c r="Q956" s="94"/>
      <c r="R956" s="94"/>
      <c r="S956" s="94"/>
      <c r="T956" s="94"/>
    </row>
    <row r="957" ht="15.75" customHeight="1">
      <c r="A957" s="204"/>
      <c r="B957" s="222"/>
      <c r="C957" s="206"/>
      <c r="D957" s="207"/>
      <c r="E957" s="3"/>
      <c r="F957" s="3"/>
      <c r="G957" s="3"/>
      <c r="H957" s="3"/>
      <c r="J957" s="226"/>
      <c r="K957" s="3"/>
      <c r="L957" s="3"/>
      <c r="O957" s="227"/>
      <c r="Q957" s="94"/>
      <c r="R957" s="94"/>
      <c r="S957" s="94"/>
      <c r="T957" s="94"/>
    </row>
    <row r="958" ht="15.75" customHeight="1">
      <c r="A958" s="204"/>
      <c r="B958" s="222"/>
      <c r="C958" s="206"/>
      <c r="D958" s="207"/>
      <c r="E958" s="3"/>
      <c r="F958" s="3"/>
      <c r="G958" s="3"/>
      <c r="H958" s="3"/>
      <c r="J958" s="226"/>
      <c r="K958" s="3"/>
      <c r="L958" s="3"/>
      <c r="O958" s="227"/>
      <c r="Q958" s="94"/>
      <c r="R958" s="94"/>
      <c r="S958" s="94"/>
      <c r="T958" s="94"/>
    </row>
    <row r="959" ht="15.75" customHeight="1">
      <c r="A959" s="204"/>
      <c r="B959" s="222"/>
      <c r="C959" s="206"/>
      <c r="D959" s="207"/>
      <c r="E959" s="3"/>
      <c r="F959" s="3"/>
      <c r="G959" s="3"/>
      <c r="H959" s="3"/>
      <c r="J959" s="226"/>
      <c r="K959" s="3"/>
      <c r="L959" s="3"/>
      <c r="O959" s="227"/>
      <c r="Q959" s="94"/>
      <c r="R959" s="94"/>
      <c r="S959" s="94"/>
      <c r="T959" s="94"/>
    </row>
    <row r="960" ht="15.75" customHeight="1">
      <c r="A960" s="204"/>
      <c r="B960" s="222"/>
      <c r="C960" s="206"/>
      <c r="D960" s="207"/>
      <c r="E960" s="3"/>
      <c r="F960" s="3"/>
      <c r="G960" s="3"/>
      <c r="H960" s="3"/>
      <c r="J960" s="226"/>
      <c r="K960" s="3"/>
      <c r="L960" s="3"/>
      <c r="O960" s="227"/>
      <c r="Q960" s="94"/>
      <c r="R960" s="94"/>
      <c r="S960" s="94"/>
      <c r="T960" s="94"/>
    </row>
    <row r="961" ht="15.75" customHeight="1">
      <c r="A961" s="204"/>
      <c r="B961" s="222"/>
      <c r="C961" s="206"/>
      <c r="D961" s="207"/>
      <c r="E961" s="3"/>
      <c r="F961" s="3"/>
      <c r="G961" s="3"/>
      <c r="H961" s="3"/>
      <c r="J961" s="226"/>
      <c r="K961" s="3"/>
      <c r="L961" s="3"/>
      <c r="O961" s="227"/>
      <c r="Q961" s="94"/>
      <c r="R961" s="94"/>
      <c r="S961" s="94"/>
      <c r="T961" s="94"/>
    </row>
    <row r="962" ht="15.75" customHeight="1">
      <c r="A962" s="204"/>
      <c r="B962" s="222"/>
      <c r="C962" s="206"/>
      <c r="D962" s="207"/>
      <c r="E962" s="3"/>
      <c r="F962" s="3"/>
      <c r="G962" s="3"/>
      <c r="H962" s="3"/>
      <c r="J962" s="226"/>
      <c r="K962" s="3"/>
      <c r="L962" s="3"/>
      <c r="O962" s="227"/>
      <c r="Q962" s="94"/>
      <c r="R962" s="94"/>
      <c r="S962" s="94"/>
      <c r="T962" s="94"/>
    </row>
    <row r="963" ht="15.75" customHeight="1">
      <c r="A963" s="204"/>
      <c r="B963" s="222"/>
      <c r="C963" s="206"/>
      <c r="D963" s="207"/>
      <c r="E963" s="3"/>
      <c r="F963" s="3"/>
      <c r="G963" s="3"/>
      <c r="H963" s="3"/>
      <c r="J963" s="226"/>
      <c r="K963" s="3"/>
      <c r="L963" s="3"/>
      <c r="O963" s="227"/>
      <c r="Q963" s="94"/>
      <c r="R963" s="94"/>
      <c r="S963" s="94"/>
      <c r="T963" s="94"/>
    </row>
    <row r="964" ht="15.75" customHeight="1">
      <c r="A964" s="204"/>
      <c r="B964" s="222"/>
      <c r="C964" s="206"/>
      <c r="D964" s="207"/>
      <c r="E964" s="3"/>
      <c r="F964" s="3"/>
      <c r="G964" s="3"/>
      <c r="H964" s="3"/>
      <c r="J964" s="226"/>
      <c r="K964" s="3"/>
      <c r="L964" s="3"/>
      <c r="O964" s="227"/>
      <c r="Q964" s="94"/>
      <c r="R964" s="94"/>
      <c r="S964" s="94"/>
      <c r="T964" s="94"/>
    </row>
    <row r="965" ht="15.75" customHeight="1">
      <c r="A965" s="204"/>
      <c r="B965" s="222"/>
      <c r="C965" s="206"/>
      <c r="D965" s="207"/>
      <c r="E965" s="3"/>
      <c r="F965" s="3"/>
      <c r="G965" s="3"/>
      <c r="H965" s="3"/>
      <c r="J965" s="226"/>
      <c r="K965" s="3"/>
      <c r="L965" s="3"/>
      <c r="O965" s="227"/>
      <c r="Q965" s="94"/>
      <c r="R965" s="94"/>
      <c r="S965" s="94"/>
      <c r="T965" s="94"/>
    </row>
    <row r="966" ht="15.75" customHeight="1">
      <c r="A966" s="204"/>
      <c r="B966" s="222"/>
      <c r="C966" s="206"/>
      <c r="D966" s="207"/>
      <c r="E966" s="3"/>
      <c r="F966" s="3"/>
      <c r="G966" s="3"/>
      <c r="H966" s="3"/>
      <c r="J966" s="226"/>
      <c r="K966" s="3"/>
      <c r="L966" s="3"/>
      <c r="O966" s="227"/>
      <c r="Q966" s="94"/>
      <c r="R966" s="94"/>
      <c r="S966" s="94"/>
      <c r="T966" s="94"/>
    </row>
    <row r="967" ht="15.75" customHeight="1">
      <c r="A967" s="204"/>
      <c r="B967" s="222"/>
      <c r="C967" s="206"/>
      <c r="D967" s="207"/>
      <c r="E967" s="3"/>
      <c r="F967" s="3"/>
      <c r="G967" s="3"/>
      <c r="H967" s="3"/>
      <c r="J967" s="226"/>
      <c r="K967" s="3"/>
      <c r="L967" s="3"/>
      <c r="O967" s="227"/>
      <c r="Q967" s="94"/>
      <c r="R967" s="94"/>
      <c r="S967" s="94"/>
      <c r="T967" s="94"/>
    </row>
    <row r="968" ht="15.75" customHeight="1">
      <c r="A968" s="204"/>
      <c r="B968" s="222"/>
      <c r="C968" s="206"/>
      <c r="D968" s="207"/>
      <c r="E968" s="3"/>
      <c r="F968" s="3"/>
      <c r="G968" s="3"/>
      <c r="H968" s="3"/>
      <c r="J968" s="226"/>
      <c r="K968" s="3"/>
      <c r="L968" s="3"/>
      <c r="O968" s="227"/>
      <c r="Q968" s="94"/>
      <c r="R968" s="94"/>
      <c r="S968" s="94"/>
      <c r="T968" s="94"/>
    </row>
    <row r="969" ht="15.75" customHeight="1">
      <c r="A969" s="204"/>
      <c r="B969" s="222"/>
      <c r="C969" s="206"/>
      <c r="D969" s="207"/>
      <c r="E969" s="3"/>
      <c r="F969" s="3"/>
      <c r="G969" s="3"/>
      <c r="H969" s="3"/>
      <c r="J969" s="226"/>
      <c r="K969" s="3"/>
      <c r="L969" s="3"/>
      <c r="O969" s="227"/>
      <c r="Q969" s="94"/>
      <c r="R969" s="94"/>
      <c r="S969" s="94"/>
      <c r="T969" s="94"/>
    </row>
    <row r="970" ht="15.75" customHeight="1">
      <c r="A970" s="204"/>
      <c r="B970" s="222"/>
      <c r="C970" s="206"/>
      <c r="D970" s="207"/>
      <c r="E970" s="3"/>
      <c r="F970" s="3"/>
      <c r="G970" s="3"/>
      <c r="H970" s="3"/>
      <c r="J970" s="226"/>
      <c r="K970" s="3"/>
      <c r="L970" s="3"/>
      <c r="O970" s="227"/>
      <c r="Q970" s="94"/>
      <c r="R970" s="94"/>
      <c r="S970" s="94"/>
      <c r="T970" s="94"/>
    </row>
    <row r="971" ht="15.75" customHeight="1">
      <c r="A971" s="204"/>
      <c r="B971" s="222"/>
      <c r="C971" s="206"/>
      <c r="D971" s="207"/>
      <c r="E971" s="3"/>
      <c r="F971" s="3"/>
      <c r="G971" s="3"/>
      <c r="H971" s="3"/>
      <c r="J971" s="226"/>
      <c r="K971" s="3"/>
      <c r="L971" s="3"/>
      <c r="O971" s="227"/>
      <c r="Q971" s="94"/>
      <c r="R971" s="94"/>
      <c r="S971" s="94"/>
      <c r="T971" s="94"/>
    </row>
    <row r="972" ht="15.75" customHeight="1">
      <c r="A972" s="204"/>
      <c r="B972" s="222"/>
      <c r="C972" s="206"/>
      <c r="D972" s="207"/>
      <c r="E972" s="3"/>
      <c r="F972" s="3"/>
      <c r="G972" s="3"/>
      <c r="H972" s="3"/>
      <c r="J972" s="226"/>
      <c r="K972" s="3"/>
      <c r="L972" s="3"/>
      <c r="O972" s="227"/>
      <c r="Q972" s="94"/>
      <c r="R972" s="94"/>
      <c r="S972" s="94"/>
      <c r="T972" s="94"/>
    </row>
    <row r="973" ht="15.75" customHeight="1">
      <c r="A973" s="204"/>
      <c r="B973" s="222"/>
      <c r="C973" s="206"/>
      <c r="D973" s="207"/>
      <c r="E973" s="3"/>
      <c r="F973" s="3"/>
      <c r="G973" s="3"/>
      <c r="H973" s="3"/>
      <c r="J973" s="226"/>
      <c r="K973" s="3"/>
      <c r="L973" s="3"/>
      <c r="O973" s="227"/>
      <c r="Q973" s="94"/>
      <c r="R973" s="94"/>
      <c r="S973" s="94"/>
      <c r="T973" s="94"/>
    </row>
    <row r="974" ht="15.75" customHeight="1">
      <c r="A974" s="204"/>
      <c r="B974" s="222"/>
      <c r="C974" s="206"/>
      <c r="D974" s="207"/>
      <c r="E974" s="3"/>
      <c r="F974" s="3"/>
      <c r="G974" s="3"/>
      <c r="H974" s="3"/>
      <c r="J974" s="226"/>
      <c r="K974" s="3"/>
      <c r="L974" s="3"/>
      <c r="O974" s="227"/>
      <c r="Q974" s="94"/>
      <c r="R974" s="94"/>
      <c r="S974" s="94"/>
      <c r="T974" s="94"/>
    </row>
    <row r="975" ht="15.75" customHeight="1">
      <c r="A975" s="204"/>
      <c r="B975" s="222"/>
      <c r="C975" s="206"/>
      <c r="D975" s="207"/>
      <c r="E975" s="3"/>
      <c r="F975" s="3"/>
      <c r="G975" s="3"/>
      <c r="H975" s="3"/>
      <c r="J975" s="226"/>
      <c r="K975" s="3"/>
      <c r="L975" s="3"/>
      <c r="O975" s="227"/>
      <c r="Q975" s="94"/>
      <c r="R975" s="94"/>
      <c r="S975" s="94"/>
      <c r="T975" s="94"/>
    </row>
    <row r="976" ht="15.75" customHeight="1">
      <c r="A976" s="204"/>
      <c r="B976" s="222"/>
      <c r="C976" s="206"/>
      <c r="D976" s="207"/>
      <c r="E976" s="3"/>
      <c r="F976" s="3"/>
      <c r="G976" s="3"/>
      <c r="H976" s="3"/>
      <c r="J976" s="226"/>
      <c r="K976" s="3"/>
      <c r="L976" s="3"/>
      <c r="O976" s="227"/>
      <c r="Q976" s="94"/>
      <c r="R976" s="94"/>
      <c r="S976" s="94"/>
      <c r="T976" s="94"/>
    </row>
    <row r="977" ht="15.75" customHeight="1">
      <c r="A977" s="204"/>
      <c r="B977" s="222"/>
      <c r="C977" s="206"/>
      <c r="D977" s="207"/>
      <c r="E977" s="3"/>
      <c r="F977" s="3"/>
      <c r="G977" s="3"/>
      <c r="H977" s="3"/>
      <c r="J977" s="226"/>
      <c r="K977" s="3"/>
      <c r="L977" s="3"/>
      <c r="O977" s="227"/>
      <c r="Q977" s="94"/>
      <c r="R977" s="94"/>
      <c r="S977" s="94"/>
      <c r="T977" s="94"/>
    </row>
    <row r="978" ht="15.75" customHeight="1">
      <c r="A978" s="204"/>
      <c r="B978" s="222"/>
      <c r="C978" s="206"/>
      <c r="D978" s="207"/>
      <c r="E978" s="3"/>
      <c r="F978" s="3"/>
      <c r="G978" s="3"/>
      <c r="H978" s="3"/>
      <c r="J978" s="226"/>
      <c r="K978" s="3"/>
      <c r="L978" s="3"/>
      <c r="O978" s="227"/>
      <c r="Q978" s="94"/>
      <c r="R978" s="94"/>
      <c r="S978" s="94"/>
      <c r="T978" s="94"/>
    </row>
    <row r="979" ht="15.75" customHeight="1">
      <c r="A979" s="204"/>
      <c r="B979" s="222"/>
      <c r="C979" s="206"/>
      <c r="D979" s="207"/>
      <c r="E979" s="3"/>
      <c r="F979" s="3"/>
      <c r="G979" s="3"/>
      <c r="H979" s="3"/>
      <c r="J979" s="226"/>
      <c r="K979" s="3"/>
      <c r="L979" s="3"/>
      <c r="O979" s="227"/>
      <c r="Q979" s="94"/>
      <c r="R979" s="94"/>
      <c r="S979" s="94"/>
      <c r="T979" s="94"/>
    </row>
    <row r="980" ht="15.75" customHeight="1">
      <c r="A980" s="204"/>
      <c r="B980" s="222"/>
      <c r="C980" s="206"/>
      <c r="D980" s="207"/>
      <c r="E980" s="3"/>
      <c r="F980" s="3"/>
      <c r="G980" s="3"/>
      <c r="H980" s="3"/>
      <c r="J980" s="226"/>
      <c r="K980" s="3"/>
      <c r="L980" s="3"/>
      <c r="O980" s="227"/>
      <c r="Q980" s="94"/>
      <c r="R980" s="94"/>
      <c r="S980" s="94"/>
      <c r="T980" s="94"/>
    </row>
    <row r="981" ht="15.75" customHeight="1">
      <c r="A981" s="204"/>
      <c r="B981" s="222"/>
      <c r="C981" s="206"/>
      <c r="D981" s="207"/>
      <c r="E981" s="3"/>
      <c r="F981" s="3"/>
      <c r="G981" s="3"/>
      <c r="H981" s="3"/>
      <c r="J981" s="226"/>
      <c r="K981" s="3"/>
      <c r="L981" s="3"/>
      <c r="O981" s="227"/>
      <c r="Q981" s="94"/>
      <c r="R981" s="94"/>
      <c r="S981" s="94"/>
      <c r="T981" s="94"/>
    </row>
    <row r="982" ht="15.75" customHeight="1">
      <c r="A982" s="204"/>
      <c r="B982" s="222"/>
      <c r="C982" s="206"/>
      <c r="D982" s="207"/>
      <c r="E982" s="3"/>
      <c r="F982" s="3"/>
      <c r="G982" s="3"/>
      <c r="H982" s="3"/>
      <c r="J982" s="226"/>
      <c r="K982" s="3"/>
      <c r="L982" s="3"/>
      <c r="O982" s="227"/>
      <c r="Q982" s="94"/>
      <c r="R982" s="94"/>
      <c r="S982" s="94"/>
      <c r="T982" s="94"/>
    </row>
    <row r="983" ht="15.75" customHeight="1">
      <c r="A983" s="204"/>
      <c r="B983" s="222"/>
      <c r="C983" s="206"/>
      <c r="D983" s="207"/>
      <c r="E983" s="3"/>
      <c r="F983" s="3"/>
      <c r="G983" s="3"/>
      <c r="H983" s="3"/>
      <c r="J983" s="226"/>
      <c r="K983" s="3"/>
      <c r="L983" s="3"/>
      <c r="O983" s="227"/>
      <c r="Q983" s="94"/>
      <c r="R983" s="94"/>
      <c r="S983" s="94"/>
      <c r="T983" s="94"/>
    </row>
    <row r="984" ht="15.75" customHeight="1">
      <c r="A984" s="204"/>
      <c r="B984" s="222"/>
      <c r="C984" s="206"/>
      <c r="D984" s="207"/>
      <c r="E984" s="3"/>
      <c r="F984" s="3"/>
      <c r="G984" s="3"/>
      <c r="H984" s="3"/>
      <c r="J984" s="226"/>
      <c r="K984" s="3"/>
      <c r="L984" s="3"/>
      <c r="O984" s="227"/>
      <c r="Q984" s="94"/>
      <c r="R984" s="94"/>
      <c r="S984" s="94"/>
      <c r="T984" s="94"/>
    </row>
    <row r="985" ht="15.75" customHeight="1">
      <c r="A985" s="204"/>
      <c r="B985" s="222"/>
      <c r="C985" s="206"/>
      <c r="D985" s="207"/>
      <c r="E985" s="3"/>
      <c r="F985" s="3"/>
      <c r="G985" s="3"/>
      <c r="H985" s="3"/>
      <c r="J985" s="226"/>
      <c r="K985" s="3"/>
      <c r="L985" s="3"/>
      <c r="O985" s="227"/>
      <c r="Q985" s="94"/>
      <c r="R985" s="94"/>
      <c r="S985" s="94"/>
      <c r="T985" s="94"/>
    </row>
    <row r="986" ht="15.75" customHeight="1">
      <c r="A986" s="204"/>
      <c r="B986" s="222"/>
      <c r="C986" s="206"/>
      <c r="D986" s="207"/>
      <c r="E986" s="3"/>
      <c r="F986" s="3"/>
      <c r="G986" s="3"/>
      <c r="H986" s="3"/>
      <c r="J986" s="226"/>
      <c r="K986" s="3"/>
      <c r="L986" s="3"/>
      <c r="O986" s="227"/>
      <c r="Q986" s="94"/>
      <c r="R986" s="94"/>
      <c r="S986" s="94"/>
      <c r="T986" s="94"/>
    </row>
    <row r="987" ht="15.75" customHeight="1">
      <c r="A987" s="204"/>
      <c r="B987" s="222"/>
      <c r="C987" s="206"/>
      <c r="D987" s="207"/>
      <c r="E987" s="3"/>
      <c r="F987" s="3"/>
      <c r="G987" s="3"/>
      <c r="H987" s="3"/>
      <c r="J987" s="226"/>
      <c r="K987" s="3"/>
      <c r="L987" s="3"/>
      <c r="O987" s="227"/>
      <c r="Q987" s="94"/>
      <c r="R987" s="94"/>
      <c r="S987" s="94"/>
      <c r="T987" s="94"/>
    </row>
    <row r="988" ht="15.75" customHeight="1">
      <c r="A988" s="204"/>
      <c r="B988" s="222"/>
      <c r="C988" s="206"/>
      <c r="D988" s="207"/>
      <c r="E988" s="3"/>
      <c r="F988" s="3"/>
      <c r="G988" s="3"/>
      <c r="H988" s="3"/>
      <c r="J988" s="226"/>
      <c r="K988" s="3"/>
      <c r="L988" s="3"/>
      <c r="O988" s="227"/>
      <c r="Q988" s="94"/>
      <c r="R988" s="94"/>
      <c r="S988" s="94"/>
      <c r="T988" s="94"/>
    </row>
    <row r="989" ht="15.75" customHeight="1">
      <c r="A989" s="204"/>
      <c r="B989" s="222"/>
      <c r="C989" s="206"/>
      <c r="D989" s="207"/>
      <c r="E989" s="3"/>
      <c r="F989" s="3"/>
      <c r="G989" s="3"/>
      <c r="H989" s="3"/>
      <c r="J989" s="226"/>
      <c r="K989" s="3"/>
      <c r="L989" s="3"/>
      <c r="O989" s="227"/>
      <c r="Q989" s="94"/>
      <c r="R989" s="94"/>
      <c r="S989" s="94"/>
      <c r="T989" s="94"/>
    </row>
    <row r="990" ht="15.75" customHeight="1">
      <c r="A990" s="204"/>
      <c r="B990" s="222"/>
      <c r="C990" s="206"/>
      <c r="D990" s="207"/>
      <c r="E990" s="3"/>
      <c r="F990" s="3"/>
      <c r="G990" s="3"/>
      <c r="H990" s="3"/>
      <c r="J990" s="226"/>
      <c r="K990" s="3"/>
      <c r="L990" s="3"/>
      <c r="O990" s="227"/>
      <c r="Q990" s="94"/>
      <c r="R990" s="94"/>
      <c r="S990" s="94"/>
      <c r="T990" s="94"/>
    </row>
    <row r="991" ht="15.75" customHeight="1">
      <c r="A991" s="204"/>
      <c r="B991" s="222"/>
      <c r="C991" s="206"/>
      <c r="D991" s="207"/>
      <c r="E991" s="3"/>
      <c r="F991" s="3"/>
      <c r="G991" s="3"/>
      <c r="H991" s="3"/>
      <c r="J991" s="226"/>
      <c r="K991" s="3"/>
      <c r="L991" s="3"/>
      <c r="O991" s="227"/>
      <c r="Q991" s="94"/>
      <c r="R991" s="94"/>
      <c r="S991" s="94"/>
      <c r="T991" s="94"/>
    </row>
    <row r="992" ht="15.75" customHeight="1">
      <c r="A992" s="204"/>
      <c r="B992" s="222"/>
      <c r="C992" s="206"/>
      <c r="D992" s="207"/>
      <c r="E992" s="3"/>
      <c r="F992" s="3"/>
      <c r="G992" s="3"/>
      <c r="H992" s="3"/>
      <c r="J992" s="226"/>
      <c r="K992" s="3"/>
      <c r="L992" s="3"/>
      <c r="O992" s="227"/>
      <c r="Q992" s="94"/>
      <c r="R992" s="94"/>
      <c r="S992" s="94"/>
      <c r="T992" s="94"/>
    </row>
    <row r="993" ht="15.75" customHeight="1">
      <c r="A993" s="204"/>
      <c r="B993" s="222"/>
      <c r="C993" s="206"/>
      <c r="D993" s="207"/>
      <c r="E993" s="3"/>
      <c r="F993" s="3"/>
      <c r="G993" s="3"/>
      <c r="H993" s="3"/>
      <c r="J993" s="226"/>
      <c r="K993" s="3"/>
      <c r="L993" s="3"/>
      <c r="O993" s="227"/>
      <c r="Q993" s="94"/>
      <c r="R993" s="94"/>
      <c r="S993" s="94"/>
      <c r="T993" s="94"/>
    </row>
    <row r="994" ht="15.75" customHeight="1">
      <c r="A994" s="204"/>
      <c r="B994" s="222"/>
      <c r="C994" s="206"/>
      <c r="D994" s="207"/>
      <c r="E994" s="3"/>
      <c r="F994" s="3"/>
      <c r="G994" s="3"/>
      <c r="H994" s="3"/>
      <c r="J994" s="226"/>
      <c r="K994" s="3"/>
      <c r="L994" s="3"/>
      <c r="O994" s="227"/>
      <c r="Q994" s="94"/>
      <c r="R994" s="94"/>
      <c r="S994" s="94"/>
      <c r="T994" s="94"/>
    </row>
    <row r="995" ht="15.75" customHeight="1">
      <c r="A995" s="204"/>
      <c r="B995" s="222"/>
      <c r="C995" s="206"/>
      <c r="D995" s="207"/>
      <c r="E995" s="3"/>
      <c r="F995" s="3"/>
      <c r="G995" s="3"/>
      <c r="H995" s="3"/>
      <c r="J995" s="226"/>
      <c r="K995" s="3"/>
      <c r="L995" s="3"/>
      <c r="O995" s="227"/>
      <c r="Q995" s="94"/>
      <c r="R995" s="94"/>
      <c r="S995" s="94"/>
      <c r="T995" s="94"/>
    </row>
    <row r="996" ht="15.75" customHeight="1">
      <c r="A996" s="204"/>
      <c r="B996" s="222"/>
      <c r="C996" s="206"/>
      <c r="D996" s="207"/>
      <c r="E996" s="3"/>
      <c r="F996" s="3"/>
      <c r="G996" s="3"/>
      <c r="H996" s="3"/>
      <c r="J996" s="226"/>
      <c r="K996" s="3"/>
      <c r="L996" s="3"/>
      <c r="O996" s="227"/>
      <c r="Q996" s="94"/>
      <c r="R996" s="94"/>
      <c r="S996" s="94"/>
      <c r="T996" s="94"/>
    </row>
    <row r="997" ht="15.75" customHeight="1">
      <c r="A997" s="204"/>
      <c r="B997" s="222"/>
      <c r="C997" s="206"/>
      <c r="D997" s="207"/>
      <c r="E997" s="3"/>
      <c r="F997" s="3"/>
      <c r="G997" s="3"/>
      <c r="H997" s="3"/>
      <c r="J997" s="226"/>
      <c r="K997" s="3"/>
      <c r="L997" s="3"/>
      <c r="O997" s="227"/>
      <c r="Q997" s="94"/>
      <c r="R997" s="94"/>
      <c r="S997" s="94"/>
      <c r="T997" s="94"/>
    </row>
    <row r="998" ht="15.75" customHeight="1">
      <c r="A998" s="204"/>
      <c r="B998" s="222"/>
      <c r="C998" s="206"/>
      <c r="D998" s="207"/>
      <c r="E998" s="3"/>
      <c r="F998" s="3"/>
      <c r="G998" s="3"/>
      <c r="H998" s="3"/>
      <c r="J998" s="226"/>
      <c r="K998" s="3"/>
      <c r="L998" s="3"/>
      <c r="O998" s="227"/>
      <c r="Q998" s="94"/>
      <c r="R998" s="94"/>
      <c r="S998" s="94"/>
      <c r="T998" s="94"/>
    </row>
    <row r="999" ht="15.75" customHeight="1">
      <c r="A999" s="204"/>
      <c r="B999" s="222"/>
      <c r="C999" s="206"/>
      <c r="D999" s="207"/>
      <c r="E999" s="3"/>
      <c r="F999" s="3"/>
      <c r="G999" s="3"/>
      <c r="H999" s="3"/>
      <c r="J999" s="226"/>
      <c r="K999" s="3"/>
      <c r="L999" s="3"/>
      <c r="O999" s="227"/>
      <c r="Q999" s="94"/>
      <c r="R999" s="94"/>
      <c r="S999" s="94"/>
      <c r="T999" s="94"/>
    </row>
    <row r="1000" ht="15.75" customHeight="1">
      <c r="A1000" s="204"/>
      <c r="B1000" s="222"/>
      <c r="C1000" s="206"/>
      <c r="D1000" s="207"/>
      <c r="J1000" s="226"/>
      <c r="K1000" s="3"/>
      <c r="L1000" s="3"/>
      <c r="O1000" s="227"/>
      <c r="Q1000" s="94"/>
      <c r="R1000" s="94"/>
      <c r="S1000" s="94"/>
      <c r="T1000" s="94"/>
    </row>
    <row r="1001" ht="15.75" customHeight="1">
      <c r="A1001" s="204"/>
      <c r="B1001" s="222"/>
      <c r="C1001" s="206"/>
      <c r="D1001" s="207"/>
      <c r="J1001" s="226"/>
      <c r="K1001" s="3"/>
      <c r="L1001" s="3"/>
      <c r="O1001" s="227"/>
      <c r="Q1001" s="94"/>
      <c r="R1001" s="94"/>
      <c r="S1001" s="94"/>
      <c r="T1001" s="94"/>
    </row>
    <row r="1002" ht="15.75" customHeight="1">
      <c r="A1002" s="204"/>
      <c r="B1002" s="222"/>
      <c r="C1002" s="206"/>
      <c r="D1002" s="207"/>
      <c r="J1002" s="226"/>
      <c r="K1002" s="3"/>
      <c r="L1002" s="3"/>
      <c r="O1002" s="227"/>
      <c r="Q1002" s="94"/>
      <c r="R1002" s="94"/>
      <c r="S1002" s="94"/>
      <c r="T1002" s="94"/>
    </row>
    <row r="1003" ht="15.75" customHeight="1">
      <c r="A1003" s="204"/>
      <c r="B1003" s="222"/>
      <c r="C1003" s="206"/>
      <c r="D1003" s="207"/>
      <c r="J1003" s="226"/>
      <c r="K1003" s="3"/>
      <c r="L1003" s="3"/>
      <c r="O1003" s="227"/>
      <c r="Q1003" s="94"/>
      <c r="R1003" s="94"/>
      <c r="S1003" s="94"/>
      <c r="T1003" s="94"/>
    </row>
    <row r="1004" ht="15.75" customHeight="1">
      <c r="A1004" s="204"/>
      <c r="B1004" s="222"/>
      <c r="C1004" s="206"/>
      <c r="D1004" s="207"/>
      <c r="J1004" s="226"/>
      <c r="K1004" s="3"/>
      <c r="L1004" s="3"/>
      <c r="O1004" s="227"/>
      <c r="Q1004" s="94"/>
      <c r="R1004" s="94"/>
      <c r="S1004" s="94"/>
      <c r="T1004" s="94"/>
    </row>
    <row r="1005" ht="15.75" customHeight="1">
      <c r="A1005" s="204"/>
      <c r="B1005" s="222"/>
      <c r="C1005" s="206"/>
      <c r="D1005" s="207"/>
      <c r="J1005" s="226"/>
      <c r="K1005" s="3"/>
      <c r="L1005" s="3"/>
      <c r="O1005" s="227"/>
      <c r="Q1005" s="94"/>
      <c r="R1005" s="94"/>
      <c r="S1005" s="94"/>
      <c r="T1005" s="94"/>
    </row>
    <row r="1006" ht="15.75" customHeight="1">
      <c r="A1006" s="204"/>
      <c r="B1006" s="222"/>
      <c r="C1006" s="206"/>
      <c r="D1006" s="207"/>
      <c r="J1006" s="226"/>
      <c r="K1006" s="3"/>
      <c r="L1006" s="3"/>
      <c r="O1006" s="227"/>
      <c r="Q1006" s="94"/>
      <c r="R1006" s="94"/>
      <c r="S1006" s="94"/>
      <c r="T1006" s="94"/>
    </row>
    <row r="1007" ht="15.75" customHeight="1">
      <c r="A1007" s="204"/>
      <c r="B1007" s="222"/>
      <c r="C1007" s="206"/>
      <c r="D1007" s="207"/>
      <c r="J1007" s="226"/>
      <c r="K1007" s="3"/>
      <c r="L1007" s="3"/>
      <c r="O1007" s="227"/>
      <c r="Q1007" s="94"/>
      <c r="R1007" s="94"/>
      <c r="S1007" s="94"/>
      <c r="T1007" s="94"/>
    </row>
    <row r="1008" ht="15.75" customHeight="1">
      <c r="A1008" s="204"/>
      <c r="B1008" s="222"/>
      <c r="C1008" s="206"/>
      <c r="D1008" s="207"/>
      <c r="J1008" s="226"/>
      <c r="K1008" s="3"/>
      <c r="L1008" s="3"/>
      <c r="O1008" s="227"/>
      <c r="Q1008" s="94"/>
      <c r="R1008" s="94"/>
      <c r="S1008" s="94"/>
      <c r="T1008" s="94"/>
    </row>
    <row r="1009" ht="15.75" customHeight="1">
      <c r="A1009" s="204"/>
      <c r="B1009" s="222"/>
      <c r="C1009" s="206"/>
      <c r="D1009" s="207"/>
      <c r="J1009" s="226"/>
      <c r="K1009" s="3"/>
      <c r="L1009" s="3"/>
      <c r="O1009" s="227"/>
      <c r="Q1009" s="94"/>
      <c r="R1009" s="94"/>
      <c r="S1009" s="94"/>
      <c r="T1009" s="94"/>
    </row>
    <row r="1010" ht="15.75" customHeight="1">
      <c r="A1010" s="204"/>
      <c r="B1010" s="222"/>
      <c r="C1010" s="206"/>
      <c r="D1010" s="207"/>
      <c r="J1010" s="226"/>
      <c r="K1010" s="3"/>
      <c r="L1010" s="3"/>
      <c r="O1010" s="227"/>
      <c r="Q1010" s="94"/>
      <c r="R1010" s="94"/>
      <c r="S1010" s="94"/>
      <c r="T1010" s="94"/>
    </row>
    <row r="1011" ht="15.75" customHeight="1">
      <c r="A1011" s="204"/>
      <c r="B1011" s="222"/>
      <c r="C1011" s="206"/>
      <c r="D1011" s="207"/>
      <c r="J1011" s="226"/>
      <c r="K1011" s="3"/>
      <c r="L1011" s="3"/>
      <c r="O1011" s="227"/>
      <c r="Q1011" s="94"/>
      <c r="R1011" s="94"/>
      <c r="S1011" s="94"/>
      <c r="T1011" s="94"/>
    </row>
    <row r="1012" ht="15.75" customHeight="1">
      <c r="A1012" s="204"/>
      <c r="B1012" s="222"/>
      <c r="C1012" s="206"/>
      <c r="D1012" s="207"/>
      <c r="J1012" s="226"/>
      <c r="K1012" s="3"/>
      <c r="L1012" s="3"/>
      <c r="O1012" s="227"/>
      <c r="Q1012" s="94"/>
      <c r="R1012" s="94"/>
      <c r="S1012" s="94"/>
      <c r="T1012" s="94"/>
    </row>
    <row r="1013" ht="15.75" customHeight="1">
      <c r="A1013" s="204"/>
      <c r="B1013" s="222"/>
      <c r="C1013" s="206"/>
      <c r="D1013" s="207"/>
      <c r="J1013" s="226"/>
      <c r="K1013" s="3"/>
      <c r="L1013" s="3"/>
      <c r="O1013" s="227"/>
      <c r="Q1013" s="94"/>
      <c r="R1013" s="94"/>
      <c r="S1013" s="94"/>
      <c r="T1013" s="94"/>
    </row>
    <row r="1014" ht="15.75" customHeight="1">
      <c r="A1014" s="204"/>
      <c r="B1014" s="222"/>
      <c r="C1014" s="206"/>
      <c r="D1014" s="207"/>
      <c r="J1014" s="226"/>
      <c r="K1014" s="3"/>
      <c r="L1014" s="3"/>
      <c r="O1014" s="227"/>
      <c r="Q1014" s="94"/>
      <c r="R1014" s="94"/>
      <c r="S1014" s="94"/>
      <c r="T1014" s="94"/>
    </row>
    <row r="1015" ht="15.75" customHeight="1">
      <c r="A1015" s="204"/>
      <c r="B1015" s="222"/>
      <c r="C1015" s="206"/>
      <c r="D1015" s="207"/>
      <c r="J1015" s="226"/>
      <c r="K1015" s="3"/>
      <c r="L1015" s="3"/>
      <c r="O1015" s="227"/>
      <c r="Q1015" s="94"/>
      <c r="R1015" s="94"/>
      <c r="S1015" s="94"/>
      <c r="T1015" s="94"/>
    </row>
    <row r="1016" ht="15.75" customHeight="1">
      <c r="A1016" s="204"/>
      <c r="B1016" s="222"/>
      <c r="C1016" s="206"/>
      <c r="D1016" s="207"/>
      <c r="J1016" s="226"/>
      <c r="K1016" s="3"/>
      <c r="L1016" s="3"/>
      <c r="O1016" s="227"/>
      <c r="Q1016" s="94"/>
      <c r="R1016" s="94"/>
      <c r="S1016" s="94"/>
      <c r="T1016" s="94"/>
    </row>
    <row r="1017" ht="15.75" customHeight="1">
      <c r="A1017" s="204"/>
      <c r="B1017" s="222"/>
      <c r="C1017" s="206"/>
      <c r="D1017" s="207"/>
      <c r="J1017" s="226"/>
      <c r="K1017" s="3"/>
      <c r="L1017" s="3"/>
      <c r="O1017" s="227"/>
      <c r="Q1017" s="94"/>
      <c r="R1017" s="94"/>
      <c r="S1017" s="94"/>
      <c r="T1017" s="94"/>
    </row>
    <row r="1018" ht="15.75" customHeight="1">
      <c r="A1018" s="204"/>
      <c r="B1018" s="222"/>
      <c r="C1018" s="206"/>
      <c r="D1018" s="207"/>
      <c r="J1018" s="226"/>
      <c r="K1018" s="3"/>
      <c r="L1018" s="3"/>
      <c r="O1018" s="227"/>
      <c r="Q1018" s="94"/>
      <c r="R1018" s="94"/>
      <c r="S1018" s="94"/>
      <c r="T1018" s="94"/>
    </row>
    <row r="1019" ht="15.75" customHeight="1">
      <c r="A1019" s="204"/>
      <c r="B1019" s="222"/>
      <c r="C1019" s="206"/>
      <c r="D1019" s="235"/>
      <c r="J1019" s="226"/>
      <c r="K1019" s="3"/>
      <c r="L1019" s="3"/>
      <c r="O1019" s="227"/>
      <c r="Q1019" s="94"/>
      <c r="R1019" s="94"/>
      <c r="S1019" s="94"/>
      <c r="T1019" s="94"/>
    </row>
    <row r="1020" ht="15.75" customHeight="1">
      <c r="A1020" s="204"/>
      <c r="B1020" s="222"/>
      <c r="C1020" s="206"/>
      <c r="D1020" s="235"/>
      <c r="J1020" s="226"/>
      <c r="K1020" s="3"/>
      <c r="L1020" s="3"/>
      <c r="O1020" s="227"/>
      <c r="Q1020" s="94"/>
      <c r="R1020" s="94"/>
      <c r="S1020" s="94"/>
      <c r="T1020" s="94"/>
    </row>
    <row r="1021" ht="15.75" customHeight="1">
      <c r="A1021" s="204"/>
      <c r="B1021" s="222"/>
      <c r="C1021" s="206"/>
      <c r="D1021" s="235"/>
      <c r="J1021" s="226"/>
      <c r="K1021" s="3"/>
      <c r="L1021" s="3"/>
      <c r="O1021" s="227"/>
      <c r="Q1021" s="94"/>
      <c r="R1021" s="94"/>
      <c r="S1021" s="94"/>
      <c r="T1021" s="94"/>
    </row>
    <row r="1022" ht="15.75" customHeight="1">
      <c r="A1022" s="204"/>
      <c r="B1022" s="222"/>
      <c r="C1022" s="206"/>
      <c r="D1022" s="235"/>
      <c r="J1022" s="226"/>
      <c r="K1022" s="3"/>
      <c r="L1022" s="3"/>
      <c r="O1022" s="227"/>
      <c r="Q1022" s="94"/>
      <c r="R1022" s="94"/>
      <c r="S1022" s="94"/>
      <c r="T1022" s="94"/>
    </row>
    <row r="1023" ht="15.75" customHeight="1">
      <c r="A1023" s="204"/>
      <c r="B1023" s="222"/>
      <c r="C1023" s="206"/>
      <c r="D1023" s="235"/>
      <c r="J1023" s="226"/>
      <c r="K1023" s="3"/>
      <c r="L1023" s="3"/>
      <c r="O1023" s="227"/>
      <c r="Q1023" s="94"/>
      <c r="R1023" s="94"/>
      <c r="S1023" s="94"/>
      <c r="T1023" s="94"/>
    </row>
    <row r="1024" ht="15.75" customHeight="1">
      <c r="A1024" s="204"/>
      <c r="B1024" s="222"/>
      <c r="C1024" s="206"/>
      <c r="D1024" s="235"/>
      <c r="J1024" s="226"/>
      <c r="K1024" s="3"/>
      <c r="L1024" s="3"/>
      <c r="O1024" s="227"/>
      <c r="Q1024" s="94"/>
      <c r="R1024" s="94"/>
      <c r="S1024" s="94"/>
      <c r="T1024" s="94"/>
    </row>
    <row r="1025" ht="15.75" customHeight="1">
      <c r="A1025" s="204"/>
      <c r="B1025" s="222"/>
      <c r="C1025" s="206"/>
      <c r="D1025" s="235"/>
      <c r="J1025" s="226"/>
      <c r="K1025" s="3"/>
      <c r="L1025" s="3"/>
      <c r="O1025" s="227"/>
      <c r="Q1025" s="94"/>
      <c r="R1025" s="94"/>
      <c r="S1025" s="94"/>
      <c r="T1025" s="94"/>
    </row>
    <row r="1026" ht="15.75" customHeight="1">
      <c r="A1026" s="204"/>
      <c r="B1026" s="222"/>
      <c r="C1026" s="206"/>
      <c r="D1026" s="235"/>
      <c r="J1026" s="226"/>
      <c r="K1026" s="3"/>
      <c r="L1026" s="3"/>
      <c r="O1026" s="227"/>
      <c r="Q1026" s="94"/>
      <c r="R1026" s="94"/>
      <c r="S1026" s="94"/>
      <c r="T1026" s="94"/>
    </row>
    <row r="1027" ht="15.75" customHeight="1">
      <c r="A1027" s="204"/>
      <c r="B1027" s="222"/>
      <c r="C1027" s="206"/>
      <c r="D1027" s="235"/>
      <c r="J1027" s="226"/>
      <c r="K1027" s="3"/>
      <c r="L1027" s="3"/>
      <c r="O1027" s="227"/>
      <c r="Q1027" s="94"/>
      <c r="R1027" s="94"/>
      <c r="S1027" s="94"/>
      <c r="T1027" s="94"/>
    </row>
    <row r="1028" ht="15.75" customHeight="1">
      <c r="A1028" s="204"/>
      <c r="B1028" s="222"/>
      <c r="C1028" s="206"/>
      <c r="D1028" s="235"/>
      <c r="J1028" s="226"/>
      <c r="K1028" s="3"/>
      <c r="L1028" s="3"/>
      <c r="O1028" s="227"/>
      <c r="Q1028" s="94"/>
      <c r="R1028" s="94"/>
      <c r="S1028" s="94"/>
      <c r="T1028" s="94"/>
    </row>
    <row r="1029" ht="15.75" customHeight="1">
      <c r="A1029" s="204"/>
      <c r="B1029" s="222"/>
      <c r="C1029" s="206"/>
      <c r="D1029" s="235"/>
      <c r="J1029" s="226"/>
      <c r="K1029" s="3"/>
      <c r="L1029" s="3"/>
      <c r="O1029" s="227"/>
      <c r="Q1029" s="94"/>
      <c r="R1029" s="94"/>
      <c r="S1029" s="94"/>
      <c r="T1029" s="94"/>
    </row>
    <row r="1030" ht="15.75" customHeight="1">
      <c r="A1030" s="204"/>
      <c r="B1030" s="222"/>
      <c r="C1030" s="206"/>
      <c r="D1030" s="235"/>
      <c r="J1030" s="226"/>
      <c r="K1030" s="3"/>
      <c r="L1030" s="3"/>
      <c r="O1030" s="227"/>
      <c r="Q1030" s="94"/>
      <c r="R1030" s="94"/>
      <c r="S1030" s="94"/>
      <c r="T1030" s="94"/>
    </row>
    <row r="1031" ht="15.75" customHeight="1">
      <c r="A1031" s="204"/>
      <c r="B1031" s="222"/>
      <c r="C1031" s="206"/>
      <c r="D1031" s="235"/>
      <c r="J1031" s="226"/>
      <c r="K1031" s="3"/>
      <c r="L1031" s="3"/>
      <c r="O1031" s="227"/>
      <c r="Q1031" s="94"/>
      <c r="R1031" s="94"/>
      <c r="S1031" s="94"/>
      <c r="T1031" s="94"/>
    </row>
    <row r="1032" ht="15.75" customHeight="1">
      <c r="A1032" s="204"/>
      <c r="B1032" s="222"/>
      <c r="C1032" s="206"/>
      <c r="D1032" s="235"/>
      <c r="J1032" s="226"/>
      <c r="K1032" s="3"/>
      <c r="L1032" s="3"/>
      <c r="O1032" s="227"/>
      <c r="Q1032" s="94"/>
      <c r="R1032" s="94"/>
      <c r="S1032" s="94"/>
      <c r="T1032" s="94"/>
    </row>
    <row r="1033" ht="15.75" customHeight="1">
      <c r="A1033" s="204"/>
      <c r="B1033" s="222"/>
      <c r="C1033" s="206"/>
      <c r="D1033" s="235"/>
      <c r="J1033" s="226"/>
      <c r="K1033" s="3"/>
      <c r="L1033" s="3"/>
      <c r="O1033" s="227"/>
      <c r="Q1033" s="94"/>
      <c r="R1033" s="94"/>
      <c r="S1033" s="94"/>
      <c r="T1033" s="94"/>
    </row>
    <row r="1034" ht="15.75" customHeight="1">
      <c r="A1034" s="204"/>
      <c r="B1034" s="222"/>
      <c r="C1034" s="206"/>
      <c r="D1034" s="235"/>
      <c r="J1034" s="226"/>
      <c r="K1034" s="3"/>
      <c r="L1034" s="3"/>
      <c r="O1034" s="227"/>
      <c r="Q1034" s="94"/>
      <c r="R1034" s="94"/>
      <c r="S1034" s="94"/>
      <c r="T1034" s="94"/>
    </row>
    <row r="1035" ht="15.75" customHeight="1">
      <c r="A1035" s="204"/>
      <c r="B1035" s="222"/>
      <c r="C1035" s="206"/>
      <c r="D1035" s="235"/>
      <c r="J1035" s="226"/>
      <c r="K1035" s="3"/>
      <c r="L1035" s="3"/>
      <c r="O1035" s="227"/>
      <c r="Q1035" s="94"/>
      <c r="R1035" s="94"/>
      <c r="S1035" s="94"/>
      <c r="T1035" s="94"/>
    </row>
    <row r="1036" ht="15.75" customHeight="1">
      <c r="A1036" s="204"/>
      <c r="B1036" s="222"/>
      <c r="C1036" s="206"/>
      <c r="D1036" s="235"/>
      <c r="J1036" s="226"/>
      <c r="K1036" s="3"/>
      <c r="L1036" s="3"/>
      <c r="O1036" s="227"/>
      <c r="Q1036" s="94"/>
      <c r="R1036" s="94"/>
      <c r="S1036" s="94"/>
      <c r="T1036" s="94"/>
    </row>
    <row r="1037" ht="15.75" customHeight="1">
      <c r="A1037" s="204"/>
      <c r="B1037" s="222"/>
      <c r="C1037" s="206"/>
      <c r="D1037" s="235"/>
      <c r="J1037" s="226"/>
      <c r="K1037" s="3"/>
      <c r="L1037" s="3"/>
      <c r="O1037" s="227"/>
      <c r="Q1037" s="94"/>
      <c r="R1037" s="94"/>
      <c r="S1037" s="94"/>
      <c r="T1037" s="94"/>
    </row>
    <row r="1038" ht="15.75" customHeight="1">
      <c r="A1038" s="204"/>
      <c r="B1038" s="222"/>
      <c r="C1038" s="206"/>
      <c r="D1038" s="235"/>
      <c r="J1038" s="226"/>
      <c r="K1038" s="3"/>
      <c r="L1038" s="3"/>
      <c r="O1038" s="227"/>
      <c r="Q1038" s="94"/>
      <c r="R1038" s="94"/>
      <c r="S1038" s="94"/>
      <c r="T1038" s="94"/>
    </row>
    <row r="1039" ht="15.75" customHeight="1">
      <c r="A1039" s="204"/>
      <c r="B1039" s="222"/>
      <c r="C1039" s="206"/>
      <c r="D1039" s="235"/>
      <c r="J1039" s="226"/>
      <c r="K1039" s="3"/>
      <c r="L1039" s="3"/>
      <c r="O1039" s="227"/>
      <c r="Q1039" s="94"/>
      <c r="R1039" s="94"/>
      <c r="S1039" s="94"/>
      <c r="T1039" s="94"/>
    </row>
    <row r="1040" ht="15.75" customHeight="1">
      <c r="A1040" s="204"/>
      <c r="B1040" s="222"/>
      <c r="C1040" s="206"/>
      <c r="D1040" s="235"/>
      <c r="J1040" s="226"/>
      <c r="K1040" s="3"/>
      <c r="L1040" s="3"/>
      <c r="O1040" s="227"/>
      <c r="Q1040" s="94"/>
      <c r="R1040" s="94"/>
      <c r="S1040" s="94"/>
      <c r="T1040" s="94"/>
    </row>
    <row r="1041" ht="15.75" customHeight="1">
      <c r="A1041" s="204"/>
      <c r="B1041" s="222"/>
      <c r="C1041" s="206"/>
      <c r="D1041" s="235"/>
      <c r="J1041" s="226"/>
      <c r="K1041" s="3"/>
      <c r="L1041" s="3"/>
      <c r="O1041" s="227"/>
      <c r="Q1041" s="94"/>
      <c r="R1041" s="94"/>
      <c r="S1041" s="94"/>
      <c r="T1041" s="94"/>
    </row>
    <row r="1042" ht="15.75" customHeight="1">
      <c r="A1042" s="204"/>
      <c r="B1042" s="222"/>
      <c r="C1042" s="206"/>
      <c r="D1042" s="235"/>
      <c r="J1042" s="226"/>
      <c r="K1042" s="3"/>
      <c r="L1042" s="3"/>
      <c r="O1042" s="227"/>
      <c r="Q1042" s="94"/>
      <c r="R1042" s="94"/>
      <c r="S1042" s="94"/>
      <c r="T1042" s="94"/>
    </row>
    <row r="1043" ht="15.75" customHeight="1">
      <c r="A1043" s="204"/>
      <c r="B1043" s="222"/>
      <c r="C1043" s="206"/>
      <c r="D1043" s="235"/>
      <c r="J1043" s="226"/>
      <c r="K1043" s="3"/>
      <c r="L1043" s="3"/>
      <c r="O1043" s="227"/>
      <c r="Q1043" s="94"/>
      <c r="R1043" s="94"/>
      <c r="S1043" s="94"/>
      <c r="T1043" s="94"/>
    </row>
    <row r="1044" ht="15.75" customHeight="1">
      <c r="A1044" s="204"/>
      <c r="B1044" s="222"/>
      <c r="C1044" s="206"/>
      <c r="D1044" s="235"/>
      <c r="J1044" s="226"/>
      <c r="K1044" s="3"/>
      <c r="L1044" s="3"/>
      <c r="O1044" s="227"/>
      <c r="Q1044" s="94"/>
      <c r="R1044" s="94"/>
      <c r="S1044" s="94"/>
      <c r="T1044" s="94"/>
    </row>
    <row r="1045" ht="15.75" customHeight="1">
      <c r="A1045" s="204"/>
      <c r="B1045" s="222"/>
      <c r="C1045" s="206"/>
      <c r="D1045" s="235"/>
      <c r="J1045" s="226"/>
      <c r="K1045" s="3"/>
      <c r="L1045" s="3"/>
      <c r="O1045" s="227"/>
      <c r="Q1045" s="94"/>
      <c r="R1045" s="94"/>
      <c r="S1045" s="94"/>
      <c r="T1045" s="94"/>
    </row>
    <row r="1046" ht="15.75" customHeight="1">
      <c r="A1046" s="204"/>
      <c r="B1046" s="222"/>
      <c r="C1046" s="206"/>
      <c r="D1046" s="235"/>
      <c r="J1046" s="226"/>
      <c r="K1046" s="3"/>
      <c r="L1046" s="3"/>
      <c r="O1046" s="227"/>
      <c r="Q1046" s="94"/>
      <c r="R1046" s="94"/>
      <c r="S1046" s="94"/>
      <c r="T1046" s="94"/>
    </row>
    <row r="1047" ht="15.75" customHeight="1">
      <c r="A1047" s="204"/>
      <c r="B1047" s="222"/>
      <c r="C1047" s="206"/>
      <c r="D1047" s="235"/>
      <c r="J1047" s="226"/>
      <c r="K1047" s="3"/>
      <c r="L1047" s="3"/>
      <c r="O1047" s="227"/>
      <c r="Q1047" s="94"/>
      <c r="R1047" s="94"/>
      <c r="S1047" s="94"/>
      <c r="T1047" s="94"/>
    </row>
    <row r="1048" ht="15.75" customHeight="1">
      <c r="A1048" s="204"/>
      <c r="B1048" s="222"/>
      <c r="C1048" s="206"/>
      <c r="D1048" s="235"/>
      <c r="J1048" s="226"/>
      <c r="K1048" s="3"/>
      <c r="L1048" s="3"/>
      <c r="O1048" s="227"/>
      <c r="Q1048" s="94"/>
      <c r="R1048" s="94"/>
      <c r="S1048" s="94"/>
      <c r="T1048" s="94"/>
    </row>
    <row r="1049" ht="15.75" customHeight="1">
      <c r="A1049" s="204"/>
      <c r="B1049" s="222"/>
      <c r="C1049" s="206"/>
      <c r="D1049" s="235"/>
      <c r="J1049" s="226"/>
      <c r="K1049" s="3"/>
      <c r="L1049" s="3"/>
      <c r="O1049" s="227"/>
      <c r="Q1049" s="94"/>
      <c r="R1049" s="94"/>
      <c r="S1049" s="94"/>
      <c r="T1049" s="94"/>
    </row>
    <row r="1050" ht="15.75" customHeight="1">
      <c r="A1050" s="204"/>
      <c r="B1050" s="222"/>
      <c r="C1050" s="206"/>
      <c r="D1050" s="235"/>
      <c r="J1050" s="226"/>
      <c r="K1050" s="3"/>
      <c r="L1050" s="3"/>
      <c r="O1050" s="227"/>
      <c r="Q1050" s="94"/>
      <c r="R1050" s="94"/>
      <c r="S1050" s="94"/>
      <c r="T1050" s="94"/>
    </row>
    <row r="1051" ht="15.75" customHeight="1">
      <c r="A1051" s="204"/>
      <c r="B1051" s="222"/>
      <c r="C1051" s="206"/>
      <c r="D1051" s="235"/>
      <c r="J1051" s="226"/>
      <c r="K1051" s="3"/>
      <c r="L1051" s="3"/>
      <c r="O1051" s="227"/>
      <c r="Q1051" s="94"/>
      <c r="R1051" s="94"/>
      <c r="S1051" s="94"/>
      <c r="T1051" s="94"/>
    </row>
    <row r="1052" ht="15.75" customHeight="1">
      <c r="A1052" s="204"/>
      <c r="B1052" s="222"/>
      <c r="C1052" s="206"/>
      <c r="D1052" s="235"/>
      <c r="J1052" s="226"/>
      <c r="K1052" s="3"/>
      <c r="L1052" s="3"/>
      <c r="O1052" s="227"/>
      <c r="Q1052" s="94"/>
      <c r="R1052" s="94"/>
      <c r="S1052" s="94"/>
      <c r="T1052" s="94"/>
    </row>
    <row r="1053" ht="15.75" customHeight="1">
      <c r="A1053" s="204"/>
      <c r="B1053" s="222"/>
      <c r="C1053" s="206"/>
      <c r="D1053" s="235"/>
      <c r="J1053" s="226"/>
      <c r="K1053" s="3"/>
      <c r="L1053" s="3"/>
      <c r="O1053" s="227"/>
      <c r="Q1053" s="94"/>
      <c r="R1053" s="94"/>
      <c r="S1053" s="94"/>
      <c r="T1053" s="94"/>
    </row>
    <row r="1054" ht="15.75" customHeight="1">
      <c r="A1054" s="204"/>
      <c r="B1054" s="222"/>
      <c r="C1054" s="206"/>
      <c r="D1054" s="235"/>
      <c r="J1054" s="226"/>
      <c r="K1054" s="3"/>
      <c r="L1054" s="3"/>
      <c r="O1054" s="227"/>
      <c r="Q1054" s="94"/>
      <c r="R1054" s="94"/>
      <c r="S1054" s="94"/>
      <c r="T1054" s="94"/>
    </row>
    <row r="1055" ht="15.75" customHeight="1">
      <c r="A1055" s="204"/>
      <c r="B1055" s="222"/>
      <c r="C1055" s="206"/>
      <c r="D1055" s="235"/>
      <c r="J1055" s="226"/>
      <c r="K1055" s="3"/>
      <c r="L1055" s="3"/>
      <c r="O1055" s="227"/>
      <c r="Q1055" s="94"/>
      <c r="R1055" s="94"/>
      <c r="S1055" s="94"/>
      <c r="T1055" s="94"/>
    </row>
    <row r="1056" ht="15.75" customHeight="1">
      <c r="A1056" s="204"/>
      <c r="B1056" s="222"/>
      <c r="C1056" s="206"/>
      <c r="D1056" s="248"/>
      <c r="J1056" s="226"/>
      <c r="K1056" s="3"/>
      <c r="L1056" s="3"/>
      <c r="O1056" s="227"/>
      <c r="Q1056" s="94"/>
      <c r="R1056" s="94"/>
      <c r="S1056" s="94"/>
      <c r="T1056" s="94"/>
    </row>
    <row r="1057" ht="15.75" customHeight="1">
      <c r="A1057" s="204"/>
      <c r="B1057" s="222"/>
      <c r="C1057" s="206"/>
      <c r="D1057" s="248"/>
      <c r="J1057" s="226"/>
      <c r="K1057" s="3"/>
      <c r="L1057" s="3"/>
      <c r="O1057" s="227"/>
      <c r="Q1057" s="94"/>
      <c r="R1057" s="94"/>
      <c r="S1057" s="94"/>
      <c r="T1057" s="94"/>
    </row>
    <row r="1058" ht="15.75" customHeight="1">
      <c r="A1058" s="204"/>
      <c r="B1058" s="222"/>
      <c r="C1058" s="206"/>
      <c r="D1058" s="248"/>
      <c r="J1058" s="226"/>
      <c r="K1058" s="3"/>
      <c r="L1058" s="3"/>
      <c r="O1058" s="227"/>
      <c r="Q1058" s="94"/>
      <c r="R1058" s="94"/>
      <c r="S1058" s="94"/>
      <c r="T1058" s="94"/>
    </row>
    <row r="1059" ht="15.75" customHeight="1">
      <c r="A1059" s="204"/>
      <c r="B1059" s="222"/>
      <c r="C1059" s="206"/>
      <c r="D1059" s="248"/>
      <c r="J1059" s="226"/>
      <c r="K1059" s="3"/>
      <c r="L1059" s="3"/>
      <c r="O1059" s="227"/>
      <c r="Q1059" s="94"/>
      <c r="R1059" s="94"/>
      <c r="S1059" s="94"/>
      <c r="T1059" s="94"/>
    </row>
    <row r="1060" ht="15.75" customHeight="1">
      <c r="A1060" s="204"/>
      <c r="B1060" s="222"/>
      <c r="C1060" s="206"/>
      <c r="D1060" s="248"/>
      <c r="J1060" s="226"/>
      <c r="K1060" s="3"/>
      <c r="L1060" s="3"/>
      <c r="O1060" s="227"/>
      <c r="Q1060" s="94"/>
      <c r="R1060" s="94"/>
      <c r="S1060" s="94"/>
      <c r="T1060" s="94"/>
    </row>
    <row r="1061" ht="15.75" customHeight="1">
      <c r="A1061" s="204"/>
      <c r="B1061" s="222"/>
      <c r="C1061" s="206"/>
      <c r="D1061" s="229"/>
      <c r="J1061" s="226"/>
      <c r="K1061" s="3"/>
      <c r="L1061" s="3"/>
      <c r="O1061" s="227"/>
      <c r="Q1061" s="94"/>
      <c r="R1061" s="94"/>
      <c r="S1061" s="94"/>
      <c r="T1061" s="94"/>
    </row>
    <row r="1062" ht="15.75" customHeight="1">
      <c r="A1062" s="204"/>
      <c r="B1062" s="222"/>
      <c r="C1062" s="206"/>
      <c r="D1062" s="229"/>
      <c r="J1062" s="226"/>
      <c r="K1062" s="3"/>
      <c r="L1062" s="3"/>
      <c r="O1062" s="227"/>
      <c r="Q1062" s="94"/>
      <c r="R1062" s="94"/>
      <c r="S1062" s="94"/>
      <c r="T1062" s="94"/>
    </row>
    <row r="1063" ht="15.75" customHeight="1">
      <c r="A1063" s="204"/>
      <c r="B1063" s="222"/>
      <c r="C1063" s="206"/>
      <c r="D1063" s="229"/>
      <c r="J1063" s="226"/>
      <c r="K1063" s="3"/>
      <c r="L1063" s="3"/>
      <c r="O1063" s="227"/>
      <c r="Q1063" s="94"/>
      <c r="R1063" s="94"/>
      <c r="S1063" s="94"/>
      <c r="T1063" s="94"/>
    </row>
    <row r="1064" ht="15.75" customHeight="1">
      <c r="A1064" s="204"/>
      <c r="B1064" s="222"/>
      <c r="C1064" s="206"/>
      <c r="D1064" s="229"/>
      <c r="J1064" s="226"/>
      <c r="K1064" s="3"/>
      <c r="L1064" s="3"/>
      <c r="O1064" s="227"/>
      <c r="Q1064" s="94"/>
      <c r="R1064" s="94"/>
      <c r="S1064" s="94"/>
      <c r="T1064" s="94"/>
    </row>
    <row r="1065" ht="15.75" customHeight="1">
      <c r="A1065" s="204"/>
      <c r="B1065" s="222"/>
      <c r="C1065" s="206"/>
      <c r="D1065" s="229"/>
      <c r="J1065" s="226"/>
      <c r="K1065" s="3"/>
      <c r="L1065" s="3"/>
      <c r="O1065" s="227"/>
      <c r="Q1065" s="94"/>
      <c r="R1065" s="94"/>
      <c r="S1065" s="94"/>
      <c r="T1065" s="94"/>
    </row>
    <row r="1066" ht="15.75" customHeight="1">
      <c r="A1066" s="204"/>
      <c r="B1066" s="222"/>
      <c r="C1066" s="206"/>
      <c r="D1066" s="229"/>
      <c r="J1066" s="226"/>
      <c r="K1066" s="3"/>
      <c r="L1066" s="3"/>
      <c r="O1066" s="227"/>
      <c r="Q1066" s="94"/>
      <c r="R1066" s="94"/>
      <c r="S1066" s="94"/>
      <c r="T1066" s="94"/>
    </row>
    <row r="1067" ht="15.75" customHeight="1">
      <c r="A1067" s="204"/>
      <c r="B1067" s="222"/>
      <c r="C1067" s="206"/>
      <c r="D1067" s="229"/>
      <c r="J1067" s="226"/>
      <c r="K1067" s="3"/>
      <c r="L1067" s="3"/>
      <c r="O1067" s="227"/>
      <c r="Q1067" s="94"/>
      <c r="R1067" s="94"/>
      <c r="S1067" s="94"/>
      <c r="T1067" s="94"/>
    </row>
    <row r="1068" ht="15.75" customHeight="1">
      <c r="A1068" s="204"/>
      <c r="B1068" s="222"/>
      <c r="C1068" s="206"/>
      <c r="D1068" s="229"/>
      <c r="J1068" s="226"/>
      <c r="K1068" s="3"/>
      <c r="L1068" s="3"/>
      <c r="O1068" s="227"/>
      <c r="Q1068" s="94"/>
      <c r="R1068" s="94"/>
      <c r="S1068" s="94"/>
      <c r="T1068" s="94"/>
    </row>
    <row r="1069" ht="15.75" customHeight="1">
      <c r="A1069" s="204"/>
      <c r="B1069" s="222"/>
      <c r="C1069" s="206"/>
      <c r="D1069" s="229"/>
      <c r="J1069" s="226"/>
      <c r="K1069" s="3"/>
      <c r="L1069" s="3"/>
      <c r="O1069" s="227"/>
      <c r="Q1069" s="94"/>
      <c r="R1069" s="94"/>
      <c r="S1069" s="94"/>
      <c r="T1069" s="94"/>
    </row>
    <row r="1070" ht="15.75" customHeight="1">
      <c r="A1070" s="204"/>
      <c r="B1070" s="222"/>
      <c r="C1070" s="206"/>
      <c r="D1070" s="229"/>
      <c r="J1070" s="226"/>
      <c r="K1070" s="3"/>
      <c r="L1070" s="3"/>
      <c r="O1070" s="227"/>
      <c r="Q1070" s="94"/>
      <c r="R1070" s="94"/>
      <c r="S1070" s="94"/>
      <c r="T1070" s="94"/>
    </row>
    <row r="1071" ht="15.75" customHeight="1">
      <c r="A1071" s="204"/>
      <c r="B1071" s="222"/>
      <c r="C1071" s="206"/>
      <c r="D1071" s="229"/>
      <c r="J1071" s="226"/>
      <c r="K1071" s="3"/>
      <c r="L1071" s="3"/>
      <c r="O1071" s="227"/>
      <c r="Q1071" s="94"/>
      <c r="R1071" s="94"/>
      <c r="S1071" s="94"/>
      <c r="T1071" s="94"/>
    </row>
    <row r="1072" ht="15.75" customHeight="1">
      <c r="A1072" s="204"/>
      <c r="B1072" s="222"/>
      <c r="C1072" s="206"/>
      <c r="D1072" s="229"/>
      <c r="J1072" s="226"/>
      <c r="K1072" s="3"/>
      <c r="L1072" s="3"/>
      <c r="O1072" s="227"/>
      <c r="Q1072" s="94"/>
      <c r="R1072" s="94"/>
      <c r="S1072" s="94"/>
      <c r="T1072" s="94"/>
    </row>
    <row r="1073" ht="15.75" customHeight="1">
      <c r="A1073" s="204"/>
      <c r="B1073" s="222"/>
      <c r="C1073" s="206"/>
      <c r="D1073" s="229"/>
      <c r="J1073" s="226"/>
      <c r="K1073" s="3"/>
      <c r="L1073" s="3"/>
      <c r="O1073" s="227"/>
      <c r="Q1073" s="94"/>
      <c r="R1073" s="94"/>
      <c r="S1073" s="94"/>
      <c r="T1073" s="94"/>
    </row>
    <row r="1074" ht="15.75" customHeight="1">
      <c r="A1074" s="204"/>
      <c r="B1074" s="222"/>
      <c r="C1074" s="206"/>
      <c r="D1074" s="229"/>
      <c r="J1074" s="226"/>
      <c r="K1074" s="3"/>
      <c r="L1074" s="3"/>
      <c r="O1074" s="227"/>
      <c r="Q1074" s="94"/>
      <c r="R1074" s="94"/>
      <c r="S1074" s="94"/>
      <c r="T1074" s="94"/>
    </row>
    <row r="1075" ht="15.75" customHeight="1">
      <c r="A1075" s="204"/>
      <c r="B1075" s="222"/>
      <c r="C1075" s="206"/>
      <c r="D1075" s="229"/>
      <c r="J1075" s="226"/>
      <c r="K1075" s="3"/>
      <c r="L1075" s="3"/>
      <c r="O1075" s="227"/>
      <c r="Q1075" s="94"/>
      <c r="R1075" s="94"/>
      <c r="S1075" s="94"/>
      <c r="T1075" s="94"/>
    </row>
    <row r="1076" ht="15.75" customHeight="1">
      <c r="A1076" s="204"/>
      <c r="B1076" s="222"/>
      <c r="C1076" s="206"/>
      <c r="D1076" s="229"/>
      <c r="J1076" s="226"/>
      <c r="K1076" s="3"/>
      <c r="L1076" s="3"/>
      <c r="O1076" s="227"/>
      <c r="Q1076" s="94"/>
      <c r="R1076" s="94"/>
      <c r="S1076" s="94"/>
      <c r="T1076" s="94"/>
    </row>
    <row r="1077" ht="15.75" customHeight="1">
      <c r="A1077" s="204"/>
      <c r="B1077" s="222"/>
      <c r="C1077" s="206"/>
      <c r="D1077" s="229"/>
      <c r="J1077" s="226"/>
      <c r="K1077" s="3"/>
      <c r="L1077" s="3"/>
      <c r="O1077" s="227"/>
      <c r="Q1077" s="94"/>
      <c r="R1077" s="94"/>
      <c r="S1077" s="94"/>
      <c r="T1077" s="94"/>
    </row>
    <row r="1078" ht="15.75" customHeight="1">
      <c r="A1078" s="204"/>
      <c r="B1078" s="222"/>
      <c r="C1078" s="206"/>
      <c r="D1078" s="229"/>
      <c r="J1078" s="226"/>
      <c r="K1078" s="3"/>
      <c r="L1078" s="3"/>
      <c r="O1078" s="227"/>
      <c r="Q1078" s="94"/>
      <c r="R1078" s="94"/>
      <c r="S1078" s="94"/>
      <c r="T1078" s="94"/>
    </row>
    <row r="1079" ht="15.75" customHeight="1">
      <c r="A1079" s="204"/>
      <c r="B1079" s="222"/>
      <c r="C1079" s="206"/>
      <c r="D1079" s="229"/>
      <c r="J1079" s="226"/>
      <c r="K1079" s="3"/>
      <c r="L1079" s="3"/>
      <c r="O1079" s="227"/>
      <c r="Q1079" s="94"/>
      <c r="R1079" s="94"/>
      <c r="S1079" s="94"/>
      <c r="T1079" s="94"/>
    </row>
    <row r="1080" ht="15.75" customHeight="1">
      <c r="A1080" s="204"/>
      <c r="B1080" s="222"/>
      <c r="C1080" s="206"/>
      <c r="D1080" s="229"/>
      <c r="J1080" s="226"/>
      <c r="K1080" s="3"/>
      <c r="L1080" s="3"/>
      <c r="O1080" s="227"/>
      <c r="Q1080" s="94"/>
      <c r="R1080" s="94"/>
      <c r="S1080" s="94"/>
      <c r="T1080" s="94"/>
    </row>
    <row r="1081" ht="15.75" customHeight="1">
      <c r="A1081" s="204"/>
      <c r="B1081" s="222"/>
      <c r="C1081" s="206"/>
      <c r="D1081" s="229"/>
      <c r="J1081" s="226"/>
      <c r="K1081" s="3"/>
      <c r="L1081" s="3"/>
      <c r="O1081" s="227"/>
      <c r="Q1081" s="94"/>
      <c r="R1081" s="94"/>
      <c r="S1081" s="94"/>
      <c r="T1081" s="94"/>
    </row>
    <row r="1082" ht="15.75" customHeight="1">
      <c r="A1082" s="204"/>
      <c r="B1082" s="222"/>
      <c r="C1082" s="206"/>
      <c r="D1082" s="229"/>
      <c r="J1082" s="226"/>
      <c r="K1082" s="3"/>
      <c r="L1082" s="3"/>
      <c r="O1082" s="227"/>
      <c r="Q1082" s="94"/>
      <c r="R1082" s="94"/>
      <c r="S1082" s="94"/>
      <c r="T1082" s="94"/>
    </row>
    <row r="1083" ht="15.75" customHeight="1">
      <c r="A1083" s="204"/>
      <c r="B1083" s="222"/>
      <c r="C1083" s="206"/>
      <c r="D1083" s="229"/>
      <c r="J1083" s="226"/>
      <c r="K1083" s="3"/>
      <c r="L1083" s="3"/>
      <c r="O1083" s="227"/>
      <c r="Q1083" s="94"/>
      <c r="R1083" s="94"/>
      <c r="S1083" s="94"/>
      <c r="T1083" s="94"/>
    </row>
    <row r="1084" ht="15.75" customHeight="1">
      <c r="A1084" s="204"/>
      <c r="B1084" s="222"/>
      <c r="C1084" s="206"/>
      <c r="D1084" s="229"/>
      <c r="J1084" s="226"/>
      <c r="K1084" s="3"/>
      <c r="L1084" s="3"/>
      <c r="O1084" s="227"/>
      <c r="Q1084" s="94"/>
      <c r="R1084" s="94"/>
      <c r="S1084" s="94"/>
      <c r="T1084" s="94"/>
    </row>
    <row r="1085" ht="15.75" customHeight="1">
      <c r="A1085" s="204"/>
      <c r="B1085" s="222"/>
      <c r="C1085" s="206"/>
      <c r="D1085" s="229"/>
      <c r="J1085" s="226"/>
      <c r="K1085" s="3"/>
      <c r="L1085" s="3"/>
      <c r="O1085" s="227"/>
      <c r="Q1085" s="94"/>
      <c r="R1085" s="94"/>
      <c r="S1085" s="94"/>
      <c r="T1085" s="94"/>
    </row>
    <row r="1086" ht="15.75" customHeight="1">
      <c r="A1086" s="204"/>
      <c r="B1086" s="222"/>
      <c r="C1086" s="206"/>
      <c r="D1086" s="229"/>
      <c r="J1086" s="226"/>
      <c r="K1086" s="3"/>
      <c r="L1086" s="3"/>
      <c r="O1086" s="227"/>
      <c r="Q1086" s="94"/>
      <c r="R1086" s="94"/>
      <c r="S1086" s="94"/>
      <c r="T1086" s="94"/>
    </row>
    <row r="1087" ht="15.75" customHeight="1">
      <c r="A1087" s="204"/>
      <c r="B1087" s="222"/>
      <c r="C1087" s="206"/>
      <c r="D1087" s="229"/>
      <c r="J1087" s="226"/>
      <c r="K1087" s="3"/>
      <c r="L1087" s="3"/>
      <c r="O1087" s="227"/>
      <c r="Q1087" s="94"/>
      <c r="R1087" s="94"/>
      <c r="S1087" s="94"/>
      <c r="T1087" s="94"/>
    </row>
    <row r="1088" ht="15.75" customHeight="1">
      <c r="A1088" s="204"/>
      <c r="B1088" s="222"/>
      <c r="C1088" s="206"/>
      <c r="D1088" s="229"/>
      <c r="J1088" s="226"/>
      <c r="K1088" s="3"/>
      <c r="L1088" s="3"/>
      <c r="O1088" s="227"/>
      <c r="Q1088" s="94"/>
      <c r="R1088" s="94"/>
      <c r="S1088" s="94"/>
      <c r="T1088" s="94"/>
    </row>
    <row r="1089" ht="15.75" customHeight="1">
      <c r="A1089" s="204"/>
      <c r="B1089" s="222"/>
      <c r="C1089" s="206"/>
      <c r="D1089" s="229"/>
      <c r="J1089" s="226"/>
      <c r="K1089" s="3"/>
      <c r="L1089" s="3"/>
      <c r="O1089" s="227"/>
      <c r="Q1089" s="94"/>
      <c r="R1089" s="94"/>
      <c r="S1089" s="94"/>
      <c r="T1089" s="94"/>
    </row>
    <row r="1090" ht="15.75" customHeight="1">
      <c r="A1090" s="204"/>
      <c r="B1090" s="222"/>
      <c r="C1090" s="206"/>
      <c r="D1090" s="229"/>
      <c r="J1090" s="226"/>
      <c r="K1090" s="3"/>
      <c r="L1090" s="3"/>
      <c r="O1090" s="227"/>
      <c r="Q1090" s="94"/>
      <c r="R1090" s="94"/>
      <c r="S1090" s="94"/>
      <c r="T1090" s="94"/>
    </row>
    <row r="1091" ht="15.75" customHeight="1">
      <c r="A1091" s="204"/>
      <c r="B1091" s="222"/>
      <c r="C1091" s="206"/>
      <c r="D1091" s="229"/>
      <c r="J1091" s="226"/>
      <c r="K1091" s="3"/>
      <c r="L1091" s="3"/>
      <c r="O1091" s="227"/>
      <c r="Q1091" s="94"/>
      <c r="R1091" s="94"/>
      <c r="S1091" s="94"/>
      <c r="T1091" s="94"/>
    </row>
    <row r="1092" ht="15.75" customHeight="1">
      <c r="A1092" s="204"/>
      <c r="B1092" s="222"/>
      <c r="C1092" s="206"/>
      <c r="D1092" s="229"/>
      <c r="J1092" s="226"/>
      <c r="K1092" s="3"/>
      <c r="L1092" s="3"/>
      <c r="O1092" s="227"/>
      <c r="Q1092" s="94"/>
      <c r="R1092" s="94"/>
      <c r="S1092" s="94"/>
      <c r="T1092" s="94"/>
    </row>
    <row r="1093" ht="15.75" customHeight="1">
      <c r="A1093" s="204"/>
      <c r="B1093" s="222"/>
      <c r="C1093" s="206"/>
      <c r="D1093" s="229"/>
      <c r="J1093" s="226"/>
      <c r="K1093" s="3"/>
      <c r="L1093" s="3"/>
      <c r="O1093" s="227"/>
      <c r="Q1093" s="94"/>
      <c r="R1093" s="94"/>
      <c r="S1093" s="94"/>
      <c r="T1093" s="94"/>
    </row>
    <row r="1094" ht="15.75" customHeight="1">
      <c r="A1094" s="204"/>
      <c r="B1094" s="222"/>
      <c r="C1094" s="206"/>
      <c r="D1094" s="229"/>
      <c r="J1094" s="226"/>
      <c r="K1094" s="3"/>
      <c r="L1094" s="3"/>
      <c r="O1094" s="227"/>
      <c r="Q1094" s="94"/>
      <c r="R1094" s="94"/>
      <c r="S1094" s="94"/>
      <c r="T1094" s="94"/>
    </row>
    <row r="1095" ht="15.75" customHeight="1">
      <c r="A1095" s="204"/>
      <c r="B1095" s="222"/>
      <c r="C1095" s="206"/>
      <c r="D1095" s="229"/>
      <c r="J1095" s="226"/>
      <c r="K1095" s="3"/>
      <c r="L1095" s="3"/>
      <c r="O1095" s="227"/>
      <c r="Q1095" s="94"/>
      <c r="R1095" s="94"/>
      <c r="S1095" s="94"/>
      <c r="T1095" s="94"/>
    </row>
    <row r="1096" ht="15.75" customHeight="1">
      <c r="A1096" s="204"/>
      <c r="B1096" s="222"/>
      <c r="C1096" s="206"/>
      <c r="D1096" s="229"/>
      <c r="J1096" s="226"/>
      <c r="K1096" s="3"/>
      <c r="L1096" s="3"/>
      <c r="O1096" s="227"/>
      <c r="Q1096" s="94"/>
      <c r="R1096" s="94"/>
      <c r="S1096" s="94"/>
      <c r="T1096" s="94"/>
    </row>
    <row r="1097" ht="15.75" customHeight="1">
      <c r="A1097" s="204"/>
      <c r="B1097" s="222"/>
      <c r="C1097" s="206"/>
      <c r="D1097" s="229"/>
      <c r="J1097" s="226"/>
      <c r="K1097" s="3"/>
      <c r="L1097" s="3"/>
      <c r="O1097" s="227"/>
      <c r="Q1097" s="94"/>
      <c r="R1097" s="94"/>
      <c r="S1097" s="94"/>
      <c r="T1097" s="94"/>
    </row>
    <row r="1098" ht="15.75" customHeight="1">
      <c r="A1098" s="204"/>
      <c r="B1098" s="222"/>
      <c r="C1098" s="206"/>
      <c r="D1098" s="229"/>
      <c r="J1098" s="226"/>
      <c r="K1098" s="3"/>
      <c r="L1098" s="3"/>
      <c r="O1098" s="227"/>
      <c r="Q1098" s="94"/>
      <c r="R1098" s="94"/>
      <c r="S1098" s="94"/>
      <c r="T1098" s="94"/>
    </row>
    <row r="1099" ht="15.75" customHeight="1">
      <c r="A1099" s="204"/>
      <c r="B1099" s="222"/>
      <c r="C1099" s="206"/>
      <c r="D1099" s="229"/>
      <c r="J1099" s="226"/>
      <c r="K1099" s="3"/>
      <c r="L1099" s="3"/>
      <c r="O1099" s="227"/>
      <c r="Q1099" s="94"/>
      <c r="R1099" s="94"/>
      <c r="S1099" s="94"/>
      <c r="T1099" s="94"/>
    </row>
    <row r="1100" ht="15.75" customHeight="1">
      <c r="A1100" s="204"/>
      <c r="B1100" s="222"/>
      <c r="C1100" s="206"/>
      <c r="D1100" s="229"/>
      <c r="J1100" s="226"/>
      <c r="K1100" s="3"/>
      <c r="L1100" s="3"/>
      <c r="O1100" s="227"/>
      <c r="Q1100" s="94"/>
      <c r="R1100" s="94"/>
      <c r="S1100" s="94"/>
      <c r="T1100" s="94"/>
    </row>
    <row r="1101" ht="15.75" customHeight="1">
      <c r="A1101" s="204"/>
      <c r="B1101" s="222"/>
      <c r="C1101" s="206"/>
      <c r="D1101" s="229"/>
      <c r="J1101" s="226"/>
      <c r="K1101" s="3"/>
      <c r="L1101" s="3"/>
      <c r="O1101" s="227"/>
      <c r="Q1101" s="94"/>
      <c r="R1101" s="94"/>
      <c r="S1101" s="94"/>
      <c r="T1101" s="94"/>
    </row>
    <row r="1102" ht="15.75" customHeight="1">
      <c r="A1102" s="204"/>
      <c r="B1102" s="222"/>
      <c r="C1102" s="206"/>
      <c r="D1102" s="229"/>
      <c r="J1102" s="226"/>
      <c r="K1102" s="3"/>
      <c r="L1102" s="3"/>
      <c r="O1102" s="227"/>
      <c r="Q1102" s="94"/>
      <c r="R1102" s="94"/>
      <c r="S1102" s="94"/>
      <c r="T1102" s="94"/>
    </row>
    <row r="1103" ht="15.75" customHeight="1">
      <c r="A1103" s="204"/>
      <c r="B1103" s="222"/>
      <c r="C1103" s="206"/>
      <c r="D1103" s="229"/>
      <c r="J1103" s="226"/>
      <c r="K1103" s="3"/>
      <c r="L1103" s="3"/>
      <c r="O1103" s="227"/>
      <c r="Q1103" s="94"/>
      <c r="R1103" s="94"/>
      <c r="S1103" s="94"/>
      <c r="T1103" s="94"/>
    </row>
    <row r="1104" ht="15.75" customHeight="1">
      <c r="A1104" s="204"/>
      <c r="B1104" s="222"/>
      <c r="C1104" s="206"/>
      <c r="D1104" s="229"/>
      <c r="J1104" s="226"/>
      <c r="K1104" s="3"/>
      <c r="L1104" s="3"/>
      <c r="O1104" s="227"/>
      <c r="Q1104" s="94"/>
      <c r="R1104" s="94"/>
      <c r="S1104" s="94"/>
      <c r="T1104" s="94"/>
    </row>
    <row r="1105" ht="15.75" customHeight="1">
      <c r="A1105" s="204"/>
      <c r="B1105" s="222"/>
      <c r="C1105" s="206"/>
      <c r="D1105" s="229"/>
      <c r="J1105" s="226"/>
      <c r="K1105" s="3"/>
      <c r="L1105" s="3"/>
      <c r="O1105" s="227"/>
      <c r="Q1105" s="94"/>
      <c r="R1105" s="94"/>
      <c r="S1105" s="94"/>
      <c r="T1105" s="94"/>
    </row>
    <row r="1106" ht="15.75" customHeight="1">
      <c r="A1106" s="204"/>
      <c r="B1106" s="222"/>
      <c r="C1106" s="206"/>
      <c r="D1106" s="229"/>
      <c r="J1106" s="226"/>
      <c r="K1106" s="3"/>
      <c r="L1106" s="3"/>
      <c r="O1106" s="227"/>
      <c r="Q1106" s="94"/>
      <c r="R1106" s="94"/>
      <c r="S1106" s="94"/>
      <c r="T1106" s="94"/>
    </row>
    <row r="1107" ht="15.75" customHeight="1">
      <c r="A1107" s="204"/>
      <c r="B1107" s="222"/>
      <c r="C1107" s="206"/>
      <c r="D1107" s="229"/>
      <c r="J1107" s="226"/>
      <c r="K1107" s="3"/>
      <c r="L1107" s="3"/>
      <c r="O1107" s="227"/>
      <c r="Q1107" s="94"/>
      <c r="R1107" s="94"/>
      <c r="S1107" s="94"/>
      <c r="T1107" s="94"/>
    </row>
    <row r="1108" ht="15.75" customHeight="1">
      <c r="A1108" s="204"/>
      <c r="B1108" s="222"/>
      <c r="C1108" s="206"/>
      <c r="D1108" s="229"/>
      <c r="J1108" s="226"/>
      <c r="K1108" s="3"/>
      <c r="L1108" s="3"/>
      <c r="O1108" s="227"/>
      <c r="Q1108" s="94"/>
      <c r="R1108" s="94"/>
      <c r="S1108" s="94"/>
      <c r="T1108" s="94"/>
    </row>
    <row r="1109" ht="15.75" customHeight="1">
      <c r="A1109" s="204"/>
      <c r="B1109" s="222"/>
      <c r="C1109" s="206"/>
      <c r="D1109" s="229"/>
      <c r="J1109" s="226"/>
      <c r="K1109" s="3"/>
      <c r="L1109" s="3"/>
      <c r="O1109" s="227"/>
      <c r="Q1109" s="94"/>
      <c r="R1109" s="94"/>
      <c r="S1109" s="94"/>
      <c r="T1109" s="94"/>
    </row>
    <row r="1110" ht="15.75" customHeight="1">
      <c r="A1110" s="204"/>
      <c r="B1110" s="222"/>
      <c r="C1110" s="206"/>
      <c r="D1110" s="229"/>
      <c r="J1110" s="226"/>
      <c r="K1110" s="3"/>
      <c r="L1110" s="3"/>
      <c r="O1110" s="227"/>
      <c r="Q1110" s="94"/>
      <c r="R1110" s="94"/>
      <c r="S1110" s="94"/>
      <c r="T1110" s="94"/>
    </row>
    <row r="1111" ht="15.75" customHeight="1">
      <c r="A1111" s="204"/>
      <c r="B1111" s="222"/>
      <c r="C1111" s="206"/>
      <c r="D1111" s="229"/>
      <c r="J1111" s="226"/>
      <c r="K1111" s="3"/>
      <c r="L1111" s="3"/>
      <c r="O1111" s="227"/>
      <c r="Q1111" s="94"/>
      <c r="R1111" s="94"/>
      <c r="S1111" s="94"/>
      <c r="T1111" s="94"/>
    </row>
    <row r="1112" ht="15.75" customHeight="1">
      <c r="A1112" s="204"/>
      <c r="B1112" s="222"/>
      <c r="C1112" s="206"/>
      <c r="D1112" s="229"/>
      <c r="J1112" s="226"/>
      <c r="K1112" s="3"/>
      <c r="L1112" s="3"/>
      <c r="O1112" s="227"/>
      <c r="Q1112" s="94"/>
      <c r="R1112" s="94"/>
      <c r="S1112" s="94"/>
      <c r="T1112" s="94"/>
    </row>
    <row r="1113" ht="15.75" customHeight="1">
      <c r="A1113" s="204"/>
      <c r="B1113" s="222"/>
      <c r="C1113" s="206"/>
      <c r="D1113" s="229"/>
      <c r="J1113" s="226"/>
      <c r="K1113" s="3"/>
      <c r="L1113" s="3"/>
      <c r="O1113" s="227"/>
      <c r="Q1113" s="94"/>
      <c r="R1113" s="94"/>
      <c r="S1113" s="94"/>
      <c r="T1113" s="94"/>
    </row>
    <row r="1114" ht="15.75" customHeight="1">
      <c r="A1114" s="204"/>
      <c r="B1114" s="222"/>
      <c r="C1114" s="206"/>
      <c r="D1114" s="229"/>
      <c r="J1114" s="226"/>
      <c r="K1114" s="3"/>
      <c r="L1114" s="3"/>
      <c r="O1114" s="227"/>
      <c r="Q1114" s="94"/>
      <c r="R1114" s="94"/>
      <c r="S1114" s="94"/>
      <c r="T1114" s="94"/>
    </row>
    <row r="1115" ht="15.75" customHeight="1">
      <c r="A1115" s="204"/>
      <c r="B1115" s="222"/>
      <c r="C1115" s="206"/>
      <c r="D1115" s="229"/>
      <c r="J1115" s="226"/>
      <c r="K1115" s="3"/>
      <c r="L1115" s="3"/>
      <c r="O1115" s="227"/>
      <c r="Q1115" s="94"/>
      <c r="R1115" s="94"/>
      <c r="S1115" s="94"/>
      <c r="T1115" s="94"/>
    </row>
    <row r="1116" ht="15.75" customHeight="1">
      <c r="A1116" s="204"/>
      <c r="B1116" s="222"/>
      <c r="C1116" s="206"/>
      <c r="D1116" s="229"/>
      <c r="J1116" s="226"/>
      <c r="K1116" s="3"/>
      <c r="L1116" s="3"/>
      <c r="O1116" s="227"/>
      <c r="Q1116" s="94"/>
      <c r="R1116" s="94"/>
      <c r="S1116" s="94"/>
      <c r="T1116" s="94"/>
    </row>
    <row r="1117" ht="15.75" customHeight="1">
      <c r="A1117" s="204"/>
      <c r="B1117" s="222"/>
      <c r="C1117" s="206"/>
      <c r="D1117" s="229"/>
      <c r="J1117" s="226"/>
      <c r="K1117" s="3"/>
      <c r="L1117" s="3"/>
      <c r="O1117" s="227"/>
      <c r="Q1117" s="94"/>
      <c r="R1117" s="94"/>
      <c r="S1117" s="94"/>
      <c r="T1117" s="94"/>
    </row>
    <row r="1118" ht="15.75" customHeight="1">
      <c r="A1118" s="204"/>
      <c r="B1118" s="222"/>
      <c r="C1118" s="206"/>
      <c r="D1118" s="229"/>
      <c r="J1118" s="226"/>
      <c r="K1118" s="3"/>
      <c r="L1118" s="3"/>
      <c r="O1118" s="227"/>
      <c r="Q1118" s="94"/>
      <c r="R1118" s="94"/>
      <c r="S1118" s="94"/>
      <c r="T1118" s="94"/>
    </row>
    <row r="1119" ht="15.75" customHeight="1">
      <c r="A1119" s="204"/>
      <c r="B1119" s="222"/>
      <c r="C1119" s="206"/>
      <c r="D1119" s="229"/>
      <c r="J1119" s="226"/>
      <c r="K1119" s="3"/>
      <c r="L1119" s="3"/>
      <c r="O1119" s="227"/>
      <c r="Q1119" s="94"/>
      <c r="R1119" s="94"/>
      <c r="S1119" s="94"/>
      <c r="T1119" s="94"/>
    </row>
    <row r="1120" ht="15.75" customHeight="1">
      <c r="A1120" s="204"/>
      <c r="B1120" s="222"/>
      <c r="C1120" s="206"/>
      <c r="D1120" s="229"/>
      <c r="J1120" s="226"/>
      <c r="K1120" s="3"/>
      <c r="L1120" s="3"/>
      <c r="O1120" s="227"/>
      <c r="Q1120" s="94"/>
      <c r="R1120" s="94"/>
      <c r="S1120" s="94"/>
      <c r="T1120" s="94"/>
    </row>
    <row r="1121" ht="15.75" customHeight="1">
      <c r="A1121" s="204"/>
      <c r="B1121" s="222"/>
      <c r="C1121" s="206"/>
      <c r="D1121" s="229"/>
      <c r="J1121" s="226"/>
      <c r="K1121" s="3"/>
      <c r="L1121" s="3"/>
      <c r="O1121" s="227"/>
      <c r="Q1121" s="94"/>
      <c r="R1121" s="94"/>
      <c r="S1121" s="94"/>
      <c r="T1121" s="94"/>
    </row>
    <row r="1122" ht="15.75" customHeight="1">
      <c r="A1122" s="204"/>
      <c r="B1122" s="222"/>
      <c r="C1122" s="206"/>
      <c r="D1122" s="229"/>
      <c r="J1122" s="226"/>
      <c r="K1122" s="3"/>
      <c r="L1122" s="3"/>
      <c r="O1122" s="227"/>
      <c r="Q1122" s="94"/>
      <c r="R1122" s="94"/>
      <c r="S1122" s="94"/>
      <c r="T1122" s="94"/>
    </row>
    <row r="1123" ht="15.75" customHeight="1">
      <c r="A1123" s="204"/>
      <c r="B1123" s="222"/>
      <c r="C1123" s="206"/>
      <c r="D1123" s="229"/>
      <c r="J1123" s="226"/>
      <c r="K1123" s="3"/>
      <c r="L1123" s="3"/>
      <c r="O1123" s="227"/>
      <c r="Q1123" s="94"/>
      <c r="R1123" s="94"/>
      <c r="S1123" s="94"/>
      <c r="T1123" s="94"/>
    </row>
    <row r="1124" ht="15.75" customHeight="1">
      <c r="A1124" s="204"/>
      <c r="B1124" s="222"/>
      <c r="C1124" s="206"/>
      <c r="D1124" s="229"/>
      <c r="J1124" s="226"/>
      <c r="K1124" s="3"/>
      <c r="L1124" s="3"/>
      <c r="O1124" s="227"/>
      <c r="Q1124" s="94"/>
      <c r="R1124" s="94"/>
      <c r="S1124" s="94"/>
      <c r="T1124" s="94"/>
    </row>
    <row r="1125" ht="15.75" customHeight="1">
      <c r="A1125" s="204"/>
      <c r="B1125" s="222"/>
      <c r="C1125" s="206"/>
      <c r="D1125" s="229"/>
      <c r="J1125" s="226"/>
      <c r="K1125" s="3"/>
      <c r="L1125" s="3"/>
      <c r="O1125" s="227"/>
      <c r="Q1125" s="94"/>
      <c r="R1125" s="94"/>
      <c r="S1125" s="94"/>
      <c r="T1125" s="94"/>
    </row>
    <row r="1126" ht="15.75" customHeight="1">
      <c r="A1126" s="204"/>
      <c r="B1126" s="222"/>
      <c r="C1126" s="206"/>
      <c r="D1126" s="229"/>
      <c r="J1126" s="226"/>
      <c r="K1126" s="3"/>
      <c r="L1126" s="3"/>
      <c r="O1126" s="227"/>
      <c r="Q1126" s="94"/>
      <c r="R1126" s="94"/>
      <c r="S1126" s="94"/>
      <c r="T1126" s="94"/>
    </row>
    <row r="1127" ht="15.75" customHeight="1">
      <c r="A1127" s="204"/>
      <c r="B1127" s="222"/>
      <c r="C1127" s="206"/>
      <c r="D1127" s="229"/>
      <c r="J1127" s="226"/>
      <c r="K1127" s="3"/>
      <c r="L1127" s="3"/>
      <c r="O1127" s="227"/>
      <c r="Q1127" s="94"/>
      <c r="R1127" s="94"/>
      <c r="S1127" s="94"/>
      <c r="T1127" s="94"/>
    </row>
    <row r="1128" ht="15.75" customHeight="1">
      <c r="A1128" s="204"/>
      <c r="B1128" s="222"/>
      <c r="C1128" s="206"/>
      <c r="D1128" s="229"/>
      <c r="J1128" s="226"/>
      <c r="K1128" s="3"/>
      <c r="L1128" s="3"/>
      <c r="O1128" s="227"/>
      <c r="Q1128" s="94"/>
      <c r="R1128" s="94"/>
      <c r="S1128" s="94"/>
      <c r="T1128" s="94"/>
    </row>
    <row r="1129" ht="15.75" customHeight="1">
      <c r="A1129" s="204"/>
      <c r="B1129" s="222"/>
      <c r="C1129" s="206"/>
      <c r="D1129" s="229"/>
      <c r="J1129" s="226"/>
      <c r="K1129" s="3"/>
      <c r="L1129" s="3"/>
      <c r="O1129" s="227"/>
      <c r="Q1129" s="94"/>
      <c r="R1129" s="94"/>
      <c r="S1129" s="94"/>
      <c r="T1129" s="94"/>
    </row>
    <row r="1130" ht="15.75" customHeight="1">
      <c r="A1130" s="204"/>
      <c r="B1130" s="222"/>
      <c r="C1130" s="206"/>
      <c r="D1130" s="229"/>
      <c r="J1130" s="226"/>
      <c r="K1130" s="3"/>
      <c r="L1130" s="3"/>
      <c r="O1130" s="227"/>
      <c r="Q1130" s="94"/>
      <c r="R1130" s="94"/>
      <c r="S1130" s="94"/>
      <c r="T1130" s="94"/>
    </row>
    <row r="1131" ht="15.75" customHeight="1">
      <c r="A1131" s="204"/>
      <c r="B1131" s="222"/>
      <c r="C1131" s="206"/>
      <c r="D1131" s="229"/>
      <c r="J1131" s="226"/>
      <c r="K1131" s="3"/>
      <c r="L1131" s="3"/>
      <c r="O1131" s="227"/>
      <c r="Q1131" s="94"/>
      <c r="R1131" s="94"/>
      <c r="S1131" s="94"/>
      <c r="T1131" s="94"/>
    </row>
    <row r="1132" ht="15.75" customHeight="1">
      <c r="A1132" s="204"/>
      <c r="B1132" s="222"/>
      <c r="C1132" s="206"/>
      <c r="D1132" s="229"/>
      <c r="J1132" s="226"/>
      <c r="K1132" s="3"/>
      <c r="L1132" s="3"/>
      <c r="O1132" s="227"/>
      <c r="Q1132" s="94"/>
      <c r="R1132" s="94"/>
      <c r="S1132" s="94"/>
      <c r="T1132" s="94"/>
    </row>
    <row r="1133" ht="15.75" customHeight="1">
      <c r="A1133" s="204"/>
      <c r="B1133" s="222"/>
      <c r="C1133" s="206"/>
      <c r="D1133" s="229"/>
      <c r="J1133" s="226"/>
      <c r="K1133" s="3"/>
      <c r="L1133" s="3"/>
      <c r="O1133" s="227"/>
      <c r="Q1133" s="94"/>
      <c r="R1133" s="94"/>
      <c r="S1133" s="94"/>
      <c r="T1133" s="94"/>
    </row>
    <row r="1134" ht="15.75" customHeight="1">
      <c r="A1134" s="204"/>
      <c r="B1134" s="222"/>
      <c r="C1134" s="206"/>
      <c r="D1134" s="229"/>
      <c r="J1134" s="226"/>
      <c r="K1134" s="3"/>
      <c r="L1134" s="3"/>
      <c r="O1134" s="227"/>
      <c r="Q1134" s="94"/>
      <c r="R1134" s="94"/>
      <c r="S1134" s="94"/>
      <c r="T1134" s="94"/>
    </row>
    <row r="1135" ht="15.75" customHeight="1">
      <c r="A1135" s="204"/>
      <c r="B1135" s="222"/>
      <c r="C1135" s="206"/>
      <c r="D1135" s="229"/>
      <c r="J1135" s="226"/>
      <c r="K1135" s="3"/>
      <c r="L1135" s="3"/>
      <c r="O1135" s="227"/>
      <c r="Q1135" s="94"/>
      <c r="R1135" s="94"/>
      <c r="S1135" s="94"/>
      <c r="T1135" s="94"/>
    </row>
    <row r="1136" ht="15.75" customHeight="1">
      <c r="A1136" s="204"/>
      <c r="B1136" s="222"/>
      <c r="C1136" s="206"/>
      <c r="D1136" s="229"/>
      <c r="J1136" s="226"/>
      <c r="K1136" s="3"/>
      <c r="L1136" s="3"/>
      <c r="O1136" s="227"/>
      <c r="Q1136" s="94"/>
      <c r="R1136" s="94"/>
      <c r="S1136" s="94"/>
      <c r="T1136" s="94"/>
    </row>
    <row r="1137" ht="15.75" customHeight="1">
      <c r="A1137" s="204"/>
      <c r="B1137" s="222"/>
      <c r="C1137" s="206"/>
      <c r="D1137" s="229"/>
      <c r="J1137" s="226"/>
      <c r="K1137" s="3"/>
      <c r="L1137" s="3"/>
      <c r="O1137" s="227"/>
      <c r="Q1137" s="94"/>
      <c r="R1137" s="94"/>
      <c r="S1137" s="94"/>
      <c r="T1137" s="94"/>
    </row>
    <row r="1138" ht="15.75" customHeight="1">
      <c r="A1138" s="204"/>
      <c r="B1138" s="222"/>
      <c r="C1138" s="206"/>
      <c r="D1138" s="229"/>
      <c r="J1138" s="226"/>
      <c r="K1138" s="3"/>
      <c r="L1138" s="3"/>
      <c r="O1138" s="227"/>
      <c r="Q1138" s="94"/>
      <c r="R1138" s="94"/>
      <c r="S1138" s="94"/>
      <c r="T1138" s="94"/>
    </row>
    <row r="1139" ht="15.75" customHeight="1">
      <c r="A1139" s="204"/>
      <c r="B1139" s="222"/>
      <c r="C1139" s="206"/>
      <c r="D1139" s="229"/>
      <c r="J1139" s="226"/>
      <c r="K1139" s="3"/>
      <c r="L1139" s="3"/>
      <c r="O1139" s="227"/>
      <c r="Q1139" s="94"/>
      <c r="R1139" s="94"/>
      <c r="S1139" s="94"/>
      <c r="T1139" s="94"/>
    </row>
    <row r="1140" ht="15.75" customHeight="1">
      <c r="A1140" s="204"/>
      <c r="B1140" s="222"/>
      <c r="C1140" s="206"/>
      <c r="D1140" s="229"/>
      <c r="J1140" s="226"/>
      <c r="K1140" s="3"/>
      <c r="L1140" s="3"/>
      <c r="O1140" s="227"/>
      <c r="Q1140" s="94"/>
      <c r="R1140" s="94"/>
      <c r="S1140" s="94"/>
      <c r="T1140" s="94"/>
    </row>
    <row r="1141" ht="15.75" customHeight="1">
      <c r="A1141" s="204"/>
      <c r="B1141" s="222"/>
      <c r="C1141" s="206"/>
      <c r="D1141" s="229"/>
      <c r="J1141" s="226"/>
      <c r="K1141" s="3"/>
      <c r="L1141" s="3"/>
      <c r="O1141" s="227"/>
      <c r="Q1141" s="94"/>
      <c r="R1141" s="94"/>
      <c r="S1141" s="94"/>
      <c r="T1141" s="94"/>
    </row>
    <row r="1142" ht="15.75" customHeight="1">
      <c r="A1142" s="204"/>
      <c r="B1142" s="222"/>
      <c r="C1142" s="206"/>
      <c r="D1142" s="229"/>
      <c r="J1142" s="226"/>
      <c r="K1142" s="3"/>
      <c r="L1142" s="3"/>
      <c r="O1142" s="227"/>
      <c r="Q1142" s="94"/>
      <c r="R1142" s="94"/>
      <c r="S1142" s="94"/>
      <c r="T1142" s="94"/>
    </row>
    <row r="1143" ht="15.75" customHeight="1">
      <c r="A1143" s="204"/>
      <c r="B1143" s="222"/>
      <c r="C1143" s="206"/>
      <c r="D1143" s="229"/>
      <c r="J1143" s="226"/>
      <c r="K1143" s="3"/>
      <c r="L1143" s="3"/>
      <c r="O1143" s="227"/>
      <c r="Q1143" s="94"/>
      <c r="R1143" s="94"/>
      <c r="S1143" s="94"/>
      <c r="T1143" s="94"/>
    </row>
    <row r="1144" ht="15.75" customHeight="1">
      <c r="A1144" s="204"/>
      <c r="B1144" s="222"/>
      <c r="C1144" s="206"/>
      <c r="D1144" s="229"/>
      <c r="J1144" s="226"/>
      <c r="K1144" s="3"/>
      <c r="L1144" s="3"/>
      <c r="O1144" s="227"/>
      <c r="Q1144" s="94"/>
      <c r="R1144" s="94"/>
      <c r="S1144" s="94"/>
      <c r="T1144" s="94"/>
    </row>
    <row r="1145" ht="15.75" customHeight="1">
      <c r="A1145" s="204"/>
      <c r="B1145" s="222"/>
      <c r="C1145" s="206"/>
      <c r="D1145" s="229"/>
      <c r="J1145" s="226"/>
      <c r="K1145" s="3"/>
      <c r="L1145" s="3"/>
      <c r="O1145" s="227"/>
      <c r="Q1145" s="94"/>
      <c r="R1145" s="94"/>
      <c r="S1145" s="94"/>
      <c r="T1145" s="94"/>
    </row>
    <row r="1146" ht="15.75" customHeight="1">
      <c r="A1146" s="204"/>
      <c r="B1146" s="222"/>
      <c r="C1146" s="206"/>
      <c r="D1146" s="229"/>
      <c r="J1146" s="226"/>
      <c r="K1146" s="3"/>
      <c r="L1146" s="3"/>
      <c r="O1146" s="227"/>
      <c r="Q1146" s="94"/>
      <c r="R1146" s="94"/>
      <c r="S1146" s="94"/>
      <c r="T1146" s="94"/>
    </row>
    <row r="1147" ht="15.75" customHeight="1">
      <c r="A1147" s="204"/>
      <c r="B1147" s="222"/>
      <c r="C1147" s="206"/>
      <c r="D1147" s="229"/>
      <c r="J1147" s="226"/>
      <c r="K1147" s="3"/>
      <c r="L1147" s="3"/>
      <c r="O1147" s="227"/>
      <c r="Q1147" s="94"/>
      <c r="R1147" s="94"/>
      <c r="S1147" s="94"/>
      <c r="T1147" s="94"/>
    </row>
    <row r="1148" ht="15.75" customHeight="1">
      <c r="A1148" s="204"/>
      <c r="B1148" s="222"/>
      <c r="C1148" s="206"/>
      <c r="D1148" s="229"/>
      <c r="J1148" s="226"/>
      <c r="K1148" s="3"/>
      <c r="L1148" s="3"/>
      <c r="O1148" s="227"/>
      <c r="Q1148" s="94"/>
      <c r="R1148" s="94"/>
      <c r="S1148" s="94"/>
      <c r="T1148" s="94"/>
    </row>
    <row r="1149" ht="15.75" customHeight="1">
      <c r="A1149" s="204"/>
      <c r="B1149" s="222"/>
      <c r="C1149" s="206"/>
      <c r="D1149" s="229"/>
      <c r="J1149" s="226"/>
      <c r="K1149" s="3"/>
      <c r="L1149" s="3"/>
      <c r="O1149" s="227"/>
      <c r="Q1149" s="94"/>
      <c r="R1149" s="94"/>
      <c r="S1149" s="94"/>
      <c r="T1149" s="94"/>
    </row>
    <row r="1150" ht="15.75" customHeight="1">
      <c r="A1150" s="204"/>
      <c r="B1150" s="222"/>
      <c r="C1150" s="206"/>
      <c r="D1150" s="229"/>
      <c r="J1150" s="226"/>
      <c r="K1150" s="3"/>
      <c r="L1150" s="3"/>
      <c r="O1150" s="227"/>
      <c r="Q1150" s="94"/>
      <c r="R1150" s="94"/>
      <c r="S1150" s="94"/>
      <c r="T1150" s="94"/>
    </row>
    <row r="1151" ht="15.75" customHeight="1">
      <c r="A1151" s="204"/>
      <c r="B1151" s="222"/>
      <c r="C1151" s="206"/>
      <c r="D1151" s="229"/>
      <c r="J1151" s="226"/>
      <c r="K1151" s="3"/>
      <c r="L1151" s="3"/>
      <c r="O1151" s="227"/>
      <c r="Q1151" s="94"/>
      <c r="R1151" s="94"/>
      <c r="S1151" s="94"/>
      <c r="T1151" s="94"/>
    </row>
    <row r="1152" ht="15.75" customHeight="1">
      <c r="A1152" s="204"/>
      <c r="B1152" s="222"/>
      <c r="C1152" s="206"/>
      <c r="D1152" s="229"/>
      <c r="J1152" s="226"/>
      <c r="K1152" s="3"/>
      <c r="L1152" s="3"/>
      <c r="O1152" s="227"/>
      <c r="Q1152" s="94"/>
      <c r="R1152" s="94"/>
      <c r="S1152" s="94"/>
      <c r="T1152" s="94"/>
    </row>
    <row r="1153" ht="15.75" customHeight="1">
      <c r="A1153" s="204"/>
      <c r="B1153" s="222"/>
      <c r="C1153" s="206"/>
      <c r="D1153" s="229"/>
      <c r="J1153" s="226"/>
      <c r="K1153" s="3"/>
      <c r="L1153" s="3"/>
      <c r="O1153" s="227"/>
      <c r="Q1153" s="94"/>
      <c r="R1153" s="94"/>
      <c r="S1153" s="94"/>
      <c r="T1153" s="94"/>
    </row>
    <row r="1154" ht="15.75" customHeight="1">
      <c r="A1154" s="204"/>
      <c r="B1154" s="222"/>
      <c r="C1154" s="206"/>
      <c r="D1154" s="229"/>
      <c r="J1154" s="226"/>
      <c r="K1154" s="3"/>
      <c r="L1154" s="3"/>
      <c r="O1154" s="227"/>
      <c r="Q1154" s="94"/>
      <c r="R1154" s="94"/>
      <c r="S1154" s="94"/>
      <c r="T1154" s="94"/>
    </row>
    <row r="1155" ht="15.75" customHeight="1">
      <c r="A1155" s="204"/>
      <c r="B1155" s="222"/>
      <c r="C1155" s="206"/>
      <c r="D1155" s="229"/>
      <c r="J1155" s="226"/>
      <c r="K1155" s="3"/>
      <c r="L1155" s="3"/>
      <c r="O1155" s="227"/>
      <c r="Q1155" s="94"/>
      <c r="R1155" s="94"/>
      <c r="S1155" s="94"/>
      <c r="T1155" s="94"/>
    </row>
    <row r="1156" ht="15.75" customHeight="1">
      <c r="A1156" s="204"/>
      <c r="B1156" s="222"/>
      <c r="C1156" s="206"/>
      <c r="D1156" s="229"/>
      <c r="J1156" s="226"/>
      <c r="K1156" s="3"/>
      <c r="L1156" s="3"/>
      <c r="O1156" s="227"/>
      <c r="Q1156" s="94"/>
      <c r="R1156" s="94"/>
      <c r="S1156" s="94"/>
      <c r="T1156" s="94"/>
    </row>
    <row r="1157" ht="15.75" customHeight="1">
      <c r="A1157" s="204"/>
      <c r="B1157" s="222"/>
      <c r="C1157" s="206"/>
      <c r="D1157" s="229"/>
      <c r="J1157" s="226"/>
      <c r="K1157" s="3"/>
      <c r="L1157" s="3"/>
      <c r="O1157" s="227"/>
      <c r="Q1157" s="94"/>
      <c r="R1157" s="94"/>
      <c r="S1157" s="94"/>
      <c r="T1157" s="94"/>
    </row>
    <row r="1158" ht="15.75" customHeight="1">
      <c r="A1158" s="204"/>
      <c r="B1158" s="222"/>
      <c r="C1158" s="206"/>
      <c r="D1158" s="229"/>
      <c r="J1158" s="226"/>
      <c r="K1158" s="3"/>
      <c r="L1158" s="3"/>
      <c r="O1158" s="227"/>
      <c r="Q1158" s="94"/>
      <c r="R1158" s="94"/>
      <c r="S1158" s="94"/>
      <c r="T1158" s="94"/>
    </row>
    <row r="1159" ht="15.75" customHeight="1">
      <c r="A1159" s="204"/>
      <c r="B1159" s="222"/>
      <c r="C1159" s="206"/>
      <c r="D1159" s="229"/>
      <c r="J1159" s="226"/>
      <c r="K1159" s="3"/>
      <c r="L1159" s="3"/>
      <c r="O1159" s="227"/>
      <c r="Q1159" s="94"/>
      <c r="R1159" s="94"/>
      <c r="S1159" s="94"/>
      <c r="T1159" s="94"/>
    </row>
    <row r="1160" ht="15.75" customHeight="1">
      <c r="A1160" s="204"/>
      <c r="B1160" s="222"/>
      <c r="C1160" s="206"/>
      <c r="D1160" s="229"/>
      <c r="J1160" s="226"/>
      <c r="K1160" s="3"/>
      <c r="L1160" s="3"/>
      <c r="O1160" s="227"/>
      <c r="Q1160" s="94"/>
      <c r="R1160" s="94"/>
      <c r="S1160" s="94"/>
      <c r="T1160" s="94"/>
    </row>
    <row r="1161" ht="15.75" customHeight="1">
      <c r="A1161" s="204"/>
      <c r="B1161" s="222"/>
      <c r="C1161" s="206"/>
      <c r="D1161" s="229"/>
      <c r="J1161" s="226"/>
      <c r="K1161" s="3"/>
      <c r="L1161" s="3"/>
      <c r="O1161" s="227"/>
      <c r="Q1161" s="94"/>
      <c r="R1161" s="94"/>
      <c r="S1161" s="94"/>
      <c r="T1161" s="94"/>
    </row>
    <row r="1162" ht="15.75" customHeight="1">
      <c r="A1162" s="204"/>
      <c r="B1162" s="222"/>
      <c r="C1162" s="206"/>
      <c r="D1162" s="229"/>
      <c r="J1162" s="226"/>
      <c r="K1162" s="3"/>
      <c r="L1162" s="3"/>
      <c r="O1162" s="227"/>
      <c r="Q1162" s="94"/>
      <c r="R1162" s="94"/>
      <c r="S1162" s="94"/>
      <c r="T1162" s="94"/>
    </row>
    <row r="1163" ht="15.75" customHeight="1">
      <c r="A1163" s="204"/>
      <c r="B1163" s="222"/>
      <c r="C1163" s="206"/>
      <c r="D1163" s="229"/>
      <c r="J1163" s="226"/>
      <c r="K1163" s="3"/>
      <c r="L1163" s="3"/>
      <c r="O1163" s="227"/>
      <c r="Q1163" s="94"/>
      <c r="R1163" s="94"/>
      <c r="S1163" s="94"/>
      <c r="T1163" s="94"/>
    </row>
    <row r="1164" ht="15.75" customHeight="1">
      <c r="A1164" s="204"/>
      <c r="B1164" s="222"/>
      <c r="C1164" s="206"/>
      <c r="D1164" s="229"/>
      <c r="J1164" s="226"/>
      <c r="K1164" s="3"/>
      <c r="L1164" s="3"/>
      <c r="O1164" s="227"/>
      <c r="Q1164" s="94"/>
      <c r="R1164" s="94"/>
      <c r="S1164" s="94"/>
      <c r="T1164" s="94"/>
    </row>
    <row r="1165" ht="15.75" customHeight="1">
      <c r="A1165" s="204"/>
      <c r="B1165" s="222"/>
      <c r="C1165" s="206"/>
      <c r="D1165" s="229"/>
      <c r="J1165" s="226"/>
      <c r="K1165" s="3"/>
      <c r="L1165" s="3"/>
      <c r="O1165" s="227"/>
      <c r="Q1165" s="94"/>
      <c r="R1165" s="94"/>
      <c r="S1165" s="94"/>
      <c r="T1165" s="94"/>
    </row>
    <row r="1166" ht="15.75" customHeight="1">
      <c r="A1166" s="204"/>
      <c r="B1166" s="222"/>
      <c r="C1166" s="206"/>
      <c r="D1166" s="229"/>
      <c r="J1166" s="226"/>
      <c r="K1166" s="3"/>
      <c r="L1166" s="3"/>
      <c r="O1166" s="227"/>
      <c r="Q1166" s="94"/>
      <c r="R1166" s="94"/>
      <c r="S1166" s="94"/>
      <c r="T1166" s="94"/>
    </row>
    <row r="1167" ht="15.75" customHeight="1">
      <c r="A1167" s="204"/>
      <c r="B1167" s="222"/>
      <c r="C1167" s="206"/>
      <c r="D1167" s="229"/>
      <c r="J1167" s="226"/>
      <c r="K1167" s="3"/>
      <c r="L1167" s="3"/>
      <c r="O1167" s="227"/>
      <c r="Q1167" s="94"/>
      <c r="R1167" s="94"/>
      <c r="S1167" s="94"/>
      <c r="T1167" s="94"/>
    </row>
    <row r="1168" ht="15.75" customHeight="1">
      <c r="A1168" s="204"/>
      <c r="B1168" s="222"/>
      <c r="C1168" s="206"/>
      <c r="D1168" s="229"/>
      <c r="J1168" s="226"/>
      <c r="K1168" s="3"/>
      <c r="L1168" s="3"/>
      <c r="O1168" s="227"/>
      <c r="Q1168" s="94"/>
      <c r="R1168" s="94"/>
      <c r="S1168" s="94"/>
      <c r="T1168" s="94"/>
    </row>
    <row r="1169" ht="15.75" customHeight="1">
      <c r="A1169" s="204"/>
      <c r="B1169" s="222"/>
      <c r="C1169" s="206"/>
      <c r="D1169" s="229"/>
      <c r="J1169" s="226"/>
      <c r="K1169" s="3"/>
      <c r="L1169" s="3"/>
      <c r="O1169" s="227"/>
      <c r="Q1169" s="94"/>
      <c r="R1169" s="94"/>
      <c r="S1169" s="94"/>
      <c r="T1169" s="94"/>
    </row>
    <row r="1170" ht="15.75" customHeight="1">
      <c r="A1170" s="204"/>
      <c r="B1170" s="222"/>
      <c r="C1170" s="206"/>
      <c r="D1170" s="229"/>
      <c r="J1170" s="226"/>
      <c r="K1170" s="3"/>
      <c r="L1170" s="3"/>
      <c r="O1170" s="227"/>
      <c r="Q1170" s="94"/>
      <c r="R1170" s="94"/>
      <c r="S1170" s="94"/>
      <c r="T1170" s="94"/>
    </row>
    <row r="1171" ht="15.75" customHeight="1">
      <c r="A1171" s="204"/>
      <c r="B1171" s="222"/>
      <c r="C1171" s="206"/>
      <c r="D1171" s="229"/>
      <c r="J1171" s="226"/>
      <c r="K1171" s="3"/>
      <c r="L1171" s="3"/>
      <c r="O1171" s="227"/>
      <c r="Q1171" s="94"/>
      <c r="R1171" s="94"/>
      <c r="S1171" s="94"/>
      <c r="T1171" s="94"/>
    </row>
    <row r="1172" ht="15.75" customHeight="1">
      <c r="A1172" s="204"/>
      <c r="B1172" s="222"/>
      <c r="C1172" s="206"/>
      <c r="D1172" s="229"/>
      <c r="J1172" s="226"/>
      <c r="K1172" s="3"/>
      <c r="L1172" s="3"/>
      <c r="O1172" s="227"/>
      <c r="Q1172" s="94"/>
      <c r="R1172" s="94"/>
      <c r="S1172" s="94"/>
      <c r="T1172" s="94"/>
    </row>
    <row r="1173" ht="15.75" customHeight="1">
      <c r="A1173" s="204"/>
      <c r="B1173" s="222"/>
      <c r="C1173" s="206"/>
      <c r="D1173" s="229"/>
      <c r="J1173" s="226"/>
      <c r="K1173" s="3"/>
      <c r="L1173" s="3"/>
      <c r="O1173" s="227"/>
      <c r="Q1173" s="94"/>
      <c r="R1173" s="94"/>
      <c r="S1173" s="94"/>
      <c r="T1173" s="94"/>
    </row>
    <row r="1174" ht="15.75" customHeight="1">
      <c r="A1174" s="204"/>
      <c r="B1174" s="222"/>
      <c r="C1174" s="206"/>
      <c r="D1174" s="229"/>
      <c r="J1174" s="226"/>
      <c r="K1174" s="3"/>
      <c r="L1174" s="3"/>
      <c r="O1174" s="227"/>
      <c r="Q1174" s="94"/>
      <c r="R1174" s="94"/>
      <c r="S1174" s="94"/>
      <c r="T1174" s="94"/>
    </row>
    <row r="1175" ht="15.75" customHeight="1">
      <c r="A1175" s="204"/>
      <c r="B1175" s="222"/>
      <c r="C1175" s="206"/>
      <c r="D1175" s="229"/>
      <c r="J1175" s="226"/>
      <c r="K1175" s="3"/>
      <c r="L1175" s="3"/>
      <c r="O1175" s="227"/>
      <c r="Q1175" s="94"/>
      <c r="R1175" s="94"/>
      <c r="S1175" s="94"/>
      <c r="T1175" s="94"/>
    </row>
    <row r="1176" ht="15.75" customHeight="1">
      <c r="A1176" s="204"/>
      <c r="B1176" s="222"/>
      <c r="C1176" s="206"/>
      <c r="D1176" s="229"/>
      <c r="J1176" s="226"/>
      <c r="K1176" s="3"/>
      <c r="L1176" s="3"/>
      <c r="O1176" s="227"/>
      <c r="Q1176" s="94"/>
      <c r="R1176" s="94"/>
      <c r="S1176" s="94"/>
      <c r="T1176" s="94"/>
    </row>
    <row r="1177" ht="15.75" customHeight="1">
      <c r="A1177" s="204"/>
      <c r="B1177" s="222"/>
      <c r="C1177" s="206"/>
      <c r="D1177" s="229"/>
      <c r="J1177" s="226"/>
      <c r="K1177" s="3"/>
      <c r="L1177" s="3"/>
      <c r="O1177" s="227"/>
      <c r="Q1177" s="94"/>
      <c r="R1177" s="94"/>
      <c r="S1177" s="94"/>
      <c r="T1177" s="94"/>
    </row>
    <row r="1178" ht="15.75" customHeight="1">
      <c r="A1178" s="204"/>
      <c r="B1178" s="222"/>
      <c r="C1178" s="206"/>
      <c r="D1178" s="229"/>
      <c r="J1178" s="226"/>
      <c r="K1178" s="3"/>
      <c r="L1178" s="3"/>
      <c r="O1178" s="227"/>
      <c r="Q1178" s="94"/>
      <c r="R1178" s="94"/>
      <c r="S1178" s="94"/>
      <c r="T1178" s="94"/>
    </row>
    <row r="1179" ht="15.75" customHeight="1">
      <c r="A1179" s="204"/>
      <c r="B1179" s="222"/>
      <c r="C1179" s="206"/>
      <c r="D1179" s="229"/>
      <c r="J1179" s="226"/>
      <c r="K1179" s="3"/>
      <c r="L1179" s="3"/>
      <c r="O1179" s="227"/>
      <c r="Q1179" s="94"/>
      <c r="R1179" s="94"/>
      <c r="S1179" s="94"/>
      <c r="T1179" s="94"/>
    </row>
    <row r="1180" ht="15.75" customHeight="1">
      <c r="A1180" s="204"/>
      <c r="B1180" s="222"/>
      <c r="C1180" s="206"/>
      <c r="D1180" s="229"/>
      <c r="J1180" s="226"/>
      <c r="K1180" s="3"/>
      <c r="L1180" s="3"/>
      <c r="O1180" s="227"/>
      <c r="Q1180" s="94"/>
      <c r="R1180" s="94"/>
      <c r="S1180" s="94"/>
      <c r="T1180" s="94"/>
    </row>
    <row r="1181" ht="15.75" customHeight="1">
      <c r="A1181" s="204"/>
      <c r="B1181" s="222"/>
      <c r="C1181" s="206"/>
      <c r="D1181" s="229"/>
      <c r="J1181" s="226"/>
      <c r="K1181" s="3"/>
      <c r="L1181" s="3"/>
      <c r="O1181" s="227"/>
      <c r="Q1181" s="94"/>
      <c r="R1181" s="94"/>
      <c r="S1181" s="94"/>
      <c r="T1181" s="94"/>
    </row>
    <row r="1182" ht="15.75" customHeight="1">
      <c r="A1182" s="204"/>
      <c r="B1182" s="222"/>
      <c r="C1182" s="206"/>
      <c r="D1182" s="229"/>
      <c r="J1182" s="226"/>
      <c r="K1182" s="3"/>
      <c r="L1182" s="3"/>
      <c r="O1182" s="227"/>
      <c r="Q1182" s="94"/>
      <c r="R1182" s="94"/>
      <c r="S1182" s="94"/>
      <c r="T1182" s="94"/>
    </row>
    <row r="1183" ht="15.75" customHeight="1">
      <c r="A1183" s="204"/>
      <c r="B1183" s="222"/>
      <c r="C1183" s="206"/>
      <c r="D1183" s="229"/>
      <c r="J1183" s="226"/>
      <c r="K1183" s="3"/>
      <c r="L1183" s="3"/>
      <c r="O1183" s="227"/>
      <c r="Q1183" s="94"/>
      <c r="R1183" s="94"/>
      <c r="S1183" s="94"/>
      <c r="T1183" s="94"/>
    </row>
    <row r="1184" ht="15.75" customHeight="1">
      <c r="A1184" s="204"/>
      <c r="B1184" s="222"/>
      <c r="C1184" s="206"/>
      <c r="D1184" s="229"/>
      <c r="J1184" s="226"/>
      <c r="K1184" s="3"/>
      <c r="L1184" s="3"/>
      <c r="O1184" s="227"/>
      <c r="Q1184" s="94"/>
      <c r="R1184" s="94"/>
      <c r="S1184" s="94"/>
      <c r="T1184" s="94"/>
    </row>
    <row r="1185" ht="15.75" customHeight="1">
      <c r="A1185" s="204"/>
      <c r="B1185" s="222"/>
      <c r="C1185" s="206"/>
      <c r="D1185" s="229"/>
      <c r="J1185" s="226"/>
      <c r="K1185" s="3"/>
      <c r="L1185" s="3"/>
      <c r="O1185" s="227"/>
      <c r="Q1185" s="94"/>
      <c r="R1185" s="94"/>
      <c r="S1185" s="94"/>
      <c r="T1185" s="94"/>
    </row>
    <row r="1186" ht="15.75" customHeight="1">
      <c r="A1186" s="204"/>
      <c r="B1186" s="222"/>
      <c r="C1186" s="206"/>
      <c r="D1186" s="229"/>
      <c r="J1186" s="226"/>
      <c r="K1186" s="3"/>
      <c r="L1186" s="3"/>
      <c r="O1186" s="227"/>
      <c r="Q1186" s="94"/>
      <c r="R1186" s="94"/>
      <c r="S1186" s="94"/>
      <c r="T1186" s="94"/>
    </row>
    <row r="1187" ht="15.75" customHeight="1">
      <c r="A1187" s="204"/>
      <c r="B1187" s="222"/>
      <c r="C1187" s="206"/>
      <c r="D1187" s="229"/>
      <c r="J1187" s="226"/>
      <c r="K1187" s="3"/>
      <c r="L1187" s="3"/>
      <c r="O1187" s="227"/>
      <c r="Q1187" s="94"/>
      <c r="R1187" s="94"/>
      <c r="S1187" s="94"/>
      <c r="T1187" s="94"/>
    </row>
    <row r="1188" ht="15.75" customHeight="1">
      <c r="A1188" s="204"/>
      <c r="B1188" s="222"/>
      <c r="C1188" s="206"/>
      <c r="D1188" s="229"/>
      <c r="J1188" s="226"/>
      <c r="K1188" s="3"/>
      <c r="L1188" s="3"/>
      <c r="O1188" s="227"/>
      <c r="Q1188" s="94"/>
      <c r="R1188" s="94"/>
      <c r="S1188" s="94"/>
      <c r="T1188" s="94"/>
    </row>
    <row r="1189" ht="15.75" customHeight="1">
      <c r="A1189" s="204"/>
      <c r="B1189" s="222"/>
      <c r="C1189" s="206"/>
      <c r="D1189" s="229"/>
      <c r="J1189" s="226"/>
      <c r="K1189" s="3"/>
      <c r="L1189" s="3"/>
      <c r="O1189" s="227"/>
      <c r="Q1189" s="94"/>
      <c r="R1189" s="94"/>
      <c r="S1189" s="94"/>
      <c r="T1189" s="94"/>
    </row>
    <row r="1190" ht="15.75" customHeight="1">
      <c r="A1190" s="204"/>
      <c r="B1190" s="222"/>
      <c r="C1190" s="206"/>
      <c r="D1190" s="229"/>
      <c r="J1190" s="226"/>
      <c r="K1190" s="3"/>
      <c r="L1190" s="3"/>
      <c r="O1190" s="227"/>
      <c r="Q1190" s="94"/>
      <c r="R1190" s="94"/>
      <c r="S1190" s="94"/>
      <c r="T1190" s="94"/>
    </row>
    <row r="1191" ht="15.75" customHeight="1">
      <c r="A1191" s="204"/>
      <c r="B1191" s="222"/>
      <c r="C1191" s="206"/>
      <c r="D1191" s="229"/>
      <c r="J1191" s="226"/>
      <c r="K1191" s="3"/>
      <c r="L1191" s="3"/>
      <c r="O1191" s="227"/>
      <c r="Q1191" s="94"/>
      <c r="R1191" s="94"/>
      <c r="S1191" s="94"/>
      <c r="T1191" s="94"/>
    </row>
    <row r="1192" ht="15.75" customHeight="1">
      <c r="A1192" s="204"/>
      <c r="B1192" s="222"/>
      <c r="C1192" s="206"/>
      <c r="D1192" s="229"/>
      <c r="J1192" s="226"/>
      <c r="K1192" s="3"/>
      <c r="L1192" s="3"/>
      <c r="O1192" s="227"/>
      <c r="Q1192" s="94"/>
      <c r="R1192" s="94"/>
      <c r="S1192" s="94"/>
      <c r="T1192" s="94"/>
    </row>
    <row r="1193" ht="15.75" customHeight="1">
      <c r="A1193" s="204"/>
      <c r="B1193" s="222"/>
      <c r="C1193" s="206"/>
      <c r="D1193" s="229"/>
      <c r="J1193" s="226"/>
      <c r="K1193" s="3"/>
      <c r="L1193" s="3"/>
      <c r="O1193" s="227"/>
      <c r="Q1193" s="94"/>
      <c r="R1193" s="94"/>
      <c r="S1193" s="94"/>
      <c r="T1193" s="94"/>
    </row>
    <row r="1194" ht="15.75" customHeight="1">
      <c r="A1194" s="204"/>
      <c r="B1194" s="222"/>
      <c r="C1194" s="206"/>
      <c r="D1194" s="229"/>
      <c r="J1194" s="226"/>
      <c r="K1194" s="3"/>
      <c r="L1194" s="3"/>
      <c r="O1194" s="227"/>
      <c r="Q1194" s="94"/>
      <c r="R1194" s="94"/>
      <c r="S1194" s="94"/>
      <c r="T1194" s="94"/>
    </row>
    <row r="1195" ht="15.75" customHeight="1">
      <c r="A1195" s="204"/>
      <c r="B1195" s="222"/>
      <c r="C1195" s="206"/>
      <c r="D1195" s="229"/>
      <c r="J1195" s="226"/>
      <c r="K1195" s="3"/>
      <c r="L1195" s="3"/>
      <c r="O1195" s="227"/>
      <c r="Q1195" s="94"/>
      <c r="R1195" s="94"/>
      <c r="S1195" s="94"/>
      <c r="T1195" s="94"/>
    </row>
    <row r="1196" ht="15.75" customHeight="1">
      <c r="A1196" s="204"/>
      <c r="B1196" s="222"/>
      <c r="C1196" s="206"/>
      <c r="D1196" s="229"/>
      <c r="J1196" s="226"/>
      <c r="K1196" s="3"/>
      <c r="L1196" s="3"/>
      <c r="O1196" s="227"/>
      <c r="Q1196" s="94"/>
      <c r="R1196" s="94"/>
      <c r="S1196" s="94"/>
      <c r="T1196" s="94"/>
    </row>
    <row r="1197" ht="15.75" customHeight="1">
      <c r="A1197" s="204"/>
      <c r="B1197" s="222"/>
      <c r="C1197" s="206"/>
      <c r="D1197" s="229"/>
      <c r="J1197" s="226"/>
      <c r="K1197" s="3"/>
      <c r="L1197" s="3"/>
      <c r="O1197" s="227"/>
      <c r="Q1197" s="94"/>
      <c r="R1197" s="94"/>
      <c r="S1197" s="94"/>
      <c r="T1197" s="94"/>
    </row>
    <row r="1198" ht="15.75" customHeight="1">
      <c r="A1198" s="204"/>
      <c r="B1198" s="222"/>
      <c r="C1198" s="206"/>
      <c r="D1198" s="229"/>
      <c r="J1198" s="226"/>
      <c r="K1198" s="3"/>
      <c r="L1198" s="3"/>
      <c r="O1198" s="227"/>
      <c r="Q1198" s="94"/>
      <c r="R1198" s="94"/>
      <c r="S1198" s="94"/>
      <c r="T1198" s="94"/>
    </row>
    <row r="1199" ht="15.75" customHeight="1">
      <c r="A1199" s="204"/>
      <c r="B1199" s="222"/>
      <c r="C1199" s="206"/>
      <c r="D1199" s="229"/>
      <c r="J1199" s="226"/>
      <c r="K1199" s="3"/>
      <c r="L1199" s="3"/>
      <c r="O1199" s="227"/>
      <c r="Q1199" s="94"/>
      <c r="R1199" s="94"/>
      <c r="S1199" s="94"/>
      <c r="T1199" s="94"/>
    </row>
    <row r="1200" ht="15.75" customHeight="1">
      <c r="A1200" s="204"/>
      <c r="B1200" s="222"/>
      <c r="C1200" s="206"/>
      <c r="D1200" s="229"/>
      <c r="J1200" s="226"/>
      <c r="K1200" s="3"/>
      <c r="L1200" s="3"/>
      <c r="O1200" s="227"/>
      <c r="Q1200" s="94"/>
      <c r="R1200" s="94"/>
      <c r="S1200" s="94"/>
      <c r="T1200" s="94"/>
    </row>
    <row r="1201" ht="15.75" customHeight="1">
      <c r="A1201" s="204"/>
      <c r="B1201" s="222"/>
      <c r="C1201" s="206"/>
      <c r="D1201" s="229"/>
      <c r="J1201" s="226"/>
      <c r="K1201" s="3"/>
      <c r="L1201" s="3"/>
      <c r="O1201" s="227"/>
      <c r="Q1201" s="94"/>
      <c r="R1201" s="94"/>
      <c r="S1201" s="94"/>
      <c r="T1201" s="94"/>
    </row>
    <row r="1202" ht="15.75" customHeight="1">
      <c r="A1202" s="204"/>
      <c r="B1202" s="222"/>
      <c r="C1202" s="206"/>
      <c r="D1202" s="229"/>
      <c r="J1202" s="226"/>
      <c r="K1202" s="3"/>
      <c r="L1202" s="3"/>
      <c r="O1202" s="227"/>
      <c r="Q1202" s="94"/>
      <c r="R1202" s="94"/>
      <c r="S1202" s="94"/>
      <c r="T1202" s="94"/>
    </row>
    <row r="1203" ht="15.75" customHeight="1">
      <c r="A1203" s="204"/>
      <c r="B1203" s="222"/>
      <c r="C1203" s="206"/>
      <c r="D1203" s="229"/>
      <c r="J1203" s="226"/>
      <c r="K1203" s="3"/>
      <c r="L1203" s="3"/>
      <c r="O1203" s="227"/>
      <c r="Q1203" s="94"/>
      <c r="R1203" s="94"/>
      <c r="S1203" s="94"/>
      <c r="T1203" s="94"/>
    </row>
    <row r="1204" ht="15.75" customHeight="1">
      <c r="A1204" s="204"/>
      <c r="B1204" s="222"/>
      <c r="C1204" s="206"/>
      <c r="D1204" s="229"/>
      <c r="J1204" s="226"/>
      <c r="K1204" s="3"/>
      <c r="L1204" s="3"/>
      <c r="O1204" s="227"/>
      <c r="Q1204" s="94"/>
      <c r="R1204" s="94"/>
      <c r="S1204" s="94"/>
      <c r="T1204" s="94"/>
    </row>
    <row r="1205" ht="15.75" customHeight="1">
      <c r="A1205" s="204"/>
      <c r="B1205" s="222"/>
      <c r="C1205" s="206"/>
      <c r="D1205" s="229"/>
      <c r="J1205" s="226"/>
      <c r="K1205" s="3"/>
      <c r="L1205" s="3"/>
      <c r="O1205" s="227"/>
      <c r="Q1205" s="94"/>
      <c r="R1205" s="94"/>
      <c r="S1205" s="94"/>
      <c r="T1205" s="94"/>
    </row>
    <row r="1206" ht="15.75" customHeight="1">
      <c r="A1206" s="204"/>
      <c r="B1206" s="222"/>
      <c r="C1206" s="206"/>
      <c r="D1206" s="229"/>
      <c r="J1206" s="226"/>
      <c r="K1206" s="3"/>
      <c r="L1206" s="3"/>
      <c r="O1206" s="227"/>
      <c r="Q1206" s="94"/>
      <c r="R1206" s="94"/>
      <c r="S1206" s="94"/>
      <c r="T1206" s="94"/>
    </row>
    <row r="1207" ht="15.75" customHeight="1">
      <c r="A1207" s="204"/>
      <c r="B1207" s="222"/>
      <c r="C1207" s="206"/>
      <c r="D1207" s="229"/>
      <c r="J1207" s="226"/>
      <c r="K1207" s="3"/>
      <c r="L1207" s="3"/>
      <c r="O1207" s="227"/>
      <c r="Q1207" s="94"/>
      <c r="R1207" s="94"/>
      <c r="S1207" s="94"/>
      <c r="T1207" s="94"/>
    </row>
    <row r="1208" ht="15.75" customHeight="1">
      <c r="A1208" s="204"/>
      <c r="B1208" s="222"/>
      <c r="C1208" s="206"/>
      <c r="D1208" s="229"/>
      <c r="J1208" s="226"/>
      <c r="K1208" s="3"/>
      <c r="L1208" s="3"/>
      <c r="O1208" s="227"/>
      <c r="Q1208" s="94"/>
      <c r="R1208" s="94"/>
      <c r="S1208" s="94"/>
      <c r="T1208" s="94"/>
    </row>
    <row r="1209" ht="15.75" customHeight="1">
      <c r="A1209" s="204"/>
      <c r="B1209" s="222"/>
      <c r="C1209" s="206"/>
      <c r="D1209" s="229"/>
      <c r="J1209" s="226"/>
      <c r="K1209" s="3"/>
      <c r="L1209" s="3"/>
      <c r="O1209" s="227"/>
      <c r="Q1209" s="94"/>
      <c r="R1209" s="94"/>
      <c r="S1209" s="94"/>
      <c r="T1209" s="94"/>
    </row>
    <row r="1210" ht="15.75" customHeight="1">
      <c r="A1210" s="204"/>
      <c r="B1210" s="222"/>
      <c r="C1210" s="206"/>
      <c r="D1210" s="229"/>
      <c r="J1210" s="226"/>
      <c r="K1210" s="3"/>
      <c r="L1210" s="3"/>
      <c r="O1210" s="227"/>
      <c r="Q1210" s="94"/>
      <c r="R1210" s="94"/>
      <c r="S1210" s="94"/>
      <c r="T1210" s="94"/>
    </row>
    <row r="1211" ht="15.75" customHeight="1">
      <c r="A1211" s="204"/>
      <c r="B1211" s="222"/>
      <c r="C1211" s="206"/>
      <c r="D1211" s="229"/>
      <c r="J1211" s="226"/>
      <c r="K1211" s="3"/>
      <c r="L1211" s="3"/>
      <c r="O1211" s="227"/>
      <c r="Q1211" s="94"/>
      <c r="R1211" s="94"/>
      <c r="S1211" s="94"/>
      <c r="T1211" s="94"/>
    </row>
    <row r="1212" ht="15.75" customHeight="1">
      <c r="A1212" s="204"/>
      <c r="B1212" s="222"/>
      <c r="C1212" s="206"/>
      <c r="D1212" s="229"/>
      <c r="J1212" s="226"/>
      <c r="K1212" s="3"/>
      <c r="L1212" s="3"/>
      <c r="O1212" s="227"/>
      <c r="Q1212" s="94"/>
      <c r="R1212" s="94"/>
      <c r="S1212" s="94"/>
      <c r="T1212" s="94"/>
    </row>
    <row r="1213" ht="15.75" customHeight="1">
      <c r="A1213" s="204"/>
      <c r="B1213" s="222"/>
      <c r="C1213" s="206"/>
      <c r="D1213" s="229"/>
      <c r="J1213" s="226"/>
      <c r="K1213" s="3"/>
      <c r="L1213" s="3"/>
      <c r="O1213" s="227"/>
      <c r="Q1213" s="94"/>
      <c r="R1213" s="94"/>
      <c r="S1213" s="94"/>
      <c r="T1213" s="94"/>
    </row>
    <row r="1214" ht="15.75" customHeight="1">
      <c r="A1214" s="204"/>
      <c r="B1214" s="222"/>
      <c r="C1214" s="206"/>
      <c r="D1214" s="229"/>
      <c r="J1214" s="226"/>
      <c r="K1214" s="3"/>
      <c r="L1214" s="3"/>
      <c r="O1214" s="227"/>
      <c r="Q1214" s="94"/>
      <c r="R1214" s="94"/>
      <c r="S1214" s="94"/>
      <c r="T1214" s="94"/>
    </row>
    <row r="1215" ht="15.75" customHeight="1">
      <c r="A1215" s="204"/>
      <c r="B1215" s="222"/>
      <c r="C1215" s="206"/>
      <c r="D1215" s="229"/>
      <c r="J1215" s="226"/>
      <c r="K1215" s="3"/>
      <c r="L1215" s="3"/>
      <c r="O1215" s="227"/>
      <c r="Q1215" s="94"/>
      <c r="R1215" s="94"/>
      <c r="S1215" s="94"/>
      <c r="T1215" s="94"/>
    </row>
    <row r="1216" ht="15.75" customHeight="1">
      <c r="A1216" s="204"/>
      <c r="B1216" s="222"/>
      <c r="C1216" s="206"/>
      <c r="D1216" s="229"/>
      <c r="J1216" s="226"/>
      <c r="K1216" s="3"/>
      <c r="L1216" s="3"/>
      <c r="O1216" s="227"/>
      <c r="Q1216" s="94"/>
      <c r="R1216" s="94"/>
      <c r="S1216" s="94"/>
      <c r="T1216" s="94"/>
    </row>
    <row r="1217" ht="15.75" customHeight="1">
      <c r="A1217" s="204"/>
      <c r="B1217" s="222"/>
      <c r="C1217" s="206"/>
      <c r="D1217" s="229"/>
      <c r="J1217" s="226"/>
      <c r="K1217" s="3"/>
      <c r="L1217" s="3"/>
      <c r="O1217" s="227"/>
      <c r="Q1217" s="94"/>
      <c r="R1217" s="94"/>
      <c r="S1217" s="94"/>
      <c r="T1217" s="94"/>
    </row>
    <row r="1218" ht="15.75" customHeight="1">
      <c r="A1218" s="204"/>
      <c r="B1218" s="222"/>
      <c r="C1218" s="206"/>
      <c r="D1218" s="229"/>
      <c r="J1218" s="226"/>
      <c r="K1218" s="3"/>
      <c r="L1218" s="3"/>
      <c r="O1218" s="227"/>
      <c r="Q1218" s="94"/>
      <c r="R1218" s="94"/>
      <c r="S1218" s="94"/>
      <c r="T1218" s="94"/>
    </row>
    <row r="1219" ht="15.75" customHeight="1">
      <c r="A1219" s="204"/>
      <c r="B1219" s="222"/>
      <c r="C1219" s="206"/>
      <c r="D1219" s="229"/>
      <c r="J1219" s="226"/>
      <c r="K1219" s="3"/>
      <c r="L1219" s="3"/>
      <c r="O1219" s="227"/>
      <c r="Q1219" s="94"/>
      <c r="R1219" s="94"/>
      <c r="S1219" s="94"/>
      <c r="T1219" s="94"/>
    </row>
    <row r="1220" ht="15.75" customHeight="1">
      <c r="A1220" s="204"/>
      <c r="B1220" s="222"/>
      <c r="C1220" s="206"/>
      <c r="D1220" s="229"/>
      <c r="J1220" s="226"/>
      <c r="K1220" s="3"/>
      <c r="L1220" s="3"/>
      <c r="O1220" s="227"/>
      <c r="Q1220" s="94"/>
      <c r="R1220" s="94"/>
      <c r="S1220" s="94"/>
      <c r="T1220" s="94"/>
    </row>
    <row r="1221" ht="15.75" customHeight="1">
      <c r="A1221" s="204"/>
      <c r="B1221" s="222"/>
      <c r="C1221" s="206"/>
      <c r="D1221" s="229"/>
      <c r="J1221" s="226"/>
      <c r="K1221" s="3"/>
      <c r="L1221" s="3"/>
      <c r="O1221" s="227"/>
      <c r="Q1221" s="94"/>
      <c r="R1221" s="94"/>
      <c r="S1221" s="94"/>
      <c r="T1221" s="94"/>
    </row>
    <row r="1222" ht="15.75" customHeight="1">
      <c r="A1222" s="204"/>
      <c r="B1222" s="222"/>
      <c r="C1222" s="206"/>
      <c r="D1222" s="229"/>
      <c r="J1222" s="226"/>
      <c r="K1222" s="3"/>
      <c r="L1222" s="3"/>
      <c r="O1222" s="227"/>
      <c r="Q1222" s="94"/>
      <c r="R1222" s="94"/>
      <c r="S1222" s="94"/>
      <c r="T1222" s="94"/>
    </row>
    <row r="1223" ht="15.75" customHeight="1">
      <c r="A1223" s="204"/>
      <c r="B1223" s="222"/>
      <c r="C1223" s="206"/>
      <c r="D1223" s="229"/>
      <c r="J1223" s="226"/>
      <c r="K1223" s="3"/>
      <c r="L1223" s="3"/>
      <c r="O1223" s="227"/>
      <c r="Q1223" s="94"/>
      <c r="R1223" s="94"/>
      <c r="S1223" s="94"/>
      <c r="T1223" s="94"/>
    </row>
    <row r="1224" ht="15.75" customHeight="1">
      <c r="A1224" s="204"/>
      <c r="B1224" s="222"/>
      <c r="C1224" s="206"/>
      <c r="D1224" s="229"/>
      <c r="J1224" s="226"/>
      <c r="K1224" s="3"/>
      <c r="L1224" s="3"/>
      <c r="O1224" s="227"/>
      <c r="Q1224" s="94"/>
      <c r="R1224" s="94"/>
      <c r="S1224" s="94"/>
      <c r="T1224" s="94"/>
    </row>
    <row r="1225" ht="15.75" customHeight="1">
      <c r="A1225" s="204"/>
      <c r="B1225" s="222"/>
      <c r="C1225" s="206"/>
      <c r="D1225" s="229"/>
      <c r="J1225" s="226"/>
      <c r="K1225" s="3"/>
      <c r="L1225" s="3"/>
      <c r="O1225" s="227"/>
      <c r="Q1225" s="94"/>
      <c r="R1225" s="94"/>
      <c r="S1225" s="94"/>
      <c r="T1225" s="94"/>
    </row>
    <row r="1226" ht="15.75" customHeight="1">
      <c r="A1226" s="204"/>
      <c r="B1226" s="222"/>
      <c r="C1226" s="206"/>
      <c r="D1226" s="229"/>
      <c r="J1226" s="226"/>
      <c r="K1226" s="3"/>
      <c r="L1226" s="3"/>
      <c r="O1226" s="227"/>
      <c r="Q1226" s="94"/>
      <c r="R1226" s="94"/>
      <c r="S1226" s="94"/>
      <c r="T1226" s="94"/>
    </row>
    <row r="1227" ht="15.75" customHeight="1">
      <c r="A1227" s="204"/>
      <c r="B1227" s="222"/>
      <c r="C1227" s="206"/>
      <c r="D1227" s="229"/>
      <c r="J1227" s="226"/>
      <c r="K1227" s="3"/>
      <c r="L1227" s="3"/>
      <c r="O1227" s="227"/>
      <c r="Q1227" s="94"/>
      <c r="R1227" s="94"/>
      <c r="S1227" s="94"/>
      <c r="T1227" s="94"/>
    </row>
    <row r="1228" ht="15.75" customHeight="1">
      <c r="A1228" s="204"/>
      <c r="B1228" s="222"/>
      <c r="C1228" s="206"/>
      <c r="D1228" s="229"/>
      <c r="J1228" s="226"/>
      <c r="K1228" s="3"/>
      <c r="L1228" s="3"/>
      <c r="O1228" s="227"/>
      <c r="Q1228" s="94"/>
      <c r="R1228" s="94"/>
      <c r="S1228" s="94"/>
      <c r="T1228" s="94"/>
    </row>
    <row r="1229" ht="15.75" customHeight="1">
      <c r="A1229" s="204"/>
      <c r="B1229" s="222"/>
      <c r="C1229" s="206"/>
      <c r="D1229" s="229"/>
      <c r="J1229" s="226"/>
      <c r="K1229" s="3"/>
      <c r="L1229" s="3"/>
      <c r="O1229" s="227"/>
      <c r="Q1229" s="94"/>
      <c r="R1229" s="94"/>
      <c r="S1229" s="94"/>
      <c r="T1229" s="94"/>
    </row>
    <row r="1230" ht="15.75" customHeight="1">
      <c r="A1230" s="204"/>
      <c r="B1230" s="222"/>
      <c r="C1230" s="206"/>
      <c r="D1230" s="229"/>
      <c r="J1230" s="226"/>
      <c r="K1230" s="3"/>
      <c r="L1230" s="3"/>
      <c r="O1230" s="227"/>
      <c r="Q1230" s="94"/>
      <c r="R1230" s="94"/>
      <c r="S1230" s="94"/>
      <c r="T1230" s="94"/>
    </row>
    <row r="1231" ht="15.75" customHeight="1">
      <c r="A1231" s="204"/>
      <c r="B1231" s="222"/>
      <c r="C1231" s="206"/>
      <c r="D1231" s="229"/>
      <c r="J1231" s="226"/>
      <c r="K1231" s="3"/>
      <c r="L1231" s="3"/>
      <c r="O1231" s="227"/>
      <c r="Q1231" s="94"/>
      <c r="R1231" s="94"/>
      <c r="S1231" s="94"/>
      <c r="T1231" s="94"/>
    </row>
    <row r="1232" ht="15.75" customHeight="1">
      <c r="A1232" s="204"/>
      <c r="B1232" s="222"/>
      <c r="C1232" s="206"/>
      <c r="D1232" s="229"/>
      <c r="J1232" s="226"/>
      <c r="K1232" s="3"/>
      <c r="L1232" s="3"/>
      <c r="O1232" s="227"/>
      <c r="Q1232" s="94"/>
      <c r="R1232" s="94"/>
      <c r="S1232" s="94"/>
      <c r="T1232" s="94"/>
    </row>
    <row r="1233" ht="15.75" customHeight="1">
      <c r="A1233" s="204"/>
      <c r="B1233" s="222"/>
      <c r="C1233" s="206"/>
      <c r="D1233" s="229"/>
      <c r="J1233" s="226"/>
      <c r="K1233" s="3"/>
      <c r="L1233" s="3"/>
      <c r="O1233" s="227"/>
      <c r="Q1233" s="94"/>
      <c r="R1233" s="94"/>
      <c r="S1233" s="94"/>
      <c r="T1233" s="94"/>
    </row>
    <row r="1234" ht="15.75" customHeight="1">
      <c r="A1234" s="204"/>
      <c r="B1234" s="222"/>
      <c r="C1234" s="206"/>
      <c r="D1234" s="229"/>
      <c r="J1234" s="226"/>
      <c r="K1234" s="3"/>
      <c r="L1234" s="3"/>
      <c r="O1234" s="227"/>
      <c r="Q1234" s="94"/>
      <c r="R1234" s="94"/>
      <c r="S1234" s="94"/>
      <c r="T1234" s="94"/>
    </row>
    <row r="1235" ht="15.75" customHeight="1">
      <c r="A1235" s="204"/>
      <c r="B1235" s="222"/>
      <c r="C1235" s="206"/>
      <c r="D1235" s="229"/>
      <c r="J1235" s="226"/>
      <c r="K1235" s="3"/>
      <c r="L1235" s="3"/>
      <c r="O1235" s="227"/>
      <c r="Q1235" s="94"/>
      <c r="R1235" s="94"/>
      <c r="S1235" s="94"/>
      <c r="T1235" s="94"/>
    </row>
    <row r="1236" ht="15.75" customHeight="1">
      <c r="A1236" s="204"/>
      <c r="B1236" s="222"/>
      <c r="C1236" s="206"/>
      <c r="D1236" s="229"/>
      <c r="J1236" s="226"/>
      <c r="K1236" s="3"/>
      <c r="L1236" s="3"/>
      <c r="O1236" s="227"/>
      <c r="Q1236" s="94"/>
      <c r="R1236" s="94"/>
      <c r="S1236" s="94"/>
      <c r="T1236" s="94"/>
    </row>
    <row r="1237" ht="15.75" customHeight="1">
      <c r="A1237" s="204"/>
      <c r="B1237" s="222"/>
      <c r="C1237" s="206"/>
      <c r="D1237" s="229"/>
      <c r="J1237" s="226"/>
      <c r="K1237" s="3"/>
      <c r="L1237" s="3"/>
      <c r="O1237" s="227"/>
      <c r="Q1237" s="94"/>
      <c r="R1237" s="94"/>
      <c r="S1237" s="94"/>
      <c r="T1237" s="94"/>
    </row>
    <row r="1238" ht="15.75" customHeight="1">
      <c r="A1238" s="204"/>
      <c r="B1238" s="222"/>
      <c r="C1238" s="206"/>
      <c r="D1238" s="229"/>
      <c r="J1238" s="226"/>
      <c r="K1238" s="3"/>
      <c r="L1238" s="3"/>
      <c r="O1238" s="227"/>
      <c r="Q1238" s="94"/>
      <c r="R1238" s="94"/>
      <c r="S1238" s="94"/>
      <c r="T1238" s="94"/>
    </row>
    <row r="1239" ht="15.75" customHeight="1">
      <c r="A1239" s="204"/>
      <c r="B1239" s="222"/>
      <c r="C1239" s="206"/>
      <c r="D1239" s="229"/>
      <c r="J1239" s="226"/>
      <c r="K1239" s="3"/>
      <c r="L1239" s="3"/>
      <c r="O1239" s="227"/>
      <c r="Q1239" s="94"/>
      <c r="R1239" s="94"/>
      <c r="S1239" s="94"/>
      <c r="T1239" s="94"/>
    </row>
    <row r="1240" ht="15.75" customHeight="1">
      <c r="A1240" s="204"/>
      <c r="B1240" s="222"/>
      <c r="C1240" s="206"/>
      <c r="D1240" s="229"/>
      <c r="J1240" s="226"/>
      <c r="K1240" s="3"/>
      <c r="L1240" s="3"/>
      <c r="O1240" s="227"/>
      <c r="Q1240" s="94"/>
      <c r="R1240" s="94"/>
      <c r="S1240" s="94"/>
      <c r="T1240" s="94"/>
    </row>
    <row r="1241" ht="15.75" customHeight="1">
      <c r="A1241" s="204"/>
      <c r="B1241" s="222"/>
      <c r="C1241" s="206"/>
      <c r="D1241" s="229"/>
      <c r="J1241" s="226"/>
      <c r="K1241" s="3"/>
      <c r="L1241" s="3"/>
      <c r="O1241" s="227"/>
      <c r="Q1241" s="94"/>
      <c r="R1241" s="94"/>
      <c r="S1241" s="94"/>
      <c r="T1241" s="94"/>
    </row>
    <row r="1242" ht="15.75" customHeight="1">
      <c r="A1242" s="204"/>
      <c r="B1242" s="222"/>
      <c r="C1242" s="206"/>
      <c r="D1242" s="229"/>
      <c r="J1242" s="226"/>
      <c r="K1242" s="3"/>
      <c r="L1242" s="3"/>
      <c r="O1242" s="227"/>
      <c r="Q1242" s="94"/>
      <c r="R1242" s="94"/>
      <c r="S1242" s="94"/>
      <c r="T1242" s="94"/>
    </row>
    <row r="1243" ht="15.75" customHeight="1">
      <c r="A1243" s="204"/>
      <c r="B1243" s="222"/>
      <c r="C1243" s="206"/>
      <c r="D1243" s="229"/>
      <c r="J1243" s="226"/>
      <c r="K1243" s="3"/>
      <c r="L1243" s="3"/>
      <c r="O1243" s="227"/>
      <c r="Q1243" s="94"/>
      <c r="R1243" s="94"/>
      <c r="S1243" s="94"/>
      <c r="T1243" s="94"/>
    </row>
    <row r="1244" ht="15.75" customHeight="1">
      <c r="A1244" s="204"/>
      <c r="B1244" s="222"/>
      <c r="C1244" s="206"/>
      <c r="D1244" s="229"/>
      <c r="J1244" s="226"/>
      <c r="K1244" s="3"/>
      <c r="L1244" s="3"/>
      <c r="O1244" s="227"/>
      <c r="Q1244" s="94"/>
      <c r="R1244" s="94"/>
      <c r="S1244" s="94"/>
      <c r="T1244" s="94"/>
    </row>
    <row r="1245" ht="15.75" customHeight="1">
      <c r="A1245" s="204"/>
      <c r="B1245" s="222"/>
      <c r="C1245" s="206"/>
      <c r="D1245" s="229"/>
      <c r="J1245" s="226"/>
      <c r="K1245" s="3"/>
      <c r="L1245" s="3"/>
      <c r="O1245" s="227"/>
      <c r="Q1245" s="94"/>
      <c r="R1245" s="94"/>
      <c r="S1245" s="94"/>
      <c r="T1245" s="94"/>
    </row>
    <row r="1246" ht="15.75" customHeight="1">
      <c r="A1246" s="204"/>
      <c r="B1246" s="222"/>
      <c r="C1246" s="206"/>
      <c r="D1246" s="229"/>
      <c r="J1246" s="226"/>
      <c r="K1246" s="3"/>
      <c r="L1246" s="3"/>
      <c r="O1246" s="227"/>
      <c r="Q1246" s="94"/>
      <c r="R1246" s="94"/>
      <c r="S1246" s="94"/>
      <c r="T1246" s="94"/>
    </row>
    <row r="1247" ht="15.75" customHeight="1">
      <c r="A1247" s="204"/>
      <c r="B1247" s="222"/>
      <c r="C1247" s="206"/>
      <c r="D1247" s="229"/>
      <c r="J1247" s="226"/>
      <c r="K1247" s="3"/>
      <c r="L1247" s="3"/>
      <c r="O1247" s="227"/>
      <c r="Q1247" s="94"/>
      <c r="R1247" s="94"/>
      <c r="S1247" s="94"/>
      <c r="T1247" s="94"/>
    </row>
    <row r="1248" ht="15.75" customHeight="1">
      <c r="A1248" s="204"/>
      <c r="B1248" s="222"/>
      <c r="C1248" s="206"/>
      <c r="D1248" s="229"/>
      <c r="J1248" s="226"/>
      <c r="K1248" s="3"/>
      <c r="L1248" s="3"/>
      <c r="O1248" s="227"/>
      <c r="Q1248" s="94"/>
      <c r="R1248" s="94"/>
      <c r="S1248" s="94"/>
      <c r="T1248" s="94"/>
    </row>
    <row r="1249" ht="15.75" customHeight="1">
      <c r="A1249" s="204"/>
      <c r="B1249" s="222"/>
      <c r="C1249" s="206"/>
      <c r="D1249" s="229"/>
      <c r="J1249" s="226"/>
      <c r="K1249" s="3"/>
      <c r="L1249" s="3"/>
      <c r="O1249" s="227"/>
      <c r="Q1249" s="94"/>
      <c r="R1249" s="94"/>
      <c r="S1249" s="94"/>
      <c r="T1249" s="94"/>
    </row>
    <row r="1250" ht="15.75" customHeight="1">
      <c r="A1250" s="204"/>
      <c r="B1250" s="222"/>
      <c r="C1250" s="206"/>
      <c r="D1250" s="229"/>
      <c r="J1250" s="226"/>
      <c r="K1250" s="3"/>
      <c r="L1250" s="3"/>
      <c r="O1250" s="227"/>
      <c r="Q1250" s="94"/>
      <c r="R1250" s="94"/>
      <c r="S1250" s="94"/>
      <c r="T1250" s="94"/>
    </row>
    <row r="1251" ht="15.75" customHeight="1">
      <c r="A1251" s="204"/>
      <c r="B1251" s="222"/>
      <c r="C1251" s="206"/>
      <c r="D1251" s="229"/>
      <c r="J1251" s="226"/>
      <c r="K1251" s="3"/>
      <c r="L1251" s="3"/>
      <c r="O1251" s="227"/>
      <c r="Q1251" s="94"/>
      <c r="R1251" s="94"/>
      <c r="S1251" s="94"/>
      <c r="T1251" s="94"/>
    </row>
    <row r="1252" ht="15.75" customHeight="1">
      <c r="A1252" s="204"/>
      <c r="B1252" s="222"/>
      <c r="C1252" s="206"/>
      <c r="D1252" s="229"/>
      <c r="J1252" s="226"/>
      <c r="K1252" s="3"/>
      <c r="L1252" s="3"/>
      <c r="O1252" s="227"/>
      <c r="Q1252" s="94"/>
      <c r="R1252" s="94"/>
      <c r="S1252" s="94"/>
      <c r="T1252" s="94"/>
    </row>
    <row r="1253" ht="15.75" customHeight="1">
      <c r="A1253" s="204"/>
      <c r="B1253" s="222"/>
      <c r="C1253" s="206"/>
      <c r="D1253" s="229"/>
      <c r="J1253" s="226"/>
      <c r="K1253" s="3"/>
      <c r="L1253" s="3"/>
      <c r="O1253" s="227"/>
      <c r="Q1253" s="94"/>
      <c r="R1253" s="94"/>
      <c r="S1253" s="94"/>
      <c r="T1253" s="94"/>
    </row>
    <row r="1254" ht="15.75" customHeight="1">
      <c r="A1254" s="204"/>
      <c r="B1254" s="222"/>
      <c r="C1254" s="206"/>
      <c r="D1254" s="229"/>
      <c r="J1254" s="226"/>
      <c r="K1254" s="3"/>
      <c r="L1254" s="3"/>
      <c r="O1254" s="227"/>
      <c r="Q1254" s="94"/>
      <c r="R1254" s="94"/>
      <c r="S1254" s="94"/>
      <c r="T1254" s="94"/>
    </row>
    <row r="1255" ht="15.75" customHeight="1">
      <c r="A1255" s="204"/>
      <c r="B1255" s="222"/>
      <c r="C1255" s="206"/>
      <c r="D1255" s="229"/>
      <c r="J1255" s="226"/>
      <c r="K1255" s="3"/>
      <c r="L1255" s="3"/>
      <c r="O1255" s="227"/>
      <c r="Q1255" s="94"/>
      <c r="R1255" s="94"/>
      <c r="S1255" s="94"/>
      <c r="T1255" s="94"/>
    </row>
    <row r="1256" ht="15.75" customHeight="1">
      <c r="A1256" s="204"/>
      <c r="B1256" s="222"/>
      <c r="C1256" s="206"/>
      <c r="D1256" s="229"/>
      <c r="J1256" s="226"/>
      <c r="K1256" s="3"/>
      <c r="L1256" s="3"/>
      <c r="O1256" s="227"/>
      <c r="Q1256" s="94"/>
      <c r="R1256" s="94"/>
      <c r="S1256" s="94"/>
      <c r="T1256" s="94"/>
    </row>
    <row r="1257" ht="15.75" customHeight="1">
      <c r="A1257" s="204"/>
      <c r="B1257" s="222"/>
      <c r="C1257" s="206"/>
      <c r="D1257" s="229"/>
      <c r="J1257" s="226"/>
      <c r="K1257" s="3"/>
      <c r="L1257" s="3"/>
      <c r="O1257" s="227"/>
      <c r="Q1257" s="94"/>
      <c r="R1257" s="94"/>
      <c r="S1257" s="94"/>
      <c r="T1257" s="94"/>
    </row>
    <row r="1258" ht="15.75" customHeight="1">
      <c r="A1258" s="204"/>
      <c r="B1258" s="222"/>
      <c r="C1258" s="206"/>
      <c r="D1258" s="229"/>
      <c r="J1258" s="226"/>
      <c r="K1258" s="3"/>
      <c r="L1258" s="3"/>
      <c r="O1258" s="227"/>
      <c r="Q1258" s="94"/>
      <c r="R1258" s="94"/>
      <c r="S1258" s="94"/>
      <c r="T1258" s="94"/>
    </row>
    <row r="1259" ht="15.75" customHeight="1">
      <c r="A1259" s="204"/>
      <c r="B1259" s="222"/>
      <c r="C1259" s="206"/>
      <c r="D1259" s="229"/>
      <c r="J1259" s="226"/>
      <c r="K1259" s="3"/>
      <c r="L1259" s="3"/>
      <c r="O1259" s="227"/>
      <c r="Q1259" s="94"/>
      <c r="R1259" s="94"/>
      <c r="S1259" s="94"/>
      <c r="T1259" s="94"/>
    </row>
    <row r="1260" ht="15.75" customHeight="1">
      <c r="A1260" s="204"/>
      <c r="B1260" s="222"/>
      <c r="C1260" s="206"/>
      <c r="D1260" s="229"/>
      <c r="J1260" s="226"/>
      <c r="K1260" s="3"/>
      <c r="L1260" s="3"/>
      <c r="O1260" s="227"/>
      <c r="Q1260" s="94"/>
      <c r="R1260" s="94"/>
      <c r="S1260" s="94"/>
      <c r="T1260" s="94"/>
    </row>
    <row r="1261" ht="15.75" customHeight="1">
      <c r="A1261" s="204"/>
      <c r="B1261" s="222"/>
      <c r="C1261" s="206"/>
      <c r="D1261" s="229"/>
      <c r="J1261" s="226"/>
      <c r="K1261" s="3"/>
      <c r="L1261" s="3"/>
      <c r="O1261" s="227"/>
      <c r="Q1261" s="94"/>
      <c r="R1261" s="94"/>
      <c r="S1261" s="94"/>
      <c r="T1261" s="94"/>
    </row>
    <row r="1262" ht="15.75" customHeight="1">
      <c r="A1262" s="204"/>
      <c r="B1262" s="222"/>
      <c r="C1262" s="206"/>
      <c r="D1262" s="229"/>
      <c r="J1262" s="226"/>
      <c r="K1262" s="3"/>
      <c r="L1262" s="3"/>
      <c r="O1262" s="227"/>
      <c r="Q1262" s="94"/>
      <c r="R1262" s="94"/>
      <c r="S1262" s="94"/>
      <c r="T1262" s="94"/>
    </row>
    <row r="1263" ht="15.75" customHeight="1">
      <c r="A1263" s="204"/>
      <c r="B1263" s="222"/>
      <c r="C1263" s="206"/>
      <c r="D1263" s="229"/>
      <c r="J1263" s="226"/>
      <c r="K1263" s="3"/>
      <c r="L1263" s="3"/>
      <c r="O1263" s="227"/>
      <c r="Q1263" s="94"/>
      <c r="R1263" s="94"/>
      <c r="S1263" s="94"/>
      <c r="T1263" s="94"/>
    </row>
    <row r="1264" ht="15.75" customHeight="1">
      <c r="A1264" s="204"/>
      <c r="B1264" s="222"/>
      <c r="C1264" s="206"/>
      <c r="D1264" s="229"/>
      <c r="J1264" s="226"/>
      <c r="K1264" s="3"/>
      <c r="L1264" s="3"/>
      <c r="O1264" s="227"/>
      <c r="Q1264" s="94"/>
      <c r="R1264" s="94"/>
      <c r="S1264" s="94"/>
      <c r="T1264" s="94"/>
    </row>
    <row r="1265" ht="15.75" customHeight="1">
      <c r="A1265" s="204"/>
      <c r="B1265" s="222"/>
      <c r="C1265" s="206"/>
      <c r="D1265" s="229"/>
      <c r="J1265" s="226"/>
      <c r="K1265" s="3"/>
      <c r="L1265" s="3"/>
      <c r="O1265" s="227"/>
      <c r="Q1265" s="94"/>
      <c r="R1265" s="94"/>
      <c r="S1265" s="94"/>
      <c r="T1265" s="94"/>
    </row>
    <row r="1266" ht="15.75" customHeight="1">
      <c r="A1266" s="204"/>
      <c r="B1266" s="222"/>
      <c r="C1266" s="206"/>
      <c r="D1266" s="229"/>
      <c r="J1266" s="226"/>
      <c r="K1266" s="3"/>
      <c r="L1266" s="3"/>
      <c r="O1266" s="227"/>
      <c r="Q1266" s="94"/>
      <c r="R1266" s="94"/>
      <c r="S1266" s="94"/>
      <c r="T1266" s="94"/>
    </row>
    <row r="1267" ht="15.75" customHeight="1">
      <c r="A1267" s="204"/>
      <c r="B1267" s="222"/>
      <c r="C1267" s="206"/>
      <c r="D1267" s="229"/>
      <c r="J1267" s="226"/>
      <c r="K1267" s="3"/>
      <c r="L1267" s="3"/>
      <c r="O1267" s="227"/>
      <c r="Q1267" s="94"/>
      <c r="R1267" s="94"/>
      <c r="S1267" s="94"/>
      <c r="T1267" s="94"/>
    </row>
    <row r="1268" ht="15.75" customHeight="1">
      <c r="A1268" s="204"/>
      <c r="B1268" s="222"/>
      <c r="C1268" s="206"/>
      <c r="D1268" s="229"/>
      <c r="J1268" s="226"/>
      <c r="K1268" s="3"/>
      <c r="L1268" s="3"/>
      <c r="O1268" s="227"/>
      <c r="Q1268" s="94"/>
      <c r="R1268" s="94"/>
      <c r="S1268" s="94"/>
      <c r="T1268" s="94"/>
    </row>
    <row r="1269" ht="15.75" customHeight="1">
      <c r="A1269" s="204"/>
      <c r="B1269" s="222"/>
      <c r="C1269" s="206"/>
      <c r="D1269" s="229"/>
      <c r="J1269" s="226"/>
      <c r="K1269" s="3"/>
      <c r="L1269" s="3"/>
      <c r="O1269" s="227"/>
      <c r="Q1269" s="94"/>
      <c r="R1269" s="94"/>
      <c r="S1269" s="94"/>
      <c r="T1269" s="94"/>
    </row>
    <row r="1270" ht="15.75" customHeight="1">
      <c r="A1270" s="204"/>
      <c r="B1270" s="222"/>
      <c r="C1270" s="206"/>
      <c r="D1270" s="229"/>
      <c r="J1270" s="226"/>
      <c r="K1270" s="3"/>
      <c r="L1270" s="3"/>
      <c r="O1270" s="227"/>
      <c r="Q1270" s="94"/>
      <c r="R1270" s="94"/>
      <c r="S1270" s="94"/>
      <c r="T1270" s="94"/>
    </row>
    <row r="1271" ht="15.75" customHeight="1">
      <c r="A1271" s="204"/>
      <c r="B1271" s="222"/>
      <c r="C1271" s="206"/>
      <c r="D1271" s="229"/>
      <c r="J1271" s="226"/>
      <c r="K1271" s="3"/>
      <c r="L1271" s="3"/>
      <c r="O1271" s="227"/>
      <c r="Q1271" s="94"/>
      <c r="R1271" s="94"/>
      <c r="S1271" s="94"/>
      <c r="T1271" s="94"/>
    </row>
    <row r="1272" ht="15.75" customHeight="1">
      <c r="A1272" s="204"/>
      <c r="B1272" s="222"/>
      <c r="C1272" s="206"/>
      <c r="D1272" s="229"/>
      <c r="J1272" s="226"/>
      <c r="K1272" s="3"/>
      <c r="L1272" s="3"/>
      <c r="O1272" s="227"/>
      <c r="Q1272" s="94"/>
      <c r="R1272" s="94"/>
      <c r="S1272" s="94"/>
      <c r="T1272" s="94"/>
    </row>
    <row r="1273" ht="15.75" customHeight="1">
      <c r="A1273" s="204"/>
      <c r="B1273" s="222"/>
      <c r="C1273" s="206"/>
      <c r="D1273" s="229"/>
      <c r="J1273" s="226"/>
      <c r="K1273" s="3"/>
      <c r="L1273" s="3"/>
      <c r="O1273" s="227"/>
      <c r="Q1273" s="94"/>
      <c r="R1273" s="94"/>
      <c r="S1273" s="94"/>
      <c r="T1273" s="94"/>
    </row>
    <row r="1274" ht="15.75" customHeight="1">
      <c r="A1274" s="204"/>
      <c r="B1274" s="222"/>
      <c r="C1274" s="206"/>
      <c r="D1274" s="229"/>
      <c r="J1274" s="226"/>
      <c r="K1274" s="3"/>
      <c r="L1274" s="3"/>
      <c r="O1274" s="227"/>
      <c r="Q1274" s="94"/>
      <c r="R1274" s="94"/>
      <c r="S1274" s="94"/>
      <c r="T1274" s="94"/>
    </row>
    <row r="1275" ht="15.75" customHeight="1">
      <c r="A1275" s="204"/>
      <c r="B1275" s="222"/>
      <c r="C1275" s="206"/>
      <c r="D1275" s="229"/>
      <c r="J1275" s="226"/>
      <c r="K1275" s="3"/>
      <c r="L1275" s="3"/>
      <c r="O1275" s="227"/>
      <c r="Q1275" s="94"/>
      <c r="R1275" s="94"/>
      <c r="S1275" s="94"/>
      <c r="T1275" s="94"/>
    </row>
    <row r="1276" ht="15.75" customHeight="1">
      <c r="A1276" s="204"/>
      <c r="B1276" s="222"/>
      <c r="C1276" s="206"/>
      <c r="D1276" s="229"/>
      <c r="J1276" s="226"/>
      <c r="K1276" s="3"/>
      <c r="L1276" s="3"/>
      <c r="O1276" s="227"/>
      <c r="Q1276" s="94"/>
      <c r="R1276" s="94"/>
      <c r="S1276" s="94"/>
      <c r="T1276" s="94"/>
    </row>
    <row r="1277" ht="15.75" customHeight="1">
      <c r="A1277" s="204"/>
      <c r="B1277" s="222"/>
      <c r="C1277" s="206"/>
      <c r="D1277" s="229"/>
      <c r="J1277" s="226"/>
      <c r="K1277" s="3"/>
      <c r="L1277" s="3"/>
      <c r="O1277" s="227"/>
      <c r="Q1277" s="94"/>
      <c r="R1277" s="94"/>
      <c r="S1277" s="94"/>
      <c r="T1277" s="94"/>
    </row>
    <row r="1278" ht="15.75" customHeight="1">
      <c r="A1278" s="204"/>
      <c r="B1278" s="222"/>
      <c r="C1278" s="206"/>
      <c r="D1278" s="229"/>
      <c r="J1278" s="226"/>
      <c r="K1278" s="3"/>
      <c r="L1278" s="3"/>
      <c r="O1278" s="227"/>
      <c r="Q1278" s="94"/>
      <c r="R1278" s="94"/>
      <c r="S1278" s="94"/>
      <c r="T1278" s="94"/>
    </row>
    <row r="1279" ht="15.75" customHeight="1">
      <c r="A1279" s="204"/>
      <c r="B1279" s="222"/>
      <c r="C1279" s="206"/>
      <c r="D1279" s="229"/>
      <c r="J1279" s="226"/>
      <c r="K1279" s="3"/>
      <c r="L1279" s="3"/>
      <c r="O1279" s="227"/>
      <c r="Q1279" s="94"/>
      <c r="R1279" s="94"/>
      <c r="S1279" s="94"/>
      <c r="T1279" s="94"/>
    </row>
    <row r="1280" ht="15.75" customHeight="1">
      <c r="A1280" s="204"/>
      <c r="B1280" s="222"/>
      <c r="C1280" s="206"/>
      <c r="D1280" s="229"/>
      <c r="J1280" s="226"/>
      <c r="K1280" s="3"/>
      <c r="L1280" s="3"/>
      <c r="O1280" s="227"/>
      <c r="Q1280" s="94"/>
      <c r="R1280" s="94"/>
      <c r="S1280" s="94"/>
      <c r="T1280" s="94"/>
    </row>
    <row r="1281" ht="15.75" customHeight="1">
      <c r="A1281" s="204"/>
      <c r="B1281" s="222"/>
      <c r="C1281" s="206"/>
      <c r="D1281" s="229"/>
      <c r="J1281" s="226"/>
      <c r="K1281" s="3"/>
      <c r="L1281" s="3"/>
      <c r="O1281" s="227"/>
      <c r="Q1281" s="94"/>
      <c r="R1281" s="94"/>
      <c r="S1281" s="94"/>
      <c r="T1281" s="94"/>
    </row>
    <row r="1282" ht="15.75" customHeight="1">
      <c r="A1282" s="204"/>
      <c r="B1282" s="222"/>
      <c r="C1282" s="206"/>
      <c r="D1282" s="229"/>
      <c r="J1282" s="226"/>
      <c r="K1282" s="3"/>
      <c r="L1282" s="3"/>
      <c r="O1282" s="227"/>
      <c r="Q1282" s="94"/>
      <c r="R1282" s="94"/>
      <c r="S1282" s="94"/>
      <c r="T1282" s="94"/>
    </row>
    <row r="1283" ht="15.75" customHeight="1">
      <c r="A1283" s="204"/>
      <c r="B1283" s="222"/>
      <c r="C1283" s="206"/>
      <c r="D1283" s="229"/>
      <c r="J1283" s="226"/>
      <c r="K1283" s="3"/>
      <c r="L1283" s="3"/>
      <c r="O1283" s="227"/>
      <c r="Q1283" s="94"/>
      <c r="R1283" s="94"/>
      <c r="S1283" s="94"/>
      <c r="T1283" s="94"/>
    </row>
    <row r="1284" ht="15.75" customHeight="1">
      <c r="A1284" s="204"/>
      <c r="B1284" s="222"/>
      <c r="C1284" s="206"/>
      <c r="D1284" s="229"/>
      <c r="J1284" s="226"/>
      <c r="K1284" s="3"/>
      <c r="L1284" s="3"/>
      <c r="O1284" s="227"/>
      <c r="Q1284" s="94"/>
      <c r="R1284" s="94"/>
      <c r="S1284" s="94"/>
      <c r="T1284" s="94"/>
    </row>
    <row r="1285" ht="15.75" customHeight="1">
      <c r="A1285" s="204"/>
      <c r="B1285" s="222"/>
      <c r="C1285" s="206"/>
      <c r="D1285" s="229"/>
      <c r="J1285" s="226"/>
      <c r="K1285" s="3"/>
      <c r="L1285" s="3"/>
      <c r="O1285" s="227"/>
      <c r="Q1285" s="94"/>
      <c r="R1285" s="94"/>
      <c r="S1285" s="94"/>
      <c r="T1285" s="94"/>
    </row>
    <row r="1286" ht="15.75" customHeight="1">
      <c r="A1286" s="204"/>
      <c r="B1286" s="222"/>
      <c r="C1286" s="206"/>
      <c r="D1286" s="229"/>
      <c r="J1286" s="226"/>
      <c r="K1286" s="3"/>
      <c r="L1286" s="3"/>
      <c r="O1286" s="227"/>
      <c r="Q1286" s="94"/>
      <c r="R1286" s="94"/>
      <c r="S1286" s="94"/>
      <c r="T1286" s="94"/>
    </row>
    <row r="1287" ht="15.75" customHeight="1">
      <c r="A1287" s="204"/>
      <c r="B1287" s="222"/>
      <c r="C1287" s="206"/>
      <c r="D1287" s="229"/>
      <c r="J1287" s="226"/>
      <c r="K1287" s="3"/>
      <c r="L1287" s="3"/>
      <c r="O1287" s="227"/>
      <c r="Q1287" s="94"/>
      <c r="R1287" s="94"/>
      <c r="S1287" s="94"/>
      <c r="T1287" s="94"/>
    </row>
    <row r="1288" ht="15.75" customHeight="1">
      <c r="A1288" s="204"/>
      <c r="B1288" s="222"/>
      <c r="C1288" s="206"/>
      <c r="D1288" s="229"/>
      <c r="J1288" s="226"/>
      <c r="K1288" s="3"/>
      <c r="L1288" s="3"/>
      <c r="O1288" s="227"/>
      <c r="Q1288" s="94"/>
      <c r="R1288" s="94"/>
      <c r="S1288" s="94"/>
      <c r="T1288" s="94"/>
    </row>
    <row r="1289" ht="15.75" customHeight="1">
      <c r="A1289" s="204"/>
      <c r="B1289" s="222"/>
      <c r="C1289" s="206"/>
      <c r="D1289" s="229"/>
      <c r="J1289" s="226"/>
      <c r="K1289" s="3"/>
      <c r="L1289" s="3"/>
      <c r="O1289" s="227"/>
      <c r="Q1289" s="94"/>
      <c r="R1289" s="94"/>
      <c r="S1289" s="94"/>
      <c r="T1289" s="94"/>
    </row>
    <row r="1290" ht="15.75" customHeight="1">
      <c r="A1290" s="204"/>
      <c r="B1290" s="222"/>
      <c r="C1290" s="206"/>
      <c r="D1290" s="229"/>
      <c r="J1290" s="226"/>
      <c r="K1290" s="3"/>
      <c r="L1290" s="3"/>
      <c r="O1290" s="227"/>
      <c r="Q1290" s="94"/>
      <c r="R1290" s="94"/>
      <c r="S1290" s="94"/>
      <c r="T1290" s="94"/>
    </row>
    <row r="1291" ht="15.75" customHeight="1">
      <c r="A1291" s="204"/>
      <c r="B1291" s="222"/>
      <c r="C1291" s="206"/>
      <c r="D1291" s="229"/>
      <c r="J1291" s="226"/>
      <c r="K1291" s="3"/>
      <c r="L1291" s="3"/>
      <c r="O1291" s="227"/>
      <c r="Q1291" s="94"/>
      <c r="R1291" s="94"/>
      <c r="S1291" s="94"/>
      <c r="T1291" s="94"/>
    </row>
    <row r="1292" ht="15.75" customHeight="1">
      <c r="A1292" s="204"/>
      <c r="B1292" s="222"/>
      <c r="C1292" s="206"/>
      <c r="D1292" s="229"/>
      <c r="J1292" s="226"/>
      <c r="K1292" s="3"/>
      <c r="L1292" s="3"/>
      <c r="O1292" s="227"/>
      <c r="Q1292" s="94"/>
      <c r="R1292" s="94"/>
      <c r="S1292" s="94"/>
      <c r="T1292" s="94"/>
    </row>
    <row r="1293" ht="15.75" customHeight="1">
      <c r="A1293" s="204"/>
      <c r="B1293" s="222"/>
      <c r="C1293" s="206"/>
      <c r="D1293" s="229"/>
      <c r="J1293" s="226"/>
      <c r="K1293" s="3"/>
      <c r="L1293" s="3"/>
      <c r="O1293" s="227"/>
      <c r="Q1293" s="94"/>
      <c r="R1293" s="94"/>
      <c r="S1293" s="94"/>
      <c r="T1293" s="94"/>
    </row>
    <row r="1294" ht="15.75" customHeight="1">
      <c r="A1294" s="204"/>
      <c r="B1294" s="222"/>
      <c r="C1294" s="206"/>
      <c r="D1294" s="229"/>
      <c r="J1294" s="226"/>
      <c r="K1294" s="3"/>
      <c r="L1294" s="3"/>
      <c r="O1294" s="227"/>
      <c r="Q1294" s="94"/>
      <c r="R1294" s="94"/>
      <c r="S1294" s="94"/>
      <c r="T1294" s="94"/>
    </row>
    <row r="1295" ht="15.75" customHeight="1">
      <c r="A1295" s="204"/>
      <c r="B1295" s="222"/>
      <c r="C1295" s="206"/>
      <c r="D1295" s="229"/>
      <c r="J1295" s="226"/>
      <c r="K1295" s="3"/>
      <c r="L1295" s="3"/>
      <c r="O1295" s="227"/>
      <c r="Q1295" s="94"/>
      <c r="R1295" s="94"/>
      <c r="S1295" s="94"/>
      <c r="T1295" s="94"/>
    </row>
    <row r="1296" ht="15.75" customHeight="1">
      <c r="A1296" s="204"/>
      <c r="B1296" s="222"/>
      <c r="C1296" s="206"/>
      <c r="D1296" s="229"/>
      <c r="J1296" s="226"/>
      <c r="K1296" s="3"/>
      <c r="L1296" s="3"/>
      <c r="O1296" s="227"/>
      <c r="Q1296" s="94"/>
      <c r="R1296" s="94"/>
      <c r="S1296" s="94"/>
      <c r="T1296" s="94"/>
    </row>
    <row r="1297" ht="15.75" customHeight="1">
      <c r="A1297" s="204"/>
      <c r="B1297" s="222"/>
      <c r="C1297" s="206"/>
      <c r="D1297" s="229"/>
      <c r="J1297" s="226"/>
      <c r="K1297" s="3"/>
      <c r="L1297" s="3"/>
      <c r="O1297" s="227"/>
      <c r="Q1297" s="94"/>
      <c r="R1297" s="94"/>
      <c r="S1297" s="94"/>
      <c r="T1297" s="94"/>
    </row>
    <row r="1298" ht="15.75" customHeight="1">
      <c r="A1298" s="204"/>
      <c r="B1298" s="222"/>
      <c r="C1298" s="206"/>
      <c r="D1298" s="229"/>
      <c r="J1298" s="226"/>
      <c r="K1298" s="3"/>
      <c r="L1298" s="3"/>
      <c r="O1298" s="227"/>
      <c r="Q1298" s="94"/>
      <c r="R1298" s="94"/>
      <c r="S1298" s="94"/>
      <c r="T1298" s="94"/>
    </row>
    <row r="1299" ht="15.75" customHeight="1">
      <c r="A1299" s="204"/>
      <c r="B1299" s="222"/>
      <c r="C1299" s="206"/>
      <c r="D1299" s="229"/>
      <c r="J1299" s="226"/>
      <c r="K1299" s="3"/>
      <c r="L1299" s="3"/>
      <c r="O1299" s="227"/>
      <c r="Q1299" s="94"/>
      <c r="R1299" s="94"/>
      <c r="S1299" s="94"/>
      <c r="T1299" s="94"/>
    </row>
    <row r="1300" ht="15.75" customHeight="1">
      <c r="A1300" s="204"/>
      <c r="B1300" s="222"/>
      <c r="C1300" s="206"/>
      <c r="D1300" s="229"/>
      <c r="J1300" s="226"/>
      <c r="K1300" s="3"/>
      <c r="L1300" s="3"/>
      <c r="O1300" s="227"/>
      <c r="Q1300" s="94"/>
      <c r="R1300" s="94"/>
      <c r="S1300" s="94"/>
      <c r="T1300" s="94"/>
    </row>
  </sheetData>
  <autoFilter ref="$A$2:$D$1300">
    <sortState ref="A2:D1300">
      <sortCondition ref="A2:A1300"/>
      <sortCondition ref="B2:B1300"/>
    </sortState>
  </autoFilter>
  <mergeCells count="1">
    <mergeCell ref="A1:W1"/>
  </mergeCells>
  <conditionalFormatting sqref="AB2:AF27">
    <cfRule type="notContainsBlanks" dxfId="6" priority="1">
      <formula>LEN(TRIM(AB2))&gt;0</formula>
    </cfRule>
  </conditionalFormatting>
  <conditionalFormatting sqref="Y2:Z37">
    <cfRule type="expression" dxfId="7" priority="2">
      <formula>Z2:Z21&lt;&gt;0</formula>
    </cfRule>
  </conditionalFormatting>
  <conditionalFormatting sqref="Z2:Z37">
    <cfRule type="cellIs" dxfId="7" priority="3" operator="greaterThan">
      <formula>0</formula>
    </cfRule>
  </conditionalFormatting>
  <conditionalFormatting sqref="Y2:Z37">
    <cfRule type="expression" dxfId="3" priority="4">
      <formula>Z2:Z21=0</formula>
    </cfRule>
  </conditionalFormatting>
  <conditionalFormatting sqref="M2:M31">
    <cfRule type="cellIs" dxfId="8" priority="5" operator="equal">
      <formula>#REF!</formula>
    </cfRule>
  </conditionalFormatting>
  <dataValidations>
    <dataValidation type="custom" allowBlank="1" showDropDown="1" showErrorMessage="1" sqref="A1 A3:A1300">
      <formula1>OR(NOT(ISERROR(DATEVALUE(A1))), AND(ISNUMBER(A1), LEFT(CELL("format", A1))="D"))</formula1>
    </dataValidation>
    <dataValidation type="list" allowBlank="1" showErrorMessage="1" sqref="B3:B1300">
      <formula1>STAFFS!$AS:$AS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1.88"/>
    <col customWidth="1" min="2" max="2" width="16.88"/>
    <col customWidth="1" min="3" max="3" width="14.25"/>
    <col customWidth="1" min="4" max="4" width="17.88"/>
    <col customWidth="1" min="5" max="5" width="2.13"/>
    <col customWidth="1" hidden="1" min="6" max="7" width="8.5" outlineLevel="1"/>
    <col customWidth="1" hidden="1" min="8" max="8" width="12.25" outlineLevel="1"/>
    <col customWidth="1" hidden="1" min="9" max="9" width="2.75" outlineLevel="1"/>
    <col customWidth="1" hidden="1" min="10" max="10" width="9.25" outlineLevel="1"/>
    <col customWidth="1" hidden="1" min="11" max="11" width="2.13" outlineLevel="1"/>
    <col customWidth="1" hidden="1" min="12" max="12" width="11.75" outlineLevel="1"/>
    <col customWidth="1" hidden="1" min="13" max="13" width="2.75" outlineLevel="1"/>
    <col customWidth="1" hidden="1" min="14" max="15" width="9.25" outlineLevel="1"/>
    <col customWidth="1" hidden="1" min="16" max="16" width="2.13" outlineLevel="1"/>
    <col customWidth="1" hidden="1" min="17" max="17" width="11.75" outlineLevel="1"/>
    <col customWidth="1" hidden="1" min="18" max="18" width="2.75" outlineLevel="1"/>
    <col customWidth="1" hidden="1" min="19" max="20" width="9.25" outlineLevel="1"/>
    <col collapsed="1" customWidth="1" min="21" max="21" width="2.13"/>
    <col customWidth="1" min="22" max="22" width="15.75"/>
    <col customWidth="1" min="23" max="23" width="2.38"/>
    <col customWidth="1" hidden="1" min="24" max="24" width="15.75" outlineLevel="1"/>
    <col customWidth="1" hidden="1" min="25" max="25" width="20.5" outlineLevel="1"/>
    <col customWidth="1" hidden="1" min="26" max="26" width="6.13" outlineLevel="1"/>
    <col customWidth="1" hidden="1" min="27" max="27" width="3.13" outlineLevel="1"/>
    <col customWidth="1" hidden="1" min="28" max="32" width="17.63" outlineLevel="1"/>
  </cols>
  <sheetData>
    <row r="1">
      <c r="A1" s="237" t="s">
        <v>99</v>
      </c>
      <c r="X1" s="237"/>
      <c r="Y1" s="237"/>
      <c r="Z1" s="237"/>
      <c r="AA1" s="237"/>
      <c r="AB1" s="237"/>
      <c r="AC1" s="237"/>
      <c r="AD1" s="237"/>
      <c r="AE1" s="237"/>
      <c r="AF1" s="237"/>
    </row>
    <row r="2">
      <c r="A2" s="187" t="s">
        <v>88</v>
      </c>
      <c r="B2" s="187" t="s">
        <v>89</v>
      </c>
      <c r="C2" s="187" t="s">
        <v>90</v>
      </c>
      <c r="D2" s="187" t="s">
        <v>91</v>
      </c>
      <c r="E2" s="188"/>
      <c r="F2" s="239" t="str">
        <f>IF(COUNTIF(LEAVE!A:A,H:H)&gt;0,TODAY(),"")</f>
        <v/>
      </c>
      <c r="G2" s="208" t="str">
        <f>IF(countif(TODAY!$E$14:$E$15,$H$2:$H1299),today(),"")</f>
        <v/>
      </c>
      <c r="H2" s="250" t="str">
        <f t="array" ref="H2:H31">STAFFS!AK2:AK1299</f>
        <v>BHARATHI</v>
      </c>
      <c r="I2" s="192">
        <f t="array" ref="I2">COUNTIF($B$3:$B1299,$H$2:$H1299)</f>
        <v>8</v>
      </c>
      <c r="J2" s="193">
        <f>IFERROR(__xludf.DUMMYFUNCTION("arrayformula(iferror(vlookup($H$2:$H1299, query($A$3:$B1299,""select B, max(A) group by B"",0),2,false)))"),46167.0)</f>
        <v>46167</v>
      </c>
      <c r="K2" s="194"/>
      <c r="L2" s="195" t="str">
        <f t="shared" ref="L2:M2" si="1">H2</f>
        <v>BHARATHI</v>
      </c>
      <c r="M2" s="196">
        <f t="shared" si="1"/>
        <v>8</v>
      </c>
      <c r="N2" s="197">
        <f t="shared" ref="N2:N31" si="3">J2+G2+F2</f>
        <v>46167</v>
      </c>
      <c r="O2" s="197">
        <f t="shared" ref="O2:O31" si="4">IF(L2=0,today()+1,N2)</f>
        <v>46167</v>
      </c>
      <c r="P2" s="198"/>
      <c r="Q2" s="199" t="str">
        <f t="array" ref="Q2:T1299">SORT(L2:O1299,4,TRUE)</f>
        <v>VIJI-2</v>
      </c>
      <c r="R2" s="199">
        <v>7.0</v>
      </c>
      <c r="S2" s="197">
        <v>46166.0</v>
      </c>
      <c r="T2" s="197">
        <v>46166.0</v>
      </c>
      <c r="U2" s="8"/>
      <c r="V2" s="200" t="str">
        <f t="array" ref="V2:V16">SORT(Q2:T1299,4,true)</f>
        <v>VIJI-2</v>
      </c>
      <c r="X2" s="200" t="str">
        <f t="array" ref="X2:X8">SORT(Q2:T8,2,true)</f>
        <v>MUTHUPRIYA</v>
      </c>
      <c r="Y2" s="201" t="str">
        <f t="array" ref="Y2:Z28">SORT(H2:I28,2,FALSE)</f>
        <v>CHINNAMMAL</v>
      </c>
      <c r="Z2" s="201">
        <v>10.0</v>
      </c>
      <c r="AA2" s="202"/>
      <c r="AB2" s="203" t="str">
        <f t="shared" ref="AB2:AB26" si="5">IF($M$2:$M$30=0,$L$2:$L$30,"")</f>
        <v/>
      </c>
      <c r="AC2" s="203"/>
      <c r="AD2" s="203"/>
      <c r="AE2" s="203"/>
      <c r="AF2" s="203"/>
    </row>
    <row r="3">
      <c r="A3" s="242">
        <v>46082.0</v>
      </c>
      <c r="B3" s="222" t="s">
        <v>9</v>
      </c>
      <c r="C3" s="206" t="s">
        <v>5</v>
      </c>
      <c r="D3" s="229">
        <v>46082.814155092594</v>
      </c>
      <c r="E3" s="188"/>
      <c r="F3" s="239" t="str">
        <f>IF(COUNTIF(LEAVE!A:A,H:H)&gt;0,TODAY(),"")</f>
        <v/>
      </c>
      <c r="G3" s="208" t="str">
        <f>IF(countif(TODAY!$E$14:$E$15,$H$2:$H1299),today(),"")</f>
        <v/>
      </c>
      <c r="H3" s="250" t="s">
        <v>9</v>
      </c>
      <c r="I3" s="192">
        <f t="shared" ref="I3:I31" si="6">COUNTIF($B$3:$B1299,$H$2:$H1299)</f>
        <v>10</v>
      </c>
      <c r="J3" s="193">
        <f>IFERROR(__xludf.DUMMYFUNCTION("""COMPUTED_VALUE"""),46174.0)</f>
        <v>46174</v>
      </c>
      <c r="K3" s="194"/>
      <c r="L3" s="195" t="str">
        <f t="shared" ref="L3:M3" si="2">H3</f>
        <v>CHINNAMMAL</v>
      </c>
      <c r="M3" s="196">
        <f t="shared" si="2"/>
        <v>10</v>
      </c>
      <c r="N3" s="197">
        <f t="shared" si="3"/>
        <v>46174</v>
      </c>
      <c r="O3" s="197">
        <f t="shared" si="4"/>
        <v>46174</v>
      </c>
      <c r="P3" s="209"/>
      <c r="Q3" s="210" t="s">
        <v>47</v>
      </c>
      <c r="R3" s="199">
        <v>8.0</v>
      </c>
      <c r="S3" s="197">
        <v>46167.0</v>
      </c>
      <c r="T3" s="197">
        <v>46167.0</v>
      </c>
      <c r="U3" s="8"/>
      <c r="V3" s="211" t="s">
        <v>47</v>
      </c>
      <c r="X3" s="212" t="s">
        <v>66</v>
      </c>
      <c r="Y3" s="201" t="s">
        <v>7</v>
      </c>
      <c r="Z3" s="201">
        <v>10.0</v>
      </c>
      <c r="AA3" s="202"/>
      <c r="AB3" s="203" t="str">
        <f t="shared" si="5"/>
        <v/>
      </c>
      <c r="AC3" s="203"/>
      <c r="AD3" s="203"/>
      <c r="AE3" s="203"/>
      <c r="AF3" s="203"/>
    </row>
    <row r="4">
      <c r="A4" s="242">
        <v>46082.0</v>
      </c>
      <c r="B4" s="222" t="s">
        <v>9</v>
      </c>
      <c r="C4" s="206" t="s">
        <v>7</v>
      </c>
      <c r="D4" s="229">
        <v>46082.815474537034</v>
      </c>
      <c r="E4" s="188"/>
      <c r="F4" s="239" t="str">
        <f>IF(COUNTIF(LEAVE!A:A,H:H)&gt;0,TODAY(),"")</f>
        <v/>
      </c>
      <c r="G4" s="208" t="str">
        <f>IF(countif(TODAY!$E$14:$E$15,$H$2:$H1299),today(),"")</f>
        <v/>
      </c>
      <c r="H4" s="250" t="s">
        <v>49</v>
      </c>
      <c r="I4" s="192">
        <f t="shared" si="6"/>
        <v>8</v>
      </c>
      <c r="J4" s="213">
        <f>IFERROR(__xludf.DUMMYFUNCTION("""COMPUTED_VALUE"""),46175.0)</f>
        <v>46175</v>
      </c>
      <c r="K4" s="194"/>
      <c r="L4" s="195" t="str">
        <f t="shared" ref="L4:M4" si="7">H4</f>
        <v>DEEPA</v>
      </c>
      <c r="M4" s="196">
        <f t="shared" si="7"/>
        <v>8</v>
      </c>
      <c r="N4" s="197">
        <f t="shared" si="3"/>
        <v>46175</v>
      </c>
      <c r="O4" s="197">
        <f t="shared" si="4"/>
        <v>46175</v>
      </c>
      <c r="P4" s="209"/>
      <c r="Q4" s="199" t="s">
        <v>61</v>
      </c>
      <c r="R4" s="199">
        <v>8.0</v>
      </c>
      <c r="S4" s="197">
        <v>46167.0</v>
      </c>
      <c r="T4" s="197">
        <v>46167.0</v>
      </c>
      <c r="U4" s="8"/>
      <c r="V4" s="214" t="s">
        <v>61</v>
      </c>
      <c r="X4" s="200" t="s">
        <v>47</v>
      </c>
      <c r="Y4" s="201" t="s">
        <v>80</v>
      </c>
      <c r="Z4" s="201">
        <v>10.0</v>
      </c>
      <c r="AA4" s="202"/>
      <c r="AB4" s="203" t="str">
        <f t="shared" si="5"/>
        <v/>
      </c>
      <c r="AC4" s="203"/>
      <c r="AD4" s="203"/>
      <c r="AE4" s="203"/>
      <c r="AF4" s="203"/>
    </row>
    <row r="5">
      <c r="A5" s="242">
        <v>46082.0</v>
      </c>
      <c r="B5" s="222" t="s">
        <v>54</v>
      </c>
      <c r="C5" s="206" t="s">
        <v>5</v>
      </c>
      <c r="D5" s="229">
        <v>46082.814155092594</v>
      </c>
      <c r="E5" s="188"/>
      <c r="F5" s="239" t="str">
        <f>IF(COUNTIF(LEAVE!A:A,H:H)&gt;0,TODAY(),"")</f>
        <v/>
      </c>
      <c r="G5" s="208" t="str">
        <f>IF(countif(TODAY!$E$14:$E$15,$H$2:$H1299),today(),"")</f>
        <v/>
      </c>
      <c r="H5" s="250" t="s">
        <v>52</v>
      </c>
      <c r="I5" s="192">
        <f t="shared" si="6"/>
        <v>8</v>
      </c>
      <c r="J5" s="213">
        <f>IFERROR(__xludf.DUMMYFUNCTION("""COMPUTED_VALUE"""),46173.0)</f>
        <v>46173</v>
      </c>
      <c r="K5" s="194"/>
      <c r="L5" s="195" t="str">
        <f t="shared" ref="L5:M5" si="8">H5</f>
        <v>DHANALAKSHMI</v>
      </c>
      <c r="M5" s="196">
        <f t="shared" si="8"/>
        <v>8</v>
      </c>
      <c r="N5" s="197">
        <f t="shared" si="3"/>
        <v>46173</v>
      </c>
      <c r="O5" s="197">
        <f t="shared" si="4"/>
        <v>46173</v>
      </c>
      <c r="P5" s="209"/>
      <c r="Q5" s="199" t="s">
        <v>58</v>
      </c>
      <c r="R5" s="199">
        <v>2.0</v>
      </c>
      <c r="S5" s="197">
        <v>46168.0</v>
      </c>
      <c r="T5" s="197">
        <v>46168.0</v>
      </c>
      <c r="U5" s="8"/>
      <c r="V5" s="214" t="s">
        <v>58</v>
      </c>
      <c r="X5" s="200" t="s">
        <v>61</v>
      </c>
      <c r="Y5" s="201" t="s">
        <v>54</v>
      </c>
      <c r="Z5" s="201">
        <v>10.0</v>
      </c>
      <c r="AA5" s="202"/>
      <c r="AB5" s="203" t="str">
        <f t="shared" si="5"/>
        <v/>
      </c>
      <c r="AC5" s="203"/>
      <c r="AD5" s="203"/>
      <c r="AE5" s="203"/>
      <c r="AF5" s="203"/>
    </row>
    <row r="6">
      <c r="A6" s="242">
        <v>46082.0</v>
      </c>
      <c r="B6" s="222" t="s">
        <v>54</v>
      </c>
      <c r="C6" s="206" t="s">
        <v>7</v>
      </c>
      <c r="D6" s="229">
        <v>46082.815474537034</v>
      </c>
      <c r="E6" s="188"/>
      <c r="F6" s="239" t="str">
        <f>IF(COUNTIF(LEAVE!A:A,H:H)&gt;0,TODAY(),"")</f>
        <v/>
      </c>
      <c r="G6" s="208" t="str">
        <f>IF(countif(TODAY!$E$14:$E$15,$H$2:$H1299),today(),"")</f>
        <v/>
      </c>
      <c r="H6" s="250" t="s">
        <v>50</v>
      </c>
      <c r="I6" s="192">
        <f t="shared" si="6"/>
        <v>8</v>
      </c>
      <c r="J6" s="213">
        <f>IFERROR(__xludf.DUMMYFUNCTION("""COMPUTED_VALUE"""),46170.0)</f>
        <v>46170</v>
      </c>
      <c r="K6" s="194"/>
      <c r="L6" s="195" t="str">
        <f t="shared" ref="L6:M6" si="9">H6</f>
        <v>JEYANTHI</v>
      </c>
      <c r="M6" s="196">
        <f t="shared" si="9"/>
        <v>8</v>
      </c>
      <c r="N6" s="197">
        <f t="shared" si="3"/>
        <v>46170</v>
      </c>
      <c r="O6" s="197">
        <f t="shared" si="4"/>
        <v>46170</v>
      </c>
      <c r="P6" s="209"/>
      <c r="Q6" s="199" t="s">
        <v>54</v>
      </c>
      <c r="R6" s="199">
        <v>10.0</v>
      </c>
      <c r="S6" s="197">
        <v>46168.0</v>
      </c>
      <c r="T6" s="197">
        <v>46168.0</v>
      </c>
      <c r="U6" s="8"/>
      <c r="V6" s="214" t="s">
        <v>54</v>
      </c>
      <c r="X6" s="200" t="s">
        <v>50</v>
      </c>
      <c r="Y6" s="201" t="s">
        <v>59</v>
      </c>
      <c r="Z6" s="201">
        <v>10.0</v>
      </c>
      <c r="AA6" s="202"/>
      <c r="AB6" s="203" t="str">
        <f t="shared" si="5"/>
        <v/>
      </c>
      <c r="AC6" s="203"/>
      <c r="AD6" s="203"/>
      <c r="AE6" s="203"/>
      <c r="AF6" s="203"/>
    </row>
    <row r="7">
      <c r="A7" s="242">
        <v>46083.0</v>
      </c>
      <c r="B7" s="222" t="s">
        <v>47</v>
      </c>
      <c r="C7" s="206" t="s">
        <v>5</v>
      </c>
      <c r="D7" s="229">
        <v>46083.839155092595</v>
      </c>
      <c r="E7" s="188"/>
      <c r="F7" s="239" t="str">
        <f>IF(COUNTIF(LEAVE!A:A,H:H)&gt;0,TODAY(),"")</f>
        <v/>
      </c>
      <c r="G7" s="208" t="str">
        <f>IF(countif(TODAY!$E$14:$E$15,$H$2:$H1299),today(),"")</f>
        <v/>
      </c>
      <c r="H7" s="250" t="s">
        <v>53</v>
      </c>
      <c r="I7" s="192">
        <f t="shared" si="6"/>
        <v>5</v>
      </c>
      <c r="J7" s="213">
        <f>IFERROR(__xludf.DUMMYFUNCTION("""COMPUTED_VALUE"""),46171.0)</f>
        <v>46171</v>
      </c>
      <c r="K7" s="194"/>
      <c r="L7" s="195" t="str">
        <f t="shared" ref="L7:M7" si="10">H7</f>
        <v>KAVIYA</v>
      </c>
      <c r="M7" s="196">
        <f t="shared" si="10"/>
        <v>5</v>
      </c>
      <c r="N7" s="197">
        <f t="shared" si="3"/>
        <v>46171</v>
      </c>
      <c r="O7" s="197">
        <f t="shared" si="4"/>
        <v>46171</v>
      </c>
      <c r="P7" s="215"/>
      <c r="Q7" s="199" t="s">
        <v>80</v>
      </c>
      <c r="R7" s="199">
        <v>10.0</v>
      </c>
      <c r="S7" s="197">
        <v>46169.0</v>
      </c>
      <c r="T7" s="197">
        <v>46169.0</v>
      </c>
      <c r="U7" s="8"/>
      <c r="V7" s="214" t="s">
        <v>80</v>
      </c>
      <c r="X7" s="200" t="s">
        <v>54</v>
      </c>
      <c r="Y7" s="201" t="s">
        <v>47</v>
      </c>
      <c r="Z7" s="201">
        <v>8.0</v>
      </c>
      <c r="AA7" s="202"/>
      <c r="AB7" s="203" t="str">
        <f t="shared" si="5"/>
        <v/>
      </c>
      <c r="AC7" s="203"/>
      <c r="AD7" s="203"/>
      <c r="AE7" s="203"/>
      <c r="AF7" s="203"/>
    </row>
    <row r="8">
      <c r="A8" s="242">
        <v>46083.0</v>
      </c>
      <c r="B8" s="222"/>
      <c r="C8" s="206" t="s">
        <v>5</v>
      </c>
      <c r="D8" s="229">
        <v>46083.839155092595</v>
      </c>
      <c r="E8" s="188"/>
      <c r="F8" s="239" t="str">
        <f>IF(COUNTIF(LEAVE!A:A,H:H)&gt;0,TODAY(),"")</f>
        <v/>
      </c>
      <c r="G8" s="208" t="str">
        <f>IF(countif(TODAY!$E$14:$E$15,$H$2:$H1299),today(),"")</f>
        <v/>
      </c>
      <c r="H8" s="250" t="s">
        <v>58</v>
      </c>
      <c r="I8" s="192">
        <f t="shared" si="6"/>
        <v>2</v>
      </c>
      <c r="J8" s="213">
        <f>IFERROR(__xludf.DUMMYFUNCTION("""COMPUTED_VALUE"""),46168.0)</f>
        <v>46168</v>
      </c>
      <c r="K8" s="194"/>
      <c r="L8" s="195" t="str">
        <f t="shared" ref="L8:M8" si="11">H8</f>
        <v>MUTHUPRIYA</v>
      </c>
      <c r="M8" s="196">
        <f t="shared" si="11"/>
        <v>2</v>
      </c>
      <c r="N8" s="197">
        <f t="shared" si="3"/>
        <v>46168</v>
      </c>
      <c r="O8" s="197">
        <f t="shared" si="4"/>
        <v>46168</v>
      </c>
      <c r="P8" s="215"/>
      <c r="Q8" s="199" t="s">
        <v>50</v>
      </c>
      <c r="R8" s="199">
        <v>8.0</v>
      </c>
      <c r="S8" s="197">
        <v>46170.0</v>
      </c>
      <c r="T8" s="197">
        <v>46170.0</v>
      </c>
      <c r="U8" s="8"/>
      <c r="V8" s="214" t="s">
        <v>50</v>
      </c>
      <c r="X8" s="200" t="s">
        <v>80</v>
      </c>
      <c r="Y8" s="201" t="s">
        <v>49</v>
      </c>
      <c r="Z8" s="201">
        <v>8.0</v>
      </c>
      <c r="AA8" s="202"/>
      <c r="AB8" s="203" t="str">
        <f t="shared" si="5"/>
        <v/>
      </c>
      <c r="AC8" s="203"/>
      <c r="AD8" s="203"/>
      <c r="AE8" s="203"/>
      <c r="AF8" s="203"/>
    </row>
    <row r="9">
      <c r="A9" s="242">
        <v>46084.0</v>
      </c>
      <c r="B9" s="222" t="s">
        <v>7</v>
      </c>
      <c r="C9" s="206" t="s">
        <v>7</v>
      </c>
      <c r="D9" s="229">
        <v>46084.82300925926</v>
      </c>
      <c r="E9" s="188"/>
      <c r="F9" s="239" t="str">
        <f>IF(COUNTIF(LEAVE!A:A,H:H)&gt;0,TODAY(),"")</f>
        <v/>
      </c>
      <c r="G9" s="208" t="str">
        <f>IF(countif(TODAY!$E$14:$E$15,$H$2:$H1299),today(),"")</f>
        <v/>
      </c>
      <c r="H9" s="250" t="s">
        <v>7</v>
      </c>
      <c r="I9" s="192">
        <f t="shared" si="6"/>
        <v>10</v>
      </c>
      <c r="J9" s="213">
        <f>IFERROR(__xludf.DUMMYFUNCTION("""COMPUTED_VALUE"""),46176.0)</f>
        <v>46176</v>
      </c>
      <c r="K9" s="194"/>
      <c r="L9" s="195" t="str">
        <f t="shared" ref="L9:M9" si="12">H9</f>
        <v>NIVETHA</v>
      </c>
      <c r="M9" s="196">
        <f t="shared" si="12"/>
        <v>10</v>
      </c>
      <c r="N9" s="197">
        <f t="shared" si="3"/>
        <v>46176</v>
      </c>
      <c r="O9" s="197">
        <f t="shared" si="4"/>
        <v>46176</v>
      </c>
      <c r="P9" s="8"/>
      <c r="Q9" s="199" t="s">
        <v>63</v>
      </c>
      <c r="R9" s="199">
        <v>8.0</v>
      </c>
      <c r="S9" s="197">
        <v>46170.0</v>
      </c>
      <c r="T9" s="197">
        <v>46170.0</v>
      </c>
      <c r="U9" s="8"/>
      <c r="V9" s="216" t="s">
        <v>63</v>
      </c>
      <c r="Y9" s="201" t="s">
        <v>52</v>
      </c>
      <c r="Z9" s="201">
        <v>8.0</v>
      </c>
      <c r="AA9" s="202"/>
      <c r="AB9" s="203" t="str">
        <f t="shared" si="5"/>
        <v/>
      </c>
      <c r="AC9" s="203"/>
      <c r="AD9" s="203"/>
      <c r="AE9" s="203"/>
      <c r="AF9" s="203"/>
    </row>
    <row r="10">
      <c r="A10" s="242">
        <v>46084.0</v>
      </c>
      <c r="B10" s="222" t="s">
        <v>69</v>
      </c>
      <c r="C10" s="206" t="s">
        <v>7</v>
      </c>
      <c r="D10" s="229">
        <v>46084.82300925926</v>
      </c>
      <c r="E10" s="188"/>
      <c r="F10" s="239" t="str">
        <f>IF(COUNTIF(LEAVE!A:A,H:H)&gt;0,TODAY(),"")</f>
        <v/>
      </c>
      <c r="G10" s="208" t="str">
        <f>IF(countif(TODAY!$E$14:$E$15,$H$2:$H1299),today(),"")</f>
        <v/>
      </c>
      <c r="H10" s="250" t="s">
        <v>73</v>
      </c>
      <c r="I10" s="192">
        <f t="shared" si="6"/>
        <v>8</v>
      </c>
      <c r="J10" s="213">
        <f>IFERROR(__xludf.DUMMYFUNCTION("""COMPUTED_VALUE"""),46172.0)</f>
        <v>46172</v>
      </c>
      <c r="K10" s="194"/>
      <c r="L10" s="195" t="str">
        <f t="shared" ref="L10:M10" si="13">H10</f>
        <v>PANJU</v>
      </c>
      <c r="M10" s="196">
        <f t="shared" si="13"/>
        <v>8</v>
      </c>
      <c r="N10" s="197">
        <f t="shared" si="3"/>
        <v>46172</v>
      </c>
      <c r="O10" s="197">
        <f t="shared" si="4"/>
        <v>46172</v>
      </c>
      <c r="P10" s="8"/>
      <c r="Q10" s="199" t="s">
        <v>53</v>
      </c>
      <c r="R10" s="199">
        <v>5.0</v>
      </c>
      <c r="S10" s="197">
        <v>46171.0</v>
      </c>
      <c r="T10" s="197">
        <v>46171.0</v>
      </c>
      <c r="U10" s="8"/>
      <c r="V10" s="216" t="s">
        <v>53</v>
      </c>
      <c r="Y10" s="201" t="s">
        <v>50</v>
      </c>
      <c r="Z10" s="201">
        <v>8.0</v>
      </c>
      <c r="AA10" s="202"/>
      <c r="AB10" s="203" t="str">
        <f t="shared" si="5"/>
        <v/>
      </c>
      <c r="AC10" s="203"/>
      <c r="AD10" s="203"/>
      <c r="AE10" s="203"/>
      <c r="AF10" s="203"/>
    </row>
    <row r="11">
      <c r="A11" s="242">
        <v>46085.0</v>
      </c>
      <c r="B11" s="222" t="s">
        <v>52</v>
      </c>
      <c r="C11" s="206" t="s">
        <v>7</v>
      </c>
      <c r="D11" s="229">
        <v>46085.835497685184</v>
      </c>
      <c r="E11" s="188"/>
      <c r="F11" s="239" t="str">
        <f>IF(COUNTIF(LEAVE!A:A,H:H)&gt;0,TODAY(),"")</f>
        <v/>
      </c>
      <c r="G11" s="208" t="str">
        <f>IF(countif(TODAY!$E$14:$E$15,$H$2:$H1299),today(),"")</f>
        <v/>
      </c>
      <c r="H11" s="250" t="s">
        <v>62</v>
      </c>
      <c r="I11" s="192">
        <f t="shared" si="6"/>
        <v>8</v>
      </c>
      <c r="J11" s="213">
        <f>IFERROR(__xludf.DUMMYFUNCTION("""COMPUTED_VALUE"""),46174.0)</f>
        <v>46174</v>
      </c>
      <c r="K11" s="194"/>
      <c r="L11" s="195" t="str">
        <f t="shared" ref="L11:M11" si="14">H11</f>
        <v>PRIYANKA</v>
      </c>
      <c r="M11" s="196">
        <f t="shared" si="14"/>
        <v>8</v>
      </c>
      <c r="N11" s="197">
        <f t="shared" si="3"/>
        <v>46174</v>
      </c>
      <c r="O11" s="197">
        <f t="shared" si="4"/>
        <v>46174</v>
      </c>
      <c r="P11" s="8"/>
      <c r="Q11" s="199" t="s">
        <v>5</v>
      </c>
      <c r="R11" s="199">
        <v>8.0</v>
      </c>
      <c r="S11" s="197">
        <v>46171.0</v>
      </c>
      <c r="T11" s="197">
        <v>46171.0</v>
      </c>
      <c r="U11" s="8"/>
      <c r="V11" s="216" t="s">
        <v>5</v>
      </c>
      <c r="Y11" s="201" t="s">
        <v>73</v>
      </c>
      <c r="Z11" s="201">
        <v>8.0</v>
      </c>
      <c r="AA11" s="202"/>
      <c r="AB11" s="203" t="str">
        <f t="shared" si="5"/>
        <v/>
      </c>
      <c r="AC11" s="203"/>
      <c r="AD11" s="203"/>
      <c r="AE11" s="203"/>
      <c r="AF11" s="203"/>
    </row>
    <row r="12">
      <c r="A12" s="242">
        <v>46085.0</v>
      </c>
      <c r="B12" s="222" t="s">
        <v>59</v>
      </c>
      <c r="C12" s="206" t="s">
        <v>7</v>
      </c>
      <c r="D12" s="229">
        <v>46085.835497685184</v>
      </c>
      <c r="E12" s="188"/>
      <c r="F12" s="239" t="str">
        <f>IF(COUNTIF(LEAVE!A:A,H:H)&gt;0,TODAY(),"")</f>
        <v/>
      </c>
      <c r="G12" s="190">
        <f>IF(countif(TODAY!$E$14:$E$15,$H$2:$H1299),today(),"")</f>
        <v>46177</v>
      </c>
      <c r="H12" s="250" t="s">
        <v>57</v>
      </c>
      <c r="I12" s="192">
        <f t="shared" si="6"/>
        <v>7</v>
      </c>
      <c r="J12" s="213">
        <f>IFERROR(__xludf.DUMMYFUNCTION("""COMPUTED_VALUE"""),46166.0)</f>
        <v>46166</v>
      </c>
      <c r="K12" s="194"/>
      <c r="L12" s="195" t="str">
        <f t="shared" ref="L12:M12" si="15">H12</f>
        <v>RAJI-1</v>
      </c>
      <c r="M12" s="196">
        <f t="shared" si="15"/>
        <v>7</v>
      </c>
      <c r="N12" s="197">
        <f t="shared" si="3"/>
        <v>92343</v>
      </c>
      <c r="O12" s="197">
        <f t="shared" si="4"/>
        <v>92343</v>
      </c>
      <c r="P12" s="8"/>
      <c r="Q12" s="199" t="s">
        <v>73</v>
      </c>
      <c r="R12" s="199">
        <v>8.0</v>
      </c>
      <c r="S12" s="197">
        <v>46172.0</v>
      </c>
      <c r="T12" s="197">
        <v>46172.0</v>
      </c>
      <c r="U12" s="8"/>
      <c r="V12" s="216" t="s">
        <v>73</v>
      </c>
      <c r="Y12" s="201" t="s">
        <v>62</v>
      </c>
      <c r="Z12" s="201">
        <v>8.0</v>
      </c>
      <c r="AA12" s="202"/>
      <c r="AB12" s="203" t="str">
        <f t="shared" si="5"/>
        <v/>
      </c>
      <c r="AC12" s="203"/>
      <c r="AD12" s="203"/>
      <c r="AE12" s="203"/>
      <c r="AF12" s="203"/>
    </row>
    <row r="13">
      <c r="A13" s="242">
        <v>46086.0</v>
      </c>
      <c r="B13" s="222" t="s">
        <v>80</v>
      </c>
      <c r="C13" s="206" t="s">
        <v>7</v>
      </c>
      <c r="D13" s="229">
        <v>46086.827465277776</v>
      </c>
      <c r="E13" s="188"/>
      <c r="F13" s="239" t="str">
        <f>IF(COUNTIF(LEAVE!A:A,H:H)&gt;0,TODAY(),"")</f>
        <v/>
      </c>
      <c r="G13" s="208" t="str">
        <f>IF(countif(TODAY!$E$14:$E$15,$H$2:$H1299),today(),"")</f>
        <v/>
      </c>
      <c r="H13" s="250" t="s">
        <v>61</v>
      </c>
      <c r="I13" s="192">
        <f t="shared" si="6"/>
        <v>8</v>
      </c>
      <c r="J13" s="213">
        <f>IFERROR(__xludf.DUMMYFUNCTION("""COMPUTED_VALUE"""),46167.0)</f>
        <v>46167</v>
      </c>
      <c r="K13" s="194"/>
      <c r="L13" s="195" t="str">
        <f t="shared" ref="L13:M13" si="16">H13</f>
        <v>RAJI-2</v>
      </c>
      <c r="M13" s="196">
        <f t="shared" si="16"/>
        <v>8</v>
      </c>
      <c r="N13" s="197">
        <f t="shared" si="3"/>
        <v>46167</v>
      </c>
      <c r="O13" s="197">
        <f t="shared" si="4"/>
        <v>46167</v>
      </c>
      <c r="P13" s="217"/>
      <c r="Q13" s="199" t="s">
        <v>65</v>
      </c>
      <c r="R13" s="199">
        <v>8.0</v>
      </c>
      <c r="S13" s="197">
        <v>46172.0</v>
      </c>
      <c r="T13" s="197">
        <v>46172.0</v>
      </c>
      <c r="U13" s="8"/>
      <c r="V13" s="216" t="s">
        <v>65</v>
      </c>
      <c r="Y13" s="201" t="s">
        <v>61</v>
      </c>
      <c r="Z13" s="201">
        <v>8.0</v>
      </c>
      <c r="AA13" s="202"/>
      <c r="AB13" s="203" t="str">
        <f t="shared" si="5"/>
        <v/>
      </c>
      <c r="AC13" s="203"/>
      <c r="AD13" s="203"/>
      <c r="AE13" s="203"/>
      <c r="AF13" s="203"/>
    </row>
    <row r="14">
      <c r="A14" s="242">
        <v>46087.0</v>
      </c>
      <c r="B14" s="222" t="s">
        <v>78</v>
      </c>
      <c r="C14" s="206" t="s">
        <v>7</v>
      </c>
      <c r="D14" s="229">
        <v>46087.78019675926</v>
      </c>
      <c r="E14" s="188"/>
      <c r="F14" s="239" t="str">
        <f>IF(COUNTIF(LEAVE!A:A,H:H)&gt;0,TODAY(),"")</f>
        <v/>
      </c>
      <c r="G14" s="208" t="str">
        <f>IF(countif(TODAY!$E$14:$E$15,$H$2:$H1299),today(),"")</f>
        <v/>
      </c>
      <c r="H14" s="250" t="s">
        <v>80</v>
      </c>
      <c r="I14" s="192">
        <f t="shared" si="6"/>
        <v>10</v>
      </c>
      <c r="J14" s="213">
        <f>IFERROR(__xludf.DUMMYFUNCTION("""COMPUTED_VALUE"""),46169.0)</f>
        <v>46169</v>
      </c>
      <c r="K14" s="194"/>
      <c r="L14" s="195" t="str">
        <f t="shared" ref="L14:M14" si="17">H14</f>
        <v>RANI</v>
      </c>
      <c r="M14" s="196">
        <f t="shared" si="17"/>
        <v>10</v>
      </c>
      <c r="N14" s="197">
        <f t="shared" si="3"/>
        <v>46169</v>
      </c>
      <c r="O14" s="197">
        <f t="shared" si="4"/>
        <v>46169</v>
      </c>
      <c r="P14" s="8"/>
      <c r="Q14" s="199" t="s">
        <v>52</v>
      </c>
      <c r="R14" s="199">
        <v>8.0</v>
      </c>
      <c r="S14" s="197">
        <v>46173.0</v>
      </c>
      <c r="T14" s="197">
        <v>46173.0</v>
      </c>
      <c r="U14" s="8"/>
      <c r="V14" s="216" t="s">
        <v>52</v>
      </c>
      <c r="Y14" s="201" t="s">
        <v>78</v>
      </c>
      <c r="Z14" s="201">
        <v>8.0</v>
      </c>
      <c r="AA14" s="202"/>
      <c r="AB14" s="203" t="str">
        <f t="shared" si="5"/>
        <v/>
      </c>
      <c r="AC14" s="203"/>
      <c r="AD14" s="203"/>
      <c r="AE14" s="203"/>
      <c r="AF14" s="203"/>
    </row>
    <row r="15">
      <c r="A15" s="242">
        <v>46087.0</v>
      </c>
      <c r="B15" s="222" t="s">
        <v>5</v>
      </c>
      <c r="C15" s="206" t="s">
        <v>7</v>
      </c>
      <c r="D15" s="229">
        <v>46087.78019675926</v>
      </c>
      <c r="E15" s="188"/>
      <c r="F15" s="239" t="str">
        <f>IF(COUNTIF(LEAVE!A:A,H:H)&gt;0,TODAY(),"")</f>
        <v/>
      </c>
      <c r="G15" s="208" t="str">
        <f>IF(countif(TODAY!$E$14:$E$15,$H$2:$H1299),today(),"")</f>
        <v/>
      </c>
      <c r="H15" s="250" t="s">
        <v>54</v>
      </c>
      <c r="I15" s="192">
        <f t="shared" si="6"/>
        <v>10</v>
      </c>
      <c r="J15" s="213">
        <f>IFERROR(__xludf.DUMMYFUNCTION("""COMPUTED_VALUE"""),46168.0)</f>
        <v>46168</v>
      </c>
      <c r="K15" s="194"/>
      <c r="L15" s="195" t="str">
        <f t="shared" ref="L15:M15" si="18">H15</f>
        <v>SAHANA</v>
      </c>
      <c r="M15" s="196">
        <f t="shared" si="18"/>
        <v>10</v>
      </c>
      <c r="N15" s="197">
        <f t="shared" si="3"/>
        <v>46168</v>
      </c>
      <c r="O15" s="197">
        <f t="shared" si="4"/>
        <v>46168</v>
      </c>
      <c r="P15" s="8"/>
      <c r="Q15" s="199" t="s">
        <v>70</v>
      </c>
      <c r="R15" s="199">
        <v>5.0</v>
      </c>
      <c r="S15" s="197">
        <v>46173.0</v>
      </c>
      <c r="T15" s="197">
        <v>46173.0</v>
      </c>
      <c r="U15" s="8"/>
      <c r="V15" s="216" t="s">
        <v>70</v>
      </c>
      <c r="Y15" s="201" t="s">
        <v>65</v>
      </c>
      <c r="Z15" s="201">
        <v>8.0</v>
      </c>
      <c r="AA15" s="202"/>
      <c r="AB15" s="218" t="str">
        <f t="shared" si="5"/>
        <v/>
      </c>
      <c r="AC15" s="218"/>
      <c r="AD15" s="218"/>
      <c r="AE15" s="218"/>
      <c r="AF15" s="218"/>
    </row>
    <row r="16">
      <c r="A16" s="242">
        <v>46088.0</v>
      </c>
      <c r="B16" s="222" t="s">
        <v>49</v>
      </c>
      <c r="C16" s="206" t="s">
        <v>7</v>
      </c>
      <c r="D16" s="229">
        <v>46088.82908564815</v>
      </c>
      <c r="E16" s="188"/>
      <c r="F16" s="239" t="str">
        <f>IF(COUNTIF(LEAVE!A:A,H:H)&gt;0,TODAY(),"")</f>
        <v/>
      </c>
      <c r="G16" s="190">
        <f>IF(countif(TODAY!$E$14:$E$15,$H$2:$H1299),today(),"")</f>
        <v>46177</v>
      </c>
      <c r="H16" s="250" t="s">
        <v>67</v>
      </c>
      <c r="I16" s="192">
        <f t="shared" si="6"/>
        <v>2</v>
      </c>
      <c r="J16" s="213">
        <f>IFERROR(__xludf.DUMMYFUNCTION("""COMPUTED_VALUE"""),46164.0)</f>
        <v>46164</v>
      </c>
      <c r="K16" s="194"/>
      <c r="L16" s="195" t="str">
        <f t="shared" ref="L16:M16" si="19">H16</f>
        <v>SANTHIYA</v>
      </c>
      <c r="M16" s="196">
        <f t="shared" si="19"/>
        <v>2</v>
      </c>
      <c r="N16" s="197">
        <f t="shared" si="3"/>
        <v>92341</v>
      </c>
      <c r="O16" s="197">
        <f t="shared" si="4"/>
        <v>92341</v>
      </c>
      <c r="P16" s="8"/>
      <c r="Q16" s="199" t="s">
        <v>9</v>
      </c>
      <c r="R16" s="199">
        <v>10.0</v>
      </c>
      <c r="S16" s="197">
        <v>46174.0</v>
      </c>
      <c r="T16" s="197">
        <v>46174.0</v>
      </c>
      <c r="U16" s="8"/>
      <c r="V16" s="216" t="s">
        <v>9</v>
      </c>
      <c r="Y16" s="201" t="s">
        <v>5</v>
      </c>
      <c r="Z16" s="201">
        <v>8.0</v>
      </c>
      <c r="AA16" s="202"/>
      <c r="AB16" s="203" t="str">
        <f t="shared" si="5"/>
        <v/>
      </c>
      <c r="AC16" s="203"/>
      <c r="AD16" s="203"/>
      <c r="AE16" s="203"/>
      <c r="AF16" s="203"/>
    </row>
    <row r="17">
      <c r="A17" s="242">
        <v>46088.0</v>
      </c>
      <c r="B17" s="222" t="s">
        <v>63</v>
      </c>
      <c r="C17" s="206" t="s">
        <v>7</v>
      </c>
      <c r="D17" s="229">
        <v>46088.82908564815</v>
      </c>
      <c r="E17" s="188"/>
      <c r="F17" s="239" t="str">
        <f>IF(COUNTIF(LEAVE!A:A,H:H)&gt;0,TODAY(),"")</f>
        <v/>
      </c>
      <c r="G17" s="208" t="str">
        <f>IF(countif(TODAY!$E$14:$E$15,$H$2:$H1299),today(),"")</f>
        <v/>
      </c>
      <c r="H17" s="250" t="s">
        <v>70</v>
      </c>
      <c r="I17" s="192">
        <f t="shared" si="6"/>
        <v>5</v>
      </c>
      <c r="J17" s="213">
        <f>IFERROR(__xludf.DUMMYFUNCTION("""COMPUTED_VALUE"""),46173.0)</f>
        <v>46173</v>
      </c>
      <c r="K17" s="194"/>
      <c r="L17" s="195" t="str">
        <f t="shared" ref="L17:M17" si="20">H17</f>
        <v>SHANTHI</v>
      </c>
      <c r="M17" s="196">
        <f t="shared" si="20"/>
        <v>5</v>
      </c>
      <c r="N17" s="197">
        <f t="shared" si="3"/>
        <v>46173</v>
      </c>
      <c r="O17" s="197">
        <f t="shared" si="4"/>
        <v>46173</v>
      </c>
      <c r="P17" s="8"/>
      <c r="Q17" s="199" t="s">
        <v>62</v>
      </c>
      <c r="R17" s="199">
        <v>8.0</v>
      </c>
      <c r="S17" s="197">
        <v>46174.0</v>
      </c>
      <c r="T17" s="197">
        <v>46174.0</v>
      </c>
      <c r="U17" s="8"/>
      <c r="V17" s="216"/>
      <c r="Y17" s="201" t="s">
        <v>63</v>
      </c>
      <c r="Z17" s="201">
        <v>8.0</v>
      </c>
      <c r="AA17" s="202"/>
      <c r="AB17" s="203" t="str">
        <f t="shared" si="5"/>
        <v/>
      </c>
      <c r="AC17" s="203"/>
      <c r="AD17" s="203"/>
      <c r="AE17" s="203"/>
      <c r="AF17" s="203"/>
    </row>
    <row r="18">
      <c r="A18" s="242">
        <v>46089.0</v>
      </c>
      <c r="B18" s="222" t="s">
        <v>61</v>
      </c>
      <c r="C18" s="206" t="s">
        <v>7</v>
      </c>
      <c r="D18" s="229">
        <v>46089.83703703704</v>
      </c>
      <c r="E18" s="188"/>
      <c r="F18" s="239" t="str">
        <f>IF(COUNTIF(LEAVE!A:A,H:H)&gt;0,TODAY(),"")</f>
        <v/>
      </c>
      <c r="G18" s="208" t="str">
        <f>IF(countif(TODAY!$E$14:$E$15,$H$2:$H1299),today(),"")</f>
        <v/>
      </c>
      <c r="H18" s="250" t="s">
        <v>59</v>
      </c>
      <c r="I18" s="192">
        <f t="shared" si="6"/>
        <v>10</v>
      </c>
      <c r="J18" s="213">
        <f>IFERROR(__xludf.DUMMYFUNCTION("""COMPUTED_VALUE"""),46175.0)</f>
        <v>46175</v>
      </c>
      <c r="K18" s="194"/>
      <c r="L18" s="195" t="str">
        <f t="shared" ref="L18:M18" si="21">H18</f>
        <v>SUDHARSHINI</v>
      </c>
      <c r="M18" s="196">
        <f t="shared" si="21"/>
        <v>10</v>
      </c>
      <c r="N18" s="197">
        <f t="shared" si="3"/>
        <v>46175</v>
      </c>
      <c r="O18" s="197">
        <f t="shared" si="4"/>
        <v>46175</v>
      </c>
      <c r="P18" s="8"/>
      <c r="Q18" s="199" t="s">
        <v>49</v>
      </c>
      <c r="R18" s="199">
        <v>8.0</v>
      </c>
      <c r="S18" s="197">
        <v>46175.0</v>
      </c>
      <c r="T18" s="197">
        <v>46175.0</v>
      </c>
      <c r="U18" s="8"/>
      <c r="V18" s="216"/>
      <c r="Y18" s="201" t="s">
        <v>69</v>
      </c>
      <c r="Z18" s="201">
        <v>8.0</v>
      </c>
      <c r="AA18" s="202"/>
      <c r="AB18" s="203" t="str">
        <f t="shared" si="5"/>
        <v/>
      </c>
      <c r="AC18" s="203"/>
      <c r="AD18" s="203"/>
      <c r="AE18" s="203"/>
      <c r="AF18" s="203"/>
    </row>
    <row r="19" ht="15.75" customHeight="1">
      <c r="A19" s="242">
        <v>46089.0</v>
      </c>
      <c r="B19" s="222" t="s">
        <v>66</v>
      </c>
      <c r="C19" s="206" t="s">
        <v>7</v>
      </c>
      <c r="D19" s="229">
        <v>46089.83703703704</v>
      </c>
      <c r="E19" s="188"/>
      <c r="F19" s="239" t="str">
        <f>IF(COUNTIF(LEAVE!A:A,H:H)&gt;0,TODAY(),"")</f>
        <v/>
      </c>
      <c r="G19" s="208" t="str">
        <f>IF(countif(TODAY!$E$14:$E$15,$H$2:$H1299),today(),"")</f>
        <v/>
      </c>
      <c r="H19" s="250" t="s">
        <v>78</v>
      </c>
      <c r="I19" s="192">
        <f t="shared" si="6"/>
        <v>8</v>
      </c>
      <c r="J19" s="213">
        <f>IFERROR(__xludf.DUMMYFUNCTION("""COMPUTED_VALUE"""),46176.0)</f>
        <v>46176</v>
      </c>
      <c r="K19" s="194"/>
      <c r="L19" s="195" t="str">
        <f t="shared" ref="L19:M19" si="22">H19</f>
        <v>VIDHYA</v>
      </c>
      <c r="M19" s="196">
        <f t="shared" si="22"/>
        <v>8</v>
      </c>
      <c r="N19" s="197">
        <f t="shared" si="3"/>
        <v>46176</v>
      </c>
      <c r="O19" s="197">
        <f t="shared" si="4"/>
        <v>46176</v>
      </c>
      <c r="P19" s="8"/>
      <c r="Q19" s="199" t="s">
        <v>59</v>
      </c>
      <c r="R19" s="199">
        <v>10.0</v>
      </c>
      <c r="S19" s="197">
        <v>46175.0</v>
      </c>
      <c r="T19" s="197">
        <v>46175.0</v>
      </c>
      <c r="U19" s="8"/>
      <c r="V19" s="216"/>
      <c r="Y19" s="201" t="s">
        <v>57</v>
      </c>
      <c r="Z19" s="201">
        <v>7.0</v>
      </c>
      <c r="AA19" s="202"/>
      <c r="AB19" s="203" t="str">
        <f t="shared" si="5"/>
        <v/>
      </c>
      <c r="AC19" s="203"/>
      <c r="AD19" s="203"/>
      <c r="AE19" s="203"/>
      <c r="AF19" s="203"/>
    </row>
    <row r="20" ht="15.75" customHeight="1">
      <c r="A20" s="242">
        <v>46090.0</v>
      </c>
      <c r="B20" s="222" t="s">
        <v>9</v>
      </c>
      <c r="C20" s="206" t="s">
        <v>7</v>
      </c>
      <c r="D20" s="229">
        <v>46090.83537037037</v>
      </c>
      <c r="E20" s="188"/>
      <c r="F20" s="239" t="str">
        <f>IF(COUNTIF(LEAVE!A:A,H:H)&gt;0,TODAY(),"")</f>
        <v/>
      </c>
      <c r="G20" s="208" t="str">
        <f>IF(countif(TODAY!$E$14:$E$15,$H$2:$H1299),today(),"")</f>
        <v/>
      </c>
      <c r="H20" s="250" t="s">
        <v>65</v>
      </c>
      <c r="I20" s="192">
        <f t="shared" si="6"/>
        <v>8</v>
      </c>
      <c r="J20" s="213">
        <f>IFERROR(__xludf.DUMMYFUNCTION("""COMPUTED_VALUE"""),46172.0)</f>
        <v>46172</v>
      </c>
      <c r="K20" s="194"/>
      <c r="L20" s="195" t="str">
        <f t="shared" ref="L20:M20" si="23">H20</f>
        <v>VIJI-1</v>
      </c>
      <c r="M20" s="196">
        <f t="shared" si="23"/>
        <v>8</v>
      </c>
      <c r="N20" s="197">
        <f t="shared" si="3"/>
        <v>46172</v>
      </c>
      <c r="O20" s="197">
        <f t="shared" si="4"/>
        <v>46172</v>
      </c>
      <c r="P20" s="8"/>
      <c r="Q20" s="199" t="s">
        <v>7</v>
      </c>
      <c r="R20" s="199">
        <v>10.0</v>
      </c>
      <c r="S20" s="197">
        <v>46176.0</v>
      </c>
      <c r="T20" s="197">
        <v>46176.0</v>
      </c>
      <c r="U20" s="8"/>
      <c r="V20" s="216"/>
      <c r="Y20" s="201" t="s">
        <v>66</v>
      </c>
      <c r="Z20" s="201">
        <v>7.0</v>
      </c>
      <c r="AA20" s="202"/>
      <c r="AB20" s="203" t="str">
        <f t="shared" si="5"/>
        <v/>
      </c>
      <c r="AC20" s="203"/>
      <c r="AD20" s="203"/>
      <c r="AE20" s="203"/>
      <c r="AF20" s="203"/>
    </row>
    <row r="21" ht="15.75" customHeight="1">
      <c r="A21" s="242">
        <v>46090.0</v>
      </c>
      <c r="B21" s="222" t="s">
        <v>65</v>
      </c>
      <c r="C21" s="206" t="s">
        <v>7</v>
      </c>
      <c r="D21" s="229">
        <v>46090.83537037037</v>
      </c>
      <c r="E21" s="104"/>
      <c r="F21" s="239" t="str">
        <f>IF(COUNTIF(LEAVE!A:A,H:H)&gt;0,TODAY(),"")</f>
        <v/>
      </c>
      <c r="G21" s="208" t="str">
        <f>IF(countif(TODAY!$E$14:$E$15,$H$2:$H1299),today(),"")</f>
        <v/>
      </c>
      <c r="H21" s="250" t="s">
        <v>66</v>
      </c>
      <c r="I21" s="192">
        <f t="shared" si="6"/>
        <v>7</v>
      </c>
      <c r="J21" s="213">
        <f>IFERROR(__xludf.DUMMYFUNCTION("""COMPUTED_VALUE"""),46166.0)</f>
        <v>46166</v>
      </c>
      <c r="K21" s="194"/>
      <c r="L21" s="195" t="str">
        <f t="shared" ref="L21:M21" si="24">H21</f>
        <v>VIJI-2</v>
      </c>
      <c r="M21" s="196">
        <f t="shared" si="24"/>
        <v>7</v>
      </c>
      <c r="N21" s="197">
        <f t="shared" si="3"/>
        <v>46166</v>
      </c>
      <c r="O21" s="197">
        <f t="shared" si="4"/>
        <v>46166</v>
      </c>
      <c r="P21" s="8"/>
      <c r="Q21" s="199" t="s">
        <v>78</v>
      </c>
      <c r="R21" s="199">
        <v>8.0</v>
      </c>
      <c r="S21" s="197">
        <v>46176.0</v>
      </c>
      <c r="T21" s="197">
        <v>46176.0</v>
      </c>
      <c r="U21" s="8"/>
      <c r="V21" s="216"/>
      <c r="Y21" s="201" t="s">
        <v>53</v>
      </c>
      <c r="Z21" s="201">
        <v>5.0</v>
      </c>
      <c r="AA21" s="202"/>
      <c r="AB21" s="203" t="str">
        <f t="shared" si="5"/>
        <v/>
      </c>
      <c r="AC21" s="203"/>
      <c r="AD21" s="203"/>
      <c r="AE21" s="203"/>
      <c r="AF21" s="203"/>
    </row>
    <row r="22" ht="15.75" customHeight="1">
      <c r="A22" s="242">
        <v>46091.0</v>
      </c>
      <c r="B22" s="222" t="s">
        <v>57</v>
      </c>
      <c r="C22" s="206" t="s">
        <v>5</v>
      </c>
      <c r="D22" s="229">
        <v>46091.839224537034</v>
      </c>
      <c r="E22" s="104"/>
      <c r="F22" s="239" t="str">
        <f>IF(COUNTIF(LEAVE!A:A,H:H)&gt;0,TODAY(),"")</f>
        <v/>
      </c>
      <c r="G22" s="208" t="str">
        <f>IF(countif(TODAY!$E$14:$E$15,$H$2:$H1299),today(),"")</f>
        <v/>
      </c>
      <c r="H22" s="250" t="s">
        <v>5</v>
      </c>
      <c r="I22" s="192">
        <f t="shared" si="6"/>
        <v>8</v>
      </c>
      <c r="J22" s="213">
        <f>IFERROR(__xludf.DUMMYFUNCTION("""COMPUTED_VALUE"""),46171.0)</f>
        <v>46171</v>
      </c>
      <c r="K22" s="194"/>
      <c r="L22" s="195" t="str">
        <f t="shared" ref="L22:M22" si="25">H22</f>
        <v>VISHNUPRIYA</v>
      </c>
      <c r="M22" s="196">
        <f t="shared" si="25"/>
        <v>8</v>
      </c>
      <c r="N22" s="197">
        <f t="shared" si="3"/>
        <v>46171</v>
      </c>
      <c r="O22" s="197">
        <f t="shared" si="4"/>
        <v>46171</v>
      </c>
      <c r="P22" s="8"/>
      <c r="Q22" s="199"/>
      <c r="R22" s="199">
        <v>0.0</v>
      </c>
      <c r="S22" s="197">
        <v>0.0</v>
      </c>
      <c r="T22" s="197">
        <v>46178.0</v>
      </c>
      <c r="U22" s="8"/>
      <c r="V22" s="216"/>
      <c r="Y22" s="219" t="s">
        <v>70</v>
      </c>
      <c r="Z22" s="201">
        <v>5.0</v>
      </c>
      <c r="AA22" s="202"/>
      <c r="AB22" s="203" t="str">
        <f t="shared" si="5"/>
        <v/>
      </c>
      <c r="AC22" s="203"/>
      <c r="AD22" s="203"/>
      <c r="AE22" s="203"/>
      <c r="AF22" s="203"/>
    </row>
    <row r="23" ht="15.75" customHeight="1">
      <c r="A23" s="242">
        <v>46092.0</v>
      </c>
      <c r="B23" s="222" t="s">
        <v>73</v>
      </c>
      <c r="C23" s="206" t="s">
        <v>7</v>
      </c>
      <c r="D23" s="229">
        <v>46092.829976851855</v>
      </c>
      <c r="E23" s="104"/>
      <c r="F23" s="239" t="str">
        <f>IF(COUNTIF(LEAVE!A:A,H:H)&gt;0,TODAY(),"")</f>
        <v/>
      </c>
      <c r="G23" s="208" t="str">
        <f>IF(countif(TODAY!$E$14:$E$15,$H$2:$H1299),today(),"")</f>
        <v/>
      </c>
      <c r="H23" s="250" t="s">
        <v>63</v>
      </c>
      <c r="I23" s="192">
        <f t="shared" si="6"/>
        <v>8</v>
      </c>
      <c r="J23" s="213">
        <f>IFERROR(__xludf.DUMMYFUNCTION("""COMPUTED_VALUE"""),46170.0)</f>
        <v>46170</v>
      </c>
      <c r="K23" s="194"/>
      <c r="L23" s="195" t="str">
        <f t="shared" ref="L23:M23" si="26">H23</f>
        <v>YAMUNA</v>
      </c>
      <c r="M23" s="196">
        <f t="shared" si="26"/>
        <v>8</v>
      </c>
      <c r="N23" s="197">
        <f t="shared" si="3"/>
        <v>46170</v>
      </c>
      <c r="O23" s="197">
        <f t="shared" si="4"/>
        <v>46170</v>
      </c>
      <c r="P23" s="8"/>
      <c r="Q23" s="199"/>
      <c r="R23" s="199">
        <v>0.0</v>
      </c>
      <c r="S23" s="197">
        <v>0.0</v>
      </c>
      <c r="T23" s="197">
        <v>46178.0</v>
      </c>
      <c r="U23" s="8"/>
      <c r="V23" s="216"/>
      <c r="Y23" s="201" t="s">
        <v>58</v>
      </c>
      <c r="Z23" s="201">
        <v>2.0</v>
      </c>
      <c r="AA23" s="202"/>
      <c r="AB23" s="203" t="str">
        <f t="shared" si="5"/>
        <v/>
      </c>
      <c r="AC23" s="203"/>
      <c r="AD23" s="203"/>
      <c r="AE23" s="203"/>
      <c r="AF23" s="203"/>
    </row>
    <row r="24" ht="15.75" customHeight="1">
      <c r="A24" s="242">
        <v>46092.0</v>
      </c>
      <c r="B24" s="222" t="s">
        <v>54</v>
      </c>
      <c r="C24" s="206" t="s">
        <v>7</v>
      </c>
      <c r="D24" s="229">
        <v>46092.829976851855</v>
      </c>
      <c r="E24" s="104"/>
      <c r="F24" s="189">
        <f>IF(COUNTIF(LEAVE!A:A,H:H)&gt;0,TODAY(),"")</f>
        <v>46177</v>
      </c>
      <c r="G24" s="208" t="str">
        <f>IF(countif(TODAY!$E$14:$E$15,$H$2:$H1299),today(),"")</f>
        <v/>
      </c>
      <c r="H24" s="250" t="s">
        <v>69</v>
      </c>
      <c r="I24" s="192">
        <f t="shared" si="6"/>
        <v>8</v>
      </c>
      <c r="J24" s="213">
        <f>IFERROR(__xludf.DUMMYFUNCTION("""COMPUTED_VALUE"""),46165.0)</f>
        <v>46165</v>
      </c>
      <c r="K24" s="194"/>
      <c r="L24" s="195" t="str">
        <f t="shared" ref="L24:M24" si="27">H24</f>
        <v>YOGAPRIYA</v>
      </c>
      <c r="M24" s="196">
        <f t="shared" si="27"/>
        <v>8</v>
      </c>
      <c r="N24" s="197">
        <f t="shared" si="3"/>
        <v>92342</v>
      </c>
      <c r="O24" s="197">
        <f t="shared" si="4"/>
        <v>92342</v>
      </c>
      <c r="P24" s="8"/>
      <c r="Q24" s="199"/>
      <c r="R24" s="199">
        <v>0.0</v>
      </c>
      <c r="S24" s="197">
        <v>0.0</v>
      </c>
      <c r="T24" s="197">
        <v>46178.0</v>
      </c>
      <c r="U24" s="8"/>
      <c r="V24" s="216"/>
      <c r="Y24" s="201" t="s">
        <v>67</v>
      </c>
      <c r="Z24" s="201">
        <v>2.0</v>
      </c>
      <c r="AA24" s="202"/>
      <c r="AB24" s="203" t="str">
        <f t="shared" si="5"/>
        <v/>
      </c>
      <c r="AC24" s="203"/>
      <c r="AD24" s="203"/>
      <c r="AE24" s="203"/>
      <c r="AF24" s="203"/>
    </row>
    <row r="25" ht="15.75" customHeight="1">
      <c r="A25" s="242">
        <v>46093.0</v>
      </c>
      <c r="B25" s="222" t="s">
        <v>47</v>
      </c>
      <c r="C25" s="206" t="s">
        <v>5</v>
      </c>
      <c r="D25" s="229">
        <v>46093.83818287037</v>
      </c>
      <c r="E25" s="220"/>
      <c r="F25" s="239" t="str">
        <f>IF(COUNTIF(LEAVE!A:A,H:H)&gt;0,TODAY(),"")</f>
        <v/>
      </c>
      <c r="G25" s="208" t="str">
        <f>IF(countif(TODAY!$E$14:$E$15,$H$2:$H1299),today(),"")</f>
        <v/>
      </c>
      <c r="H25" s="250"/>
      <c r="I25" s="192">
        <f t="shared" si="6"/>
        <v>0</v>
      </c>
      <c r="J25" s="213"/>
      <c r="K25" s="194"/>
      <c r="L25" s="195" t="str">
        <f t="shared" ref="L25:M25" si="28">H25</f>
        <v/>
      </c>
      <c r="M25" s="196">
        <f t="shared" si="28"/>
        <v>0</v>
      </c>
      <c r="N25" s="197">
        <f t="shared" si="3"/>
        <v>0</v>
      </c>
      <c r="O25" s="197">
        <f t="shared" si="4"/>
        <v>46178</v>
      </c>
      <c r="P25" s="8"/>
      <c r="Q25" s="199"/>
      <c r="R25" s="199">
        <v>0.0</v>
      </c>
      <c r="S25" s="197">
        <v>0.0</v>
      </c>
      <c r="T25" s="197">
        <v>46178.0</v>
      </c>
      <c r="U25" s="8"/>
      <c r="V25" s="216"/>
      <c r="Y25" s="201"/>
      <c r="Z25" s="201">
        <v>0.0</v>
      </c>
      <c r="AA25" s="202"/>
      <c r="AB25" s="203" t="str">
        <f t="shared" si="5"/>
        <v/>
      </c>
      <c r="AC25" s="203"/>
      <c r="AD25" s="203"/>
      <c r="AE25" s="203"/>
      <c r="AF25" s="203"/>
    </row>
    <row r="26" ht="15.75" customHeight="1">
      <c r="A26" s="242">
        <v>46093.0</v>
      </c>
      <c r="B26" s="222" t="s">
        <v>50</v>
      </c>
      <c r="C26" s="206" t="s">
        <v>5</v>
      </c>
      <c r="D26" s="229">
        <v>46093.83818287037</v>
      </c>
      <c r="E26" s="220"/>
      <c r="F26" s="239" t="str">
        <f>IF(COUNTIF(LEAVE!A:A,H:H)&gt;0,TODAY(),"")</f>
        <v/>
      </c>
      <c r="G26" s="208" t="str">
        <f>IF(countif(TODAY!$E$14:$E$15,$H$2:$H1299),today(),"")</f>
        <v/>
      </c>
      <c r="H26" s="250"/>
      <c r="I26" s="192">
        <f t="shared" si="6"/>
        <v>0</v>
      </c>
      <c r="J26" s="213"/>
      <c r="K26" s="194"/>
      <c r="L26" s="195" t="str">
        <f t="shared" ref="L26:M26" si="29">H26</f>
        <v/>
      </c>
      <c r="M26" s="196">
        <f t="shared" si="29"/>
        <v>0</v>
      </c>
      <c r="N26" s="197">
        <f t="shared" si="3"/>
        <v>0</v>
      </c>
      <c r="O26" s="197">
        <f t="shared" si="4"/>
        <v>46178</v>
      </c>
      <c r="P26" s="8"/>
      <c r="Q26" s="199"/>
      <c r="R26" s="199">
        <v>0.0</v>
      </c>
      <c r="S26" s="197">
        <v>0.0</v>
      </c>
      <c r="T26" s="197">
        <v>46178.0</v>
      </c>
      <c r="U26" s="8"/>
      <c r="V26" s="216"/>
      <c r="Y26" s="201"/>
      <c r="Z26" s="201">
        <v>0.0</v>
      </c>
      <c r="AA26" s="202"/>
      <c r="AB26" s="203" t="str">
        <f t="shared" si="5"/>
        <v/>
      </c>
      <c r="AC26" s="203"/>
      <c r="AD26" s="203"/>
      <c r="AE26" s="203"/>
      <c r="AF26" s="203"/>
    </row>
    <row r="27" ht="15.75" customHeight="1">
      <c r="A27" s="242">
        <v>46094.0</v>
      </c>
      <c r="B27" s="222"/>
      <c r="C27" s="206" t="s">
        <v>5</v>
      </c>
      <c r="D27" s="229">
        <v>46094.84159722222</v>
      </c>
      <c r="E27" s="220"/>
      <c r="F27" s="239" t="str">
        <f>IF(COUNTIF(LEAVE!A:A,H:H)&gt;0,TODAY(),"")</f>
        <v/>
      </c>
      <c r="G27" s="208" t="str">
        <f>IF(countif(TODAY!$E$14:$E$15,$H$2:$H1299),today(),"")</f>
        <v/>
      </c>
      <c r="H27" s="250"/>
      <c r="I27" s="192">
        <f t="shared" si="6"/>
        <v>0</v>
      </c>
      <c r="J27" s="213"/>
      <c r="K27" s="194"/>
      <c r="L27" s="195" t="str">
        <f t="shared" ref="L27:M27" si="30">H27</f>
        <v/>
      </c>
      <c r="M27" s="196">
        <f t="shared" si="30"/>
        <v>0</v>
      </c>
      <c r="N27" s="197">
        <f t="shared" si="3"/>
        <v>0</v>
      </c>
      <c r="O27" s="197">
        <f t="shared" si="4"/>
        <v>46178</v>
      </c>
      <c r="P27" s="8"/>
      <c r="Q27" s="199"/>
      <c r="R27" s="199">
        <v>0.0</v>
      </c>
      <c r="S27" s="197">
        <v>0.0</v>
      </c>
      <c r="T27" s="197">
        <v>46178.0</v>
      </c>
      <c r="U27" s="8"/>
      <c r="V27" s="216"/>
      <c r="Y27" s="201"/>
      <c r="Z27" s="201">
        <v>0.0</v>
      </c>
      <c r="AA27" s="202"/>
      <c r="AB27" s="203"/>
      <c r="AC27" s="203"/>
      <c r="AD27" s="203"/>
      <c r="AE27" s="203"/>
      <c r="AF27" s="203"/>
    </row>
    <row r="28" ht="15.75" customHeight="1">
      <c r="A28" s="242">
        <v>46094.0</v>
      </c>
      <c r="B28" s="222" t="s">
        <v>69</v>
      </c>
      <c r="C28" s="206" t="s">
        <v>5</v>
      </c>
      <c r="D28" s="229">
        <v>46094.84159722222</v>
      </c>
      <c r="E28" s="3"/>
      <c r="F28" s="239" t="str">
        <f>IF(COUNTIF(LEAVE!A:A,H:H)&gt;0,TODAY(),"")</f>
        <v/>
      </c>
      <c r="G28" s="208" t="str">
        <f>IF(countif(TODAY!$E$14:$E$15,$H$2:$H1299),today(),"")</f>
        <v/>
      </c>
      <c r="H28" s="250"/>
      <c r="I28" s="192">
        <f t="shared" si="6"/>
        <v>0</v>
      </c>
      <c r="J28" s="213"/>
      <c r="K28" s="194"/>
      <c r="L28" s="195" t="str">
        <f t="shared" ref="L28:M28" si="31">H28</f>
        <v/>
      </c>
      <c r="M28" s="196">
        <f t="shared" si="31"/>
        <v>0</v>
      </c>
      <c r="N28" s="197">
        <f t="shared" si="3"/>
        <v>0</v>
      </c>
      <c r="O28" s="197">
        <f t="shared" si="4"/>
        <v>46178</v>
      </c>
      <c r="P28" s="8"/>
      <c r="Q28" s="199"/>
      <c r="R28" s="199">
        <v>0.0</v>
      </c>
      <c r="S28" s="197">
        <v>0.0</v>
      </c>
      <c r="T28" s="197">
        <v>46178.0</v>
      </c>
      <c r="U28" s="8"/>
      <c r="V28" s="216"/>
      <c r="W28" s="221"/>
      <c r="X28" s="221"/>
      <c r="Y28" s="201"/>
      <c r="Z28" s="201">
        <v>0.0</v>
      </c>
    </row>
    <row r="29" ht="15.75" customHeight="1">
      <c r="A29" s="242">
        <v>46095.0</v>
      </c>
      <c r="B29" s="222" t="s">
        <v>52</v>
      </c>
      <c r="C29" s="206" t="s">
        <v>7</v>
      </c>
      <c r="D29" s="229">
        <v>46095.79702546296</v>
      </c>
      <c r="E29" s="3"/>
      <c r="F29" s="239" t="str">
        <f>IF(COUNTIF(LEAVE!A:A,H:H)&gt;0,TODAY(),"")</f>
        <v/>
      </c>
      <c r="G29" s="208" t="str">
        <f>IF(countif(TODAY!$E$14:$E$15,$H$2:$H1299),today(),"")</f>
        <v/>
      </c>
      <c r="H29" s="250"/>
      <c r="I29" s="192">
        <f t="shared" si="6"/>
        <v>0</v>
      </c>
      <c r="J29" s="213"/>
      <c r="K29" s="194"/>
      <c r="L29" s="195" t="str">
        <f t="shared" ref="L29:M29" si="32">H29</f>
        <v/>
      </c>
      <c r="M29" s="196">
        <f t="shared" si="32"/>
        <v>0</v>
      </c>
      <c r="N29" s="197">
        <f t="shared" si="3"/>
        <v>0</v>
      </c>
      <c r="O29" s="197">
        <f t="shared" si="4"/>
        <v>46178</v>
      </c>
      <c r="P29" s="8"/>
      <c r="Q29" s="199" t="s">
        <v>67</v>
      </c>
      <c r="R29" s="199">
        <v>2.0</v>
      </c>
      <c r="S29" s="197">
        <v>92341.0</v>
      </c>
      <c r="T29" s="197">
        <v>92341.0</v>
      </c>
      <c r="U29" s="8"/>
      <c r="V29" s="216"/>
      <c r="W29" s="221"/>
      <c r="X29" s="221"/>
      <c r="Y29" s="201"/>
      <c r="Z29" s="201"/>
    </row>
    <row r="30" ht="15.75" customHeight="1">
      <c r="A30" s="242">
        <v>46095.0</v>
      </c>
      <c r="B30" s="222" t="s">
        <v>7</v>
      </c>
      <c r="C30" s="206" t="s">
        <v>7</v>
      </c>
      <c r="D30" s="229">
        <v>46095.79702546296</v>
      </c>
      <c r="E30" s="3"/>
      <c r="F30" s="239" t="str">
        <f>IF(COUNTIF(LEAVE!A:A,H:H)&gt;0,TODAY(),"")</f>
        <v/>
      </c>
      <c r="G30" s="208" t="str">
        <f>IF(countif(TODAY!$E$14:$E$15,$H$2:$H1299),today(),"")</f>
        <v/>
      </c>
      <c r="H30" s="250"/>
      <c r="I30" s="192">
        <f t="shared" si="6"/>
        <v>0</v>
      </c>
      <c r="J30" s="213"/>
      <c r="K30" s="194"/>
      <c r="L30" s="195" t="str">
        <f t="shared" ref="L30:M30" si="33">H30</f>
        <v/>
      </c>
      <c r="M30" s="196">
        <f t="shared" si="33"/>
        <v>0</v>
      </c>
      <c r="N30" s="197">
        <f t="shared" si="3"/>
        <v>0</v>
      </c>
      <c r="O30" s="197">
        <f t="shared" si="4"/>
        <v>46178</v>
      </c>
      <c r="P30" s="8"/>
      <c r="Q30" s="199" t="s">
        <v>69</v>
      </c>
      <c r="R30" s="199">
        <v>8.0</v>
      </c>
      <c r="S30" s="197">
        <v>92342.0</v>
      </c>
      <c r="T30" s="197">
        <v>92342.0</v>
      </c>
      <c r="U30" s="8"/>
      <c r="V30" s="216"/>
      <c r="W30" s="221"/>
      <c r="X30" s="221"/>
      <c r="Y30" s="201"/>
      <c r="Z30" s="201"/>
    </row>
    <row r="31" ht="15.75" customHeight="1">
      <c r="A31" s="242">
        <v>46096.0</v>
      </c>
      <c r="B31" s="222" t="s">
        <v>80</v>
      </c>
      <c r="C31" s="206" t="s">
        <v>5</v>
      </c>
      <c r="D31" s="229">
        <v>46096.81694444444</v>
      </c>
      <c r="E31" s="3"/>
      <c r="F31" s="239" t="str">
        <f>IF(COUNTIF(LEAVE!A:A,H:H)&gt;0,TODAY(),"")</f>
        <v/>
      </c>
      <c r="G31" s="208" t="str">
        <f>IF(countif(TODAY!$E$14:$E$15,$H$2:$H1299),today(),"")</f>
        <v/>
      </c>
      <c r="H31" s="250"/>
      <c r="I31" s="192">
        <f t="shared" si="6"/>
        <v>0</v>
      </c>
      <c r="J31" s="213"/>
      <c r="K31" s="194"/>
      <c r="L31" s="195" t="str">
        <f t="shared" ref="L31:M31" si="34">H31</f>
        <v/>
      </c>
      <c r="M31" s="196">
        <f t="shared" si="34"/>
        <v>0</v>
      </c>
      <c r="N31" s="197">
        <f t="shared" si="3"/>
        <v>0</v>
      </c>
      <c r="O31" s="197">
        <f t="shared" si="4"/>
        <v>46178</v>
      </c>
      <c r="P31" s="8"/>
      <c r="Q31" s="199" t="s">
        <v>57</v>
      </c>
      <c r="R31" s="199">
        <v>7.0</v>
      </c>
      <c r="S31" s="197">
        <v>92343.0</v>
      </c>
      <c r="T31" s="197">
        <v>92343.0</v>
      </c>
      <c r="U31" s="8"/>
      <c r="V31" s="216"/>
      <c r="Y31" s="201"/>
      <c r="Z31" s="201"/>
    </row>
    <row r="32" ht="15.75" customHeight="1">
      <c r="A32" s="242">
        <v>46096.0</v>
      </c>
      <c r="B32" s="222" t="s">
        <v>59</v>
      </c>
      <c r="C32" s="206" t="s">
        <v>5</v>
      </c>
      <c r="D32" s="229">
        <v>46096.81694444444</v>
      </c>
      <c r="E32" s="3"/>
      <c r="F32" s="3"/>
      <c r="G32" s="3"/>
      <c r="H32" s="3"/>
      <c r="J32" s="226"/>
      <c r="K32" s="3"/>
      <c r="L32" s="3"/>
      <c r="O32" s="227"/>
      <c r="Q32" s="94"/>
      <c r="R32" s="94"/>
      <c r="S32" s="94"/>
      <c r="T32" s="94"/>
      <c r="Y32" s="201"/>
      <c r="Z32" s="201"/>
    </row>
    <row r="33" ht="15.75" customHeight="1">
      <c r="A33" s="242">
        <v>46097.0</v>
      </c>
      <c r="B33" s="222" t="s">
        <v>5</v>
      </c>
      <c r="C33" s="206" t="s">
        <v>7</v>
      </c>
      <c r="D33" s="229">
        <v>46097.8228125</v>
      </c>
      <c r="E33" s="3"/>
      <c r="F33" s="3"/>
      <c r="G33" s="3"/>
      <c r="H33" s="3"/>
      <c r="J33" s="226"/>
      <c r="K33" s="3"/>
      <c r="L33" s="3"/>
      <c r="O33" s="227"/>
      <c r="Q33" s="94"/>
      <c r="R33" s="94"/>
      <c r="S33" s="94"/>
      <c r="T33" s="94"/>
      <c r="Y33" s="201"/>
      <c r="Z33" s="201"/>
    </row>
    <row r="34" ht="15.75" customHeight="1">
      <c r="A34" s="242">
        <v>46097.0</v>
      </c>
      <c r="B34" s="222" t="s">
        <v>63</v>
      </c>
      <c r="C34" s="206" t="s">
        <v>7</v>
      </c>
      <c r="D34" s="229">
        <v>46097.8228125</v>
      </c>
      <c r="E34" s="3"/>
      <c r="F34" s="3"/>
      <c r="G34" s="3"/>
      <c r="H34" s="3"/>
      <c r="J34" s="226"/>
      <c r="K34" s="3"/>
      <c r="L34" s="3"/>
      <c r="O34" s="227"/>
      <c r="Q34" s="94"/>
      <c r="R34" s="94"/>
      <c r="S34" s="94"/>
      <c r="T34" s="94"/>
      <c r="Y34" s="201"/>
      <c r="Z34" s="201"/>
    </row>
    <row r="35" ht="15.75" customHeight="1">
      <c r="A35" s="242">
        <v>46098.0</v>
      </c>
      <c r="B35" s="222" t="s">
        <v>61</v>
      </c>
      <c r="C35" s="206" t="s">
        <v>9</v>
      </c>
      <c r="D35" s="229">
        <v>46098.80863425926</v>
      </c>
      <c r="E35" s="3"/>
      <c r="F35" s="3"/>
      <c r="G35" s="3"/>
      <c r="H35" s="3"/>
      <c r="J35" s="226"/>
      <c r="K35" s="3"/>
      <c r="L35" s="3"/>
      <c r="O35" s="227"/>
      <c r="Q35" s="94"/>
      <c r="R35" s="94"/>
      <c r="S35" s="94"/>
      <c r="T35" s="94"/>
      <c r="Y35" s="201" t="s">
        <v>92</v>
      </c>
      <c r="Z35" s="201"/>
    </row>
    <row r="36" ht="15.75" customHeight="1">
      <c r="A36" s="242">
        <v>46098.0</v>
      </c>
      <c r="B36" s="222" t="s">
        <v>78</v>
      </c>
      <c r="C36" s="206" t="s">
        <v>9</v>
      </c>
      <c r="D36" s="229">
        <v>46098.80863425926</v>
      </c>
      <c r="E36" s="3"/>
      <c r="F36" s="3"/>
      <c r="G36" s="3"/>
      <c r="H36" s="3"/>
      <c r="J36" s="226"/>
      <c r="K36" s="3"/>
      <c r="L36" s="3"/>
      <c r="O36" s="227"/>
      <c r="Q36" s="94"/>
      <c r="R36" s="94"/>
      <c r="S36" s="94"/>
      <c r="T36" s="94"/>
      <c r="Y36" s="201" t="s">
        <v>92</v>
      </c>
      <c r="Z36" s="201"/>
    </row>
    <row r="37" ht="15.75" customHeight="1">
      <c r="A37" s="242">
        <v>46099.0</v>
      </c>
      <c r="B37" s="222" t="s">
        <v>9</v>
      </c>
      <c r="C37" s="206" t="s">
        <v>7</v>
      </c>
      <c r="D37" s="229">
        <v>46099.80076388889</v>
      </c>
      <c r="E37" s="3"/>
      <c r="F37" s="3"/>
      <c r="G37" s="3"/>
      <c r="H37" s="3"/>
      <c r="J37" s="226"/>
      <c r="K37" s="3"/>
      <c r="L37" s="3"/>
      <c r="O37" s="227"/>
      <c r="Q37" s="94"/>
      <c r="R37" s="94"/>
      <c r="S37" s="94"/>
      <c r="T37" s="94"/>
      <c r="Y37" s="201" t="s">
        <v>92</v>
      </c>
      <c r="Z37" s="201"/>
    </row>
    <row r="38" ht="15.75" customHeight="1">
      <c r="A38" s="242">
        <v>46100.0</v>
      </c>
      <c r="B38" s="222" t="s">
        <v>49</v>
      </c>
      <c r="C38" s="206" t="s">
        <v>7</v>
      </c>
      <c r="D38" s="229">
        <v>46100.83107638889</v>
      </c>
      <c r="E38" s="3"/>
      <c r="F38" s="3"/>
      <c r="G38" s="3"/>
      <c r="H38" s="3"/>
      <c r="J38" s="226"/>
      <c r="K38" s="3"/>
      <c r="L38" s="3"/>
      <c r="O38" s="227"/>
      <c r="Q38" s="94"/>
      <c r="R38" s="94"/>
      <c r="S38" s="94"/>
      <c r="T38" s="94"/>
      <c r="Y38" s="94" t="s">
        <v>92</v>
      </c>
    </row>
    <row r="39" ht="15.75" customHeight="1">
      <c r="A39" s="242">
        <v>46100.0</v>
      </c>
      <c r="B39" s="222" t="s">
        <v>65</v>
      </c>
      <c r="C39" s="206" t="s">
        <v>7</v>
      </c>
      <c r="D39" s="229">
        <v>46100.83107638889</v>
      </c>
      <c r="E39" s="3"/>
      <c r="F39" s="3"/>
      <c r="G39" s="3"/>
      <c r="H39" s="3"/>
      <c r="J39" s="226"/>
      <c r="K39" s="3"/>
      <c r="L39" s="3"/>
      <c r="O39" s="227"/>
      <c r="Q39" s="94"/>
      <c r="R39" s="94"/>
      <c r="S39" s="94"/>
      <c r="T39" s="94"/>
      <c r="Y39" s="94" t="s">
        <v>92</v>
      </c>
    </row>
    <row r="40" ht="15.75" customHeight="1">
      <c r="A40" s="242">
        <v>46101.0</v>
      </c>
      <c r="B40" s="222" t="s">
        <v>73</v>
      </c>
      <c r="C40" s="206" t="s">
        <v>7</v>
      </c>
      <c r="D40" s="229">
        <v>46101.828831018516</v>
      </c>
      <c r="E40" s="3"/>
      <c r="F40" s="3"/>
      <c r="G40" s="3"/>
      <c r="H40" s="3"/>
      <c r="J40" s="226"/>
      <c r="K40" s="3"/>
      <c r="L40" s="3"/>
      <c r="O40" s="227"/>
      <c r="Q40" s="94"/>
      <c r="R40" s="94"/>
      <c r="S40" s="94"/>
      <c r="T40" s="94"/>
      <c r="Y40" s="94" t="s">
        <v>92</v>
      </c>
    </row>
    <row r="41" ht="15.75" customHeight="1">
      <c r="A41" s="242">
        <v>46101.0</v>
      </c>
      <c r="B41" s="222" t="s">
        <v>57</v>
      </c>
      <c r="C41" s="206" t="s">
        <v>7</v>
      </c>
      <c r="D41" s="229">
        <v>46101.828831018516</v>
      </c>
      <c r="E41" s="3"/>
      <c r="F41" s="3"/>
      <c r="G41" s="3"/>
      <c r="H41" s="3"/>
      <c r="J41" s="226"/>
      <c r="K41" s="3"/>
      <c r="L41" s="3"/>
      <c r="O41" s="227"/>
      <c r="Q41" s="94"/>
      <c r="R41" s="94"/>
      <c r="S41" s="94"/>
      <c r="T41" s="94"/>
      <c r="Y41" s="94" t="s">
        <v>92</v>
      </c>
    </row>
    <row r="42" ht="15.75" customHeight="1">
      <c r="A42" s="242">
        <v>46102.0</v>
      </c>
      <c r="B42" s="222" t="s">
        <v>7</v>
      </c>
      <c r="C42" s="206" t="s">
        <v>7</v>
      </c>
      <c r="D42" s="229">
        <v>46102.84164351852</v>
      </c>
      <c r="E42" s="3"/>
      <c r="F42" s="3"/>
      <c r="G42" s="3"/>
      <c r="H42" s="3"/>
      <c r="J42" s="226"/>
      <c r="K42" s="3"/>
      <c r="L42" s="3"/>
      <c r="O42" s="227"/>
      <c r="Q42" s="94"/>
      <c r="R42" s="94"/>
      <c r="S42" s="94"/>
      <c r="T42" s="94"/>
      <c r="Y42" s="94" t="s">
        <v>92</v>
      </c>
    </row>
    <row r="43" ht="15.75" customHeight="1">
      <c r="A43" s="242">
        <v>46102.0</v>
      </c>
      <c r="B43" s="222" t="s">
        <v>66</v>
      </c>
      <c r="C43" s="206" t="s">
        <v>7</v>
      </c>
      <c r="D43" s="229">
        <v>46102.84164351852</v>
      </c>
      <c r="E43" s="3"/>
      <c r="F43" s="3"/>
      <c r="G43" s="3"/>
      <c r="H43" s="3"/>
      <c r="J43" s="226"/>
      <c r="K43" s="3"/>
      <c r="L43" s="3"/>
      <c r="O43" s="227"/>
      <c r="Q43" s="94"/>
      <c r="R43" s="94"/>
      <c r="S43" s="94"/>
      <c r="T43" s="94"/>
      <c r="Y43" s="94" t="s">
        <v>92</v>
      </c>
    </row>
    <row r="44" ht="15.75" customHeight="1">
      <c r="A44" s="242">
        <v>46103.0</v>
      </c>
      <c r="B44" s="222" t="s">
        <v>50</v>
      </c>
      <c r="C44" s="206" t="s">
        <v>5</v>
      </c>
      <c r="D44" s="229">
        <v>46103.80980324074</v>
      </c>
      <c r="E44" s="3"/>
      <c r="F44" s="3"/>
      <c r="G44" s="3"/>
      <c r="H44" s="3"/>
      <c r="J44" s="226"/>
      <c r="K44" s="3"/>
      <c r="L44" s="3"/>
      <c r="O44" s="227"/>
      <c r="Q44" s="94"/>
      <c r="R44" s="94"/>
      <c r="S44" s="94"/>
      <c r="T44" s="94"/>
      <c r="Y44" s="94" t="s">
        <v>92</v>
      </c>
    </row>
    <row r="45" ht="15.75" customHeight="1">
      <c r="A45" s="242">
        <v>46103.0</v>
      </c>
      <c r="B45" s="222"/>
      <c r="C45" s="206" t="s">
        <v>5</v>
      </c>
      <c r="D45" s="229">
        <v>46103.80980324074</v>
      </c>
      <c r="E45" s="3"/>
      <c r="F45" s="3"/>
      <c r="G45" s="3"/>
      <c r="H45" s="3"/>
      <c r="J45" s="226"/>
      <c r="K45" s="3"/>
      <c r="L45" s="3"/>
      <c r="O45" s="227"/>
      <c r="Q45" s="94"/>
      <c r="R45" s="94"/>
      <c r="S45" s="94"/>
      <c r="T45" s="94"/>
      <c r="Y45" s="94" t="s">
        <v>92</v>
      </c>
    </row>
    <row r="46" ht="15.75" customHeight="1">
      <c r="A46" s="242">
        <v>46104.0</v>
      </c>
      <c r="B46" s="222" t="s">
        <v>47</v>
      </c>
      <c r="C46" s="206" t="s">
        <v>7</v>
      </c>
      <c r="D46" s="229">
        <v>46104.83315972222</v>
      </c>
      <c r="E46" s="3"/>
      <c r="F46" s="3"/>
      <c r="G46" s="3"/>
      <c r="H46" s="3"/>
      <c r="J46" s="226"/>
      <c r="K46" s="3"/>
      <c r="L46" s="3"/>
      <c r="O46" s="227"/>
      <c r="Q46" s="94"/>
      <c r="R46" s="94"/>
      <c r="S46" s="94"/>
      <c r="T46" s="94"/>
    </row>
    <row r="47" ht="15.75" customHeight="1">
      <c r="A47" s="242">
        <v>46104.0</v>
      </c>
      <c r="B47" s="222" t="s">
        <v>62</v>
      </c>
      <c r="C47" s="206" t="s">
        <v>7</v>
      </c>
      <c r="D47" s="229">
        <v>46104.83315972222</v>
      </c>
      <c r="E47" s="3"/>
      <c r="F47" s="3"/>
      <c r="G47" s="3"/>
      <c r="H47" s="3"/>
      <c r="J47" s="226"/>
      <c r="K47" s="3"/>
      <c r="L47" s="3"/>
      <c r="O47" s="227"/>
      <c r="Q47" s="94"/>
      <c r="R47" s="94"/>
      <c r="S47" s="94"/>
      <c r="T47" s="94"/>
    </row>
    <row r="48" ht="15.75" customHeight="1">
      <c r="A48" s="242">
        <v>46105.0</v>
      </c>
      <c r="B48" s="222" t="s">
        <v>80</v>
      </c>
      <c r="C48" s="206" t="s">
        <v>5</v>
      </c>
      <c r="D48" s="229">
        <v>46105.84642361111</v>
      </c>
      <c r="E48" s="3"/>
      <c r="F48" s="3"/>
      <c r="G48" s="3"/>
      <c r="H48" s="3"/>
      <c r="J48" s="226"/>
      <c r="K48" s="3"/>
      <c r="L48" s="3"/>
      <c r="O48" s="227"/>
      <c r="Q48" s="94"/>
      <c r="R48" s="94"/>
      <c r="S48" s="94"/>
      <c r="T48" s="94"/>
    </row>
    <row r="49" ht="15.75" customHeight="1">
      <c r="A49" s="242">
        <v>46105.0</v>
      </c>
      <c r="B49" s="222" t="s">
        <v>54</v>
      </c>
      <c r="C49" s="206" t="s">
        <v>5</v>
      </c>
      <c r="D49" s="229">
        <v>46105.84642361111</v>
      </c>
      <c r="E49" s="3"/>
      <c r="F49" s="3"/>
      <c r="G49" s="3"/>
      <c r="H49" s="3"/>
      <c r="J49" s="226"/>
      <c r="K49" s="3"/>
      <c r="L49" s="3"/>
      <c r="O49" s="227"/>
      <c r="Q49" s="94"/>
      <c r="R49" s="94"/>
      <c r="S49" s="94"/>
      <c r="T49" s="94"/>
    </row>
    <row r="50" ht="15.75" customHeight="1">
      <c r="A50" s="242">
        <v>46106.0</v>
      </c>
      <c r="B50" s="222" t="s">
        <v>52</v>
      </c>
      <c r="C50" s="206" t="s">
        <v>9</v>
      </c>
      <c r="D50" s="229">
        <v>46106.8103125</v>
      </c>
      <c r="E50" s="3"/>
      <c r="F50" s="3"/>
      <c r="G50" s="3"/>
      <c r="H50" s="3"/>
      <c r="J50" s="226"/>
      <c r="K50" s="3"/>
      <c r="L50" s="3"/>
      <c r="O50" s="227"/>
      <c r="Q50" s="94"/>
      <c r="R50" s="94"/>
      <c r="S50" s="94"/>
      <c r="T50" s="94"/>
    </row>
    <row r="51" ht="15.75" customHeight="1">
      <c r="A51" s="242">
        <v>46106.0</v>
      </c>
      <c r="B51" s="222" t="s">
        <v>69</v>
      </c>
      <c r="C51" s="206" t="s">
        <v>9</v>
      </c>
      <c r="D51" s="229">
        <v>46106.8103125</v>
      </c>
      <c r="E51" s="3"/>
      <c r="F51" s="3"/>
      <c r="G51" s="3"/>
      <c r="H51" s="3"/>
      <c r="J51" s="226"/>
      <c r="K51" s="3"/>
      <c r="L51" s="3"/>
      <c r="O51" s="227"/>
      <c r="Q51" s="94"/>
      <c r="R51" s="94"/>
      <c r="S51" s="94"/>
      <c r="T51" s="94"/>
    </row>
    <row r="52" ht="15.75" customHeight="1">
      <c r="A52" s="242">
        <v>46107.0</v>
      </c>
      <c r="B52" s="222" t="s">
        <v>80</v>
      </c>
      <c r="C52" s="206" t="s">
        <v>7</v>
      </c>
      <c r="D52" s="229">
        <v>46107.82869212963</v>
      </c>
      <c r="E52" s="3"/>
      <c r="F52" s="3"/>
      <c r="G52" s="3"/>
      <c r="H52" s="3"/>
      <c r="J52" s="226"/>
      <c r="K52" s="3"/>
      <c r="L52" s="3"/>
      <c r="O52" s="227"/>
      <c r="Q52" s="94"/>
      <c r="R52" s="94"/>
      <c r="S52" s="94"/>
      <c r="T52" s="94"/>
    </row>
    <row r="53" ht="15.75" customHeight="1">
      <c r="A53" s="242">
        <v>46107.0</v>
      </c>
      <c r="B53" s="222" t="s">
        <v>59</v>
      </c>
      <c r="C53" s="206" t="s">
        <v>7</v>
      </c>
      <c r="D53" s="229">
        <v>46107.82869212963</v>
      </c>
      <c r="E53" s="3"/>
      <c r="F53" s="3"/>
      <c r="G53" s="3"/>
      <c r="H53" s="3"/>
      <c r="J53" s="226"/>
      <c r="K53" s="3"/>
      <c r="L53" s="3"/>
      <c r="O53" s="227"/>
      <c r="Q53" s="94"/>
      <c r="R53" s="94"/>
      <c r="S53" s="94"/>
      <c r="T53" s="94"/>
    </row>
    <row r="54" ht="15.75" customHeight="1">
      <c r="A54" s="242">
        <v>46108.0</v>
      </c>
      <c r="B54" s="222" t="s">
        <v>61</v>
      </c>
      <c r="C54" s="206" t="s">
        <v>7</v>
      </c>
      <c r="D54" s="229">
        <v>46108.81363425926</v>
      </c>
      <c r="E54" s="3"/>
      <c r="F54" s="3"/>
      <c r="G54" s="3"/>
      <c r="H54" s="3"/>
      <c r="J54" s="226"/>
      <c r="K54" s="3"/>
      <c r="L54" s="3"/>
      <c r="O54" s="227"/>
      <c r="Q54" s="94"/>
      <c r="R54" s="94"/>
      <c r="S54" s="94"/>
      <c r="T54" s="94"/>
    </row>
    <row r="55" ht="15.75" customHeight="1">
      <c r="A55" s="242">
        <v>46108.0</v>
      </c>
      <c r="B55" s="222" t="s">
        <v>63</v>
      </c>
      <c r="C55" s="206" t="s">
        <v>7</v>
      </c>
      <c r="D55" s="229">
        <v>46108.81363425926</v>
      </c>
      <c r="E55" s="3"/>
      <c r="F55" s="3"/>
      <c r="G55" s="3"/>
      <c r="H55" s="3"/>
      <c r="J55" s="226"/>
      <c r="K55" s="3"/>
      <c r="L55" s="3"/>
      <c r="O55" s="227"/>
      <c r="Q55" s="94"/>
      <c r="R55" s="94"/>
      <c r="S55" s="94"/>
      <c r="T55" s="94"/>
    </row>
    <row r="56" ht="15.75" customHeight="1">
      <c r="A56" s="242">
        <v>46109.0</v>
      </c>
      <c r="B56" s="222" t="s">
        <v>78</v>
      </c>
      <c r="C56" s="206" t="s">
        <v>9</v>
      </c>
      <c r="D56" s="229">
        <v>46109.80454861111</v>
      </c>
      <c r="E56" s="3"/>
      <c r="F56" s="3"/>
      <c r="G56" s="3"/>
      <c r="H56" s="3"/>
      <c r="J56" s="226"/>
      <c r="K56" s="3"/>
      <c r="L56" s="3"/>
      <c r="O56" s="227"/>
      <c r="Q56" s="94"/>
      <c r="R56" s="94"/>
      <c r="S56" s="94"/>
      <c r="T56" s="94"/>
    </row>
    <row r="57" ht="15.75" customHeight="1">
      <c r="A57" s="242">
        <v>46110.0</v>
      </c>
      <c r="B57" s="222" t="s">
        <v>9</v>
      </c>
      <c r="C57" s="206" t="s">
        <v>7</v>
      </c>
      <c r="D57" s="229">
        <v>46110.84508101852</v>
      </c>
      <c r="E57" s="3"/>
      <c r="F57" s="3"/>
      <c r="G57" s="3"/>
      <c r="H57" s="3"/>
      <c r="J57" s="226"/>
      <c r="K57" s="3"/>
      <c r="L57" s="3"/>
      <c r="O57" s="227"/>
      <c r="Q57" s="94"/>
      <c r="R57" s="94"/>
      <c r="S57" s="94"/>
      <c r="T57" s="94"/>
    </row>
    <row r="58" ht="15.75" customHeight="1">
      <c r="A58" s="242">
        <v>46110.0</v>
      </c>
      <c r="B58" s="222" t="s">
        <v>49</v>
      </c>
      <c r="C58" s="206" t="s">
        <v>7</v>
      </c>
      <c r="D58" s="229">
        <v>46110.84508101852</v>
      </c>
      <c r="E58" s="3"/>
      <c r="F58" s="3"/>
      <c r="G58" s="3"/>
      <c r="H58" s="3"/>
      <c r="J58" s="226"/>
      <c r="K58" s="3"/>
      <c r="L58" s="3"/>
      <c r="O58" s="227"/>
      <c r="Q58" s="94"/>
      <c r="R58" s="94"/>
      <c r="S58" s="94"/>
      <c r="T58" s="94"/>
    </row>
    <row r="59" ht="15.75" customHeight="1">
      <c r="A59" s="242">
        <v>46111.0</v>
      </c>
      <c r="B59" s="222" t="s">
        <v>73</v>
      </c>
      <c r="C59" s="206" t="s">
        <v>9</v>
      </c>
      <c r="D59" s="229">
        <v>46111.847349537034</v>
      </c>
      <c r="E59" s="3"/>
      <c r="F59" s="3"/>
      <c r="G59" s="3"/>
      <c r="H59" s="3"/>
      <c r="J59" s="226"/>
      <c r="K59" s="3"/>
      <c r="L59" s="3"/>
      <c r="O59" s="227"/>
      <c r="Q59" s="94"/>
      <c r="R59" s="94"/>
      <c r="S59" s="94"/>
      <c r="T59" s="94"/>
    </row>
    <row r="60" ht="15.75" customHeight="1">
      <c r="A60" s="242">
        <v>46111.0</v>
      </c>
      <c r="B60" s="222" t="s">
        <v>5</v>
      </c>
      <c r="C60" s="206" t="s">
        <v>9</v>
      </c>
      <c r="D60" s="229">
        <v>46111.847349537034</v>
      </c>
      <c r="E60" s="3"/>
      <c r="F60" s="3"/>
      <c r="G60" s="3"/>
      <c r="H60" s="3"/>
      <c r="J60" s="226"/>
      <c r="K60" s="3"/>
      <c r="L60" s="3"/>
      <c r="O60" s="227"/>
      <c r="Q60" s="94"/>
      <c r="R60" s="94"/>
      <c r="S60" s="94"/>
      <c r="T60" s="94"/>
    </row>
    <row r="61" ht="15.75" customHeight="1">
      <c r="A61" s="242">
        <v>46112.0</v>
      </c>
      <c r="B61" s="222" t="s">
        <v>57</v>
      </c>
      <c r="C61" s="206" t="s">
        <v>9</v>
      </c>
      <c r="D61" s="229">
        <v>46112.82046296296</v>
      </c>
      <c r="E61" s="3"/>
      <c r="F61" s="3"/>
      <c r="G61" s="3"/>
      <c r="H61" s="3"/>
      <c r="J61" s="226"/>
      <c r="K61" s="3"/>
      <c r="L61" s="3"/>
      <c r="O61" s="227"/>
      <c r="Q61" s="94"/>
      <c r="R61" s="94"/>
      <c r="S61" s="94"/>
      <c r="T61" s="94"/>
    </row>
    <row r="62" ht="15.75" customHeight="1">
      <c r="A62" s="242">
        <v>46112.0</v>
      </c>
      <c r="B62" s="222" t="s">
        <v>66</v>
      </c>
      <c r="C62" s="206" t="s">
        <v>9</v>
      </c>
      <c r="D62" s="229">
        <v>46112.82046296296</v>
      </c>
      <c r="E62" s="3"/>
      <c r="F62" s="3"/>
      <c r="G62" s="3"/>
      <c r="H62" s="3"/>
      <c r="J62" s="226"/>
      <c r="K62" s="3"/>
      <c r="L62" s="3"/>
      <c r="O62" s="227"/>
      <c r="Q62" s="94"/>
      <c r="R62" s="94"/>
      <c r="S62" s="94"/>
      <c r="T62" s="94"/>
    </row>
    <row r="63" ht="15.75" customHeight="1">
      <c r="A63" s="242">
        <v>46113.0</v>
      </c>
      <c r="B63" s="222" t="s">
        <v>65</v>
      </c>
      <c r="C63" s="206" t="s">
        <v>7</v>
      </c>
      <c r="D63" s="229">
        <v>46113.82369212963</v>
      </c>
      <c r="E63" s="3"/>
      <c r="F63" s="3"/>
      <c r="G63" s="3"/>
      <c r="H63" s="3"/>
      <c r="J63" s="226"/>
      <c r="K63" s="3"/>
      <c r="L63" s="3"/>
      <c r="O63" s="227"/>
      <c r="Q63" s="94"/>
      <c r="R63" s="94"/>
      <c r="S63" s="94"/>
      <c r="T63" s="94"/>
    </row>
    <row r="64" ht="15.75" customHeight="1">
      <c r="A64" s="242">
        <v>46113.0</v>
      </c>
      <c r="B64" s="222" t="s">
        <v>7</v>
      </c>
      <c r="C64" s="206" t="s">
        <v>7</v>
      </c>
      <c r="D64" s="229">
        <v>46113.82369212963</v>
      </c>
      <c r="E64" s="3"/>
      <c r="F64" s="3"/>
      <c r="G64" s="3"/>
      <c r="H64" s="3"/>
      <c r="J64" s="226"/>
      <c r="K64" s="3"/>
      <c r="L64" s="3"/>
      <c r="O64" s="227"/>
      <c r="Q64" s="94"/>
      <c r="R64" s="94"/>
      <c r="S64" s="94"/>
      <c r="T64" s="94"/>
    </row>
    <row r="65" ht="15.75" customHeight="1">
      <c r="A65" s="242">
        <v>46114.0</v>
      </c>
      <c r="B65" s="222" t="s">
        <v>50</v>
      </c>
      <c r="C65" s="206" t="s">
        <v>5</v>
      </c>
      <c r="D65" s="229">
        <v>46114.84300925926</v>
      </c>
      <c r="E65" s="3"/>
      <c r="F65" s="3"/>
      <c r="G65" s="3"/>
      <c r="H65" s="3"/>
      <c r="J65" s="226"/>
      <c r="K65" s="3"/>
      <c r="L65" s="3"/>
      <c r="O65" s="227"/>
      <c r="Q65" s="94"/>
      <c r="R65" s="94"/>
      <c r="S65" s="94"/>
      <c r="T65" s="94"/>
    </row>
    <row r="66" ht="15.75" customHeight="1">
      <c r="A66" s="242">
        <v>46114.0</v>
      </c>
      <c r="B66" s="222"/>
      <c r="C66" s="206" t="s">
        <v>5</v>
      </c>
      <c r="D66" s="229">
        <v>46114.84300925926</v>
      </c>
      <c r="E66" s="3"/>
      <c r="F66" s="3"/>
      <c r="G66" s="3"/>
      <c r="H66" s="3"/>
      <c r="J66" s="226"/>
      <c r="K66" s="3"/>
      <c r="L66" s="3"/>
      <c r="O66" s="227"/>
      <c r="Q66" s="94"/>
      <c r="R66" s="94"/>
      <c r="S66" s="94"/>
      <c r="T66" s="94"/>
    </row>
    <row r="67" ht="15.75" customHeight="1">
      <c r="A67" s="204">
        <v>46115.0</v>
      </c>
      <c r="B67" s="222" t="s">
        <v>47</v>
      </c>
      <c r="C67" s="206" t="s">
        <v>7</v>
      </c>
      <c r="D67" s="229">
        <v>46115.82777777778</v>
      </c>
      <c r="E67" s="3"/>
      <c r="F67" s="3"/>
      <c r="G67" s="3"/>
      <c r="H67" s="3"/>
      <c r="J67" s="226"/>
      <c r="K67" s="3"/>
      <c r="L67" s="3"/>
      <c r="O67" s="227"/>
      <c r="Q67" s="94"/>
      <c r="R67" s="94"/>
      <c r="S67" s="94"/>
      <c r="T67" s="94"/>
    </row>
    <row r="68" ht="15.75" customHeight="1">
      <c r="A68" s="204">
        <v>46115.0</v>
      </c>
      <c r="B68" s="222" t="s">
        <v>62</v>
      </c>
      <c r="C68" s="206" t="s">
        <v>7</v>
      </c>
      <c r="D68" s="225">
        <v>46115.82777777778</v>
      </c>
      <c r="E68" s="3"/>
      <c r="F68" s="3"/>
      <c r="G68" s="3"/>
      <c r="H68" s="3"/>
      <c r="J68" s="226"/>
      <c r="K68" s="3"/>
      <c r="L68" s="3"/>
      <c r="O68" s="227"/>
      <c r="Q68" s="94"/>
      <c r="R68" s="94"/>
      <c r="S68" s="94"/>
      <c r="T68" s="94"/>
    </row>
    <row r="69" ht="15.75" customHeight="1">
      <c r="A69" s="204">
        <v>46116.0</v>
      </c>
      <c r="B69" s="222" t="s">
        <v>54</v>
      </c>
      <c r="C69" s="206" t="s">
        <v>7</v>
      </c>
      <c r="D69" s="225">
        <v>46116.82842592592</v>
      </c>
      <c r="E69" s="3"/>
      <c r="F69" s="3"/>
      <c r="G69" s="3"/>
      <c r="H69" s="3"/>
      <c r="J69" s="226"/>
      <c r="K69" s="3"/>
      <c r="L69" s="3"/>
      <c r="O69" s="227"/>
      <c r="Q69" s="94"/>
      <c r="R69" s="94"/>
      <c r="S69" s="94"/>
      <c r="T69" s="94"/>
    </row>
    <row r="70" ht="15.75" customHeight="1">
      <c r="A70" s="204">
        <v>46116.0</v>
      </c>
      <c r="B70" s="222" t="s">
        <v>80</v>
      </c>
      <c r="C70" s="206" t="s">
        <v>7</v>
      </c>
      <c r="D70" s="225">
        <v>46116.82842592592</v>
      </c>
      <c r="E70" s="3"/>
      <c r="F70" s="3"/>
      <c r="G70" s="3"/>
      <c r="H70" s="3"/>
      <c r="J70" s="226"/>
      <c r="K70" s="3"/>
      <c r="L70" s="3"/>
      <c r="O70" s="227"/>
      <c r="Q70" s="94"/>
      <c r="R70" s="94"/>
      <c r="S70" s="94"/>
      <c r="T70" s="94"/>
    </row>
    <row r="71" ht="15.75" customHeight="1">
      <c r="A71" s="204">
        <v>46117.0</v>
      </c>
      <c r="B71" s="222" t="s">
        <v>69</v>
      </c>
      <c r="C71" s="206" t="s">
        <v>5</v>
      </c>
      <c r="D71" s="225">
        <v>46117.83696759259</v>
      </c>
      <c r="E71" s="3"/>
      <c r="F71" s="3"/>
      <c r="G71" s="3"/>
      <c r="H71" s="3"/>
      <c r="J71" s="226"/>
      <c r="K71" s="3"/>
      <c r="L71" s="3"/>
      <c r="O71" s="227"/>
      <c r="Q71" s="94"/>
      <c r="R71" s="94"/>
      <c r="S71" s="94"/>
      <c r="T71" s="94"/>
    </row>
    <row r="72" ht="15.75" customHeight="1">
      <c r="A72" s="204">
        <v>46117.0</v>
      </c>
      <c r="B72" s="222" t="s">
        <v>59</v>
      </c>
      <c r="C72" s="206" t="s">
        <v>5</v>
      </c>
      <c r="D72" s="225">
        <v>46117.83696759259</v>
      </c>
      <c r="E72" s="3"/>
      <c r="F72" s="3"/>
      <c r="G72" s="3"/>
      <c r="H72" s="3"/>
      <c r="J72" s="226"/>
      <c r="K72" s="3"/>
      <c r="L72" s="3"/>
      <c r="O72" s="227"/>
      <c r="Q72" s="94"/>
      <c r="R72" s="94"/>
      <c r="S72" s="94"/>
      <c r="T72" s="94"/>
    </row>
    <row r="73" ht="15.75" customHeight="1">
      <c r="A73" s="204">
        <v>46118.0</v>
      </c>
      <c r="B73" s="222" t="s">
        <v>61</v>
      </c>
      <c r="C73" s="206" t="s">
        <v>7</v>
      </c>
      <c r="D73" s="225">
        <v>46118.80913194444</v>
      </c>
      <c r="E73" s="3"/>
      <c r="F73" s="3"/>
      <c r="G73" s="3"/>
      <c r="H73" s="3"/>
      <c r="J73" s="226"/>
      <c r="K73" s="3"/>
      <c r="L73" s="3"/>
      <c r="O73" s="227"/>
      <c r="Q73" s="94"/>
      <c r="R73" s="94"/>
      <c r="S73" s="94"/>
      <c r="T73" s="94"/>
    </row>
    <row r="74" ht="15.75" customHeight="1">
      <c r="A74" s="204">
        <v>46118.0</v>
      </c>
      <c r="B74" s="222" t="s">
        <v>63</v>
      </c>
      <c r="C74" s="206" t="s">
        <v>7</v>
      </c>
      <c r="D74" s="225">
        <v>46118.80913194444</v>
      </c>
      <c r="E74" s="3"/>
      <c r="F74" s="3"/>
      <c r="G74" s="3"/>
      <c r="H74" s="3"/>
      <c r="J74" s="226"/>
      <c r="K74" s="3"/>
      <c r="L74" s="3"/>
      <c r="O74" s="227"/>
      <c r="Q74" s="94"/>
      <c r="R74" s="94"/>
      <c r="S74" s="94"/>
      <c r="T74" s="94"/>
    </row>
    <row r="75" ht="15.75" customHeight="1">
      <c r="A75" s="204">
        <v>46119.0</v>
      </c>
      <c r="B75" s="222" t="s">
        <v>70</v>
      </c>
      <c r="C75" s="206" t="s">
        <v>5</v>
      </c>
      <c r="D75" s="225">
        <v>46119.80670138889</v>
      </c>
      <c r="E75" s="3"/>
      <c r="F75" s="3"/>
      <c r="G75" s="3"/>
      <c r="H75" s="3"/>
      <c r="J75" s="226"/>
      <c r="K75" s="3"/>
      <c r="L75" s="3"/>
      <c r="O75" s="227"/>
      <c r="Q75" s="94"/>
      <c r="R75" s="94"/>
      <c r="S75" s="94"/>
      <c r="T75" s="94"/>
    </row>
    <row r="76" ht="15.75" customHeight="1">
      <c r="A76" s="204">
        <v>46119.0</v>
      </c>
      <c r="B76" s="222" t="s">
        <v>53</v>
      </c>
      <c r="C76" s="206" t="s">
        <v>5</v>
      </c>
      <c r="D76" s="225">
        <v>46119.80670138889</v>
      </c>
      <c r="E76" s="3"/>
      <c r="F76" s="3"/>
      <c r="G76" s="3"/>
      <c r="H76" s="3"/>
      <c r="J76" s="226"/>
      <c r="K76" s="3"/>
      <c r="L76" s="3"/>
      <c r="O76" s="227"/>
      <c r="Q76" s="94"/>
      <c r="R76" s="94"/>
      <c r="S76" s="94"/>
      <c r="T76" s="94"/>
    </row>
    <row r="77" ht="15.75" customHeight="1">
      <c r="A77" s="204">
        <v>46120.0</v>
      </c>
      <c r="B77" s="222" t="s">
        <v>52</v>
      </c>
      <c r="C77" s="206" t="s">
        <v>9</v>
      </c>
      <c r="D77" s="225">
        <v>46120.81337962963</v>
      </c>
      <c r="E77" s="3"/>
      <c r="F77" s="3"/>
      <c r="G77" s="3"/>
      <c r="H77" s="3"/>
      <c r="J77" s="226"/>
      <c r="K77" s="3"/>
      <c r="L77" s="3"/>
      <c r="O77" s="227"/>
      <c r="Q77" s="94"/>
      <c r="R77" s="94"/>
      <c r="S77" s="94"/>
      <c r="T77" s="94"/>
    </row>
    <row r="78" ht="15.75" customHeight="1">
      <c r="A78" s="204">
        <v>46120.0</v>
      </c>
      <c r="B78" s="222" t="s">
        <v>49</v>
      </c>
      <c r="C78" s="206" t="s">
        <v>9</v>
      </c>
      <c r="D78" s="229">
        <v>46120.81337962963</v>
      </c>
      <c r="E78" s="3"/>
      <c r="F78" s="3"/>
      <c r="G78" s="3"/>
      <c r="H78" s="3"/>
      <c r="J78" s="226"/>
      <c r="K78" s="3"/>
      <c r="L78" s="3"/>
      <c r="O78" s="227"/>
      <c r="Q78" s="94"/>
      <c r="R78" s="94"/>
      <c r="S78" s="94"/>
      <c r="T78" s="94"/>
    </row>
    <row r="79" ht="15.75" customHeight="1">
      <c r="A79" s="204">
        <v>46121.0</v>
      </c>
      <c r="B79" s="222" t="s">
        <v>9</v>
      </c>
      <c r="C79" s="206" t="s">
        <v>3</v>
      </c>
      <c r="D79" s="229">
        <v>46121.83677083333</v>
      </c>
      <c r="E79" s="3"/>
      <c r="F79" s="3"/>
      <c r="G79" s="3"/>
      <c r="H79" s="3"/>
      <c r="J79" s="226"/>
      <c r="K79" s="3"/>
      <c r="L79" s="3"/>
      <c r="O79" s="227"/>
      <c r="Q79" s="94"/>
      <c r="R79" s="94"/>
      <c r="S79" s="94"/>
      <c r="T79" s="94"/>
    </row>
    <row r="80" ht="15.75" customHeight="1">
      <c r="A80" s="204">
        <v>46121.0</v>
      </c>
      <c r="B80" s="222" t="s">
        <v>73</v>
      </c>
      <c r="C80" s="206" t="s">
        <v>3</v>
      </c>
      <c r="D80" s="229">
        <v>46121.83677083333</v>
      </c>
      <c r="E80" s="3"/>
      <c r="F80" s="3"/>
      <c r="G80" s="3"/>
      <c r="H80" s="3"/>
      <c r="J80" s="226"/>
      <c r="K80" s="3"/>
      <c r="L80" s="3"/>
      <c r="O80" s="227"/>
      <c r="Q80" s="94"/>
      <c r="R80" s="94"/>
      <c r="S80" s="94"/>
      <c r="T80" s="94"/>
    </row>
    <row r="81" ht="15.75" customHeight="1">
      <c r="A81" s="204">
        <v>46122.0</v>
      </c>
      <c r="B81" s="222" t="s">
        <v>5</v>
      </c>
      <c r="C81" s="206" t="s">
        <v>9</v>
      </c>
      <c r="D81" s="229">
        <v>46122.820752314816</v>
      </c>
      <c r="E81" s="3"/>
      <c r="F81" s="3"/>
      <c r="G81" s="3"/>
      <c r="H81" s="3"/>
      <c r="J81" s="226"/>
      <c r="K81" s="3"/>
      <c r="L81" s="3"/>
      <c r="O81" s="227"/>
      <c r="Q81" s="94"/>
      <c r="R81" s="94"/>
      <c r="S81" s="94"/>
      <c r="T81" s="94"/>
    </row>
    <row r="82" ht="15.75" customHeight="1">
      <c r="A82" s="204">
        <v>46122.0</v>
      </c>
      <c r="B82" s="222" t="s">
        <v>57</v>
      </c>
      <c r="C82" s="206" t="s">
        <v>9</v>
      </c>
      <c r="D82" s="207">
        <v>46122.820752314816</v>
      </c>
      <c r="E82" s="3"/>
      <c r="F82" s="3"/>
      <c r="G82" s="3"/>
      <c r="H82" s="3"/>
      <c r="J82" s="226"/>
      <c r="K82" s="3"/>
      <c r="L82" s="3"/>
      <c r="O82" s="227"/>
      <c r="Q82" s="94"/>
      <c r="R82" s="94"/>
      <c r="S82" s="94"/>
      <c r="T82" s="94"/>
    </row>
    <row r="83" ht="15.75" customHeight="1">
      <c r="A83" s="204">
        <v>46123.0</v>
      </c>
      <c r="B83" s="222" t="s">
        <v>7</v>
      </c>
      <c r="C83" s="206" t="s">
        <v>9</v>
      </c>
      <c r="D83" s="207">
        <v>46123.828043981484</v>
      </c>
      <c r="E83" s="3"/>
      <c r="F83" s="3"/>
      <c r="G83" s="3"/>
      <c r="H83" s="3"/>
      <c r="J83" s="226"/>
      <c r="K83" s="3"/>
      <c r="L83" s="3"/>
      <c r="O83" s="227"/>
      <c r="Q83" s="94"/>
      <c r="R83" s="94"/>
      <c r="S83" s="94"/>
      <c r="T83" s="94"/>
    </row>
    <row r="84" ht="15.75" customHeight="1">
      <c r="A84" s="204">
        <v>46123.0</v>
      </c>
      <c r="B84" s="222" t="s">
        <v>65</v>
      </c>
      <c r="C84" s="206" t="s">
        <v>9</v>
      </c>
      <c r="D84" s="207">
        <v>46123.828043981484</v>
      </c>
      <c r="E84" s="3"/>
      <c r="F84" s="3"/>
      <c r="G84" s="3"/>
      <c r="H84" s="3"/>
      <c r="J84" s="226"/>
      <c r="K84" s="3"/>
      <c r="L84" s="3"/>
      <c r="O84" s="227"/>
      <c r="Q84" s="94"/>
      <c r="R84" s="94"/>
      <c r="S84" s="94"/>
      <c r="T84" s="94"/>
    </row>
    <row r="85" ht="15.75" customHeight="1">
      <c r="A85" s="204">
        <v>46124.0</v>
      </c>
      <c r="B85" s="222" t="s">
        <v>78</v>
      </c>
      <c r="C85" s="206" t="s">
        <v>5</v>
      </c>
      <c r="D85" s="207">
        <v>46124.84284722222</v>
      </c>
      <c r="E85" s="3"/>
      <c r="F85" s="3"/>
      <c r="G85" s="3"/>
      <c r="H85" s="3"/>
      <c r="J85" s="226"/>
      <c r="K85" s="3"/>
      <c r="L85" s="3"/>
      <c r="O85" s="227"/>
      <c r="Q85" s="94"/>
      <c r="R85" s="94"/>
      <c r="S85" s="94"/>
      <c r="T85" s="94"/>
    </row>
    <row r="86" ht="15.75" customHeight="1">
      <c r="A86" s="204">
        <v>46124.0</v>
      </c>
      <c r="B86" s="222" t="s">
        <v>50</v>
      </c>
      <c r="C86" s="206" t="s">
        <v>5</v>
      </c>
      <c r="D86" s="207">
        <v>46124.84284722222</v>
      </c>
      <c r="E86" s="3"/>
      <c r="F86" s="3"/>
      <c r="G86" s="3"/>
      <c r="H86" s="3"/>
      <c r="J86" s="226"/>
      <c r="K86" s="3"/>
      <c r="L86" s="3"/>
      <c r="O86" s="232"/>
      <c r="P86" s="233"/>
      <c r="Q86" s="233"/>
      <c r="R86" s="233"/>
      <c r="S86" s="233"/>
      <c r="T86" s="233"/>
      <c r="U86" s="233"/>
      <c r="V86" s="233"/>
      <c r="W86" s="233"/>
      <c r="X86" s="233"/>
    </row>
    <row r="87" ht="15.75" customHeight="1">
      <c r="A87" s="204">
        <v>46125.0</v>
      </c>
      <c r="B87" s="222" t="s">
        <v>80</v>
      </c>
      <c r="C87" s="206" t="s">
        <v>7</v>
      </c>
      <c r="D87" s="207">
        <v>46125.84017361111</v>
      </c>
      <c r="E87" s="3"/>
      <c r="F87" s="3"/>
      <c r="G87" s="3"/>
      <c r="H87" s="3"/>
      <c r="J87" s="226"/>
      <c r="K87" s="3"/>
      <c r="L87" s="3"/>
      <c r="O87" s="232"/>
      <c r="P87" s="233"/>
      <c r="Q87" s="233"/>
      <c r="R87" s="233"/>
      <c r="S87" s="233"/>
      <c r="T87" s="233"/>
      <c r="U87" s="233"/>
      <c r="V87" s="233"/>
      <c r="W87" s="233"/>
      <c r="X87" s="233"/>
    </row>
    <row r="88" ht="15.75" customHeight="1">
      <c r="A88" s="204">
        <v>46125.0</v>
      </c>
      <c r="B88" s="222" t="s">
        <v>59</v>
      </c>
      <c r="C88" s="206" t="s">
        <v>7</v>
      </c>
      <c r="D88" s="207">
        <v>46125.84017361111</v>
      </c>
      <c r="E88" s="3"/>
      <c r="F88" s="3"/>
      <c r="G88" s="3"/>
      <c r="H88" s="3"/>
      <c r="J88" s="226"/>
      <c r="K88" s="3"/>
      <c r="L88" s="3"/>
      <c r="O88" s="232"/>
      <c r="P88" s="233"/>
      <c r="Q88" s="233"/>
      <c r="R88" s="233"/>
      <c r="S88" s="233"/>
      <c r="T88" s="233"/>
      <c r="U88" s="233"/>
      <c r="V88" s="233"/>
      <c r="W88" s="233"/>
      <c r="X88" s="233"/>
    </row>
    <row r="89" ht="15.75" customHeight="1">
      <c r="A89" s="204">
        <v>46126.0</v>
      </c>
      <c r="B89" s="222" t="s">
        <v>66</v>
      </c>
      <c r="C89" s="206" t="s">
        <v>5</v>
      </c>
      <c r="D89" s="207">
        <v>46126.82599537037</v>
      </c>
      <c r="E89" s="3"/>
      <c r="F89" s="3"/>
      <c r="G89" s="3"/>
      <c r="H89" s="3"/>
      <c r="J89" s="226"/>
      <c r="K89" s="3"/>
      <c r="L89" s="3"/>
      <c r="O89" s="232"/>
      <c r="P89" s="233"/>
      <c r="Q89" s="233"/>
      <c r="R89" s="233"/>
      <c r="S89" s="233"/>
      <c r="T89" s="233"/>
      <c r="U89" s="233"/>
      <c r="V89" s="233"/>
      <c r="W89" s="233"/>
      <c r="X89" s="233"/>
    </row>
    <row r="90" ht="15.75" customHeight="1">
      <c r="A90" s="204">
        <v>46126.0</v>
      </c>
      <c r="B90" s="222"/>
      <c r="C90" s="206" t="s">
        <v>5</v>
      </c>
      <c r="D90" s="207">
        <v>46126.82599537037</v>
      </c>
      <c r="E90" s="3"/>
      <c r="F90" s="3"/>
      <c r="G90" s="3"/>
      <c r="H90" s="3"/>
      <c r="J90" s="226"/>
      <c r="K90" s="3"/>
      <c r="L90" s="3"/>
      <c r="O90" s="232"/>
      <c r="P90" s="233"/>
      <c r="Q90" s="233"/>
      <c r="R90" s="233"/>
      <c r="S90" s="233"/>
      <c r="T90" s="233"/>
      <c r="U90" s="233"/>
      <c r="V90" s="233"/>
      <c r="W90" s="233"/>
      <c r="X90" s="233"/>
    </row>
    <row r="91" ht="15.75" customHeight="1">
      <c r="A91" s="204">
        <v>46127.0</v>
      </c>
      <c r="B91" s="222" t="s">
        <v>62</v>
      </c>
      <c r="C91" s="206" t="s">
        <v>7</v>
      </c>
      <c r="D91" s="207">
        <v>46127.84107638889</v>
      </c>
      <c r="E91" s="3"/>
      <c r="F91" s="3"/>
      <c r="G91" s="3"/>
      <c r="H91" s="3"/>
      <c r="J91" s="226"/>
      <c r="K91" s="3"/>
      <c r="L91" s="3"/>
      <c r="O91" s="232"/>
      <c r="P91" s="233"/>
      <c r="Q91" s="233"/>
      <c r="R91" s="233"/>
      <c r="S91" s="233"/>
      <c r="T91" s="233"/>
      <c r="U91" s="233"/>
      <c r="V91" s="233"/>
      <c r="W91" s="233"/>
      <c r="X91" s="233"/>
    </row>
    <row r="92" ht="15.75" customHeight="1">
      <c r="A92" s="204">
        <v>46127.0</v>
      </c>
      <c r="B92" s="222" t="s">
        <v>61</v>
      </c>
      <c r="C92" s="206" t="s">
        <v>7</v>
      </c>
      <c r="D92" s="207">
        <v>46127.84107638889</v>
      </c>
      <c r="E92" s="3"/>
      <c r="F92" s="3"/>
      <c r="G92" s="3"/>
      <c r="H92" s="3"/>
      <c r="J92" s="226"/>
      <c r="K92" s="3"/>
      <c r="L92" s="3"/>
      <c r="O92" s="227"/>
      <c r="Q92" s="94"/>
      <c r="R92" s="94"/>
      <c r="S92" s="94"/>
      <c r="T92" s="94"/>
    </row>
    <row r="93" ht="15.75" customHeight="1">
      <c r="A93" s="204">
        <v>46128.0</v>
      </c>
      <c r="B93" s="222" t="s">
        <v>54</v>
      </c>
      <c r="C93" s="206" t="s">
        <v>9</v>
      </c>
      <c r="D93" s="207">
        <v>46128.809432870374</v>
      </c>
      <c r="E93" s="3"/>
      <c r="F93" s="3"/>
      <c r="G93" s="3"/>
      <c r="H93" s="3"/>
      <c r="J93" s="226"/>
      <c r="K93" s="3"/>
      <c r="L93" s="3"/>
      <c r="O93" s="227"/>
      <c r="Q93" s="94"/>
      <c r="R93" s="94"/>
      <c r="S93" s="94"/>
      <c r="T93" s="94"/>
    </row>
    <row r="94" ht="15.75" customHeight="1">
      <c r="A94" s="204">
        <v>46128.0</v>
      </c>
      <c r="B94" s="222" t="s">
        <v>69</v>
      </c>
      <c r="C94" s="206" t="s">
        <v>9</v>
      </c>
      <c r="D94" s="207">
        <v>46128.809432870374</v>
      </c>
      <c r="E94" s="3"/>
      <c r="F94" s="3"/>
      <c r="G94" s="3"/>
      <c r="H94" s="3"/>
      <c r="J94" s="226"/>
      <c r="K94" s="3"/>
      <c r="L94" s="3"/>
      <c r="O94" s="227"/>
      <c r="Q94" s="94"/>
      <c r="R94" s="94"/>
      <c r="S94" s="94"/>
      <c r="T94" s="94"/>
    </row>
    <row r="95" ht="15.75" customHeight="1">
      <c r="A95" s="204">
        <v>46129.0</v>
      </c>
      <c r="B95" s="222" t="s">
        <v>47</v>
      </c>
      <c r="C95" s="206" t="s">
        <v>9</v>
      </c>
      <c r="D95" s="207">
        <v>46129.83940972222</v>
      </c>
      <c r="E95" s="3"/>
      <c r="F95" s="3"/>
      <c r="G95" s="3"/>
      <c r="H95" s="3"/>
      <c r="J95" s="226"/>
      <c r="K95" s="3"/>
      <c r="L95" s="3"/>
      <c r="O95" s="227"/>
      <c r="Q95" s="94"/>
      <c r="R95" s="94"/>
      <c r="S95" s="94"/>
      <c r="T95" s="94"/>
    </row>
    <row r="96" ht="15.75" customHeight="1">
      <c r="A96" s="204">
        <v>46129.0</v>
      </c>
      <c r="B96" s="222" t="s">
        <v>63</v>
      </c>
      <c r="C96" s="206" t="s">
        <v>9</v>
      </c>
      <c r="D96" s="207">
        <v>46129.83940972222</v>
      </c>
      <c r="E96" s="3"/>
      <c r="F96" s="3"/>
      <c r="G96" s="3"/>
      <c r="H96" s="3"/>
      <c r="J96" s="226"/>
      <c r="K96" s="3"/>
      <c r="L96" s="3"/>
      <c r="O96" s="227"/>
      <c r="Q96" s="94"/>
      <c r="R96" s="94"/>
      <c r="S96" s="94"/>
      <c r="T96" s="94"/>
    </row>
    <row r="97" ht="15.75" customHeight="1">
      <c r="A97" s="228">
        <v>46130.0</v>
      </c>
      <c r="B97" s="222" t="s">
        <v>65</v>
      </c>
      <c r="C97" s="206" t="s">
        <v>9</v>
      </c>
      <c r="D97" s="207">
        <v>46130.835486111115</v>
      </c>
      <c r="E97" s="3"/>
      <c r="F97" s="3"/>
      <c r="G97" s="3"/>
      <c r="H97" s="3"/>
      <c r="J97" s="226"/>
      <c r="K97" s="3"/>
      <c r="L97" s="3"/>
      <c r="O97" s="227"/>
      <c r="Q97" s="94"/>
      <c r="R97" s="94"/>
      <c r="S97" s="94"/>
      <c r="T97" s="94"/>
    </row>
    <row r="98" ht="15.75" customHeight="1">
      <c r="A98" s="204">
        <v>46130.0</v>
      </c>
      <c r="B98" s="222" t="s">
        <v>70</v>
      </c>
      <c r="C98" s="206" t="s">
        <v>9</v>
      </c>
      <c r="D98" s="207">
        <v>46130.835486111115</v>
      </c>
      <c r="E98" s="3"/>
      <c r="F98" s="3"/>
      <c r="G98" s="3"/>
      <c r="H98" s="3"/>
      <c r="J98" s="226"/>
      <c r="K98" s="3"/>
      <c r="L98" s="3"/>
      <c r="O98" s="227"/>
      <c r="Q98" s="94"/>
      <c r="R98" s="94"/>
      <c r="S98" s="94"/>
      <c r="T98" s="94"/>
    </row>
    <row r="99" ht="15.75" customHeight="1">
      <c r="A99" s="204">
        <v>46133.0</v>
      </c>
      <c r="B99" s="222" t="s">
        <v>9</v>
      </c>
      <c r="C99" s="206" t="s">
        <v>9</v>
      </c>
      <c r="D99" s="207">
        <v>46133.80787037037</v>
      </c>
      <c r="E99" s="3"/>
      <c r="F99" s="3"/>
      <c r="G99" s="3"/>
      <c r="H99" s="3"/>
      <c r="J99" s="226"/>
      <c r="K99" s="3"/>
      <c r="L99" s="3"/>
      <c r="O99" s="227"/>
      <c r="Q99" s="94"/>
      <c r="R99" s="94"/>
      <c r="S99" s="94"/>
      <c r="T99" s="94"/>
    </row>
    <row r="100" ht="15.75" customHeight="1">
      <c r="A100" s="204">
        <v>46133.0</v>
      </c>
      <c r="B100" s="222" t="s">
        <v>52</v>
      </c>
      <c r="C100" s="206" t="s">
        <v>9</v>
      </c>
      <c r="D100" s="207">
        <v>46133.80787037037</v>
      </c>
      <c r="E100" s="3"/>
      <c r="F100" s="3"/>
      <c r="G100" s="3"/>
      <c r="H100" s="3"/>
      <c r="J100" s="226"/>
      <c r="K100" s="3"/>
      <c r="L100" s="3"/>
      <c r="O100" s="227"/>
      <c r="Q100" s="94"/>
      <c r="R100" s="94"/>
      <c r="S100" s="94"/>
      <c r="T100" s="94"/>
    </row>
    <row r="101" ht="15.75" customHeight="1">
      <c r="A101" s="204">
        <v>46133.0</v>
      </c>
      <c r="B101" s="222" t="s">
        <v>73</v>
      </c>
      <c r="C101" s="223"/>
      <c r="D101" s="231"/>
      <c r="E101" s="3"/>
      <c r="F101" s="3"/>
      <c r="G101" s="3"/>
      <c r="H101" s="3"/>
      <c r="J101" s="226"/>
      <c r="K101" s="3"/>
      <c r="L101" s="3"/>
      <c r="O101" s="227"/>
      <c r="Q101" s="94"/>
      <c r="R101" s="94"/>
      <c r="S101" s="94"/>
      <c r="T101" s="94"/>
    </row>
    <row r="102" ht="15.75" customHeight="1">
      <c r="A102" s="204">
        <v>46133.0</v>
      </c>
      <c r="B102" s="222" t="s">
        <v>53</v>
      </c>
      <c r="C102" s="223"/>
      <c r="D102" s="231"/>
      <c r="E102" s="3"/>
      <c r="F102" s="3"/>
      <c r="G102" s="3"/>
      <c r="H102" s="3"/>
      <c r="J102" s="226"/>
      <c r="K102" s="3"/>
      <c r="L102" s="3"/>
      <c r="O102" s="227"/>
      <c r="Q102" s="94"/>
      <c r="R102" s="94"/>
      <c r="S102" s="94"/>
      <c r="T102" s="94"/>
    </row>
    <row r="103" ht="15.75" customHeight="1">
      <c r="A103" s="204">
        <v>46134.0</v>
      </c>
      <c r="B103" s="222" t="s">
        <v>50</v>
      </c>
      <c r="C103" s="206" t="s">
        <v>5</v>
      </c>
      <c r="D103" s="207">
        <v>46134.83875</v>
      </c>
      <c r="E103" s="3"/>
      <c r="F103" s="3"/>
      <c r="G103" s="3"/>
      <c r="H103" s="3"/>
      <c r="J103" s="226"/>
      <c r="K103" s="3"/>
      <c r="L103" s="3"/>
      <c r="O103" s="227"/>
      <c r="Q103" s="94"/>
      <c r="R103" s="94"/>
      <c r="S103" s="94"/>
      <c r="T103" s="94"/>
    </row>
    <row r="104" ht="15.75" customHeight="1">
      <c r="A104" s="204">
        <v>46134.0</v>
      </c>
      <c r="B104" s="222" t="s">
        <v>5</v>
      </c>
      <c r="C104" s="206" t="s">
        <v>5</v>
      </c>
      <c r="D104" s="207">
        <v>46134.83875</v>
      </c>
      <c r="E104" s="3"/>
      <c r="F104" s="3"/>
      <c r="G104" s="3"/>
      <c r="H104" s="3"/>
      <c r="J104" s="226"/>
      <c r="K104" s="3"/>
      <c r="L104" s="3"/>
      <c r="O104" s="227"/>
      <c r="Q104" s="94"/>
      <c r="R104" s="94"/>
      <c r="S104" s="94"/>
      <c r="T104" s="94"/>
    </row>
    <row r="105" ht="15.75" customHeight="1">
      <c r="A105" s="204">
        <v>46136.0</v>
      </c>
      <c r="B105" s="222" t="s">
        <v>49</v>
      </c>
      <c r="C105" s="206" t="s">
        <v>9</v>
      </c>
      <c r="D105" s="207">
        <v>46136.833449074074</v>
      </c>
      <c r="E105" s="3"/>
      <c r="F105" s="3"/>
      <c r="G105" s="3"/>
      <c r="H105" s="3"/>
      <c r="J105" s="226"/>
      <c r="K105" s="3"/>
      <c r="L105" s="3"/>
      <c r="O105" s="227"/>
      <c r="Q105" s="94"/>
      <c r="R105" s="94"/>
      <c r="S105" s="94"/>
      <c r="T105" s="94"/>
    </row>
    <row r="106" ht="15.75" customHeight="1">
      <c r="A106" s="204">
        <v>46136.0</v>
      </c>
      <c r="B106" s="222" t="s">
        <v>57</v>
      </c>
      <c r="C106" s="206" t="s">
        <v>9</v>
      </c>
      <c r="D106" s="207">
        <v>46136.833449074074</v>
      </c>
      <c r="E106" s="3"/>
      <c r="F106" s="3"/>
      <c r="G106" s="3"/>
      <c r="H106" s="3"/>
      <c r="J106" s="226"/>
      <c r="K106" s="3"/>
      <c r="L106" s="3"/>
      <c r="O106" s="227"/>
      <c r="Q106" s="94"/>
      <c r="R106" s="94"/>
      <c r="S106" s="94"/>
      <c r="T106" s="94"/>
    </row>
    <row r="107" ht="15.75" customHeight="1">
      <c r="A107" s="204">
        <v>46137.0</v>
      </c>
      <c r="B107" s="222" t="s">
        <v>7</v>
      </c>
      <c r="C107" s="206" t="s">
        <v>5</v>
      </c>
      <c r="D107" s="207">
        <v>46137.840092592596</v>
      </c>
      <c r="E107" s="3"/>
      <c r="F107" s="3"/>
      <c r="G107" s="3"/>
      <c r="H107" s="3"/>
      <c r="J107" s="226"/>
      <c r="K107" s="3"/>
      <c r="L107" s="3"/>
      <c r="O107" s="227"/>
      <c r="Q107" s="94"/>
      <c r="R107" s="94"/>
      <c r="S107" s="94"/>
      <c r="T107" s="94"/>
    </row>
    <row r="108" ht="15.75" customHeight="1">
      <c r="A108" s="204">
        <v>46137.0</v>
      </c>
      <c r="B108" s="222" t="s">
        <v>80</v>
      </c>
      <c r="C108" s="206" t="s">
        <v>5</v>
      </c>
      <c r="D108" s="207">
        <v>46137.840092592596</v>
      </c>
      <c r="E108" s="3"/>
      <c r="F108" s="3"/>
      <c r="G108" s="3"/>
      <c r="H108" s="3"/>
      <c r="J108" s="226"/>
      <c r="K108" s="3"/>
      <c r="L108" s="3"/>
      <c r="O108" s="227"/>
      <c r="Q108" s="94"/>
      <c r="R108" s="94"/>
      <c r="S108" s="94"/>
      <c r="T108" s="94"/>
    </row>
    <row r="109" ht="15.75" customHeight="1">
      <c r="A109" s="204">
        <v>46138.0</v>
      </c>
      <c r="B109" s="222" t="s">
        <v>78</v>
      </c>
      <c r="C109" s="206" t="s">
        <v>9</v>
      </c>
      <c r="D109" s="207">
        <v>46138.83497685185</v>
      </c>
      <c r="E109" s="3"/>
      <c r="F109" s="3"/>
      <c r="G109" s="3"/>
      <c r="H109" s="3"/>
      <c r="J109" s="226"/>
      <c r="K109" s="3"/>
      <c r="L109" s="3"/>
      <c r="O109" s="227"/>
      <c r="Q109" s="94"/>
      <c r="R109" s="94"/>
      <c r="S109" s="94"/>
      <c r="T109" s="94"/>
    </row>
    <row r="110" ht="15.75" customHeight="1">
      <c r="A110" s="204">
        <v>46138.0</v>
      </c>
      <c r="B110" s="222"/>
      <c r="C110" s="206" t="s">
        <v>9</v>
      </c>
      <c r="D110" s="207">
        <v>46138.83497685185</v>
      </c>
      <c r="E110" s="3"/>
      <c r="F110" s="3"/>
      <c r="G110" s="3"/>
      <c r="H110" s="3"/>
      <c r="J110" s="226"/>
      <c r="K110" s="3"/>
      <c r="L110" s="3"/>
      <c r="O110" s="227"/>
      <c r="Q110" s="94"/>
      <c r="R110" s="94"/>
      <c r="S110" s="94"/>
      <c r="T110" s="94"/>
    </row>
    <row r="111" ht="15.75" customHeight="1">
      <c r="A111" s="204">
        <v>46139.0</v>
      </c>
      <c r="B111" s="222" t="s">
        <v>59</v>
      </c>
      <c r="C111" s="206" t="s">
        <v>9</v>
      </c>
      <c r="D111" s="207">
        <v>46139.824849537035</v>
      </c>
      <c r="E111" s="3"/>
      <c r="F111" s="3"/>
      <c r="G111" s="3"/>
      <c r="H111" s="3"/>
      <c r="J111" s="226"/>
      <c r="K111" s="3"/>
      <c r="L111" s="3"/>
      <c r="O111" s="227"/>
      <c r="Q111" s="94"/>
      <c r="R111" s="94"/>
      <c r="S111" s="94"/>
      <c r="T111" s="94"/>
    </row>
    <row r="112" ht="15.75" customHeight="1">
      <c r="A112" s="204">
        <v>46139.0</v>
      </c>
      <c r="B112" s="222" t="s">
        <v>62</v>
      </c>
      <c r="C112" s="206" t="s">
        <v>9</v>
      </c>
      <c r="D112" s="207">
        <v>46139.824849537035</v>
      </c>
      <c r="E112" s="3"/>
      <c r="F112" s="3"/>
      <c r="G112" s="3"/>
      <c r="H112" s="3"/>
      <c r="J112" s="226"/>
      <c r="K112" s="3"/>
      <c r="L112" s="3"/>
      <c r="O112" s="227"/>
      <c r="Q112" s="94"/>
      <c r="R112" s="94"/>
      <c r="S112" s="94"/>
      <c r="T112" s="94"/>
    </row>
    <row r="113" ht="15.75" customHeight="1">
      <c r="A113" s="204">
        <v>46140.0</v>
      </c>
      <c r="B113" s="222" t="s">
        <v>61</v>
      </c>
      <c r="C113" s="206" t="s">
        <v>9</v>
      </c>
      <c r="D113" s="207">
        <v>46140.82094907408</v>
      </c>
      <c r="E113" s="3"/>
      <c r="F113" s="3"/>
      <c r="G113" s="3"/>
      <c r="H113" s="3"/>
      <c r="J113" s="226"/>
      <c r="K113" s="3"/>
      <c r="L113" s="3"/>
      <c r="O113" s="227"/>
      <c r="Q113" s="94"/>
      <c r="R113" s="94"/>
      <c r="S113" s="94"/>
      <c r="T113" s="94"/>
    </row>
    <row r="114" ht="15.75" customHeight="1">
      <c r="A114" s="204">
        <v>46140.0</v>
      </c>
      <c r="B114" s="222" t="s">
        <v>66</v>
      </c>
      <c r="C114" s="206" t="s">
        <v>9</v>
      </c>
      <c r="D114" s="207">
        <v>46140.82094907408</v>
      </c>
      <c r="E114" s="3"/>
      <c r="F114" s="3"/>
      <c r="G114" s="3"/>
      <c r="H114" s="3"/>
      <c r="J114" s="226"/>
      <c r="K114" s="3"/>
      <c r="L114" s="3"/>
      <c r="O114" s="227"/>
      <c r="Q114" s="94"/>
      <c r="R114" s="94"/>
      <c r="S114" s="94"/>
      <c r="T114" s="94"/>
    </row>
    <row r="115" ht="15.75" customHeight="1">
      <c r="A115" s="204">
        <v>46141.0</v>
      </c>
      <c r="B115" s="222" t="s">
        <v>54</v>
      </c>
      <c r="C115" s="206" t="s">
        <v>7</v>
      </c>
      <c r="D115" s="207">
        <v>46141.83763888889</v>
      </c>
      <c r="E115" s="3"/>
      <c r="F115" s="3"/>
      <c r="G115" s="3"/>
      <c r="H115" s="3"/>
      <c r="J115" s="226"/>
      <c r="K115" s="3"/>
      <c r="L115" s="3"/>
      <c r="O115" s="227"/>
      <c r="Q115" s="94"/>
      <c r="R115" s="94"/>
      <c r="S115" s="94"/>
      <c r="T115" s="94"/>
      <c r="Y115" s="8"/>
    </row>
    <row r="116" ht="15.75" customHeight="1">
      <c r="A116" s="204">
        <v>46141.0</v>
      </c>
      <c r="B116" s="222" t="s">
        <v>69</v>
      </c>
      <c r="C116" s="206" t="s">
        <v>7</v>
      </c>
      <c r="D116" s="207">
        <v>46141.83763888889</v>
      </c>
      <c r="E116" s="3"/>
      <c r="F116" s="3"/>
      <c r="G116" s="3"/>
      <c r="H116" s="3"/>
      <c r="J116" s="226"/>
      <c r="K116" s="3"/>
      <c r="L116" s="3"/>
      <c r="O116" s="227"/>
      <c r="Q116" s="94"/>
      <c r="R116" s="94"/>
      <c r="S116" s="94"/>
      <c r="T116" s="94"/>
    </row>
    <row r="117" ht="15.75" customHeight="1">
      <c r="A117" s="204">
        <v>46142.0</v>
      </c>
      <c r="B117" s="222" t="s">
        <v>47</v>
      </c>
      <c r="C117" s="206" t="s">
        <v>9</v>
      </c>
      <c r="D117" s="207">
        <v>46142.82869212963</v>
      </c>
      <c r="E117" s="3"/>
      <c r="F117" s="3"/>
      <c r="G117" s="3"/>
      <c r="H117" s="3"/>
      <c r="J117" s="226"/>
      <c r="K117" s="3"/>
      <c r="L117" s="3"/>
      <c r="O117" s="227"/>
      <c r="Q117" s="94"/>
      <c r="R117" s="94"/>
      <c r="S117" s="94"/>
      <c r="T117" s="94"/>
    </row>
    <row r="118" ht="15.75" customHeight="1">
      <c r="A118" s="204">
        <v>46142.0</v>
      </c>
      <c r="B118" s="222" t="s">
        <v>54</v>
      </c>
      <c r="C118" s="206" t="s">
        <v>9</v>
      </c>
      <c r="D118" s="207">
        <v>46142.82869212963</v>
      </c>
      <c r="E118" s="3"/>
      <c r="F118" s="3"/>
      <c r="G118" s="3"/>
      <c r="H118" s="3"/>
      <c r="J118" s="226"/>
      <c r="K118" s="3"/>
      <c r="L118" s="3"/>
      <c r="O118" s="227"/>
      <c r="Q118" s="94"/>
      <c r="R118" s="94"/>
      <c r="S118" s="94"/>
      <c r="T118" s="94"/>
    </row>
    <row r="119" ht="15.75" customHeight="1">
      <c r="A119" s="204">
        <v>46143.0</v>
      </c>
      <c r="B119" s="222" t="s">
        <v>63</v>
      </c>
      <c r="C119" s="206" t="s">
        <v>5</v>
      </c>
      <c r="D119" s="207">
        <v>46143.833553240744</v>
      </c>
      <c r="E119" s="3"/>
      <c r="F119" s="3"/>
      <c r="G119" s="3"/>
      <c r="H119" s="3"/>
      <c r="J119" s="226"/>
      <c r="K119" s="3"/>
      <c r="L119" s="3"/>
      <c r="O119" s="227"/>
      <c r="Q119" s="94"/>
      <c r="R119" s="94"/>
      <c r="S119" s="94"/>
      <c r="T119" s="94"/>
    </row>
    <row r="120" ht="15.75" customHeight="1">
      <c r="A120" s="204">
        <v>46143.0</v>
      </c>
      <c r="B120" s="222" t="s">
        <v>70</v>
      </c>
      <c r="C120" s="206" t="s">
        <v>5</v>
      </c>
      <c r="D120" s="207">
        <v>46143.833553240744</v>
      </c>
      <c r="E120" s="3"/>
      <c r="F120" s="3"/>
      <c r="G120" s="3"/>
      <c r="H120" s="3"/>
      <c r="J120" s="226"/>
      <c r="K120" s="3"/>
      <c r="L120" s="3"/>
      <c r="O120" s="227"/>
      <c r="Q120" s="94"/>
      <c r="R120" s="94"/>
      <c r="S120" s="94"/>
      <c r="T120" s="94"/>
    </row>
    <row r="121" ht="15.75" customHeight="1">
      <c r="A121" s="204">
        <v>46144.0</v>
      </c>
      <c r="B121" s="222" t="s">
        <v>65</v>
      </c>
      <c r="C121" s="206" t="s">
        <v>7</v>
      </c>
      <c r="D121" s="207">
        <v>46144.82864583333</v>
      </c>
      <c r="E121" s="3"/>
      <c r="F121" s="3"/>
      <c r="G121" s="3"/>
      <c r="H121" s="3"/>
      <c r="J121" s="226"/>
      <c r="K121" s="3"/>
      <c r="L121" s="3"/>
      <c r="O121" s="227"/>
      <c r="Q121" s="94"/>
      <c r="R121" s="94"/>
      <c r="S121" s="94"/>
      <c r="T121" s="94"/>
    </row>
    <row r="122" ht="15.75" customHeight="1">
      <c r="A122" s="204">
        <v>46144.0</v>
      </c>
      <c r="B122" s="222" t="s">
        <v>9</v>
      </c>
      <c r="C122" s="206" t="s">
        <v>7</v>
      </c>
      <c r="D122" s="207">
        <v>46144.82864583333</v>
      </c>
      <c r="E122" s="3"/>
      <c r="F122" s="3"/>
      <c r="G122" s="3"/>
      <c r="H122" s="3"/>
      <c r="J122" s="226"/>
      <c r="K122" s="3"/>
      <c r="L122" s="3"/>
      <c r="O122" s="227"/>
      <c r="Q122" s="94"/>
      <c r="R122" s="94"/>
      <c r="S122" s="94"/>
      <c r="T122" s="94"/>
    </row>
    <row r="123" ht="15.75" customHeight="1">
      <c r="A123" s="204">
        <v>46145.0</v>
      </c>
      <c r="B123" s="222" t="s">
        <v>52</v>
      </c>
      <c r="C123" s="206" t="s">
        <v>5</v>
      </c>
      <c r="D123" s="207">
        <v>46145.83449074074</v>
      </c>
      <c r="E123" s="3"/>
      <c r="F123" s="3"/>
      <c r="G123" s="3"/>
      <c r="H123" s="3"/>
      <c r="J123" s="226"/>
      <c r="K123" s="3"/>
      <c r="L123" s="3"/>
      <c r="O123" s="227"/>
      <c r="Q123" s="94"/>
      <c r="R123" s="94"/>
      <c r="S123" s="94"/>
      <c r="T123" s="94"/>
    </row>
    <row r="124" ht="15.75" customHeight="1">
      <c r="A124" s="204">
        <v>46145.0</v>
      </c>
      <c r="B124" s="222" t="s">
        <v>73</v>
      </c>
      <c r="C124" s="206" t="s">
        <v>5</v>
      </c>
      <c r="D124" s="207">
        <v>46145.83449074074</v>
      </c>
      <c r="E124" s="3"/>
      <c r="F124" s="3"/>
      <c r="G124" s="3"/>
      <c r="H124" s="3"/>
      <c r="J124" s="226"/>
      <c r="K124" s="3"/>
      <c r="L124" s="3"/>
      <c r="O124" s="227"/>
      <c r="Q124" s="94"/>
      <c r="R124" s="94"/>
      <c r="S124" s="94"/>
      <c r="T124" s="94"/>
    </row>
    <row r="125" ht="15.75" customHeight="1">
      <c r="A125" s="204">
        <v>46146.0</v>
      </c>
      <c r="B125" s="222" t="s">
        <v>53</v>
      </c>
      <c r="C125" s="206" t="s">
        <v>9</v>
      </c>
      <c r="D125" s="207">
        <v>46146.82734953704</v>
      </c>
      <c r="E125" s="3"/>
      <c r="F125" s="3"/>
      <c r="G125" s="3"/>
      <c r="H125" s="3"/>
      <c r="J125" s="226"/>
      <c r="K125" s="3"/>
      <c r="L125" s="3"/>
      <c r="O125" s="227"/>
      <c r="Q125" s="94"/>
      <c r="R125" s="94"/>
      <c r="S125" s="94"/>
      <c r="T125" s="94"/>
    </row>
    <row r="126" ht="15.75" customHeight="1">
      <c r="A126" s="204">
        <v>46146.0</v>
      </c>
      <c r="B126" s="222" t="s">
        <v>50</v>
      </c>
      <c r="C126" s="206" t="s">
        <v>9</v>
      </c>
      <c r="D126" s="207">
        <v>46146.82734953704</v>
      </c>
      <c r="E126" s="3"/>
      <c r="F126" s="3"/>
      <c r="G126" s="3"/>
      <c r="H126" s="3"/>
      <c r="J126" s="226"/>
      <c r="K126" s="3"/>
      <c r="L126" s="3"/>
      <c r="O126" s="227"/>
      <c r="Q126" s="94"/>
      <c r="R126" s="94"/>
      <c r="S126" s="94"/>
      <c r="T126" s="94"/>
    </row>
    <row r="127" ht="15.75" customHeight="1">
      <c r="A127" s="242">
        <v>46147.0</v>
      </c>
      <c r="B127" s="222" t="s">
        <v>5</v>
      </c>
      <c r="C127" s="206" t="s">
        <v>7</v>
      </c>
      <c r="D127" s="207">
        <v>46147.848449074074</v>
      </c>
      <c r="E127" s="3"/>
      <c r="F127" s="3"/>
      <c r="G127" s="3"/>
      <c r="H127" s="3"/>
      <c r="J127" s="226"/>
      <c r="K127" s="3"/>
      <c r="L127" s="3"/>
      <c r="O127" s="227"/>
      <c r="Q127" s="94"/>
      <c r="R127" s="94"/>
      <c r="S127" s="94"/>
      <c r="T127" s="94"/>
    </row>
    <row r="128" ht="15.75" customHeight="1">
      <c r="A128" s="242">
        <v>46147.0</v>
      </c>
      <c r="B128" s="222" t="s">
        <v>7</v>
      </c>
      <c r="C128" s="206" t="s">
        <v>7</v>
      </c>
      <c r="D128" s="207">
        <v>46147.848449074074</v>
      </c>
      <c r="E128" s="3"/>
      <c r="F128" s="3"/>
      <c r="G128" s="3"/>
      <c r="H128" s="3"/>
      <c r="J128" s="226"/>
      <c r="K128" s="3"/>
      <c r="L128" s="3"/>
      <c r="O128" s="227"/>
      <c r="Q128" s="94"/>
      <c r="R128" s="94"/>
      <c r="S128" s="94"/>
      <c r="T128" s="94"/>
    </row>
    <row r="129" ht="15.75" customHeight="1">
      <c r="A129" s="242">
        <v>46148.0</v>
      </c>
      <c r="B129" s="222" t="s">
        <v>62</v>
      </c>
      <c r="C129" s="206" t="s">
        <v>7</v>
      </c>
      <c r="D129" s="207">
        <v>46148.83155092593</v>
      </c>
      <c r="E129" s="3"/>
      <c r="F129" s="3"/>
      <c r="G129" s="3"/>
      <c r="H129" s="3"/>
      <c r="J129" s="226"/>
      <c r="K129" s="3"/>
      <c r="L129" s="3"/>
      <c r="O129" s="227"/>
      <c r="Q129" s="94"/>
      <c r="R129" s="94"/>
      <c r="S129" s="94"/>
      <c r="T129" s="94"/>
    </row>
    <row r="130" ht="15.75" customHeight="1">
      <c r="A130" s="242">
        <v>46148.0</v>
      </c>
      <c r="B130" s="222" t="s">
        <v>57</v>
      </c>
      <c r="C130" s="206" t="s">
        <v>7</v>
      </c>
      <c r="D130" s="207">
        <v>46148.83155092593</v>
      </c>
      <c r="E130" s="3"/>
      <c r="F130" s="3"/>
      <c r="G130" s="3"/>
      <c r="H130" s="3"/>
      <c r="J130" s="226"/>
      <c r="K130" s="3"/>
      <c r="L130" s="3"/>
      <c r="O130" s="227"/>
      <c r="Q130" s="94"/>
      <c r="R130" s="94"/>
      <c r="S130" s="94"/>
      <c r="T130" s="94"/>
    </row>
    <row r="131" ht="15.75" customHeight="1">
      <c r="A131" s="242">
        <v>46149.0</v>
      </c>
      <c r="B131" s="222" t="s">
        <v>80</v>
      </c>
      <c r="C131" s="206" t="s">
        <v>7</v>
      </c>
      <c r="D131" s="207">
        <v>46149.82818287037</v>
      </c>
      <c r="E131" s="3"/>
      <c r="F131" s="3"/>
      <c r="G131" s="3"/>
      <c r="H131" s="3"/>
      <c r="J131" s="226"/>
      <c r="K131" s="3"/>
      <c r="L131" s="3"/>
      <c r="O131" s="227"/>
      <c r="Q131" s="94"/>
      <c r="R131" s="94"/>
      <c r="S131" s="94"/>
      <c r="T131" s="94"/>
    </row>
    <row r="132" ht="15.75" customHeight="1">
      <c r="A132" s="242">
        <v>46149.0</v>
      </c>
      <c r="B132" s="222" t="s">
        <v>62</v>
      </c>
      <c r="C132" s="206" t="s">
        <v>7</v>
      </c>
      <c r="D132" s="207">
        <v>46149.82818287037</v>
      </c>
      <c r="E132" s="3"/>
      <c r="F132" s="3"/>
      <c r="G132" s="3"/>
      <c r="H132" s="3"/>
      <c r="J132" s="226"/>
      <c r="K132" s="3"/>
      <c r="L132" s="3"/>
      <c r="O132" s="227"/>
      <c r="Q132" s="94"/>
      <c r="R132" s="94"/>
      <c r="S132" s="94"/>
      <c r="T132" s="94"/>
    </row>
    <row r="133" ht="15.75" customHeight="1">
      <c r="A133" s="242">
        <v>46150.0</v>
      </c>
      <c r="B133" s="222" t="s">
        <v>49</v>
      </c>
      <c r="C133" s="206" t="s">
        <v>7</v>
      </c>
      <c r="D133" s="207">
        <v>46150.84940972222</v>
      </c>
      <c r="E133" s="3"/>
      <c r="F133" s="3"/>
      <c r="G133" s="3"/>
      <c r="H133" s="3"/>
      <c r="J133" s="226"/>
      <c r="K133" s="3"/>
      <c r="L133" s="3"/>
      <c r="O133" s="227"/>
      <c r="Q133" s="94"/>
      <c r="R133" s="94"/>
      <c r="S133" s="94"/>
      <c r="T133" s="94"/>
    </row>
    <row r="134" ht="15.75" customHeight="1">
      <c r="A134" s="242">
        <v>46150.0</v>
      </c>
      <c r="B134" s="222" t="s">
        <v>78</v>
      </c>
      <c r="C134" s="206" t="s">
        <v>7</v>
      </c>
      <c r="D134" s="207">
        <v>46150.84940972222</v>
      </c>
      <c r="E134" s="3"/>
      <c r="F134" s="3"/>
      <c r="G134" s="3"/>
      <c r="H134" s="3"/>
      <c r="J134" s="226"/>
      <c r="K134" s="3"/>
      <c r="L134" s="3"/>
      <c r="O134" s="227"/>
      <c r="Q134" s="94"/>
      <c r="R134" s="94"/>
      <c r="S134" s="94"/>
      <c r="T134" s="94"/>
    </row>
    <row r="135" ht="15.75" customHeight="1">
      <c r="A135" s="242">
        <v>46151.0</v>
      </c>
      <c r="B135" s="222"/>
      <c r="C135" s="206" t="s">
        <v>9</v>
      </c>
      <c r="D135" s="207">
        <v>46151.83893518519</v>
      </c>
      <c r="E135" s="3"/>
      <c r="F135" s="3"/>
      <c r="G135" s="3"/>
      <c r="H135" s="3"/>
      <c r="J135" s="226"/>
      <c r="K135" s="3"/>
      <c r="L135" s="3"/>
      <c r="O135" s="227"/>
      <c r="Q135" s="94"/>
      <c r="R135" s="94"/>
      <c r="S135" s="94"/>
      <c r="T135" s="94"/>
    </row>
    <row r="136" ht="15.75" customHeight="1">
      <c r="A136" s="242">
        <v>46151.0</v>
      </c>
      <c r="B136" s="222" t="s">
        <v>59</v>
      </c>
      <c r="C136" s="206" t="s">
        <v>9</v>
      </c>
      <c r="D136" s="207">
        <v>46151.83893518519</v>
      </c>
      <c r="E136" s="3"/>
      <c r="F136" s="3"/>
      <c r="G136" s="3"/>
      <c r="H136" s="3"/>
      <c r="J136" s="226"/>
      <c r="K136" s="3"/>
      <c r="L136" s="3"/>
      <c r="O136" s="227"/>
      <c r="Q136" s="94"/>
      <c r="R136" s="94"/>
      <c r="S136" s="94"/>
      <c r="T136" s="94"/>
    </row>
    <row r="137" ht="15.75" customHeight="1">
      <c r="A137" s="242">
        <v>46152.0</v>
      </c>
      <c r="B137" s="222" t="s">
        <v>66</v>
      </c>
      <c r="C137" s="206" t="s">
        <v>7</v>
      </c>
      <c r="D137" s="207">
        <v>46152.82300925926</v>
      </c>
      <c r="E137" s="3"/>
      <c r="F137" s="3"/>
      <c r="G137" s="3"/>
      <c r="H137" s="3"/>
      <c r="J137" s="226"/>
      <c r="K137" s="3"/>
      <c r="L137" s="3"/>
      <c r="O137" s="227"/>
      <c r="Q137" s="94"/>
      <c r="R137" s="94"/>
      <c r="S137" s="94"/>
      <c r="T137" s="94"/>
    </row>
    <row r="138" ht="15.75" customHeight="1">
      <c r="A138" s="242">
        <v>46152.0</v>
      </c>
      <c r="B138" s="222" t="s">
        <v>69</v>
      </c>
      <c r="C138" s="206" t="s">
        <v>7</v>
      </c>
      <c r="D138" s="207">
        <v>46152.82300925926</v>
      </c>
      <c r="E138" s="3"/>
      <c r="F138" s="3"/>
      <c r="G138" s="3"/>
      <c r="H138" s="3"/>
      <c r="J138" s="226"/>
      <c r="K138" s="3"/>
      <c r="L138" s="3"/>
      <c r="O138" s="227"/>
      <c r="Q138" s="94"/>
      <c r="R138" s="94"/>
      <c r="S138" s="94"/>
      <c r="T138" s="94"/>
    </row>
    <row r="139" ht="15.75" customHeight="1">
      <c r="A139" s="242">
        <v>46153.0</v>
      </c>
      <c r="B139" s="222" t="s">
        <v>67</v>
      </c>
      <c r="C139" s="206" t="s">
        <v>9</v>
      </c>
      <c r="D139" s="207">
        <v>46153.812939814816</v>
      </c>
      <c r="E139" s="3"/>
      <c r="F139" s="3"/>
      <c r="G139" s="3"/>
      <c r="H139" s="3"/>
      <c r="J139" s="226"/>
      <c r="K139" s="3"/>
      <c r="L139" s="3"/>
      <c r="O139" s="227"/>
      <c r="Q139" s="94"/>
      <c r="R139" s="94"/>
      <c r="S139" s="94"/>
      <c r="T139" s="94"/>
    </row>
    <row r="140" ht="15.75" customHeight="1">
      <c r="A140" s="242">
        <v>46153.0</v>
      </c>
      <c r="B140" s="222" t="s">
        <v>7</v>
      </c>
      <c r="C140" s="206" t="s">
        <v>9</v>
      </c>
      <c r="D140" s="207">
        <v>46153.812939814816</v>
      </c>
      <c r="E140" s="3"/>
      <c r="F140" s="3"/>
      <c r="G140" s="3"/>
      <c r="H140" s="3"/>
      <c r="J140" s="226"/>
      <c r="K140" s="3"/>
      <c r="L140" s="3"/>
      <c r="O140" s="227"/>
      <c r="Q140" s="94"/>
      <c r="R140" s="94"/>
      <c r="S140" s="94"/>
      <c r="T140" s="94"/>
    </row>
    <row r="141" ht="15.75" customHeight="1">
      <c r="A141" s="242">
        <v>46154.0</v>
      </c>
      <c r="B141" s="222" t="s">
        <v>61</v>
      </c>
      <c r="C141" s="206" t="s">
        <v>9</v>
      </c>
      <c r="D141" s="207">
        <v>46154.81700231481</v>
      </c>
      <c r="E141" s="3"/>
      <c r="F141" s="3"/>
      <c r="G141" s="3"/>
      <c r="H141" s="3"/>
      <c r="J141" s="226"/>
      <c r="K141" s="3"/>
      <c r="L141" s="3"/>
      <c r="O141" s="227"/>
      <c r="Q141" s="94"/>
      <c r="R141" s="94"/>
      <c r="S141" s="94"/>
      <c r="T141" s="94"/>
    </row>
    <row r="142" ht="15.75" customHeight="1">
      <c r="A142" s="242">
        <v>46154.0</v>
      </c>
      <c r="B142" s="222" t="s">
        <v>47</v>
      </c>
      <c r="C142" s="206" t="s">
        <v>9</v>
      </c>
      <c r="D142" s="207">
        <v>46154.81700231481</v>
      </c>
      <c r="E142" s="3"/>
      <c r="F142" s="3"/>
      <c r="G142" s="3"/>
      <c r="H142" s="3"/>
      <c r="J142" s="226"/>
      <c r="K142" s="3"/>
      <c r="L142" s="3"/>
      <c r="O142" s="227"/>
      <c r="Q142" s="94"/>
      <c r="R142" s="94"/>
      <c r="S142" s="94"/>
      <c r="T142" s="94"/>
    </row>
    <row r="143" ht="15.75" customHeight="1">
      <c r="A143" s="242">
        <v>46155.0</v>
      </c>
      <c r="B143" s="222" t="s">
        <v>5</v>
      </c>
      <c r="C143" s="206" t="s">
        <v>5</v>
      </c>
      <c r="D143" s="207">
        <v>46155.83443287037</v>
      </c>
      <c r="E143" s="3"/>
      <c r="F143" s="3"/>
      <c r="G143" s="3"/>
      <c r="H143" s="3"/>
      <c r="J143" s="226"/>
      <c r="K143" s="3"/>
      <c r="L143" s="3"/>
      <c r="O143" s="227"/>
      <c r="Q143" s="94"/>
      <c r="R143" s="94"/>
      <c r="S143" s="94"/>
      <c r="T143" s="94"/>
    </row>
    <row r="144" ht="15.75" customHeight="1">
      <c r="A144" s="242">
        <v>46155.0</v>
      </c>
      <c r="B144" s="222" t="s">
        <v>54</v>
      </c>
      <c r="C144" s="206" t="s">
        <v>5</v>
      </c>
      <c r="D144" s="207">
        <v>46155.83443287037</v>
      </c>
      <c r="E144" s="3"/>
      <c r="F144" s="3"/>
      <c r="G144" s="3"/>
      <c r="H144" s="3"/>
      <c r="J144" s="226"/>
      <c r="K144" s="3"/>
      <c r="L144" s="3"/>
      <c r="O144" s="227"/>
      <c r="Q144" s="94"/>
      <c r="R144" s="94"/>
      <c r="S144" s="94"/>
      <c r="T144" s="94"/>
    </row>
    <row r="145" ht="15.75" customHeight="1">
      <c r="A145" s="242">
        <v>46156.0</v>
      </c>
      <c r="B145" s="222" t="s">
        <v>58</v>
      </c>
      <c r="C145" s="206" t="s">
        <v>9</v>
      </c>
      <c r="D145" s="207">
        <v>46156.82965277778</v>
      </c>
      <c r="E145" s="3"/>
      <c r="F145" s="3"/>
      <c r="G145" s="3"/>
      <c r="H145" s="3"/>
      <c r="J145" s="226"/>
      <c r="K145" s="3"/>
      <c r="L145" s="3"/>
      <c r="O145" s="227"/>
      <c r="Q145" s="94"/>
      <c r="R145" s="94"/>
      <c r="S145" s="94"/>
      <c r="T145" s="94"/>
    </row>
    <row r="146" ht="15.75" customHeight="1">
      <c r="A146" s="242">
        <v>46156.0</v>
      </c>
      <c r="B146" s="222" t="s">
        <v>59</v>
      </c>
      <c r="C146" s="206" t="s">
        <v>9</v>
      </c>
      <c r="D146" s="207">
        <v>46156.82965277778</v>
      </c>
      <c r="E146" s="3"/>
      <c r="F146" s="3"/>
      <c r="G146" s="3"/>
      <c r="H146" s="3"/>
      <c r="J146" s="226"/>
      <c r="K146" s="3"/>
      <c r="L146" s="3"/>
      <c r="O146" s="227"/>
      <c r="Q146" s="94"/>
      <c r="R146" s="94"/>
      <c r="S146" s="94"/>
      <c r="T146" s="94"/>
    </row>
    <row r="147" ht="15.75" customHeight="1">
      <c r="A147" s="242">
        <v>46157.0</v>
      </c>
      <c r="B147" s="222"/>
      <c r="C147" s="206" t="s">
        <v>9</v>
      </c>
      <c r="D147" s="207">
        <v>46157.810011574074</v>
      </c>
      <c r="E147" s="3"/>
      <c r="F147" s="3"/>
      <c r="G147" s="3"/>
      <c r="H147" s="3"/>
      <c r="J147" s="226"/>
      <c r="K147" s="3"/>
      <c r="L147" s="3"/>
      <c r="O147" s="227"/>
      <c r="Q147" s="94"/>
      <c r="R147" s="94"/>
      <c r="S147" s="94"/>
      <c r="T147" s="94"/>
    </row>
    <row r="148" ht="15.75" customHeight="1">
      <c r="A148" s="234">
        <v>46157.0</v>
      </c>
      <c r="B148" s="222" t="s">
        <v>73</v>
      </c>
      <c r="C148" s="206" t="s">
        <v>9</v>
      </c>
      <c r="D148" s="207">
        <v>46157.810011574074</v>
      </c>
      <c r="E148" s="3"/>
      <c r="F148" s="3"/>
      <c r="G148" s="3"/>
      <c r="H148" s="3"/>
      <c r="J148" s="226"/>
      <c r="K148" s="3"/>
      <c r="L148" s="3"/>
      <c r="O148" s="227"/>
      <c r="Q148" s="94"/>
      <c r="R148" s="94"/>
      <c r="S148" s="94"/>
      <c r="T148" s="94"/>
    </row>
    <row r="149" ht="15.75" customHeight="1">
      <c r="A149" s="254">
        <v>46158.0</v>
      </c>
      <c r="B149" s="222" t="s">
        <v>63</v>
      </c>
      <c r="C149" s="206" t="s">
        <v>7</v>
      </c>
      <c r="D149" s="207">
        <v>46158.83756944445</v>
      </c>
      <c r="E149" s="3"/>
      <c r="F149" s="3"/>
      <c r="G149" s="3"/>
      <c r="H149" s="3"/>
      <c r="J149" s="226"/>
      <c r="K149" s="3"/>
      <c r="L149" s="3"/>
      <c r="O149" s="227"/>
      <c r="Q149" s="94"/>
      <c r="R149" s="94"/>
      <c r="S149" s="94"/>
      <c r="T149" s="94"/>
    </row>
    <row r="150" ht="15.75" customHeight="1">
      <c r="A150" s="254">
        <v>46158.0</v>
      </c>
      <c r="B150" s="222" t="s">
        <v>53</v>
      </c>
      <c r="C150" s="206" t="s">
        <v>7</v>
      </c>
      <c r="D150" s="207">
        <v>46158.83756944445</v>
      </c>
      <c r="E150" s="3"/>
      <c r="F150" s="3"/>
      <c r="G150" s="3"/>
      <c r="H150" s="3"/>
      <c r="J150" s="226"/>
      <c r="K150" s="3"/>
      <c r="L150" s="3"/>
      <c r="O150" s="227"/>
      <c r="Q150" s="94"/>
      <c r="R150" s="94"/>
      <c r="S150" s="94"/>
      <c r="T150" s="94"/>
    </row>
    <row r="151" ht="15.75" customHeight="1">
      <c r="A151" s="234">
        <v>46159.0</v>
      </c>
      <c r="B151" s="222" t="s">
        <v>70</v>
      </c>
      <c r="C151" s="206" t="s">
        <v>7</v>
      </c>
      <c r="D151" s="207">
        <v>46159.842627314814</v>
      </c>
      <c r="E151" s="3"/>
      <c r="F151" s="3"/>
      <c r="G151" s="3"/>
      <c r="H151" s="3"/>
      <c r="J151" s="226"/>
      <c r="K151" s="3"/>
      <c r="L151" s="3"/>
      <c r="O151" s="227"/>
      <c r="Q151" s="94"/>
      <c r="R151" s="94"/>
      <c r="S151" s="94"/>
      <c r="T151" s="94"/>
    </row>
    <row r="152" ht="15.75" customHeight="1">
      <c r="A152" s="234">
        <v>46159.0</v>
      </c>
      <c r="B152" s="222" t="s">
        <v>52</v>
      </c>
      <c r="C152" s="206" t="s">
        <v>7</v>
      </c>
      <c r="D152" s="207">
        <v>46159.842627314814</v>
      </c>
      <c r="E152" s="3"/>
      <c r="F152" s="3"/>
      <c r="G152" s="3"/>
      <c r="H152" s="3"/>
      <c r="J152" s="226"/>
      <c r="K152" s="3"/>
      <c r="L152" s="3"/>
      <c r="O152" s="227"/>
      <c r="Q152" s="94"/>
      <c r="R152" s="94"/>
      <c r="S152" s="94"/>
      <c r="T152" s="94"/>
    </row>
    <row r="153" ht="15.75" customHeight="1">
      <c r="A153" s="234">
        <v>46160.0</v>
      </c>
      <c r="B153" s="222" t="s">
        <v>65</v>
      </c>
      <c r="C153" s="206" t="s">
        <v>7</v>
      </c>
      <c r="D153" s="207">
        <v>46160.831770833334</v>
      </c>
      <c r="E153" s="3"/>
      <c r="F153" s="3"/>
      <c r="G153" s="3"/>
      <c r="H153" s="3"/>
      <c r="J153" s="226"/>
      <c r="K153" s="3"/>
      <c r="L153" s="3"/>
      <c r="O153" s="227"/>
      <c r="Q153" s="94"/>
      <c r="R153" s="94"/>
      <c r="S153" s="94"/>
      <c r="T153" s="94"/>
    </row>
    <row r="154" ht="15.75" customHeight="1">
      <c r="A154" s="234">
        <v>46160.0</v>
      </c>
      <c r="B154" s="222" t="s">
        <v>50</v>
      </c>
      <c r="C154" s="206" t="s">
        <v>7</v>
      </c>
      <c r="D154" s="207">
        <v>46160.831770833334</v>
      </c>
      <c r="E154" s="3"/>
      <c r="F154" s="3"/>
      <c r="G154" s="3"/>
      <c r="H154" s="3"/>
      <c r="J154" s="226"/>
      <c r="K154" s="3"/>
      <c r="L154" s="3"/>
      <c r="O154" s="227"/>
      <c r="Q154" s="94"/>
      <c r="R154" s="94"/>
      <c r="S154" s="94"/>
      <c r="T154" s="94"/>
    </row>
    <row r="155" ht="15.75" customHeight="1">
      <c r="A155" s="234">
        <v>46161.0</v>
      </c>
      <c r="B155" s="222" t="s">
        <v>9</v>
      </c>
      <c r="C155" s="206" t="s">
        <v>7</v>
      </c>
      <c r="D155" s="207">
        <v>46161.82747685185</v>
      </c>
      <c r="E155" s="3"/>
      <c r="F155" s="3"/>
      <c r="G155" s="3"/>
      <c r="H155" s="3"/>
      <c r="J155" s="226"/>
      <c r="K155" s="3"/>
      <c r="L155" s="3"/>
      <c r="O155" s="227"/>
      <c r="Q155" s="94"/>
      <c r="R155" s="94"/>
      <c r="S155" s="94"/>
      <c r="T155" s="94"/>
    </row>
    <row r="156" ht="15.75" customHeight="1">
      <c r="A156" s="234">
        <v>46161.0</v>
      </c>
      <c r="B156" s="222" t="s">
        <v>62</v>
      </c>
      <c r="C156" s="206" t="s">
        <v>7</v>
      </c>
      <c r="D156" s="207">
        <v>46161.82747685185</v>
      </c>
      <c r="E156" s="3"/>
      <c r="F156" s="3"/>
      <c r="G156" s="3"/>
      <c r="H156" s="3"/>
      <c r="J156" s="226"/>
      <c r="K156" s="3"/>
      <c r="L156" s="3"/>
      <c r="O156" s="227"/>
      <c r="Q156" s="94"/>
      <c r="R156" s="94"/>
      <c r="S156" s="94"/>
      <c r="T156" s="94"/>
    </row>
    <row r="157" ht="15.75" customHeight="1">
      <c r="A157" s="234">
        <v>46162.0</v>
      </c>
      <c r="B157" s="222" t="s">
        <v>49</v>
      </c>
      <c r="C157" s="206" t="s">
        <v>9</v>
      </c>
      <c r="D157" s="207">
        <v>46162.81018518518</v>
      </c>
      <c r="E157" s="3"/>
      <c r="F157" s="3"/>
      <c r="G157" s="3"/>
      <c r="H157" s="3"/>
      <c r="J157" s="226"/>
      <c r="K157" s="3"/>
      <c r="L157" s="3"/>
      <c r="O157" s="227"/>
      <c r="Q157" s="94"/>
      <c r="R157" s="94"/>
      <c r="S157" s="94"/>
      <c r="T157" s="94"/>
    </row>
    <row r="158" ht="15.75" customHeight="1">
      <c r="A158" s="234">
        <v>46162.0</v>
      </c>
      <c r="B158" s="222" t="s">
        <v>59</v>
      </c>
      <c r="C158" s="206" t="s">
        <v>9</v>
      </c>
      <c r="D158" s="207">
        <v>46162.81018518518</v>
      </c>
      <c r="E158" s="3"/>
      <c r="F158" s="3"/>
      <c r="G158" s="3"/>
      <c r="H158" s="3"/>
      <c r="J158" s="226"/>
      <c r="K158" s="3"/>
      <c r="L158" s="3"/>
      <c r="O158" s="227"/>
      <c r="Q158" s="94"/>
      <c r="R158" s="94"/>
      <c r="S158" s="94"/>
      <c r="T158" s="94"/>
    </row>
    <row r="159" ht="15.75" customHeight="1">
      <c r="A159" s="234">
        <v>46163.0</v>
      </c>
      <c r="B159" s="222" t="s">
        <v>78</v>
      </c>
      <c r="C159" s="206" t="s">
        <v>7</v>
      </c>
      <c r="D159" s="207">
        <v>46163.82925925926</v>
      </c>
      <c r="E159" s="3"/>
      <c r="F159" s="3"/>
      <c r="G159" s="3"/>
      <c r="H159" s="3"/>
      <c r="J159" s="226"/>
      <c r="K159" s="3"/>
      <c r="L159" s="3"/>
      <c r="O159" s="227"/>
      <c r="Q159" s="94"/>
      <c r="R159" s="94"/>
      <c r="S159" s="94"/>
      <c r="T159" s="94"/>
    </row>
    <row r="160" ht="15.75" customHeight="1">
      <c r="A160" s="234">
        <v>46163.0</v>
      </c>
      <c r="B160" s="222"/>
      <c r="C160" s="206" t="s">
        <v>7</v>
      </c>
      <c r="D160" s="207">
        <v>46163.82925925926</v>
      </c>
      <c r="E160" s="3"/>
      <c r="F160" s="3"/>
      <c r="G160" s="3"/>
      <c r="H160" s="3"/>
      <c r="J160" s="226"/>
      <c r="K160" s="3"/>
      <c r="L160" s="3"/>
      <c r="O160" s="227"/>
      <c r="Q160" s="94"/>
      <c r="R160" s="94"/>
      <c r="S160" s="94"/>
      <c r="T160" s="94"/>
    </row>
    <row r="161" ht="15.75" customHeight="1">
      <c r="A161" s="234">
        <v>46164.0</v>
      </c>
      <c r="B161" s="222" t="s">
        <v>67</v>
      </c>
      <c r="C161" s="206" t="s">
        <v>7</v>
      </c>
      <c r="D161" s="207">
        <v>46164.820856481485</v>
      </c>
      <c r="E161" s="3"/>
      <c r="F161" s="3"/>
      <c r="G161" s="3"/>
      <c r="H161" s="3"/>
      <c r="J161" s="226"/>
      <c r="K161" s="3"/>
      <c r="L161" s="3"/>
      <c r="O161" s="227"/>
      <c r="Q161" s="94"/>
      <c r="R161" s="94"/>
      <c r="S161" s="94"/>
      <c r="T161" s="94"/>
    </row>
    <row r="162" ht="15.75" customHeight="1">
      <c r="A162" s="234">
        <v>46164.0</v>
      </c>
      <c r="B162" s="222" t="s">
        <v>80</v>
      </c>
      <c r="C162" s="206" t="s">
        <v>7</v>
      </c>
      <c r="D162" s="207">
        <v>46164.820856481485</v>
      </c>
      <c r="E162" s="3"/>
      <c r="F162" s="3"/>
      <c r="G162" s="3"/>
      <c r="H162" s="3"/>
      <c r="J162" s="226"/>
      <c r="K162" s="3"/>
      <c r="L162" s="3"/>
      <c r="O162" s="227"/>
      <c r="Q162" s="94"/>
      <c r="R162" s="94"/>
      <c r="S162" s="94"/>
      <c r="T162" s="94"/>
    </row>
    <row r="163" ht="15.75" customHeight="1">
      <c r="A163" s="234">
        <v>46165.0</v>
      </c>
      <c r="B163" s="222" t="s">
        <v>69</v>
      </c>
      <c r="C163" s="206" t="s">
        <v>7</v>
      </c>
      <c r="D163" s="207">
        <v>46165.82809027778</v>
      </c>
      <c r="E163" s="3"/>
      <c r="F163" s="3"/>
      <c r="G163" s="3"/>
      <c r="H163" s="3"/>
      <c r="J163" s="226"/>
      <c r="K163" s="3"/>
      <c r="L163" s="3"/>
      <c r="O163" s="227"/>
      <c r="Q163" s="94"/>
      <c r="R163" s="94"/>
      <c r="S163" s="94"/>
      <c r="T163" s="94"/>
    </row>
    <row r="164" ht="15.75" customHeight="1">
      <c r="A164" s="234">
        <v>46165.0</v>
      </c>
      <c r="B164" s="222" t="s">
        <v>7</v>
      </c>
      <c r="C164" s="206" t="s">
        <v>7</v>
      </c>
      <c r="D164" s="207">
        <v>46165.82809027778</v>
      </c>
      <c r="E164" s="3"/>
      <c r="F164" s="3"/>
      <c r="G164" s="3"/>
      <c r="H164" s="3"/>
      <c r="J164" s="226"/>
      <c r="K164" s="3"/>
      <c r="L164" s="3"/>
      <c r="O164" s="227"/>
      <c r="Q164" s="94"/>
      <c r="R164" s="94"/>
      <c r="S164" s="94"/>
      <c r="T164" s="94"/>
    </row>
    <row r="165" ht="15.75" customHeight="1">
      <c r="A165" s="234">
        <v>46166.0</v>
      </c>
      <c r="B165" s="222" t="s">
        <v>57</v>
      </c>
      <c r="C165" s="206" t="s">
        <v>7</v>
      </c>
      <c r="D165" s="207">
        <v>46166.809953703705</v>
      </c>
      <c r="E165" s="3"/>
      <c r="F165" s="3"/>
      <c r="G165" s="3"/>
      <c r="H165" s="3"/>
      <c r="J165" s="226"/>
      <c r="K165" s="3"/>
      <c r="L165" s="3"/>
      <c r="O165" s="227"/>
      <c r="Q165" s="94"/>
      <c r="R165" s="94"/>
      <c r="S165" s="94"/>
      <c r="T165" s="94"/>
    </row>
    <row r="166" ht="15.75" customHeight="1">
      <c r="A166" s="234">
        <v>46166.0</v>
      </c>
      <c r="B166" s="222" t="s">
        <v>66</v>
      </c>
      <c r="C166" s="206" t="s">
        <v>7</v>
      </c>
      <c r="D166" s="207">
        <v>46166.809953703705</v>
      </c>
      <c r="E166" s="3"/>
      <c r="F166" s="3"/>
      <c r="G166" s="3"/>
      <c r="H166" s="3"/>
      <c r="J166" s="226"/>
      <c r="K166" s="3"/>
      <c r="L166" s="3"/>
      <c r="O166" s="227"/>
      <c r="Q166" s="94"/>
      <c r="R166" s="94"/>
      <c r="S166" s="94"/>
      <c r="T166" s="94"/>
    </row>
    <row r="167" ht="15.75" customHeight="1">
      <c r="A167" s="234">
        <v>46167.0</v>
      </c>
      <c r="B167" s="222" t="s">
        <v>47</v>
      </c>
      <c r="C167" s="206" t="s">
        <v>5</v>
      </c>
      <c r="D167" s="207">
        <v>46167.84599537037</v>
      </c>
      <c r="E167" s="3"/>
      <c r="F167" s="3"/>
      <c r="G167" s="3"/>
      <c r="H167" s="3"/>
      <c r="J167" s="226"/>
      <c r="K167" s="3"/>
      <c r="L167" s="3"/>
      <c r="O167" s="227"/>
      <c r="Q167" s="94"/>
      <c r="R167" s="94"/>
      <c r="S167" s="94"/>
      <c r="T167" s="94"/>
    </row>
    <row r="168" ht="15.75" customHeight="1">
      <c r="A168" s="234">
        <v>46167.0</v>
      </c>
      <c r="B168" s="222" t="s">
        <v>61</v>
      </c>
      <c r="C168" s="206" t="s">
        <v>5</v>
      </c>
      <c r="D168" s="207">
        <v>46167.84599537037</v>
      </c>
      <c r="E168" s="3"/>
      <c r="F168" s="3"/>
      <c r="G168" s="3"/>
      <c r="H168" s="3"/>
      <c r="J168" s="226"/>
      <c r="K168" s="3"/>
      <c r="L168" s="3"/>
      <c r="O168" s="227"/>
      <c r="Q168" s="94"/>
      <c r="R168" s="94"/>
      <c r="S168" s="94"/>
      <c r="T168" s="94"/>
    </row>
    <row r="169" ht="15.75" customHeight="1">
      <c r="A169" s="234">
        <v>46168.0</v>
      </c>
      <c r="B169" s="222" t="s">
        <v>54</v>
      </c>
      <c r="C169" s="206" t="s">
        <v>7</v>
      </c>
      <c r="D169" s="207">
        <v>46168.81155092592</v>
      </c>
      <c r="E169" s="3"/>
      <c r="F169" s="3"/>
      <c r="G169" s="3"/>
      <c r="H169" s="3"/>
      <c r="J169" s="226"/>
      <c r="K169" s="3"/>
      <c r="L169" s="3"/>
      <c r="O169" s="227"/>
      <c r="Q169" s="94"/>
      <c r="R169" s="94"/>
      <c r="S169" s="94"/>
      <c r="T169" s="94"/>
    </row>
    <row r="170" ht="15.75" customHeight="1">
      <c r="A170" s="234">
        <v>46168.0</v>
      </c>
      <c r="B170" s="222" t="s">
        <v>58</v>
      </c>
      <c r="C170" s="206" t="s">
        <v>7</v>
      </c>
      <c r="D170" s="207">
        <v>46168.81155092592</v>
      </c>
      <c r="E170" s="3"/>
      <c r="F170" s="3"/>
      <c r="G170" s="3"/>
      <c r="H170" s="3"/>
      <c r="J170" s="226"/>
      <c r="K170" s="3"/>
      <c r="L170" s="3"/>
      <c r="O170" s="227"/>
      <c r="Q170" s="94"/>
      <c r="R170" s="94"/>
      <c r="S170" s="94"/>
      <c r="T170" s="94"/>
    </row>
    <row r="171" ht="15.75" customHeight="1">
      <c r="A171" s="234">
        <v>46169.0</v>
      </c>
      <c r="B171" s="222"/>
      <c r="C171" s="206" t="s">
        <v>5</v>
      </c>
      <c r="D171" s="207">
        <v>46169.83115740741</v>
      </c>
      <c r="E171" s="3"/>
      <c r="F171" s="3"/>
      <c r="G171" s="3"/>
      <c r="H171" s="3"/>
      <c r="J171" s="226"/>
      <c r="K171" s="3"/>
      <c r="L171" s="3"/>
      <c r="O171" s="227"/>
      <c r="Q171" s="94"/>
      <c r="R171" s="94"/>
      <c r="S171" s="94"/>
      <c r="T171" s="94"/>
    </row>
    <row r="172" ht="15.75" customHeight="1">
      <c r="A172" s="234">
        <v>46169.0</v>
      </c>
      <c r="B172" s="222" t="s">
        <v>80</v>
      </c>
      <c r="C172" s="206" t="s">
        <v>5</v>
      </c>
      <c r="D172" s="207">
        <v>46169.83115740741</v>
      </c>
      <c r="E172" s="3"/>
      <c r="F172" s="3"/>
      <c r="G172" s="3"/>
      <c r="H172" s="3"/>
      <c r="J172" s="226"/>
      <c r="K172" s="3"/>
      <c r="L172" s="3"/>
      <c r="O172" s="227"/>
      <c r="Q172" s="94"/>
      <c r="R172" s="94"/>
      <c r="S172" s="94"/>
      <c r="T172" s="94"/>
    </row>
    <row r="173" ht="15.75" customHeight="1">
      <c r="A173" s="234">
        <v>46170.0</v>
      </c>
      <c r="B173" s="222" t="s">
        <v>63</v>
      </c>
      <c r="C173" s="206" t="s">
        <v>7</v>
      </c>
      <c r="D173" s="207">
        <v>46170.82040509259</v>
      </c>
      <c r="E173" s="3"/>
      <c r="F173" s="3"/>
      <c r="G173" s="3"/>
      <c r="H173" s="3"/>
      <c r="J173" s="226"/>
      <c r="K173" s="3"/>
      <c r="L173" s="3"/>
      <c r="O173" s="227"/>
      <c r="Q173" s="94"/>
      <c r="R173" s="94"/>
      <c r="S173" s="94"/>
      <c r="T173" s="94"/>
    </row>
    <row r="174" ht="15.75" customHeight="1">
      <c r="A174" s="234">
        <v>46170.0</v>
      </c>
      <c r="B174" s="222" t="s">
        <v>50</v>
      </c>
      <c r="C174" s="206" t="s">
        <v>7</v>
      </c>
      <c r="D174" s="207">
        <v>46170.82040509259</v>
      </c>
      <c r="E174" s="3"/>
      <c r="F174" s="3"/>
      <c r="G174" s="3"/>
      <c r="H174" s="3"/>
      <c r="J174" s="226"/>
      <c r="K174" s="3"/>
      <c r="L174" s="3"/>
      <c r="O174" s="227"/>
      <c r="Q174" s="94"/>
      <c r="R174" s="94"/>
      <c r="S174" s="94"/>
      <c r="T174" s="94"/>
    </row>
    <row r="175" ht="15.75" customHeight="1">
      <c r="A175" s="234">
        <v>46171.0</v>
      </c>
      <c r="B175" s="222" t="s">
        <v>5</v>
      </c>
      <c r="C175" s="206" t="s">
        <v>9</v>
      </c>
      <c r="D175" s="207">
        <v>46171.82329861111</v>
      </c>
      <c r="E175" s="3"/>
      <c r="F175" s="3"/>
      <c r="G175" s="3"/>
      <c r="H175" s="3"/>
      <c r="J175" s="226"/>
      <c r="K175" s="3"/>
      <c r="L175" s="3"/>
      <c r="O175" s="227"/>
      <c r="Q175" s="94"/>
      <c r="R175" s="94"/>
      <c r="S175" s="94"/>
      <c r="T175" s="94"/>
    </row>
    <row r="176" ht="15.75" customHeight="1">
      <c r="A176" s="234">
        <v>46171.0</v>
      </c>
      <c r="B176" s="222" t="s">
        <v>53</v>
      </c>
      <c r="C176" s="206" t="s">
        <v>9</v>
      </c>
      <c r="D176" s="207">
        <v>46171.82329861111</v>
      </c>
      <c r="E176" s="3"/>
      <c r="F176" s="3"/>
      <c r="G176" s="3"/>
      <c r="H176" s="3"/>
      <c r="J176" s="226"/>
      <c r="K176" s="3"/>
      <c r="L176" s="3"/>
      <c r="O176" s="227"/>
      <c r="Q176" s="94"/>
      <c r="R176" s="94"/>
      <c r="S176" s="94"/>
      <c r="T176" s="94"/>
    </row>
    <row r="177" ht="15.75" customHeight="1">
      <c r="A177" s="234">
        <v>46172.0</v>
      </c>
      <c r="B177" s="222" t="s">
        <v>73</v>
      </c>
      <c r="C177" s="206" t="s">
        <v>9</v>
      </c>
      <c r="D177" s="207">
        <v>46172.84019675926</v>
      </c>
      <c r="E177" s="3"/>
      <c r="F177" s="3"/>
      <c r="G177" s="3"/>
      <c r="H177" s="3"/>
      <c r="J177" s="226"/>
      <c r="K177" s="3"/>
      <c r="L177" s="3"/>
      <c r="O177" s="227"/>
      <c r="Q177" s="94"/>
      <c r="R177" s="94"/>
      <c r="S177" s="94"/>
      <c r="T177" s="94"/>
    </row>
    <row r="178" ht="15.75" customHeight="1">
      <c r="A178" s="234">
        <v>46172.0</v>
      </c>
      <c r="B178" s="222" t="s">
        <v>65</v>
      </c>
      <c r="C178" s="206" t="s">
        <v>9</v>
      </c>
      <c r="D178" s="207">
        <v>46172.84019675926</v>
      </c>
      <c r="E178" s="3"/>
      <c r="F178" s="3"/>
      <c r="G178" s="3"/>
      <c r="H178" s="3"/>
      <c r="J178" s="226"/>
      <c r="K178" s="3"/>
      <c r="L178" s="3"/>
      <c r="O178" s="227"/>
      <c r="Q178" s="94"/>
      <c r="R178" s="94"/>
      <c r="S178" s="94"/>
      <c r="T178" s="94"/>
    </row>
    <row r="179" ht="15.75" customHeight="1">
      <c r="A179" s="234">
        <v>46173.0</v>
      </c>
      <c r="B179" s="222" t="s">
        <v>52</v>
      </c>
      <c r="C179" s="206" t="s">
        <v>9</v>
      </c>
      <c r="D179" s="207">
        <v>46173.833657407406</v>
      </c>
      <c r="E179" s="3"/>
      <c r="F179" s="3"/>
      <c r="G179" s="3"/>
      <c r="H179" s="3"/>
      <c r="J179" s="226"/>
      <c r="K179" s="3"/>
      <c r="L179" s="3"/>
      <c r="O179" s="227"/>
      <c r="Q179" s="94"/>
      <c r="R179" s="94"/>
      <c r="S179" s="94"/>
      <c r="T179" s="94"/>
    </row>
    <row r="180" ht="15.75" customHeight="1">
      <c r="A180" s="242">
        <v>46173.0</v>
      </c>
      <c r="B180" s="222" t="s">
        <v>70</v>
      </c>
      <c r="C180" s="206" t="s">
        <v>9</v>
      </c>
      <c r="D180" s="207">
        <v>46173.833657407406</v>
      </c>
      <c r="E180" s="3"/>
      <c r="F180" s="3"/>
      <c r="G180" s="3"/>
      <c r="H180" s="3"/>
      <c r="J180" s="226"/>
      <c r="K180" s="3"/>
      <c r="L180" s="3"/>
      <c r="O180" s="227"/>
      <c r="Q180" s="94"/>
      <c r="R180" s="94"/>
      <c r="S180" s="94"/>
      <c r="T180" s="94"/>
    </row>
    <row r="181" ht="15.75" customHeight="1">
      <c r="A181" s="242">
        <v>46174.0</v>
      </c>
      <c r="B181" s="222" t="s">
        <v>9</v>
      </c>
      <c r="C181" s="206" t="s">
        <v>9</v>
      </c>
      <c r="D181" s="207">
        <v>46174.83707175926</v>
      </c>
      <c r="E181" s="3"/>
      <c r="F181" s="3"/>
      <c r="G181" s="3"/>
      <c r="H181" s="3"/>
      <c r="J181" s="226"/>
      <c r="K181" s="3"/>
      <c r="L181" s="3"/>
      <c r="O181" s="227"/>
      <c r="Q181" s="94"/>
      <c r="R181" s="94"/>
      <c r="S181" s="94"/>
      <c r="T181" s="94"/>
    </row>
    <row r="182" ht="15.75" customHeight="1">
      <c r="A182" s="242">
        <v>46174.0</v>
      </c>
      <c r="B182" s="222" t="s">
        <v>62</v>
      </c>
      <c r="C182" s="206" t="s">
        <v>9</v>
      </c>
      <c r="D182" s="207">
        <v>46174.83707175926</v>
      </c>
      <c r="E182" s="3"/>
      <c r="F182" s="3"/>
      <c r="G182" s="3"/>
      <c r="H182" s="3"/>
      <c r="J182" s="226"/>
      <c r="K182" s="3"/>
      <c r="L182" s="3"/>
      <c r="O182" s="227"/>
      <c r="Q182" s="94"/>
      <c r="R182" s="94"/>
      <c r="S182" s="94"/>
      <c r="T182" s="94"/>
    </row>
    <row r="183" ht="15.75" customHeight="1">
      <c r="A183" s="242">
        <v>46175.0</v>
      </c>
      <c r="B183" s="222" t="s">
        <v>49</v>
      </c>
      <c r="C183" s="206" t="s">
        <v>9</v>
      </c>
      <c r="D183" s="207">
        <v>46175.81267361111</v>
      </c>
      <c r="E183" s="3"/>
      <c r="F183" s="3"/>
      <c r="G183" s="3"/>
      <c r="H183" s="3"/>
      <c r="J183" s="226"/>
      <c r="K183" s="3"/>
      <c r="L183" s="3"/>
      <c r="O183" s="227"/>
      <c r="Q183" s="94"/>
      <c r="R183" s="94"/>
      <c r="S183" s="94"/>
      <c r="T183" s="94"/>
    </row>
    <row r="184" ht="15.75" customHeight="1">
      <c r="A184" s="242">
        <v>46175.0</v>
      </c>
      <c r="B184" s="222" t="s">
        <v>59</v>
      </c>
      <c r="C184" s="206" t="s">
        <v>9</v>
      </c>
      <c r="D184" s="207">
        <v>46175.81267361111</v>
      </c>
      <c r="E184" s="3"/>
      <c r="F184" s="3"/>
      <c r="G184" s="3"/>
      <c r="H184" s="3"/>
      <c r="J184" s="226"/>
      <c r="K184" s="3"/>
      <c r="L184" s="3"/>
      <c r="O184" s="227"/>
      <c r="Q184" s="94"/>
      <c r="R184" s="94"/>
      <c r="S184" s="94"/>
      <c r="T184" s="94"/>
    </row>
    <row r="185" ht="15.75" customHeight="1">
      <c r="A185" s="242">
        <v>46176.0</v>
      </c>
      <c r="B185" s="222" t="s">
        <v>78</v>
      </c>
      <c r="C185" s="206" t="s">
        <v>7</v>
      </c>
      <c r="D185" s="207">
        <v>46176.84818287037</v>
      </c>
      <c r="E185" s="3"/>
      <c r="F185" s="3"/>
      <c r="G185" s="3"/>
      <c r="H185" s="3"/>
      <c r="J185" s="226"/>
      <c r="K185" s="3"/>
      <c r="L185" s="3"/>
      <c r="O185" s="227"/>
      <c r="Q185" s="94"/>
      <c r="R185" s="94"/>
      <c r="S185" s="94"/>
      <c r="T185" s="94"/>
    </row>
    <row r="186" ht="15.75" customHeight="1">
      <c r="A186" s="242">
        <v>46176.0</v>
      </c>
      <c r="B186" s="222" t="s">
        <v>7</v>
      </c>
      <c r="C186" s="206" t="s">
        <v>7</v>
      </c>
      <c r="D186" s="207">
        <v>46176.84818287037</v>
      </c>
      <c r="E186" s="3"/>
      <c r="F186" s="3"/>
      <c r="G186" s="3"/>
      <c r="H186" s="3"/>
      <c r="J186" s="226"/>
      <c r="K186" s="3"/>
      <c r="L186" s="3"/>
      <c r="O186" s="227"/>
      <c r="Q186" s="94"/>
      <c r="R186" s="94"/>
      <c r="S186" s="94"/>
      <c r="T186" s="94"/>
    </row>
    <row r="187" ht="15.75" customHeight="1">
      <c r="A187" s="242"/>
      <c r="B187" s="222"/>
      <c r="C187" s="223"/>
      <c r="D187" s="231"/>
      <c r="E187" s="3"/>
      <c r="F187" s="3"/>
      <c r="G187" s="3"/>
      <c r="H187" s="3"/>
      <c r="J187" s="226"/>
      <c r="K187" s="3"/>
      <c r="L187" s="3"/>
      <c r="O187" s="227"/>
      <c r="Q187" s="94"/>
      <c r="R187" s="94"/>
      <c r="S187" s="94"/>
      <c r="T187" s="94"/>
    </row>
    <row r="188" ht="15.75" customHeight="1">
      <c r="A188" s="242"/>
      <c r="B188" s="222"/>
      <c r="C188" s="223"/>
      <c r="D188" s="231"/>
      <c r="E188" s="3"/>
      <c r="F188" s="3"/>
      <c r="G188" s="3"/>
      <c r="H188" s="3"/>
      <c r="J188" s="226"/>
      <c r="K188" s="3"/>
      <c r="L188" s="3"/>
      <c r="O188" s="227"/>
      <c r="Q188" s="94"/>
      <c r="R188" s="94"/>
      <c r="S188" s="94"/>
      <c r="T188" s="94"/>
    </row>
    <row r="189" ht="15.75" customHeight="1">
      <c r="A189" s="242"/>
      <c r="B189" s="222"/>
      <c r="C189" s="223"/>
      <c r="D189" s="231"/>
      <c r="E189" s="3"/>
      <c r="F189" s="3"/>
      <c r="G189" s="3"/>
      <c r="H189" s="3"/>
      <c r="J189" s="226"/>
      <c r="K189" s="3"/>
      <c r="L189" s="3"/>
      <c r="O189" s="227"/>
      <c r="Q189" s="94"/>
      <c r="R189" s="94"/>
      <c r="S189" s="94"/>
      <c r="T189" s="94"/>
    </row>
    <row r="190" ht="15.75" customHeight="1">
      <c r="A190" s="242"/>
      <c r="B190" s="222"/>
      <c r="C190" s="223"/>
      <c r="D190" s="231"/>
      <c r="E190" s="3"/>
      <c r="F190" s="3"/>
      <c r="G190" s="3"/>
      <c r="H190" s="3"/>
      <c r="J190" s="226"/>
      <c r="K190" s="3"/>
      <c r="L190" s="3"/>
      <c r="O190" s="227"/>
      <c r="Q190" s="94"/>
      <c r="R190" s="94"/>
      <c r="S190" s="94"/>
      <c r="T190" s="94"/>
    </row>
    <row r="191" ht="15.75" customHeight="1">
      <c r="A191" s="242"/>
      <c r="B191" s="222"/>
      <c r="C191" s="223"/>
      <c r="D191" s="231"/>
      <c r="E191" s="3"/>
      <c r="F191" s="3"/>
      <c r="G191" s="3"/>
      <c r="H191" s="3"/>
      <c r="J191" s="226"/>
      <c r="K191" s="3"/>
      <c r="L191" s="3"/>
      <c r="O191" s="227"/>
      <c r="Q191" s="94"/>
      <c r="R191" s="94"/>
      <c r="S191" s="94"/>
      <c r="T191" s="94"/>
    </row>
    <row r="192" ht="15.75" customHeight="1">
      <c r="A192" s="242"/>
      <c r="B192" s="222"/>
      <c r="C192" s="223"/>
      <c r="D192" s="231"/>
      <c r="E192" s="3"/>
      <c r="F192" s="3"/>
      <c r="G192" s="3"/>
      <c r="H192" s="3"/>
      <c r="J192" s="226"/>
      <c r="K192" s="3"/>
      <c r="L192" s="3"/>
      <c r="O192" s="227"/>
      <c r="Q192" s="94"/>
      <c r="R192" s="94"/>
      <c r="S192" s="94"/>
      <c r="T192" s="94"/>
    </row>
    <row r="193" ht="15.75" customHeight="1">
      <c r="A193" s="242"/>
      <c r="B193" s="222"/>
      <c r="C193" s="223"/>
      <c r="D193" s="231"/>
      <c r="E193" s="3"/>
      <c r="F193" s="3"/>
      <c r="G193" s="3"/>
      <c r="H193" s="3"/>
      <c r="J193" s="226"/>
      <c r="K193" s="3"/>
      <c r="L193" s="3"/>
      <c r="O193" s="227"/>
      <c r="Q193" s="94"/>
      <c r="R193" s="94"/>
      <c r="S193" s="94"/>
      <c r="T193" s="94"/>
    </row>
    <row r="194" ht="15.75" customHeight="1">
      <c r="A194" s="242"/>
      <c r="B194" s="222"/>
      <c r="C194" s="223"/>
      <c r="D194" s="231"/>
      <c r="E194" s="3"/>
      <c r="F194" s="3"/>
      <c r="G194" s="3"/>
      <c r="H194" s="3"/>
      <c r="J194" s="226"/>
      <c r="K194" s="3"/>
      <c r="L194" s="3"/>
      <c r="O194" s="227"/>
      <c r="Q194" s="94"/>
      <c r="R194" s="94"/>
      <c r="S194" s="94"/>
      <c r="T194" s="94"/>
    </row>
    <row r="195" ht="15.75" customHeight="1">
      <c r="A195" s="242"/>
      <c r="B195" s="222"/>
      <c r="C195" s="223"/>
      <c r="D195" s="231"/>
      <c r="E195" s="3"/>
      <c r="F195" s="3"/>
      <c r="G195" s="3"/>
      <c r="H195" s="3"/>
      <c r="J195" s="226"/>
      <c r="K195" s="3"/>
      <c r="L195" s="3"/>
      <c r="O195" s="227"/>
      <c r="Q195" s="94"/>
      <c r="R195" s="94"/>
      <c r="S195" s="94"/>
      <c r="T195" s="94"/>
    </row>
    <row r="196" ht="15.75" customHeight="1">
      <c r="A196" s="242"/>
      <c r="B196" s="222"/>
      <c r="C196" s="223"/>
      <c r="D196" s="231"/>
      <c r="E196" s="3"/>
      <c r="F196" s="3"/>
      <c r="G196" s="3"/>
      <c r="H196" s="3"/>
      <c r="J196" s="226"/>
      <c r="K196" s="3"/>
      <c r="L196" s="3"/>
      <c r="O196" s="227"/>
      <c r="Q196" s="94"/>
      <c r="R196" s="94"/>
      <c r="S196" s="94"/>
      <c r="T196" s="94"/>
    </row>
    <row r="197" ht="15.75" customHeight="1">
      <c r="A197" s="242"/>
      <c r="B197" s="222"/>
      <c r="C197" s="223"/>
      <c r="D197" s="231"/>
      <c r="E197" s="3"/>
      <c r="F197" s="3"/>
      <c r="G197" s="3"/>
      <c r="H197" s="3"/>
      <c r="J197" s="226"/>
      <c r="K197" s="3"/>
      <c r="L197" s="3"/>
      <c r="O197" s="227"/>
      <c r="Q197" s="94"/>
      <c r="R197" s="94"/>
      <c r="S197" s="94"/>
      <c r="T197" s="94"/>
    </row>
    <row r="198" ht="15.75" customHeight="1">
      <c r="A198" s="242"/>
      <c r="B198" s="222"/>
      <c r="C198" s="223"/>
      <c r="D198" s="231"/>
      <c r="E198" s="3"/>
      <c r="F198" s="3"/>
      <c r="G198" s="3"/>
      <c r="H198" s="3"/>
      <c r="J198" s="226"/>
      <c r="K198" s="3"/>
      <c r="L198" s="3"/>
      <c r="O198" s="227"/>
      <c r="Q198" s="94"/>
      <c r="R198" s="94"/>
      <c r="S198" s="94"/>
      <c r="T198" s="94"/>
    </row>
    <row r="199" ht="15.75" customHeight="1">
      <c r="A199" s="242"/>
      <c r="B199" s="222"/>
      <c r="C199" s="223"/>
      <c r="D199" s="231"/>
      <c r="E199" s="3"/>
      <c r="F199" s="3"/>
      <c r="G199" s="3"/>
      <c r="H199" s="3"/>
      <c r="J199" s="226"/>
      <c r="K199" s="3"/>
      <c r="L199" s="3"/>
      <c r="O199" s="227"/>
      <c r="Q199" s="94"/>
      <c r="R199" s="94"/>
      <c r="S199" s="94"/>
      <c r="T199" s="94"/>
    </row>
    <row r="200" ht="15.75" customHeight="1">
      <c r="A200" s="242"/>
      <c r="B200" s="222"/>
      <c r="C200" s="223"/>
      <c r="D200" s="231"/>
      <c r="E200" s="3"/>
      <c r="F200" s="3"/>
      <c r="G200" s="3"/>
      <c r="H200" s="3"/>
      <c r="J200" s="226"/>
      <c r="K200" s="3"/>
      <c r="L200" s="3"/>
      <c r="O200" s="227"/>
      <c r="Q200" s="94"/>
      <c r="R200" s="94"/>
      <c r="S200" s="94"/>
      <c r="T200" s="94"/>
    </row>
    <row r="201" ht="15.75" customHeight="1">
      <c r="A201" s="242"/>
      <c r="B201" s="222"/>
      <c r="C201" s="223"/>
      <c r="D201" s="231"/>
      <c r="E201" s="3"/>
      <c r="F201" s="3"/>
      <c r="G201" s="3"/>
      <c r="H201" s="3"/>
      <c r="J201" s="226"/>
      <c r="K201" s="3"/>
      <c r="L201" s="3"/>
      <c r="O201" s="227"/>
      <c r="Q201" s="94"/>
      <c r="R201" s="94"/>
      <c r="S201" s="94"/>
      <c r="T201" s="94"/>
    </row>
    <row r="202" ht="15.75" customHeight="1">
      <c r="A202" s="242"/>
      <c r="B202" s="222"/>
      <c r="C202" s="223"/>
      <c r="D202" s="231"/>
      <c r="E202" s="3"/>
      <c r="F202" s="3"/>
      <c r="G202" s="3"/>
      <c r="H202" s="3"/>
      <c r="J202" s="226"/>
      <c r="K202" s="3"/>
      <c r="L202" s="3"/>
      <c r="O202" s="227"/>
      <c r="Q202" s="94"/>
      <c r="R202" s="94"/>
      <c r="S202" s="94"/>
      <c r="T202" s="94"/>
    </row>
    <row r="203" ht="15.75" customHeight="1">
      <c r="A203" s="242"/>
      <c r="B203" s="222"/>
      <c r="C203" s="223"/>
      <c r="D203" s="231"/>
      <c r="E203" s="3"/>
      <c r="F203" s="3"/>
      <c r="G203" s="3"/>
      <c r="H203" s="3"/>
      <c r="J203" s="226"/>
      <c r="K203" s="3"/>
      <c r="L203" s="3"/>
      <c r="O203" s="227"/>
      <c r="Q203" s="94"/>
      <c r="R203" s="94"/>
      <c r="S203" s="94"/>
      <c r="T203" s="94"/>
    </row>
    <row r="204" ht="15.75" customHeight="1">
      <c r="A204" s="242"/>
      <c r="B204" s="222"/>
      <c r="C204" s="223"/>
      <c r="D204" s="231"/>
      <c r="E204" s="3"/>
      <c r="F204" s="3"/>
      <c r="G204" s="3"/>
      <c r="H204" s="3"/>
      <c r="J204" s="226"/>
      <c r="K204" s="3"/>
      <c r="L204" s="3"/>
      <c r="O204" s="227"/>
      <c r="Q204" s="94"/>
      <c r="R204" s="94"/>
      <c r="S204" s="94"/>
      <c r="T204" s="94"/>
    </row>
    <row r="205" ht="15.75" customHeight="1">
      <c r="A205" s="242"/>
      <c r="B205" s="222"/>
      <c r="C205" s="223"/>
      <c r="D205" s="231"/>
      <c r="E205" s="3"/>
      <c r="F205" s="3"/>
      <c r="G205" s="3"/>
      <c r="H205" s="3"/>
      <c r="J205" s="226"/>
      <c r="K205" s="3"/>
      <c r="L205" s="3"/>
      <c r="O205" s="227"/>
      <c r="Q205" s="94"/>
      <c r="R205" s="94"/>
      <c r="S205" s="94"/>
      <c r="T205" s="94"/>
    </row>
    <row r="206" ht="15.75" customHeight="1">
      <c r="A206" s="242"/>
      <c r="B206" s="222"/>
      <c r="C206" s="223"/>
      <c r="D206" s="231"/>
      <c r="E206" s="3"/>
      <c r="F206" s="3"/>
      <c r="G206" s="3"/>
      <c r="H206" s="3"/>
      <c r="J206" s="226"/>
      <c r="K206" s="3"/>
      <c r="L206" s="3"/>
      <c r="O206" s="227"/>
      <c r="Q206" s="94"/>
      <c r="R206" s="94"/>
      <c r="S206" s="94"/>
      <c r="T206" s="94"/>
    </row>
    <row r="207" ht="15.75" customHeight="1">
      <c r="A207" s="242"/>
      <c r="B207" s="222"/>
      <c r="C207" s="223"/>
      <c r="D207" s="231"/>
      <c r="E207" s="3"/>
      <c r="F207" s="3"/>
      <c r="G207" s="3"/>
      <c r="H207" s="3"/>
      <c r="J207" s="226"/>
      <c r="K207" s="3"/>
      <c r="L207" s="3"/>
      <c r="O207" s="227"/>
      <c r="Q207" s="94"/>
      <c r="R207" s="94"/>
      <c r="S207" s="94"/>
      <c r="T207" s="94"/>
    </row>
    <row r="208" ht="15.75" customHeight="1">
      <c r="A208" s="242"/>
      <c r="B208" s="222"/>
      <c r="C208" s="223"/>
      <c r="D208" s="231"/>
      <c r="E208" s="3"/>
      <c r="F208" s="3"/>
      <c r="G208" s="3"/>
      <c r="H208" s="3"/>
      <c r="J208" s="226"/>
      <c r="K208" s="3"/>
      <c r="L208" s="3"/>
      <c r="O208" s="227"/>
      <c r="Q208" s="94"/>
      <c r="R208" s="94"/>
      <c r="S208" s="94"/>
      <c r="T208" s="94"/>
    </row>
    <row r="209" ht="15.75" customHeight="1">
      <c r="A209" s="242"/>
      <c r="B209" s="222"/>
      <c r="C209" s="223"/>
      <c r="D209" s="231"/>
      <c r="E209" s="3"/>
      <c r="F209" s="3"/>
      <c r="G209" s="3"/>
      <c r="H209" s="3"/>
      <c r="J209" s="226"/>
      <c r="K209" s="3"/>
      <c r="L209" s="3"/>
      <c r="O209" s="227"/>
      <c r="Q209" s="94"/>
      <c r="R209" s="94"/>
      <c r="S209" s="94"/>
      <c r="T209" s="94"/>
    </row>
    <row r="210" ht="15.75" customHeight="1">
      <c r="A210" s="242"/>
      <c r="B210" s="222"/>
      <c r="C210" s="223"/>
      <c r="D210" s="231"/>
      <c r="E210" s="3"/>
      <c r="F210" s="3"/>
      <c r="G210" s="3"/>
      <c r="H210" s="3"/>
      <c r="J210" s="226"/>
      <c r="K210" s="3"/>
      <c r="L210" s="3"/>
      <c r="O210" s="227"/>
      <c r="Q210" s="94"/>
      <c r="R210" s="94"/>
      <c r="S210" s="94"/>
      <c r="T210" s="94"/>
    </row>
    <row r="211" ht="15.75" customHeight="1">
      <c r="A211" s="242"/>
      <c r="B211" s="222"/>
      <c r="C211" s="223"/>
      <c r="D211" s="231"/>
      <c r="E211" s="3"/>
      <c r="F211" s="3"/>
      <c r="G211" s="3"/>
      <c r="H211" s="3"/>
      <c r="J211" s="226"/>
      <c r="K211" s="3"/>
      <c r="L211" s="3"/>
      <c r="O211" s="227"/>
      <c r="Q211" s="94"/>
      <c r="R211" s="94"/>
      <c r="S211" s="94"/>
      <c r="T211" s="94"/>
    </row>
    <row r="212" ht="15.75" customHeight="1">
      <c r="A212" s="242"/>
      <c r="B212" s="222"/>
      <c r="C212" s="223"/>
      <c r="D212" s="231"/>
      <c r="E212" s="3"/>
      <c r="F212" s="3"/>
      <c r="G212" s="3"/>
      <c r="H212" s="3"/>
      <c r="J212" s="226"/>
      <c r="K212" s="3"/>
      <c r="L212" s="3"/>
      <c r="O212" s="227"/>
      <c r="Q212" s="94"/>
      <c r="R212" s="94"/>
      <c r="S212" s="94"/>
      <c r="T212" s="94"/>
    </row>
    <row r="213" ht="15.75" customHeight="1">
      <c r="A213" s="242"/>
      <c r="B213" s="222"/>
      <c r="C213" s="223"/>
      <c r="D213" s="231"/>
      <c r="E213" s="3"/>
      <c r="F213" s="3"/>
      <c r="G213" s="3"/>
      <c r="H213" s="3"/>
      <c r="J213" s="226"/>
      <c r="K213" s="3"/>
      <c r="L213" s="3"/>
      <c r="O213" s="227"/>
      <c r="Q213" s="94"/>
      <c r="R213" s="94"/>
      <c r="S213" s="94"/>
      <c r="T213" s="94"/>
    </row>
    <row r="214" ht="15.75" customHeight="1">
      <c r="A214" s="242"/>
      <c r="B214" s="222"/>
      <c r="C214" s="223"/>
      <c r="D214" s="231"/>
      <c r="E214" s="3"/>
      <c r="F214" s="3"/>
      <c r="G214" s="3"/>
      <c r="H214" s="3"/>
      <c r="J214" s="226"/>
      <c r="K214" s="3"/>
      <c r="L214" s="3"/>
      <c r="O214" s="227"/>
      <c r="Q214" s="94"/>
      <c r="R214" s="94"/>
      <c r="S214" s="94"/>
      <c r="T214" s="94"/>
    </row>
    <row r="215" ht="15.75" customHeight="1">
      <c r="A215" s="242"/>
      <c r="B215" s="222"/>
      <c r="C215" s="223"/>
      <c r="D215" s="231"/>
      <c r="E215" s="3"/>
      <c r="F215" s="3"/>
      <c r="G215" s="3"/>
      <c r="H215" s="3"/>
      <c r="J215" s="226"/>
      <c r="K215" s="3"/>
      <c r="L215" s="3"/>
      <c r="O215" s="227"/>
      <c r="Q215" s="94"/>
      <c r="R215" s="94"/>
      <c r="S215" s="94"/>
      <c r="T215" s="94"/>
    </row>
    <row r="216" ht="15.75" customHeight="1">
      <c r="A216" s="242"/>
      <c r="B216" s="222"/>
      <c r="C216" s="223"/>
      <c r="D216" s="231"/>
      <c r="E216" s="3"/>
      <c r="F216" s="3"/>
      <c r="G216" s="3"/>
      <c r="H216" s="3"/>
      <c r="J216" s="226"/>
      <c r="K216" s="3"/>
      <c r="L216" s="3"/>
      <c r="O216" s="227"/>
      <c r="Q216" s="94"/>
      <c r="R216" s="94"/>
      <c r="S216" s="94"/>
      <c r="T216" s="94"/>
    </row>
    <row r="217" ht="15.75" customHeight="1">
      <c r="A217" s="242"/>
      <c r="B217" s="222"/>
      <c r="C217" s="223"/>
      <c r="D217" s="231"/>
      <c r="E217" s="3"/>
      <c r="F217" s="3"/>
      <c r="G217" s="3"/>
      <c r="H217" s="3"/>
      <c r="J217" s="226"/>
      <c r="K217" s="3"/>
      <c r="L217" s="3"/>
      <c r="O217" s="227"/>
      <c r="Q217" s="94"/>
      <c r="R217" s="94"/>
      <c r="S217" s="94"/>
      <c r="T217" s="94"/>
    </row>
    <row r="218" ht="15.75" customHeight="1">
      <c r="A218" s="242"/>
      <c r="B218" s="222"/>
      <c r="C218" s="223"/>
      <c r="D218" s="231"/>
      <c r="E218" s="3"/>
      <c r="F218" s="3"/>
      <c r="G218" s="3"/>
      <c r="H218" s="3"/>
      <c r="J218" s="226"/>
      <c r="K218" s="3"/>
      <c r="L218" s="3"/>
      <c r="O218" s="227"/>
      <c r="Q218" s="94"/>
      <c r="R218" s="94"/>
      <c r="S218" s="94"/>
      <c r="T218" s="94"/>
    </row>
    <row r="219" ht="15.75" customHeight="1">
      <c r="A219" s="242"/>
      <c r="B219" s="222"/>
      <c r="C219" s="223"/>
      <c r="D219" s="231"/>
      <c r="E219" s="3"/>
      <c r="F219" s="3"/>
      <c r="G219" s="3"/>
      <c r="H219" s="3"/>
      <c r="J219" s="226"/>
      <c r="K219" s="3"/>
      <c r="L219" s="3"/>
      <c r="O219" s="227"/>
      <c r="Q219" s="94"/>
      <c r="R219" s="94"/>
      <c r="S219" s="94"/>
      <c r="T219" s="94"/>
    </row>
    <row r="220" ht="15.75" customHeight="1">
      <c r="A220" s="242"/>
      <c r="B220" s="222"/>
      <c r="C220" s="223"/>
      <c r="D220" s="231"/>
      <c r="E220" s="3"/>
      <c r="F220" s="3"/>
      <c r="G220" s="3"/>
      <c r="H220" s="3"/>
      <c r="J220" s="226"/>
      <c r="K220" s="3"/>
      <c r="L220" s="3"/>
      <c r="O220" s="227"/>
      <c r="Q220" s="94"/>
      <c r="R220" s="94"/>
      <c r="S220" s="94"/>
      <c r="T220" s="94"/>
    </row>
    <row r="221" ht="15.75" customHeight="1">
      <c r="A221" s="242"/>
      <c r="B221" s="222"/>
      <c r="C221" s="223"/>
      <c r="D221" s="231"/>
      <c r="E221" s="3"/>
      <c r="F221" s="3"/>
      <c r="G221" s="3"/>
      <c r="H221" s="3"/>
      <c r="J221" s="226"/>
      <c r="K221" s="3"/>
      <c r="L221" s="3"/>
      <c r="O221" s="227"/>
      <c r="Q221" s="94"/>
      <c r="R221" s="94"/>
      <c r="S221" s="94"/>
      <c r="T221" s="94"/>
    </row>
    <row r="222" ht="15.75" customHeight="1">
      <c r="A222" s="242"/>
      <c r="B222" s="222"/>
      <c r="C222" s="223"/>
      <c r="D222" s="231"/>
      <c r="E222" s="3"/>
      <c r="F222" s="3"/>
      <c r="G222" s="3"/>
      <c r="H222" s="3"/>
      <c r="J222" s="226"/>
      <c r="K222" s="3"/>
      <c r="L222" s="3"/>
      <c r="O222" s="227"/>
      <c r="Q222" s="94"/>
      <c r="R222" s="94"/>
      <c r="S222" s="94"/>
      <c r="T222" s="94"/>
    </row>
    <row r="223" ht="15.75" customHeight="1">
      <c r="A223" s="242"/>
      <c r="B223" s="222"/>
      <c r="C223" s="223"/>
      <c r="D223" s="231"/>
      <c r="E223" s="3"/>
      <c r="F223" s="3"/>
      <c r="G223" s="3"/>
      <c r="H223" s="3"/>
      <c r="J223" s="226"/>
      <c r="K223" s="3"/>
      <c r="L223" s="3"/>
      <c r="O223" s="227"/>
      <c r="Q223" s="94"/>
      <c r="R223" s="94"/>
      <c r="S223" s="94"/>
      <c r="T223" s="94"/>
    </row>
    <row r="224" ht="15.75" customHeight="1">
      <c r="A224" s="242"/>
      <c r="B224" s="222"/>
      <c r="C224" s="223"/>
      <c r="D224" s="231"/>
      <c r="E224" s="3"/>
      <c r="F224" s="3"/>
      <c r="G224" s="3"/>
      <c r="H224" s="3"/>
      <c r="J224" s="226"/>
      <c r="K224" s="3"/>
      <c r="L224" s="3"/>
      <c r="O224" s="227"/>
      <c r="Q224" s="94"/>
      <c r="R224" s="94"/>
      <c r="S224" s="94"/>
      <c r="T224" s="94"/>
    </row>
    <row r="225" ht="15.75" customHeight="1">
      <c r="A225" s="242"/>
      <c r="B225" s="222"/>
      <c r="C225" s="223"/>
      <c r="D225" s="231"/>
      <c r="E225" s="3"/>
      <c r="F225" s="3"/>
      <c r="G225" s="3"/>
      <c r="H225" s="3"/>
      <c r="J225" s="226"/>
      <c r="K225" s="3"/>
      <c r="L225" s="3"/>
      <c r="O225" s="227"/>
      <c r="Q225" s="94"/>
      <c r="R225" s="94"/>
      <c r="S225" s="94"/>
      <c r="T225" s="94"/>
    </row>
    <row r="226" ht="15.75" customHeight="1">
      <c r="A226" s="242"/>
      <c r="B226" s="222"/>
      <c r="C226" s="223"/>
      <c r="D226" s="231"/>
      <c r="E226" s="3"/>
      <c r="F226" s="3"/>
      <c r="G226" s="3"/>
      <c r="H226" s="3"/>
      <c r="J226" s="226"/>
      <c r="K226" s="3"/>
      <c r="L226" s="3"/>
      <c r="O226" s="227"/>
      <c r="Q226" s="94"/>
      <c r="R226" s="94"/>
      <c r="S226" s="94"/>
      <c r="T226" s="94"/>
    </row>
    <row r="227" ht="15.75" customHeight="1">
      <c r="A227" s="242"/>
      <c r="B227" s="222"/>
      <c r="C227" s="223"/>
      <c r="D227" s="231"/>
      <c r="E227" s="3"/>
      <c r="F227" s="3"/>
      <c r="G227" s="3"/>
      <c r="H227" s="3"/>
      <c r="J227" s="226"/>
      <c r="K227" s="3"/>
      <c r="L227" s="3"/>
      <c r="O227" s="227"/>
      <c r="Q227" s="94"/>
      <c r="R227" s="94"/>
      <c r="S227" s="94"/>
      <c r="T227" s="94"/>
    </row>
    <row r="228" ht="15.75" customHeight="1">
      <c r="A228" s="242"/>
      <c r="B228" s="222"/>
      <c r="C228" s="223"/>
      <c r="D228" s="231"/>
      <c r="E228" s="3"/>
      <c r="F228" s="3"/>
      <c r="G228" s="3"/>
      <c r="H228" s="3"/>
      <c r="J228" s="226"/>
      <c r="K228" s="3"/>
      <c r="L228" s="3"/>
      <c r="O228" s="227"/>
      <c r="Q228" s="94"/>
      <c r="R228" s="94"/>
      <c r="S228" s="94"/>
      <c r="T228" s="94"/>
    </row>
    <row r="229" ht="15.75" customHeight="1">
      <c r="A229" s="242"/>
      <c r="B229" s="222"/>
      <c r="C229" s="223"/>
      <c r="D229" s="231"/>
      <c r="E229" s="3"/>
      <c r="F229" s="3"/>
      <c r="G229" s="3"/>
      <c r="H229" s="3"/>
      <c r="J229" s="226"/>
      <c r="K229" s="3"/>
      <c r="L229" s="3"/>
      <c r="O229" s="227"/>
      <c r="Q229" s="94"/>
      <c r="R229" s="94"/>
      <c r="S229" s="94"/>
      <c r="T229" s="94"/>
    </row>
    <row r="230" ht="15.75" customHeight="1">
      <c r="A230" s="242"/>
      <c r="B230" s="222"/>
      <c r="C230" s="223"/>
      <c r="D230" s="231"/>
      <c r="E230" s="3"/>
      <c r="F230" s="3"/>
      <c r="G230" s="3"/>
      <c r="H230" s="3"/>
      <c r="J230" s="226"/>
      <c r="K230" s="3"/>
      <c r="L230" s="3"/>
      <c r="O230" s="227"/>
      <c r="Q230" s="94"/>
      <c r="R230" s="94"/>
      <c r="S230" s="94"/>
      <c r="T230" s="94"/>
    </row>
    <row r="231" ht="15.75" customHeight="1">
      <c r="A231" s="242"/>
      <c r="B231" s="222"/>
      <c r="C231" s="223"/>
      <c r="D231" s="231"/>
      <c r="E231" s="3"/>
      <c r="F231" s="3"/>
      <c r="G231" s="3"/>
      <c r="H231" s="3"/>
      <c r="J231" s="226"/>
      <c r="K231" s="3"/>
      <c r="L231" s="3"/>
      <c r="O231" s="227"/>
      <c r="Q231" s="94"/>
      <c r="R231" s="94"/>
      <c r="S231" s="94"/>
      <c r="T231" s="94"/>
    </row>
    <row r="232" ht="15.75" customHeight="1">
      <c r="A232" s="242"/>
      <c r="B232" s="222"/>
      <c r="C232" s="223"/>
      <c r="D232" s="231"/>
      <c r="E232" s="3"/>
      <c r="F232" s="3"/>
      <c r="G232" s="3"/>
      <c r="H232" s="3"/>
      <c r="J232" s="226"/>
      <c r="K232" s="3"/>
      <c r="L232" s="3"/>
      <c r="O232" s="227"/>
      <c r="Q232" s="94"/>
      <c r="R232" s="94"/>
      <c r="S232" s="94"/>
      <c r="T232" s="94"/>
    </row>
    <row r="233" ht="15.75" customHeight="1">
      <c r="A233" s="242"/>
      <c r="B233" s="222"/>
      <c r="C233" s="223"/>
      <c r="D233" s="231"/>
      <c r="E233" s="3"/>
      <c r="F233" s="3"/>
      <c r="G233" s="3"/>
      <c r="H233" s="3"/>
      <c r="J233" s="226"/>
      <c r="K233" s="3"/>
      <c r="L233" s="3"/>
      <c r="O233" s="227"/>
      <c r="Q233" s="94"/>
      <c r="R233" s="94"/>
      <c r="S233" s="94"/>
      <c r="T233" s="94"/>
    </row>
    <row r="234" ht="15.75" customHeight="1">
      <c r="A234" s="242"/>
      <c r="B234" s="222"/>
      <c r="C234" s="223"/>
      <c r="D234" s="231"/>
      <c r="E234" s="3"/>
      <c r="F234" s="3"/>
      <c r="G234" s="3"/>
      <c r="H234" s="3"/>
      <c r="J234" s="226"/>
      <c r="K234" s="3"/>
      <c r="L234" s="3"/>
      <c r="O234" s="227"/>
      <c r="Q234" s="94"/>
      <c r="R234" s="94"/>
      <c r="S234" s="94"/>
      <c r="T234" s="94"/>
    </row>
    <row r="235" ht="15.75" customHeight="1">
      <c r="A235" s="242"/>
      <c r="B235" s="222"/>
      <c r="C235" s="223"/>
      <c r="D235" s="231"/>
      <c r="E235" s="3"/>
      <c r="F235" s="3"/>
      <c r="G235" s="3"/>
      <c r="H235" s="3"/>
      <c r="J235" s="226"/>
      <c r="K235" s="3"/>
      <c r="L235" s="3"/>
      <c r="O235" s="227"/>
      <c r="Q235" s="94"/>
      <c r="R235" s="94"/>
      <c r="S235" s="94"/>
      <c r="T235" s="94"/>
    </row>
    <row r="236" ht="15.75" customHeight="1">
      <c r="A236" s="242"/>
      <c r="B236" s="222"/>
      <c r="C236" s="223"/>
      <c r="D236" s="231"/>
      <c r="E236" s="3"/>
      <c r="F236" s="3"/>
      <c r="G236" s="3"/>
      <c r="H236" s="3"/>
      <c r="J236" s="226"/>
      <c r="K236" s="3"/>
      <c r="L236" s="3"/>
      <c r="O236" s="227"/>
      <c r="Q236" s="94"/>
      <c r="R236" s="94"/>
      <c r="S236" s="94"/>
      <c r="T236" s="94"/>
    </row>
    <row r="237" ht="15.75" customHeight="1">
      <c r="A237" s="242"/>
      <c r="B237" s="222"/>
      <c r="C237" s="223"/>
      <c r="D237" s="231"/>
      <c r="E237" s="3"/>
      <c r="F237" s="3"/>
      <c r="G237" s="3"/>
      <c r="H237" s="3"/>
      <c r="J237" s="226"/>
      <c r="K237" s="3"/>
      <c r="L237" s="3"/>
      <c r="O237" s="227"/>
      <c r="Q237" s="94"/>
      <c r="R237" s="94"/>
      <c r="S237" s="94"/>
      <c r="T237" s="94"/>
    </row>
    <row r="238" ht="15.75" customHeight="1">
      <c r="A238" s="242"/>
      <c r="B238" s="222"/>
      <c r="C238" s="223"/>
      <c r="D238" s="231"/>
      <c r="E238" s="3"/>
      <c r="F238" s="3"/>
      <c r="G238" s="3"/>
      <c r="H238" s="3"/>
      <c r="J238" s="226"/>
      <c r="K238" s="3"/>
      <c r="L238" s="3"/>
      <c r="O238" s="227"/>
      <c r="Q238" s="94"/>
      <c r="R238" s="94"/>
      <c r="S238" s="94"/>
      <c r="T238" s="94"/>
    </row>
    <row r="239" ht="15.75" customHeight="1">
      <c r="A239" s="242"/>
      <c r="B239" s="222"/>
      <c r="C239" s="223"/>
      <c r="D239" s="231"/>
      <c r="E239" s="3"/>
      <c r="F239" s="3"/>
      <c r="G239" s="3"/>
      <c r="H239" s="3"/>
      <c r="J239" s="226"/>
      <c r="K239" s="3"/>
      <c r="L239" s="3"/>
      <c r="O239" s="227"/>
      <c r="Q239" s="94"/>
      <c r="R239" s="94"/>
      <c r="S239" s="94"/>
      <c r="T239" s="94"/>
    </row>
    <row r="240" ht="15.75" customHeight="1">
      <c r="A240" s="242"/>
      <c r="B240" s="222"/>
      <c r="C240" s="223"/>
      <c r="D240" s="231"/>
      <c r="E240" s="3"/>
      <c r="F240" s="3"/>
      <c r="G240" s="3"/>
      <c r="H240" s="3"/>
      <c r="J240" s="226"/>
      <c r="K240" s="3"/>
      <c r="L240" s="3"/>
      <c r="O240" s="227"/>
      <c r="Q240" s="94"/>
      <c r="R240" s="94"/>
      <c r="S240" s="94"/>
      <c r="T240" s="94"/>
    </row>
    <row r="241" ht="15.75" customHeight="1">
      <c r="A241" s="242"/>
      <c r="B241" s="222"/>
      <c r="C241" s="223"/>
      <c r="D241" s="231"/>
      <c r="E241" s="3"/>
      <c r="F241" s="3"/>
      <c r="G241" s="3"/>
      <c r="H241" s="3"/>
      <c r="J241" s="226"/>
      <c r="K241" s="3"/>
      <c r="L241" s="3"/>
      <c r="O241" s="227"/>
      <c r="Q241" s="94"/>
      <c r="R241" s="94"/>
      <c r="S241" s="94"/>
      <c r="T241" s="94"/>
    </row>
    <row r="242" ht="15.75" customHeight="1">
      <c r="A242" s="242"/>
      <c r="B242" s="222"/>
      <c r="C242" s="223"/>
      <c r="D242" s="231"/>
      <c r="E242" s="3"/>
      <c r="F242" s="3"/>
      <c r="G242" s="3"/>
      <c r="H242" s="3"/>
      <c r="J242" s="226"/>
      <c r="K242" s="3"/>
      <c r="L242" s="3"/>
      <c r="O242" s="227"/>
      <c r="Q242" s="94"/>
      <c r="R242" s="94"/>
      <c r="S242" s="94"/>
      <c r="T242" s="94"/>
    </row>
    <row r="243" ht="15.75" customHeight="1">
      <c r="A243" s="242"/>
      <c r="B243" s="222"/>
      <c r="C243" s="223"/>
      <c r="D243" s="231"/>
      <c r="E243" s="3"/>
      <c r="F243" s="3"/>
      <c r="G243" s="3"/>
      <c r="H243" s="3"/>
      <c r="J243" s="226"/>
      <c r="K243" s="3"/>
      <c r="L243" s="3"/>
      <c r="O243" s="227"/>
      <c r="Q243" s="94"/>
      <c r="R243" s="94"/>
      <c r="S243" s="94"/>
      <c r="T243" s="94"/>
    </row>
    <row r="244" ht="15.75" customHeight="1">
      <c r="A244" s="242"/>
      <c r="B244" s="222"/>
      <c r="C244" s="223"/>
      <c r="D244" s="231"/>
      <c r="E244" s="3"/>
      <c r="F244" s="3"/>
      <c r="G244" s="3"/>
      <c r="H244" s="3"/>
      <c r="J244" s="226"/>
      <c r="K244" s="3"/>
      <c r="L244" s="3"/>
      <c r="O244" s="227"/>
      <c r="Q244" s="94"/>
      <c r="R244" s="94"/>
      <c r="S244" s="94"/>
      <c r="T244" s="94"/>
    </row>
    <row r="245" ht="15.75" customHeight="1">
      <c r="A245" s="242"/>
      <c r="B245" s="222"/>
      <c r="C245" s="223"/>
      <c r="D245" s="231"/>
      <c r="E245" s="3"/>
      <c r="F245" s="3"/>
      <c r="G245" s="3"/>
      <c r="H245" s="3"/>
      <c r="J245" s="226"/>
      <c r="K245" s="3"/>
      <c r="L245" s="3"/>
      <c r="O245" s="227"/>
      <c r="Q245" s="94"/>
      <c r="R245" s="94"/>
      <c r="S245" s="94"/>
      <c r="T245" s="94"/>
    </row>
    <row r="246" ht="15.75" customHeight="1">
      <c r="A246" s="242"/>
      <c r="B246" s="222"/>
      <c r="C246" s="223"/>
      <c r="D246" s="231"/>
      <c r="E246" s="3"/>
      <c r="F246" s="3"/>
      <c r="G246" s="3"/>
      <c r="H246" s="3"/>
      <c r="J246" s="226"/>
      <c r="K246" s="3"/>
      <c r="L246" s="3"/>
      <c r="O246" s="227"/>
      <c r="Q246" s="94"/>
      <c r="R246" s="94"/>
      <c r="S246" s="94"/>
      <c r="T246" s="94"/>
    </row>
    <row r="247" ht="15.75" customHeight="1">
      <c r="A247" s="242"/>
      <c r="B247" s="222"/>
      <c r="C247" s="223"/>
      <c r="D247" s="231"/>
      <c r="E247" s="3"/>
      <c r="F247" s="3"/>
      <c r="G247" s="3"/>
      <c r="H247" s="3"/>
      <c r="J247" s="226"/>
      <c r="K247" s="3"/>
      <c r="L247" s="3"/>
      <c r="O247" s="227"/>
      <c r="Q247" s="94"/>
      <c r="R247" s="94"/>
      <c r="S247" s="94"/>
      <c r="T247" s="94"/>
    </row>
    <row r="248" ht="15.75" customHeight="1">
      <c r="A248" s="242"/>
      <c r="B248" s="222"/>
      <c r="C248" s="223"/>
      <c r="D248" s="231"/>
      <c r="E248" s="3"/>
      <c r="F248" s="3"/>
      <c r="G248" s="3"/>
      <c r="H248" s="3"/>
      <c r="J248" s="226"/>
      <c r="K248" s="3"/>
      <c r="L248" s="3"/>
      <c r="O248" s="227"/>
      <c r="Q248" s="94"/>
      <c r="R248" s="94"/>
      <c r="S248" s="94"/>
      <c r="T248" s="94"/>
    </row>
    <row r="249" ht="15.75" customHeight="1">
      <c r="A249" s="242"/>
      <c r="B249" s="222"/>
      <c r="C249" s="223"/>
      <c r="D249" s="231"/>
      <c r="E249" s="3"/>
      <c r="F249" s="3"/>
      <c r="G249" s="3"/>
      <c r="H249" s="3"/>
      <c r="J249" s="226"/>
      <c r="K249" s="3"/>
      <c r="L249" s="3"/>
      <c r="O249" s="227"/>
      <c r="Q249" s="94"/>
      <c r="R249" s="94"/>
      <c r="S249" s="94"/>
      <c r="T249" s="94"/>
    </row>
    <row r="250" ht="15.75" customHeight="1">
      <c r="A250" s="242"/>
      <c r="B250" s="222"/>
      <c r="C250" s="223"/>
      <c r="D250" s="231"/>
      <c r="E250" s="3"/>
      <c r="F250" s="3"/>
      <c r="G250" s="3"/>
      <c r="H250" s="3"/>
      <c r="J250" s="226"/>
      <c r="K250" s="3"/>
      <c r="L250" s="3"/>
      <c r="O250" s="227"/>
      <c r="Q250" s="94"/>
      <c r="R250" s="94"/>
      <c r="S250" s="94"/>
      <c r="T250" s="94"/>
    </row>
    <row r="251" ht="15.75" customHeight="1">
      <c r="A251" s="242"/>
      <c r="B251" s="222"/>
      <c r="C251" s="223"/>
      <c r="D251" s="231"/>
      <c r="E251" s="3"/>
      <c r="F251" s="3"/>
      <c r="G251" s="3"/>
      <c r="H251" s="3"/>
      <c r="J251" s="226"/>
      <c r="K251" s="3"/>
      <c r="L251" s="3"/>
      <c r="O251" s="227"/>
      <c r="Q251" s="94"/>
      <c r="R251" s="94"/>
      <c r="S251" s="94"/>
      <c r="T251" s="94"/>
    </row>
    <row r="252" ht="15.75" customHeight="1">
      <c r="A252" s="234"/>
      <c r="B252" s="222"/>
      <c r="C252" s="223"/>
      <c r="D252" s="231"/>
      <c r="E252" s="3"/>
      <c r="F252" s="3"/>
      <c r="G252" s="3"/>
      <c r="H252" s="3"/>
      <c r="J252" s="226"/>
      <c r="K252" s="3"/>
      <c r="L252" s="3"/>
      <c r="O252" s="227"/>
      <c r="Q252" s="94"/>
      <c r="R252" s="94"/>
      <c r="S252" s="94"/>
      <c r="T252" s="94"/>
    </row>
    <row r="253" ht="15.75" customHeight="1">
      <c r="A253" s="234"/>
      <c r="B253" s="222"/>
      <c r="C253" s="223"/>
      <c r="D253" s="231"/>
      <c r="E253" s="3"/>
      <c r="F253" s="3"/>
      <c r="G253" s="3"/>
      <c r="H253" s="3"/>
      <c r="J253" s="226"/>
      <c r="K253" s="3"/>
      <c r="L253" s="3"/>
      <c r="O253" s="227"/>
      <c r="Q253" s="94"/>
      <c r="R253" s="94"/>
      <c r="S253" s="94"/>
      <c r="T253" s="94"/>
    </row>
    <row r="254" ht="15.75" customHeight="1">
      <c r="A254" s="234"/>
      <c r="B254" s="222"/>
      <c r="C254" s="223"/>
      <c r="D254" s="231"/>
      <c r="E254" s="3"/>
      <c r="F254" s="3"/>
      <c r="G254" s="3"/>
      <c r="H254" s="3"/>
      <c r="J254" s="226"/>
      <c r="K254" s="3"/>
      <c r="L254" s="3"/>
      <c r="O254" s="227"/>
      <c r="Q254" s="94"/>
      <c r="R254" s="94"/>
      <c r="S254" s="94"/>
      <c r="T254" s="94"/>
    </row>
    <row r="255" ht="15.75" customHeight="1">
      <c r="A255" s="234"/>
      <c r="B255" s="222"/>
      <c r="C255" s="223"/>
      <c r="D255" s="231"/>
      <c r="E255" s="3"/>
      <c r="F255" s="3"/>
      <c r="G255" s="3"/>
      <c r="H255" s="3"/>
      <c r="J255" s="226"/>
      <c r="K255" s="3"/>
      <c r="L255" s="3"/>
      <c r="O255" s="227"/>
      <c r="Q255" s="94"/>
      <c r="R255" s="94"/>
      <c r="S255" s="94"/>
      <c r="T255" s="94"/>
    </row>
    <row r="256" ht="15.75" customHeight="1">
      <c r="A256" s="234"/>
      <c r="B256" s="222"/>
      <c r="C256" s="223"/>
      <c r="D256" s="231"/>
      <c r="E256" s="3"/>
      <c r="F256" s="3"/>
      <c r="G256" s="3"/>
      <c r="H256" s="3"/>
      <c r="J256" s="226"/>
      <c r="K256" s="3"/>
      <c r="L256" s="3"/>
      <c r="O256" s="227"/>
      <c r="Q256" s="94"/>
      <c r="R256" s="94"/>
      <c r="S256" s="94"/>
      <c r="T256" s="94"/>
    </row>
    <row r="257" ht="15.75" customHeight="1">
      <c r="A257" s="234"/>
      <c r="B257" s="222"/>
      <c r="C257" s="223"/>
      <c r="D257" s="231"/>
      <c r="E257" s="3"/>
      <c r="F257" s="3"/>
      <c r="G257" s="3"/>
      <c r="H257" s="3"/>
      <c r="J257" s="226"/>
      <c r="K257" s="3"/>
      <c r="L257" s="3"/>
      <c r="O257" s="227"/>
      <c r="Q257" s="94"/>
      <c r="R257" s="94"/>
      <c r="S257" s="94"/>
      <c r="T257" s="94"/>
    </row>
    <row r="258" ht="15.75" customHeight="1">
      <c r="A258" s="234"/>
      <c r="B258" s="222"/>
      <c r="C258" s="223"/>
      <c r="D258" s="231"/>
      <c r="E258" s="3"/>
      <c r="F258" s="3"/>
      <c r="G258" s="3"/>
      <c r="H258" s="3"/>
      <c r="J258" s="226"/>
      <c r="K258" s="3"/>
      <c r="L258" s="3"/>
      <c r="O258" s="227"/>
      <c r="Q258" s="94"/>
      <c r="R258" s="94"/>
      <c r="S258" s="94"/>
      <c r="T258" s="94"/>
    </row>
    <row r="259" ht="15.75" customHeight="1">
      <c r="A259" s="234"/>
      <c r="B259" s="222"/>
      <c r="C259" s="223"/>
      <c r="D259" s="231"/>
      <c r="E259" s="3"/>
      <c r="F259" s="3"/>
      <c r="G259" s="3"/>
      <c r="H259" s="3"/>
      <c r="J259" s="226"/>
      <c r="K259" s="3"/>
      <c r="L259" s="3"/>
      <c r="O259" s="227"/>
      <c r="Q259" s="94"/>
      <c r="R259" s="94"/>
      <c r="S259" s="94"/>
      <c r="T259" s="94"/>
    </row>
    <row r="260" ht="15.75" customHeight="1">
      <c r="A260" s="234"/>
      <c r="B260" s="222"/>
      <c r="C260" s="223"/>
      <c r="D260" s="231"/>
      <c r="E260" s="3"/>
      <c r="F260" s="3"/>
      <c r="G260" s="3"/>
      <c r="H260" s="3"/>
      <c r="J260" s="226"/>
      <c r="K260" s="3"/>
      <c r="L260" s="3"/>
      <c r="O260" s="227"/>
      <c r="Q260" s="94"/>
      <c r="R260" s="94"/>
      <c r="S260" s="94"/>
      <c r="T260" s="94"/>
    </row>
    <row r="261" ht="15.75" customHeight="1">
      <c r="A261" s="234"/>
      <c r="B261" s="222"/>
      <c r="C261" s="223"/>
      <c r="D261" s="231"/>
      <c r="E261" s="3"/>
      <c r="F261" s="3"/>
      <c r="G261" s="3"/>
      <c r="H261" s="3"/>
      <c r="J261" s="226"/>
      <c r="K261" s="3"/>
      <c r="L261" s="3"/>
      <c r="O261" s="227"/>
      <c r="Q261" s="94"/>
      <c r="R261" s="94"/>
      <c r="S261" s="94"/>
      <c r="T261" s="94"/>
    </row>
    <row r="262" ht="15.75" customHeight="1">
      <c r="A262" s="234"/>
      <c r="B262" s="222"/>
      <c r="C262" s="223"/>
      <c r="D262" s="231"/>
      <c r="E262" s="3"/>
      <c r="F262" s="3"/>
      <c r="G262" s="3"/>
      <c r="H262" s="3"/>
      <c r="J262" s="226"/>
      <c r="K262" s="3"/>
      <c r="L262" s="3"/>
      <c r="O262" s="227"/>
      <c r="Q262" s="94"/>
      <c r="R262" s="94"/>
      <c r="S262" s="94"/>
      <c r="T262" s="94"/>
    </row>
    <row r="263" ht="15.75" customHeight="1">
      <c r="A263" s="234"/>
      <c r="B263" s="222"/>
      <c r="C263" s="223"/>
      <c r="D263" s="231"/>
      <c r="E263" s="3"/>
      <c r="F263" s="3"/>
      <c r="G263" s="3"/>
      <c r="H263" s="3"/>
      <c r="J263" s="226"/>
      <c r="K263" s="3"/>
      <c r="L263" s="3"/>
      <c r="O263" s="227"/>
      <c r="Q263" s="94"/>
      <c r="R263" s="94"/>
      <c r="S263" s="94"/>
      <c r="T263" s="94"/>
    </row>
    <row r="264" ht="15.75" customHeight="1">
      <c r="A264" s="234"/>
      <c r="B264" s="222"/>
      <c r="C264" s="223"/>
      <c r="D264" s="231"/>
      <c r="E264" s="3"/>
      <c r="F264" s="3"/>
      <c r="G264" s="3"/>
      <c r="H264" s="3"/>
      <c r="J264" s="226"/>
      <c r="K264" s="3"/>
      <c r="L264" s="3"/>
      <c r="O264" s="227"/>
      <c r="Q264" s="94"/>
      <c r="R264" s="94"/>
      <c r="S264" s="94"/>
      <c r="T264" s="94"/>
    </row>
    <row r="265" ht="15.75" customHeight="1">
      <c r="A265" s="234"/>
      <c r="B265" s="222"/>
      <c r="C265" s="223"/>
      <c r="D265" s="231"/>
      <c r="E265" s="3"/>
      <c r="F265" s="3"/>
      <c r="G265" s="3"/>
      <c r="H265" s="3"/>
      <c r="J265" s="226"/>
      <c r="K265" s="3"/>
      <c r="L265" s="3"/>
      <c r="O265" s="227"/>
      <c r="Q265" s="94"/>
      <c r="R265" s="94"/>
      <c r="S265" s="94"/>
      <c r="T265" s="94"/>
    </row>
    <row r="266" ht="15.75" customHeight="1">
      <c r="A266" s="234"/>
      <c r="B266" s="222"/>
      <c r="C266" s="223"/>
      <c r="D266" s="231"/>
      <c r="E266" s="3"/>
      <c r="F266" s="3"/>
      <c r="G266" s="3"/>
      <c r="H266" s="3"/>
      <c r="J266" s="226"/>
      <c r="K266" s="3"/>
      <c r="L266" s="3"/>
      <c r="O266" s="227"/>
      <c r="Q266" s="94"/>
      <c r="R266" s="94"/>
      <c r="S266" s="94"/>
      <c r="T266" s="94"/>
    </row>
    <row r="267" ht="15.75" customHeight="1">
      <c r="A267" s="234"/>
      <c r="B267" s="222"/>
      <c r="C267" s="223"/>
      <c r="D267" s="231"/>
      <c r="E267" s="3"/>
      <c r="F267" s="3"/>
      <c r="G267" s="3"/>
      <c r="H267" s="3"/>
      <c r="J267" s="226"/>
      <c r="K267" s="3"/>
      <c r="L267" s="3"/>
      <c r="O267" s="227"/>
      <c r="Q267" s="94"/>
      <c r="R267" s="94"/>
      <c r="S267" s="94"/>
      <c r="T267" s="94"/>
    </row>
    <row r="268" ht="15.75" customHeight="1">
      <c r="A268" s="234"/>
      <c r="B268" s="222"/>
      <c r="C268" s="223"/>
      <c r="D268" s="231"/>
      <c r="E268" s="3"/>
      <c r="F268" s="3"/>
      <c r="G268" s="3"/>
      <c r="H268" s="3"/>
      <c r="J268" s="226"/>
      <c r="K268" s="3"/>
      <c r="L268" s="3"/>
      <c r="O268" s="227"/>
      <c r="Q268" s="94"/>
      <c r="R268" s="94"/>
      <c r="S268" s="94"/>
      <c r="T268" s="94"/>
    </row>
    <row r="269" ht="15.75" customHeight="1">
      <c r="A269" s="234"/>
      <c r="B269" s="222"/>
      <c r="C269" s="223"/>
      <c r="D269" s="231"/>
      <c r="E269" s="3"/>
      <c r="F269" s="3"/>
      <c r="G269" s="3"/>
      <c r="H269" s="3"/>
      <c r="J269" s="226"/>
      <c r="K269" s="3"/>
      <c r="L269" s="3"/>
      <c r="O269" s="227"/>
      <c r="Q269" s="94"/>
      <c r="R269" s="94"/>
      <c r="S269" s="94"/>
      <c r="T269" s="94"/>
    </row>
    <row r="270" ht="15.75" customHeight="1">
      <c r="A270" s="234"/>
      <c r="B270" s="222"/>
      <c r="C270" s="223"/>
      <c r="D270" s="231"/>
      <c r="E270" s="3"/>
      <c r="F270" s="3"/>
      <c r="G270" s="3"/>
      <c r="H270" s="3"/>
      <c r="J270" s="226"/>
      <c r="K270" s="3"/>
      <c r="L270" s="3"/>
      <c r="O270" s="227"/>
      <c r="Q270" s="94"/>
      <c r="R270" s="94"/>
      <c r="S270" s="94"/>
      <c r="T270" s="94"/>
    </row>
    <row r="271" ht="15.75" customHeight="1">
      <c r="A271" s="234"/>
      <c r="B271" s="222"/>
      <c r="C271" s="223"/>
      <c r="D271" s="231"/>
      <c r="E271" s="3"/>
      <c r="F271" s="3"/>
      <c r="G271" s="3"/>
      <c r="H271" s="3"/>
      <c r="J271" s="226"/>
      <c r="K271" s="3"/>
      <c r="L271" s="3"/>
      <c r="O271" s="227"/>
      <c r="Q271" s="94"/>
      <c r="R271" s="94"/>
      <c r="S271" s="94"/>
      <c r="T271" s="94"/>
    </row>
    <row r="272" ht="15.75" customHeight="1">
      <c r="A272" s="234"/>
      <c r="B272" s="222"/>
      <c r="C272" s="223"/>
      <c r="D272" s="231"/>
      <c r="E272" s="3"/>
      <c r="F272" s="3"/>
      <c r="G272" s="3"/>
      <c r="H272" s="3"/>
      <c r="J272" s="226"/>
      <c r="K272" s="3"/>
      <c r="L272" s="3"/>
      <c r="O272" s="227"/>
      <c r="Q272" s="94"/>
      <c r="R272" s="94"/>
      <c r="S272" s="94"/>
      <c r="T272" s="94"/>
    </row>
    <row r="273" ht="15.75" customHeight="1">
      <c r="A273" s="234"/>
      <c r="B273" s="222"/>
      <c r="C273" s="223"/>
      <c r="D273" s="231"/>
      <c r="E273" s="3"/>
      <c r="F273" s="3"/>
      <c r="G273" s="3"/>
      <c r="H273" s="3"/>
      <c r="J273" s="226"/>
      <c r="K273" s="3"/>
      <c r="L273" s="3"/>
      <c r="O273" s="227"/>
      <c r="Q273" s="94"/>
      <c r="R273" s="94"/>
      <c r="S273" s="94"/>
      <c r="T273" s="94"/>
    </row>
    <row r="274" ht="15.75" customHeight="1">
      <c r="A274" s="234"/>
      <c r="B274" s="222"/>
      <c r="C274" s="223"/>
      <c r="D274" s="231"/>
      <c r="E274" s="3"/>
      <c r="F274" s="3"/>
      <c r="G274" s="3"/>
      <c r="H274" s="3"/>
      <c r="J274" s="226"/>
      <c r="K274" s="3"/>
      <c r="L274" s="3"/>
      <c r="O274" s="227"/>
      <c r="Q274" s="94"/>
      <c r="R274" s="94"/>
      <c r="S274" s="94"/>
      <c r="T274" s="94"/>
    </row>
    <row r="275" ht="15.75" customHeight="1">
      <c r="A275" s="234"/>
      <c r="B275" s="222"/>
      <c r="C275" s="223"/>
      <c r="D275" s="231"/>
      <c r="E275" s="3"/>
      <c r="F275" s="3"/>
      <c r="G275" s="3"/>
      <c r="H275" s="3"/>
      <c r="J275" s="226"/>
      <c r="K275" s="3"/>
      <c r="L275" s="3"/>
      <c r="O275" s="227"/>
      <c r="Q275" s="94"/>
      <c r="R275" s="94"/>
      <c r="S275" s="94"/>
      <c r="T275" s="94"/>
    </row>
    <row r="276" ht="15.75" customHeight="1">
      <c r="A276" s="234"/>
      <c r="B276" s="222"/>
      <c r="C276" s="223"/>
      <c r="D276" s="231"/>
      <c r="E276" s="3"/>
      <c r="F276" s="3"/>
      <c r="G276" s="3"/>
      <c r="H276" s="3"/>
      <c r="J276" s="226"/>
      <c r="K276" s="3"/>
      <c r="L276" s="3"/>
      <c r="O276" s="227"/>
      <c r="Q276" s="94"/>
      <c r="R276" s="94"/>
      <c r="S276" s="94"/>
      <c r="T276" s="94"/>
    </row>
    <row r="277" ht="15.75" customHeight="1">
      <c r="A277" s="234"/>
      <c r="B277" s="222"/>
      <c r="C277" s="223"/>
      <c r="D277" s="231"/>
      <c r="E277" s="3"/>
      <c r="F277" s="3"/>
      <c r="G277" s="3"/>
      <c r="H277" s="3"/>
      <c r="J277" s="226"/>
      <c r="K277" s="3"/>
      <c r="L277" s="3"/>
      <c r="O277" s="227"/>
      <c r="Q277" s="94"/>
      <c r="R277" s="94"/>
      <c r="S277" s="94"/>
      <c r="T277" s="94"/>
    </row>
    <row r="278" ht="15.75" customHeight="1">
      <c r="A278" s="234"/>
      <c r="B278" s="222"/>
      <c r="C278" s="223"/>
      <c r="D278" s="231"/>
      <c r="E278" s="3"/>
      <c r="F278" s="3"/>
      <c r="G278" s="3"/>
      <c r="H278" s="3"/>
      <c r="J278" s="226"/>
      <c r="K278" s="3"/>
      <c r="L278" s="3"/>
      <c r="O278" s="227"/>
      <c r="Q278" s="94"/>
      <c r="R278" s="94"/>
      <c r="S278" s="94"/>
      <c r="T278" s="94"/>
    </row>
    <row r="279" ht="15.75" customHeight="1">
      <c r="A279" s="234"/>
      <c r="B279" s="222"/>
      <c r="C279" s="223"/>
      <c r="D279" s="231"/>
      <c r="E279" s="3"/>
      <c r="F279" s="3"/>
      <c r="G279" s="3"/>
      <c r="H279" s="3"/>
      <c r="J279" s="226"/>
      <c r="K279" s="3"/>
      <c r="L279" s="3"/>
      <c r="O279" s="227"/>
      <c r="Q279" s="94"/>
      <c r="R279" s="94"/>
      <c r="S279" s="94"/>
      <c r="T279" s="94"/>
    </row>
    <row r="280" ht="15.75" customHeight="1">
      <c r="A280" s="234"/>
      <c r="B280" s="222"/>
      <c r="C280" s="223"/>
      <c r="D280" s="231"/>
      <c r="E280" s="3"/>
      <c r="F280" s="3"/>
      <c r="G280" s="3"/>
      <c r="H280" s="3"/>
      <c r="J280" s="226"/>
      <c r="K280" s="3"/>
      <c r="L280" s="3"/>
      <c r="O280" s="227"/>
      <c r="Q280" s="94"/>
      <c r="R280" s="94"/>
      <c r="S280" s="94"/>
      <c r="T280" s="94"/>
    </row>
    <row r="281" ht="15.75" customHeight="1">
      <c r="A281" s="234"/>
      <c r="B281" s="222"/>
      <c r="C281" s="223"/>
      <c r="D281" s="231"/>
      <c r="E281" s="3"/>
      <c r="F281" s="3"/>
      <c r="G281" s="3"/>
      <c r="H281" s="3"/>
      <c r="J281" s="226"/>
      <c r="K281" s="3"/>
      <c r="L281" s="3"/>
      <c r="O281" s="227"/>
      <c r="Q281" s="94"/>
      <c r="R281" s="94"/>
      <c r="S281" s="94"/>
      <c r="T281" s="94"/>
    </row>
    <row r="282" ht="15.75" customHeight="1">
      <c r="A282" s="234"/>
      <c r="B282" s="222"/>
      <c r="C282" s="223"/>
      <c r="D282" s="231"/>
      <c r="E282" s="3"/>
      <c r="F282" s="3"/>
      <c r="G282" s="3"/>
      <c r="H282" s="3"/>
      <c r="J282" s="226"/>
      <c r="K282" s="3"/>
      <c r="L282" s="3"/>
      <c r="O282" s="227"/>
      <c r="Q282" s="94"/>
      <c r="R282" s="94"/>
      <c r="S282" s="94"/>
      <c r="T282" s="94"/>
    </row>
    <row r="283" ht="15.75" customHeight="1">
      <c r="A283" s="234"/>
      <c r="B283" s="222"/>
      <c r="C283" s="223"/>
      <c r="D283" s="231"/>
      <c r="E283" s="3"/>
      <c r="F283" s="3"/>
      <c r="G283" s="3"/>
      <c r="H283" s="3"/>
      <c r="J283" s="226"/>
      <c r="K283" s="3"/>
      <c r="L283" s="3"/>
      <c r="O283" s="227"/>
      <c r="Q283" s="94"/>
      <c r="R283" s="94"/>
      <c r="S283" s="94"/>
      <c r="T283" s="94"/>
    </row>
    <row r="284" ht="15.75" customHeight="1">
      <c r="A284" s="234"/>
      <c r="B284" s="222"/>
      <c r="C284" s="223"/>
      <c r="D284" s="231"/>
      <c r="E284" s="3"/>
      <c r="F284" s="3"/>
      <c r="G284" s="3"/>
      <c r="H284" s="3"/>
      <c r="J284" s="226"/>
      <c r="K284" s="3"/>
      <c r="L284" s="3"/>
      <c r="O284" s="227"/>
      <c r="Q284" s="94"/>
      <c r="R284" s="94"/>
      <c r="S284" s="94"/>
      <c r="T284" s="94"/>
    </row>
    <row r="285" ht="15.75" customHeight="1">
      <c r="A285" s="234"/>
      <c r="B285" s="222"/>
      <c r="C285" s="223"/>
      <c r="D285" s="231"/>
      <c r="E285" s="3"/>
      <c r="F285" s="3"/>
      <c r="G285" s="3"/>
      <c r="H285" s="3"/>
      <c r="J285" s="226"/>
      <c r="K285" s="3"/>
      <c r="L285" s="3"/>
      <c r="O285" s="227"/>
      <c r="Q285" s="94"/>
      <c r="R285" s="94"/>
      <c r="S285" s="94"/>
      <c r="T285" s="94"/>
    </row>
    <row r="286" ht="15.75" customHeight="1">
      <c r="A286" s="234"/>
      <c r="B286" s="222"/>
      <c r="C286" s="223"/>
      <c r="D286" s="231"/>
      <c r="E286" s="3"/>
      <c r="F286" s="3"/>
      <c r="G286" s="3"/>
      <c r="H286" s="3"/>
      <c r="J286" s="226"/>
      <c r="K286" s="3"/>
      <c r="L286" s="3"/>
      <c r="O286" s="227"/>
      <c r="Q286" s="94"/>
      <c r="R286" s="94"/>
      <c r="S286" s="94"/>
      <c r="T286" s="94"/>
    </row>
    <row r="287" ht="15.75" customHeight="1">
      <c r="A287" s="234"/>
      <c r="B287" s="222"/>
      <c r="C287" s="223"/>
      <c r="D287" s="231"/>
      <c r="E287" s="3"/>
      <c r="F287" s="3"/>
      <c r="G287" s="3"/>
      <c r="H287" s="3"/>
      <c r="J287" s="226"/>
      <c r="K287" s="3"/>
      <c r="L287" s="3"/>
      <c r="O287" s="227"/>
      <c r="Q287" s="94"/>
      <c r="R287" s="94"/>
      <c r="S287" s="94"/>
      <c r="T287" s="94"/>
    </row>
    <row r="288" ht="15.75" customHeight="1">
      <c r="A288" s="234"/>
      <c r="B288" s="222"/>
      <c r="C288" s="223"/>
      <c r="D288" s="231"/>
      <c r="E288" s="3"/>
      <c r="F288" s="3"/>
      <c r="G288" s="3"/>
      <c r="H288" s="3"/>
      <c r="J288" s="226"/>
      <c r="K288" s="3"/>
      <c r="L288" s="3"/>
      <c r="O288" s="227"/>
      <c r="Q288" s="94"/>
      <c r="R288" s="94"/>
      <c r="S288" s="94"/>
      <c r="T288" s="94"/>
    </row>
    <row r="289" ht="15.75" customHeight="1">
      <c r="A289" s="234"/>
      <c r="B289" s="222"/>
      <c r="C289" s="223"/>
      <c r="D289" s="231"/>
      <c r="E289" s="3"/>
      <c r="F289" s="3"/>
      <c r="G289" s="3"/>
      <c r="H289" s="3"/>
      <c r="J289" s="226"/>
      <c r="K289" s="3"/>
      <c r="L289" s="3"/>
      <c r="O289" s="227"/>
      <c r="Q289" s="94"/>
      <c r="R289" s="94"/>
      <c r="S289" s="94"/>
      <c r="T289" s="94"/>
    </row>
    <row r="290" ht="15.75" customHeight="1">
      <c r="A290" s="234"/>
      <c r="B290" s="222"/>
      <c r="C290" s="223"/>
      <c r="D290" s="231"/>
      <c r="E290" s="3"/>
      <c r="F290" s="3"/>
      <c r="G290" s="3"/>
      <c r="H290" s="3"/>
      <c r="J290" s="226"/>
      <c r="K290" s="3"/>
      <c r="L290" s="3"/>
      <c r="O290" s="227"/>
      <c r="Q290" s="94"/>
      <c r="R290" s="94"/>
      <c r="S290" s="94"/>
      <c r="T290" s="94"/>
    </row>
    <row r="291" ht="15.75" customHeight="1">
      <c r="A291" s="234"/>
      <c r="B291" s="222"/>
      <c r="C291" s="223"/>
      <c r="D291" s="231"/>
      <c r="E291" s="3"/>
      <c r="F291" s="3"/>
      <c r="G291" s="3"/>
      <c r="H291" s="3"/>
      <c r="J291" s="226"/>
      <c r="K291" s="3"/>
      <c r="L291" s="3"/>
      <c r="O291" s="227"/>
      <c r="Q291" s="94"/>
      <c r="R291" s="94"/>
      <c r="S291" s="94"/>
      <c r="T291" s="94"/>
    </row>
    <row r="292" ht="15.75" customHeight="1">
      <c r="A292" s="234"/>
      <c r="B292" s="222"/>
      <c r="C292" s="223"/>
      <c r="D292" s="231"/>
      <c r="E292" s="3"/>
      <c r="F292" s="3"/>
      <c r="G292" s="3"/>
      <c r="H292" s="3"/>
      <c r="J292" s="226"/>
      <c r="K292" s="3"/>
      <c r="L292" s="3"/>
      <c r="O292" s="227"/>
      <c r="Q292" s="94"/>
      <c r="R292" s="94"/>
      <c r="S292" s="94"/>
      <c r="T292" s="94"/>
    </row>
    <row r="293" ht="15.75" customHeight="1">
      <c r="A293" s="234"/>
      <c r="B293" s="222"/>
      <c r="C293" s="223"/>
      <c r="D293" s="231"/>
      <c r="E293" s="3"/>
      <c r="F293" s="3"/>
      <c r="G293" s="3"/>
      <c r="H293" s="3"/>
      <c r="J293" s="226"/>
      <c r="K293" s="3"/>
      <c r="L293" s="3"/>
      <c r="O293" s="227"/>
      <c r="Q293" s="94"/>
      <c r="R293" s="94"/>
      <c r="S293" s="94"/>
      <c r="T293" s="94"/>
    </row>
    <row r="294" ht="15.75" customHeight="1">
      <c r="A294" s="234"/>
      <c r="B294" s="222"/>
      <c r="C294" s="223"/>
      <c r="D294" s="231"/>
      <c r="E294" s="3"/>
      <c r="F294" s="3"/>
      <c r="G294" s="3"/>
      <c r="H294" s="3"/>
      <c r="J294" s="226"/>
      <c r="K294" s="3"/>
      <c r="L294" s="3"/>
      <c r="O294" s="227"/>
      <c r="Q294" s="94"/>
      <c r="R294" s="94"/>
      <c r="S294" s="94"/>
      <c r="T294" s="94"/>
    </row>
    <row r="295" ht="15.75" customHeight="1">
      <c r="A295" s="234"/>
      <c r="B295" s="222"/>
      <c r="C295" s="223"/>
      <c r="D295" s="231"/>
      <c r="E295" s="3"/>
      <c r="F295" s="3"/>
      <c r="G295" s="3"/>
      <c r="H295" s="3"/>
      <c r="J295" s="226"/>
      <c r="K295" s="3"/>
      <c r="L295" s="3"/>
      <c r="O295" s="227"/>
      <c r="Q295" s="94"/>
      <c r="R295" s="94"/>
      <c r="S295" s="94"/>
      <c r="T295" s="94"/>
    </row>
    <row r="296" ht="15.75" customHeight="1">
      <c r="A296" s="234"/>
      <c r="B296" s="222"/>
      <c r="C296" s="223"/>
      <c r="D296" s="231"/>
      <c r="E296" s="3"/>
      <c r="F296" s="3"/>
      <c r="G296" s="3"/>
      <c r="H296" s="3"/>
      <c r="J296" s="226"/>
      <c r="K296" s="3"/>
      <c r="L296" s="3"/>
      <c r="O296" s="227"/>
      <c r="Q296" s="94"/>
      <c r="R296" s="94"/>
      <c r="S296" s="94"/>
      <c r="T296" s="94"/>
    </row>
    <row r="297" ht="15.75" customHeight="1">
      <c r="A297" s="234"/>
      <c r="B297" s="222"/>
      <c r="C297" s="223"/>
      <c r="D297" s="231"/>
      <c r="E297" s="3"/>
      <c r="F297" s="3"/>
      <c r="G297" s="3"/>
      <c r="H297" s="3"/>
      <c r="J297" s="226"/>
      <c r="K297" s="3"/>
      <c r="L297" s="3"/>
      <c r="O297" s="227"/>
      <c r="Q297" s="94"/>
      <c r="R297" s="94"/>
      <c r="S297" s="94"/>
      <c r="T297" s="94"/>
    </row>
    <row r="298" ht="15.75" customHeight="1">
      <c r="A298" s="234"/>
      <c r="B298" s="222"/>
      <c r="C298" s="223"/>
      <c r="D298" s="231"/>
      <c r="E298" s="3"/>
      <c r="F298" s="3"/>
      <c r="G298" s="3"/>
      <c r="H298" s="3"/>
      <c r="J298" s="226"/>
      <c r="K298" s="3"/>
      <c r="L298" s="3"/>
      <c r="O298" s="227"/>
      <c r="Q298" s="94"/>
      <c r="R298" s="94"/>
      <c r="S298" s="94"/>
      <c r="T298" s="94"/>
    </row>
    <row r="299" ht="15.75" customHeight="1">
      <c r="A299" s="245"/>
      <c r="B299" s="222"/>
      <c r="C299" s="223"/>
      <c r="D299" s="231"/>
      <c r="E299" s="3"/>
      <c r="F299" s="3"/>
      <c r="G299" s="3"/>
      <c r="H299" s="3"/>
      <c r="J299" s="226"/>
      <c r="K299" s="3"/>
      <c r="L299" s="3"/>
      <c r="O299" s="227"/>
      <c r="Q299" s="94"/>
      <c r="R299" s="94"/>
      <c r="S299" s="94"/>
      <c r="T299" s="94"/>
    </row>
    <row r="300" ht="15.75" customHeight="1">
      <c r="A300" s="245"/>
      <c r="B300" s="222"/>
      <c r="C300" s="223"/>
      <c r="D300" s="231"/>
      <c r="E300" s="3"/>
      <c r="F300" s="3"/>
      <c r="G300" s="3"/>
      <c r="H300" s="3"/>
      <c r="J300" s="226"/>
      <c r="K300" s="3"/>
      <c r="L300" s="3"/>
      <c r="O300" s="227"/>
      <c r="Q300" s="94"/>
      <c r="R300" s="94"/>
      <c r="S300" s="94"/>
      <c r="T300" s="94"/>
    </row>
    <row r="301" ht="15.75" customHeight="1">
      <c r="A301" s="245"/>
      <c r="B301" s="222"/>
      <c r="C301" s="223"/>
      <c r="D301" s="231"/>
      <c r="E301" s="3"/>
      <c r="F301" s="3"/>
      <c r="G301" s="3"/>
      <c r="H301" s="3"/>
      <c r="J301" s="226"/>
      <c r="K301" s="3"/>
      <c r="L301" s="3"/>
      <c r="O301" s="227"/>
      <c r="Q301" s="94"/>
      <c r="R301" s="94"/>
      <c r="S301" s="94"/>
      <c r="T301" s="94"/>
    </row>
    <row r="302" ht="15.75" customHeight="1">
      <c r="A302" s="245"/>
      <c r="B302" s="222"/>
      <c r="C302" s="223"/>
      <c r="D302" s="231"/>
      <c r="E302" s="3"/>
      <c r="F302" s="3"/>
      <c r="G302" s="3"/>
      <c r="H302" s="3"/>
      <c r="J302" s="226"/>
      <c r="K302" s="3"/>
      <c r="L302" s="3"/>
      <c r="O302" s="227"/>
      <c r="Q302" s="94"/>
      <c r="R302" s="94"/>
      <c r="S302" s="94"/>
      <c r="T302" s="94"/>
    </row>
    <row r="303" ht="15.75" customHeight="1">
      <c r="A303" s="245"/>
      <c r="B303" s="222"/>
      <c r="C303" s="223"/>
      <c r="D303" s="231"/>
      <c r="E303" s="3"/>
      <c r="F303" s="3"/>
      <c r="G303" s="3"/>
      <c r="H303" s="3"/>
      <c r="J303" s="226"/>
      <c r="K303" s="3"/>
      <c r="L303" s="3"/>
      <c r="O303" s="227"/>
      <c r="Q303" s="94"/>
      <c r="R303" s="94"/>
      <c r="S303" s="94"/>
      <c r="T303" s="94"/>
    </row>
    <row r="304" ht="15.75" customHeight="1">
      <c r="A304" s="245"/>
      <c r="B304" s="222"/>
      <c r="C304" s="223"/>
      <c r="D304" s="231"/>
      <c r="E304" s="3"/>
      <c r="F304" s="3"/>
      <c r="G304" s="3"/>
      <c r="H304" s="3"/>
      <c r="J304" s="226"/>
      <c r="K304" s="3"/>
      <c r="L304" s="3"/>
      <c r="O304" s="227"/>
      <c r="Q304" s="94"/>
      <c r="R304" s="94"/>
      <c r="S304" s="94"/>
      <c r="T304" s="94"/>
    </row>
    <row r="305" ht="15.75" customHeight="1">
      <c r="A305" s="245"/>
      <c r="B305" s="222"/>
      <c r="C305" s="223"/>
      <c r="D305" s="231"/>
      <c r="E305" s="3"/>
      <c r="F305" s="3"/>
      <c r="G305" s="3"/>
      <c r="H305" s="3"/>
      <c r="J305" s="226"/>
      <c r="K305" s="3"/>
      <c r="L305" s="3"/>
      <c r="O305" s="227"/>
      <c r="Q305" s="94"/>
      <c r="R305" s="94"/>
      <c r="S305" s="94"/>
      <c r="T305" s="94"/>
    </row>
    <row r="306" ht="15.75" customHeight="1">
      <c r="A306" s="245"/>
      <c r="B306" s="222"/>
      <c r="C306" s="223"/>
      <c r="D306" s="231"/>
      <c r="E306" s="3"/>
      <c r="F306" s="3"/>
      <c r="G306" s="3"/>
      <c r="H306" s="3"/>
      <c r="J306" s="226"/>
      <c r="K306" s="3"/>
      <c r="L306" s="3"/>
      <c r="O306" s="227"/>
      <c r="Q306" s="94"/>
      <c r="R306" s="94"/>
      <c r="S306" s="94"/>
      <c r="T306" s="94"/>
    </row>
    <row r="307" ht="15.75" customHeight="1">
      <c r="A307" s="245"/>
      <c r="B307" s="222"/>
      <c r="C307" s="223"/>
      <c r="D307" s="231"/>
      <c r="E307" s="3"/>
      <c r="F307" s="3"/>
      <c r="G307" s="3"/>
      <c r="H307" s="3"/>
      <c r="J307" s="226"/>
      <c r="K307" s="3"/>
      <c r="L307" s="3"/>
      <c r="O307" s="227"/>
      <c r="Q307" s="94"/>
      <c r="R307" s="94"/>
      <c r="S307" s="94"/>
      <c r="T307" s="94"/>
    </row>
    <row r="308" ht="15.75" customHeight="1">
      <c r="A308" s="245"/>
      <c r="B308" s="222"/>
      <c r="C308" s="223"/>
      <c r="D308" s="231"/>
      <c r="E308" s="3"/>
      <c r="F308" s="3"/>
      <c r="G308" s="3"/>
      <c r="H308" s="3"/>
      <c r="J308" s="226"/>
      <c r="K308" s="3"/>
      <c r="L308" s="3"/>
      <c r="O308" s="227"/>
      <c r="Q308" s="94"/>
      <c r="R308" s="94"/>
      <c r="S308" s="94"/>
      <c r="T308" s="94"/>
    </row>
    <row r="309" ht="15.75" customHeight="1">
      <c r="A309" s="245"/>
      <c r="B309" s="222"/>
      <c r="C309" s="223"/>
      <c r="D309" s="231"/>
      <c r="E309" s="3"/>
      <c r="F309" s="3"/>
      <c r="G309" s="3"/>
      <c r="H309" s="3"/>
      <c r="J309" s="226"/>
      <c r="K309" s="3"/>
      <c r="L309" s="3"/>
      <c r="O309" s="227"/>
      <c r="Q309" s="94"/>
      <c r="R309" s="94"/>
      <c r="S309" s="94"/>
      <c r="T309" s="94"/>
    </row>
    <row r="310" ht="15.75" customHeight="1">
      <c r="A310" s="245"/>
      <c r="B310" s="222"/>
      <c r="C310" s="223"/>
      <c r="D310" s="231"/>
      <c r="E310" s="3"/>
      <c r="F310" s="3"/>
      <c r="G310" s="3"/>
      <c r="H310" s="3"/>
      <c r="J310" s="226"/>
      <c r="K310" s="3"/>
      <c r="L310" s="3"/>
      <c r="O310" s="227"/>
      <c r="Q310" s="94"/>
      <c r="R310" s="94"/>
      <c r="S310" s="94"/>
      <c r="T310" s="94"/>
    </row>
    <row r="311" ht="15.75" customHeight="1">
      <c r="A311" s="245"/>
      <c r="B311" s="222"/>
      <c r="C311" s="223"/>
      <c r="D311" s="231"/>
      <c r="E311" s="3"/>
      <c r="F311" s="3"/>
      <c r="G311" s="3"/>
      <c r="H311" s="3"/>
      <c r="J311" s="226"/>
      <c r="K311" s="3"/>
      <c r="L311" s="3"/>
      <c r="O311" s="227"/>
      <c r="Q311" s="94"/>
      <c r="R311" s="94"/>
      <c r="S311" s="94"/>
      <c r="T311" s="94"/>
    </row>
    <row r="312" ht="15.75" customHeight="1">
      <c r="A312" s="245"/>
      <c r="B312" s="222"/>
      <c r="C312" s="223"/>
      <c r="D312" s="231"/>
      <c r="E312" s="3"/>
      <c r="F312" s="3"/>
      <c r="G312" s="3"/>
      <c r="H312" s="3"/>
      <c r="J312" s="226"/>
      <c r="K312" s="3"/>
      <c r="L312" s="3"/>
      <c r="O312" s="227"/>
      <c r="Q312" s="94"/>
      <c r="R312" s="94"/>
      <c r="S312" s="94"/>
      <c r="T312" s="94"/>
    </row>
    <row r="313" ht="15.75" customHeight="1">
      <c r="A313" s="245"/>
      <c r="B313" s="222"/>
      <c r="C313" s="223"/>
      <c r="D313" s="231"/>
      <c r="E313" s="3"/>
      <c r="F313" s="3"/>
      <c r="G313" s="3"/>
      <c r="H313" s="3"/>
      <c r="J313" s="226"/>
      <c r="K313" s="3"/>
      <c r="L313" s="3"/>
      <c r="O313" s="227"/>
      <c r="Q313" s="94"/>
      <c r="R313" s="94"/>
      <c r="S313" s="94"/>
      <c r="T313" s="94"/>
    </row>
    <row r="314" ht="15.75" customHeight="1">
      <c r="A314" s="245"/>
      <c r="B314" s="222"/>
      <c r="C314" s="223"/>
      <c r="D314" s="231"/>
      <c r="E314" s="3"/>
      <c r="F314" s="3"/>
      <c r="G314" s="3"/>
      <c r="H314" s="3"/>
      <c r="J314" s="226"/>
      <c r="K314" s="3"/>
      <c r="L314" s="3"/>
      <c r="O314" s="227"/>
      <c r="Q314" s="94"/>
      <c r="R314" s="94"/>
      <c r="S314" s="94"/>
      <c r="T314" s="94"/>
    </row>
    <row r="315" ht="15.75" customHeight="1">
      <c r="A315" s="245"/>
      <c r="B315" s="222"/>
      <c r="C315" s="223"/>
      <c r="D315" s="231"/>
      <c r="E315" s="3"/>
      <c r="F315" s="3"/>
      <c r="G315" s="3"/>
      <c r="H315" s="3"/>
      <c r="J315" s="226"/>
      <c r="K315" s="3"/>
      <c r="L315" s="3"/>
      <c r="O315" s="227"/>
      <c r="Q315" s="94"/>
      <c r="R315" s="94"/>
      <c r="S315" s="94"/>
      <c r="T315" s="94"/>
    </row>
    <row r="316" ht="15.75" customHeight="1">
      <c r="A316" s="245"/>
      <c r="B316" s="222"/>
      <c r="C316" s="223"/>
      <c r="D316" s="231"/>
      <c r="E316" s="3"/>
      <c r="F316" s="3"/>
      <c r="G316" s="3"/>
      <c r="H316" s="3"/>
      <c r="J316" s="226"/>
      <c r="K316" s="3"/>
      <c r="L316" s="3"/>
      <c r="O316" s="227"/>
      <c r="Q316" s="94"/>
      <c r="R316" s="94"/>
      <c r="S316" s="94"/>
      <c r="T316" s="94"/>
    </row>
    <row r="317" ht="15.75" customHeight="1">
      <c r="A317" s="245"/>
      <c r="B317" s="222"/>
      <c r="C317" s="223"/>
      <c r="D317" s="231"/>
      <c r="E317" s="3"/>
      <c r="F317" s="3"/>
      <c r="G317" s="3"/>
      <c r="H317" s="3"/>
      <c r="J317" s="226"/>
      <c r="K317" s="3"/>
      <c r="L317" s="3"/>
      <c r="O317" s="227"/>
      <c r="Q317" s="94"/>
      <c r="R317" s="94"/>
      <c r="S317" s="94"/>
      <c r="T317" s="94"/>
    </row>
    <row r="318" ht="15.75" customHeight="1">
      <c r="A318" s="245"/>
      <c r="B318" s="222"/>
      <c r="C318" s="223"/>
      <c r="D318" s="231"/>
      <c r="E318" s="3"/>
      <c r="F318" s="3"/>
      <c r="G318" s="3"/>
      <c r="H318" s="3"/>
      <c r="J318" s="226"/>
      <c r="K318" s="3"/>
      <c r="L318" s="3"/>
      <c r="O318" s="227"/>
      <c r="Q318" s="94"/>
      <c r="R318" s="94"/>
      <c r="S318" s="94"/>
      <c r="T318" s="94"/>
    </row>
    <row r="319" ht="15.75" customHeight="1">
      <c r="A319" s="245"/>
      <c r="B319" s="222"/>
      <c r="C319" s="223"/>
      <c r="D319" s="231"/>
      <c r="E319" s="3"/>
      <c r="F319" s="3"/>
      <c r="G319" s="3"/>
      <c r="H319" s="3"/>
      <c r="J319" s="226"/>
      <c r="K319" s="3"/>
      <c r="L319" s="3"/>
      <c r="O319" s="227"/>
      <c r="Q319" s="94"/>
      <c r="R319" s="94"/>
      <c r="S319" s="94"/>
      <c r="T319" s="94"/>
    </row>
    <row r="320" ht="15.75" customHeight="1">
      <c r="A320" s="245"/>
      <c r="B320" s="222"/>
      <c r="C320" s="223"/>
      <c r="D320" s="231"/>
      <c r="E320" s="3"/>
      <c r="F320" s="3"/>
      <c r="G320" s="3"/>
      <c r="H320" s="3"/>
      <c r="J320" s="226"/>
      <c r="K320" s="3"/>
      <c r="L320" s="3"/>
      <c r="O320" s="227"/>
      <c r="Q320" s="94"/>
      <c r="R320" s="94"/>
      <c r="S320" s="94"/>
      <c r="T320" s="94"/>
    </row>
    <row r="321" ht="15.75" customHeight="1">
      <c r="A321" s="245"/>
      <c r="B321" s="222"/>
      <c r="C321" s="223"/>
      <c r="D321" s="231"/>
      <c r="E321" s="3"/>
      <c r="F321" s="3"/>
      <c r="G321" s="3"/>
      <c r="H321" s="3"/>
      <c r="J321" s="226"/>
      <c r="K321" s="3"/>
      <c r="L321" s="3"/>
      <c r="O321" s="227"/>
      <c r="Q321" s="94"/>
      <c r="R321" s="94"/>
      <c r="S321" s="94"/>
      <c r="T321" s="94"/>
    </row>
    <row r="322" ht="15.75" customHeight="1">
      <c r="A322" s="245"/>
      <c r="B322" s="222"/>
      <c r="C322" s="223"/>
      <c r="D322" s="231"/>
      <c r="E322" s="3"/>
      <c r="F322" s="3"/>
      <c r="G322" s="3"/>
      <c r="H322" s="3"/>
      <c r="J322" s="226"/>
      <c r="K322" s="3"/>
      <c r="L322" s="3"/>
      <c r="O322" s="227"/>
      <c r="Q322" s="94"/>
      <c r="R322" s="94"/>
      <c r="S322" s="94"/>
      <c r="T322" s="94"/>
    </row>
    <row r="323" ht="15.75" customHeight="1">
      <c r="A323" s="245"/>
      <c r="B323" s="222"/>
      <c r="C323" s="223"/>
      <c r="D323" s="231"/>
      <c r="E323" s="3"/>
      <c r="F323" s="3"/>
      <c r="G323" s="3"/>
      <c r="H323" s="3"/>
      <c r="J323" s="226"/>
      <c r="K323" s="3"/>
      <c r="L323" s="3"/>
      <c r="O323" s="227"/>
      <c r="Q323" s="94"/>
      <c r="R323" s="94"/>
      <c r="S323" s="94"/>
      <c r="T323" s="94"/>
    </row>
    <row r="324" ht="15.75" customHeight="1">
      <c r="A324" s="245"/>
      <c r="B324" s="222"/>
      <c r="C324" s="223"/>
      <c r="D324" s="231"/>
      <c r="E324" s="3"/>
      <c r="F324" s="3"/>
      <c r="G324" s="3"/>
      <c r="H324" s="3"/>
      <c r="J324" s="226"/>
      <c r="K324" s="3"/>
      <c r="L324" s="3"/>
      <c r="O324" s="227"/>
      <c r="Q324" s="94"/>
      <c r="R324" s="94"/>
      <c r="S324" s="94"/>
      <c r="T324" s="94"/>
    </row>
    <row r="325" ht="15.75" customHeight="1">
      <c r="A325" s="245"/>
      <c r="B325" s="222"/>
      <c r="C325" s="223"/>
      <c r="D325" s="231"/>
      <c r="E325" s="3"/>
      <c r="F325" s="3"/>
      <c r="G325" s="3"/>
      <c r="H325" s="3"/>
      <c r="J325" s="226"/>
      <c r="K325" s="3"/>
      <c r="L325" s="3"/>
      <c r="O325" s="227"/>
      <c r="Q325" s="94"/>
      <c r="R325" s="94"/>
      <c r="S325" s="94"/>
      <c r="T325" s="94"/>
    </row>
    <row r="326" ht="15.75" customHeight="1">
      <c r="A326" s="245"/>
      <c r="B326" s="222"/>
      <c r="C326" s="223"/>
      <c r="D326" s="231"/>
      <c r="E326" s="3"/>
      <c r="F326" s="3"/>
      <c r="G326" s="3"/>
      <c r="H326" s="3"/>
      <c r="J326" s="226"/>
      <c r="K326" s="3"/>
      <c r="L326" s="3"/>
      <c r="O326" s="227"/>
      <c r="Q326" s="94"/>
      <c r="R326" s="94"/>
      <c r="S326" s="94"/>
      <c r="T326" s="94"/>
    </row>
    <row r="327" ht="15.75" customHeight="1">
      <c r="A327" s="245"/>
      <c r="B327" s="222"/>
      <c r="C327" s="223"/>
      <c r="D327" s="231"/>
      <c r="E327" s="3"/>
      <c r="F327" s="3"/>
      <c r="G327" s="3"/>
      <c r="H327" s="3"/>
      <c r="J327" s="226"/>
      <c r="K327" s="3"/>
      <c r="L327" s="3"/>
      <c r="O327" s="227"/>
      <c r="Q327" s="94"/>
      <c r="R327" s="94"/>
      <c r="S327" s="94"/>
      <c r="T327" s="94"/>
    </row>
    <row r="328" ht="15.75" customHeight="1">
      <c r="A328" s="245"/>
      <c r="B328" s="222"/>
      <c r="C328" s="223"/>
      <c r="D328" s="231"/>
      <c r="E328" s="3"/>
      <c r="F328" s="3"/>
      <c r="G328" s="3"/>
      <c r="H328" s="3"/>
      <c r="J328" s="226"/>
      <c r="K328" s="3"/>
      <c r="L328" s="3"/>
      <c r="O328" s="227"/>
      <c r="Q328" s="94"/>
      <c r="R328" s="94"/>
      <c r="S328" s="94"/>
      <c r="T328" s="94"/>
    </row>
    <row r="329" ht="15.75" customHeight="1">
      <c r="A329" s="245"/>
      <c r="B329" s="222"/>
      <c r="C329" s="223"/>
      <c r="D329" s="231"/>
      <c r="E329" s="3"/>
      <c r="F329" s="3"/>
      <c r="G329" s="3"/>
      <c r="H329" s="3"/>
      <c r="J329" s="226"/>
      <c r="K329" s="3"/>
      <c r="L329" s="3"/>
      <c r="O329" s="227"/>
      <c r="Q329" s="94"/>
      <c r="R329" s="94"/>
      <c r="S329" s="94"/>
      <c r="T329" s="94"/>
    </row>
    <row r="330" ht="15.75" customHeight="1">
      <c r="A330" s="245"/>
      <c r="B330" s="222"/>
      <c r="C330" s="223"/>
      <c r="D330" s="231"/>
      <c r="E330" s="3"/>
      <c r="F330" s="3"/>
      <c r="G330" s="3"/>
      <c r="H330" s="3"/>
      <c r="J330" s="226"/>
      <c r="K330" s="3"/>
      <c r="L330" s="3"/>
      <c r="O330" s="227"/>
      <c r="Q330" s="94"/>
      <c r="R330" s="94"/>
      <c r="S330" s="94"/>
      <c r="T330" s="94"/>
    </row>
    <row r="331" ht="15.75" customHeight="1">
      <c r="A331" s="245"/>
      <c r="B331" s="222"/>
      <c r="C331" s="223"/>
      <c r="D331" s="231"/>
      <c r="E331" s="3"/>
      <c r="F331" s="3"/>
      <c r="G331" s="3"/>
      <c r="H331" s="3"/>
      <c r="J331" s="226"/>
      <c r="K331" s="3"/>
      <c r="L331" s="3"/>
      <c r="O331" s="227"/>
      <c r="Q331" s="94"/>
      <c r="R331" s="94"/>
      <c r="S331" s="94"/>
      <c r="T331" s="94"/>
    </row>
    <row r="332" ht="15.75" customHeight="1">
      <c r="A332" s="245"/>
      <c r="B332" s="222"/>
      <c r="C332" s="223"/>
      <c r="D332" s="231"/>
      <c r="E332" s="3"/>
      <c r="F332" s="3"/>
      <c r="G332" s="3"/>
      <c r="H332" s="3"/>
      <c r="J332" s="226"/>
      <c r="K332" s="3"/>
      <c r="L332" s="3"/>
      <c r="O332" s="227"/>
      <c r="Q332" s="94"/>
      <c r="R332" s="94"/>
      <c r="S332" s="94"/>
      <c r="T332" s="94"/>
    </row>
    <row r="333" ht="15.75" customHeight="1">
      <c r="A333" s="245"/>
      <c r="B333" s="222"/>
      <c r="C333" s="223"/>
      <c r="D333" s="231"/>
      <c r="E333" s="3"/>
      <c r="F333" s="3"/>
      <c r="G333" s="3"/>
      <c r="H333" s="3"/>
      <c r="J333" s="226"/>
      <c r="K333" s="3"/>
      <c r="L333" s="3"/>
      <c r="O333" s="227"/>
      <c r="Q333" s="94"/>
      <c r="R333" s="94"/>
      <c r="S333" s="94"/>
      <c r="T333" s="94"/>
    </row>
    <row r="334" ht="15.75" customHeight="1">
      <c r="A334" s="245"/>
      <c r="B334" s="222"/>
      <c r="C334" s="223"/>
      <c r="D334" s="231"/>
      <c r="E334" s="3"/>
      <c r="F334" s="3"/>
      <c r="G334" s="3"/>
      <c r="H334" s="3"/>
      <c r="J334" s="226"/>
      <c r="K334" s="3"/>
      <c r="L334" s="3"/>
      <c r="O334" s="227"/>
      <c r="Q334" s="94"/>
      <c r="R334" s="94"/>
      <c r="S334" s="94"/>
      <c r="T334" s="94"/>
    </row>
    <row r="335" ht="15.75" customHeight="1">
      <c r="A335" s="245"/>
      <c r="B335" s="222"/>
      <c r="C335" s="223"/>
      <c r="D335" s="231"/>
      <c r="E335" s="3"/>
      <c r="F335" s="3"/>
      <c r="G335" s="3"/>
      <c r="H335" s="3"/>
      <c r="J335" s="226"/>
      <c r="K335" s="3"/>
      <c r="L335" s="3"/>
      <c r="O335" s="227"/>
      <c r="Q335" s="94"/>
      <c r="R335" s="94"/>
      <c r="S335" s="94"/>
      <c r="T335" s="94"/>
    </row>
    <row r="336" ht="15.75" customHeight="1">
      <c r="A336" s="245"/>
      <c r="B336" s="222"/>
      <c r="C336" s="223"/>
      <c r="D336" s="231"/>
      <c r="E336" s="3"/>
      <c r="F336" s="3"/>
      <c r="G336" s="3"/>
      <c r="H336" s="3"/>
      <c r="J336" s="226"/>
      <c r="K336" s="3"/>
      <c r="L336" s="3"/>
      <c r="O336" s="227"/>
      <c r="Q336" s="94"/>
      <c r="R336" s="94"/>
      <c r="S336" s="94"/>
      <c r="T336" s="94"/>
    </row>
    <row r="337" ht="15.75" customHeight="1">
      <c r="A337" s="245"/>
      <c r="B337" s="222"/>
      <c r="C337" s="223"/>
      <c r="D337" s="231"/>
      <c r="E337" s="3"/>
      <c r="F337" s="3"/>
      <c r="G337" s="3"/>
      <c r="H337" s="3"/>
      <c r="J337" s="226"/>
      <c r="K337" s="3"/>
      <c r="L337" s="3"/>
      <c r="O337" s="227"/>
      <c r="Q337" s="94"/>
      <c r="R337" s="94"/>
      <c r="S337" s="94"/>
      <c r="T337" s="94"/>
    </row>
    <row r="338" ht="15.75" customHeight="1">
      <c r="A338" s="234"/>
      <c r="B338" s="222"/>
      <c r="C338" s="223"/>
      <c r="D338" s="231"/>
      <c r="E338" s="3"/>
      <c r="F338" s="3"/>
      <c r="G338" s="3"/>
      <c r="H338" s="3"/>
      <c r="J338" s="226"/>
      <c r="K338" s="3"/>
      <c r="L338" s="3"/>
      <c r="O338" s="227"/>
      <c r="Q338" s="94"/>
      <c r="R338" s="94"/>
      <c r="S338" s="94"/>
      <c r="T338" s="94"/>
    </row>
    <row r="339" ht="15.75" customHeight="1">
      <c r="A339" s="234"/>
      <c r="B339" s="222"/>
      <c r="C339" s="223"/>
      <c r="D339" s="231"/>
      <c r="E339" s="3"/>
      <c r="F339" s="3"/>
      <c r="G339" s="3"/>
      <c r="H339" s="3"/>
      <c r="J339" s="226"/>
      <c r="K339" s="3"/>
      <c r="L339" s="3"/>
      <c r="O339" s="227"/>
      <c r="Q339" s="94"/>
      <c r="R339" s="94"/>
      <c r="S339" s="94"/>
      <c r="T339" s="94"/>
    </row>
    <row r="340" ht="15.75" customHeight="1">
      <c r="A340" s="234"/>
      <c r="B340" s="222"/>
      <c r="C340" s="223"/>
      <c r="D340" s="231"/>
      <c r="E340" s="3"/>
      <c r="F340" s="3"/>
      <c r="G340" s="3"/>
      <c r="H340" s="3"/>
      <c r="J340" s="226"/>
      <c r="K340" s="3"/>
      <c r="L340" s="3"/>
      <c r="O340" s="227"/>
      <c r="Q340" s="94"/>
      <c r="R340" s="94"/>
      <c r="S340" s="94"/>
      <c r="T340" s="94"/>
    </row>
    <row r="341" ht="15.75" customHeight="1">
      <c r="A341" s="234"/>
      <c r="B341" s="222"/>
      <c r="C341" s="223"/>
      <c r="D341" s="231"/>
      <c r="E341" s="3"/>
      <c r="F341" s="3"/>
      <c r="G341" s="3"/>
      <c r="H341" s="3"/>
      <c r="J341" s="226"/>
      <c r="K341" s="3"/>
      <c r="L341" s="3"/>
      <c r="O341" s="227"/>
      <c r="Q341" s="94"/>
      <c r="R341" s="94"/>
      <c r="S341" s="94"/>
      <c r="T341" s="94"/>
    </row>
    <row r="342" ht="15.75" customHeight="1">
      <c r="A342" s="234"/>
      <c r="B342" s="222"/>
      <c r="C342" s="223"/>
      <c r="D342" s="231"/>
      <c r="E342" s="3"/>
      <c r="F342" s="3"/>
      <c r="G342" s="3"/>
      <c r="H342" s="3"/>
      <c r="J342" s="226"/>
      <c r="K342" s="3"/>
      <c r="L342" s="3"/>
      <c r="O342" s="227"/>
      <c r="Q342" s="94"/>
      <c r="R342" s="94"/>
      <c r="S342" s="94"/>
      <c r="T342" s="94"/>
    </row>
    <row r="343" ht="15.75" customHeight="1">
      <c r="A343" s="234"/>
      <c r="B343" s="222"/>
      <c r="C343" s="223"/>
      <c r="D343" s="231"/>
      <c r="E343" s="3"/>
      <c r="F343" s="3"/>
      <c r="G343" s="3"/>
      <c r="H343" s="3"/>
      <c r="J343" s="226"/>
      <c r="K343" s="3"/>
      <c r="L343" s="3"/>
      <c r="O343" s="227"/>
      <c r="Q343" s="94"/>
      <c r="R343" s="94"/>
      <c r="S343" s="94"/>
      <c r="T343" s="94"/>
    </row>
    <row r="344" ht="15.75" customHeight="1">
      <c r="A344" s="234"/>
      <c r="B344" s="222"/>
      <c r="C344" s="223"/>
      <c r="D344" s="231"/>
      <c r="E344" s="3"/>
      <c r="F344" s="3"/>
      <c r="G344" s="3"/>
      <c r="H344" s="3"/>
      <c r="J344" s="226"/>
      <c r="K344" s="3"/>
      <c r="L344" s="3"/>
      <c r="O344" s="227"/>
      <c r="Q344" s="94"/>
      <c r="R344" s="94"/>
      <c r="S344" s="94"/>
      <c r="T344" s="94"/>
    </row>
    <row r="345" ht="15.75" customHeight="1">
      <c r="A345" s="234"/>
      <c r="B345" s="222"/>
      <c r="C345" s="223"/>
      <c r="D345" s="231"/>
      <c r="E345" s="3"/>
      <c r="F345" s="3"/>
      <c r="G345" s="3"/>
      <c r="H345" s="3"/>
      <c r="J345" s="226"/>
      <c r="K345" s="3"/>
      <c r="L345" s="3"/>
      <c r="O345" s="227"/>
      <c r="Q345" s="94"/>
      <c r="R345" s="94"/>
      <c r="S345" s="94"/>
      <c r="T345" s="94"/>
    </row>
    <row r="346" ht="15.75" customHeight="1">
      <c r="A346" s="234"/>
      <c r="B346" s="222"/>
      <c r="C346" s="223"/>
      <c r="D346" s="231"/>
      <c r="E346" s="3"/>
      <c r="F346" s="3"/>
      <c r="G346" s="3"/>
      <c r="H346" s="3"/>
      <c r="J346" s="226"/>
      <c r="K346" s="3"/>
      <c r="L346" s="3"/>
      <c r="O346" s="227"/>
      <c r="Q346" s="94"/>
      <c r="R346" s="94"/>
      <c r="S346" s="94"/>
      <c r="T346" s="94"/>
    </row>
    <row r="347" ht="15.75" customHeight="1">
      <c r="A347" s="234"/>
      <c r="B347" s="222"/>
      <c r="C347" s="223"/>
      <c r="D347" s="231"/>
      <c r="E347" s="3"/>
      <c r="F347" s="3"/>
      <c r="G347" s="3"/>
      <c r="H347" s="3"/>
      <c r="J347" s="226"/>
      <c r="K347" s="3"/>
      <c r="L347" s="3"/>
      <c r="O347" s="227"/>
      <c r="Q347" s="94"/>
      <c r="R347" s="94"/>
      <c r="S347" s="94"/>
      <c r="T347" s="94"/>
    </row>
    <row r="348" ht="15.75" customHeight="1">
      <c r="A348" s="234"/>
      <c r="B348" s="222"/>
      <c r="C348" s="223"/>
      <c r="D348" s="231"/>
      <c r="E348" s="3"/>
      <c r="F348" s="3"/>
      <c r="G348" s="3"/>
      <c r="H348" s="3"/>
      <c r="J348" s="226"/>
      <c r="K348" s="3"/>
      <c r="L348" s="3"/>
      <c r="O348" s="227"/>
      <c r="Q348" s="94"/>
      <c r="R348" s="94"/>
      <c r="S348" s="94"/>
      <c r="T348" s="94"/>
    </row>
    <row r="349" ht="15.75" customHeight="1">
      <c r="A349" s="234"/>
      <c r="B349" s="222"/>
      <c r="C349" s="223"/>
      <c r="D349" s="231"/>
      <c r="E349" s="3"/>
      <c r="F349" s="3"/>
      <c r="G349" s="3"/>
      <c r="H349" s="3"/>
      <c r="J349" s="226"/>
      <c r="K349" s="3"/>
      <c r="L349" s="3"/>
      <c r="O349" s="227"/>
      <c r="Q349" s="94"/>
      <c r="R349" s="94"/>
      <c r="S349" s="94"/>
      <c r="T349" s="94"/>
    </row>
    <row r="350" ht="15.75" customHeight="1">
      <c r="A350" s="234"/>
      <c r="B350" s="222"/>
      <c r="C350" s="223"/>
      <c r="D350" s="231"/>
      <c r="E350" s="3"/>
      <c r="F350" s="3"/>
      <c r="G350" s="3"/>
      <c r="H350" s="3"/>
      <c r="J350" s="226"/>
      <c r="K350" s="3"/>
      <c r="L350" s="3"/>
      <c r="O350" s="227"/>
      <c r="Q350" s="94"/>
      <c r="R350" s="94"/>
      <c r="S350" s="94"/>
      <c r="T350" s="94"/>
    </row>
    <row r="351" ht="15.75" customHeight="1">
      <c r="A351" s="234"/>
      <c r="B351" s="222"/>
      <c r="C351" s="223"/>
      <c r="D351" s="231"/>
      <c r="E351" s="3"/>
      <c r="F351" s="3"/>
      <c r="G351" s="3"/>
      <c r="H351" s="3"/>
      <c r="J351" s="226"/>
      <c r="K351" s="3"/>
      <c r="L351" s="3"/>
      <c r="O351" s="227"/>
      <c r="Q351" s="94"/>
      <c r="R351" s="94"/>
      <c r="S351" s="94"/>
      <c r="T351" s="94"/>
    </row>
    <row r="352" ht="15.75" customHeight="1">
      <c r="A352" s="234"/>
      <c r="B352" s="222"/>
      <c r="C352" s="223"/>
      <c r="D352" s="231"/>
      <c r="E352" s="3"/>
      <c r="F352" s="3"/>
      <c r="G352" s="3"/>
      <c r="H352" s="3"/>
      <c r="J352" s="226"/>
      <c r="K352" s="3"/>
      <c r="L352" s="3"/>
      <c r="O352" s="227"/>
      <c r="Q352" s="94"/>
      <c r="R352" s="94"/>
      <c r="S352" s="94"/>
      <c r="T352" s="94"/>
    </row>
    <row r="353" ht="15.75" customHeight="1">
      <c r="A353" s="234"/>
      <c r="B353" s="222"/>
      <c r="C353" s="223"/>
      <c r="D353" s="231"/>
      <c r="E353" s="3"/>
      <c r="F353" s="3"/>
      <c r="G353" s="3"/>
      <c r="H353" s="3"/>
      <c r="J353" s="226"/>
      <c r="K353" s="3"/>
      <c r="L353" s="3"/>
      <c r="O353" s="227"/>
      <c r="Q353" s="94"/>
      <c r="R353" s="94"/>
      <c r="S353" s="94"/>
      <c r="T353" s="94"/>
    </row>
    <row r="354" ht="15.75" customHeight="1">
      <c r="A354" s="234"/>
      <c r="B354" s="222"/>
      <c r="C354" s="223"/>
      <c r="D354" s="231"/>
      <c r="E354" s="3"/>
      <c r="F354" s="3"/>
      <c r="G354" s="3"/>
      <c r="H354" s="3"/>
      <c r="J354" s="226"/>
      <c r="K354" s="3"/>
      <c r="L354" s="3"/>
      <c r="O354" s="227"/>
      <c r="Q354" s="94"/>
      <c r="R354" s="94"/>
      <c r="S354" s="94"/>
      <c r="T354" s="94"/>
    </row>
    <row r="355" ht="15.75" customHeight="1">
      <c r="A355" s="234"/>
      <c r="B355" s="222"/>
      <c r="C355" s="223"/>
      <c r="D355" s="231"/>
      <c r="E355" s="3"/>
      <c r="F355" s="3"/>
      <c r="G355" s="3"/>
      <c r="H355" s="3"/>
      <c r="J355" s="226"/>
      <c r="K355" s="3"/>
      <c r="L355" s="3"/>
      <c r="O355" s="227"/>
      <c r="Q355" s="94"/>
      <c r="R355" s="94"/>
      <c r="S355" s="94"/>
      <c r="T355" s="94"/>
    </row>
    <row r="356" ht="15.75" customHeight="1">
      <c r="A356" s="245"/>
      <c r="B356" s="222"/>
      <c r="C356" s="223"/>
      <c r="D356" s="231"/>
      <c r="E356" s="3"/>
      <c r="F356" s="3"/>
      <c r="G356" s="3"/>
      <c r="H356" s="3"/>
      <c r="J356" s="226"/>
      <c r="K356" s="3"/>
      <c r="L356" s="3"/>
      <c r="O356" s="227"/>
      <c r="Q356" s="94"/>
      <c r="R356" s="94"/>
      <c r="S356" s="94"/>
      <c r="T356" s="94"/>
    </row>
    <row r="357" ht="15.75" customHeight="1">
      <c r="A357" s="245"/>
      <c r="B357" s="222"/>
      <c r="C357" s="223"/>
      <c r="D357" s="231"/>
      <c r="E357" s="3"/>
      <c r="F357" s="3"/>
      <c r="G357" s="3"/>
      <c r="H357" s="3"/>
      <c r="J357" s="226"/>
      <c r="K357" s="3"/>
      <c r="L357" s="3"/>
      <c r="O357" s="227"/>
      <c r="Q357" s="94"/>
      <c r="R357" s="94"/>
      <c r="S357" s="94"/>
      <c r="T357" s="94"/>
    </row>
    <row r="358" ht="15.75" customHeight="1">
      <c r="A358" s="245"/>
      <c r="B358" s="222"/>
      <c r="C358" s="223"/>
      <c r="D358" s="231"/>
      <c r="E358" s="3"/>
      <c r="F358" s="3"/>
      <c r="G358" s="3"/>
      <c r="H358" s="3"/>
      <c r="J358" s="226"/>
      <c r="K358" s="3"/>
      <c r="L358" s="3"/>
      <c r="O358" s="227"/>
      <c r="Q358" s="94"/>
      <c r="R358" s="94"/>
      <c r="S358" s="94"/>
      <c r="T358" s="94"/>
    </row>
    <row r="359" ht="15.75" customHeight="1">
      <c r="A359" s="245"/>
      <c r="B359" s="222"/>
      <c r="C359" s="223"/>
      <c r="D359" s="231"/>
      <c r="E359" s="3"/>
      <c r="F359" s="3"/>
      <c r="G359" s="3"/>
      <c r="H359" s="3"/>
      <c r="J359" s="226"/>
      <c r="K359" s="3"/>
      <c r="L359" s="3"/>
      <c r="O359" s="227"/>
      <c r="Q359" s="94"/>
      <c r="R359" s="94"/>
      <c r="S359" s="94"/>
      <c r="T359" s="94"/>
    </row>
    <row r="360" ht="15.75" customHeight="1">
      <c r="A360" s="245"/>
      <c r="B360" s="222"/>
      <c r="C360" s="223"/>
      <c r="D360" s="231"/>
      <c r="E360" s="3"/>
      <c r="F360" s="3"/>
      <c r="G360" s="3"/>
      <c r="H360" s="3"/>
      <c r="J360" s="226"/>
      <c r="K360" s="3"/>
      <c r="L360" s="3"/>
      <c r="O360" s="227"/>
      <c r="Q360" s="94"/>
      <c r="R360" s="94"/>
      <c r="S360" s="94"/>
      <c r="T360" s="94"/>
    </row>
    <row r="361" ht="15.75" customHeight="1">
      <c r="A361" s="245"/>
      <c r="B361" s="222"/>
      <c r="C361" s="223"/>
      <c r="D361" s="231"/>
      <c r="E361" s="3"/>
      <c r="F361" s="3"/>
      <c r="G361" s="3"/>
      <c r="H361" s="3"/>
      <c r="J361" s="226"/>
      <c r="K361" s="3"/>
      <c r="L361" s="3"/>
      <c r="O361" s="227"/>
      <c r="Q361" s="94"/>
      <c r="R361" s="94"/>
      <c r="S361" s="94"/>
      <c r="T361" s="94"/>
    </row>
    <row r="362" ht="15.75" customHeight="1">
      <c r="A362" s="245"/>
      <c r="B362" s="222"/>
      <c r="C362" s="223"/>
      <c r="D362" s="231"/>
      <c r="E362" s="3"/>
      <c r="F362" s="3"/>
      <c r="G362" s="3"/>
      <c r="H362" s="3"/>
      <c r="J362" s="226"/>
      <c r="K362" s="3"/>
      <c r="L362" s="3"/>
      <c r="O362" s="227"/>
      <c r="Q362" s="94"/>
      <c r="R362" s="94"/>
      <c r="S362" s="94"/>
      <c r="T362" s="94"/>
    </row>
    <row r="363" ht="15.75" customHeight="1">
      <c r="A363" s="245"/>
      <c r="B363" s="222"/>
      <c r="C363" s="223"/>
      <c r="D363" s="231"/>
      <c r="E363" s="3"/>
      <c r="F363" s="3"/>
      <c r="G363" s="3"/>
      <c r="H363" s="3"/>
      <c r="J363" s="226"/>
      <c r="K363" s="3"/>
      <c r="L363" s="3"/>
      <c r="O363" s="227"/>
      <c r="Q363" s="94"/>
      <c r="R363" s="94"/>
      <c r="S363" s="94"/>
      <c r="T363" s="94"/>
    </row>
    <row r="364" ht="15.75" customHeight="1">
      <c r="A364" s="245"/>
      <c r="B364" s="222"/>
      <c r="C364" s="223"/>
      <c r="D364" s="231"/>
      <c r="E364" s="3"/>
      <c r="F364" s="3"/>
      <c r="G364" s="3"/>
      <c r="H364" s="3"/>
      <c r="J364" s="226"/>
      <c r="K364" s="3"/>
      <c r="L364" s="3"/>
      <c r="O364" s="227"/>
      <c r="Q364" s="94"/>
      <c r="R364" s="94"/>
      <c r="S364" s="94"/>
      <c r="T364" s="94"/>
    </row>
    <row r="365" ht="15.75" customHeight="1">
      <c r="A365" s="245"/>
      <c r="B365" s="222"/>
      <c r="C365" s="223"/>
      <c r="D365" s="231"/>
      <c r="E365" s="3"/>
      <c r="F365" s="3"/>
      <c r="G365" s="3"/>
      <c r="H365" s="3"/>
      <c r="J365" s="226"/>
      <c r="K365" s="3"/>
      <c r="L365" s="3"/>
      <c r="O365" s="227"/>
      <c r="Q365" s="94"/>
      <c r="R365" s="94"/>
      <c r="S365" s="94"/>
      <c r="T365" s="94"/>
    </row>
    <row r="366" ht="15.75" customHeight="1">
      <c r="A366" s="245"/>
      <c r="B366" s="222"/>
      <c r="C366" s="223"/>
      <c r="D366" s="231"/>
      <c r="E366" s="3"/>
      <c r="F366" s="3"/>
      <c r="G366" s="3"/>
      <c r="H366" s="3"/>
      <c r="J366" s="226"/>
      <c r="K366" s="3"/>
      <c r="L366" s="3"/>
      <c r="O366" s="227"/>
      <c r="Q366" s="94"/>
      <c r="R366" s="94"/>
      <c r="S366" s="94"/>
      <c r="T366" s="94"/>
    </row>
    <row r="367" ht="15.75" customHeight="1">
      <c r="A367" s="245"/>
      <c r="B367" s="222"/>
      <c r="C367" s="223"/>
      <c r="D367" s="231"/>
      <c r="E367" s="3"/>
      <c r="F367" s="3"/>
      <c r="G367" s="3"/>
      <c r="H367" s="3"/>
      <c r="J367" s="226"/>
      <c r="K367" s="3"/>
      <c r="L367" s="3"/>
      <c r="O367" s="227"/>
      <c r="Q367" s="94"/>
      <c r="R367" s="94"/>
      <c r="S367" s="94"/>
      <c r="T367" s="94"/>
    </row>
    <row r="368" ht="15.75" customHeight="1">
      <c r="A368" s="245"/>
      <c r="B368" s="222"/>
      <c r="C368" s="223"/>
      <c r="D368" s="231"/>
      <c r="E368" s="3"/>
      <c r="F368" s="3"/>
      <c r="G368" s="3"/>
      <c r="H368" s="3"/>
      <c r="J368" s="226"/>
      <c r="K368" s="3"/>
      <c r="L368" s="3"/>
      <c r="O368" s="227"/>
      <c r="Q368" s="94"/>
      <c r="R368" s="94"/>
      <c r="S368" s="94"/>
      <c r="T368" s="94"/>
    </row>
    <row r="369" ht="15.75" customHeight="1">
      <c r="A369" s="245"/>
      <c r="B369" s="222"/>
      <c r="C369" s="223"/>
      <c r="D369" s="231"/>
      <c r="E369" s="3"/>
      <c r="F369" s="3"/>
      <c r="G369" s="3"/>
      <c r="H369" s="3"/>
      <c r="J369" s="226"/>
      <c r="K369" s="3"/>
      <c r="L369" s="3"/>
      <c r="O369" s="227"/>
      <c r="Q369" s="94"/>
      <c r="R369" s="94"/>
      <c r="S369" s="94"/>
      <c r="T369" s="94"/>
    </row>
    <row r="370" ht="15.75" customHeight="1">
      <c r="A370" s="245"/>
      <c r="B370" s="222"/>
      <c r="C370" s="223"/>
      <c r="D370" s="231"/>
      <c r="E370" s="3"/>
      <c r="F370" s="3"/>
      <c r="G370" s="3"/>
      <c r="H370" s="3"/>
      <c r="J370" s="226"/>
      <c r="K370" s="3"/>
      <c r="L370" s="3"/>
      <c r="O370" s="227"/>
      <c r="Q370" s="94"/>
      <c r="R370" s="94"/>
      <c r="S370" s="94"/>
      <c r="T370" s="94"/>
    </row>
    <row r="371" ht="15.75" customHeight="1">
      <c r="A371" s="245"/>
      <c r="B371" s="222"/>
      <c r="C371" s="223"/>
      <c r="D371" s="231"/>
      <c r="E371" s="3"/>
      <c r="F371" s="3"/>
      <c r="G371" s="3"/>
      <c r="H371" s="3"/>
      <c r="J371" s="226"/>
      <c r="K371" s="3"/>
      <c r="L371" s="3"/>
      <c r="O371" s="227"/>
      <c r="Q371" s="94"/>
      <c r="R371" s="94"/>
      <c r="S371" s="94"/>
      <c r="T371" s="94"/>
    </row>
    <row r="372" ht="15.75" customHeight="1">
      <c r="A372" s="245"/>
      <c r="B372" s="222"/>
      <c r="C372" s="223"/>
      <c r="D372" s="231"/>
      <c r="E372" s="3"/>
      <c r="F372" s="3"/>
      <c r="G372" s="3"/>
      <c r="H372" s="3"/>
      <c r="J372" s="226"/>
      <c r="K372" s="3"/>
      <c r="L372" s="3"/>
      <c r="O372" s="227"/>
      <c r="Q372" s="94"/>
      <c r="R372" s="94"/>
      <c r="S372" s="94"/>
      <c r="T372" s="94"/>
    </row>
    <row r="373" ht="15.75" customHeight="1">
      <c r="A373" s="245"/>
      <c r="B373" s="222"/>
      <c r="C373" s="223"/>
      <c r="D373" s="231"/>
      <c r="E373" s="3"/>
      <c r="F373" s="3"/>
      <c r="G373" s="3"/>
      <c r="H373" s="3"/>
      <c r="J373" s="226"/>
      <c r="K373" s="3"/>
      <c r="L373" s="3"/>
      <c r="O373" s="227"/>
      <c r="Q373" s="94"/>
      <c r="R373" s="94"/>
      <c r="S373" s="94"/>
      <c r="T373" s="94"/>
    </row>
    <row r="374" ht="15.75" customHeight="1">
      <c r="A374" s="245"/>
      <c r="B374" s="222"/>
      <c r="C374" s="223"/>
      <c r="D374" s="231"/>
      <c r="E374" s="3"/>
      <c r="F374" s="3"/>
      <c r="G374" s="3"/>
      <c r="H374" s="3"/>
      <c r="J374" s="226"/>
      <c r="K374" s="3"/>
      <c r="L374" s="3"/>
      <c r="O374" s="227"/>
      <c r="Q374" s="94"/>
      <c r="R374" s="94"/>
      <c r="S374" s="94"/>
      <c r="T374" s="94"/>
    </row>
    <row r="375" ht="15.75" customHeight="1">
      <c r="A375" s="204"/>
      <c r="B375" s="222"/>
      <c r="C375" s="223"/>
      <c r="D375" s="231"/>
      <c r="E375" s="3"/>
      <c r="F375" s="3"/>
      <c r="G375" s="3"/>
      <c r="H375" s="3"/>
      <c r="J375" s="226"/>
      <c r="K375" s="3"/>
      <c r="L375" s="3"/>
      <c r="O375" s="227"/>
      <c r="Q375" s="94"/>
      <c r="R375" s="94"/>
      <c r="S375" s="94"/>
      <c r="T375" s="94"/>
    </row>
    <row r="376" ht="15.75" customHeight="1">
      <c r="A376" s="204"/>
      <c r="B376" s="222"/>
      <c r="C376" s="223"/>
      <c r="D376" s="231"/>
      <c r="E376" s="3"/>
      <c r="F376" s="3"/>
      <c r="G376" s="3"/>
      <c r="H376" s="3"/>
      <c r="J376" s="226"/>
      <c r="K376" s="3"/>
      <c r="L376" s="3"/>
      <c r="O376" s="227"/>
      <c r="Q376" s="94"/>
      <c r="R376" s="94"/>
      <c r="S376" s="94"/>
      <c r="T376" s="94"/>
    </row>
    <row r="377" ht="15.75" customHeight="1">
      <c r="A377" s="204"/>
      <c r="B377" s="222"/>
      <c r="C377" s="223"/>
      <c r="D377" s="231"/>
      <c r="E377" s="3"/>
      <c r="F377" s="3"/>
      <c r="G377" s="3"/>
      <c r="H377" s="3"/>
      <c r="J377" s="226"/>
      <c r="K377" s="3"/>
      <c r="L377" s="3"/>
      <c r="O377" s="227"/>
      <c r="Q377" s="94"/>
      <c r="R377" s="94"/>
      <c r="S377" s="94"/>
      <c r="T377" s="94"/>
    </row>
    <row r="378" ht="15.75" customHeight="1">
      <c r="A378" s="204"/>
      <c r="B378" s="222"/>
      <c r="C378" s="223"/>
      <c r="D378" s="231"/>
      <c r="E378" s="3"/>
      <c r="F378" s="3"/>
      <c r="G378" s="3"/>
      <c r="H378" s="3"/>
      <c r="J378" s="226"/>
      <c r="K378" s="3"/>
      <c r="L378" s="3"/>
      <c r="O378" s="227"/>
      <c r="Q378" s="94"/>
      <c r="R378" s="94"/>
      <c r="S378" s="94"/>
      <c r="T378" s="94"/>
    </row>
    <row r="379" ht="15.75" customHeight="1">
      <c r="A379" s="204"/>
      <c r="B379" s="222"/>
      <c r="C379" s="223"/>
      <c r="D379" s="231"/>
      <c r="E379" s="3"/>
      <c r="F379" s="3"/>
      <c r="G379" s="3"/>
      <c r="H379" s="3"/>
      <c r="J379" s="226"/>
      <c r="K379" s="3"/>
      <c r="L379" s="3"/>
      <c r="O379" s="227"/>
      <c r="Q379" s="94"/>
      <c r="R379" s="94"/>
      <c r="S379" s="94"/>
      <c r="T379" s="94"/>
    </row>
    <row r="380" ht="15.75" customHeight="1">
      <c r="A380" s="204"/>
      <c r="B380" s="222"/>
      <c r="C380" s="223"/>
      <c r="D380" s="231"/>
      <c r="E380" s="3"/>
      <c r="F380" s="3"/>
      <c r="G380" s="3"/>
      <c r="H380" s="3"/>
      <c r="J380" s="226"/>
      <c r="K380" s="3"/>
      <c r="L380" s="3"/>
      <c r="O380" s="227"/>
      <c r="Q380" s="94"/>
      <c r="R380" s="94"/>
      <c r="S380" s="94"/>
      <c r="T380" s="94"/>
    </row>
    <row r="381" ht="15.75" customHeight="1">
      <c r="A381" s="242"/>
      <c r="B381" s="222"/>
      <c r="C381" s="223"/>
      <c r="D381" s="231"/>
      <c r="E381" s="3"/>
      <c r="F381" s="3"/>
      <c r="G381" s="3"/>
      <c r="H381" s="3"/>
      <c r="J381" s="226"/>
      <c r="K381" s="3"/>
      <c r="L381" s="3"/>
      <c r="O381" s="227"/>
      <c r="Q381" s="94"/>
      <c r="R381" s="94"/>
      <c r="S381" s="94"/>
      <c r="T381" s="94"/>
    </row>
    <row r="382" ht="15.75" customHeight="1">
      <c r="A382" s="242"/>
      <c r="B382" s="222"/>
      <c r="C382" s="223"/>
      <c r="D382" s="231"/>
      <c r="E382" s="3"/>
      <c r="F382" s="3"/>
      <c r="G382" s="3"/>
      <c r="H382" s="3"/>
      <c r="J382" s="226"/>
      <c r="K382" s="3"/>
      <c r="L382" s="3"/>
      <c r="O382" s="227"/>
      <c r="Q382" s="94"/>
      <c r="R382" s="94"/>
      <c r="S382" s="94"/>
      <c r="T382" s="94"/>
    </row>
    <row r="383" ht="15.75" customHeight="1">
      <c r="A383" s="234"/>
      <c r="B383" s="222"/>
      <c r="C383" s="223"/>
      <c r="D383" s="231"/>
      <c r="E383" s="3"/>
      <c r="F383" s="3"/>
      <c r="G383" s="3"/>
      <c r="H383" s="3"/>
      <c r="J383" s="226"/>
      <c r="K383" s="3"/>
      <c r="L383" s="3"/>
      <c r="O383" s="227"/>
      <c r="Q383" s="94"/>
      <c r="R383" s="94"/>
      <c r="S383" s="94"/>
      <c r="T383" s="94"/>
    </row>
    <row r="384" ht="15.75" customHeight="1">
      <c r="A384" s="234"/>
      <c r="B384" s="222"/>
      <c r="C384" s="223"/>
      <c r="D384" s="231"/>
      <c r="E384" s="3"/>
      <c r="F384" s="3"/>
      <c r="G384" s="3"/>
      <c r="H384" s="3"/>
      <c r="J384" s="226"/>
      <c r="K384" s="3"/>
      <c r="L384" s="3"/>
      <c r="O384" s="227"/>
      <c r="Q384" s="94"/>
      <c r="R384" s="94"/>
      <c r="S384" s="94"/>
      <c r="T384" s="94"/>
    </row>
    <row r="385" ht="15.75" customHeight="1">
      <c r="A385" s="242"/>
      <c r="B385" s="222"/>
      <c r="C385" s="223"/>
      <c r="D385" s="231"/>
      <c r="E385" s="3"/>
      <c r="F385" s="3"/>
      <c r="G385" s="3"/>
      <c r="H385" s="3"/>
      <c r="J385" s="226"/>
      <c r="K385" s="3"/>
      <c r="L385" s="3"/>
      <c r="O385" s="227"/>
      <c r="Q385" s="94"/>
      <c r="R385" s="94"/>
      <c r="S385" s="94"/>
      <c r="T385" s="94"/>
    </row>
    <row r="386" ht="15.75" customHeight="1">
      <c r="A386" s="242"/>
      <c r="B386" s="222"/>
      <c r="C386" s="223"/>
      <c r="D386" s="231"/>
      <c r="E386" s="3"/>
      <c r="F386" s="3"/>
      <c r="G386" s="3"/>
      <c r="H386" s="3"/>
      <c r="J386" s="226"/>
      <c r="K386" s="3"/>
      <c r="L386" s="3"/>
      <c r="O386" s="227"/>
      <c r="Q386" s="94"/>
      <c r="R386" s="94"/>
      <c r="S386" s="94"/>
      <c r="T386" s="94"/>
    </row>
    <row r="387" ht="15.75" customHeight="1">
      <c r="A387" s="242"/>
      <c r="B387" s="222"/>
      <c r="C387" s="223"/>
      <c r="D387" s="231"/>
      <c r="E387" s="3"/>
      <c r="F387" s="3"/>
      <c r="G387" s="3"/>
      <c r="H387" s="3"/>
      <c r="J387" s="226"/>
      <c r="K387" s="3"/>
      <c r="L387" s="3"/>
      <c r="O387" s="227"/>
      <c r="Q387" s="94"/>
      <c r="R387" s="94"/>
      <c r="S387" s="94"/>
      <c r="T387" s="94"/>
    </row>
    <row r="388" ht="15.75" customHeight="1">
      <c r="A388" s="242"/>
      <c r="B388" s="222"/>
      <c r="C388" s="223"/>
      <c r="D388" s="231"/>
      <c r="E388" s="3"/>
      <c r="F388" s="3"/>
      <c r="G388" s="3"/>
      <c r="H388" s="3"/>
      <c r="J388" s="226"/>
      <c r="K388" s="3"/>
      <c r="L388" s="3"/>
      <c r="O388" s="227"/>
      <c r="Q388" s="94"/>
      <c r="R388" s="94"/>
      <c r="S388" s="94"/>
      <c r="T388" s="94"/>
    </row>
    <row r="389" ht="15.75" customHeight="1">
      <c r="A389" s="242"/>
      <c r="B389" s="222"/>
      <c r="C389" s="223"/>
      <c r="D389" s="231"/>
      <c r="E389" s="3"/>
      <c r="F389" s="3"/>
      <c r="G389" s="3"/>
      <c r="H389" s="3"/>
      <c r="J389" s="226"/>
      <c r="K389" s="3"/>
      <c r="L389" s="3"/>
      <c r="O389" s="227"/>
      <c r="Q389" s="94"/>
      <c r="R389" s="94"/>
      <c r="S389" s="94"/>
      <c r="T389" s="94"/>
    </row>
    <row r="390" ht="15.75" customHeight="1">
      <c r="A390" s="242"/>
      <c r="B390" s="222"/>
      <c r="C390" s="223"/>
      <c r="D390" s="231"/>
      <c r="E390" s="3"/>
      <c r="F390" s="3"/>
      <c r="G390" s="3"/>
      <c r="H390" s="3"/>
      <c r="J390" s="226"/>
      <c r="K390" s="3"/>
      <c r="L390" s="3"/>
      <c r="O390" s="227"/>
      <c r="Q390" s="94"/>
      <c r="R390" s="94"/>
      <c r="S390" s="94"/>
      <c r="T390" s="94"/>
    </row>
    <row r="391" ht="15.75" customHeight="1">
      <c r="A391" s="242"/>
      <c r="B391" s="222"/>
      <c r="C391" s="223"/>
      <c r="D391" s="231"/>
      <c r="E391" s="3"/>
      <c r="F391" s="3"/>
      <c r="G391" s="3"/>
      <c r="H391" s="3"/>
      <c r="J391" s="226"/>
      <c r="K391" s="3"/>
      <c r="L391" s="3"/>
      <c r="O391" s="227"/>
      <c r="Q391" s="94"/>
      <c r="R391" s="94"/>
      <c r="S391" s="94"/>
      <c r="T391" s="94"/>
    </row>
    <row r="392" ht="15.75" customHeight="1">
      <c r="A392" s="242"/>
      <c r="B392" s="222"/>
      <c r="C392" s="223"/>
      <c r="D392" s="231"/>
      <c r="E392" s="3"/>
      <c r="F392" s="3"/>
      <c r="G392" s="3"/>
      <c r="H392" s="3"/>
      <c r="J392" s="226"/>
      <c r="K392" s="3"/>
      <c r="L392" s="3"/>
      <c r="O392" s="227"/>
      <c r="Q392" s="94"/>
      <c r="R392" s="94"/>
      <c r="S392" s="94"/>
      <c r="T392" s="94"/>
    </row>
    <row r="393" ht="15.75" customHeight="1">
      <c r="A393" s="242"/>
      <c r="B393" s="222"/>
      <c r="C393" s="223"/>
      <c r="D393" s="231"/>
      <c r="E393" s="3"/>
      <c r="F393" s="3"/>
      <c r="G393" s="3"/>
      <c r="H393" s="3"/>
      <c r="J393" s="226"/>
      <c r="K393" s="3"/>
      <c r="L393" s="3"/>
      <c r="O393" s="227"/>
      <c r="Q393" s="94"/>
      <c r="R393" s="94"/>
      <c r="S393" s="94"/>
      <c r="T393" s="94"/>
    </row>
    <row r="394" ht="15.75" customHeight="1">
      <c r="A394" s="242"/>
      <c r="B394" s="222"/>
      <c r="C394" s="223"/>
      <c r="D394" s="231"/>
      <c r="E394" s="3"/>
      <c r="F394" s="3"/>
      <c r="G394" s="3"/>
      <c r="H394" s="3"/>
      <c r="J394" s="226"/>
      <c r="K394" s="3"/>
      <c r="L394" s="3"/>
      <c r="O394" s="227"/>
      <c r="Q394" s="94"/>
      <c r="R394" s="94"/>
      <c r="S394" s="94"/>
      <c r="T394" s="94"/>
    </row>
    <row r="395" ht="15.75" customHeight="1">
      <c r="A395" s="234"/>
      <c r="B395" s="222"/>
      <c r="C395" s="223"/>
      <c r="D395" s="231"/>
      <c r="E395" s="3"/>
      <c r="F395" s="3"/>
      <c r="G395" s="3"/>
      <c r="H395" s="3"/>
      <c r="J395" s="226"/>
      <c r="K395" s="3"/>
      <c r="L395" s="3"/>
      <c r="O395" s="227"/>
      <c r="Q395" s="94"/>
      <c r="R395" s="94"/>
      <c r="S395" s="94"/>
      <c r="T395" s="94"/>
    </row>
    <row r="396" ht="15.75" customHeight="1">
      <c r="A396" s="234"/>
      <c r="B396" s="222"/>
      <c r="C396" s="223"/>
      <c r="D396" s="231"/>
      <c r="E396" s="3"/>
      <c r="F396" s="3"/>
      <c r="G396" s="3"/>
      <c r="H396" s="3"/>
      <c r="J396" s="226"/>
      <c r="K396" s="3"/>
      <c r="L396" s="3"/>
      <c r="O396" s="227"/>
      <c r="Q396" s="94"/>
      <c r="R396" s="94"/>
      <c r="S396" s="94"/>
      <c r="T396" s="94"/>
    </row>
    <row r="397" ht="15.75" customHeight="1">
      <c r="A397" s="234"/>
      <c r="B397" s="222"/>
      <c r="C397" s="223"/>
      <c r="D397" s="231"/>
      <c r="E397" s="3"/>
      <c r="F397" s="3"/>
      <c r="G397" s="3"/>
      <c r="H397" s="3"/>
      <c r="J397" s="226"/>
      <c r="K397" s="3"/>
      <c r="L397" s="3"/>
      <c r="O397" s="227"/>
      <c r="Q397" s="94"/>
      <c r="R397" s="94"/>
      <c r="S397" s="94"/>
      <c r="T397" s="94"/>
    </row>
    <row r="398" ht="15.75" customHeight="1">
      <c r="A398" s="234"/>
      <c r="B398" s="222"/>
      <c r="C398" s="223"/>
      <c r="D398" s="231"/>
      <c r="E398" s="3"/>
      <c r="F398" s="3"/>
      <c r="G398" s="3"/>
      <c r="H398" s="3"/>
      <c r="J398" s="226"/>
      <c r="K398" s="3"/>
      <c r="L398" s="3"/>
      <c r="O398" s="227"/>
      <c r="Q398" s="94"/>
      <c r="R398" s="94"/>
      <c r="S398" s="94"/>
      <c r="T398" s="94"/>
    </row>
    <row r="399" ht="15.75" customHeight="1">
      <c r="A399" s="245"/>
      <c r="B399" s="222"/>
      <c r="C399" s="223"/>
      <c r="D399" s="231"/>
      <c r="E399" s="3"/>
      <c r="F399" s="3"/>
      <c r="G399" s="3"/>
      <c r="H399" s="3"/>
      <c r="J399" s="226"/>
      <c r="K399" s="3"/>
      <c r="L399" s="3"/>
      <c r="O399" s="227"/>
      <c r="Q399" s="94"/>
      <c r="R399" s="94"/>
      <c r="S399" s="94"/>
      <c r="T399" s="94"/>
    </row>
    <row r="400" ht="15.75" customHeight="1">
      <c r="A400" s="245"/>
      <c r="B400" s="222"/>
      <c r="C400" s="223"/>
      <c r="D400" s="231"/>
      <c r="E400" s="3"/>
      <c r="F400" s="3"/>
      <c r="G400" s="3"/>
      <c r="H400" s="3"/>
      <c r="J400" s="226"/>
      <c r="K400" s="3"/>
      <c r="L400" s="3"/>
      <c r="O400" s="227"/>
      <c r="Q400" s="94"/>
      <c r="R400" s="94"/>
      <c r="S400" s="94"/>
      <c r="T400" s="94"/>
    </row>
    <row r="401" ht="15.75" customHeight="1">
      <c r="A401" s="245"/>
      <c r="B401" s="222"/>
      <c r="C401" s="223"/>
      <c r="D401" s="231"/>
      <c r="E401" s="3"/>
      <c r="F401" s="3"/>
      <c r="G401" s="3"/>
      <c r="H401" s="3"/>
      <c r="J401" s="226"/>
      <c r="K401" s="3"/>
      <c r="L401" s="3"/>
      <c r="O401" s="227"/>
      <c r="Q401" s="94"/>
      <c r="R401" s="94"/>
      <c r="S401" s="94"/>
      <c r="T401" s="94"/>
    </row>
    <row r="402" ht="15.75" customHeight="1">
      <c r="A402" s="245"/>
      <c r="B402" s="222"/>
      <c r="C402" s="223"/>
      <c r="D402" s="231"/>
      <c r="E402" s="3"/>
      <c r="F402" s="3"/>
      <c r="G402" s="3"/>
      <c r="H402" s="3"/>
      <c r="J402" s="226"/>
      <c r="K402" s="3"/>
      <c r="L402" s="3"/>
      <c r="O402" s="227"/>
      <c r="Q402" s="94"/>
      <c r="R402" s="94"/>
      <c r="S402" s="94"/>
      <c r="T402" s="94"/>
    </row>
    <row r="403" ht="15.75" customHeight="1">
      <c r="A403" s="245"/>
      <c r="B403" s="222"/>
      <c r="C403" s="223"/>
      <c r="D403" s="231"/>
      <c r="E403" s="3"/>
      <c r="F403" s="3"/>
      <c r="G403" s="3"/>
      <c r="H403" s="3"/>
      <c r="J403" s="226"/>
      <c r="K403" s="3"/>
      <c r="L403" s="3"/>
      <c r="O403" s="227"/>
      <c r="Q403" s="94"/>
      <c r="R403" s="94"/>
      <c r="S403" s="94"/>
      <c r="T403" s="94"/>
    </row>
    <row r="404" ht="15.75" customHeight="1">
      <c r="A404" s="245"/>
      <c r="B404" s="222"/>
      <c r="C404" s="223"/>
      <c r="D404" s="231"/>
      <c r="E404" s="3"/>
      <c r="F404" s="3"/>
      <c r="G404" s="3"/>
      <c r="H404" s="3"/>
      <c r="J404" s="226"/>
      <c r="K404" s="3"/>
      <c r="L404" s="3"/>
      <c r="O404" s="227"/>
      <c r="Q404" s="94"/>
      <c r="R404" s="94"/>
      <c r="S404" s="94"/>
      <c r="T404" s="94"/>
    </row>
    <row r="405" ht="15.75" customHeight="1">
      <c r="A405" s="245"/>
      <c r="B405" s="222"/>
      <c r="C405" s="223"/>
      <c r="D405" s="231"/>
      <c r="E405" s="3"/>
      <c r="F405" s="3"/>
      <c r="G405" s="3"/>
      <c r="H405" s="3"/>
      <c r="J405" s="226"/>
      <c r="K405" s="3"/>
      <c r="L405" s="3"/>
      <c r="O405" s="227"/>
      <c r="Q405" s="94"/>
      <c r="R405" s="94"/>
      <c r="S405" s="94"/>
      <c r="T405" s="94"/>
    </row>
    <row r="406" ht="15.75" customHeight="1">
      <c r="A406" s="245"/>
      <c r="B406" s="222"/>
      <c r="C406" s="223"/>
      <c r="D406" s="231"/>
      <c r="E406" s="3"/>
      <c r="F406" s="3"/>
      <c r="G406" s="3"/>
      <c r="H406" s="3"/>
      <c r="J406" s="226"/>
      <c r="K406" s="3"/>
      <c r="L406" s="3"/>
      <c r="O406" s="227"/>
      <c r="Q406" s="94"/>
      <c r="R406" s="94"/>
      <c r="S406" s="94"/>
      <c r="T406" s="94"/>
    </row>
    <row r="407" ht="15.75" customHeight="1">
      <c r="A407" s="234"/>
      <c r="B407" s="222"/>
      <c r="C407" s="223"/>
      <c r="D407" s="231"/>
      <c r="E407" s="3"/>
      <c r="F407" s="3"/>
      <c r="G407" s="3"/>
      <c r="H407" s="3"/>
      <c r="J407" s="226"/>
      <c r="K407" s="3"/>
      <c r="L407" s="3"/>
      <c r="O407" s="227"/>
      <c r="Q407" s="94"/>
      <c r="R407" s="94"/>
      <c r="S407" s="94"/>
      <c r="T407" s="94"/>
    </row>
    <row r="408" ht="15.75" customHeight="1">
      <c r="A408" s="234"/>
      <c r="B408" s="222"/>
      <c r="C408" s="223"/>
      <c r="D408" s="231"/>
      <c r="E408" s="3"/>
      <c r="F408" s="3"/>
      <c r="G408" s="3"/>
      <c r="H408" s="3"/>
      <c r="J408" s="226"/>
      <c r="K408" s="3"/>
      <c r="L408" s="3"/>
      <c r="O408" s="227"/>
      <c r="Q408" s="94"/>
      <c r="R408" s="94"/>
      <c r="S408" s="94"/>
      <c r="T408" s="94"/>
    </row>
    <row r="409" ht="15.75" customHeight="1">
      <c r="A409" s="245"/>
      <c r="B409" s="222"/>
      <c r="C409" s="223"/>
      <c r="D409" s="231"/>
      <c r="E409" s="3"/>
      <c r="F409" s="3"/>
      <c r="G409" s="3"/>
      <c r="H409" s="3"/>
      <c r="J409" s="226"/>
      <c r="K409" s="3"/>
      <c r="L409" s="3"/>
      <c r="O409" s="227"/>
      <c r="Q409" s="94"/>
      <c r="R409" s="94"/>
      <c r="S409" s="94"/>
      <c r="T409" s="94"/>
    </row>
    <row r="410" ht="15.75" customHeight="1">
      <c r="A410" s="245"/>
      <c r="B410" s="222"/>
      <c r="C410" s="223"/>
      <c r="D410" s="231"/>
      <c r="E410" s="3"/>
      <c r="F410" s="3"/>
      <c r="G410" s="3"/>
      <c r="H410" s="3"/>
      <c r="J410" s="226"/>
      <c r="K410" s="3"/>
      <c r="L410" s="3"/>
      <c r="O410" s="227"/>
      <c r="Q410" s="94"/>
      <c r="R410" s="94"/>
      <c r="S410" s="94"/>
      <c r="T410" s="94"/>
    </row>
    <row r="411" ht="15.75" customHeight="1">
      <c r="A411" s="245"/>
      <c r="B411" s="222"/>
      <c r="C411" s="223"/>
      <c r="D411" s="231"/>
      <c r="E411" s="3"/>
      <c r="F411" s="3"/>
      <c r="G411" s="3"/>
      <c r="H411" s="3"/>
      <c r="J411" s="226"/>
      <c r="K411" s="3"/>
      <c r="L411" s="3"/>
      <c r="O411" s="227"/>
      <c r="Q411" s="94"/>
      <c r="R411" s="94"/>
      <c r="S411" s="94"/>
      <c r="T411" s="94"/>
    </row>
    <row r="412" ht="15.75" customHeight="1">
      <c r="A412" s="245"/>
      <c r="B412" s="222"/>
      <c r="C412" s="223"/>
      <c r="D412" s="231"/>
      <c r="E412" s="3"/>
      <c r="F412" s="3"/>
      <c r="G412" s="3"/>
      <c r="H412" s="3"/>
      <c r="J412" s="226"/>
      <c r="K412" s="3"/>
      <c r="L412" s="3"/>
      <c r="O412" s="227"/>
      <c r="Q412" s="94"/>
      <c r="R412" s="94"/>
      <c r="S412" s="94"/>
      <c r="T412" s="94"/>
    </row>
    <row r="413" ht="15.75" customHeight="1">
      <c r="A413" s="245"/>
      <c r="B413" s="222"/>
      <c r="C413" s="223"/>
      <c r="D413" s="231"/>
      <c r="E413" s="3"/>
      <c r="F413" s="3"/>
      <c r="G413" s="3"/>
      <c r="H413" s="3"/>
      <c r="J413" s="226"/>
      <c r="K413" s="3"/>
      <c r="L413" s="3"/>
      <c r="O413" s="227"/>
      <c r="Q413" s="94"/>
      <c r="R413" s="94"/>
      <c r="S413" s="94"/>
      <c r="T413" s="94"/>
    </row>
    <row r="414" ht="15.75" customHeight="1">
      <c r="A414" s="245"/>
      <c r="B414" s="222"/>
      <c r="C414" s="223"/>
      <c r="D414" s="231"/>
      <c r="E414" s="3"/>
      <c r="F414" s="3"/>
      <c r="G414" s="3"/>
      <c r="H414" s="3"/>
      <c r="J414" s="226"/>
      <c r="K414" s="3"/>
      <c r="L414" s="3"/>
      <c r="O414" s="227"/>
      <c r="Q414" s="94"/>
      <c r="R414" s="94"/>
      <c r="S414" s="94"/>
      <c r="T414" s="94"/>
    </row>
    <row r="415" ht="15.75" customHeight="1">
      <c r="A415" s="245"/>
      <c r="B415" s="222"/>
      <c r="C415" s="223"/>
      <c r="D415" s="231"/>
      <c r="E415" s="3"/>
      <c r="F415" s="3"/>
      <c r="G415" s="3"/>
      <c r="H415" s="3"/>
      <c r="J415" s="226"/>
      <c r="K415" s="3"/>
      <c r="L415" s="3"/>
      <c r="O415" s="227"/>
      <c r="Q415" s="94"/>
      <c r="R415" s="94"/>
      <c r="S415" s="94"/>
      <c r="T415" s="94"/>
    </row>
    <row r="416" ht="15.75" customHeight="1">
      <c r="A416" s="245"/>
      <c r="B416" s="222"/>
      <c r="C416" s="223"/>
      <c r="D416" s="231"/>
      <c r="E416" s="3"/>
      <c r="F416" s="3"/>
      <c r="G416" s="3"/>
      <c r="H416" s="3"/>
      <c r="J416" s="226"/>
      <c r="K416" s="3"/>
      <c r="L416" s="3"/>
      <c r="O416" s="227"/>
      <c r="Q416" s="94"/>
      <c r="R416" s="94"/>
      <c r="S416" s="94"/>
      <c r="T416" s="94"/>
    </row>
    <row r="417" ht="15.75" customHeight="1">
      <c r="A417" s="245"/>
      <c r="B417" s="222"/>
      <c r="C417" s="223"/>
      <c r="D417" s="231"/>
      <c r="E417" s="3"/>
      <c r="F417" s="3"/>
      <c r="G417" s="3"/>
      <c r="H417" s="3"/>
      <c r="J417" s="226"/>
      <c r="K417" s="3"/>
      <c r="L417" s="3"/>
      <c r="O417" s="227"/>
      <c r="Q417" s="94"/>
      <c r="R417" s="94"/>
      <c r="S417" s="94"/>
      <c r="T417" s="94"/>
    </row>
    <row r="418" ht="15.75" customHeight="1">
      <c r="A418" s="245"/>
      <c r="B418" s="222"/>
      <c r="C418" s="223"/>
      <c r="D418" s="231"/>
      <c r="E418" s="3"/>
      <c r="F418" s="3"/>
      <c r="G418" s="3"/>
      <c r="H418" s="3"/>
      <c r="J418" s="226"/>
      <c r="K418" s="3"/>
      <c r="L418" s="3"/>
      <c r="O418" s="227"/>
      <c r="Q418" s="94"/>
      <c r="R418" s="94"/>
      <c r="S418" s="94"/>
      <c r="T418" s="94"/>
    </row>
    <row r="419" ht="15.75" customHeight="1">
      <c r="A419" s="245"/>
      <c r="B419" s="222"/>
      <c r="C419" s="223"/>
      <c r="D419" s="231"/>
      <c r="E419" s="3"/>
      <c r="F419" s="3"/>
      <c r="G419" s="3"/>
      <c r="H419" s="3"/>
      <c r="J419" s="226"/>
      <c r="K419" s="3"/>
      <c r="L419" s="3"/>
      <c r="O419" s="227"/>
      <c r="Q419" s="94"/>
      <c r="R419" s="94"/>
      <c r="S419" s="94"/>
      <c r="T419" s="94"/>
    </row>
    <row r="420" ht="15.75" customHeight="1">
      <c r="A420" s="245"/>
      <c r="B420" s="222"/>
      <c r="C420" s="223"/>
      <c r="D420" s="231"/>
      <c r="E420" s="3"/>
      <c r="F420" s="3"/>
      <c r="G420" s="3"/>
      <c r="H420" s="3"/>
      <c r="J420" s="226"/>
      <c r="K420" s="3"/>
      <c r="L420" s="3"/>
      <c r="O420" s="227"/>
      <c r="Q420" s="94"/>
      <c r="R420" s="94"/>
      <c r="S420" s="94"/>
      <c r="T420" s="94"/>
    </row>
    <row r="421" ht="15.75" customHeight="1">
      <c r="A421" s="245"/>
      <c r="B421" s="222"/>
      <c r="C421" s="223"/>
      <c r="D421" s="231"/>
      <c r="E421" s="3"/>
      <c r="F421" s="3"/>
      <c r="G421" s="3"/>
      <c r="H421" s="3"/>
      <c r="J421" s="226"/>
      <c r="K421" s="3"/>
      <c r="L421" s="3"/>
      <c r="O421" s="227"/>
      <c r="Q421" s="94"/>
      <c r="R421" s="94"/>
      <c r="S421" s="94"/>
      <c r="T421" s="94"/>
    </row>
    <row r="422" ht="15.75" customHeight="1">
      <c r="A422" s="245"/>
      <c r="B422" s="222"/>
      <c r="C422" s="223"/>
      <c r="D422" s="231"/>
      <c r="E422" s="3"/>
      <c r="F422" s="3"/>
      <c r="G422" s="3"/>
      <c r="H422" s="3"/>
      <c r="J422" s="226"/>
      <c r="K422" s="3"/>
      <c r="L422" s="3"/>
      <c r="O422" s="227"/>
      <c r="Q422" s="94"/>
      <c r="R422" s="94"/>
      <c r="S422" s="94"/>
      <c r="T422" s="94"/>
    </row>
    <row r="423" ht="15.75" customHeight="1">
      <c r="A423" s="245"/>
      <c r="B423" s="222"/>
      <c r="C423" s="223"/>
      <c r="D423" s="231"/>
      <c r="E423" s="3"/>
      <c r="F423" s="3"/>
      <c r="G423" s="3"/>
      <c r="H423" s="3"/>
      <c r="J423" s="226"/>
      <c r="K423" s="3"/>
      <c r="L423" s="3"/>
      <c r="O423" s="227"/>
      <c r="Q423" s="94"/>
      <c r="R423" s="94"/>
      <c r="S423" s="94"/>
      <c r="T423" s="94"/>
    </row>
    <row r="424" ht="15.75" customHeight="1">
      <c r="A424" s="245"/>
      <c r="B424" s="222"/>
      <c r="C424" s="223"/>
      <c r="D424" s="231"/>
      <c r="E424" s="3"/>
      <c r="F424" s="3"/>
      <c r="G424" s="3"/>
      <c r="H424" s="3"/>
      <c r="J424" s="226"/>
      <c r="K424" s="3"/>
      <c r="L424" s="3"/>
      <c r="O424" s="227"/>
      <c r="Q424" s="94"/>
      <c r="R424" s="94"/>
      <c r="S424" s="94"/>
      <c r="T424" s="94"/>
    </row>
    <row r="425" ht="15.75" customHeight="1">
      <c r="A425" s="245"/>
      <c r="B425" s="222"/>
      <c r="C425" s="223"/>
      <c r="D425" s="231"/>
      <c r="E425" s="3"/>
      <c r="F425" s="3"/>
      <c r="G425" s="3"/>
      <c r="H425" s="3"/>
      <c r="J425" s="226"/>
      <c r="K425" s="3"/>
      <c r="L425" s="3"/>
      <c r="O425" s="227"/>
      <c r="Q425" s="94"/>
      <c r="R425" s="94"/>
      <c r="S425" s="94"/>
      <c r="T425" s="94"/>
    </row>
    <row r="426" ht="15.75" customHeight="1">
      <c r="A426" s="245"/>
      <c r="B426" s="222"/>
      <c r="C426" s="223"/>
      <c r="D426" s="231"/>
      <c r="E426" s="3"/>
      <c r="F426" s="3"/>
      <c r="G426" s="3"/>
      <c r="H426" s="3"/>
      <c r="J426" s="226"/>
      <c r="K426" s="3"/>
      <c r="L426" s="3"/>
      <c r="O426" s="227"/>
      <c r="Q426" s="94"/>
      <c r="R426" s="94"/>
      <c r="S426" s="94"/>
      <c r="T426" s="94"/>
    </row>
    <row r="427" ht="15.75" customHeight="1">
      <c r="A427" s="204"/>
      <c r="B427" s="222"/>
      <c r="C427" s="223"/>
      <c r="D427" s="231"/>
      <c r="E427" s="3"/>
      <c r="F427" s="3"/>
      <c r="G427" s="3"/>
      <c r="H427" s="3"/>
      <c r="J427" s="226"/>
      <c r="K427" s="3"/>
      <c r="L427" s="3"/>
      <c r="O427" s="227"/>
      <c r="Q427" s="94"/>
      <c r="R427" s="94"/>
      <c r="S427" s="94"/>
      <c r="T427" s="94"/>
    </row>
    <row r="428" ht="15.75" customHeight="1">
      <c r="A428" s="204"/>
      <c r="B428" s="222"/>
      <c r="C428" s="223"/>
      <c r="D428" s="231"/>
      <c r="E428" s="3"/>
      <c r="F428" s="3"/>
      <c r="G428" s="3"/>
      <c r="H428" s="3"/>
      <c r="J428" s="226"/>
      <c r="K428" s="3"/>
      <c r="L428" s="3"/>
      <c r="O428" s="227"/>
      <c r="Q428" s="94"/>
      <c r="R428" s="94"/>
      <c r="S428" s="94"/>
      <c r="T428" s="94"/>
    </row>
    <row r="429" ht="15.75" customHeight="1">
      <c r="A429" s="242"/>
      <c r="B429" s="222"/>
      <c r="C429" s="223"/>
      <c r="D429" s="231"/>
      <c r="E429" s="3"/>
      <c r="F429" s="3"/>
      <c r="G429" s="3"/>
      <c r="H429" s="3"/>
      <c r="J429" s="226"/>
      <c r="K429" s="3"/>
      <c r="L429" s="3"/>
      <c r="O429" s="227"/>
      <c r="Q429" s="94"/>
      <c r="R429" s="94"/>
      <c r="S429" s="94"/>
      <c r="T429" s="94"/>
    </row>
    <row r="430" ht="15.75" customHeight="1">
      <c r="A430" s="242"/>
      <c r="B430" s="222"/>
      <c r="C430" s="223"/>
      <c r="D430" s="231"/>
      <c r="E430" s="3"/>
      <c r="F430" s="3"/>
      <c r="G430" s="3"/>
      <c r="H430" s="3"/>
      <c r="J430" s="226"/>
      <c r="K430" s="3"/>
      <c r="L430" s="3"/>
      <c r="O430" s="227"/>
      <c r="Q430" s="94"/>
      <c r="R430" s="94"/>
      <c r="S430" s="94"/>
      <c r="T430" s="94"/>
    </row>
    <row r="431" ht="15.75" customHeight="1">
      <c r="A431" s="234"/>
      <c r="B431" s="222"/>
      <c r="C431" s="223"/>
      <c r="D431" s="231"/>
      <c r="E431" s="3"/>
      <c r="F431" s="3"/>
      <c r="G431" s="3"/>
      <c r="H431" s="3"/>
      <c r="J431" s="226"/>
      <c r="K431" s="3"/>
      <c r="L431" s="3"/>
      <c r="O431" s="227"/>
      <c r="Q431" s="94"/>
      <c r="R431" s="94"/>
      <c r="S431" s="94"/>
      <c r="T431" s="94"/>
    </row>
    <row r="432" ht="15.75" customHeight="1">
      <c r="A432" s="234"/>
      <c r="B432" s="222"/>
      <c r="C432" s="223"/>
      <c r="D432" s="231"/>
      <c r="E432" s="3"/>
      <c r="F432" s="3"/>
      <c r="G432" s="3"/>
      <c r="H432" s="3"/>
      <c r="J432" s="226"/>
      <c r="K432" s="3"/>
      <c r="L432" s="3"/>
      <c r="O432" s="227"/>
      <c r="Q432" s="94"/>
      <c r="R432" s="94"/>
      <c r="S432" s="94"/>
      <c r="T432" s="94"/>
    </row>
    <row r="433" ht="15.75" customHeight="1">
      <c r="A433" s="234"/>
      <c r="B433" s="222"/>
      <c r="C433" s="223"/>
      <c r="D433" s="231"/>
      <c r="E433" s="3"/>
      <c r="F433" s="3"/>
      <c r="G433" s="3"/>
      <c r="H433" s="3"/>
      <c r="J433" s="226"/>
      <c r="K433" s="3"/>
      <c r="L433" s="3"/>
      <c r="O433" s="227"/>
      <c r="Q433" s="94"/>
      <c r="R433" s="94"/>
      <c r="S433" s="94"/>
      <c r="T433" s="94"/>
    </row>
    <row r="434" ht="15.75" customHeight="1">
      <c r="A434" s="234"/>
      <c r="B434" s="222"/>
      <c r="C434" s="223"/>
      <c r="D434" s="231"/>
      <c r="E434" s="3"/>
      <c r="F434" s="3"/>
      <c r="G434" s="3"/>
      <c r="H434" s="3"/>
      <c r="J434" s="226"/>
      <c r="K434" s="3"/>
      <c r="L434" s="3"/>
      <c r="O434" s="227"/>
      <c r="Q434" s="94"/>
      <c r="R434" s="94"/>
      <c r="S434" s="94"/>
      <c r="T434" s="94"/>
    </row>
    <row r="435" ht="15.75" customHeight="1">
      <c r="A435" s="204"/>
      <c r="B435" s="222"/>
      <c r="C435" s="223"/>
      <c r="D435" s="231"/>
      <c r="E435" s="3"/>
      <c r="F435" s="3"/>
      <c r="G435" s="3"/>
      <c r="H435" s="3"/>
      <c r="J435" s="226"/>
      <c r="K435" s="3"/>
      <c r="L435" s="3"/>
      <c r="O435" s="227"/>
      <c r="Q435" s="94"/>
      <c r="R435" s="94"/>
      <c r="S435" s="94"/>
      <c r="T435" s="94"/>
    </row>
    <row r="436" ht="15.75" customHeight="1">
      <c r="A436" s="204"/>
      <c r="B436" s="222"/>
      <c r="C436" s="223"/>
      <c r="D436" s="231"/>
      <c r="E436" s="3"/>
      <c r="F436" s="3"/>
      <c r="G436" s="3"/>
      <c r="H436" s="3"/>
      <c r="J436" s="226"/>
      <c r="K436" s="3"/>
      <c r="L436" s="3"/>
      <c r="O436" s="227"/>
      <c r="Q436" s="94"/>
      <c r="R436" s="94"/>
      <c r="S436" s="94"/>
      <c r="T436" s="94"/>
    </row>
    <row r="437" ht="15.75" customHeight="1">
      <c r="A437" s="204"/>
      <c r="B437" s="222"/>
      <c r="C437" s="223"/>
      <c r="D437" s="231"/>
      <c r="E437" s="3"/>
      <c r="F437" s="3"/>
      <c r="G437" s="3"/>
      <c r="H437" s="3"/>
      <c r="J437" s="226"/>
      <c r="K437" s="3"/>
      <c r="L437" s="3"/>
      <c r="O437" s="227"/>
      <c r="Q437" s="94"/>
      <c r="R437" s="94"/>
      <c r="S437" s="94"/>
      <c r="T437" s="94"/>
    </row>
    <row r="438" ht="15.75" customHeight="1">
      <c r="A438" s="204"/>
      <c r="B438" s="222"/>
      <c r="C438" s="223"/>
      <c r="D438" s="231"/>
      <c r="E438" s="3"/>
      <c r="F438" s="3"/>
      <c r="G438" s="3"/>
      <c r="H438" s="3"/>
      <c r="J438" s="226"/>
      <c r="K438" s="3"/>
      <c r="L438" s="3"/>
      <c r="O438" s="227"/>
      <c r="Q438" s="94"/>
      <c r="R438" s="94"/>
      <c r="S438" s="94"/>
      <c r="T438" s="94"/>
    </row>
    <row r="439" ht="15.75" customHeight="1">
      <c r="A439" s="245"/>
      <c r="B439" s="222"/>
      <c r="C439" s="223"/>
      <c r="D439" s="231"/>
      <c r="E439" s="3"/>
      <c r="F439" s="3"/>
      <c r="G439" s="3"/>
      <c r="H439" s="3"/>
      <c r="J439" s="226"/>
      <c r="K439" s="3"/>
      <c r="L439" s="3"/>
      <c r="O439" s="227"/>
      <c r="Q439" s="94"/>
      <c r="R439" s="94"/>
      <c r="S439" s="94"/>
      <c r="T439" s="94"/>
    </row>
    <row r="440" ht="15.75" customHeight="1">
      <c r="A440" s="245"/>
      <c r="B440" s="222"/>
      <c r="C440" s="223"/>
      <c r="D440" s="231"/>
      <c r="E440" s="3"/>
      <c r="F440" s="3"/>
      <c r="G440" s="3"/>
      <c r="H440" s="3"/>
      <c r="J440" s="226"/>
      <c r="K440" s="3"/>
      <c r="L440" s="3"/>
      <c r="O440" s="227"/>
      <c r="Q440" s="94"/>
      <c r="R440" s="94"/>
      <c r="S440" s="94"/>
      <c r="T440" s="94"/>
    </row>
    <row r="441" ht="15.75" customHeight="1">
      <c r="A441" s="204"/>
      <c r="B441" s="222"/>
      <c r="C441" s="223"/>
      <c r="D441" s="231"/>
      <c r="E441" s="3"/>
      <c r="F441" s="3"/>
      <c r="G441" s="3"/>
      <c r="H441" s="3"/>
      <c r="J441" s="226"/>
      <c r="K441" s="3"/>
      <c r="L441" s="3"/>
      <c r="O441" s="227"/>
      <c r="Q441" s="94"/>
      <c r="R441" s="94"/>
      <c r="S441" s="94"/>
      <c r="T441" s="94"/>
    </row>
    <row r="442" ht="15.75" customHeight="1">
      <c r="A442" s="204"/>
      <c r="B442" s="222"/>
      <c r="C442" s="223"/>
      <c r="D442" s="231"/>
      <c r="E442" s="3"/>
      <c r="F442" s="3"/>
      <c r="G442" s="3"/>
      <c r="H442" s="3"/>
      <c r="J442" s="226"/>
      <c r="K442" s="3"/>
      <c r="L442" s="3"/>
      <c r="O442" s="227"/>
      <c r="Q442" s="94"/>
      <c r="R442" s="94"/>
      <c r="S442" s="94"/>
      <c r="T442" s="94"/>
    </row>
    <row r="443" ht="15.75" customHeight="1">
      <c r="A443" s="245"/>
      <c r="B443" s="222"/>
      <c r="C443" s="223"/>
      <c r="D443" s="231"/>
      <c r="E443" s="3"/>
      <c r="F443" s="3"/>
      <c r="G443" s="3"/>
      <c r="H443" s="3"/>
      <c r="J443" s="226"/>
      <c r="K443" s="3"/>
      <c r="L443" s="3"/>
      <c r="O443" s="227"/>
      <c r="Q443" s="94"/>
      <c r="R443" s="94"/>
      <c r="S443" s="94"/>
      <c r="T443" s="94"/>
    </row>
    <row r="444" ht="15.75" customHeight="1">
      <c r="A444" s="245"/>
      <c r="B444" s="222"/>
      <c r="C444" s="223"/>
      <c r="D444" s="231"/>
      <c r="E444" s="3"/>
      <c r="F444" s="3"/>
      <c r="G444" s="3"/>
      <c r="H444" s="3"/>
      <c r="J444" s="226"/>
      <c r="K444" s="3"/>
      <c r="L444" s="3"/>
      <c r="O444" s="227"/>
      <c r="Q444" s="94"/>
      <c r="R444" s="94"/>
      <c r="S444" s="94"/>
      <c r="T444" s="94"/>
    </row>
    <row r="445" ht="15.75" customHeight="1">
      <c r="A445" s="204"/>
      <c r="B445" s="222"/>
      <c r="C445" s="223"/>
      <c r="D445" s="231"/>
      <c r="E445" s="3"/>
      <c r="F445" s="3"/>
      <c r="G445" s="3"/>
      <c r="H445" s="3"/>
      <c r="J445" s="226"/>
      <c r="K445" s="3"/>
      <c r="L445" s="3"/>
      <c r="O445" s="227"/>
      <c r="Q445" s="94"/>
      <c r="R445" s="94"/>
      <c r="S445" s="94"/>
      <c r="T445" s="94"/>
    </row>
    <row r="446" ht="15.75" customHeight="1">
      <c r="A446" s="204"/>
      <c r="B446" s="222"/>
      <c r="C446" s="223"/>
      <c r="D446" s="231"/>
      <c r="E446" s="3"/>
      <c r="F446" s="3"/>
      <c r="G446" s="3"/>
      <c r="H446" s="3"/>
      <c r="J446" s="226"/>
      <c r="K446" s="3"/>
      <c r="L446" s="3"/>
      <c r="O446" s="227"/>
      <c r="Q446" s="94"/>
      <c r="R446" s="94"/>
      <c r="S446" s="94"/>
      <c r="T446" s="94"/>
    </row>
    <row r="447" ht="15.75" customHeight="1">
      <c r="A447" s="234"/>
      <c r="B447" s="222"/>
      <c r="C447" s="223"/>
      <c r="D447" s="231"/>
      <c r="E447" s="3"/>
      <c r="F447" s="3"/>
      <c r="G447" s="3"/>
      <c r="H447" s="3"/>
      <c r="J447" s="226"/>
      <c r="K447" s="3"/>
      <c r="L447" s="3"/>
      <c r="O447" s="227"/>
      <c r="Q447" s="94"/>
      <c r="R447" s="94"/>
      <c r="S447" s="94"/>
      <c r="T447" s="94"/>
    </row>
    <row r="448" ht="15.75" customHeight="1">
      <c r="A448" s="234"/>
      <c r="B448" s="222"/>
      <c r="C448" s="223"/>
      <c r="D448" s="231"/>
      <c r="E448" s="3"/>
      <c r="F448" s="3"/>
      <c r="G448" s="3"/>
      <c r="H448" s="3"/>
      <c r="J448" s="226"/>
      <c r="K448" s="3"/>
      <c r="L448" s="3"/>
      <c r="O448" s="227"/>
      <c r="Q448" s="94"/>
      <c r="R448" s="94"/>
      <c r="S448" s="94"/>
      <c r="T448" s="94"/>
    </row>
    <row r="449" ht="15.75" customHeight="1">
      <c r="A449" s="242"/>
      <c r="B449" s="222"/>
      <c r="C449" s="223"/>
      <c r="D449" s="231"/>
      <c r="E449" s="3"/>
      <c r="F449" s="3"/>
      <c r="G449" s="3"/>
      <c r="H449" s="3"/>
      <c r="J449" s="226"/>
      <c r="K449" s="3"/>
      <c r="L449" s="3"/>
      <c r="O449" s="227"/>
      <c r="Q449" s="94"/>
      <c r="R449" s="94"/>
      <c r="S449" s="94"/>
      <c r="T449" s="94"/>
    </row>
    <row r="450" ht="15.75" customHeight="1">
      <c r="A450" s="242"/>
      <c r="B450" s="222"/>
      <c r="C450" s="223"/>
      <c r="D450" s="231"/>
      <c r="E450" s="3"/>
      <c r="F450" s="3"/>
      <c r="G450" s="3"/>
      <c r="H450" s="3"/>
      <c r="J450" s="226"/>
      <c r="K450" s="3"/>
      <c r="L450" s="3"/>
      <c r="O450" s="227"/>
      <c r="Q450" s="94"/>
      <c r="R450" s="94"/>
      <c r="S450" s="94"/>
      <c r="T450" s="94"/>
    </row>
    <row r="451" ht="15.75" customHeight="1">
      <c r="A451" s="204"/>
      <c r="B451" s="222"/>
      <c r="C451" s="223"/>
      <c r="D451" s="231"/>
      <c r="E451" s="3"/>
      <c r="F451" s="3"/>
      <c r="G451" s="3"/>
      <c r="H451" s="3"/>
      <c r="J451" s="226"/>
      <c r="K451" s="3"/>
      <c r="L451" s="3"/>
      <c r="O451" s="227"/>
      <c r="Q451" s="94"/>
      <c r="R451" s="94"/>
      <c r="S451" s="94"/>
      <c r="T451" s="94"/>
    </row>
    <row r="452" ht="15.75" customHeight="1">
      <c r="A452" s="204"/>
      <c r="B452" s="222"/>
      <c r="C452" s="223"/>
      <c r="D452" s="231"/>
      <c r="E452" s="3"/>
      <c r="F452" s="3"/>
      <c r="G452" s="3"/>
      <c r="H452" s="3"/>
      <c r="J452" s="226"/>
      <c r="K452" s="3"/>
      <c r="L452" s="3"/>
      <c r="O452" s="227"/>
      <c r="Q452" s="94"/>
      <c r="R452" s="94"/>
      <c r="S452" s="94"/>
      <c r="T452" s="94"/>
    </row>
    <row r="453" ht="15.75" customHeight="1">
      <c r="A453" s="258"/>
      <c r="B453" s="222"/>
      <c r="C453" s="223"/>
      <c r="D453" s="231"/>
      <c r="E453" s="3"/>
      <c r="F453" s="3"/>
      <c r="G453" s="3"/>
      <c r="H453" s="3"/>
      <c r="J453" s="226"/>
      <c r="K453" s="3"/>
      <c r="L453" s="3"/>
      <c r="O453" s="227"/>
      <c r="Q453" s="94"/>
      <c r="R453" s="94"/>
      <c r="S453" s="94"/>
      <c r="T453" s="94"/>
    </row>
    <row r="454" ht="15.75" customHeight="1">
      <c r="A454" s="258"/>
      <c r="B454" s="222"/>
      <c r="C454" s="223"/>
      <c r="D454" s="231"/>
      <c r="E454" s="3"/>
      <c r="F454" s="3"/>
      <c r="G454" s="3"/>
      <c r="H454" s="3"/>
      <c r="J454" s="226"/>
      <c r="K454" s="3"/>
      <c r="L454" s="3"/>
      <c r="O454" s="227"/>
      <c r="Q454" s="94"/>
      <c r="R454" s="94"/>
      <c r="S454" s="94"/>
      <c r="T454" s="94"/>
    </row>
    <row r="455" ht="15.75" customHeight="1">
      <c r="A455" s="245"/>
      <c r="B455" s="222"/>
      <c r="C455" s="223"/>
      <c r="D455" s="231"/>
      <c r="E455" s="3"/>
      <c r="F455" s="3"/>
      <c r="G455" s="3"/>
      <c r="H455" s="3"/>
      <c r="J455" s="226"/>
      <c r="K455" s="3"/>
      <c r="L455" s="3"/>
      <c r="O455" s="227"/>
      <c r="Q455" s="94"/>
      <c r="R455" s="94"/>
      <c r="S455" s="94"/>
      <c r="T455" s="94"/>
    </row>
    <row r="456" ht="15.75" customHeight="1">
      <c r="A456" s="245"/>
      <c r="B456" s="222"/>
      <c r="C456" s="223"/>
      <c r="D456" s="231"/>
      <c r="E456" s="3"/>
      <c r="F456" s="3"/>
      <c r="G456" s="3"/>
      <c r="H456" s="3"/>
      <c r="J456" s="226"/>
      <c r="K456" s="3"/>
      <c r="L456" s="3"/>
      <c r="O456" s="227"/>
      <c r="Q456" s="94"/>
      <c r="R456" s="94"/>
      <c r="S456" s="94"/>
      <c r="T456" s="94"/>
    </row>
    <row r="457" ht="15.75" customHeight="1">
      <c r="A457" s="242"/>
      <c r="B457" s="222"/>
      <c r="C457" s="223"/>
      <c r="D457" s="231"/>
      <c r="E457" s="3"/>
      <c r="F457" s="3"/>
      <c r="G457" s="3"/>
      <c r="H457" s="3"/>
      <c r="J457" s="226"/>
      <c r="K457" s="3"/>
      <c r="L457" s="3"/>
      <c r="O457" s="227"/>
      <c r="Q457" s="94"/>
      <c r="R457" s="94"/>
      <c r="S457" s="94"/>
      <c r="T457" s="94"/>
    </row>
    <row r="458" ht="15.75" customHeight="1">
      <c r="A458" s="242"/>
      <c r="B458" s="222"/>
      <c r="C458" s="223"/>
      <c r="D458" s="231"/>
      <c r="E458" s="3"/>
      <c r="F458" s="3"/>
      <c r="G458" s="3"/>
      <c r="H458" s="3"/>
      <c r="J458" s="226"/>
      <c r="K458" s="3"/>
      <c r="L458" s="3"/>
      <c r="O458" s="227"/>
      <c r="Q458" s="94"/>
      <c r="R458" s="94"/>
      <c r="S458" s="94"/>
      <c r="T458" s="94"/>
    </row>
    <row r="459" ht="15.75" customHeight="1">
      <c r="A459" s="234"/>
      <c r="B459" s="222"/>
      <c r="C459" s="223"/>
      <c r="D459" s="231"/>
      <c r="E459" s="3"/>
      <c r="F459" s="3"/>
      <c r="G459" s="3"/>
      <c r="H459" s="3"/>
      <c r="J459" s="226"/>
      <c r="K459" s="3"/>
      <c r="L459" s="3"/>
      <c r="O459" s="227"/>
      <c r="Q459" s="94"/>
      <c r="R459" s="94"/>
      <c r="S459" s="94"/>
      <c r="T459" s="94"/>
    </row>
    <row r="460" ht="15.75" customHeight="1">
      <c r="A460" s="234"/>
      <c r="B460" s="222"/>
      <c r="C460" s="223"/>
      <c r="D460" s="231"/>
      <c r="E460" s="3"/>
      <c r="F460" s="3"/>
      <c r="G460" s="3"/>
      <c r="H460" s="3"/>
      <c r="J460" s="226"/>
      <c r="K460" s="3"/>
      <c r="L460" s="3"/>
      <c r="O460" s="227"/>
      <c r="Q460" s="94"/>
      <c r="R460" s="94"/>
      <c r="S460" s="94"/>
      <c r="T460" s="94"/>
    </row>
    <row r="461" ht="15.75" customHeight="1">
      <c r="A461" s="234"/>
      <c r="B461" s="222"/>
      <c r="C461" s="223"/>
      <c r="D461" s="231"/>
      <c r="E461" s="3"/>
      <c r="F461" s="3"/>
      <c r="G461" s="3"/>
      <c r="H461" s="3"/>
      <c r="J461" s="226"/>
      <c r="K461" s="3"/>
      <c r="L461" s="3"/>
      <c r="O461" s="227"/>
      <c r="Q461" s="94"/>
      <c r="R461" s="94"/>
      <c r="S461" s="94"/>
      <c r="T461" s="94"/>
    </row>
    <row r="462" ht="15.75" customHeight="1">
      <c r="A462" s="234"/>
      <c r="B462" s="222"/>
      <c r="C462" s="223"/>
      <c r="D462" s="231"/>
      <c r="E462" s="3"/>
      <c r="F462" s="3"/>
      <c r="G462" s="3"/>
      <c r="H462" s="3"/>
      <c r="J462" s="226"/>
      <c r="K462" s="3"/>
      <c r="L462" s="3"/>
      <c r="O462" s="227"/>
      <c r="Q462" s="94"/>
      <c r="R462" s="94"/>
      <c r="S462" s="94"/>
      <c r="T462" s="94"/>
    </row>
    <row r="463" ht="15.75" customHeight="1">
      <c r="A463" s="204"/>
      <c r="B463" s="222"/>
      <c r="C463" s="223"/>
      <c r="D463" s="231"/>
      <c r="E463" s="3"/>
      <c r="F463" s="3"/>
      <c r="G463" s="3"/>
      <c r="H463" s="3"/>
      <c r="J463" s="226"/>
      <c r="K463" s="3"/>
      <c r="L463" s="3"/>
      <c r="O463" s="227"/>
      <c r="Q463" s="94"/>
      <c r="R463" s="94"/>
      <c r="S463" s="94"/>
      <c r="T463" s="94"/>
    </row>
    <row r="464" ht="15.75" customHeight="1">
      <c r="A464" s="204"/>
      <c r="B464" s="222"/>
      <c r="C464" s="223"/>
      <c r="D464" s="231"/>
      <c r="E464" s="3"/>
      <c r="F464" s="3"/>
      <c r="G464" s="3"/>
      <c r="H464" s="3"/>
      <c r="J464" s="226"/>
      <c r="K464" s="3"/>
      <c r="L464" s="3"/>
      <c r="O464" s="227"/>
      <c r="Q464" s="94"/>
      <c r="R464" s="94"/>
      <c r="S464" s="94"/>
      <c r="T464" s="94"/>
    </row>
    <row r="465" ht="15.75" customHeight="1">
      <c r="A465" s="204"/>
      <c r="B465" s="222"/>
      <c r="C465" s="223"/>
      <c r="D465" s="231"/>
      <c r="E465" s="3"/>
      <c r="F465" s="3"/>
      <c r="G465" s="3"/>
      <c r="H465" s="3"/>
      <c r="J465" s="226"/>
      <c r="K465" s="3"/>
      <c r="L465" s="3"/>
      <c r="O465" s="227"/>
      <c r="Q465" s="94"/>
      <c r="R465" s="94"/>
      <c r="S465" s="94"/>
      <c r="T465" s="94"/>
    </row>
    <row r="466" ht="15.75" customHeight="1">
      <c r="A466" s="204"/>
      <c r="B466" s="222"/>
      <c r="C466" s="223"/>
      <c r="D466" s="231"/>
      <c r="E466" s="3"/>
      <c r="F466" s="3"/>
      <c r="G466" s="3"/>
      <c r="H466" s="3"/>
      <c r="J466" s="226"/>
      <c r="K466" s="3"/>
      <c r="L466" s="3"/>
      <c r="O466" s="227"/>
      <c r="Q466" s="94"/>
      <c r="R466" s="94"/>
      <c r="S466" s="94"/>
      <c r="T466" s="94"/>
    </row>
    <row r="467" ht="15.75" customHeight="1">
      <c r="A467" s="204"/>
      <c r="B467" s="222"/>
      <c r="C467" s="223"/>
      <c r="D467" s="231"/>
      <c r="E467" s="3"/>
      <c r="F467" s="3"/>
      <c r="G467" s="3"/>
      <c r="H467" s="3"/>
      <c r="J467" s="226"/>
      <c r="K467" s="3"/>
      <c r="L467" s="3"/>
      <c r="O467" s="227"/>
      <c r="Q467" s="94"/>
      <c r="R467" s="94"/>
      <c r="S467" s="94"/>
      <c r="T467" s="94"/>
    </row>
    <row r="468" ht="15.75" customHeight="1">
      <c r="A468" s="204"/>
      <c r="B468" s="222"/>
      <c r="C468" s="223"/>
      <c r="D468" s="231"/>
      <c r="E468" s="3"/>
      <c r="F468" s="3"/>
      <c r="G468" s="3"/>
      <c r="H468" s="3"/>
      <c r="J468" s="226"/>
      <c r="K468" s="3"/>
      <c r="L468" s="3"/>
      <c r="O468" s="227"/>
      <c r="Q468" s="94"/>
      <c r="R468" s="94"/>
      <c r="S468" s="94"/>
      <c r="T468" s="94"/>
    </row>
    <row r="469" ht="15.75" customHeight="1">
      <c r="A469" s="204"/>
      <c r="B469" s="222"/>
      <c r="C469" s="223"/>
      <c r="D469" s="231"/>
      <c r="E469" s="3"/>
      <c r="F469" s="3"/>
      <c r="G469" s="3"/>
      <c r="H469" s="3"/>
      <c r="J469" s="226"/>
      <c r="K469" s="3"/>
      <c r="L469" s="3"/>
      <c r="O469" s="227"/>
      <c r="Q469" s="94"/>
      <c r="R469" s="94"/>
      <c r="S469" s="94"/>
      <c r="T469" s="94"/>
    </row>
    <row r="470" ht="15.75" customHeight="1">
      <c r="A470" s="204"/>
      <c r="B470" s="222"/>
      <c r="C470" s="223"/>
      <c r="D470" s="231"/>
      <c r="E470" s="3"/>
      <c r="F470" s="3"/>
      <c r="G470" s="3"/>
      <c r="H470" s="3"/>
      <c r="J470" s="226"/>
      <c r="K470" s="3"/>
      <c r="L470" s="3"/>
      <c r="O470" s="227"/>
      <c r="Q470" s="94"/>
      <c r="R470" s="94"/>
      <c r="S470" s="94"/>
      <c r="T470" s="94"/>
    </row>
    <row r="471" ht="15.75" customHeight="1">
      <c r="A471" s="204"/>
      <c r="B471" s="222"/>
      <c r="C471" s="223"/>
      <c r="D471" s="231"/>
      <c r="E471" s="3"/>
      <c r="F471" s="3"/>
      <c r="G471" s="3"/>
      <c r="H471" s="3"/>
      <c r="J471" s="226"/>
      <c r="K471" s="3"/>
      <c r="L471" s="3"/>
      <c r="O471" s="227"/>
      <c r="Q471" s="94"/>
      <c r="R471" s="94"/>
      <c r="S471" s="94"/>
      <c r="T471" s="94"/>
    </row>
    <row r="472" ht="15.75" customHeight="1">
      <c r="A472" s="204"/>
      <c r="B472" s="222"/>
      <c r="C472" s="223"/>
      <c r="D472" s="231"/>
      <c r="E472" s="3"/>
      <c r="F472" s="3"/>
      <c r="G472" s="3"/>
      <c r="H472" s="3"/>
      <c r="J472" s="226"/>
      <c r="K472" s="3"/>
      <c r="L472" s="3"/>
      <c r="O472" s="227"/>
      <c r="Q472" s="94"/>
      <c r="R472" s="94"/>
      <c r="S472" s="94"/>
      <c r="T472" s="94"/>
    </row>
    <row r="473" ht="15.75" customHeight="1">
      <c r="A473" s="234"/>
      <c r="B473" s="222"/>
      <c r="C473" s="223"/>
      <c r="D473" s="231"/>
      <c r="E473" s="3"/>
      <c r="F473" s="3"/>
      <c r="G473" s="3"/>
      <c r="H473" s="3"/>
      <c r="J473" s="226"/>
      <c r="K473" s="3"/>
      <c r="L473" s="3"/>
      <c r="O473" s="227"/>
      <c r="Q473" s="94"/>
      <c r="R473" s="94"/>
      <c r="S473" s="94"/>
      <c r="T473" s="94"/>
    </row>
    <row r="474" ht="15.75" customHeight="1">
      <c r="A474" s="234"/>
      <c r="B474" s="222"/>
      <c r="C474" s="223"/>
      <c r="D474" s="231"/>
      <c r="E474" s="3"/>
      <c r="F474" s="3"/>
      <c r="G474" s="3"/>
      <c r="H474" s="3"/>
      <c r="J474" s="226"/>
      <c r="K474" s="3"/>
      <c r="L474" s="3"/>
      <c r="O474" s="227"/>
      <c r="Q474" s="94"/>
      <c r="R474" s="94"/>
      <c r="S474" s="94"/>
      <c r="T474" s="94"/>
    </row>
    <row r="475" ht="15.75" customHeight="1">
      <c r="A475" s="204"/>
      <c r="B475" s="222"/>
      <c r="C475" s="223"/>
      <c r="D475" s="231"/>
      <c r="E475" s="3"/>
      <c r="F475" s="3"/>
      <c r="G475" s="3"/>
      <c r="H475" s="3"/>
      <c r="J475" s="226"/>
      <c r="K475" s="3"/>
      <c r="L475" s="3"/>
      <c r="O475" s="227"/>
      <c r="Q475" s="94"/>
      <c r="R475" s="94"/>
      <c r="S475" s="94"/>
      <c r="T475" s="94"/>
    </row>
    <row r="476" ht="15.75" customHeight="1">
      <c r="A476" s="204"/>
      <c r="B476" s="222"/>
      <c r="C476" s="223"/>
      <c r="D476" s="231"/>
      <c r="E476" s="3"/>
      <c r="F476" s="3"/>
      <c r="G476" s="3"/>
      <c r="H476" s="3"/>
      <c r="J476" s="226"/>
      <c r="K476" s="3"/>
      <c r="L476" s="3"/>
      <c r="O476" s="227"/>
      <c r="Q476" s="94"/>
      <c r="R476" s="94"/>
      <c r="S476" s="94"/>
      <c r="T476" s="94"/>
    </row>
    <row r="477" ht="15.75" customHeight="1">
      <c r="A477" s="242"/>
      <c r="B477" s="222"/>
      <c r="C477" s="223"/>
      <c r="D477" s="231"/>
      <c r="E477" s="3"/>
      <c r="F477" s="3"/>
      <c r="G477" s="3"/>
      <c r="H477" s="3"/>
      <c r="J477" s="226"/>
      <c r="K477" s="3"/>
      <c r="L477" s="3"/>
      <c r="O477" s="227"/>
      <c r="Q477" s="94"/>
      <c r="R477" s="94"/>
      <c r="S477" s="94"/>
      <c r="T477" s="94"/>
    </row>
    <row r="478" ht="15.75" customHeight="1">
      <c r="A478" s="242"/>
      <c r="B478" s="222"/>
      <c r="C478" s="223"/>
      <c r="D478" s="231"/>
      <c r="E478" s="3"/>
      <c r="F478" s="3"/>
      <c r="G478" s="3"/>
      <c r="H478" s="3"/>
      <c r="J478" s="226"/>
      <c r="K478" s="3"/>
      <c r="L478" s="3"/>
      <c r="O478" s="227"/>
      <c r="Q478" s="94"/>
      <c r="R478" s="94"/>
      <c r="S478" s="94"/>
      <c r="T478" s="94"/>
    </row>
    <row r="479" ht="15.75" customHeight="1">
      <c r="A479" s="204"/>
      <c r="B479" s="222"/>
      <c r="C479" s="223"/>
      <c r="D479" s="231"/>
      <c r="E479" s="3"/>
      <c r="F479" s="3"/>
      <c r="G479" s="3"/>
      <c r="H479" s="3"/>
      <c r="J479" s="226"/>
      <c r="K479" s="3"/>
      <c r="L479" s="3"/>
      <c r="O479" s="227"/>
      <c r="Q479" s="94"/>
      <c r="R479" s="94"/>
      <c r="S479" s="94"/>
      <c r="T479" s="94"/>
    </row>
    <row r="480" ht="15.75" customHeight="1">
      <c r="A480" s="204"/>
      <c r="B480" s="222"/>
      <c r="C480" s="223"/>
      <c r="D480" s="231"/>
      <c r="E480" s="3"/>
      <c r="F480" s="3"/>
      <c r="G480" s="3"/>
      <c r="H480" s="3"/>
      <c r="J480" s="226"/>
      <c r="K480" s="3"/>
      <c r="L480" s="3"/>
      <c r="O480" s="227"/>
      <c r="Q480" s="94"/>
      <c r="R480" s="94"/>
      <c r="S480" s="94"/>
      <c r="T480" s="94"/>
    </row>
    <row r="481" ht="15.75" customHeight="1">
      <c r="A481" s="204"/>
      <c r="B481" s="222"/>
      <c r="C481" s="223"/>
      <c r="D481" s="231"/>
      <c r="E481" s="3"/>
      <c r="F481" s="3"/>
      <c r="G481" s="3"/>
      <c r="H481" s="3"/>
      <c r="J481" s="226"/>
      <c r="K481" s="3"/>
      <c r="L481" s="3"/>
      <c r="O481" s="227"/>
      <c r="Q481" s="94"/>
      <c r="R481" s="94"/>
      <c r="S481" s="94"/>
      <c r="T481" s="94"/>
    </row>
    <row r="482" ht="15.75" customHeight="1">
      <c r="A482" s="204"/>
      <c r="B482" s="222"/>
      <c r="C482" s="223"/>
      <c r="D482" s="231"/>
      <c r="E482" s="3"/>
      <c r="F482" s="3"/>
      <c r="G482" s="3"/>
      <c r="H482" s="3"/>
      <c r="J482" s="226"/>
      <c r="K482" s="3"/>
      <c r="L482" s="3"/>
      <c r="O482" s="227"/>
      <c r="Q482" s="94"/>
      <c r="R482" s="94"/>
      <c r="S482" s="94"/>
      <c r="T482" s="94"/>
    </row>
    <row r="483" ht="15.75" customHeight="1">
      <c r="A483" s="234"/>
      <c r="B483" s="222"/>
      <c r="C483" s="223"/>
      <c r="D483" s="231"/>
      <c r="E483" s="3"/>
      <c r="F483" s="3"/>
      <c r="G483" s="3"/>
      <c r="H483" s="3"/>
      <c r="J483" s="226"/>
      <c r="K483" s="3"/>
      <c r="L483" s="3"/>
      <c r="O483" s="227"/>
      <c r="Q483" s="94"/>
      <c r="R483" s="94"/>
      <c r="S483" s="94"/>
      <c r="T483" s="94"/>
    </row>
    <row r="484" ht="15.75" customHeight="1">
      <c r="A484" s="234"/>
      <c r="B484" s="222"/>
      <c r="C484" s="223"/>
      <c r="D484" s="231"/>
      <c r="E484" s="3"/>
      <c r="F484" s="3"/>
      <c r="G484" s="3"/>
      <c r="H484" s="3"/>
      <c r="J484" s="226"/>
      <c r="K484" s="3"/>
      <c r="L484" s="3"/>
      <c r="O484" s="227"/>
      <c r="Q484" s="94"/>
      <c r="R484" s="94"/>
      <c r="S484" s="94"/>
      <c r="T484" s="94"/>
    </row>
    <row r="485" ht="15.75" customHeight="1">
      <c r="A485" s="234"/>
      <c r="B485" s="222"/>
      <c r="C485" s="223"/>
      <c r="D485" s="231"/>
      <c r="E485" s="3"/>
      <c r="F485" s="3"/>
      <c r="G485" s="3"/>
      <c r="H485" s="3"/>
      <c r="J485" s="226"/>
      <c r="K485" s="3"/>
      <c r="L485" s="3"/>
      <c r="O485" s="227"/>
      <c r="Q485" s="94"/>
      <c r="R485" s="94"/>
      <c r="S485" s="94"/>
      <c r="T485" s="94"/>
    </row>
    <row r="486" ht="15.75" customHeight="1">
      <c r="A486" s="234"/>
      <c r="B486" s="222"/>
      <c r="C486" s="223"/>
      <c r="D486" s="231"/>
      <c r="E486" s="3"/>
      <c r="F486" s="3"/>
      <c r="G486" s="3"/>
      <c r="H486" s="3"/>
      <c r="J486" s="226"/>
      <c r="K486" s="3"/>
      <c r="L486" s="3"/>
      <c r="O486" s="227"/>
      <c r="Q486" s="94"/>
      <c r="R486" s="94"/>
      <c r="S486" s="94"/>
      <c r="T486" s="94"/>
    </row>
    <row r="487" ht="15.75" customHeight="1">
      <c r="A487" s="204"/>
      <c r="B487" s="222"/>
      <c r="C487" s="223"/>
      <c r="D487" s="231"/>
      <c r="E487" s="3"/>
      <c r="F487" s="3"/>
      <c r="G487" s="3"/>
      <c r="H487" s="3"/>
      <c r="J487" s="226"/>
      <c r="K487" s="3"/>
      <c r="L487" s="3"/>
      <c r="O487" s="227"/>
      <c r="Q487" s="94"/>
      <c r="R487" s="94"/>
      <c r="S487" s="94"/>
      <c r="T487" s="94"/>
    </row>
    <row r="488" ht="15.75" customHeight="1">
      <c r="A488" s="204"/>
      <c r="B488" s="222"/>
      <c r="C488" s="223"/>
      <c r="D488" s="231"/>
      <c r="E488" s="3"/>
      <c r="F488" s="3"/>
      <c r="G488" s="3"/>
      <c r="H488" s="3"/>
      <c r="J488" s="226"/>
      <c r="K488" s="3"/>
      <c r="L488" s="3"/>
      <c r="O488" s="227"/>
      <c r="Q488" s="94"/>
      <c r="R488" s="94"/>
      <c r="S488" s="94"/>
      <c r="T488" s="94"/>
    </row>
    <row r="489" ht="15.75" customHeight="1">
      <c r="A489" s="204"/>
      <c r="B489" s="222"/>
      <c r="C489" s="223"/>
      <c r="D489" s="231"/>
      <c r="E489" s="3"/>
      <c r="F489" s="3"/>
      <c r="G489" s="3"/>
      <c r="H489" s="3"/>
      <c r="J489" s="226"/>
      <c r="K489" s="3"/>
      <c r="L489" s="3"/>
      <c r="O489" s="227"/>
      <c r="Q489" s="94"/>
      <c r="R489" s="94"/>
      <c r="S489" s="94"/>
      <c r="T489" s="94"/>
    </row>
    <row r="490" ht="15.75" customHeight="1">
      <c r="A490" s="204"/>
      <c r="B490" s="222"/>
      <c r="C490" s="223"/>
      <c r="D490" s="231"/>
      <c r="E490" s="3"/>
      <c r="F490" s="3"/>
      <c r="G490" s="3"/>
      <c r="H490" s="3"/>
      <c r="J490" s="226"/>
      <c r="K490" s="3"/>
      <c r="L490" s="3"/>
      <c r="O490" s="227"/>
      <c r="Q490" s="94"/>
      <c r="R490" s="94"/>
      <c r="S490" s="94"/>
      <c r="T490" s="94"/>
    </row>
    <row r="491" ht="15.75" customHeight="1">
      <c r="A491" s="204"/>
      <c r="B491" s="222"/>
      <c r="C491" s="223"/>
      <c r="D491" s="231"/>
      <c r="E491" s="3"/>
      <c r="F491" s="3"/>
      <c r="G491" s="3"/>
      <c r="H491" s="3"/>
      <c r="J491" s="226"/>
      <c r="K491" s="3"/>
      <c r="L491" s="3"/>
      <c r="O491" s="227"/>
      <c r="Q491" s="94"/>
      <c r="R491" s="94"/>
      <c r="S491" s="94"/>
      <c r="T491" s="94"/>
    </row>
    <row r="492" ht="15.75" customHeight="1">
      <c r="A492" s="204"/>
      <c r="B492" s="222"/>
      <c r="C492" s="223"/>
      <c r="D492" s="231"/>
      <c r="E492" s="3"/>
      <c r="F492" s="3"/>
      <c r="G492" s="3"/>
      <c r="H492" s="3"/>
      <c r="J492" s="226"/>
      <c r="K492" s="3"/>
      <c r="L492" s="3"/>
      <c r="O492" s="227"/>
      <c r="Q492" s="94"/>
      <c r="R492" s="94"/>
      <c r="S492" s="94"/>
      <c r="T492" s="94"/>
    </row>
    <row r="493" ht="15.75" customHeight="1">
      <c r="A493" s="234"/>
      <c r="B493" s="222"/>
      <c r="C493" s="223"/>
      <c r="D493" s="231"/>
      <c r="E493" s="3"/>
      <c r="F493" s="3"/>
      <c r="G493" s="3"/>
      <c r="H493" s="3"/>
      <c r="J493" s="226"/>
      <c r="K493" s="3"/>
      <c r="L493" s="3"/>
      <c r="O493" s="227"/>
      <c r="Q493" s="94"/>
      <c r="R493" s="94"/>
      <c r="S493" s="94"/>
      <c r="T493" s="94"/>
    </row>
    <row r="494" ht="15.75" customHeight="1">
      <c r="A494" s="234"/>
      <c r="B494" s="222"/>
      <c r="C494" s="223"/>
      <c r="D494" s="231"/>
      <c r="E494" s="3"/>
      <c r="F494" s="3"/>
      <c r="G494" s="3"/>
      <c r="H494" s="3"/>
      <c r="J494" s="226"/>
      <c r="K494" s="3"/>
      <c r="L494" s="3"/>
      <c r="O494" s="227"/>
      <c r="Q494" s="94"/>
      <c r="R494" s="94"/>
      <c r="S494" s="94"/>
      <c r="T494" s="94"/>
    </row>
    <row r="495" ht="15.75" customHeight="1">
      <c r="A495" s="258"/>
      <c r="B495" s="222"/>
      <c r="C495" s="223"/>
      <c r="D495" s="231"/>
      <c r="E495" s="3"/>
      <c r="F495" s="3"/>
      <c r="G495" s="3"/>
      <c r="H495" s="3"/>
      <c r="J495" s="226"/>
      <c r="K495" s="3"/>
      <c r="L495" s="3"/>
      <c r="O495" s="227"/>
      <c r="Q495" s="94"/>
      <c r="R495" s="94"/>
      <c r="S495" s="94"/>
      <c r="T495" s="94"/>
    </row>
    <row r="496" ht="15.75" customHeight="1">
      <c r="A496" s="258"/>
      <c r="B496" s="222"/>
      <c r="C496" s="223"/>
      <c r="D496" s="231"/>
      <c r="E496" s="3"/>
      <c r="F496" s="3"/>
      <c r="G496" s="3"/>
      <c r="H496" s="3"/>
      <c r="J496" s="226"/>
      <c r="K496" s="3"/>
      <c r="L496" s="3"/>
      <c r="O496" s="227"/>
      <c r="Q496" s="94"/>
      <c r="R496" s="94"/>
      <c r="S496" s="94"/>
      <c r="T496" s="94"/>
    </row>
    <row r="497" ht="15.75" customHeight="1">
      <c r="A497" s="234"/>
      <c r="B497" s="222"/>
      <c r="C497" s="223"/>
      <c r="D497" s="231"/>
      <c r="E497" s="3"/>
      <c r="F497" s="3"/>
      <c r="G497" s="3"/>
      <c r="H497" s="3"/>
      <c r="J497" s="226"/>
      <c r="K497" s="3"/>
      <c r="L497" s="3"/>
      <c r="O497" s="227"/>
      <c r="Q497" s="94"/>
      <c r="R497" s="94"/>
      <c r="S497" s="94"/>
      <c r="T497" s="94"/>
    </row>
    <row r="498" ht="15.75" customHeight="1">
      <c r="A498" s="234"/>
      <c r="B498" s="222"/>
      <c r="C498" s="223"/>
      <c r="D498" s="231"/>
      <c r="E498" s="3"/>
      <c r="F498" s="3"/>
      <c r="G498" s="3"/>
      <c r="H498" s="3"/>
      <c r="J498" s="226"/>
      <c r="K498" s="3"/>
      <c r="L498" s="3"/>
      <c r="O498" s="227"/>
      <c r="Q498" s="94"/>
      <c r="R498" s="94"/>
      <c r="S498" s="94"/>
      <c r="T498" s="94"/>
    </row>
    <row r="499" ht="15.75" customHeight="1">
      <c r="A499" s="234"/>
      <c r="B499" s="222"/>
      <c r="C499" s="223"/>
      <c r="D499" s="231"/>
      <c r="E499" s="3"/>
      <c r="F499" s="3"/>
      <c r="G499" s="3"/>
      <c r="H499" s="3"/>
      <c r="J499" s="226"/>
      <c r="K499" s="3"/>
      <c r="L499" s="3"/>
      <c r="O499" s="227"/>
      <c r="Q499" s="94"/>
      <c r="R499" s="94"/>
      <c r="S499" s="94"/>
      <c r="T499" s="94"/>
    </row>
    <row r="500" ht="15.75" customHeight="1">
      <c r="A500" s="234"/>
      <c r="B500" s="222"/>
      <c r="C500" s="223"/>
      <c r="D500" s="231"/>
      <c r="E500" s="3"/>
      <c r="F500" s="3"/>
      <c r="G500" s="3"/>
      <c r="H500" s="3"/>
      <c r="J500" s="226"/>
      <c r="K500" s="3"/>
      <c r="L500" s="3"/>
      <c r="O500" s="227"/>
      <c r="Q500" s="94"/>
      <c r="R500" s="94"/>
      <c r="S500" s="94"/>
      <c r="T500" s="94"/>
    </row>
    <row r="501" ht="15.75" customHeight="1">
      <c r="A501" s="258"/>
      <c r="B501" s="222"/>
      <c r="C501" s="223"/>
      <c r="D501" s="231"/>
      <c r="E501" s="3"/>
      <c r="F501" s="3"/>
      <c r="G501" s="3"/>
      <c r="H501" s="3"/>
      <c r="J501" s="226"/>
      <c r="K501" s="3"/>
      <c r="L501" s="3"/>
      <c r="O501" s="227"/>
      <c r="Q501" s="94"/>
      <c r="R501" s="94"/>
      <c r="S501" s="94"/>
      <c r="T501" s="94"/>
    </row>
    <row r="502" ht="15.75" customHeight="1">
      <c r="A502" s="258"/>
      <c r="B502" s="222"/>
      <c r="C502" s="223"/>
      <c r="D502" s="231"/>
      <c r="E502" s="3"/>
      <c r="F502" s="3"/>
      <c r="G502" s="3"/>
      <c r="H502" s="3"/>
      <c r="J502" s="226"/>
      <c r="K502" s="3"/>
      <c r="L502" s="3"/>
      <c r="O502" s="227"/>
      <c r="Q502" s="94"/>
      <c r="R502" s="94"/>
      <c r="S502" s="94"/>
      <c r="T502" s="94"/>
    </row>
    <row r="503" ht="15.75" customHeight="1">
      <c r="A503" s="204"/>
      <c r="B503" s="222"/>
      <c r="C503" s="223"/>
      <c r="D503" s="231"/>
      <c r="E503" s="3"/>
      <c r="F503" s="3"/>
      <c r="G503" s="3"/>
      <c r="H503" s="3"/>
      <c r="J503" s="226"/>
      <c r="K503" s="3"/>
      <c r="L503" s="3"/>
      <c r="O503" s="227"/>
      <c r="Q503" s="94"/>
      <c r="R503" s="94"/>
      <c r="S503" s="94"/>
      <c r="T503" s="94"/>
    </row>
    <row r="504" ht="15.75" customHeight="1">
      <c r="A504" s="204"/>
      <c r="B504" s="222"/>
      <c r="C504" s="223"/>
      <c r="D504" s="231"/>
      <c r="E504" s="3"/>
      <c r="F504" s="3"/>
      <c r="G504" s="3"/>
      <c r="H504" s="3"/>
      <c r="J504" s="226"/>
      <c r="K504" s="3"/>
      <c r="L504" s="3"/>
      <c r="O504" s="227"/>
      <c r="Q504" s="94"/>
      <c r="R504" s="94"/>
      <c r="S504" s="94"/>
      <c r="T504" s="94"/>
    </row>
    <row r="505" ht="15.75" customHeight="1">
      <c r="A505" s="204"/>
      <c r="B505" s="222"/>
      <c r="C505" s="223"/>
      <c r="D505" s="231"/>
      <c r="E505" s="3"/>
      <c r="F505" s="3"/>
      <c r="G505" s="3"/>
      <c r="H505" s="3"/>
      <c r="J505" s="226"/>
      <c r="K505" s="3"/>
      <c r="L505" s="3"/>
      <c r="O505" s="227"/>
      <c r="Q505" s="94"/>
      <c r="R505" s="94"/>
      <c r="S505" s="94"/>
      <c r="T505" s="94"/>
    </row>
    <row r="506" ht="15.75" customHeight="1">
      <c r="A506" s="204"/>
      <c r="B506" s="222"/>
      <c r="C506" s="223"/>
      <c r="D506" s="231"/>
      <c r="E506" s="3"/>
      <c r="F506" s="3"/>
      <c r="G506" s="3"/>
      <c r="H506" s="3"/>
      <c r="J506" s="226"/>
      <c r="K506" s="3"/>
      <c r="L506" s="3"/>
      <c r="O506" s="227"/>
      <c r="Q506" s="94"/>
      <c r="R506" s="94"/>
      <c r="S506" s="94"/>
      <c r="T506" s="94"/>
    </row>
    <row r="507" ht="15.75" customHeight="1">
      <c r="A507" s="245"/>
      <c r="B507" s="222"/>
      <c r="C507" s="223"/>
      <c r="D507" s="231"/>
      <c r="E507" s="3"/>
      <c r="F507" s="3"/>
      <c r="G507" s="3"/>
      <c r="H507" s="3"/>
      <c r="J507" s="226"/>
      <c r="K507" s="3"/>
      <c r="L507" s="3"/>
      <c r="O507" s="227"/>
      <c r="Q507" s="94"/>
      <c r="R507" s="94"/>
      <c r="S507" s="94"/>
      <c r="T507" s="94"/>
    </row>
    <row r="508" ht="15.75" customHeight="1">
      <c r="A508" s="245"/>
      <c r="B508" s="222"/>
      <c r="C508" s="223"/>
      <c r="D508" s="231"/>
      <c r="E508" s="3"/>
      <c r="F508" s="3"/>
      <c r="G508" s="3"/>
      <c r="H508" s="3"/>
      <c r="J508" s="226"/>
      <c r="K508" s="3"/>
      <c r="L508" s="3"/>
      <c r="O508" s="227"/>
      <c r="Q508" s="94"/>
      <c r="R508" s="94"/>
      <c r="S508" s="94"/>
      <c r="T508" s="94"/>
    </row>
    <row r="509" ht="15.75" customHeight="1">
      <c r="A509" s="245"/>
      <c r="B509" s="222"/>
      <c r="C509" s="223"/>
      <c r="D509" s="231"/>
      <c r="E509" s="3"/>
      <c r="F509" s="3"/>
      <c r="G509" s="3"/>
      <c r="H509" s="3"/>
      <c r="J509" s="226"/>
      <c r="K509" s="3"/>
      <c r="L509" s="3"/>
      <c r="O509" s="227"/>
      <c r="Q509" s="94"/>
      <c r="R509" s="94"/>
      <c r="S509" s="94"/>
      <c r="T509" s="94"/>
    </row>
    <row r="510" ht="15.75" customHeight="1">
      <c r="A510" s="245"/>
      <c r="B510" s="222"/>
      <c r="C510" s="223"/>
      <c r="D510" s="231"/>
      <c r="E510" s="3"/>
      <c r="F510" s="3"/>
      <c r="G510" s="3"/>
      <c r="H510" s="3"/>
      <c r="J510" s="226"/>
      <c r="K510" s="3"/>
      <c r="L510" s="3"/>
      <c r="O510" s="227"/>
      <c r="Q510" s="94"/>
      <c r="R510" s="94"/>
      <c r="S510" s="94"/>
      <c r="T510" s="94"/>
    </row>
    <row r="511" ht="15.75" customHeight="1">
      <c r="A511" s="228"/>
      <c r="B511" s="222"/>
      <c r="C511" s="223"/>
      <c r="D511" s="231"/>
      <c r="E511" s="3"/>
      <c r="F511" s="3"/>
      <c r="G511" s="3"/>
      <c r="H511" s="3"/>
      <c r="J511" s="226"/>
      <c r="K511" s="3"/>
      <c r="L511" s="3"/>
      <c r="O511" s="227"/>
      <c r="Q511" s="94"/>
      <c r="R511" s="94"/>
      <c r="S511" s="94"/>
      <c r="T511" s="94"/>
    </row>
    <row r="512" ht="15.75" customHeight="1">
      <c r="A512" s="228"/>
      <c r="B512" s="222"/>
      <c r="C512" s="223"/>
      <c r="D512" s="231"/>
      <c r="E512" s="3"/>
      <c r="F512" s="3"/>
      <c r="G512" s="3"/>
      <c r="H512" s="3"/>
      <c r="J512" s="226"/>
      <c r="K512" s="3"/>
      <c r="L512" s="3"/>
      <c r="O512" s="227"/>
      <c r="Q512" s="94"/>
      <c r="R512" s="94"/>
      <c r="S512" s="94"/>
      <c r="T512" s="94"/>
    </row>
    <row r="513" ht="15.75" customHeight="1">
      <c r="A513" s="234"/>
      <c r="B513" s="222"/>
      <c r="C513" s="223"/>
      <c r="D513" s="231"/>
      <c r="E513" s="3"/>
      <c r="F513" s="3"/>
      <c r="G513" s="3"/>
      <c r="H513" s="3"/>
      <c r="J513" s="226"/>
      <c r="K513" s="3"/>
      <c r="L513" s="3"/>
      <c r="O513" s="227"/>
      <c r="Q513" s="94"/>
      <c r="R513" s="94"/>
      <c r="S513" s="94"/>
      <c r="T513" s="94"/>
    </row>
    <row r="514" ht="15.75" customHeight="1">
      <c r="A514" s="234"/>
      <c r="B514" s="222"/>
      <c r="C514" s="223"/>
      <c r="D514" s="231"/>
      <c r="E514" s="3"/>
      <c r="F514" s="3"/>
      <c r="G514" s="3"/>
      <c r="H514" s="3"/>
      <c r="J514" s="226"/>
      <c r="K514" s="3"/>
      <c r="L514" s="3"/>
      <c r="O514" s="227"/>
      <c r="Q514" s="94"/>
      <c r="R514" s="94"/>
      <c r="S514" s="94"/>
      <c r="T514" s="94"/>
    </row>
    <row r="515" ht="15.75" customHeight="1">
      <c r="A515" s="234"/>
      <c r="B515" s="222"/>
      <c r="C515" s="223"/>
      <c r="D515" s="231"/>
      <c r="E515" s="3"/>
      <c r="F515" s="3"/>
      <c r="G515" s="3"/>
      <c r="H515" s="3"/>
      <c r="J515" s="226"/>
      <c r="K515" s="3"/>
      <c r="L515" s="3"/>
      <c r="O515" s="227"/>
      <c r="Q515" s="94"/>
      <c r="R515" s="94"/>
      <c r="S515" s="94"/>
      <c r="T515" s="94"/>
    </row>
    <row r="516" ht="15.75" customHeight="1">
      <c r="A516" s="234"/>
      <c r="B516" s="222"/>
      <c r="C516" s="223"/>
      <c r="D516" s="231"/>
      <c r="E516" s="3"/>
      <c r="F516" s="3"/>
      <c r="G516" s="3"/>
      <c r="H516" s="3"/>
      <c r="J516" s="226"/>
      <c r="K516" s="3"/>
      <c r="L516" s="3"/>
      <c r="O516" s="227"/>
      <c r="Q516" s="94"/>
      <c r="R516" s="94"/>
      <c r="S516" s="94"/>
      <c r="T516" s="94"/>
    </row>
    <row r="517" ht="15.75" customHeight="1">
      <c r="A517" s="204"/>
      <c r="B517" s="222"/>
      <c r="C517" s="223"/>
      <c r="D517" s="231"/>
      <c r="E517" s="3"/>
      <c r="F517" s="3"/>
      <c r="G517" s="3"/>
      <c r="H517" s="3"/>
      <c r="J517" s="226"/>
      <c r="K517" s="3"/>
      <c r="L517" s="3"/>
      <c r="O517" s="227"/>
      <c r="Q517" s="94"/>
      <c r="R517" s="94"/>
      <c r="S517" s="94"/>
      <c r="T517" s="94"/>
    </row>
    <row r="518" ht="15.75" customHeight="1">
      <c r="A518" s="204"/>
      <c r="B518" s="222"/>
      <c r="C518" s="223"/>
      <c r="D518" s="231"/>
      <c r="E518" s="3"/>
      <c r="F518" s="3"/>
      <c r="G518" s="3"/>
      <c r="H518" s="3"/>
      <c r="J518" s="226"/>
      <c r="K518" s="3"/>
      <c r="L518" s="3"/>
      <c r="O518" s="227"/>
      <c r="Q518" s="94"/>
      <c r="R518" s="94"/>
      <c r="S518" s="94"/>
      <c r="T518" s="94"/>
    </row>
    <row r="519" ht="15.75" customHeight="1">
      <c r="A519" s="245"/>
      <c r="B519" s="222"/>
      <c r="C519" s="223"/>
      <c r="D519" s="231"/>
      <c r="E519" s="3"/>
      <c r="F519" s="3"/>
      <c r="G519" s="3"/>
      <c r="H519" s="3"/>
      <c r="J519" s="226"/>
      <c r="K519" s="3"/>
      <c r="L519" s="3"/>
      <c r="O519" s="227"/>
      <c r="Q519" s="94"/>
      <c r="R519" s="94"/>
      <c r="S519" s="94"/>
      <c r="T519" s="94"/>
    </row>
    <row r="520" ht="15.75" customHeight="1">
      <c r="A520" s="245"/>
      <c r="B520" s="222"/>
      <c r="C520" s="223"/>
      <c r="D520" s="231"/>
      <c r="E520" s="3"/>
      <c r="F520" s="3"/>
      <c r="G520" s="3"/>
      <c r="H520" s="3"/>
      <c r="J520" s="226"/>
      <c r="K520" s="3"/>
      <c r="L520" s="3"/>
      <c r="O520" s="227"/>
      <c r="Q520" s="94"/>
      <c r="R520" s="94"/>
      <c r="S520" s="94"/>
      <c r="T520" s="94"/>
    </row>
    <row r="521" ht="15.75" customHeight="1">
      <c r="A521" s="204"/>
      <c r="B521" s="222"/>
      <c r="C521" s="223"/>
      <c r="D521" s="231"/>
      <c r="E521" s="3"/>
      <c r="F521" s="3"/>
      <c r="G521" s="3"/>
      <c r="H521" s="3"/>
      <c r="J521" s="226"/>
      <c r="K521" s="3"/>
      <c r="L521" s="3"/>
      <c r="O521" s="227"/>
      <c r="Q521" s="94"/>
      <c r="R521" s="94"/>
      <c r="S521" s="94"/>
      <c r="T521" s="94"/>
    </row>
    <row r="522" ht="15.75" customHeight="1">
      <c r="A522" s="204"/>
      <c r="B522" s="222"/>
      <c r="C522" s="223"/>
      <c r="D522" s="231"/>
      <c r="E522" s="3"/>
      <c r="F522" s="3"/>
      <c r="G522" s="3"/>
      <c r="H522" s="3"/>
      <c r="J522" s="226"/>
      <c r="K522" s="3"/>
      <c r="L522" s="3"/>
      <c r="O522" s="227"/>
      <c r="Q522" s="94"/>
      <c r="R522" s="94"/>
      <c r="S522" s="94"/>
      <c r="T522" s="94"/>
    </row>
    <row r="523" ht="15.75" customHeight="1">
      <c r="A523" s="234"/>
      <c r="B523" s="222"/>
      <c r="C523" s="223"/>
      <c r="D523" s="231"/>
      <c r="E523" s="3"/>
      <c r="F523" s="3"/>
      <c r="G523" s="3"/>
      <c r="H523" s="3"/>
      <c r="J523" s="226"/>
      <c r="K523" s="3"/>
      <c r="L523" s="3"/>
      <c r="O523" s="227"/>
      <c r="Q523" s="94"/>
      <c r="R523" s="94"/>
      <c r="S523" s="94"/>
      <c r="T523" s="94"/>
    </row>
    <row r="524" ht="15.75" customHeight="1">
      <c r="A524" s="234"/>
      <c r="B524" s="222"/>
      <c r="C524" s="223"/>
      <c r="D524" s="231"/>
      <c r="E524" s="3"/>
      <c r="F524" s="3"/>
      <c r="G524" s="3"/>
      <c r="H524" s="3"/>
      <c r="J524" s="226"/>
      <c r="K524" s="3"/>
      <c r="L524" s="3"/>
      <c r="O524" s="227"/>
      <c r="Q524" s="94"/>
      <c r="R524" s="94"/>
      <c r="S524" s="94"/>
      <c r="T524" s="94"/>
    </row>
    <row r="525" ht="15.75" customHeight="1">
      <c r="A525" s="242"/>
      <c r="B525" s="222"/>
      <c r="C525" s="223"/>
      <c r="D525" s="231"/>
      <c r="E525" s="3"/>
      <c r="F525" s="3"/>
      <c r="G525" s="3"/>
      <c r="H525" s="3"/>
      <c r="J525" s="226"/>
      <c r="K525" s="3"/>
      <c r="L525" s="3"/>
      <c r="O525" s="227"/>
      <c r="Q525" s="94"/>
      <c r="R525" s="94"/>
      <c r="S525" s="94"/>
      <c r="T525" s="94"/>
    </row>
    <row r="526" ht="15.75" customHeight="1">
      <c r="A526" s="234"/>
      <c r="B526" s="222"/>
      <c r="C526" s="223"/>
      <c r="D526" s="231"/>
      <c r="E526" s="3"/>
      <c r="F526" s="3"/>
      <c r="G526" s="3"/>
      <c r="H526" s="3"/>
      <c r="J526" s="226"/>
      <c r="K526" s="3"/>
      <c r="L526" s="3"/>
      <c r="O526" s="227"/>
      <c r="Q526" s="94"/>
      <c r="R526" s="94"/>
      <c r="S526" s="94"/>
      <c r="T526" s="94"/>
    </row>
    <row r="527" ht="15.75" customHeight="1">
      <c r="A527" s="234"/>
      <c r="B527" s="222"/>
      <c r="C527" s="223"/>
      <c r="D527" s="231"/>
      <c r="E527" s="3"/>
      <c r="F527" s="3"/>
      <c r="G527" s="3"/>
      <c r="H527" s="3"/>
      <c r="J527" s="226"/>
      <c r="K527" s="3"/>
      <c r="L527" s="3"/>
      <c r="O527" s="227"/>
      <c r="Q527" s="94"/>
      <c r="R527" s="94"/>
      <c r="S527" s="94"/>
      <c r="T527" s="94"/>
    </row>
    <row r="528" ht="15.75" customHeight="1">
      <c r="A528" s="234"/>
      <c r="B528" s="222"/>
      <c r="C528" s="223"/>
      <c r="D528" s="231"/>
      <c r="E528" s="3"/>
      <c r="F528" s="3"/>
      <c r="G528" s="3"/>
      <c r="H528" s="3"/>
      <c r="J528" s="226"/>
      <c r="K528" s="3"/>
      <c r="L528" s="3"/>
      <c r="O528" s="227"/>
      <c r="Q528" s="94"/>
      <c r="R528" s="94"/>
      <c r="S528" s="94"/>
      <c r="T528" s="94"/>
    </row>
    <row r="529" ht="15.75" customHeight="1">
      <c r="A529" s="234"/>
      <c r="B529" s="222"/>
      <c r="C529" s="223"/>
      <c r="D529" s="231"/>
      <c r="E529" s="3"/>
      <c r="F529" s="3"/>
      <c r="G529" s="3"/>
      <c r="H529" s="3"/>
      <c r="J529" s="226"/>
      <c r="K529" s="3"/>
      <c r="L529" s="3"/>
      <c r="O529" s="227"/>
      <c r="Q529" s="94"/>
      <c r="R529" s="94"/>
      <c r="S529" s="94"/>
      <c r="T529" s="94"/>
    </row>
    <row r="530" ht="15.75" customHeight="1">
      <c r="A530" s="234"/>
      <c r="B530" s="222"/>
      <c r="C530" s="223"/>
      <c r="D530" s="231"/>
      <c r="E530" s="3"/>
      <c r="F530" s="3"/>
      <c r="G530" s="3"/>
      <c r="H530" s="3"/>
      <c r="J530" s="226"/>
      <c r="K530" s="3"/>
      <c r="L530" s="3"/>
      <c r="O530" s="227"/>
      <c r="Q530" s="94"/>
      <c r="R530" s="94"/>
      <c r="S530" s="94"/>
      <c r="T530" s="94"/>
    </row>
    <row r="531" ht="15.75" customHeight="1">
      <c r="A531" s="234"/>
      <c r="B531" s="222"/>
      <c r="C531" s="223"/>
      <c r="D531" s="231"/>
      <c r="E531" s="3"/>
      <c r="F531" s="3"/>
      <c r="G531" s="3"/>
      <c r="H531" s="3"/>
      <c r="J531" s="226"/>
      <c r="K531" s="3"/>
      <c r="L531" s="3"/>
      <c r="O531" s="227"/>
      <c r="Q531" s="94"/>
      <c r="R531" s="94"/>
      <c r="S531" s="94"/>
      <c r="T531" s="94"/>
    </row>
    <row r="532" ht="15.75" customHeight="1">
      <c r="A532" s="234"/>
      <c r="B532" s="222"/>
      <c r="C532" s="223"/>
      <c r="D532" s="231"/>
      <c r="E532" s="3"/>
      <c r="F532" s="3"/>
      <c r="G532" s="3"/>
      <c r="H532" s="3"/>
      <c r="J532" s="226"/>
      <c r="K532" s="3"/>
      <c r="L532" s="3"/>
      <c r="O532" s="227"/>
      <c r="Q532" s="94"/>
      <c r="R532" s="94"/>
      <c r="S532" s="94"/>
      <c r="T532" s="94"/>
    </row>
    <row r="533" ht="15.75" customHeight="1">
      <c r="A533" s="234"/>
      <c r="B533" s="222"/>
      <c r="C533" s="223"/>
      <c r="D533" s="231"/>
      <c r="E533" s="3"/>
      <c r="F533" s="3"/>
      <c r="G533" s="3"/>
      <c r="H533" s="3"/>
      <c r="J533" s="226"/>
      <c r="K533" s="3"/>
      <c r="L533" s="3"/>
      <c r="O533" s="227"/>
      <c r="Q533" s="94"/>
      <c r="R533" s="94"/>
      <c r="S533" s="94"/>
      <c r="T533" s="94"/>
    </row>
    <row r="534" ht="15.75" customHeight="1">
      <c r="A534" s="234"/>
      <c r="B534" s="222"/>
      <c r="C534" s="223"/>
      <c r="D534" s="231"/>
      <c r="E534" s="3"/>
      <c r="F534" s="3"/>
      <c r="G534" s="3"/>
      <c r="H534" s="3"/>
      <c r="J534" s="226"/>
      <c r="K534" s="3"/>
      <c r="L534" s="3"/>
      <c r="O534" s="227"/>
      <c r="Q534" s="94"/>
      <c r="R534" s="94"/>
      <c r="S534" s="94"/>
      <c r="T534" s="94"/>
    </row>
    <row r="535" ht="15.75" customHeight="1">
      <c r="A535" s="234"/>
      <c r="B535" s="222"/>
      <c r="C535" s="223"/>
      <c r="D535" s="231"/>
      <c r="E535" s="3"/>
      <c r="F535" s="3"/>
      <c r="G535" s="3"/>
      <c r="H535" s="3"/>
      <c r="J535" s="226"/>
      <c r="K535" s="3"/>
      <c r="L535" s="3"/>
      <c r="O535" s="227"/>
      <c r="Q535" s="94"/>
      <c r="R535" s="94"/>
      <c r="S535" s="94"/>
      <c r="T535" s="94"/>
    </row>
    <row r="536" ht="15.75" customHeight="1">
      <c r="A536" s="234"/>
      <c r="B536" s="222"/>
      <c r="C536" s="223"/>
      <c r="D536" s="231"/>
      <c r="E536" s="3"/>
      <c r="F536" s="3"/>
      <c r="G536" s="3"/>
      <c r="H536" s="3"/>
      <c r="J536" s="226"/>
      <c r="K536" s="3"/>
      <c r="L536" s="3"/>
      <c r="O536" s="227"/>
      <c r="Q536" s="94"/>
      <c r="R536" s="94"/>
      <c r="S536" s="94"/>
      <c r="T536" s="94"/>
    </row>
    <row r="537" ht="15.75" customHeight="1">
      <c r="A537" s="242"/>
      <c r="B537" s="222"/>
      <c r="C537" s="223"/>
      <c r="D537" s="231"/>
      <c r="E537" s="3"/>
      <c r="F537" s="3"/>
      <c r="G537" s="3"/>
      <c r="H537" s="3"/>
      <c r="J537" s="226"/>
      <c r="K537" s="3"/>
      <c r="L537" s="3"/>
      <c r="O537" s="227"/>
      <c r="Q537" s="94"/>
      <c r="R537" s="94"/>
      <c r="S537" s="94"/>
      <c r="T537" s="94"/>
    </row>
    <row r="538" ht="15.75" customHeight="1">
      <c r="A538" s="242"/>
      <c r="B538" s="222"/>
      <c r="C538" s="223"/>
      <c r="D538" s="231"/>
      <c r="E538" s="3"/>
      <c r="F538" s="3"/>
      <c r="G538" s="3"/>
      <c r="H538" s="3"/>
      <c r="J538" s="226"/>
      <c r="K538" s="3"/>
      <c r="L538" s="3"/>
      <c r="O538" s="227"/>
      <c r="Q538" s="94"/>
      <c r="R538" s="94"/>
      <c r="S538" s="94"/>
      <c r="T538" s="94"/>
    </row>
    <row r="539" ht="15.75" customHeight="1">
      <c r="A539" s="204"/>
      <c r="B539" s="222"/>
      <c r="C539" s="223"/>
      <c r="D539" s="231"/>
      <c r="E539" s="3"/>
      <c r="F539" s="3"/>
      <c r="G539" s="3"/>
      <c r="H539" s="3"/>
      <c r="J539" s="226"/>
      <c r="K539" s="3"/>
      <c r="L539" s="3"/>
      <c r="O539" s="227"/>
      <c r="Q539" s="94"/>
      <c r="R539" s="94"/>
      <c r="S539" s="94"/>
      <c r="T539" s="94"/>
    </row>
    <row r="540" ht="15.75" customHeight="1">
      <c r="A540" s="204"/>
      <c r="B540" s="222"/>
      <c r="C540" s="223"/>
      <c r="D540" s="231"/>
      <c r="E540" s="3"/>
      <c r="F540" s="3"/>
      <c r="G540" s="3"/>
      <c r="H540" s="3"/>
      <c r="J540" s="226"/>
      <c r="K540" s="3"/>
      <c r="L540" s="3"/>
      <c r="O540" s="227"/>
      <c r="Q540" s="94"/>
      <c r="R540" s="94"/>
      <c r="S540" s="94"/>
      <c r="T540" s="94"/>
    </row>
    <row r="541" ht="15.75" customHeight="1">
      <c r="A541" s="245"/>
      <c r="B541" s="222"/>
      <c r="C541" s="223"/>
      <c r="D541" s="231"/>
      <c r="E541" s="3"/>
      <c r="F541" s="3"/>
      <c r="G541" s="3"/>
      <c r="H541" s="3"/>
      <c r="J541" s="226"/>
      <c r="K541" s="3"/>
      <c r="L541" s="3"/>
      <c r="O541" s="227"/>
      <c r="Q541" s="94"/>
      <c r="R541" s="94"/>
      <c r="S541" s="94"/>
      <c r="T541" s="94"/>
    </row>
    <row r="542" ht="15.75" customHeight="1">
      <c r="A542" s="245"/>
      <c r="B542" s="222"/>
      <c r="C542" s="223"/>
      <c r="D542" s="231"/>
      <c r="E542" s="3"/>
      <c r="F542" s="3"/>
      <c r="G542" s="3"/>
      <c r="H542" s="3"/>
      <c r="J542" s="226"/>
      <c r="K542" s="3"/>
      <c r="L542" s="3"/>
      <c r="O542" s="227"/>
      <c r="Q542" s="94"/>
      <c r="R542" s="94"/>
      <c r="S542" s="94"/>
      <c r="T542" s="94"/>
    </row>
    <row r="543" ht="15.75" customHeight="1">
      <c r="A543" s="234"/>
      <c r="B543" s="222"/>
      <c r="C543" s="223"/>
      <c r="D543" s="231"/>
      <c r="E543" s="3"/>
      <c r="F543" s="3"/>
      <c r="G543" s="3"/>
      <c r="H543" s="3"/>
      <c r="J543" s="226"/>
      <c r="K543" s="3"/>
      <c r="L543" s="3"/>
      <c r="O543" s="227"/>
      <c r="Q543" s="94"/>
      <c r="R543" s="94"/>
      <c r="S543" s="94"/>
      <c r="T543" s="94"/>
    </row>
    <row r="544" ht="15.75" customHeight="1">
      <c r="A544" s="234"/>
      <c r="B544" s="222"/>
      <c r="C544" s="223"/>
      <c r="D544" s="231"/>
      <c r="E544" s="3"/>
      <c r="F544" s="3"/>
      <c r="G544" s="3"/>
      <c r="H544" s="3"/>
      <c r="J544" s="226"/>
      <c r="K544" s="3"/>
      <c r="L544" s="3"/>
      <c r="O544" s="227"/>
      <c r="Q544" s="94"/>
      <c r="R544" s="94"/>
      <c r="S544" s="94"/>
      <c r="T544" s="94"/>
    </row>
    <row r="545" ht="15.75" customHeight="1">
      <c r="A545" s="234"/>
      <c r="B545" s="222"/>
      <c r="C545" s="223"/>
      <c r="D545" s="231"/>
      <c r="E545" s="3"/>
      <c r="F545" s="3"/>
      <c r="G545" s="3"/>
      <c r="H545" s="3"/>
      <c r="J545" s="226"/>
      <c r="K545" s="3"/>
      <c r="L545" s="3"/>
      <c r="O545" s="227"/>
      <c r="Q545" s="94"/>
      <c r="R545" s="94"/>
      <c r="S545" s="94"/>
      <c r="T545" s="94"/>
    </row>
    <row r="546" ht="15.75" customHeight="1">
      <c r="A546" s="234"/>
      <c r="B546" s="222"/>
      <c r="C546" s="223"/>
      <c r="D546" s="231"/>
      <c r="E546" s="3"/>
      <c r="F546" s="3"/>
      <c r="G546" s="3"/>
      <c r="H546" s="3"/>
      <c r="J546" s="226"/>
      <c r="K546" s="3"/>
      <c r="L546" s="3"/>
      <c r="O546" s="227"/>
      <c r="Q546" s="94"/>
      <c r="R546" s="94"/>
      <c r="S546" s="94"/>
      <c r="T546" s="94"/>
    </row>
    <row r="547" ht="15.75" customHeight="1">
      <c r="A547" s="234"/>
      <c r="B547" s="222"/>
      <c r="C547" s="223"/>
      <c r="D547" s="231"/>
      <c r="E547" s="3"/>
      <c r="F547" s="3"/>
      <c r="G547" s="3"/>
      <c r="H547" s="3"/>
      <c r="J547" s="226"/>
      <c r="K547" s="3"/>
      <c r="L547" s="3"/>
      <c r="O547" s="227"/>
      <c r="Q547" s="94"/>
      <c r="R547" s="94"/>
      <c r="S547" s="94"/>
      <c r="T547" s="94"/>
    </row>
    <row r="548" ht="15.75" customHeight="1">
      <c r="A548" s="234"/>
      <c r="B548" s="222"/>
      <c r="C548" s="223"/>
      <c r="D548" s="231"/>
      <c r="E548" s="3"/>
      <c r="F548" s="3"/>
      <c r="G548" s="3"/>
      <c r="H548" s="3"/>
      <c r="J548" s="226"/>
      <c r="K548" s="3"/>
      <c r="L548" s="3"/>
      <c r="O548" s="227"/>
      <c r="Q548" s="94"/>
      <c r="R548" s="94"/>
      <c r="S548" s="94"/>
      <c r="T548" s="94"/>
    </row>
    <row r="549" ht="15.75" customHeight="1">
      <c r="A549" s="258"/>
      <c r="B549" s="222"/>
      <c r="C549" s="223"/>
      <c r="D549" s="231"/>
      <c r="E549" s="3"/>
      <c r="F549" s="3"/>
      <c r="G549" s="3"/>
      <c r="H549" s="3"/>
      <c r="J549" s="226"/>
      <c r="K549" s="3"/>
      <c r="L549" s="3"/>
      <c r="O549" s="227"/>
      <c r="Q549" s="94"/>
      <c r="R549" s="94"/>
      <c r="S549" s="94"/>
      <c r="T549" s="94"/>
    </row>
    <row r="550" ht="15.75" customHeight="1">
      <c r="A550" s="258"/>
      <c r="B550" s="222"/>
      <c r="C550" s="223"/>
      <c r="D550" s="231"/>
      <c r="E550" s="3"/>
      <c r="F550" s="3"/>
      <c r="G550" s="3"/>
      <c r="H550" s="3"/>
      <c r="J550" s="226"/>
      <c r="K550" s="3"/>
      <c r="L550" s="3"/>
      <c r="O550" s="227"/>
      <c r="Q550" s="94"/>
      <c r="R550" s="94"/>
      <c r="S550" s="94"/>
      <c r="T550" s="94"/>
    </row>
    <row r="551" ht="15.75" customHeight="1">
      <c r="A551" s="234"/>
      <c r="B551" s="222"/>
      <c r="C551" s="223"/>
      <c r="D551" s="231"/>
      <c r="E551" s="3"/>
      <c r="F551" s="3"/>
      <c r="G551" s="3"/>
      <c r="H551" s="3"/>
      <c r="J551" s="226"/>
      <c r="K551" s="3"/>
      <c r="L551" s="3"/>
      <c r="O551" s="227"/>
      <c r="Q551" s="94"/>
      <c r="R551" s="94"/>
      <c r="S551" s="94"/>
      <c r="T551" s="94"/>
    </row>
    <row r="552" ht="15.75" customHeight="1">
      <c r="A552" s="234"/>
      <c r="B552" s="222"/>
      <c r="C552" s="223"/>
      <c r="D552" s="231"/>
      <c r="E552" s="3"/>
      <c r="F552" s="3"/>
      <c r="G552" s="3"/>
      <c r="H552" s="3"/>
      <c r="J552" s="226"/>
      <c r="K552" s="3"/>
      <c r="L552" s="3"/>
      <c r="O552" s="227"/>
      <c r="Q552" s="94"/>
      <c r="R552" s="94"/>
      <c r="S552" s="94"/>
      <c r="T552" s="94"/>
    </row>
    <row r="553" ht="15.75" customHeight="1">
      <c r="A553" s="242"/>
      <c r="B553" s="222"/>
      <c r="C553" s="223"/>
      <c r="D553" s="231"/>
      <c r="E553" s="3"/>
      <c r="F553" s="3"/>
      <c r="G553" s="3"/>
      <c r="H553" s="3"/>
      <c r="J553" s="226"/>
      <c r="K553" s="3"/>
      <c r="L553" s="3"/>
      <c r="O553" s="227"/>
      <c r="Q553" s="94"/>
      <c r="R553" s="94"/>
      <c r="S553" s="94"/>
      <c r="T553" s="94"/>
    </row>
    <row r="554" ht="15.75" customHeight="1">
      <c r="A554" s="242"/>
      <c r="B554" s="222"/>
      <c r="C554" s="223"/>
      <c r="D554" s="231"/>
      <c r="E554" s="3"/>
      <c r="F554" s="3"/>
      <c r="G554" s="3"/>
      <c r="H554" s="3"/>
      <c r="J554" s="226"/>
      <c r="K554" s="3"/>
      <c r="L554" s="3"/>
      <c r="O554" s="227"/>
      <c r="Q554" s="94"/>
      <c r="R554" s="94"/>
      <c r="S554" s="94"/>
      <c r="T554" s="94"/>
    </row>
    <row r="555" ht="15.75" customHeight="1">
      <c r="A555" s="234"/>
      <c r="B555" s="222"/>
      <c r="C555" s="223"/>
      <c r="D555" s="231"/>
      <c r="E555" s="3"/>
      <c r="F555" s="3"/>
      <c r="G555" s="3"/>
      <c r="H555" s="3"/>
      <c r="J555" s="226"/>
      <c r="K555" s="3"/>
      <c r="L555" s="3"/>
      <c r="O555" s="227"/>
      <c r="Q555" s="94"/>
      <c r="R555" s="94"/>
      <c r="S555" s="94"/>
      <c r="T555" s="94"/>
    </row>
    <row r="556" ht="15.75" customHeight="1">
      <c r="A556" s="234"/>
      <c r="B556" s="222"/>
      <c r="C556" s="223"/>
      <c r="D556" s="231"/>
      <c r="E556" s="3"/>
      <c r="F556" s="3"/>
      <c r="G556" s="3"/>
      <c r="H556" s="3"/>
      <c r="J556" s="226"/>
      <c r="K556" s="3"/>
      <c r="L556" s="3"/>
      <c r="O556" s="227"/>
      <c r="Q556" s="94"/>
      <c r="R556" s="94"/>
      <c r="S556" s="94"/>
      <c r="T556" s="94"/>
    </row>
    <row r="557" ht="15.75" customHeight="1">
      <c r="A557" s="245"/>
      <c r="B557" s="222"/>
      <c r="C557" s="223"/>
      <c r="D557" s="231"/>
      <c r="E557" s="3"/>
      <c r="F557" s="3"/>
      <c r="G557" s="3"/>
      <c r="H557" s="3"/>
      <c r="J557" s="226"/>
      <c r="K557" s="3"/>
      <c r="L557" s="3"/>
      <c r="O557" s="227"/>
      <c r="Q557" s="94"/>
      <c r="R557" s="94"/>
      <c r="S557" s="94"/>
      <c r="T557" s="94"/>
    </row>
    <row r="558" ht="15.75" customHeight="1">
      <c r="A558" s="245"/>
      <c r="B558" s="222"/>
      <c r="C558" s="223"/>
      <c r="D558" s="231"/>
      <c r="E558" s="3"/>
      <c r="F558" s="3"/>
      <c r="G558" s="3"/>
      <c r="H558" s="3"/>
      <c r="J558" s="226"/>
      <c r="K558" s="3"/>
      <c r="L558" s="3"/>
      <c r="O558" s="227"/>
      <c r="Q558" s="94"/>
      <c r="R558" s="94"/>
      <c r="S558" s="94"/>
      <c r="T558" s="94"/>
    </row>
    <row r="559" ht="15.75" customHeight="1">
      <c r="A559" s="245"/>
      <c r="B559" s="222"/>
      <c r="C559" s="223"/>
      <c r="D559" s="231"/>
      <c r="E559" s="3"/>
      <c r="F559" s="3"/>
      <c r="G559" s="3"/>
      <c r="H559" s="3"/>
      <c r="J559" s="226"/>
      <c r="K559" s="3"/>
      <c r="L559" s="3"/>
      <c r="O559" s="227"/>
      <c r="Q559" s="94"/>
      <c r="R559" s="94"/>
      <c r="S559" s="94"/>
      <c r="T559" s="94"/>
    </row>
    <row r="560" ht="15.75" customHeight="1">
      <c r="A560" s="245"/>
      <c r="B560" s="222"/>
      <c r="C560" s="223"/>
      <c r="D560" s="231"/>
      <c r="E560" s="3"/>
      <c r="F560" s="3"/>
      <c r="G560" s="3"/>
      <c r="H560" s="3"/>
      <c r="J560" s="226"/>
      <c r="K560" s="3"/>
      <c r="L560" s="3"/>
      <c r="O560" s="227"/>
      <c r="Q560" s="94"/>
      <c r="R560" s="94"/>
      <c r="S560" s="94"/>
      <c r="T560" s="94"/>
    </row>
    <row r="561" ht="15.75" customHeight="1">
      <c r="A561" s="234"/>
      <c r="B561" s="222"/>
      <c r="C561" s="223"/>
      <c r="D561" s="231"/>
      <c r="E561" s="3"/>
      <c r="F561" s="3"/>
      <c r="G561" s="3"/>
      <c r="H561" s="3"/>
      <c r="J561" s="226"/>
      <c r="K561" s="3"/>
      <c r="L561" s="3"/>
      <c r="O561" s="227"/>
      <c r="Q561" s="94"/>
      <c r="R561" s="94"/>
      <c r="S561" s="94"/>
      <c r="T561" s="94"/>
    </row>
    <row r="562" ht="15.75" customHeight="1">
      <c r="A562" s="234"/>
      <c r="B562" s="222"/>
      <c r="C562" s="223"/>
      <c r="D562" s="231"/>
      <c r="E562" s="3"/>
      <c r="F562" s="3"/>
      <c r="G562" s="3"/>
      <c r="H562" s="3"/>
      <c r="J562" s="226"/>
      <c r="K562" s="3"/>
      <c r="L562" s="3"/>
      <c r="O562" s="227"/>
      <c r="Q562" s="94"/>
      <c r="R562" s="94"/>
      <c r="S562" s="94"/>
      <c r="T562" s="94"/>
    </row>
    <row r="563" ht="15.75" customHeight="1">
      <c r="A563" s="258"/>
      <c r="B563" s="222"/>
      <c r="C563" s="223"/>
      <c r="D563" s="231"/>
      <c r="E563" s="3"/>
      <c r="F563" s="3"/>
      <c r="G563" s="3"/>
      <c r="H563" s="3"/>
      <c r="J563" s="226"/>
      <c r="K563" s="3"/>
      <c r="L563" s="3"/>
      <c r="O563" s="227"/>
      <c r="Q563" s="94"/>
      <c r="R563" s="94"/>
      <c r="S563" s="94"/>
      <c r="T563" s="94"/>
    </row>
    <row r="564" ht="15.75" customHeight="1">
      <c r="A564" s="258"/>
      <c r="B564" s="222"/>
      <c r="C564" s="223"/>
      <c r="D564" s="231"/>
      <c r="E564" s="3"/>
      <c r="F564" s="3"/>
      <c r="G564" s="3"/>
      <c r="H564" s="3"/>
      <c r="J564" s="226"/>
      <c r="K564" s="3"/>
      <c r="L564" s="3"/>
      <c r="O564" s="227"/>
      <c r="Q564" s="94"/>
      <c r="R564" s="94"/>
      <c r="S564" s="94"/>
      <c r="T564" s="94"/>
    </row>
    <row r="565" ht="15.75" customHeight="1">
      <c r="A565" s="234"/>
      <c r="B565" s="222"/>
      <c r="C565" s="223"/>
      <c r="D565" s="231"/>
      <c r="E565" s="3"/>
      <c r="F565" s="3"/>
      <c r="G565" s="3"/>
      <c r="H565" s="3"/>
      <c r="J565" s="226"/>
      <c r="K565" s="3"/>
      <c r="L565" s="3"/>
      <c r="O565" s="227"/>
      <c r="Q565" s="94"/>
      <c r="R565" s="94"/>
      <c r="S565" s="94"/>
      <c r="T565" s="94"/>
    </row>
    <row r="566" ht="15.75" customHeight="1">
      <c r="A566" s="234"/>
      <c r="B566" s="222"/>
      <c r="C566" s="223"/>
      <c r="D566" s="231"/>
      <c r="E566" s="3"/>
      <c r="F566" s="3"/>
      <c r="G566" s="3"/>
      <c r="H566" s="3"/>
      <c r="J566" s="226"/>
      <c r="K566" s="3"/>
      <c r="L566" s="3"/>
      <c r="O566" s="227"/>
      <c r="Q566" s="94"/>
      <c r="R566" s="94"/>
      <c r="S566" s="94"/>
      <c r="T566" s="94"/>
    </row>
    <row r="567" ht="15.75" customHeight="1">
      <c r="A567" s="245"/>
      <c r="B567" s="222"/>
      <c r="C567" s="223"/>
      <c r="D567" s="231"/>
      <c r="E567" s="3"/>
      <c r="F567" s="3"/>
      <c r="G567" s="3"/>
      <c r="H567" s="3"/>
      <c r="J567" s="226"/>
      <c r="K567" s="3"/>
      <c r="L567" s="3"/>
      <c r="O567" s="227"/>
      <c r="Q567" s="94"/>
      <c r="R567" s="94"/>
      <c r="S567" s="94"/>
      <c r="T567" s="94"/>
    </row>
    <row r="568" ht="15.75" customHeight="1">
      <c r="A568" s="245"/>
      <c r="B568" s="222"/>
      <c r="C568" s="223"/>
      <c r="D568" s="231"/>
      <c r="E568" s="3"/>
      <c r="F568" s="3"/>
      <c r="G568" s="3"/>
      <c r="H568" s="3"/>
      <c r="J568" s="226"/>
      <c r="K568" s="3"/>
      <c r="L568" s="3"/>
      <c r="O568" s="227"/>
      <c r="Q568" s="94"/>
      <c r="R568" s="94"/>
      <c r="S568" s="94"/>
      <c r="T568" s="94"/>
    </row>
    <row r="569" ht="15.75" customHeight="1">
      <c r="A569" s="234"/>
      <c r="B569" s="222"/>
      <c r="C569" s="223"/>
      <c r="D569" s="231"/>
      <c r="E569" s="3"/>
      <c r="F569" s="3"/>
      <c r="G569" s="3"/>
      <c r="H569" s="3"/>
      <c r="J569" s="226"/>
      <c r="K569" s="3"/>
      <c r="L569" s="3"/>
      <c r="O569" s="227"/>
      <c r="Q569" s="94"/>
      <c r="R569" s="94"/>
      <c r="S569" s="94"/>
      <c r="T569" s="94"/>
    </row>
    <row r="570" ht="15.75" customHeight="1">
      <c r="A570" s="234"/>
      <c r="B570" s="222"/>
      <c r="C570" s="223"/>
      <c r="D570" s="231"/>
      <c r="E570" s="3"/>
      <c r="F570" s="3"/>
      <c r="G570" s="3"/>
      <c r="H570" s="3"/>
      <c r="J570" s="226"/>
      <c r="K570" s="3"/>
      <c r="L570" s="3"/>
      <c r="O570" s="227"/>
      <c r="Q570" s="94"/>
      <c r="R570" s="94"/>
      <c r="S570" s="94"/>
      <c r="T570" s="94"/>
    </row>
    <row r="571" ht="15.75" customHeight="1">
      <c r="A571" s="234"/>
      <c r="B571" s="222"/>
      <c r="C571" s="223"/>
      <c r="D571" s="231"/>
      <c r="E571" s="3"/>
      <c r="F571" s="3"/>
      <c r="G571" s="3"/>
      <c r="H571" s="3"/>
      <c r="J571" s="226"/>
      <c r="K571" s="3"/>
      <c r="L571" s="3"/>
      <c r="O571" s="227"/>
      <c r="Q571" s="94"/>
      <c r="R571" s="94"/>
      <c r="S571" s="94"/>
      <c r="T571" s="94"/>
    </row>
    <row r="572" ht="15.75" customHeight="1">
      <c r="A572" s="234"/>
      <c r="B572" s="222"/>
      <c r="C572" s="223"/>
      <c r="D572" s="231"/>
      <c r="E572" s="3"/>
      <c r="F572" s="3"/>
      <c r="G572" s="3"/>
      <c r="H572" s="3"/>
      <c r="J572" s="226"/>
      <c r="K572" s="3"/>
      <c r="L572" s="3"/>
      <c r="O572" s="227"/>
      <c r="Q572" s="94"/>
      <c r="R572" s="94"/>
      <c r="S572" s="94"/>
      <c r="T572" s="94"/>
    </row>
    <row r="573" ht="15.75" customHeight="1">
      <c r="A573" s="245"/>
      <c r="B573" s="222"/>
      <c r="C573" s="223"/>
      <c r="D573" s="231"/>
      <c r="E573" s="3"/>
      <c r="F573" s="3"/>
      <c r="G573" s="3"/>
      <c r="H573" s="3"/>
      <c r="J573" s="226"/>
      <c r="K573" s="3"/>
      <c r="L573" s="3"/>
      <c r="O573" s="227"/>
      <c r="Q573" s="94"/>
      <c r="R573" s="94"/>
      <c r="S573" s="94"/>
      <c r="T573" s="94"/>
    </row>
    <row r="574" ht="15.75" customHeight="1">
      <c r="A574" s="245"/>
      <c r="B574" s="222"/>
      <c r="C574" s="223"/>
      <c r="D574" s="231"/>
      <c r="E574" s="3"/>
      <c r="F574" s="3"/>
      <c r="G574" s="3"/>
      <c r="H574" s="3"/>
      <c r="J574" s="226"/>
      <c r="K574" s="3"/>
      <c r="L574" s="3"/>
      <c r="O574" s="227"/>
      <c r="Q574" s="94"/>
      <c r="R574" s="94"/>
      <c r="S574" s="94"/>
      <c r="T574" s="94"/>
    </row>
    <row r="575" ht="15.75" customHeight="1">
      <c r="A575" s="234"/>
      <c r="B575" s="222"/>
      <c r="C575" s="223"/>
      <c r="D575" s="231"/>
      <c r="E575" s="3"/>
      <c r="F575" s="3"/>
      <c r="G575" s="3"/>
      <c r="H575" s="3"/>
      <c r="J575" s="226"/>
      <c r="K575" s="3"/>
      <c r="L575" s="3"/>
      <c r="O575" s="227"/>
      <c r="Q575" s="94"/>
      <c r="R575" s="94"/>
      <c r="S575" s="94"/>
      <c r="T575" s="94"/>
    </row>
    <row r="576" ht="15.75" customHeight="1">
      <c r="A576" s="234"/>
      <c r="B576" s="222"/>
      <c r="C576" s="223"/>
      <c r="D576" s="231"/>
      <c r="E576" s="3"/>
      <c r="F576" s="3"/>
      <c r="G576" s="3"/>
      <c r="H576" s="3"/>
      <c r="J576" s="226"/>
      <c r="K576" s="3"/>
      <c r="L576" s="3"/>
      <c r="O576" s="227"/>
      <c r="Q576" s="94"/>
      <c r="R576" s="94"/>
      <c r="S576" s="94"/>
      <c r="T576" s="94"/>
    </row>
    <row r="577" ht="15.75" customHeight="1">
      <c r="A577" s="245"/>
      <c r="B577" s="222"/>
      <c r="C577" s="223"/>
      <c r="D577" s="231"/>
      <c r="E577" s="3"/>
      <c r="F577" s="3"/>
      <c r="G577" s="3"/>
      <c r="H577" s="3"/>
      <c r="J577" s="226"/>
      <c r="K577" s="3"/>
      <c r="L577" s="3"/>
      <c r="O577" s="227"/>
      <c r="Q577" s="94"/>
      <c r="R577" s="94"/>
      <c r="S577" s="94"/>
      <c r="T577" s="94"/>
    </row>
    <row r="578" ht="15.75" customHeight="1">
      <c r="A578" s="245"/>
      <c r="B578" s="222"/>
      <c r="C578" s="223"/>
      <c r="D578" s="231"/>
      <c r="E578" s="3"/>
      <c r="F578" s="3"/>
      <c r="G578" s="3"/>
      <c r="H578" s="3"/>
      <c r="J578" s="226"/>
      <c r="K578" s="3"/>
      <c r="L578" s="3"/>
      <c r="O578" s="227"/>
      <c r="Q578" s="94"/>
      <c r="R578" s="94"/>
      <c r="S578" s="94"/>
      <c r="T578" s="94"/>
    </row>
    <row r="579" ht="15.75" customHeight="1">
      <c r="A579" s="234"/>
      <c r="B579" s="222"/>
      <c r="C579" s="223"/>
      <c r="D579" s="231"/>
      <c r="E579" s="3"/>
      <c r="F579" s="3"/>
      <c r="G579" s="3"/>
      <c r="H579" s="3"/>
      <c r="J579" s="226"/>
      <c r="K579" s="3"/>
      <c r="L579" s="3"/>
      <c r="O579" s="227"/>
      <c r="Q579" s="94"/>
      <c r="R579" s="94"/>
      <c r="S579" s="94"/>
      <c r="T579" s="94"/>
    </row>
    <row r="580" ht="15.75" customHeight="1">
      <c r="A580" s="234"/>
      <c r="B580" s="222"/>
      <c r="C580" s="223"/>
      <c r="D580" s="231"/>
      <c r="E580" s="3"/>
      <c r="F580" s="3"/>
      <c r="G580" s="3"/>
      <c r="H580" s="3"/>
      <c r="J580" s="226"/>
      <c r="K580" s="3"/>
      <c r="L580" s="3"/>
      <c r="O580" s="227"/>
      <c r="Q580" s="94"/>
      <c r="R580" s="94"/>
      <c r="S580" s="94"/>
      <c r="T580" s="94"/>
    </row>
    <row r="581" ht="15.75" customHeight="1">
      <c r="A581" s="204"/>
      <c r="B581" s="222"/>
      <c r="C581" s="223"/>
      <c r="D581" s="231"/>
      <c r="E581" s="3"/>
      <c r="F581" s="3"/>
      <c r="G581" s="3"/>
      <c r="H581" s="3"/>
      <c r="J581" s="226"/>
      <c r="K581" s="3"/>
      <c r="L581" s="3"/>
      <c r="O581" s="227"/>
      <c r="Q581" s="94"/>
      <c r="R581" s="94"/>
      <c r="S581" s="94"/>
      <c r="T581" s="94"/>
    </row>
    <row r="582" ht="15.75" customHeight="1">
      <c r="A582" s="204"/>
      <c r="B582" s="222"/>
      <c r="C582" s="223"/>
      <c r="D582" s="231"/>
      <c r="E582" s="3"/>
      <c r="F582" s="3"/>
      <c r="G582" s="3"/>
      <c r="H582" s="3"/>
      <c r="J582" s="226"/>
      <c r="K582" s="3"/>
      <c r="L582" s="3"/>
      <c r="O582" s="227"/>
      <c r="Q582" s="94"/>
      <c r="R582" s="94"/>
      <c r="S582" s="94"/>
      <c r="T582" s="94"/>
    </row>
    <row r="583" ht="15.75" customHeight="1">
      <c r="A583" s="234"/>
      <c r="B583" s="222"/>
      <c r="C583" s="223"/>
      <c r="D583" s="231"/>
      <c r="E583" s="3"/>
      <c r="F583" s="3"/>
      <c r="G583" s="3"/>
      <c r="H583" s="3"/>
      <c r="J583" s="226"/>
      <c r="K583" s="3"/>
      <c r="L583" s="3"/>
      <c r="O583" s="227"/>
      <c r="Q583" s="94"/>
      <c r="R583" s="94"/>
      <c r="S583" s="94"/>
      <c r="T583" s="94"/>
    </row>
    <row r="584" ht="15.75" customHeight="1">
      <c r="A584" s="234"/>
      <c r="B584" s="222"/>
      <c r="C584" s="223"/>
      <c r="D584" s="231"/>
      <c r="E584" s="3"/>
      <c r="F584" s="3"/>
      <c r="G584" s="3"/>
      <c r="H584" s="3"/>
      <c r="J584" s="226"/>
      <c r="K584" s="3"/>
      <c r="L584" s="3"/>
      <c r="O584" s="227"/>
      <c r="Q584" s="94"/>
      <c r="R584" s="94"/>
      <c r="S584" s="94"/>
      <c r="T584" s="94"/>
    </row>
    <row r="585" ht="15.75" customHeight="1">
      <c r="A585" s="245"/>
      <c r="B585" s="222"/>
      <c r="C585" s="223"/>
      <c r="D585" s="231"/>
      <c r="E585" s="3"/>
      <c r="F585" s="3"/>
      <c r="G585" s="3"/>
      <c r="H585" s="3"/>
      <c r="J585" s="226"/>
      <c r="K585" s="3"/>
      <c r="L585" s="3"/>
      <c r="O585" s="227"/>
      <c r="Q585" s="94"/>
      <c r="R585" s="94"/>
      <c r="S585" s="94"/>
      <c r="T585" s="94"/>
    </row>
    <row r="586" ht="15.75" customHeight="1">
      <c r="A586" s="245"/>
      <c r="B586" s="222"/>
      <c r="C586" s="223"/>
      <c r="D586" s="231"/>
      <c r="E586" s="3"/>
      <c r="F586" s="3"/>
      <c r="G586" s="3"/>
      <c r="H586" s="3"/>
      <c r="J586" s="226"/>
      <c r="K586" s="3"/>
      <c r="L586" s="3"/>
      <c r="O586" s="227"/>
      <c r="Q586" s="94"/>
      <c r="R586" s="94"/>
      <c r="S586" s="94"/>
      <c r="T586" s="94"/>
    </row>
    <row r="587" ht="15.75" customHeight="1">
      <c r="A587" s="234"/>
      <c r="B587" s="222"/>
      <c r="C587" s="223"/>
      <c r="D587" s="231"/>
      <c r="E587" s="3"/>
      <c r="F587" s="3"/>
      <c r="G587" s="3"/>
      <c r="H587" s="3"/>
      <c r="J587" s="226"/>
      <c r="K587" s="3"/>
      <c r="L587" s="3"/>
      <c r="O587" s="227"/>
      <c r="Q587" s="94"/>
      <c r="R587" s="94"/>
      <c r="S587" s="94"/>
      <c r="T587" s="94"/>
    </row>
    <row r="588" ht="15.75" customHeight="1">
      <c r="A588" s="234"/>
      <c r="B588" s="222"/>
      <c r="C588" s="223"/>
      <c r="D588" s="231"/>
      <c r="E588" s="3"/>
      <c r="F588" s="3"/>
      <c r="G588" s="3"/>
      <c r="H588" s="3"/>
      <c r="J588" s="226"/>
      <c r="K588" s="3"/>
      <c r="L588" s="3"/>
      <c r="O588" s="227"/>
      <c r="Q588" s="94"/>
      <c r="R588" s="94"/>
      <c r="S588" s="94"/>
      <c r="T588" s="94"/>
    </row>
    <row r="589" ht="15.75" customHeight="1">
      <c r="A589" s="204"/>
      <c r="B589" s="222"/>
      <c r="C589" s="223"/>
      <c r="D589" s="231"/>
      <c r="E589" s="3"/>
      <c r="F589" s="3"/>
      <c r="G589" s="3"/>
      <c r="H589" s="3"/>
      <c r="J589" s="226"/>
      <c r="K589" s="3"/>
      <c r="L589" s="3"/>
      <c r="O589" s="227"/>
      <c r="Q589" s="94"/>
      <c r="R589" s="94"/>
      <c r="S589" s="94"/>
      <c r="T589" s="94"/>
    </row>
    <row r="590" ht="15.75" customHeight="1">
      <c r="A590" s="204"/>
      <c r="B590" s="222"/>
      <c r="C590" s="223"/>
      <c r="D590" s="231"/>
      <c r="E590" s="3"/>
      <c r="F590" s="3"/>
      <c r="G590" s="3"/>
      <c r="H590" s="3"/>
      <c r="J590" s="226"/>
      <c r="K590" s="3"/>
      <c r="L590" s="3"/>
      <c r="O590" s="227"/>
      <c r="Q590" s="94"/>
      <c r="R590" s="94"/>
      <c r="S590" s="94"/>
      <c r="T590" s="94"/>
    </row>
    <row r="591" ht="15.75" customHeight="1">
      <c r="A591" s="234"/>
      <c r="B591" s="222"/>
      <c r="C591" s="223"/>
      <c r="D591" s="231"/>
      <c r="E591" s="3"/>
      <c r="F591" s="3"/>
      <c r="G591" s="3"/>
      <c r="H591" s="3"/>
      <c r="J591" s="226"/>
      <c r="K591" s="3"/>
      <c r="L591" s="3"/>
      <c r="O591" s="227"/>
      <c r="Q591" s="94"/>
      <c r="R591" s="94"/>
      <c r="S591" s="94"/>
      <c r="T591" s="94"/>
    </row>
    <row r="592" ht="15.75" customHeight="1">
      <c r="A592" s="234"/>
      <c r="B592" s="222"/>
      <c r="C592" s="223"/>
      <c r="D592" s="231"/>
      <c r="E592" s="3"/>
      <c r="F592" s="3"/>
      <c r="G592" s="3"/>
      <c r="H592" s="3"/>
      <c r="J592" s="226"/>
      <c r="K592" s="3"/>
      <c r="L592" s="3"/>
      <c r="O592" s="227"/>
      <c r="Q592" s="94"/>
      <c r="R592" s="94"/>
      <c r="S592" s="94"/>
      <c r="T592" s="94"/>
    </row>
    <row r="593" ht="15.75" customHeight="1">
      <c r="A593" s="234"/>
      <c r="B593" s="222"/>
      <c r="C593" s="223"/>
      <c r="D593" s="231"/>
      <c r="E593" s="3"/>
      <c r="F593" s="3"/>
      <c r="G593" s="3"/>
      <c r="H593" s="3"/>
      <c r="J593" s="226"/>
      <c r="K593" s="3"/>
      <c r="L593" s="3"/>
      <c r="O593" s="227"/>
      <c r="Q593" s="94"/>
      <c r="R593" s="94"/>
      <c r="S593" s="94"/>
      <c r="T593" s="94"/>
    </row>
    <row r="594" ht="15.75" customHeight="1">
      <c r="A594" s="234"/>
      <c r="B594" s="222"/>
      <c r="C594" s="223"/>
      <c r="D594" s="231"/>
      <c r="E594" s="3"/>
      <c r="F594" s="3"/>
      <c r="G594" s="3"/>
      <c r="H594" s="3"/>
      <c r="J594" s="226"/>
      <c r="K594" s="3"/>
      <c r="L594" s="3"/>
      <c r="O594" s="227"/>
      <c r="Q594" s="94"/>
      <c r="R594" s="94"/>
      <c r="S594" s="94"/>
      <c r="T594" s="94"/>
    </row>
    <row r="595" ht="15.75" customHeight="1">
      <c r="A595" s="234"/>
      <c r="B595" s="222"/>
      <c r="C595" s="206"/>
      <c r="D595" s="231"/>
      <c r="E595" s="3"/>
      <c r="F595" s="3"/>
      <c r="G595" s="3"/>
      <c r="H595" s="3"/>
      <c r="J595" s="226"/>
      <c r="K595" s="3"/>
      <c r="L595" s="3"/>
      <c r="O595" s="227"/>
      <c r="Q595" s="94"/>
      <c r="R595" s="94"/>
      <c r="S595" s="94"/>
      <c r="T595" s="94"/>
    </row>
    <row r="596" ht="15.75" customHeight="1">
      <c r="A596" s="234"/>
      <c r="B596" s="222"/>
      <c r="C596" s="206"/>
      <c r="D596" s="231"/>
      <c r="E596" s="3"/>
      <c r="F596" s="3"/>
      <c r="G596" s="3"/>
      <c r="H596" s="3"/>
      <c r="J596" s="226"/>
      <c r="K596" s="3"/>
      <c r="L596" s="3"/>
      <c r="O596" s="227"/>
      <c r="Q596" s="94"/>
      <c r="R596" s="94"/>
      <c r="S596" s="94"/>
      <c r="T596" s="94"/>
    </row>
    <row r="597" ht="15.75" customHeight="1">
      <c r="A597" s="234"/>
      <c r="B597" s="222"/>
      <c r="C597" s="206"/>
      <c r="D597" s="231"/>
      <c r="E597" s="3"/>
      <c r="F597" s="3"/>
      <c r="G597" s="3"/>
      <c r="H597" s="3"/>
      <c r="J597" s="226"/>
      <c r="K597" s="3"/>
      <c r="L597" s="3"/>
      <c r="O597" s="227"/>
      <c r="Q597" s="94"/>
      <c r="R597" s="94"/>
      <c r="S597" s="94"/>
      <c r="T597" s="94"/>
    </row>
    <row r="598" ht="15.75" customHeight="1">
      <c r="A598" s="234"/>
      <c r="B598" s="222"/>
      <c r="C598" s="206"/>
      <c r="D598" s="231"/>
      <c r="E598" s="3"/>
      <c r="F598" s="3"/>
      <c r="G598" s="3"/>
      <c r="H598" s="3"/>
      <c r="J598" s="226"/>
      <c r="K598" s="3"/>
      <c r="L598" s="3"/>
      <c r="O598" s="227"/>
      <c r="Q598" s="94"/>
      <c r="R598" s="94"/>
      <c r="S598" s="94"/>
      <c r="T598" s="94"/>
    </row>
    <row r="599" ht="15.75" customHeight="1">
      <c r="A599" s="234"/>
      <c r="B599" s="222"/>
      <c r="C599" s="206"/>
      <c r="D599" s="231"/>
      <c r="E599" s="3"/>
      <c r="F599" s="3"/>
      <c r="G599" s="3"/>
      <c r="H599" s="3"/>
      <c r="J599" s="226"/>
      <c r="K599" s="3"/>
      <c r="L599" s="3"/>
      <c r="O599" s="227"/>
      <c r="Q599" s="94"/>
      <c r="R599" s="94"/>
      <c r="S599" s="94"/>
      <c r="T599" s="94"/>
    </row>
    <row r="600" ht="15.75" customHeight="1">
      <c r="A600" s="234"/>
      <c r="B600" s="222"/>
      <c r="C600" s="206"/>
      <c r="D600" s="231"/>
      <c r="E600" s="3"/>
      <c r="F600" s="3"/>
      <c r="G600" s="3"/>
      <c r="H600" s="3"/>
      <c r="J600" s="226"/>
      <c r="K600" s="3"/>
      <c r="L600" s="3"/>
      <c r="O600" s="227"/>
      <c r="Q600" s="94"/>
      <c r="R600" s="94"/>
      <c r="S600" s="94"/>
      <c r="T600" s="94"/>
    </row>
    <row r="601" ht="15.75" customHeight="1">
      <c r="A601" s="234"/>
      <c r="B601" s="222"/>
      <c r="C601" s="206"/>
      <c r="D601" s="231"/>
      <c r="E601" s="3"/>
      <c r="F601" s="3"/>
      <c r="G601" s="3"/>
      <c r="H601" s="3"/>
      <c r="J601" s="226"/>
      <c r="K601" s="3"/>
      <c r="L601" s="3"/>
      <c r="O601" s="227"/>
      <c r="Q601" s="94"/>
      <c r="R601" s="94"/>
      <c r="S601" s="94"/>
      <c r="T601" s="94"/>
    </row>
    <row r="602" ht="15.75" customHeight="1">
      <c r="A602" s="234"/>
      <c r="B602" s="222"/>
      <c r="C602" s="206"/>
      <c r="D602" s="231"/>
      <c r="E602" s="3"/>
      <c r="F602" s="3"/>
      <c r="G602" s="3"/>
      <c r="H602" s="3"/>
      <c r="J602" s="226"/>
      <c r="K602" s="3"/>
      <c r="L602" s="3"/>
      <c r="O602" s="227"/>
      <c r="Q602" s="94"/>
      <c r="R602" s="94"/>
      <c r="S602" s="94"/>
      <c r="T602" s="94"/>
    </row>
    <row r="603" ht="15.75" customHeight="1">
      <c r="A603" s="234"/>
      <c r="B603" s="222"/>
      <c r="C603" s="206"/>
      <c r="D603" s="231"/>
      <c r="E603" s="3"/>
      <c r="F603" s="3"/>
      <c r="G603" s="3"/>
      <c r="H603" s="3"/>
      <c r="J603" s="226"/>
      <c r="K603" s="3"/>
      <c r="L603" s="3"/>
      <c r="O603" s="227"/>
      <c r="Q603" s="94"/>
      <c r="R603" s="94"/>
      <c r="S603" s="94"/>
      <c r="T603" s="94"/>
    </row>
    <row r="604" ht="15.75" customHeight="1">
      <c r="A604" s="234"/>
      <c r="B604" s="222"/>
      <c r="C604" s="206"/>
      <c r="D604" s="231"/>
      <c r="E604" s="3"/>
      <c r="F604" s="3"/>
      <c r="G604" s="3"/>
      <c r="H604" s="3"/>
      <c r="J604" s="226"/>
      <c r="K604" s="3"/>
      <c r="L604" s="3"/>
      <c r="O604" s="227"/>
      <c r="Q604" s="94"/>
      <c r="R604" s="94"/>
      <c r="S604" s="94"/>
      <c r="T604" s="94"/>
    </row>
    <row r="605" ht="15.75" customHeight="1">
      <c r="A605" s="234"/>
      <c r="B605" s="222"/>
      <c r="C605" s="206"/>
      <c r="D605" s="231"/>
      <c r="E605" s="3"/>
      <c r="F605" s="3"/>
      <c r="G605" s="3"/>
      <c r="H605" s="3"/>
      <c r="J605" s="226"/>
      <c r="K605" s="3"/>
      <c r="L605" s="3"/>
      <c r="O605" s="227"/>
      <c r="Q605" s="94"/>
      <c r="R605" s="94"/>
      <c r="S605" s="94"/>
      <c r="T605" s="94"/>
    </row>
    <row r="606" ht="15.75" customHeight="1">
      <c r="A606" s="234"/>
      <c r="B606" s="222"/>
      <c r="C606" s="206"/>
      <c r="D606" s="231"/>
      <c r="E606" s="3"/>
      <c r="F606" s="3"/>
      <c r="G606" s="3"/>
      <c r="H606" s="3"/>
      <c r="J606" s="226"/>
      <c r="K606" s="3"/>
      <c r="L606" s="3"/>
      <c r="O606" s="227"/>
      <c r="Q606" s="94"/>
      <c r="R606" s="94"/>
      <c r="S606" s="94"/>
      <c r="T606" s="94"/>
    </row>
    <row r="607" ht="15.75" customHeight="1">
      <c r="A607" s="234"/>
      <c r="B607" s="222"/>
      <c r="C607" s="206"/>
      <c r="D607" s="231"/>
      <c r="E607" s="3"/>
      <c r="F607" s="3"/>
      <c r="G607" s="3"/>
      <c r="H607" s="3"/>
      <c r="J607" s="226"/>
      <c r="K607" s="3"/>
      <c r="L607" s="3"/>
      <c r="O607" s="227"/>
      <c r="Q607" s="94"/>
      <c r="R607" s="94"/>
      <c r="S607" s="94"/>
      <c r="T607" s="94"/>
    </row>
    <row r="608" ht="15.75" customHeight="1">
      <c r="A608" s="234"/>
      <c r="B608" s="222"/>
      <c r="C608" s="206"/>
      <c r="D608" s="231"/>
      <c r="E608" s="3"/>
      <c r="F608" s="3"/>
      <c r="G608" s="3"/>
      <c r="H608" s="3"/>
      <c r="J608" s="226"/>
      <c r="K608" s="3"/>
      <c r="L608" s="3"/>
      <c r="O608" s="227"/>
      <c r="Q608" s="94"/>
      <c r="R608" s="94"/>
      <c r="S608" s="94"/>
      <c r="T608" s="94"/>
    </row>
    <row r="609" ht="15.75" customHeight="1">
      <c r="A609" s="234"/>
      <c r="B609" s="222"/>
      <c r="C609" s="206"/>
      <c r="D609" s="231"/>
      <c r="E609" s="3"/>
      <c r="F609" s="3"/>
      <c r="G609" s="3"/>
      <c r="H609" s="3"/>
      <c r="J609" s="226"/>
      <c r="K609" s="3"/>
      <c r="L609" s="3"/>
      <c r="O609" s="227"/>
      <c r="Q609" s="94"/>
      <c r="R609" s="94"/>
      <c r="S609" s="94"/>
      <c r="T609" s="94"/>
    </row>
    <row r="610" ht="15.75" customHeight="1">
      <c r="A610" s="234"/>
      <c r="B610" s="222"/>
      <c r="C610" s="206"/>
      <c r="D610" s="231"/>
      <c r="E610" s="3"/>
      <c r="F610" s="3"/>
      <c r="G610" s="3"/>
      <c r="H610" s="3"/>
      <c r="J610" s="226"/>
      <c r="K610" s="3"/>
      <c r="L610" s="3"/>
      <c r="O610" s="227"/>
      <c r="Q610" s="94"/>
      <c r="R610" s="94"/>
      <c r="S610" s="94"/>
      <c r="T610" s="94"/>
    </row>
    <row r="611" ht="15.75" customHeight="1">
      <c r="A611" s="234"/>
      <c r="B611" s="222"/>
      <c r="C611" s="206"/>
      <c r="D611" s="231"/>
      <c r="E611" s="3"/>
      <c r="F611" s="3"/>
      <c r="G611" s="3"/>
      <c r="H611" s="3"/>
      <c r="J611" s="226"/>
      <c r="K611" s="3"/>
      <c r="L611" s="3"/>
      <c r="O611" s="227"/>
      <c r="Q611" s="94"/>
      <c r="R611" s="94"/>
      <c r="S611" s="94"/>
      <c r="T611" s="94"/>
    </row>
    <row r="612" ht="15.75" customHeight="1">
      <c r="A612" s="234"/>
      <c r="B612" s="222"/>
      <c r="C612" s="206"/>
      <c r="D612" s="231"/>
      <c r="E612" s="3"/>
      <c r="F612" s="3"/>
      <c r="G612" s="3"/>
      <c r="H612" s="3"/>
      <c r="J612" s="226"/>
      <c r="K612" s="3"/>
      <c r="L612" s="3"/>
      <c r="O612" s="227"/>
      <c r="Q612" s="94"/>
      <c r="R612" s="94"/>
      <c r="S612" s="94"/>
      <c r="T612" s="94"/>
    </row>
    <row r="613" ht="15.75" customHeight="1">
      <c r="A613" s="234"/>
      <c r="B613" s="222"/>
      <c r="C613" s="206"/>
      <c r="D613" s="231"/>
      <c r="E613" s="3"/>
      <c r="F613" s="3"/>
      <c r="G613" s="3"/>
      <c r="H613" s="3"/>
      <c r="J613" s="226"/>
      <c r="K613" s="3"/>
      <c r="L613" s="3"/>
      <c r="O613" s="227"/>
      <c r="Q613" s="94"/>
      <c r="R613" s="94"/>
      <c r="S613" s="94"/>
      <c r="T613" s="94"/>
    </row>
    <row r="614" ht="15.75" customHeight="1">
      <c r="A614" s="234"/>
      <c r="B614" s="222"/>
      <c r="C614" s="206"/>
      <c r="D614" s="231"/>
      <c r="E614" s="3"/>
      <c r="F614" s="3"/>
      <c r="G614" s="3"/>
      <c r="H614" s="3"/>
      <c r="J614" s="226"/>
      <c r="K614" s="3"/>
      <c r="L614" s="3"/>
      <c r="O614" s="227"/>
      <c r="Q614" s="94"/>
      <c r="R614" s="94"/>
      <c r="S614" s="94"/>
      <c r="T614" s="94"/>
    </row>
    <row r="615" ht="15.75" customHeight="1">
      <c r="A615" s="234"/>
      <c r="B615" s="222"/>
      <c r="C615" s="206"/>
      <c r="D615" s="231"/>
      <c r="E615" s="3"/>
      <c r="F615" s="3"/>
      <c r="G615" s="3"/>
      <c r="H615" s="3"/>
      <c r="J615" s="226"/>
      <c r="K615" s="3"/>
      <c r="L615" s="3"/>
      <c r="O615" s="227"/>
      <c r="Q615" s="94"/>
      <c r="R615" s="94"/>
      <c r="S615" s="94"/>
      <c r="T615" s="94"/>
    </row>
    <row r="616" ht="15.75" customHeight="1">
      <c r="A616" s="234"/>
      <c r="B616" s="222"/>
      <c r="C616" s="206"/>
      <c r="D616" s="231"/>
      <c r="E616" s="3"/>
      <c r="F616" s="3"/>
      <c r="G616" s="3"/>
      <c r="H616" s="3"/>
      <c r="J616" s="226"/>
      <c r="K616" s="3"/>
      <c r="L616" s="3"/>
      <c r="O616" s="227"/>
      <c r="Q616" s="94"/>
      <c r="R616" s="94"/>
      <c r="S616" s="94"/>
      <c r="T616" s="94"/>
    </row>
    <row r="617" ht="15.75" customHeight="1">
      <c r="A617" s="234"/>
      <c r="B617" s="222"/>
      <c r="C617" s="206"/>
      <c r="D617" s="231"/>
      <c r="E617" s="3"/>
      <c r="F617" s="3"/>
      <c r="G617" s="3"/>
      <c r="H617" s="3"/>
      <c r="J617" s="226"/>
      <c r="K617" s="3"/>
      <c r="L617" s="3"/>
      <c r="O617" s="227"/>
      <c r="Q617" s="94"/>
      <c r="R617" s="94"/>
      <c r="S617" s="94"/>
      <c r="T617" s="94"/>
    </row>
    <row r="618" ht="15.75" customHeight="1">
      <c r="A618" s="234"/>
      <c r="B618" s="222"/>
      <c r="C618" s="206"/>
      <c r="D618" s="231"/>
      <c r="E618" s="3"/>
      <c r="F618" s="3"/>
      <c r="G618" s="3"/>
      <c r="H618" s="3"/>
      <c r="J618" s="226"/>
      <c r="K618" s="3"/>
      <c r="L618" s="3"/>
      <c r="O618" s="227"/>
      <c r="Q618" s="94"/>
      <c r="R618" s="94"/>
      <c r="S618" s="94"/>
      <c r="T618" s="94"/>
    </row>
    <row r="619" ht="15.75" customHeight="1">
      <c r="A619" s="234"/>
      <c r="B619" s="222"/>
      <c r="C619" s="206"/>
      <c r="D619" s="231"/>
      <c r="E619" s="3"/>
      <c r="F619" s="3"/>
      <c r="G619" s="3"/>
      <c r="H619" s="3"/>
      <c r="J619" s="226"/>
      <c r="K619" s="3"/>
      <c r="L619" s="3"/>
      <c r="O619" s="227"/>
      <c r="Q619" s="94"/>
      <c r="R619" s="94"/>
      <c r="S619" s="94"/>
      <c r="T619" s="94"/>
    </row>
    <row r="620" ht="15.75" customHeight="1">
      <c r="A620" s="234"/>
      <c r="B620" s="222"/>
      <c r="C620" s="206"/>
      <c r="D620" s="231"/>
      <c r="E620" s="3"/>
      <c r="F620" s="3"/>
      <c r="G620" s="3"/>
      <c r="H620" s="3"/>
      <c r="J620" s="226"/>
      <c r="K620" s="3"/>
      <c r="L620" s="3"/>
      <c r="O620" s="227"/>
      <c r="Q620" s="94"/>
      <c r="R620" s="94"/>
      <c r="S620" s="94"/>
      <c r="T620" s="94"/>
    </row>
    <row r="621" ht="15.75" customHeight="1">
      <c r="A621" s="234"/>
      <c r="B621" s="222"/>
      <c r="C621" s="206"/>
      <c r="D621" s="231"/>
      <c r="E621" s="3"/>
      <c r="F621" s="3"/>
      <c r="G621" s="3"/>
      <c r="H621" s="3"/>
      <c r="J621" s="226"/>
      <c r="K621" s="3"/>
      <c r="L621" s="3"/>
      <c r="O621" s="227"/>
      <c r="Q621" s="94"/>
      <c r="R621" s="94"/>
      <c r="S621" s="94"/>
      <c r="T621" s="94"/>
    </row>
    <row r="622" ht="15.75" customHeight="1">
      <c r="A622" s="234"/>
      <c r="B622" s="222"/>
      <c r="C622" s="206"/>
      <c r="D622" s="231"/>
      <c r="E622" s="3"/>
      <c r="F622" s="3"/>
      <c r="G622" s="3"/>
      <c r="H622" s="3"/>
      <c r="J622" s="226"/>
      <c r="K622" s="3"/>
      <c r="L622" s="3"/>
      <c r="O622" s="227"/>
      <c r="Q622" s="94"/>
      <c r="R622" s="94"/>
      <c r="S622" s="94"/>
      <c r="T622" s="94"/>
    </row>
    <row r="623" ht="15.75" customHeight="1">
      <c r="A623" s="234"/>
      <c r="B623" s="222"/>
      <c r="C623" s="206"/>
      <c r="D623" s="231"/>
      <c r="E623" s="3"/>
      <c r="F623" s="3"/>
      <c r="G623" s="3"/>
      <c r="H623" s="3"/>
      <c r="J623" s="226"/>
      <c r="K623" s="3"/>
      <c r="L623" s="3"/>
      <c r="O623" s="227"/>
      <c r="Q623" s="94"/>
      <c r="R623" s="94"/>
      <c r="S623" s="94"/>
      <c r="T623" s="94"/>
    </row>
    <row r="624" ht="15.75" customHeight="1">
      <c r="A624" s="234"/>
      <c r="B624" s="222"/>
      <c r="C624" s="206"/>
      <c r="D624" s="231"/>
      <c r="E624" s="3"/>
      <c r="F624" s="3"/>
      <c r="G624" s="3"/>
      <c r="H624" s="3"/>
      <c r="J624" s="226"/>
      <c r="K624" s="3"/>
      <c r="L624" s="3"/>
      <c r="O624" s="227"/>
      <c r="Q624" s="94"/>
      <c r="R624" s="94"/>
      <c r="S624" s="94"/>
      <c r="T624" s="94"/>
    </row>
    <row r="625" ht="15.75" customHeight="1">
      <c r="A625" s="234"/>
      <c r="B625" s="222"/>
      <c r="C625" s="206"/>
      <c r="D625" s="231"/>
      <c r="E625" s="3"/>
      <c r="F625" s="3"/>
      <c r="G625" s="3"/>
      <c r="H625" s="3"/>
      <c r="J625" s="226"/>
      <c r="K625" s="3"/>
      <c r="L625" s="3"/>
      <c r="O625" s="227"/>
      <c r="Q625" s="94"/>
      <c r="R625" s="94"/>
      <c r="S625" s="94"/>
      <c r="T625" s="94"/>
    </row>
    <row r="626" ht="15.75" customHeight="1">
      <c r="A626" s="234"/>
      <c r="B626" s="222"/>
      <c r="C626" s="206"/>
      <c r="D626" s="231"/>
      <c r="E626" s="3"/>
      <c r="F626" s="3"/>
      <c r="G626" s="3"/>
      <c r="H626" s="3"/>
      <c r="J626" s="226"/>
      <c r="K626" s="3"/>
      <c r="L626" s="3"/>
      <c r="O626" s="227"/>
      <c r="Q626" s="94"/>
      <c r="R626" s="94"/>
      <c r="S626" s="94"/>
      <c r="T626" s="94"/>
    </row>
    <row r="627" ht="15.75" customHeight="1">
      <c r="A627" s="234"/>
      <c r="B627" s="222"/>
      <c r="C627" s="206"/>
      <c r="D627" s="231"/>
      <c r="E627" s="3"/>
      <c r="F627" s="3"/>
      <c r="G627" s="3"/>
      <c r="H627" s="3"/>
      <c r="J627" s="226"/>
      <c r="K627" s="3"/>
      <c r="L627" s="3"/>
      <c r="O627" s="227"/>
      <c r="Q627" s="94"/>
      <c r="R627" s="94"/>
      <c r="S627" s="94"/>
      <c r="T627" s="94"/>
    </row>
    <row r="628" ht="15.75" customHeight="1">
      <c r="A628" s="234"/>
      <c r="B628" s="222"/>
      <c r="C628" s="206"/>
      <c r="D628" s="231"/>
      <c r="E628" s="3"/>
      <c r="F628" s="3"/>
      <c r="G628" s="3"/>
      <c r="H628" s="3"/>
      <c r="J628" s="226"/>
      <c r="K628" s="3"/>
      <c r="L628" s="3"/>
      <c r="O628" s="227"/>
      <c r="Q628" s="94"/>
      <c r="R628" s="94"/>
      <c r="S628" s="94"/>
      <c r="T628" s="94"/>
    </row>
    <row r="629" ht="15.75" customHeight="1">
      <c r="A629" s="234"/>
      <c r="B629" s="222"/>
      <c r="C629" s="206"/>
      <c r="D629" s="231"/>
      <c r="E629" s="3"/>
      <c r="F629" s="3"/>
      <c r="G629" s="3"/>
      <c r="H629" s="3"/>
      <c r="J629" s="226"/>
      <c r="K629" s="3"/>
      <c r="L629" s="3"/>
      <c r="O629" s="227"/>
      <c r="Q629" s="94"/>
      <c r="R629" s="94"/>
      <c r="S629" s="94"/>
      <c r="T629" s="94"/>
    </row>
    <row r="630" ht="15.75" customHeight="1">
      <c r="A630" s="234"/>
      <c r="B630" s="222"/>
      <c r="C630" s="206"/>
      <c r="D630" s="231"/>
      <c r="E630" s="3"/>
      <c r="F630" s="3"/>
      <c r="G630" s="3"/>
      <c r="H630" s="3"/>
      <c r="J630" s="226"/>
      <c r="K630" s="3"/>
      <c r="L630" s="3"/>
      <c r="O630" s="227"/>
      <c r="Q630" s="94"/>
      <c r="R630" s="94"/>
      <c r="S630" s="94"/>
      <c r="T630" s="94"/>
    </row>
    <row r="631" ht="15.75" customHeight="1">
      <c r="A631" s="234"/>
      <c r="B631" s="222"/>
      <c r="C631" s="206"/>
      <c r="D631" s="231"/>
      <c r="E631" s="3"/>
      <c r="F631" s="3"/>
      <c r="G631" s="3"/>
      <c r="H631" s="3"/>
      <c r="J631" s="226"/>
      <c r="K631" s="3"/>
      <c r="L631" s="3"/>
      <c r="O631" s="227"/>
      <c r="Q631" s="94"/>
      <c r="R631" s="94"/>
      <c r="S631" s="94"/>
      <c r="T631" s="94"/>
    </row>
    <row r="632" ht="15.75" customHeight="1">
      <c r="A632" s="234"/>
      <c r="B632" s="222"/>
      <c r="C632" s="206"/>
      <c r="D632" s="231"/>
      <c r="E632" s="3"/>
      <c r="F632" s="3"/>
      <c r="G632" s="3"/>
      <c r="H632" s="3"/>
      <c r="J632" s="226"/>
      <c r="K632" s="3"/>
      <c r="L632" s="3"/>
      <c r="O632" s="227"/>
      <c r="Q632" s="94"/>
      <c r="R632" s="94"/>
      <c r="S632" s="94"/>
      <c r="T632" s="94"/>
    </row>
    <row r="633" ht="15.75" customHeight="1">
      <c r="A633" s="234"/>
      <c r="B633" s="222"/>
      <c r="C633" s="206"/>
      <c r="D633" s="231"/>
      <c r="E633" s="3"/>
      <c r="F633" s="3"/>
      <c r="G633" s="3"/>
      <c r="H633" s="3"/>
      <c r="J633" s="226"/>
      <c r="K633" s="3"/>
      <c r="L633" s="3"/>
      <c r="O633" s="227"/>
      <c r="Q633" s="94"/>
      <c r="R633" s="94"/>
      <c r="S633" s="94"/>
      <c r="T633" s="94"/>
    </row>
    <row r="634" ht="15.75" customHeight="1">
      <c r="A634" s="234"/>
      <c r="B634" s="222"/>
      <c r="C634" s="206"/>
      <c r="D634" s="231"/>
      <c r="E634" s="3"/>
      <c r="F634" s="3"/>
      <c r="G634" s="3"/>
      <c r="H634" s="3"/>
      <c r="J634" s="226"/>
      <c r="K634" s="3"/>
      <c r="L634" s="3"/>
      <c r="O634" s="227"/>
      <c r="Q634" s="94"/>
      <c r="R634" s="94"/>
      <c r="S634" s="94"/>
      <c r="T634" s="94"/>
    </row>
    <row r="635" ht="15.75" customHeight="1">
      <c r="A635" s="234"/>
      <c r="B635" s="222"/>
      <c r="C635" s="206"/>
      <c r="D635" s="231"/>
      <c r="E635" s="3"/>
      <c r="F635" s="3"/>
      <c r="G635" s="3"/>
      <c r="H635" s="3"/>
      <c r="J635" s="226"/>
      <c r="K635" s="3"/>
      <c r="L635" s="3"/>
      <c r="O635" s="227"/>
      <c r="Q635" s="94"/>
      <c r="R635" s="94"/>
      <c r="S635" s="94"/>
      <c r="T635" s="94"/>
    </row>
    <row r="636" ht="15.75" customHeight="1">
      <c r="A636" s="234"/>
      <c r="B636" s="222"/>
      <c r="C636" s="206"/>
      <c r="D636" s="231"/>
      <c r="E636" s="3"/>
      <c r="F636" s="3"/>
      <c r="G636" s="3"/>
      <c r="H636" s="3"/>
      <c r="J636" s="226"/>
      <c r="K636" s="3"/>
      <c r="L636" s="3"/>
      <c r="O636" s="227"/>
      <c r="Q636" s="94"/>
      <c r="R636" s="94"/>
      <c r="S636" s="94"/>
      <c r="T636" s="94"/>
    </row>
    <row r="637" ht="15.75" customHeight="1">
      <c r="A637" s="234"/>
      <c r="B637" s="222"/>
      <c r="C637" s="206"/>
      <c r="D637" s="231"/>
      <c r="E637" s="3"/>
      <c r="F637" s="3"/>
      <c r="G637" s="3"/>
      <c r="H637" s="3"/>
      <c r="J637" s="226"/>
      <c r="K637" s="3"/>
      <c r="L637" s="3"/>
      <c r="O637" s="227"/>
      <c r="Q637" s="94"/>
      <c r="R637" s="94"/>
      <c r="S637" s="94"/>
      <c r="T637" s="94"/>
    </row>
    <row r="638" ht="15.75" customHeight="1">
      <c r="A638" s="234"/>
      <c r="B638" s="222"/>
      <c r="C638" s="206"/>
      <c r="D638" s="231"/>
      <c r="E638" s="3"/>
      <c r="F638" s="3"/>
      <c r="G638" s="3"/>
      <c r="H638" s="3"/>
      <c r="J638" s="226"/>
      <c r="K638" s="3"/>
      <c r="L638" s="3"/>
      <c r="O638" s="227"/>
      <c r="Q638" s="94"/>
      <c r="R638" s="94"/>
      <c r="S638" s="94"/>
      <c r="T638" s="94"/>
    </row>
    <row r="639" ht="15.75" customHeight="1">
      <c r="A639" s="234"/>
      <c r="B639" s="222"/>
      <c r="C639" s="206"/>
      <c r="D639" s="231"/>
      <c r="E639" s="3"/>
      <c r="F639" s="3"/>
      <c r="G639" s="3"/>
      <c r="H639" s="3"/>
      <c r="J639" s="226"/>
      <c r="K639" s="3"/>
      <c r="L639" s="3"/>
      <c r="O639" s="227"/>
      <c r="Q639" s="94"/>
      <c r="R639" s="94"/>
      <c r="S639" s="94"/>
      <c r="T639" s="94"/>
    </row>
    <row r="640" ht="15.75" customHeight="1">
      <c r="A640" s="234"/>
      <c r="B640" s="222"/>
      <c r="C640" s="206"/>
      <c r="D640" s="231"/>
      <c r="E640" s="3"/>
      <c r="F640" s="3"/>
      <c r="G640" s="3"/>
      <c r="H640" s="3"/>
      <c r="J640" s="226"/>
      <c r="K640" s="3"/>
      <c r="L640" s="3"/>
      <c r="O640" s="227"/>
      <c r="Q640" s="94"/>
      <c r="R640" s="94"/>
      <c r="S640" s="94"/>
      <c r="T640" s="94"/>
    </row>
    <row r="641" ht="15.75" customHeight="1">
      <c r="A641" s="234"/>
      <c r="B641" s="222"/>
      <c r="C641" s="206"/>
      <c r="D641" s="231"/>
      <c r="E641" s="3"/>
      <c r="F641" s="3"/>
      <c r="G641" s="3"/>
      <c r="H641" s="3"/>
      <c r="J641" s="226"/>
      <c r="K641" s="3"/>
      <c r="L641" s="3"/>
      <c r="O641" s="227"/>
      <c r="Q641" s="94"/>
      <c r="R641" s="94"/>
      <c r="S641" s="94"/>
      <c r="T641" s="94"/>
    </row>
    <row r="642" ht="15.75" customHeight="1">
      <c r="A642" s="234"/>
      <c r="B642" s="222"/>
      <c r="C642" s="206"/>
      <c r="D642" s="231"/>
      <c r="E642" s="3"/>
      <c r="F642" s="3"/>
      <c r="G642" s="3"/>
      <c r="H642" s="3"/>
      <c r="J642" s="226"/>
      <c r="K642" s="3"/>
      <c r="L642" s="3"/>
      <c r="O642" s="227"/>
      <c r="Q642" s="94"/>
      <c r="R642" s="94"/>
      <c r="S642" s="94"/>
      <c r="T642" s="94"/>
    </row>
    <row r="643" ht="15.75" customHeight="1">
      <c r="A643" s="234"/>
      <c r="B643" s="222"/>
      <c r="C643" s="206"/>
      <c r="D643" s="231"/>
      <c r="E643" s="3"/>
      <c r="F643" s="3"/>
      <c r="G643" s="3"/>
      <c r="H643" s="3"/>
      <c r="J643" s="226"/>
      <c r="K643" s="3"/>
      <c r="L643" s="3"/>
      <c r="O643" s="227"/>
      <c r="Q643" s="94"/>
      <c r="R643" s="94"/>
      <c r="S643" s="94"/>
      <c r="T643" s="94"/>
    </row>
    <row r="644" ht="15.75" customHeight="1">
      <c r="A644" s="234"/>
      <c r="B644" s="222"/>
      <c r="C644" s="206"/>
      <c r="D644" s="231"/>
      <c r="E644" s="3"/>
      <c r="F644" s="3"/>
      <c r="G644" s="3"/>
      <c r="H644" s="3"/>
      <c r="J644" s="226"/>
      <c r="K644" s="3"/>
      <c r="L644" s="3"/>
      <c r="O644" s="227"/>
      <c r="Q644" s="94"/>
      <c r="R644" s="94"/>
      <c r="S644" s="94"/>
      <c r="T644" s="94"/>
    </row>
    <row r="645" ht="15.75" customHeight="1">
      <c r="A645" s="234"/>
      <c r="B645" s="222"/>
      <c r="C645" s="206"/>
      <c r="D645" s="231"/>
      <c r="E645" s="3"/>
      <c r="F645" s="3"/>
      <c r="G645" s="3"/>
      <c r="H645" s="3"/>
      <c r="J645" s="226"/>
      <c r="K645" s="3"/>
      <c r="L645" s="3"/>
      <c r="O645" s="227"/>
      <c r="Q645" s="94"/>
      <c r="R645" s="94"/>
      <c r="S645" s="94"/>
      <c r="T645" s="94"/>
    </row>
    <row r="646" ht="15.75" customHeight="1">
      <c r="A646" s="234"/>
      <c r="B646" s="222"/>
      <c r="C646" s="206"/>
      <c r="D646" s="231"/>
      <c r="E646" s="3"/>
      <c r="F646" s="3"/>
      <c r="G646" s="3"/>
      <c r="H646" s="3"/>
      <c r="J646" s="226"/>
      <c r="K646" s="3"/>
      <c r="L646" s="3"/>
      <c r="O646" s="227"/>
      <c r="Q646" s="94"/>
      <c r="R646" s="94"/>
      <c r="S646" s="94"/>
      <c r="T646" s="94"/>
    </row>
    <row r="647" ht="15.75" customHeight="1">
      <c r="A647" s="234"/>
      <c r="B647" s="222"/>
      <c r="C647" s="206"/>
      <c r="D647" s="231"/>
      <c r="E647" s="3"/>
      <c r="F647" s="3"/>
      <c r="G647" s="3"/>
      <c r="H647" s="3"/>
      <c r="J647" s="226"/>
      <c r="K647" s="3"/>
      <c r="L647" s="3"/>
      <c r="O647" s="227"/>
      <c r="Q647" s="94"/>
      <c r="R647" s="94"/>
      <c r="S647" s="94"/>
      <c r="T647" s="94"/>
    </row>
    <row r="648" ht="15.75" customHeight="1">
      <c r="A648" s="234"/>
      <c r="B648" s="222"/>
      <c r="C648" s="206"/>
      <c r="D648" s="231"/>
      <c r="E648" s="3"/>
      <c r="F648" s="3"/>
      <c r="G648" s="3"/>
      <c r="H648" s="3"/>
      <c r="J648" s="226"/>
      <c r="K648" s="3"/>
      <c r="L648" s="3"/>
      <c r="O648" s="227"/>
      <c r="Q648" s="94"/>
      <c r="R648" s="94"/>
      <c r="S648" s="94"/>
      <c r="T648" s="94"/>
    </row>
    <row r="649" ht="15.75" customHeight="1">
      <c r="A649" s="234"/>
      <c r="B649" s="222"/>
      <c r="C649" s="206"/>
      <c r="D649" s="231"/>
      <c r="E649" s="3"/>
      <c r="F649" s="3"/>
      <c r="G649" s="3"/>
      <c r="H649" s="3"/>
      <c r="J649" s="226"/>
      <c r="K649" s="3"/>
      <c r="L649" s="3"/>
      <c r="O649" s="227"/>
      <c r="Q649" s="94"/>
      <c r="R649" s="94"/>
      <c r="S649" s="94"/>
      <c r="T649" s="94"/>
    </row>
    <row r="650" ht="15.75" customHeight="1">
      <c r="A650" s="234"/>
      <c r="B650" s="222"/>
      <c r="C650" s="206"/>
      <c r="D650" s="231"/>
      <c r="E650" s="3"/>
      <c r="F650" s="3"/>
      <c r="G650" s="3"/>
      <c r="H650" s="3"/>
      <c r="J650" s="226"/>
      <c r="K650" s="3"/>
      <c r="L650" s="3"/>
      <c r="O650" s="227"/>
      <c r="Q650" s="94"/>
      <c r="R650" s="94"/>
      <c r="S650" s="94"/>
      <c r="T650" s="94"/>
    </row>
    <row r="651" ht="15.75" customHeight="1">
      <c r="A651" s="234"/>
      <c r="B651" s="222"/>
      <c r="C651" s="206"/>
      <c r="D651" s="231"/>
      <c r="E651" s="3"/>
      <c r="F651" s="3"/>
      <c r="G651" s="3"/>
      <c r="H651" s="3"/>
      <c r="J651" s="226"/>
      <c r="K651" s="3"/>
      <c r="L651" s="3"/>
      <c r="O651" s="227"/>
      <c r="Q651" s="94"/>
      <c r="R651" s="94"/>
      <c r="S651" s="94"/>
      <c r="T651" s="94"/>
    </row>
    <row r="652" ht="15.75" customHeight="1">
      <c r="A652" s="234"/>
      <c r="B652" s="222"/>
      <c r="C652" s="206"/>
      <c r="D652" s="231"/>
      <c r="E652" s="3"/>
      <c r="F652" s="3"/>
      <c r="G652" s="3"/>
      <c r="H652" s="3"/>
      <c r="J652" s="226"/>
      <c r="K652" s="3"/>
      <c r="L652" s="3"/>
      <c r="O652" s="227"/>
      <c r="Q652" s="94"/>
      <c r="R652" s="94"/>
      <c r="S652" s="94"/>
      <c r="T652" s="94"/>
    </row>
    <row r="653" ht="15.75" customHeight="1">
      <c r="A653" s="234"/>
      <c r="B653" s="222"/>
      <c r="C653" s="206"/>
      <c r="D653" s="231"/>
      <c r="E653" s="3"/>
      <c r="F653" s="3"/>
      <c r="G653" s="3"/>
      <c r="H653" s="3"/>
      <c r="J653" s="226"/>
      <c r="K653" s="3"/>
      <c r="L653" s="3"/>
      <c r="O653" s="227"/>
      <c r="Q653" s="94"/>
      <c r="R653" s="94"/>
      <c r="S653" s="94"/>
      <c r="T653" s="94"/>
    </row>
    <row r="654" ht="15.75" customHeight="1">
      <c r="A654" s="234"/>
      <c r="B654" s="222"/>
      <c r="C654" s="206"/>
      <c r="D654" s="231"/>
      <c r="E654" s="3"/>
      <c r="F654" s="3"/>
      <c r="G654" s="3"/>
      <c r="H654" s="3"/>
      <c r="J654" s="226"/>
      <c r="K654" s="3"/>
      <c r="L654" s="3"/>
      <c r="O654" s="227"/>
      <c r="Q654" s="94"/>
      <c r="R654" s="94"/>
      <c r="S654" s="94"/>
      <c r="T654" s="94"/>
    </row>
    <row r="655" ht="15.75" customHeight="1">
      <c r="A655" s="234"/>
      <c r="B655" s="222"/>
      <c r="C655" s="206"/>
      <c r="D655" s="231"/>
      <c r="E655" s="3"/>
      <c r="F655" s="3"/>
      <c r="G655" s="3"/>
      <c r="H655" s="3"/>
      <c r="J655" s="226"/>
      <c r="K655" s="3"/>
      <c r="L655" s="3"/>
      <c r="O655" s="227"/>
      <c r="Q655" s="94"/>
      <c r="R655" s="94"/>
      <c r="S655" s="94"/>
      <c r="T655" s="94"/>
    </row>
    <row r="656" ht="15.75" customHeight="1">
      <c r="A656" s="234"/>
      <c r="B656" s="222"/>
      <c r="C656" s="206"/>
      <c r="D656" s="231"/>
      <c r="E656" s="3"/>
      <c r="F656" s="3"/>
      <c r="G656" s="3"/>
      <c r="H656" s="3"/>
      <c r="J656" s="226"/>
      <c r="K656" s="3"/>
      <c r="L656" s="3"/>
      <c r="O656" s="227"/>
      <c r="Q656" s="94"/>
      <c r="R656" s="94"/>
      <c r="S656" s="94"/>
      <c r="T656" s="94"/>
    </row>
    <row r="657" ht="15.75" customHeight="1">
      <c r="A657" s="234"/>
      <c r="B657" s="222"/>
      <c r="C657" s="206"/>
      <c r="D657" s="231"/>
      <c r="E657" s="3"/>
      <c r="F657" s="3"/>
      <c r="G657" s="3"/>
      <c r="H657" s="3"/>
      <c r="J657" s="226"/>
      <c r="K657" s="3"/>
      <c r="L657" s="3"/>
      <c r="O657" s="227"/>
      <c r="Q657" s="94"/>
      <c r="R657" s="94"/>
      <c r="S657" s="94"/>
      <c r="T657" s="94"/>
    </row>
    <row r="658" ht="15.75" customHeight="1">
      <c r="A658" s="234"/>
      <c r="B658" s="222"/>
      <c r="C658" s="206"/>
      <c r="D658" s="231"/>
      <c r="E658" s="3"/>
      <c r="F658" s="3"/>
      <c r="G658" s="3"/>
      <c r="H658" s="3"/>
      <c r="J658" s="226"/>
      <c r="K658" s="3"/>
      <c r="L658" s="3"/>
      <c r="O658" s="227"/>
      <c r="Q658" s="94"/>
      <c r="R658" s="94"/>
      <c r="S658" s="94"/>
      <c r="T658" s="94"/>
    </row>
    <row r="659" ht="15.75" customHeight="1">
      <c r="A659" s="234"/>
      <c r="B659" s="222"/>
      <c r="C659" s="206"/>
      <c r="D659" s="231"/>
      <c r="E659" s="3"/>
      <c r="F659" s="3"/>
      <c r="G659" s="3"/>
      <c r="H659" s="3"/>
      <c r="J659" s="226"/>
      <c r="K659" s="3"/>
      <c r="L659" s="3"/>
      <c r="O659" s="227"/>
      <c r="Q659" s="94"/>
      <c r="R659" s="94"/>
      <c r="S659" s="94"/>
      <c r="T659" s="94"/>
    </row>
    <row r="660" ht="15.75" customHeight="1">
      <c r="A660" s="234"/>
      <c r="B660" s="222"/>
      <c r="C660" s="206"/>
      <c r="D660" s="231"/>
      <c r="E660" s="3"/>
      <c r="F660" s="3"/>
      <c r="G660" s="3"/>
      <c r="H660" s="3"/>
      <c r="J660" s="226"/>
      <c r="K660" s="3"/>
      <c r="L660" s="3"/>
      <c r="O660" s="227"/>
      <c r="Q660" s="94"/>
      <c r="R660" s="94"/>
      <c r="S660" s="94"/>
      <c r="T660" s="94"/>
    </row>
    <row r="661" ht="15.75" customHeight="1">
      <c r="A661" s="234"/>
      <c r="B661" s="222"/>
      <c r="C661" s="206"/>
      <c r="D661" s="231"/>
      <c r="E661" s="3"/>
      <c r="F661" s="3"/>
      <c r="G661" s="3"/>
      <c r="H661" s="3"/>
      <c r="J661" s="226"/>
      <c r="K661" s="3"/>
      <c r="L661" s="3"/>
      <c r="O661" s="227"/>
      <c r="Q661" s="94"/>
      <c r="R661" s="94"/>
      <c r="S661" s="94"/>
      <c r="T661" s="94"/>
    </row>
    <row r="662" ht="15.75" customHeight="1">
      <c r="A662" s="234"/>
      <c r="B662" s="222"/>
      <c r="C662" s="206"/>
      <c r="D662" s="231"/>
      <c r="E662" s="3"/>
      <c r="F662" s="3"/>
      <c r="G662" s="3"/>
      <c r="H662" s="3"/>
      <c r="J662" s="226"/>
      <c r="K662" s="3"/>
      <c r="L662" s="3"/>
      <c r="O662" s="227"/>
      <c r="Q662" s="94"/>
      <c r="R662" s="94"/>
      <c r="S662" s="94"/>
      <c r="T662" s="94"/>
    </row>
    <row r="663" ht="15.75" customHeight="1">
      <c r="A663" s="234"/>
      <c r="B663" s="222"/>
      <c r="C663" s="206"/>
      <c r="D663" s="207"/>
      <c r="E663" s="3"/>
      <c r="F663" s="3"/>
      <c r="G663" s="3"/>
      <c r="H663" s="3"/>
      <c r="J663" s="226"/>
      <c r="K663" s="3"/>
      <c r="L663" s="3"/>
      <c r="O663" s="227"/>
      <c r="Q663" s="94"/>
      <c r="R663" s="94"/>
      <c r="S663" s="94"/>
      <c r="T663" s="94"/>
    </row>
    <row r="664" ht="15.75" customHeight="1">
      <c r="A664" s="234"/>
      <c r="B664" s="222"/>
      <c r="C664" s="206"/>
      <c r="D664" s="207"/>
      <c r="E664" s="3"/>
      <c r="F664" s="3"/>
      <c r="G664" s="3"/>
      <c r="H664" s="3"/>
      <c r="J664" s="226"/>
      <c r="K664" s="3"/>
      <c r="L664" s="3"/>
      <c r="O664" s="227"/>
      <c r="Q664" s="94"/>
      <c r="R664" s="94"/>
      <c r="S664" s="94"/>
      <c r="T664" s="94"/>
    </row>
    <row r="665" ht="15.75" customHeight="1">
      <c r="A665" s="234"/>
      <c r="B665" s="222"/>
      <c r="C665" s="206"/>
      <c r="D665" s="207"/>
      <c r="E665" s="3"/>
      <c r="F665" s="3"/>
      <c r="G665" s="3"/>
      <c r="H665" s="3"/>
      <c r="J665" s="226"/>
      <c r="K665" s="3"/>
      <c r="L665" s="3"/>
      <c r="O665" s="227"/>
      <c r="Q665" s="94"/>
      <c r="R665" s="94"/>
      <c r="S665" s="94"/>
      <c r="T665" s="94"/>
    </row>
    <row r="666" ht="15.75" customHeight="1">
      <c r="A666" s="234"/>
      <c r="B666" s="222"/>
      <c r="C666" s="206"/>
      <c r="D666" s="207"/>
      <c r="E666" s="3"/>
      <c r="F666" s="3"/>
      <c r="G666" s="3"/>
      <c r="H666" s="3"/>
      <c r="J666" s="226"/>
      <c r="K666" s="3"/>
      <c r="L666" s="3"/>
      <c r="O666" s="227"/>
      <c r="Q666" s="94"/>
      <c r="R666" s="94"/>
      <c r="S666" s="94"/>
      <c r="T666" s="94"/>
    </row>
    <row r="667" ht="15.75" customHeight="1">
      <c r="A667" s="234"/>
      <c r="B667" s="222"/>
      <c r="C667" s="206"/>
      <c r="D667" s="207"/>
      <c r="E667" s="3"/>
      <c r="F667" s="3"/>
      <c r="G667" s="3"/>
      <c r="H667" s="3"/>
      <c r="J667" s="226"/>
      <c r="K667" s="3"/>
      <c r="L667" s="3"/>
      <c r="O667" s="227"/>
      <c r="Q667" s="94"/>
      <c r="R667" s="94"/>
      <c r="S667" s="94"/>
      <c r="T667" s="94"/>
    </row>
    <row r="668" ht="15.75" customHeight="1">
      <c r="A668" s="234"/>
      <c r="B668" s="222"/>
      <c r="C668" s="206"/>
      <c r="D668" s="207"/>
      <c r="E668" s="3"/>
      <c r="F668" s="3"/>
      <c r="G668" s="3"/>
      <c r="H668" s="3"/>
      <c r="J668" s="226"/>
      <c r="K668" s="3"/>
      <c r="L668" s="3"/>
      <c r="O668" s="227"/>
      <c r="Q668" s="94"/>
      <c r="R668" s="94"/>
      <c r="S668" s="94"/>
      <c r="T668" s="94"/>
    </row>
    <row r="669" ht="15.75" customHeight="1">
      <c r="A669" s="234"/>
      <c r="B669" s="222"/>
      <c r="C669" s="206"/>
      <c r="D669" s="207"/>
      <c r="E669" s="3"/>
      <c r="F669" s="3"/>
      <c r="G669" s="3"/>
      <c r="H669" s="3"/>
      <c r="J669" s="226"/>
      <c r="K669" s="3"/>
      <c r="L669" s="3"/>
      <c r="O669" s="227"/>
      <c r="Q669" s="94"/>
      <c r="R669" s="94"/>
      <c r="S669" s="94"/>
      <c r="T669" s="94"/>
    </row>
    <row r="670" ht="15.75" customHeight="1">
      <c r="A670" s="234"/>
      <c r="B670" s="222"/>
      <c r="C670" s="206"/>
      <c r="D670" s="207"/>
      <c r="E670" s="3"/>
      <c r="F670" s="3"/>
      <c r="G670" s="3"/>
      <c r="H670" s="3"/>
      <c r="J670" s="226"/>
      <c r="K670" s="3"/>
      <c r="L670" s="3"/>
      <c r="O670" s="227"/>
      <c r="Q670" s="94"/>
      <c r="R670" s="94"/>
      <c r="S670" s="94"/>
      <c r="T670" s="94"/>
    </row>
    <row r="671" ht="15.75" customHeight="1">
      <c r="A671" s="234"/>
      <c r="B671" s="222"/>
      <c r="C671" s="206"/>
      <c r="D671" s="207"/>
      <c r="E671" s="3"/>
      <c r="F671" s="3"/>
      <c r="G671" s="3"/>
      <c r="H671" s="3"/>
      <c r="J671" s="226"/>
      <c r="K671" s="3"/>
      <c r="L671" s="3"/>
      <c r="O671" s="227"/>
      <c r="Q671" s="94"/>
      <c r="R671" s="94"/>
      <c r="S671" s="94"/>
      <c r="T671" s="94"/>
    </row>
    <row r="672" ht="15.75" customHeight="1">
      <c r="A672" s="234"/>
      <c r="B672" s="222"/>
      <c r="C672" s="206"/>
      <c r="D672" s="207"/>
      <c r="E672" s="3"/>
      <c r="F672" s="3"/>
      <c r="G672" s="3"/>
      <c r="H672" s="3"/>
      <c r="J672" s="226"/>
      <c r="K672" s="3"/>
      <c r="L672" s="3"/>
      <c r="O672" s="227"/>
      <c r="Q672" s="94"/>
      <c r="R672" s="94"/>
      <c r="S672" s="94"/>
      <c r="T672" s="94"/>
    </row>
    <row r="673" ht="15.75" customHeight="1">
      <c r="A673" s="234"/>
      <c r="B673" s="222"/>
      <c r="C673" s="206"/>
      <c r="D673" s="207"/>
      <c r="E673" s="3"/>
      <c r="F673" s="3"/>
      <c r="G673" s="3"/>
      <c r="H673" s="3"/>
      <c r="J673" s="226"/>
      <c r="K673" s="3"/>
      <c r="L673" s="3"/>
      <c r="O673" s="227"/>
      <c r="Q673" s="94"/>
      <c r="R673" s="94"/>
      <c r="S673" s="94"/>
      <c r="T673" s="94"/>
    </row>
    <row r="674" ht="15.75" customHeight="1">
      <c r="A674" s="234"/>
      <c r="B674" s="222"/>
      <c r="C674" s="206"/>
      <c r="D674" s="207"/>
      <c r="E674" s="3"/>
      <c r="F674" s="3"/>
      <c r="G674" s="3"/>
      <c r="H674" s="3"/>
      <c r="J674" s="226"/>
      <c r="K674" s="3"/>
      <c r="L674" s="3"/>
      <c r="O674" s="227"/>
      <c r="Q674" s="94"/>
      <c r="R674" s="94"/>
      <c r="S674" s="94"/>
      <c r="T674" s="94"/>
    </row>
    <row r="675" ht="15.75" customHeight="1">
      <c r="A675" s="234"/>
      <c r="B675" s="222"/>
      <c r="C675" s="206"/>
      <c r="D675" s="207"/>
      <c r="E675" s="3"/>
      <c r="F675" s="3"/>
      <c r="G675" s="3"/>
      <c r="H675" s="3"/>
      <c r="J675" s="226"/>
      <c r="K675" s="3"/>
      <c r="L675" s="3"/>
      <c r="O675" s="227"/>
      <c r="Q675" s="94"/>
      <c r="R675" s="94"/>
      <c r="S675" s="94"/>
      <c r="T675" s="94"/>
    </row>
    <row r="676" ht="15.75" customHeight="1">
      <c r="A676" s="234"/>
      <c r="B676" s="222"/>
      <c r="C676" s="206"/>
      <c r="D676" s="207"/>
      <c r="E676" s="3"/>
      <c r="F676" s="3"/>
      <c r="G676" s="3"/>
      <c r="H676" s="3"/>
      <c r="J676" s="226"/>
      <c r="K676" s="3"/>
      <c r="L676" s="3"/>
      <c r="O676" s="227"/>
      <c r="Q676" s="94"/>
      <c r="R676" s="94"/>
      <c r="S676" s="94"/>
      <c r="T676" s="94"/>
    </row>
    <row r="677" ht="15.75" customHeight="1">
      <c r="A677" s="234"/>
      <c r="B677" s="222"/>
      <c r="C677" s="206"/>
      <c r="D677" s="207"/>
      <c r="E677" s="3"/>
      <c r="F677" s="3"/>
      <c r="G677" s="3"/>
      <c r="H677" s="3"/>
      <c r="J677" s="226"/>
      <c r="K677" s="3"/>
      <c r="L677" s="3"/>
      <c r="O677" s="227"/>
      <c r="Q677" s="94"/>
      <c r="R677" s="94"/>
      <c r="S677" s="94"/>
      <c r="T677" s="94"/>
    </row>
    <row r="678" ht="15.75" customHeight="1">
      <c r="A678" s="234"/>
      <c r="B678" s="222"/>
      <c r="C678" s="206"/>
      <c r="D678" s="207"/>
      <c r="E678" s="3"/>
      <c r="F678" s="3"/>
      <c r="G678" s="3"/>
      <c r="H678" s="3"/>
      <c r="J678" s="226"/>
      <c r="K678" s="3"/>
      <c r="L678" s="3"/>
      <c r="O678" s="227"/>
      <c r="Q678" s="94"/>
      <c r="R678" s="94"/>
      <c r="S678" s="94"/>
      <c r="T678" s="94"/>
    </row>
    <row r="679" ht="15.75" customHeight="1">
      <c r="A679" s="234"/>
      <c r="B679" s="222"/>
      <c r="C679" s="206"/>
      <c r="D679" s="207"/>
      <c r="E679" s="3"/>
      <c r="F679" s="3"/>
      <c r="G679" s="3"/>
      <c r="H679" s="3"/>
      <c r="J679" s="226"/>
      <c r="K679" s="3"/>
      <c r="L679" s="3"/>
      <c r="O679" s="227"/>
      <c r="Q679" s="94"/>
      <c r="R679" s="94"/>
      <c r="S679" s="94"/>
      <c r="T679" s="94"/>
    </row>
    <row r="680" ht="15.75" customHeight="1">
      <c r="A680" s="234"/>
      <c r="B680" s="222"/>
      <c r="C680" s="206"/>
      <c r="D680" s="207"/>
      <c r="E680" s="3"/>
      <c r="F680" s="3"/>
      <c r="G680" s="3"/>
      <c r="H680" s="3"/>
      <c r="J680" s="226"/>
      <c r="K680" s="3"/>
      <c r="L680" s="3"/>
      <c r="O680" s="227"/>
      <c r="Q680" s="94"/>
      <c r="R680" s="94"/>
      <c r="S680" s="94"/>
      <c r="T680" s="94"/>
    </row>
    <row r="681" ht="15.75" customHeight="1">
      <c r="A681" s="234"/>
      <c r="B681" s="222"/>
      <c r="C681" s="206"/>
      <c r="D681" s="207"/>
      <c r="E681" s="3"/>
      <c r="F681" s="3"/>
      <c r="G681" s="3"/>
      <c r="H681" s="3"/>
      <c r="J681" s="226"/>
      <c r="K681" s="3"/>
      <c r="L681" s="3"/>
      <c r="O681" s="227"/>
      <c r="Q681" s="94"/>
      <c r="R681" s="94"/>
      <c r="S681" s="94"/>
      <c r="T681" s="94"/>
    </row>
    <row r="682" ht="15.75" customHeight="1">
      <c r="A682" s="234"/>
      <c r="B682" s="222"/>
      <c r="C682" s="206"/>
      <c r="D682" s="207"/>
      <c r="E682" s="3"/>
      <c r="F682" s="3"/>
      <c r="G682" s="3"/>
      <c r="H682" s="3"/>
      <c r="J682" s="226"/>
      <c r="K682" s="3"/>
      <c r="L682" s="3"/>
      <c r="O682" s="227"/>
      <c r="Q682" s="94"/>
      <c r="R682" s="94"/>
      <c r="S682" s="94"/>
      <c r="T682" s="94"/>
    </row>
    <row r="683" ht="15.75" customHeight="1">
      <c r="A683" s="234"/>
      <c r="B683" s="222"/>
      <c r="C683" s="206"/>
      <c r="D683" s="207"/>
      <c r="E683" s="3"/>
      <c r="F683" s="3"/>
      <c r="G683" s="3"/>
      <c r="H683" s="3"/>
      <c r="J683" s="226"/>
      <c r="K683" s="3"/>
      <c r="L683" s="3"/>
      <c r="O683" s="227"/>
      <c r="Q683" s="94"/>
      <c r="R683" s="94"/>
      <c r="S683" s="94"/>
      <c r="T683" s="94"/>
    </row>
    <row r="684" ht="15.75" customHeight="1">
      <c r="A684" s="234"/>
      <c r="B684" s="222"/>
      <c r="C684" s="206"/>
      <c r="D684" s="207"/>
      <c r="E684" s="3"/>
      <c r="F684" s="3"/>
      <c r="G684" s="3"/>
      <c r="H684" s="3"/>
      <c r="J684" s="226"/>
      <c r="K684" s="3"/>
      <c r="L684" s="3"/>
      <c r="O684" s="227"/>
      <c r="Q684" s="94"/>
      <c r="R684" s="94"/>
      <c r="S684" s="94"/>
      <c r="T684" s="94"/>
    </row>
    <row r="685" ht="15.75" customHeight="1">
      <c r="A685" s="234"/>
      <c r="B685" s="222"/>
      <c r="C685" s="206"/>
      <c r="D685" s="207"/>
      <c r="E685" s="3"/>
      <c r="F685" s="3"/>
      <c r="G685" s="3"/>
      <c r="H685" s="3"/>
      <c r="J685" s="226"/>
      <c r="K685" s="3"/>
      <c r="L685" s="3"/>
      <c r="O685" s="227"/>
      <c r="Q685" s="94"/>
      <c r="R685" s="94"/>
      <c r="S685" s="94"/>
      <c r="T685" s="94"/>
    </row>
    <row r="686" ht="15.75" customHeight="1">
      <c r="A686" s="234"/>
      <c r="B686" s="222"/>
      <c r="C686" s="206"/>
      <c r="D686" s="207"/>
      <c r="E686" s="3"/>
      <c r="F686" s="3"/>
      <c r="G686" s="3"/>
      <c r="H686" s="3"/>
      <c r="J686" s="226"/>
      <c r="K686" s="3"/>
      <c r="L686" s="3"/>
      <c r="O686" s="227"/>
      <c r="Q686" s="94"/>
      <c r="R686" s="94"/>
      <c r="S686" s="94"/>
      <c r="T686" s="94"/>
    </row>
    <row r="687" ht="15.75" customHeight="1">
      <c r="A687" s="234"/>
      <c r="B687" s="222"/>
      <c r="C687" s="206"/>
      <c r="D687" s="207"/>
      <c r="E687" s="3"/>
      <c r="F687" s="3"/>
      <c r="G687" s="3"/>
      <c r="H687" s="3"/>
      <c r="J687" s="226"/>
      <c r="K687" s="3"/>
      <c r="L687" s="3"/>
      <c r="O687" s="227"/>
      <c r="Q687" s="94"/>
      <c r="R687" s="94"/>
      <c r="S687" s="94"/>
      <c r="T687" s="94"/>
    </row>
    <row r="688" ht="15.75" customHeight="1">
      <c r="A688" s="234"/>
      <c r="B688" s="222"/>
      <c r="C688" s="206"/>
      <c r="D688" s="207"/>
      <c r="E688" s="3"/>
      <c r="F688" s="3"/>
      <c r="G688" s="3"/>
      <c r="H688" s="3"/>
      <c r="J688" s="226"/>
      <c r="K688" s="3"/>
      <c r="L688" s="3"/>
      <c r="O688" s="227"/>
      <c r="Q688" s="94"/>
      <c r="R688" s="94"/>
      <c r="S688" s="94"/>
      <c r="T688" s="94"/>
    </row>
    <row r="689" ht="15.75" customHeight="1">
      <c r="A689" s="234"/>
      <c r="B689" s="222"/>
      <c r="C689" s="206"/>
      <c r="D689" s="207"/>
      <c r="E689" s="3"/>
      <c r="F689" s="3"/>
      <c r="G689" s="3"/>
      <c r="H689" s="3"/>
      <c r="J689" s="226"/>
      <c r="K689" s="3"/>
      <c r="L689" s="3"/>
      <c r="O689" s="227"/>
      <c r="Q689" s="94"/>
      <c r="R689" s="94"/>
      <c r="S689" s="94"/>
      <c r="T689" s="94"/>
    </row>
    <row r="690" ht="15.75" customHeight="1">
      <c r="A690" s="234"/>
      <c r="B690" s="222"/>
      <c r="C690" s="206"/>
      <c r="D690" s="207"/>
      <c r="E690" s="3"/>
      <c r="F690" s="3"/>
      <c r="G690" s="3"/>
      <c r="H690" s="3"/>
      <c r="J690" s="226"/>
      <c r="K690" s="3"/>
      <c r="L690" s="3"/>
      <c r="O690" s="227"/>
      <c r="Q690" s="94"/>
      <c r="R690" s="94"/>
      <c r="S690" s="94"/>
      <c r="T690" s="94"/>
    </row>
    <row r="691" ht="15.75" customHeight="1">
      <c r="A691" s="234"/>
      <c r="B691" s="222"/>
      <c r="C691" s="206"/>
      <c r="D691" s="207"/>
      <c r="E691" s="3"/>
      <c r="F691" s="3"/>
      <c r="G691" s="3"/>
      <c r="H691" s="3"/>
      <c r="J691" s="226"/>
      <c r="K691" s="3"/>
      <c r="L691" s="3"/>
      <c r="O691" s="227"/>
      <c r="Q691" s="94"/>
      <c r="R691" s="94"/>
      <c r="S691" s="94"/>
      <c r="T691" s="94"/>
    </row>
    <row r="692" ht="15.75" customHeight="1">
      <c r="A692" s="234"/>
      <c r="B692" s="222"/>
      <c r="C692" s="206"/>
      <c r="D692" s="207"/>
      <c r="E692" s="3"/>
      <c r="F692" s="3"/>
      <c r="G692" s="3"/>
      <c r="H692" s="3"/>
      <c r="J692" s="226"/>
      <c r="K692" s="3"/>
      <c r="L692" s="3"/>
      <c r="O692" s="227"/>
      <c r="Q692" s="94"/>
      <c r="R692" s="94"/>
      <c r="S692" s="94"/>
      <c r="T692" s="94"/>
    </row>
    <row r="693" ht="15.75" customHeight="1">
      <c r="A693" s="234"/>
      <c r="B693" s="222"/>
      <c r="C693" s="206"/>
      <c r="D693" s="207"/>
      <c r="E693" s="3"/>
      <c r="F693" s="3"/>
      <c r="G693" s="3"/>
      <c r="H693" s="3"/>
      <c r="J693" s="226"/>
      <c r="K693" s="3"/>
      <c r="L693" s="3"/>
      <c r="O693" s="227"/>
      <c r="Q693" s="94"/>
      <c r="R693" s="94"/>
      <c r="S693" s="94"/>
      <c r="T693" s="94"/>
    </row>
    <row r="694" ht="15.75" customHeight="1">
      <c r="A694" s="234"/>
      <c r="B694" s="222"/>
      <c r="C694" s="206"/>
      <c r="D694" s="207"/>
      <c r="E694" s="3"/>
      <c r="F694" s="3"/>
      <c r="G694" s="3"/>
      <c r="H694" s="3"/>
      <c r="J694" s="226"/>
      <c r="K694" s="3"/>
      <c r="L694" s="3"/>
      <c r="O694" s="227"/>
      <c r="Q694" s="94"/>
      <c r="R694" s="94"/>
      <c r="S694" s="94"/>
      <c r="T694" s="94"/>
    </row>
    <row r="695" ht="15.75" customHeight="1">
      <c r="A695" s="234"/>
      <c r="B695" s="222"/>
      <c r="C695" s="206"/>
      <c r="D695" s="207"/>
      <c r="E695" s="3"/>
      <c r="F695" s="3"/>
      <c r="G695" s="3"/>
      <c r="H695" s="3"/>
      <c r="J695" s="226"/>
      <c r="K695" s="3"/>
      <c r="L695" s="3"/>
      <c r="O695" s="227"/>
      <c r="Q695" s="94"/>
      <c r="R695" s="94"/>
      <c r="S695" s="94"/>
      <c r="T695" s="94"/>
    </row>
    <row r="696" ht="15.75" customHeight="1">
      <c r="A696" s="234"/>
      <c r="B696" s="222"/>
      <c r="C696" s="206"/>
      <c r="D696" s="207"/>
      <c r="E696" s="3"/>
      <c r="F696" s="3"/>
      <c r="G696" s="3"/>
      <c r="H696" s="3"/>
      <c r="J696" s="226"/>
      <c r="K696" s="3"/>
      <c r="L696" s="3"/>
      <c r="O696" s="227"/>
      <c r="Q696" s="94"/>
      <c r="R696" s="94"/>
      <c r="S696" s="94"/>
      <c r="T696" s="94"/>
    </row>
    <row r="697" ht="15.75" customHeight="1">
      <c r="A697" s="234"/>
      <c r="B697" s="222"/>
      <c r="C697" s="206"/>
      <c r="D697" s="207"/>
      <c r="E697" s="3"/>
      <c r="F697" s="3"/>
      <c r="G697" s="3"/>
      <c r="H697" s="3"/>
      <c r="J697" s="226"/>
      <c r="K697" s="3"/>
      <c r="L697" s="3"/>
      <c r="O697" s="227"/>
      <c r="Q697" s="94"/>
      <c r="R697" s="94"/>
      <c r="S697" s="94"/>
      <c r="T697" s="94"/>
    </row>
    <row r="698" ht="15.75" customHeight="1">
      <c r="A698" s="234"/>
      <c r="B698" s="222"/>
      <c r="C698" s="206"/>
      <c r="D698" s="207"/>
      <c r="E698" s="3"/>
      <c r="F698" s="3"/>
      <c r="G698" s="3"/>
      <c r="H698" s="3"/>
      <c r="J698" s="226"/>
      <c r="K698" s="3"/>
      <c r="L698" s="3"/>
      <c r="O698" s="227"/>
      <c r="Q698" s="94"/>
      <c r="R698" s="94"/>
      <c r="S698" s="94"/>
      <c r="T698" s="94"/>
    </row>
    <row r="699" ht="15.75" customHeight="1">
      <c r="A699" s="234"/>
      <c r="B699" s="222"/>
      <c r="C699" s="206"/>
      <c r="D699" s="207"/>
      <c r="E699" s="3"/>
      <c r="F699" s="3"/>
      <c r="G699" s="3"/>
      <c r="H699" s="3"/>
      <c r="J699" s="226"/>
      <c r="K699" s="3"/>
      <c r="L699" s="3"/>
      <c r="O699" s="227"/>
      <c r="Q699" s="94"/>
      <c r="R699" s="94"/>
      <c r="S699" s="94"/>
      <c r="T699" s="94"/>
    </row>
    <row r="700" ht="15.75" customHeight="1">
      <c r="A700" s="234"/>
      <c r="B700" s="222"/>
      <c r="C700" s="206"/>
      <c r="D700" s="207"/>
      <c r="E700" s="3"/>
      <c r="F700" s="3"/>
      <c r="G700" s="3"/>
      <c r="H700" s="3"/>
      <c r="J700" s="226"/>
      <c r="K700" s="3"/>
      <c r="L700" s="3"/>
      <c r="O700" s="227"/>
      <c r="Q700" s="94"/>
      <c r="R700" s="94"/>
      <c r="S700" s="94"/>
      <c r="T700" s="94"/>
    </row>
    <row r="701" ht="15.75" customHeight="1">
      <c r="A701" s="234"/>
      <c r="B701" s="222"/>
      <c r="C701" s="206"/>
      <c r="D701" s="207"/>
      <c r="E701" s="3"/>
      <c r="F701" s="3"/>
      <c r="G701" s="3"/>
      <c r="H701" s="3"/>
      <c r="J701" s="226"/>
      <c r="K701" s="3"/>
      <c r="L701" s="3"/>
      <c r="O701" s="227"/>
      <c r="Q701" s="94"/>
      <c r="R701" s="94"/>
      <c r="S701" s="94"/>
      <c r="T701" s="94"/>
    </row>
    <row r="702" ht="15.75" customHeight="1">
      <c r="A702" s="234"/>
      <c r="B702" s="222"/>
      <c r="C702" s="206"/>
      <c r="D702" s="207"/>
      <c r="E702" s="3"/>
      <c r="F702" s="3"/>
      <c r="G702" s="3"/>
      <c r="H702" s="3"/>
      <c r="J702" s="226"/>
      <c r="K702" s="3"/>
      <c r="L702" s="3"/>
      <c r="O702" s="227"/>
      <c r="Q702" s="94"/>
      <c r="R702" s="94"/>
      <c r="S702" s="94"/>
      <c r="T702" s="94"/>
    </row>
    <row r="703" ht="15.75" customHeight="1">
      <c r="A703" s="234"/>
      <c r="B703" s="222"/>
      <c r="C703" s="206"/>
      <c r="D703" s="207"/>
      <c r="E703" s="3"/>
      <c r="F703" s="3"/>
      <c r="G703" s="3"/>
      <c r="H703" s="3"/>
      <c r="J703" s="226"/>
      <c r="K703" s="3"/>
      <c r="L703" s="3"/>
      <c r="O703" s="227"/>
      <c r="Q703" s="94"/>
      <c r="R703" s="94"/>
      <c r="S703" s="94"/>
      <c r="T703" s="94"/>
    </row>
    <row r="704" ht="15.75" customHeight="1">
      <c r="A704" s="234"/>
      <c r="B704" s="222"/>
      <c r="C704" s="206"/>
      <c r="D704" s="207"/>
      <c r="E704" s="3"/>
      <c r="F704" s="3"/>
      <c r="G704" s="3"/>
      <c r="H704" s="3"/>
      <c r="J704" s="226"/>
      <c r="K704" s="3"/>
      <c r="L704" s="3"/>
      <c r="O704" s="227"/>
      <c r="Q704" s="94"/>
      <c r="R704" s="94"/>
      <c r="S704" s="94"/>
      <c r="T704" s="94"/>
    </row>
    <row r="705" ht="15.75" customHeight="1">
      <c r="A705" s="234"/>
      <c r="B705" s="222"/>
      <c r="C705" s="206"/>
      <c r="D705" s="207"/>
      <c r="E705" s="3"/>
      <c r="F705" s="3"/>
      <c r="G705" s="3"/>
      <c r="H705" s="3"/>
      <c r="J705" s="226"/>
      <c r="K705" s="3"/>
      <c r="L705" s="3"/>
      <c r="O705" s="227"/>
      <c r="Q705" s="94"/>
      <c r="R705" s="94"/>
      <c r="S705" s="94"/>
      <c r="T705" s="94"/>
    </row>
    <row r="706" ht="15.75" customHeight="1">
      <c r="A706" s="234"/>
      <c r="B706" s="222"/>
      <c r="C706" s="206"/>
      <c r="D706" s="207"/>
      <c r="E706" s="3"/>
      <c r="F706" s="3"/>
      <c r="G706" s="3"/>
      <c r="H706" s="3"/>
      <c r="J706" s="226"/>
      <c r="K706" s="3"/>
      <c r="L706" s="3"/>
      <c r="O706" s="227"/>
      <c r="Q706" s="94"/>
      <c r="R706" s="94"/>
      <c r="S706" s="94"/>
      <c r="T706" s="94"/>
    </row>
    <row r="707" ht="15.75" customHeight="1">
      <c r="A707" s="234"/>
      <c r="B707" s="222"/>
      <c r="C707" s="206"/>
      <c r="D707" s="207"/>
      <c r="E707" s="3"/>
      <c r="F707" s="3"/>
      <c r="G707" s="3"/>
      <c r="H707" s="3"/>
      <c r="J707" s="226"/>
      <c r="K707" s="3"/>
      <c r="L707" s="3"/>
      <c r="O707" s="227"/>
      <c r="Q707" s="94"/>
      <c r="R707" s="94"/>
      <c r="S707" s="94"/>
      <c r="T707" s="94"/>
    </row>
    <row r="708" ht="15.75" customHeight="1">
      <c r="A708" s="234"/>
      <c r="B708" s="222"/>
      <c r="C708" s="206"/>
      <c r="D708" s="207"/>
      <c r="E708" s="3"/>
      <c r="F708" s="3"/>
      <c r="G708" s="3"/>
      <c r="H708" s="3"/>
      <c r="J708" s="226"/>
      <c r="K708" s="3"/>
      <c r="L708" s="3"/>
      <c r="O708" s="227"/>
      <c r="Q708" s="94"/>
      <c r="R708" s="94"/>
      <c r="S708" s="94"/>
      <c r="T708" s="94"/>
    </row>
    <row r="709" ht="15.75" customHeight="1">
      <c r="A709" s="234"/>
      <c r="B709" s="222"/>
      <c r="C709" s="206"/>
      <c r="D709" s="207"/>
      <c r="E709" s="3"/>
      <c r="F709" s="3"/>
      <c r="G709" s="3"/>
      <c r="H709" s="3"/>
      <c r="J709" s="226"/>
      <c r="K709" s="3"/>
      <c r="L709" s="3"/>
      <c r="O709" s="227"/>
      <c r="Q709" s="94"/>
      <c r="R709" s="94"/>
      <c r="S709" s="94"/>
      <c r="T709" s="94"/>
    </row>
    <row r="710" ht="15.75" customHeight="1">
      <c r="A710" s="234"/>
      <c r="B710" s="222"/>
      <c r="C710" s="206"/>
      <c r="D710" s="207"/>
      <c r="E710" s="3"/>
      <c r="F710" s="3"/>
      <c r="G710" s="3"/>
      <c r="H710" s="3"/>
      <c r="J710" s="226"/>
      <c r="K710" s="3"/>
      <c r="L710" s="3"/>
      <c r="O710" s="227"/>
      <c r="Q710" s="94"/>
      <c r="R710" s="94"/>
      <c r="S710" s="94"/>
      <c r="T710" s="94"/>
    </row>
    <row r="711" ht="15.75" customHeight="1">
      <c r="A711" s="234"/>
      <c r="B711" s="222"/>
      <c r="C711" s="206"/>
      <c r="D711" s="207"/>
      <c r="E711" s="3"/>
      <c r="F711" s="3"/>
      <c r="G711" s="3"/>
      <c r="H711" s="3"/>
      <c r="J711" s="226"/>
      <c r="K711" s="3"/>
      <c r="L711" s="3"/>
      <c r="O711" s="227"/>
      <c r="Q711" s="94"/>
      <c r="R711" s="94"/>
      <c r="S711" s="94"/>
      <c r="T711" s="94"/>
    </row>
    <row r="712" ht="15.75" customHeight="1">
      <c r="A712" s="234"/>
      <c r="B712" s="222"/>
      <c r="C712" s="206"/>
      <c r="D712" s="207"/>
      <c r="E712" s="3"/>
      <c r="F712" s="3"/>
      <c r="G712" s="3"/>
      <c r="H712" s="3"/>
      <c r="J712" s="226"/>
      <c r="K712" s="3"/>
      <c r="L712" s="3"/>
      <c r="O712" s="227"/>
      <c r="Q712" s="94"/>
      <c r="R712" s="94"/>
      <c r="S712" s="94"/>
      <c r="T712" s="94"/>
    </row>
    <row r="713" ht="15.75" customHeight="1">
      <c r="A713" s="234"/>
      <c r="B713" s="222"/>
      <c r="C713" s="206"/>
      <c r="D713" s="207"/>
      <c r="E713" s="3"/>
      <c r="F713" s="3"/>
      <c r="G713" s="3"/>
      <c r="H713" s="3"/>
      <c r="J713" s="226"/>
      <c r="K713" s="3"/>
      <c r="L713" s="3"/>
      <c r="O713" s="227"/>
      <c r="Q713" s="94"/>
      <c r="R713" s="94"/>
      <c r="S713" s="94"/>
      <c r="T713" s="94"/>
    </row>
    <row r="714" ht="15.75" customHeight="1">
      <c r="A714" s="234"/>
      <c r="B714" s="222"/>
      <c r="C714" s="206"/>
      <c r="D714" s="207"/>
      <c r="E714" s="3"/>
      <c r="F714" s="3"/>
      <c r="G714" s="3"/>
      <c r="H714" s="3"/>
      <c r="J714" s="226"/>
      <c r="K714" s="3"/>
      <c r="L714" s="3"/>
      <c r="O714" s="227"/>
      <c r="Q714" s="94"/>
      <c r="R714" s="94"/>
      <c r="S714" s="94"/>
      <c r="T714" s="94"/>
    </row>
    <row r="715" ht="15.75" customHeight="1">
      <c r="A715" s="234"/>
      <c r="B715" s="222"/>
      <c r="C715" s="206"/>
      <c r="D715" s="207"/>
      <c r="E715" s="3"/>
      <c r="F715" s="3"/>
      <c r="G715" s="3"/>
      <c r="H715" s="3"/>
      <c r="J715" s="226"/>
      <c r="K715" s="3"/>
      <c r="L715" s="3"/>
      <c r="O715" s="227"/>
      <c r="Q715" s="94"/>
      <c r="R715" s="94"/>
      <c r="S715" s="94"/>
      <c r="T715" s="94"/>
    </row>
    <row r="716" ht="15.75" customHeight="1">
      <c r="A716" s="234"/>
      <c r="B716" s="222"/>
      <c r="C716" s="206"/>
      <c r="D716" s="207"/>
      <c r="E716" s="3"/>
      <c r="F716" s="3"/>
      <c r="G716" s="3"/>
      <c r="H716" s="3"/>
      <c r="J716" s="226"/>
      <c r="K716" s="3"/>
      <c r="L716" s="3"/>
      <c r="O716" s="227"/>
      <c r="Q716" s="94"/>
      <c r="R716" s="94"/>
      <c r="S716" s="94"/>
      <c r="T716" s="94"/>
    </row>
    <row r="717" ht="15.75" customHeight="1">
      <c r="A717" s="234"/>
      <c r="B717" s="222"/>
      <c r="C717" s="206"/>
      <c r="D717" s="207"/>
      <c r="E717" s="3"/>
      <c r="F717" s="3"/>
      <c r="G717" s="3"/>
      <c r="H717" s="3"/>
      <c r="J717" s="226"/>
      <c r="K717" s="3"/>
      <c r="L717" s="3"/>
      <c r="O717" s="227"/>
      <c r="Q717" s="94"/>
      <c r="R717" s="94"/>
      <c r="S717" s="94"/>
      <c r="T717" s="94"/>
    </row>
    <row r="718" ht="15.75" customHeight="1">
      <c r="A718" s="234"/>
      <c r="B718" s="222"/>
      <c r="C718" s="206"/>
      <c r="D718" s="207"/>
      <c r="E718" s="3"/>
      <c r="F718" s="3"/>
      <c r="G718" s="3"/>
      <c r="H718" s="3"/>
      <c r="J718" s="226"/>
      <c r="K718" s="3"/>
      <c r="L718" s="3"/>
      <c r="O718" s="227"/>
      <c r="Q718" s="94"/>
      <c r="R718" s="94"/>
      <c r="S718" s="94"/>
      <c r="T718" s="94"/>
    </row>
    <row r="719" ht="15.75" customHeight="1">
      <c r="A719" s="234"/>
      <c r="B719" s="222"/>
      <c r="C719" s="206"/>
      <c r="D719" s="207"/>
      <c r="E719" s="3"/>
      <c r="F719" s="3"/>
      <c r="G719" s="3"/>
      <c r="H719" s="3"/>
      <c r="J719" s="226"/>
      <c r="K719" s="3"/>
      <c r="L719" s="3"/>
      <c r="O719" s="227"/>
      <c r="Q719" s="94"/>
      <c r="R719" s="94"/>
      <c r="S719" s="94"/>
      <c r="T719" s="94"/>
    </row>
    <row r="720" ht="15.75" customHeight="1">
      <c r="A720" s="234"/>
      <c r="B720" s="222"/>
      <c r="C720" s="206"/>
      <c r="D720" s="207"/>
      <c r="E720" s="3"/>
      <c r="F720" s="3"/>
      <c r="G720" s="3"/>
      <c r="H720" s="3"/>
      <c r="J720" s="226"/>
      <c r="K720" s="3"/>
      <c r="L720" s="3"/>
      <c r="O720" s="227"/>
      <c r="Q720" s="94"/>
      <c r="R720" s="94"/>
      <c r="S720" s="94"/>
      <c r="T720" s="94"/>
    </row>
    <row r="721" ht="15.75" customHeight="1">
      <c r="A721" s="234"/>
      <c r="B721" s="222"/>
      <c r="C721" s="206"/>
      <c r="D721" s="207"/>
      <c r="E721" s="3"/>
      <c r="F721" s="3"/>
      <c r="G721" s="3"/>
      <c r="H721" s="3"/>
      <c r="J721" s="226"/>
      <c r="K721" s="3"/>
      <c r="L721" s="3"/>
      <c r="O721" s="227"/>
      <c r="Q721" s="94"/>
      <c r="R721" s="94"/>
      <c r="S721" s="94"/>
      <c r="T721" s="94"/>
    </row>
    <row r="722" ht="15.75" customHeight="1">
      <c r="A722" s="234"/>
      <c r="B722" s="222"/>
      <c r="C722" s="206"/>
      <c r="D722" s="207"/>
      <c r="E722" s="3"/>
      <c r="F722" s="3"/>
      <c r="G722" s="3"/>
      <c r="H722" s="3"/>
      <c r="J722" s="226"/>
      <c r="K722" s="3"/>
      <c r="L722" s="3"/>
      <c r="O722" s="227"/>
      <c r="Q722" s="94"/>
      <c r="R722" s="94"/>
      <c r="S722" s="94"/>
      <c r="T722" s="94"/>
    </row>
    <row r="723" ht="15.75" customHeight="1">
      <c r="A723" s="234"/>
      <c r="B723" s="222"/>
      <c r="C723" s="206"/>
      <c r="D723" s="207"/>
      <c r="E723" s="3"/>
      <c r="F723" s="3"/>
      <c r="G723" s="3"/>
      <c r="H723" s="3"/>
      <c r="J723" s="226"/>
      <c r="K723" s="3"/>
      <c r="L723" s="3"/>
      <c r="O723" s="227"/>
      <c r="Q723" s="94"/>
      <c r="R723" s="94"/>
      <c r="S723" s="94"/>
      <c r="T723" s="94"/>
    </row>
    <row r="724" ht="15.75" customHeight="1">
      <c r="A724" s="234"/>
      <c r="B724" s="222"/>
      <c r="C724" s="206"/>
      <c r="D724" s="207"/>
      <c r="E724" s="3"/>
      <c r="F724" s="3"/>
      <c r="G724" s="3"/>
      <c r="H724" s="3"/>
      <c r="J724" s="226"/>
      <c r="K724" s="3"/>
      <c r="L724" s="3"/>
      <c r="O724" s="227"/>
      <c r="Q724" s="94"/>
      <c r="R724" s="94"/>
      <c r="S724" s="94"/>
      <c r="T724" s="94"/>
    </row>
    <row r="725" ht="15.75" customHeight="1">
      <c r="A725" s="234"/>
      <c r="B725" s="222"/>
      <c r="C725" s="206"/>
      <c r="D725" s="207"/>
      <c r="E725" s="3"/>
      <c r="F725" s="3"/>
      <c r="G725" s="3"/>
      <c r="H725" s="3"/>
      <c r="J725" s="226"/>
      <c r="K725" s="3"/>
      <c r="L725" s="3"/>
      <c r="O725" s="227"/>
      <c r="Q725" s="94"/>
      <c r="R725" s="94"/>
      <c r="S725" s="94"/>
      <c r="T725" s="94"/>
    </row>
    <row r="726" ht="15.75" customHeight="1">
      <c r="A726" s="234"/>
      <c r="B726" s="222"/>
      <c r="C726" s="206"/>
      <c r="D726" s="207"/>
      <c r="E726" s="3"/>
      <c r="F726" s="3"/>
      <c r="G726" s="3"/>
      <c r="H726" s="3"/>
      <c r="J726" s="226"/>
      <c r="K726" s="3"/>
      <c r="L726" s="3"/>
      <c r="O726" s="227"/>
      <c r="Q726" s="94"/>
      <c r="R726" s="94"/>
      <c r="S726" s="94"/>
      <c r="T726" s="94"/>
    </row>
    <row r="727" ht="15.75" customHeight="1">
      <c r="A727" s="234"/>
      <c r="B727" s="222"/>
      <c r="C727" s="206"/>
      <c r="D727" s="207"/>
      <c r="E727" s="3"/>
      <c r="F727" s="3"/>
      <c r="G727" s="3"/>
      <c r="H727" s="3"/>
      <c r="J727" s="226"/>
      <c r="K727" s="3"/>
      <c r="L727" s="3"/>
      <c r="O727" s="227"/>
      <c r="Q727" s="94"/>
      <c r="R727" s="94"/>
      <c r="S727" s="94"/>
      <c r="T727" s="94"/>
    </row>
    <row r="728" ht="15.75" customHeight="1">
      <c r="A728" s="234"/>
      <c r="B728" s="222"/>
      <c r="C728" s="206"/>
      <c r="D728" s="207"/>
      <c r="E728" s="3"/>
      <c r="F728" s="3"/>
      <c r="G728" s="3"/>
      <c r="H728" s="3"/>
      <c r="J728" s="226"/>
      <c r="K728" s="3"/>
      <c r="L728" s="3"/>
      <c r="O728" s="227"/>
      <c r="Q728" s="94"/>
      <c r="R728" s="94"/>
      <c r="S728" s="94"/>
      <c r="T728" s="94"/>
    </row>
    <row r="729" ht="15.75" customHeight="1">
      <c r="A729" s="234"/>
      <c r="B729" s="222"/>
      <c r="C729" s="206"/>
      <c r="D729" s="207"/>
      <c r="E729" s="3"/>
      <c r="F729" s="3"/>
      <c r="G729" s="3"/>
      <c r="H729" s="3"/>
      <c r="J729" s="226"/>
      <c r="K729" s="3"/>
      <c r="L729" s="3"/>
      <c r="O729" s="227"/>
      <c r="Q729" s="94"/>
      <c r="R729" s="94"/>
      <c r="S729" s="94"/>
      <c r="T729" s="94"/>
    </row>
    <row r="730" ht="15.75" customHeight="1">
      <c r="A730" s="234"/>
      <c r="B730" s="222"/>
      <c r="C730" s="206"/>
      <c r="D730" s="207"/>
      <c r="E730" s="3"/>
      <c r="F730" s="3"/>
      <c r="G730" s="3"/>
      <c r="H730" s="3"/>
      <c r="J730" s="226"/>
      <c r="K730" s="3"/>
      <c r="L730" s="3"/>
      <c r="O730" s="227"/>
      <c r="Q730" s="94"/>
      <c r="R730" s="94"/>
      <c r="S730" s="94"/>
      <c r="T730" s="94"/>
    </row>
    <row r="731" ht="15.75" customHeight="1">
      <c r="A731" s="234"/>
      <c r="B731" s="222"/>
      <c r="C731" s="206"/>
      <c r="D731" s="207"/>
      <c r="E731" s="3"/>
      <c r="F731" s="3"/>
      <c r="G731" s="3"/>
      <c r="H731" s="3"/>
      <c r="J731" s="226"/>
      <c r="K731" s="3"/>
      <c r="L731" s="3"/>
      <c r="O731" s="227"/>
      <c r="Q731" s="94"/>
      <c r="R731" s="94"/>
      <c r="S731" s="94"/>
      <c r="T731" s="94"/>
    </row>
    <row r="732" ht="15.75" customHeight="1">
      <c r="A732" s="234"/>
      <c r="B732" s="222"/>
      <c r="C732" s="206"/>
      <c r="D732" s="207"/>
      <c r="E732" s="3"/>
      <c r="F732" s="3"/>
      <c r="G732" s="3"/>
      <c r="H732" s="3"/>
      <c r="J732" s="226"/>
      <c r="K732" s="3"/>
      <c r="L732" s="3"/>
      <c r="O732" s="227"/>
      <c r="Q732" s="94"/>
      <c r="R732" s="94"/>
      <c r="S732" s="94"/>
      <c r="T732" s="94"/>
    </row>
    <row r="733" ht="15.75" customHeight="1">
      <c r="A733" s="234"/>
      <c r="B733" s="222"/>
      <c r="C733" s="206"/>
      <c r="D733" s="207"/>
      <c r="E733" s="3"/>
      <c r="F733" s="3"/>
      <c r="G733" s="3"/>
      <c r="H733" s="3"/>
      <c r="J733" s="226"/>
      <c r="K733" s="3"/>
      <c r="L733" s="3"/>
      <c r="O733" s="227"/>
      <c r="Q733" s="94"/>
      <c r="R733" s="94"/>
      <c r="S733" s="94"/>
      <c r="T733" s="94"/>
    </row>
    <row r="734" ht="15.75" customHeight="1">
      <c r="A734" s="234"/>
      <c r="B734" s="222"/>
      <c r="C734" s="206"/>
      <c r="D734" s="207"/>
      <c r="E734" s="3"/>
      <c r="F734" s="3"/>
      <c r="G734" s="3"/>
      <c r="H734" s="3"/>
      <c r="J734" s="226"/>
      <c r="K734" s="3"/>
      <c r="L734" s="3"/>
      <c r="O734" s="227"/>
      <c r="Q734" s="94"/>
      <c r="R734" s="94"/>
      <c r="S734" s="94"/>
      <c r="T734" s="94"/>
    </row>
    <row r="735" ht="15.75" customHeight="1">
      <c r="A735" s="234"/>
      <c r="B735" s="222"/>
      <c r="C735" s="206"/>
      <c r="D735" s="207"/>
      <c r="E735" s="3"/>
      <c r="F735" s="3"/>
      <c r="G735" s="3"/>
      <c r="H735" s="3"/>
      <c r="J735" s="226"/>
      <c r="K735" s="3"/>
      <c r="L735" s="3"/>
      <c r="O735" s="227"/>
      <c r="Q735" s="94"/>
      <c r="R735" s="94"/>
      <c r="S735" s="94"/>
      <c r="T735" s="94"/>
    </row>
    <row r="736" ht="15.75" customHeight="1">
      <c r="A736" s="234"/>
      <c r="B736" s="222"/>
      <c r="C736" s="206"/>
      <c r="D736" s="207"/>
      <c r="E736" s="3"/>
      <c r="F736" s="3"/>
      <c r="G736" s="3"/>
      <c r="H736" s="3"/>
      <c r="J736" s="226"/>
      <c r="K736" s="3"/>
      <c r="L736" s="3"/>
      <c r="O736" s="227"/>
      <c r="Q736" s="94"/>
      <c r="R736" s="94"/>
      <c r="S736" s="94"/>
      <c r="T736" s="94"/>
    </row>
    <row r="737" ht="15.75" customHeight="1">
      <c r="A737" s="234"/>
      <c r="B737" s="222"/>
      <c r="C737" s="206"/>
      <c r="D737" s="207"/>
      <c r="E737" s="3"/>
      <c r="F737" s="3"/>
      <c r="G737" s="3"/>
      <c r="H737" s="3"/>
      <c r="J737" s="226"/>
      <c r="K737" s="3"/>
      <c r="L737" s="3"/>
      <c r="O737" s="227"/>
      <c r="Q737" s="94"/>
      <c r="R737" s="94"/>
      <c r="S737" s="94"/>
      <c r="T737" s="94"/>
    </row>
    <row r="738" ht="15.75" customHeight="1">
      <c r="A738" s="234"/>
      <c r="B738" s="222"/>
      <c r="C738" s="206"/>
      <c r="D738" s="207"/>
      <c r="E738" s="3"/>
      <c r="F738" s="3"/>
      <c r="G738" s="3"/>
      <c r="H738" s="3"/>
      <c r="J738" s="226"/>
      <c r="K738" s="3"/>
      <c r="L738" s="3"/>
      <c r="O738" s="227"/>
      <c r="Q738" s="94"/>
      <c r="R738" s="94"/>
      <c r="S738" s="94"/>
      <c r="T738" s="94"/>
    </row>
    <row r="739" ht="15.75" customHeight="1">
      <c r="A739" s="234"/>
      <c r="B739" s="222"/>
      <c r="C739" s="206"/>
      <c r="D739" s="207"/>
      <c r="E739" s="3"/>
      <c r="F739" s="3"/>
      <c r="G739" s="3"/>
      <c r="H739" s="3"/>
      <c r="J739" s="226"/>
      <c r="K739" s="3"/>
      <c r="L739" s="3"/>
      <c r="O739" s="227"/>
      <c r="Q739" s="94"/>
      <c r="R739" s="94"/>
      <c r="S739" s="94"/>
      <c r="T739" s="94"/>
    </row>
    <row r="740" ht="15.75" customHeight="1">
      <c r="A740" s="234"/>
      <c r="B740" s="222"/>
      <c r="C740" s="206"/>
      <c r="D740" s="207"/>
      <c r="E740" s="3"/>
      <c r="F740" s="3"/>
      <c r="G740" s="3"/>
      <c r="H740" s="3"/>
      <c r="J740" s="226"/>
      <c r="K740" s="3"/>
      <c r="L740" s="3"/>
      <c r="O740" s="227"/>
      <c r="Q740" s="94"/>
      <c r="R740" s="94"/>
      <c r="S740" s="94"/>
      <c r="T740" s="94"/>
    </row>
    <row r="741" ht="15.75" customHeight="1">
      <c r="A741" s="234"/>
      <c r="B741" s="222"/>
      <c r="C741" s="206"/>
      <c r="D741" s="207"/>
      <c r="E741" s="3"/>
      <c r="F741" s="3"/>
      <c r="G741" s="3"/>
      <c r="H741" s="3"/>
      <c r="J741" s="226"/>
      <c r="K741" s="3"/>
      <c r="L741" s="3"/>
      <c r="O741" s="227"/>
      <c r="Q741" s="94"/>
      <c r="R741" s="94"/>
      <c r="S741" s="94"/>
      <c r="T741" s="94"/>
    </row>
    <row r="742" ht="15.75" customHeight="1">
      <c r="A742" s="234"/>
      <c r="B742" s="222"/>
      <c r="C742" s="206"/>
      <c r="D742" s="207"/>
      <c r="E742" s="3"/>
      <c r="F742" s="3"/>
      <c r="G742" s="3"/>
      <c r="H742" s="3"/>
      <c r="J742" s="226"/>
      <c r="K742" s="3"/>
      <c r="L742" s="3"/>
      <c r="O742" s="227"/>
      <c r="Q742" s="94"/>
      <c r="R742" s="94"/>
      <c r="S742" s="94"/>
      <c r="T742" s="94"/>
    </row>
    <row r="743" ht="15.75" customHeight="1">
      <c r="A743" s="234"/>
      <c r="B743" s="222"/>
      <c r="C743" s="206"/>
      <c r="D743" s="207"/>
      <c r="E743" s="3"/>
      <c r="F743" s="3"/>
      <c r="G743" s="3"/>
      <c r="H743" s="3"/>
      <c r="J743" s="226"/>
      <c r="K743" s="3"/>
      <c r="L743" s="3"/>
      <c r="O743" s="227"/>
      <c r="Q743" s="94"/>
      <c r="R743" s="94"/>
      <c r="S743" s="94"/>
      <c r="T743" s="94"/>
    </row>
    <row r="744" ht="15.75" customHeight="1">
      <c r="A744" s="234"/>
      <c r="B744" s="222"/>
      <c r="C744" s="206"/>
      <c r="D744" s="207"/>
      <c r="E744" s="3"/>
      <c r="F744" s="3"/>
      <c r="G744" s="3"/>
      <c r="H744" s="3"/>
      <c r="J744" s="226"/>
      <c r="K744" s="3"/>
      <c r="L744" s="3"/>
      <c r="O744" s="227"/>
      <c r="Q744" s="94"/>
      <c r="R744" s="94"/>
      <c r="S744" s="94"/>
      <c r="T744" s="94"/>
    </row>
    <row r="745" ht="15.75" customHeight="1">
      <c r="A745" s="234"/>
      <c r="B745" s="222"/>
      <c r="C745" s="206"/>
      <c r="D745" s="207"/>
      <c r="E745" s="3"/>
      <c r="F745" s="3"/>
      <c r="G745" s="3"/>
      <c r="H745" s="3"/>
      <c r="J745" s="226"/>
      <c r="K745" s="3"/>
      <c r="L745" s="3"/>
      <c r="O745" s="227"/>
      <c r="Q745" s="94"/>
      <c r="R745" s="94"/>
      <c r="S745" s="94"/>
      <c r="T745" s="94"/>
    </row>
    <row r="746" ht="15.75" customHeight="1">
      <c r="A746" s="234"/>
      <c r="B746" s="222"/>
      <c r="C746" s="206"/>
      <c r="D746" s="207"/>
      <c r="E746" s="3"/>
      <c r="F746" s="3"/>
      <c r="G746" s="3"/>
      <c r="H746" s="3"/>
      <c r="J746" s="226"/>
      <c r="K746" s="3"/>
      <c r="L746" s="3"/>
      <c r="O746" s="227"/>
      <c r="Q746" s="94"/>
      <c r="R746" s="94"/>
      <c r="S746" s="94"/>
      <c r="T746" s="94"/>
    </row>
    <row r="747" ht="15.75" customHeight="1">
      <c r="A747" s="234"/>
      <c r="B747" s="222"/>
      <c r="C747" s="206"/>
      <c r="D747" s="207"/>
      <c r="E747" s="3"/>
      <c r="F747" s="3"/>
      <c r="G747" s="3"/>
      <c r="H747" s="3"/>
      <c r="J747" s="226"/>
      <c r="K747" s="3"/>
      <c r="L747" s="3"/>
      <c r="O747" s="227"/>
      <c r="Q747" s="94"/>
      <c r="R747" s="94"/>
      <c r="S747" s="94"/>
      <c r="T747" s="94"/>
    </row>
    <row r="748" ht="15.75" customHeight="1">
      <c r="A748" s="234"/>
      <c r="B748" s="222"/>
      <c r="C748" s="206"/>
      <c r="D748" s="207"/>
      <c r="E748" s="3"/>
      <c r="F748" s="3"/>
      <c r="G748" s="3"/>
      <c r="H748" s="3"/>
      <c r="J748" s="226"/>
      <c r="K748" s="3"/>
      <c r="L748" s="3"/>
      <c r="O748" s="227"/>
      <c r="Q748" s="94"/>
      <c r="R748" s="94"/>
      <c r="S748" s="94"/>
      <c r="T748" s="94"/>
    </row>
    <row r="749" ht="15.75" customHeight="1">
      <c r="A749" s="234"/>
      <c r="B749" s="222"/>
      <c r="C749" s="206"/>
      <c r="D749" s="207"/>
      <c r="E749" s="3"/>
      <c r="F749" s="3"/>
      <c r="G749" s="3"/>
      <c r="H749" s="3"/>
      <c r="J749" s="226"/>
      <c r="K749" s="3"/>
      <c r="L749" s="3"/>
      <c r="O749" s="227"/>
      <c r="Q749" s="94"/>
      <c r="R749" s="94"/>
      <c r="S749" s="94"/>
      <c r="T749" s="94"/>
    </row>
    <row r="750" ht="15.75" customHeight="1">
      <c r="A750" s="234"/>
      <c r="B750" s="222"/>
      <c r="C750" s="206"/>
      <c r="D750" s="207"/>
      <c r="E750" s="3"/>
      <c r="F750" s="3"/>
      <c r="G750" s="3"/>
      <c r="H750" s="3"/>
      <c r="J750" s="226"/>
      <c r="K750" s="3"/>
      <c r="L750" s="3"/>
      <c r="O750" s="227"/>
      <c r="Q750" s="94"/>
      <c r="R750" s="94"/>
      <c r="S750" s="94"/>
      <c r="T750" s="94"/>
    </row>
    <row r="751" ht="15.75" customHeight="1">
      <c r="A751" s="234"/>
      <c r="B751" s="222"/>
      <c r="C751" s="206"/>
      <c r="D751" s="207"/>
      <c r="E751" s="3"/>
      <c r="F751" s="3"/>
      <c r="G751" s="3"/>
      <c r="H751" s="3"/>
      <c r="J751" s="226"/>
      <c r="K751" s="3"/>
      <c r="L751" s="3"/>
      <c r="O751" s="227"/>
      <c r="Q751" s="94"/>
      <c r="R751" s="94"/>
      <c r="S751" s="94"/>
      <c r="T751" s="94"/>
    </row>
    <row r="752" ht="15.75" customHeight="1">
      <c r="A752" s="234"/>
      <c r="B752" s="222"/>
      <c r="C752" s="206"/>
      <c r="D752" s="207"/>
      <c r="E752" s="3"/>
      <c r="F752" s="3"/>
      <c r="G752" s="3"/>
      <c r="H752" s="3"/>
      <c r="J752" s="226"/>
      <c r="K752" s="3"/>
      <c r="L752" s="3"/>
      <c r="O752" s="227"/>
      <c r="Q752" s="94"/>
      <c r="R752" s="94"/>
      <c r="S752" s="94"/>
      <c r="T752" s="94"/>
    </row>
    <row r="753" ht="15.75" customHeight="1">
      <c r="A753" s="234"/>
      <c r="B753" s="222"/>
      <c r="C753" s="206"/>
      <c r="D753" s="207"/>
      <c r="E753" s="3"/>
      <c r="F753" s="3"/>
      <c r="G753" s="3"/>
      <c r="H753" s="3"/>
      <c r="J753" s="226"/>
      <c r="K753" s="3"/>
      <c r="L753" s="3"/>
      <c r="O753" s="227"/>
      <c r="Q753" s="94"/>
      <c r="R753" s="94"/>
      <c r="S753" s="94"/>
      <c r="T753" s="94"/>
    </row>
    <row r="754" ht="15.75" customHeight="1">
      <c r="A754" s="234"/>
      <c r="B754" s="222"/>
      <c r="C754" s="206"/>
      <c r="D754" s="207"/>
      <c r="E754" s="3"/>
      <c r="F754" s="3"/>
      <c r="G754" s="3"/>
      <c r="H754" s="3"/>
      <c r="J754" s="226"/>
      <c r="K754" s="3"/>
      <c r="L754" s="3"/>
      <c r="O754" s="227"/>
      <c r="Q754" s="94"/>
      <c r="R754" s="94"/>
      <c r="S754" s="94"/>
      <c r="T754" s="94"/>
    </row>
    <row r="755" ht="15.75" customHeight="1">
      <c r="A755" s="234"/>
      <c r="B755" s="222"/>
      <c r="C755" s="206"/>
      <c r="D755" s="207"/>
      <c r="E755" s="3"/>
      <c r="F755" s="3"/>
      <c r="G755" s="3"/>
      <c r="H755" s="3"/>
      <c r="J755" s="226"/>
      <c r="K755" s="3"/>
      <c r="L755" s="3"/>
      <c r="O755" s="227"/>
      <c r="Q755" s="94"/>
      <c r="R755" s="94"/>
      <c r="S755" s="94"/>
      <c r="T755" s="94"/>
    </row>
    <row r="756" ht="15.75" customHeight="1">
      <c r="A756" s="234"/>
      <c r="B756" s="222"/>
      <c r="C756" s="206"/>
      <c r="D756" s="207"/>
      <c r="E756" s="3"/>
      <c r="F756" s="3"/>
      <c r="G756" s="3"/>
      <c r="H756" s="3"/>
      <c r="J756" s="226"/>
      <c r="K756" s="3"/>
      <c r="L756" s="3"/>
      <c r="O756" s="227"/>
      <c r="Q756" s="94"/>
      <c r="R756" s="94"/>
      <c r="S756" s="94"/>
      <c r="T756" s="94"/>
    </row>
    <row r="757" ht="15.75" customHeight="1">
      <c r="A757" s="234"/>
      <c r="B757" s="222"/>
      <c r="C757" s="206"/>
      <c r="D757" s="207"/>
      <c r="E757" s="3"/>
      <c r="F757" s="3"/>
      <c r="G757" s="3"/>
      <c r="H757" s="3"/>
      <c r="J757" s="226"/>
      <c r="K757" s="3"/>
      <c r="L757" s="3"/>
      <c r="O757" s="227"/>
      <c r="Q757" s="94"/>
      <c r="R757" s="94"/>
      <c r="S757" s="94"/>
      <c r="T757" s="94"/>
    </row>
    <row r="758" ht="15.75" customHeight="1">
      <c r="A758" s="234"/>
      <c r="B758" s="222"/>
      <c r="C758" s="206"/>
      <c r="D758" s="207"/>
      <c r="E758" s="3"/>
      <c r="F758" s="3"/>
      <c r="G758" s="3"/>
      <c r="H758" s="3"/>
      <c r="J758" s="226"/>
      <c r="K758" s="3"/>
      <c r="L758" s="3"/>
      <c r="O758" s="227"/>
      <c r="Q758" s="94"/>
      <c r="R758" s="94"/>
      <c r="S758" s="94"/>
      <c r="T758" s="94"/>
    </row>
    <row r="759" ht="15.75" customHeight="1">
      <c r="A759" s="234"/>
      <c r="B759" s="222"/>
      <c r="C759" s="206"/>
      <c r="D759" s="207"/>
      <c r="E759" s="3"/>
      <c r="F759" s="3"/>
      <c r="G759" s="3"/>
      <c r="H759" s="3"/>
      <c r="J759" s="226"/>
      <c r="K759" s="3"/>
      <c r="L759" s="3"/>
      <c r="O759" s="227"/>
      <c r="Q759" s="94"/>
      <c r="R759" s="94"/>
      <c r="S759" s="94"/>
      <c r="T759" s="94"/>
    </row>
    <row r="760" ht="15.75" customHeight="1">
      <c r="A760" s="234"/>
      <c r="B760" s="222"/>
      <c r="C760" s="206"/>
      <c r="D760" s="207"/>
      <c r="E760" s="3"/>
      <c r="F760" s="3"/>
      <c r="G760" s="3"/>
      <c r="H760" s="3"/>
      <c r="J760" s="226"/>
      <c r="K760" s="3"/>
      <c r="L760" s="3"/>
      <c r="O760" s="227"/>
      <c r="Q760" s="94"/>
      <c r="R760" s="94"/>
      <c r="S760" s="94"/>
      <c r="T760" s="94"/>
    </row>
    <row r="761" ht="15.75" customHeight="1">
      <c r="A761" s="234"/>
      <c r="B761" s="222"/>
      <c r="C761" s="206"/>
      <c r="D761" s="207"/>
      <c r="E761" s="3"/>
      <c r="F761" s="3"/>
      <c r="G761" s="3"/>
      <c r="H761" s="3"/>
      <c r="J761" s="226"/>
      <c r="K761" s="3"/>
      <c r="L761" s="3"/>
      <c r="O761" s="227"/>
      <c r="Q761" s="94"/>
      <c r="R761" s="94"/>
      <c r="S761" s="94"/>
      <c r="T761" s="94"/>
    </row>
    <row r="762" ht="15.75" customHeight="1">
      <c r="A762" s="234"/>
      <c r="B762" s="222"/>
      <c r="C762" s="206"/>
      <c r="D762" s="207"/>
      <c r="E762" s="3"/>
      <c r="F762" s="3"/>
      <c r="G762" s="3"/>
      <c r="H762" s="3"/>
      <c r="J762" s="226"/>
      <c r="K762" s="3"/>
      <c r="L762" s="3"/>
      <c r="O762" s="227"/>
      <c r="Q762" s="94"/>
      <c r="R762" s="94"/>
      <c r="S762" s="94"/>
      <c r="T762" s="94"/>
    </row>
    <row r="763" ht="15.75" customHeight="1">
      <c r="A763" s="234"/>
      <c r="B763" s="222"/>
      <c r="C763" s="206"/>
      <c r="D763" s="207"/>
      <c r="E763" s="3"/>
      <c r="F763" s="3"/>
      <c r="G763" s="3"/>
      <c r="H763" s="3"/>
      <c r="J763" s="226"/>
      <c r="K763" s="3"/>
      <c r="L763" s="3"/>
      <c r="O763" s="227"/>
      <c r="Q763" s="94"/>
      <c r="R763" s="94"/>
      <c r="S763" s="94"/>
      <c r="T763" s="94"/>
    </row>
    <row r="764" ht="15.75" customHeight="1">
      <c r="A764" s="234"/>
      <c r="B764" s="222"/>
      <c r="C764" s="206"/>
      <c r="D764" s="207"/>
      <c r="E764" s="3"/>
      <c r="F764" s="3"/>
      <c r="G764" s="3"/>
      <c r="H764" s="3"/>
      <c r="J764" s="226"/>
      <c r="K764" s="3"/>
      <c r="L764" s="3"/>
      <c r="O764" s="227"/>
      <c r="Q764" s="94"/>
      <c r="R764" s="94"/>
      <c r="S764" s="94"/>
      <c r="T764" s="94"/>
    </row>
    <row r="765" ht="15.75" customHeight="1">
      <c r="A765" s="234"/>
      <c r="B765" s="222"/>
      <c r="C765" s="206"/>
      <c r="D765" s="207"/>
      <c r="E765" s="3"/>
      <c r="F765" s="3"/>
      <c r="G765" s="3"/>
      <c r="H765" s="3"/>
      <c r="J765" s="226"/>
      <c r="K765" s="3"/>
      <c r="L765" s="3"/>
      <c r="O765" s="227"/>
      <c r="Q765" s="94"/>
      <c r="R765" s="94"/>
      <c r="S765" s="94"/>
      <c r="T765" s="94"/>
    </row>
    <row r="766" ht="15.75" customHeight="1">
      <c r="A766" s="234"/>
      <c r="B766" s="222"/>
      <c r="C766" s="206"/>
      <c r="D766" s="207"/>
      <c r="E766" s="3"/>
      <c r="F766" s="3"/>
      <c r="G766" s="3"/>
      <c r="H766" s="3"/>
      <c r="J766" s="226"/>
      <c r="K766" s="3"/>
      <c r="L766" s="3"/>
      <c r="O766" s="227"/>
      <c r="Q766" s="94"/>
      <c r="R766" s="94"/>
      <c r="S766" s="94"/>
      <c r="T766" s="94"/>
    </row>
    <row r="767" ht="15.75" customHeight="1">
      <c r="A767" s="234"/>
      <c r="B767" s="222"/>
      <c r="C767" s="206"/>
      <c r="D767" s="207"/>
      <c r="E767" s="3"/>
      <c r="F767" s="3"/>
      <c r="G767" s="3"/>
      <c r="H767" s="3"/>
      <c r="J767" s="226"/>
      <c r="K767" s="3"/>
      <c r="L767" s="3"/>
      <c r="O767" s="227"/>
      <c r="Q767" s="94"/>
      <c r="R767" s="94"/>
      <c r="S767" s="94"/>
      <c r="T767" s="94"/>
    </row>
    <row r="768" ht="15.75" customHeight="1">
      <c r="A768" s="234"/>
      <c r="B768" s="222"/>
      <c r="C768" s="206"/>
      <c r="D768" s="207"/>
      <c r="E768" s="3"/>
      <c r="F768" s="3"/>
      <c r="G768" s="3"/>
      <c r="H768" s="3"/>
      <c r="J768" s="226"/>
      <c r="K768" s="3"/>
      <c r="L768" s="3"/>
      <c r="O768" s="227"/>
      <c r="Q768" s="94"/>
      <c r="R768" s="94"/>
      <c r="S768" s="94"/>
      <c r="T768" s="94"/>
    </row>
    <row r="769" ht="15.75" customHeight="1">
      <c r="A769" s="234"/>
      <c r="B769" s="222"/>
      <c r="C769" s="206"/>
      <c r="D769" s="207"/>
      <c r="E769" s="3"/>
      <c r="F769" s="3"/>
      <c r="G769" s="3"/>
      <c r="H769" s="3"/>
      <c r="J769" s="226"/>
      <c r="K769" s="3"/>
      <c r="L769" s="3"/>
      <c r="O769" s="227"/>
      <c r="Q769" s="94"/>
      <c r="R769" s="94"/>
      <c r="S769" s="94"/>
      <c r="T769" s="94"/>
    </row>
    <row r="770" ht="15.75" customHeight="1">
      <c r="A770" s="234"/>
      <c r="B770" s="222"/>
      <c r="C770" s="206"/>
      <c r="D770" s="207"/>
      <c r="E770" s="3"/>
      <c r="F770" s="3"/>
      <c r="G770" s="3"/>
      <c r="H770" s="3"/>
      <c r="J770" s="226"/>
      <c r="K770" s="3"/>
      <c r="L770" s="3"/>
      <c r="O770" s="227"/>
      <c r="Q770" s="94"/>
      <c r="R770" s="94"/>
      <c r="S770" s="94"/>
      <c r="T770" s="94"/>
    </row>
    <row r="771" ht="15.75" customHeight="1">
      <c r="A771" s="234"/>
      <c r="B771" s="222"/>
      <c r="C771" s="206"/>
      <c r="D771" s="207"/>
      <c r="E771" s="3"/>
      <c r="F771" s="3"/>
      <c r="G771" s="3"/>
      <c r="H771" s="3"/>
      <c r="J771" s="226"/>
      <c r="K771" s="3"/>
      <c r="L771" s="3"/>
      <c r="O771" s="227"/>
      <c r="Q771" s="94"/>
      <c r="R771" s="94"/>
      <c r="S771" s="94"/>
      <c r="T771" s="94"/>
    </row>
    <row r="772" ht="15.75" customHeight="1">
      <c r="A772" s="234"/>
      <c r="B772" s="222"/>
      <c r="C772" s="206"/>
      <c r="D772" s="207"/>
      <c r="E772" s="3"/>
      <c r="F772" s="3"/>
      <c r="G772" s="3"/>
      <c r="H772" s="3"/>
      <c r="J772" s="226"/>
      <c r="K772" s="3"/>
      <c r="L772" s="3"/>
      <c r="O772" s="227"/>
      <c r="Q772" s="94"/>
      <c r="R772" s="94"/>
      <c r="S772" s="94"/>
      <c r="T772" s="94"/>
    </row>
    <row r="773" ht="15.75" customHeight="1">
      <c r="A773" s="234"/>
      <c r="B773" s="222"/>
      <c r="C773" s="206"/>
      <c r="D773" s="207"/>
      <c r="E773" s="3"/>
      <c r="F773" s="3"/>
      <c r="G773" s="3"/>
      <c r="H773" s="3"/>
      <c r="J773" s="226"/>
      <c r="K773" s="3"/>
      <c r="L773" s="3"/>
      <c r="O773" s="227"/>
      <c r="Q773" s="94"/>
      <c r="R773" s="94"/>
      <c r="S773" s="94"/>
      <c r="T773" s="94"/>
    </row>
    <row r="774" ht="15.75" customHeight="1">
      <c r="A774" s="234"/>
      <c r="B774" s="222"/>
      <c r="C774" s="206"/>
      <c r="D774" s="207"/>
      <c r="E774" s="3"/>
      <c r="F774" s="3"/>
      <c r="G774" s="3"/>
      <c r="H774" s="3"/>
      <c r="J774" s="226"/>
      <c r="K774" s="3"/>
      <c r="L774" s="3"/>
      <c r="O774" s="227"/>
      <c r="Q774" s="94"/>
      <c r="R774" s="94"/>
      <c r="S774" s="94"/>
      <c r="T774" s="94"/>
    </row>
    <row r="775" ht="15.75" customHeight="1">
      <c r="A775" s="234"/>
      <c r="B775" s="222"/>
      <c r="C775" s="206"/>
      <c r="D775" s="207"/>
      <c r="E775" s="3"/>
      <c r="F775" s="3"/>
      <c r="G775" s="3"/>
      <c r="H775" s="3"/>
      <c r="J775" s="226"/>
      <c r="K775" s="3"/>
      <c r="L775" s="3"/>
      <c r="O775" s="227"/>
      <c r="Q775" s="94"/>
      <c r="R775" s="94"/>
      <c r="S775" s="94"/>
      <c r="T775" s="94"/>
    </row>
    <row r="776" ht="15.75" customHeight="1">
      <c r="A776" s="234"/>
      <c r="B776" s="222"/>
      <c r="C776" s="206"/>
      <c r="D776" s="207"/>
      <c r="E776" s="3"/>
      <c r="F776" s="3"/>
      <c r="G776" s="3"/>
      <c r="H776" s="3"/>
      <c r="J776" s="226"/>
      <c r="K776" s="3"/>
      <c r="L776" s="3"/>
      <c r="O776" s="227"/>
      <c r="Q776" s="94"/>
      <c r="R776" s="94"/>
      <c r="S776" s="94"/>
      <c r="T776" s="94"/>
    </row>
    <row r="777" ht="15.75" customHeight="1">
      <c r="A777" s="234"/>
      <c r="B777" s="222"/>
      <c r="C777" s="206"/>
      <c r="D777" s="207"/>
      <c r="E777" s="3"/>
      <c r="F777" s="3"/>
      <c r="G777" s="3"/>
      <c r="H777" s="3"/>
      <c r="J777" s="226"/>
      <c r="K777" s="3"/>
      <c r="L777" s="3"/>
      <c r="O777" s="227"/>
      <c r="Q777" s="94"/>
      <c r="R777" s="94"/>
      <c r="S777" s="94"/>
      <c r="T777" s="94"/>
    </row>
    <row r="778" ht="15.75" customHeight="1">
      <c r="A778" s="234"/>
      <c r="B778" s="222"/>
      <c r="C778" s="206"/>
      <c r="D778" s="207"/>
      <c r="E778" s="3"/>
      <c r="F778" s="3"/>
      <c r="G778" s="3"/>
      <c r="H778" s="3"/>
      <c r="J778" s="226"/>
      <c r="K778" s="3"/>
      <c r="L778" s="3"/>
      <c r="O778" s="227"/>
      <c r="Q778" s="94"/>
      <c r="R778" s="94"/>
      <c r="S778" s="94"/>
      <c r="T778" s="94"/>
    </row>
    <row r="779" ht="15.75" customHeight="1">
      <c r="A779" s="234"/>
      <c r="B779" s="222"/>
      <c r="C779" s="206"/>
      <c r="D779" s="207"/>
      <c r="E779" s="3"/>
      <c r="F779" s="3"/>
      <c r="G779" s="3"/>
      <c r="H779" s="3"/>
      <c r="J779" s="226"/>
      <c r="K779" s="3"/>
      <c r="L779" s="3"/>
      <c r="O779" s="227"/>
      <c r="Q779" s="94"/>
      <c r="R779" s="94"/>
      <c r="S779" s="94"/>
      <c r="T779" s="94"/>
    </row>
    <row r="780" ht="15.75" customHeight="1">
      <c r="A780" s="234"/>
      <c r="B780" s="222"/>
      <c r="C780" s="206"/>
      <c r="D780" s="207"/>
      <c r="E780" s="3"/>
      <c r="F780" s="3"/>
      <c r="G780" s="3"/>
      <c r="H780" s="3"/>
      <c r="J780" s="226"/>
      <c r="K780" s="3"/>
      <c r="L780" s="3"/>
      <c r="O780" s="227"/>
      <c r="Q780" s="94"/>
      <c r="R780" s="94"/>
      <c r="S780" s="94"/>
      <c r="T780" s="94"/>
    </row>
    <row r="781" ht="15.75" customHeight="1">
      <c r="A781" s="234"/>
      <c r="B781" s="222"/>
      <c r="C781" s="206"/>
      <c r="D781" s="207"/>
      <c r="E781" s="3"/>
      <c r="F781" s="3"/>
      <c r="G781" s="3"/>
      <c r="H781" s="3"/>
      <c r="J781" s="226"/>
      <c r="K781" s="3"/>
      <c r="L781" s="3"/>
      <c r="O781" s="227"/>
      <c r="Q781" s="94"/>
      <c r="R781" s="94"/>
      <c r="S781" s="94"/>
      <c r="T781" s="94"/>
    </row>
    <row r="782" ht="15.75" customHeight="1">
      <c r="A782" s="234"/>
      <c r="B782" s="222"/>
      <c r="C782" s="206"/>
      <c r="D782" s="207"/>
      <c r="E782" s="3"/>
      <c r="F782" s="3"/>
      <c r="G782" s="3"/>
      <c r="H782" s="3"/>
      <c r="J782" s="226"/>
      <c r="K782" s="3"/>
      <c r="L782" s="3"/>
      <c r="O782" s="227"/>
      <c r="Q782" s="94"/>
      <c r="R782" s="94"/>
      <c r="S782" s="94"/>
      <c r="T782" s="94"/>
    </row>
    <row r="783" ht="15.75" customHeight="1">
      <c r="A783" s="234"/>
      <c r="B783" s="222"/>
      <c r="C783" s="206"/>
      <c r="D783" s="207"/>
      <c r="E783" s="3"/>
      <c r="F783" s="3"/>
      <c r="G783" s="3"/>
      <c r="H783" s="3"/>
      <c r="J783" s="226"/>
      <c r="K783" s="3"/>
      <c r="L783" s="3"/>
      <c r="O783" s="227"/>
      <c r="Q783" s="94"/>
      <c r="R783" s="94"/>
      <c r="S783" s="94"/>
      <c r="T783" s="94"/>
    </row>
    <row r="784" ht="15.75" customHeight="1">
      <c r="A784" s="234"/>
      <c r="B784" s="222"/>
      <c r="C784" s="206"/>
      <c r="D784" s="207"/>
      <c r="E784" s="3"/>
      <c r="F784" s="3"/>
      <c r="G784" s="3"/>
      <c r="H784" s="3"/>
      <c r="J784" s="226"/>
      <c r="K784" s="3"/>
      <c r="L784" s="3"/>
      <c r="O784" s="227"/>
      <c r="Q784" s="94"/>
      <c r="R784" s="94"/>
      <c r="S784" s="94"/>
      <c r="T784" s="94"/>
    </row>
    <row r="785" ht="15.75" customHeight="1">
      <c r="A785" s="234"/>
      <c r="B785" s="222"/>
      <c r="C785" s="206"/>
      <c r="D785" s="207"/>
      <c r="E785" s="3"/>
      <c r="F785" s="3"/>
      <c r="G785" s="3"/>
      <c r="H785" s="3"/>
      <c r="J785" s="226"/>
      <c r="K785" s="3"/>
      <c r="L785" s="3"/>
      <c r="O785" s="227"/>
      <c r="Q785" s="94"/>
      <c r="R785" s="94"/>
      <c r="S785" s="94"/>
      <c r="T785" s="94"/>
    </row>
    <row r="786" ht="15.75" customHeight="1">
      <c r="A786" s="234"/>
      <c r="B786" s="222"/>
      <c r="C786" s="206"/>
      <c r="D786" s="207"/>
      <c r="E786" s="3"/>
      <c r="F786" s="3"/>
      <c r="G786" s="3"/>
      <c r="H786" s="3"/>
      <c r="J786" s="226"/>
      <c r="K786" s="3"/>
      <c r="L786" s="3"/>
      <c r="O786" s="227"/>
      <c r="Q786" s="94"/>
      <c r="R786" s="94"/>
      <c r="S786" s="94"/>
      <c r="T786" s="94"/>
    </row>
    <row r="787" ht="15.75" customHeight="1">
      <c r="A787" s="234"/>
      <c r="B787" s="222"/>
      <c r="C787" s="206"/>
      <c r="D787" s="207"/>
      <c r="E787" s="3"/>
      <c r="F787" s="3"/>
      <c r="G787" s="3"/>
      <c r="H787" s="3"/>
      <c r="J787" s="226"/>
      <c r="K787" s="3"/>
      <c r="L787" s="3"/>
      <c r="O787" s="227"/>
      <c r="Q787" s="94"/>
      <c r="R787" s="94"/>
      <c r="S787" s="94"/>
      <c r="T787" s="94"/>
    </row>
    <row r="788" ht="15.75" customHeight="1">
      <c r="A788" s="234"/>
      <c r="B788" s="222"/>
      <c r="C788" s="206"/>
      <c r="D788" s="207"/>
      <c r="E788" s="3"/>
      <c r="F788" s="3"/>
      <c r="G788" s="3"/>
      <c r="H788" s="3"/>
      <c r="J788" s="226"/>
      <c r="K788" s="3"/>
      <c r="L788" s="3"/>
      <c r="O788" s="227"/>
      <c r="Q788" s="94"/>
      <c r="R788" s="94"/>
      <c r="S788" s="94"/>
      <c r="T788" s="94"/>
    </row>
    <row r="789" ht="15.75" customHeight="1">
      <c r="A789" s="234"/>
      <c r="B789" s="222"/>
      <c r="C789" s="206"/>
      <c r="D789" s="207"/>
      <c r="E789" s="3"/>
      <c r="F789" s="3"/>
      <c r="G789" s="3"/>
      <c r="H789" s="3"/>
      <c r="J789" s="226"/>
      <c r="K789" s="3"/>
      <c r="L789" s="3"/>
      <c r="O789" s="227"/>
      <c r="Q789" s="94"/>
      <c r="R789" s="94"/>
      <c r="S789" s="94"/>
      <c r="T789" s="94"/>
    </row>
    <row r="790" ht="15.75" customHeight="1">
      <c r="A790" s="234"/>
      <c r="B790" s="222"/>
      <c r="C790" s="206"/>
      <c r="D790" s="207"/>
      <c r="E790" s="3"/>
      <c r="F790" s="3"/>
      <c r="G790" s="3"/>
      <c r="H790" s="3"/>
      <c r="J790" s="226"/>
      <c r="K790" s="3"/>
      <c r="L790" s="3"/>
      <c r="O790" s="227"/>
      <c r="Q790" s="94"/>
      <c r="R790" s="94"/>
      <c r="S790" s="94"/>
      <c r="T790" s="94"/>
    </row>
    <row r="791" ht="15.75" customHeight="1">
      <c r="A791" s="234"/>
      <c r="B791" s="222"/>
      <c r="C791" s="206"/>
      <c r="D791" s="207"/>
      <c r="E791" s="3"/>
      <c r="F791" s="3"/>
      <c r="G791" s="3"/>
      <c r="H791" s="3"/>
      <c r="J791" s="226"/>
      <c r="K791" s="3"/>
      <c r="L791" s="3"/>
      <c r="O791" s="227"/>
      <c r="Q791" s="94"/>
      <c r="R791" s="94"/>
      <c r="S791" s="94"/>
      <c r="T791" s="94"/>
    </row>
    <row r="792" ht="15.75" customHeight="1">
      <c r="A792" s="234"/>
      <c r="B792" s="222"/>
      <c r="C792" s="206"/>
      <c r="D792" s="207"/>
      <c r="E792" s="3"/>
      <c r="F792" s="3"/>
      <c r="G792" s="3"/>
      <c r="H792" s="3"/>
      <c r="J792" s="226"/>
      <c r="K792" s="3"/>
      <c r="L792" s="3"/>
      <c r="O792" s="227"/>
      <c r="Q792" s="94"/>
      <c r="R792" s="94"/>
      <c r="S792" s="94"/>
      <c r="T792" s="94"/>
    </row>
    <row r="793" ht="15.75" customHeight="1">
      <c r="A793" s="234"/>
      <c r="B793" s="222"/>
      <c r="C793" s="206"/>
      <c r="D793" s="207"/>
      <c r="E793" s="3"/>
      <c r="F793" s="3"/>
      <c r="G793" s="3"/>
      <c r="H793" s="3"/>
      <c r="J793" s="226"/>
      <c r="K793" s="3"/>
      <c r="L793" s="3"/>
      <c r="O793" s="227"/>
      <c r="Q793" s="94"/>
      <c r="R793" s="94"/>
      <c r="S793" s="94"/>
      <c r="T793" s="94"/>
    </row>
    <row r="794" ht="15.75" customHeight="1">
      <c r="A794" s="234"/>
      <c r="B794" s="222"/>
      <c r="C794" s="206"/>
      <c r="D794" s="207"/>
      <c r="E794" s="3"/>
      <c r="F794" s="3"/>
      <c r="G794" s="3"/>
      <c r="H794" s="3"/>
      <c r="J794" s="226"/>
      <c r="K794" s="3"/>
      <c r="L794" s="3"/>
      <c r="O794" s="227"/>
      <c r="Q794" s="94"/>
      <c r="R794" s="94"/>
      <c r="S794" s="94"/>
      <c r="T794" s="94"/>
    </row>
    <row r="795" ht="15.75" customHeight="1">
      <c r="A795" s="234"/>
      <c r="B795" s="222"/>
      <c r="C795" s="206"/>
      <c r="D795" s="207"/>
      <c r="E795" s="3"/>
      <c r="F795" s="3"/>
      <c r="G795" s="3"/>
      <c r="H795" s="3"/>
      <c r="J795" s="226"/>
      <c r="K795" s="3"/>
      <c r="L795" s="3"/>
      <c r="O795" s="227"/>
      <c r="Q795" s="94"/>
      <c r="R795" s="94"/>
      <c r="S795" s="94"/>
      <c r="T795" s="94"/>
    </row>
    <row r="796" ht="15.75" customHeight="1">
      <c r="A796" s="234"/>
      <c r="B796" s="222"/>
      <c r="C796" s="206"/>
      <c r="D796" s="207"/>
      <c r="E796" s="3"/>
      <c r="F796" s="3"/>
      <c r="G796" s="3"/>
      <c r="H796" s="3"/>
      <c r="J796" s="226"/>
      <c r="K796" s="3"/>
      <c r="L796" s="3"/>
      <c r="O796" s="227"/>
      <c r="Q796" s="94"/>
      <c r="R796" s="94"/>
      <c r="S796" s="94"/>
      <c r="T796" s="94"/>
    </row>
    <row r="797" ht="15.75" customHeight="1">
      <c r="A797" s="234"/>
      <c r="B797" s="222"/>
      <c r="C797" s="206"/>
      <c r="D797" s="207"/>
      <c r="E797" s="3"/>
      <c r="F797" s="3"/>
      <c r="G797" s="3"/>
      <c r="H797" s="3"/>
      <c r="J797" s="226"/>
      <c r="K797" s="3"/>
      <c r="L797" s="3"/>
      <c r="O797" s="227"/>
      <c r="Q797" s="94"/>
      <c r="R797" s="94"/>
      <c r="S797" s="94"/>
      <c r="T797" s="94"/>
    </row>
    <row r="798" ht="15.75" customHeight="1">
      <c r="A798" s="234"/>
      <c r="B798" s="222"/>
      <c r="C798" s="206"/>
      <c r="D798" s="207"/>
      <c r="E798" s="3"/>
      <c r="F798" s="3"/>
      <c r="G798" s="3"/>
      <c r="H798" s="3"/>
      <c r="J798" s="226"/>
      <c r="K798" s="3"/>
      <c r="L798" s="3"/>
      <c r="O798" s="227"/>
      <c r="Q798" s="94"/>
      <c r="R798" s="94"/>
      <c r="S798" s="94"/>
      <c r="T798" s="94"/>
    </row>
    <row r="799" ht="15.75" customHeight="1">
      <c r="A799" s="234"/>
      <c r="B799" s="222"/>
      <c r="C799" s="206"/>
      <c r="D799" s="207"/>
      <c r="E799" s="3"/>
      <c r="F799" s="3"/>
      <c r="G799" s="3"/>
      <c r="H799" s="3"/>
      <c r="J799" s="226"/>
      <c r="K799" s="3"/>
      <c r="L799" s="3"/>
      <c r="O799" s="227"/>
      <c r="Q799" s="94"/>
      <c r="R799" s="94"/>
      <c r="S799" s="94"/>
      <c r="T799" s="94"/>
    </row>
    <row r="800" ht="15.75" customHeight="1">
      <c r="A800" s="234"/>
      <c r="B800" s="222"/>
      <c r="C800" s="206"/>
      <c r="D800" s="207"/>
      <c r="E800" s="3"/>
      <c r="F800" s="3"/>
      <c r="G800" s="3"/>
      <c r="H800" s="3"/>
      <c r="J800" s="226"/>
      <c r="K800" s="3"/>
      <c r="L800" s="3"/>
      <c r="O800" s="227"/>
      <c r="Q800" s="94"/>
      <c r="R800" s="94"/>
      <c r="S800" s="94"/>
      <c r="T800" s="94"/>
    </row>
    <row r="801" ht="15.75" customHeight="1">
      <c r="A801" s="234"/>
      <c r="B801" s="222"/>
      <c r="C801" s="206"/>
      <c r="D801" s="207"/>
      <c r="E801" s="3"/>
      <c r="F801" s="3"/>
      <c r="G801" s="3"/>
      <c r="H801" s="3"/>
      <c r="J801" s="226"/>
      <c r="K801" s="3"/>
      <c r="L801" s="3"/>
      <c r="O801" s="227"/>
      <c r="Q801" s="94"/>
      <c r="R801" s="94"/>
      <c r="S801" s="94"/>
      <c r="T801" s="94"/>
    </row>
    <row r="802" ht="15.75" customHeight="1">
      <c r="A802" s="234"/>
      <c r="B802" s="222"/>
      <c r="C802" s="206"/>
      <c r="D802" s="207"/>
      <c r="E802" s="3"/>
      <c r="F802" s="3"/>
      <c r="G802" s="3"/>
      <c r="H802" s="3"/>
      <c r="J802" s="226"/>
      <c r="K802" s="3"/>
      <c r="L802" s="3"/>
      <c r="O802" s="227"/>
      <c r="Q802" s="94"/>
      <c r="R802" s="94"/>
      <c r="S802" s="94"/>
      <c r="T802" s="94"/>
    </row>
    <row r="803" ht="15.75" customHeight="1">
      <c r="A803" s="234"/>
      <c r="B803" s="222"/>
      <c r="C803" s="206"/>
      <c r="D803" s="207"/>
      <c r="E803" s="3"/>
      <c r="F803" s="3"/>
      <c r="G803" s="3"/>
      <c r="H803" s="3"/>
      <c r="J803" s="226"/>
      <c r="K803" s="3"/>
      <c r="L803" s="3"/>
      <c r="O803" s="227"/>
      <c r="Q803" s="94"/>
      <c r="R803" s="94"/>
      <c r="S803" s="94"/>
      <c r="T803" s="94"/>
    </row>
    <row r="804" ht="15.75" customHeight="1">
      <c r="A804" s="234"/>
      <c r="B804" s="222"/>
      <c r="C804" s="206"/>
      <c r="D804" s="207"/>
      <c r="E804" s="3"/>
      <c r="F804" s="3"/>
      <c r="G804" s="3"/>
      <c r="H804" s="3"/>
      <c r="J804" s="226"/>
      <c r="K804" s="3"/>
      <c r="L804" s="3"/>
      <c r="O804" s="227"/>
      <c r="Q804" s="94"/>
      <c r="R804" s="94"/>
      <c r="S804" s="94"/>
      <c r="T804" s="94"/>
    </row>
    <row r="805" ht="15.75" customHeight="1">
      <c r="A805" s="234"/>
      <c r="B805" s="222"/>
      <c r="C805" s="206"/>
      <c r="D805" s="207"/>
      <c r="E805" s="3"/>
      <c r="F805" s="3"/>
      <c r="G805" s="3"/>
      <c r="H805" s="3"/>
      <c r="J805" s="226"/>
      <c r="K805" s="3"/>
      <c r="L805" s="3"/>
      <c r="O805" s="227"/>
      <c r="Q805" s="94"/>
      <c r="R805" s="94"/>
      <c r="S805" s="94"/>
      <c r="T805" s="94"/>
    </row>
    <row r="806" ht="15.75" customHeight="1">
      <c r="A806" s="234"/>
      <c r="B806" s="222"/>
      <c r="C806" s="206"/>
      <c r="D806" s="207"/>
      <c r="E806" s="3"/>
      <c r="F806" s="3"/>
      <c r="G806" s="3"/>
      <c r="H806" s="3"/>
      <c r="J806" s="226"/>
      <c r="K806" s="3"/>
      <c r="L806" s="3"/>
      <c r="O806" s="227"/>
      <c r="Q806" s="94"/>
      <c r="R806" s="94"/>
      <c r="S806" s="94"/>
      <c r="T806" s="94"/>
    </row>
    <row r="807" ht="15.75" customHeight="1">
      <c r="A807" s="234"/>
      <c r="B807" s="222"/>
      <c r="C807" s="206"/>
      <c r="D807" s="207"/>
      <c r="E807" s="3"/>
      <c r="F807" s="3"/>
      <c r="G807" s="3"/>
      <c r="H807" s="3"/>
      <c r="J807" s="226"/>
      <c r="K807" s="3"/>
      <c r="L807" s="3"/>
      <c r="O807" s="227"/>
      <c r="Q807" s="94"/>
      <c r="R807" s="94"/>
      <c r="S807" s="94"/>
      <c r="T807" s="94"/>
    </row>
    <row r="808" ht="15.75" customHeight="1">
      <c r="A808" s="234"/>
      <c r="B808" s="222"/>
      <c r="C808" s="206"/>
      <c r="D808" s="207"/>
      <c r="E808" s="3"/>
      <c r="F808" s="3"/>
      <c r="G808" s="3"/>
      <c r="H808" s="3"/>
      <c r="J808" s="226"/>
      <c r="K808" s="3"/>
      <c r="L808" s="3"/>
      <c r="O808" s="227"/>
      <c r="Q808" s="94"/>
      <c r="R808" s="94"/>
      <c r="S808" s="94"/>
      <c r="T808" s="94"/>
    </row>
    <row r="809" ht="15.75" customHeight="1">
      <c r="A809" s="234"/>
      <c r="B809" s="222"/>
      <c r="C809" s="206"/>
      <c r="D809" s="207"/>
      <c r="E809" s="3"/>
      <c r="F809" s="3"/>
      <c r="G809" s="3"/>
      <c r="H809" s="3"/>
      <c r="J809" s="226"/>
      <c r="K809" s="3"/>
      <c r="L809" s="3"/>
      <c r="O809" s="227"/>
      <c r="Q809" s="94"/>
      <c r="R809" s="94"/>
      <c r="S809" s="94"/>
      <c r="T809" s="94"/>
    </row>
    <row r="810" ht="15.75" customHeight="1">
      <c r="A810" s="234"/>
      <c r="B810" s="222"/>
      <c r="C810" s="206"/>
      <c r="D810" s="207"/>
      <c r="E810" s="3"/>
      <c r="F810" s="3"/>
      <c r="G810" s="3"/>
      <c r="H810" s="3"/>
      <c r="J810" s="226"/>
      <c r="K810" s="3"/>
      <c r="L810" s="3"/>
      <c r="O810" s="227"/>
      <c r="Q810" s="94"/>
      <c r="R810" s="94"/>
      <c r="S810" s="94"/>
      <c r="T810" s="94"/>
    </row>
    <row r="811" ht="15.75" customHeight="1">
      <c r="A811" s="234"/>
      <c r="B811" s="222"/>
      <c r="C811" s="206"/>
      <c r="D811" s="207"/>
      <c r="E811" s="3"/>
      <c r="F811" s="3"/>
      <c r="G811" s="3"/>
      <c r="H811" s="3"/>
      <c r="J811" s="226"/>
      <c r="K811" s="3"/>
      <c r="L811" s="3"/>
      <c r="O811" s="227"/>
      <c r="Q811" s="94"/>
      <c r="R811" s="94"/>
      <c r="S811" s="94"/>
      <c r="T811" s="94"/>
    </row>
    <row r="812" ht="15.75" customHeight="1">
      <c r="A812" s="234"/>
      <c r="B812" s="222"/>
      <c r="C812" s="206"/>
      <c r="D812" s="207"/>
      <c r="E812" s="3"/>
      <c r="F812" s="3"/>
      <c r="G812" s="3"/>
      <c r="H812" s="3"/>
      <c r="J812" s="226"/>
      <c r="K812" s="3"/>
      <c r="L812" s="3"/>
      <c r="O812" s="227"/>
      <c r="Q812" s="94"/>
      <c r="R812" s="94"/>
      <c r="S812" s="94"/>
      <c r="T812" s="94"/>
    </row>
    <row r="813" ht="15.75" customHeight="1">
      <c r="A813" s="234"/>
      <c r="B813" s="222"/>
      <c r="C813" s="206"/>
      <c r="D813" s="207"/>
      <c r="E813" s="3"/>
      <c r="F813" s="3"/>
      <c r="G813" s="3"/>
      <c r="H813" s="3"/>
      <c r="J813" s="226"/>
      <c r="K813" s="3"/>
      <c r="L813" s="3"/>
      <c r="O813" s="227"/>
      <c r="Q813" s="94"/>
      <c r="R813" s="94"/>
      <c r="S813" s="94"/>
      <c r="T813" s="94"/>
    </row>
    <row r="814" ht="15.75" customHeight="1">
      <c r="A814" s="234"/>
      <c r="B814" s="222"/>
      <c r="C814" s="206"/>
      <c r="D814" s="207"/>
      <c r="E814" s="3"/>
      <c r="F814" s="3"/>
      <c r="G814" s="3"/>
      <c r="H814" s="3"/>
      <c r="J814" s="226"/>
      <c r="K814" s="3"/>
      <c r="L814" s="3"/>
      <c r="O814" s="227"/>
      <c r="Q814" s="94"/>
      <c r="R814" s="94"/>
      <c r="S814" s="94"/>
      <c r="T814" s="94"/>
    </row>
    <row r="815" ht="15.75" customHeight="1">
      <c r="A815" s="234"/>
      <c r="B815" s="222"/>
      <c r="C815" s="206"/>
      <c r="D815" s="207"/>
      <c r="E815" s="3"/>
      <c r="F815" s="3"/>
      <c r="G815" s="3"/>
      <c r="H815" s="3"/>
      <c r="J815" s="226"/>
      <c r="K815" s="3"/>
      <c r="L815" s="3"/>
      <c r="O815" s="227"/>
      <c r="Q815" s="94"/>
      <c r="R815" s="94"/>
      <c r="S815" s="94"/>
      <c r="T815" s="94"/>
    </row>
    <row r="816" ht="15.75" customHeight="1">
      <c r="A816" s="234"/>
      <c r="B816" s="222"/>
      <c r="C816" s="206"/>
      <c r="D816" s="207"/>
      <c r="E816" s="3"/>
      <c r="F816" s="3"/>
      <c r="G816" s="3"/>
      <c r="H816" s="3"/>
      <c r="J816" s="226"/>
      <c r="K816" s="3"/>
      <c r="L816" s="3"/>
      <c r="O816" s="227"/>
      <c r="Q816" s="94"/>
      <c r="R816" s="94"/>
      <c r="S816" s="94"/>
      <c r="T816" s="94"/>
    </row>
    <row r="817" ht="15.75" customHeight="1">
      <c r="A817" s="234"/>
      <c r="B817" s="222"/>
      <c r="C817" s="206"/>
      <c r="D817" s="207"/>
      <c r="E817" s="3"/>
      <c r="F817" s="3"/>
      <c r="G817" s="3"/>
      <c r="H817" s="3"/>
      <c r="J817" s="226"/>
      <c r="K817" s="3"/>
      <c r="L817" s="3"/>
      <c r="O817" s="227"/>
      <c r="Q817" s="94"/>
      <c r="R817" s="94"/>
      <c r="S817" s="94"/>
      <c r="T817" s="94"/>
    </row>
    <row r="818" ht="15.75" customHeight="1">
      <c r="A818" s="234"/>
      <c r="B818" s="222"/>
      <c r="C818" s="206"/>
      <c r="D818" s="207"/>
      <c r="E818" s="3"/>
      <c r="F818" s="3"/>
      <c r="G818" s="3"/>
      <c r="H818" s="3"/>
      <c r="J818" s="226"/>
      <c r="K818" s="3"/>
      <c r="L818" s="3"/>
      <c r="O818" s="227"/>
      <c r="Q818" s="94"/>
      <c r="R818" s="94"/>
      <c r="S818" s="94"/>
      <c r="T818" s="94"/>
    </row>
    <row r="819" ht="15.75" customHeight="1">
      <c r="A819" s="234"/>
      <c r="B819" s="222"/>
      <c r="C819" s="206"/>
      <c r="D819" s="207"/>
      <c r="E819" s="3"/>
      <c r="F819" s="3"/>
      <c r="G819" s="3"/>
      <c r="H819" s="3"/>
      <c r="J819" s="226"/>
      <c r="K819" s="3"/>
      <c r="L819" s="3"/>
      <c r="O819" s="227"/>
      <c r="Q819" s="94"/>
      <c r="R819" s="94"/>
      <c r="S819" s="94"/>
      <c r="T819" s="94"/>
    </row>
    <row r="820" ht="15.75" customHeight="1">
      <c r="A820" s="234"/>
      <c r="B820" s="222"/>
      <c r="C820" s="206"/>
      <c r="D820" s="207"/>
      <c r="E820" s="3"/>
      <c r="F820" s="3"/>
      <c r="G820" s="3"/>
      <c r="H820" s="3"/>
      <c r="J820" s="226"/>
      <c r="K820" s="3"/>
      <c r="L820" s="3"/>
      <c r="O820" s="227"/>
      <c r="Q820" s="94"/>
      <c r="R820" s="94"/>
      <c r="S820" s="94"/>
      <c r="T820" s="94"/>
    </row>
    <row r="821" ht="15.75" customHeight="1">
      <c r="A821" s="234"/>
      <c r="B821" s="222"/>
      <c r="C821" s="206"/>
      <c r="D821" s="207"/>
      <c r="E821" s="3"/>
      <c r="F821" s="3"/>
      <c r="G821" s="3"/>
      <c r="H821" s="3"/>
      <c r="J821" s="226"/>
      <c r="K821" s="3"/>
      <c r="L821" s="3"/>
      <c r="O821" s="227"/>
      <c r="Q821" s="94"/>
      <c r="R821" s="94"/>
      <c r="S821" s="94"/>
      <c r="T821" s="94"/>
    </row>
    <row r="822" ht="15.75" customHeight="1">
      <c r="A822" s="234"/>
      <c r="B822" s="222"/>
      <c r="C822" s="206"/>
      <c r="D822" s="207"/>
      <c r="E822" s="3"/>
      <c r="F822" s="3"/>
      <c r="G822" s="3"/>
      <c r="H822" s="3"/>
      <c r="J822" s="226"/>
      <c r="K822" s="3"/>
      <c r="L822" s="3"/>
      <c r="O822" s="227"/>
      <c r="Q822" s="94"/>
      <c r="R822" s="94"/>
      <c r="S822" s="94"/>
      <c r="T822" s="94"/>
    </row>
    <row r="823" ht="15.75" customHeight="1">
      <c r="A823" s="234"/>
      <c r="B823" s="222"/>
      <c r="C823" s="206"/>
      <c r="D823" s="207"/>
      <c r="E823" s="3"/>
      <c r="F823" s="3"/>
      <c r="G823" s="3"/>
      <c r="H823" s="3"/>
      <c r="J823" s="226"/>
      <c r="K823" s="3"/>
      <c r="L823" s="3"/>
      <c r="O823" s="227"/>
      <c r="Q823" s="94"/>
      <c r="R823" s="94"/>
      <c r="S823" s="94"/>
      <c r="T823" s="94"/>
    </row>
    <row r="824" ht="15.75" customHeight="1">
      <c r="A824" s="234"/>
      <c r="B824" s="222"/>
      <c r="C824" s="206"/>
      <c r="D824" s="207"/>
      <c r="E824" s="3"/>
      <c r="F824" s="3"/>
      <c r="G824" s="3"/>
      <c r="H824" s="3"/>
      <c r="J824" s="226"/>
      <c r="K824" s="3"/>
      <c r="L824" s="3"/>
      <c r="O824" s="227"/>
      <c r="Q824" s="94"/>
      <c r="R824" s="94"/>
      <c r="S824" s="94"/>
      <c r="T824" s="94"/>
    </row>
    <row r="825" ht="15.75" customHeight="1">
      <c r="A825" s="234"/>
      <c r="B825" s="222"/>
      <c r="C825" s="206"/>
      <c r="D825" s="207"/>
      <c r="E825" s="3"/>
      <c r="F825" s="3"/>
      <c r="G825" s="3"/>
      <c r="H825" s="3"/>
      <c r="J825" s="226"/>
      <c r="K825" s="3"/>
      <c r="L825" s="3"/>
      <c r="O825" s="227"/>
      <c r="Q825" s="94"/>
      <c r="R825" s="94"/>
      <c r="S825" s="94"/>
      <c r="T825" s="94"/>
    </row>
    <row r="826" ht="15.75" customHeight="1">
      <c r="A826" s="234"/>
      <c r="B826" s="222"/>
      <c r="C826" s="206"/>
      <c r="D826" s="207"/>
      <c r="E826" s="3"/>
      <c r="F826" s="3"/>
      <c r="G826" s="3"/>
      <c r="H826" s="3"/>
      <c r="J826" s="226"/>
      <c r="K826" s="3"/>
      <c r="L826" s="3"/>
      <c r="O826" s="227"/>
      <c r="Q826" s="94"/>
      <c r="R826" s="94"/>
      <c r="S826" s="94"/>
      <c r="T826" s="94"/>
    </row>
    <row r="827" ht="15.75" customHeight="1">
      <c r="A827" s="234"/>
      <c r="B827" s="222"/>
      <c r="C827" s="206"/>
      <c r="D827" s="207"/>
      <c r="E827" s="3"/>
      <c r="F827" s="3"/>
      <c r="G827" s="3"/>
      <c r="H827" s="3"/>
      <c r="J827" s="226"/>
      <c r="K827" s="3"/>
      <c r="L827" s="3"/>
      <c r="O827" s="227"/>
      <c r="Q827" s="94"/>
      <c r="R827" s="94"/>
      <c r="S827" s="94"/>
      <c r="T827" s="94"/>
    </row>
    <row r="828" ht="15.75" customHeight="1">
      <c r="A828" s="234"/>
      <c r="B828" s="222"/>
      <c r="C828" s="206"/>
      <c r="D828" s="207"/>
      <c r="E828" s="3"/>
      <c r="F828" s="3"/>
      <c r="G828" s="3"/>
      <c r="H828" s="3"/>
      <c r="J828" s="226"/>
      <c r="K828" s="3"/>
      <c r="L828" s="3"/>
      <c r="O828" s="227"/>
      <c r="Q828" s="94"/>
      <c r="R828" s="94"/>
      <c r="S828" s="94"/>
      <c r="T828" s="94"/>
    </row>
    <row r="829" ht="15.75" customHeight="1">
      <c r="A829" s="234"/>
      <c r="B829" s="222"/>
      <c r="C829" s="206"/>
      <c r="D829" s="207"/>
      <c r="E829" s="3"/>
      <c r="F829" s="3"/>
      <c r="G829" s="3"/>
      <c r="H829" s="3"/>
      <c r="J829" s="226"/>
      <c r="K829" s="3"/>
      <c r="L829" s="3"/>
      <c r="O829" s="227"/>
      <c r="Q829" s="94"/>
      <c r="R829" s="94"/>
      <c r="S829" s="94"/>
      <c r="T829" s="94"/>
    </row>
    <row r="830" ht="15.75" customHeight="1">
      <c r="A830" s="234"/>
      <c r="B830" s="222"/>
      <c r="C830" s="206"/>
      <c r="D830" s="207"/>
      <c r="E830" s="3"/>
      <c r="F830" s="3"/>
      <c r="G830" s="3"/>
      <c r="H830" s="3"/>
      <c r="J830" s="226"/>
      <c r="K830" s="3"/>
      <c r="L830" s="3"/>
      <c r="O830" s="227"/>
      <c r="Q830" s="94"/>
      <c r="R830" s="94"/>
      <c r="S830" s="94"/>
      <c r="T830" s="94"/>
    </row>
    <row r="831" ht="15.75" customHeight="1">
      <c r="A831" s="234"/>
      <c r="B831" s="222"/>
      <c r="C831" s="206"/>
      <c r="D831" s="207"/>
      <c r="E831" s="3"/>
      <c r="F831" s="3"/>
      <c r="G831" s="3"/>
      <c r="H831" s="3"/>
      <c r="J831" s="226"/>
      <c r="K831" s="3"/>
      <c r="L831" s="3"/>
      <c r="O831" s="227"/>
      <c r="Q831" s="94"/>
      <c r="R831" s="94"/>
      <c r="S831" s="94"/>
      <c r="T831" s="94"/>
    </row>
    <row r="832" ht="15.75" customHeight="1">
      <c r="A832" s="234"/>
      <c r="B832" s="222"/>
      <c r="C832" s="206"/>
      <c r="D832" s="207"/>
      <c r="E832" s="3"/>
      <c r="F832" s="3"/>
      <c r="G832" s="3"/>
      <c r="H832" s="3"/>
      <c r="J832" s="226"/>
      <c r="K832" s="3"/>
      <c r="L832" s="3"/>
      <c r="O832" s="227"/>
      <c r="Q832" s="94"/>
      <c r="R832" s="94"/>
      <c r="S832" s="94"/>
      <c r="T832" s="94"/>
    </row>
    <row r="833" ht="15.75" customHeight="1">
      <c r="A833" s="234"/>
      <c r="B833" s="222"/>
      <c r="C833" s="206"/>
      <c r="D833" s="207"/>
      <c r="E833" s="3"/>
      <c r="F833" s="3"/>
      <c r="G833" s="3"/>
      <c r="H833" s="3"/>
      <c r="J833" s="226"/>
      <c r="K833" s="3"/>
      <c r="L833" s="3"/>
      <c r="O833" s="227"/>
      <c r="Q833" s="94"/>
      <c r="R833" s="94"/>
      <c r="S833" s="94"/>
      <c r="T833" s="94"/>
    </row>
    <row r="834" ht="15.75" customHeight="1">
      <c r="A834" s="234"/>
      <c r="B834" s="222"/>
      <c r="C834" s="206"/>
      <c r="D834" s="207"/>
      <c r="E834" s="3"/>
      <c r="F834" s="3"/>
      <c r="G834" s="3"/>
      <c r="H834" s="3"/>
      <c r="J834" s="226"/>
      <c r="K834" s="3"/>
      <c r="L834" s="3"/>
      <c r="O834" s="227"/>
      <c r="Q834" s="94"/>
      <c r="R834" s="94"/>
      <c r="S834" s="94"/>
      <c r="T834" s="94"/>
    </row>
    <row r="835" ht="15.75" customHeight="1">
      <c r="A835" s="234"/>
      <c r="B835" s="222"/>
      <c r="C835" s="206"/>
      <c r="D835" s="207"/>
      <c r="E835" s="3"/>
      <c r="F835" s="3"/>
      <c r="G835" s="3"/>
      <c r="H835" s="3"/>
      <c r="J835" s="226"/>
      <c r="K835" s="3"/>
      <c r="L835" s="3"/>
      <c r="O835" s="227"/>
      <c r="Q835" s="94"/>
      <c r="R835" s="94"/>
      <c r="S835" s="94"/>
      <c r="T835" s="94"/>
    </row>
    <row r="836" ht="15.75" customHeight="1">
      <c r="A836" s="234"/>
      <c r="B836" s="222"/>
      <c r="C836" s="206"/>
      <c r="D836" s="207"/>
      <c r="E836" s="3"/>
      <c r="F836" s="3"/>
      <c r="G836" s="3"/>
      <c r="H836" s="3"/>
      <c r="J836" s="226"/>
      <c r="K836" s="3"/>
      <c r="L836" s="3"/>
      <c r="O836" s="227"/>
      <c r="Q836" s="94"/>
      <c r="R836" s="94"/>
      <c r="S836" s="94"/>
      <c r="T836" s="94"/>
    </row>
    <row r="837" ht="15.75" customHeight="1">
      <c r="A837" s="234"/>
      <c r="B837" s="222"/>
      <c r="C837" s="206"/>
      <c r="D837" s="207"/>
      <c r="E837" s="3"/>
      <c r="F837" s="3"/>
      <c r="G837" s="3"/>
      <c r="H837" s="3"/>
      <c r="J837" s="226"/>
      <c r="K837" s="3"/>
      <c r="L837" s="3"/>
      <c r="O837" s="227"/>
      <c r="Q837" s="94"/>
      <c r="R837" s="94"/>
      <c r="S837" s="94"/>
      <c r="T837" s="94"/>
    </row>
    <row r="838" ht="15.75" customHeight="1">
      <c r="A838" s="234"/>
      <c r="B838" s="222"/>
      <c r="C838" s="206"/>
      <c r="D838" s="207"/>
      <c r="E838" s="3"/>
      <c r="F838" s="3"/>
      <c r="G838" s="3"/>
      <c r="H838" s="3"/>
      <c r="J838" s="226"/>
      <c r="K838" s="3"/>
      <c r="L838" s="3"/>
      <c r="O838" s="227"/>
      <c r="Q838" s="94"/>
      <c r="R838" s="94"/>
      <c r="S838" s="94"/>
      <c r="T838" s="94"/>
    </row>
    <row r="839" ht="15.75" customHeight="1">
      <c r="A839" s="234"/>
      <c r="B839" s="222"/>
      <c r="C839" s="206"/>
      <c r="D839" s="207"/>
      <c r="E839" s="3"/>
      <c r="F839" s="3"/>
      <c r="G839" s="3"/>
      <c r="H839" s="3"/>
      <c r="J839" s="226"/>
      <c r="K839" s="3"/>
      <c r="L839" s="3"/>
      <c r="O839" s="227"/>
      <c r="Q839" s="94"/>
      <c r="R839" s="94"/>
      <c r="S839" s="94"/>
      <c r="T839" s="94"/>
    </row>
    <row r="840" ht="15.75" customHeight="1">
      <c r="A840" s="234"/>
      <c r="B840" s="222"/>
      <c r="C840" s="206"/>
      <c r="D840" s="207"/>
      <c r="E840" s="3"/>
      <c r="F840" s="3"/>
      <c r="G840" s="3"/>
      <c r="H840" s="3"/>
      <c r="J840" s="226"/>
      <c r="K840" s="3"/>
      <c r="L840" s="3"/>
      <c r="O840" s="227"/>
      <c r="Q840" s="94"/>
      <c r="R840" s="94"/>
      <c r="S840" s="94"/>
      <c r="T840" s="94"/>
    </row>
    <row r="841" ht="15.75" customHeight="1">
      <c r="A841" s="234"/>
      <c r="B841" s="222"/>
      <c r="C841" s="206"/>
      <c r="D841" s="207"/>
      <c r="E841" s="3"/>
      <c r="F841" s="3"/>
      <c r="G841" s="3"/>
      <c r="H841" s="3"/>
      <c r="J841" s="226"/>
      <c r="K841" s="3"/>
      <c r="L841" s="3"/>
      <c r="O841" s="227"/>
      <c r="Q841" s="94"/>
      <c r="R841" s="94"/>
      <c r="S841" s="94"/>
      <c r="T841" s="94"/>
    </row>
    <row r="842" ht="15.75" customHeight="1">
      <c r="A842" s="234"/>
      <c r="B842" s="222"/>
      <c r="C842" s="206"/>
      <c r="D842" s="207"/>
      <c r="E842" s="3"/>
      <c r="F842" s="3"/>
      <c r="G842" s="3"/>
      <c r="H842" s="3"/>
      <c r="J842" s="226"/>
      <c r="K842" s="3"/>
      <c r="L842" s="3"/>
      <c r="O842" s="227"/>
      <c r="Q842" s="94"/>
      <c r="R842" s="94"/>
      <c r="S842" s="94"/>
      <c r="T842" s="94"/>
    </row>
    <row r="843" ht="15.75" customHeight="1">
      <c r="A843" s="234"/>
      <c r="B843" s="222"/>
      <c r="C843" s="206"/>
      <c r="D843" s="207"/>
      <c r="E843" s="3"/>
      <c r="F843" s="3"/>
      <c r="G843" s="3"/>
      <c r="H843" s="3"/>
      <c r="J843" s="226"/>
      <c r="K843" s="3"/>
      <c r="L843" s="3"/>
      <c r="O843" s="227"/>
      <c r="Q843" s="94"/>
      <c r="R843" s="94"/>
      <c r="S843" s="94"/>
      <c r="T843" s="94"/>
    </row>
    <row r="844" ht="15.75" customHeight="1">
      <c r="A844" s="234"/>
      <c r="B844" s="222"/>
      <c r="C844" s="206"/>
      <c r="D844" s="207"/>
      <c r="E844" s="3"/>
      <c r="F844" s="3"/>
      <c r="G844" s="3"/>
      <c r="H844" s="3"/>
      <c r="J844" s="226"/>
      <c r="K844" s="3"/>
      <c r="L844" s="3"/>
      <c r="O844" s="227"/>
      <c r="Q844" s="94"/>
      <c r="R844" s="94"/>
      <c r="S844" s="94"/>
      <c r="T844" s="94"/>
    </row>
    <row r="845" ht="15.75" customHeight="1">
      <c r="A845" s="234"/>
      <c r="B845" s="222"/>
      <c r="C845" s="206"/>
      <c r="D845" s="207"/>
      <c r="E845" s="3"/>
      <c r="F845" s="3"/>
      <c r="G845" s="3"/>
      <c r="H845" s="3"/>
      <c r="J845" s="226"/>
      <c r="K845" s="3"/>
      <c r="L845" s="3"/>
      <c r="O845" s="227"/>
      <c r="Q845" s="94"/>
      <c r="R845" s="94"/>
      <c r="S845" s="94"/>
      <c r="T845" s="94"/>
    </row>
    <row r="846" ht="15.75" customHeight="1">
      <c r="A846" s="234"/>
      <c r="B846" s="222"/>
      <c r="C846" s="206"/>
      <c r="D846" s="207"/>
      <c r="E846" s="3"/>
      <c r="F846" s="3"/>
      <c r="G846" s="3"/>
      <c r="H846" s="3"/>
      <c r="J846" s="226"/>
      <c r="K846" s="3"/>
      <c r="L846" s="3"/>
      <c r="O846" s="227"/>
      <c r="Q846" s="94"/>
      <c r="R846" s="94"/>
      <c r="S846" s="94"/>
      <c r="T846" s="94"/>
    </row>
    <row r="847" ht="15.75" customHeight="1">
      <c r="A847" s="234"/>
      <c r="B847" s="222"/>
      <c r="C847" s="206"/>
      <c r="D847" s="207"/>
      <c r="E847" s="3"/>
      <c r="F847" s="3"/>
      <c r="G847" s="3"/>
      <c r="H847" s="3"/>
      <c r="J847" s="226"/>
      <c r="K847" s="3"/>
      <c r="L847" s="3"/>
      <c r="O847" s="227"/>
      <c r="Q847" s="94"/>
      <c r="R847" s="94"/>
      <c r="S847" s="94"/>
      <c r="T847" s="94"/>
    </row>
    <row r="848" ht="15.75" customHeight="1">
      <c r="A848" s="234"/>
      <c r="B848" s="222"/>
      <c r="C848" s="206"/>
      <c r="D848" s="207"/>
      <c r="E848" s="3"/>
      <c r="F848" s="3"/>
      <c r="G848" s="3"/>
      <c r="H848" s="3"/>
      <c r="J848" s="226"/>
      <c r="K848" s="3"/>
      <c r="L848" s="3"/>
      <c r="O848" s="227"/>
      <c r="Q848" s="94"/>
      <c r="R848" s="94"/>
      <c r="S848" s="94"/>
      <c r="T848" s="94"/>
    </row>
    <row r="849" ht="15.75" customHeight="1">
      <c r="A849" s="234"/>
      <c r="B849" s="222"/>
      <c r="C849" s="206"/>
      <c r="D849" s="207"/>
      <c r="E849" s="3"/>
      <c r="F849" s="3"/>
      <c r="G849" s="3"/>
      <c r="H849" s="3"/>
      <c r="J849" s="226"/>
      <c r="K849" s="3"/>
      <c r="L849" s="3"/>
      <c r="O849" s="227"/>
      <c r="Q849" s="94"/>
      <c r="R849" s="94"/>
      <c r="S849" s="94"/>
      <c r="T849" s="94"/>
    </row>
    <row r="850" ht="15.75" customHeight="1">
      <c r="A850" s="234"/>
      <c r="B850" s="222"/>
      <c r="C850" s="206"/>
      <c r="D850" s="207"/>
      <c r="E850" s="3"/>
      <c r="F850" s="3"/>
      <c r="G850" s="3"/>
      <c r="H850" s="3"/>
      <c r="J850" s="226"/>
      <c r="K850" s="3"/>
      <c r="L850" s="3"/>
      <c r="O850" s="227"/>
      <c r="Q850" s="94"/>
      <c r="R850" s="94"/>
      <c r="S850" s="94"/>
      <c r="T850" s="94"/>
    </row>
    <row r="851" ht="15.75" customHeight="1">
      <c r="A851" s="234"/>
      <c r="B851" s="222"/>
      <c r="C851" s="206"/>
      <c r="D851" s="207"/>
      <c r="E851" s="3"/>
      <c r="F851" s="3"/>
      <c r="G851" s="3"/>
      <c r="H851" s="3"/>
      <c r="J851" s="226"/>
      <c r="K851" s="3"/>
      <c r="L851" s="3"/>
      <c r="O851" s="227"/>
      <c r="Q851" s="94"/>
      <c r="R851" s="94"/>
      <c r="S851" s="94"/>
      <c r="T851" s="94"/>
    </row>
    <row r="852" ht="15.75" customHeight="1">
      <c r="A852" s="234"/>
      <c r="B852" s="222"/>
      <c r="C852" s="206"/>
      <c r="D852" s="207"/>
      <c r="E852" s="3"/>
      <c r="F852" s="3"/>
      <c r="G852" s="3"/>
      <c r="H852" s="3"/>
      <c r="J852" s="226"/>
      <c r="K852" s="3"/>
      <c r="L852" s="3"/>
      <c r="O852" s="227"/>
      <c r="Q852" s="94"/>
      <c r="R852" s="94"/>
      <c r="S852" s="94"/>
      <c r="T852" s="94"/>
    </row>
    <row r="853" ht="15.75" customHeight="1">
      <c r="A853" s="234"/>
      <c r="B853" s="222"/>
      <c r="C853" s="206"/>
      <c r="D853" s="207"/>
      <c r="E853" s="3"/>
      <c r="F853" s="3"/>
      <c r="G853" s="3"/>
      <c r="H853" s="3"/>
      <c r="J853" s="226"/>
      <c r="K853" s="3"/>
      <c r="L853" s="3"/>
      <c r="O853" s="227"/>
      <c r="Q853" s="94"/>
      <c r="R853" s="94"/>
      <c r="S853" s="94"/>
      <c r="T853" s="94"/>
    </row>
    <row r="854" ht="15.75" customHeight="1">
      <c r="A854" s="234"/>
      <c r="B854" s="222"/>
      <c r="C854" s="206"/>
      <c r="D854" s="207"/>
      <c r="E854" s="3"/>
      <c r="F854" s="3"/>
      <c r="G854" s="3"/>
      <c r="H854" s="3"/>
      <c r="J854" s="226"/>
      <c r="K854" s="3"/>
      <c r="L854" s="3"/>
      <c r="O854" s="227"/>
      <c r="Q854" s="94"/>
      <c r="R854" s="94"/>
      <c r="S854" s="94"/>
      <c r="T854" s="94"/>
    </row>
    <row r="855" ht="15.75" customHeight="1">
      <c r="A855" s="234"/>
      <c r="B855" s="222"/>
      <c r="C855" s="206"/>
      <c r="D855" s="207"/>
      <c r="E855" s="3"/>
      <c r="F855" s="3"/>
      <c r="G855" s="3"/>
      <c r="H855" s="3"/>
      <c r="J855" s="226"/>
      <c r="K855" s="3"/>
      <c r="L855" s="3"/>
      <c r="O855" s="227"/>
      <c r="Q855" s="94"/>
      <c r="R855" s="94"/>
      <c r="S855" s="94"/>
      <c r="T855" s="94"/>
    </row>
    <row r="856" ht="15.75" customHeight="1">
      <c r="A856" s="234"/>
      <c r="B856" s="222"/>
      <c r="C856" s="206"/>
      <c r="D856" s="207"/>
      <c r="E856" s="3"/>
      <c r="F856" s="3"/>
      <c r="G856" s="3"/>
      <c r="H856" s="3"/>
      <c r="J856" s="226"/>
      <c r="K856" s="3"/>
      <c r="L856" s="3"/>
      <c r="O856" s="227"/>
      <c r="Q856" s="94"/>
      <c r="R856" s="94"/>
      <c r="S856" s="94"/>
      <c r="T856" s="94"/>
    </row>
    <row r="857" ht="15.75" customHeight="1">
      <c r="A857" s="234"/>
      <c r="B857" s="222"/>
      <c r="C857" s="206"/>
      <c r="D857" s="207"/>
      <c r="E857" s="3"/>
      <c r="F857" s="3"/>
      <c r="G857" s="3"/>
      <c r="H857" s="3"/>
      <c r="J857" s="226"/>
      <c r="K857" s="3"/>
      <c r="L857" s="3"/>
      <c r="O857" s="227"/>
      <c r="Q857" s="94"/>
      <c r="R857" s="94"/>
      <c r="S857" s="94"/>
      <c r="T857" s="94"/>
    </row>
    <row r="858" ht="15.75" customHeight="1">
      <c r="A858" s="234"/>
      <c r="B858" s="222"/>
      <c r="C858" s="206"/>
      <c r="D858" s="207"/>
      <c r="E858" s="3"/>
      <c r="F858" s="3"/>
      <c r="G858" s="3"/>
      <c r="H858" s="3"/>
      <c r="J858" s="226"/>
      <c r="K858" s="3"/>
      <c r="L858" s="3"/>
      <c r="O858" s="227"/>
      <c r="Q858" s="94"/>
      <c r="R858" s="94"/>
      <c r="S858" s="94"/>
      <c r="T858" s="94"/>
    </row>
    <row r="859" ht="15.75" customHeight="1">
      <c r="A859" s="234"/>
      <c r="B859" s="222"/>
      <c r="C859" s="206"/>
      <c r="D859" s="207"/>
      <c r="E859" s="3"/>
      <c r="F859" s="3"/>
      <c r="G859" s="3"/>
      <c r="H859" s="3"/>
      <c r="J859" s="226"/>
      <c r="K859" s="3"/>
      <c r="L859" s="3"/>
      <c r="O859" s="227"/>
      <c r="Q859" s="94"/>
      <c r="R859" s="94"/>
      <c r="S859" s="94"/>
      <c r="T859" s="94"/>
    </row>
    <row r="860" ht="15.75" customHeight="1">
      <c r="A860" s="234"/>
      <c r="B860" s="222"/>
      <c r="C860" s="206"/>
      <c r="D860" s="207"/>
      <c r="E860" s="3"/>
      <c r="F860" s="3"/>
      <c r="G860" s="3"/>
      <c r="H860" s="3"/>
      <c r="J860" s="226"/>
      <c r="K860" s="3"/>
      <c r="L860" s="3"/>
      <c r="O860" s="227"/>
      <c r="Q860" s="94"/>
      <c r="R860" s="94"/>
      <c r="S860" s="94"/>
      <c r="T860" s="94"/>
    </row>
    <row r="861" ht="15.75" customHeight="1">
      <c r="A861" s="234"/>
      <c r="B861" s="222"/>
      <c r="C861" s="206"/>
      <c r="D861" s="207"/>
      <c r="E861" s="3"/>
      <c r="F861" s="3"/>
      <c r="G861" s="3"/>
      <c r="H861" s="3"/>
      <c r="J861" s="226"/>
      <c r="K861" s="3"/>
      <c r="L861" s="3"/>
      <c r="O861" s="227"/>
      <c r="Q861" s="94"/>
      <c r="R861" s="94"/>
      <c r="S861" s="94"/>
      <c r="T861" s="94"/>
    </row>
    <row r="862" ht="15.75" customHeight="1">
      <c r="A862" s="234"/>
      <c r="B862" s="222"/>
      <c r="C862" s="206"/>
      <c r="D862" s="207"/>
      <c r="E862" s="3"/>
      <c r="F862" s="3"/>
      <c r="G862" s="3"/>
      <c r="H862" s="3"/>
      <c r="J862" s="226"/>
      <c r="K862" s="3"/>
      <c r="L862" s="3"/>
      <c r="O862" s="227"/>
      <c r="Q862" s="94"/>
      <c r="R862" s="94"/>
      <c r="S862" s="94"/>
      <c r="T862" s="94"/>
    </row>
    <row r="863" ht="15.75" customHeight="1">
      <c r="A863" s="234"/>
      <c r="B863" s="222"/>
      <c r="C863" s="206"/>
      <c r="D863" s="207"/>
      <c r="E863" s="3"/>
      <c r="F863" s="3"/>
      <c r="G863" s="3"/>
      <c r="H863" s="3"/>
      <c r="J863" s="226"/>
      <c r="K863" s="3"/>
      <c r="L863" s="3"/>
      <c r="O863" s="227"/>
      <c r="Q863" s="94"/>
      <c r="R863" s="94"/>
      <c r="S863" s="94"/>
      <c r="T863" s="94"/>
    </row>
    <row r="864" ht="15.75" customHeight="1">
      <c r="A864" s="234"/>
      <c r="B864" s="222"/>
      <c r="C864" s="206"/>
      <c r="D864" s="207"/>
      <c r="E864" s="3"/>
      <c r="F864" s="3"/>
      <c r="G864" s="3"/>
      <c r="H864" s="3"/>
      <c r="J864" s="226"/>
      <c r="K864" s="3"/>
      <c r="L864" s="3"/>
      <c r="O864" s="227"/>
      <c r="Q864" s="94"/>
      <c r="R864" s="94"/>
      <c r="S864" s="94"/>
      <c r="T864" s="94"/>
    </row>
    <row r="865" ht="15.75" customHeight="1">
      <c r="A865" s="234"/>
      <c r="B865" s="222"/>
      <c r="C865" s="206"/>
      <c r="D865" s="207"/>
      <c r="E865" s="3"/>
      <c r="F865" s="3"/>
      <c r="G865" s="3"/>
      <c r="H865" s="3"/>
      <c r="J865" s="226"/>
      <c r="K865" s="3"/>
      <c r="L865" s="3"/>
      <c r="O865" s="227"/>
      <c r="Q865" s="94"/>
      <c r="R865" s="94"/>
      <c r="S865" s="94"/>
      <c r="T865" s="94"/>
    </row>
    <row r="866" ht="15.75" customHeight="1">
      <c r="A866" s="234"/>
      <c r="B866" s="222"/>
      <c r="C866" s="206"/>
      <c r="D866" s="207"/>
      <c r="E866" s="3"/>
      <c r="F866" s="3"/>
      <c r="G866" s="3"/>
      <c r="H866" s="3"/>
      <c r="J866" s="226"/>
      <c r="K866" s="3"/>
      <c r="L866" s="3"/>
      <c r="O866" s="227"/>
      <c r="Q866" s="94"/>
      <c r="R866" s="94"/>
      <c r="S866" s="94"/>
      <c r="T866" s="94"/>
    </row>
    <row r="867" ht="15.75" customHeight="1">
      <c r="A867" s="234"/>
      <c r="B867" s="222"/>
      <c r="C867" s="206"/>
      <c r="D867" s="207"/>
      <c r="E867" s="3"/>
      <c r="F867" s="3"/>
      <c r="G867" s="3"/>
      <c r="H867" s="3"/>
      <c r="J867" s="226"/>
      <c r="K867" s="3"/>
      <c r="L867" s="3"/>
      <c r="O867" s="227"/>
      <c r="Q867" s="94"/>
      <c r="R867" s="94"/>
      <c r="S867" s="94"/>
      <c r="T867" s="94"/>
    </row>
    <row r="868" ht="15.75" customHeight="1">
      <c r="A868" s="234"/>
      <c r="B868" s="222"/>
      <c r="C868" s="206"/>
      <c r="D868" s="207"/>
      <c r="E868" s="3"/>
      <c r="F868" s="3"/>
      <c r="G868" s="3"/>
      <c r="H868" s="3"/>
      <c r="J868" s="226"/>
      <c r="K868" s="3"/>
      <c r="L868" s="3"/>
      <c r="O868" s="227"/>
      <c r="Q868" s="94"/>
      <c r="R868" s="94"/>
      <c r="S868" s="94"/>
      <c r="T868" s="94"/>
    </row>
    <row r="869" ht="15.75" customHeight="1">
      <c r="A869" s="234"/>
      <c r="B869" s="222"/>
      <c r="C869" s="206"/>
      <c r="D869" s="207"/>
      <c r="E869" s="3"/>
      <c r="F869" s="3"/>
      <c r="G869" s="3"/>
      <c r="H869" s="3"/>
      <c r="J869" s="226"/>
      <c r="K869" s="3"/>
      <c r="L869" s="3"/>
      <c r="O869" s="227"/>
      <c r="Q869" s="94"/>
      <c r="R869" s="94"/>
      <c r="S869" s="94"/>
      <c r="T869" s="94"/>
    </row>
    <row r="870" ht="15.75" customHeight="1">
      <c r="A870" s="234"/>
      <c r="B870" s="222"/>
      <c r="C870" s="206"/>
      <c r="D870" s="207"/>
      <c r="E870" s="3"/>
      <c r="F870" s="3"/>
      <c r="G870" s="3"/>
      <c r="H870" s="3"/>
      <c r="J870" s="226"/>
      <c r="K870" s="3"/>
      <c r="L870" s="3"/>
      <c r="O870" s="227"/>
      <c r="Q870" s="94"/>
      <c r="R870" s="94"/>
      <c r="S870" s="94"/>
      <c r="T870" s="94"/>
    </row>
    <row r="871" ht="15.75" customHeight="1">
      <c r="A871" s="234"/>
      <c r="B871" s="222"/>
      <c r="C871" s="206"/>
      <c r="D871" s="207"/>
      <c r="E871" s="3"/>
      <c r="F871" s="3"/>
      <c r="G871" s="3"/>
      <c r="H871" s="3"/>
      <c r="J871" s="226"/>
      <c r="K871" s="3"/>
      <c r="L871" s="3"/>
      <c r="O871" s="227"/>
      <c r="Q871" s="94"/>
      <c r="R871" s="94"/>
      <c r="S871" s="94"/>
      <c r="T871" s="94"/>
    </row>
    <row r="872" ht="15.75" customHeight="1">
      <c r="A872" s="234"/>
      <c r="B872" s="222"/>
      <c r="C872" s="206"/>
      <c r="D872" s="207"/>
      <c r="E872" s="3"/>
      <c r="F872" s="3"/>
      <c r="G872" s="3"/>
      <c r="H872" s="3"/>
      <c r="J872" s="226"/>
      <c r="K872" s="3"/>
      <c r="L872" s="3"/>
      <c r="O872" s="227"/>
      <c r="Q872" s="94"/>
      <c r="R872" s="94"/>
      <c r="S872" s="94"/>
      <c r="T872" s="94"/>
    </row>
    <row r="873" ht="15.75" customHeight="1">
      <c r="A873" s="234"/>
      <c r="B873" s="222"/>
      <c r="C873" s="206"/>
      <c r="D873" s="207"/>
      <c r="E873" s="3"/>
      <c r="F873" s="3"/>
      <c r="G873" s="3"/>
      <c r="H873" s="3"/>
      <c r="J873" s="226"/>
      <c r="K873" s="3"/>
      <c r="L873" s="3"/>
      <c r="O873" s="227"/>
      <c r="Q873" s="94"/>
      <c r="R873" s="94"/>
      <c r="S873" s="94"/>
      <c r="T873" s="94"/>
    </row>
    <row r="874" ht="15.75" customHeight="1">
      <c r="A874" s="234"/>
      <c r="B874" s="222"/>
      <c r="C874" s="206"/>
      <c r="D874" s="207"/>
      <c r="E874" s="3"/>
      <c r="F874" s="3"/>
      <c r="G874" s="3"/>
      <c r="H874" s="3"/>
      <c r="J874" s="226"/>
      <c r="K874" s="3"/>
      <c r="L874" s="3"/>
      <c r="O874" s="227"/>
      <c r="Q874" s="94"/>
      <c r="R874" s="94"/>
      <c r="S874" s="94"/>
      <c r="T874" s="94"/>
    </row>
    <row r="875" ht="15.75" customHeight="1">
      <c r="A875" s="234"/>
      <c r="B875" s="222"/>
      <c r="C875" s="206"/>
      <c r="D875" s="207"/>
      <c r="E875" s="3"/>
      <c r="F875" s="3"/>
      <c r="G875" s="3"/>
      <c r="H875" s="3"/>
      <c r="J875" s="226"/>
      <c r="K875" s="3"/>
      <c r="L875" s="3"/>
      <c r="O875" s="227"/>
      <c r="Q875" s="94"/>
      <c r="R875" s="94"/>
      <c r="S875" s="94"/>
      <c r="T875" s="94"/>
    </row>
    <row r="876" ht="15.75" customHeight="1">
      <c r="A876" s="234"/>
      <c r="B876" s="222"/>
      <c r="C876" s="206"/>
      <c r="D876" s="207"/>
      <c r="E876" s="3"/>
      <c r="F876" s="3"/>
      <c r="G876" s="3"/>
      <c r="H876" s="3"/>
      <c r="J876" s="226"/>
      <c r="K876" s="3"/>
      <c r="L876" s="3"/>
      <c r="O876" s="227"/>
      <c r="Q876" s="94"/>
      <c r="R876" s="94"/>
      <c r="S876" s="94"/>
      <c r="T876" s="94"/>
    </row>
    <row r="877" ht="15.75" customHeight="1">
      <c r="A877" s="234"/>
      <c r="B877" s="222"/>
      <c r="C877" s="206"/>
      <c r="D877" s="207"/>
      <c r="E877" s="3"/>
      <c r="F877" s="3"/>
      <c r="G877" s="3"/>
      <c r="H877" s="3"/>
      <c r="J877" s="226"/>
      <c r="K877" s="3"/>
      <c r="L877" s="3"/>
      <c r="O877" s="227"/>
      <c r="Q877" s="94"/>
      <c r="R877" s="94"/>
      <c r="S877" s="94"/>
      <c r="T877" s="94"/>
    </row>
    <row r="878" ht="15.75" customHeight="1">
      <c r="A878" s="234"/>
      <c r="B878" s="222"/>
      <c r="C878" s="206"/>
      <c r="D878" s="207"/>
      <c r="E878" s="3"/>
      <c r="F878" s="3"/>
      <c r="G878" s="3"/>
      <c r="H878" s="3"/>
      <c r="J878" s="226"/>
      <c r="K878" s="3"/>
      <c r="L878" s="3"/>
      <c r="O878" s="227"/>
      <c r="Q878" s="94"/>
      <c r="R878" s="94"/>
      <c r="S878" s="94"/>
      <c r="T878" s="94"/>
    </row>
    <row r="879" ht="15.75" customHeight="1">
      <c r="A879" s="234"/>
      <c r="B879" s="222"/>
      <c r="C879" s="206"/>
      <c r="D879" s="207"/>
      <c r="E879" s="3"/>
      <c r="F879" s="3"/>
      <c r="G879" s="3"/>
      <c r="H879" s="3"/>
      <c r="J879" s="226"/>
      <c r="K879" s="3"/>
      <c r="L879" s="3"/>
      <c r="O879" s="227"/>
      <c r="Q879" s="94"/>
      <c r="R879" s="94"/>
      <c r="S879" s="94"/>
      <c r="T879" s="94"/>
    </row>
    <row r="880" ht="15.75" customHeight="1">
      <c r="A880" s="234"/>
      <c r="B880" s="222"/>
      <c r="C880" s="206"/>
      <c r="D880" s="207"/>
      <c r="E880" s="3"/>
      <c r="F880" s="3"/>
      <c r="G880" s="3"/>
      <c r="H880" s="3"/>
      <c r="J880" s="226"/>
      <c r="K880" s="3"/>
      <c r="L880" s="3"/>
      <c r="O880" s="227"/>
      <c r="Q880" s="94"/>
      <c r="R880" s="94"/>
      <c r="S880" s="94"/>
      <c r="T880" s="94"/>
    </row>
    <row r="881" ht="15.75" customHeight="1">
      <c r="A881" s="234"/>
      <c r="B881" s="222"/>
      <c r="C881" s="206"/>
      <c r="D881" s="207"/>
      <c r="E881" s="3"/>
      <c r="F881" s="3"/>
      <c r="G881" s="3"/>
      <c r="H881" s="3"/>
      <c r="J881" s="226"/>
      <c r="K881" s="3"/>
      <c r="L881" s="3"/>
      <c r="O881" s="227"/>
      <c r="Q881" s="94"/>
      <c r="R881" s="94"/>
      <c r="S881" s="94"/>
      <c r="T881" s="94"/>
    </row>
    <row r="882" ht="15.75" customHeight="1">
      <c r="A882" s="234"/>
      <c r="B882" s="222"/>
      <c r="C882" s="206"/>
      <c r="D882" s="207"/>
      <c r="E882" s="3"/>
      <c r="F882" s="3"/>
      <c r="G882" s="3"/>
      <c r="H882" s="3"/>
      <c r="J882" s="226"/>
      <c r="K882" s="3"/>
      <c r="L882" s="3"/>
      <c r="O882" s="227"/>
      <c r="Q882" s="94"/>
      <c r="R882" s="94"/>
      <c r="S882" s="94"/>
      <c r="T882" s="94"/>
    </row>
    <row r="883" ht="15.75" customHeight="1">
      <c r="A883" s="234"/>
      <c r="B883" s="222"/>
      <c r="C883" s="206"/>
      <c r="D883" s="207"/>
      <c r="E883" s="3"/>
      <c r="F883" s="3"/>
      <c r="G883" s="3"/>
      <c r="H883" s="3"/>
      <c r="J883" s="226"/>
      <c r="K883" s="3"/>
      <c r="L883" s="3"/>
      <c r="O883" s="227"/>
      <c r="Q883" s="94"/>
      <c r="R883" s="94"/>
      <c r="S883" s="94"/>
      <c r="T883" s="94"/>
    </row>
    <row r="884" ht="15.75" customHeight="1">
      <c r="A884" s="234"/>
      <c r="B884" s="222"/>
      <c r="C884" s="206"/>
      <c r="D884" s="207"/>
      <c r="E884" s="3"/>
      <c r="F884" s="3"/>
      <c r="G884" s="3"/>
      <c r="H884" s="3"/>
      <c r="J884" s="226"/>
      <c r="K884" s="3"/>
      <c r="L884" s="3"/>
      <c r="O884" s="227"/>
      <c r="Q884" s="94"/>
      <c r="R884" s="94"/>
      <c r="S884" s="94"/>
      <c r="T884" s="94"/>
    </row>
    <row r="885" ht="15.75" customHeight="1">
      <c r="A885" s="234"/>
      <c r="B885" s="222"/>
      <c r="C885" s="206"/>
      <c r="D885" s="207"/>
      <c r="E885" s="3"/>
      <c r="F885" s="3"/>
      <c r="G885" s="3"/>
      <c r="H885" s="3"/>
      <c r="J885" s="226"/>
      <c r="K885" s="3"/>
      <c r="L885" s="3"/>
      <c r="O885" s="227"/>
      <c r="Q885" s="94"/>
      <c r="R885" s="94"/>
      <c r="S885" s="94"/>
      <c r="T885" s="94"/>
    </row>
    <row r="886" ht="15.75" customHeight="1">
      <c r="A886" s="234"/>
      <c r="B886" s="222"/>
      <c r="C886" s="206"/>
      <c r="D886" s="207"/>
      <c r="E886" s="3"/>
      <c r="F886" s="3"/>
      <c r="G886" s="3"/>
      <c r="H886" s="3"/>
      <c r="J886" s="226"/>
      <c r="K886" s="3"/>
      <c r="L886" s="3"/>
      <c r="O886" s="227"/>
      <c r="Q886" s="94"/>
      <c r="R886" s="94"/>
      <c r="S886" s="94"/>
      <c r="T886" s="94"/>
    </row>
    <row r="887" ht="15.75" customHeight="1">
      <c r="A887" s="234"/>
      <c r="B887" s="222"/>
      <c r="C887" s="206"/>
      <c r="D887" s="207"/>
      <c r="E887" s="3"/>
      <c r="F887" s="3"/>
      <c r="G887" s="3"/>
      <c r="H887" s="3"/>
      <c r="J887" s="226"/>
      <c r="K887" s="3"/>
      <c r="L887" s="3"/>
      <c r="O887" s="227"/>
      <c r="Q887" s="94"/>
      <c r="R887" s="94"/>
      <c r="S887" s="94"/>
      <c r="T887" s="94"/>
    </row>
    <row r="888" ht="15.75" customHeight="1">
      <c r="A888" s="234"/>
      <c r="B888" s="222"/>
      <c r="C888" s="206"/>
      <c r="D888" s="207"/>
      <c r="E888" s="3"/>
      <c r="F888" s="3"/>
      <c r="G888" s="3"/>
      <c r="H888" s="3"/>
      <c r="J888" s="226"/>
      <c r="K888" s="3"/>
      <c r="L888" s="3"/>
      <c r="O888" s="227"/>
      <c r="Q888" s="94"/>
      <c r="R888" s="94"/>
      <c r="S888" s="94"/>
      <c r="T888" s="94"/>
    </row>
    <row r="889" ht="15.75" customHeight="1">
      <c r="A889" s="234"/>
      <c r="B889" s="222"/>
      <c r="C889" s="206"/>
      <c r="D889" s="207"/>
      <c r="E889" s="3"/>
      <c r="F889" s="3"/>
      <c r="G889" s="3"/>
      <c r="H889" s="3"/>
      <c r="J889" s="226"/>
      <c r="K889" s="3"/>
      <c r="L889" s="3"/>
      <c r="O889" s="227"/>
      <c r="Q889" s="94"/>
      <c r="R889" s="94"/>
      <c r="S889" s="94"/>
      <c r="T889" s="94"/>
    </row>
    <row r="890" ht="15.75" customHeight="1">
      <c r="A890" s="234"/>
      <c r="B890" s="222"/>
      <c r="C890" s="206"/>
      <c r="D890" s="207"/>
      <c r="E890" s="3"/>
      <c r="F890" s="3"/>
      <c r="G890" s="3"/>
      <c r="H890" s="3"/>
      <c r="J890" s="226"/>
      <c r="K890" s="3"/>
      <c r="L890" s="3"/>
      <c r="O890" s="227"/>
      <c r="Q890" s="94"/>
      <c r="R890" s="94"/>
      <c r="S890" s="94"/>
      <c r="T890" s="94"/>
    </row>
    <row r="891" ht="15.75" customHeight="1">
      <c r="A891" s="234"/>
      <c r="B891" s="222"/>
      <c r="C891" s="206"/>
      <c r="D891" s="207"/>
      <c r="E891" s="3"/>
      <c r="F891" s="3"/>
      <c r="G891" s="3"/>
      <c r="H891" s="3"/>
      <c r="J891" s="226"/>
      <c r="K891" s="3"/>
      <c r="L891" s="3"/>
      <c r="O891" s="227"/>
      <c r="Q891" s="94"/>
      <c r="R891" s="94"/>
      <c r="S891" s="94"/>
      <c r="T891" s="94"/>
    </row>
    <row r="892" ht="15.75" customHeight="1">
      <c r="A892" s="234"/>
      <c r="B892" s="222"/>
      <c r="C892" s="206"/>
      <c r="D892" s="207"/>
      <c r="E892" s="3"/>
      <c r="F892" s="3"/>
      <c r="G892" s="3"/>
      <c r="H892" s="3"/>
      <c r="J892" s="226"/>
      <c r="K892" s="3"/>
      <c r="L892" s="3"/>
      <c r="O892" s="227"/>
      <c r="Q892" s="94"/>
      <c r="R892" s="94"/>
      <c r="S892" s="94"/>
      <c r="T892" s="94"/>
    </row>
    <row r="893" ht="15.75" customHeight="1">
      <c r="A893" s="234"/>
      <c r="B893" s="222"/>
      <c r="C893" s="206"/>
      <c r="D893" s="207"/>
      <c r="E893" s="3"/>
      <c r="F893" s="3"/>
      <c r="G893" s="3"/>
      <c r="H893" s="3"/>
      <c r="J893" s="226"/>
      <c r="K893" s="3"/>
      <c r="L893" s="3"/>
      <c r="O893" s="227"/>
      <c r="Q893" s="94"/>
      <c r="R893" s="94"/>
      <c r="S893" s="94"/>
      <c r="T893" s="94"/>
    </row>
    <row r="894" ht="15.75" customHeight="1">
      <c r="A894" s="234"/>
      <c r="B894" s="222"/>
      <c r="C894" s="206"/>
      <c r="D894" s="207"/>
      <c r="E894" s="3"/>
      <c r="F894" s="3"/>
      <c r="G894" s="3"/>
      <c r="H894" s="3"/>
      <c r="J894" s="226"/>
      <c r="K894" s="3"/>
      <c r="L894" s="3"/>
      <c r="O894" s="227"/>
      <c r="Q894" s="94"/>
      <c r="R894" s="94"/>
      <c r="S894" s="94"/>
      <c r="T894" s="94"/>
    </row>
    <row r="895" ht="15.75" customHeight="1">
      <c r="A895" s="234"/>
      <c r="B895" s="222"/>
      <c r="C895" s="206"/>
      <c r="D895" s="207"/>
      <c r="E895" s="3"/>
      <c r="F895" s="3"/>
      <c r="G895" s="3"/>
      <c r="H895" s="3"/>
      <c r="J895" s="226"/>
      <c r="K895" s="3"/>
      <c r="L895" s="3"/>
      <c r="O895" s="227"/>
      <c r="Q895" s="94"/>
      <c r="R895" s="94"/>
      <c r="S895" s="94"/>
      <c r="T895" s="94"/>
    </row>
    <row r="896" ht="15.75" customHeight="1">
      <c r="A896" s="234"/>
      <c r="B896" s="222"/>
      <c r="C896" s="206"/>
      <c r="D896" s="207"/>
      <c r="E896" s="3"/>
      <c r="F896" s="3"/>
      <c r="G896" s="3"/>
      <c r="H896" s="3"/>
      <c r="J896" s="226"/>
      <c r="K896" s="3"/>
      <c r="L896" s="3"/>
      <c r="O896" s="227"/>
      <c r="Q896" s="94"/>
      <c r="R896" s="94"/>
      <c r="S896" s="94"/>
      <c r="T896" s="94"/>
    </row>
    <row r="897" ht="15.75" customHeight="1">
      <c r="A897" s="234"/>
      <c r="B897" s="222"/>
      <c r="C897" s="206"/>
      <c r="D897" s="207"/>
      <c r="E897" s="3"/>
      <c r="F897" s="3"/>
      <c r="G897" s="3"/>
      <c r="H897" s="3"/>
      <c r="J897" s="226"/>
      <c r="K897" s="3"/>
      <c r="L897" s="3"/>
      <c r="O897" s="227"/>
      <c r="Q897" s="94"/>
      <c r="R897" s="94"/>
      <c r="S897" s="94"/>
      <c r="T897" s="94"/>
    </row>
    <row r="898" ht="15.75" customHeight="1">
      <c r="A898" s="234"/>
      <c r="B898" s="222"/>
      <c r="C898" s="206"/>
      <c r="D898" s="207"/>
      <c r="E898" s="3"/>
      <c r="F898" s="3"/>
      <c r="G898" s="3"/>
      <c r="H898" s="3"/>
      <c r="J898" s="226"/>
      <c r="K898" s="3"/>
      <c r="L898" s="3"/>
      <c r="O898" s="227"/>
      <c r="Q898" s="94"/>
      <c r="R898" s="94"/>
      <c r="S898" s="94"/>
      <c r="T898" s="94"/>
    </row>
    <row r="899" ht="15.75" customHeight="1">
      <c r="A899" s="234"/>
      <c r="B899" s="222"/>
      <c r="C899" s="206"/>
      <c r="D899" s="207"/>
      <c r="E899" s="3"/>
      <c r="F899" s="3"/>
      <c r="G899" s="3"/>
      <c r="H899" s="3"/>
      <c r="J899" s="226"/>
      <c r="K899" s="3"/>
      <c r="L899" s="3"/>
      <c r="O899" s="227"/>
      <c r="Q899" s="94"/>
      <c r="R899" s="94"/>
      <c r="S899" s="94"/>
      <c r="T899" s="94"/>
    </row>
    <row r="900" ht="15.75" customHeight="1">
      <c r="A900" s="234"/>
      <c r="B900" s="222"/>
      <c r="C900" s="206"/>
      <c r="D900" s="207"/>
      <c r="E900" s="3"/>
      <c r="F900" s="3"/>
      <c r="G900" s="3"/>
      <c r="H900" s="3"/>
      <c r="J900" s="226"/>
      <c r="K900" s="3"/>
      <c r="L900" s="3"/>
      <c r="O900" s="227"/>
      <c r="Q900" s="94"/>
      <c r="R900" s="94"/>
      <c r="S900" s="94"/>
      <c r="T900" s="94"/>
    </row>
    <row r="901" ht="15.75" customHeight="1">
      <c r="A901" s="234"/>
      <c r="B901" s="222"/>
      <c r="C901" s="206"/>
      <c r="D901" s="207"/>
      <c r="E901" s="3"/>
      <c r="F901" s="3"/>
      <c r="G901" s="3"/>
      <c r="H901" s="3"/>
      <c r="J901" s="226"/>
      <c r="K901" s="3"/>
      <c r="L901" s="3"/>
      <c r="O901" s="227"/>
      <c r="Q901" s="94"/>
      <c r="R901" s="94"/>
      <c r="S901" s="94"/>
      <c r="T901" s="94"/>
    </row>
    <row r="902" ht="15.75" customHeight="1">
      <c r="A902" s="234"/>
      <c r="B902" s="222"/>
      <c r="C902" s="206"/>
      <c r="D902" s="207"/>
      <c r="E902" s="3"/>
      <c r="F902" s="3"/>
      <c r="G902" s="3"/>
      <c r="H902" s="3"/>
      <c r="J902" s="226"/>
      <c r="K902" s="3"/>
      <c r="L902" s="3"/>
      <c r="O902" s="227"/>
      <c r="Q902" s="94"/>
      <c r="R902" s="94"/>
      <c r="S902" s="94"/>
      <c r="T902" s="94"/>
    </row>
    <row r="903" ht="15.75" customHeight="1">
      <c r="A903" s="234"/>
      <c r="B903" s="222"/>
      <c r="C903" s="206"/>
      <c r="D903" s="207"/>
      <c r="E903" s="3"/>
      <c r="F903" s="3"/>
      <c r="G903" s="3"/>
      <c r="H903" s="3"/>
      <c r="J903" s="226"/>
      <c r="K903" s="3"/>
      <c r="L903" s="3"/>
      <c r="O903" s="227"/>
      <c r="Q903" s="94"/>
      <c r="R903" s="94"/>
      <c r="S903" s="94"/>
      <c r="T903" s="94"/>
    </row>
    <row r="904" ht="15.75" customHeight="1">
      <c r="A904" s="234"/>
      <c r="B904" s="222"/>
      <c r="C904" s="206"/>
      <c r="D904" s="207"/>
      <c r="E904" s="3"/>
      <c r="F904" s="3"/>
      <c r="G904" s="3"/>
      <c r="H904" s="3"/>
      <c r="J904" s="226"/>
      <c r="K904" s="3"/>
      <c r="L904" s="3"/>
      <c r="O904" s="227"/>
      <c r="Q904" s="94"/>
      <c r="R904" s="94"/>
      <c r="S904" s="94"/>
      <c r="T904" s="94"/>
    </row>
    <row r="905" ht="15.75" customHeight="1">
      <c r="A905" s="234"/>
      <c r="B905" s="222"/>
      <c r="C905" s="206"/>
      <c r="D905" s="207"/>
      <c r="E905" s="3"/>
      <c r="F905" s="3"/>
      <c r="G905" s="3"/>
      <c r="H905" s="3"/>
      <c r="J905" s="226"/>
      <c r="K905" s="3"/>
      <c r="L905" s="3"/>
      <c r="O905" s="227"/>
      <c r="Q905" s="94"/>
      <c r="R905" s="94"/>
      <c r="S905" s="94"/>
      <c r="T905" s="94"/>
    </row>
    <row r="906" ht="15.75" customHeight="1">
      <c r="A906" s="234"/>
      <c r="B906" s="222"/>
      <c r="C906" s="206"/>
      <c r="D906" s="207"/>
      <c r="E906" s="3"/>
      <c r="F906" s="3"/>
      <c r="G906" s="3"/>
      <c r="H906" s="3"/>
      <c r="J906" s="226"/>
      <c r="K906" s="3"/>
      <c r="L906" s="3"/>
      <c r="O906" s="227"/>
      <c r="Q906" s="94"/>
      <c r="R906" s="94"/>
      <c r="S906" s="94"/>
      <c r="T906" s="94"/>
    </row>
    <row r="907" ht="15.75" customHeight="1">
      <c r="A907" s="234"/>
      <c r="B907" s="222"/>
      <c r="C907" s="206"/>
      <c r="D907" s="207"/>
      <c r="E907" s="3"/>
      <c r="F907" s="3"/>
      <c r="G907" s="3"/>
      <c r="H907" s="3"/>
      <c r="J907" s="226"/>
      <c r="K907" s="3"/>
      <c r="L907" s="3"/>
      <c r="O907" s="227"/>
      <c r="Q907" s="94"/>
      <c r="R907" s="94"/>
      <c r="S907" s="94"/>
      <c r="T907" s="94"/>
    </row>
    <row r="908" ht="15.75" customHeight="1">
      <c r="A908" s="234"/>
      <c r="B908" s="222"/>
      <c r="C908" s="206"/>
      <c r="D908" s="207"/>
      <c r="E908" s="3"/>
      <c r="F908" s="3"/>
      <c r="G908" s="3"/>
      <c r="H908" s="3"/>
      <c r="J908" s="226"/>
      <c r="K908" s="3"/>
      <c r="L908" s="3"/>
      <c r="O908" s="227"/>
      <c r="Q908" s="94"/>
      <c r="R908" s="94"/>
      <c r="S908" s="94"/>
      <c r="T908" s="94"/>
    </row>
    <row r="909" ht="15.75" customHeight="1">
      <c r="A909" s="234"/>
      <c r="B909" s="222"/>
      <c r="C909" s="206"/>
      <c r="D909" s="207"/>
      <c r="E909" s="3"/>
      <c r="F909" s="3"/>
      <c r="G909" s="3"/>
      <c r="H909" s="3"/>
      <c r="J909" s="226"/>
      <c r="K909" s="3"/>
      <c r="L909" s="3"/>
      <c r="O909" s="227"/>
      <c r="Q909" s="94"/>
      <c r="R909" s="94"/>
      <c r="S909" s="94"/>
      <c r="T909" s="94"/>
    </row>
    <row r="910" ht="15.75" customHeight="1">
      <c r="A910" s="234"/>
      <c r="B910" s="222"/>
      <c r="C910" s="206"/>
      <c r="D910" s="207"/>
      <c r="E910" s="3"/>
      <c r="F910" s="3"/>
      <c r="G910" s="3"/>
      <c r="H910" s="3"/>
      <c r="J910" s="226"/>
      <c r="K910" s="3"/>
      <c r="L910" s="3"/>
      <c r="O910" s="227"/>
      <c r="Q910" s="94"/>
      <c r="R910" s="94"/>
      <c r="S910" s="94"/>
      <c r="T910" s="94"/>
    </row>
    <row r="911" ht="15.75" customHeight="1">
      <c r="A911" s="234"/>
      <c r="B911" s="222"/>
      <c r="C911" s="206"/>
      <c r="D911" s="207"/>
      <c r="E911" s="3"/>
      <c r="F911" s="3"/>
      <c r="G911" s="3"/>
      <c r="H911" s="3"/>
      <c r="J911" s="226"/>
      <c r="K911" s="3"/>
      <c r="L911" s="3"/>
      <c r="O911" s="227"/>
      <c r="Q911" s="94"/>
      <c r="R911" s="94"/>
      <c r="S911" s="94"/>
      <c r="T911" s="94"/>
    </row>
    <row r="912" ht="15.75" customHeight="1">
      <c r="A912" s="234"/>
      <c r="B912" s="222"/>
      <c r="C912" s="206"/>
      <c r="D912" s="207"/>
      <c r="E912" s="3"/>
      <c r="F912" s="3"/>
      <c r="G912" s="3"/>
      <c r="H912" s="3"/>
      <c r="J912" s="226"/>
      <c r="K912" s="3"/>
      <c r="L912" s="3"/>
      <c r="O912" s="227"/>
      <c r="Q912" s="94"/>
      <c r="R912" s="94"/>
      <c r="S912" s="94"/>
      <c r="T912" s="94"/>
    </row>
    <row r="913" ht="15.75" customHeight="1">
      <c r="A913" s="234"/>
      <c r="B913" s="222"/>
      <c r="C913" s="206"/>
      <c r="D913" s="207"/>
      <c r="E913" s="3"/>
      <c r="F913" s="3"/>
      <c r="G913" s="3"/>
      <c r="H913" s="3"/>
      <c r="J913" s="226"/>
      <c r="K913" s="3"/>
      <c r="L913" s="3"/>
      <c r="O913" s="227"/>
      <c r="Q913" s="94"/>
      <c r="R913" s="94"/>
      <c r="S913" s="94"/>
      <c r="T913" s="94"/>
    </row>
    <row r="914" ht="15.75" customHeight="1">
      <c r="A914" s="234"/>
      <c r="B914" s="222"/>
      <c r="C914" s="206"/>
      <c r="D914" s="207"/>
      <c r="E914" s="3"/>
      <c r="F914" s="3"/>
      <c r="G914" s="3"/>
      <c r="H914" s="3"/>
      <c r="J914" s="226"/>
      <c r="K914" s="3"/>
      <c r="L914" s="3"/>
      <c r="O914" s="227"/>
      <c r="Q914" s="94"/>
      <c r="R914" s="94"/>
      <c r="S914" s="94"/>
      <c r="T914" s="94"/>
    </row>
    <row r="915" ht="15.75" customHeight="1">
      <c r="A915" s="234"/>
      <c r="B915" s="222"/>
      <c r="C915" s="206"/>
      <c r="D915" s="207"/>
      <c r="E915" s="3"/>
      <c r="F915" s="3"/>
      <c r="G915" s="3"/>
      <c r="H915" s="3"/>
      <c r="J915" s="226"/>
      <c r="K915" s="3"/>
      <c r="L915" s="3"/>
      <c r="O915" s="227"/>
      <c r="Q915" s="94"/>
      <c r="R915" s="94"/>
      <c r="S915" s="94"/>
      <c r="T915" s="94"/>
    </row>
    <row r="916" ht="15.75" customHeight="1">
      <c r="A916" s="234"/>
      <c r="B916" s="222"/>
      <c r="C916" s="206"/>
      <c r="D916" s="207"/>
      <c r="E916" s="3"/>
      <c r="F916" s="3"/>
      <c r="G916" s="3"/>
      <c r="H916" s="3"/>
      <c r="J916" s="226"/>
      <c r="K916" s="3"/>
      <c r="L916" s="3"/>
      <c r="O916" s="227"/>
      <c r="Q916" s="94"/>
      <c r="R916" s="94"/>
      <c r="S916" s="94"/>
      <c r="T916" s="94"/>
    </row>
    <row r="917" ht="15.75" customHeight="1">
      <c r="A917" s="234"/>
      <c r="B917" s="222"/>
      <c r="C917" s="206"/>
      <c r="D917" s="207"/>
      <c r="E917" s="3"/>
      <c r="F917" s="3"/>
      <c r="G917" s="3"/>
      <c r="H917" s="3"/>
      <c r="J917" s="226"/>
      <c r="K917" s="3"/>
      <c r="L917" s="3"/>
      <c r="O917" s="227"/>
      <c r="Q917" s="94"/>
      <c r="R917" s="94"/>
      <c r="S917" s="94"/>
      <c r="T917" s="94"/>
    </row>
    <row r="918" ht="15.75" customHeight="1">
      <c r="A918" s="234"/>
      <c r="B918" s="222"/>
      <c r="C918" s="206"/>
      <c r="D918" s="207"/>
      <c r="E918" s="3"/>
      <c r="F918" s="3"/>
      <c r="G918" s="3"/>
      <c r="H918" s="3"/>
      <c r="J918" s="226"/>
      <c r="K918" s="3"/>
      <c r="L918" s="3"/>
      <c r="O918" s="227"/>
      <c r="Q918" s="94"/>
      <c r="R918" s="94"/>
      <c r="S918" s="94"/>
      <c r="T918" s="94"/>
    </row>
    <row r="919" ht="15.75" customHeight="1">
      <c r="A919" s="234"/>
      <c r="B919" s="222"/>
      <c r="C919" s="206"/>
      <c r="D919" s="207"/>
      <c r="E919" s="3"/>
      <c r="F919" s="3"/>
      <c r="G919" s="3"/>
      <c r="H919" s="3"/>
      <c r="J919" s="226"/>
      <c r="K919" s="3"/>
      <c r="L919" s="3"/>
      <c r="O919" s="227"/>
      <c r="Q919" s="94"/>
      <c r="R919" s="94"/>
      <c r="S919" s="94"/>
      <c r="T919" s="94"/>
    </row>
    <row r="920" ht="15.75" customHeight="1">
      <c r="A920" s="234"/>
      <c r="B920" s="222"/>
      <c r="C920" s="206"/>
      <c r="D920" s="207"/>
      <c r="E920" s="3"/>
      <c r="F920" s="3"/>
      <c r="G920" s="3"/>
      <c r="H920" s="3"/>
      <c r="J920" s="226"/>
      <c r="K920" s="3"/>
      <c r="L920" s="3"/>
      <c r="O920" s="227"/>
      <c r="Q920" s="94"/>
      <c r="R920" s="94"/>
      <c r="S920" s="94"/>
      <c r="T920" s="94"/>
    </row>
    <row r="921" ht="15.75" customHeight="1">
      <c r="A921" s="234"/>
      <c r="B921" s="222"/>
      <c r="C921" s="206"/>
      <c r="D921" s="207"/>
      <c r="E921" s="3"/>
      <c r="F921" s="3"/>
      <c r="G921" s="3"/>
      <c r="H921" s="3"/>
      <c r="J921" s="226"/>
      <c r="K921" s="3"/>
      <c r="L921" s="3"/>
      <c r="O921" s="227"/>
      <c r="Q921" s="94"/>
      <c r="R921" s="94"/>
      <c r="S921" s="94"/>
      <c r="T921" s="94"/>
    </row>
    <row r="922" ht="15.75" customHeight="1">
      <c r="A922" s="234"/>
      <c r="B922" s="222"/>
      <c r="C922" s="206"/>
      <c r="D922" s="207"/>
      <c r="E922" s="3"/>
      <c r="F922" s="3"/>
      <c r="G922" s="3"/>
      <c r="H922" s="3"/>
      <c r="J922" s="226"/>
      <c r="K922" s="3"/>
      <c r="L922" s="3"/>
      <c r="O922" s="227"/>
      <c r="Q922" s="94"/>
      <c r="R922" s="94"/>
      <c r="S922" s="94"/>
      <c r="T922" s="94"/>
    </row>
    <row r="923" ht="15.75" customHeight="1">
      <c r="A923" s="234"/>
      <c r="B923" s="222"/>
      <c r="C923" s="206"/>
      <c r="D923" s="207"/>
      <c r="E923" s="3"/>
      <c r="F923" s="3"/>
      <c r="G923" s="3"/>
      <c r="H923" s="3"/>
      <c r="J923" s="226"/>
      <c r="K923" s="3"/>
      <c r="L923" s="3"/>
      <c r="O923" s="227"/>
      <c r="Q923" s="94"/>
      <c r="R923" s="94"/>
      <c r="S923" s="94"/>
      <c r="T923" s="94"/>
    </row>
    <row r="924" ht="15.75" customHeight="1">
      <c r="A924" s="234"/>
      <c r="B924" s="222"/>
      <c r="C924" s="206"/>
      <c r="D924" s="207"/>
      <c r="E924" s="3"/>
      <c r="F924" s="3"/>
      <c r="G924" s="3"/>
      <c r="H924" s="3"/>
      <c r="J924" s="226"/>
      <c r="K924" s="3"/>
      <c r="L924" s="3"/>
      <c r="O924" s="227"/>
      <c r="Q924" s="94"/>
      <c r="R924" s="94"/>
      <c r="S924" s="94"/>
      <c r="T924" s="94"/>
    </row>
    <row r="925" ht="15.75" customHeight="1">
      <c r="A925" s="234"/>
      <c r="B925" s="222"/>
      <c r="C925" s="206"/>
      <c r="D925" s="207"/>
      <c r="E925" s="3"/>
      <c r="F925" s="3"/>
      <c r="G925" s="3"/>
      <c r="H925" s="3"/>
      <c r="J925" s="226"/>
      <c r="K925" s="3"/>
      <c r="L925" s="3"/>
      <c r="O925" s="227"/>
      <c r="Q925" s="94"/>
      <c r="R925" s="94"/>
      <c r="S925" s="94"/>
      <c r="T925" s="94"/>
    </row>
    <row r="926" ht="15.75" customHeight="1">
      <c r="A926" s="234"/>
      <c r="B926" s="222"/>
      <c r="C926" s="206"/>
      <c r="D926" s="207"/>
      <c r="E926" s="3"/>
      <c r="F926" s="3"/>
      <c r="G926" s="3"/>
      <c r="H926" s="3"/>
      <c r="J926" s="226"/>
      <c r="K926" s="3"/>
      <c r="L926" s="3"/>
      <c r="O926" s="227"/>
      <c r="Q926" s="94"/>
      <c r="R926" s="94"/>
      <c r="S926" s="94"/>
      <c r="T926" s="94"/>
    </row>
    <row r="927" ht="15.75" customHeight="1">
      <c r="A927" s="234"/>
      <c r="B927" s="222"/>
      <c r="C927" s="206"/>
      <c r="D927" s="207"/>
      <c r="E927" s="3"/>
      <c r="F927" s="3"/>
      <c r="G927" s="3"/>
      <c r="H927" s="3"/>
      <c r="J927" s="226"/>
      <c r="K927" s="3"/>
      <c r="L927" s="3"/>
      <c r="O927" s="227"/>
      <c r="Q927" s="94"/>
      <c r="R927" s="94"/>
      <c r="S927" s="94"/>
      <c r="T927" s="94"/>
    </row>
    <row r="928" ht="15.75" customHeight="1">
      <c r="A928" s="234"/>
      <c r="B928" s="222"/>
      <c r="C928" s="206"/>
      <c r="D928" s="207"/>
      <c r="E928" s="3"/>
      <c r="F928" s="3"/>
      <c r="G928" s="3"/>
      <c r="H928" s="3"/>
      <c r="J928" s="226"/>
      <c r="K928" s="3"/>
      <c r="L928" s="3"/>
      <c r="O928" s="227"/>
      <c r="Q928" s="94"/>
      <c r="R928" s="94"/>
      <c r="S928" s="94"/>
      <c r="T928" s="94"/>
    </row>
    <row r="929" ht="15.75" customHeight="1">
      <c r="A929" s="234"/>
      <c r="B929" s="222"/>
      <c r="C929" s="206"/>
      <c r="D929" s="207"/>
      <c r="E929" s="3"/>
      <c r="F929" s="3"/>
      <c r="G929" s="3"/>
      <c r="H929" s="3"/>
      <c r="J929" s="226"/>
      <c r="K929" s="3"/>
      <c r="L929" s="3"/>
      <c r="O929" s="227"/>
      <c r="Q929" s="94"/>
      <c r="R929" s="94"/>
      <c r="S929" s="94"/>
      <c r="T929" s="94"/>
    </row>
    <row r="930" ht="15.75" customHeight="1">
      <c r="A930" s="234"/>
      <c r="B930" s="222"/>
      <c r="C930" s="206"/>
      <c r="D930" s="207"/>
      <c r="E930" s="3"/>
      <c r="F930" s="3"/>
      <c r="G930" s="3"/>
      <c r="H930" s="3"/>
      <c r="J930" s="226"/>
      <c r="K930" s="3"/>
      <c r="L930" s="3"/>
      <c r="O930" s="227"/>
      <c r="Q930" s="94"/>
      <c r="R930" s="94"/>
      <c r="S930" s="94"/>
      <c r="T930" s="94"/>
    </row>
    <row r="931" ht="15.75" customHeight="1">
      <c r="A931" s="234"/>
      <c r="B931" s="222"/>
      <c r="C931" s="206"/>
      <c r="D931" s="207"/>
      <c r="E931" s="3"/>
      <c r="F931" s="3"/>
      <c r="G931" s="3"/>
      <c r="H931" s="3"/>
      <c r="J931" s="226"/>
      <c r="K931" s="3"/>
      <c r="L931" s="3"/>
      <c r="O931" s="227"/>
      <c r="Q931" s="94"/>
      <c r="R931" s="94"/>
      <c r="S931" s="94"/>
      <c r="T931" s="94"/>
    </row>
    <row r="932" ht="15.75" customHeight="1">
      <c r="A932" s="234"/>
      <c r="B932" s="222"/>
      <c r="C932" s="206"/>
      <c r="D932" s="207"/>
      <c r="E932" s="3"/>
      <c r="F932" s="3"/>
      <c r="G932" s="3"/>
      <c r="H932" s="3"/>
      <c r="J932" s="226"/>
      <c r="K932" s="3"/>
      <c r="L932" s="3"/>
      <c r="O932" s="227"/>
      <c r="Q932" s="94"/>
      <c r="R932" s="94"/>
      <c r="S932" s="94"/>
      <c r="T932" s="94"/>
    </row>
    <row r="933" ht="15.75" customHeight="1">
      <c r="A933" s="234"/>
      <c r="B933" s="222"/>
      <c r="C933" s="206"/>
      <c r="D933" s="207"/>
      <c r="E933" s="3"/>
      <c r="F933" s="3"/>
      <c r="G933" s="3"/>
      <c r="H933" s="3"/>
      <c r="J933" s="226"/>
      <c r="K933" s="3"/>
      <c r="L933" s="3"/>
      <c r="O933" s="227"/>
      <c r="Q933" s="94"/>
      <c r="R933" s="94"/>
      <c r="S933" s="94"/>
      <c r="T933" s="94"/>
    </row>
    <row r="934" ht="15.75" customHeight="1">
      <c r="A934" s="234"/>
      <c r="B934" s="222"/>
      <c r="C934" s="206"/>
      <c r="D934" s="207"/>
      <c r="E934" s="3"/>
      <c r="F934" s="3"/>
      <c r="G934" s="3"/>
      <c r="H934" s="3"/>
      <c r="J934" s="226"/>
      <c r="K934" s="3"/>
      <c r="L934" s="3"/>
      <c r="O934" s="227"/>
      <c r="Q934" s="94"/>
      <c r="R934" s="94"/>
      <c r="S934" s="94"/>
      <c r="T934" s="94"/>
    </row>
    <row r="935" ht="15.75" customHeight="1">
      <c r="A935" s="234"/>
      <c r="B935" s="222"/>
      <c r="C935" s="206"/>
      <c r="D935" s="207"/>
      <c r="E935" s="3"/>
      <c r="F935" s="3"/>
      <c r="G935" s="3"/>
      <c r="H935" s="3"/>
      <c r="J935" s="226"/>
      <c r="K935" s="3"/>
      <c r="L935" s="3"/>
      <c r="O935" s="227"/>
      <c r="Q935" s="94"/>
      <c r="R935" s="94"/>
      <c r="S935" s="94"/>
      <c r="T935" s="94"/>
    </row>
    <row r="936" ht="15.75" customHeight="1">
      <c r="A936" s="234"/>
      <c r="B936" s="222"/>
      <c r="C936" s="206"/>
      <c r="D936" s="207"/>
      <c r="E936" s="3"/>
      <c r="F936" s="3"/>
      <c r="G936" s="3"/>
      <c r="H936" s="3"/>
      <c r="J936" s="226"/>
      <c r="K936" s="3"/>
      <c r="L936" s="3"/>
      <c r="O936" s="227"/>
      <c r="Q936" s="94"/>
      <c r="R936" s="94"/>
      <c r="S936" s="94"/>
      <c r="T936" s="94"/>
    </row>
    <row r="937" ht="15.75" customHeight="1">
      <c r="A937" s="234"/>
      <c r="B937" s="222"/>
      <c r="C937" s="206"/>
      <c r="D937" s="207"/>
      <c r="E937" s="3"/>
      <c r="F937" s="3"/>
      <c r="G937" s="3"/>
      <c r="H937" s="3"/>
      <c r="J937" s="226"/>
      <c r="K937" s="3"/>
      <c r="L937" s="3"/>
      <c r="O937" s="227"/>
      <c r="Q937" s="94"/>
      <c r="R937" s="94"/>
      <c r="S937" s="94"/>
      <c r="T937" s="94"/>
    </row>
    <row r="938" ht="15.75" customHeight="1">
      <c r="A938" s="234"/>
      <c r="B938" s="222"/>
      <c r="C938" s="206"/>
      <c r="D938" s="207"/>
      <c r="E938" s="3"/>
      <c r="F938" s="3"/>
      <c r="G938" s="3"/>
      <c r="H938" s="3"/>
      <c r="J938" s="226"/>
      <c r="K938" s="3"/>
      <c r="L938" s="3"/>
      <c r="O938" s="227"/>
      <c r="Q938" s="94"/>
      <c r="R938" s="94"/>
      <c r="S938" s="94"/>
      <c r="T938" s="94"/>
    </row>
    <row r="939" ht="15.75" customHeight="1">
      <c r="A939" s="234"/>
      <c r="B939" s="222"/>
      <c r="C939" s="206"/>
      <c r="D939" s="207"/>
      <c r="E939" s="3"/>
      <c r="F939" s="3"/>
      <c r="G939" s="3"/>
      <c r="H939" s="3"/>
      <c r="J939" s="226"/>
      <c r="K939" s="3"/>
      <c r="L939" s="3"/>
      <c r="O939" s="227"/>
      <c r="Q939" s="94"/>
      <c r="R939" s="94"/>
      <c r="S939" s="94"/>
      <c r="T939" s="94"/>
    </row>
    <row r="940" ht="15.75" customHeight="1">
      <c r="A940" s="234"/>
      <c r="B940" s="222"/>
      <c r="C940" s="206"/>
      <c r="D940" s="207"/>
      <c r="E940" s="3"/>
      <c r="F940" s="3"/>
      <c r="G940" s="3"/>
      <c r="H940" s="3"/>
      <c r="J940" s="226"/>
      <c r="K940" s="3"/>
      <c r="L940" s="3"/>
      <c r="O940" s="227"/>
      <c r="Q940" s="94"/>
      <c r="R940" s="94"/>
      <c r="S940" s="94"/>
      <c r="T940" s="94"/>
    </row>
    <row r="941" ht="15.75" customHeight="1">
      <c r="A941" s="234"/>
      <c r="B941" s="222"/>
      <c r="C941" s="206"/>
      <c r="D941" s="207"/>
      <c r="E941" s="3"/>
      <c r="F941" s="3"/>
      <c r="G941" s="3"/>
      <c r="H941" s="3"/>
      <c r="J941" s="226"/>
      <c r="K941" s="3"/>
      <c r="L941" s="3"/>
      <c r="O941" s="227"/>
      <c r="Q941" s="94"/>
      <c r="R941" s="94"/>
      <c r="S941" s="94"/>
      <c r="T941" s="94"/>
    </row>
    <row r="942" ht="15.75" customHeight="1">
      <c r="A942" s="234"/>
      <c r="B942" s="222"/>
      <c r="C942" s="206"/>
      <c r="D942" s="207"/>
      <c r="E942" s="3"/>
      <c r="F942" s="3"/>
      <c r="G942" s="3"/>
      <c r="H942" s="3"/>
      <c r="J942" s="226"/>
      <c r="K942" s="3"/>
      <c r="L942" s="3"/>
      <c r="O942" s="227"/>
      <c r="Q942" s="94"/>
      <c r="R942" s="94"/>
      <c r="S942" s="94"/>
      <c r="T942" s="94"/>
    </row>
    <row r="943" ht="15.75" customHeight="1">
      <c r="A943" s="234"/>
      <c r="B943" s="222"/>
      <c r="C943" s="206"/>
      <c r="D943" s="207"/>
      <c r="E943" s="3"/>
      <c r="F943" s="3"/>
      <c r="G943" s="3"/>
      <c r="H943" s="3"/>
      <c r="J943" s="226"/>
      <c r="K943" s="3"/>
      <c r="L943" s="3"/>
      <c r="O943" s="227"/>
      <c r="Q943" s="94"/>
      <c r="R943" s="94"/>
      <c r="S943" s="94"/>
      <c r="T943" s="94"/>
    </row>
    <row r="944" ht="15.75" customHeight="1">
      <c r="A944" s="234"/>
      <c r="B944" s="222"/>
      <c r="C944" s="206"/>
      <c r="D944" s="207"/>
      <c r="E944" s="3"/>
      <c r="F944" s="3"/>
      <c r="G944" s="3"/>
      <c r="H944" s="3"/>
      <c r="J944" s="226"/>
      <c r="K944" s="3"/>
      <c r="L944" s="3"/>
      <c r="O944" s="227"/>
      <c r="Q944" s="94"/>
      <c r="R944" s="94"/>
      <c r="S944" s="94"/>
      <c r="T944" s="94"/>
    </row>
    <row r="945" ht="15.75" customHeight="1">
      <c r="A945" s="234"/>
      <c r="B945" s="222"/>
      <c r="C945" s="206"/>
      <c r="D945" s="207"/>
      <c r="E945" s="3"/>
      <c r="F945" s="3"/>
      <c r="G945" s="3"/>
      <c r="H945" s="3"/>
      <c r="J945" s="226"/>
      <c r="K945" s="3"/>
      <c r="L945" s="3"/>
      <c r="O945" s="227"/>
      <c r="Q945" s="94"/>
      <c r="R945" s="94"/>
      <c r="S945" s="94"/>
      <c r="T945" s="94"/>
    </row>
    <row r="946" ht="15.75" customHeight="1">
      <c r="A946" s="234"/>
      <c r="B946" s="222"/>
      <c r="C946" s="206"/>
      <c r="D946" s="207"/>
      <c r="E946" s="3"/>
      <c r="F946" s="3"/>
      <c r="G946" s="3"/>
      <c r="H946" s="3"/>
      <c r="J946" s="226"/>
      <c r="K946" s="3"/>
      <c r="L946" s="3"/>
      <c r="O946" s="227"/>
      <c r="Q946" s="94"/>
      <c r="R946" s="94"/>
      <c r="S946" s="94"/>
      <c r="T946" s="94"/>
    </row>
    <row r="947" ht="15.75" customHeight="1">
      <c r="A947" s="234"/>
      <c r="B947" s="222"/>
      <c r="C947" s="206"/>
      <c r="D947" s="207"/>
      <c r="E947" s="3"/>
      <c r="F947" s="3"/>
      <c r="G947" s="3"/>
      <c r="H947" s="3"/>
      <c r="J947" s="226"/>
      <c r="K947" s="3"/>
      <c r="L947" s="3"/>
      <c r="O947" s="227"/>
      <c r="Q947" s="94"/>
      <c r="R947" s="94"/>
      <c r="S947" s="94"/>
      <c r="T947" s="94"/>
    </row>
    <row r="948" ht="15.75" customHeight="1">
      <c r="A948" s="234"/>
      <c r="B948" s="222"/>
      <c r="C948" s="206"/>
      <c r="D948" s="207"/>
      <c r="E948" s="3"/>
      <c r="F948" s="3"/>
      <c r="G948" s="3"/>
      <c r="H948" s="3"/>
      <c r="J948" s="226"/>
      <c r="K948" s="3"/>
      <c r="L948" s="3"/>
      <c r="O948" s="227"/>
      <c r="Q948" s="94"/>
      <c r="R948" s="94"/>
      <c r="S948" s="94"/>
      <c r="T948" s="94"/>
    </row>
    <row r="949" ht="15.75" customHeight="1">
      <c r="A949" s="234"/>
      <c r="B949" s="222"/>
      <c r="C949" s="206"/>
      <c r="D949" s="207"/>
      <c r="E949" s="3"/>
      <c r="F949" s="3"/>
      <c r="G949" s="3"/>
      <c r="H949" s="3"/>
      <c r="J949" s="226"/>
      <c r="K949" s="3"/>
      <c r="L949" s="3"/>
      <c r="O949" s="227"/>
      <c r="Q949" s="94"/>
      <c r="R949" s="94"/>
      <c r="S949" s="94"/>
      <c r="T949" s="94"/>
    </row>
    <row r="950" ht="15.75" customHeight="1">
      <c r="A950" s="234"/>
      <c r="B950" s="222"/>
      <c r="C950" s="206"/>
      <c r="D950" s="207"/>
      <c r="E950" s="3"/>
      <c r="F950" s="3"/>
      <c r="G950" s="3"/>
      <c r="H950" s="3"/>
      <c r="J950" s="226"/>
      <c r="K950" s="3"/>
      <c r="L950" s="3"/>
      <c r="O950" s="227"/>
      <c r="Q950" s="94"/>
      <c r="R950" s="94"/>
      <c r="S950" s="94"/>
      <c r="T950" s="94"/>
    </row>
    <row r="951" ht="15.75" customHeight="1">
      <c r="A951" s="234"/>
      <c r="B951" s="222"/>
      <c r="C951" s="206"/>
      <c r="D951" s="207"/>
      <c r="E951" s="3"/>
      <c r="F951" s="3"/>
      <c r="G951" s="3"/>
      <c r="H951" s="3"/>
      <c r="J951" s="226"/>
      <c r="K951" s="3"/>
      <c r="L951" s="3"/>
      <c r="O951" s="227"/>
      <c r="Q951" s="94"/>
      <c r="R951" s="94"/>
      <c r="S951" s="94"/>
      <c r="T951" s="94"/>
    </row>
    <row r="952" ht="15.75" customHeight="1">
      <c r="A952" s="234"/>
      <c r="B952" s="222"/>
      <c r="C952" s="206"/>
      <c r="D952" s="207"/>
      <c r="E952" s="3"/>
      <c r="F952" s="3"/>
      <c r="G952" s="3"/>
      <c r="H952" s="3"/>
      <c r="J952" s="226"/>
      <c r="K952" s="3"/>
      <c r="L952" s="3"/>
      <c r="O952" s="227"/>
      <c r="Q952" s="94"/>
      <c r="R952" s="94"/>
      <c r="S952" s="94"/>
      <c r="T952" s="94"/>
    </row>
    <row r="953" ht="15.75" customHeight="1">
      <c r="A953" s="234"/>
      <c r="B953" s="222"/>
      <c r="C953" s="206"/>
      <c r="D953" s="207"/>
      <c r="E953" s="3"/>
      <c r="F953" s="3"/>
      <c r="G953" s="3"/>
      <c r="H953" s="3"/>
      <c r="J953" s="226"/>
      <c r="K953" s="3"/>
      <c r="L953" s="3"/>
      <c r="O953" s="227"/>
      <c r="Q953" s="94"/>
      <c r="R953" s="94"/>
      <c r="S953" s="94"/>
      <c r="T953" s="94"/>
    </row>
    <row r="954" ht="15.75" customHeight="1">
      <c r="A954" s="234"/>
      <c r="B954" s="222"/>
      <c r="C954" s="206"/>
      <c r="D954" s="207"/>
      <c r="E954" s="3"/>
      <c r="F954" s="3"/>
      <c r="G954" s="3"/>
      <c r="H954" s="3"/>
      <c r="J954" s="226"/>
      <c r="K954" s="3"/>
      <c r="L954" s="3"/>
      <c r="O954" s="227"/>
      <c r="Q954" s="94"/>
      <c r="R954" s="94"/>
      <c r="S954" s="94"/>
      <c r="T954" s="94"/>
    </row>
    <row r="955" ht="15.75" customHeight="1">
      <c r="A955" s="234"/>
      <c r="B955" s="222"/>
      <c r="C955" s="206"/>
      <c r="D955" s="207"/>
      <c r="E955" s="3"/>
      <c r="F955" s="3"/>
      <c r="G955" s="3"/>
      <c r="H955" s="3"/>
      <c r="J955" s="226"/>
      <c r="K955" s="3"/>
      <c r="L955" s="3"/>
      <c r="O955" s="227"/>
      <c r="Q955" s="94"/>
      <c r="R955" s="94"/>
      <c r="S955" s="94"/>
      <c r="T955" s="94"/>
    </row>
    <row r="956" ht="15.75" customHeight="1">
      <c r="A956" s="234"/>
      <c r="B956" s="222"/>
      <c r="C956" s="206"/>
      <c r="D956" s="207"/>
      <c r="E956" s="3"/>
      <c r="F956" s="3"/>
      <c r="G956" s="3"/>
      <c r="H956" s="3"/>
      <c r="J956" s="226"/>
      <c r="K956" s="3"/>
      <c r="L956" s="3"/>
      <c r="O956" s="227"/>
      <c r="Q956" s="94"/>
      <c r="R956" s="94"/>
      <c r="S956" s="94"/>
      <c r="T956" s="94"/>
    </row>
    <row r="957" ht="15.75" customHeight="1">
      <c r="A957" s="234"/>
      <c r="B957" s="222"/>
      <c r="C957" s="206"/>
      <c r="D957" s="207"/>
      <c r="E957" s="3"/>
      <c r="F957" s="3"/>
      <c r="G957" s="3"/>
      <c r="H957" s="3"/>
      <c r="J957" s="226"/>
      <c r="K957" s="3"/>
      <c r="L957" s="3"/>
      <c r="O957" s="227"/>
      <c r="Q957" s="94"/>
      <c r="R957" s="94"/>
      <c r="S957" s="94"/>
      <c r="T957" s="94"/>
    </row>
    <row r="958" ht="15.75" customHeight="1">
      <c r="A958" s="234"/>
      <c r="B958" s="222"/>
      <c r="C958" s="206"/>
      <c r="D958" s="207"/>
      <c r="E958" s="3"/>
      <c r="F958" s="3"/>
      <c r="G958" s="3"/>
      <c r="H958" s="3"/>
      <c r="J958" s="226"/>
      <c r="K958" s="3"/>
      <c r="L958" s="3"/>
      <c r="O958" s="227"/>
      <c r="Q958" s="94"/>
      <c r="R958" s="94"/>
      <c r="S958" s="94"/>
      <c r="T958" s="94"/>
    </row>
    <row r="959" ht="15.75" customHeight="1">
      <c r="A959" s="234"/>
      <c r="B959" s="222"/>
      <c r="C959" s="206"/>
      <c r="D959" s="207"/>
      <c r="E959" s="3"/>
      <c r="F959" s="3"/>
      <c r="G959" s="3"/>
      <c r="H959" s="3"/>
      <c r="J959" s="226"/>
      <c r="K959" s="3"/>
      <c r="L959" s="3"/>
      <c r="O959" s="227"/>
      <c r="Q959" s="94"/>
      <c r="R959" s="94"/>
      <c r="S959" s="94"/>
      <c r="T959" s="94"/>
    </row>
    <row r="960" ht="15.75" customHeight="1">
      <c r="A960" s="234"/>
      <c r="B960" s="222"/>
      <c r="C960" s="206"/>
      <c r="D960" s="207"/>
      <c r="E960" s="3"/>
      <c r="F960" s="3"/>
      <c r="G960" s="3"/>
      <c r="H960" s="3"/>
      <c r="J960" s="226"/>
      <c r="K960" s="3"/>
      <c r="L960" s="3"/>
      <c r="O960" s="227"/>
      <c r="Q960" s="94"/>
      <c r="R960" s="94"/>
      <c r="S960" s="94"/>
      <c r="T960" s="94"/>
    </row>
    <row r="961" ht="15.75" customHeight="1">
      <c r="A961" s="234"/>
      <c r="B961" s="222"/>
      <c r="C961" s="206"/>
      <c r="D961" s="207"/>
      <c r="E961" s="3"/>
      <c r="F961" s="3"/>
      <c r="G961" s="3"/>
      <c r="H961" s="3"/>
      <c r="J961" s="226"/>
      <c r="K961" s="3"/>
      <c r="L961" s="3"/>
      <c r="O961" s="227"/>
      <c r="Q961" s="94"/>
      <c r="R961" s="94"/>
      <c r="S961" s="94"/>
      <c r="T961" s="94"/>
    </row>
    <row r="962" ht="15.75" customHeight="1">
      <c r="A962" s="234"/>
      <c r="B962" s="222"/>
      <c r="C962" s="206"/>
      <c r="D962" s="207"/>
      <c r="E962" s="3"/>
      <c r="F962" s="3"/>
      <c r="G962" s="3"/>
      <c r="H962" s="3"/>
      <c r="J962" s="226"/>
      <c r="K962" s="3"/>
      <c r="L962" s="3"/>
      <c r="O962" s="227"/>
      <c r="Q962" s="94"/>
      <c r="R962" s="94"/>
      <c r="S962" s="94"/>
      <c r="T962" s="94"/>
    </row>
    <row r="963" ht="15.75" customHeight="1">
      <c r="A963" s="234"/>
      <c r="B963" s="222"/>
      <c r="C963" s="206"/>
      <c r="D963" s="207"/>
      <c r="E963" s="3"/>
      <c r="F963" s="3"/>
      <c r="G963" s="3"/>
      <c r="H963" s="3"/>
      <c r="J963" s="226"/>
      <c r="K963" s="3"/>
      <c r="L963" s="3"/>
      <c r="O963" s="227"/>
      <c r="Q963" s="94"/>
      <c r="R963" s="94"/>
      <c r="S963" s="94"/>
      <c r="T963" s="94"/>
    </row>
    <row r="964" ht="15.75" customHeight="1">
      <c r="A964" s="234"/>
      <c r="B964" s="222"/>
      <c r="C964" s="206"/>
      <c r="D964" s="207"/>
      <c r="E964" s="3"/>
      <c r="F964" s="3"/>
      <c r="G964" s="3"/>
      <c r="H964" s="3"/>
      <c r="J964" s="226"/>
      <c r="K964" s="3"/>
      <c r="L964" s="3"/>
      <c r="O964" s="227"/>
      <c r="Q964" s="94"/>
      <c r="R964" s="94"/>
      <c r="S964" s="94"/>
      <c r="T964" s="94"/>
    </row>
    <row r="965" ht="15.75" customHeight="1">
      <c r="A965" s="234"/>
      <c r="B965" s="222"/>
      <c r="C965" s="206"/>
      <c r="D965" s="207"/>
      <c r="E965" s="3"/>
      <c r="F965" s="3"/>
      <c r="G965" s="3"/>
      <c r="H965" s="3"/>
      <c r="J965" s="226"/>
      <c r="K965" s="3"/>
      <c r="L965" s="3"/>
      <c r="O965" s="227"/>
      <c r="Q965" s="94"/>
      <c r="R965" s="94"/>
      <c r="S965" s="94"/>
      <c r="T965" s="94"/>
    </row>
    <row r="966" ht="15.75" customHeight="1">
      <c r="A966" s="234"/>
      <c r="B966" s="222"/>
      <c r="C966" s="206"/>
      <c r="D966" s="207"/>
      <c r="E966" s="3"/>
      <c r="F966" s="3"/>
      <c r="G966" s="3"/>
      <c r="H966" s="3"/>
      <c r="J966" s="226"/>
      <c r="K966" s="3"/>
      <c r="L966" s="3"/>
      <c r="O966" s="227"/>
      <c r="Q966" s="94"/>
      <c r="R966" s="94"/>
      <c r="S966" s="94"/>
      <c r="T966" s="94"/>
    </row>
    <row r="967" ht="15.75" customHeight="1">
      <c r="A967" s="234"/>
      <c r="B967" s="222"/>
      <c r="C967" s="206"/>
      <c r="D967" s="207"/>
      <c r="E967" s="3"/>
      <c r="F967" s="3"/>
      <c r="G967" s="3"/>
      <c r="H967" s="3"/>
      <c r="J967" s="226"/>
      <c r="K967" s="3"/>
      <c r="L967" s="3"/>
      <c r="O967" s="227"/>
      <c r="Q967" s="94"/>
      <c r="R967" s="94"/>
      <c r="S967" s="94"/>
      <c r="T967" s="94"/>
    </row>
    <row r="968" ht="15.75" customHeight="1">
      <c r="A968" s="234"/>
      <c r="B968" s="222"/>
      <c r="C968" s="206"/>
      <c r="D968" s="207"/>
      <c r="E968" s="3"/>
      <c r="F968" s="3"/>
      <c r="G968" s="3"/>
      <c r="H968" s="3"/>
      <c r="J968" s="226"/>
      <c r="K968" s="3"/>
      <c r="L968" s="3"/>
      <c r="O968" s="227"/>
      <c r="Q968" s="94"/>
      <c r="R968" s="94"/>
      <c r="S968" s="94"/>
      <c r="T968" s="94"/>
    </row>
    <row r="969" ht="15.75" customHeight="1">
      <c r="A969" s="234"/>
      <c r="B969" s="222"/>
      <c r="C969" s="206"/>
      <c r="D969" s="207"/>
      <c r="E969" s="3"/>
      <c r="F969" s="3"/>
      <c r="G969" s="3"/>
      <c r="H969" s="3"/>
      <c r="J969" s="226"/>
      <c r="K969" s="3"/>
      <c r="L969" s="3"/>
      <c r="O969" s="227"/>
      <c r="Q969" s="94"/>
      <c r="R969" s="94"/>
      <c r="S969" s="94"/>
      <c r="T969" s="94"/>
    </row>
    <row r="970" ht="15.75" customHeight="1">
      <c r="A970" s="234"/>
      <c r="B970" s="222"/>
      <c r="C970" s="206"/>
      <c r="D970" s="207"/>
      <c r="E970" s="3"/>
      <c r="F970" s="3"/>
      <c r="G970" s="3"/>
      <c r="H970" s="3"/>
      <c r="J970" s="226"/>
      <c r="K970" s="3"/>
      <c r="L970" s="3"/>
      <c r="O970" s="227"/>
      <c r="Q970" s="94"/>
      <c r="R970" s="94"/>
      <c r="S970" s="94"/>
      <c r="T970" s="94"/>
    </row>
    <row r="971" ht="15.75" customHeight="1">
      <c r="A971" s="234"/>
      <c r="B971" s="222"/>
      <c r="C971" s="206"/>
      <c r="D971" s="207"/>
      <c r="E971" s="3"/>
      <c r="F971" s="3"/>
      <c r="G971" s="3"/>
      <c r="H971" s="3"/>
      <c r="J971" s="226"/>
      <c r="K971" s="3"/>
      <c r="L971" s="3"/>
      <c r="O971" s="227"/>
      <c r="Q971" s="94"/>
      <c r="R971" s="94"/>
      <c r="S971" s="94"/>
      <c r="T971" s="94"/>
    </row>
    <row r="972" ht="15.75" customHeight="1">
      <c r="A972" s="234"/>
      <c r="B972" s="222"/>
      <c r="C972" s="206"/>
      <c r="D972" s="207"/>
      <c r="E972" s="3"/>
      <c r="F972" s="3"/>
      <c r="G972" s="3"/>
      <c r="H972" s="3"/>
      <c r="J972" s="226"/>
      <c r="K972" s="3"/>
      <c r="L972" s="3"/>
      <c r="O972" s="227"/>
      <c r="Q972" s="94"/>
      <c r="R972" s="94"/>
      <c r="S972" s="94"/>
      <c r="T972" s="94"/>
    </row>
    <row r="973" ht="15.75" customHeight="1">
      <c r="A973" s="234"/>
      <c r="B973" s="222"/>
      <c r="C973" s="206"/>
      <c r="D973" s="207"/>
      <c r="E973" s="3"/>
      <c r="F973" s="3"/>
      <c r="G973" s="3"/>
      <c r="H973" s="3"/>
      <c r="J973" s="226"/>
      <c r="K973" s="3"/>
      <c r="L973" s="3"/>
      <c r="O973" s="227"/>
      <c r="Q973" s="94"/>
      <c r="R973" s="94"/>
      <c r="S973" s="94"/>
      <c r="T973" s="94"/>
    </row>
    <row r="974" ht="15.75" customHeight="1">
      <c r="A974" s="234"/>
      <c r="B974" s="222"/>
      <c r="C974" s="206"/>
      <c r="D974" s="207"/>
      <c r="E974" s="3"/>
      <c r="F974" s="3"/>
      <c r="G974" s="3"/>
      <c r="H974" s="3"/>
      <c r="J974" s="226"/>
      <c r="K974" s="3"/>
      <c r="L974" s="3"/>
      <c r="O974" s="227"/>
      <c r="Q974" s="94"/>
      <c r="R974" s="94"/>
      <c r="S974" s="94"/>
      <c r="T974" s="94"/>
    </row>
    <row r="975" ht="15.75" customHeight="1">
      <c r="A975" s="234"/>
      <c r="B975" s="222"/>
      <c r="C975" s="206"/>
      <c r="D975" s="207"/>
      <c r="E975" s="3"/>
      <c r="F975" s="3"/>
      <c r="G975" s="3"/>
      <c r="H975" s="3"/>
      <c r="J975" s="226"/>
      <c r="K975" s="3"/>
      <c r="L975" s="3"/>
      <c r="O975" s="227"/>
      <c r="Q975" s="94"/>
      <c r="R975" s="94"/>
      <c r="S975" s="94"/>
      <c r="T975" s="94"/>
    </row>
    <row r="976" ht="15.75" customHeight="1">
      <c r="A976" s="234"/>
      <c r="B976" s="222"/>
      <c r="C976" s="206"/>
      <c r="D976" s="207"/>
      <c r="E976" s="3"/>
      <c r="F976" s="3"/>
      <c r="G976" s="3"/>
      <c r="H976" s="3"/>
      <c r="J976" s="226"/>
      <c r="K976" s="3"/>
      <c r="L976" s="3"/>
      <c r="O976" s="227"/>
      <c r="Q976" s="94"/>
      <c r="R976" s="94"/>
      <c r="S976" s="94"/>
      <c r="T976" s="94"/>
    </row>
    <row r="977" ht="15.75" customHeight="1">
      <c r="A977" s="234"/>
      <c r="B977" s="222"/>
      <c r="C977" s="206"/>
      <c r="D977" s="207"/>
      <c r="E977" s="3"/>
      <c r="F977" s="3"/>
      <c r="G977" s="3"/>
      <c r="H977" s="3"/>
      <c r="J977" s="226"/>
      <c r="K977" s="3"/>
      <c r="L977" s="3"/>
      <c r="O977" s="227"/>
      <c r="Q977" s="94"/>
      <c r="R977" s="94"/>
      <c r="S977" s="94"/>
      <c r="T977" s="94"/>
    </row>
    <row r="978" ht="15.75" customHeight="1">
      <c r="A978" s="234"/>
      <c r="B978" s="222"/>
      <c r="C978" s="206"/>
      <c r="D978" s="207"/>
      <c r="E978" s="3"/>
      <c r="F978" s="3"/>
      <c r="G978" s="3"/>
      <c r="H978" s="3"/>
      <c r="J978" s="226"/>
      <c r="K978" s="3"/>
      <c r="L978" s="3"/>
      <c r="O978" s="227"/>
      <c r="Q978" s="94"/>
      <c r="R978" s="94"/>
      <c r="S978" s="94"/>
      <c r="T978" s="94"/>
    </row>
    <row r="979" ht="15.75" customHeight="1">
      <c r="A979" s="234"/>
      <c r="B979" s="222"/>
      <c r="C979" s="206"/>
      <c r="D979" s="207"/>
      <c r="E979" s="3"/>
      <c r="F979" s="3"/>
      <c r="G979" s="3"/>
      <c r="H979" s="3"/>
      <c r="J979" s="226"/>
      <c r="K979" s="3"/>
      <c r="L979" s="3"/>
      <c r="O979" s="227"/>
      <c r="Q979" s="94"/>
      <c r="R979" s="94"/>
      <c r="S979" s="94"/>
      <c r="T979" s="94"/>
    </row>
    <row r="980" ht="15.75" customHeight="1">
      <c r="A980" s="234"/>
      <c r="B980" s="222"/>
      <c r="C980" s="206"/>
      <c r="D980" s="207"/>
      <c r="E980" s="3"/>
      <c r="F980" s="3"/>
      <c r="G980" s="3"/>
      <c r="H980" s="3"/>
      <c r="J980" s="226"/>
      <c r="K980" s="3"/>
      <c r="L980" s="3"/>
      <c r="O980" s="227"/>
      <c r="Q980" s="94"/>
      <c r="R980" s="94"/>
      <c r="S980" s="94"/>
      <c r="T980" s="94"/>
    </row>
    <row r="981" ht="15.75" customHeight="1">
      <c r="A981" s="234"/>
      <c r="B981" s="222"/>
      <c r="C981" s="206"/>
      <c r="D981" s="207"/>
      <c r="E981" s="3"/>
      <c r="F981" s="3"/>
      <c r="G981" s="3"/>
      <c r="H981" s="3"/>
      <c r="J981" s="226"/>
      <c r="K981" s="3"/>
      <c r="L981" s="3"/>
      <c r="O981" s="227"/>
      <c r="Q981" s="94"/>
      <c r="R981" s="94"/>
      <c r="S981" s="94"/>
      <c r="T981" s="94"/>
    </row>
    <row r="982" ht="15.75" customHeight="1">
      <c r="A982" s="234"/>
      <c r="B982" s="222"/>
      <c r="C982" s="206"/>
      <c r="D982" s="207"/>
      <c r="E982" s="3"/>
      <c r="F982" s="3"/>
      <c r="G982" s="3"/>
      <c r="H982" s="3"/>
      <c r="J982" s="226"/>
      <c r="K982" s="3"/>
      <c r="L982" s="3"/>
      <c r="O982" s="227"/>
      <c r="Q982" s="94"/>
      <c r="R982" s="94"/>
      <c r="S982" s="94"/>
      <c r="T982" s="94"/>
    </row>
    <row r="983" ht="15.75" customHeight="1">
      <c r="A983" s="234"/>
      <c r="B983" s="222"/>
      <c r="C983" s="206"/>
      <c r="D983" s="207"/>
      <c r="E983" s="3"/>
      <c r="F983" s="3"/>
      <c r="G983" s="3"/>
      <c r="H983" s="3"/>
      <c r="J983" s="226"/>
      <c r="K983" s="3"/>
      <c r="L983" s="3"/>
      <c r="O983" s="227"/>
      <c r="Q983" s="94"/>
      <c r="R983" s="94"/>
      <c r="S983" s="94"/>
      <c r="T983" s="94"/>
    </row>
    <row r="984" ht="15.75" customHeight="1">
      <c r="A984" s="234"/>
      <c r="B984" s="222"/>
      <c r="C984" s="206"/>
      <c r="D984" s="207"/>
      <c r="E984" s="3"/>
      <c r="F984" s="3"/>
      <c r="G984" s="3"/>
      <c r="H984" s="3"/>
      <c r="J984" s="226"/>
      <c r="K984" s="3"/>
      <c r="L984" s="3"/>
      <c r="O984" s="227"/>
      <c r="Q984" s="94"/>
      <c r="R984" s="94"/>
      <c r="S984" s="94"/>
      <c r="T984" s="94"/>
    </row>
    <row r="985" ht="15.75" customHeight="1">
      <c r="A985" s="234"/>
      <c r="B985" s="222"/>
      <c r="C985" s="206"/>
      <c r="D985" s="207"/>
      <c r="E985" s="3"/>
      <c r="F985" s="3"/>
      <c r="G985" s="3"/>
      <c r="H985" s="3"/>
      <c r="J985" s="226"/>
      <c r="K985" s="3"/>
      <c r="L985" s="3"/>
      <c r="O985" s="227"/>
      <c r="Q985" s="94"/>
      <c r="R985" s="94"/>
      <c r="S985" s="94"/>
      <c r="T985" s="94"/>
    </row>
    <row r="986" ht="15.75" customHeight="1">
      <c r="A986" s="234"/>
      <c r="B986" s="222"/>
      <c r="C986" s="206"/>
      <c r="D986" s="207"/>
      <c r="E986" s="3"/>
      <c r="F986" s="3"/>
      <c r="G986" s="3"/>
      <c r="H986" s="3"/>
      <c r="J986" s="226"/>
      <c r="K986" s="3"/>
      <c r="L986" s="3"/>
      <c r="O986" s="227"/>
      <c r="Q986" s="94"/>
      <c r="R986" s="94"/>
      <c r="S986" s="94"/>
      <c r="T986" s="94"/>
    </row>
    <row r="987" ht="15.75" customHeight="1">
      <c r="A987" s="234"/>
      <c r="B987" s="222"/>
      <c r="C987" s="206"/>
      <c r="D987" s="207"/>
      <c r="E987" s="3"/>
      <c r="F987" s="3"/>
      <c r="G987" s="3"/>
      <c r="H987" s="3"/>
      <c r="J987" s="226"/>
      <c r="K987" s="3"/>
      <c r="L987" s="3"/>
      <c r="O987" s="227"/>
      <c r="Q987" s="94"/>
      <c r="R987" s="94"/>
      <c r="S987" s="94"/>
      <c r="T987" s="94"/>
    </row>
    <row r="988" ht="15.75" customHeight="1">
      <c r="A988" s="234"/>
      <c r="B988" s="222"/>
      <c r="C988" s="206"/>
      <c r="D988" s="207"/>
      <c r="E988" s="3"/>
      <c r="F988" s="3"/>
      <c r="G988" s="3"/>
      <c r="H988" s="3"/>
      <c r="J988" s="226"/>
      <c r="K988" s="3"/>
      <c r="L988" s="3"/>
      <c r="O988" s="227"/>
      <c r="Q988" s="94"/>
      <c r="R988" s="94"/>
      <c r="S988" s="94"/>
      <c r="T988" s="94"/>
    </row>
    <row r="989" ht="15.75" customHeight="1">
      <c r="A989" s="234"/>
      <c r="B989" s="222"/>
      <c r="C989" s="206"/>
      <c r="D989" s="207"/>
      <c r="E989" s="3"/>
      <c r="F989" s="3"/>
      <c r="G989" s="3"/>
      <c r="H989" s="3"/>
      <c r="J989" s="226"/>
      <c r="K989" s="3"/>
      <c r="L989" s="3"/>
      <c r="O989" s="227"/>
      <c r="Q989" s="94"/>
      <c r="R989" s="94"/>
      <c r="S989" s="94"/>
      <c r="T989" s="94"/>
    </row>
    <row r="990" ht="15.75" customHeight="1">
      <c r="A990" s="234"/>
      <c r="B990" s="222"/>
      <c r="C990" s="206"/>
      <c r="D990" s="207"/>
      <c r="E990" s="3"/>
      <c r="F990" s="3"/>
      <c r="G990" s="3"/>
      <c r="H990" s="3"/>
      <c r="J990" s="226"/>
      <c r="K990" s="3"/>
      <c r="L990" s="3"/>
      <c r="O990" s="227"/>
      <c r="Q990" s="94"/>
      <c r="R990" s="94"/>
      <c r="S990" s="94"/>
      <c r="T990" s="94"/>
    </row>
    <row r="991" ht="15.75" customHeight="1">
      <c r="A991" s="234"/>
      <c r="B991" s="222"/>
      <c r="C991" s="206"/>
      <c r="D991" s="207"/>
      <c r="E991" s="3"/>
      <c r="F991" s="3"/>
      <c r="G991" s="3"/>
      <c r="H991" s="3"/>
      <c r="J991" s="226"/>
      <c r="K991" s="3"/>
      <c r="L991" s="3"/>
      <c r="O991" s="227"/>
      <c r="Q991" s="94"/>
      <c r="R991" s="94"/>
      <c r="S991" s="94"/>
      <c r="T991" s="94"/>
    </row>
    <row r="992" ht="15.75" customHeight="1">
      <c r="A992" s="234"/>
      <c r="B992" s="222"/>
      <c r="C992" s="206"/>
      <c r="D992" s="207"/>
      <c r="E992" s="3"/>
      <c r="F992" s="3"/>
      <c r="G992" s="3"/>
      <c r="H992" s="3"/>
      <c r="J992" s="226"/>
      <c r="K992" s="3"/>
      <c r="L992" s="3"/>
      <c r="O992" s="227"/>
      <c r="Q992" s="94"/>
      <c r="R992" s="94"/>
      <c r="S992" s="94"/>
      <c r="T992" s="94"/>
    </row>
    <row r="993" ht="15.75" customHeight="1">
      <c r="A993" s="234"/>
      <c r="B993" s="222"/>
      <c r="C993" s="206"/>
      <c r="D993" s="207"/>
      <c r="E993" s="3"/>
      <c r="F993" s="3"/>
      <c r="G993" s="3"/>
      <c r="H993" s="3"/>
      <c r="J993" s="226"/>
      <c r="K993" s="3"/>
      <c r="L993" s="3"/>
      <c r="O993" s="227"/>
      <c r="Q993" s="94"/>
      <c r="R993" s="94"/>
      <c r="S993" s="94"/>
      <c r="T993" s="94"/>
    </row>
    <row r="994" ht="15.75" customHeight="1">
      <c r="A994" s="234"/>
      <c r="B994" s="222"/>
      <c r="C994" s="206"/>
      <c r="D994" s="207"/>
      <c r="E994" s="3"/>
      <c r="F994" s="3"/>
      <c r="G994" s="3"/>
      <c r="H994" s="3"/>
      <c r="J994" s="226"/>
      <c r="K994" s="3"/>
      <c r="L994" s="3"/>
      <c r="O994" s="227"/>
      <c r="Q994" s="94"/>
      <c r="R994" s="94"/>
      <c r="S994" s="94"/>
      <c r="T994" s="94"/>
    </row>
    <row r="995" ht="15.75" customHeight="1">
      <c r="A995" s="234"/>
      <c r="B995" s="222"/>
      <c r="C995" s="206"/>
      <c r="D995" s="207"/>
      <c r="E995" s="3"/>
      <c r="F995" s="3"/>
      <c r="G995" s="3"/>
      <c r="H995" s="3"/>
      <c r="J995" s="226"/>
      <c r="K995" s="3"/>
      <c r="L995" s="3"/>
      <c r="O995" s="227"/>
      <c r="Q995" s="94"/>
      <c r="R995" s="94"/>
      <c r="S995" s="94"/>
      <c r="T995" s="94"/>
    </row>
    <row r="996" ht="15.75" customHeight="1">
      <c r="A996" s="234"/>
      <c r="B996" s="222"/>
      <c r="C996" s="206"/>
      <c r="D996" s="207"/>
      <c r="E996" s="3"/>
      <c r="F996" s="3"/>
      <c r="G996" s="3"/>
      <c r="H996" s="3"/>
      <c r="J996" s="226"/>
      <c r="K996" s="3"/>
      <c r="L996" s="3"/>
      <c r="O996" s="227"/>
      <c r="Q996" s="94"/>
      <c r="R996" s="94"/>
      <c r="S996" s="94"/>
      <c r="T996" s="94"/>
    </row>
    <row r="997" ht="15.75" customHeight="1">
      <c r="A997" s="234"/>
      <c r="B997" s="222"/>
      <c r="C997" s="206"/>
      <c r="D997" s="207"/>
      <c r="E997" s="3"/>
      <c r="F997" s="3"/>
      <c r="G997" s="3"/>
      <c r="H997" s="3"/>
      <c r="J997" s="226"/>
      <c r="K997" s="3"/>
      <c r="L997" s="3"/>
      <c r="O997" s="227"/>
      <c r="Q997" s="94"/>
      <c r="R997" s="94"/>
      <c r="S997" s="94"/>
      <c r="T997" s="94"/>
    </row>
    <row r="998" ht="15.75" customHeight="1">
      <c r="A998" s="234"/>
      <c r="B998" s="222"/>
      <c r="C998" s="206"/>
      <c r="D998" s="207"/>
      <c r="E998" s="3"/>
      <c r="F998" s="3"/>
      <c r="G998" s="3"/>
      <c r="H998" s="3"/>
      <c r="J998" s="226"/>
      <c r="K998" s="3"/>
      <c r="L998" s="3"/>
      <c r="O998" s="227"/>
      <c r="Q998" s="94"/>
      <c r="R998" s="94"/>
      <c r="S998" s="94"/>
      <c r="T998" s="94"/>
    </row>
    <row r="999" ht="15.75" customHeight="1">
      <c r="A999" s="234"/>
      <c r="B999" s="222"/>
      <c r="C999" s="206"/>
      <c r="D999" s="207"/>
      <c r="E999" s="3"/>
      <c r="F999" s="3"/>
      <c r="G999" s="3"/>
      <c r="H999" s="3"/>
      <c r="J999" s="226"/>
      <c r="K999" s="3"/>
      <c r="L999" s="3"/>
      <c r="O999" s="227"/>
      <c r="Q999" s="94"/>
      <c r="R999" s="94"/>
      <c r="S999" s="94"/>
      <c r="T999" s="94"/>
    </row>
    <row r="1000" ht="15.75" customHeight="1">
      <c r="A1000" s="234"/>
      <c r="B1000" s="222"/>
      <c r="C1000" s="206"/>
      <c r="D1000" s="207"/>
      <c r="J1000" s="226"/>
      <c r="K1000" s="3"/>
      <c r="L1000" s="3"/>
      <c r="O1000" s="227"/>
      <c r="Q1000" s="94"/>
      <c r="R1000" s="94"/>
      <c r="S1000" s="94"/>
      <c r="T1000" s="94"/>
    </row>
    <row r="1001" ht="15.75" customHeight="1">
      <c r="A1001" s="234"/>
      <c r="B1001" s="222"/>
      <c r="C1001" s="206"/>
      <c r="D1001" s="207"/>
      <c r="J1001" s="226"/>
      <c r="K1001" s="3"/>
      <c r="L1001" s="3"/>
      <c r="O1001" s="227"/>
      <c r="Q1001" s="94"/>
      <c r="R1001" s="94"/>
      <c r="S1001" s="94"/>
      <c r="T1001" s="94"/>
    </row>
    <row r="1002" ht="15.75" customHeight="1">
      <c r="A1002" s="234"/>
      <c r="B1002" s="222"/>
      <c r="C1002" s="206"/>
      <c r="D1002" s="207"/>
      <c r="J1002" s="226"/>
      <c r="K1002" s="3"/>
      <c r="L1002" s="3"/>
      <c r="O1002" s="227"/>
      <c r="Q1002" s="94"/>
      <c r="R1002" s="94"/>
      <c r="S1002" s="94"/>
      <c r="T1002" s="94"/>
    </row>
    <row r="1003" ht="15.75" customHeight="1">
      <c r="A1003" s="234"/>
      <c r="B1003" s="222"/>
      <c r="C1003" s="206"/>
      <c r="D1003" s="207"/>
      <c r="J1003" s="226"/>
      <c r="K1003" s="3"/>
      <c r="L1003" s="3"/>
      <c r="O1003" s="227"/>
      <c r="Q1003" s="94"/>
      <c r="R1003" s="94"/>
      <c r="S1003" s="94"/>
      <c r="T1003" s="94"/>
    </row>
    <row r="1004" ht="15.75" customHeight="1">
      <c r="A1004" s="234"/>
      <c r="B1004" s="222"/>
      <c r="C1004" s="206"/>
      <c r="D1004" s="207"/>
      <c r="J1004" s="226"/>
      <c r="K1004" s="3"/>
      <c r="L1004" s="3"/>
      <c r="O1004" s="227"/>
      <c r="Q1004" s="94"/>
      <c r="R1004" s="94"/>
      <c r="S1004" s="94"/>
      <c r="T1004" s="94"/>
    </row>
    <row r="1005" ht="15.75" customHeight="1">
      <c r="A1005" s="234"/>
      <c r="B1005" s="222"/>
      <c r="C1005" s="206"/>
      <c r="D1005" s="207"/>
      <c r="J1005" s="226"/>
      <c r="K1005" s="3"/>
      <c r="L1005" s="3"/>
      <c r="O1005" s="227"/>
      <c r="Q1005" s="94"/>
      <c r="R1005" s="94"/>
      <c r="S1005" s="94"/>
      <c r="T1005" s="94"/>
    </row>
    <row r="1006" ht="15.75" customHeight="1">
      <c r="A1006" s="234"/>
      <c r="B1006" s="222"/>
      <c r="C1006" s="206"/>
      <c r="D1006" s="207"/>
      <c r="J1006" s="226"/>
      <c r="K1006" s="3"/>
      <c r="L1006" s="3"/>
      <c r="O1006" s="227"/>
      <c r="Q1006" s="94"/>
      <c r="R1006" s="94"/>
      <c r="S1006" s="94"/>
      <c r="T1006" s="94"/>
    </row>
    <row r="1007" ht="15.75" customHeight="1">
      <c r="A1007" s="234"/>
      <c r="B1007" s="222"/>
      <c r="C1007" s="206"/>
      <c r="D1007" s="207"/>
      <c r="J1007" s="226"/>
      <c r="K1007" s="3"/>
      <c r="L1007" s="3"/>
      <c r="O1007" s="227"/>
      <c r="Q1007" s="94"/>
      <c r="R1007" s="94"/>
      <c r="S1007" s="94"/>
      <c r="T1007" s="94"/>
    </row>
    <row r="1008" ht="15.75" customHeight="1">
      <c r="A1008" s="234"/>
      <c r="B1008" s="222"/>
      <c r="C1008" s="206"/>
      <c r="D1008" s="207"/>
      <c r="J1008" s="226"/>
      <c r="K1008" s="3"/>
      <c r="L1008" s="3"/>
      <c r="O1008" s="227"/>
      <c r="Q1008" s="94"/>
      <c r="R1008" s="94"/>
      <c r="S1008" s="94"/>
      <c r="T1008" s="94"/>
    </row>
    <row r="1009" ht="15.75" customHeight="1">
      <c r="A1009" s="234"/>
      <c r="B1009" s="222"/>
      <c r="C1009" s="206"/>
      <c r="D1009" s="207"/>
      <c r="J1009" s="226"/>
      <c r="K1009" s="3"/>
      <c r="L1009" s="3"/>
      <c r="O1009" s="227"/>
      <c r="Q1009" s="94"/>
      <c r="R1009" s="94"/>
      <c r="S1009" s="94"/>
      <c r="T1009" s="94"/>
    </row>
    <row r="1010" ht="15.75" customHeight="1">
      <c r="A1010" s="234"/>
      <c r="B1010" s="222"/>
      <c r="C1010" s="206"/>
      <c r="D1010" s="207"/>
      <c r="J1010" s="226"/>
      <c r="K1010" s="3"/>
      <c r="L1010" s="3"/>
      <c r="O1010" s="227"/>
      <c r="Q1010" s="94"/>
      <c r="R1010" s="94"/>
      <c r="S1010" s="94"/>
      <c r="T1010" s="94"/>
    </row>
    <row r="1011" ht="15.75" customHeight="1">
      <c r="A1011" s="234"/>
      <c r="B1011" s="222"/>
      <c r="C1011" s="206"/>
      <c r="D1011" s="207"/>
      <c r="J1011" s="226"/>
      <c r="K1011" s="3"/>
      <c r="L1011" s="3"/>
      <c r="O1011" s="227"/>
      <c r="Q1011" s="94"/>
      <c r="R1011" s="94"/>
      <c r="S1011" s="94"/>
      <c r="T1011" s="94"/>
    </row>
    <row r="1012" ht="15.75" customHeight="1">
      <c r="A1012" s="234"/>
      <c r="B1012" s="222"/>
      <c r="C1012" s="206"/>
      <c r="D1012" s="207"/>
      <c r="J1012" s="226"/>
      <c r="K1012" s="3"/>
      <c r="L1012" s="3"/>
      <c r="O1012" s="227"/>
      <c r="Q1012" s="94"/>
      <c r="R1012" s="94"/>
      <c r="S1012" s="94"/>
      <c r="T1012" s="94"/>
    </row>
    <row r="1013" ht="15.75" customHeight="1">
      <c r="A1013" s="234"/>
      <c r="B1013" s="222"/>
      <c r="C1013" s="206"/>
      <c r="D1013" s="207"/>
      <c r="J1013" s="226"/>
      <c r="K1013" s="3"/>
      <c r="L1013" s="3"/>
      <c r="O1013" s="227"/>
      <c r="Q1013" s="94"/>
      <c r="R1013" s="94"/>
      <c r="S1013" s="94"/>
      <c r="T1013" s="94"/>
    </row>
    <row r="1014" ht="15.75" customHeight="1">
      <c r="A1014" s="234"/>
      <c r="B1014" s="222"/>
      <c r="C1014" s="206"/>
      <c r="D1014" s="207"/>
      <c r="J1014" s="226"/>
      <c r="K1014" s="3"/>
      <c r="L1014" s="3"/>
      <c r="O1014" s="227"/>
      <c r="Q1014" s="94"/>
      <c r="R1014" s="94"/>
      <c r="S1014" s="94"/>
      <c r="T1014" s="94"/>
    </row>
    <row r="1015" ht="15.75" customHeight="1">
      <c r="A1015" s="234"/>
      <c r="B1015" s="222"/>
      <c r="C1015" s="206"/>
      <c r="D1015" s="207"/>
      <c r="J1015" s="226"/>
      <c r="K1015" s="3"/>
      <c r="L1015" s="3"/>
      <c r="O1015" s="227"/>
      <c r="Q1015" s="94"/>
      <c r="R1015" s="94"/>
      <c r="S1015" s="94"/>
      <c r="T1015" s="94"/>
    </row>
    <row r="1016" ht="15.75" customHeight="1">
      <c r="A1016" s="234"/>
      <c r="B1016" s="222"/>
      <c r="C1016" s="206"/>
      <c r="D1016" s="207"/>
      <c r="J1016" s="226"/>
      <c r="K1016" s="3"/>
      <c r="L1016" s="3"/>
      <c r="O1016" s="227"/>
      <c r="Q1016" s="94"/>
      <c r="R1016" s="94"/>
      <c r="S1016" s="94"/>
      <c r="T1016" s="94"/>
    </row>
    <row r="1017" ht="15.75" customHeight="1">
      <c r="A1017" s="234"/>
      <c r="B1017" s="222"/>
      <c r="C1017" s="206"/>
      <c r="D1017" s="207"/>
      <c r="J1017" s="226"/>
      <c r="K1017" s="3"/>
      <c r="L1017" s="3"/>
      <c r="O1017" s="227"/>
      <c r="Q1017" s="94"/>
      <c r="R1017" s="94"/>
      <c r="S1017" s="94"/>
      <c r="T1017" s="94"/>
    </row>
    <row r="1018" ht="15.75" customHeight="1">
      <c r="A1018" s="234"/>
      <c r="B1018" s="222"/>
      <c r="C1018" s="206"/>
      <c r="D1018" s="207"/>
      <c r="J1018" s="226"/>
      <c r="K1018" s="3"/>
      <c r="L1018" s="3"/>
      <c r="O1018" s="227"/>
      <c r="Q1018" s="94"/>
      <c r="R1018" s="94"/>
      <c r="S1018" s="94"/>
      <c r="T1018" s="94"/>
    </row>
    <row r="1019" ht="15.75" customHeight="1">
      <c r="A1019" s="234"/>
      <c r="B1019" s="222"/>
      <c r="C1019" s="206"/>
      <c r="D1019" s="207"/>
      <c r="J1019" s="226"/>
      <c r="K1019" s="3"/>
      <c r="L1019" s="3"/>
      <c r="O1019" s="227"/>
      <c r="Q1019" s="94"/>
      <c r="R1019" s="94"/>
      <c r="S1019" s="94"/>
      <c r="T1019" s="94"/>
    </row>
    <row r="1020" ht="15.75" customHeight="1">
      <c r="A1020" s="234"/>
      <c r="B1020" s="222"/>
      <c r="C1020" s="206"/>
      <c r="D1020" s="207"/>
      <c r="J1020" s="226"/>
      <c r="K1020" s="3"/>
      <c r="L1020" s="3"/>
      <c r="O1020" s="227"/>
      <c r="Q1020" s="94"/>
      <c r="R1020" s="94"/>
      <c r="S1020" s="94"/>
      <c r="T1020" s="94"/>
    </row>
    <row r="1021" ht="15.75" customHeight="1">
      <c r="A1021" s="234"/>
      <c r="B1021" s="222"/>
      <c r="C1021" s="206"/>
      <c r="D1021" s="207"/>
      <c r="J1021" s="226"/>
      <c r="K1021" s="3"/>
      <c r="L1021" s="3"/>
      <c r="O1021" s="227"/>
      <c r="Q1021" s="94"/>
      <c r="R1021" s="94"/>
      <c r="S1021" s="94"/>
      <c r="T1021" s="94"/>
    </row>
    <row r="1022" ht="15.75" customHeight="1">
      <c r="A1022" s="234"/>
      <c r="B1022" s="222"/>
      <c r="C1022" s="206"/>
      <c r="D1022" s="207"/>
      <c r="J1022" s="226"/>
      <c r="K1022" s="3"/>
      <c r="L1022" s="3"/>
      <c r="O1022" s="227"/>
      <c r="Q1022" s="94"/>
      <c r="R1022" s="94"/>
      <c r="S1022" s="94"/>
      <c r="T1022" s="94"/>
    </row>
    <row r="1023" ht="15.75" customHeight="1">
      <c r="A1023" s="245"/>
      <c r="B1023" s="222"/>
      <c r="C1023" s="206"/>
      <c r="D1023" s="235"/>
      <c r="J1023" s="226"/>
      <c r="K1023" s="3"/>
      <c r="L1023" s="3"/>
      <c r="O1023" s="227"/>
      <c r="Q1023" s="94"/>
      <c r="R1023" s="94"/>
      <c r="S1023" s="94"/>
      <c r="T1023" s="94"/>
    </row>
    <row r="1024" ht="15.75" customHeight="1">
      <c r="A1024" s="245"/>
      <c r="B1024" s="222"/>
      <c r="C1024" s="206"/>
      <c r="D1024" s="235"/>
      <c r="J1024" s="226"/>
      <c r="K1024" s="3"/>
      <c r="L1024" s="3"/>
      <c r="O1024" s="227"/>
      <c r="Q1024" s="94"/>
      <c r="R1024" s="94"/>
      <c r="S1024" s="94"/>
      <c r="T1024" s="94"/>
    </row>
    <row r="1025" ht="15.75" customHeight="1">
      <c r="A1025" s="245"/>
      <c r="B1025" s="222"/>
      <c r="C1025" s="206"/>
      <c r="D1025" s="235"/>
      <c r="J1025" s="226"/>
      <c r="K1025" s="3"/>
      <c r="L1025" s="3"/>
      <c r="O1025" s="227"/>
      <c r="Q1025" s="94"/>
      <c r="R1025" s="94"/>
      <c r="S1025" s="94"/>
      <c r="T1025" s="94"/>
    </row>
    <row r="1026" ht="15.75" customHeight="1">
      <c r="A1026" s="245"/>
      <c r="B1026" s="222"/>
      <c r="C1026" s="206"/>
      <c r="D1026" s="235"/>
      <c r="J1026" s="226"/>
      <c r="K1026" s="3"/>
      <c r="L1026" s="3"/>
      <c r="O1026" s="227"/>
      <c r="Q1026" s="94"/>
      <c r="R1026" s="94"/>
      <c r="S1026" s="94"/>
      <c r="T1026" s="94"/>
    </row>
    <row r="1027" ht="15.75" customHeight="1">
      <c r="A1027" s="245"/>
      <c r="B1027" s="222"/>
      <c r="C1027" s="206"/>
      <c r="D1027" s="235"/>
      <c r="J1027" s="226"/>
      <c r="K1027" s="3"/>
      <c r="L1027" s="3"/>
      <c r="O1027" s="227"/>
      <c r="Q1027" s="94"/>
      <c r="R1027" s="94"/>
      <c r="S1027" s="94"/>
      <c r="T1027" s="94"/>
    </row>
    <row r="1028" ht="15.75" customHeight="1">
      <c r="A1028" s="245"/>
      <c r="B1028" s="222"/>
      <c r="C1028" s="206"/>
      <c r="D1028" s="235"/>
      <c r="J1028" s="226"/>
      <c r="K1028" s="3"/>
      <c r="L1028" s="3"/>
      <c r="O1028" s="227"/>
      <c r="Q1028" s="94"/>
      <c r="R1028" s="94"/>
      <c r="S1028" s="94"/>
      <c r="T1028" s="94"/>
    </row>
    <row r="1029" ht="15.75" customHeight="1">
      <c r="A1029" s="245"/>
      <c r="B1029" s="222"/>
      <c r="C1029" s="206"/>
      <c r="D1029" s="235"/>
      <c r="J1029" s="226"/>
      <c r="K1029" s="3"/>
      <c r="L1029" s="3"/>
      <c r="O1029" s="227"/>
      <c r="Q1029" s="94"/>
      <c r="R1029" s="94"/>
      <c r="S1029" s="94"/>
      <c r="T1029" s="94"/>
    </row>
    <row r="1030" ht="15.75" customHeight="1">
      <c r="A1030" s="245"/>
      <c r="B1030" s="222"/>
      <c r="C1030" s="206"/>
      <c r="D1030" s="235"/>
      <c r="J1030" s="226"/>
      <c r="K1030" s="3"/>
      <c r="L1030" s="3"/>
      <c r="O1030" s="227"/>
      <c r="Q1030" s="94"/>
      <c r="R1030" s="94"/>
      <c r="S1030" s="94"/>
      <c r="T1030" s="94"/>
    </row>
    <row r="1031" ht="15.75" customHeight="1">
      <c r="A1031" s="245"/>
      <c r="B1031" s="222"/>
      <c r="C1031" s="206"/>
      <c r="D1031" s="235"/>
      <c r="J1031" s="226"/>
      <c r="K1031" s="3"/>
      <c r="L1031" s="3"/>
      <c r="O1031" s="227"/>
      <c r="Q1031" s="94"/>
      <c r="R1031" s="94"/>
      <c r="S1031" s="94"/>
      <c r="T1031" s="94"/>
    </row>
    <row r="1032" ht="15.75" customHeight="1">
      <c r="A1032" s="245"/>
      <c r="B1032" s="222"/>
      <c r="C1032" s="206"/>
      <c r="D1032" s="235"/>
      <c r="J1032" s="226"/>
      <c r="K1032" s="3"/>
      <c r="L1032" s="3"/>
      <c r="O1032" s="227"/>
      <c r="Q1032" s="94"/>
      <c r="R1032" s="94"/>
      <c r="S1032" s="94"/>
      <c r="T1032" s="94"/>
    </row>
    <row r="1033" ht="15.75" customHeight="1">
      <c r="A1033" s="245"/>
      <c r="B1033" s="222"/>
      <c r="C1033" s="206"/>
      <c r="D1033" s="235"/>
      <c r="J1033" s="226"/>
      <c r="K1033" s="3"/>
      <c r="L1033" s="3"/>
      <c r="O1033" s="227"/>
      <c r="Q1033" s="94"/>
      <c r="R1033" s="94"/>
      <c r="S1033" s="94"/>
      <c r="T1033" s="94"/>
    </row>
    <row r="1034" ht="15.75" customHeight="1">
      <c r="A1034" s="245"/>
      <c r="B1034" s="222"/>
      <c r="C1034" s="206"/>
      <c r="D1034" s="235"/>
      <c r="J1034" s="226"/>
      <c r="K1034" s="3"/>
      <c r="L1034" s="3"/>
      <c r="O1034" s="227"/>
      <c r="Q1034" s="94"/>
      <c r="R1034" s="94"/>
      <c r="S1034" s="94"/>
      <c r="T1034" s="94"/>
    </row>
    <row r="1035" ht="15.75" customHeight="1">
      <c r="A1035" s="245"/>
      <c r="B1035" s="222"/>
      <c r="C1035" s="206"/>
      <c r="D1035" s="235"/>
      <c r="J1035" s="226"/>
      <c r="K1035" s="3"/>
      <c r="L1035" s="3"/>
      <c r="O1035" s="227"/>
      <c r="Q1035" s="94"/>
      <c r="R1035" s="94"/>
      <c r="S1035" s="94"/>
      <c r="T1035" s="94"/>
    </row>
    <row r="1036" ht="15.75" customHeight="1">
      <c r="A1036" s="245"/>
      <c r="B1036" s="222"/>
      <c r="C1036" s="206"/>
      <c r="D1036" s="235"/>
      <c r="J1036" s="226"/>
      <c r="K1036" s="3"/>
      <c r="L1036" s="3"/>
      <c r="O1036" s="227"/>
      <c r="Q1036" s="94"/>
      <c r="R1036" s="94"/>
      <c r="S1036" s="94"/>
      <c r="T1036" s="94"/>
    </row>
    <row r="1037" ht="15.75" customHeight="1">
      <c r="A1037" s="245"/>
      <c r="B1037" s="222"/>
      <c r="C1037" s="206"/>
      <c r="D1037" s="235"/>
      <c r="J1037" s="226"/>
      <c r="K1037" s="3"/>
      <c r="L1037" s="3"/>
      <c r="O1037" s="227"/>
      <c r="Q1037" s="94"/>
      <c r="R1037" s="94"/>
      <c r="S1037" s="94"/>
      <c r="T1037" s="94"/>
    </row>
    <row r="1038" ht="15.75" customHeight="1">
      <c r="A1038" s="245"/>
      <c r="B1038" s="222"/>
      <c r="C1038" s="206"/>
      <c r="D1038" s="235"/>
      <c r="J1038" s="226"/>
      <c r="K1038" s="3"/>
      <c r="L1038" s="3"/>
      <c r="O1038" s="227"/>
      <c r="Q1038" s="94"/>
      <c r="R1038" s="94"/>
      <c r="S1038" s="94"/>
      <c r="T1038" s="94"/>
    </row>
    <row r="1039" ht="15.75" customHeight="1">
      <c r="A1039" s="245"/>
      <c r="B1039" s="222"/>
      <c r="C1039" s="206"/>
      <c r="D1039" s="235"/>
      <c r="J1039" s="226"/>
      <c r="K1039" s="3"/>
      <c r="L1039" s="3"/>
      <c r="O1039" s="227"/>
      <c r="Q1039" s="94"/>
      <c r="R1039" s="94"/>
      <c r="S1039" s="94"/>
      <c r="T1039" s="94"/>
    </row>
    <row r="1040" ht="15.75" customHeight="1">
      <c r="A1040" s="245"/>
      <c r="B1040" s="222"/>
      <c r="C1040" s="206"/>
      <c r="D1040" s="235"/>
      <c r="J1040" s="226"/>
      <c r="K1040" s="3"/>
      <c r="L1040" s="3"/>
      <c r="O1040" s="227"/>
      <c r="Q1040" s="94"/>
      <c r="R1040" s="94"/>
      <c r="S1040" s="94"/>
      <c r="T1040" s="94"/>
    </row>
    <row r="1041" ht="15.75" customHeight="1">
      <c r="A1041" s="245"/>
      <c r="B1041" s="222"/>
      <c r="C1041" s="206"/>
      <c r="D1041" s="235"/>
      <c r="J1041" s="226"/>
      <c r="K1041" s="3"/>
      <c r="L1041" s="3"/>
      <c r="O1041" s="227"/>
      <c r="Q1041" s="94"/>
      <c r="R1041" s="94"/>
      <c r="S1041" s="94"/>
      <c r="T1041" s="94"/>
    </row>
    <row r="1042" ht="15.75" customHeight="1">
      <c r="A1042" s="245"/>
      <c r="B1042" s="222"/>
      <c r="C1042" s="206"/>
      <c r="D1042" s="235"/>
      <c r="J1042" s="226"/>
      <c r="K1042" s="3"/>
      <c r="L1042" s="3"/>
      <c r="O1042" s="227"/>
      <c r="Q1042" s="94"/>
      <c r="R1042" s="94"/>
      <c r="S1042" s="94"/>
      <c r="T1042" s="94"/>
    </row>
    <row r="1043" ht="15.75" customHeight="1">
      <c r="A1043" s="245"/>
      <c r="B1043" s="222"/>
      <c r="C1043" s="206"/>
      <c r="D1043" s="235"/>
      <c r="J1043" s="226"/>
      <c r="K1043" s="3"/>
      <c r="L1043" s="3"/>
      <c r="O1043" s="227"/>
      <c r="Q1043" s="94"/>
      <c r="R1043" s="94"/>
      <c r="S1043" s="94"/>
      <c r="T1043" s="94"/>
    </row>
    <row r="1044" ht="15.75" customHeight="1">
      <c r="A1044" s="245"/>
      <c r="B1044" s="222"/>
      <c r="C1044" s="206"/>
      <c r="D1044" s="235"/>
      <c r="J1044" s="226"/>
      <c r="K1044" s="3"/>
      <c r="L1044" s="3"/>
      <c r="O1044" s="227"/>
      <c r="Q1044" s="94"/>
      <c r="R1044" s="94"/>
      <c r="S1044" s="94"/>
      <c r="T1044" s="94"/>
    </row>
    <row r="1045" ht="15.75" customHeight="1">
      <c r="A1045" s="245"/>
      <c r="B1045" s="222"/>
      <c r="C1045" s="206"/>
      <c r="D1045" s="235"/>
      <c r="J1045" s="226"/>
      <c r="K1045" s="3"/>
      <c r="L1045" s="3"/>
      <c r="O1045" s="227"/>
      <c r="Q1045" s="94"/>
      <c r="R1045" s="94"/>
      <c r="S1045" s="94"/>
      <c r="T1045" s="94"/>
    </row>
    <row r="1046" ht="15.75" customHeight="1">
      <c r="A1046" s="245"/>
      <c r="B1046" s="222"/>
      <c r="C1046" s="206"/>
      <c r="D1046" s="235"/>
      <c r="J1046" s="226"/>
      <c r="K1046" s="3"/>
      <c r="L1046" s="3"/>
      <c r="O1046" s="227"/>
      <c r="Q1046" s="94"/>
      <c r="R1046" s="94"/>
      <c r="S1046" s="94"/>
      <c r="T1046" s="94"/>
    </row>
    <row r="1047" ht="15.75" customHeight="1">
      <c r="A1047" s="245"/>
      <c r="B1047" s="222"/>
      <c r="C1047" s="206"/>
      <c r="D1047" s="235"/>
      <c r="J1047" s="226"/>
      <c r="K1047" s="3"/>
      <c r="L1047" s="3"/>
      <c r="O1047" s="227"/>
      <c r="Q1047" s="94"/>
      <c r="R1047" s="94"/>
      <c r="S1047" s="94"/>
      <c r="T1047" s="94"/>
    </row>
    <row r="1048" ht="15.75" customHeight="1">
      <c r="A1048" s="245"/>
      <c r="B1048" s="222"/>
      <c r="C1048" s="206"/>
      <c r="D1048" s="235"/>
      <c r="J1048" s="226"/>
      <c r="K1048" s="3"/>
      <c r="L1048" s="3"/>
      <c r="O1048" s="227"/>
      <c r="Q1048" s="94"/>
      <c r="R1048" s="94"/>
      <c r="S1048" s="94"/>
      <c r="T1048" s="94"/>
    </row>
    <row r="1049" ht="15.75" customHeight="1">
      <c r="A1049" s="245"/>
      <c r="B1049" s="222"/>
      <c r="C1049" s="206"/>
      <c r="D1049" s="235"/>
      <c r="J1049" s="226"/>
      <c r="K1049" s="3"/>
      <c r="L1049" s="3"/>
      <c r="O1049" s="227"/>
      <c r="Q1049" s="94"/>
      <c r="R1049" s="94"/>
      <c r="S1049" s="94"/>
      <c r="T1049" s="94"/>
    </row>
    <row r="1050" ht="15.75" customHeight="1">
      <c r="A1050" s="245"/>
      <c r="B1050" s="222"/>
      <c r="C1050" s="206"/>
      <c r="D1050" s="235"/>
      <c r="J1050" s="226"/>
      <c r="K1050" s="3"/>
      <c r="L1050" s="3"/>
      <c r="O1050" s="227"/>
      <c r="Q1050" s="94"/>
      <c r="R1050" s="94"/>
      <c r="S1050" s="94"/>
      <c r="T1050" s="94"/>
    </row>
    <row r="1051" ht="15.75" customHeight="1">
      <c r="A1051" s="245"/>
      <c r="B1051" s="222"/>
      <c r="C1051" s="206"/>
      <c r="D1051" s="235"/>
      <c r="J1051" s="226"/>
      <c r="K1051" s="3"/>
      <c r="L1051" s="3"/>
      <c r="O1051" s="227"/>
      <c r="Q1051" s="94"/>
      <c r="R1051" s="94"/>
      <c r="S1051" s="94"/>
      <c r="T1051" s="94"/>
    </row>
    <row r="1052" ht="15.75" customHeight="1">
      <c r="A1052" s="245"/>
      <c r="B1052" s="222"/>
      <c r="C1052" s="206"/>
      <c r="D1052" s="235"/>
      <c r="J1052" s="226"/>
      <c r="K1052" s="3"/>
      <c r="L1052" s="3"/>
      <c r="O1052" s="227"/>
      <c r="Q1052" s="94"/>
      <c r="R1052" s="94"/>
      <c r="S1052" s="94"/>
      <c r="T1052" s="94"/>
    </row>
    <row r="1053" ht="15.75" customHeight="1">
      <c r="A1053" s="245"/>
      <c r="B1053" s="222"/>
      <c r="C1053" s="206"/>
      <c r="D1053" s="235"/>
      <c r="J1053" s="226"/>
      <c r="K1053" s="3"/>
      <c r="L1053" s="3"/>
      <c r="O1053" s="227"/>
      <c r="Q1053" s="94"/>
      <c r="R1053" s="94"/>
      <c r="S1053" s="94"/>
      <c r="T1053" s="94"/>
    </row>
    <row r="1054" ht="15.75" customHeight="1">
      <c r="A1054" s="245"/>
      <c r="B1054" s="222"/>
      <c r="C1054" s="206"/>
      <c r="D1054" s="235"/>
      <c r="J1054" s="226"/>
      <c r="K1054" s="3"/>
      <c r="L1054" s="3"/>
      <c r="O1054" s="227"/>
      <c r="Q1054" s="94"/>
      <c r="R1054" s="94"/>
      <c r="S1054" s="94"/>
      <c r="T1054" s="94"/>
    </row>
    <row r="1055" ht="15.75" customHeight="1">
      <c r="A1055" s="245"/>
      <c r="B1055" s="222"/>
      <c r="C1055" s="206"/>
      <c r="D1055" s="235"/>
      <c r="J1055" s="226"/>
      <c r="K1055" s="3"/>
      <c r="L1055" s="3"/>
      <c r="O1055" s="227"/>
      <c r="Q1055" s="94"/>
      <c r="R1055" s="94"/>
      <c r="S1055" s="94"/>
      <c r="T1055" s="94"/>
    </row>
    <row r="1056" ht="15.75" customHeight="1">
      <c r="A1056" s="245"/>
      <c r="B1056" s="222"/>
      <c r="C1056" s="206"/>
      <c r="D1056" s="235"/>
      <c r="J1056" s="226"/>
      <c r="K1056" s="3"/>
      <c r="L1056" s="3"/>
      <c r="O1056" s="227"/>
      <c r="Q1056" s="94"/>
      <c r="R1056" s="94"/>
      <c r="S1056" s="94"/>
      <c r="T1056" s="94"/>
    </row>
    <row r="1057" ht="15.75" customHeight="1">
      <c r="A1057" s="245"/>
      <c r="B1057" s="222"/>
      <c r="C1057" s="206"/>
      <c r="D1057" s="248"/>
      <c r="J1057" s="226"/>
      <c r="K1057" s="3"/>
      <c r="L1057" s="3"/>
      <c r="O1057" s="227"/>
      <c r="Q1057" s="94"/>
      <c r="R1057" s="94"/>
      <c r="S1057" s="94"/>
      <c r="T1057" s="94"/>
    </row>
    <row r="1058" ht="15.75" customHeight="1">
      <c r="A1058" s="245"/>
      <c r="B1058" s="222"/>
      <c r="C1058" s="206"/>
      <c r="D1058" s="248"/>
      <c r="J1058" s="226"/>
      <c r="K1058" s="3"/>
      <c r="L1058" s="3"/>
      <c r="O1058" s="227"/>
      <c r="Q1058" s="94"/>
      <c r="R1058" s="94"/>
      <c r="S1058" s="94"/>
      <c r="T1058" s="94"/>
    </row>
    <row r="1059" ht="15.75" customHeight="1">
      <c r="A1059" s="245"/>
      <c r="B1059" s="222"/>
      <c r="C1059" s="206"/>
      <c r="D1059" s="248"/>
      <c r="J1059" s="226"/>
      <c r="K1059" s="3"/>
      <c r="L1059" s="3"/>
      <c r="O1059" s="227"/>
      <c r="Q1059" s="94"/>
      <c r="R1059" s="94"/>
      <c r="S1059" s="94"/>
      <c r="T1059" s="94"/>
    </row>
    <row r="1060" ht="15.75" customHeight="1">
      <c r="A1060" s="245"/>
      <c r="B1060" s="222"/>
      <c r="C1060" s="206"/>
      <c r="D1060" s="248"/>
      <c r="J1060" s="226"/>
      <c r="K1060" s="3"/>
      <c r="L1060" s="3"/>
      <c r="O1060" s="227"/>
      <c r="Q1060" s="94"/>
      <c r="R1060" s="94"/>
      <c r="S1060" s="94"/>
      <c r="T1060" s="94"/>
    </row>
    <row r="1061" ht="15.75" customHeight="1">
      <c r="A1061" s="245"/>
      <c r="B1061" s="222"/>
      <c r="C1061" s="206"/>
      <c r="D1061" s="248"/>
      <c r="J1061" s="226"/>
      <c r="K1061" s="3"/>
      <c r="L1061" s="3"/>
      <c r="O1061" s="227"/>
      <c r="Q1061" s="94"/>
      <c r="R1061" s="94"/>
      <c r="S1061" s="94"/>
      <c r="T1061" s="94"/>
    </row>
    <row r="1062" ht="15.75" customHeight="1">
      <c r="A1062" s="252"/>
      <c r="B1062" s="222"/>
      <c r="C1062" s="206"/>
      <c r="D1062" s="248"/>
      <c r="J1062" s="226"/>
      <c r="K1062" s="3"/>
      <c r="L1062" s="3"/>
      <c r="O1062" s="227"/>
      <c r="Q1062" s="94"/>
      <c r="R1062" s="94"/>
      <c r="S1062" s="94"/>
      <c r="T1062" s="94"/>
    </row>
    <row r="1063" ht="15.75" customHeight="1">
      <c r="A1063" s="252"/>
      <c r="B1063" s="222"/>
      <c r="C1063" s="206"/>
      <c r="D1063" s="248"/>
      <c r="J1063" s="226"/>
      <c r="K1063" s="3"/>
      <c r="L1063" s="3"/>
      <c r="O1063" s="227"/>
      <c r="Q1063" s="94"/>
      <c r="R1063" s="94"/>
      <c r="S1063" s="94"/>
      <c r="T1063" s="94"/>
    </row>
    <row r="1064" ht="15.75" customHeight="1">
      <c r="A1064" s="252"/>
      <c r="B1064" s="222"/>
      <c r="C1064" s="206"/>
      <c r="D1064" s="248"/>
      <c r="J1064" s="226"/>
      <c r="K1064" s="3"/>
      <c r="L1064" s="3"/>
      <c r="O1064" s="227"/>
      <c r="Q1064" s="94"/>
      <c r="R1064" s="94"/>
      <c r="S1064" s="94"/>
      <c r="T1064" s="94"/>
    </row>
    <row r="1065" ht="15.75" customHeight="1">
      <c r="A1065" s="257"/>
      <c r="B1065" s="222"/>
      <c r="C1065" s="206"/>
      <c r="D1065" s="229"/>
      <c r="J1065" s="226"/>
      <c r="K1065" s="3"/>
      <c r="L1065" s="3"/>
      <c r="O1065" s="227"/>
      <c r="Q1065" s="94"/>
      <c r="R1065" s="94"/>
      <c r="S1065" s="94"/>
      <c r="T1065" s="94"/>
    </row>
    <row r="1066" ht="15.75" customHeight="1">
      <c r="A1066" s="242"/>
      <c r="B1066" s="222"/>
      <c r="C1066" s="206"/>
      <c r="D1066" s="229"/>
      <c r="J1066" s="226"/>
      <c r="K1066" s="3"/>
      <c r="L1066" s="3"/>
      <c r="O1066" s="227"/>
      <c r="Q1066" s="94"/>
      <c r="R1066" s="94"/>
      <c r="S1066" s="94"/>
      <c r="T1066" s="94"/>
    </row>
    <row r="1067" ht="15.75" customHeight="1">
      <c r="A1067" s="242"/>
      <c r="B1067" s="222"/>
      <c r="C1067" s="206"/>
      <c r="D1067" s="229"/>
      <c r="J1067" s="226"/>
      <c r="K1067" s="3"/>
      <c r="L1067" s="3"/>
      <c r="O1067" s="227"/>
      <c r="Q1067" s="94"/>
      <c r="R1067" s="94"/>
      <c r="S1067" s="94"/>
      <c r="T1067" s="94"/>
    </row>
    <row r="1068" ht="15.75" customHeight="1">
      <c r="A1068" s="242"/>
      <c r="B1068" s="222"/>
      <c r="C1068" s="206"/>
      <c r="D1068" s="229"/>
      <c r="J1068" s="226"/>
      <c r="K1068" s="3"/>
      <c r="L1068" s="3"/>
      <c r="O1068" s="227"/>
      <c r="Q1068" s="94"/>
      <c r="R1068" s="94"/>
      <c r="S1068" s="94"/>
      <c r="T1068" s="94"/>
    </row>
    <row r="1069" ht="15.75" customHeight="1">
      <c r="A1069" s="242"/>
      <c r="B1069" s="222"/>
      <c r="C1069" s="206"/>
      <c r="D1069" s="229"/>
      <c r="J1069" s="226"/>
      <c r="K1069" s="3"/>
      <c r="L1069" s="3"/>
      <c r="O1069" s="227"/>
      <c r="Q1069" s="94"/>
      <c r="R1069" s="94"/>
      <c r="S1069" s="94"/>
      <c r="T1069" s="94"/>
    </row>
    <row r="1070" ht="15.75" customHeight="1">
      <c r="A1070" s="242"/>
      <c r="B1070" s="222"/>
      <c r="C1070" s="206"/>
      <c r="D1070" s="229"/>
      <c r="J1070" s="226"/>
      <c r="K1070" s="3"/>
      <c r="L1070" s="3"/>
      <c r="O1070" s="227"/>
      <c r="Q1070" s="94"/>
      <c r="R1070" s="94"/>
      <c r="S1070" s="94"/>
      <c r="T1070" s="94"/>
    </row>
    <row r="1071" ht="15.75" customHeight="1">
      <c r="A1071" s="242"/>
      <c r="B1071" s="222"/>
      <c r="C1071" s="206"/>
      <c r="D1071" s="229"/>
      <c r="J1071" s="226"/>
      <c r="K1071" s="3"/>
      <c r="L1071" s="3"/>
      <c r="O1071" s="227"/>
      <c r="Q1071" s="94"/>
      <c r="R1071" s="94"/>
      <c r="S1071" s="94"/>
      <c r="T1071" s="94"/>
    </row>
    <row r="1072" ht="15.75" customHeight="1">
      <c r="A1072" s="242"/>
      <c r="B1072" s="222"/>
      <c r="C1072" s="206"/>
      <c r="D1072" s="229"/>
      <c r="J1072" s="226"/>
      <c r="K1072" s="3"/>
      <c r="L1072" s="3"/>
      <c r="O1072" s="227"/>
      <c r="Q1072" s="94"/>
      <c r="R1072" s="94"/>
      <c r="S1072" s="94"/>
      <c r="T1072" s="94"/>
    </row>
    <row r="1073" ht="15.75" customHeight="1">
      <c r="A1073" s="242"/>
      <c r="B1073" s="222"/>
      <c r="C1073" s="206"/>
      <c r="D1073" s="229"/>
      <c r="J1073" s="226"/>
      <c r="K1073" s="3"/>
      <c r="L1073" s="3"/>
      <c r="O1073" s="227"/>
      <c r="Q1073" s="94"/>
      <c r="R1073" s="94"/>
      <c r="S1073" s="94"/>
      <c r="T1073" s="94"/>
    </row>
    <row r="1074" ht="15.75" customHeight="1">
      <c r="A1074" s="242"/>
      <c r="B1074" s="222"/>
      <c r="C1074" s="206"/>
      <c r="D1074" s="229"/>
      <c r="J1074" s="226"/>
      <c r="K1074" s="3"/>
      <c r="L1074" s="3"/>
      <c r="O1074" s="227"/>
      <c r="Q1074" s="94"/>
      <c r="R1074" s="94"/>
      <c r="S1074" s="94"/>
      <c r="T1074" s="94"/>
    </row>
    <row r="1075" ht="15.75" customHeight="1">
      <c r="A1075" s="242"/>
      <c r="B1075" s="222"/>
      <c r="C1075" s="206"/>
      <c r="D1075" s="229"/>
      <c r="J1075" s="226"/>
      <c r="K1075" s="3"/>
      <c r="L1075" s="3"/>
      <c r="O1075" s="227"/>
      <c r="Q1075" s="94"/>
      <c r="R1075" s="94"/>
      <c r="S1075" s="94"/>
      <c r="T1075" s="94"/>
    </row>
    <row r="1076" ht="15.75" customHeight="1">
      <c r="A1076" s="242"/>
      <c r="B1076" s="222"/>
      <c r="C1076" s="206"/>
      <c r="D1076" s="229"/>
      <c r="J1076" s="226"/>
      <c r="K1076" s="3"/>
      <c r="L1076" s="3"/>
      <c r="O1076" s="227"/>
      <c r="Q1076" s="94"/>
      <c r="R1076" s="94"/>
      <c r="S1076" s="94"/>
      <c r="T1076" s="94"/>
    </row>
    <row r="1077" ht="15.75" customHeight="1">
      <c r="A1077" s="242"/>
      <c r="B1077" s="222"/>
      <c r="C1077" s="206"/>
      <c r="D1077" s="229"/>
      <c r="J1077" s="226"/>
      <c r="K1077" s="3"/>
      <c r="L1077" s="3"/>
      <c r="O1077" s="227"/>
      <c r="Q1077" s="94"/>
      <c r="R1077" s="94"/>
      <c r="S1077" s="94"/>
      <c r="T1077" s="94"/>
    </row>
    <row r="1078" ht="15.75" customHeight="1">
      <c r="A1078" s="242"/>
      <c r="B1078" s="222"/>
      <c r="C1078" s="206"/>
      <c r="D1078" s="229"/>
      <c r="J1078" s="226"/>
      <c r="K1078" s="3"/>
      <c r="L1078" s="3"/>
      <c r="O1078" s="227"/>
      <c r="Q1078" s="94"/>
      <c r="R1078" s="94"/>
      <c r="S1078" s="94"/>
      <c r="T1078" s="94"/>
    </row>
    <row r="1079" ht="15.75" customHeight="1">
      <c r="A1079" s="242"/>
      <c r="B1079" s="222"/>
      <c r="C1079" s="206"/>
      <c r="D1079" s="229"/>
      <c r="J1079" s="226"/>
      <c r="K1079" s="3"/>
      <c r="L1079" s="3"/>
      <c r="O1079" s="227"/>
      <c r="Q1079" s="94"/>
      <c r="R1079" s="94"/>
      <c r="S1079" s="94"/>
      <c r="T1079" s="94"/>
    </row>
    <row r="1080" ht="15.75" customHeight="1">
      <c r="A1080" s="242"/>
      <c r="B1080" s="222"/>
      <c r="C1080" s="206"/>
      <c r="D1080" s="229"/>
      <c r="J1080" s="226"/>
      <c r="K1080" s="3"/>
      <c r="L1080" s="3"/>
      <c r="O1080" s="227"/>
      <c r="Q1080" s="94"/>
      <c r="R1080" s="94"/>
      <c r="S1080" s="94"/>
      <c r="T1080" s="94"/>
    </row>
    <row r="1081" ht="15.75" customHeight="1">
      <c r="A1081" s="242"/>
      <c r="B1081" s="222"/>
      <c r="C1081" s="206"/>
      <c r="D1081" s="229"/>
      <c r="J1081" s="226"/>
      <c r="K1081" s="3"/>
      <c r="L1081" s="3"/>
      <c r="O1081" s="227"/>
      <c r="Q1081" s="94"/>
      <c r="R1081" s="94"/>
      <c r="S1081" s="94"/>
      <c r="T1081" s="94"/>
    </row>
    <row r="1082" ht="15.75" customHeight="1">
      <c r="A1082" s="242"/>
      <c r="B1082" s="222"/>
      <c r="C1082" s="206"/>
      <c r="D1082" s="229"/>
      <c r="J1082" s="226"/>
      <c r="K1082" s="3"/>
      <c r="L1082" s="3"/>
      <c r="O1082" s="227"/>
      <c r="Q1082" s="94"/>
      <c r="R1082" s="94"/>
      <c r="S1082" s="94"/>
      <c r="T1082" s="94"/>
    </row>
    <row r="1083" ht="15.75" customHeight="1">
      <c r="A1083" s="242"/>
      <c r="B1083" s="222"/>
      <c r="C1083" s="206"/>
      <c r="D1083" s="229"/>
      <c r="J1083" s="226"/>
      <c r="K1083" s="3"/>
      <c r="L1083" s="3"/>
      <c r="O1083" s="227"/>
      <c r="Q1083" s="94"/>
      <c r="R1083" s="94"/>
      <c r="S1083" s="94"/>
      <c r="T1083" s="94"/>
    </row>
    <row r="1084" ht="15.75" customHeight="1">
      <c r="A1084" s="242"/>
      <c r="B1084" s="222"/>
      <c r="C1084" s="206"/>
      <c r="D1084" s="229"/>
      <c r="J1084" s="226"/>
      <c r="K1084" s="3"/>
      <c r="L1084" s="3"/>
      <c r="O1084" s="227"/>
      <c r="Q1084" s="94"/>
      <c r="R1084" s="94"/>
      <c r="S1084" s="94"/>
      <c r="T1084" s="94"/>
    </row>
    <row r="1085" ht="15.75" customHeight="1">
      <c r="A1085" s="242"/>
      <c r="B1085" s="222"/>
      <c r="C1085" s="206"/>
      <c r="D1085" s="229"/>
      <c r="J1085" s="226"/>
      <c r="K1085" s="3"/>
      <c r="L1085" s="3"/>
      <c r="O1085" s="227"/>
      <c r="Q1085" s="94"/>
      <c r="R1085" s="94"/>
      <c r="S1085" s="94"/>
      <c r="T1085" s="94"/>
    </row>
    <row r="1086" ht="15.75" customHeight="1">
      <c r="A1086" s="242"/>
      <c r="B1086" s="222"/>
      <c r="C1086" s="206"/>
      <c r="D1086" s="229"/>
      <c r="J1086" s="226"/>
      <c r="K1086" s="3"/>
      <c r="L1086" s="3"/>
      <c r="O1086" s="227"/>
      <c r="Q1086" s="94"/>
      <c r="R1086" s="94"/>
      <c r="S1086" s="94"/>
      <c r="T1086" s="94"/>
    </row>
    <row r="1087" ht="15.75" customHeight="1">
      <c r="A1087" s="242"/>
      <c r="B1087" s="222"/>
      <c r="C1087" s="206"/>
      <c r="D1087" s="229"/>
      <c r="J1087" s="226"/>
      <c r="K1087" s="3"/>
      <c r="L1087" s="3"/>
      <c r="O1087" s="227"/>
      <c r="Q1087" s="94"/>
      <c r="R1087" s="94"/>
      <c r="S1087" s="94"/>
      <c r="T1087" s="94"/>
    </row>
    <row r="1088" ht="15.75" customHeight="1">
      <c r="A1088" s="242"/>
      <c r="B1088" s="222"/>
      <c r="C1088" s="206"/>
      <c r="D1088" s="229"/>
      <c r="J1088" s="226"/>
      <c r="K1088" s="3"/>
      <c r="L1088" s="3"/>
      <c r="O1088" s="227"/>
      <c r="Q1088" s="94"/>
      <c r="R1088" s="94"/>
      <c r="S1088" s="94"/>
      <c r="T1088" s="94"/>
    </row>
    <row r="1089" ht="15.75" customHeight="1">
      <c r="A1089" s="242"/>
      <c r="B1089" s="222"/>
      <c r="C1089" s="206"/>
      <c r="D1089" s="229"/>
      <c r="J1089" s="226"/>
      <c r="K1089" s="3"/>
      <c r="L1089" s="3"/>
      <c r="O1089" s="227"/>
      <c r="Q1089" s="94"/>
      <c r="R1089" s="94"/>
      <c r="S1089" s="94"/>
      <c r="T1089" s="94"/>
    </row>
    <row r="1090" ht="15.75" customHeight="1">
      <c r="A1090" s="242"/>
      <c r="B1090" s="222"/>
      <c r="C1090" s="206"/>
      <c r="D1090" s="229"/>
      <c r="J1090" s="226"/>
      <c r="K1090" s="3"/>
      <c r="L1090" s="3"/>
      <c r="O1090" s="227"/>
      <c r="Q1090" s="94"/>
      <c r="R1090" s="94"/>
      <c r="S1090" s="94"/>
      <c r="T1090" s="94"/>
    </row>
    <row r="1091" ht="15.75" customHeight="1">
      <c r="A1091" s="242"/>
      <c r="B1091" s="222"/>
      <c r="C1091" s="206"/>
      <c r="D1091" s="229"/>
      <c r="J1091" s="226"/>
      <c r="K1091" s="3"/>
      <c r="L1091" s="3"/>
      <c r="O1091" s="227"/>
      <c r="Q1091" s="94"/>
      <c r="R1091" s="94"/>
      <c r="S1091" s="94"/>
      <c r="T1091" s="94"/>
    </row>
    <row r="1092" ht="15.75" customHeight="1">
      <c r="A1092" s="242"/>
      <c r="B1092" s="222"/>
      <c r="C1092" s="206"/>
      <c r="D1092" s="229"/>
      <c r="J1092" s="226"/>
      <c r="K1092" s="3"/>
      <c r="L1092" s="3"/>
      <c r="O1092" s="227"/>
      <c r="Q1092" s="94"/>
      <c r="R1092" s="94"/>
      <c r="S1092" s="94"/>
      <c r="T1092" s="94"/>
    </row>
    <row r="1093" ht="15.75" customHeight="1">
      <c r="A1093" s="242"/>
      <c r="B1093" s="222"/>
      <c r="C1093" s="206"/>
      <c r="D1093" s="229"/>
      <c r="J1093" s="226"/>
      <c r="K1093" s="3"/>
      <c r="L1093" s="3"/>
      <c r="O1093" s="227"/>
      <c r="Q1093" s="94"/>
      <c r="R1093" s="94"/>
      <c r="S1093" s="94"/>
      <c r="T1093" s="94"/>
    </row>
    <row r="1094" ht="15.75" customHeight="1">
      <c r="A1094" s="242"/>
      <c r="B1094" s="222"/>
      <c r="C1094" s="206"/>
      <c r="D1094" s="229"/>
      <c r="J1094" s="226"/>
      <c r="K1094" s="3"/>
      <c r="L1094" s="3"/>
      <c r="O1094" s="227"/>
      <c r="Q1094" s="94"/>
      <c r="R1094" s="94"/>
      <c r="S1094" s="94"/>
      <c r="T1094" s="94"/>
    </row>
    <row r="1095" ht="15.75" customHeight="1">
      <c r="A1095" s="242"/>
      <c r="B1095" s="222"/>
      <c r="C1095" s="206"/>
      <c r="D1095" s="229"/>
      <c r="J1095" s="226"/>
      <c r="K1095" s="3"/>
      <c r="L1095" s="3"/>
      <c r="O1095" s="227"/>
      <c r="Q1095" s="94"/>
      <c r="R1095" s="94"/>
      <c r="S1095" s="94"/>
      <c r="T1095" s="94"/>
    </row>
    <row r="1096" ht="15.75" customHeight="1">
      <c r="A1096" s="242"/>
      <c r="B1096" s="222"/>
      <c r="C1096" s="206"/>
      <c r="D1096" s="229"/>
      <c r="J1096" s="226"/>
      <c r="K1096" s="3"/>
      <c r="L1096" s="3"/>
      <c r="O1096" s="227"/>
      <c r="Q1096" s="94"/>
      <c r="R1096" s="94"/>
      <c r="S1096" s="94"/>
      <c r="T1096" s="94"/>
    </row>
    <row r="1097" ht="15.75" customHeight="1">
      <c r="A1097" s="242"/>
      <c r="B1097" s="222"/>
      <c r="C1097" s="206"/>
      <c r="D1097" s="229"/>
      <c r="J1097" s="226"/>
      <c r="K1097" s="3"/>
      <c r="L1097" s="3"/>
      <c r="O1097" s="227"/>
      <c r="Q1097" s="94"/>
      <c r="R1097" s="94"/>
      <c r="S1097" s="94"/>
      <c r="T1097" s="94"/>
    </row>
    <row r="1098" ht="15.75" customHeight="1">
      <c r="A1098" s="242"/>
      <c r="B1098" s="222"/>
      <c r="C1098" s="206"/>
      <c r="D1098" s="229"/>
      <c r="J1098" s="226"/>
      <c r="K1098" s="3"/>
      <c r="L1098" s="3"/>
      <c r="O1098" s="227"/>
      <c r="Q1098" s="94"/>
      <c r="R1098" s="94"/>
      <c r="S1098" s="94"/>
      <c r="T1098" s="94"/>
    </row>
    <row r="1099" ht="15.75" customHeight="1">
      <c r="A1099" s="242"/>
      <c r="B1099" s="222"/>
      <c r="C1099" s="206"/>
      <c r="D1099" s="229"/>
      <c r="J1099" s="226"/>
      <c r="K1099" s="3"/>
      <c r="L1099" s="3"/>
      <c r="O1099" s="227"/>
      <c r="Q1099" s="94"/>
      <c r="R1099" s="94"/>
      <c r="S1099" s="94"/>
      <c r="T1099" s="94"/>
    </row>
    <row r="1100" ht="15.75" customHeight="1">
      <c r="A1100" s="242"/>
      <c r="B1100" s="222"/>
      <c r="C1100" s="206"/>
      <c r="D1100" s="229"/>
      <c r="J1100" s="226"/>
      <c r="K1100" s="3"/>
      <c r="L1100" s="3"/>
      <c r="O1100" s="227"/>
      <c r="Q1100" s="94"/>
      <c r="R1100" s="94"/>
      <c r="S1100" s="94"/>
      <c r="T1100" s="94"/>
    </row>
    <row r="1101" ht="15.75" customHeight="1">
      <c r="A1101" s="242"/>
      <c r="B1101" s="222"/>
      <c r="C1101" s="206"/>
      <c r="D1101" s="229"/>
      <c r="J1101" s="226"/>
      <c r="K1101" s="3"/>
      <c r="L1101" s="3"/>
      <c r="O1101" s="227"/>
      <c r="Q1101" s="94"/>
      <c r="R1101" s="94"/>
      <c r="S1101" s="94"/>
      <c r="T1101" s="94"/>
    </row>
    <row r="1102" ht="15.75" customHeight="1">
      <c r="A1102" s="242"/>
      <c r="B1102" s="222"/>
      <c r="C1102" s="206"/>
      <c r="D1102" s="229"/>
      <c r="J1102" s="226"/>
      <c r="K1102" s="3"/>
      <c r="L1102" s="3"/>
      <c r="O1102" s="227"/>
      <c r="Q1102" s="94"/>
      <c r="R1102" s="94"/>
      <c r="S1102" s="94"/>
      <c r="T1102" s="94"/>
    </row>
    <row r="1103" ht="15.75" customHeight="1">
      <c r="A1103" s="242"/>
      <c r="B1103" s="222"/>
      <c r="C1103" s="206"/>
      <c r="D1103" s="229"/>
      <c r="J1103" s="226"/>
      <c r="K1103" s="3"/>
      <c r="L1103" s="3"/>
      <c r="O1103" s="227"/>
      <c r="Q1103" s="94"/>
      <c r="R1103" s="94"/>
      <c r="S1103" s="94"/>
      <c r="T1103" s="94"/>
    </row>
    <row r="1104" ht="15.75" customHeight="1">
      <c r="A1104" s="242"/>
      <c r="B1104" s="222"/>
      <c r="C1104" s="206"/>
      <c r="D1104" s="229"/>
      <c r="J1104" s="226"/>
      <c r="K1104" s="3"/>
      <c r="L1104" s="3"/>
      <c r="O1104" s="227"/>
      <c r="Q1104" s="94"/>
      <c r="R1104" s="94"/>
      <c r="S1104" s="94"/>
      <c r="T1104" s="94"/>
    </row>
    <row r="1105" ht="15.75" customHeight="1">
      <c r="A1105" s="242"/>
      <c r="B1105" s="222"/>
      <c r="C1105" s="206"/>
      <c r="D1105" s="229"/>
      <c r="J1105" s="226"/>
      <c r="K1105" s="3"/>
      <c r="L1105" s="3"/>
      <c r="O1105" s="227"/>
      <c r="Q1105" s="94"/>
      <c r="R1105" s="94"/>
      <c r="S1105" s="94"/>
      <c r="T1105" s="94"/>
    </row>
    <row r="1106" ht="15.75" customHeight="1">
      <c r="A1106" s="242"/>
      <c r="B1106" s="222"/>
      <c r="C1106" s="206"/>
      <c r="D1106" s="229"/>
      <c r="J1106" s="226"/>
      <c r="K1106" s="3"/>
      <c r="L1106" s="3"/>
      <c r="O1106" s="227"/>
      <c r="Q1106" s="94"/>
      <c r="R1106" s="94"/>
      <c r="S1106" s="94"/>
      <c r="T1106" s="94"/>
    </row>
    <row r="1107" ht="15.75" customHeight="1">
      <c r="A1107" s="242"/>
      <c r="B1107" s="222"/>
      <c r="C1107" s="206"/>
      <c r="D1107" s="229"/>
      <c r="J1107" s="226"/>
      <c r="K1107" s="3"/>
      <c r="L1107" s="3"/>
      <c r="O1107" s="227"/>
      <c r="Q1107" s="94"/>
      <c r="R1107" s="94"/>
      <c r="S1107" s="94"/>
      <c r="T1107" s="94"/>
    </row>
    <row r="1108" ht="15.75" customHeight="1">
      <c r="A1108" s="242"/>
      <c r="B1108" s="222"/>
      <c r="C1108" s="206"/>
      <c r="D1108" s="229"/>
      <c r="J1108" s="226"/>
      <c r="K1108" s="3"/>
      <c r="L1108" s="3"/>
      <c r="O1108" s="227"/>
      <c r="Q1108" s="94"/>
      <c r="R1108" s="94"/>
      <c r="S1108" s="94"/>
      <c r="T1108" s="94"/>
    </row>
    <row r="1109" ht="15.75" customHeight="1">
      <c r="A1109" s="242"/>
      <c r="B1109" s="222"/>
      <c r="C1109" s="206"/>
      <c r="D1109" s="229"/>
      <c r="J1109" s="226"/>
      <c r="K1109" s="3"/>
      <c r="L1109" s="3"/>
      <c r="O1109" s="227"/>
      <c r="Q1109" s="94"/>
      <c r="R1109" s="94"/>
      <c r="S1109" s="94"/>
      <c r="T1109" s="94"/>
    </row>
    <row r="1110" ht="15.75" customHeight="1">
      <c r="A1110" s="242"/>
      <c r="B1110" s="222"/>
      <c r="C1110" s="206"/>
      <c r="D1110" s="229"/>
      <c r="J1110" s="226"/>
      <c r="K1110" s="3"/>
      <c r="L1110" s="3"/>
      <c r="O1110" s="227"/>
      <c r="Q1110" s="94"/>
      <c r="R1110" s="94"/>
      <c r="S1110" s="94"/>
      <c r="T1110" s="94"/>
    </row>
    <row r="1111" ht="15.75" customHeight="1">
      <c r="A1111" s="242"/>
      <c r="B1111" s="222"/>
      <c r="C1111" s="206"/>
      <c r="D1111" s="229"/>
      <c r="J1111" s="226"/>
      <c r="K1111" s="3"/>
      <c r="L1111" s="3"/>
      <c r="O1111" s="227"/>
      <c r="Q1111" s="94"/>
      <c r="R1111" s="94"/>
      <c r="S1111" s="94"/>
      <c r="T1111" s="94"/>
    </row>
    <row r="1112" ht="15.75" customHeight="1">
      <c r="A1112" s="242"/>
      <c r="B1112" s="222"/>
      <c r="C1112" s="206"/>
      <c r="D1112" s="229"/>
      <c r="J1112" s="226"/>
      <c r="K1112" s="3"/>
      <c r="L1112" s="3"/>
      <c r="O1112" s="227"/>
      <c r="Q1112" s="94"/>
      <c r="R1112" s="94"/>
      <c r="S1112" s="94"/>
      <c r="T1112" s="94"/>
    </row>
    <row r="1113" ht="15.75" customHeight="1">
      <c r="A1113" s="242"/>
      <c r="B1113" s="222"/>
      <c r="C1113" s="206"/>
      <c r="D1113" s="229"/>
      <c r="J1113" s="226"/>
      <c r="K1113" s="3"/>
      <c r="L1113" s="3"/>
      <c r="O1113" s="227"/>
      <c r="Q1113" s="94"/>
      <c r="R1113" s="94"/>
      <c r="S1113" s="94"/>
      <c r="T1113" s="94"/>
    </row>
    <row r="1114" ht="15.75" customHeight="1">
      <c r="A1114" s="242"/>
      <c r="B1114" s="222"/>
      <c r="C1114" s="206"/>
      <c r="D1114" s="229"/>
      <c r="J1114" s="226"/>
      <c r="K1114" s="3"/>
      <c r="L1114" s="3"/>
      <c r="O1114" s="227"/>
      <c r="Q1114" s="94"/>
      <c r="R1114" s="94"/>
      <c r="S1114" s="94"/>
      <c r="T1114" s="94"/>
    </row>
    <row r="1115" ht="15.75" customHeight="1">
      <c r="A1115" s="242"/>
      <c r="B1115" s="222"/>
      <c r="C1115" s="206"/>
      <c r="D1115" s="229"/>
      <c r="J1115" s="226"/>
      <c r="K1115" s="3"/>
      <c r="L1115" s="3"/>
      <c r="O1115" s="227"/>
      <c r="Q1115" s="94"/>
      <c r="R1115" s="94"/>
      <c r="S1115" s="94"/>
      <c r="T1115" s="94"/>
    </row>
    <row r="1116" ht="15.75" customHeight="1">
      <c r="A1116" s="242"/>
      <c r="B1116" s="222"/>
      <c r="C1116" s="206"/>
      <c r="D1116" s="229"/>
      <c r="J1116" s="226"/>
      <c r="K1116" s="3"/>
      <c r="L1116" s="3"/>
      <c r="O1116" s="227"/>
      <c r="Q1116" s="94"/>
      <c r="R1116" s="94"/>
      <c r="S1116" s="94"/>
      <c r="T1116" s="94"/>
    </row>
    <row r="1117" ht="15.75" customHeight="1">
      <c r="A1117" s="242"/>
      <c r="B1117" s="222"/>
      <c r="C1117" s="206"/>
      <c r="D1117" s="229"/>
      <c r="J1117" s="226"/>
      <c r="K1117" s="3"/>
      <c r="L1117" s="3"/>
      <c r="O1117" s="227"/>
      <c r="Q1117" s="94"/>
      <c r="R1117" s="94"/>
      <c r="S1117" s="94"/>
      <c r="T1117" s="94"/>
    </row>
    <row r="1118" ht="15.75" customHeight="1">
      <c r="A1118" s="242"/>
      <c r="B1118" s="222"/>
      <c r="C1118" s="206"/>
      <c r="D1118" s="229"/>
      <c r="J1118" s="226"/>
      <c r="K1118" s="3"/>
      <c r="L1118" s="3"/>
      <c r="O1118" s="227"/>
      <c r="Q1118" s="94"/>
      <c r="R1118" s="94"/>
      <c r="S1118" s="94"/>
      <c r="T1118" s="94"/>
    </row>
    <row r="1119" ht="15.75" customHeight="1">
      <c r="A1119" s="242"/>
      <c r="B1119" s="222"/>
      <c r="C1119" s="206"/>
      <c r="D1119" s="229"/>
      <c r="J1119" s="226"/>
      <c r="K1119" s="3"/>
      <c r="L1119" s="3"/>
      <c r="O1119" s="227"/>
      <c r="Q1119" s="94"/>
      <c r="R1119" s="94"/>
      <c r="S1119" s="94"/>
      <c r="T1119" s="94"/>
    </row>
    <row r="1120" ht="15.75" customHeight="1">
      <c r="A1120" s="242"/>
      <c r="B1120" s="222"/>
      <c r="C1120" s="206"/>
      <c r="D1120" s="229"/>
      <c r="J1120" s="226"/>
      <c r="K1120" s="3"/>
      <c r="L1120" s="3"/>
      <c r="O1120" s="227"/>
      <c r="Q1120" s="94"/>
      <c r="R1120" s="94"/>
      <c r="S1120" s="94"/>
      <c r="T1120" s="94"/>
    </row>
    <row r="1121" ht="15.75" customHeight="1">
      <c r="A1121" s="242"/>
      <c r="B1121" s="222"/>
      <c r="C1121" s="206"/>
      <c r="D1121" s="229"/>
      <c r="J1121" s="226"/>
      <c r="K1121" s="3"/>
      <c r="L1121" s="3"/>
      <c r="O1121" s="227"/>
      <c r="Q1121" s="94"/>
      <c r="R1121" s="94"/>
      <c r="S1121" s="94"/>
      <c r="T1121" s="94"/>
    </row>
    <row r="1122" ht="15.75" customHeight="1">
      <c r="A1122" s="242"/>
      <c r="B1122" s="222"/>
      <c r="C1122" s="206"/>
      <c r="D1122" s="229"/>
      <c r="J1122" s="226"/>
      <c r="K1122" s="3"/>
      <c r="L1122" s="3"/>
      <c r="O1122" s="227"/>
      <c r="Q1122" s="94"/>
      <c r="R1122" s="94"/>
      <c r="S1122" s="94"/>
      <c r="T1122" s="94"/>
    </row>
    <row r="1123" ht="15.75" customHeight="1">
      <c r="A1123" s="242"/>
      <c r="B1123" s="222"/>
      <c r="C1123" s="206"/>
      <c r="D1123" s="229"/>
      <c r="J1123" s="226"/>
      <c r="K1123" s="3"/>
      <c r="L1123" s="3"/>
      <c r="O1123" s="227"/>
      <c r="Q1123" s="94"/>
      <c r="R1123" s="94"/>
      <c r="S1123" s="94"/>
      <c r="T1123" s="94"/>
    </row>
    <row r="1124" ht="15.75" customHeight="1">
      <c r="A1124" s="242"/>
      <c r="B1124" s="222"/>
      <c r="C1124" s="206"/>
      <c r="D1124" s="229"/>
      <c r="J1124" s="226"/>
      <c r="K1124" s="3"/>
      <c r="L1124" s="3"/>
      <c r="O1124" s="227"/>
      <c r="Q1124" s="94"/>
      <c r="R1124" s="94"/>
      <c r="S1124" s="94"/>
      <c r="T1124" s="94"/>
    </row>
    <row r="1125" ht="15.75" customHeight="1">
      <c r="A1125" s="242"/>
      <c r="B1125" s="222"/>
      <c r="C1125" s="206"/>
      <c r="D1125" s="229"/>
      <c r="J1125" s="226"/>
      <c r="K1125" s="3"/>
      <c r="L1125" s="3"/>
      <c r="O1125" s="227"/>
      <c r="Q1125" s="94"/>
      <c r="R1125" s="94"/>
      <c r="S1125" s="94"/>
      <c r="T1125" s="94"/>
    </row>
    <row r="1126" ht="15.75" customHeight="1">
      <c r="A1126" s="242"/>
      <c r="B1126" s="222"/>
      <c r="C1126" s="206"/>
      <c r="D1126" s="229"/>
      <c r="J1126" s="226"/>
      <c r="K1126" s="3"/>
      <c r="L1126" s="3"/>
      <c r="O1126" s="227"/>
      <c r="Q1126" s="94"/>
      <c r="R1126" s="94"/>
      <c r="S1126" s="94"/>
      <c r="T1126" s="94"/>
    </row>
    <row r="1127" ht="15.75" customHeight="1">
      <c r="A1127" s="242"/>
      <c r="B1127" s="222"/>
      <c r="C1127" s="206"/>
      <c r="D1127" s="229"/>
      <c r="J1127" s="226"/>
      <c r="K1127" s="3"/>
      <c r="L1127" s="3"/>
      <c r="O1127" s="227"/>
      <c r="Q1127" s="94"/>
      <c r="R1127" s="94"/>
      <c r="S1127" s="94"/>
      <c r="T1127" s="94"/>
    </row>
    <row r="1128" ht="15.75" customHeight="1">
      <c r="A1128" s="242"/>
      <c r="B1128" s="222"/>
      <c r="C1128" s="206"/>
      <c r="D1128" s="229"/>
      <c r="J1128" s="226"/>
      <c r="K1128" s="3"/>
      <c r="L1128" s="3"/>
      <c r="O1128" s="227"/>
      <c r="Q1128" s="94"/>
      <c r="R1128" s="94"/>
      <c r="S1128" s="94"/>
      <c r="T1128" s="94"/>
    </row>
    <row r="1129" ht="15.75" customHeight="1">
      <c r="A1129" s="242"/>
      <c r="B1129" s="222"/>
      <c r="C1129" s="206"/>
      <c r="D1129" s="229"/>
      <c r="J1129" s="226"/>
      <c r="K1129" s="3"/>
      <c r="L1129" s="3"/>
      <c r="O1129" s="227"/>
      <c r="Q1129" s="94"/>
      <c r="R1129" s="94"/>
      <c r="S1129" s="94"/>
      <c r="T1129" s="94"/>
    </row>
    <row r="1130" ht="15.75" customHeight="1">
      <c r="A1130" s="242"/>
      <c r="B1130" s="222"/>
      <c r="C1130" s="206"/>
      <c r="D1130" s="229"/>
      <c r="J1130" s="226"/>
      <c r="K1130" s="3"/>
      <c r="L1130" s="3"/>
      <c r="O1130" s="227"/>
      <c r="Q1130" s="94"/>
      <c r="R1130" s="94"/>
      <c r="S1130" s="94"/>
      <c r="T1130" s="94"/>
    </row>
    <row r="1131" ht="15.75" customHeight="1">
      <c r="A1131" s="242"/>
      <c r="B1131" s="222"/>
      <c r="C1131" s="206"/>
      <c r="D1131" s="229"/>
      <c r="J1131" s="226"/>
      <c r="K1131" s="3"/>
      <c r="L1131" s="3"/>
      <c r="O1131" s="227"/>
      <c r="Q1131" s="94"/>
      <c r="R1131" s="94"/>
      <c r="S1131" s="94"/>
      <c r="T1131" s="94"/>
    </row>
    <row r="1132" ht="15.75" customHeight="1">
      <c r="A1132" s="242"/>
      <c r="B1132" s="222"/>
      <c r="C1132" s="206"/>
      <c r="D1132" s="229"/>
      <c r="J1132" s="226"/>
      <c r="K1132" s="3"/>
      <c r="L1132" s="3"/>
      <c r="O1132" s="227"/>
      <c r="Q1132" s="94"/>
      <c r="R1132" s="94"/>
      <c r="S1132" s="94"/>
      <c r="T1132" s="94"/>
    </row>
    <row r="1133" ht="15.75" customHeight="1">
      <c r="A1133" s="242"/>
      <c r="B1133" s="222"/>
      <c r="C1133" s="206"/>
      <c r="D1133" s="229"/>
      <c r="J1133" s="226"/>
      <c r="K1133" s="3"/>
      <c r="L1133" s="3"/>
      <c r="O1133" s="227"/>
      <c r="Q1133" s="94"/>
      <c r="R1133" s="94"/>
      <c r="S1133" s="94"/>
      <c r="T1133" s="94"/>
    </row>
    <row r="1134" ht="15.75" customHeight="1">
      <c r="A1134" s="242"/>
      <c r="B1134" s="222"/>
      <c r="C1134" s="206"/>
      <c r="D1134" s="229"/>
      <c r="J1134" s="226"/>
      <c r="K1134" s="3"/>
      <c r="L1134" s="3"/>
      <c r="O1134" s="227"/>
      <c r="Q1134" s="94"/>
      <c r="R1134" s="94"/>
      <c r="S1134" s="94"/>
      <c r="T1134" s="94"/>
    </row>
    <row r="1135" ht="15.75" customHeight="1">
      <c r="A1135" s="242"/>
      <c r="B1135" s="222"/>
      <c r="C1135" s="206"/>
      <c r="D1135" s="229"/>
      <c r="J1135" s="226"/>
      <c r="K1135" s="3"/>
      <c r="L1135" s="3"/>
      <c r="O1135" s="227"/>
      <c r="Q1135" s="94"/>
      <c r="R1135" s="94"/>
      <c r="S1135" s="94"/>
      <c r="T1135" s="94"/>
    </row>
    <row r="1136" ht="15.75" customHeight="1">
      <c r="A1136" s="242"/>
      <c r="B1136" s="222"/>
      <c r="C1136" s="206"/>
      <c r="D1136" s="229"/>
      <c r="J1136" s="226"/>
      <c r="K1136" s="3"/>
      <c r="L1136" s="3"/>
      <c r="O1136" s="227"/>
      <c r="Q1136" s="94"/>
      <c r="R1136" s="94"/>
      <c r="S1136" s="94"/>
      <c r="T1136" s="94"/>
    </row>
    <row r="1137" ht="15.75" customHeight="1">
      <c r="A1137" s="242"/>
      <c r="B1137" s="222"/>
      <c r="C1137" s="206"/>
      <c r="D1137" s="229"/>
      <c r="J1137" s="226"/>
      <c r="K1137" s="3"/>
      <c r="L1137" s="3"/>
      <c r="O1137" s="227"/>
      <c r="Q1137" s="94"/>
      <c r="R1137" s="94"/>
      <c r="S1137" s="94"/>
      <c r="T1137" s="94"/>
    </row>
    <row r="1138" ht="15.75" customHeight="1">
      <c r="A1138" s="242"/>
      <c r="B1138" s="222"/>
      <c r="C1138" s="206"/>
      <c r="D1138" s="229"/>
      <c r="J1138" s="226"/>
      <c r="K1138" s="3"/>
      <c r="L1138" s="3"/>
      <c r="O1138" s="227"/>
      <c r="Q1138" s="94"/>
      <c r="R1138" s="94"/>
      <c r="S1138" s="94"/>
      <c r="T1138" s="94"/>
    </row>
    <row r="1139" ht="15.75" customHeight="1">
      <c r="A1139" s="242"/>
      <c r="B1139" s="222"/>
      <c r="C1139" s="206"/>
      <c r="D1139" s="229"/>
      <c r="J1139" s="226"/>
      <c r="K1139" s="3"/>
      <c r="L1139" s="3"/>
      <c r="O1139" s="227"/>
      <c r="Q1139" s="94"/>
      <c r="R1139" s="94"/>
      <c r="S1139" s="94"/>
      <c r="T1139" s="94"/>
    </row>
    <row r="1140" ht="15.75" customHeight="1">
      <c r="A1140" s="242"/>
      <c r="B1140" s="222"/>
      <c r="C1140" s="206"/>
      <c r="D1140" s="229"/>
      <c r="J1140" s="226"/>
      <c r="K1140" s="3"/>
      <c r="L1140" s="3"/>
      <c r="O1140" s="227"/>
      <c r="Q1140" s="94"/>
      <c r="R1140" s="94"/>
      <c r="S1140" s="94"/>
      <c r="T1140" s="94"/>
    </row>
    <row r="1141" ht="15.75" customHeight="1">
      <c r="A1141" s="242"/>
      <c r="B1141" s="222"/>
      <c r="C1141" s="206"/>
      <c r="D1141" s="229"/>
      <c r="J1141" s="226"/>
      <c r="K1141" s="3"/>
      <c r="L1141" s="3"/>
      <c r="O1141" s="227"/>
      <c r="Q1141" s="94"/>
      <c r="R1141" s="94"/>
      <c r="S1141" s="94"/>
      <c r="T1141" s="94"/>
    </row>
    <row r="1142" ht="15.75" customHeight="1">
      <c r="A1142" s="242"/>
      <c r="B1142" s="222"/>
      <c r="C1142" s="206"/>
      <c r="D1142" s="229"/>
      <c r="J1142" s="226"/>
      <c r="K1142" s="3"/>
      <c r="L1142" s="3"/>
      <c r="O1142" s="227"/>
      <c r="Q1142" s="94"/>
      <c r="R1142" s="94"/>
      <c r="S1142" s="94"/>
      <c r="T1142" s="94"/>
    </row>
    <row r="1143" ht="15.75" customHeight="1">
      <c r="A1143" s="242"/>
      <c r="B1143" s="222"/>
      <c r="C1143" s="206"/>
      <c r="D1143" s="229"/>
      <c r="J1143" s="226"/>
      <c r="K1143" s="3"/>
      <c r="L1143" s="3"/>
      <c r="O1143" s="227"/>
      <c r="Q1143" s="94"/>
      <c r="R1143" s="94"/>
      <c r="S1143" s="94"/>
      <c r="T1143" s="94"/>
    </row>
    <row r="1144" ht="15.75" customHeight="1">
      <c r="A1144" s="242"/>
      <c r="B1144" s="222"/>
      <c r="C1144" s="206"/>
      <c r="D1144" s="229"/>
      <c r="J1144" s="226"/>
      <c r="K1144" s="3"/>
      <c r="L1144" s="3"/>
      <c r="O1144" s="227"/>
      <c r="Q1144" s="94"/>
      <c r="R1144" s="94"/>
      <c r="S1144" s="94"/>
      <c r="T1144" s="94"/>
    </row>
    <row r="1145" ht="15.75" customHeight="1">
      <c r="A1145" s="242"/>
      <c r="B1145" s="222"/>
      <c r="C1145" s="206"/>
      <c r="D1145" s="229"/>
      <c r="J1145" s="226"/>
      <c r="K1145" s="3"/>
      <c r="L1145" s="3"/>
      <c r="O1145" s="227"/>
      <c r="Q1145" s="94"/>
      <c r="R1145" s="94"/>
      <c r="S1145" s="94"/>
      <c r="T1145" s="94"/>
    </row>
    <row r="1146" ht="15.75" customHeight="1">
      <c r="A1146" s="242"/>
      <c r="B1146" s="222"/>
      <c r="C1146" s="206"/>
      <c r="D1146" s="229"/>
      <c r="J1146" s="226"/>
      <c r="K1146" s="3"/>
      <c r="L1146" s="3"/>
      <c r="O1146" s="227"/>
      <c r="Q1146" s="94"/>
      <c r="R1146" s="94"/>
      <c r="S1146" s="94"/>
      <c r="T1146" s="94"/>
    </row>
    <row r="1147" ht="15.75" customHeight="1">
      <c r="A1147" s="242"/>
      <c r="B1147" s="222"/>
      <c r="C1147" s="206"/>
      <c r="D1147" s="229"/>
      <c r="J1147" s="226"/>
      <c r="K1147" s="3"/>
      <c r="L1147" s="3"/>
      <c r="O1147" s="227"/>
      <c r="Q1147" s="94"/>
      <c r="R1147" s="94"/>
      <c r="S1147" s="94"/>
      <c r="T1147" s="94"/>
    </row>
    <row r="1148" ht="15.75" customHeight="1">
      <c r="A1148" s="242"/>
      <c r="B1148" s="222"/>
      <c r="C1148" s="206"/>
      <c r="D1148" s="229"/>
      <c r="J1148" s="226"/>
      <c r="K1148" s="3"/>
      <c r="L1148" s="3"/>
      <c r="O1148" s="227"/>
      <c r="Q1148" s="94"/>
      <c r="R1148" s="94"/>
      <c r="S1148" s="94"/>
      <c r="T1148" s="94"/>
    </row>
    <row r="1149" ht="15.75" customHeight="1">
      <c r="A1149" s="242"/>
      <c r="B1149" s="222"/>
      <c r="C1149" s="206"/>
      <c r="D1149" s="229"/>
      <c r="J1149" s="226"/>
      <c r="K1149" s="3"/>
      <c r="L1149" s="3"/>
      <c r="O1149" s="227"/>
      <c r="Q1149" s="94"/>
      <c r="R1149" s="94"/>
      <c r="S1149" s="94"/>
      <c r="T1149" s="94"/>
    </row>
    <row r="1150" ht="15.75" customHeight="1">
      <c r="A1150" s="242"/>
      <c r="B1150" s="222"/>
      <c r="C1150" s="206"/>
      <c r="D1150" s="229"/>
      <c r="J1150" s="226"/>
      <c r="K1150" s="3"/>
      <c r="L1150" s="3"/>
      <c r="O1150" s="227"/>
      <c r="Q1150" s="94"/>
      <c r="R1150" s="94"/>
      <c r="S1150" s="94"/>
      <c r="T1150" s="94"/>
    </row>
    <row r="1151" ht="15.75" customHeight="1">
      <c r="A1151" s="242"/>
      <c r="B1151" s="222"/>
      <c r="C1151" s="206"/>
      <c r="D1151" s="229"/>
      <c r="J1151" s="226"/>
      <c r="K1151" s="3"/>
      <c r="L1151" s="3"/>
      <c r="O1151" s="227"/>
      <c r="Q1151" s="94"/>
      <c r="R1151" s="94"/>
      <c r="S1151" s="94"/>
      <c r="T1151" s="94"/>
    </row>
    <row r="1152" ht="15.75" customHeight="1">
      <c r="A1152" s="242"/>
      <c r="B1152" s="222"/>
      <c r="C1152" s="206"/>
      <c r="D1152" s="229"/>
      <c r="J1152" s="226"/>
      <c r="K1152" s="3"/>
      <c r="L1152" s="3"/>
      <c r="O1152" s="227"/>
      <c r="Q1152" s="94"/>
      <c r="R1152" s="94"/>
      <c r="S1152" s="94"/>
      <c r="T1152" s="94"/>
    </row>
    <row r="1153" ht="15.75" customHeight="1">
      <c r="A1153" s="242"/>
      <c r="B1153" s="222"/>
      <c r="C1153" s="206"/>
      <c r="D1153" s="229"/>
      <c r="J1153" s="226"/>
      <c r="K1153" s="3"/>
      <c r="L1153" s="3"/>
      <c r="O1153" s="227"/>
      <c r="Q1153" s="94"/>
      <c r="R1153" s="94"/>
      <c r="S1153" s="94"/>
      <c r="T1153" s="94"/>
    </row>
    <row r="1154" ht="15.75" customHeight="1">
      <c r="A1154" s="242"/>
      <c r="B1154" s="222"/>
      <c r="C1154" s="206"/>
      <c r="D1154" s="229"/>
      <c r="J1154" s="226"/>
      <c r="K1154" s="3"/>
      <c r="L1154" s="3"/>
      <c r="O1154" s="227"/>
      <c r="Q1154" s="94"/>
      <c r="R1154" s="94"/>
      <c r="S1154" s="94"/>
      <c r="T1154" s="94"/>
    </row>
    <row r="1155" ht="15.75" customHeight="1">
      <c r="A1155" s="242"/>
      <c r="B1155" s="222"/>
      <c r="C1155" s="206"/>
      <c r="D1155" s="229"/>
      <c r="J1155" s="226"/>
      <c r="K1155" s="3"/>
      <c r="L1155" s="3"/>
      <c r="O1155" s="227"/>
      <c r="Q1155" s="94"/>
      <c r="R1155" s="94"/>
      <c r="S1155" s="94"/>
      <c r="T1155" s="94"/>
    </row>
    <row r="1156" ht="15.75" customHeight="1">
      <c r="A1156" s="242"/>
      <c r="B1156" s="222"/>
      <c r="C1156" s="206"/>
      <c r="D1156" s="229"/>
      <c r="J1156" s="226"/>
      <c r="K1156" s="3"/>
      <c r="L1156" s="3"/>
      <c r="O1156" s="227"/>
      <c r="Q1156" s="94"/>
      <c r="R1156" s="94"/>
      <c r="S1156" s="94"/>
      <c r="T1156" s="94"/>
    </row>
    <row r="1157" ht="15.75" customHeight="1">
      <c r="A1157" s="242"/>
      <c r="B1157" s="222"/>
      <c r="C1157" s="206"/>
      <c r="D1157" s="229"/>
      <c r="J1157" s="226"/>
      <c r="K1157" s="3"/>
      <c r="L1157" s="3"/>
      <c r="O1157" s="227"/>
      <c r="Q1157" s="94"/>
      <c r="R1157" s="94"/>
      <c r="S1157" s="94"/>
      <c r="T1157" s="94"/>
    </row>
    <row r="1158" ht="15.75" customHeight="1">
      <c r="A1158" s="242"/>
      <c r="B1158" s="222"/>
      <c r="C1158" s="206"/>
      <c r="D1158" s="229"/>
      <c r="J1158" s="226"/>
      <c r="K1158" s="3"/>
      <c r="L1158" s="3"/>
      <c r="O1158" s="227"/>
      <c r="Q1158" s="94"/>
      <c r="R1158" s="94"/>
      <c r="S1158" s="94"/>
      <c r="T1158" s="94"/>
    </row>
    <row r="1159" ht="15.75" customHeight="1">
      <c r="A1159" s="242"/>
      <c r="B1159" s="222"/>
      <c r="C1159" s="206"/>
      <c r="D1159" s="229"/>
      <c r="J1159" s="226"/>
      <c r="K1159" s="3"/>
      <c r="L1159" s="3"/>
      <c r="O1159" s="227"/>
      <c r="Q1159" s="94"/>
      <c r="R1159" s="94"/>
      <c r="S1159" s="94"/>
      <c r="T1159" s="94"/>
    </row>
    <row r="1160" ht="15.75" customHeight="1">
      <c r="A1160" s="242"/>
      <c r="B1160" s="222"/>
      <c r="C1160" s="206"/>
      <c r="D1160" s="229"/>
      <c r="J1160" s="226"/>
      <c r="K1160" s="3"/>
      <c r="L1160" s="3"/>
      <c r="O1160" s="227"/>
      <c r="Q1160" s="94"/>
      <c r="R1160" s="94"/>
      <c r="S1160" s="94"/>
      <c r="T1160" s="94"/>
    </row>
    <row r="1161" ht="15.75" customHeight="1">
      <c r="A1161" s="242"/>
      <c r="B1161" s="222"/>
      <c r="C1161" s="206"/>
      <c r="D1161" s="229"/>
      <c r="J1161" s="226"/>
      <c r="K1161" s="3"/>
      <c r="L1161" s="3"/>
      <c r="O1161" s="227"/>
      <c r="Q1161" s="94"/>
      <c r="R1161" s="94"/>
      <c r="S1161" s="94"/>
      <c r="T1161" s="94"/>
    </row>
    <row r="1162" ht="15.75" customHeight="1">
      <c r="A1162" s="242"/>
      <c r="B1162" s="222"/>
      <c r="C1162" s="206"/>
      <c r="D1162" s="229"/>
      <c r="J1162" s="226"/>
      <c r="K1162" s="3"/>
      <c r="L1162" s="3"/>
      <c r="O1162" s="227"/>
      <c r="Q1162" s="94"/>
      <c r="R1162" s="94"/>
      <c r="S1162" s="94"/>
      <c r="T1162" s="94"/>
    </row>
    <row r="1163" ht="15.75" customHeight="1">
      <c r="A1163" s="242"/>
      <c r="B1163" s="222"/>
      <c r="C1163" s="206"/>
      <c r="D1163" s="229"/>
      <c r="J1163" s="226"/>
      <c r="K1163" s="3"/>
      <c r="L1163" s="3"/>
      <c r="O1163" s="227"/>
      <c r="Q1163" s="94"/>
      <c r="R1163" s="94"/>
      <c r="S1163" s="94"/>
      <c r="T1163" s="94"/>
    </row>
    <row r="1164" ht="15.75" customHeight="1">
      <c r="A1164" s="242"/>
      <c r="B1164" s="222"/>
      <c r="C1164" s="206"/>
      <c r="D1164" s="229"/>
      <c r="J1164" s="226"/>
      <c r="K1164" s="3"/>
      <c r="L1164" s="3"/>
      <c r="O1164" s="227"/>
      <c r="Q1164" s="94"/>
      <c r="R1164" s="94"/>
      <c r="S1164" s="94"/>
      <c r="T1164" s="94"/>
    </row>
    <row r="1165" ht="15.75" customHeight="1">
      <c r="A1165" s="242"/>
      <c r="B1165" s="222"/>
      <c r="C1165" s="206"/>
      <c r="D1165" s="229"/>
      <c r="J1165" s="226"/>
      <c r="K1165" s="3"/>
      <c r="L1165" s="3"/>
      <c r="O1165" s="227"/>
      <c r="Q1165" s="94"/>
      <c r="R1165" s="94"/>
      <c r="S1165" s="94"/>
      <c r="T1165" s="94"/>
    </row>
    <row r="1166" ht="15.75" customHeight="1">
      <c r="A1166" s="242"/>
      <c r="B1166" s="222"/>
      <c r="C1166" s="206"/>
      <c r="D1166" s="229"/>
      <c r="J1166" s="226"/>
      <c r="K1166" s="3"/>
      <c r="L1166" s="3"/>
      <c r="O1166" s="227"/>
      <c r="Q1166" s="94"/>
      <c r="R1166" s="94"/>
      <c r="S1166" s="94"/>
      <c r="T1166" s="94"/>
    </row>
    <row r="1167" ht="15.75" customHeight="1">
      <c r="A1167" s="242"/>
      <c r="B1167" s="222"/>
      <c r="C1167" s="206"/>
      <c r="D1167" s="229"/>
      <c r="J1167" s="226"/>
      <c r="K1167" s="3"/>
      <c r="L1167" s="3"/>
      <c r="O1167" s="227"/>
      <c r="Q1167" s="94"/>
      <c r="R1167" s="94"/>
      <c r="S1167" s="94"/>
      <c r="T1167" s="94"/>
    </row>
    <row r="1168" ht="15.75" customHeight="1">
      <c r="A1168" s="242"/>
      <c r="B1168" s="222"/>
      <c r="C1168" s="206"/>
      <c r="D1168" s="229"/>
      <c r="J1168" s="226"/>
      <c r="K1168" s="3"/>
      <c r="L1168" s="3"/>
      <c r="O1168" s="227"/>
      <c r="Q1168" s="94"/>
      <c r="R1168" s="94"/>
      <c r="S1168" s="94"/>
      <c r="T1168" s="94"/>
    </row>
    <row r="1169" ht="15.75" customHeight="1">
      <c r="A1169" s="242"/>
      <c r="B1169" s="222"/>
      <c r="C1169" s="206"/>
      <c r="D1169" s="229"/>
      <c r="J1169" s="226"/>
      <c r="K1169" s="3"/>
      <c r="L1169" s="3"/>
      <c r="O1169" s="227"/>
      <c r="Q1169" s="94"/>
      <c r="R1169" s="94"/>
      <c r="S1169" s="94"/>
      <c r="T1169" s="94"/>
    </row>
    <row r="1170" ht="15.75" customHeight="1">
      <c r="A1170" s="242"/>
      <c r="B1170" s="222"/>
      <c r="C1170" s="206"/>
      <c r="D1170" s="229"/>
      <c r="J1170" s="226"/>
      <c r="K1170" s="3"/>
      <c r="L1170" s="3"/>
      <c r="O1170" s="227"/>
      <c r="Q1170" s="94"/>
      <c r="R1170" s="94"/>
      <c r="S1170" s="94"/>
      <c r="T1170" s="94"/>
    </row>
    <row r="1171" ht="15.75" customHeight="1">
      <c r="A1171" s="242"/>
      <c r="B1171" s="222"/>
      <c r="C1171" s="206"/>
      <c r="D1171" s="229"/>
      <c r="J1171" s="226"/>
      <c r="K1171" s="3"/>
      <c r="L1171" s="3"/>
      <c r="O1171" s="227"/>
      <c r="Q1171" s="94"/>
      <c r="R1171" s="94"/>
      <c r="S1171" s="94"/>
      <c r="T1171" s="94"/>
    </row>
    <row r="1172" ht="15.75" customHeight="1">
      <c r="A1172" s="242"/>
      <c r="B1172" s="222"/>
      <c r="C1172" s="206"/>
      <c r="D1172" s="229"/>
      <c r="J1172" s="226"/>
      <c r="K1172" s="3"/>
      <c r="L1172" s="3"/>
      <c r="O1172" s="227"/>
      <c r="Q1172" s="94"/>
      <c r="R1172" s="94"/>
      <c r="S1172" s="94"/>
      <c r="T1172" s="94"/>
    </row>
    <row r="1173" ht="15.75" customHeight="1">
      <c r="A1173" s="242"/>
      <c r="B1173" s="222"/>
      <c r="C1173" s="206"/>
      <c r="D1173" s="229"/>
      <c r="J1173" s="226"/>
      <c r="K1173" s="3"/>
      <c r="L1173" s="3"/>
      <c r="O1173" s="227"/>
      <c r="Q1173" s="94"/>
      <c r="R1173" s="94"/>
      <c r="S1173" s="94"/>
      <c r="T1173" s="94"/>
    </row>
    <row r="1174" ht="15.75" customHeight="1">
      <c r="A1174" s="242"/>
      <c r="B1174" s="222"/>
      <c r="C1174" s="206"/>
      <c r="D1174" s="229"/>
      <c r="J1174" s="226"/>
      <c r="K1174" s="3"/>
      <c r="L1174" s="3"/>
      <c r="O1174" s="227"/>
      <c r="Q1174" s="94"/>
      <c r="R1174" s="94"/>
      <c r="S1174" s="94"/>
      <c r="T1174" s="94"/>
    </row>
    <row r="1175" ht="15.75" customHeight="1">
      <c r="A1175" s="242"/>
      <c r="B1175" s="222"/>
      <c r="C1175" s="206"/>
      <c r="D1175" s="229"/>
      <c r="J1175" s="226"/>
      <c r="K1175" s="3"/>
      <c r="L1175" s="3"/>
      <c r="O1175" s="227"/>
      <c r="Q1175" s="94"/>
      <c r="R1175" s="94"/>
      <c r="S1175" s="94"/>
      <c r="T1175" s="94"/>
    </row>
    <row r="1176" ht="15.75" customHeight="1">
      <c r="A1176" s="242"/>
      <c r="B1176" s="222"/>
      <c r="C1176" s="206"/>
      <c r="D1176" s="229"/>
      <c r="J1176" s="226"/>
      <c r="K1176" s="3"/>
      <c r="L1176" s="3"/>
      <c r="O1176" s="227"/>
      <c r="Q1176" s="94"/>
      <c r="R1176" s="94"/>
      <c r="S1176" s="94"/>
      <c r="T1176" s="94"/>
    </row>
    <row r="1177" ht="15.75" customHeight="1">
      <c r="A1177" s="242"/>
      <c r="B1177" s="222"/>
      <c r="C1177" s="206"/>
      <c r="D1177" s="229"/>
      <c r="J1177" s="226"/>
      <c r="K1177" s="3"/>
      <c r="L1177" s="3"/>
      <c r="O1177" s="227"/>
      <c r="Q1177" s="94"/>
      <c r="R1177" s="94"/>
      <c r="S1177" s="94"/>
      <c r="T1177" s="94"/>
    </row>
    <row r="1178" ht="15.75" customHeight="1">
      <c r="A1178" s="242"/>
      <c r="B1178" s="222"/>
      <c r="C1178" s="206"/>
      <c r="D1178" s="229"/>
      <c r="J1178" s="226"/>
      <c r="K1178" s="3"/>
      <c r="L1178" s="3"/>
      <c r="O1178" s="227"/>
      <c r="Q1178" s="94"/>
      <c r="R1178" s="94"/>
      <c r="S1178" s="94"/>
      <c r="T1178" s="94"/>
    </row>
    <row r="1179" ht="15.75" customHeight="1">
      <c r="A1179" s="242"/>
      <c r="B1179" s="222"/>
      <c r="C1179" s="206"/>
      <c r="D1179" s="229"/>
      <c r="J1179" s="226"/>
      <c r="K1179" s="3"/>
      <c r="L1179" s="3"/>
      <c r="O1179" s="227"/>
      <c r="Q1179" s="94"/>
      <c r="R1179" s="94"/>
      <c r="S1179" s="94"/>
      <c r="T1179" s="94"/>
    </row>
    <row r="1180" ht="15.75" customHeight="1">
      <c r="A1180" s="242"/>
      <c r="B1180" s="222"/>
      <c r="C1180" s="206"/>
      <c r="D1180" s="229"/>
      <c r="J1180" s="226"/>
      <c r="K1180" s="3"/>
      <c r="L1180" s="3"/>
      <c r="O1180" s="227"/>
      <c r="Q1180" s="94"/>
      <c r="R1180" s="94"/>
      <c r="S1180" s="94"/>
      <c r="T1180" s="94"/>
    </row>
    <row r="1181" ht="15.75" customHeight="1">
      <c r="A1181" s="242"/>
      <c r="B1181" s="222"/>
      <c r="C1181" s="206"/>
      <c r="D1181" s="229"/>
      <c r="J1181" s="226"/>
      <c r="K1181" s="3"/>
      <c r="L1181" s="3"/>
      <c r="O1181" s="227"/>
      <c r="Q1181" s="94"/>
      <c r="R1181" s="94"/>
      <c r="S1181" s="94"/>
      <c r="T1181" s="94"/>
    </row>
    <row r="1182" ht="15.75" customHeight="1">
      <c r="A1182" s="242"/>
      <c r="B1182" s="222"/>
      <c r="C1182" s="206"/>
      <c r="D1182" s="229"/>
      <c r="J1182" s="226"/>
      <c r="K1182" s="3"/>
      <c r="L1182" s="3"/>
      <c r="O1182" s="227"/>
      <c r="Q1182" s="94"/>
      <c r="R1182" s="94"/>
      <c r="S1182" s="94"/>
      <c r="T1182" s="94"/>
    </row>
    <row r="1183" ht="15.75" customHeight="1">
      <c r="A1183" s="242"/>
      <c r="B1183" s="222"/>
      <c r="C1183" s="206"/>
      <c r="D1183" s="229"/>
      <c r="J1183" s="226"/>
      <c r="K1183" s="3"/>
      <c r="L1183" s="3"/>
      <c r="O1183" s="227"/>
      <c r="Q1183" s="94"/>
      <c r="R1183" s="94"/>
      <c r="S1183" s="94"/>
      <c r="T1183" s="94"/>
    </row>
    <row r="1184" ht="15.75" customHeight="1">
      <c r="A1184" s="242"/>
      <c r="B1184" s="222"/>
      <c r="C1184" s="206"/>
      <c r="D1184" s="229"/>
      <c r="J1184" s="226"/>
      <c r="K1184" s="3"/>
      <c r="L1184" s="3"/>
      <c r="O1184" s="227"/>
      <c r="Q1184" s="94"/>
      <c r="R1184" s="94"/>
      <c r="S1184" s="94"/>
      <c r="T1184" s="94"/>
    </row>
    <row r="1185" ht="15.75" customHeight="1">
      <c r="A1185" s="242"/>
      <c r="B1185" s="222"/>
      <c r="C1185" s="206"/>
      <c r="D1185" s="229"/>
      <c r="J1185" s="226"/>
      <c r="K1185" s="3"/>
      <c r="L1185" s="3"/>
      <c r="O1185" s="227"/>
      <c r="Q1185" s="94"/>
      <c r="R1185" s="94"/>
      <c r="S1185" s="94"/>
      <c r="T1185" s="94"/>
    </row>
    <row r="1186" ht="15.75" customHeight="1">
      <c r="A1186" s="242"/>
      <c r="B1186" s="222"/>
      <c r="C1186" s="206"/>
      <c r="D1186" s="229"/>
      <c r="J1186" s="226"/>
      <c r="K1186" s="3"/>
      <c r="L1186" s="3"/>
      <c r="O1186" s="227"/>
      <c r="Q1186" s="94"/>
      <c r="R1186" s="94"/>
      <c r="S1186" s="94"/>
      <c r="T1186" s="94"/>
    </row>
    <row r="1187" ht="15.75" customHeight="1">
      <c r="A1187" s="242"/>
      <c r="B1187" s="222"/>
      <c r="C1187" s="206"/>
      <c r="D1187" s="229"/>
      <c r="J1187" s="226"/>
      <c r="K1187" s="3"/>
      <c r="L1187" s="3"/>
      <c r="O1187" s="227"/>
      <c r="Q1187" s="94"/>
      <c r="R1187" s="94"/>
      <c r="S1187" s="94"/>
      <c r="T1187" s="94"/>
    </row>
    <row r="1188" ht="15.75" customHeight="1">
      <c r="A1188" s="242"/>
      <c r="B1188" s="222"/>
      <c r="C1188" s="206"/>
      <c r="D1188" s="229"/>
      <c r="J1188" s="226"/>
      <c r="K1188" s="3"/>
      <c r="L1188" s="3"/>
      <c r="O1188" s="227"/>
      <c r="Q1188" s="94"/>
      <c r="R1188" s="94"/>
      <c r="S1188" s="94"/>
      <c r="T1188" s="94"/>
    </row>
    <row r="1189" ht="15.75" customHeight="1">
      <c r="A1189" s="242"/>
      <c r="B1189" s="222"/>
      <c r="C1189" s="206"/>
      <c r="D1189" s="229"/>
      <c r="J1189" s="226"/>
      <c r="K1189" s="3"/>
      <c r="L1189" s="3"/>
      <c r="O1189" s="227"/>
      <c r="Q1189" s="94"/>
      <c r="R1189" s="94"/>
      <c r="S1189" s="94"/>
      <c r="T1189" s="94"/>
    </row>
    <row r="1190" ht="15.75" customHeight="1">
      <c r="A1190" s="242"/>
      <c r="B1190" s="222"/>
      <c r="C1190" s="206"/>
      <c r="D1190" s="229"/>
      <c r="J1190" s="226"/>
      <c r="K1190" s="3"/>
      <c r="L1190" s="3"/>
      <c r="O1190" s="227"/>
      <c r="Q1190" s="94"/>
      <c r="R1190" s="94"/>
      <c r="S1190" s="94"/>
      <c r="T1190" s="94"/>
    </row>
    <row r="1191" ht="15.75" customHeight="1">
      <c r="A1191" s="242"/>
      <c r="B1191" s="222"/>
      <c r="C1191" s="206"/>
      <c r="D1191" s="229"/>
      <c r="J1191" s="226"/>
      <c r="K1191" s="3"/>
      <c r="L1191" s="3"/>
      <c r="O1191" s="227"/>
      <c r="Q1191" s="94"/>
      <c r="R1191" s="94"/>
      <c r="S1191" s="94"/>
      <c r="T1191" s="94"/>
    </row>
    <row r="1192" ht="15.75" customHeight="1">
      <c r="A1192" s="242"/>
      <c r="B1192" s="222"/>
      <c r="C1192" s="206"/>
      <c r="D1192" s="229"/>
      <c r="J1192" s="226"/>
      <c r="K1192" s="3"/>
      <c r="L1192" s="3"/>
      <c r="O1192" s="227"/>
      <c r="Q1192" s="94"/>
      <c r="R1192" s="94"/>
      <c r="S1192" s="94"/>
      <c r="T1192" s="94"/>
    </row>
    <row r="1193" ht="15.75" customHeight="1">
      <c r="A1193" s="242"/>
      <c r="B1193" s="222"/>
      <c r="C1193" s="206"/>
      <c r="D1193" s="229"/>
      <c r="J1193" s="226"/>
      <c r="K1193" s="3"/>
      <c r="L1193" s="3"/>
      <c r="O1193" s="227"/>
      <c r="Q1193" s="94"/>
      <c r="R1193" s="94"/>
      <c r="S1193" s="94"/>
      <c r="T1193" s="94"/>
    </row>
    <row r="1194" ht="15.75" customHeight="1">
      <c r="A1194" s="242"/>
      <c r="B1194" s="222"/>
      <c r="C1194" s="206"/>
      <c r="D1194" s="229"/>
      <c r="J1194" s="226"/>
      <c r="K1194" s="3"/>
      <c r="L1194" s="3"/>
      <c r="O1194" s="227"/>
      <c r="Q1194" s="94"/>
      <c r="R1194" s="94"/>
      <c r="S1194" s="94"/>
      <c r="T1194" s="94"/>
    </row>
    <row r="1195" ht="15.75" customHeight="1">
      <c r="A1195" s="242"/>
      <c r="B1195" s="222"/>
      <c r="C1195" s="206"/>
      <c r="D1195" s="229"/>
      <c r="J1195" s="226"/>
      <c r="K1195" s="3"/>
      <c r="L1195" s="3"/>
      <c r="O1195" s="227"/>
      <c r="Q1195" s="94"/>
      <c r="R1195" s="94"/>
      <c r="S1195" s="94"/>
      <c r="T1195" s="94"/>
    </row>
    <row r="1196" ht="15.75" customHeight="1">
      <c r="A1196" s="242"/>
      <c r="B1196" s="222"/>
      <c r="C1196" s="206"/>
      <c r="D1196" s="229"/>
      <c r="J1196" s="226"/>
      <c r="K1196" s="3"/>
      <c r="L1196" s="3"/>
      <c r="O1196" s="227"/>
      <c r="Q1196" s="94"/>
      <c r="R1196" s="94"/>
      <c r="S1196" s="94"/>
      <c r="T1196" s="94"/>
    </row>
    <row r="1197" ht="15.75" customHeight="1">
      <c r="A1197" s="242"/>
      <c r="B1197" s="222"/>
      <c r="C1197" s="206"/>
      <c r="D1197" s="229"/>
      <c r="J1197" s="226"/>
      <c r="K1197" s="3"/>
      <c r="L1197" s="3"/>
      <c r="O1197" s="227"/>
      <c r="Q1197" s="94"/>
      <c r="R1197" s="94"/>
      <c r="S1197" s="94"/>
      <c r="T1197" s="94"/>
    </row>
    <row r="1198" ht="15.75" customHeight="1">
      <c r="A1198" s="242"/>
      <c r="B1198" s="222"/>
      <c r="C1198" s="206"/>
      <c r="D1198" s="229"/>
      <c r="J1198" s="226"/>
      <c r="K1198" s="3"/>
      <c r="L1198" s="3"/>
      <c r="O1198" s="227"/>
      <c r="Q1198" s="94"/>
      <c r="R1198" s="94"/>
      <c r="S1198" s="94"/>
      <c r="T1198" s="94"/>
    </row>
    <row r="1199" ht="15.75" customHeight="1">
      <c r="A1199" s="242"/>
      <c r="B1199" s="222"/>
      <c r="C1199" s="206"/>
      <c r="D1199" s="229"/>
      <c r="J1199" s="226"/>
      <c r="K1199" s="3"/>
      <c r="L1199" s="3"/>
      <c r="O1199" s="227"/>
      <c r="Q1199" s="94"/>
      <c r="R1199" s="94"/>
      <c r="S1199" s="94"/>
      <c r="T1199" s="94"/>
    </row>
    <row r="1200" ht="15.75" customHeight="1">
      <c r="A1200" s="242"/>
      <c r="B1200" s="222"/>
      <c r="C1200" s="206"/>
      <c r="D1200" s="229"/>
      <c r="J1200" s="226"/>
      <c r="K1200" s="3"/>
      <c r="L1200" s="3"/>
      <c r="O1200" s="227"/>
      <c r="Q1200" s="94"/>
      <c r="R1200" s="94"/>
      <c r="S1200" s="94"/>
      <c r="T1200" s="94"/>
    </row>
    <row r="1201" ht="15.75" customHeight="1">
      <c r="A1201" s="242"/>
      <c r="B1201" s="222"/>
      <c r="C1201" s="206"/>
      <c r="D1201" s="229"/>
      <c r="J1201" s="226"/>
      <c r="K1201" s="3"/>
      <c r="L1201" s="3"/>
      <c r="O1201" s="227"/>
      <c r="Q1201" s="94"/>
      <c r="R1201" s="94"/>
      <c r="S1201" s="94"/>
      <c r="T1201" s="94"/>
    </row>
    <row r="1202" ht="15.75" customHeight="1">
      <c r="A1202" s="242"/>
      <c r="B1202" s="222"/>
      <c r="C1202" s="206"/>
      <c r="D1202" s="229"/>
      <c r="J1202" s="226"/>
      <c r="K1202" s="3"/>
      <c r="L1202" s="3"/>
      <c r="O1202" s="227"/>
      <c r="Q1202" s="94"/>
      <c r="R1202" s="94"/>
      <c r="S1202" s="94"/>
      <c r="T1202" s="94"/>
    </row>
    <row r="1203" ht="15.75" customHeight="1">
      <c r="A1203" s="242"/>
      <c r="B1203" s="222"/>
      <c r="C1203" s="206"/>
      <c r="D1203" s="229"/>
      <c r="J1203" s="226"/>
      <c r="K1203" s="3"/>
      <c r="L1203" s="3"/>
      <c r="O1203" s="227"/>
      <c r="Q1203" s="94"/>
      <c r="R1203" s="94"/>
      <c r="S1203" s="94"/>
      <c r="T1203" s="94"/>
    </row>
    <row r="1204" ht="15.75" customHeight="1">
      <c r="A1204" s="242"/>
      <c r="B1204" s="222"/>
      <c r="C1204" s="206"/>
      <c r="D1204" s="229"/>
      <c r="J1204" s="226"/>
      <c r="K1204" s="3"/>
      <c r="L1204" s="3"/>
      <c r="O1204" s="227"/>
      <c r="Q1204" s="94"/>
      <c r="R1204" s="94"/>
      <c r="S1204" s="94"/>
      <c r="T1204" s="94"/>
    </row>
    <row r="1205" ht="15.75" customHeight="1">
      <c r="A1205" s="242"/>
      <c r="B1205" s="222"/>
      <c r="C1205" s="206"/>
      <c r="D1205" s="229"/>
      <c r="J1205" s="226"/>
      <c r="K1205" s="3"/>
      <c r="L1205" s="3"/>
      <c r="O1205" s="227"/>
      <c r="Q1205" s="94"/>
      <c r="R1205" s="94"/>
      <c r="S1205" s="94"/>
      <c r="T1205" s="94"/>
    </row>
    <row r="1206" ht="15.75" customHeight="1">
      <c r="A1206" s="242"/>
      <c r="B1206" s="222"/>
      <c r="C1206" s="206"/>
      <c r="D1206" s="229"/>
      <c r="J1206" s="226"/>
      <c r="K1206" s="3"/>
      <c r="L1206" s="3"/>
      <c r="O1206" s="227"/>
      <c r="Q1206" s="94"/>
      <c r="R1206" s="94"/>
      <c r="S1206" s="94"/>
      <c r="T1206" s="94"/>
    </row>
    <row r="1207" ht="15.75" customHeight="1">
      <c r="A1207" s="242"/>
      <c r="B1207" s="222"/>
      <c r="C1207" s="206"/>
      <c r="D1207" s="229"/>
      <c r="J1207" s="226"/>
      <c r="K1207" s="3"/>
      <c r="L1207" s="3"/>
      <c r="O1207" s="227"/>
      <c r="Q1207" s="94"/>
      <c r="R1207" s="94"/>
      <c r="S1207" s="94"/>
      <c r="T1207" s="94"/>
    </row>
    <row r="1208" ht="15.75" customHeight="1">
      <c r="A1208" s="242"/>
      <c r="B1208" s="222"/>
      <c r="C1208" s="206"/>
      <c r="D1208" s="229"/>
      <c r="J1208" s="226"/>
      <c r="K1208" s="3"/>
      <c r="L1208" s="3"/>
      <c r="O1208" s="227"/>
      <c r="Q1208" s="94"/>
      <c r="R1208" s="94"/>
      <c r="S1208" s="94"/>
      <c r="T1208" s="94"/>
    </row>
    <row r="1209" ht="15.75" customHeight="1">
      <c r="A1209" s="242"/>
      <c r="B1209" s="222"/>
      <c r="C1209" s="206"/>
      <c r="D1209" s="229"/>
      <c r="J1209" s="226"/>
      <c r="K1209" s="3"/>
      <c r="L1209" s="3"/>
      <c r="O1209" s="227"/>
      <c r="Q1209" s="94"/>
      <c r="R1209" s="94"/>
      <c r="S1209" s="94"/>
      <c r="T1209" s="94"/>
    </row>
    <row r="1210" ht="15.75" customHeight="1">
      <c r="A1210" s="242"/>
      <c r="B1210" s="222"/>
      <c r="C1210" s="206"/>
      <c r="D1210" s="229"/>
      <c r="J1210" s="226"/>
      <c r="K1210" s="3"/>
      <c r="L1210" s="3"/>
      <c r="O1210" s="227"/>
      <c r="Q1210" s="94"/>
      <c r="R1210" s="94"/>
      <c r="S1210" s="94"/>
      <c r="T1210" s="94"/>
    </row>
    <row r="1211" ht="15.75" customHeight="1">
      <c r="A1211" s="242"/>
      <c r="B1211" s="222"/>
      <c r="C1211" s="206"/>
      <c r="D1211" s="229"/>
      <c r="J1211" s="226"/>
      <c r="K1211" s="3"/>
      <c r="L1211" s="3"/>
      <c r="O1211" s="227"/>
      <c r="Q1211" s="94"/>
      <c r="R1211" s="94"/>
      <c r="S1211" s="94"/>
      <c r="T1211" s="94"/>
    </row>
    <row r="1212" ht="15.75" customHeight="1">
      <c r="A1212" s="242"/>
      <c r="B1212" s="222"/>
      <c r="C1212" s="206"/>
      <c r="D1212" s="229"/>
      <c r="J1212" s="226"/>
      <c r="K1212" s="3"/>
      <c r="L1212" s="3"/>
      <c r="O1212" s="227"/>
      <c r="Q1212" s="94"/>
      <c r="R1212" s="94"/>
      <c r="S1212" s="94"/>
      <c r="T1212" s="94"/>
    </row>
    <row r="1213" ht="15.75" customHeight="1">
      <c r="A1213" s="242"/>
      <c r="B1213" s="222"/>
      <c r="C1213" s="206"/>
      <c r="D1213" s="229"/>
      <c r="J1213" s="226"/>
      <c r="K1213" s="3"/>
      <c r="L1213" s="3"/>
      <c r="O1213" s="227"/>
      <c r="Q1213" s="94"/>
      <c r="R1213" s="94"/>
      <c r="S1213" s="94"/>
      <c r="T1213" s="94"/>
    </row>
    <row r="1214" ht="15.75" customHeight="1">
      <c r="A1214" s="242"/>
      <c r="B1214" s="222"/>
      <c r="C1214" s="206"/>
      <c r="D1214" s="229"/>
      <c r="J1214" s="226"/>
      <c r="K1214" s="3"/>
      <c r="L1214" s="3"/>
      <c r="O1214" s="227"/>
      <c r="Q1214" s="94"/>
      <c r="R1214" s="94"/>
      <c r="S1214" s="94"/>
      <c r="T1214" s="94"/>
    </row>
    <row r="1215" ht="15.75" customHeight="1">
      <c r="A1215" s="242"/>
      <c r="B1215" s="222"/>
      <c r="C1215" s="206"/>
      <c r="D1215" s="229"/>
      <c r="J1215" s="226"/>
      <c r="K1215" s="3"/>
      <c r="L1215" s="3"/>
      <c r="O1215" s="227"/>
      <c r="Q1215" s="94"/>
      <c r="R1215" s="94"/>
      <c r="S1215" s="94"/>
      <c r="T1215" s="94"/>
    </row>
    <row r="1216" ht="15.75" customHeight="1">
      <c r="A1216" s="242"/>
      <c r="B1216" s="222"/>
      <c r="C1216" s="206"/>
      <c r="D1216" s="229"/>
      <c r="J1216" s="226"/>
      <c r="K1216" s="3"/>
      <c r="L1216" s="3"/>
      <c r="O1216" s="227"/>
      <c r="Q1216" s="94"/>
      <c r="R1216" s="94"/>
      <c r="S1216" s="94"/>
      <c r="T1216" s="94"/>
    </row>
    <row r="1217" ht="15.75" customHeight="1">
      <c r="A1217" s="242"/>
      <c r="B1217" s="222"/>
      <c r="C1217" s="206"/>
      <c r="D1217" s="229"/>
      <c r="J1217" s="226"/>
      <c r="K1217" s="3"/>
      <c r="L1217" s="3"/>
      <c r="O1217" s="227"/>
      <c r="Q1217" s="94"/>
      <c r="R1217" s="94"/>
      <c r="S1217" s="94"/>
      <c r="T1217" s="94"/>
    </row>
    <row r="1218" ht="15.75" customHeight="1">
      <c r="A1218" s="242"/>
      <c r="B1218" s="222"/>
      <c r="C1218" s="206"/>
      <c r="D1218" s="229"/>
      <c r="J1218" s="226"/>
      <c r="K1218" s="3"/>
      <c r="L1218" s="3"/>
      <c r="O1218" s="227"/>
      <c r="Q1218" s="94"/>
      <c r="R1218" s="94"/>
      <c r="S1218" s="94"/>
      <c r="T1218" s="94"/>
    </row>
    <row r="1219" ht="15.75" customHeight="1">
      <c r="A1219" s="242"/>
      <c r="B1219" s="222"/>
      <c r="C1219" s="206"/>
      <c r="D1219" s="229"/>
      <c r="J1219" s="226"/>
      <c r="K1219" s="3"/>
      <c r="L1219" s="3"/>
      <c r="O1219" s="227"/>
      <c r="Q1219" s="94"/>
      <c r="R1219" s="94"/>
      <c r="S1219" s="94"/>
      <c r="T1219" s="94"/>
    </row>
    <row r="1220" ht="15.75" customHeight="1">
      <c r="A1220" s="242"/>
      <c r="B1220" s="222"/>
      <c r="C1220" s="206"/>
      <c r="D1220" s="229"/>
      <c r="J1220" s="226"/>
      <c r="K1220" s="3"/>
      <c r="L1220" s="3"/>
      <c r="O1220" s="227"/>
      <c r="Q1220" s="94"/>
      <c r="R1220" s="94"/>
      <c r="S1220" s="94"/>
      <c r="T1220" s="94"/>
    </row>
    <row r="1221" ht="15.75" customHeight="1">
      <c r="A1221" s="242"/>
      <c r="B1221" s="222"/>
      <c r="C1221" s="206"/>
      <c r="D1221" s="229"/>
      <c r="J1221" s="226"/>
      <c r="K1221" s="3"/>
      <c r="L1221" s="3"/>
      <c r="O1221" s="227"/>
      <c r="Q1221" s="94"/>
      <c r="R1221" s="94"/>
      <c r="S1221" s="94"/>
      <c r="T1221" s="94"/>
    </row>
    <row r="1222" ht="15.75" customHeight="1">
      <c r="A1222" s="242"/>
      <c r="B1222" s="222"/>
      <c r="C1222" s="206"/>
      <c r="D1222" s="229"/>
      <c r="J1222" s="226"/>
      <c r="K1222" s="3"/>
      <c r="L1222" s="3"/>
      <c r="O1222" s="227"/>
      <c r="Q1222" s="94"/>
      <c r="R1222" s="94"/>
      <c r="S1222" s="94"/>
      <c r="T1222" s="94"/>
    </row>
    <row r="1223" ht="15.75" customHeight="1">
      <c r="A1223" s="242"/>
      <c r="B1223" s="222"/>
      <c r="C1223" s="206"/>
      <c r="D1223" s="229"/>
      <c r="J1223" s="226"/>
      <c r="K1223" s="3"/>
      <c r="L1223" s="3"/>
      <c r="O1223" s="227"/>
      <c r="Q1223" s="94"/>
      <c r="R1223" s="94"/>
      <c r="S1223" s="94"/>
      <c r="T1223" s="94"/>
    </row>
    <row r="1224" ht="15.75" customHeight="1">
      <c r="A1224" s="242"/>
      <c r="B1224" s="222"/>
      <c r="C1224" s="206"/>
      <c r="D1224" s="229"/>
      <c r="J1224" s="226"/>
      <c r="K1224" s="3"/>
      <c r="L1224" s="3"/>
      <c r="O1224" s="227"/>
      <c r="Q1224" s="94"/>
      <c r="R1224" s="94"/>
      <c r="S1224" s="94"/>
      <c r="T1224" s="94"/>
    </row>
    <row r="1225" ht="15.75" customHeight="1">
      <c r="A1225" s="242"/>
      <c r="B1225" s="222"/>
      <c r="C1225" s="206"/>
      <c r="D1225" s="229"/>
      <c r="J1225" s="226"/>
      <c r="K1225" s="3"/>
      <c r="L1225" s="3"/>
      <c r="O1225" s="227"/>
      <c r="Q1225" s="94"/>
      <c r="R1225" s="94"/>
      <c r="S1225" s="94"/>
      <c r="T1225" s="94"/>
    </row>
    <row r="1226" ht="15.75" customHeight="1">
      <c r="A1226" s="242"/>
      <c r="B1226" s="222"/>
      <c r="C1226" s="206"/>
      <c r="D1226" s="229"/>
      <c r="J1226" s="226"/>
      <c r="K1226" s="3"/>
      <c r="L1226" s="3"/>
      <c r="O1226" s="227"/>
      <c r="Q1226" s="94"/>
      <c r="R1226" s="94"/>
      <c r="S1226" s="94"/>
      <c r="T1226" s="94"/>
    </row>
    <row r="1227" ht="15.75" customHeight="1">
      <c r="A1227" s="242"/>
      <c r="B1227" s="222"/>
      <c r="C1227" s="206"/>
      <c r="D1227" s="229"/>
      <c r="J1227" s="226"/>
      <c r="K1227" s="3"/>
      <c r="L1227" s="3"/>
      <c r="O1227" s="227"/>
      <c r="Q1227" s="94"/>
      <c r="R1227" s="94"/>
      <c r="S1227" s="94"/>
      <c r="T1227" s="94"/>
    </row>
    <row r="1228" ht="15.75" customHeight="1">
      <c r="A1228" s="242"/>
      <c r="B1228" s="222"/>
      <c r="C1228" s="206"/>
      <c r="D1228" s="229"/>
      <c r="J1228" s="226"/>
      <c r="K1228" s="3"/>
      <c r="L1228" s="3"/>
      <c r="O1228" s="227"/>
      <c r="Q1228" s="94"/>
      <c r="R1228" s="94"/>
      <c r="S1228" s="94"/>
      <c r="T1228" s="94"/>
    </row>
    <row r="1229" ht="15.75" customHeight="1">
      <c r="A1229" s="242"/>
      <c r="B1229" s="222"/>
      <c r="C1229" s="206"/>
      <c r="D1229" s="229"/>
      <c r="J1229" s="226"/>
      <c r="K1229" s="3"/>
      <c r="L1229" s="3"/>
      <c r="O1229" s="227"/>
      <c r="Q1229" s="94"/>
      <c r="R1229" s="94"/>
      <c r="S1229" s="94"/>
      <c r="T1229" s="94"/>
    </row>
    <row r="1230" ht="15.75" customHeight="1">
      <c r="A1230" s="242"/>
      <c r="B1230" s="222"/>
      <c r="C1230" s="206"/>
      <c r="D1230" s="229"/>
      <c r="J1230" s="226"/>
      <c r="K1230" s="3"/>
      <c r="L1230" s="3"/>
      <c r="O1230" s="227"/>
      <c r="Q1230" s="94"/>
      <c r="R1230" s="94"/>
      <c r="S1230" s="94"/>
      <c r="T1230" s="94"/>
    </row>
    <row r="1231" ht="15.75" customHeight="1">
      <c r="A1231" s="242"/>
      <c r="B1231" s="222"/>
      <c r="C1231" s="206"/>
      <c r="D1231" s="229"/>
      <c r="J1231" s="226"/>
      <c r="K1231" s="3"/>
      <c r="L1231" s="3"/>
      <c r="O1231" s="227"/>
      <c r="Q1231" s="94"/>
      <c r="R1231" s="94"/>
      <c r="S1231" s="94"/>
      <c r="T1231" s="94"/>
    </row>
    <row r="1232" ht="15.75" customHeight="1">
      <c r="A1232" s="242"/>
      <c r="B1232" s="222"/>
      <c r="C1232" s="206"/>
      <c r="D1232" s="229"/>
      <c r="J1232" s="226"/>
      <c r="K1232" s="3"/>
      <c r="L1232" s="3"/>
      <c r="O1232" s="227"/>
      <c r="Q1232" s="94"/>
      <c r="R1232" s="94"/>
      <c r="S1232" s="94"/>
      <c r="T1232" s="94"/>
    </row>
    <row r="1233" ht="15.75" customHeight="1">
      <c r="A1233" s="242"/>
      <c r="B1233" s="222"/>
      <c r="C1233" s="206"/>
      <c r="D1233" s="229"/>
      <c r="J1233" s="226"/>
      <c r="K1233" s="3"/>
      <c r="L1233" s="3"/>
      <c r="O1233" s="227"/>
      <c r="Q1233" s="94"/>
      <c r="R1233" s="94"/>
      <c r="S1233" s="94"/>
      <c r="T1233" s="94"/>
    </row>
    <row r="1234" ht="15.75" customHeight="1">
      <c r="A1234" s="242"/>
      <c r="B1234" s="222"/>
      <c r="C1234" s="206"/>
      <c r="D1234" s="229"/>
      <c r="J1234" s="226"/>
      <c r="K1234" s="3"/>
      <c r="L1234" s="3"/>
      <c r="O1234" s="227"/>
      <c r="Q1234" s="94"/>
      <c r="R1234" s="94"/>
      <c r="S1234" s="94"/>
      <c r="T1234" s="94"/>
    </row>
    <row r="1235" ht="15.75" customHeight="1">
      <c r="A1235" s="242"/>
      <c r="B1235" s="222"/>
      <c r="C1235" s="206"/>
      <c r="D1235" s="229"/>
      <c r="J1235" s="226"/>
      <c r="K1235" s="3"/>
      <c r="L1235" s="3"/>
      <c r="O1235" s="227"/>
      <c r="Q1235" s="94"/>
      <c r="R1235" s="94"/>
      <c r="S1235" s="94"/>
      <c r="T1235" s="94"/>
    </row>
    <row r="1236" ht="15.75" customHeight="1">
      <c r="A1236" s="242"/>
      <c r="B1236" s="222"/>
      <c r="C1236" s="206"/>
      <c r="D1236" s="229"/>
      <c r="J1236" s="226"/>
      <c r="K1236" s="3"/>
      <c r="L1236" s="3"/>
      <c r="O1236" s="227"/>
      <c r="Q1236" s="94"/>
      <c r="R1236" s="94"/>
      <c r="S1236" s="94"/>
      <c r="T1236" s="94"/>
    </row>
    <row r="1237" ht="15.75" customHeight="1">
      <c r="A1237" s="242"/>
      <c r="B1237" s="222"/>
      <c r="C1237" s="206"/>
      <c r="D1237" s="229"/>
      <c r="J1237" s="226"/>
      <c r="K1237" s="3"/>
      <c r="L1237" s="3"/>
      <c r="O1237" s="227"/>
      <c r="Q1237" s="94"/>
      <c r="R1237" s="94"/>
      <c r="S1237" s="94"/>
      <c r="T1237" s="94"/>
    </row>
    <row r="1238" ht="15.75" customHeight="1">
      <c r="A1238" s="242"/>
      <c r="B1238" s="222"/>
      <c r="C1238" s="206"/>
      <c r="D1238" s="229"/>
      <c r="J1238" s="226"/>
      <c r="K1238" s="3"/>
      <c r="L1238" s="3"/>
      <c r="O1238" s="227"/>
      <c r="Q1238" s="94"/>
      <c r="R1238" s="94"/>
      <c r="S1238" s="94"/>
      <c r="T1238" s="94"/>
    </row>
    <row r="1239" ht="15.75" customHeight="1">
      <c r="A1239" s="242"/>
      <c r="B1239" s="222"/>
      <c r="C1239" s="206"/>
      <c r="D1239" s="229"/>
      <c r="J1239" s="226"/>
      <c r="K1239" s="3"/>
      <c r="L1239" s="3"/>
      <c r="O1239" s="227"/>
      <c r="Q1239" s="94"/>
      <c r="R1239" s="94"/>
      <c r="S1239" s="94"/>
      <c r="T1239" s="94"/>
    </row>
    <row r="1240" ht="15.75" customHeight="1">
      <c r="A1240" s="242"/>
      <c r="B1240" s="222"/>
      <c r="C1240" s="206"/>
      <c r="D1240" s="229"/>
      <c r="J1240" s="226"/>
      <c r="K1240" s="3"/>
      <c r="L1240" s="3"/>
      <c r="O1240" s="227"/>
      <c r="Q1240" s="94"/>
      <c r="R1240" s="94"/>
      <c r="S1240" s="94"/>
      <c r="T1240" s="94"/>
    </row>
    <row r="1241" ht="15.75" customHeight="1">
      <c r="A1241" s="242"/>
      <c r="B1241" s="222"/>
      <c r="C1241" s="206"/>
      <c r="D1241" s="229"/>
      <c r="J1241" s="226"/>
      <c r="K1241" s="3"/>
      <c r="L1241" s="3"/>
      <c r="O1241" s="227"/>
      <c r="Q1241" s="94"/>
      <c r="R1241" s="94"/>
      <c r="S1241" s="94"/>
      <c r="T1241" s="94"/>
    </row>
    <row r="1242" ht="15.75" customHeight="1">
      <c r="A1242" s="242"/>
      <c r="B1242" s="222"/>
      <c r="C1242" s="206"/>
      <c r="D1242" s="229"/>
      <c r="J1242" s="226"/>
      <c r="K1242" s="3"/>
      <c r="L1242" s="3"/>
      <c r="O1242" s="227"/>
      <c r="Q1242" s="94"/>
      <c r="R1242" s="94"/>
      <c r="S1242" s="94"/>
      <c r="T1242" s="94"/>
    </row>
    <row r="1243" ht="15.75" customHeight="1">
      <c r="A1243" s="242"/>
      <c r="B1243" s="222"/>
      <c r="C1243" s="206"/>
      <c r="D1243" s="229"/>
      <c r="J1243" s="226"/>
      <c r="K1243" s="3"/>
      <c r="L1243" s="3"/>
      <c r="O1243" s="227"/>
      <c r="Q1243" s="94"/>
      <c r="R1243" s="94"/>
      <c r="S1243" s="94"/>
      <c r="T1243" s="94"/>
    </row>
    <row r="1244" ht="15.75" customHeight="1">
      <c r="A1244" s="242"/>
      <c r="B1244" s="222"/>
      <c r="C1244" s="206"/>
      <c r="D1244" s="229"/>
      <c r="J1244" s="226"/>
      <c r="K1244" s="3"/>
      <c r="L1244" s="3"/>
      <c r="O1244" s="227"/>
      <c r="Q1244" s="94"/>
      <c r="R1244" s="94"/>
      <c r="S1244" s="94"/>
      <c r="T1244" s="94"/>
    </row>
    <row r="1245" ht="15.75" customHeight="1">
      <c r="A1245" s="242"/>
      <c r="B1245" s="222"/>
      <c r="C1245" s="206"/>
      <c r="D1245" s="229"/>
      <c r="J1245" s="226"/>
      <c r="K1245" s="3"/>
      <c r="L1245" s="3"/>
      <c r="O1245" s="227"/>
      <c r="Q1245" s="94"/>
      <c r="R1245" s="94"/>
      <c r="S1245" s="94"/>
      <c r="T1245" s="94"/>
    </row>
    <row r="1246" ht="15.75" customHeight="1">
      <c r="A1246" s="242"/>
      <c r="B1246" s="222"/>
      <c r="C1246" s="206"/>
      <c r="D1246" s="229"/>
      <c r="J1246" s="226"/>
      <c r="K1246" s="3"/>
      <c r="L1246" s="3"/>
      <c r="O1246" s="227"/>
      <c r="Q1246" s="94"/>
      <c r="R1246" s="94"/>
      <c r="S1246" s="94"/>
      <c r="T1246" s="94"/>
    </row>
    <row r="1247" ht="15.75" customHeight="1">
      <c r="A1247" s="242"/>
      <c r="B1247" s="222"/>
      <c r="C1247" s="206"/>
      <c r="D1247" s="229"/>
      <c r="J1247" s="226"/>
      <c r="K1247" s="3"/>
      <c r="L1247" s="3"/>
      <c r="O1247" s="227"/>
      <c r="Q1247" s="94"/>
      <c r="R1247" s="94"/>
      <c r="S1247" s="94"/>
      <c r="T1247" s="94"/>
    </row>
    <row r="1248" ht="15.75" customHeight="1">
      <c r="A1248" s="242"/>
      <c r="B1248" s="222"/>
      <c r="C1248" s="206"/>
      <c r="D1248" s="229"/>
      <c r="J1248" s="226"/>
      <c r="K1248" s="3"/>
      <c r="L1248" s="3"/>
      <c r="O1248" s="227"/>
      <c r="Q1248" s="94"/>
      <c r="R1248" s="94"/>
      <c r="S1248" s="94"/>
      <c r="T1248" s="94"/>
    </row>
    <row r="1249" ht="15.75" customHeight="1">
      <c r="A1249" s="242"/>
      <c r="B1249" s="222"/>
      <c r="C1249" s="206"/>
      <c r="D1249" s="229"/>
      <c r="J1249" s="226"/>
      <c r="K1249" s="3"/>
      <c r="L1249" s="3"/>
      <c r="O1249" s="227"/>
      <c r="Q1249" s="94"/>
      <c r="R1249" s="94"/>
      <c r="S1249" s="94"/>
      <c r="T1249" s="94"/>
    </row>
    <row r="1250" ht="15.75" customHeight="1">
      <c r="A1250" s="242"/>
      <c r="B1250" s="222"/>
      <c r="C1250" s="206"/>
      <c r="D1250" s="229"/>
      <c r="J1250" s="226"/>
      <c r="K1250" s="3"/>
      <c r="L1250" s="3"/>
      <c r="O1250" s="227"/>
      <c r="Q1250" s="94"/>
      <c r="R1250" s="94"/>
      <c r="S1250" s="94"/>
      <c r="T1250" s="94"/>
    </row>
    <row r="1251" ht="15.75" customHeight="1">
      <c r="A1251" s="242"/>
      <c r="B1251" s="222"/>
      <c r="C1251" s="206"/>
      <c r="D1251" s="229"/>
      <c r="J1251" s="226"/>
      <c r="K1251" s="3"/>
      <c r="L1251" s="3"/>
      <c r="O1251" s="227"/>
      <c r="Q1251" s="94"/>
      <c r="R1251" s="94"/>
      <c r="S1251" s="94"/>
      <c r="T1251" s="94"/>
    </row>
    <row r="1252" ht="15.75" customHeight="1">
      <c r="A1252" s="242"/>
      <c r="B1252" s="222"/>
      <c r="C1252" s="206"/>
      <c r="D1252" s="229"/>
      <c r="J1252" s="226"/>
      <c r="K1252" s="3"/>
      <c r="L1252" s="3"/>
      <c r="O1252" s="227"/>
      <c r="Q1252" s="94"/>
      <c r="R1252" s="94"/>
      <c r="S1252" s="94"/>
      <c r="T1252" s="94"/>
    </row>
    <row r="1253" ht="15.75" customHeight="1">
      <c r="A1253" s="242"/>
      <c r="B1253" s="222"/>
      <c r="C1253" s="206"/>
      <c r="D1253" s="229"/>
      <c r="J1253" s="226"/>
      <c r="K1253" s="3"/>
      <c r="L1253" s="3"/>
      <c r="O1253" s="227"/>
      <c r="Q1253" s="94"/>
      <c r="R1253" s="94"/>
      <c r="S1253" s="94"/>
      <c r="T1253" s="94"/>
    </row>
    <row r="1254" ht="15.75" customHeight="1">
      <c r="A1254" s="242"/>
      <c r="B1254" s="222"/>
      <c r="C1254" s="206"/>
      <c r="D1254" s="229"/>
      <c r="J1254" s="226"/>
      <c r="K1254" s="3"/>
      <c r="L1254" s="3"/>
      <c r="O1254" s="227"/>
      <c r="Q1254" s="94"/>
      <c r="R1254" s="94"/>
      <c r="S1254" s="94"/>
      <c r="T1254" s="94"/>
    </row>
    <row r="1255" ht="15.75" customHeight="1">
      <c r="A1255" s="242"/>
      <c r="B1255" s="222"/>
      <c r="C1255" s="206"/>
      <c r="D1255" s="229"/>
      <c r="J1255" s="226"/>
      <c r="K1255" s="3"/>
      <c r="L1255" s="3"/>
      <c r="O1255" s="227"/>
      <c r="Q1255" s="94"/>
      <c r="R1255" s="94"/>
      <c r="S1255" s="94"/>
      <c r="T1255" s="94"/>
    </row>
    <row r="1256" ht="15.75" customHeight="1">
      <c r="A1256" s="242"/>
      <c r="B1256" s="222"/>
      <c r="C1256" s="206"/>
      <c r="D1256" s="229"/>
      <c r="J1256" s="226"/>
      <c r="K1256" s="3"/>
      <c r="L1256" s="3"/>
      <c r="O1256" s="227"/>
      <c r="Q1256" s="94"/>
      <c r="R1256" s="94"/>
      <c r="S1256" s="94"/>
      <c r="T1256" s="94"/>
    </row>
    <row r="1257" ht="15.75" customHeight="1">
      <c r="A1257" s="242"/>
      <c r="B1257" s="222"/>
      <c r="C1257" s="206"/>
      <c r="D1257" s="229"/>
      <c r="J1257" s="226"/>
      <c r="K1257" s="3"/>
      <c r="L1257" s="3"/>
      <c r="O1257" s="227"/>
      <c r="Q1257" s="94"/>
      <c r="R1257" s="94"/>
      <c r="S1257" s="94"/>
      <c r="T1257" s="94"/>
    </row>
    <row r="1258" ht="15.75" customHeight="1">
      <c r="A1258" s="242"/>
      <c r="B1258" s="222"/>
      <c r="C1258" s="206"/>
      <c r="D1258" s="229"/>
      <c r="J1258" s="226"/>
      <c r="K1258" s="3"/>
      <c r="L1258" s="3"/>
      <c r="O1258" s="227"/>
      <c r="Q1258" s="94"/>
      <c r="R1258" s="94"/>
      <c r="S1258" s="94"/>
      <c r="T1258" s="94"/>
    </row>
    <row r="1259" ht="15.75" customHeight="1">
      <c r="A1259" s="242"/>
      <c r="B1259" s="222"/>
      <c r="C1259" s="206"/>
      <c r="D1259" s="229"/>
      <c r="J1259" s="226"/>
      <c r="K1259" s="3"/>
      <c r="L1259" s="3"/>
      <c r="O1259" s="227"/>
      <c r="Q1259" s="94"/>
      <c r="R1259" s="94"/>
      <c r="S1259" s="94"/>
      <c r="T1259" s="94"/>
    </row>
    <row r="1260" ht="15.75" customHeight="1">
      <c r="A1260" s="242"/>
      <c r="B1260" s="222"/>
      <c r="C1260" s="206"/>
      <c r="D1260" s="229"/>
      <c r="J1260" s="226"/>
      <c r="K1260" s="3"/>
      <c r="L1260" s="3"/>
      <c r="O1260" s="227"/>
      <c r="Q1260" s="94"/>
      <c r="R1260" s="94"/>
      <c r="S1260" s="94"/>
      <c r="T1260" s="94"/>
    </row>
    <row r="1261" ht="15.75" customHeight="1">
      <c r="A1261" s="242"/>
      <c r="B1261" s="222"/>
      <c r="C1261" s="206"/>
      <c r="D1261" s="229"/>
      <c r="J1261" s="226"/>
      <c r="K1261" s="3"/>
      <c r="L1261" s="3"/>
      <c r="O1261" s="227"/>
      <c r="Q1261" s="94"/>
      <c r="R1261" s="94"/>
      <c r="S1261" s="94"/>
      <c r="T1261" s="94"/>
    </row>
    <row r="1262" ht="15.75" customHeight="1">
      <c r="A1262" s="242"/>
      <c r="B1262" s="222"/>
      <c r="C1262" s="206"/>
      <c r="D1262" s="229"/>
      <c r="J1262" s="226"/>
      <c r="K1262" s="3"/>
      <c r="L1262" s="3"/>
      <c r="O1262" s="227"/>
      <c r="Q1262" s="94"/>
      <c r="R1262" s="94"/>
      <c r="S1262" s="94"/>
      <c r="T1262" s="94"/>
    </row>
    <row r="1263" ht="15.75" customHeight="1">
      <c r="A1263" s="242"/>
      <c r="B1263" s="222"/>
      <c r="C1263" s="206"/>
      <c r="D1263" s="229"/>
      <c r="J1263" s="226"/>
      <c r="K1263" s="3"/>
      <c r="L1263" s="3"/>
      <c r="O1263" s="227"/>
      <c r="Q1263" s="94"/>
      <c r="R1263" s="94"/>
      <c r="S1263" s="94"/>
      <c r="T1263" s="94"/>
    </row>
    <row r="1264" ht="15.75" customHeight="1">
      <c r="A1264" s="242"/>
      <c r="B1264" s="222"/>
      <c r="C1264" s="206"/>
      <c r="D1264" s="229"/>
      <c r="J1264" s="226"/>
      <c r="K1264" s="3"/>
      <c r="L1264" s="3"/>
      <c r="O1264" s="227"/>
      <c r="Q1264" s="94"/>
      <c r="R1264" s="94"/>
      <c r="S1264" s="94"/>
      <c r="T1264" s="94"/>
    </row>
    <row r="1265" ht="15.75" customHeight="1">
      <c r="A1265" s="242"/>
      <c r="B1265" s="222"/>
      <c r="C1265" s="206"/>
      <c r="D1265" s="229"/>
      <c r="J1265" s="226"/>
      <c r="K1265" s="3"/>
      <c r="L1265" s="3"/>
      <c r="O1265" s="227"/>
      <c r="Q1265" s="94"/>
      <c r="R1265" s="94"/>
      <c r="S1265" s="94"/>
      <c r="T1265" s="94"/>
    </row>
    <row r="1266" ht="15.75" customHeight="1">
      <c r="A1266" s="242"/>
      <c r="B1266" s="222"/>
      <c r="C1266" s="206"/>
      <c r="D1266" s="229"/>
      <c r="J1266" s="226"/>
      <c r="K1266" s="3"/>
      <c r="L1266" s="3"/>
      <c r="O1266" s="227"/>
      <c r="Q1266" s="94"/>
      <c r="R1266" s="94"/>
      <c r="S1266" s="94"/>
      <c r="T1266" s="94"/>
    </row>
    <row r="1267" ht="15.75" customHeight="1">
      <c r="A1267" s="242"/>
      <c r="B1267" s="222"/>
      <c r="C1267" s="206"/>
      <c r="D1267" s="229"/>
      <c r="J1267" s="226"/>
      <c r="K1267" s="3"/>
      <c r="L1267" s="3"/>
      <c r="O1267" s="227"/>
      <c r="Q1267" s="94"/>
      <c r="R1267" s="94"/>
      <c r="S1267" s="94"/>
      <c r="T1267" s="94"/>
    </row>
    <row r="1268" ht="15.75" customHeight="1">
      <c r="A1268" s="242"/>
      <c r="B1268" s="222"/>
      <c r="C1268" s="206"/>
      <c r="D1268" s="229"/>
      <c r="J1268" s="226"/>
      <c r="K1268" s="3"/>
      <c r="L1268" s="3"/>
      <c r="O1268" s="227"/>
      <c r="Q1268" s="94"/>
      <c r="R1268" s="94"/>
      <c r="S1268" s="94"/>
      <c r="T1268" s="94"/>
    </row>
    <row r="1269" ht="15.75" customHeight="1">
      <c r="A1269" s="242"/>
      <c r="B1269" s="222"/>
      <c r="C1269" s="206"/>
      <c r="D1269" s="229"/>
      <c r="J1269" s="226"/>
      <c r="K1269" s="3"/>
      <c r="L1269" s="3"/>
      <c r="O1269" s="227"/>
      <c r="Q1269" s="94"/>
      <c r="R1269" s="94"/>
      <c r="S1269" s="94"/>
      <c r="T1269" s="94"/>
    </row>
    <row r="1270" ht="15.75" customHeight="1">
      <c r="A1270" s="242"/>
      <c r="B1270" s="222"/>
      <c r="C1270" s="206"/>
      <c r="D1270" s="229"/>
      <c r="J1270" s="226"/>
      <c r="K1270" s="3"/>
      <c r="L1270" s="3"/>
      <c r="O1270" s="227"/>
      <c r="Q1270" s="94"/>
      <c r="R1270" s="94"/>
      <c r="S1270" s="94"/>
      <c r="T1270" s="94"/>
    </row>
    <row r="1271" ht="15.75" customHeight="1">
      <c r="A1271" s="242"/>
      <c r="B1271" s="222"/>
      <c r="C1271" s="206"/>
      <c r="D1271" s="229"/>
      <c r="J1271" s="226"/>
      <c r="K1271" s="3"/>
      <c r="L1271" s="3"/>
      <c r="O1271" s="227"/>
      <c r="Q1271" s="94"/>
      <c r="R1271" s="94"/>
      <c r="S1271" s="94"/>
      <c r="T1271" s="94"/>
    </row>
    <row r="1272" ht="15.75" customHeight="1">
      <c r="A1272" s="242"/>
      <c r="B1272" s="222"/>
      <c r="C1272" s="206"/>
      <c r="D1272" s="229"/>
      <c r="J1272" s="226"/>
      <c r="K1272" s="3"/>
      <c r="L1272" s="3"/>
      <c r="O1272" s="227"/>
      <c r="Q1272" s="94"/>
      <c r="R1272" s="94"/>
      <c r="S1272" s="94"/>
      <c r="T1272" s="94"/>
    </row>
    <row r="1273" ht="15.75" customHeight="1">
      <c r="A1273" s="242"/>
      <c r="B1273" s="222"/>
      <c r="C1273" s="206"/>
      <c r="D1273" s="229"/>
      <c r="J1273" s="226"/>
      <c r="K1273" s="3"/>
      <c r="L1273" s="3"/>
      <c r="O1273" s="227"/>
      <c r="Q1273" s="94"/>
      <c r="R1273" s="94"/>
      <c r="S1273" s="94"/>
      <c r="T1273" s="94"/>
    </row>
    <row r="1274" ht="15.75" customHeight="1">
      <c r="A1274" s="242"/>
      <c r="B1274" s="222"/>
      <c r="C1274" s="206"/>
      <c r="D1274" s="229"/>
      <c r="J1274" s="226"/>
      <c r="K1274" s="3"/>
      <c r="L1274" s="3"/>
      <c r="O1274" s="227"/>
      <c r="Q1274" s="94"/>
      <c r="R1274" s="94"/>
      <c r="S1274" s="94"/>
      <c r="T1274" s="94"/>
    </row>
    <row r="1275" ht="15.75" customHeight="1">
      <c r="A1275" s="242"/>
      <c r="B1275" s="222"/>
      <c r="C1275" s="206"/>
      <c r="D1275" s="229"/>
      <c r="J1275" s="226"/>
      <c r="K1275" s="3"/>
      <c r="L1275" s="3"/>
      <c r="O1275" s="227"/>
      <c r="Q1275" s="94"/>
      <c r="R1275" s="94"/>
      <c r="S1275" s="94"/>
      <c r="T1275" s="94"/>
    </row>
    <row r="1276" ht="15.75" customHeight="1">
      <c r="A1276" s="242"/>
      <c r="B1276" s="222"/>
      <c r="C1276" s="206"/>
      <c r="D1276" s="229"/>
      <c r="J1276" s="226"/>
      <c r="K1276" s="3"/>
      <c r="L1276" s="3"/>
      <c r="O1276" s="227"/>
      <c r="Q1276" s="94"/>
      <c r="R1276" s="94"/>
      <c r="S1276" s="94"/>
      <c r="T1276" s="94"/>
    </row>
    <row r="1277" ht="15.75" customHeight="1">
      <c r="A1277" s="242"/>
      <c r="B1277" s="222"/>
      <c r="C1277" s="206"/>
      <c r="D1277" s="229"/>
      <c r="J1277" s="226"/>
      <c r="K1277" s="3"/>
      <c r="L1277" s="3"/>
      <c r="O1277" s="227"/>
      <c r="Q1277" s="94"/>
      <c r="R1277" s="94"/>
      <c r="S1277" s="94"/>
      <c r="T1277" s="94"/>
    </row>
    <row r="1278" ht="15.75" customHeight="1">
      <c r="A1278" s="242"/>
      <c r="B1278" s="222"/>
      <c r="C1278" s="206"/>
      <c r="D1278" s="229"/>
      <c r="J1278" s="226"/>
      <c r="K1278" s="3"/>
      <c r="L1278" s="3"/>
      <c r="O1278" s="227"/>
      <c r="Q1278" s="94"/>
      <c r="R1278" s="94"/>
      <c r="S1278" s="94"/>
      <c r="T1278" s="94"/>
    </row>
    <row r="1279" ht="15.75" customHeight="1">
      <c r="A1279" s="242"/>
      <c r="B1279" s="222"/>
      <c r="C1279" s="206"/>
      <c r="D1279" s="229"/>
      <c r="J1279" s="226"/>
      <c r="K1279" s="3"/>
      <c r="L1279" s="3"/>
      <c r="O1279" s="227"/>
      <c r="Q1279" s="94"/>
      <c r="R1279" s="94"/>
      <c r="S1279" s="94"/>
      <c r="T1279" s="94"/>
    </row>
    <row r="1280" ht="15.75" customHeight="1">
      <c r="A1280" s="242"/>
      <c r="B1280" s="222"/>
      <c r="C1280" s="206"/>
      <c r="D1280" s="229"/>
      <c r="J1280" s="226"/>
      <c r="K1280" s="3"/>
      <c r="L1280" s="3"/>
      <c r="O1280" s="227"/>
      <c r="Q1280" s="94"/>
      <c r="R1280" s="94"/>
      <c r="S1280" s="94"/>
      <c r="T1280" s="94"/>
    </row>
    <row r="1281" ht="15.75" customHeight="1">
      <c r="A1281" s="242"/>
      <c r="B1281" s="222"/>
      <c r="C1281" s="206"/>
      <c r="D1281" s="229"/>
      <c r="J1281" s="226"/>
      <c r="K1281" s="3"/>
      <c r="L1281" s="3"/>
      <c r="O1281" s="227"/>
      <c r="Q1281" s="94"/>
      <c r="R1281" s="94"/>
      <c r="S1281" s="94"/>
      <c r="T1281" s="94"/>
    </row>
    <row r="1282" ht="15.75" customHeight="1">
      <c r="A1282" s="242"/>
      <c r="B1282" s="222"/>
      <c r="C1282" s="206"/>
      <c r="D1282" s="229"/>
      <c r="J1282" s="226"/>
      <c r="K1282" s="3"/>
      <c r="L1282" s="3"/>
      <c r="O1282" s="227"/>
      <c r="Q1282" s="94"/>
      <c r="R1282" s="94"/>
      <c r="S1282" s="94"/>
      <c r="T1282" s="94"/>
    </row>
    <row r="1283" ht="15.75" customHeight="1">
      <c r="A1283" s="242"/>
      <c r="B1283" s="222"/>
      <c r="C1283" s="206"/>
      <c r="D1283" s="229"/>
      <c r="J1283" s="226"/>
      <c r="K1283" s="3"/>
      <c r="L1283" s="3"/>
      <c r="O1283" s="227"/>
      <c r="Q1283" s="94"/>
      <c r="R1283" s="94"/>
      <c r="S1283" s="94"/>
      <c r="T1283" s="94"/>
    </row>
    <row r="1284" ht="15.75" customHeight="1">
      <c r="A1284" s="242"/>
      <c r="B1284" s="222"/>
      <c r="C1284" s="206"/>
      <c r="D1284" s="229"/>
      <c r="J1284" s="226"/>
      <c r="K1284" s="3"/>
      <c r="L1284" s="3"/>
      <c r="O1284" s="227"/>
      <c r="Q1284" s="94"/>
      <c r="R1284" s="94"/>
      <c r="S1284" s="94"/>
      <c r="T1284" s="94"/>
    </row>
    <row r="1285" ht="15.75" customHeight="1">
      <c r="A1285" s="242"/>
      <c r="B1285" s="222"/>
      <c r="C1285" s="206"/>
      <c r="D1285" s="229"/>
      <c r="J1285" s="226"/>
      <c r="K1285" s="3"/>
      <c r="L1285" s="3"/>
      <c r="O1285" s="227"/>
      <c r="Q1285" s="94"/>
      <c r="R1285" s="94"/>
      <c r="S1285" s="94"/>
      <c r="T1285" s="94"/>
    </row>
    <row r="1286" ht="15.75" customHeight="1">
      <c r="A1286" s="242"/>
      <c r="B1286" s="222"/>
      <c r="C1286" s="206"/>
      <c r="D1286" s="229"/>
      <c r="J1286" s="226"/>
      <c r="K1286" s="3"/>
      <c r="L1286" s="3"/>
      <c r="O1286" s="227"/>
      <c r="Q1286" s="94"/>
      <c r="R1286" s="94"/>
      <c r="S1286" s="94"/>
      <c r="T1286" s="94"/>
    </row>
    <row r="1287" ht="15.75" customHeight="1">
      <c r="A1287" s="242"/>
      <c r="B1287" s="222"/>
      <c r="C1287" s="206"/>
      <c r="D1287" s="229"/>
      <c r="J1287" s="226"/>
      <c r="K1287" s="3"/>
      <c r="L1287" s="3"/>
      <c r="O1287" s="227"/>
      <c r="Q1287" s="94"/>
      <c r="R1287" s="94"/>
      <c r="S1287" s="94"/>
      <c r="T1287" s="94"/>
    </row>
    <row r="1288" ht="15.75" customHeight="1">
      <c r="A1288" s="242"/>
      <c r="B1288" s="222"/>
      <c r="C1288" s="206"/>
      <c r="D1288" s="229"/>
      <c r="J1288" s="226"/>
      <c r="K1288" s="3"/>
      <c r="L1288" s="3"/>
      <c r="O1288" s="227"/>
      <c r="Q1288" s="94"/>
      <c r="R1288" s="94"/>
      <c r="S1288" s="94"/>
      <c r="T1288" s="94"/>
    </row>
    <row r="1289" ht="15.75" customHeight="1">
      <c r="A1289" s="242"/>
      <c r="B1289" s="222"/>
      <c r="C1289" s="206"/>
      <c r="D1289" s="229"/>
      <c r="J1289" s="226"/>
      <c r="K1289" s="3"/>
      <c r="L1289" s="3"/>
      <c r="O1289" s="227"/>
      <c r="Q1289" s="94"/>
      <c r="R1289" s="94"/>
      <c r="S1289" s="94"/>
      <c r="T1289" s="94"/>
    </row>
    <row r="1290" ht="15.75" customHeight="1">
      <c r="A1290" s="242"/>
      <c r="B1290" s="222"/>
      <c r="C1290" s="206"/>
      <c r="D1290" s="229"/>
      <c r="J1290" s="226"/>
      <c r="K1290" s="3"/>
      <c r="L1290" s="3"/>
      <c r="O1290" s="227"/>
      <c r="Q1290" s="94"/>
      <c r="R1290" s="94"/>
      <c r="S1290" s="94"/>
      <c r="T1290" s="94"/>
    </row>
    <row r="1291" ht="15.75" customHeight="1">
      <c r="A1291" s="242"/>
      <c r="B1291" s="222"/>
      <c r="C1291" s="206"/>
      <c r="D1291" s="229"/>
      <c r="J1291" s="226"/>
      <c r="K1291" s="3"/>
      <c r="L1291" s="3"/>
      <c r="O1291" s="227"/>
      <c r="Q1291" s="94"/>
      <c r="R1291" s="94"/>
      <c r="S1291" s="94"/>
      <c r="T1291" s="94"/>
    </row>
    <row r="1292" ht="15.75" customHeight="1">
      <c r="A1292" s="242"/>
      <c r="B1292" s="222"/>
      <c r="C1292" s="206"/>
      <c r="D1292" s="229"/>
      <c r="J1292" s="226"/>
      <c r="K1292" s="3"/>
      <c r="L1292" s="3"/>
      <c r="O1292" s="227"/>
      <c r="Q1292" s="94"/>
      <c r="R1292" s="94"/>
      <c r="S1292" s="94"/>
      <c r="T1292" s="94"/>
    </row>
    <row r="1293" ht="15.75" customHeight="1">
      <c r="A1293" s="242"/>
      <c r="B1293" s="222"/>
      <c r="C1293" s="206"/>
      <c r="D1293" s="229"/>
      <c r="J1293" s="226"/>
      <c r="K1293" s="3"/>
      <c r="L1293" s="3"/>
      <c r="O1293" s="227"/>
      <c r="Q1293" s="94"/>
      <c r="R1293" s="94"/>
      <c r="S1293" s="94"/>
      <c r="T1293" s="94"/>
    </row>
    <row r="1294" ht="15.75" customHeight="1">
      <c r="A1294" s="242"/>
      <c r="B1294" s="222"/>
      <c r="C1294" s="206"/>
      <c r="D1294" s="229"/>
      <c r="J1294" s="226"/>
      <c r="K1294" s="3"/>
      <c r="L1294" s="3"/>
      <c r="O1294" s="227"/>
      <c r="Q1294" s="94"/>
      <c r="R1294" s="94"/>
      <c r="S1294" s="94"/>
      <c r="T1294" s="94"/>
    </row>
    <row r="1295" ht="15.75" customHeight="1">
      <c r="A1295" s="242"/>
      <c r="B1295" s="222"/>
      <c r="C1295" s="206"/>
      <c r="D1295" s="229"/>
      <c r="J1295" s="226"/>
      <c r="K1295" s="3"/>
      <c r="L1295" s="3"/>
      <c r="O1295" s="227"/>
      <c r="Q1295" s="94"/>
      <c r="R1295" s="94"/>
      <c r="S1295" s="94"/>
      <c r="T1295" s="94"/>
    </row>
    <row r="1296" ht="15.75" customHeight="1">
      <c r="A1296" s="242"/>
      <c r="B1296" s="222"/>
      <c r="C1296" s="206"/>
      <c r="D1296" s="229"/>
      <c r="J1296" s="226"/>
      <c r="K1296" s="3"/>
      <c r="L1296" s="3"/>
      <c r="O1296" s="227"/>
      <c r="Q1296" s="94"/>
      <c r="R1296" s="94"/>
      <c r="S1296" s="94"/>
      <c r="T1296" s="94"/>
    </row>
    <row r="1297" ht="15.75" customHeight="1">
      <c r="A1297" s="242"/>
      <c r="B1297" s="222"/>
      <c r="C1297" s="206"/>
      <c r="D1297" s="229"/>
      <c r="J1297" s="226"/>
      <c r="K1297" s="3"/>
      <c r="L1297" s="3"/>
      <c r="O1297" s="227"/>
      <c r="Q1297" s="94"/>
      <c r="R1297" s="94"/>
      <c r="S1297" s="94"/>
      <c r="T1297" s="94"/>
    </row>
    <row r="1298" ht="15.75" customHeight="1">
      <c r="A1298" s="242"/>
      <c r="B1298" s="222"/>
      <c r="C1298" s="206"/>
      <c r="D1298" s="229"/>
      <c r="J1298" s="226"/>
      <c r="K1298" s="3"/>
      <c r="L1298" s="3"/>
      <c r="O1298" s="227"/>
      <c r="Q1298" s="94"/>
      <c r="R1298" s="94"/>
      <c r="S1298" s="94"/>
      <c r="T1298" s="94"/>
    </row>
    <row r="1299" ht="15.75" customHeight="1">
      <c r="A1299" s="242"/>
      <c r="B1299" s="222"/>
      <c r="C1299" s="206"/>
      <c r="D1299" s="229"/>
      <c r="J1299" s="226"/>
      <c r="K1299" s="3"/>
      <c r="L1299" s="3"/>
      <c r="O1299" s="227"/>
      <c r="Q1299" s="94"/>
      <c r="R1299" s="94"/>
      <c r="S1299" s="94"/>
      <c r="T1299" s="94"/>
    </row>
  </sheetData>
  <autoFilter ref="$A$2:$D$1299">
    <sortState ref="A2:D1299">
      <sortCondition ref="A2:A1299"/>
      <sortCondition ref="B2:B1299"/>
    </sortState>
  </autoFilter>
  <mergeCells count="1">
    <mergeCell ref="A1:W1"/>
  </mergeCells>
  <conditionalFormatting sqref="AB2:AF27">
    <cfRule type="notContainsBlanks" dxfId="6" priority="1">
      <formula>LEN(TRIM(AB2))&gt;0</formula>
    </cfRule>
  </conditionalFormatting>
  <conditionalFormatting sqref="Y2:Z37">
    <cfRule type="expression" dxfId="7" priority="2">
      <formula>Z2:Z21&lt;&gt;0</formula>
    </cfRule>
  </conditionalFormatting>
  <conditionalFormatting sqref="Z2:Z37">
    <cfRule type="cellIs" dxfId="7" priority="3" operator="greaterThan">
      <formula>0</formula>
    </cfRule>
  </conditionalFormatting>
  <conditionalFormatting sqref="Y2:Z37">
    <cfRule type="expression" dxfId="3" priority="4">
      <formula>Z2:Z21=0</formula>
    </cfRule>
  </conditionalFormatting>
  <conditionalFormatting sqref="M2:M31">
    <cfRule type="cellIs" dxfId="8" priority="5" operator="equal">
      <formula>#REF!</formula>
    </cfRule>
  </conditionalFormatting>
  <dataValidations>
    <dataValidation type="list" allowBlank="1" showErrorMessage="1" sqref="B67:B1299">
      <formula1>'DUSTBIN CHECK'!$H$2:$H$30</formula1>
    </dataValidation>
    <dataValidation type="custom" allowBlank="1" showDropDown="1" showErrorMessage="1" sqref="A1 A3:A1299">
      <formula1>OR(NOT(ISERROR(DATEVALUE(A1))), AND(ISNUMBER(A1), LEFT(CELL("format", A1))="D"))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1.88"/>
    <col customWidth="1" min="2" max="2" width="16.88"/>
    <col customWidth="1" min="3" max="3" width="14.25"/>
    <col customWidth="1" min="4" max="4" width="17.88"/>
    <col customWidth="1" min="5" max="5" width="2.5"/>
    <col customWidth="1" hidden="1" min="6" max="7" width="8.5" outlineLevel="1"/>
    <col customWidth="1" hidden="1" min="8" max="8" width="12.25" outlineLevel="1"/>
    <col customWidth="1" hidden="1" min="9" max="9" width="2.75" outlineLevel="1"/>
    <col customWidth="1" hidden="1" min="10" max="10" width="9.25" outlineLevel="1"/>
    <col customWidth="1" hidden="1" min="11" max="11" width="2.5" outlineLevel="1"/>
    <col customWidth="1" hidden="1" min="12" max="12" width="11.75" outlineLevel="1"/>
    <col customWidth="1" hidden="1" min="13" max="13" width="2.75" outlineLevel="1"/>
    <col customWidth="1" hidden="1" min="14" max="15" width="9.25" outlineLevel="1"/>
    <col customWidth="1" hidden="1" min="16" max="16" width="2.5" outlineLevel="1"/>
    <col customWidth="1" hidden="1" min="17" max="17" width="11.75" outlineLevel="1"/>
    <col customWidth="1" hidden="1" min="18" max="18" width="2.75" outlineLevel="1"/>
    <col customWidth="1" hidden="1" min="19" max="20" width="9.25" outlineLevel="1"/>
    <col collapsed="1" customWidth="1" min="21" max="21" width="2.5"/>
    <col customWidth="1" min="22" max="22" width="15.75"/>
    <col customWidth="1" min="23" max="23" width="2.38"/>
    <col customWidth="1" hidden="1" min="24" max="24" width="15.75" outlineLevel="1"/>
    <col customWidth="1" hidden="1" min="25" max="25" width="20.5" outlineLevel="1"/>
    <col customWidth="1" hidden="1" min="26" max="26" width="6.13" outlineLevel="1"/>
    <col customWidth="1" hidden="1" min="27" max="27" width="3.13" outlineLevel="1"/>
    <col customWidth="1" hidden="1" min="28" max="32" width="17.63" outlineLevel="1"/>
  </cols>
  <sheetData>
    <row r="1">
      <c r="A1" s="237" t="s">
        <v>29</v>
      </c>
      <c r="X1" s="237"/>
      <c r="Y1" s="237"/>
      <c r="Z1" s="237"/>
      <c r="AA1" s="237"/>
      <c r="AB1" s="237"/>
      <c r="AC1" s="237"/>
      <c r="AD1" s="237"/>
      <c r="AE1" s="237"/>
      <c r="AF1" s="237"/>
    </row>
    <row r="2">
      <c r="A2" s="187" t="s">
        <v>88</v>
      </c>
      <c r="B2" s="187" t="s">
        <v>89</v>
      </c>
      <c r="C2" s="187" t="s">
        <v>90</v>
      </c>
      <c r="D2" s="187" t="s">
        <v>91</v>
      </c>
      <c r="E2" s="188"/>
      <c r="F2" s="239" t="str">
        <f>IF(COUNTIF(LEAVE!A:A,H:H)&gt;0,TODAY(),"")</f>
        <v/>
      </c>
      <c r="G2" s="190">
        <f>IF(countif(TODAY!$A$14:$A$15,$H$2:$H1318),today(),"")</f>
        <v>46177</v>
      </c>
      <c r="H2" s="250" t="str">
        <f t="array" ref="H2:H31">STAFFS!AQ2:AQ1318</f>
        <v>BHARATHI</v>
      </c>
      <c r="I2" s="192">
        <f t="array" ref="I2">COUNTIF($B$3:$B1318,$H$2:$H1318)</f>
        <v>9</v>
      </c>
      <c r="J2" s="193">
        <f>IFERROR(__xludf.DUMMYFUNCTION("arrayformula(iferror(vlookup($H$2:$H1318, query($A$3:$B1318,""select B, max(A) group by B"",0),2,false)))"),46166.0)</f>
        <v>46166</v>
      </c>
      <c r="K2" s="194"/>
      <c r="L2" s="195" t="str">
        <f t="shared" ref="L2:M2" si="1">H2</f>
        <v>BHARATHI</v>
      </c>
      <c r="M2" s="196">
        <f t="shared" si="1"/>
        <v>9</v>
      </c>
      <c r="N2" s="197">
        <f t="shared" ref="N2:N31" si="3">J2+G2+F2</f>
        <v>92343</v>
      </c>
      <c r="O2" s="197">
        <f t="shared" ref="O2:O31" si="4">IF(L2=0,today()+1,N2)</f>
        <v>92343</v>
      </c>
      <c r="P2" s="198"/>
      <c r="Q2" s="199" t="str">
        <f t="array" ref="Q2:T1318">SORT(L2:O1318,4,TRUE)</f>
        <v>SANTHIYA</v>
      </c>
      <c r="R2" s="199">
        <v>2.0</v>
      </c>
      <c r="S2" s="197">
        <v>46165.0</v>
      </c>
      <c r="T2" s="197">
        <v>46165.0</v>
      </c>
      <c r="U2" s="8"/>
      <c r="V2" s="200" t="str">
        <f t="array" ref="V2:V16">SORT(Q2:T1318,4,true)</f>
        <v>SANTHIYA</v>
      </c>
      <c r="X2" s="200" t="str">
        <f t="array" ref="X2:X8">SORT(Q2:T8,2,true)</f>
        <v>SANTHIYA</v>
      </c>
      <c r="Y2" s="201" t="str">
        <f t="array" ref="Y2:Z28">SORT(H2:I28,2,FALSE)</f>
        <v>YAMUNA</v>
      </c>
      <c r="Z2" s="201">
        <v>10.0</v>
      </c>
      <c r="AA2" s="202"/>
      <c r="AB2" s="203" t="str">
        <f t="shared" ref="AB2:AB26" si="5">IF($M$2:$M$30=0,$L$2:$L$30,"")</f>
        <v/>
      </c>
      <c r="AC2" s="203"/>
      <c r="AD2" s="203"/>
      <c r="AE2" s="203"/>
      <c r="AF2" s="203"/>
    </row>
    <row r="3">
      <c r="A3" s="242">
        <v>46082.0</v>
      </c>
      <c r="B3" s="222" t="s">
        <v>63</v>
      </c>
      <c r="C3" s="206" t="s">
        <v>5</v>
      </c>
      <c r="D3" s="248">
        <v>46082.814247685186</v>
      </c>
      <c r="E3" s="188"/>
      <c r="F3" s="239" t="str">
        <f>IF(COUNTIF(LEAVE!A:A,H:H)&gt;0,TODAY(),"")</f>
        <v/>
      </c>
      <c r="G3" s="208" t="str">
        <f>IF(countif(TODAY!$A$14:$A$15,$H$2:$H1318),today(),"")</f>
        <v/>
      </c>
      <c r="H3" s="250" t="s">
        <v>9</v>
      </c>
      <c r="I3" s="192">
        <f t="shared" ref="I3:I31" si="6">COUNTIF($B$3:$B1318,$H$2:$H1318)</f>
        <v>9</v>
      </c>
      <c r="J3" s="193">
        <f>IFERROR(__xludf.DUMMYFUNCTION("""COMPUTED_VALUE"""),46170.0)</f>
        <v>46170</v>
      </c>
      <c r="K3" s="194"/>
      <c r="L3" s="195" t="str">
        <f t="shared" ref="L3:M3" si="2">H3</f>
        <v>CHINNAMMAL</v>
      </c>
      <c r="M3" s="196">
        <f t="shared" si="2"/>
        <v>9</v>
      </c>
      <c r="N3" s="197">
        <f t="shared" si="3"/>
        <v>46170</v>
      </c>
      <c r="O3" s="197">
        <f t="shared" si="4"/>
        <v>46170</v>
      </c>
      <c r="P3" s="209"/>
      <c r="Q3" s="210" t="s">
        <v>66</v>
      </c>
      <c r="R3" s="199">
        <v>8.0</v>
      </c>
      <c r="S3" s="197">
        <v>46166.0</v>
      </c>
      <c r="T3" s="197">
        <v>46166.0</v>
      </c>
      <c r="U3" s="8"/>
      <c r="V3" s="211" t="s">
        <v>66</v>
      </c>
      <c r="X3" s="212" t="s">
        <v>57</v>
      </c>
      <c r="Y3" s="201" t="s">
        <v>47</v>
      </c>
      <c r="Z3" s="201">
        <v>9.0</v>
      </c>
      <c r="AA3" s="202"/>
      <c r="AB3" s="203" t="str">
        <f t="shared" si="5"/>
        <v/>
      </c>
      <c r="AC3" s="203"/>
      <c r="AD3" s="203"/>
      <c r="AE3" s="203"/>
      <c r="AF3" s="203"/>
    </row>
    <row r="4">
      <c r="A4" s="242">
        <v>46082.0</v>
      </c>
      <c r="B4" s="222" t="s">
        <v>63</v>
      </c>
      <c r="C4" s="206" t="s">
        <v>7</v>
      </c>
      <c r="D4" s="248">
        <v>46082.81545138889</v>
      </c>
      <c r="E4" s="188"/>
      <c r="F4" s="239" t="str">
        <f>IF(COUNTIF(LEAVE!A:A,H:H)&gt;0,TODAY(),"")</f>
        <v/>
      </c>
      <c r="G4" s="208" t="str">
        <f>IF(countif(TODAY!$A$14:$A$15,$H$2:$H1318),today(),"")</f>
        <v/>
      </c>
      <c r="H4" s="250" t="s">
        <v>49</v>
      </c>
      <c r="I4" s="192">
        <f t="shared" si="6"/>
        <v>8</v>
      </c>
      <c r="J4" s="213">
        <f>IFERROR(__xludf.DUMMYFUNCTION("""COMPUTED_VALUE"""),46169.0)</f>
        <v>46169</v>
      </c>
      <c r="K4" s="194"/>
      <c r="L4" s="195" t="str">
        <f t="shared" ref="L4:M4" si="7">H4</f>
        <v>DEEPA</v>
      </c>
      <c r="M4" s="196">
        <f t="shared" si="7"/>
        <v>8</v>
      </c>
      <c r="N4" s="197">
        <f t="shared" si="3"/>
        <v>46169</v>
      </c>
      <c r="O4" s="197">
        <f t="shared" si="4"/>
        <v>46169</v>
      </c>
      <c r="P4" s="209"/>
      <c r="Q4" s="199" t="s">
        <v>50</v>
      </c>
      <c r="R4" s="199">
        <v>8.0</v>
      </c>
      <c r="S4" s="197">
        <v>46167.0</v>
      </c>
      <c r="T4" s="197">
        <v>46167.0</v>
      </c>
      <c r="U4" s="8"/>
      <c r="V4" s="214" t="s">
        <v>50</v>
      </c>
      <c r="X4" s="200" t="s">
        <v>66</v>
      </c>
      <c r="Y4" s="201" t="s">
        <v>9</v>
      </c>
      <c r="Z4" s="201">
        <v>9.0</v>
      </c>
      <c r="AA4" s="202"/>
      <c r="AB4" s="203" t="str">
        <f t="shared" si="5"/>
        <v/>
      </c>
      <c r="AC4" s="203"/>
      <c r="AD4" s="203"/>
      <c r="AE4" s="203"/>
      <c r="AF4" s="203"/>
    </row>
    <row r="5">
      <c r="A5" s="242">
        <v>46083.0</v>
      </c>
      <c r="B5" s="222" t="s">
        <v>59</v>
      </c>
      <c r="C5" s="206" t="s">
        <v>5</v>
      </c>
      <c r="D5" s="248">
        <v>46083.83917824074</v>
      </c>
      <c r="E5" s="188"/>
      <c r="F5" s="239" t="str">
        <f>IF(COUNTIF(LEAVE!A:A,H:H)&gt;0,TODAY(),"")</f>
        <v/>
      </c>
      <c r="G5" s="208" t="str">
        <f>IF(countif(TODAY!$A$14:$A$15,$H$2:$H1318),today(),"")</f>
        <v/>
      </c>
      <c r="H5" s="250" t="s">
        <v>52</v>
      </c>
      <c r="I5" s="192">
        <f t="shared" si="6"/>
        <v>9</v>
      </c>
      <c r="J5" s="213">
        <f>IFERROR(__xludf.DUMMYFUNCTION("""COMPUTED_VALUE"""),46174.0)</f>
        <v>46174</v>
      </c>
      <c r="K5" s="194"/>
      <c r="L5" s="195" t="str">
        <f t="shared" ref="L5:M5" si="8">H5</f>
        <v>DHANALAKSHMI</v>
      </c>
      <c r="M5" s="196">
        <f t="shared" si="8"/>
        <v>9</v>
      </c>
      <c r="N5" s="197">
        <f t="shared" si="3"/>
        <v>46174</v>
      </c>
      <c r="O5" s="197">
        <f t="shared" si="4"/>
        <v>46174</v>
      </c>
      <c r="P5" s="209"/>
      <c r="Q5" s="199" t="s">
        <v>57</v>
      </c>
      <c r="R5" s="199">
        <v>7.0</v>
      </c>
      <c r="S5" s="197">
        <v>46167.0</v>
      </c>
      <c r="T5" s="197">
        <v>46167.0</v>
      </c>
      <c r="U5" s="8"/>
      <c r="V5" s="214" t="s">
        <v>57</v>
      </c>
      <c r="X5" s="200" t="s">
        <v>50</v>
      </c>
      <c r="Y5" s="201" t="s">
        <v>52</v>
      </c>
      <c r="Z5" s="201">
        <v>9.0</v>
      </c>
      <c r="AA5" s="202"/>
      <c r="AB5" s="203" t="str">
        <f t="shared" si="5"/>
        <v/>
      </c>
      <c r="AC5" s="203"/>
      <c r="AD5" s="203"/>
      <c r="AE5" s="203"/>
      <c r="AF5" s="203"/>
    </row>
    <row r="6">
      <c r="A6" s="242">
        <v>46083.0</v>
      </c>
      <c r="B6" s="222" t="s">
        <v>65</v>
      </c>
      <c r="C6" s="206" t="s">
        <v>5</v>
      </c>
      <c r="D6" s="248">
        <v>46083.83917824074</v>
      </c>
      <c r="E6" s="188"/>
      <c r="F6" s="239" t="str">
        <f>IF(COUNTIF(LEAVE!A:A,H:H)&gt;0,TODAY(),"")</f>
        <v/>
      </c>
      <c r="G6" s="208" t="str">
        <f>IF(countif(TODAY!$A$14:$A$15,$H$2:$H1318),today(),"")</f>
        <v/>
      </c>
      <c r="H6" s="250" t="s">
        <v>50</v>
      </c>
      <c r="I6" s="192">
        <f t="shared" si="6"/>
        <v>8</v>
      </c>
      <c r="J6" s="213">
        <f>IFERROR(__xludf.DUMMYFUNCTION("""COMPUTED_VALUE"""),46167.0)</f>
        <v>46167</v>
      </c>
      <c r="K6" s="194"/>
      <c r="L6" s="195" t="str">
        <f t="shared" ref="L6:M6" si="9">H6</f>
        <v>JEYANTHI</v>
      </c>
      <c r="M6" s="196">
        <f t="shared" si="9"/>
        <v>8</v>
      </c>
      <c r="N6" s="197">
        <f t="shared" si="3"/>
        <v>46167</v>
      </c>
      <c r="O6" s="197">
        <f t="shared" si="4"/>
        <v>46167</v>
      </c>
      <c r="P6" s="209"/>
      <c r="Q6" s="199" t="s">
        <v>61</v>
      </c>
      <c r="R6" s="199">
        <v>8.0</v>
      </c>
      <c r="S6" s="197">
        <v>46168.0</v>
      </c>
      <c r="T6" s="197">
        <v>46168.0</v>
      </c>
      <c r="U6" s="8"/>
      <c r="V6" s="214" t="s">
        <v>61</v>
      </c>
      <c r="X6" s="200" t="s">
        <v>61</v>
      </c>
      <c r="Y6" s="201" t="s">
        <v>7</v>
      </c>
      <c r="Z6" s="201">
        <v>9.0</v>
      </c>
      <c r="AA6" s="202"/>
      <c r="AB6" s="203" t="str">
        <f t="shared" si="5"/>
        <v/>
      </c>
      <c r="AC6" s="203"/>
      <c r="AD6" s="203"/>
      <c r="AE6" s="203"/>
      <c r="AF6" s="203"/>
    </row>
    <row r="7">
      <c r="A7" s="242">
        <v>46084.0</v>
      </c>
      <c r="B7" s="222" t="s">
        <v>9</v>
      </c>
      <c r="C7" s="206" t="s">
        <v>7</v>
      </c>
      <c r="D7" s="248">
        <v>46084.82297453703</v>
      </c>
      <c r="E7" s="188"/>
      <c r="F7" s="239" t="str">
        <f>IF(COUNTIF(LEAVE!A:A,H:H)&gt;0,TODAY(),"")</f>
        <v/>
      </c>
      <c r="G7" s="208" t="str">
        <f>IF(countif(TODAY!$A$14:$A$15,$H$2:$H1318),today(),"")</f>
        <v/>
      </c>
      <c r="H7" s="250" t="s">
        <v>53</v>
      </c>
      <c r="I7" s="192">
        <f t="shared" si="6"/>
        <v>5</v>
      </c>
      <c r="J7" s="213">
        <f>IFERROR(__xludf.DUMMYFUNCTION("""COMPUTED_VALUE"""),46172.0)</f>
        <v>46172</v>
      </c>
      <c r="K7" s="194"/>
      <c r="L7" s="195" t="str">
        <f t="shared" ref="L7:M7" si="10">H7</f>
        <v>KAVIYA</v>
      </c>
      <c r="M7" s="196">
        <f t="shared" si="10"/>
        <v>5</v>
      </c>
      <c r="N7" s="197">
        <f t="shared" si="3"/>
        <v>46172</v>
      </c>
      <c r="O7" s="197">
        <f t="shared" si="4"/>
        <v>46172</v>
      </c>
      <c r="P7" s="215"/>
      <c r="Q7" s="199" t="s">
        <v>5</v>
      </c>
      <c r="R7" s="199">
        <v>8.0</v>
      </c>
      <c r="S7" s="197">
        <v>46168.0</v>
      </c>
      <c r="T7" s="197">
        <v>46168.0</v>
      </c>
      <c r="U7" s="8"/>
      <c r="V7" s="214" t="s">
        <v>5</v>
      </c>
      <c r="X7" s="200" t="s">
        <v>5</v>
      </c>
      <c r="Y7" s="201" t="s">
        <v>80</v>
      </c>
      <c r="Z7" s="201">
        <v>9.0</v>
      </c>
      <c r="AA7" s="202"/>
      <c r="AB7" s="203" t="str">
        <f t="shared" si="5"/>
        <v/>
      </c>
      <c r="AC7" s="203"/>
      <c r="AD7" s="203"/>
      <c r="AE7" s="203"/>
      <c r="AF7" s="203"/>
    </row>
    <row r="8">
      <c r="A8" s="242">
        <v>46084.0</v>
      </c>
      <c r="B8" s="222"/>
      <c r="C8" s="206" t="s">
        <v>7</v>
      </c>
      <c r="D8" s="248">
        <v>46084.82297453703</v>
      </c>
      <c r="E8" s="188"/>
      <c r="F8" s="239" t="str">
        <f>IF(COUNTIF(LEAVE!A:A,H:H)&gt;0,TODAY(),"")</f>
        <v/>
      </c>
      <c r="G8" s="208" t="str">
        <f>IF(countif(TODAY!$A$14:$A$15,$H$2:$H1318),today(),"")</f>
        <v/>
      </c>
      <c r="H8" s="250" t="s">
        <v>58</v>
      </c>
      <c r="I8" s="192">
        <f t="shared" si="6"/>
        <v>3</v>
      </c>
      <c r="J8" s="213">
        <f>IFERROR(__xludf.DUMMYFUNCTION("""COMPUTED_VALUE"""),46176.0)</f>
        <v>46176</v>
      </c>
      <c r="K8" s="194"/>
      <c r="L8" s="195" t="str">
        <f t="shared" ref="L8:M8" si="11">H8</f>
        <v>MUTHUPRIYA</v>
      </c>
      <c r="M8" s="196">
        <f t="shared" si="11"/>
        <v>3</v>
      </c>
      <c r="N8" s="197">
        <f t="shared" si="3"/>
        <v>46176</v>
      </c>
      <c r="O8" s="197">
        <f t="shared" si="4"/>
        <v>46176</v>
      </c>
      <c r="P8" s="215"/>
      <c r="Q8" s="199" t="s">
        <v>49</v>
      </c>
      <c r="R8" s="199">
        <v>8.0</v>
      </c>
      <c r="S8" s="197">
        <v>46169.0</v>
      </c>
      <c r="T8" s="197">
        <v>46169.0</v>
      </c>
      <c r="U8" s="8"/>
      <c r="V8" s="214" t="s">
        <v>49</v>
      </c>
      <c r="X8" s="200" t="s">
        <v>49</v>
      </c>
      <c r="Y8" s="201" t="s">
        <v>59</v>
      </c>
      <c r="Z8" s="201">
        <v>9.0</v>
      </c>
      <c r="AA8" s="202"/>
      <c r="AB8" s="203" t="str">
        <f t="shared" si="5"/>
        <v/>
      </c>
      <c r="AC8" s="203"/>
      <c r="AD8" s="203"/>
      <c r="AE8" s="203"/>
      <c r="AF8" s="203"/>
    </row>
    <row r="9">
      <c r="A9" s="242">
        <v>46085.0</v>
      </c>
      <c r="B9" s="222" t="s">
        <v>7</v>
      </c>
      <c r="C9" s="206" t="s">
        <v>7</v>
      </c>
      <c r="D9" s="248">
        <v>46085.83540509259</v>
      </c>
      <c r="E9" s="188"/>
      <c r="F9" s="239" t="str">
        <f>IF(COUNTIF(LEAVE!A:A,H:H)&gt;0,TODAY(),"")</f>
        <v/>
      </c>
      <c r="G9" s="208" t="str">
        <f>IF(countif(TODAY!$A$14:$A$15,$H$2:$H1318),today(),"")</f>
        <v/>
      </c>
      <c r="H9" s="250" t="s">
        <v>7</v>
      </c>
      <c r="I9" s="192">
        <f t="shared" si="6"/>
        <v>9</v>
      </c>
      <c r="J9" s="213">
        <f>IFERROR(__xludf.DUMMYFUNCTION("""COMPUTED_VALUE"""),46175.0)</f>
        <v>46175</v>
      </c>
      <c r="K9" s="194"/>
      <c r="L9" s="195" t="str">
        <f t="shared" ref="L9:M9" si="12">H9</f>
        <v>NIVETHA</v>
      </c>
      <c r="M9" s="196">
        <f t="shared" si="12"/>
        <v>9</v>
      </c>
      <c r="N9" s="197">
        <f t="shared" si="3"/>
        <v>46175</v>
      </c>
      <c r="O9" s="197">
        <f t="shared" si="4"/>
        <v>46175</v>
      </c>
      <c r="P9" s="8"/>
      <c r="Q9" s="199" t="s">
        <v>9</v>
      </c>
      <c r="R9" s="199">
        <v>9.0</v>
      </c>
      <c r="S9" s="197">
        <v>46170.0</v>
      </c>
      <c r="T9" s="197">
        <v>46170.0</v>
      </c>
      <c r="U9" s="8"/>
      <c r="V9" s="216" t="s">
        <v>9</v>
      </c>
      <c r="Y9" s="201" t="s">
        <v>65</v>
      </c>
      <c r="Z9" s="201">
        <v>9.0</v>
      </c>
      <c r="AA9" s="202"/>
      <c r="AB9" s="203" t="str">
        <f t="shared" si="5"/>
        <v/>
      </c>
      <c r="AC9" s="203"/>
      <c r="AD9" s="203"/>
      <c r="AE9" s="203"/>
      <c r="AF9" s="203"/>
    </row>
    <row r="10">
      <c r="A10" s="242">
        <v>46085.0</v>
      </c>
      <c r="B10" s="222" t="s">
        <v>80</v>
      </c>
      <c r="C10" s="206" t="s">
        <v>7</v>
      </c>
      <c r="D10" s="248">
        <v>46085.83540509259</v>
      </c>
      <c r="E10" s="188"/>
      <c r="F10" s="239" t="str">
        <f>IF(COUNTIF(LEAVE!A:A,H:H)&gt;0,TODAY(),"")</f>
        <v/>
      </c>
      <c r="G10" s="208" t="str">
        <f>IF(countif(TODAY!$A$14:$A$15,$H$2:$H1318),today(),"")</f>
        <v/>
      </c>
      <c r="H10" s="250" t="s">
        <v>73</v>
      </c>
      <c r="I10" s="192">
        <f t="shared" si="6"/>
        <v>8</v>
      </c>
      <c r="J10" s="213">
        <f>IFERROR(__xludf.DUMMYFUNCTION("""COMPUTED_VALUE"""),46171.0)</f>
        <v>46171</v>
      </c>
      <c r="K10" s="194"/>
      <c r="L10" s="195" t="str">
        <f t="shared" ref="L10:M10" si="13">H10</f>
        <v>PANJU</v>
      </c>
      <c r="M10" s="196">
        <f t="shared" si="13"/>
        <v>8</v>
      </c>
      <c r="N10" s="197">
        <f t="shared" si="3"/>
        <v>46171</v>
      </c>
      <c r="O10" s="197">
        <f t="shared" si="4"/>
        <v>46171</v>
      </c>
      <c r="P10" s="8"/>
      <c r="Q10" s="199" t="s">
        <v>59</v>
      </c>
      <c r="R10" s="199">
        <v>9.0</v>
      </c>
      <c r="S10" s="197">
        <v>46170.0</v>
      </c>
      <c r="T10" s="197">
        <v>46170.0</v>
      </c>
      <c r="U10" s="8"/>
      <c r="V10" s="216" t="s">
        <v>59</v>
      </c>
      <c r="Y10" s="201" t="s">
        <v>49</v>
      </c>
      <c r="Z10" s="201">
        <v>8.0</v>
      </c>
      <c r="AA10" s="202"/>
      <c r="AB10" s="203" t="str">
        <f t="shared" si="5"/>
        <v/>
      </c>
      <c r="AC10" s="203"/>
      <c r="AD10" s="203"/>
      <c r="AE10" s="203"/>
      <c r="AF10" s="203"/>
    </row>
    <row r="11">
      <c r="A11" s="242">
        <v>46086.0</v>
      </c>
      <c r="B11" s="222" t="s">
        <v>54</v>
      </c>
      <c r="C11" s="206" t="s">
        <v>7</v>
      </c>
      <c r="D11" s="248">
        <v>46086.82743055555</v>
      </c>
      <c r="E11" s="188"/>
      <c r="F11" s="239" t="str">
        <f>IF(COUNTIF(LEAVE!A:A,H:H)&gt;0,TODAY(),"")</f>
        <v/>
      </c>
      <c r="G11" s="208" t="str">
        <f>IF(countif(TODAY!$A$14:$A$15,$H$2:$H1318),today(),"")</f>
        <v/>
      </c>
      <c r="H11" s="250" t="s">
        <v>62</v>
      </c>
      <c r="I11" s="192">
        <f t="shared" si="6"/>
        <v>8</v>
      </c>
      <c r="J11" s="213">
        <f>IFERROR(__xludf.DUMMYFUNCTION("""COMPUTED_VALUE"""),46176.0)</f>
        <v>46176</v>
      </c>
      <c r="K11" s="194"/>
      <c r="L11" s="195" t="str">
        <f t="shared" ref="L11:M11" si="14">H11</f>
        <v>PRIYANKA</v>
      </c>
      <c r="M11" s="196">
        <f t="shared" si="14"/>
        <v>8</v>
      </c>
      <c r="N11" s="197">
        <f t="shared" si="3"/>
        <v>46176</v>
      </c>
      <c r="O11" s="197">
        <f t="shared" si="4"/>
        <v>46176</v>
      </c>
      <c r="P11" s="8"/>
      <c r="Q11" s="199" t="s">
        <v>73</v>
      </c>
      <c r="R11" s="199">
        <v>8.0</v>
      </c>
      <c r="S11" s="197">
        <v>46171.0</v>
      </c>
      <c r="T11" s="197">
        <v>46171.0</v>
      </c>
      <c r="U11" s="8"/>
      <c r="V11" s="216" t="s">
        <v>73</v>
      </c>
      <c r="Y11" s="201" t="s">
        <v>50</v>
      </c>
      <c r="Z11" s="201">
        <v>8.0</v>
      </c>
      <c r="AA11" s="202"/>
      <c r="AB11" s="203" t="str">
        <f t="shared" si="5"/>
        <v/>
      </c>
      <c r="AC11" s="203"/>
      <c r="AD11" s="203"/>
      <c r="AE11" s="203"/>
      <c r="AF11" s="203"/>
    </row>
    <row r="12">
      <c r="A12" s="242">
        <v>46086.0</v>
      </c>
      <c r="B12" s="222" t="s">
        <v>66</v>
      </c>
      <c r="C12" s="206" t="s">
        <v>7</v>
      </c>
      <c r="D12" s="248">
        <v>46086.82743055555</v>
      </c>
      <c r="E12" s="188"/>
      <c r="F12" s="239" t="str">
        <f>IF(COUNTIF(LEAVE!A:A,H:H)&gt;0,TODAY(),"")</f>
        <v/>
      </c>
      <c r="G12" s="208" t="str">
        <f>IF(countif(TODAY!$A$14:$A$15,$H$2:$H1318),today(),"")</f>
        <v/>
      </c>
      <c r="H12" s="250" t="s">
        <v>57</v>
      </c>
      <c r="I12" s="192">
        <f t="shared" si="6"/>
        <v>7</v>
      </c>
      <c r="J12" s="213">
        <f>IFERROR(__xludf.DUMMYFUNCTION("""COMPUTED_VALUE"""),46167.0)</f>
        <v>46167</v>
      </c>
      <c r="K12" s="194"/>
      <c r="L12" s="195" t="str">
        <f t="shared" ref="L12:M12" si="15">H12</f>
        <v>RAJI-1</v>
      </c>
      <c r="M12" s="196">
        <f t="shared" si="15"/>
        <v>7</v>
      </c>
      <c r="N12" s="197">
        <f t="shared" si="3"/>
        <v>46167</v>
      </c>
      <c r="O12" s="197">
        <f t="shared" si="4"/>
        <v>46167</v>
      </c>
      <c r="P12" s="8"/>
      <c r="Q12" s="199" t="s">
        <v>70</v>
      </c>
      <c r="R12" s="199">
        <v>5.0</v>
      </c>
      <c r="S12" s="197">
        <v>46171.0</v>
      </c>
      <c r="T12" s="197">
        <v>46171.0</v>
      </c>
      <c r="U12" s="8"/>
      <c r="V12" s="216" t="s">
        <v>70</v>
      </c>
      <c r="Y12" s="201" t="s">
        <v>73</v>
      </c>
      <c r="Z12" s="201">
        <v>8.0</v>
      </c>
      <c r="AA12" s="202"/>
      <c r="AB12" s="203" t="str">
        <f t="shared" si="5"/>
        <v/>
      </c>
      <c r="AC12" s="203"/>
      <c r="AD12" s="203"/>
      <c r="AE12" s="203"/>
      <c r="AF12" s="203"/>
    </row>
    <row r="13">
      <c r="A13" s="242">
        <v>46087.0</v>
      </c>
      <c r="B13" s="222" t="s">
        <v>47</v>
      </c>
      <c r="C13" s="206" t="s">
        <v>7</v>
      </c>
      <c r="D13" s="248">
        <v>46087.81497685185</v>
      </c>
      <c r="E13" s="188"/>
      <c r="F13" s="239" t="str">
        <f>IF(COUNTIF(LEAVE!A:A,H:H)&gt;0,TODAY(),"")</f>
        <v/>
      </c>
      <c r="G13" s="208" t="str">
        <f>IF(countif(TODAY!$A$14:$A$15,$H$2:$H1318),today(),"")</f>
        <v/>
      </c>
      <c r="H13" s="250" t="s">
        <v>61</v>
      </c>
      <c r="I13" s="192">
        <f t="shared" si="6"/>
        <v>8</v>
      </c>
      <c r="J13" s="213">
        <f>IFERROR(__xludf.DUMMYFUNCTION("""COMPUTED_VALUE"""),46168.0)</f>
        <v>46168</v>
      </c>
      <c r="K13" s="194"/>
      <c r="L13" s="195" t="str">
        <f t="shared" ref="L13:M13" si="16">H13</f>
        <v>RAJI-2</v>
      </c>
      <c r="M13" s="196">
        <f t="shared" si="16"/>
        <v>8</v>
      </c>
      <c r="N13" s="197">
        <f t="shared" si="3"/>
        <v>46168</v>
      </c>
      <c r="O13" s="197">
        <f t="shared" si="4"/>
        <v>46168</v>
      </c>
      <c r="P13" s="217"/>
      <c r="Q13" s="199" t="s">
        <v>53</v>
      </c>
      <c r="R13" s="199">
        <v>5.0</v>
      </c>
      <c r="S13" s="197">
        <v>46172.0</v>
      </c>
      <c r="T13" s="197">
        <v>46172.0</v>
      </c>
      <c r="U13" s="8"/>
      <c r="V13" s="216" t="s">
        <v>53</v>
      </c>
      <c r="Y13" s="201" t="s">
        <v>62</v>
      </c>
      <c r="Z13" s="201">
        <v>8.0</v>
      </c>
      <c r="AA13" s="202"/>
      <c r="AB13" s="203" t="str">
        <f t="shared" si="5"/>
        <v/>
      </c>
      <c r="AC13" s="203"/>
      <c r="AD13" s="203"/>
      <c r="AE13" s="203"/>
      <c r="AF13" s="203"/>
    </row>
    <row r="14">
      <c r="A14" s="242">
        <v>46087.0</v>
      </c>
      <c r="B14" s="222" t="s">
        <v>73</v>
      </c>
      <c r="C14" s="206" t="s">
        <v>7</v>
      </c>
      <c r="D14" s="248">
        <v>46087.81497685185</v>
      </c>
      <c r="E14" s="188"/>
      <c r="F14" s="239" t="str">
        <f>IF(COUNTIF(LEAVE!A:A,H:H)&gt;0,TODAY(),"")</f>
        <v/>
      </c>
      <c r="G14" s="208" t="str">
        <f>IF(countif(TODAY!$A$14:$A$15,$H$2:$H1318),today(),"")</f>
        <v/>
      </c>
      <c r="H14" s="250" t="s">
        <v>80</v>
      </c>
      <c r="I14" s="192">
        <f t="shared" si="6"/>
        <v>9</v>
      </c>
      <c r="J14" s="213">
        <f>IFERROR(__xludf.DUMMYFUNCTION("""COMPUTED_VALUE"""),46173.0)</f>
        <v>46173</v>
      </c>
      <c r="K14" s="194"/>
      <c r="L14" s="195" t="str">
        <f t="shared" ref="L14:M14" si="17">H14</f>
        <v>RANI</v>
      </c>
      <c r="M14" s="196">
        <f t="shared" si="17"/>
        <v>9</v>
      </c>
      <c r="N14" s="197">
        <f t="shared" si="3"/>
        <v>46173</v>
      </c>
      <c r="O14" s="197">
        <f t="shared" si="4"/>
        <v>46173</v>
      </c>
      <c r="P14" s="8"/>
      <c r="Q14" s="199" t="s">
        <v>63</v>
      </c>
      <c r="R14" s="199">
        <v>10.0</v>
      </c>
      <c r="S14" s="197">
        <v>46172.0</v>
      </c>
      <c r="T14" s="197">
        <v>46172.0</v>
      </c>
      <c r="U14" s="8"/>
      <c r="V14" s="216" t="s">
        <v>63</v>
      </c>
      <c r="Y14" s="201" t="s">
        <v>61</v>
      </c>
      <c r="Z14" s="201">
        <v>8.0</v>
      </c>
      <c r="AA14" s="202"/>
      <c r="AB14" s="203" t="str">
        <f t="shared" si="5"/>
        <v/>
      </c>
      <c r="AC14" s="203"/>
      <c r="AD14" s="203"/>
      <c r="AE14" s="203"/>
      <c r="AF14" s="203"/>
    </row>
    <row r="15">
      <c r="A15" s="242">
        <v>46088.0</v>
      </c>
      <c r="B15" s="222" t="s">
        <v>52</v>
      </c>
      <c r="C15" s="206" t="s">
        <v>7</v>
      </c>
      <c r="D15" s="248">
        <v>46088.8290162037</v>
      </c>
      <c r="E15" s="188"/>
      <c r="F15" s="239" t="str">
        <f>IF(COUNTIF(LEAVE!A:A,H:H)&gt;0,TODAY(),"")</f>
        <v/>
      </c>
      <c r="G15" s="190">
        <f>IF(countif(TODAY!$A$14:$A$15,$H$2:$H1318),today(),"")</f>
        <v>46177</v>
      </c>
      <c r="H15" s="250" t="s">
        <v>54</v>
      </c>
      <c r="I15" s="192">
        <f t="shared" si="6"/>
        <v>8</v>
      </c>
      <c r="J15" s="213">
        <f>IFERROR(__xludf.DUMMYFUNCTION("""COMPUTED_VALUE"""),46164.0)</f>
        <v>46164</v>
      </c>
      <c r="K15" s="194"/>
      <c r="L15" s="195" t="str">
        <f t="shared" ref="L15:M15" si="18">H15</f>
        <v>SAHANA</v>
      </c>
      <c r="M15" s="196">
        <f t="shared" si="18"/>
        <v>8</v>
      </c>
      <c r="N15" s="197">
        <f t="shared" si="3"/>
        <v>92341</v>
      </c>
      <c r="O15" s="197">
        <f t="shared" si="4"/>
        <v>92341</v>
      </c>
      <c r="P15" s="8"/>
      <c r="Q15" s="199" t="s">
        <v>80</v>
      </c>
      <c r="R15" s="199">
        <v>9.0</v>
      </c>
      <c r="S15" s="197">
        <v>46173.0</v>
      </c>
      <c r="T15" s="197">
        <v>46173.0</v>
      </c>
      <c r="U15" s="8"/>
      <c r="V15" s="216" t="s">
        <v>80</v>
      </c>
      <c r="Y15" s="201" t="s">
        <v>54</v>
      </c>
      <c r="Z15" s="201">
        <v>8.0</v>
      </c>
      <c r="AA15" s="202"/>
      <c r="AB15" s="218" t="str">
        <f t="shared" si="5"/>
        <v/>
      </c>
      <c r="AC15" s="218"/>
      <c r="AD15" s="218"/>
      <c r="AE15" s="218"/>
      <c r="AF15" s="218"/>
    </row>
    <row r="16">
      <c r="A16" s="242">
        <v>46088.0</v>
      </c>
      <c r="B16" s="222" t="s">
        <v>5</v>
      </c>
      <c r="C16" s="206" t="s">
        <v>7</v>
      </c>
      <c r="D16" s="248">
        <v>46088.8290162037</v>
      </c>
      <c r="E16" s="188"/>
      <c r="F16" s="239" t="str">
        <f>IF(COUNTIF(LEAVE!A:A,H:H)&gt;0,TODAY(),"")</f>
        <v/>
      </c>
      <c r="G16" s="208" t="str">
        <f>IF(countif(TODAY!$A$14:$A$15,$H$2:$H1318),today(),"")</f>
        <v/>
      </c>
      <c r="H16" s="250" t="s">
        <v>67</v>
      </c>
      <c r="I16" s="192">
        <f t="shared" si="6"/>
        <v>2</v>
      </c>
      <c r="J16" s="213">
        <f>IFERROR(__xludf.DUMMYFUNCTION("""COMPUTED_VALUE"""),46165.0)</f>
        <v>46165</v>
      </c>
      <c r="K16" s="194"/>
      <c r="L16" s="195" t="str">
        <f t="shared" ref="L16:M16" si="19">H16</f>
        <v>SANTHIYA</v>
      </c>
      <c r="M16" s="196">
        <f t="shared" si="19"/>
        <v>2</v>
      </c>
      <c r="N16" s="197">
        <f t="shared" si="3"/>
        <v>46165</v>
      </c>
      <c r="O16" s="197">
        <f t="shared" si="4"/>
        <v>46165</v>
      </c>
      <c r="P16" s="8"/>
      <c r="Q16" s="199" t="s">
        <v>78</v>
      </c>
      <c r="R16" s="199">
        <v>8.0</v>
      </c>
      <c r="S16" s="197">
        <v>46173.0</v>
      </c>
      <c r="T16" s="197">
        <v>46173.0</v>
      </c>
      <c r="U16" s="8"/>
      <c r="V16" s="216" t="s">
        <v>78</v>
      </c>
      <c r="Y16" s="201" t="s">
        <v>78</v>
      </c>
      <c r="Z16" s="201">
        <v>8.0</v>
      </c>
      <c r="AA16" s="202"/>
      <c r="AB16" s="203" t="str">
        <f t="shared" si="5"/>
        <v/>
      </c>
      <c r="AC16" s="203"/>
      <c r="AD16" s="203"/>
      <c r="AE16" s="203"/>
      <c r="AF16" s="203"/>
    </row>
    <row r="17">
      <c r="A17" s="242">
        <v>46089.0</v>
      </c>
      <c r="B17" s="222" t="s">
        <v>49</v>
      </c>
      <c r="C17" s="206" t="s">
        <v>7</v>
      </c>
      <c r="D17" s="248">
        <v>46089.83702546296</v>
      </c>
      <c r="E17" s="188"/>
      <c r="F17" s="239" t="str">
        <f>IF(COUNTIF(LEAVE!A:A,H:H)&gt;0,TODAY(),"")</f>
        <v/>
      </c>
      <c r="G17" s="208" t="str">
        <f>IF(countif(TODAY!$A$14:$A$15,$H$2:$H1318),today(),"")</f>
        <v/>
      </c>
      <c r="H17" s="250" t="s">
        <v>70</v>
      </c>
      <c r="I17" s="192">
        <f t="shared" si="6"/>
        <v>5</v>
      </c>
      <c r="J17" s="213">
        <f>IFERROR(__xludf.DUMMYFUNCTION("""COMPUTED_VALUE"""),46171.0)</f>
        <v>46171</v>
      </c>
      <c r="K17" s="194"/>
      <c r="L17" s="195" t="str">
        <f t="shared" ref="L17:M17" si="20">H17</f>
        <v>SHANTHI</v>
      </c>
      <c r="M17" s="196">
        <f t="shared" si="20"/>
        <v>5</v>
      </c>
      <c r="N17" s="197">
        <f t="shared" si="3"/>
        <v>46171</v>
      </c>
      <c r="O17" s="197">
        <f t="shared" si="4"/>
        <v>46171</v>
      </c>
      <c r="P17" s="8"/>
      <c r="Q17" s="199" t="s">
        <v>52</v>
      </c>
      <c r="R17" s="199">
        <v>9.0</v>
      </c>
      <c r="S17" s="197">
        <v>46174.0</v>
      </c>
      <c r="T17" s="197">
        <v>46174.0</v>
      </c>
      <c r="U17" s="8"/>
      <c r="V17" s="216"/>
      <c r="Y17" s="201" t="s">
        <v>66</v>
      </c>
      <c r="Z17" s="201">
        <v>8.0</v>
      </c>
      <c r="AA17" s="202"/>
      <c r="AB17" s="203" t="str">
        <f t="shared" si="5"/>
        <v/>
      </c>
      <c r="AC17" s="203"/>
      <c r="AD17" s="203"/>
      <c r="AE17" s="203"/>
      <c r="AF17" s="203"/>
    </row>
    <row r="18">
      <c r="A18" s="242">
        <v>46089.0</v>
      </c>
      <c r="B18" s="222" t="s">
        <v>69</v>
      </c>
      <c r="C18" s="206" t="s">
        <v>7</v>
      </c>
      <c r="D18" s="248">
        <v>46089.83702546296</v>
      </c>
      <c r="E18" s="188"/>
      <c r="F18" s="239" t="str">
        <f>IF(COUNTIF(LEAVE!A:A,H:H)&gt;0,TODAY(),"")</f>
        <v/>
      </c>
      <c r="G18" s="208" t="str">
        <f>IF(countif(TODAY!$A$14:$A$15,$H$2:$H1318),today(),"")</f>
        <v/>
      </c>
      <c r="H18" s="250" t="s">
        <v>59</v>
      </c>
      <c r="I18" s="192">
        <f t="shared" si="6"/>
        <v>9</v>
      </c>
      <c r="J18" s="213">
        <f>IFERROR(__xludf.DUMMYFUNCTION("""COMPUTED_VALUE"""),46170.0)</f>
        <v>46170</v>
      </c>
      <c r="K18" s="194"/>
      <c r="L18" s="195" t="str">
        <f t="shared" ref="L18:M18" si="21">H18</f>
        <v>SUDHARSHINI</v>
      </c>
      <c r="M18" s="196">
        <f t="shared" si="21"/>
        <v>9</v>
      </c>
      <c r="N18" s="197">
        <f t="shared" si="3"/>
        <v>46170</v>
      </c>
      <c r="O18" s="197">
        <f t="shared" si="4"/>
        <v>46170</v>
      </c>
      <c r="P18" s="8"/>
      <c r="Q18" s="199" t="s">
        <v>65</v>
      </c>
      <c r="R18" s="199">
        <v>9.0</v>
      </c>
      <c r="S18" s="197">
        <v>46174.0</v>
      </c>
      <c r="T18" s="197">
        <v>46174.0</v>
      </c>
      <c r="U18" s="8"/>
      <c r="V18" s="216"/>
      <c r="Y18" s="201" t="s">
        <v>5</v>
      </c>
      <c r="Z18" s="201">
        <v>8.0</v>
      </c>
      <c r="AA18" s="202"/>
      <c r="AB18" s="203" t="str">
        <f t="shared" si="5"/>
        <v/>
      </c>
      <c r="AC18" s="203"/>
      <c r="AD18" s="203"/>
      <c r="AE18" s="203"/>
      <c r="AF18" s="203"/>
    </row>
    <row r="19" ht="15.75" customHeight="1">
      <c r="A19" s="242">
        <v>46090.0</v>
      </c>
      <c r="B19" s="222" t="s">
        <v>50</v>
      </c>
      <c r="C19" s="206" t="s">
        <v>7</v>
      </c>
      <c r="D19" s="248">
        <v>46090.83547453704</v>
      </c>
      <c r="E19" s="188"/>
      <c r="F19" s="239" t="str">
        <f>IF(COUNTIF(LEAVE!A:A,H:H)&gt;0,TODAY(),"")</f>
        <v/>
      </c>
      <c r="G19" s="208" t="str">
        <f>IF(countif(TODAY!$A$14:$A$15,$H$2:$H1318),today(),"")</f>
        <v/>
      </c>
      <c r="H19" s="250" t="s">
        <v>78</v>
      </c>
      <c r="I19" s="192">
        <f t="shared" si="6"/>
        <v>8</v>
      </c>
      <c r="J19" s="213">
        <f>IFERROR(__xludf.DUMMYFUNCTION("""COMPUTED_VALUE"""),46173.0)</f>
        <v>46173</v>
      </c>
      <c r="K19" s="194"/>
      <c r="L19" s="195" t="str">
        <f t="shared" ref="L19:M19" si="22">H19</f>
        <v>VIDHYA</v>
      </c>
      <c r="M19" s="196">
        <f t="shared" si="22"/>
        <v>8</v>
      </c>
      <c r="N19" s="197">
        <f t="shared" si="3"/>
        <v>46173</v>
      </c>
      <c r="O19" s="197">
        <f t="shared" si="4"/>
        <v>46173</v>
      </c>
      <c r="P19" s="8"/>
      <c r="Q19" s="199" t="s">
        <v>7</v>
      </c>
      <c r="R19" s="199">
        <v>9.0</v>
      </c>
      <c r="S19" s="197">
        <v>46175.0</v>
      </c>
      <c r="T19" s="197">
        <v>46175.0</v>
      </c>
      <c r="U19" s="8"/>
      <c r="V19" s="216"/>
      <c r="Y19" s="201" t="s">
        <v>69</v>
      </c>
      <c r="Z19" s="201">
        <v>8.0</v>
      </c>
      <c r="AA19" s="202"/>
      <c r="AB19" s="203" t="str">
        <f t="shared" si="5"/>
        <v/>
      </c>
      <c r="AC19" s="203"/>
      <c r="AD19" s="203"/>
      <c r="AE19" s="203"/>
      <c r="AF19" s="203"/>
    </row>
    <row r="20" ht="15.75" customHeight="1">
      <c r="A20" s="242">
        <v>46090.0</v>
      </c>
      <c r="B20" s="222" t="s">
        <v>78</v>
      </c>
      <c r="C20" s="206" t="s">
        <v>7</v>
      </c>
      <c r="D20" s="248">
        <v>46090.83547453704</v>
      </c>
      <c r="E20" s="188"/>
      <c r="F20" s="239" t="str">
        <f>IF(COUNTIF(LEAVE!A:A,H:H)&gt;0,TODAY(),"")</f>
        <v/>
      </c>
      <c r="G20" s="208" t="str">
        <f>IF(countif(TODAY!$A$14:$A$15,$H$2:$H1318),today(),"")</f>
        <v/>
      </c>
      <c r="H20" s="250" t="s">
        <v>65</v>
      </c>
      <c r="I20" s="192">
        <f t="shared" si="6"/>
        <v>9</v>
      </c>
      <c r="J20" s="213">
        <f>IFERROR(__xludf.DUMMYFUNCTION("""COMPUTED_VALUE"""),46174.0)</f>
        <v>46174</v>
      </c>
      <c r="K20" s="194"/>
      <c r="L20" s="195" t="str">
        <f t="shared" ref="L20:M20" si="23">H20</f>
        <v>VIJI-1</v>
      </c>
      <c r="M20" s="196">
        <f t="shared" si="23"/>
        <v>9</v>
      </c>
      <c r="N20" s="197">
        <f t="shared" si="3"/>
        <v>46174</v>
      </c>
      <c r="O20" s="197">
        <f t="shared" si="4"/>
        <v>46174</v>
      </c>
      <c r="P20" s="8"/>
      <c r="Q20" s="199" t="s">
        <v>58</v>
      </c>
      <c r="R20" s="199">
        <v>3.0</v>
      </c>
      <c r="S20" s="197">
        <v>46176.0</v>
      </c>
      <c r="T20" s="197">
        <v>46176.0</v>
      </c>
      <c r="U20" s="8"/>
      <c r="V20" s="216"/>
      <c r="Y20" s="201" t="s">
        <v>57</v>
      </c>
      <c r="Z20" s="201">
        <v>7.0</v>
      </c>
      <c r="AA20" s="202"/>
      <c r="AB20" s="203" t="str">
        <f t="shared" si="5"/>
        <v/>
      </c>
      <c r="AC20" s="203"/>
      <c r="AD20" s="203"/>
      <c r="AE20" s="203"/>
      <c r="AF20" s="203"/>
    </row>
    <row r="21" ht="15.75" customHeight="1">
      <c r="A21" s="242">
        <v>46091.0</v>
      </c>
      <c r="B21" s="222" t="s">
        <v>63</v>
      </c>
      <c r="C21" s="206" t="s">
        <v>5</v>
      </c>
      <c r="D21" s="248">
        <v>46091.83930555556</v>
      </c>
      <c r="E21" s="104"/>
      <c r="F21" s="239" t="str">
        <f>IF(COUNTIF(LEAVE!A:A,H:H)&gt;0,TODAY(),"")</f>
        <v/>
      </c>
      <c r="G21" s="208" t="str">
        <f>IF(countif(TODAY!$A$14:$A$15,$H$2:$H1318),today(),"")</f>
        <v/>
      </c>
      <c r="H21" s="250" t="s">
        <v>66</v>
      </c>
      <c r="I21" s="192">
        <f t="shared" si="6"/>
        <v>8</v>
      </c>
      <c r="J21" s="213">
        <f>IFERROR(__xludf.DUMMYFUNCTION("""COMPUTED_VALUE"""),46166.0)</f>
        <v>46166</v>
      </c>
      <c r="K21" s="194"/>
      <c r="L21" s="195" t="str">
        <f t="shared" ref="L21:M21" si="24">H21</f>
        <v>VIJI-2</v>
      </c>
      <c r="M21" s="196">
        <f t="shared" si="24"/>
        <v>8</v>
      </c>
      <c r="N21" s="197">
        <f t="shared" si="3"/>
        <v>46166</v>
      </c>
      <c r="O21" s="197">
        <f t="shared" si="4"/>
        <v>46166</v>
      </c>
      <c r="P21" s="8"/>
      <c r="Q21" s="199" t="s">
        <v>62</v>
      </c>
      <c r="R21" s="199">
        <v>8.0</v>
      </c>
      <c r="S21" s="197">
        <v>46176.0</v>
      </c>
      <c r="T21" s="197">
        <v>46176.0</v>
      </c>
      <c r="U21" s="8"/>
      <c r="V21" s="216"/>
      <c r="Y21" s="201" t="s">
        <v>53</v>
      </c>
      <c r="Z21" s="201">
        <v>5.0</v>
      </c>
      <c r="AA21" s="202"/>
      <c r="AB21" s="203" t="str">
        <f t="shared" si="5"/>
        <v/>
      </c>
      <c r="AC21" s="203"/>
      <c r="AD21" s="203"/>
      <c r="AE21" s="203"/>
      <c r="AF21" s="203"/>
    </row>
    <row r="22" ht="15.75" customHeight="1">
      <c r="A22" s="242">
        <v>46092.0</v>
      </c>
      <c r="B22" s="222" t="s">
        <v>61</v>
      </c>
      <c r="C22" s="206" t="s">
        <v>7</v>
      </c>
      <c r="D22" s="248">
        <v>46092.82994212963</v>
      </c>
      <c r="E22" s="104"/>
      <c r="F22" s="239" t="str">
        <f>IF(COUNTIF(LEAVE!A:A,H:H)&gt;0,TODAY(),"")</f>
        <v/>
      </c>
      <c r="G22" s="208" t="str">
        <f>IF(countif(TODAY!$A$14:$A$15,$H$2:$H1318),today(),"")</f>
        <v/>
      </c>
      <c r="H22" s="250" t="s">
        <v>5</v>
      </c>
      <c r="I22" s="192">
        <f t="shared" si="6"/>
        <v>8</v>
      </c>
      <c r="J22" s="213">
        <f>IFERROR(__xludf.DUMMYFUNCTION("""COMPUTED_VALUE"""),46168.0)</f>
        <v>46168</v>
      </c>
      <c r="K22" s="194"/>
      <c r="L22" s="195" t="str">
        <f t="shared" ref="L22:M22" si="25">H22</f>
        <v>VISHNUPRIYA</v>
      </c>
      <c r="M22" s="196">
        <f t="shared" si="25"/>
        <v>8</v>
      </c>
      <c r="N22" s="197">
        <f t="shared" si="3"/>
        <v>46168</v>
      </c>
      <c r="O22" s="197">
        <f t="shared" si="4"/>
        <v>46168</v>
      </c>
      <c r="P22" s="8"/>
      <c r="Q22" s="199"/>
      <c r="R22" s="199">
        <v>0.0</v>
      </c>
      <c r="S22" s="197">
        <v>0.0</v>
      </c>
      <c r="T22" s="197">
        <v>46178.0</v>
      </c>
      <c r="U22" s="8"/>
      <c r="V22" s="216"/>
      <c r="Y22" s="219" t="s">
        <v>70</v>
      </c>
      <c r="Z22" s="201">
        <v>5.0</v>
      </c>
      <c r="AA22" s="202"/>
      <c r="AB22" s="203" t="str">
        <f t="shared" si="5"/>
        <v/>
      </c>
      <c r="AC22" s="203"/>
      <c r="AD22" s="203"/>
      <c r="AE22" s="203"/>
      <c r="AF22" s="203"/>
    </row>
    <row r="23" ht="15.75" customHeight="1">
      <c r="A23" s="242">
        <v>46092.0</v>
      </c>
      <c r="B23" s="222" t="s">
        <v>59</v>
      </c>
      <c r="C23" s="206" t="s">
        <v>7</v>
      </c>
      <c r="D23" s="248">
        <v>46092.82994212963</v>
      </c>
      <c r="E23" s="104"/>
      <c r="F23" s="239" t="str">
        <f>IF(COUNTIF(LEAVE!A:A,H:H)&gt;0,TODAY(),"")</f>
        <v/>
      </c>
      <c r="G23" s="208" t="str">
        <f>IF(countif(TODAY!$A$14:$A$15,$H$2:$H1318),today(),"")</f>
        <v/>
      </c>
      <c r="H23" s="250" t="s">
        <v>63</v>
      </c>
      <c r="I23" s="192">
        <f t="shared" si="6"/>
        <v>10</v>
      </c>
      <c r="J23" s="213">
        <f>IFERROR(__xludf.DUMMYFUNCTION("""COMPUTED_VALUE"""),46172.0)</f>
        <v>46172</v>
      </c>
      <c r="K23" s="194"/>
      <c r="L23" s="195" t="str">
        <f t="shared" ref="L23:M23" si="26">H23</f>
        <v>YAMUNA</v>
      </c>
      <c r="M23" s="196">
        <f t="shared" si="26"/>
        <v>10</v>
      </c>
      <c r="N23" s="197">
        <f t="shared" si="3"/>
        <v>46172</v>
      </c>
      <c r="O23" s="197">
        <f t="shared" si="4"/>
        <v>46172</v>
      </c>
      <c r="P23" s="8"/>
      <c r="Q23" s="199"/>
      <c r="R23" s="199">
        <v>0.0</v>
      </c>
      <c r="S23" s="197">
        <v>0.0</v>
      </c>
      <c r="T23" s="197">
        <v>46178.0</v>
      </c>
      <c r="U23" s="8"/>
      <c r="V23" s="216"/>
      <c r="Y23" s="201" t="s">
        <v>58</v>
      </c>
      <c r="Z23" s="201">
        <v>3.0</v>
      </c>
      <c r="AA23" s="202"/>
      <c r="AB23" s="203" t="str">
        <f t="shared" si="5"/>
        <v/>
      </c>
      <c r="AC23" s="203"/>
      <c r="AD23" s="203"/>
      <c r="AE23" s="203"/>
      <c r="AF23" s="203"/>
    </row>
    <row r="24" ht="15.75" customHeight="1">
      <c r="A24" s="242">
        <v>46093.0</v>
      </c>
      <c r="B24" s="222" t="s">
        <v>57</v>
      </c>
      <c r="C24" s="206" t="s">
        <v>5</v>
      </c>
      <c r="D24" s="248">
        <v>46093.838171296295</v>
      </c>
      <c r="E24" s="104"/>
      <c r="F24" s="189">
        <f>IF(COUNTIF(LEAVE!A:A,H:H)&gt;0,TODAY(),"")</f>
        <v>46177</v>
      </c>
      <c r="G24" s="208" t="str">
        <f>IF(countif(TODAY!$A$14:$A$15,$H$2:$H1318),today(),"")</f>
        <v/>
      </c>
      <c r="H24" s="250" t="s">
        <v>69</v>
      </c>
      <c r="I24" s="192">
        <f t="shared" si="6"/>
        <v>8</v>
      </c>
      <c r="J24" s="213">
        <f>IFERROR(__xludf.DUMMYFUNCTION("""COMPUTED_VALUE"""),46175.0)</f>
        <v>46175</v>
      </c>
      <c r="K24" s="194"/>
      <c r="L24" s="195" t="str">
        <f t="shared" ref="L24:M24" si="27">H24</f>
        <v>YOGAPRIYA</v>
      </c>
      <c r="M24" s="196">
        <f t="shared" si="27"/>
        <v>8</v>
      </c>
      <c r="N24" s="197">
        <f t="shared" si="3"/>
        <v>92352</v>
      </c>
      <c r="O24" s="197">
        <f t="shared" si="4"/>
        <v>92352</v>
      </c>
      <c r="P24" s="8"/>
      <c r="Q24" s="199"/>
      <c r="R24" s="199">
        <v>0.0</v>
      </c>
      <c r="S24" s="197">
        <v>0.0</v>
      </c>
      <c r="T24" s="197">
        <v>46178.0</v>
      </c>
      <c r="U24" s="8"/>
      <c r="V24" s="216"/>
      <c r="Y24" s="201" t="s">
        <v>67</v>
      </c>
      <c r="Z24" s="201">
        <v>2.0</v>
      </c>
      <c r="AA24" s="202"/>
      <c r="AB24" s="203" t="str">
        <f t="shared" si="5"/>
        <v/>
      </c>
      <c r="AC24" s="203"/>
      <c r="AD24" s="203"/>
      <c r="AE24" s="203"/>
      <c r="AF24" s="203"/>
    </row>
    <row r="25" ht="15.75" customHeight="1">
      <c r="A25" s="242">
        <v>46094.0</v>
      </c>
      <c r="B25" s="222" t="s">
        <v>9</v>
      </c>
      <c r="C25" s="206" t="s">
        <v>5</v>
      </c>
      <c r="D25" s="248">
        <v>46094.84155092593</v>
      </c>
      <c r="E25" s="220"/>
      <c r="F25" s="239" t="str">
        <f>IF(COUNTIF(LEAVE!A:A,H:H)&gt;0,TODAY(),"")</f>
        <v/>
      </c>
      <c r="G25" s="208" t="str">
        <f>IF(countif(TODAY!$A$14:$A$15,$H$2:$H1318),today(),"")</f>
        <v/>
      </c>
      <c r="H25" s="250"/>
      <c r="I25" s="192">
        <f t="shared" si="6"/>
        <v>0</v>
      </c>
      <c r="J25" s="213"/>
      <c r="K25" s="194"/>
      <c r="L25" s="195" t="str">
        <f t="shared" ref="L25:M25" si="28">H25</f>
        <v/>
      </c>
      <c r="M25" s="196">
        <f t="shared" si="28"/>
        <v>0</v>
      </c>
      <c r="N25" s="197">
        <f t="shared" si="3"/>
        <v>0</v>
      </c>
      <c r="O25" s="197">
        <f t="shared" si="4"/>
        <v>46178</v>
      </c>
      <c r="P25" s="8"/>
      <c r="Q25" s="199"/>
      <c r="R25" s="199">
        <v>0.0</v>
      </c>
      <c r="S25" s="197">
        <v>0.0</v>
      </c>
      <c r="T25" s="197">
        <v>46178.0</v>
      </c>
      <c r="U25" s="8"/>
      <c r="V25" s="216"/>
      <c r="Y25" s="201"/>
      <c r="Z25" s="201">
        <v>0.0</v>
      </c>
      <c r="AA25" s="202"/>
      <c r="AB25" s="203" t="str">
        <f t="shared" si="5"/>
        <v/>
      </c>
      <c r="AC25" s="203"/>
      <c r="AD25" s="203"/>
      <c r="AE25" s="203"/>
      <c r="AF25" s="203"/>
    </row>
    <row r="26" ht="15.75" customHeight="1">
      <c r="A26" s="242">
        <v>46094.0</v>
      </c>
      <c r="B26" s="222" t="s">
        <v>65</v>
      </c>
      <c r="C26" s="206" t="s">
        <v>5</v>
      </c>
      <c r="D26" s="248">
        <v>46094.84155092593</v>
      </c>
      <c r="E26" s="220"/>
      <c r="F26" s="239" t="str">
        <f>IF(COUNTIF(LEAVE!A:A,H:H)&gt;0,TODAY(),"")</f>
        <v/>
      </c>
      <c r="G26" s="208" t="str">
        <f>IF(countif(TODAY!$A$14:$A$15,$H$2:$H1318),today(),"")</f>
        <v/>
      </c>
      <c r="H26" s="250"/>
      <c r="I26" s="192">
        <f t="shared" si="6"/>
        <v>0</v>
      </c>
      <c r="J26" s="213"/>
      <c r="K26" s="194"/>
      <c r="L26" s="195" t="str">
        <f t="shared" ref="L26:M26" si="29">H26</f>
        <v/>
      </c>
      <c r="M26" s="196">
        <f t="shared" si="29"/>
        <v>0</v>
      </c>
      <c r="N26" s="197">
        <f t="shared" si="3"/>
        <v>0</v>
      </c>
      <c r="O26" s="197">
        <f t="shared" si="4"/>
        <v>46178</v>
      </c>
      <c r="P26" s="8"/>
      <c r="Q26" s="199"/>
      <c r="R26" s="199">
        <v>0.0</v>
      </c>
      <c r="S26" s="197">
        <v>0.0</v>
      </c>
      <c r="T26" s="197">
        <v>46178.0</v>
      </c>
      <c r="U26" s="8"/>
      <c r="V26" s="216"/>
      <c r="Y26" s="201"/>
      <c r="Z26" s="201">
        <v>0.0</v>
      </c>
      <c r="AA26" s="202"/>
      <c r="AB26" s="203" t="str">
        <f t="shared" si="5"/>
        <v/>
      </c>
      <c r="AC26" s="203"/>
      <c r="AD26" s="203"/>
      <c r="AE26" s="203"/>
      <c r="AF26" s="203"/>
    </row>
    <row r="27" ht="15.75" customHeight="1">
      <c r="A27" s="242">
        <v>46095.0</v>
      </c>
      <c r="B27" s="222" t="s">
        <v>80</v>
      </c>
      <c r="C27" s="206" t="s">
        <v>7</v>
      </c>
      <c r="D27" s="248">
        <v>46095.797002314815</v>
      </c>
      <c r="E27" s="220"/>
      <c r="F27" s="239" t="str">
        <f>IF(COUNTIF(LEAVE!A:A,H:H)&gt;0,TODAY(),"")</f>
        <v/>
      </c>
      <c r="G27" s="208" t="str">
        <f>IF(countif(TODAY!$A$14:$A$15,$H$2:$H1318),today(),"")</f>
        <v/>
      </c>
      <c r="H27" s="250"/>
      <c r="I27" s="192">
        <f t="shared" si="6"/>
        <v>0</v>
      </c>
      <c r="J27" s="213"/>
      <c r="K27" s="194"/>
      <c r="L27" s="195" t="str">
        <f t="shared" ref="L27:M27" si="30">H27</f>
        <v/>
      </c>
      <c r="M27" s="196">
        <f t="shared" si="30"/>
        <v>0</v>
      </c>
      <c r="N27" s="197">
        <f t="shared" si="3"/>
        <v>0</v>
      </c>
      <c r="O27" s="197">
        <f t="shared" si="4"/>
        <v>46178</v>
      </c>
      <c r="P27" s="8"/>
      <c r="Q27" s="199"/>
      <c r="R27" s="199">
        <v>0.0</v>
      </c>
      <c r="S27" s="197">
        <v>0.0</v>
      </c>
      <c r="T27" s="197">
        <v>46178.0</v>
      </c>
      <c r="U27" s="8"/>
      <c r="V27" s="216"/>
      <c r="Y27" s="201"/>
      <c r="Z27" s="201">
        <v>0.0</v>
      </c>
      <c r="AA27" s="202"/>
      <c r="AB27" s="203"/>
      <c r="AC27" s="203"/>
      <c r="AD27" s="203"/>
      <c r="AE27" s="203"/>
      <c r="AF27" s="203"/>
    </row>
    <row r="28" ht="15.75" customHeight="1">
      <c r="A28" s="242">
        <v>46095.0</v>
      </c>
      <c r="B28" s="222" t="s">
        <v>54</v>
      </c>
      <c r="C28" s="206" t="s">
        <v>7</v>
      </c>
      <c r="D28" s="248">
        <v>46095.797002314815</v>
      </c>
      <c r="E28" s="3"/>
      <c r="F28" s="239" t="str">
        <f>IF(COUNTIF(LEAVE!A:A,H:H)&gt;0,TODAY(),"")</f>
        <v/>
      </c>
      <c r="G28" s="208" t="str">
        <f>IF(countif(TODAY!$A$14:$A$15,$H$2:$H1318),today(),"")</f>
        <v/>
      </c>
      <c r="H28" s="250"/>
      <c r="I28" s="192">
        <f t="shared" si="6"/>
        <v>0</v>
      </c>
      <c r="J28" s="213"/>
      <c r="K28" s="194"/>
      <c r="L28" s="195" t="str">
        <f t="shared" ref="L28:M28" si="31">H28</f>
        <v/>
      </c>
      <c r="M28" s="196">
        <f t="shared" si="31"/>
        <v>0</v>
      </c>
      <c r="N28" s="197">
        <f t="shared" si="3"/>
        <v>0</v>
      </c>
      <c r="O28" s="197">
        <f t="shared" si="4"/>
        <v>46178</v>
      </c>
      <c r="P28" s="8"/>
      <c r="Q28" s="199"/>
      <c r="R28" s="199">
        <v>0.0</v>
      </c>
      <c r="S28" s="197">
        <v>0.0</v>
      </c>
      <c r="T28" s="197">
        <v>46178.0</v>
      </c>
      <c r="U28" s="8"/>
      <c r="V28" s="216"/>
      <c r="W28" s="221"/>
      <c r="X28" s="221"/>
      <c r="Y28" s="201"/>
      <c r="Z28" s="201">
        <v>0.0</v>
      </c>
    </row>
    <row r="29" ht="15.75" customHeight="1">
      <c r="A29" s="242">
        <v>46096.0</v>
      </c>
      <c r="B29" s="222" t="s">
        <v>7</v>
      </c>
      <c r="C29" s="206" t="s">
        <v>5</v>
      </c>
      <c r="D29" s="248">
        <v>46096.8169212963</v>
      </c>
      <c r="E29" s="3"/>
      <c r="F29" s="239" t="str">
        <f>IF(COUNTIF(LEAVE!A:A,H:H)&gt;0,TODAY(),"")</f>
        <v/>
      </c>
      <c r="G29" s="208" t="str">
        <f>IF(countif(TODAY!$A$14:$A$15,$H$2:$H1318),today(),"")</f>
        <v/>
      </c>
      <c r="H29" s="250"/>
      <c r="I29" s="192">
        <f t="shared" si="6"/>
        <v>0</v>
      </c>
      <c r="J29" s="213"/>
      <c r="K29" s="194"/>
      <c r="L29" s="195" t="str">
        <f t="shared" ref="L29:M29" si="32">H29</f>
        <v/>
      </c>
      <c r="M29" s="196">
        <f t="shared" si="32"/>
        <v>0</v>
      </c>
      <c r="N29" s="197">
        <f t="shared" si="3"/>
        <v>0</v>
      </c>
      <c r="O29" s="197">
        <f t="shared" si="4"/>
        <v>46178</v>
      </c>
      <c r="P29" s="8"/>
      <c r="Q29" s="199" t="s">
        <v>54</v>
      </c>
      <c r="R29" s="199">
        <v>8.0</v>
      </c>
      <c r="S29" s="197">
        <v>92341.0</v>
      </c>
      <c r="T29" s="197">
        <v>92341.0</v>
      </c>
      <c r="U29" s="8"/>
      <c r="V29" s="216"/>
      <c r="W29" s="221"/>
      <c r="X29" s="221"/>
      <c r="Y29" s="201"/>
      <c r="Z29" s="201"/>
    </row>
    <row r="30" ht="15.75" customHeight="1">
      <c r="A30" s="242">
        <v>46096.0</v>
      </c>
      <c r="B30" s="222"/>
      <c r="C30" s="206" t="s">
        <v>5</v>
      </c>
      <c r="D30" s="248">
        <v>46096.8169212963</v>
      </c>
      <c r="E30" s="3"/>
      <c r="F30" s="239" t="str">
        <f>IF(COUNTIF(LEAVE!A:A,H:H)&gt;0,TODAY(),"")</f>
        <v/>
      </c>
      <c r="G30" s="208" t="str">
        <f>IF(countif(TODAY!$A$14:$A$15,$H$2:$H1318),today(),"")</f>
        <v/>
      </c>
      <c r="H30" s="250"/>
      <c r="I30" s="192">
        <f t="shared" si="6"/>
        <v>0</v>
      </c>
      <c r="J30" s="213"/>
      <c r="K30" s="194"/>
      <c r="L30" s="195" t="str">
        <f t="shared" ref="L30:M30" si="33">H30</f>
        <v/>
      </c>
      <c r="M30" s="196">
        <f t="shared" si="33"/>
        <v>0</v>
      </c>
      <c r="N30" s="197">
        <f t="shared" si="3"/>
        <v>0</v>
      </c>
      <c r="O30" s="197">
        <f t="shared" si="4"/>
        <v>46178</v>
      </c>
      <c r="P30" s="8"/>
      <c r="Q30" s="199" t="s">
        <v>47</v>
      </c>
      <c r="R30" s="199">
        <v>9.0</v>
      </c>
      <c r="S30" s="197">
        <v>92343.0</v>
      </c>
      <c r="T30" s="197">
        <v>92343.0</v>
      </c>
      <c r="U30" s="8"/>
      <c r="V30" s="216"/>
      <c r="W30" s="221"/>
      <c r="X30" s="221"/>
      <c r="Y30" s="201"/>
      <c r="Z30" s="201"/>
    </row>
    <row r="31" ht="15.75" customHeight="1">
      <c r="A31" s="242">
        <v>46097.0</v>
      </c>
      <c r="B31" s="222" t="s">
        <v>47</v>
      </c>
      <c r="C31" s="206" t="s">
        <v>7</v>
      </c>
      <c r="D31" s="248">
        <v>46097.82275462963</v>
      </c>
      <c r="E31" s="3"/>
      <c r="F31" s="239" t="str">
        <f>IF(COUNTIF(LEAVE!A:A,H:H)&gt;0,TODAY(),"")</f>
        <v/>
      </c>
      <c r="G31" s="208" t="str">
        <f>IF(countif(TODAY!$A$14:$A$15,$H$2:$H1318),today(),"")</f>
        <v/>
      </c>
      <c r="H31" s="250"/>
      <c r="I31" s="192">
        <f t="shared" si="6"/>
        <v>0</v>
      </c>
      <c r="J31" s="213"/>
      <c r="K31" s="194"/>
      <c r="L31" s="195" t="str">
        <f t="shared" ref="L31:M31" si="34">H31</f>
        <v/>
      </c>
      <c r="M31" s="196">
        <f t="shared" si="34"/>
        <v>0</v>
      </c>
      <c r="N31" s="197">
        <f t="shared" si="3"/>
        <v>0</v>
      </c>
      <c r="O31" s="197">
        <f t="shared" si="4"/>
        <v>46178</v>
      </c>
      <c r="P31" s="8"/>
      <c r="Q31" s="199" t="s">
        <v>69</v>
      </c>
      <c r="R31" s="199">
        <v>8.0</v>
      </c>
      <c r="S31" s="197">
        <v>92352.0</v>
      </c>
      <c r="T31" s="197">
        <v>92352.0</v>
      </c>
      <c r="U31" s="8"/>
      <c r="V31" s="216"/>
      <c r="Y31" s="201"/>
      <c r="Z31" s="201"/>
    </row>
    <row r="32" ht="15.75" customHeight="1">
      <c r="A32" s="242">
        <v>46097.0</v>
      </c>
      <c r="B32" s="222" t="s">
        <v>66</v>
      </c>
      <c r="C32" s="206" t="s">
        <v>7</v>
      </c>
      <c r="D32" s="248">
        <v>46097.82275462963</v>
      </c>
      <c r="E32" s="3"/>
      <c r="F32" s="3"/>
      <c r="G32" s="3"/>
      <c r="H32" s="3"/>
      <c r="J32" s="226"/>
      <c r="K32" s="3"/>
      <c r="L32" s="3"/>
      <c r="O32" s="227"/>
      <c r="Q32" s="94"/>
      <c r="R32" s="94"/>
      <c r="S32" s="94"/>
      <c r="T32" s="94"/>
      <c r="Y32" s="201"/>
      <c r="Z32" s="201"/>
    </row>
    <row r="33" ht="15.75" customHeight="1">
      <c r="A33" s="242">
        <v>46098.0</v>
      </c>
      <c r="B33" s="222" t="s">
        <v>52</v>
      </c>
      <c r="C33" s="206" t="s">
        <v>9</v>
      </c>
      <c r="D33" s="248">
        <v>46098.808530092596</v>
      </c>
      <c r="E33" s="3"/>
      <c r="F33" s="3"/>
      <c r="G33" s="3"/>
      <c r="H33" s="3"/>
      <c r="J33" s="226"/>
      <c r="K33" s="3"/>
      <c r="L33" s="3"/>
      <c r="O33" s="227"/>
      <c r="Q33" s="94"/>
      <c r="R33" s="94"/>
      <c r="S33" s="94"/>
      <c r="T33" s="94"/>
      <c r="Y33" s="201"/>
      <c r="Z33" s="201"/>
    </row>
    <row r="34" ht="15.75" customHeight="1">
      <c r="A34" s="242">
        <v>46098.0</v>
      </c>
      <c r="B34" s="222" t="s">
        <v>5</v>
      </c>
      <c r="C34" s="206" t="s">
        <v>9</v>
      </c>
      <c r="D34" s="248">
        <v>46098.808530092596</v>
      </c>
      <c r="E34" s="3"/>
      <c r="F34" s="3"/>
      <c r="G34" s="3"/>
      <c r="H34" s="3"/>
      <c r="J34" s="226"/>
      <c r="K34" s="3"/>
      <c r="L34" s="3"/>
      <c r="O34" s="227"/>
      <c r="Q34" s="94"/>
      <c r="R34" s="94"/>
      <c r="S34" s="94"/>
      <c r="T34" s="94"/>
      <c r="Y34" s="201"/>
      <c r="Z34" s="201"/>
    </row>
    <row r="35" ht="15.75" customHeight="1">
      <c r="A35" s="242">
        <v>46099.0</v>
      </c>
      <c r="B35" s="222" t="s">
        <v>49</v>
      </c>
      <c r="C35" s="206" t="s">
        <v>7</v>
      </c>
      <c r="D35" s="248">
        <v>46099.80075231481</v>
      </c>
      <c r="E35" s="3"/>
      <c r="F35" s="3"/>
      <c r="G35" s="3"/>
      <c r="H35" s="3"/>
      <c r="J35" s="226"/>
      <c r="K35" s="3"/>
      <c r="L35" s="3"/>
      <c r="O35" s="227"/>
      <c r="Q35" s="94"/>
      <c r="R35" s="94"/>
      <c r="S35" s="94"/>
      <c r="T35" s="94"/>
      <c r="Y35" s="201" t="s">
        <v>92</v>
      </c>
      <c r="Z35" s="201"/>
    </row>
    <row r="36" ht="15.75" customHeight="1">
      <c r="A36" s="242">
        <v>46099.0</v>
      </c>
      <c r="B36" s="222" t="s">
        <v>73</v>
      </c>
      <c r="C36" s="206" t="s">
        <v>7</v>
      </c>
      <c r="D36" s="248">
        <v>46099.80075231481</v>
      </c>
      <c r="E36" s="3"/>
      <c r="F36" s="3"/>
      <c r="G36" s="3"/>
      <c r="H36" s="3"/>
      <c r="J36" s="226"/>
      <c r="K36" s="3"/>
      <c r="L36" s="3"/>
      <c r="O36" s="227"/>
      <c r="Q36" s="94"/>
      <c r="R36" s="94"/>
      <c r="S36" s="94"/>
      <c r="T36" s="94"/>
      <c r="Y36" s="201" t="s">
        <v>92</v>
      </c>
      <c r="Z36" s="201"/>
    </row>
    <row r="37" ht="15.75" customHeight="1">
      <c r="A37" s="242">
        <v>46100.0</v>
      </c>
      <c r="B37" s="222" t="s">
        <v>50</v>
      </c>
      <c r="C37" s="206" t="s">
        <v>7</v>
      </c>
      <c r="D37" s="248">
        <v>46100.83112268519</v>
      </c>
      <c r="E37" s="3"/>
      <c r="F37" s="3"/>
      <c r="G37" s="3"/>
      <c r="H37" s="3"/>
      <c r="J37" s="226"/>
      <c r="K37" s="3"/>
      <c r="L37" s="3"/>
      <c r="O37" s="227"/>
      <c r="Q37" s="94"/>
      <c r="R37" s="94"/>
      <c r="S37" s="94"/>
      <c r="T37" s="94"/>
      <c r="Y37" s="201" t="s">
        <v>92</v>
      </c>
      <c r="Z37" s="201"/>
    </row>
    <row r="38" ht="15.75" customHeight="1">
      <c r="A38" s="242">
        <v>46100.0</v>
      </c>
      <c r="B38" s="222" t="s">
        <v>61</v>
      </c>
      <c r="C38" s="206" t="s">
        <v>7</v>
      </c>
      <c r="D38" s="248">
        <v>46100.83112268519</v>
      </c>
      <c r="E38" s="3"/>
      <c r="F38" s="3"/>
      <c r="G38" s="3"/>
      <c r="H38" s="3"/>
      <c r="J38" s="226"/>
      <c r="K38" s="3"/>
      <c r="L38" s="3"/>
      <c r="O38" s="227"/>
      <c r="Q38" s="94"/>
      <c r="R38" s="94"/>
      <c r="S38" s="94"/>
      <c r="T38" s="94"/>
      <c r="Y38" s="94" t="s">
        <v>92</v>
      </c>
    </row>
    <row r="39" ht="15.75" customHeight="1">
      <c r="A39" s="242">
        <v>46101.0</v>
      </c>
      <c r="B39" s="222" t="s">
        <v>78</v>
      </c>
      <c r="C39" s="206" t="s">
        <v>7</v>
      </c>
      <c r="D39" s="248">
        <v>46101.82896990741</v>
      </c>
      <c r="E39" s="3"/>
      <c r="F39" s="3"/>
      <c r="G39" s="3"/>
      <c r="H39" s="3"/>
      <c r="J39" s="226"/>
      <c r="K39" s="3"/>
      <c r="L39" s="3"/>
      <c r="O39" s="227"/>
      <c r="Q39" s="94"/>
      <c r="R39" s="94"/>
      <c r="S39" s="94"/>
      <c r="T39" s="94"/>
      <c r="Y39" s="94" t="s">
        <v>92</v>
      </c>
    </row>
    <row r="40" ht="15.75" customHeight="1">
      <c r="A40" s="242">
        <v>46101.0</v>
      </c>
      <c r="B40" s="222" t="s">
        <v>69</v>
      </c>
      <c r="C40" s="206" t="s">
        <v>7</v>
      </c>
      <c r="D40" s="248">
        <v>46101.82896990741</v>
      </c>
      <c r="E40" s="3"/>
      <c r="F40" s="3"/>
      <c r="G40" s="3"/>
      <c r="H40" s="3"/>
      <c r="J40" s="226"/>
      <c r="K40" s="3"/>
      <c r="L40" s="3"/>
      <c r="O40" s="227"/>
      <c r="Q40" s="94"/>
      <c r="R40" s="94"/>
      <c r="S40" s="94"/>
      <c r="T40" s="94"/>
      <c r="Y40" s="94" t="s">
        <v>92</v>
      </c>
    </row>
    <row r="41" ht="15.75" customHeight="1">
      <c r="A41" s="242">
        <v>46102.0</v>
      </c>
      <c r="B41" s="222" t="s">
        <v>59</v>
      </c>
      <c r="C41" s="206" t="s">
        <v>7</v>
      </c>
      <c r="D41" s="248">
        <v>46102.84150462963</v>
      </c>
      <c r="E41" s="3"/>
      <c r="F41" s="3"/>
      <c r="G41" s="3"/>
      <c r="H41" s="3"/>
      <c r="J41" s="226"/>
      <c r="K41" s="3"/>
      <c r="L41" s="3"/>
      <c r="O41" s="227"/>
      <c r="Q41" s="94"/>
      <c r="R41" s="94"/>
      <c r="S41" s="94"/>
      <c r="T41" s="94"/>
      <c r="Y41" s="94" t="s">
        <v>92</v>
      </c>
    </row>
    <row r="42" ht="15.75" customHeight="1">
      <c r="A42" s="242">
        <v>46102.0</v>
      </c>
      <c r="B42" s="222" t="s">
        <v>63</v>
      </c>
      <c r="C42" s="206" t="s">
        <v>7</v>
      </c>
      <c r="D42" s="248">
        <v>46102.84150462963</v>
      </c>
      <c r="E42" s="3"/>
      <c r="F42" s="3"/>
      <c r="G42" s="3"/>
      <c r="H42" s="3"/>
      <c r="J42" s="226"/>
      <c r="K42" s="3"/>
      <c r="L42" s="3"/>
      <c r="O42" s="227"/>
      <c r="Q42" s="94"/>
      <c r="R42" s="94"/>
      <c r="S42" s="94"/>
      <c r="T42" s="94"/>
      <c r="Y42" s="94" t="s">
        <v>92</v>
      </c>
    </row>
    <row r="43" ht="15.75" customHeight="1">
      <c r="A43" s="242">
        <v>46103.0</v>
      </c>
      <c r="B43" s="222" t="s">
        <v>62</v>
      </c>
      <c r="C43" s="206" t="s">
        <v>5</v>
      </c>
      <c r="D43" s="248">
        <v>46103.80975694444</v>
      </c>
      <c r="E43" s="3"/>
      <c r="F43" s="3"/>
      <c r="G43" s="3"/>
      <c r="H43" s="3"/>
      <c r="J43" s="226"/>
      <c r="K43" s="3"/>
      <c r="L43" s="3"/>
      <c r="O43" s="227"/>
      <c r="Q43" s="94"/>
      <c r="R43" s="94"/>
      <c r="S43" s="94"/>
      <c r="T43" s="94"/>
      <c r="Y43" s="94" t="s">
        <v>92</v>
      </c>
    </row>
    <row r="44" ht="15.75" customHeight="1">
      <c r="A44" s="242">
        <v>46104.0</v>
      </c>
      <c r="B44" s="222" t="s">
        <v>9</v>
      </c>
      <c r="C44" s="206" t="s">
        <v>7</v>
      </c>
      <c r="D44" s="248">
        <v>46104.833136574074</v>
      </c>
      <c r="E44" s="3"/>
      <c r="F44" s="3"/>
      <c r="G44" s="3"/>
      <c r="H44" s="3"/>
      <c r="J44" s="226"/>
      <c r="K44" s="3"/>
      <c r="L44" s="3"/>
      <c r="O44" s="227"/>
      <c r="Q44" s="94"/>
      <c r="R44" s="94"/>
      <c r="S44" s="94"/>
      <c r="T44" s="94"/>
      <c r="Y44" s="94" t="s">
        <v>92</v>
      </c>
    </row>
    <row r="45" ht="15.75" customHeight="1">
      <c r="A45" s="242">
        <v>46104.0</v>
      </c>
      <c r="B45" s="222"/>
      <c r="C45" s="206" t="s">
        <v>7</v>
      </c>
      <c r="D45" s="248">
        <v>46104.833136574074</v>
      </c>
      <c r="E45" s="3"/>
      <c r="F45" s="3"/>
      <c r="G45" s="3"/>
      <c r="H45" s="3"/>
      <c r="J45" s="226"/>
      <c r="K45" s="3"/>
      <c r="L45" s="3"/>
      <c r="O45" s="227"/>
      <c r="Q45" s="94"/>
      <c r="R45" s="94"/>
      <c r="S45" s="94"/>
      <c r="T45" s="94"/>
      <c r="Y45" s="94" t="s">
        <v>92</v>
      </c>
    </row>
    <row r="46" ht="15.75" customHeight="1">
      <c r="A46" s="242">
        <v>46105.0</v>
      </c>
      <c r="B46" s="222" t="s">
        <v>80</v>
      </c>
      <c r="C46" s="206" t="s">
        <v>5</v>
      </c>
      <c r="D46" s="248">
        <v>46105.84638888889</v>
      </c>
      <c r="E46" s="3"/>
      <c r="F46" s="3"/>
      <c r="G46" s="3"/>
      <c r="H46" s="3"/>
      <c r="J46" s="226"/>
      <c r="K46" s="3"/>
      <c r="L46" s="3"/>
      <c r="O46" s="227"/>
      <c r="Q46" s="94"/>
      <c r="R46" s="94"/>
      <c r="S46" s="94"/>
      <c r="T46" s="94"/>
    </row>
    <row r="47" ht="15.75" customHeight="1">
      <c r="A47" s="242">
        <v>46105.0</v>
      </c>
      <c r="B47" s="222" t="s">
        <v>65</v>
      </c>
      <c r="C47" s="206" t="s">
        <v>5</v>
      </c>
      <c r="D47" s="248">
        <v>46105.84638888889</v>
      </c>
      <c r="E47" s="3"/>
      <c r="F47" s="3"/>
      <c r="G47" s="3"/>
      <c r="H47" s="3"/>
      <c r="J47" s="226"/>
      <c r="K47" s="3"/>
      <c r="L47" s="3"/>
      <c r="O47" s="227"/>
      <c r="Q47" s="94"/>
      <c r="R47" s="94"/>
      <c r="S47" s="94"/>
      <c r="T47" s="94"/>
    </row>
    <row r="48" ht="15.75" customHeight="1">
      <c r="A48" s="242">
        <v>46106.0</v>
      </c>
      <c r="B48" s="222" t="s">
        <v>57</v>
      </c>
      <c r="C48" s="206" t="s">
        <v>7</v>
      </c>
      <c r="D48" s="248">
        <v>46106.839166666665</v>
      </c>
      <c r="E48" s="3"/>
      <c r="F48" s="3"/>
      <c r="G48" s="3"/>
      <c r="H48" s="3"/>
      <c r="J48" s="226"/>
      <c r="K48" s="3"/>
      <c r="L48" s="3"/>
      <c r="O48" s="227"/>
      <c r="Q48" s="94"/>
      <c r="R48" s="94"/>
      <c r="S48" s="94"/>
      <c r="T48" s="94"/>
    </row>
    <row r="49" ht="15.75" customHeight="1">
      <c r="A49" s="242">
        <v>46106.0</v>
      </c>
      <c r="B49" s="222" t="s">
        <v>54</v>
      </c>
      <c r="C49" s="206" t="s">
        <v>7</v>
      </c>
      <c r="D49" s="248">
        <v>46106.839166666665</v>
      </c>
      <c r="E49" s="3"/>
      <c r="F49" s="3"/>
      <c r="G49" s="3"/>
      <c r="H49" s="3"/>
      <c r="J49" s="226"/>
      <c r="K49" s="3"/>
      <c r="L49" s="3"/>
      <c r="O49" s="227"/>
      <c r="Q49" s="94"/>
      <c r="R49" s="94"/>
      <c r="S49" s="94"/>
      <c r="T49" s="94"/>
    </row>
    <row r="50" ht="15.75" customHeight="1">
      <c r="A50" s="242">
        <v>46107.0</v>
      </c>
      <c r="B50" s="222" t="s">
        <v>47</v>
      </c>
      <c r="C50" s="206" t="s">
        <v>7</v>
      </c>
      <c r="D50" s="248">
        <v>46107.828726851854</v>
      </c>
      <c r="E50" s="3"/>
      <c r="F50" s="3"/>
      <c r="G50" s="3"/>
      <c r="H50" s="3"/>
      <c r="J50" s="226"/>
      <c r="K50" s="3"/>
      <c r="L50" s="3"/>
      <c r="O50" s="227"/>
      <c r="Q50" s="94"/>
      <c r="R50" s="94"/>
      <c r="S50" s="94"/>
      <c r="T50" s="94"/>
    </row>
    <row r="51" ht="15.75" customHeight="1">
      <c r="A51" s="242">
        <v>46107.0</v>
      </c>
      <c r="B51" s="222" t="s">
        <v>7</v>
      </c>
      <c r="C51" s="206" t="s">
        <v>7</v>
      </c>
      <c r="D51" s="248">
        <v>46107.828726851854</v>
      </c>
      <c r="E51" s="3"/>
      <c r="F51" s="3"/>
      <c r="G51" s="3"/>
      <c r="H51" s="3"/>
      <c r="J51" s="226"/>
      <c r="K51" s="3"/>
      <c r="L51" s="3"/>
      <c r="O51" s="227"/>
      <c r="Q51" s="94"/>
      <c r="R51" s="94"/>
      <c r="S51" s="94"/>
      <c r="T51" s="94"/>
    </row>
    <row r="52" ht="15.75" customHeight="1">
      <c r="A52" s="242">
        <v>46108.0</v>
      </c>
      <c r="B52" s="222" t="s">
        <v>52</v>
      </c>
      <c r="C52" s="206" t="s">
        <v>7</v>
      </c>
      <c r="D52" s="248">
        <v>46108.84719907407</v>
      </c>
      <c r="E52" s="3"/>
      <c r="F52" s="3"/>
      <c r="G52" s="3"/>
      <c r="H52" s="3"/>
      <c r="J52" s="226"/>
      <c r="K52" s="3"/>
      <c r="L52" s="3"/>
      <c r="O52" s="227"/>
      <c r="Q52" s="94"/>
      <c r="R52" s="94"/>
      <c r="S52" s="94"/>
      <c r="T52" s="94"/>
    </row>
    <row r="53" ht="15.75" customHeight="1">
      <c r="A53" s="242">
        <v>46108.0</v>
      </c>
      <c r="B53" s="222" t="s">
        <v>66</v>
      </c>
      <c r="C53" s="206" t="s">
        <v>7</v>
      </c>
      <c r="D53" s="248">
        <v>46108.84719907407</v>
      </c>
      <c r="E53" s="3"/>
      <c r="F53" s="3"/>
      <c r="G53" s="3"/>
      <c r="H53" s="3"/>
      <c r="J53" s="226"/>
      <c r="K53" s="3"/>
      <c r="L53" s="3"/>
      <c r="O53" s="227"/>
      <c r="Q53" s="94"/>
      <c r="R53" s="94"/>
      <c r="S53" s="94"/>
      <c r="T53" s="94"/>
    </row>
    <row r="54" ht="15.75" customHeight="1">
      <c r="A54" s="242">
        <v>46109.0</v>
      </c>
      <c r="B54" s="222" t="s">
        <v>61</v>
      </c>
      <c r="C54" s="206" t="s">
        <v>7</v>
      </c>
      <c r="D54" s="248">
        <v>46109.82519675926</v>
      </c>
      <c r="E54" s="3"/>
      <c r="F54" s="3"/>
      <c r="G54" s="3"/>
      <c r="H54" s="3"/>
      <c r="J54" s="226"/>
      <c r="K54" s="3"/>
      <c r="L54" s="3"/>
      <c r="O54" s="227"/>
      <c r="Q54" s="94"/>
      <c r="R54" s="94"/>
      <c r="S54" s="94"/>
      <c r="T54" s="94"/>
    </row>
    <row r="55" ht="15.75" customHeight="1">
      <c r="A55" s="242">
        <v>46109.0</v>
      </c>
      <c r="B55" s="222" t="s">
        <v>5</v>
      </c>
      <c r="C55" s="206" t="s">
        <v>7</v>
      </c>
      <c r="D55" s="248">
        <v>46109.82519675926</v>
      </c>
      <c r="E55" s="3"/>
      <c r="F55" s="3"/>
      <c r="G55" s="3"/>
      <c r="H55" s="3"/>
      <c r="J55" s="226"/>
      <c r="K55" s="3"/>
      <c r="L55" s="3"/>
      <c r="O55" s="227"/>
      <c r="Q55" s="94"/>
      <c r="R55" s="94"/>
      <c r="S55" s="94"/>
      <c r="T55" s="94"/>
    </row>
    <row r="56" ht="15.75" customHeight="1">
      <c r="A56" s="242">
        <v>46110.0</v>
      </c>
      <c r="B56" s="222" t="s">
        <v>50</v>
      </c>
      <c r="C56" s="206" t="s">
        <v>7</v>
      </c>
      <c r="D56" s="248">
        <v>46110.84506944445</v>
      </c>
      <c r="E56" s="3"/>
      <c r="F56" s="3"/>
      <c r="G56" s="3"/>
      <c r="H56" s="3"/>
      <c r="J56" s="226"/>
      <c r="K56" s="3"/>
      <c r="L56" s="3"/>
      <c r="O56" s="227"/>
      <c r="Q56" s="94"/>
      <c r="R56" s="94"/>
      <c r="S56" s="94"/>
      <c r="T56" s="94"/>
    </row>
    <row r="57" ht="15.75" customHeight="1">
      <c r="A57" s="242">
        <v>46110.0</v>
      </c>
      <c r="B57" s="222" t="s">
        <v>73</v>
      </c>
      <c r="C57" s="206" t="s">
        <v>7</v>
      </c>
      <c r="D57" s="248">
        <v>46110.84506944445</v>
      </c>
      <c r="E57" s="3"/>
      <c r="F57" s="3"/>
      <c r="G57" s="3"/>
      <c r="H57" s="3"/>
      <c r="J57" s="226"/>
      <c r="K57" s="3"/>
      <c r="L57" s="3"/>
      <c r="O57" s="227"/>
      <c r="Q57" s="94"/>
      <c r="R57" s="94"/>
      <c r="S57" s="94"/>
      <c r="T57" s="94"/>
    </row>
    <row r="58" ht="15.75" customHeight="1">
      <c r="A58" s="242">
        <v>46111.0</v>
      </c>
      <c r="B58" s="222" t="s">
        <v>49</v>
      </c>
      <c r="C58" s="206" t="s">
        <v>9</v>
      </c>
      <c r="D58" s="248">
        <v>46111.84730324074</v>
      </c>
      <c r="E58" s="3"/>
      <c r="F58" s="3"/>
      <c r="G58" s="3"/>
      <c r="H58" s="3"/>
      <c r="J58" s="226"/>
      <c r="K58" s="3"/>
      <c r="L58" s="3"/>
      <c r="O58" s="227"/>
      <c r="Q58" s="94"/>
      <c r="R58" s="94"/>
      <c r="S58" s="94"/>
      <c r="T58" s="94"/>
    </row>
    <row r="59" ht="15.75" customHeight="1">
      <c r="A59" s="242">
        <v>46111.0</v>
      </c>
      <c r="B59" s="222" t="s">
        <v>78</v>
      </c>
      <c r="C59" s="206" t="s">
        <v>9</v>
      </c>
      <c r="D59" s="248">
        <v>46111.84730324074</v>
      </c>
      <c r="E59" s="3"/>
      <c r="F59" s="3"/>
      <c r="G59" s="3"/>
      <c r="H59" s="3"/>
      <c r="J59" s="226"/>
      <c r="K59" s="3"/>
      <c r="L59" s="3"/>
      <c r="O59" s="227"/>
      <c r="Q59" s="94"/>
      <c r="R59" s="94"/>
      <c r="S59" s="94"/>
      <c r="T59" s="94"/>
    </row>
    <row r="60" ht="15.75" customHeight="1">
      <c r="A60" s="242">
        <v>46112.0</v>
      </c>
      <c r="B60" s="222" t="s">
        <v>59</v>
      </c>
      <c r="C60" s="206"/>
      <c r="D60" s="248"/>
      <c r="E60" s="3"/>
      <c r="F60" s="3"/>
      <c r="G60" s="3"/>
      <c r="H60" s="3"/>
      <c r="J60" s="226"/>
      <c r="K60" s="3"/>
      <c r="L60" s="3"/>
      <c r="O60" s="227"/>
      <c r="Q60" s="94"/>
      <c r="R60" s="94"/>
      <c r="S60" s="94"/>
      <c r="T60" s="94"/>
    </row>
    <row r="61" ht="15.75" customHeight="1">
      <c r="A61" s="242">
        <v>46112.0</v>
      </c>
      <c r="B61" s="222" t="s">
        <v>69</v>
      </c>
      <c r="C61" s="206"/>
      <c r="D61" s="248"/>
      <c r="E61" s="3"/>
      <c r="F61" s="3"/>
      <c r="G61" s="3"/>
      <c r="H61" s="3"/>
      <c r="J61" s="226"/>
      <c r="K61" s="3"/>
      <c r="L61" s="3"/>
      <c r="O61" s="227"/>
      <c r="Q61" s="94"/>
      <c r="R61" s="94"/>
      <c r="S61" s="94"/>
      <c r="T61" s="94"/>
    </row>
    <row r="62" ht="15.75" customHeight="1">
      <c r="A62" s="242">
        <v>46113.0</v>
      </c>
      <c r="B62" s="222" t="s">
        <v>63</v>
      </c>
      <c r="C62" s="206" t="s">
        <v>9</v>
      </c>
      <c r="D62" s="248">
        <v>46113.811423611114</v>
      </c>
      <c r="E62" s="3"/>
      <c r="F62" s="3"/>
      <c r="G62" s="3"/>
      <c r="H62" s="3"/>
      <c r="J62" s="226"/>
      <c r="K62" s="3"/>
      <c r="L62" s="3"/>
      <c r="O62" s="227"/>
      <c r="Q62" s="94"/>
      <c r="R62" s="94"/>
      <c r="S62" s="94"/>
      <c r="T62" s="94"/>
    </row>
    <row r="63" ht="15.75" customHeight="1">
      <c r="A63" s="242">
        <v>46113.0</v>
      </c>
      <c r="B63" s="222" t="s">
        <v>62</v>
      </c>
      <c r="C63" s="206" t="s">
        <v>9</v>
      </c>
      <c r="D63" s="248">
        <v>46113.811423611114</v>
      </c>
      <c r="E63" s="3"/>
      <c r="F63" s="3"/>
      <c r="G63" s="3"/>
      <c r="H63" s="3"/>
      <c r="J63" s="226"/>
      <c r="K63" s="3"/>
      <c r="L63" s="3"/>
      <c r="O63" s="227"/>
      <c r="Q63" s="94"/>
      <c r="R63" s="94"/>
      <c r="S63" s="94"/>
      <c r="T63" s="94"/>
    </row>
    <row r="64" ht="15.75" customHeight="1">
      <c r="A64" s="242">
        <v>46114.0</v>
      </c>
      <c r="B64" s="222" t="s">
        <v>9</v>
      </c>
      <c r="C64" s="206" t="s">
        <v>5</v>
      </c>
      <c r="D64" s="248">
        <v>46114.842997685184</v>
      </c>
      <c r="E64" s="3"/>
      <c r="F64" s="3"/>
      <c r="G64" s="3"/>
      <c r="H64" s="3"/>
      <c r="J64" s="226"/>
      <c r="K64" s="3"/>
      <c r="L64" s="3"/>
      <c r="O64" s="227"/>
      <c r="Q64" s="94"/>
      <c r="R64" s="94"/>
      <c r="S64" s="94"/>
      <c r="T64" s="94"/>
    </row>
    <row r="65" ht="15.75" customHeight="1">
      <c r="A65" s="242">
        <v>46114.0</v>
      </c>
      <c r="B65" s="222"/>
      <c r="C65" s="206" t="s">
        <v>5</v>
      </c>
      <c r="D65" s="248">
        <v>46114.842997685184</v>
      </c>
      <c r="E65" s="3"/>
      <c r="F65" s="3"/>
      <c r="G65" s="3"/>
      <c r="H65" s="3"/>
      <c r="J65" s="226"/>
      <c r="K65" s="3"/>
      <c r="L65" s="3"/>
      <c r="O65" s="227"/>
      <c r="Q65" s="94"/>
      <c r="R65" s="94"/>
      <c r="S65" s="94"/>
      <c r="T65" s="94"/>
    </row>
    <row r="66" ht="15.75" customHeight="1">
      <c r="A66" s="242">
        <v>46115.0</v>
      </c>
      <c r="B66" s="222" t="s">
        <v>80</v>
      </c>
      <c r="C66" s="206" t="s">
        <v>7</v>
      </c>
      <c r="D66" s="248">
        <v>46115.82774305555</v>
      </c>
      <c r="E66" s="3"/>
      <c r="F66" s="3"/>
      <c r="G66" s="3"/>
      <c r="H66" s="3"/>
      <c r="J66" s="226"/>
      <c r="K66" s="3"/>
      <c r="L66" s="3"/>
      <c r="O66" s="227"/>
      <c r="Q66" s="94"/>
      <c r="R66" s="94"/>
      <c r="S66" s="94"/>
      <c r="T66" s="94"/>
    </row>
    <row r="67" ht="15.75" customHeight="1">
      <c r="A67" s="204">
        <v>46115.0</v>
      </c>
      <c r="B67" s="222" t="s">
        <v>65</v>
      </c>
      <c r="C67" s="206" t="s">
        <v>7</v>
      </c>
      <c r="D67" s="229">
        <v>46115.82774305555</v>
      </c>
      <c r="E67" s="3"/>
      <c r="F67" s="3"/>
      <c r="G67" s="3"/>
      <c r="H67" s="3"/>
      <c r="J67" s="226"/>
      <c r="K67" s="3"/>
      <c r="L67" s="3"/>
      <c r="O67" s="227"/>
      <c r="Q67" s="94"/>
      <c r="R67" s="94"/>
      <c r="S67" s="94"/>
      <c r="T67" s="94"/>
    </row>
    <row r="68" ht="15.75" customHeight="1">
      <c r="A68" s="204">
        <v>46116.0</v>
      </c>
      <c r="B68" s="222" t="s">
        <v>57</v>
      </c>
      <c r="C68" s="206" t="s">
        <v>7</v>
      </c>
      <c r="D68" s="225">
        <v>46116.82837962963</v>
      </c>
      <c r="E68" s="3"/>
      <c r="F68" s="3"/>
      <c r="G68" s="3"/>
      <c r="H68" s="3"/>
      <c r="J68" s="226"/>
      <c r="K68" s="3"/>
      <c r="L68" s="3"/>
      <c r="O68" s="227"/>
      <c r="Q68" s="94"/>
      <c r="R68" s="94"/>
      <c r="S68" s="94"/>
      <c r="T68" s="94"/>
    </row>
    <row r="69" ht="15.75" customHeight="1">
      <c r="A69" s="204">
        <v>46116.0</v>
      </c>
      <c r="B69" s="222" t="s">
        <v>47</v>
      </c>
      <c r="C69" s="206" t="s">
        <v>7</v>
      </c>
      <c r="D69" s="225">
        <v>46116.82837962963</v>
      </c>
      <c r="E69" s="3"/>
      <c r="F69" s="3"/>
      <c r="G69" s="3"/>
      <c r="H69" s="3"/>
      <c r="J69" s="226"/>
      <c r="K69" s="3"/>
      <c r="L69" s="3"/>
      <c r="O69" s="227"/>
      <c r="Q69" s="94"/>
      <c r="R69" s="94"/>
      <c r="S69" s="94"/>
      <c r="T69" s="94"/>
    </row>
    <row r="70" ht="15.75" customHeight="1">
      <c r="A70" s="204">
        <v>46117.0</v>
      </c>
      <c r="B70" s="222" t="s">
        <v>7</v>
      </c>
      <c r="C70" s="206" t="s">
        <v>5</v>
      </c>
      <c r="D70" s="225">
        <v>46117.83697916667</v>
      </c>
      <c r="E70" s="3"/>
      <c r="F70" s="3"/>
      <c r="G70" s="3"/>
      <c r="H70" s="3"/>
      <c r="J70" s="226"/>
      <c r="K70" s="3"/>
      <c r="L70" s="3"/>
      <c r="O70" s="227"/>
      <c r="Q70" s="94"/>
      <c r="R70" s="94"/>
      <c r="S70" s="94"/>
      <c r="T70" s="94"/>
    </row>
    <row r="71" ht="15.75" customHeight="1">
      <c r="A71" s="204">
        <v>46117.0</v>
      </c>
      <c r="B71" s="222" t="s">
        <v>54</v>
      </c>
      <c r="C71" s="206" t="s">
        <v>5</v>
      </c>
      <c r="D71" s="225">
        <v>46117.83697916667</v>
      </c>
      <c r="E71" s="3"/>
      <c r="F71" s="3"/>
      <c r="G71" s="3"/>
      <c r="H71" s="3"/>
      <c r="J71" s="226"/>
      <c r="K71" s="3"/>
      <c r="L71" s="3"/>
      <c r="O71" s="227"/>
      <c r="Q71" s="94"/>
      <c r="R71" s="94"/>
      <c r="S71" s="94"/>
      <c r="T71" s="94"/>
    </row>
    <row r="72" ht="15.75" customHeight="1">
      <c r="A72" s="204">
        <v>46118.0</v>
      </c>
      <c r="B72" s="222" t="s">
        <v>52</v>
      </c>
      <c r="C72" s="206" t="s">
        <v>7</v>
      </c>
      <c r="D72" s="225">
        <v>46118.80915509259</v>
      </c>
      <c r="E72" s="3"/>
      <c r="F72" s="3"/>
      <c r="G72" s="3"/>
      <c r="H72" s="3"/>
      <c r="J72" s="226"/>
      <c r="K72" s="3"/>
      <c r="L72" s="3"/>
      <c r="O72" s="227"/>
      <c r="Q72" s="94"/>
      <c r="R72" s="94"/>
      <c r="S72" s="94"/>
      <c r="T72" s="94"/>
    </row>
    <row r="73" ht="15.75" customHeight="1">
      <c r="A73" s="204">
        <v>46118.0</v>
      </c>
      <c r="B73" s="222" t="s">
        <v>66</v>
      </c>
      <c r="C73" s="206" t="s">
        <v>7</v>
      </c>
      <c r="D73" s="225">
        <v>46118.80915509259</v>
      </c>
      <c r="E73" s="3"/>
      <c r="F73" s="3"/>
      <c r="G73" s="3"/>
      <c r="H73" s="3"/>
      <c r="J73" s="226"/>
      <c r="K73" s="3"/>
      <c r="L73" s="3"/>
      <c r="O73" s="227"/>
      <c r="Q73" s="94"/>
      <c r="R73" s="94"/>
      <c r="S73" s="94"/>
      <c r="T73" s="94"/>
    </row>
    <row r="74" ht="15.75" customHeight="1">
      <c r="A74" s="204">
        <v>46119.0</v>
      </c>
      <c r="B74" s="222" t="s">
        <v>61</v>
      </c>
      <c r="C74" s="206" t="s">
        <v>5</v>
      </c>
      <c r="D74" s="225">
        <v>46119.80674768519</v>
      </c>
      <c r="E74" s="3"/>
      <c r="F74" s="3"/>
      <c r="G74" s="3"/>
      <c r="H74" s="3"/>
      <c r="J74" s="226"/>
      <c r="K74" s="3"/>
      <c r="L74" s="3"/>
      <c r="O74" s="227"/>
      <c r="Q74" s="94"/>
      <c r="R74" s="94"/>
      <c r="S74" s="94"/>
      <c r="T74" s="94"/>
    </row>
    <row r="75" ht="15.75" customHeight="1">
      <c r="A75" s="204">
        <v>46119.0</v>
      </c>
      <c r="B75" s="222" t="s">
        <v>5</v>
      </c>
      <c r="C75" s="206" t="s">
        <v>5</v>
      </c>
      <c r="D75" s="225">
        <v>46119.80674768519</v>
      </c>
      <c r="E75" s="3"/>
      <c r="F75" s="3"/>
      <c r="G75" s="3"/>
      <c r="H75" s="3"/>
      <c r="J75" s="226"/>
      <c r="K75" s="3"/>
      <c r="L75" s="3"/>
      <c r="O75" s="227"/>
      <c r="Q75" s="94"/>
      <c r="R75" s="94"/>
      <c r="S75" s="94"/>
      <c r="T75" s="94"/>
    </row>
    <row r="76" ht="15.75" customHeight="1">
      <c r="A76" s="204">
        <v>46120.0</v>
      </c>
      <c r="B76" s="222" t="s">
        <v>50</v>
      </c>
      <c r="C76" s="206" t="s">
        <v>7</v>
      </c>
      <c r="D76" s="225">
        <v>46120.825520833336</v>
      </c>
      <c r="E76" s="3"/>
      <c r="F76" s="3"/>
      <c r="G76" s="3"/>
      <c r="H76" s="3"/>
      <c r="J76" s="226"/>
      <c r="K76" s="3"/>
      <c r="L76" s="3"/>
      <c r="O76" s="227"/>
      <c r="Q76" s="94"/>
      <c r="R76" s="94"/>
      <c r="S76" s="94"/>
      <c r="T76" s="94"/>
    </row>
    <row r="77" ht="15.75" customHeight="1">
      <c r="A77" s="204">
        <v>46120.0</v>
      </c>
      <c r="B77" s="222" t="s">
        <v>70</v>
      </c>
      <c r="C77" s="206" t="s">
        <v>7</v>
      </c>
      <c r="D77" s="225">
        <v>46120.825520833336</v>
      </c>
      <c r="E77" s="3"/>
      <c r="F77" s="3"/>
      <c r="G77" s="3"/>
      <c r="H77" s="3"/>
      <c r="J77" s="226"/>
      <c r="K77" s="3"/>
      <c r="L77" s="3"/>
      <c r="O77" s="227"/>
      <c r="Q77" s="94"/>
      <c r="R77" s="94"/>
      <c r="S77" s="94"/>
      <c r="T77" s="94"/>
    </row>
    <row r="78" ht="15.75" customHeight="1">
      <c r="A78" s="204">
        <v>46121.0</v>
      </c>
      <c r="B78" s="222" t="s">
        <v>49</v>
      </c>
      <c r="C78" s="206" t="s">
        <v>3</v>
      </c>
      <c r="D78" s="229">
        <v>46121.83671296296</v>
      </c>
      <c r="E78" s="3"/>
      <c r="F78" s="3"/>
      <c r="G78" s="3"/>
      <c r="H78" s="3"/>
      <c r="J78" s="226"/>
      <c r="K78" s="3"/>
      <c r="L78" s="3"/>
      <c r="O78" s="227"/>
      <c r="Q78" s="94"/>
      <c r="R78" s="94"/>
      <c r="S78" s="94"/>
      <c r="T78" s="94"/>
    </row>
    <row r="79" ht="15.75" customHeight="1">
      <c r="A79" s="204">
        <v>46121.0</v>
      </c>
      <c r="B79" s="222" t="s">
        <v>62</v>
      </c>
      <c r="C79" s="206" t="s">
        <v>3</v>
      </c>
      <c r="D79" s="229">
        <v>46121.83671296296</v>
      </c>
      <c r="E79" s="3"/>
      <c r="F79" s="3"/>
      <c r="G79" s="3"/>
      <c r="H79" s="3"/>
      <c r="J79" s="226"/>
      <c r="K79" s="3"/>
      <c r="L79" s="3"/>
      <c r="O79" s="227"/>
      <c r="Q79" s="94"/>
      <c r="R79" s="94"/>
      <c r="S79" s="94"/>
      <c r="T79" s="94"/>
    </row>
    <row r="80" ht="15.75" customHeight="1">
      <c r="A80" s="204">
        <v>46122.0</v>
      </c>
      <c r="B80" s="222" t="s">
        <v>73</v>
      </c>
      <c r="C80" s="206" t="s">
        <v>9</v>
      </c>
      <c r="D80" s="229">
        <v>46122.852002314816</v>
      </c>
      <c r="E80" s="3"/>
      <c r="F80" s="3"/>
      <c r="G80" s="3"/>
      <c r="H80" s="3"/>
      <c r="J80" s="226"/>
      <c r="K80" s="3"/>
      <c r="L80" s="3"/>
      <c r="O80" s="227"/>
      <c r="Q80" s="94"/>
      <c r="R80" s="94"/>
      <c r="S80" s="94"/>
      <c r="T80" s="94"/>
    </row>
    <row r="81" ht="15.75" customHeight="1">
      <c r="A81" s="204">
        <v>46122.0</v>
      </c>
      <c r="B81" s="222" t="s">
        <v>59</v>
      </c>
      <c r="C81" s="206" t="s">
        <v>9</v>
      </c>
      <c r="D81" s="229">
        <v>46122.852002314816</v>
      </c>
      <c r="E81" s="3"/>
      <c r="F81" s="3"/>
      <c r="G81" s="3"/>
      <c r="H81" s="3"/>
      <c r="J81" s="226"/>
      <c r="K81" s="3"/>
      <c r="L81" s="3"/>
      <c r="O81" s="227"/>
      <c r="Q81" s="94"/>
      <c r="R81" s="94"/>
      <c r="S81" s="94"/>
      <c r="T81" s="94"/>
    </row>
    <row r="82" ht="15.75" customHeight="1">
      <c r="A82" s="204">
        <v>46123.0</v>
      </c>
      <c r="B82" s="222" t="s">
        <v>53</v>
      </c>
      <c r="C82" s="206" t="s">
        <v>9</v>
      </c>
      <c r="D82" s="207">
        <v>46123.8280787037</v>
      </c>
      <c r="E82" s="3"/>
      <c r="F82" s="3"/>
      <c r="G82" s="3"/>
      <c r="H82" s="3"/>
      <c r="J82" s="226"/>
      <c r="K82" s="3"/>
      <c r="L82" s="3"/>
      <c r="O82" s="227"/>
      <c r="Q82" s="94"/>
      <c r="R82" s="94"/>
      <c r="S82" s="94"/>
      <c r="T82" s="94"/>
    </row>
    <row r="83" ht="15.75" customHeight="1">
      <c r="A83" s="204">
        <v>46123.0</v>
      </c>
      <c r="B83" s="222" t="s">
        <v>78</v>
      </c>
      <c r="C83" s="206" t="s">
        <v>9</v>
      </c>
      <c r="D83" s="207">
        <v>46123.8280787037</v>
      </c>
      <c r="E83" s="3"/>
      <c r="F83" s="3"/>
      <c r="G83" s="3"/>
      <c r="H83" s="3"/>
      <c r="J83" s="226"/>
      <c r="K83" s="3"/>
      <c r="L83" s="3"/>
      <c r="O83" s="227"/>
      <c r="Q83" s="94"/>
      <c r="R83" s="94"/>
      <c r="S83" s="94"/>
      <c r="T83" s="94"/>
    </row>
    <row r="84" ht="15.75" customHeight="1">
      <c r="A84" s="204">
        <v>46124.0</v>
      </c>
      <c r="B84" s="222" t="s">
        <v>69</v>
      </c>
      <c r="C84" s="206" t="s">
        <v>5</v>
      </c>
      <c r="D84" s="207">
        <v>46124.84289351852</v>
      </c>
      <c r="E84" s="3"/>
      <c r="F84" s="3"/>
      <c r="G84" s="3"/>
      <c r="H84" s="3"/>
      <c r="J84" s="226"/>
      <c r="K84" s="3"/>
      <c r="L84" s="3"/>
      <c r="O84" s="227"/>
      <c r="Q84" s="94"/>
      <c r="R84" s="94"/>
      <c r="S84" s="94"/>
      <c r="T84" s="94"/>
    </row>
    <row r="85" ht="15.75" customHeight="1">
      <c r="A85" s="204">
        <v>46124.0</v>
      </c>
      <c r="B85" s="222" t="s">
        <v>63</v>
      </c>
      <c r="C85" s="206" t="s">
        <v>5</v>
      </c>
      <c r="D85" s="207">
        <v>46124.84289351852</v>
      </c>
      <c r="E85" s="3"/>
      <c r="F85" s="3"/>
      <c r="G85" s="3"/>
      <c r="H85" s="3"/>
      <c r="J85" s="226"/>
      <c r="K85" s="3"/>
      <c r="L85" s="3"/>
      <c r="O85" s="227"/>
      <c r="Q85" s="94"/>
      <c r="R85" s="94"/>
      <c r="S85" s="94"/>
      <c r="T85" s="94"/>
    </row>
    <row r="86" ht="15.75" customHeight="1">
      <c r="A86" s="204">
        <v>46125.0</v>
      </c>
      <c r="B86" s="222" t="s">
        <v>9</v>
      </c>
      <c r="C86" s="206" t="s">
        <v>7</v>
      </c>
      <c r="D86" s="207">
        <v>46125.84011574074</v>
      </c>
      <c r="E86" s="3"/>
      <c r="F86" s="3"/>
      <c r="G86" s="3"/>
      <c r="H86" s="3"/>
      <c r="J86" s="226"/>
      <c r="K86" s="3"/>
      <c r="L86" s="3"/>
      <c r="O86" s="232"/>
      <c r="P86" s="233"/>
      <c r="Q86" s="233"/>
      <c r="R86" s="233"/>
      <c r="S86" s="233"/>
      <c r="T86" s="233"/>
      <c r="U86" s="233"/>
      <c r="V86" s="233"/>
      <c r="W86" s="233"/>
      <c r="X86" s="233"/>
    </row>
    <row r="87" ht="15.75" customHeight="1">
      <c r="A87" s="204">
        <v>46125.0</v>
      </c>
      <c r="B87" s="222" t="s">
        <v>65</v>
      </c>
      <c r="C87" s="206" t="s">
        <v>7</v>
      </c>
      <c r="D87" s="207">
        <v>46125.84011574074</v>
      </c>
      <c r="E87" s="3"/>
      <c r="F87" s="3"/>
      <c r="G87" s="3"/>
      <c r="H87" s="3"/>
      <c r="J87" s="226"/>
      <c r="K87" s="3"/>
      <c r="L87" s="3"/>
      <c r="O87" s="232"/>
      <c r="P87" s="233"/>
      <c r="Q87" s="233"/>
      <c r="R87" s="233"/>
      <c r="S87" s="233"/>
      <c r="T87" s="233"/>
      <c r="U87" s="233"/>
      <c r="V87" s="233"/>
      <c r="W87" s="233"/>
      <c r="X87" s="233"/>
    </row>
    <row r="88" ht="15.75" customHeight="1">
      <c r="A88" s="204">
        <v>46126.0</v>
      </c>
      <c r="B88" s="222" t="s">
        <v>47</v>
      </c>
      <c r="C88" s="206" t="s">
        <v>5</v>
      </c>
      <c r="D88" s="207">
        <v>46126.82592592593</v>
      </c>
      <c r="E88" s="3"/>
      <c r="F88" s="3"/>
      <c r="G88" s="3"/>
      <c r="H88" s="3"/>
      <c r="J88" s="226"/>
      <c r="K88" s="3"/>
      <c r="L88" s="3"/>
      <c r="O88" s="232"/>
      <c r="P88" s="233"/>
      <c r="Q88" s="233"/>
      <c r="R88" s="233"/>
      <c r="S88" s="233"/>
      <c r="T88" s="233"/>
      <c r="U88" s="233"/>
      <c r="V88" s="233"/>
      <c r="W88" s="233"/>
      <c r="X88" s="233"/>
    </row>
    <row r="89" ht="15.75" customHeight="1">
      <c r="A89" s="204">
        <v>46126.0</v>
      </c>
      <c r="B89" s="222" t="s">
        <v>80</v>
      </c>
      <c r="C89" s="206" t="s">
        <v>5</v>
      </c>
      <c r="D89" s="207">
        <v>46126.82592592593</v>
      </c>
      <c r="E89" s="3"/>
      <c r="F89" s="3"/>
      <c r="G89" s="3"/>
      <c r="H89" s="3"/>
      <c r="J89" s="226"/>
      <c r="K89" s="3"/>
      <c r="L89" s="3"/>
      <c r="O89" s="232"/>
      <c r="P89" s="233"/>
      <c r="Q89" s="233"/>
      <c r="R89" s="233"/>
      <c r="S89" s="233"/>
      <c r="T89" s="233"/>
      <c r="U89" s="233"/>
      <c r="V89" s="233"/>
      <c r="W89" s="233"/>
      <c r="X89" s="233"/>
    </row>
    <row r="90" ht="15.75" customHeight="1">
      <c r="A90" s="204">
        <v>46127.0</v>
      </c>
      <c r="B90" s="222"/>
      <c r="C90" s="206" t="s">
        <v>7</v>
      </c>
      <c r="D90" s="207">
        <v>46127.84108796297</v>
      </c>
      <c r="E90" s="3"/>
      <c r="F90" s="3"/>
      <c r="G90" s="3"/>
      <c r="H90" s="3"/>
      <c r="J90" s="226"/>
      <c r="K90" s="3"/>
      <c r="L90" s="3"/>
      <c r="O90" s="232"/>
      <c r="P90" s="233"/>
      <c r="Q90" s="233"/>
      <c r="R90" s="233"/>
      <c r="S90" s="233"/>
      <c r="T90" s="233"/>
      <c r="U90" s="233"/>
      <c r="V90" s="233"/>
      <c r="W90" s="233"/>
      <c r="X90" s="233"/>
    </row>
    <row r="91" ht="15.75" customHeight="1">
      <c r="A91" s="204">
        <v>46127.0</v>
      </c>
      <c r="B91" s="222" t="s">
        <v>57</v>
      </c>
      <c r="C91" s="206" t="s">
        <v>7</v>
      </c>
      <c r="D91" s="207">
        <v>46127.84108796297</v>
      </c>
      <c r="E91" s="3"/>
      <c r="F91" s="3"/>
      <c r="G91" s="3"/>
      <c r="H91" s="3"/>
      <c r="J91" s="226"/>
      <c r="K91" s="3"/>
      <c r="L91" s="3"/>
      <c r="O91" s="232"/>
      <c r="P91" s="233"/>
      <c r="Q91" s="233"/>
      <c r="R91" s="233"/>
      <c r="S91" s="233"/>
      <c r="T91" s="233"/>
      <c r="U91" s="233"/>
      <c r="V91" s="233"/>
      <c r="W91" s="233"/>
      <c r="X91" s="233"/>
    </row>
    <row r="92" ht="15.75" customHeight="1">
      <c r="A92" s="204">
        <v>46128.0</v>
      </c>
      <c r="B92" s="222" t="s">
        <v>7</v>
      </c>
      <c r="C92" s="206" t="s">
        <v>9</v>
      </c>
      <c r="D92" s="207">
        <v>46128.80940972222</v>
      </c>
      <c r="E92" s="3"/>
      <c r="F92" s="3"/>
      <c r="G92" s="3"/>
      <c r="H92" s="3"/>
      <c r="J92" s="226"/>
      <c r="K92" s="3"/>
      <c r="L92" s="3"/>
      <c r="O92" s="227"/>
      <c r="Q92" s="94"/>
      <c r="R92" s="94"/>
      <c r="S92" s="94"/>
      <c r="T92" s="94"/>
    </row>
    <row r="93" ht="15.75" customHeight="1">
      <c r="A93" s="204">
        <v>46128.0</v>
      </c>
      <c r="B93" s="222" t="s">
        <v>52</v>
      </c>
      <c r="C93" s="206" t="s">
        <v>9</v>
      </c>
      <c r="D93" s="207">
        <v>46128.80940972222</v>
      </c>
      <c r="E93" s="3"/>
      <c r="F93" s="3"/>
      <c r="G93" s="3"/>
      <c r="H93" s="3"/>
      <c r="J93" s="226"/>
      <c r="K93" s="3"/>
      <c r="L93" s="3"/>
      <c r="O93" s="227"/>
      <c r="Q93" s="94"/>
      <c r="R93" s="94"/>
      <c r="S93" s="94"/>
      <c r="T93" s="94"/>
    </row>
    <row r="94" ht="15.75" customHeight="1">
      <c r="A94" s="204">
        <v>46129.0</v>
      </c>
      <c r="B94" s="222" t="s">
        <v>54</v>
      </c>
      <c r="C94" s="206" t="s">
        <v>9</v>
      </c>
      <c r="D94" s="207">
        <v>46129.83929398148</v>
      </c>
      <c r="E94" s="3"/>
      <c r="F94" s="3"/>
      <c r="G94" s="3"/>
      <c r="H94" s="3"/>
      <c r="J94" s="226"/>
      <c r="K94" s="3"/>
      <c r="L94" s="3"/>
      <c r="O94" s="227"/>
      <c r="Q94" s="94"/>
      <c r="R94" s="94"/>
      <c r="S94" s="94"/>
      <c r="T94" s="94"/>
    </row>
    <row r="95" ht="15.75" customHeight="1">
      <c r="A95" s="204">
        <v>46129.0</v>
      </c>
      <c r="B95" s="222" t="s">
        <v>66</v>
      </c>
      <c r="C95" s="206" t="s">
        <v>9</v>
      </c>
      <c r="D95" s="207">
        <v>46129.83929398148</v>
      </c>
      <c r="E95" s="3"/>
      <c r="F95" s="3"/>
      <c r="G95" s="3"/>
      <c r="H95" s="3"/>
      <c r="J95" s="226"/>
      <c r="K95" s="3"/>
      <c r="L95" s="3"/>
      <c r="O95" s="227"/>
      <c r="Q95" s="94"/>
      <c r="R95" s="94"/>
      <c r="S95" s="94"/>
      <c r="T95" s="94"/>
    </row>
    <row r="96" ht="15.75" customHeight="1">
      <c r="A96" s="204">
        <v>46130.0</v>
      </c>
      <c r="B96" s="222" t="s">
        <v>62</v>
      </c>
      <c r="C96" s="206" t="s">
        <v>9</v>
      </c>
      <c r="D96" s="207">
        <v>46130.83552083333</v>
      </c>
      <c r="E96" s="3"/>
      <c r="F96" s="3"/>
      <c r="G96" s="3"/>
      <c r="H96" s="3"/>
      <c r="J96" s="226"/>
      <c r="K96" s="3"/>
      <c r="L96" s="3"/>
      <c r="O96" s="227"/>
      <c r="Q96" s="94"/>
      <c r="R96" s="94"/>
      <c r="S96" s="94"/>
      <c r="T96" s="94"/>
    </row>
    <row r="97" ht="15.75" customHeight="1">
      <c r="A97" s="204">
        <v>46130.0</v>
      </c>
      <c r="B97" s="222" t="s">
        <v>5</v>
      </c>
      <c r="C97" s="206" t="s">
        <v>9</v>
      </c>
      <c r="D97" s="207">
        <v>46130.83552083333</v>
      </c>
      <c r="E97" s="3"/>
      <c r="F97" s="3"/>
      <c r="G97" s="3"/>
      <c r="H97" s="3"/>
      <c r="J97" s="226"/>
      <c r="K97" s="3"/>
      <c r="L97" s="3"/>
      <c r="O97" s="227"/>
      <c r="Q97" s="94"/>
      <c r="R97" s="94"/>
      <c r="S97" s="94"/>
      <c r="T97" s="94"/>
    </row>
    <row r="98" ht="15.75" customHeight="1">
      <c r="A98" s="204">
        <v>46131.0</v>
      </c>
      <c r="B98" s="222" t="s">
        <v>50</v>
      </c>
      <c r="C98" s="206" t="s">
        <v>5</v>
      </c>
      <c r="D98" s="207">
        <v>46132.347719907404</v>
      </c>
      <c r="E98" s="3"/>
      <c r="F98" s="3"/>
      <c r="G98" s="3"/>
      <c r="H98" s="3"/>
      <c r="J98" s="226"/>
      <c r="K98" s="3"/>
      <c r="L98" s="3"/>
      <c r="O98" s="227"/>
      <c r="Q98" s="94"/>
      <c r="R98" s="94"/>
      <c r="S98" s="94"/>
      <c r="T98" s="94"/>
    </row>
    <row r="99" ht="15.75" customHeight="1">
      <c r="A99" s="204">
        <v>46131.0</v>
      </c>
      <c r="B99" s="222" t="s">
        <v>70</v>
      </c>
      <c r="C99" s="206" t="s">
        <v>5</v>
      </c>
      <c r="D99" s="207">
        <v>46132.347719907404</v>
      </c>
      <c r="E99" s="3"/>
      <c r="F99" s="3"/>
      <c r="G99" s="3"/>
      <c r="H99" s="3"/>
      <c r="J99" s="226"/>
      <c r="K99" s="3"/>
      <c r="L99" s="3"/>
      <c r="O99" s="227"/>
      <c r="Q99" s="94"/>
      <c r="R99" s="94"/>
      <c r="S99" s="94"/>
      <c r="T99" s="94"/>
    </row>
    <row r="100" ht="15.75" customHeight="1">
      <c r="A100" s="204">
        <v>46132.0</v>
      </c>
      <c r="B100" s="222" t="s">
        <v>61</v>
      </c>
      <c r="C100" s="223"/>
      <c r="D100" s="231"/>
      <c r="E100" s="3"/>
      <c r="F100" s="3"/>
      <c r="G100" s="3"/>
      <c r="H100" s="3"/>
      <c r="J100" s="226"/>
      <c r="K100" s="3"/>
      <c r="L100" s="3"/>
      <c r="O100" s="227"/>
      <c r="Q100" s="94"/>
      <c r="R100" s="94"/>
      <c r="S100" s="94"/>
      <c r="T100" s="94"/>
    </row>
    <row r="101" ht="15.75" customHeight="1">
      <c r="A101" s="204">
        <v>46132.0</v>
      </c>
      <c r="B101" s="222" t="s">
        <v>47</v>
      </c>
      <c r="C101" s="223"/>
      <c r="D101" s="231"/>
      <c r="E101" s="3"/>
      <c r="F101" s="3"/>
      <c r="G101" s="3"/>
      <c r="H101" s="3"/>
      <c r="J101" s="226"/>
      <c r="K101" s="3"/>
      <c r="L101" s="3"/>
      <c r="O101" s="227"/>
      <c r="Q101" s="94"/>
      <c r="R101" s="94"/>
      <c r="S101" s="94"/>
      <c r="T101" s="94"/>
    </row>
    <row r="102" ht="15.75" customHeight="1">
      <c r="A102" s="204">
        <v>46133.0</v>
      </c>
      <c r="B102" s="222" t="s">
        <v>73</v>
      </c>
      <c r="C102" s="206" t="s">
        <v>7</v>
      </c>
      <c r="D102" s="207">
        <v>46133.832233796296</v>
      </c>
      <c r="E102" s="3"/>
      <c r="F102" s="3"/>
      <c r="G102" s="3"/>
      <c r="H102" s="3"/>
      <c r="J102" s="226"/>
      <c r="K102" s="3"/>
      <c r="L102" s="3"/>
      <c r="O102" s="227"/>
      <c r="Q102" s="94"/>
      <c r="R102" s="94"/>
      <c r="S102" s="94"/>
      <c r="T102" s="94"/>
    </row>
    <row r="103" ht="15.75" customHeight="1">
      <c r="A103" s="204">
        <v>46133.0</v>
      </c>
      <c r="B103" s="222" t="s">
        <v>59</v>
      </c>
      <c r="C103" s="206" t="s">
        <v>7</v>
      </c>
      <c r="D103" s="207">
        <v>46133.832233796296</v>
      </c>
      <c r="E103" s="3"/>
      <c r="F103" s="3"/>
      <c r="G103" s="3"/>
      <c r="H103" s="3"/>
      <c r="J103" s="226"/>
      <c r="K103" s="3"/>
      <c r="L103" s="3"/>
      <c r="O103" s="227"/>
      <c r="Q103" s="94"/>
      <c r="R103" s="94"/>
      <c r="S103" s="94"/>
      <c r="T103" s="94"/>
    </row>
    <row r="104" ht="15.75" customHeight="1">
      <c r="A104" s="204">
        <v>46134.0</v>
      </c>
      <c r="B104" s="222" t="s">
        <v>49</v>
      </c>
      <c r="C104" s="206" t="s">
        <v>5</v>
      </c>
      <c r="D104" s="207">
        <v>46134.83871527778</v>
      </c>
      <c r="E104" s="3"/>
      <c r="F104" s="3"/>
      <c r="G104" s="3"/>
      <c r="H104" s="3"/>
      <c r="J104" s="226"/>
      <c r="K104" s="3"/>
      <c r="L104" s="3"/>
      <c r="O104" s="227"/>
      <c r="Q104" s="94"/>
      <c r="R104" s="94"/>
      <c r="S104" s="94"/>
      <c r="T104" s="94"/>
    </row>
    <row r="105" ht="15.75" customHeight="1">
      <c r="A105" s="204">
        <v>46134.0</v>
      </c>
      <c r="B105" s="222" t="s">
        <v>53</v>
      </c>
      <c r="C105" s="206" t="s">
        <v>5</v>
      </c>
      <c r="D105" s="207">
        <v>46134.83871527778</v>
      </c>
      <c r="E105" s="3"/>
      <c r="F105" s="3"/>
      <c r="G105" s="3"/>
      <c r="H105" s="3"/>
      <c r="J105" s="226"/>
      <c r="K105" s="3"/>
      <c r="L105" s="3"/>
      <c r="O105" s="227"/>
      <c r="Q105" s="94"/>
      <c r="R105" s="94"/>
      <c r="S105" s="94"/>
      <c r="T105" s="94"/>
    </row>
    <row r="106" ht="15.75" customHeight="1">
      <c r="A106" s="204">
        <v>46136.0</v>
      </c>
      <c r="B106" s="222" t="s">
        <v>78</v>
      </c>
      <c r="C106" s="206" t="s">
        <v>9</v>
      </c>
      <c r="D106" s="207">
        <v>46136.8334837963</v>
      </c>
      <c r="E106" s="3"/>
      <c r="F106" s="3"/>
      <c r="G106" s="3"/>
      <c r="H106" s="3"/>
      <c r="J106" s="226"/>
      <c r="K106" s="3"/>
      <c r="L106" s="3"/>
      <c r="O106" s="227"/>
      <c r="Q106" s="94"/>
      <c r="R106" s="94"/>
      <c r="S106" s="94"/>
      <c r="T106" s="94"/>
    </row>
    <row r="107" ht="15.75" customHeight="1">
      <c r="A107" s="204">
        <v>46136.0</v>
      </c>
      <c r="B107" s="222" t="s">
        <v>63</v>
      </c>
      <c r="C107" s="206" t="s">
        <v>9</v>
      </c>
      <c r="D107" s="207">
        <v>46136.8334837963</v>
      </c>
      <c r="E107" s="3"/>
      <c r="F107" s="3"/>
      <c r="G107" s="3"/>
      <c r="H107" s="3"/>
      <c r="J107" s="226"/>
      <c r="K107" s="3"/>
      <c r="L107" s="3"/>
      <c r="O107" s="227"/>
      <c r="Q107" s="94"/>
      <c r="R107" s="94"/>
      <c r="S107" s="94"/>
      <c r="T107" s="94"/>
    </row>
    <row r="108" ht="15.75" customHeight="1">
      <c r="A108" s="204">
        <v>46137.0</v>
      </c>
      <c r="B108" s="222" t="s">
        <v>69</v>
      </c>
      <c r="C108" s="206" t="s">
        <v>5</v>
      </c>
      <c r="D108" s="207">
        <v>46137.84018518519</v>
      </c>
      <c r="E108" s="3"/>
      <c r="F108" s="3"/>
      <c r="G108" s="3"/>
      <c r="H108" s="3"/>
      <c r="J108" s="226"/>
      <c r="K108" s="3"/>
      <c r="L108" s="3"/>
      <c r="O108" s="227"/>
      <c r="Q108" s="94"/>
      <c r="R108" s="94"/>
      <c r="S108" s="94"/>
      <c r="T108" s="94"/>
    </row>
    <row r="109" ht="15.75" customHeight="1">
      <c r="A109" s="204">
        <v>46137.0</v>
      </c>
      <c r="B109" s="222" t="s">
        <v>9</v>
      </c>
      <c r="C109" s="206" t="s">
        <v>5</v>
      </c>
      <c r="D109" s="207">
        <v>46137.84018518519</v>
      </c>
      <c r="E109" s="3"/>
      <c r="F109" s="3"/>
      <c r="G109" s="3"/>
      <c r="H109" s="3"/>
      <c r="J109" s="226"/>
      <c r="K109" s="3"/>
      <c r="L109" s="3"/>
      <c r="O109" s="227"/>
      <c r="Q109" s="94"/>
      <c r="R109" s="94"/>
      <c r="S109" s="94"/>
      <c r="T109" s="94"/>
    </row>
    <row r="110" ht="15.75" customHeight="1">
      <c r="A110" s="204">
        <v>46138.0</v>
      </c>
      <c r="B110" s="222" t="s">
        <v>80</v>
      </c>
      <c r="C110" s="206" t="s">
        <v>9</v>
      </c>
      <c r="D110" s="207">
        <v>46138.84412037037</v>
      </c>
      <c r="E110" s="3"/>
      <c r="F110" s="3"/>
      <c r="G110" s="3"/>
      <c r="H110" s="3"/>
      <c r="J110" s="226"/>
      <c r="K110" s="3"/>
      <c r="L110" s="3"/>
      <c r="O110" s="227"/>
      <c r="Q110" s="94"/>
      <c r="R110" s="94"/>
      <c r="S110" s="94"/>
      <c r="T110" s="94"/>
    </row>
    <row r="111" ht="15.75" customHeight="1">
      <c r="A111" s="204">
        <v>46138.0</v>
      </c>
      <c r="B111" s="222" t="s">
        <v>65</v>
      </c>
      <c r="C111" s="206" t="s">
        <v>9</v>
      </c>
      <c r="D111" s="207">
        <v>46138.84412037037</v>
      </c>
      <c r="E111" s="3"/>
      <c r="F111" s="3"/>
      <c r="G111" s="3"/>
      <c r="H111" s="3"/>
      <c r="J111" s="226"/>
      <c r="K111" s="3"/>
      <c r="L111" s="3"/>
      <c r="O111" s="227"/>
      <c r="Q111" s="94"/>
      <c r="R111" s="94"/>
      <c r="S111" s="94"/>
      <c r="T111" s="94"/>
    </row>
    <row r="112" ht="15.75" customHeight="1">
      <c r="A112" s="204">
        <v>46139.0</v>
      </c>
      <c r="B112" s="222" t="s">
        <v>52</v>
      </c>
      <c r="C112" s="206" t="s">
        <v>9</v>
      </c>
      <c r="D112" s="207">
        <v>46139.82480324074</v>
      </c>
      <c r="E112" s="3"/>
      <c r="F112" s="3"/>
      <c r="G112" s="3"/>
      <c r="H112" s="3"/>
      <c r="J112" s="226"/>
      <c r="K112" s="3"/>
      <c r="L112" s="3"/>
      <c r="O112" s="227"/>
      <c r="Q112" s="94"/>
      <c r="R112" s="94"/>
      <c r="S112" s="94"/>
      <c r="T112" s="94"/>
    </row>
    <row r="113" ht="15.75" customHeight="1">
      <c r="A113" s="204">
        <v>46139.0</v>
      </c>
      <c r="B113" s="222" t="s">
        <v>57</v>
      </c>
      <c r="C113" s="206" t="s">
        <v>9</v>
      </c>
      <c r="D113" s="207">
        <v>46139.82480324074</v>
      </c>
      <c r="E113" s="3"/>
      <c r="F113" s="3"/>
      <c r="G113" s="3"/>
      <c r="H113" s="3"/>
      <c r="J113" s="226"/>
      <c r="K113" s="3"/>
      <c r="L113" s="3"/>
      <c r="O113" s="227"/>
      <c r="Q113" s="94"/>
      <c r="R113" s="94"/>
      <c r="S113" s="94"/>
      <c r="T113" s="94"/>
    </row>
    <row r="114" ht="15.75" customHeight="1">
      <c r="A114" s="204">
        <v>46140.0</v>
      </c>
      <c r="B114" s="222" t="s">
        <v>7</v>
      </c>
      <c r="C114" s="206" t="s">
        <v>9</v>
      </c>
      <c r="D114" s="207">
        <v>46140.83493055555</v>
      </c>
      <c r="E114" s="3"/>
      <c r="F114" s="3"/>
      <c r="G114" s="3"/>
      <c r="H114" s="3"/>
      <c r="J114" s="226"/>
      <c r="K114" s="3"/>
      <c r="L114" s="3"/>
      <c r="O114" s="227"/>
      <c r="Q114" s="94"/>
      <c r="R114" s="94"/>
      <c r="S114" s="94"/>
      <c r="T114" s="94"/>
    </row>
    <row r="115" ht="15.75" customHeight="1">
      <c r="A115" s="204">
        <v>46140.0</v>
      </c>
      <c r="B115" s="222" t="s">
        <v>66</v>
      </c>
      <c r="C115" s="206" t="s">
        <v>9</v>
      </c>
      <c r="D115" s="207">
        <v>46140.83493055555</v>
      </c>
      <c r="E115" s="3"/>
      <c r="F115" s="3"/>
      <c r="G115" s="3"/>
      <c r="H115" s="3"/>
      <c r="J115" s="226"/>
      <c r="K115" s="3"/>
      <c r="L115" s="3"/>
      <c r="O115" s="227"/>
      <c r="Q115" s="94"/>
      <c r="R115" s="94"/>
      <c r="S115" s="94"/>
      <c r="T115" s="94"/>
      <c r="Y115" s="8"/>
    </row>
    <row r="116" ht="15.75" customHeight="1">
      <c r="A116" s="204">
        <v>46141.0</v>
      </c>
      <c r="B116" s="222"/>
      <c r="C116" s="206" t="s">
        <v>7</v>
      </c>
      <c r="D116" s="207">
        <v>46141.83763888889</v>
      </c>
      <c r="E116" s="3"/>
      <c r="F116" s="3"/>
      <c r="G116" s="3"/>
      <c r="H116" s="3"/>
      <c r="J116" s="226"/>
      <c r="K116" s="3"/>
      <c r="L116" s="3"/>
      <c r="O116" s="227"/>
      <c r="Q116" s="94"/>
      <c r="R116" s="94"/>
      <c r="S116" s="94"/>
      <c r="T116" s="94"/>
    </row>
    <row r="117" ht="15.75" customHeight="1">
      <c r="A117" s="204">
        <v>46141.0</v>
      </c>
      <c r="B117" s="222" t="s">
        <v>54</v>
      </c>
      <c r="C117" s="206" t="s">
        <v>7</v>
      </c>
      <c r="D117" s="207">
        <v>46141.83763888889</v>
      </c>
      <c r="E117" s="3"/>
      <c r="F117" s="3"/>
      <c r="G117" s="3"/>
      <c r="H117" s="3"/>
      <c r="J117" s="226"/>
      <c r="K117" s="3"/>
      <c r="L117" s="3"/>
      <c r="O117" s="227"/>
      <c r="Q117" s="94"/>
      <c r="R117" s="94"/>
      <c r="S117" s="94"/>
      <c r="T117" s="94"/>
    </row>
    <row r="118" ht="15.75" customHeight="1">
      <c r="A118" s="204">
        <v>46142.0</v>
      </c>
      <c r="B118" s="222" t="s">
        <v>5</v>
      </c>
      <c r="C118" s="206" t="s">
        <v>9</v>
      </c>
      <c r="D118" s="207">
        <v>46142.84012731481</v>
      </c>
      <c r="E118" s="3"/>
      <c r="F118" s="3"/>
      <c r="G118" s="3"/>
      <c r="H118" s="3"/>
      <c r="J118" s="226"/>
      <c r="K118" s="3"/>
      <c r="L118" s="3"/>
      <c r="O118" s="227"/>
      <c r="Q118" s="94"/>
      <c r="R118" s="94"/>
      <c r="S118" s="94"/>
      <c r="T118" s="94"/>
    </row>
    <row r="119" ht="15.75" customHeight="1">
      <c r="A119" s="204">
        <v>46142.0</v>
      </c>
      <c r="B119" s="222" t="s">
        <v>62</v>
      </c>
      <c r="C119" s="206" t="s">
        <v>9</v>
      </c>
      <c r="D119" s="207">
        <v>46142.84012731481</v>
      </c>
      <c r="E119" s="3"/>
      <c r="F119" s="3"/>
      <c r="G119" s="3"/>
      <c r="H119" s="3"/>
      <c r="J119" s="226"/>
      <c r="K119" s="3"/>
      <c r="L119" s="3"/>
      <c r="O119" s="227"/>
      <c r="Q119" s="94"/>
      <c r="R119" s="94"/>
      <c r="S119" s="94"/>
      <c r="T119" s="94"/>
    </row>
    <row r="120" ht="15.75" customHeight="1">
      <c r="A120" s="204">
        <v>46143.0</v>
      </c>
      <c r="B120" s="222" t="s">
        <v>50</v>
      </c>
      <c r="C120" s="206" t="s">
        <v>5</v>
      </c>
      <c r="D120" s="207">
        <v>46143.83351851852</v>
      </c>
      <c r="E120" s="3"/>
      <c r="F120" s="3"/>
      <c r="G120" s="3"/>
      <c r="H120" s="3"/>
      <c r="J120" s="226"/>
      <c r="K120" s="3"/>
      <c r="L120" s="3"/>
      <c r="O120" s="227"/>
      <c r="Q120" s="94"/>
      <c r="R120" s="94"/>
      <c r="S120" s="94"/>
      <c r="T120" s="94"/>
    </row>
    <row r="121" ht="15.75" customHeight="1">
      <c r="A121" s="204">
        <v>46143.0</v>
      </c>
      <c r="B121" s="222" t="s">
        <v>47</v>
      </c>
      <c r="C121" s="206" t="s">
        <v>5</v>
      </c>
      <c r="D121" s="207">
        <v>46143.83351851852</v>
      </c>
      <c r="E121" s="3"/>
      <c r="F121" s="3"/>
      <c r="G121" s="3"/>
      <c r="H121" s="3"/>
      <c r="J121" s="226"/>
      <c r="K121" s="3"/>
      <c r="L121" s="3"/>
      <c r="O121" s="227"/>
      <c r="Q121" s="94"/>
      <c r="R121" s="94"/>
      <c r="S121" s="94"/>
      <c r="T121" s="94"/>
    </row>
    <row r="122" ht="15.75" customHeight="1">
      <c r="A122" s="204">
        <v>46144.0</v>
      </c>
      <c r="B122" s="222" t="s">
        <v>70</v>
      </c>
      <c r="C122" s="206" t="s">
        <v>7</v>
      </c>
      <c r="D122" s="207">
        <v>46144.82865740741</v>
      </c>
      <c r="E122" s="3"/>
      <c r="F122" s="3"/>
      <c r="G122" s="3"/>
      <c r="H122" s="3"/>
      <c r="J122" s="226"/>
      <c r="K122" s="3"/>
      <c r="L122" s="3"/>
      <c r="O122" s="227"/>
      <c r="Q122" s="94"/>
      <c r="R122" s="94"/>
      <c r="S122" s="94"/>
      <c r="T122" s="94"/>
    </row>
    <row r="123" ht="15.75" customHeight="1">
      <c r="A123" s="204">
        <v>46144.0</v>
      </c>
      <c r="B123" s="222" t="s">
        <v>61</v>
      </c>
      <c r="C123" s="206" t="s">
        <v>7</v>
      </c>
      <c r="D123" s="207">
        <v>46144.82865740741</v>
      </c>
      <c r="E123" s="3"/>
      <c r="F123" s="3"/>
      <c r="G123" s="3"/>
      <c r="H123" s="3"/>
      <c r="J123" s="226"/>
      <c r="K123" s="3"/>
      <c r="L123" s="3"/>
      <c r="O123" s="227"/>
      <c r="Q123" s="94"/>
      <c r="R123" s="94"/>
      <c r="S123" s="94"/>
      <c r="T123" s="94"/>
    </row>
    <row r="124" ht="15.75" customHeight="1">
      <c r="A124" s="204">
        <v>46145.0</v>
      </c>
      <c r="B124" s="222" t="s">
        <v>59</v>
      </c>
      <c r="C124" s="206" t="s">
        <v>5</v>
      </c>
      <c r="D124" s="207">
        <v>46145.83451388889</v>
      </c>
      <c r="E124" s="3"/>
      <c r="F124" s="3"/>
      <c r="G124" s="3"/>
      <c r="H124" s="3"/>
      <c r="J124" s="226"/>
      <c r="K124" s="3"/>
      <c r="L124" s="3"/>
      <c r="O124" s="227"/>
      <c r="Q124" s="94"/>
      <c r="R124" s="94"/>
      <c r="S124" s="94"/>
      <c r="T124" s="94"/>
    </row>
    <row r="125" ht="15.75" customHeight="1">
      <c r="A125" s="204">
        <v>46145.0</v>
      </c>
      <c r="B125" s="222" t="s">
        <v>49</v>
      </c>
      <c r="C125" s="206" t="s">
        <v>5</v>
      </c>
      <c r="D125" s="207">
        <v>46145.83451388889</v>
      </c>
      <c r="E125" s="3"/>
      <c r="F125" s="3"/>
      <c r="G125" s="3"/>
      <c r="H125" s="3"/>
      <c r="J125" s="226"/>
      <c r="K125" s="3"/>
      <c r="L125" s="3"/>
      <c r="O125" s="227"/>
      <c r="Q125" s="94"/>
      <c r="R125" s="94"/>
      <c r="S125" s="94"/>
      <c r="T125" s="94"/>
    </row>
    <row r="126" ht="15.75" customHeight="1">
      <c r="A126" s="242">
        <v>46146.0</v>
      </c>
      <c r="B126" s="222" t="s">
        <v>73</v>
      </c>
      <c r="C126" s="206" t="s">
        <v>9</v>
      </c>
      <c r="D126" s="207">
        <v>46146.82740740741</v>
      </c>
      <c r="E126" s="3"/>
      <c r="F126" s="3"/>
      <c r="G126" s="3"/>
      <c r="H126" s="3"/>
      <c r="J126" s="226"/>
      <c r="K126" s="3"/>
      <c r="L126" s="3"/>
      <c r="O126" s="227"/>
      <c r="Q126" s="94"/>
      <c r="R126" s="94"/>
      <c r="S126" s="94"/>
      <c r="T126" s="94"/>
    </row>
    <row r="127" ht="15.75" customHeight="1">
      <c r="A127" s="242">
        <v>46146.0</v>
      </c>
      <c r="B127" s="222" t="s">
        <v>63</v>
      </c>
      <c r="C127" s="206" t="s">
        <v>9</v>
      </c>
      <c r="D127" s="207">
        <v>46146.82740740741</v>
      </c>
      <c r="E127" s="3"/>
      <c r="F127" s="3"/>
      <c r="G127" s="3"/>
      <c r="H127" s="3"/>
      <c r="J127" s="226"/>
      <c r="K127" s="3"/>
      <c r="L127" s="3"/>
      <c r="O127" s="227"/>
      <c r="Q127" s="94"/>
      <c r="R127" s="94"/>
      <c r="S127" s="94"/>
      <c r="T127" s="94"/>
    </row>
    <row r="128" ht="15.75" customHeight="1">
      <c r="A128" s="242">
        <v>46147.0</v>
      </c>
      <c r="B128" s="222" t="s">
        <v>78</v>
      </c>
      <c r="C128" s="206" t="s">
        <v>7</v>
      </c>
      <c r="D128" s="207">
        <v>46147.84857638889</v>
      </c>
      <c r="E128" s="3"/>
      <c r="F128" s="3"/>
      <c r="G128" s="3"/>
      <c r="H128" s="3"/>
      <c r="J128" s="226"/>
      <c r="K128" s="3"/>
      <c r="L128" s="3"/>
      <c r="O128" s="227"/>
      <c r="Q128" s="94"/>
      <c r="R128" s="94"/>
      <c r="S128" s="94"/>
      <c r="T128" s="94"/>
    </row>
    <row r="129" ht="15.75" customHeight="1">
      <c r="A129" s="242">
        <v>46147.0</v>
      </c>
      <c r="B129" s="222" t="s">
        <v>53</v>
      </c>
      <c r="C129" s="206" t="s">
        <v>7</v>
      </c>
      <c r="D129" s="207">
        <v>46147.84857638889</v>
      </c>
      <c r="E129" s="3"/>
      <c r="F129" s="3"/>
      <c r="G129" s="3"/>
      <c r="H129" s="3"/>
      <c r="J129" s="226"/>
      <c r="K129" s="3"/>
      <c r="L129" s="3"/>
      <c r="O129" s="227"/>
      <c r="Q129" s="94"/>
      <c r="R129" s="94"/>
      <c r="S129" s="94"/>
      <c r="T129" s="94"/>
    </row>
    <row r="130" ht="15.75" customHeight="1">
      <c r="A130" s="242">
        <v>46148.0</v>
      </c>
      <c r="B130" s="222" t="s">
        <v>9</v>
      </c>
      <c r="C130" s="206" t="s">
        <v>7</v>
      </c>
      <c r="D130" s="207">
        <v>46148.8315625</v>
      </c>
      <c r="E130" s="3"/>
      <c r="F130" s="3"/>
      <c r="G130" s="3"/>
      <c r="H130" s="3"/>
      <c r="J130" s="226"/>
      <c r="K130" s="3"/>
      <c r="L130" s="3"/>
      <c r="O130" s="227"/>
      <c r="Q130" s="94"/>
      <c r="R130" s="94"/>
      <c r="S130" s="94"/>
      <c r="T130" s="94"/>
    </row>
    <row r="131" ht="15.75" customHeight="1">
      <c r="A131" s="242">
        <v>46148.0</v>
      </c>
      <c r="B131" s="222" t="s">
        <v>80</v>
      </c>
      <c r="C131" s="206" t="s">
        <v>7</v>
      </c>
      <c r="D131" s="207">
        <v>46148.8315625</v>
      </c>
      <c r="E131" s="3"/>
      <c r="F131" s="3"/>
      <c r="G131" s="3"/>
      <c r="H131" s="3"/>
      <c r="J131" s="226"/>
      <c r="K131" s="3"/>
      <c r="L131" s="3"/>
      <c r="O131" s="227"/>
      <c r="Q131" s="94"/>
      <c r="R131" s="94"/>
      <c r="S131" s="94"/>
      <c r="T131" s="94"/>
    </row>
    <row r="132" ht="15.75" customHeight="1">
      <c r="A132" s="242">
        <v>46149.0</v>
      </c>
      <c r="B132" s="222" t="s">
        <v>69</v>
      </c>
      <c r="C132" s="206" t="s">
        <v>7</v>
      </c>
      <c r="D132" s="207">
        <v>46149.82803240741</v>
      </c>
      <c r="E132" s="3"/>
      <c r="F132" s="3"/>
      <c r="G132" s="3"/>
      <c r="H132" s="3"/>
      <c r="J132" s="226"/>
      <c r="K132" s="3"/>
      <c r="L132" s="3"/>
      <c r="O132" s="227"/>
      <c r="Q132" s="94"/>
      <c r="R132" s="94"/>
      <c r="S132" s="94"/>
      <c r="T132" s="94"/>
    </row>
    <row r="133" ht="15.75" customHeight="1">
      <c r="A133" s="242">
        <v>46149.0</v>
      </c>
      <c r="B133" s="222" t="s">
        <v>65</v>
      </c>
      <c r="C133" s="206" t="s">
        <v>7</v>
      </c>
      <c r="D133" s="207">
        <v>46149.82803240741</v>
      </c>
      <c r="E133" s="3"/>
      <c r="F133" s="3"/>
      <c r="G133" s="3"/>
      <c r="H133" s="3"/>
      <c r="J133" s="226"/>
      <c r="K133" s="3"/>
      <c r="L133" s="3"/>
      <c r="O133" s="227"/>
      <c r="Q133" s="94"/>
      <c r="R133" s="94"/>
      <c r="S133" s="94"/>
      <c r="T133" s="94"/>
    </row>
    <row r="134" ht="15.75" customHeight="1">
      <c r="A134" s="242">
        <v>46150.0</v>
      </c>
      <c r="B134" s="222"/>
      <c r="C134" s="206" t="s">
        <v>7</v>
      </c>
      <c r="D134" s="207">
        <v>46150.84939814815</v>
      </c>
      <c r="E134" s="3"/>
      <c r="F134" s="3"/>
      <c r="G134" s="3"/>
      <c r="H134" s="3"/>
      <c r="J134" s="226"/>
      <c r="K134" s="3"/>
      <c r="L134" s="3"/>
      <c r="O134" s="227"/>
      <c r="Q134" s="94"/>
      <c r="R134" s="94"/>
      <c r="S134" s="94"/>
      <c r="T134" s="94"/>
    </row>
    <row r="135" ht="15.75" customHeight="1">
      <c r="A135" s="242">
        <v>46150.0</v>
      </c>
      <c r="B135" s="222" t="s">
        <v>52</v>
      </c>
      <c r="C135" s="206" t="s">
        <v>7</v>
      </c>
      <c r="D135" s="207">
        <v>46150.84939814815</v>
      </c>
      <c r="E135" s="3"/>
      <c r="F135" s="3"/>
      <c r="G135" s="3"/>
      <c r="H135" s="3"/>
      <c r="J135" s="226"/>
      <c r="K135" s="3"/>
      <c r="L135" s="3"/>
      <c r="O135" s="227"/>
      <c r="Q135" s="94"/>
      <c r="R135" s="94"/>
      <c r="S135" s="94"/>
      <c r="T135" s="94"/>
    </row>
    <row r="136" ht="15.75" customHeight="1">
      <c r="A136" s="242">
        <v>46151.0</v>
      </c>
      <c r="B136" s="222" t="s">
        <v>58</v>
      </c>
      <c r="C136" s="206" t="s">
        <v>9</v>
      </c>
      <c r="D136" s="207">
        <v>46151.838958333334</v>
      </c>
      <c r="E136" s="3"/>
      <c r="F136" s="3"/>
      <c r="G136" s="3"/>
      <c r="H136" s="3"/>
      <c r="J136" s="226"/>
      <c r="K136" s="3"/>
      <c r="L136" s="3"/>
      <c r="O136" s="227"/>
      <c r="Q136" s="94"/>
      <c r="R136" s="94"/>
      <c r="S136" s="94"/>
      <c r="T136" s="94"/>
    </row>
    <row r="137" ht="15.75" customHeight="1">
      <c r="A137" s="242">
        <v>46151.0</v>
      </c>
      <c r="B137" s="222" t="s">
        <v>54</v>
      </c>
      <c r="C137" s="206" t="s">
        <v>9</v>
      </c>
      <c r="D137" s="207">
        <v>46151.838958333334</v>
      </c>
      <c r="E137" s="3"/>
      <c r="F137" s="3"/>
      <c r="G137" s="3"/>
      <c r="H137" s="3"/>
      <c r="J137" s="226"/>
      <c r="K137" s="3"/>
      <c r="L137" s="3"/>
      <c r="O137" s="227"/>
      <c r="Q137" s="94"/>
      <c r="R137" s="94"/>
      <c r="S137" s="94"/>
      <c r="T137" s="94"/>
    </row>
    <row r="138" ht="15.75" customHeight="1">
      <c r="A138" s="242">
        <v>46152.0</v>
      </c>
      <c r="B138" s="222" t="s">
        <v>57</v>
      </c>
      <c r="C138" s="206" t="s">
        <v>7</v>
      </c>
      <c r="D138" s="207">
        <v>46152.841261574074</v>
      </c>
      <c r="E138" s="3"/>
      <c r="F138" s="3"/>
      <c r="G138" s="3"/>
      <c r="H138" s="3"/>
      <c r="J138" s="226"/>
      <c r="K138" s="3"/>
      <c r="L138" s="3"/>
      <c r="O138" s="227"/>
      <c r="Q138" s="94"/>
      <c r="R138" s="94"/>
      <c r="S138" s="94"/>
      <c r="T138" s="94"/>
    </row>
    <row r="139" ht="15.75" customHeight="1">
      <c r="A139" s="242">
        <v>46152.0</v>
      </c>
      <c r="B139" s="222" t="s">
        <v>7</v>
      </c>
      <c r="C139" s="206" t="s">
        <v>7</v>
      </c>
      <c r="D139" s="207">
        <v>46152.841261574074</v>
      </c>
      <c r="E139" s="3"/>
      <c r="F139" s="3"/>
      <c r="G139" s="3"/>
      <c r="H139" s="3"/>
      <c r="J139" s="226"/>
      <c r="K139" s="3"/>
      <c r="L139" s="3"/>
      <c r="O139" s="227"/>
      <c r="Q139" s="94"/>
      <c r="R139" s="94"/>
      <c r="S139" s="94"/>
      <c r="T139" s="94"/>
    </row>
    <row r="140" ht="15.75" customHeight="1">
      <c r="A140" s="242">
        <v>46153.0</v>
      </c>
      <c r="B140" s="222" t="s">
        <v>66</v>
      </c>
      <c r="C140" s="206" t="s">
        <v>9</v>
      </c>
      <c r="D140" s="207">
        <v>46153.81290509259</v>
      </c>
      <c r="E140" s="3"/>
      <c r="F140" s="3"/>
      <c r="G140" s="3"/>
      <c r="H140" s="3"/>
      <c r="J140" s="226"/>
      <c r="K140" s="3"/>
      <c r="L140" s="3"/>
      <c r="O140" s="227"/>
      <c r="Q140" s="94"/>
      <c r="R140" s="94"/>
      <c r="S140" s="94"/>
      <c r="T140" s="94"/>
    </row>
    <row r="141" ht="15.75" customHeight="1">
      <c r="A141" s="242">
        <v>46153.0</v>
      </c>
      <c r="B141" s="222"/>
      <c r="C141" s="206" t="s">
        <v>9</v>
      </c>
      <c r="D141" s="207">
        <v>46153.81290509259</v>
      </c>
      <c r="E141" s="3"/>
      <c r="F141" s="3"/>
      <c r="G141" s="3"/>
      <c r="H141" s="3"/>
      <c r="J141" s="226"/>
      <c r="K141" s="3"/>
      <c r="L141" s="3"/>
      <c r="O141" s="227"/>
      <c r="Q141" s="94"/>
      <c r="R141" s="94"/>
      <c r="S141" s="94"/>
      <c r="T141" s="94"/>
    </row>
    <row r="142" ht="15.75" customHeight="1">
      <c r="A142" s="242">
        <v>46154.0</v>
      </c>
      <c r="B142" s="222" t="s">
        <v>50</v>
      </c>
      <c r="C142" s="206" t="s">
        <v>9</v>
      </c>
      <c r="D142" s="207">
        <v>46154.81712962963</v>
      </c>
      <c r="E142" s="3"/>
      <c r="F142" s="3"/>
      <c r="G142" s="3"/>
      <c r="H142" s="3"/>
      <c r="J142" s="226"/>
      <c r="K142" s="3"/>
      <c r="L142" s="3"/>
      <c r="O142" s="227"/>
      <c r="Q142" s="94"/>
      <c r="R142" s="94"/>
      <c r="S142" s="94"/>
      <c r="T142" s="94"/>
    </row>
    <row r="143" ht="15.75" customHeight="1">
      <c r="A143" s="242">
        <v>46154.0</v>
      </c>
      <c r="B143" s="222" t="s">
        <v>62</v>
      </c>
      <c r="C143" s="206" t="s">
        <v>9</v>
      </c>
      <c r="D143" s="207">
        <v>46154.81712962963</v>
      </c>
      <c r="E143" s="3"/>
      <c r="F143" s="3"/>
      <c r="G143" s="3"/>
      <c r="H143" s="3"/>
      <c r="J143" s="226"/>
      <c r="K143" s="3"/>
      <c r="L143" s="3"/>
      <c r="O143" s="227"/>
      <c r="Q143" s="94"/>
      <c r="R143" s="94"/>
      <c r="S143" s="94"/>
      <c r="T143" s="94"/>
    </row>
    <row r="144" ht="15.75" customHeight="1">
      <c r="A144" s="242">
        <v>46155.0</v>
      </c>
      <c r="B144" s="222" t="s">
        <v>47</v>
      </c>
      <c r="C144" s="206" t="s">
        <v>5</v>
      </c>
      <c r="D144" s="207">
        <v>46155.834386574075</v>
      </c>
      <c r="E144" s="3"/>
      <c r="F144" s="3"/>
      <c r="G144" s="3"/>
      <c r="H144" s="3"/>
      <c r="J144" s="226"/>
      <c r="K144" s="3"/>
      <c r="L144" s="3"/>
      <c r="O144" s="227"/>
      <c r="Q144" s="94"/>
      <c r="R144" s="94"/>
      <c r="S144" s="94"/>
      <c r="T144" s="94"/>
    </row>
    <row r="145" ht="15.75" customHeight="1">
      <c r="A145" s="242">
        <v>46155.0</v>
      </c>
      <c r="B145" s="222" t="s">
        <v>5</v>
      </c>
      <c r="C145" s="206" t="s">
        <v>5</v>
      </c>
      <c r="D145" s="207">
        <v>46155.834386574075</v>
      </c>
      <c r="E145" s="3"/>
      <c r="F145" s="3"/>
      <c r="G145" s="3"/>
      <c r="H145" s="3"/>
      <c r="J145" s="226"/>
      <c r="K145" s="3"/>
      <c r="L145" s="3"/>
      <c r="O145" s="227"/>
      <c r="Q145" s="94"/>
      <c r="R145" s="94"/>
      <c r="S145" s="94"/>
      <c r="T145" s="94"/>
    </row>
    <row r="146" ht="15.75" customHeight="1">
      <c r="A146" s="242">
        <v>46156.0</v>
      </c>
      <c r="B146" s="222" t="s">
        <v>61</v>
      </c>
      <c r="C146" s="206" t="s">
        <v>9</v>
      </c>
      <c r="D146" s="207">
        <v>46156.8296875</v>
      </c>
      <c r="E146" s="3"/>
      <c r="F146" s="3"/>
      <c r="G146" s="3"/>
      <c r="H146" s="3"/>
      <c r="J146" s="226"/>
      <c r="K146" s="3"/>
      <c r="L146" s="3"/>
      <c r="O146" s="227"/>
      <c r="Q146" s="94"/>
      <c r="R146" s="94"/>
      <c r="S146" s="94"/>
      <c r="T146" s="94"/>
    </row>
    <row r="147" ht="15.75" customHeight="1">
      <c r="A147" s="242">
        <v>46156.0</v>
      </c>
      <c r="B147" s="222" t="s">
        <v>67</v>
      </c>
      <c r="C147" s="206" t="s">
        <v>9</v>
      </c>
      <c r="D147" s="207">
        <v>46156.8296875</v>
      </c>
      <c r="E147" s="3"/>
      <c r="F147" s="3"/>
      <c r="G147" s="3"/>
      <c r="H147" s="3"/>
      <c r="J147" s="226"/>
      <c r="K147" s="3"/>
      <c r="L147" s="3"/>
      <c r="O147" s="227"/>
      <c r="Q147" s="94"/>
      <c r="R147" s="94"/>
      <c r="S147" s="94"/>
      <c r="T147" s="94"/>
    </row>
    <row r="148" ht="15.75" customHeight="1">
      <c r="A148" s="242">
        <v>46157.0</v>
      </c>
      <c r="B148" s="222" t="s">
        <v>49</v>
      </c>
      <c r="C148" s="206" t="s">
        <v>7</v>
      </c>
      <c r="D148" s="207">
        <v>46157.82383101852</v>
      </c>
      <c r="E148" s="3"/>
      <c r="F148" s="3"/>
      <c r="G148" s="3"/>
      <c r="H148" s="3"/>
      <c r="J148" s="226"/>
      <c r="K148" s="3"/>
      <c r="L148" s="3"/>
      <c r="O148" s="227"/>
      <c r="Q148" s="94"/>
      <c r="R148" s="94"/>
      <c r="S148" s="94"/>
      <c r="T148" s="94"/>
    </row>
    <row r="149" ht="15.75" customHeight="1">
      <c r="A149" s="242">
        <v>46157.0</v>
      </c>
      <c r="B149" s="222" t="s">
        <v>59</v>
      </c>
      <c r="C149" s="206" t="s">
        <v>7</v>
      </c>
      <c r="D149" s="207">
        <v>46157.82383101852</v>
      </c>
      <c r="E149" s="3"/>
      <c r="F149" s="3"/>
      <c r="G149" s="3"/>
      <c r="H149" s="3"/>
      <c r="J149" s="226"/>
      <c r="K149" s="3"/>
      <c r="L149" s="3"/>
      <c r="O149" s="227"/>
      <c r="Q149" s="94"/>
      <c r="R149" s="94"/>
      <c r="S149" s="94"/>
      <c r="T149" s="94"/>
    </row>
    <row r="150" ht="15.75" customHeight="1">
      <c r="A150" s="242">
        <v>46158.0</v>
      </c>
      <c r="B150" s="222" t="s">
        <v>70</v>
      </c>
      <c r="C150" s="206" t="s">
        <v>7</v>
      </c>
      <c r="D150" s="207">
        <v>46158.83761574074</v>
      </c>
      <c r="E150" s="3"/>
      <c r="F150" s="3"/>
      <c r="G150" s="3"/>
      <c r="H150" s="3"/>
      <c r="J150" s="226"/>
      <c r="K150" s="3"/>
      <c r="L150" s="3"/>
      <c r="O150" s="227"/>
      <c r="Q150" s="94"/>
      <c r="R150" s="94"/>
      <c r="S150" s="94"/>
      <c r="T150" s="94"/>
    </row>
    <row r="151" ht="15.75" customHeight="1">
      <c r="A151" s="242">
        <v>46158.0</v>
      </c>
      <c r="B151" s="222" t="s">
        <v>73</v>
      </c>
      <c r="C151" s="206" t="s">
        <v>7</v>
      </c>
      <c r="D151" s="207">
        <v>46158.83761574074</v>
      </c>
      <c r="E151" s="3"/>
      <c r="F151" s="3"/>
      <c r="G151" s="3"/>
      <c r="H151" s="3"/>
      <c r="J151" s="226"/>
      <c r="K151" s="3"/>
      <c r="L151" s="3"/>
      <c r="O151" s="227"/>
      <c r="Q151" s="94"/>
      <c r="R151" s="94"/>
      <c r="S151" s="94"/>
      <c r="T151" s="94"/>
    </row>
    <row r="152" ht="15.75" customHeight="1">
      <c r="A152" s="242">
        <v>46159.0</v>
      </c>
      <c r="B152" s="222" t="s">
        <v>63</v>
      </c>
      <c r="C152" s="206" t="s">
        <v>7</v>
      </c>
      <c r="D152" s="207">
        <v>46159.84266203704</v>
      </c>
      <c r="E152" s="3"/>
      <c r="F152" s="3"/>
      <c r="G152" s="3"/>
      <c r="H152" s="3"/>
      <c r="J152" s="226"/>
      <c r="K152" s="3"/>
      <c r="L152" s="3"/>
      <c r="O152" s="227"/>
      <c r="Q152" s="94"/>
      <c r="R152" s="94"/>
      <c r="S152" s="94"/>
      <c r="T152" s="94"/>
    </row>
    <row r="153" ht="15.75" customHeight="1">
      <c r="A153" s="242">
        <v>46159.0</v>
      </c>
      <c r="B153" s="222" t="s">
        <v>53</v>
      </c>
      <c r="C153" s="206" t="s">
        <v>7</v>
      </c>
      <c r="D153" s="207">
        <v>46159.84266203704</v>
      </c>
      <c r="E153" s="3"/>
      <c r="F153" s="3"/>
      <c r="G153" s="3"/>
      <c r="H153" s="3"/>
      <c r="J153" s="226"/>
      <c r="K153" s="3"/>
      <c r="L153" s="3"/>
      <c r="O153" s="227"/>
      <c r="Q153" s="94"/>
      <c r="R153" s="94"/>
      <c r="S153" s="94"/>
      <c r="T153" s="94"/>
    </row>
    <row r="154" ht="15.75" customHeight="1">
      <c r="A154" s="242">
        <v>46160.0</v>
      </c>
      <c r="B154" s="222" t="s">
        <v>78</v>
      </c>
      <c r="C154" s="206" t="s">
        <v>7</v>
      </c>
      <c r="D154" s="207">
        <v>46160.83174768519</v>
      </c>
      <c r="E154" s="3"/>
      <c r="F154" s="3"/>
      <c r="G154" s="3"/>
      <c r="H154" s="3"/>
      <c r="J154" s="226"/>
      <c r="K154" s="3"/>
      <c r="L154" s="3"/>
      <c r="O154" s="227"/>
      <c r="Q154" s="94"/>
      <c r="R154" s="94"/>
      <c r="S154" s="94"/>
      <c r="T154" s="94"/>
    </row>
    <row r="155" ht="15.75" customHeight="1">
      <c r="A155" s="242">
        <v>46160.0</v>
      </c>
      <c r="B155" s="222" t="s">
        <v>9</v>
      </c>
      <c r="C155" s="206" t="s">
        <v>7</v>
      </c>
      <c r="D155" s="207">
        <v>46160.83174768519</v>
      </c>
      <c r="E155" s="3"/>
      <c r="F155" s="3"/>
      <c r="G155" s="3"/>
      <c r="H155" s="3"/>
      <c r="J155" s="226"/>
      <c r="K155" s="3"/>
      <c r="L155" s="3"/>
      <c r="O155" s="227"/>
      <c r="Q155" s="94"/>
      <c r="R155" s="94"/>
      <c r="S155" s="94"/>
      <c r="T155" s="94"/>
    </row>
    <row r="156" ht="15.75" customHeight="1">
      <c r="A156" s="242">
        <v>46161.0</v>
      </c>
      <c r="B156" s="222" t="s">
        <v>80</v>
      </c>
      <c r="C156" s="206" t="s">
        <v>7</v>
      </c>
      <c r="D156" s="207">
        <v>46161.82753472222</v>
      </c>
      <c r="E156" s="3"/>
      <c r="F156" s="3"/>
      <c r="G156" s="3"/>
      <c r="H156" s="3"/>
      <c r="J156" s="226"/>
      <c r="K156" s="3"/>
      <c r="L156" s="3"/>
      <c r="O156" s="227"/>
      <c r="Q156" s="94"/>
      <c r="R156" s="94"/>
      <c r="S156" s="94"/>
      <c r="T156" s="94"/>
    </row>
    <row r="157" ht="15.75" customHeight="1">
      <c r="A157" s="242">
        <v>46161.0</v>
      </c>
      <c r="B157" s="222" t="s">
        <v>65</v>
      </c>
      <c r="C157" s="206" t="s">
        <v>7</v>
      </c>
      <c r="D157" s="207">
        <v>46161.82753472222</v>
      </c>
      <c r="E157" s="3"/>
      <c r="F157" s="3"/>
      <c r="G157" s="3"/>
      <c r="H157" s="3"/>
      <c r="J157" s="226"/>
      <c r="K157" s="3"/>
      <c r="L157" s="3"/>
      <c r="O157" s="227"/>
      <c r="Q157" s="94"/>
      <c r="R157" s="94"/>
      <c r="S157" s="94"/>
      <c r="T157" s="94"/>
    </row>
    <row r="158" ht="15.75" customHeight="1">
      <c r="A158" s="242">
        <v>46162.0</v>
      </c>
      <c r="B158" s="222" t="s">
        <v>52</v>
      </c>
      <c r="C158" s="206" t="s">
        <v>9</v>
      </c>
      <c r="D158" s="207">
        <v>46162.81015046296</v>
      </c>
      <c r="E158" s="3"/>
      <c r="F158" s="3"/>
      <c r="G158" s="3"/>
      <c r="H158" s="3"/>
      <c r="J158" s="226"/>
      <c r="K158" s="3"/>
      <c r="L158" s="3"/>
      <c r="O158" s="227"/>
      <c r="Q158" s="94"/>
      <c r="R158" s="94"/>
      <c r="S158" s="94"/>
      <c r="T158" s="94"/>
    </row>
    <row r="159" ht="15.75" customHeight="1">
      <c r="A159" s="242">
        <v>46162.0</v>
      </c>
      <c r="B159" s="222" t="s">
        <v>69</v>
      </c>
      <c r="C159" s="206" t="s">
        <v>9</v>
      </c>
      <c r="D159" s="207">
        <v>46162.81015046296</v>
      </c>
      <c r="E159" s="3"/>
      <c r="F159" s="3"/>
      <c r="G159" s="3"/>
      <c r="H159" s="3"/>
      <c r="J159" s="226"/>
      <c r="K159" s="3"/>
      <c r="L159" s="3"/>
      <c r="O159" s="227"/>
      <c r="Q159" s="94"/>
      <c r="R159" s="94"/>
      <c r="S159" s="94"/>
      <c r="T159" s="94"/>
    </row>
    <row r="160" ht="15.75" customHeight="1">
      <c r="A160" s="242">
        <v>46163.0</v>
      </c>
      <c r="B160" s="222"/>
      <c r="C160" s="206" t="s">
        <v>7</v>
      </c>
      <c r="D160" s="207">
        <v>46163.82921296296</v>
      </c>
      <c r="E160" s="3"/>
      <c r="F160" s="3"/>
      <c r="G160" s="3"/>
      <c r="H160" s="3"/>
      <c r="J160" s="226"/>
      <c r="K160" s="3"/>
      <c r="L160" s="3"/>
      <c r="O160" s="227"/>
      <c r="Q160" s="94"/>
      <c r="R160" s="94"/>
      <c r="S160" s="94"/>
      <c r="T160" s="94"/>
    </row>
    <row r="161" ht="15.75" customHeight="1">
      <c r="A161" s="242">
        <v>46163.0</v>
      </c>
      <c r="B161" s="222" t="s">
        <v>58</v>
      </c>
      <c r="C161" s="206" t="s">
        <v>7</v>
      </c>
      <c r="D161" s="207">
        <v>46163.82921296296</v>
      </c>
      <c r="E161" s="3"/>
      <c r="F161" s="3"/>
      <c r="G161" s="3"/>
      <c r="H161" s="3"/>
      <c r="J161" s="226"/>
      <c r="K161" s="3"/>
      <c r="L161" s="3"/>
      <c r="O161" s="227"/>
      <c r="Q161" s="94"/>
      <c r="R161" s="94"/>
      <c r="S161" s="94"/>
      <c r="T161" s="94"/>
    </row>
    <row r="162" ht="15.75" customHeight="1">
      <c r="A162" s="242">
        <v>46164.0</v>
      </c>
      <c r="B162" s="222" t="s">
        <v>54</v>
      </c>
      <c r="C162" s="206" t="s">
        <v>7</v>
      </c>
      <c r="D162" s="207">
        <v>46164.820856481485</v>
      </c>
      <c r="E162" s="3"/>
      <c r="F162" s="3"/>
      <c r="G162" s="3"/>
      <c r="H162" s="3"/>
      <c r="J162" s="226"/>
      <c r="K162" s="3"/>
      <c r="L162" s="3"/>
      <c r="O162" s="227"/>
      <c r="Q162" s="94"/>
      <c r="R162" s="94"/>
      <c r="S162" s="94"/>
      <c r="T162" s="94"/>
    </row>
    <row r="163" ht="15.75" customHeight="1">
      <c r="A163" s="242">
        <v>46164.0</v>
      </c>
      <c r="B163" s="222" t="s">
        <v>7</v>
      </c>
      <c r="C163" s="206" t="s">
        <v>7</v>
      </c>
      <c r="D163" s="207">
        <v>46164.820856481485</v>
      </c>
      <c r="E163" s="3"/>
      <c r="F163" s="3"/>
      <c r="G163" s="3"/>
      <c r="H163" s="3"/>
      <c r="J163" s="226"/>
      <c r="K163" s="3"/>
      <c r="L163" s="3"/>
      <c r="O163" s="227"/>
      <c r="Q163" s="94"/>
      <c r="R163" s="94"/>
      <c r="S163" s="94"/>
      <c r="T163" s="94"/>
    </row>
    <row r="164" ht="15.75" customHeight="1">
      <c r="A164" s="242">
        <v>46165.0</v>
      </c>
      <c r="B164" s="222" t="s">
        <v>67</v>
      </c>
      <c r="C164" s="206" t="s">
        <v>7</v>
      </c>
      <c r="D164" s="207">
        <v>46165.82811342592</v>
      </c>
      <c r="E164" s="3"/>
      <c r="F164" s="3"/>
      <c r="G164" s="3"/>
      <c r="H164" s="3"/>
      <c r="J164" s="226"/>
      <c r="K164" s="3"/>
      <c r="L164" s="3"/>
      <c r="O164" s="227"/>
      <c r="Q164" s="94"/>
      <c r="R164" s="94"/>
      <c r="S164" s="94"/>
      <c r="T164" s="94"/>
    </row>
    <row r="165" ht="15.75" customHeight="1">
      <c r="A165" s="242">
        <v>46165.0</v>
      </c>
      <c r="B165" s="222" t="s">
        <v>62</v>
      </c>
      <c r="C165" s="206" t="s">
        <v>7</v>
      </c>
      <c r="D165" s="207">
        <v>46165.82811342592</v>
      </c>
      <c r="E165" s="3"/>
      <c r="F165" s="3"/>
      <c r="G165" s="3"/>
      <c r="H165" s="3"/>
      <c r="J165" s="226"/>
      <c r="K165" s="3"/>
      <c r="L165" s="3"/>
      <c r="O165" s="227"/>
      <c r="Q165" s="94"/>
      <c r="R165" s="94"/>
      <c r="S165" s="94"/>
      <c r="T165" s="94"/>
    </row>
    <row r="166" ht="15.75" customHeight="1">
      <c r="A166" s="242">
        <v>46166.0</v>
      </c>
      <c r="B166" s="222" t="s">
        <v>47</v>
      </c>
      <c r="C166" s="206" t="s">
        <v>7</v>
      </c>
      <c r="D166" s="207">
        <v>46166.809953703705</v>
      </c>
      <c r="E166" s="3"/>
      <c r="F166" s="3"/>
      <c r="G166" s="3"/>
      <c r="H166" s="3"/>
      <c r="J166" s="226"/>
      <c r="K166" s="3"/>
      <c r="L166" s="3"/>
      <c r="O166" s="227"/>
      <c r="Q166" s="94"/>
      <c r="R166" s="94"/>
      <c r="S166" s="94"/>
      <c r="T166" s="94"/>
    </row>
    <row r="167" ht="15.75" customHeight="1">
      <c r="A167" s="242">
        <v>46166.0</v>
      </c>
      <c r="B167" s="222" t="s">
        <v>66</v>
      </c>
      <c r="C167" s="206" t="s">
        <v>7</v>
      </c>
      <c r="D167" s="207">
        <v>46166.809953703705</v>
      </c>
      <c r="E167" s="3"/>
      <c r="F167" s="3"/>
      <c r="G167" s="3"/>
      <c r="H167" s="3"/>
      <c r="J167" s="226"/>
      <c r="K167" s="3"/>
      <c r="L167" s="3"/>
      <c r="O167" s="227"/>
      <c r="Q167" s="94"/>
      <c r="R167" s="94"/>
      <c r="S167" s="94"/>
      <c r="T167" s="94"/>
    </row>
    <row r="168" ht="15.75" customHeight="1">
      <c r="A168" s="242">
        <v>46167.0</v>
      </c>
      <c r="B168" s="222" t="s">
        <v>57</v>
      </c>
      <c r="C168" s="206" t="s">
        <v>5</v>
      </c>
      <c r="D168" s="207">
        <v>46167.84605324074</v>
      </c>
      <c r="E168" s="3"/>
      <c r="F168" s="3"/>
      <c r="G168" s="3"/>
      <c r="H168" s="3"/>
      <c r="J168" s="226"/>
      <c r="K168" s="3"/>
      <c r="L168" s="3"/>
      <c r="O168" s="227"/>
      <c r="Q168" s="94"/>
      <c r="R168" s="94"/>
      <c r="S168" s="94"/>
      <c r="T168" s="94"/>
    </row>
    <row r="169" ht="15.75" customHeight="1">
      <c r="A169" s="242">
        <v>46167.0</v>
      </c>
      <c r="B169" s="222" t="s">
        <v>50</v>
      </c>
      <c r="C169" s="206" t="s">
        <v>5</v>
      </c>
      <c r="D169" s="207">
        <v>46167.84605324074</v>
      </c>
      <c r="E169" s="3"/>
      <c r="F169" s="3"/>
      <c r="G169" s="3"/>
      <c r="H169" s="3"/>
      <c r="J169" s="226"/>
      <c r="K169" s="3"/>
      <c r="L169" s="3"/>
      <c r="O169" s="227"/>
      <c r="Q169" s="94"/>
      <c r="R169" s="94"/>
      <c r="S169" s="94"/>
      <c r="T169" s="94"/>
    </row>
    <row r="170" ht="15.75" customHeight="1">
      <c r="A170" s="242">
        <v>46168.0</v>
      </c>
      <c r="B170" s="222" t="s">
        <v>5</v>
      </c>
      <c r="C170" s="206" t="s">
        <v>7</v>
      </c>
      <c r="D170" s="207">
        <v>46168.811585648145</v>
      </c>
      <c r="E170" s="3"/>
      <c r="F170" s="3"/>
      <c r="G170" s="3"/>
      <c r="H170" s="3"/>
      <c r="J170" s="226"/>
      <c r="K170" s="3"/>
      <c r="L170" s="3"/>
      <c r="O170" s="227"/>
      <c r="Q170" s="94"/>
      <c r="R170" s="94"/>
      <c r="S170" s="94"/>
      <c r="T170" s="94"/>
    </row>
    <row r="171" ht="15.75" customHeight="1">
      <c r="A171" s="242">
        <v>46168.0</v>
      </c>
      <c r="B171" s="222" t="s">
        <v>61</v>
      </c>
      <c r="C171" s="206" t="s">
        <v>7</v>
      </c>
      <c r="D171" s="207">
        <v>46168.811585648145</v>
      </c>
      <c r="E171" s="3"/>
      <c r="F171" s="3"/>
      <c r="G171" s="3"/>
      <c r="H171" s="3"/>
      <c r="J171" s="226"/>
      <c r="K171" s="3"/>
      <c r="L171" s="3"/>
      <c r="O171" s="227"/>
      <c r="Q171" s="94"/>
      <c r="R171" s="94"/>
      <c r="S171" s="94"/>
      <c r="T171" s="94"/>
    </row>
    <row r="172" ht="15.75" customHeight="1">
      <c r="A172" s="242">
        <v>46169.0</v>
      </c>
      <c r="B172" s="222" t="s">
        <v>49</v>
      </c>
      <c r="C172" s="206" t="s">
        <v>5</v>
      </c>
      <c r="D172" s="207">
        <v>46169.83112268519</v>
      </c>
      <c r="E172" s="3"/>
      <c r="F172" s="3"/>
      <c r="G172" s="3"/>
      <c r="H172" s="3"/>
      <c r="J172" s="226"/>
      <c r="K172" s="3"/>
      <c r="L172" s="3"/>
      <c r="O172" s="227"/>
      <c r="Q172" s="94"/>
      <c r="R172" s="94"/>
      <c r="S172" s="94"/>
      <c r="T172" s="94"/>
    </row>
    <row r="173" ht="15.75" customHeight="1">
      <c r="A173" s="242">
        <v>46169.0</v>
      </c>
      <c r="B173" s="222"/>
      <c r="C173" s="206" t="s">
        <v>5</v>
      </c>
      <c r="D173" s="207">
        <v>46169.83112268519</v>
      </c>
      <c r="E173" s="3"/>
      <c r="F173" s="3"/>
      <c r="G173" s="3"/>
      <c r="H173" s="3"/>
      <c r="J173" s="226"/>
      <c r="K173" s="3"/>
      <c r="L173" s="3"/>
      <c r="O173" s="227"/>
      <c r="Q173" s="94"/>
      <c r="R173" s="94"/>
      <c r="S173" s="94"/>
      <c r="T173" s="94"/>
    </row>
    <row r="174" ht="15.75" customHeight="1">
      <c r="A174" s="242">
        <v>46170.0</v>
      </c>
      <c r="B174" s="222" t="s">
        <v>59</v>
      </c>
      <c r="C174" s="206" t="s">
        <v>7</v>
      </c>
      <c r="D174" s="207">
        <v>46170.820335648146</v>
      </c>
      <c r="E174" s="3"/>
      <c r="F174" s="3"/>
      <c r="G174" s="3"/>
      <c r="H174" s="3"/>
      <c r="J174" s="226"/>
      <c r="K174" s="3"/>
      <c r="L174" s="3"/>
      <c r="O174" s="227"/>
      <c r="Q174" s="94"/>
      <c r="R174" s="94"/>
      <c r="S174" s="94"/>
      <c r="T174" s="94"/>
    </row>
    <row r="175" ht="15.75" customHeight="1">
      <c r="A175" s="242">
        <v>46170.0</v>
      </c>
      <c r="B175" s="222" t="s">
        <v>9</v>
      </c>
      <c r="C175" s="206" t="s">
        <v>7</v>
      </c>
      <c r="D175" s="207">
        <v>46170.820335648146</v>
      </c>
      <c r="E175" s="3"/>
      <c r="F175" s="3"/>
      <c r="G175" s="3"/>
      <c r="H175" s="3"/>
      <c r="J175" s="226"/>
      <c r="K175" s="3"/>
      <c r="L175" s="3"/>
      <c r="O175" s="227"/>
      <c r="Q175" s="94"/>
      <c r="R175" s="94"/>
      <c r="S175" s="94"/>
      <c r="T175" s="94"/>
    </row>
    <row r="176" ht="15.75" customHeight="1">
      <c r="A176" s="242">
        <v>46171.0</v>
      </c>
      <c r="B176" s="222" t="s">
        <v>70</v>
      </c>
      <c r="C176" s="206" t="s">
        <v>9</v>
      </c>
      <c r="D176" s="207">
        <v>46171.82402777778</v>
      </c>
      <c r="E176" s="3"/>
      <c r="F176" s="3"/>
      <c r="G176" s="3"/>
      <c r="H176" s="3"/>
      <c r="J176" s="226"/>
      <c r="K176" s="3"/>
      <c r="L176" s="3"/>
      <c r="O176" s="227"/>
      <c r="Q176" s="94"/>
      <c r="R176" s="94"/>
      <c r="S176" s="94"/>
      <c r="T176" s="94"/>
    </row>
    <row r="177" ht="15.75" customHeight="1">
      <c r="A177" s="242">
        <v>46171.0</v>
      </c>
      <c r="B177" s="222" t="s">
        <v>73</v>
      </c>
      <c r="C177" s="206" t="s">
        <v>9</v>
      </c>
      <c r="D177" s="207">
        <v>46171.82402777778</v>
      </c>
      <c r="E177" s="3"/>
      <c r="F177" s="3"/>
      <c r="G177" s="3"/>
      <c r="H177" s="3"/>
      <c r="J177" s="226"/>
      <c r="K177" s="3"/>
      <c r="L177" s="3"/>
      <c r="O177" s="227"/>
      <c r="Q177" s="94"/>
      <c r="R177" s="94"/>
      <c r="S177" s="94"/>
      <c r="T177" s="94"/>
    </row>
    <row r="178" ht="15.75" customHeight="1">
      <c r="A178" s="242">
        <v>46172.0</v>
      </c>
      <c r="B178" s="222" t="s">
        <v>63</v>
      </c>
      <c r="C178" s="206" t="s">
        <v>9</v>
      </c>
      <c r="D178" s="207">
        <v>46172.84027777778</v>
      </c>
      <c r="E178" s="3"/>
      <c r="F178" s="3"/>
      <c r="G178" s="3"/>
      <c r="H178" s="3"/>
      <c r="J178" s="226"/>
      <c r="K178" s="3"/>
      <c r="L178" s="3"/>
      <c r="O178" s="227"/>
      <c r="Q178" s="94"/>
      <c r="R178" s="94"/>
      <c r="S178" s="94"/>
      <c r="T178" s="94"/>
    </row>
    <row r="179" ht="15.75" customHeight="1">
      <c r="A179" s="242">
        <v>46172.0</v>
      </c>
      <c r="B179" s="222" t="s">
        <v>53</v>
      </c>
      <c r="C179" s="206" t="s">
        <v>9</v>
      </c>
      <c r="D179" s="207">
        <v>46172.84027777778</v>
      </c>
      <c r="E179" s="3"/>
      <c r="F179" s="3"/>
      <c r="G179" s="3"/>
      <c r="H179" s="3"/>
      <c r="J179" s="226"/>
      <c r="K179" s="3"/>
      <c r="L179" s="3"/>
      <c r="O179" s="227"/>
      <c r="Q179" s="94"/>
      <c r="R179" s="94"/>
      <c r="S179" s="94"/>
      <c r="T179" s="94"/>
    </row>
    <row r="180" ht="15.75" customHeight="1">
      <c r="A180" s="242">
        <v>46173.0</v>
      </c>
      <c r="B180" s="222" t="s">
        <v>78</v>
      </c>
      <c r="C180" s="206" t="s">
        <v>9</v>
      </c>
      <c r="D180" s="207">
        <v>46173.833657407406</v>
      </c>
      <c r="E180" s="3"/>
      <c r="F180" s="3"/>
      <c r="G180" s="3"/>
      <c r="H180" s="3"/>
      <c r="J180" s="226"/>
      <c r="K180" s="3"/>
      <c r="L180" s="3"/>
      <c r="O180" s="227"/>
      <c r="Q180" s="94"/>
      <c r="R180" s="94"/>
      <c r="S180" s="94"/>
      <c r="T180" s="94"/>
    </row>
    <row r="181" ht="15.75" customHeight="1">
      <c r="A181" s="242">
        <v>46173.0</v>
      </c>
      <c r="B181" s="222" t="s">
        <v>80</v>
      </c>
      <c r="C181" s="206" t="s">
        <v>9</v>
      </c>
      <c r="D181" s="207">
        <v>46173.833657407406</v>
      </c>
      <c r="E181" s="3"/>
      <c r="F181" s="3"/>
      <c r="G181" s="3"/>
      <c r="H181" s="3"/>
      <c r="J181" s="226"/>
      <c r="K181" s="3"/>
      <c r="L181" s="3"/>
      <c r="O181" s="227"/>
      <c r="Q181" s="94"/>
      <c r="R181" s="94"/>
      <c r="S181" s="94"/>
      <c r="T181" s="94"/>
    </row>
    <row r="182" ht="15.75" customHeight="1">
      <c r="A182" s="242">
        <v>46174.0</v>
      </c>
      <c r="B182" s="222" t="s">
        <v>65</v>
      </c>
      <c r="C182" s="206" t="s">
        <v>9</v>
      </c>
      <c r="D182" s="207">
        <v>46174.83712962963</v>
      </c>
      <c r="E182" s="3"/>
      <c r="F182" s="3"/>
      <c r="G182" s="3"/>
      <c r="H182" s="3"/>
      <c r="J182" s="226"/>
      <c r="K182" s="3"/>
      <c r="L182" s="3"/>
      <c r="O182" s="227"/>
      <c r="Q182" s="94"/>
      <c r="R182" s="94"/>
      <c r="S182" s="94"/>
      <c r="T182" s="94"/>
    </row>
    <row r="183" ht="15.75" customHeight="1">
      <c r="A183" s="242">
        <v>46174.0</v>
      </c>
      <c r="B183" s="222" t="s">
        <v>52</v>
      </c>
      <c r="C183" s="206" t="s">
        <v>9</v>
      </c>
      <c r="D183" s="207">
        <v>46174.83712962963</v>
      </c>
      <c r="E183" s="3"/>
      <c r="F183" s="3"/>
      <c r="G183" s="3"/>
      <c r="H183" s="3"/>
      <c r="J183" s="226"/>
      <c r="K183" s="3"/>
      <c r="L183" s="3"/>
      <c r="O183" s="227"/>
      <c r="Q183" s="94"/>
      <c r="R183" s="94"/>
      <c r="S183" s="94"/>
      <c r="T183" s="94"/>
    </row>
    <row r="184" ht="15.75" customHeight="1">
      <c r="A184" s="242">
        <v>46175.0</v>
      </c>
      <c r="B184" s="222" t="s">
        <v>69</v>
      </c>
      <c r="C184" s="206" t="s">
        <v>9</v>
      </c>
      <c r="D184" s="207">
        <v>46175.812627314815</v>
      </c>
      <c r="E184" s="3"/>
      <c r="F184" s="3"/>
      <c r="G184" s="3"/>
      <c r="H184" s="3"/>
      <c r="J184" s="226"/>
      <c r="K184" s="3"/>
      <c r="L184" s="3"/>
      <c r="O184" s="227"/>
      <c r="Q184" s="94"/>
      <c r="R184" s="94"/>
      <c r="S184" s="94"/>
      <c r="T184" s="94"/>
    </row>
    <row r="185" ht="15.75" customHeight="1">
      <c r="A185" s="242">
        <v>46175.0</v>
      </c>
      <c r="B185" s="222" t="s">
        <v>7</v>
      </c>
      <c r="C185" s="206" t="s">
        <v>9</v>
      </c>
      <c r="D185" s="207">
        <v>46175.812627314815</v>
      </c>
      <c r="E185" s="3"/>
      <c r="F185" s="3"/>
      <c r="G185" s="3"/>
      <c r="H185" s="3"/>
      <c r="J185" s="226"/>
      <c r="K185" s="3"/>
      <c r="L185" s="3"/>
      <c r="O185" s="227"/>
      <c r="Q185" s="94"/>
      <c r="R185" s="94"/>
      <c r="S185" s="94"/>
      <c r="T185" s="94"/>
    </row>
    <row r="186" ht="15.75" customHeight="1">
      <c r="A186" s="242">
        <v>46176.0</v>
      </c>
      <c r="B186" s="222" t="s">
        <v>58</v>
      </c>
      <c r="C186" s="206" t="s">
        <v>7</v>
      </c>
      <c r="D186" s="207">
        <v>46176.8481712963</v>
      </c>
      <c r="E186" s="3"/>
      <c r="F186" s="3"/>
      <c r="G186" s="3"/>
      <c r="H186" s="3"/>
      <c r="J186" s="226"/>
      <c r="K186" s="3"/>
      <c r="L186" s="3"/>
      <c r="O186" s="227"/>
      <c r="Q186" s="94"/>
      <c r="R186" s="94"/>
      <c r="S186" s="94"/>
      <c r="T186" s="94"/>
    </row>
    <row r="187" ht="15.75" customHeight="1">
      <c r="A187" s="242">
        <v>46176.0</v>
      </c>
      <c r="B187" s="222" t="s">
        <v>62</v>
      </c>
      <c r="C187" s="206" t="s">
        <v>7</v>
      </c>
      <c r="D187" s="207">
        <v>46176.8481712963</v>
      </c>
      <c r="E187" s="3"/>
      <c r="F187" s="3"/>
      <c r="G187" s="3"/>
      <c r="H187" s="3"/>
      <c r="J187" s="226"/>
      <c r="K187" s="3"/>
      <c r="L187" s="3"/>
      <c r="O187" s="227"/>
      <c r="Q187" s="94"/>
      <c r="R187" s="94"/>
      <c r="S187" s="94"/>
      <c r="T187" s="94"/>
    </row>
    <row r="188" ht="15.75" customHeight="1">
      <c r="A188" s="242"/>
      <c r="B188" s="222"/>
      <c r="C188" s="223"/>
      <c r="D188" s="231"/>
      <c r="E188" s="3"/>
      <c r="F188" s="3"/>
      <c r="G188" s="3"/>
      <c r="H188" s="3"/>
      <c r="J188" s="226"/>
      <c r="K188" s="3"/>
      <c r="L188" s="3"/>
      <c r="O188" s="227"/>
      <c r="Q188" s="94"/>
      <c r="R188" s="94"/>
      <c r="S188" s="94"/>
      <c r="T188" s="94"/>
    </row>
    <row r="189" ht="15.75" customHeight="1">
      <c r="A189" s="242"/>
      <c r="B189" s="222"/>
      <c r="C189" s="223"/>
      <c r="D189" s="231"/>
      <c r="E189" s="3"/>
      <c r="F189" s="3"/>
      <c r="G189" s="3"/>
      <c r="H189" s="3"/>
      <c r="J189" s="226"/>
      <c r="K189" s="3"/>
      <c r="L189" s="3"/>
      <c r="O189" s="227"/>
      <c r="Q189" s="94"/>
      <c r="R189" s="94"/>
      <c r="S189" s="94"/>
      <c r="T189" s="94"/>
    </row>
    <row r="190" ht="15.75" customHeight="1">
      <c r="A190" s="242"/>
      <c r="B190" s="222"/>
      <c r="C190" s="223"/>
      <c r="D190" s="231"/>
      <c r="E190" s="3"/>
      <c r="F190" s="3"/>
      <c r="G190" s="3"/>
      <c r="H190" s="3"/>
      <c r="J190" s="226"/>
      <c r="K190" s="3"/>
      <c r="L190" s="3"/>
      <c r="O190" s="227"/>
      <c r="Q190" s="94"/>
      <c r="R190" s="94"/>
      <c r="S190" s="94"/>
      <c r="T190" s="94"/>
    </row>
    <row r="191" ht="15.75" customHeight="1">
      <c r="A191" s="242"/>
      <c r="B191" s="222"/>
      <c r="C191" s="223"/>
      <c r="D191" s="231"/>
      <c r="E191" s="3"/>
      <c r="F191" s="3"/>
      <c r="G191" s="3"/>
      <c r="H191" s="3"/>
      <c r="J191" s="226"/>
      <c r="K191" s="3"/>
      <c r="L191" s="3"/>
      <c r="O191" s="227"/>
      <c r="Q191" s="94"/>
      <c r="R191" s="94"/>
      <c r="S191" s="94"/>
      <c r="T191" s="94"/>
    </row>
    <row r="192" ht="15.75" customHeight="1">
      <c r="A192" s="242"/>
      <c r="B192" s="222"/>
      <c r="C192" s="223"/>
      <c r="D192" s="231"/>
      <c r="E192" s="3"/>
      <c r="F192" s="3"/>
      <c r="G192" s="3"/>
      <c r="H192" s="3"/>
      <c r="J192" s="226"/>
      <c r="K192" s="3"/>
      <c r="L192" s="3"/>
      <c r="O192" s="227"/>
      <c r="Q192" s="94"/>
      <c r="R192" s="94"/>
      <c r="S192" s="94"/>
      <c r="T192" s="94"/>
    </row>
    <row r="193" ht="15.75" customHeight="1">
      <c r="A193" s="242"/>
      <c r="B193" s="222"/>
      <c r="C193" s="223"/>
      <c r="D193" s="231"/>
      <c r="E193" s="3"/>
      <c r="F193" s="3"/>
      <c r="G193" s="3"/>
      <c r="H193" s="3"/>
      <c r="J193" s="226"/>
      <c r="K193" s="3"/>
      <c r="L193" s="3"/>
      <c r="O193" s="227"/>
      <c r="Q193" s="94"/>
      <c r="R193" s="94"/>
      <c r="S193" s="94"/>
      <c r="T193" s="94"/>
    </row>
    <row r="194" ht="15.75" customHeight="1">
      <c r="A194" s="242"/>
      <c r="B194" s="222"/>
      <c r="C194" s="223"/>
      <c r="D194" s="231"/>
      <c r="E194" s="3"/>
      <c r="F194" s="3"/>
      <c r="G194" s="3"/>
      <c r="H194" s="3"/>
      <c r="J194" s="226"/>
      <c r="K194" s="3"/>
      <c r="L194" s="3"/>
      <c r="O194" s="227"/>
      <c r="Q194" s="94"/>
      <c r="R194" s="94"/>
      <c r="S194" s="94"/>
      <c r="T194" s="94"/>
    </row>
    <row r="195" ht="15.75" customHeight="1">
      <c r="A195" s="242"/>
      <c r="B195" s="222"/>
      <c r="C195" s="223"/>
      <c r="D195" s="231"/>
      <c r="E195" s="3"/>
      <c r="F195" s="3"/>
      <c r="G195" s="3"/>
      <c r="H195" s="3"/>
      <c r="J195" s="226"/>
      <c r="K195" s="3"/>
      <c r="L195" s="3"/>
      <c r="O195" s="227"/>
      <c r="Q195" s="94"/>
      <c r="R195" s="94"/>
      <c r="S195" s="94"/>
      <c r="T195" s="94"/>
    </row>
    <row r="196" ht="15.75" customHeight="1">
      <c r="A196" s="242"/>
      <c r="B196" s="222"/>
      <c r="C196" s="223"/>
      <c r="D196" s="231"/>
      <c r="E196" s="3"/>
      <c r="F196" s="3"/>
      <c r="G196" s="3"/>
      <c r="H196" s="3"/>
      <c r="J196" s="226"/>
      <c r="K196" s="3"/>
      <c r="L196" s="3"/>
      <c r="O196" s="227"/>
      <c r="Q196" s="94"/>
      <c r="R196" s="94"/>
      <c r="S196" s="94"/>
      <c r="T196" s="94"/>
    </row>
    <row r="197" ht="15.75" customHeight="1">
      <c r="A197" s="242"/>
      <c r="B197" s="222"/>
      <c r="C197" s="223"/>
      <c r="D197" s="231"/>
      <c r="E197" s="3"/>
      <c r="F197" s="3"/>
      <c r="G197" s="3"/>
      <c r="H197" s="3"/>
      <c r="J197" s="226"/>
      <c r="K197" s="3"/>
      <c r="L197" s="3"/>
      <c r="O197" s="227"/>
      <c r="Q197" s="94"/>
      <c r="R197" s="94"/>
      <c r="S197" s="94"/>
      <c r="T197" s="94"/>
    </row>
    <row r="198" ht="15.75" customHeight="1">
      <c r="A198" s="242"/>
      <c r="B198" s="222"/>
      <c r="C198" s="223"/>
      <c r="D198" s="231"/>
      <c r="E198" s="3"/>
      <c r="F198" s="3"/>
      <c r="G198" s="3"/>
      <c r="H198" s="3"/>
      <c r="J198" s="226"/>
      <c r="K198" s="3"/>
      <c r="L198" s="3"/>
      <c r="O198" s="227"/>
      <c r="Q198" s="94"/>
      <c r="R198" s="94"/>
      <c r="S198" s="94"/>
      <c r="T198" s="94"/>
    </row>
    <row r="199" ht="15.75" customHeight="1">
      <c r="A199" s="242"/>
      <c r="B199" s="222"/>
      <c r="C199" s="223"/>
      <c r="D199" s="231"/>
      <c r="E199" s="3"/>
      <c r="F199" s="3"/>
      <c r="G199" s="3"/>
      <c r="H199" s="3"/>
      <c r="J199" s="226"/>
      <c r="K199" s="3"/>
      <c r="L199" s="3"/>
      <c r="O199" s="227"/>
      <c r="Q199" s="94"/>
      <c r="R199" s="94"/>
      <c r="S199" s="94"/>
      <c r="T199" s="94"/>
    </row>
    <row r="200" ht="15.75" customHeight="1">
      <c r="A200" s="242"/>
      <c r="B200" s="222"/>
      <c r="C200" s="223"/>
      <c r="D200" s="231"/>
      <c r="E200" s="3"/>
      <c r="F200" s="3"/>
      <c r="G200" s="3"/>
      <c r="H200" s="3"/>
      <c r="J200" s="226"/>
      <c r="K200" s="3"/>
      <c r="L200" s="3"/>
      <c r="O200" s="227"/>
      <c r="Q200" s="94"/>
      <c r="R200" s="94"/>
      <c r="S200" s="94"/>
      <c r="T200" s="94"/>
    </row>
    <row r="201" ht="15.75" customHeight="1">
      <c r="A201" s="242"/>
      <c r="B201" s="222"/>
      <c r="C201" s="223"/>
      <c r="D201" s="231"/>
      <c r="E201" s="3"/>
      <c r="F201" s="3"/>
      <c r="G201" s="3"/>
      <c r="H201" s="3"/>
      <c r="J201" s="226"/>
      <c r="K201" s="3"/>
      <c r="L201" s="3"/>
      <c r="O201" s="227"/>
      <c r="Q201" s="94"/>
      <c r="R201" s="94"/>
      <c r="S201" s="94"/>
      <c r="T201" s="94"/>
    </row>
    <row r="202" ht="15.75" customHeight="1">
      <c r="A202" s="242"/>
      <c r="B202" s="222"/>
      <c r="C202" s="223"/>
      <c r="D202" s="231"/>
      <c r="E202" s="3"/>
      <c r="F202" s="3"/>
      <c r="G202" s="3"/>
      <c r="H202" s="3"/>
      <c r="J202" s="226"/>
      <c r="K202" s="3"/>
      <c r="L202" s="3"/>
      <c r="O202" s="227"/>
      <c r="Q202" s="94"/>
      <c r="R202" s="94"/>
      <c r="S202" s="94"/>
      <c r="T202" s="94"/>
    </row>
    <row r="203" ht="15.75" customHeight="1">
      <c r="A203" s="242"/>
      <c r="B203" s="222"/>
      <c r="C203" s="223"/>
      <c r="D203" s="231"/>
      <c r="E203" s="3"/>
      <c r="F203" s="3"/>
      <c r="G203" s="3"/>
      <c r="H203" s="3"/>
      <c r="J203" s="226"/>
      <c r="K203" s="3"/>
      <c r="L203" s="3"/>
      <c r="O203" s="227"/>
      <c r="Q203" s="94"/>
      <c r="R203" s="94"/>
      <c r="S203" s="94"/>
      <c r="T203" s="94"/>
    </row>
    <row r="204" ht="15.75" customHeight="1">
      <c r="A204" s="242"/>
      <c r="B204" s="222"/>
      <c r="C204" s="223"/>
      <c r="D204" s="231"/>
      <c r="E204" s="3"/>
      <c r="F204" s="3"/>
      <c r="G204" s="3"/>
      <c r="H204" s="3"/>
      <c r="J204" s="226"/>
      <c r="K204" s="3"/>
      <c r="L204" s="3"/>
      <c r="O204" s="227"/>
      <c r="Q204" s="94"/>
      <c r="R204" s="94"/>
      <c r="S204" s="94"/>
      <c r="T204" s="94"/>
    </row>
    <row r="205" ht="15.75" customHeight="1">
      <c r="A205" s="242"/>
      <c r="B205" s="222"/>
      <c r="C205" s="223"/>
      <c r="D205" s="231"/>
      <c r="E205" s="3"/>
      <c r="F205" s="3"/>
      <c r="G205" s="3"/>
      <c r="H205" s="3"/>
      <c r="J205" s="226"/>
      <c r="K205" s="3"/>
      <c r="L205" s="3"/>
      <c r="O205" s="227"/>
      <c r="Q205" s="94"/>
      <c r="R205" s="94"/>
      <c r="S205" s="94"/>
      <c r="T205" s="94"/>
    </row>
    <row r="206" ht="15.75" customHeight="1">
      <c r="A206" s="242"/>
      <c r="B206" s="222"/>
      <c r="C206" s="223"/>
      <c r="D206" s="231"/>
      <c r="E206" s="3"/>
      <c r="F206" s="3"/>
      <c r="G206" s="3"/>
      <c r="H206" s="3"/>
      <c r="J206" s="226"/>
      <c r="K206" s="3"/>
      <c r="L206" s="3"/>
      <c r="O206" s="227"/>
      <c r="Q206" s="94"/>
      <c r="R206" s="94"/>
      <c r="S206" s="94"/>
      <c r="T206" s="94"/>
    </row>
    <row r="207" ht="15.75" customHeight="1">
      <c r="A207" s="242"/>
      <c r="B207" s="222"/>
      <c r="C207" s="223"/>
      <c r="D207" s="231"/>
      <c r="E207" s="3"/>
      <c r="F207" s="3"/>
      <c r="G207" s="3"/>
      <c r="H207" s="3"/>
      <c r="J207" s="226"/>
      <c r="K207" s="3"/>
      <c r="L207" s="3"/>
      <c r="O207" s="227"/>
      <c r="Q207" s="94"/>
      <c r="R207" s="94"/>
      <c r="S207" s="94"/>
      <c r="T207" s="94"/>
    </row>
    <row r="208" ht="15.75" customHeight="1">
      <c r="A208" s="242"/>
      <c r="B208" s="222"/>
      <c r="C208" s="223"/>
      <c r="D208" s="231"/>
      <c r="E208" s="3"/>
      <c r="F208" s="3"/>
      <c r="G208" s="3"/>
      <c r="H208" s="3"/>
      <c r="J208" s="226"/>
      <c r="K208" s="3"/>
      <c r="L208" s="3"/>
      <c r="O208" s="227"/>
      <c r="Q208" s="94"/>
      <c r="R208" s="94"/>
      <c r="S208" s="94"/>
      <c r="T208" s="94"/>
    </row>
    <row r="209" ht="15.75" customHeight="1">
      <c r="A209" s="242"/>
      <c r="B209" s="222"/>
      <c r="C209" s="223"/>
      <c r="D209" s="231"/>
      <c r="E209" s="3"/>
      <c r="F209" s="3"/>
      <c r="G209" s="3"/>
      <c r="H209" s="3"/>
      <c r="J209" s="226"/>
      <c r="K209" s="3"/>
      <c r="L209" s="3"/>
      <c r="O209" s="227"/>
      <c r="Q209" s="94"/>
      <c r="R209" s="94"/>
      <c r="S209" s="94"/>
      <c r="T209" s="94"/>
    </row>
    <row r="210" ht="15.75" customHeight="1">
      <c r="A210" s="242"/>
      <c r="B210" s="222"/>
      <c r="C210" s="223"/>
      <c r="D210" s="231"/>
      <c r="E210" s="3"/>
      <c r="F210" s="3"/>
      <c r="G210" s="3"/>
      <c r="H210" s="3"/>
      <c r="J210" s="226"/>
      <c r="K210" s="3"/>
      <c r="L210" s="3"/>
      <c r="O210" s="227"/>
      <c r="Q210" s="94"/>
      <c r="R210" s="94"/>
      <c r="S210" s="94"/>
      <c r="T210" s="94"/>
    </row>
    <row r="211" ht="15.75" customHeight="1">
      <c r="A211" s="242"/>
      <c r="B211" s="222"/>
      <c r="C211" s="223"/>
      <c r="D211" s="231"/>
      <c r="E211" s="3"/>
      <c r="F211" s="3"/>
      <c r="G211" s="3"/>
      <c r="H211" s="3"/>
      <c r="J211" s="226"/>
      <c r="K211" s="3"/>
      <c r="L211" s="3"/>
      <c r="O211" s="227"/>
      <c r="Q211" s="94"/>
      <c r="R211" s="94"/>
      <c r="S211" s="94"/>
      <c r="T211" s="94"/>
    </row>
    <row r="212" ht="15.75" customHeight="1">
      <c r="A212" s="242"/>
      <c r="B212" s="222"/>
      <c r="C212" s="223"/>
      <c r="D212" s="231"/>
      <c r="E212" s="3"/>
      <c r="F212" s="3"/>
      <c r="G212" s="3"/>
      <c r="H212" s="3"/>
      <c r="J212" s="226"/>
      <c r="K212" s="3"/>
      <c r="L212" s="3"/>
      <c r="O212" s="227"/>
      <c r="Q212" s="94"/>
      <c r="R212" s="94"/>
      <c r="S212" s="94"/>
      <c r="T212" s="94"/>
    </row>
    <row r="213" ht="15.75" customHeight="1">
      <c r="A213" s="242"/>
      <c r="B213" s="222"/>
      <c r="C213" s="223"/>
      <c r="D213" s="231"/>
      <c r="E213" s="3"/>
      <c r="F213" s="3"/>
      <c r="G213" s="3"/>
      <c r="H213" s="3"/>
      <c r="J213" s="226"/>
      <c r="K213" s="3"/>
      <c r="L213" s="3"/>
      <c r="O213" s="227"/>
      <c r="Q213" s="94"/>
      <c r="R213" s="94"/>
      <c r="S213" s="94"/>
      <c r="T213" s="94"/>
    </row>
    <row r="214" ht="15.75" customHeight="1">
      <c r="A214" s="242"/>
      <c r="B214" s="222"/>
      <c r="C214" s="223"/>
      <c r="D214" s="231"/>
      <c r="E214" s="3"/>
      <c r="F214" s="3"/>
      <c r="G214" s="3"/>
      <c r="H214" s="3"/>
      <c r="J214" s="226"/>
      <c r="K214" s="3"/>
      <c r="L214" s="3"/>
      <c r="O214" s="227"/>
      <c r="Q214" s="94"/>
      <c r="R214" s="94"/>
      <c r="S214" s="94"/>
      <c r="T214" s="94"/>
    </row>
    <row r="215" ht="15.75" customHeight="1">
      <c r="A215" s="242"/>
      <c r="B215" s="222"/>
      <c r="C215" s="223"/>
      <c r="D215" s="231"/>
      <c r="E215" s="3"/>
      <c r="F215" s="3"/>
      <c r="G215" s="3"/>
      <c r="H215" s="3"/>
      <c r="J215" s="226"/>
      <c r="K215" s="3"/>
      <c r="L215" s="3"/>
      <c r="O215" s="227"/>
      <c r="Q215" s="94"/>
      <c r="R215" s="94"/>
      <c r="S215" s="94"/>
      <c r="T215" s="94"/>
    </row>
    <row r="216" ht="15.75" customHeight="1">
      <c r="A216" s="242"/>
      <c r="B216" s="222"/>
      <c r="C216" s="223"/>
      <c r="D216" s="231"/>
      <c r="E216" s="3"/>
      <c r="F216" s="3"/>
      <c r="G216" s="3"/>
      <c r="H216" s="3"/>
      <c r="J216" s="226"/>
      <c r="K216" s="3"/>
      <c r="L216" s="3"/>
      <c r="O216" s="227"/>
      <c r="Q216" s="94"/>
      <c r="R216" s="94"/>
      <c r="S216" s="94"/>
      <c r="T216" s="94"/>
    </row>
    <row r="217" ht="15.75" customHeight="1">
      <c r="A217" s="242"/>
      <c r="B217" s="222"/>
      <c r="C217" s="223"/>
      <c r="D217" s="231"/>
      <c r="E217" s="3"/>
      <c r="F217" s="3"/>
      <c r="G217" s="3"/>
      <c r="H217" s="3"/>
      <c r="J217" s="226"/>
      <c r="K217" s="3"/>
      <c r="L217" s="3"/>
      <c r="O217" s="227"/>
      <c r="Q217" s="94"/>
      <c r="R217" s="94"/>
      <c r="S217" s="94"/>
      <c r="T217" s="94"/>
    </row>
    <row r="218" ht="15.75" customHeight="1">
      <c r="A218" s="242"/>
      <c r="B218" s="222"/>
      <c r="C218" s="223"/>
      <c r="D218" s="231"/>
      <c r="E218" s="3"/>
      <c r="F218" s="3"/>
      <c r="G218" s="3"/>
      <c r="H218" s="3"/>
      <c r="J218" s="226"/>
      <c r="K218" s="3"/>
      <c r="L218" s="3"/>
      <c r="O218" s="227"/>
      <c r="Q218" s="94"/>
      <c r="R218" s="94"/>
      <c r="S218" s="94"/>
      <c r="T218" s="94"/>
    </row>
    <row r="219" ht="15.75" customHeight="1">
      <c r="A219" s="242"/>
      <c r="B219" s="222"/>
      <c r="C219" s="223"/>
      <c r="D219" s="231"/>
      <c r="E219" s="3"/>
      <c r="F219" s="3"/>
      <c r="G219" s="3"/>
      <c r="H219" s="3"/>
      <c r="J219" s="226"/>
      <c r="K219" s="3"/>
      <c r="L219" s="3"/>
      <c r="O219" s="227"/>
      <c r="Q219" s="94"/>
      <c r="R219" s="94"/>
      <c r="S219" s="94"/>
      <c r="T219" s="94"/>
    </row>
    <row r="220" ht="15.75" customHeight="1">
      <c r="A220" s="242"/>
      <c r="B220" s="222"/>
      <c r="C220" s="223"/>
      <c r="D220" s="231"/>
      <c r="E220" s="3"/>
      <c r="F220" s="3"/>
      <c r="G220" s="3"/>
      <c r="H220" s="3"/>
      <c r="J220" s="226"/>
      <c r="K220" s="3"/>
      <c r="L220" s="3"/>
      <c r="O220" s="227"/>
      <c r="Q220" s="94"/>
      <c r="R220" s="94"/>
      <c r="S220" s="94"/>
      <c r="T220" s="94"/>
    </row>
    <row r="221" ht="15.75" customHeight="1">
      <c r="A221" s="242"/>
      <c r="B221" s="222"/>
      <c r="C221" s="223"/>
      <c r="D221" s="231"/>
      <c r="E221" s="3"/>
      <c r="F221" s="3"/>
      <c r="G221" s="3"/>
      <c r="H221" s="3"/>
      <c r="J221" s="226"/>
      <c r="K221" s="3"/>
      <c r="L221" s="3"/>
      <c r="O221" s="227"/>
      <c r="Q221" s="94"/>
      <c r="R221" s="94"/>
      <c r="S221" s="94"/>
      <c r="T221" s="94"/>
    </row>
    <row r="222" ht="15.75" customHeight="1">
      <c r="A222" s="242"/>
      <c r="B222" s="222"/>
      <c r="C222" s="223"/>
      <c r="D222" s="231"/>
      <c r="E222" s="3"/>
      <c r="F222" s="3"/>
      <c r="G222" s="3"/>
      <c r="H222" s="3"/>
      <c r="J222" s="226"/>
      <c r="K222" s="3"/>
      <c r="L222" s="3"/>
      <c r="O222" s="227"/>
      <c r="Q222" s="94"/>
      <c r="R222" s="94"/>
      <c r="S222" s="94"/>
      <c r="T222" s="94"/>
    </row>
    <row r="223" ht="15.75" customHeight="1">
      <c r="A223" s="242"/>
      <c r="B223" s="222"/>
      <c r="C223" s="223"/>
      <c r="D223" s="231"/>
      <c r="E223" s="3"/>
      <c r="F223" s="3"/>
      <c r="G223" s="3"/>
      <c r="H223" s="3"/>
      <c r="J223" s="226"/>
      <c r="K223" s="3"/>
      <c r="L223" s="3"/>
      <c r="O223" s="227"/>
      <c r="Q223" s="94"/>
      <c r="R223" s="94"/>
      <c r="S223" s="94"/>
      <c r="T223" s="94"/>
    </row>
    <row r="224" ht="15.75" customHeight="1">
      <c r="A224" s="242"/>
      <c r="B224" s="222"/>
      <c r="C224" s="223"/>
      <c r="D224" s="231"/>
      <c r="E224" s="3"/>
      <c r="F224" s="3"/>
      <c r="G224" s="3"/>
      <c r="H224" s="3"/>
      <c r="J224" s="226"/>
      <c r="K224" s="3"/>
      <c r="L224" s="3"/>
      <c r="O224" s="227"/>
      <c r="Q224" s="94"/>
      <c r="R224" s="94"/>
      <c r="S224" s="94"/>
      <c r="T224" s="94"/>
    </row>
    <row r="225" ht="15.75" customHeight="1">
      <c r="A225" s="242"/>
      <c r="B225" s="222"/>
      <c r="C225" s="223"/>
      <c r="D225" s="231"/>
      <c r="E225" s="3"/>
      <c r="F225" s="3"/>
      <c r="G225" s="3"/>
      <c r="H225" s="3"/>
      <c r="J225" s="226"/>
      <c r="K225" s="3"/>
      <c r="L225" s="3"/>
      <c r="O225" s="227"/>
      <c r="Q225" s="94"/>
      <c r="R225" s="94"/>
      <c r="S225" s="94"/>
      <c r="T225" s="94"/>
    </row>
    <row r="226" ht="15.75" customHeight="1">
      <c r="A226" s="242"/>
      <c r="B226" s="222"/>
      <c r="C226" s="223"/>
      <c r="D226" s="231"/>
      <c r="E226" s="3"/>
      <c r="F226" s="3"/>
      <c r="G226" s="3"/>
      <c r="H226" s="3"/>
      <c r="J226" s="226"/>
      <c r="K226" s="3"/>
      <c r="L226" s="3"/>
      <c r="O226" s="227"/>
      <c r="Q226" s="94"/>
      <c r="R226" s="94"/>
      <c r="S226" s="94"/>
      <c r="T226" s="94"/>
    </row>
    <row r="227" ht="15.75" customHeight="1">
      <c r="A227" s="242"/>
      <c r="B227" s="222"/>
      <c r="C227" s="223"/>
      <c r="D227" s="231"/>
      <c r="E227" s="3"/>
      <c r="F227" s="3"/>
      <c r="G227" s="3"/>
      <c r="H227" s="3"/>
      <c r="J227" s="226"/>
      <c r="K227" s="3"/>
      <c r="L227" s="3"/>
      <c r="O227" s="227"/>
      <c r="Q227" s="94"/>
      <c r="R227" s="94"/>
      <c r="S227" s="94"/>
      <c r="T227" s="94"/>
    </row>
    <row r="228" ht="15.75" customHeight="1">
      <c r="A228" s="242"/>
      <c r="B228" s="222"/>
      <c r="C228" s="223"/>
      <c r="D228" s="231"/>
      <c r="E228" s="3"/>
      <c r="F228" s="3"/>
      <c r="G228" s="3"/>
      <c r="H228" s="3"/>
      <c r="J228" s="226"/>
      <c r="K228" s="3"/>
      <c r="L228" s="3"/>
      <c r="O228" s="227"/>
      <c r="Q228" s="94"/>
      <c r="R228" s="94"/>
      <c r="S228" s="94"/>
      <c r="T228" s="94"/>
    </row>
    <row r="229" ht="15.75" customHeight="1">
      <c r="A229" s="242"/>
      <c r="B229" s="222"/>
      <c r="C229" s="223"/>
      <c r="D229" s="231"/>
      <c r="E229" s="3"/>
      <c r="F229" s="3"/>
      <c r="G229" s="3"/>
      <c r="H229" s="3"/>
      <c r="J229" s="226"/>
      <c r="K229" s="3"/>
      <c r="L229" s="3"/>
      <c r="O229" s="227"/>
      <c r="Q229" s="94"/>
      <c r="R229" s="94"/>
      <c r="S229" s="94"/>
      <c r="T229" s="94"/>
    </row>
    <row r="230" ht="15.75" customHeight="1">
      <c r="A230" s="242"/>
      <c r="B230" s="222"/>
      <c r="C230" s="223"/>
      <c r="D230" s="231"/>
      <c r="E230" s="3"/>
      <c r="F230" s="3"/>
      <c r="G230" s="3"/>
      <c r="H230" s="3"/>
      <c r="J230" s="226"/>
      <c r="K230" s="3"/>
      <c r="L230" s="3"/>
      <c r="O230" s="227"/>
      <c r="Q230" s="94"/>
      <c r="R230" s="94"/>
      <c r="S230" s="94"/>
      <c r="T230" s="94"/>
    </row>
    <row r="231" ht="15.75" customHeight="1">
      <c r="A231" s="242"/>
      <c r="B231" s="222"/>
      <c r="C231" s="223"/>
      <c r="D231" s="231"/>
      <c r="E231" s="3"/>
      <c r="F231" s="3"/>
      <c r="G231" s="3"/>
      <c r="H231" s="3"/>
      <c r="J231" s="226"/>
      <c r="K231" s="3"/>
      <c r="L231" s="3"/>
      <c r="O231" s="227"/>
      <c r="Q231" s="94"/>
      <c r="R231" s="94"/>
      <c r="S231" s="94"/>
      <c r="T231" s="94"/>
    </row>
    <row r="232" ht="15.75" customHeight="1">
      <c r="A232" s="242"/>
      <c r="B232" s="222"/>
      <c r="C232" s="223"/>
      <c r="D232" s="231"/>
      <c r="E232" s="3"/>
      <c r="F232" s="3"/>
      <c r="G232" s="3"/>
      <c r="H232" s="3"/>
      <c r="J232" s="226"/>
      <c r="K232" s="3"/>
      <c r="L232" s="3"/>
      <c r="O232" s="227"/>
      <c r="Q232" s="94"/>
      <c r="R232" s="94"/>
      <c r="S232" s="94"/>
      <c r="T232" s="94"/>
    </row>
    <row r="233" ht="15.75" customHeight="1">
      <c r="A233" s="242"/>
      <c r="B233" s="222"/>
      <c r="C233" s="223"/>
      <c r="D233" s="231"/>
      <c r="E233" s="3"/>
      <c r="F233" s="3"/>
      <c r="G233" s="3"/>
      <c r="H233" s="3"/>
      <c r="J233" s="226"/>
      <c r="K233" s="3"/>
      <c r="L233" s="3"/>
      <c r="O233" s="227"/>
      <c r="Q233" s="94"/>
      <c r="R233" s="94"/>
      <c r="S233" s="94"/>
      <c r="T233" s="94"/>
    </row>
    <row r="234" ht="15.75" customHeight="1">
      <c r="A234" s="242"/>
      <c r="B234" s="222"/>
      <c r="C234" s="223"/>
      <c r="D234" s="231"/>
      <c r="E234" s="3"/>
      <c r="F234" s="3"/>
      <c r="G234" s="3"/>
      <c r="H234" s="3"/>
      <c r="J234" s="226"/>
      <c r="K234" s="3"/>
      <c r="L234" s="3"/>
      <c r="O234" s="227"/>
      <c r="Q234" s="94"/>
      <c r="R234" s="94"/>
      <c r="S234" s="94"/>
      <c r="T234" s="94"/>
    </row>
    <row r="235" ht="15.75" customHeight="1">
      <c r="A235" s="242"/>
      <c r="B235" s="222"/>
      <c r="C235" s="223"/>
      <c r="D235" s="231"/>
      <c r="E235" s="3"/>
      <c r="F235" s="3"/>
      <c r="G235" s="3"/>
      <c r="H235" s="3"/>
      <c r="J235" s="226"/>
      <c r="K235" s="3"/>
      <c r="L235" s="3"/>
      <c r="O235" s="227"/>
      <c r="Q235" s="94"/>
      <c r="R235" s="94"/>
      <c r="S235" s="94"/>
      <c r="T235" s="94"/>
    </row>
    <row r="236" ht="15.75" customHeight="1">
      <c r="A236" s="242"/>
      <c r="B236" s="222"/>
      <c r="C236" s="223"/>
      <c r="D236" s="231"/>
      <c r="E236" s="3"/>
      <c r="F236" s="3"/>
      <c r="G236" s="3"/>
      <c r="H236" s="3"/>
      <c r="J236" s="226"/>
      <c r="K236" s="3"/>
      <c r="L236" s="3"/>
      <c r="O236" s="227"/>
      <c r="Q236" s="94"/>
      <c r="R236" s="94"/>
      <c r="S236" s="94"/>
      <c r="T236" s="94"/>
    </row>
    <row r="237" ht="15.75" customHeight="1">
      <c r="A237" s="242"/>
      <c r="B237" s="222"/>
      <c r="C237" s="223"/>
      <c r="D237" s="231"/>
      <c r="E237" s="3"/>
      <c r="F237" s="3"/>
      <c r="G237" s="3"/>
      <c r="H237" s="3"/>
      <c r="J237" s="226"/>
      <c r="K237" s="3"/>
      <c r="L237" s="3"/>
      <c r="O237" s="227"/>
      <c r="Q237" s="94"/>
      <c r="R237" s="94"/>
      <c r="S237" s="94"/>
      <c r="T237" s="94"/>
    </row>
    <row r="238" ht="15.75" customHeight="1">
      <c r="A238" s="242"/>
      <c r="B238" s="222"/>
      <c r="C238" s="223"/>
      <c r="D238" s="231"/>
      <c r="E238" s="3"/>
      <c r="F238" s="3"/>
      <c r="G238" s="3"/>
      <c r="H238" s="3"/>
      <c r="J238" s="226"/>
      <c r="K238" s="3"/>
      <c r="L238" s="3"/>
      <c r="O238" s="227"/>
      <c r="Q238" s="94"/>
      <c r="R238" s="94"/>
      <c r="S238" s="94"/>
      <c r="T238" s="94"/>
    </row>
    <row r="239" ht="15.75" customHeight="1">
      <c r="A239" s="242"/>
      <c r="B239" s="222"/>
      <c r="C239" s="223"/>
      <c r="D239" s="231"/>
      <c r="E239" s="3"/>
      <c r="F239" s="3"/>
      <c r="G239" s="3"/>
      <c r="H239" s="3"/>
      <c r="J239" s="226"/>
      <c r="K239" s="3"/>
      <c r="L239" s="3"/>
      <c r="O239" s="227"/>
      <c r="Q239" s="94"/>
      <c r="R239" s="94"/>
      <c r="S239" s="94"/>
      <c r="T239" s="94"/>
    </row>
    <row r="240" ht="15.75" customHeight="1">
      <c r="A240" s="242"/>
      <c r="B240" s="222"/>
      <c r="C240" s="223"/>
      <c r="D240" s="231"/>
      <c r="E240" s="3"/>
      <c r="F240" s="3"/>
      <c r="G240" s="3"/>
      <c r="H240" s="3"/>
      <c r="J240" s="226"/>
      <c r="K240" s="3"/>
      <c r="L240" s="3"/>
      <c r="O240" s="227"/>
      <c r="Q240" s="94"/>
      <c r="R240" s="94"/>
      <c r="S240" s="94"/>
      <c r="T240" s="94"/>
    </row>
    <row r="241" ht="15.75" customHeight="1">
      <c r="A241" s="242"/>
      <c r="B241" s="222"/>
      <c r="C241" s="223"/>
      <c r="D241" s="231"/>
      <c r="E241" s="3"/>
      <c r="F241" s="3"/>
      <c r="G241" s="3"/>
      <c r="H241" s="3"/>
      <c r="J241" s="226"/>
      <c r="K241" s="3"/>
      <c r="L241" s="3"/>
      <c r="O241" s="227"/>
      <c r="Q241" s="94"/>
      <c r="R241" s="94"/>
      <c r="S241" s="94"/>
      <c r="T241" s="94"/>
    </row>
    <row r="242" ht="15.75" customHeight="1">
      <c r="A242" s="242"/>
      <c r="B242" s="222"/>
      <c r="C242" s="223"/>
      <c r="D242" s="231"/>
      <c r="E242" s="3"/>
      <c r="F242" s="3"/>
      <c r="G242" s="3"/>
      <c r="H242" s="3"/>
      <c r="J242" s="226"/>
      <c r="K242" s="3"/>
      <c r="L242" s="3"/>
      <c r="O242" s="227"/>
      <c r="Q242" s="94"/>
      <c r="R242" s="94"/>
      <c r="S242" s="94"/>
      <c r="T242" s="94"/>
    </row>
    <row r="243" ht="15.75" customHeight="1">
      <c r="A243" s="242"/>
      <c r="B243" s="222"/>
      <c r="C243" s="223"/>
      <c r="D243" s="231"/>
      <c r="E243" s="3"/>
      <c r="F243" s="3"/>
      <c r="G243" s="3"/>
      <c r="H243" s="3"/>
      <c r="J243" s="226"/>
      <c r="K243" s="3"/>
      <c r="L243" s="3"/>
      <c r="O243" s="227"/>
      <c r="Q243" s="94"/>
      <c r="R243" s="94"/>
      <c r="S243" s="94"/>
      <c r="T243" s="94"/>
    </row>
    <row r="244" ht="15.75" customHeight="1">
      <c r="A244" s="242"/>
      <c r="B244" s="222"/>
      <c r="C244" s="223"/>
      <c r="D244" s="231"/>
      <c r="E244" s="3"/>
      <c r="F244" s="3"/>
      <c r="G244" s="3"/>
      <c r="H244" s="3"/>
      <c r="J244" s="226"/>
      <c r="K244" s="3"/>
      <c r="L244" s="3"/>
      <c r="O244" s="227"/>
      <c r="Q244" s="94"/>
      <c r="R244" s="94"/>
      <c r="S244" s="94"/>
      <c r="T244" s="94"/>
    </row>
    <row r="245" ht="15.75" customHeight="1">
      <c r="A245" s="242"/>
      <c r="B245" s="222"/>
      <c r="C245" s="223"/>
      <c r="D245" s="231"/>
      <c r="E245" s="3"/>
      <c r="F245" s="3"/>
      <c r="G245" s="3"/>
      <c r="H245" s="3"/>
      <c r="J245" s="226"/>
      <c r="K245" s="3"/>
      <c r="L245" s="3"/>
      <c r="O245" s="227"/>
      <c r="Q245" s="94"/>
      <c r="R245" s="94"/>
      <c r="S245" s="94"/>
      <c r="T245" s="94"/>
    </row>
    <row r="246" ht="15.75" customHeight="1">
      <c r="A246" s="242"/>
      <c r="B246" s="222"/>
      <c r="C246" s="223"/>
      <c r="D246" s="231"/>
      <c r="E246" s="3"/>
      <c r="F246" s="3"/>
      <c r="G246" s="3"/>
      <c r="H246" s="3"/>
      <c r="J246" s="226"/>
      <c r="K246" s="3"/>
      <c r="L246" s="3"/>
      <c r="O246" s="227"/>
      <c r="Q246" s="94"/>
      <c r="R246" s="94"/>
      <c r="S246" s="94"/>
      <c r="T246" s="94"/>
    </row>
    <row r="247" ht="15.75" customHeight="1">
      <c r="A247" s="242"/>
      <c r="B247" s="222"/>
      <c r="C247" s="223"/>
      <c r="D247" s="231"/>
      <c r="E247" s="3"/>
      <c r="F247" s="3"/>
      <c r="G247" s="3"/>
      <c r="H247" s="3"/>
      <c r="J247" s="226"/>
      <c r="K247" s="3"/>
      <c r="L247" s="3"/>
      <c r="O247" s="227"/>
      <c r="Q247" s="94"/>
      <c r="R247" s="94"/>
      <c r="S247" s="94"/>
      <c r="T247" s="94"/>
    </row>
    <row r="248" ht="15.75" customHeight="1">
      <c r="A248" s="242"/>
      <c r="B248" s="222"/>
      <c r="C248" s="223"/>
      <c r="D248" s="231"/>
      <c r="E248" s="3"/>
      <c r="F248" s="3"/>
      <c r="G248" s="3"/>
      <c r="H248" s="3"/>
      <c r="J248" s="226"/>
      <c r="K248" s="3"/>
      <c r="L248" s="3"/>
      <c r="O248" s="227"/>
      <c r="Q248" s="94"/>
      <c r="R248" s="94"/>
      <c r="S248" s="94"/>
      <c r="T248" s="94"/>
    </row>
    <row r="249" ht="15.75" customHeight="1">
      <c r="A249" s="242"/>
      <c r="B249" s="222"/>
      <c r="C249" s="223"/>
      <c r="D249" s="231"/>
      <c r="E249" s="3"/>
      <c r="F249" s="3"/>
      <c r="G249" s="3"/>
      <c r="H249" s="3"/>
      <c r="J249" s="226"/>
      <c r="K249" s="3"/>
      <c r="L249" s="3"/>
      <c r="O249" s="227"/>
      <c r="Q249" s="94"/>
      <c r="R249" s="94"/>
      <c r="S249" s="94"/>
      <c r="T249" s="94"/>
    </row>
    <row r="250" ht="15.75" customHeight="1">
      <c r="A250" s="234"/>
      <c r="B250" s="222"/>
      <c r="C250" s="223"/>
      <c r="D250" s="231"/>
      <c r="E250" s="3"/>
      <c r="F250" s="3"/>
      <c r="G250" s="3"/>
      <c r="H250" s="3"/>
      <c r="J250" s="226"/>
      <c r="K250" s="3"/>
      <c r="L250" s="3"/>
      <c r="O250" s="227"/>
      <c r="Q250" s="94"/>
      <c r="R250" s="94"/>
      <c r="S250" s="94"/>
      <c r="T250" s="94"/>
    </row>
    <row r="251" ht="15.75" customHeight="1">
      <c r="A251" s="234"/>
      <c r="B251" s="222"/>
      <c r="C251" s="223"/>
      <c r="D251" s="231"/>
      <c r="E251" s="3"/>
      <c r="F251" s="3"/>
      <c r="G251" s="3"/>
      <c r="H251" s="3"/>
      <c r="J251" s="226"/>
      <c r="K251" s="3"/>
      <c r="L251" s="3"/>
      <c r="O251" s="227"/>
      <c r="Q251" s="94"/>
      <c r="R251" s="94"/>
      <c r="S251" s="94"/>
      <c r="T251" s="94"/>
    </row>
    <row r="252" ht="15.75" customHeight="1">
      <c r="A252" s="234"/>
      <c r="B252" s="222"/>
      <c r="C252" s="223"/>
      <c r="D252" s="231"/>
      <c r="E252" s="3"/>
      <c r="F252" s="3"/>
      <c r="G252" s="3"/>
      <c r="H252" s="3"/>
      <c r="J252" s="226"/>
      <c r="K252" s="3"/>
      <c r="L252" s="3"/>
      <c r="O252" s="227"/>
      <c r="Q252" s="94"/>
      <c r="R252" s="94"/>
      <c r="S252" s="94"/>
      <c r="T252" s="94"/>
    </row>
    <row r="253" ht="15.75" customHeight="1">
      <c r="A253" s="234"/>
      <c r="B253" s="222"/>
      <c r="C253" s="223"/>
      <c r="D253" s="231"/>
      <c r="E253" s="3"/>
      <c r="F253" s="3"/>
      <c r="G253" s="3"/>
      <c r="H253" s="3"/>
      <c r="J253" s="226"/>
      <c r="K253" s="3"/>
      <c r="L253" s="3"/>
      <c r="O253" s="227"/>
      <c r="Q253" s="94"/>
      <c r="R253" s="94"/>
      <c r="S253" s="94"/>
      <c r="T253" s="94"/>
    </row>
    <row r="254" ht="15.75" customHeight="1">
      <c r="A254" s="234"/>
      <c r="B254" s="222"/>
      <c r="C254" s="223"/>
      <c r="D254" s="231"/>
      <c r="E254" s="3"/>
      <c r="F254" s="3"/>
      <c r="G254" s="3"/>
      <c r="H254" s="3"/>
      <c r="J254" s="226"/>
      <c r="K254" s="3"/>
      <c r="L254" s="3"/>
      <c r="O254" s="227"/>
      <c r="Q254" s="94"/>
      <c r="R254" s="94"/>
      <c r="S254" s="94"/>
      <c r="T254" s="94"/>
    </row>
    <row r="255" ht="15.75" customHeight="1">
      <c r="A255" s="234"/>
      <c r="B255" s="222"/>
      <c r="C255" s="223"/>
      <c r="D255" s="231"/>
      <c r="E255" s="3"/>
      <c r="F255" s="3"/>
      <c r="G255" s="3"/>
      <c r="H255" s="3"/>
      <c r="J255" s="226"/>
      <c r="K255" s="3"/>
      <c r="L255" s="3"/>
      <c r="O255" s="227"/>
      <c r="Q255" s="94"/>
      <c r="R255" s="94"/>
      <c r="S255" s="94"/>
      <c r="T255" s="94"/>
    </row>
    <row r="256" ht="15.75" customHeight="1">
      <c r="A256" s="234"/>
      <c r="B256" s="222"/>
      <c r="C256" s="223"/>
      <c r="D256" s="231"/>
      <c r="E256" s="3"/>
      <c r="F256" s="3"/>
      <c r="G256" s="3"/>
      <c r="H256" s="3"/>
      <c r="J256" s="226"/>
      <c r="K256" s="3"/>
      <c r="L256" s="3"/>
      <c r="O256" s="227"/>
      <c r="Q256" s="94"/>
      <c r="R256" s="94"/>
      <c r="S256" s="94"/>
      <c r="T256" s="94"/>
    </row>
    <row r="257" ht="15.75" customHeight="1">
      <c r="A257" s="234"/>
      <c r="B257" s="222"/>
      <c r="C257" s="223"/>
      <c r="D257" s="231"/>
      <c r="E257" s="3"/>
      <c r="F257" s="3"/>
      <c r="G257" s="3"/>
      <c r="H257" s="3"/>
      <c r="J257" s="226"/>
      <c r="K257" s="3"/>
      <c r="L257" s="3"/>
      <c r="O257" s="227"/>
      <c r="Q257" s="94"/>
      <c r="R257" s="94"/>
      <c r="S257" s="94"/>
      <c r="T257" s="94"/>
    </row>
    <row r="258" ht="15.75" customHeight="1">
      <c r="A258" s="234"/>
      <c r="B258" s="222"/>
      <c r="C258" s="223"/>
      <c r="D258" s="231"/>
      <c r="E258" s="3"/>
      <c r="F258" s="3"/>
      <c r="G258" s="3"/>
      <c r="H258" s="3"/>
      <c r="J258" s="226"/>
      <c r="K258" s="3"/>
      <c r="L258" s="3"/>
      <c r="O258" s="227"/>
      <c r="Q258" s="94"/>
      <c r="R258" s="94"/>
      <c r="S258" s="94"/>
      <c r="T258" s="94"/>
    </row>
    <row r="259" ht="15.75" customHeight="1">
      <c r="A259" s="234"/>
      <c r="B259" s="222"/>
      <c r="C259" s="223"/>
      <c r="D259" s="231"/>
      <c r="E259" s="3"/>
      <c r="F259" s="3"/>
      <c r="G259" s="3"/>
      <c r="H259" s="3"/>
      <c r="J259" s="226"/>
      <c r="K259" s="3"/>
      <c r="L259" s="3"/>
      <c r="O259" s="227"/>
      <c r="Q259" s="94"/>
      <c r="R259" s="94"/>
      <c r="S259" s="94"/>
      <c r="T259" s="94"/>
    </row>
    <row r="260" ht="15.75" customHeight="1">
      <c r="A260" s="234"/>
      <c r="B260" s="222"/>
      <c r="C260" s="223"/>
      <c r="D260" s="231"/>
      <c r="E260" s="3"/>
      <c r="F260" s="3"/>
      <c r="G260" s="3"/>
      <c r="H260" s="3"/>
      <c r="J260" s="226"/>
      <c r="K260" s="3"/>
      <c r="L260" s="3"/>
      <c r="O260" s="227"/>
      <c r="Q260" s="94"/>
      <c r="R260" s="94"/>
      <c r="S260" s="94"/>
      <c r="T260" s="94"/>
    </row>
    <row r="261" ht="15.75" customHeight="1">
      <c r="A261" s="234"/>
      <c r="B261" s="222"/>
      <c r="C261" s="223"/>
      <c r="D261" s="231"/>
      <c r="E261" s="3"/>
      <c r="F261" s="3"/>
      <c r="G261" s="3"/>
      <c r="H261" s="3"/>
      <c r="J261" s="226"/>
      <c r="K261" s="3"/>
      <c r="L261" s="3"/>
      <c r="O261" s="227"/>
      <c r="Q261" s="94"/>
      <c r="R261" s="94"/>
      <c r="S261" s="94"/>
      <c r="T261" s="94"/>
    </row>
    <row r="262" ht="15.75" customHeight="1">
      <c r="A262" s="234"/>
      <c r="B262" s="222"/>
      <c r="C262" s="223"/>
      <c r="D262" s="231"/>
      <c r="E262" s="3"/>
      <c r="F262" s="3"/>
      <c r="G262" s="3"/>
      <c r="H262" s="3"/>
      <c r="J262" s="226"/>
      <c r="K262" s="3"/>
      <c r="L262" s="3"/>
      <c r="O262" s="227"/>
      <c r="Q262" s="94"/>
      <c r="R262" s="94"/>
      <c r="S262" s="94"/>
      <c r="T262" s="94"/>
    </row>
    <row r="263" ht="15.75" customHeight="1">
      <c r="A263" s="234"/>
      <c r="B263" s="222"/>
      <c r="C263" s="223"/>
      <c r="D263" s="231"/>
      <c r="E263" s="3"/>
      <c r="F263" s="3"/>
      <c r="G263" s="3"/>
      <c r="H263" s="3"/>
      <c r="J263" s="226"/>
      <c r="K263" s="3"/>
      <c r="L263" s="3"/>
      <c r="O263" s="227"/>
      <c r="Q263" s="94"/>
      <c r="R263" s="94"/>
      <c r="S263" s="94"/>
      <c r="T263" s="94"/>
    </row>
    <row r="264" ht="15.75" customHeight="1">
      <c r="A264" s="234"/>
      <c r="B264" s="222"/>
      <c r="C264" s="223"/>
      <c r="D264" s="231"/>
      <c r="E264" s="3"/>
      <c r="F264" s="3"/>
      <c r="G264" s="3"/>
      <c r="H264" s="3"/>
      <c r="J264" s="226"/>
      <c r="K264" s="3"/>
      <c r="L264" s="3"/>
      <c r="O264" s="227"/>
      <c r="Q264" s="94"/>
      <c r="R264" s="94"/>
      <c r="S264" s="94"/>
      <c r="T264" s="94"/>
    </row>
    <row r="265" ht="15.75" customHeight="1">
      <c r="A265" s="234"/>
      <c r="B265" s="222"/>
      <c r="C265" s="223"/>
      <c r="D265" s="231"/>
      <c r="E265" s="3"/>
      <c r="F265" s="3"/>
      <c r="G265" s="3"/>
      <c r="H265" s="3"/>
      <c r="J265" s="226"/>
      <c r="K265" s="3"/>
      <c r="L265" s="3"/>
      <c r="O265" s="227"/>
      <c r="Q265" s="94"/>
      <c r="R265" s="94"/>
      <c r="S265" s="94"/>
      <c r="T265" s="94"/>
    </row>
    <row r="266" ht="15.75" customHeight="1">
      <c r="A266" s="234"/>
      <c r="B266" s="222"/>
      <c r="C266" s="223"/>
      <c r="D266" s="231"/>
      <c r="E266" s="3"/>
      <c r="F266" s="3"/>
      <c r="G266" s="3"/>
      <c r="H266" s="3"/>
      <c r="J266" s="226"/>
      <c r="K266" s="3"/>
      <c r="L266" s="3"/>
      <c r="O266" s="227"/>
      <c r="Q266" s="94"/>
      <c r="R266" s="94"/>
      <c r="S266" s="94"/>
      <c r="T266" s="94"/>
    </row>
    <row r="267" ht="15.75" customHeight="1">
      <c r="A267" s="234"/>
      <c r="B267" s="222"/>
      <c r="C267" s="223"/>
      <c r="D267" s="231"/>
      <c r="E267" s="3"/>
      <c r="F267" s="3"/>
      <c r="G267" s="3"/>
      <c r="H267" s="3"/>
      <c r="J267" s="226"/>
      <c r="K267" s="3"/>
      <c r="L267" s="3"/>
      <c r="O267" s="227"/>
      <c r="Q267" s="94"/>
      <c r="R267" s="94"/>
      <c r="S267" s="94"/>
      <c r="T267" s="94"/>
    </row>
    <row r="268" ht="15.75" customHeight="1">
      <c r="A268" s="234"/>
      <c r="B268" s="222"/>
      <c r="C268" s="223"/>
      <c r="D268" s="231"/>
      <c r="E268" s="3"/>
      <c r="F268" s="3"/>
      <c r="G268" s="3"/>
      <c r="H268" s="3"/>
      <c r="J268" s="226"/>
      <c r="K268" s="3"/>
      <c r="L268" s="3"/>
      <c r="O268" s="227"/>
      <c r="Q268" s="94"/>
      <c r="R268" s="94"/>
      <c r="S268" s="94"/>
      <c r="T268" s="94"/>
    </row>
    <row r="269" ht="15.75" customHeight="1">
      <c r="A269" s="234"/>
      <c r="B269" s="222"/>
      <c r="C269" s="223"/>
      <c r="D269" s="231"/>
      <c r="E269" s="3"/>
      <c r="F269" s="3"/>
      <c r="G269" s="3"/>
      <c r="H269" s="3"/>
      <c r="J269" s="226"/>
      <c r="K269" s="3"/>
      <c r="L269" s="3"/>
      <c r="O269" s="227"/>
      <c r="Q269" s="94"/>
      <c r="R269" s="94"/>
      <c r="S269" s="94"/>
      <c r="T269" s="94"/>
    </row>
    <row r="270" ht="15.75" customHeight="1">
      <c r="A270" s="234"/>
      <c r="B270" s="222"/>
      <c r="C270" s="223"/>
      <c r="D270" s="231"/>
      <c r="E270" s="3"/>
      <c r="F270" s="3"/>
      <c r="G270" s="3"/>
      <c r="H270" s="3"/>
      <c r="J270" s="226"/>
      <c r="K270" s="3"/>
      <c r="L270" s="3"/>
      <c r="O270" s="227"/>
      <c r="Q270" s="94"/>
      <c r="R270" s="94"/>
      <c r="S270" s="94"/>
      <c r="T270" s="94"/>
    </row>
    <row r="271" ht="15.75" customHeight="1">
      <c r="A271" s="234"/>
      <c r="B271" s="222"/>
      <c r="C271" s="223"/>
      <c r="D271" s="231"/>
      <c r="E271" s="3"/>
      <c r="F271" s="3"/>
      <c r="G271" s="3"/>
      <c r="H271" s="3"/>
      <c r="J271" s="226"/>
      <c r="K271" s="3"/>
      <c r="L271" s="3"/>
      <c r="O271" s="227"/>
      <c r="Q271" s="94"/>
      <c r="R271" s="94"/>
      <c r="S271" s="94"/>
      <c r="T271" s="94"/>
    </row>
    <row r="272" ht="15.75" customHeight="1">
      <c r="A272" s="234"/>
      <c r="B272" s="222"/>
      <c r="C272" s="223"/>
      <c r="D272" s="231"/>
      <c r="E272" s="3"/>
      <c r="F272" s="3"/>
      <c r="G272" s="3"/>
      <c r="H272" s="3"/>
      <c r="J272" s="226"/>
      <c r="K272" s="3"/>
      <c r="L272" s="3"/>
      <c r="O272" s="227"/>
      <c r="Q272" s="94"/>
      <c r="R272" s="94"/>
      <c r="S272" s="94"/>
      <c r="T272" s="94"/>
    </row>
    <row r="273" ht="15.75" customHeight="1">
      <c r="A273" s="234"/>
      <c r="B273" s="222"/>
      <c r="C273" s="223"/>
      <c r="D273" s="231"/>
      <c r="E273" s="3"/>
      <c r="F273" s="3"/>
      <c r="G273" s="3"/>
      <c r="H273" s="3"/>
      <c r="J273" s="226"/>
      <c r="K273" s="3"/>
      <c r="L273" s="3"/>
      <c r="O273" s="227"/>
      <c r="Q273" s="94"/>
      <c r="R273" s="94"/>
      <c r="S273" s="94"/>
      <c r="T273" s="94"/>
    </row>
    <row r="274" ht="15.75" customHeight="1">
      <c r="A274" s="234"/>
      <c r="B274" s="222"/>
      <c r="C274" s="223"/>
      <c r="D274" s="231"/>
      <c r="E274" s="3"/>
      <c r="F274" s="3"/>
      <c r="G274" s="3"/>
      <c r="H274" s="3"/>
      <c r="J274" s="226"/>
      <c r="K274" s="3"/>
      <c r="L274" s="3"/>
      <c r="O274" s="227"/>
      <c r="Q274" s="94"/>
      <c r="R274" s="94"/>
      <c r="S274" s="94"/>
      <c r="T274" s="94"/>
    </row>
    <row r="275" ht="15.75" customHeight="1">
      <c r="A275" s="234"/>
      <c r="B275" s="222"/>
      <c r="C275" s="223"/>
      <c r="D275" s="231"/>
      <c r="E275" s="3"/>
      <c r="F275" s="3"/>
      <c r="G275" s="3"/>
      <c r="H275" s="3"/>
      <c r="J275" s="226"/>
      <c r="K275" s="3"/>
      <c r="L275" s="3"/>
      <c r="O275" s="227"/>
      <c r="Q275" s="94"/>
      <c r="R275" s="94"/>
      <c r="S275" s="94"/>
      <c r="T275" s="94"/>
    </row>
    <row r="276" ht="15.75" customHeight="1">
      <c r="A276" s="234"/>
      <c r="B276" s="222"/>
      <c r="C276" s="223"/>
      <c r="D276" s="231"/>
      <c r="E276" s="3"/>
      <c r="F276" s="3"/>
      <c r="G276" s="3"/>
      <c r="H276" s="3"/>
      <c r="J276" s="226"/>
      <c r="K276" s="3"/>
      <c r="L276" s="3"/>
      <c r="O276" s="227"/>
      <c r="Q276" s="94"/>
      <c r="R276" s="94"/>
      <c r="S276" s="94"/>
      <c r="T276" s="94"/>
    </row>
    <row r="277" ht="15.75" customHeight="1">
      <c r="A277" s="234"/>
      <c r="B277" s="222"/>
      <c r="C277" s="223"/>
      <c r="D277" s="231"/>
      <c r="E277" s="3"/>
      <c r="F277" s="3"/>
      <c r="G277" s="3"/>
      <c r="H277" s="3"/>
      <c r="J277" s="226"/>
      <c r="K277" s="3"/>
      <c r="L277" s="3"/>
      <c r="O277" s="227"/>
      <c r="Q277" s="94"/>
      <c r="R277" s="94"/>
      <c r="S277" s="94"/>
      <c r="T277" s="94"/>
    </row>
    <row r="278" ht="15.75" customHeight="1">
      <c r="A278" s="234"/>
      <c r="B278" s="222"/>
      <c r="C278" s="223"/>
      <c r="D278" s="231"/>
      <c r="E278" s="3"/>
      <c r="F278" s="3"/>
      <c r="G278" s="3"/>
      <c r="H278" s="3"/>
      <c r="J278" s="226"/>
      <c r="K278" s="3"/>
      <c r="L278" s="3"/>
      <c r="O278" s="227"/>
      <c r="Q278" s="94"/>
      <c r="R278" s="94"/>
      <c r="S278" s="94"/>
      <c r="T278" s="94"/>
    </row>
    <row r="279" ht="15.75" customHeight="1">
      <c r="A279" s="234"/>
      <c r="B279" s="222"/>
      <c r="C279" s="223"/>
      <c r="D279" s="231"/>
      <c r="E279" s="3"/>
      <c r="F279" s="3"/>
      <c r="G279" s="3"/>
      <c r="H279" s="3"/>
      <c r="J279" s="226"/>
      <c r="K279" s="3"/>
      <c r="L279" s="3"/>
      <c r="O279" s="227"/>
      <c r="Q279" s="94"/>
      <c r="R279" s="94"/>
      <c r="S279" s="94"/>
      <c r="T279" s="94"/>
    </row>
    <row r="280" ht="15.75" customHeight="1">
      <c r="A280" s="234"/>
      <c r="B280" s="222"/>
      <c r="C280" s="223"/>
      <c r="D280" s="231"/>
      <c r="E280" s="3"/>
      <c r="F280" s="3"/>
      <c r="G280" s="3"/>
      <c r="H280" s="3"/>
      <c r="J280" s="226"/>
      <c r="K280" s="3"/>
      <c r="L280" s="3"/>
      <c r="O280" s="227"/>
      <c r="Q280" s="94"/>
      <c r="R280" s="94"/>
      <c r="S280" s="94"/>
      <c r="T280" s="94"/>
    </row>
    <row r="281" ht="15.75" customHeight="1">
      <c r="A281" s="234"/>
      <c r="B281" s="222"/>
      <c r="C281" s="223"/>
      <c r="D281" s="231"/>
      <c r="E281" s="3"/>
      <c r="F281" s="3"/>
      <c r="G281" s="3"/>
      <c r="H281" s="3"/>
      <c r="J281" s="226"/>
      <c r="K281" s="3"/>
      <c r="L281" s="3"/>
      <c r="O281" s="227"/>
      <c r="Q281" s="94"/>
      <c r="R281" s="94"/>
      <c r="S281" s="94"/>
      <c r="T281" s="94"/>
    </row>
    <row r="282" ht="15.75" customHeight="1">
      <c r="A282" s="234"/>
      <c r="B282" s="222"/>
      <c r="C282" s="223"/>
      <c r="D282" s="231"/>
      <c r="E282" s="3"/>
      <c r="F282" s="3"/>
      <c r="G282" s="3"/>
      <c r="H282" s="3"/>
      <c r="J282" s="226"/>
      <c r="K282" s="3"/>
      <c r="L282" s="3"/>
      <c r="O282" s="227"/>
      <c r="Q282" s="94"/>
      <c r="R282" s="94"/>
      <c r="S282" s="94"/>
      <c r="T282" s="94"/>
    </row>
    <row r="283" ht="15.75" customHeight="1">
      <c r="A283" s="234"/>
      <c r="B283" s="222"/>
      <c r="C283" s="223"/>
      <c r="D283" s="231"/>
      <c r="E283" s="3"/>
      <c r="F283" s="3"/>
      <c r="G283" s="3"/>
      <c r="H283" s="3"/>
      <c r="J283" s="226"/>
      <c r="K283" s="3"/>
      <c r="L283" s="3"/>
      <c r="O283" s="227"/>
      <c r="Q283" s="94"/>
      <c r="R283" s="94"/>
      <c r="S283" s="94"/>
      <c r="T283" s="94"/>
    </row>
    <row r="284" ht="15.75" customHeight="1">
      <c r="A284" s="234"/>
      <c r="B284" s="222"/>
      <c r="C284" s="223"/>
      <c r="D284" s="231"/>
      <c r="E284" s="3"/>
      <c r="F284" s="3"/>
      <c r="G284" s="3"/>
      <c r="H284" s="3"/>
      <c r="J284" s="226"/>
      <c r="K284" s="3"/>
      <c r="L284" s="3"/>
      <c r="O284" s="227"/>
      <c r="Q284" s="94"/>
      <c r="R284" s="94"/>
      <c r="S284" s="94"/>
      <c r="T284" s="94"/>
    </row>
    <row r="285" ht="15.75" customHeight="1">
      <c r="A285" s="234"/>
      <c r="B285" s="222"/>
      <c r="C285" s="223"/>
      <c r="D285" s="231"/>
      <c r="E285" s="3"/>
      <c r="F285" s="3"/>
      <c r="G285" s="3"/>
      <c r="H285" s="3"/>
      <c r="J285" s="226"/>
      <c r="K285" s="3"/>
      <c r="L285" s="3"/>
      <c r="O285" s="227"/>
      <c r="Q285" s="94"/>
      <c r="R285" s="94"/>
      <c r="S285" s="94"/>
      <c r="T285" s="94"/>
    </row>
    <row r="286" ht="15.75" customHeight="1">
      <c r="A286" s="234"/>
      <c r="B286" s="222"/>
      <c r="C286" s="223"/>
      <c r="D286" s="231"/>
      <c r="E286" s="3"/>
      <c r="F286" s="3"/>
      <c r="G286" s="3"/>
      <c r="H286" s="3"/>
      <c r="J286" s="226"/>
      <c r="K286" s="3"/>
      <c r="L286" s="3"/>
      <c r="O286" s="227"/>
      <c r="Q286" s="94"/>
      <c r="R286" s="94"/>
      <c r="S286" s="94"/>
      <c r="T286" s="94"/>
    </row>
    <row r="287" ht="15.75" customHeight="1">
      <c r="A287" s="234"/>
      <c r="B287" s="222"/>
      <c r="C287" s="223"/>
      <c r="D287" s="231"/>
      <c r="E287" s="3"/>
      <c r="F287" s="3"/>
      <c r="G287" s="3"/>
      <c r="H287" s="3"/>
      <c r="J287" s="226"/>
      <c r="K287" s="3"/>
      <c r="L287" s="3"/>
      <c r="O287" s="227"/>
      <c r="Q287" s="94"/>
      <c r="R287" s="94"/>
      <c r="S287" s="94"/>
      <c r="T287" s="94"/>
    </row>
    <row r="288" ht="15.75" customHeight="1">
      <c r="A288" s="234"/>
      <c r="B288" s="222"/>
      <c r="C288" s="223"/>
      <c r="D288" s="231"/>
      <c r="E288" s="3"/>
      <c r="F288" s="3"/>
      <c r="G288" s="3"/>
      <c r="H288" s="3"/>
      <c r="J288" s="226"/>
      <c r="K288" s="3"/>
      <c r="L288" s="3"/>
      <c r="O288" s="227"/>
      <c r="Q288" s="94"/>
      <c r="R288" s="94"/>
      <c r="S288" s="94"/>
      <c r="T288" s="94"/>
    </row>
    <row r="289" ht="15.75" customHeight="1">
      <c r="A289" s="234"/>
      <c r="B289" s="222"/>
      <c r="C289" s="223"/>
      <c r="D289" s="231"/>
      <c r="E289" s="3"/>
      <c r="F289" s="3"/>
      <c r="G289" s="3"/>
      <c r="H289" s="3"/>
      <c r="J289" s="226"/>
      <c r="K289" s="3"/>
      <c r="L289" s="3"/>
      <c r="O289" s="227"/>
      <c r="Q289" s="94"/>
      <c r="R289" s="94"/>
      <c r="S289" s="94"/>
      <c r="T289" s="94"/>
    </row>
    <row r="290" ht="15.75" customHeight="1">
      <c r="A290" s="234"/>
      <c r="B290" s="222"/>
      <c r="C290" s="223"/>
      <c r="D290" s="231"/>
      <c r="E290" s="3"/>
      <c r="F290" s="3"/>
      <c r="G290" s="3"/>
      <c r="H290" s="3"/>
      <c r="J290" s="226"/>
      <c r="K290" s="3"/>
      <c r="L290" s="3"/>
      <c r="O290" s="227"/>
      <c r="Q290" s="94"/>
      <c r="R290" s="94"/>
      <c r="S290" s="94"/>
      <c r="T290" s="94"/>
    </row>
    <row r="291" ht="15.75" customHeight="1">
      <c r="A291" s="234"/>
      <c r="B291" s="222"/>
      <c r="C291" s="223"/>
      <c r="D291" s="231"/>
      <c r="E291" s="3"/>
      <c r="F291" s="3"/>
      <c r="G291" s="3"/>
      <c r="H291" s="3"/>
      <c r="J291" s="226"/>
      <c r="K291" s="3"/>
      <c r="L291" s="3"/>
      <c r="O291" s="227"/>
      <c r="Q291" s="94"/>
      <c r="R291" s="94"/>
      <c r="S291" s="94"/>
      <c r="T291" s="94"/>
    </row>
    <row r="292" ht="15.75" customHeight="1">
      <c r="A292" s="234"/>
      <c r="B292" s="222"/>
      <c r="C292" s="223"/>
      <c r="D292" s="231"/>
      <c r="E292" s="3"/>
      <c r="F292" s="3"/>
      <c r="G292" s="3"/>
      <c r="H292" s="3"/>
      <c r="J292" s="226"/>
      <c r="K292" s="3"/>
      <c r="L292" s="3"/>
      <c r="O292" s="227"/>
      <c r="Q292" s="94"/>
      <c r="R292" s="94"/>
      <c r="S292" s="94"/>
      <c r="T292" s="94"/>
    </row>
    <row r="293" ht="15.75" customHeight="1">
      <c r="A293" s="234"/>
      <c r="B293" s="222"/>
      <c r="C293" s="223"/>
      <c r="D293" s="231"/>
      <c r="E293" s="3"/>
      <c r="F293" s="3"/>
      <c r="G293" s="3"/>
      <c r="H293" s="3"/>
      <c r="J293" s="226"/>
      <c r="K293" s="3"/>
      <c r="L293" s="3"/>
      <c r="O293" s="227"/>
      <c r="Q293" s="94"/>
      <c r="R293" s="94"/>
      <c r="S293" s="94"/>
      <c r="T293" s="94"/>
    </row>
    <row r="294" ht="15.75" customHeight="1">
      <c r="A294" s="234"/>
      <c r="B294" s="222"/>
      <c r="C294" s="223"/>
      <c r="D294" s="231"/>
      <c r="E294" s="3"/>
      <c r="F294" s="3"/>
      <c r="G294" s="3"/>
      <c r="H294" s="3"/>
      <c r="J294" s="226"/>
      <c r="K294" s="3"/>
      <c r="L294" s="3"/>
      <c r="O294" s="227"/>
      <c r="Q294" s="94"/>
      <c r="R294" s="94"/>
      <c r="S294" s="94"/>
      <c r="T294" s="94"/>
    </row>
    <row r="295" ht="15.75" customHeight="1">
      <c r="A295" s="234"/>
      <c r="B295" s="222"/>
      <c r="C295" s="223"/>
      <c r="D295" s="231"/>
      <c r="E295" s="3"/>
      <c r="F295" s="3"/>
      <c r="G295" s="3"/>
      <c r="H295" s="3"/>
      <c r="J295" s="226"/>
      <c r="K295" s="3"/>
      <c r="L295" s="3"/>
      <c r="O295" s="227"/>
      <c r="Q295" s="94"/>
      <c r="R295" s="94"/>
      <c r="S295" s="94"/>
      <c r="T295" s="94"/>
    </row>
    <row r="296" ht="15.75" customHeight="1">
      <c r="A296" s="234"/>
      <c r="B296" s="222"/>
      <c r="C296" s="223"/>
      <c r="D296" s="231"/>
      <c r="E296" s="3"/>
      <c r="F296" s="3"/>
      <c r="G296" s="3"/>
      <c r="H296" s="3"/>
      <c r="J296" s="226"/>
      <c r="K296" s="3"/>
      <c r="L296" s="3"/>
      <c r="O296" s="227"/>
      <c r="Q296" s="94"/>
      <c r="R296" s="94"/>
      <c r="S296" s="94"/>
      <c r="T296" s="94"/>
    </row>
    <row r="297" ht="15.75" customHeight="1">
      <c r="A297" s="234"/>
      <c r="B297" s="222"/>
      <c r="C297" s="223"/>
      <c r="D297" s="231"/>
      <c r="E297" s="3"/>
      <c r="F297" s="3"/>
      <c r="G297" s="3"/>
      <c r="H297" s="3"/>
      <c r="J297" s="226"/>
      <c r="K297" s="3"/>
      <c r="L297" s="3"/>
      <c r="O297" s="227"/>
      <c r="Q297" s="94"/>
      <c r="R297" s="94"/>
      <c r="S297" s="94"/>
      <c r="T297" s="94"/>
    </row>
    <row r="298" ht="15.75" customHeight="1">
      <c r="A298" s="234"/>
      <c r="B298" s="222"/>
      <c r="C298" s="223"/>
      <c r="D298" s="231"/>
      <c r="E298" s="3"/>
      <c r="F298" s="3"/>
      <c r="G298" s="3"/>
      <c r="H298" s="3"/>
      <c r="J298" s="226"/>
      <c r="K298" s="3"/>
      <c r="L298" s="3"/>
      <c r="O298" s="227"/>
      <c r="Q298" s="94"/>
      <c r="R298" s="94"/>
      <c r="S298" s="94"/>
      <c r="T298" s="94"/>
    </row>
    <row r="299" ht="15.75" customHeight="1">
      <c r="A299" s="234"/>
      <c r="B299" s="222"/>
      <c r="C299" s="223"/>
      <c r="D299" s="231"/>
      <c r="E299" s="3"/>
      <c r="F299" s="3"/>
      <c r="G299" s="3"/>
      <c r="H299" s="3"/>
      <c r="J299" s="226"/>
      <c r="K299" s="3"/>
      <c r="L299" s="3"/>
      <c r="O299" s="227"/>
      <c r="Q299" s="94"/>
      <c r="R299" s="94"/>
      <c r="S299" s="94"/>
      <c r="T299" s="94"/>
    </row>
    <row r="300" ht="15.75" customHeight="1">
      <c r="A300" s="234"/>
      <c r="B300" s="222"/>
      <c r="C300" s="223"/>
      <c r="D300" s="231"/>
      <c r="E300" s="3"/>
      <c r="F300" s="3"/>
      <c r="G300" s="3"/>
      <c r="H300" s="3"/>
      <c r="J300" s="226"/>
      <c r="K300" s="3"/>
      <c r="L300" s="3"/>
      <c r="O300" s="227"/>
      <c r="Q300" s="94"/>
      <c r="R300" s="94"/>
      <c r="S300" s="94"/>
      <c r="T300" s="94"/>
    </row>
    <row r="301" ht="15.75" customHeight="1">
      <c r="A301" s="234"/>
      <c r="B301" s="222"/>
      <c r="C301" s="223"/>
      <c r="D301" s="231"/>
      <c r="E301" s="3"/>
      <c r="F301" s="3"/>
      <c r="G301" s="3"/>
      <c r="H301" s="3"/>
      <c r="J301" s="226"/>
      <c r="K301" s="3"/>
      <c r="L301" s="3"/>
      <c r="O301" s="227"/>
      <c r="Q301" s="94"/>
      <c r="R301" s="94"/>
      <c r="S301" s="94"/>
      <c r="T301" s="94"/>
    </row>
    <row r="302" ht="15.75" customHeight="1">
      <c r="A302" s="245"/>
      <c r="B302" s="222"/>
      <c r="C302" s="223"/>
      <c r="D302" s="231"/>
      <c r="E302" s="3"/>
      <c r="F302" s="3"/>
      <c r="G302" s="3"/>
      <c r="H302" s="3"/>
      <c r="J302" s="226"/>
      <c r="K302" s="3"/>
      <c r="L302" s="3"/>
      <c r="O302" s="227"/>
      <c r="Q302" s="94"/>
      <c r="R302" s="94"/>
      <c r="S302" s="94"/>
      <c r="T302" s="94"/>
    </row>
    <row r="303" ht="15.75" customHeight="1">
      <c r="A303" s="245"/>
      <c r="B303" s="222"/>
      <c r="C303" s="223"/>
      <c r="D303" s="231"/>
      <c r="E303" s="3"/>
      <c r="F303" s="3"/>
      <c r="G303" s="3"/>
      <c r="H303" s="3"/>
      <c r="J303" s="226"/>
      <c r="K303" s="3"/>
      <c r="L303" s="3"/>
      <c r="O303" s="227"/>
      <c r="Q303" s="94"/>
      <c r="R303" s="94"/>
      <c r="S303" s="94"/>
      <c r="T303" s="94"/>
    </row>
    <row r="304" ht="15.75" customHeight="1">
      <c r="A304" s="245"/>
      <c r="B304" s="222"/>
      <c r="C304" s="223"/>
      <c r="D304" s="231"/>
      <c r="E304" s="3"/>
      <c r="F304" s="3"/>
      <c r="G304" s="3"/>
      <c r="H304" s="3"/>
      <c r="J304" s="226"/>
      <c r="K304" s="3"/>
      <c r="L304" s="3"/>
      <c r="O304" s="227"/>
      <c r="Q304" s="94"/>
      <c r="R304" s="94"/>
      <c r="S304" s="94"/>
      <c r="T304" s="94"/>
    </row>
    <row r="305" ht="15.75" customHeight="1">
      <c r="A305" s="245"/>
      <c r="B305" s="222"/>
      <c r="C305" s="223"/>
      <c r="D305" s="231"/>
      <c r="E305" s="3"/>
      <c r="F305" s="3"/>
      <c r="G305" s="3"/>
      <c r="H305" s="3"/>
      <c r="J305" s="226"/>
      <c r="K305" s="3"/>
      <c r="L305" s="3"/>
      <c r="O305" s="227"/>
      <c r="Q305" s="94"/>
      <c r="R305" s="94"/>
      <c r="S305" s="94"/>
      <c r="T305" s="94"/>
    </row>
    <row r="306" ht="15.75" customHeight="1">
      <c r="A306" s="245"/>
      <c r="B306" s="222"/>
      <c r="C306" s="223"/>
      <c r="D306" s="231"/>
      <c r="E306" s="3"/>
      <c r="F306" s="3"/>
      <c r="G306" s="3"/>
      <c r="H306" s="3"/>
      <c r="J306" s="226"/>
      <c r="K306" s="3"/>
      <c r="L306" s="3"/>
      <c r="O306" s="227"/>
      <c r="Q306" s="94"/>
      <c r="R306" s="94"/>
      <c r="S306" s="94"/>
      <c r="T306" s="94"/>
    </row>
    <row r="307" ht="15.75" customHeight="1">
      <c r="A307" s="245"/>
      <c r="B307" s="222"/>
      <c r="C307" s="223"/>
      <c r="D307" s="231"/>
      <c r="E307" s="3"/>
      <c r="F307" s="3"/>
      <c r="G307" s="3"/>
      <c r="H307" s="3"/>
      <c r="J307" s="226"/>
      <c r="K307" s="3"/>
      <c r="L307" s="3"/>
      <c r="O307" s="227"/>
      <c r="Q307" s="94"/>
      <c r="R307" s="94"/>
      <c r="S307" s="94"/>
      <c r="T307" s="94"/>
    </row>
    <row r="308" ht="15.75" customHeight="1">
      <c r="A308" s="245"/>
      <c r="B308" s="222"/>
      <c r="C308" s="223"/>
      <c r="D308" s="231"/>
      <c r="E308" s="3"/>
      <c r="F308" s="3"/>
      <c r="G308" s="3"/>
      <c r="H308" s="3"/>
      <c r="J308" s="226"/>
      <c r="K308" s="3"/>
      <c r="L308" s="3"/>
      <c r="O308" s="227"/>
      <c r="Q308" s="94"/>
      <c r="R308" s="94"/>
      <c r="S308" s="94"/>
      <c r="T308" s="94"/>
    </row>
    <row r="309" ht="15.75" customHeight="1">
      <c r="A309" s="245"/>
      <c r="B309" s="222"/>
      <c r="C309" s="223"/>
      <c r="D309" s="231"/>
      <c r="E309" s="3"/>
      <c r="F309" s="3"/>
      <c r="G309" s="3"/>
      <c r="H309" s="3"/>
      <c r="J309" s="226"/>
      <c r="K309" s="3"/>
      <c r="L309" s="3"/>
      <c r="O309" s="227"/>
      <c r="Q309" s="94"/>
      <c r="R309" s="94"/>
      <c r="S309" s="94"/>
      <c r="T309" s="94"/>
    </row>
    <row r="310" ht="15.75" customHeight="1">
      <c r="A310" s="245"/>
      <c r="B310" s="222"/>
      <c r="C310" s="223"/>
      <c r="D310" s="231"/>
      <c r="E310" s="3"/>
      <c r="F310" s="3"/>
      <c r="G310" s="3"/>
      <c r="H310" s="3"/>
      <c r="J310" s="226"/>
      <c r="K310" s="3"/>
      <c r="L310" s="3"/>
      <c r="O310" s="227"/>
      <c r="Q310" s="94"/>
      <c r="R310" s="94"/>
      <c r="S310" s="94"/>
      <c r="T310" s="94"/>
    </row>
    <row r="311" ht="15.75" customHeight="1">
      <c r="A311" s="245"/>
      <c r="B311" s="222"/>
      <c r="C311" s="223"/>
      <c r="D311" s="231"/>
      <c r="E311" s="3"/>
      <c r="F311" s="3"/>
      <c r="G311" s="3"/>
      <c r="H311" s="3"/>
      <c r="J311" s="226"/>
      <c r="K311" s="3"/>
      <c r="L311" s="3"/>
      <c r="O311" s="227"/>
      <c r="Q311" s="94"/>
      <c r="R311" s="94"/>
      <c r="S311" s="94"/>
      <c r="T311" s="94"/>
    </row>
    <row r="312" ht="15.75" customHeight="1">
      <c r="A312" s="245"/>
      <c r="B312" s="222"/>
      <c r="C312" s="223"/>
      <c r="D312" s="231"/>
      <c r="E312" s="3"/>
      <c r="F312" s="3"/>
      <c r="G312" s="3"/>
      <c r="H312" s="3"/>
      <c r="J312" s="226"/>
      <c r="K312" s="3"/>
      <c r="L312" s="3"/>
      <c r="O312" s="227"/>
      <c r="Q312" s="94"/>
      <c r="R312" s="94"/>
      <c r="S312" s="94"/>
      <c r="T312" s="94"/>
    </row>
    <row r="313" ht="15.75" customHeight="1">
      <c r="A313" s="245"/>
      <c r="B313" s="222"/>
      <c r="C313" s="223"/>
      <c r="D313" s="231"/>
      <c r="E313" s="3"/>
      <c r="F313" s="3"/>
      <c r="G313" s="3"/>
      <c r="H313" s="3"/>
      <c r="J313" s="226"/>
      <c r="K313" s="3"/>
      <c r="L313" s="3"/>
      <c r="O313" s="227"/>
      <c r="Q313" s="94"/>
      <c r="R313" s="94"/>
      <c r="S313" s="94"/>
      <c r="T313" s="94"/>
    </row>
    <row r="314" ht="15.75" customHeight="1">
      <c r="A314" s="245"/>
      <c r="B314" s="222"/>
      <c r="C314" s="223"/>
      <c r="D314" s="231"/>
      <c r="E314" s="3"/>
      <c r="F314" s="3"/>
      <c r="G314" s="3"/>
      <c r="H314" s="3"/>
      <c r="J314" s="226"/>
      <c r="K314" s="3"/>
      <c r="L314" s="3"/>
      <c r="O314" s="227"/>
      <c r="Q314" s="94"/>
      <c r="R314" s="94"/>
      <c r="S314" s="94"/>
      <c r="T314" s="94"/>
    </row>
    <row r="315" ht="15.75" customHeight="1">
      <c r="A315" s="245"/>
      <c r="B315" s="222"/>
      <c r="C315" s="223"/>
      <c r="D315" s="231"/>
      <c r="E315" s="3"/>
      <c r="F315" s="3"/>
      <c r="G315" s="3"/>
      <c r="H315" s="3"/>
      <c r="J315" s="226"/>
      <c r="K315" s="3"/>
      <c r="L315" s="3"/>
      <c r="O315" s="227"/>
      <c r="Q315" s="94"/>
      <c r="R315" s="94"/>
      <c r="S315" s="94"/>
      <c r="T315" s="94"/>
    </row>
    <row r="316" ht="15.75" customHeight="1">
      <c r="A316" s="245"/>
      <c r="B316" s="222"/>
      <c r="C316" s="223"/>
      <c r="D316" s="231"/>
      <c r="E316" s="3"/>
      <c r="F316" s="3"/>
      <c r="G316" s="3"/>
      <c r="H316" s="3"/>
      <c r="J316" s="226"/>
      <c r="K316" s="3"/>
      <c r="L316" s="3"/>
      <c r="O316" s="227"/>
      <c r="Q316" s="94"/>
      <c r="R316" s="94"/>
      <c r="S316" s="94"/>
      <c r="T316" s="94"/>
    </row>
    <row r="317" ht="15.75" customHeight="1">
      <c r="A317" s="245"/>
      <c r="B317" s="222"/>
      <c r="C317" s="223"/>
      <c r="D317" s="231"/>
      <c r="E317" s="3"/>
      <c r="F317" s="3"/>
      <c r="G317" s="3"/>
      <c r="H317" s="3"/>
      <c r="J317" s="226"/>
      <c r="K317" s="3"/>
      <c r="L317" s="3"/>
      <c r="O317" s="227"/>
      <c r="Q317" s="94"/>
      <c r="R317" s="94"/>
      <c r="S317" s="94"/>
      <c r="T317" s="94"/>
    </row>
    <row r="318" ht="15.75" customHeight="1">
      <c r="A318" s="245"/>
      <c r="B318" s="222"/>
      <c r="C318" s="223"/>
      <c r="D318" s="231"/>
      <c r="E318" s="3"/>
      <c r="F318" s="3"/>
      <c r="G318" s="3"/>
      <c r="H318" s="3"/>
      <c r="J318" s="226"/>
      <c r="K318" s="3"/>
      <c r="L318" s="3"/>
      <c r="O318" s="227"/>
      <c r="Q318" s="94"/>
      <c r="R318" s="94"/>
      <c r="S318" s="94"/>
      <c r="T318" s="94"/>
    </row>
    <row r="319" ht="15.75" customHeight="1">
      <c r="A319" s="245"/>
      <c r="B319" s="222"/>
      <c r="C319" s="223"/>
      <c r="D319" s="231"/>
      <c r="E319" s="3"/>
      <c r="F319" s="3"/>
      <c r="G319" s="3"/>
      <c r="H319" s="3"/>
      <c r="J319" s="226"/>
      <c r="K319" s="3"/>
      <c r="L319" s="3"/>
      <c r="O319" s="227"/>
      <c r="Q319" s="94"/>
      <c r="R319" s="94"/>
      <c r="S319" s="94"/>
      <c r="T319" s="94"/>
    </row>
    <row r="320" ht="15.75" customHeight="1">
      <c r="A320" s="245"/>
      <c r="B320" s="222"/>
      <c r="C320" s="223"/>
      <c r="D320" s="231"/>
      <c r="E320" s="3"/>
      <c r="F320" s="3"/>
      <c r="G320" s="3"/>
      <c r="H320" s="3"/>
      <c r="J320" s="226"/>
      <c r="K320" s="3"/>
      <c r="L320" s="3"/>
      <c r="O320" s="227"/>
      <c r="Q320" s="94"/>
      <c r="R320" s="94"/>
      <c r="S320" s="94"/>
      <c r="T320" s="94"/>
    </row>
    <row r="321" ht="15.75" customHeight="1">
      <c r="A321" s="245"/>
      <c r="B321" s="222"/>
      <c r="C321" s="223"/>
      <c r="D321" s="231"/>
      <c r="E321" s="3"/>
      <c r="F321" s="3"/>
      <c r="G321" s="3"/>
      <c r="H321" s="3"/>
      <c r="J321" s="226"/>
      <c r="K321" s="3"/>
      <c r="L321" s="3"/>
      <c r="O321" s="227"/>
      <c r="Q321" s="94"/>
      <c r="R321" s="94"/>
      <c r="S321" s="94"/>
      <c r="T321" s="94"/>
    </row>
    <row r="322" ht="15.75" customHeight="1">
      <c r="A322" s="245"/>
      <c r="B322" s="222"/>
      <c r="C322" s="223"/>
      <c r="D322" s="231"/>
      <c r="E322" s="3"/>
      <c r="F322" s="3"/>
      <c r="G322" s="3"/>
      <c r="H322" s="3"/>
      <c r="J322" s="226"/>
      <c r="K322" s="3"/>
      <c r="L322" s="3"/>
      <c r="O322" s="227"/>
      <c r="Q322" s="94"/>
      <c r="R322" s="94"/>
      <c r="S322" s="94"/>
      <c r="T322" s="94"/>
    </row>
    <row r="323" ht="15.75" customHeight="1">
      <c r="A323" s="245"/>
      <c r="B323" s="222"/>
      <c r="C323" s="223"/>
      <c r="D323" s="231"/>
      <c r="E323" s="3"/>
      <c r="F323" s="3"/>
      <c r="G323" s="3"/>
      <c r="H323" s="3"/>
      <c r="J323" s="226"/>
      <c r="K323" s="3"/>
      <c r="L323" s="3"/>
      <c r="O323" s="227"/>
      <c r="Q323" s="94"/>
      <c r="R323" s="94"/>
      <c r="S323" s="94"/>
      <c r="T323" s="94"/>
    </row>
    <row r="324" ht="15.75" customHeight="1">
      <c r="A324" s="245"/>
      <c r="B324" s="222"/>
      <c r="C324" s="223"/>
      <c r="D324" s="231"/>
      <c r="E324" s="3"/>
      <c r="F324" s="3"/>
      <c r="G324" s="3"/>
      <c r="H324" s="3"/>
      <c r="J324" s="226"/>
      <c r="K324" s="3"/>
      <c r="L324" s="3"/>
      <c r="O324" s="227"/>
      <c r="Q324" s="94"/>
      <c r="R324" s="94"/>
      <c r="S324" s="94"/>
      <c r="T324" s="94"/>
    </row>
    <row r="325" ht="15.75" customHeight="1">
      <c r="A325" s="245"/>
      <c r="B325" s="222"/>
      <c r="C325" s="223"/>
      <c r="D325" s="231"/>
      <c r="E325" s="3"/>
      <c r="F325" s="3"/>
      <c r="G325" s="3"/>
      <c r="H325" s="3"/>
      <c r="J325" s="226"/>
      <c r="K325" s="3"/>
      <c r="L325" s="3"/>
      <c r="O325" s="227"/>
      <c r="Q325" s="94"/>
      <c r="R325" s="94"/>
      <c r="S325" s="94"/>
      <c r="T325" s="94"/>
    </row>
    <row r="326" ht="15.75" customHeight="1">
      <c r="A326" s="245"/>
      <c r="B326" s="222"/>
      <c r="C326" s="223"/>
      <c r="D326" s="231"/>
      <c r="E326" s="3"/>
      <c r="F326" s="3"/>
      <c r="G326" s="3"/>
      <c r="H326" s="3"/>
      <c r="J326" s="226"/>
      <c r="K326" s="3"/>
      <c r="L326" s="3"/>
      <c r="O326" s="227"/>
      <c r="Q326" s="94"/>
      <c r="R326" s="94"/>
      <c r="S326" s="94"/>
      <c r="T326" s="94"/>
    </row>
    <row r="327" ht="15.75" customHeight="1">
      <c r="A327" s="245"/>
      <c r="B327" s="222"/>
      <c r="C327" s="223"/>
      <c r="D327" s="231"/>
      <c r="E327" s="3"/>
      <c r="F327" s="3"/>
      <c r="G327" s="3"/>
      <c r="H327" s="3"/>
      <c r="J327" s="226"/>
      <c r="K327" s="3"/>
      <c r="L327" s="3"/>
      <c r="O327" s="227"/>
      <c r="Q327" s="94"/>
      <c r="R327" s="94"/>
      <c r="S327" s="94"/>
      <c r="T327" s="94"/>
    </row>
    <row r="328" ht="15.75" customHeight="1">
      <c r="A328" s="245"/>
      <c r="B328" s="222"/>
      <c r="C328" s="223"/>
      <c r="D328" s="231"/>
      <c r="E328" s="3"/>
      <c r="F328" s="3"/>
      <c r="G328" s="3"/>
      <c r="H328" s="3"/>
      <c r="J328" s="226"/>
      <c r="K328" s="3"/>
      <c r="L328" s="3"/>
      <c r="O328" s="227"/>
      <c r="Q328" s="94"/>
      <c r="R328" s="94"/>
      <c r="S328" s="94"/>
      <c r="T328" s="94"/>
    </row>
    <row r="329" ht="15.75" customHeight="1">
      <c r="A329" s="245"/>
      <c r="B329" s="222"/>
      <c r="C329" s="223"/>
      <c r="D329" s="231"/>
      <c r="E329" s="3"/>
      <c r="F329" s="3"/>
      <c r="G329" s="3"/>
      <c r="H329" s="3"/>
      <c r="J329" s="226"/>
      <c r="K329" s="3"/>
      <c r="L329" s="3"/>
      <c r="O329" s="227"/>
      <c r="Q329" s="94"/>
      <c r="R329" s="94"/>
      <c r="S329" s="94"/>
      <c r="T329" s="94"/>
    </row>
    <row r="330" ht="15.75" customHeight="1">
      <c r="A330" s="245"/>
      <c r="B330" s="222"/>
      <c r="C330" s="223"/>
      <c r="D330" s="231"/>
      <c r="E330" s="3"/>
      <c r="F330" s="3"/>
      <c r="G330" s="3"/>
      <c r="H330" s="3"/>
      <c r="J330" s="226"/>
      <c r="K330" s="3"/>
      <c r="L330" s="3"/>
      <c r="O330" s="227"/>
      <c r="Q330" s="94"/>
      <c r="R330" s="94"/>
      <c r="S330" s="94"/>
      <c r="T330" s="94"/>
    </row>
    <row r="331" ht="15.75" customHeight="1">
      <c r="A331" s="245"/>
      <c r="B331" s="222"/>
      <c r="C331" s="223"/>
      <c r="D331" s="231"/>
      <c r="E331" s="3"/>
      <c r="F331" s="3"/>
      <c r="G331" s="3"/>
      <c r="H331" s="3"/>
      <c r="J331" s="226"/>
      <c r="K331" s="3"/>
      <c r="L331" s="3"/>
      <c r="O331" s="227"/>
      <c r="Q331" s="94"/>
      <c r="R331" s="94"/>
      <c r="S331" s="94"/>
      <c r="T331" s="94"/>
    </row>
    <row r="332" ht="15.75" customHeight="1">
      <c r="A332" s="245"/>
      <c r="B332" s="222"/>
      <c r="C332" s="223"/>
      <c r="D332" s="231"/>
      <c r="E332" s="3"/>
      <c r="F332" s="3"/>
      <c r="G332" s="3"/>
      <c r="H332" s="3"/>
      <c r="J332" s="226"/>
      <c r="K332" s="3"/>
      <c r="L332" s="3"/>
      <c r="O332" s="227"/>
      <c r="Q332" s="94"/>
      <c r="R332" s="94"/>
      <c r="S332" s="94"/>
      <c r="T332" s="94"/>
    </row>
    <row r="333" ht="15.75" customHeight="1">
      <c r="A333" s="245"/>
      <c r="B333" s="222"/>
      <c r="C333" s="223"/>
      <c r="D333" s="231"/>
      <c r="E333" s="3"/>
      <c r="F333" s="3"/>
      <c r="G333" s="3"/>
      <c r="H333" s="3"/>
      <c r="J333" s="226"/>
      <c r="K333" s="3"/>
      <c r="L333" s="3"/>
      <c r="O333" s="227"/>
      <c r="Q333" s="94"/>
      <c r="R333" s="94"/>
      <c r="S333" s="94"/>
      <c r="T333" s="94"/>
    </row>
    <row r="334" ht="15.75" customHeight="1">
      <c r="A334" s="245"/>
      <c r="B334" s="222"/>
      <c r="C334" s="223"/>
      <c r="D334" s="231"/>
      <c r="E334" s="3"/>
      <c r="F334" s="3"/>
      <c r="G334" s="3"/>
      <c r="H334" s="3"/>
      <c r="J334" s="226"/>
      <c r="K334" s="3"/>
      <c r="L334" s="3"/>
      <c r="O334" s="227"/>
      <c r="Q334" s="94"/>
      <c r="R334" s="94"/>
      <c r="S334" s="94"/>
      <c r="T334" s="94"/>
    </row>
    <row r="335" ht="15.75" customHeight="1">
      <c r="A335" s="245"/>
      <c r="B335" s="222"/>
      <c r="C335" s="223"/>
      <c r="D335" s="231"/>
      <c r="E335" s="3"/>
      <c r="F335" s="3"/>
      <c r="G335" s="3"/>
      <c r="H335" s="3"/>
      <c r="J335" s="226"/>
      <c r="K335" s="3"/>
      <c r="L335" s="3"/>
      <c r="O335" s="227"/>
      <c r="Q335" s="94"/>
      <c r="R335" s="94"/>
      <c r="S335" s="94"/>
      <c r="T335" s="94"/>
    </row>
    <row r="336" ht="15.75" customHeight="1">
      <c r="A336" s="245"/>
      <c r="B336" s="222"/>
      <c r="C336" s="223"/>
      <c r="D336" s="231"/>
      <c r="E336" s="3"/>
      <c r="F336" s="3"/>
      <c r="G336" s="3"/>
      <c r="H336" s="3"/>
      <c r="J336" s="226"/>
      <c r="K336" s="3"/>
      <c r="L336" s="3"/>
      <c r="O336" s="227"/>
      <c r="Q336" s="94"/>
      <c r="R336" s="94"/>
      <c r="S336" s="94"/>
      <c r="T336" s="94"/>
    </row>
    <row r="337" ht="15.75" customHeight="1">
      <c r="A337" s="245"/>
      <c r="B337" s="222"/>
      <c r="C337" s="223"/>
      <c r="D337" s="231"/>
      <c r="E337" s="3"/>
      <c r="F337" s="3"/>
      <c r="G337" s="3"/>
      <c r="H337" s="3"/>
      <c r="J337" s="226"/>
      <c r="K337" s="3"/>
      <c r="L337" s="3"/>
      <c r="O337" s="227"/>
      <c r="Q337" s="94"/>
      <c r="R337" s="94"/>
      <c r="S337" s="94"/>
      <c r="T337" s="94"/>
    </row>
    <row r="338" ht="15.75" customHeight="1">
      <c r="A338" s="245"/>
      <c r="B338" s="222"/>
      <c r="C338" s="223"/>
      <c r="D338" s="231"/>
      <c r="E338" s="3"/>
      <c r="F338" s="3"/>
      <c r="G338" s="3"/>
      <c r="H338" s="3"/>
      <c r="J338" s="226"/>
      <c r="K338" s="3"/>
      <c r="L338" s="3"/>
      <c r="O338" s="227"/>
      <c r="Q338" s="94"/>
      <c r="R338" s="94"/>
      <c r="S338" s="94"/>
      <c r="T338" s="94"/>
    </row>
    <row r="339" ht="15.75" customHeight="1">
      <c r="A339" s="245"/>
      <c r="B339" s="222"/>
      <c r="C339" s="223"/>
      <c r="D339" s="231"/>
      <c r="E339" s="3"/>
      <c r="F339" s="3"/>
      <c r="G339" s="3"/>
      <c r="H339" s="3"/>
      <c r="J339" s="226"/>
      <c r="K339" s="3"/>
      <c r="L339" s="3"/>
      <c r="O339" s="227"/>
      <c r="Q339" s="94"/>
      <c r="R339" s="94"/>
      <c r="S339" s="94"/>
      <c r="T339" s="94"/>
    </row>
    <row r="340" ht="15.75" customHeight="1">
      <c r="A340" s="245"/>
      <c r="B340" s="222"/>
      <c r="C340" s="223"/>
      <c r="D340" s="231"/>
      <c r="E340" s="3"/>
      <c r="F340" s="3"/>
      <c r="G340" s="3"/>
      <c r="H340" s="3"/>
      <c r="J340" s="226"/>
      <c r="K340" s="3"/>
      <c r="L340" s="3"/>
      <c r="O340" s="227"/>
      <c r="Q340" s="94"/>
      <c r="R340" s="94"/>
      <c r="S340" s="94"/>
      <c r="T340" s="94"/>
    </row>
    <row r="341" ht="15.75" customHeight="1">
      <c r="A341" s="245"/>
      <c r="B341" s="222"/>
      <c r="C341" s="223"/>
      <c r="D341" s="231"/>
      <c r="E341" s="3"/>
      <c r="F341" s="3"/>
      <c r="G341" s="3"/>
      <c r="H341" s="3"/>
      <c r="J341" s="226"/>
      <c r="K341" s="3"/>
      <c r="L341" s="3"/>
      <c r="O341" s="227"/>
      <c r="Q341" s="94"/>
      <c r="R341" s="94"/>
      <c r="S341" s="94"/>
      <c r="T341" s="94"/>
    </row>
    <row r="342" ht="15.75" customHeight="1">
      <c r="A342" s="204"/>
      <c r="B342" s="222"/>
      <c r="C342" s="223"/>
      <c r="D342" s="231"/>
      <c r="E342" s="3"/>
      <c r="F342" s="3"/>
      <c r="G342" s="3"/>
      <c r="H342" s="3"/>
      <c r="J342" s="226"/>
      <c r="K342" s="3"/>
      <c r="L342" s="3"/>
      <c r="O342" s="227"/>
      <c r="Q342" s="94"/>
      <c r="R342" s="94"/>
      <c r="S342" s="94"/>
      <c r="T342" s="94"/>
    </row>
    <row r="343" ht="15.75" customHeight="1">
      <c r="A343" s="204"/>
      <c r="B343" s="222"/>
      <c r="C343" s="223"/>
      <c r="D343" s="231"/>
      <c r="E343" s="3"/>
      <c r="F343" s="3"/>
      <c r="G343" s="3"/>
      <c r="H343" s="3"/>
      <c r="J343" s="226"/>
      <c r="K343" s="3"/>
      <c r="L343" s="3"/>
      <c r="O343" s="227"/>
      <c r="Q343" s="94"/>
      <c r="R343" s="94"/>
      <c r="S343" s="94"/>
      <c r="T343" s="94"/>
    </row>
    <row r="344" ht="15.75" customHeight="1">
      <c r="A344" s="204"/>
      <c r="B344" s="222"/>
      <c r="C344" s="223"/>
      <c r="D344" s="231"/>
      <c r="E344" s="3"/>
      <c r="F344" s="3"/>
      <c r="G344" s="3"/>
      <c r="H344" s="3"/>
      <c r="J344" s="226"/>
      <c r="K344" s="3"/>
      <c r="L344" s="3"/>
      <c r="O344" s="227"/>
      <c r="Q344" s="94"/>
      <c r="R344" s="94"/>
      <c r="S344" s="94"/>
      <c r="T344" s="94"/>
    </row>
    <row r="345" ht="15.75" customHeight="1">
      <c r="A345" s="204"/>
      <c r="B345" s="222"/>
      <c r="C345" s="223"/>
      <c r="D345" s="231"/>
      <c r="E345" s="3"/>
      <c r="F345" s="3"/>
      <c r="G345" s="3"/>
      <c r="H345" s="3"/>
      <c r="J345" s="226"/>
      <c r="K345" s="3"/>
      <c r="L345" s="3"/>
      <c r="O345" s="227"/>
      <c r="Q345" s="94"/>
      <c r="R345" s="94"/>
      <c r="S345" s="94"/>
      <c r="T345" s="94"/>
    </row>
    <row r="346" ht="15.75" customHeight="1">
      <c r="A346" s="204"/>
      <c r="B346" s="222"/>
      <c r="C346" s="223"/>
      <c r="D346" s="231"/>
      <c r="E346" s="3"/>
      <c r="F346" s="3"/>
      <c r="G346" s="3"/>
      <c r="H346" s="3"/>
      <c r="J346" s="226"/>
      <c r="K346" s="3"/>
      <c r="L346" s="3"/>
      <c r="O346" s="227"/>
      <c r="Q346" s="94"/>
      <c r="R346" s="94"/>
      <c r="S346" s="94"/>
      <c r="T346" s="94"/>
    </row>
    <row r="347" ht="15.75" customHeight="1">
      <c r="A347" s="204"/>
      <c r="B347" s="222"/>
      <c r="C347" s="223"/>
      <c r="D347" s="231"/>
      <c r="E347" s="3"/>
      <c r="F347" s="3"/>
      <c r="G347" s="3"/>
      <c r="H347" s="3"/>
      <c r="J347" s="226"/>
      <c r="K347" s="3"/>
      <c r="L347" s="3"/>
      <c r="O347" s="227"/>
      <c r="Q347" s="94"/>
      <c r="R347" s="94"/>
      <c r="S347" s="94"/>
      <c r="T347" s="94"/>
    </row>
    <row r="348" ht="15.75" customHeight="1">
      <c r="A348" s="204"/>
      <c r="B348" s="222"/>
      <c r="C348" s="223"/>
      <c r="D348" s="231"/>
      <c r="E348" s="3"/>
      <c r="F348" s="3"/>
      <c r="G348" s="3"/>
      <c r="H348" s="3"/>
      <c r="J348" s="226"/>
      <c r="K348" s="3"/>
      <c r="L348" s="3"/>
      <c r="O348" s="227"/>
      <c r="Q348" s="94"/>
      <c r="R348" s="94"/>
      <c r="S348" s="94"/>
      <c r="T348" s="94"/>
    </row>
    <row r="349" ht="15.75" customHeight="1">
      <c r="A349" s="204"/>
      <c r="B349" s="222"/>
      <c r="C349" s="223"/>
      <c r="D349" s="231"/>
      <c r="E349" s="3"/>
      <c r="F349" s="3"/>
      <c r="G349" s="3"/>
      <c r="H349" s="3"/>
      <c r="J349" s="226"/>
      <c r="K349" s="3"/>
      <c r="L349" s="3"/>
      <c r="O349" s="227"/>
      <c r="Q349" s="94"/>
      <c r="R349" s="94"/>
      <c r="S349" s="94"/>
      <c r="T349" s="94"/>
    </row>
    <row r="350" ht="15.75" customHeight="1">
      <c r="A350" s="204"/>
      <c r="B350" s="222"/>
      <c r="C350" s="223"/>
      <c r="D350" s="231"/>
      <c r="E350" s="3"/>
      <c r="F350" s="3"/>
      <c r="G350" s="3"/>
      <c r="H350" s="3"/>
      <c r="J350" s="226"/>
      <c r="K350" s="3"/>
      <c r="L350" s="3"/>
      <c r="O350" s="227"/>
      <c r="Q350" s="94"/>
      <c r="R350" s="94"/>
      <c r="S350" s="94"/>
      <c r="T350" s="94"/>
    </row>
    <row r="351" ht="15.75" customHeight="1">
      <c r="A351" s="204"/>
      <c r="B351" s="222"/>
      <c r="C351" s="223"/>
      <c r="D351" s="231"/>
      <c r="E351" s="3"/>
      <c r="F351" s="3"/>
      <c r="G351" s="3"/>
      <c r="H351" s="3"/>
      <c r="J351" s="226"/>
      <c r="K351" s="3"/>
      <c r="L351" s="3"/>
      <c r="O351" s="227"/>
      <c r="Q351" s="94"/>
      <c r="R351" s="94"/>
      <c r="S351" s="94"/>
      <c r="T351" s="94"/>
    </row>
    <row r="352" ht="15.75" customHeight="1">
      <c r="A352" s="204"/>
      <c r="B352" s="222"/>
      <c r="C352" s="223"/>
      <c r="D352" s="231"/>
      <c r="E352" s="3"/>
      <c r="F352" s="3"/>
      <c r="G352" s="3"/>
      <c r="H352" s="3"/>
      <c r="J352" s="226"/>
      <c r="K352" s="3"/>
      <c r="L352" s="3"/>
      <c r="O352" s="227"/>
      <c r="Q352" s="94"/>
      <c r="R352" s="94"/>
      <c r="S352" s="94"/>
      <c r="T352" s="94"/>
    </row>
    <row r="353" ht="15.75" customHeight="1">
      <c r="A353" s="204"/>
      <c r="B353" s="222"/>
      <c r="C353" s="223"/>
      <c r="D353" s="231"/>
      <c r="E353" s="3"/>
      <c r="F353" s="3"/>
      <c r="G353" s="3"/>
      <c r="H353" s="3"/>
      <c r="J353" s="226"/>
      <c r="K353" s="3"/>
      <c r="L353" s="3"/>
      <c r="O353" s="227"/>
      <c r="Q353" s="94"/>
      <c r="R353" s="94"/>
      <c r="S353" s="94"/>
      <c r="T353" s="94"/>
    </row>
    <row r="354" ht="15.75" customHeight="1">
      <c r="A354" s="204"/>
      <c r="B354" s="222"/>
      <c r="C354" s="223"/>
      <c r="D354" s="231"/>
      <c r="E354" s="3"/>
      <c r="F354" s="3"/>
      <c r="G354" s="3"/>
      <c r="H354" s="3"/>
      <c r="J354" s="226"/>
      <c r="K354" s="3"/>
      <c r="L354" s="3"/>
      <c r="O354" s="227"/>
      <c r="Q354" s="94"/>
      <c r="R354" s="94"/>
      <c r="S354" s="94"/>
      <c r="T354" s="94"/>
    </row>
    <row r="355" ht="15.75" customHeight="1">
      <c r="A355" s="204"/>
      <c r="B355" s="222"/>
      <c r="C355" s="223"/>
      <c r="D355" s="231"/>
      <c r="E355" s="3"/>
      <c r="F355" s="3"/>
      <c r="G355" s="3"/>
      <c r="H355" s="3"/>
      <c r="J355" s="226"/>
      <c r="K355" s="3"/>
      <c r="L355" s="3"/>
      <c r="O355" s="227"/>
      <c r="Q355" s="94"/>
      <c r="R355" s="94"/>
      <c r="S355" s="94"/>
      <c r="T355" s="94"/>
    </row>
    <row r="356" ht="15.75" customHeight="1">
      <c r="A356" s="204"/>
      <c r="B356" s="222"/>
      <c r="C356" s="223"/>
      <c r="D356" s="231"/>
      <c r="E356" s="3"/>
      <c r="F356" s="3"/>
      <c r="G356" s="3"/>
      <c r="H356" s="3"/>
      <c r="J356" s="226"/>
      <c r="K356" s="3"/>
      <c r="L356" s="3"/>
      <c r="O356" s="227"/>
      <c r="Q356" s="94"/>
      <c r="R356" s="94"/>
      <c r="S356" s="94"/>
      <c r="T356" s="94"/>
    </row>
    <row r="357" ht="15.75" customHeight="1">
      <c r="A357" s="204"/>
      <c r="B357" s="222"/>
      <c r="C357" s="223"/>
      <c r="D357" s="231"/>
      <c r="E357" s="3"/>
      <c r="F357" s="3"/>
      <c r="G357" s="3"/>
      <c r="H357" s="3"/>
      <c r="J357" s="226"/>
      <c r="K357" s="3"/>
      <c r="L357" s="3"/>
      <c r="O357" s="227"/>
      <c r="Q357" s="94"/>
      <c r="R357" s="94"/>
      <c r="S357" s="94"/>
      <c r="T357" s="94"/>
    </row>
    <row r="358" ht="15.75" customHeight="1">
      <c r="A358" s="204"/>
      <c r="B358" s="222"/>
      <c r="C358" s="223"/>
      <c r="D358" s="231"/>
      <c r="E358" s="3"/>
      <c r="F358" s="3"/>
      <c r="G358" s="3"/>
      <c r="H358" s="3"/>
      <c r="J358" s="226"/>
      <c r="K358" s="3"/>
      <c r="L358" s="3"/>
      <c r="O358" s="227"/>
      <c r="Q358" s="94"/>
      <c r="R358" s="94"/>
      <c r="S358" s="94"/>
      <c r="T358" s="94"/>
    </row>
    <row r="359" ht="15.75" customHeight="1">
      <c r="A359" s="204"/>
      <c r="B359" s="222"/>
      <c r="C359" s="223"/>
      <c r="D359" s="231"/>
      <c r="E359" s="3"/>
      <c r="F359" s="3"/>
      <c r="G359" s="3"/>
      <c r="H359" s="3"/>
      <c r="J359" s="226"/>
      <c r="K359" s="3"/>
      <c r="L359" s="3"/>
      <c r="O359" s="227"/>
      <c r="Q359" s="94"/>
      <c r="R359" s="94"/>
      <c r="S359" s="94"/>
      <c r="T359" s="94"/>
    </row>
    <row r="360" ht="15.75" customHeight="1">
      <c r="A360" s="204"/>
      <c r="B360" s="222"/>
      <c r="C360" s="223"/>
      <c r="D360" s="231"/>
      <c r="E360" s="3"/>
      <c r="F360" s="3"/>
      <c r="G360" s="3"/>
      <c r="H360" s="3"/>
      <c r="J360" s="226"/>
      <c r="K360" s="3"/>
      <c r="L360" s="3"/>
      <c r="O360" s="227"/>
      <c r="Q360" s="94"/>
      <c r="R360" s="94"/>
      <c r="S360" s="94"/>
      <c r="T360" s="94"/>
    </row>
    <row r="361" ht="15.75" customHeight="1">
      <c r="A361" s="204"/>
      <c r="B361" s="222"/>
      <c r="C361" s="223"/>
      <c r="D361" s="231"/>
      <c r="E361" s="3"/>
      <c r="F361" s="3"/>
      <c r="G361" s="3"/>
      <c r="H361" s="3"/>
      <c r="J361" s="226"/>
      <c r="K361" s="3"/>
      <c r="L361" s="3"/>
      <c r="O361" s="227"/>
      <c r="Q361" s="94"/>
      <c r="R361" s="94"/>
      <c r="S361" s="94"/>
      <c r="T361" s="94"/>
    </row>
    <row r="362" ht="15.75" customHeight="1">
      <c r="A362" s="204"/>
      <c r="B362" s="222"/>
      <c r="C362" s="223"/>
      <c r="D362" s="231"/>
      <c r="E362" s="3"/>
      <c r="F362" s="3"/>
      <c r="G362" s="3"/>
      <c r="H362" s="3"/>
      <c r="J362" s="226"/>
      <c r="K362" s="3"/>
      <c r="L362" s="3"/>
      <c r="O362" s="227"/>
      <c r="Q362" s="94"/>
      <c r="R362" s="94"/>
      <c r="S362" s="94"/>
      <c r="T362" s="94"/>
    </row>
    <row r="363" ht="15.75" customHeight="1">
      <c r="A363" s="204"/>
      <c r="B363" s="222"/>
      <c r="C363" s="223"/>
      <c r="D363" s="231"/>
      <c r="E363" s="3"/>
      <c r="F363" s="3"/>
      <c r="G363" s="3"/>
      <c r="H363" s="3"/>
      <c r="J363" s="226"/>
      <c r="K363" s="3"/>
      <c r="L363" s="3"/>
      <c r="O363" s="227"/>
      <c r="Q363" s="94"/>
      <c r="R363" s="94"/>
      <c r="S363" s="94"/>
      <c r="T363" s="94"/>
    </row>
    <row r="364" ht="15.75" customHeight="1">
      <c r="A364" s="204"/>
      <c r="B364" s="222"/>
      <c r="C364" s="223"/>
      <c r="D364" s="231"/>
      <c r="E364" s="3"/>
      <c r="F364" s="3"/>
      <c r="G364" s="3"/>
      <c r="H364" s="3"/>
      <c r="J364" s="226"/>
      <c r="K364" s="3"/>
      <c r="L364" s="3"/>
      <c r="O364" s="227"/>
      <c r="Q364" s="94"/>
      <c r="R364" s="94"/>
      <c r="S364" s="94"/>
      <c r="T364" s="94"/>
    </row>
    <row r="365" ht="15.75" customHeight="1">
      <c r="A365" s="204"/>
      <c r="B365" s="222"/>
      <c r="C365" s="223"/>
      <c r="D365" s="231"/>
      <c r="E365" s="3"/>
      <c r="F365" s="3"/>
      <c r="G365" s="3"/>
      <c r="H365" s="3"/>
      <c r="J365" s="226"/>
      <c r="K365" s="3"/>
      <c r="L365" s="3"/>
      <c r="O365" s="227"/>
      <c r="Q365" s="94"/>
      <c r="R365" s="94"/>
      <c r="S365" s="94"/>
      <c r="T365" s="94"/>
    </row>
    <row r="366" ht="15.75" customHeight="1">
      <c r="A366" s="204"/>
      <c r="B366" s="222"/>
      <c r="C366" s="223"/>
      <c r="D366" s="231"/>
      <c r="E366" s="3"/>
      <c r="F366" s="3"/>
      <c r="G366" s="3"/>
      <c r="H366" s="3"/>
      <c r="J366" s="226"/>
      <c r="K366" s="3"/>
      <c r="L366" s="3"/>
      <c r="O366" s="227"/>
      <c r="Q366" s="94"/>
      <c r="R366" s="94"/>
      <c r="S366" s="94"/>
      <c r="T366" s="94"/>
    </row>
    <row r="367" ht="15.75" customHeight="1">
      <c r="A367" s="204"/>
      <c r="B367" s="222"/>
      <c r="C367" s="223"/>
      <c r="D367" s="231"/>
      <c r="E367" s="3"/>
      <c r="F367" s="3"/>
      <c r="G367" s="3"/>
      <c r="H367" s="3"/>
      <c r="J367" s="226"/>
      <c r="K367" s="3"/>
      <c r="L367" s="3"/>
      <c r="O367" s="227"/>
      <c r="Q367" s="94"/>
      <c r="R367" s="94"/>
      <c r="S367" s="94"/>
      <c r="T367" s="94"/>
    </row>
    <row r="368" ht="15.75" customHeight="1">
      <c r="A368" s="204"/>
      <c r="B368" s="222"/>
      <c r="C368" s="223"/>
      <c r="D368" s="231"/>
      <c r="E368" s="3"/>
      <c r="F368" s="3"/>
      <c r="G368" s="3"/>
      <c r="H368" s="3"/>
      <c r="J368" s="226"/>
      <c r="K368" s="3"/>
      <c r="L368" s="3"/>
      <c r="O368" s="227"/>
      <c r="Q368" s="94"/>
      <c r="R368" s="94"/>
      <c r="S368" s="94"/>
      <c r="T368" s="94"/>
    </row>
    <row r="369" ht="15.75" customHeight="1">
      <c r="A369" s="204"/>
      <c r="B369" s="222"/>
      <c r="C369" s="223"/>
      <c r="D369" s="231"/>
      <c r="E369" s="3"/>
      <c r="F369" s="3"/>
      <c r="G369" s="3"/>
      <c r="H369" s="3"/>
      <c r="J369" s="226"/>
      <c r="K369" s="3"/>
      <c r="L369" s="3"/>
      <c r="O369" s="227"/>
      <c r="Q369" s="94"/>
      <c r="R369" s="94"/>
      <c r="S369" s="94"/>
      <c r="T369" s="94"/>
    </row>
    <row r="370" ht="15.75" customHeight="1">
      <c r="A370" s="204"/>
      <c r="B370" s="222"/>
      <c r="C370" s="223"/>
      <c r="D370" s="231"/>
      <c r="E370" s="3"/>
      <c r="F370" s="3"/>
      <c r="G370" s="3"/>
      <c r="H370" s="3"/>
      <c r="J370" s="226"/>
      <c r="K370" s="3"/>
      <c r="L370" s="3"/>
      <c r="O370" s="227"/>
      <c r="Q370" s="94"/>
      <c r="R370" s="94"/>
      <c r="S370" s="94"/>
      <c r="T370" s="94"/>
    </row>
    <row r="371" ht="15.75" customHeight="1">
      <c r="A371" s="204"/>
      <c r="B371" s="222"/>
      <c r="C371" s="223"/>
      <c r="D371" s="231"/>
      <c r="E371" s="3"/>
      <c r="F371" s="3"/>
      <c r="G371" s="3"/>
      <c r="H371" s="3"/>
      <c r="J371" s="226"/>
      <c r="K371" s="3"/>
      <c r="L371" s="3"/>
      <c r="O371" s="227"/>
      <c r="Q371" s="94"/>
      <c r="R371" s="94"/>
      <c r="S371" s="94"/>
      <c r="T371" s="94"/>
    </row>
    <row r="372" ht="15.75" customHeight="1">
      <c r="A372" s="204"/>
      <c r="B372" s="222"/>
      <c r="C372" s="223"/>
      <c r="D372" s="231"/>
      <c r="E372" s="3"/>
      <c r="F372" s="3"/>
      <c r="G372" s="3"/>
      <c r="H372" s="3"/>
      <c r="J372" s="226"/>
      <c r="K372" s="3"/>
      <c r="L372" s="3"/>
      <c r="O372" s="227"/>
      <c r="Q372" s="94"/>
      <c r="R372" s="94"/>
      <c r="S372" s="94"/>
      <c r="T372" s="94"/>
    </row>
    <row r="373" ht="15.75" customHeight="1">
      <c r="A373" s="204"/>
      <c r="B373" s="222"/>
      <c r="C373" s="223"/>
      <c r="D373" s="231"/>
      <c r="E373" s="3"/>
      <c r="F373" s="3"/>
      <c r="G373" s="3"/>
      <c r="H373" s="3"/>
      <c r="J373" s="226"/>
      <c r="K373" s="3"/>
      <c r="L373" s="3"/>
      <c r="O373" s="227"/>
      <c r="Q373" s="94"/>
      <c r="R373" s="94"/>
      <c r="S373" s="94"/>
      <c r="T373" s="94"/>
    </row>
    <row r="374" ht="15.75" customHeight="1">
      <c r="A374" s="204"/>
      <c r="B374" s="222"/>
      <c r="C374" s="223"/>
      <c r="D374" s="231"/>
      <c r="E374" s="3"/>
      <c r="F374" s="3"/>
      <c r="G374" s="3"/>
      <c r="H374" s="3"/>
      <c r="J374" s="226"/>
      <c r="K374" s="3"/>
      <c r="L374" s="3"/>
      <c r="O374" s="227"/>
      <c r="Q374" s="94"/>
      <c r="R374" s="94"/>
      <c r="S374" s="94"/>
      <c r="T374" s="94"/>
    </row>
    <row r="375" ht="15.75" customHeight="1">
      <c r="A375" s="204"/>
      <c r="B375" s="222"/>
      <c r="C375" s="223"/>
      <c r="D375" s="231"/>
      <c r="E375" s="3"/>
      <c r="F375" s="3"/>
      <c r="G375" s="3"/>
      <c r="H375" s="3"/>
      <c r="J375" s="226"/>
      <c r="K375" s="3"/>
      <c r="L375" s="3"/>
      <c r="O375" s="227"/>
      <c r="Q375" s="94"/>
      <c r="R375" s="94"/>
      <c r="S375" s="94"/>
      <c r="T375" s="94"/>
    </row>
    <row r="376" ht="15.75" customHeight="1">
      <c r="A376" s="204"/>
      <c r="B376" s="222"/>
      <c r="C376" s="223"/>
      <c r="D376" s="231"/>
      <c r="E376" s="3"/>
      <c r="F376" s="3"/>
      <c r="G376" s="3"/>
      <c r="H376" s="3"/>
      <c r="J376" s="226"/>
      <c r="K376" s="3"/>
      <c r="L376" s="3"/>
      <c r="O376" s="227"/>
      <c r="Q376" s="94"/>
      <c r="R376" s="94"/>
      <c r="S376" s="94"/>
      <c r="T376" s="94"/>
    </row>
    <row r="377" ht="15.75" customHeight="1">
      <c r="A377" s="204"/>
      <c r="B377" s="222"/>
      <c r="C377" s="223"/>
      <c r="D377" s="231"/>
      <c r="E377" s="3"/>
      <c r="F377" s="3"/>
      <c r="G377" s="3"/>
      <c r="H377" s="3"/>
      <c r="J377" s="226"/>
      <c r="K377" s="3"/>
      <c r="L377" s="3"/>
      <c r="O377" s="227"/>
      <c r="Q377" s="94"/>
      <c r="R377" s="94"/>
      <c r="S377" s="94"/>
      <c r="T377" s="94"/>
    </row>
    <row r="378" ht="15.75" customHeight="1">
      <c r="A378" s="204"/>
      <c r="B378" s="222"/>
      <c r="C378" s="223"/>
      <c r="D378" s="231"/>
      <c r="E378" s="3"/>
      <c r="F378" s="3"/>
      <c r="G378" s="3"/>
      <c r="H378" s="3"/>
      <c r="J378" s="226"/>
      <c r="K378" s="3"/>
      <c r="L378" s="3"/>
      <c r="O378" s="227"/>
      <c r="Q378" s="94"/>
      <c r="R378" s="94"/>
      <c r="S378" s="94"/>
      <c r="T378" s="94"/>
    </row>
    <row r="379" ht="15.75" customHeight="1">
      <c r="A379" s="204"/>
      <c r="B379" s="222"/>
      <c r="C379" s="223"/>
      <c r="D379" s="231"/>
      <c r="E379" s="3"/>
      <c r="F379" s="3"/>
      <c r="G379" s="3"/>
      <c r="H379" s="3"/>
      <c r="J379" s="226"/>
      <c r="K379" s="3"/>
      <c r="L379" s="3"/>
      <c r="O379" s="227"/>
      <c r="Q379" s="94"/>
      <c r="R379" s="94"/>
      <c r="S379" s="94"/>
      <c r="T379" s="94"/>
    </row>
    <row r="380" ht="15.75" customHeight="1">
      <c r="A380" s="204"/>
      <c r="B380" s="222"/>
      <c r="C380" s="223"/>
      <c r="D380" s="231"/>
      <c r="E380" s="3"/>
      <c r="F380" s="3"/>
      <c r="G380" s="3"/>
      <c r="H380" s="3"/>
      <c r="J380" s="226"/>
      <c r="K380" s="3"/>
      <c r="L380" s="3"/>
      <c r="O380" s="227"/>
      <c r="Q380" s="94"/>
      <c r="R380" s="94"/>
      <c r="S380" s="94"/>
      <c r="T380" s="94"/>
    </row>
    <row r="381" ht="15.75" customHeight="1">
      <c r="A381" s="204"/>
      <c r="B381" s="222"/>
      <c r="C381" s="223"/>
      <c r="D381" s="231"/>
      <c r="E381" s="3"/>
      <c r="F381" s="3"/>
      <c r="G381" s="3"/>
      <c r="H381" s="3"/>
      <c r="J381" s="226"/>
      <c r="K381" s="3"/>
      <c r="L381" s="3"/>
      <c r="O381" s="227"/>
      <c r="Q381" s="94"/>
      <c r="R381" s="94"/>
      <c r="S381" s="94"/>
      <c r="T381" s="94"/>
    </row>
    <row r="382" ht="15.75" customHeight="1">
      <c r="A382" s="204"/>
      <c r="B382" s="222"/>
      <c r="C382" s="223"/>
      <c r="D382" s="231"/>
      <c r="E382" s="3"/>
      <c r="F382" s="3"/>
      <c r="G382" s="3"/>
      <c r="H382" s="3"/>
      <c r="J382" s="226"/>
      <c r="K382" s="3"/>
      <c r="L382" s="3"/>
      <c r="O382" s="227"/>
      <c r="Q382" s="94"/>
      <c r="R382" s="94"/>
      <c r="S382" s="94"/>
      <c r="T382" s="94"/>
    </row>
    <row r="383" ht="15.75" customHeight="1">
      <c r="A383" s="204"/>
      <c r="B383" s="222"/>
      <c r="C383" s="223"/>
      <c r="D383" s="231"/>
      <c r="E383" s="3"/>
      <c r="F383" s="3"/>
      <c r="G383" s="3"/>
      <c r="H383" s="3"/>
      <c r="J383" s="226"/>
      <c r="K383" s="3"/>
      <c r="L383" s="3"/>
      <c r="O383" s="227"/>
      <c r="Q383" s="94"/>
      <c r="R383" s="94"/>
      <c r="S383" s="94"/>
      <c r="T383" s="94"/>
    </row>
    <row r="384" ht="15.75" customHeight="1">
      <c r="A384" s="204"/>
      <c r="B384" s="222"/>
      <c r="C384" s="223"/>
      <c r="D384" s="231"/>
      <c r="E384" s="3"/>
      <c r="F384" s="3"/>
      <c r="G384" s="3"/>
      <c r="H384" s="3"/>
      <c r="J384" s="226"/>
      <c r="K384" s="3"/>
      <c r="L384" s="3"/>
      <c r="O384" s="227"/>
      <c r="Q384" s="94"/>
      <c r="R384" s="94"/>
      <c r="S384" s="94"/>
      <c r="T384" s="94"/>
    </row>
    <row r="385" ht="15.75" customHeight="1">
      <c r="A385" s="204"/>
      <c r="B385" s="222"/>
      <c r="C385" s="223"/>
      <c r="D385" s="231"/>
      <c r="E385" s="3"/>
      <c r="F385" s="3"/>
      <c r="G385" s="3"/>
      <c r="H385" s="3"/>
      <c r="J385" s="226"/>
      <c r="K385" s="3"/>
      <c r="L385" s="3"/>
      <c r="O385" s="227"/>
      <c r="Q385" s="94"/>
      <c r="R385" s="94"/>
      <c r="S385" s="94"/>
      <c r="T385" s="94"/>
    </row>
    <row r="386" ht="15.75" customHeight="1">
      <c r="A386" s="204"/>
      <c r="B386" s="222"/>
      <c r="C386" s="223"/>
      <c r="D386" s="231"/>
      <c r="E386" s="3"/>
      <c r="F386" s="3"/>
      <c r="G386" s="3"/>
      <c r="H386" s="3"/>
      <c r="J386" s="226"/>
      <c r="K386" s="3"/>
      <c r="L386" s="3"/>
      <c r="O386" s="227"/>
      <c r="Q386" s="94"/>
      <c r="R386" s="94"/>
      <c r="S386" s="94"/>
      <c r="T386" s="94"/>
    </row>
    <row r="387" ht="15.75" customHeight="1">
      <c r="A387" s="204"/>
      <c r="B387" s="222"/>
      <c r="C387" s="223"/>
      <c r="D387" s="231"/>
      <c r="E387" s="3"/>
      <c r="F387" s="3"/>
      <c r="G387" s="3"/>
      <c r="H387" s="3"/>
      <c r="J387" s="226"/>
      <c r="K387" s="3"/>
      <c r="L387" s="3"/>
      <c r="O387" s="227"/>
      <c r="Q387" s="94"/>
      <c r="R387" s="94"/>
      <c r="S387" s="94"/>
      <c r="T387" s="94"/>
    </row>
    <row r="388" ht="15.75" customHeight="1">
      <c r="A388" s="204"/>
      <c r="B388" s="222"/>
      <c r="C388" s="223"/>
      <c r="D388" s="231"/>
      <c r="E388" s="3"/>
      <c r="F388" s="3"/>
      <c r="G388" s="3"/>
      <c r="H388" s="3"/>
      <c r="J388" s="226"/>
      <c r="K388" s="3"/>
      <c r="L388" s="3"/>
      <c r="O388" s="227"/>
      <c r="Q388" s="94"/>
      <c r="R388" s="94"/>
      <c r="S388" s="94"/>
      <c r="T388" s="94"/>
    </row>
    <row r="389" ht="15.75" customHeight="1">
      <c r="A389" s="242"/>
      <c r="B389" s="222"/>
      <c r="C389" s="223"/>
      <c r="D389" s="231"/>
      <c r="E389" s="3"/>
      <c r="F389" s="3"/>
      <c r="G389" s="3"/>
      <c r="H389" s="3"/>
      <c r="J389" s="226"/>
      <c r="K389" s="3"/>
      <c r="L389" s="3"/>
      <c r="O389" s="227"/>
      <c r="Q389" s="94"/>
      <c r="R389" s="94"/>
      <c r="S389" s="94"/>
      <c r="T389" s="94"/>
    </row>
    <row r="390" ht="15.75" customHeight="1">
      <c r="A390" s="242"/>
      <c r="B390" s="222"/>
      <c r="C390" s="223"/>
      <c r="D390" s="231"/>
      <c r="E390" s="3"/>
      <c r="F390" s="3"/>
      <c r="G390" s="3"/>
      <c r="H390" s="3"/>
      <c r="J390" s="226"/>
      <c r="K390" s="3"/>
      <c r="L390" s="3"/>
      <c r="O390" s="227"/>
      <c r="Q390" s="94"/>
      <c r="R390" s="94"/>
      <c r="S390" s="94"/>
      <c r="T390" s="94"/>
    </row>
    <row r="391" ht="15.75" customHeight="1">
      <c r="A391" s="242"/>
      <c r="B391" s="222"/>
      <c r="C391" s="223"/>
      <c r="D391" s="231"/>
      <c r="E391" s="3"/>
      <c r="F391" s="3"/>
      <c r="G391" s="3"/>
      <c r="H391" s="3"/>
      <c r="J391" s="226"/>
      <c r="K391" s="3"/>
      <c r="L391" s="3"/>
      <c r="O391" s="227"/>
      <c r="Q391" s="94"/>
      <c r="R391" s="94"/>
      <c r="S391" s="94"/>
      <c r="T391" s="94"/>
    </row>
    <row r="392" ht="15.75" customHeight="1">
      <c r="A392" s="242"/>
      <c r="B392" s="222"/>
      <c r="C392" s="223"/>
      <c r="D392" s="231"/>
      <c r="E392" s="3"/>
      <c r="F392" s="3"/>
      <c r="G392" s="3"/>
      <c r="H392" s="3"/>
      <c r="J392" s="226"/>
      <c r="K392" s="3"/>
      <c r="L392" s="3"/>
      <c r="O392" s="227"/>
      <c r="Q392" s="94"/>
      <c r="R392" s="94"/>
      <c r="S392" s="94"/>
      <c r="T392" s="94"/>
    </row>
    <row r="393" ht="15.75" customHeight="1">
      <c r="A393" s="242"/>
      <c r="B393" s="222"/>
      <c r="C393" s="223"/>
      <c r="D393" s="231"/>
      <c r="E393" s="3"/>
      <c r="F393" s="3"/>
      <c r="G393" s="3"/>
      <c r="H393" s="3"/>
      <c r="J393" s="226"/>
      <c r="K393" s="3"/>
      <c r="L393" s="3"/>
      <c r="O393" s="227"/>
      <c r="Q393" s="94"/>
      <c r="R393" s="94"/>
      <c r="S393" s="94"/>
      <c r="T393" s="94"/>
    </row>
    <row r="394" ht="15.75" customHeight="1">
      <c r="A394" s="242"/>
      <c r="B394" s="222"/>
      <c r="C394" s="223"/>
      <c r="D394" s="231"/>
      <c r="E394" s="3"/>
      <c r="F394" s="3"/>
      <c r="G394" s="3"/>
      <c r="H394" s="3"/>
      <c r="J394" s="226"/>
      <c r="K394" s="3"/>
      <c r="L394" s="3"/>
      <c r="O394" s="227"/>
      <c r="Q394" s="94"/>
      <c r="R394" s="94"/>
      <c r="S394" s="94"/>
      <c r="T394" s="94"/>
    </row>
    <row r="395" ht="15.75" customHeight="1">
      <c r="A395" s="242"/>
      <c r="B395" s="222"/>
      <c r="C395" s="223"/>
      <c r="D395" s="231"/>
      <c r="E395" s="3"/>
      <c r="F395" s="3"/>
      <c r="G395" s="3"/>
      <c r="H395" s="3"/>
      <c r="J395" s="226"/>
      <c r="K395" s="3"/>
      <c r="L395" s="3"/>
      <c r="O395" s="227"/>
      <c r="Q395" s="94"/>
      <c r="R395" s="94"/>
      <c r="S395" s="94"/>
      <c r="T395" s="94"/>
    </row>
    <row r="396" ht="15.75" customHeight="1">
      <c r="A396" s="242"/>
      <c r="B396" s="222"/>
      <c r="C396" s="223"/>
      <c r="D396" s="231"/>
      <c r="E396" s="3"/>
      <c r="F396" s="3"/>
      <c r="G396" s="3"/>
      <c r="H396" s="3"/>
      <c r="J396" s="226"/>
      <c r="K396" s="3"/>
      <c r="L396" s="3"/>
      <c r="O396" s="227"/>
      <c r="Q396" s="94"/>
      <c r="R396" s="94"/>
      <c r="S396" s="94"/>
      <c r="T396" s="94"/>
    </row>
    <row r="397" ht="15.75" customHeight="1">
      <c r="A397" s="242"/>
      <c r="B397" s="222"/>
      <c r="C397" s="223"/>
      <c r="D397" s="231"/>
      <c r="E397" s="3"/>
      <c r="F397" s="3"/>
      <c r="G397" s="3"/>
      <c r="H397" s="3"/>
      <c r="J397" s="226"/>
      <c r="K397" s="3"/>
      <c r="L397" s="3"/>
      <c r="O397" s="227"/>
      <c r="Q397" s="94"/>
      <c r="R397" s="94"/>
      <c r="S397" s="94"/>
      <c r="T397" s="94"/>
    </row>
    <row r="398" ht="15.75" customHeight="1">
      <c r="A398" s="242"/>
      <c r="B398" s="222"/>
      <c r="C398" s="223"/>
      <c r="D398" s="231"/>
      <c r="E398" s="3"/>
      <c r="F398" s="3"/>
      <c r="G398" s="3"/>
      <c r="H398" s="3"/>
      <c r="J398" s="226"/>
      <c r="K398" s="3"/>
      <c r="L398" s="3"/>
      <c r="O398" s="227"/>
      <c r="Q398" s="94"/>
      <c r="R398" s="94"/>
      <c r="S398" s="94"/>
      <c r="T398" s="94"/>
    </row>
    <row r="399" ht="15.75" customHeight="1">
      <c r="A399" s="242"/>
      <c r="B399" s="222"/>
      <c r="C399" s="223"/>
      <c r="D399" s="231"/>
      <c r="E399" s="3"/>
      <c r="F399" s="3"/>
      <c r="G399" s="3"/>
      <c r="H399" s="3"/>
      <c r="J399" s="226"/>
      <c r="K399" s="3"/>
      <c r="L399" s="3"/>
      <c r="O399" s="227"/>
      <c r="Q399" s="94"/>
      <c r="R399" s="94"/>
      <c r="S399" s="94"/>
      <c r="T399" s="94"/>
    </row>
    <row r="400" ht="15.75" customHeight="1">
      <c r="A400" s="242"/>
      <c r="B400" s="222"/>
      <c r="C400" s="223"/>
      <c r="D400" s="231"/>
      <c r="E400" s="3"/>
      <c r="F400" s="3"/>
      <c r="G400" s="3"/>
      <c r="H400" s="3"/>
      <c r="J400" s="226"/>
      <c r="K400" s="3"/>
      <c r="L400" s="3"/>
      <c r="O400" s="227"/>
      <c r="Q400" s="94"/>
      <c r="R400" s="94"/>
      <c r="S400" s="94"/>
      <c r="T400" s="94"/>
    </row>
    <row r="401" ht="15.75" customHeight="1">
      <c r="A401" s="242"/>
      <c r="B401" s="222"/>
      <c r="C401" s="223"/>
      <c r="D401" s="231"/>
      <c r="E401" s="3"/>
      <c r="F401" s="3"/>
      <c r="G401" s="3"/>
      <c r="H401" s="3"/>
      <c r="J401" s="226"/>
      <c r="K401" s="3"/>
      <c r="L401" s="3"/>
      <c r="O401" s="227"/>
      <c r="Q401" s="94"/>
      <c r="R401" s="94"/>
      <c r="S401" s="94"/>
      <c r="T401" s="94"/>
    </row>
    <row r="402" ht="15.75" customHeight="1">
      <c r="A402" s="242"/>
      <c r="B402" s="222"/>
      <c r="C402" s="223"/>
      <c r="D402" s="231"/>
      <c r="E402" s="3"/>
      <c r="F402" s="3"/>
      <c r="G402" s="3"/>
      <c r="H402" s="3"/>
      <c r="J402" s="226"/>
      <c r="K402" s="3"/>
      <c r="L402" s="3"/>
      <c r="O402" s="227"/>
      <c r="Q402" s="94"/>
      <c r="R402" s="94"/>
      <c r="S402" s="94"/>
      <c r="T402" s="94"/>
    </row>
    <row r="403" ht="15.75" customHeight="1">
      <c r="A403" s="234"/>
      <c r="B403" s="222"/>
      <c r="C403" s="223"/>
      <c r="D403" s="231"/>
      <c r="E403" s="3"/>
      <c r="F403" s="3"/>
      <c r="G403" s="3"/>
      <c r="H403" s="3"/>
      <c r="J403" s="226"/>
      <c r="K403" s="3"/>
      <c r="L403" s="3"/>
      <c r="O403" s="227"/>
      <c r="Q403" s="94"/>
      <c r="R403" s="94"/>
      <c r="S403" s="94"/>
      <c r="T403" s="94"/>
    </row>
    <row r="404" ht="15.75" customHeight="1">
      <c r="A404" s="234"/>
      <c r="B404" s="222"/>
      <c r="C404" s="223"/>
      <c r="D404" s="231"/>
      <c r="E404" s="3"/>
      <c r="F404" s="3"/>
      <c r="G404" s="3"/>
      <c r="H404" s="3"/>
      <c r="J404" s="226"/>
      <c r="K404" s="3"/>
      <c r="L404" s="3"/>
      <c r="O404" s="227"/>
      <c r="Q404" s="94"/>
      <c r="R404" s="94"/>
      <c r="S404" s="94"/>
      <c r="T404" s="94"/>
    </row>
    <row r="405" ht="15.75" customHeight="1">
      <c r="A405" s="234"/>
      <c r="B405" s="222"/>
      <c r="C405" s="223"/>
      <c r="D405" s="231"/>
      <c r="E405" s="3"/>
      <c r="F405" s="3"/>
      <c r="G405" s="3"/>
      <c r="H405" s="3"/>
      <c r="J405" s="226"/>
      <c r="K405" s="3"/>
      <c r="L405" s="3"/>
      <c r="O405" s="227"/>
      <c r="Q405" s="94"/>
      <c r="R405" s="94"/>
      <c r="S405" s="94"/>
      <c r="T405" s="94"/>
    </row>
    <row r="406" ht="15.75" customHeight="1">
      <c r="A406" s="234"/>
      <c r="B406" s="222"/>
      <c r="C406" s="223"/>
      <c r="D406" s="231"/>
      <c r="E406" s="3"/>
      <c r="F406" s="3"/>
      <c r="G406" s="3"/>
      <c r="H406" s="3"/>
      <c r="J406" s="226"/>
      <c r="K406" s="3"/>
      <c r="L406" s="3"/>
      <c r="O406" s="227"/>
      <c r="Q406" s="94"/>
      <c r="R406" s="94"/>
      <c r="S406" s="94"/>
      <c r="T406" s="94"/>
    </row>
    <row r="407" ht="15.75" customHeight="1">
      <c r="A407" s="245"/>
      <c r="B407" s="222"/>
      <c r="C407" s="223"/>
      <c r="D407" s="231"/>
      <c r="E407" s="3"/>
      <c r="F407" s="3"/>
      <c r="G407" s="3"/>
      <c r="H407" s="3"/>
      <c r="J407" s="226"/>
      <c r="K407" s="3"/>
      <c r="L407" s="3"/>
      <c r="O407" s="227"/>
      <c r="Q407" s="94"/>
      <c r="R407" s="94"/>
      <c r="S407" s="94"/>
      <c r="T407" s="94"/>
    </row>
    <row r="408" ht="15.75" customHeight="1">
      <c r="A408" s="245"/>
      <c r="B408" s="222"/>
      <c r="C408" s="223"/>
      <c r="D408" s="231"/>
      <c r="E408" s="3"/>
      <c r="F408" s="3"/>
      <c r="G408" s="3"/>
      <c r="H408" s="3"/>
      <c r="J408" s="226"/>
      <c r="K408" s="3"/>
      <c r="L408" s="3"/>
      <c r="O408" s="227"/>
      <c r="Q408" s="94"/>
      <c r="R408" s="94"/>
      <c r="S408" s="94"/>
      <c r="T408" s="94"/>
    </row>
    <row r="409" ht="15.75" customHeight="1">
      <c r="A409" s="204"/>
      <c r="B409" s="222"/>
      <c r="C409" s="223"/>
      <c r="D409" s="231"/>
      <c r="E409" s="3"/>
      <c r="F409" s="3"/>
      <c r="G409" s="3"/>
      <c r="H409" s="3"/>
      <c r="J409" s="226"/>
      <c r="K409" s="3"/>
      <c r="L409" s="3"/>
      <c r="O409" s="227"/>
      <c r="Q409" s="94"/>
      <c r="R409" s="94"/>
      <c r="S409" s="94"/>
      <c r="T409" s="94"/>
    </row>
    <row r="410" ht="15.75" customHeight="1">
      <c r="A410" s="204"/>
      <c r="B410" s="222"/>
      <c r="C410" s="223"/>
      <c r="D410" s="231"/>
      <c r="E410" s="3"/>
      <c r="F410" s="3"/>
      <c r="G410" s="3"/>
      <c r="H410" s="3"/>
      <c r="J410" s="226"/>
      <c r="K410" s="3"/>
      <c r="L410" s="3"/>
      <c r="O410" s="227"/>
      <c r="Q410" s="94"/>
      <c r="R410" s="94"/>
      <c r="S410" s="94"/>
      <c r="T410" s="94"/>
    </row>
    <row r="411" ht="15.75" customHeight="1">
      <c r="A411" s="204"/>
      <c r="B411" s="222"/>
      <c r="C411" s="223"/>
      <c r="D411" s="231"/>
      <c r="E411" s="3"/>
      <c r="F411" s="3"/>
      <c r="G411" s="3"/>
      <c r="H411" s="3"/>
      <c r="J411" s="226"/>
      <c r="K411" s="3"/>
      <c r="L411" s="3"/>
      <c r="O411" s="227"/>
      <c r="Q411" s="94"/>
      <c r="R411" s="94"/>
      <c r="S411" s="94"/>
      <c r="T411" s="94"/>
    </row>
    <row r="412" ht="15.75" customHeight="1">
      <c r="A412" s="204"/>
      <c r="B412" s="222"/>
      <c r="C412" s="223"/>
      <c r="D412" s="231"/>
      <c r="E412" s="3"/>
      <c r="F412" s="3"/>
      <c r="G412" s="3"/>
      <c r="H412" s="3"/>
      <c r="J412" s="226"/>
      <c r="K412" s="3"/>
      <c r="L412" s="3"/>
      <c r="O412" s="227"/>
      <c r="Q412" s="94"/>
      <c r="R412" s="94"/>
      <c r="S412" s="94"/>
      <c r="T412" s="94"/>
    </row>
    <row r="413" ht="15.75" customHeight="1">
      <c r="A413" s="204"/>
      <c r="B413" s="222"/>
      <c r="C413" s="223"/>
      <c r="D413" s="231"/>
      <c r="E413" s="3"/>
      <c r="F413" s="3"/>
      <c r="G413" s="3"/>
      <c r="H413" s="3"/>
      <c r="J413" s="226"/>
      <c r="K413" s="3"/>
      <c r="L413" s="3"/>
      <c r="O413" s="227"/>
      <c r="Q413" s="94"/>
      <c r="R413" s="94"/>
      <c r="S413" s="94"/>
      <c r="T413" s="94"/>
    </row>
    <row r="414" ht="15.75" customHeight="1">
      <c r="A414" s="204"/>
      <c r="B414" s="222"/>
      <c r="C414" s="223"/>
      <c r="D414" s="231"/>
      <c r="E414" s="3"/>
      <c r="F414" s="3"/>
      <c r="G414" s="3"/>
      <c r="H414" s="3"/>
      <c r="J414" s="226"/>
      <c r="K414" s="3"/>
      <c r="L414" s="3"/>
      <c r="O414" s="227"/>
      <c r="Q414" s="94"/>
      <c r="R414" s="94"/>
      <c r="S414" s="94"/>
      <c r="T414" s="94"/>
    </row>
    <row r="415" ht="15.75" customHeight="1">
      <c r="A415" s="204"/>
      <c r="B415" s="222"/>
      <c r="C415" s="223"/>
      <c r="D415" s="231"/>
      <c r="E415" s="3"/>
      <c r="F415" s="3"/>
      <c r="G415" s="3"/>
      <c r="H415" s="3"/>
      <c r="J415" s="226"/>
      <c r="K415" s="3"/>
      <c r="L415" s="3"/>
      <c r="O415" s="227"/>
      <c r="Q415" s="94"/>
      <c r="R415" s="94"/>
      <c r="S415" s="94"/>
      <c r="T415" s="94"/>
    </row>
    <row r="416" ht="15.75" customHeight="1">
      <c r="A416" s="204"/>
      <c r="B416" s="222"/>
      <c r="C416" s="223"/>
      <c r="D416" s="231"/>
      <c r="E416" s="3"/>
      <c r="F416" s="3"/>
      <c r="G416" s="3"/>
      <c r="H416" s="3"/>
      <c r="J416" s="226"/>
      <c r="K416" s="3"/>
      <c r="L416" s="3"/>
      <c r="O416" s="227"/>
      <c r="Q416" s="94"/>
      <c r="R416" s="94"/>
      <c r="S416" s="94"/>
      <c r="T416" s="94"/>
    </row>
    <row r="417" ht="15.75" customHeight="1">
      <c r="A417" s="204"/>
      <c r="B417" s="222"/>
      <c r="C417" s="223"/>
      <c r="D417" s="231"/>
      <c r="E417" s="3"/>
      <c r="F417" s="3"/>
      <c r="G417" s="3"/>
      <c r="H417" s="3"/>
      <c r="J417" s="226"/>
      <c r="K417" s="3"/>
      <c r="L417" s="3"/>
      <c r="O417" s="227"/>
      <c r="Q417" s="94"/>
      <c r="R417" s="94"/>
      <c r="S417" s="94"/>
      <c r="T417" s="94"/>
    </row>
    <row r="418" ht="15.75" customHeight="1">
      <c r="A418" s="204"/>
      <c r="B418" s="222"/>
      <c r="C418" s="223"/>
      <c r="D418" s="231"/>
      <c r="E418" s="3"/>
      <c r="F418" s="3"/>
      <c r="G418" s="3"/>
      <c r="H418" s="3"/>
      <c r="J418" s="226"/>
      <c r="K418" s="3"/>
      <c r="L418" s="3"/>
      <c r="O418" s="227"/>
      <c r="Q418" s="94"/>
      <c r="R418" s="94"/>
      <c r="S418" s="94"/>
      <c r="T418" s="94"/>
    </row>
    <row r="419" ht="15.75" customHeight="1">
      <c r="A419" s="204"/>
      <c r="B419" s="222"/>
      <c r="C419" s="223"/>
      <c r="D419" s="231"/>
      <c r="E419" s="3"/>
      <c r="F419" s="3"/>
      <c r="G419" s="3"/>
      <c r="H419" s="3"/>
      <c r="J419" s="226"/>
      <c r="K419" s="3"/>
      <c r="L419" s="3"/>
      <c r="O419" s="227"/>
      <c r="Q419" s="94"/>
      <c r="R419" s="94"/>
      <c r="S419" s="94"/>
      <c r="T419" s="94"/>
    </row>
    <row r="420" ht="15.75" customHeight="1">
      <c r="A420" s="204"/>
      <c r="B420" s="222"/>
      <c r="C420" s="223"/>
      <c r="D420" s="231"/>
      <c r="E420" s="3"/>
      <c r="F420" s="3"/>
      <c r="G420" s="3"/>
      <c r="H420" s="3"/>
      <c r="J420" s="226"/>
      <c r="K420" s="3"/>
      <c r="L420" s="3"/>
      <c r="O420" s="227"/>
      <c r="Q420" s="94"/>
      <c r="R420" s="94"/>
      <c r="S420" s="94"/>
      <c r="T420" s="94"/>
    </row>
    <row r="421" ht="15.75" customHeight="1">
      <c r="A421" s="204"/>
      <c r="B421" s="222"/>
      <c r="C421" s="223"/>
      <c r="D421" s="231"/>
      <c r="E421" s="3"/>
      <c r="F421" s="3"/>
      <c r="G421" s="3"/>
      <c r="H421" s="3"/>
      <c r="J421" s="226"/>
      <c r="K421" s="3"/>
      <c r="L421" s="3"/>
      <c r="O421" s="227"/>
      <c r="Q421" s="94"/>
      <c r="R421" s="94"/>
      <c r="S421" s="94"/>
      <c r="T421" s="94"/>
    </row>
    <row r="422" ht="15.75" customHeight="1">
      <c r="A422" s="204"/>
      <c r="B422" s="222"/>
      <c r="C422" s="223"/>
      <c r="D422" s="231"/>
      <c r="E422" s="3"/>
      <c r="F422" s="3"/>
      <c r="G422" s="3"/>
      <c r="H422" s="3"/>
      <c r="J422" s="226"/>
      <c r="K422" s="3"/>
      <c r="L422" s="3"/>
      <c r="O422" s="227"/>
      <c r="Q422" s="94"/>
      <c r="R422" s="94"/>
      <c r="S422" s="94"/>
      <c r="T422" s="94"/>
    </row>
    <row r="423" ht="15.75" customHeight="1">
      <c r="A423" s="204"/>
      <c r="B423" s="222"/>
      <c r="C423" s="223"/>
      <c r="D423" s="231"/>
      <c r="E423" s="3"/>
      <c r="F423" s="3"/>
      <c r="G423" s="3"/>
      <c r="H423" s="3"/>
      <c r="J423" s="226"/>
      <c r="K423" s="3"/>
      <c r="L423" s="3"/>
      <c r="O423" s="227"/>
      <c r="Q423" s="94"/>
      <c r="R423" s="94"/>
      <c r="S423" s="94"/>
      <c r="T423" s="94"/>
    </row>
    <row r="424" ht="15.75" customHeight="1">
      <c r="A424" s="204"/>
      <c r="B424" s="222"/>
      <c r="C424" s="223"/>
      <c r="D424" s="231"/>
      <c r="E424" s="3"/>
      <c r="F424" s="3"/>
      <c r="G424" s="3"/>
      <c r="H424" s="3"/>
      <c r="J424" s="226"/>
      <c r="K424" s="3"/>
      <c r="L424" s="3"/>
      <c r="O424" s="227"/>
      <c r="Q424" s="94"/>
      <c r="R424" s="94"/>
      <c r="S424" s="94"/>
      <c r="T424" s="94"/>
    </row>
    <row r="425" ht="15.75" customHeight="1">
      <c r="A425" s="204"/>
      <c r="B425" s="222"/>
      <c r="C425" s="223"/>
      <c r="D425" s="231"/>
      <c r="E425" s="3"/>
      <c r="F425" s="3"/>
      <c r="G425" s="3"/>
      <c r="H425" s="3"/>
      <c r="J425" s="226"/>
      <c r="K425" s="3"/>
      <c r="L425" s="3"/>
      <c r="O425" s="227"/>
      <c r="Q425" s="94"/>
      <c r="R425" s="94"/>
      <c r="S425" s="94"/>
      <c r="T425" s="94"/>
    </row>
    <row r="426" ht="15.75" customHeight="1">
      <c r="A426" s="204"/>
      <c r="B426" s="222"/>
      <c r="C426" s="223"/>
      <c r="D426" s="231"/>
      <c r="E426" s="3"/>
      <c r="F426" s="3"/>
      <c r="G426" s="3"/>
      <c r="H426" s="3"/>
      <c r="J426" s="226"/>
      <c r="K426" s="3"/>
      <c r="L426" s="3"/>
      <c r="O426" s="227"/>
      <c r="Q426" s="94"/>
      <c r="R426" s="94"/>
      <c r="S426" s="94"/>
      <c r="T426" s="94"/>
    </row>
    <row r="427" ht="15.75" customHeight="1">
      <c r="A427" s="204"/>
      <c r="B427" s="222"/>
      <c r="C427" s="223"/>
      <c r="D427" s="231"/>
      <c r="E427" s="3"/>
      <c r="F427" s="3"/>
      <c r="G427" s="3"/>
      <c r="H427" s="3"/>
      <c r="J427" s="226"/>
      <c r="K427" s="3"/>
      <c r="L427" s="3"/>
      <c r="O427" s="227"/>
      <c r="Q427" s="94"/>
      <c r="R427" s="94"/>
      <c r="S427" s="94"/>
      <c r="T427" s="94"/>
    </row>
    <row r="428" ht="15.75" customHeight="1">
      <c r="A428" s="204"/>
      <c r="B428" s="222"/>
      <c r="C428" s="223"/>
      <c r="D428" s="231"/>
      <c r="E428" s="3"/>
      <c r="F428" s="3"/>
      <c r="G428" s="3"/>
      <c r="H428" s="3"/>
      <c r="J428" s="226"/>
      <c r="K428" s="3"/>
      <c r="L428" s="3"/>
      <c r="O428" s="227"/>
      <c r="Q428" s="94"/>
      <c r="R428" s="94"/>
      <c r="S428" s="94"/>
      <c r="T428" s="94"/>
    </row>
    <row r="429" ht="15.75" customHeight="1">
      <c r="A429" s="251"/>
      <c r="B429" s="222"/>
      <c r="C429" s="223"/>
      <c r="D429" s="231"/>
      <c r="E429" s="3"/>
      <c r="F429" s="3"/>
      <c r="G429" s="3"/>
      <c r="H429" s="3"/>
      <c r="J429" s="226"/>
      <c r="K429" s="3"/>
      <c r="L429" s="3"/>
      <c r="O429" s="227"/>
      <c r="Q429" s="94"/>
      <c r="R429" s="94"/>
      <c r="S429" s="94"/>
      <c r="T429" s="94"/>
    </row>
    <row r="430" ht="15.75" customHeight="1">
      <c r="A430" s="204"/>
      <c r="B430" s="222"/>
      <c r="C430" s="223"/>
      <c r="D430" s="231"/>
      <c r="E430" s="3"/>
      <c r="F430" s="3"/>
      <c r="G430" s="3"/>
      <c r="H430" s="3"/>
      <c r="J430" s="226"/>
      <c r="K430" s="3"/>
      <c r="L430" s="3"/>
      <c r="O430" s="227"/>
      <c r="Q430" s="94"/>
      <c r="R430" s="94"/>
      <c r="S430" s="94"/>
      <c r="T430" s="94"/>
    </row>
    <row r="431" ht="15.75" customHeight="1">
      <c r="A431" s="204"/>
      <c r="B431" s="222"/>
      <c r="C431" s="223"/>
      <c r="D431" s="231"/>
      <c r="E431" s="3"/>
      <c r="F431" s="3"/>
      <c r="G431" s="3"/>
      <c r="H431" s="3"/>
      <c r="J431" s="226"/>
      <c r="K431" s="3"/>
      <c r="L431" s="3"/>
      <c r="O431" s="227"/>
      <c r="Q431" s="94"/>
      <c r="R431" s="94"/>
      <c r="S431" s="94"/>
      <c r="T431" s="94"/>
    </row>
    <row r="432" ht="15.75" customHeight="1">
      <c r="A432" s="204"/>
      <c r="B432" s="222"/>
      <c r="C432" s="223"/>
      <c r="D432" s="231"/>
      <c r="E432" s="3"/>
      <c r="F432" s="3"/>
      <c r="G432" s="3"/>
      <c r="H432" s="3"/>
      <c r="J432" s="226"/>
      <c r="K432" s="3"/>
      <c r="L432" s="3"/>
      <c r="O432" s="227"/>
      <c r="Q432" s="94"/>
      <c r="R432" s="94"/>
      <c r="S432" s="94"/>
      <c r="T432" s="94"/>
    </row>
    <row r="433" ht="15.75" customHeight="1">
      <c r="A433" s="204"/>
      <c r="B433" s="222"/>
      <c r="C433" s="223"/>
      <c r="D433" s="231"/>
      <c r="E433" s="3"/>
      <c r="F433" s="3"/>
      <c r="G433" s="3"/>
      <c r="H433" s="3"/>
      <c r="J433" s="226"/>
      <c r="K433" s="3"/>
      <c r="L433" s="3"/>
      <c r="O433" s="227"/>
      <c r="Q433" s="94"/>
      <c r="R433" s="94"/>
      <c r="S433" s="94"/>
      <c r="T433" s="94"/>
    </row>
    <row r="434" ht="15.75" customHeight="1">
      <c r="A434" s="204"/>
      <c r="B434" s="222"/>
      <c r="C434" s="223"/>
      <c r="D434" s="231"/>
      <c r="E434" s="3"/>
      <c r="F434" s="3"/>
      <c r="G434" s="3"/>
      <c r="H434" s="3"/>
      <c r="J434" s="226"/>
      <c r="K434" s="3"/>
      <c r="L434" s="3"/>
      <c r="O434" s="227"/>
      <c r="Q434" s="94"/>
      <c r="R434" s="94"/>
      <c r="S434" s="94"/>
      <c r="T434" s="94"/>
    </row>
    <row r="435" ht="15.75" customHeight="1">
      <c r="A435" s="204"/>
      <c r="B435" s="222"/>
      <c r="C435" s="223"/>
      <c r="D435" s="231"/>
      <c r="E435" s="3"/>
      <c r="F435" s="3"/>
      <c r="G435" s="3"/>
      <c r="H435" s="3"/>
      <c r="J435" s="226"/>
      <c r="K435" s="3"/>
      <c r="L435" s="3"/>
      <c r="O435" s="227"/>
      <c r="Q435" s="94"/>
      <c r="R435" s="94"/>
      <c r="S435" s="94"/>
      <c r="T435" s="94"/>
    </row>
    <row r="436" ht="15.75" customHeight="1">
      <c r="A436" s="242"/>
      <c r="B436" s="222"/>
      <c r="C436" s="223"/>
      <c r="D436" s="231"/>
      <c r="E436" s="3"/>
      <c r="F436" s="3"/>
      <c r="G436" s="3"/>
      <c r="H436" s="3"/>
      <c r="J436" s="226"/>
      <c r="K436" s="3"/>
      <c r="L436" s="3"/>
      <c r="O436" s="227"/>
      <c r="Q436" s="94"/>
      <c r="R436" s="94"/>
      <c r="S436" s="94"/>
      <c r="T436" s="94"/>
    </row>
    <row r="437" ht="15.75" customHeight="1">
      <c r="A437" s="242"/>
      <c r="B437" s="222"/>
      <c r="C437" s="223"/>
      <c r="D437" s="231"/>
      <c r="E437" s="3"/>
      <c r="F437" s="3"/>
      <c r="G437" s="3"/>
      <c r="H437" s="3"/>
      <c r="J437" s="226"/>
      <c r="K437" s="3"/>
      <c r="L437" s="3"/>
      <c r="O437" s="227"/>
      <c r="Q437" s="94"/>
      <c r="R437" s="94"/>
      <c r="S437" s="94"/>
      <c r="T437" s="94"/>
    </row>
    <row r="438" ht="15.75" customHeight="1">
      <c r="A438" s="234"/>
      <c r="B438" s="222"/>
      <c r="C438" s="223"/>
      <c r="D438" s="231"/>
      <c r="E438" s="3"/>
      <c r="F438" s="3"/>
      <c r="G438" s="3"/>
      <c r="H438" s="3"/>
      <c r="J438" s="226"/>
      <c r="K438" s="3"/>
      <c r="L438" s="3"/>
      <c r="O438" s="227"/>
      <c r="Q438" s="94"/>
      <c r="R438" s="94"/>
      <c r="S438" s="94"/>
      <c r="T438" s="94"/>
    </row>
    <row r="439" ht="15.75" customHeight="1">
      <c r="A439" s="234"/>
      <c r="B439" s="222"/>
      <c r="C439" s="223"/>
      <c r="D439" s="231"/>
      <c r="E439" s="3"/>
      <c r="F439" s="3"/>
      <c r="G439" s="3"/>
      <c r="H439" s="3"/>
      <c r="J439" s="226"/>
      <c r="K439" s="3"/>
      <c r="L439" s="3"/>
      <c r="O439" s="227"/>
      <c r="Q439" s="94"/>
      <c r="R439" s="94"/>
      <c r="S439" s="94"/>
      <c r="T439" s="94"/>
    </row>
    <row r="440" ht="15.75" customHeight="1">
      <c r="A440" s="234"/>
      <c r="B440" s="222"/>
      <c r="C440" s="223"/>
      <c r="D440" s="231"/>
      <c r="E440" s="3"/>
      <c r="F440" s="3"/>
      <c r="G440" s="3"/>
      <c r="H440" s="3"/>
      <c r="J440" s="226"/>
      <c r="K440" s="3"/>
      <c r="L440" s="3"/>
      <c r="O440" s="227"/>
      <c r="Q440" s="94"/>
      <c r="R440" s="94"/>
      <c r="S440" s="94"/>
      <c r="T440" s="94"/>
    </row>
    <row r="441" ht="15.75" customHeight="1">
      <c r="A441" s="234"/>
      <c r="B441" s="222"/>
      <c r="C441" s="223"/>
      <c r="D441" s="231"/>
      <c r="E441" s="3"/>
      <c r="F441" s="3"/>
      <c r="G441" s="3"/>
      <c r="H441" s="3"/>
      <c r="J441" s="226"/>
      <c r="K441" s="3"/>
      <c r="L441" s="3"/>
      <c r="O441" s="227"/>
      <c r="Q441" s="94"/>
      <c r="R441" s="94"/>
      <c r="S441" s="94"/>
      <c r="T441" s="94"/>
    </row>
    <row r="442" ht="15.75" customHeight="1">
      <c r="A442" s="204"/>
      <c r="B442" s="222"/>
      <c r="C442" s="223"/>
      <c r="D442" s="231"/>
      <c r="E442" s="3"/>
      <c r="F442" s="3"/>
      <c r="G442" s="3"/>
      <c r="H442" s="3"/>
      <c r="J442" s="226"/>
      <c r="K442" s="3"/>
      <c r="L442" s="3"/>
      <c r="O442" s="227"/>
      <c r="Q442" s="94"/>
      <c r="R442" s="94"/>
      <c r="S442" s="94"/>
      <c r="T442" s="94"/>
    </row>
    <row r="443" ht="15.75" customHeight="1">
      <c r="A443" s="204"/>
      <c r="B443" s="222"/>
      <c r="C443" s="223"/>
      <c r="D443" s="231"/>
      <c r="E443" s="3"/>
      <c r="F443" s="3"/>
      <c r="G443" s="3"/>
      <c r="H443" s="3"/>
      <c r="J443" s="226"/>
      <c r="K443" s="3"/>
      <c r="L443" s="3"/>
      <c r="O443" s="227"/>
      <c r="Q443" s="94"/>
      <c r="R443" s="94"/>
      <c r="S443" s="94"/>
      <c r="T443" s="94"/>
    </row>
    <row r="444" ht="15.75" customHeight="1">
      <c r="A444" s="204"/>
      <c r="B444" s="222"/>
      <c r="C444" s="223"/>
      <c r="D444" s="231"/>
      <c r="E444" s="3"/>
      <c r="F444" s="3"/>
      <c r="G444" s="3"/>
      <c r="H444" s="3"/>
      <c r="J444" s="226"/>
      <c r="K444" s="3"/>
      <c r="L444" s="3"/>
      <c r="O444" s="227"/>
      <c r="Q444" s="94"/>
      <c r="R444" s="94"/>
      <c r="S444" s="94"/>
      <c r="T444" s="94"/>
    </row>
    <row r="445" ht="15.75" customHeight="1">
      <c r="A445" s="204"/>
      <c r="B445" s="222"/>
      <c r="C445" s="223"/>
      <c r="D445" s="231"/>
      <c r="E445" s="3"/>
      <c r="F445" s="3"/>
      <c r="G445" s="3"/>
      <c r="H445" s="3"/>
      <c r="J445" s="226"/>
      <c r="K445" s="3"/>
      <c r="L445" s="3"/>
      <c r="O445" s="227"/>
      <c r="Q445" s="94"/>
      <c r="R445" s="94"/>
      <c r="S445" s="94"/>
      <c r="T445" s="94"/>
    </row>
    <row r="446" ht="15.75" customHeight="1">
      <c r="A446" s="204"/>
      <c r="B446" s="222"/>
      <c r="C446" s="223"/>
      <c r="D446" s="231"/>
      <c r="E446" s="3"/>
      <c r="F446" s="3"/>
      <c r="G446" s="3"/>
      <c r="H446" s="3"/>
      <c r="J446" s="226"/>
      <c r="K446" s="3"/>
      <c r="L446" s="3"/>
      <c r="O446" s="227"/>
      <c r="Q446" s="94"/>
      <c r="R446" s="94"/>
      <c r="S446" s="94"/>
      <c r="T446" s="94"/>
    </row>
    <row r="447" ht="15.75" customHeight="1">
      <c r="A447" s="204"/>
      <c r="B447" s="222"/>
      <c r="C447" s="223"/>
      <c r="D447" s="231"/>
      <c r="E447" s="3"/>
      <c r="F447" s="3"/>
      <c r="G447" s="3"/>
      <c r="H447" s="3"/>
      <c r="J447" s="226"/>
      <c r="K447" s="3"/>
      <c r="L447" s="3"/>
      <c r="O447" s="227"/>
      <c r="Q447" s="94"/>
      <c r="R447" s="94"/>
      <c r="S447" s="94"/>
      <c r="T447" s="94"/>
    </row>
    <row r="448" ht="15.75" customHeight="1">
      <c r="A448" s="204"/>
      <c r="B448" s="222"/>
      <c r="C448" s="223"/>
      <c r="D448" s="231"/>
      <c r="E448" s="3"/>
      <c r="F448" s="3"/>
      <c r="G448" s="3"/>
      <c r="H448" s="3"/>
      <c r="J448" s="226"/>
      <c r="K448" s="3"/>
      <c r="L448" s="3"/>
      <c r="O448" s="227"/>
      <c r="Q448" s="94"/>
      <c r="R448" s="94"/>
      <c r="S448" s="94"/>
      <c r="T448" s="94"/>
    </row>
    <row r="449" ht="15.75" customHeight="1">
      <c r="A449" s="204"/>
      <c r="B449" s="222"/>
      <c r="C449" s="223"/>
      <c r="D449" s="231"/>
      <c r="E449" s="3"/>
      <c r="F449" s="3"/>
      <c r="G449" s="3"/>
      <c r="H449" s="3"/>
      <c r="J449" s="226"/>
      <c r="K449" s="3"/>
      <c r="L449" s="3"/>
      <c r="O449" s="227"/>
      <c r="Q449" s="94"/>
      <c r="R449" s="94"/>
      <c r="S449" s="94"/>
      <c r="T449" s="94"/>
    </row>
    <row r="450" ht="15.75" customHeight="1">
      <c r="A450" s="204"/>
      <c r="B450" s="222"/>
      <c r="C450" s="223"/>
      <c r="D450" s="231"/>
      <c r="E450" s="3"/>
      <c r="F450" s="3"/>
      <c r="G450" s="3"/>
      <c r="H450" s="3"/>
      <c r="J450" s="226"/>
      <c r="K450" s="3"/>
      <c r="L450" s="3"/>
      <c r="O450" s="227"/>
      <c r="Q450" s="94"/>
      <c r="R450" s="94"/>
      <c r="S450" s="94"/>
      <c r="T450" s="94"/>
    </row>
    <row r="451" ht="15.75" customHeight="1">
      <c r="A451" s="204"/>
      <c r="B451" s="222"/>
      <c r="C451" s="223"/>
      <c r="D451" s="231"/>
      <c r="E451" s="3"/>
      <c r="F451" s="3"/>
      <c r="G451" s="3"/>
      <c r="H451" s="3"/>
      <c r="J451" s="226"/>
      <c r="K451" s="3"/>
      <c r="L451" s="3"/>
      <c r="O451" s="227"/>
      <c r="Q451" s="94"/>
      <c r="R451" s="94"/>
      <c r="S451" s="94"/>
      <c r="T451" s="94"/>
    </row>
    <row r="452" ht="15.75" customHeight="1">
      <c r="A452" s="204"/>
      <c r="B452" s="222"/>
      <c r="C452" s="223"/>
      <c r="D452" s="231"/>
      <c r="E452" s="3"/>
      <c r="F452" s="3"/>
      <c r="G452" s="3"/>
      <c r="H452" s="3"/>
      <c r="J452" s="226"/>
      <c r="K452" s="3"/>
      <c r="L452" s="3"/>
      <c r="O452" s="227"/>
      <c r="Q452" s="94"/>
      <c r="R452" s="94"/>
      <c r="S452" s="94"/>
      <c r="T452" s="94"/>
    </row>
    <row r="453" ht="15.75" customHeight="1">
      <c r="A453" s="204"/>
      <c r="B453" s="222"/>
      <c r="C453" s="223"/>
      <c r="D453" s="231"/>
      <c r="E453" s="3"/>
      <c r="F453" s="3"/>
      <c r="G453" s="3"/>
      <c r="H453" s="3"/>
      <c r="J453" s="226"/>
      <c r="K453" s="3"/>
      <c r="L453" s="3"/>
      <c r="O453" s="227"/>
      <c r="Q453" s="94"/>
      <c r="R453" s="94"/>
      <c r="S453" s="94"/>
      <c r="T453" s="94"/>
    </row>
    <row r="454" ht="15.75" customHeight="1">
      <c r="A454" s="204"/>
      <c r="B454" s="222"/>
      <c r="C454" s="223"/>
      <c r="D454" s="231"/>
      <c r="E454" s="3"/>
      <c r="F454" s="3"/>
      <c r="G454" s="3"/>
      <c r="H454" s="3"/>
      <c r="J454" s="226"/>
      <c r="K454" s="3"/>
      <c r="L454" s="3"/>
      <c r="O454" s="227"/>
      <c r="Q454" s="94"/>
      <c r="R454" s="94"/>
      <c r="S454" s="94"/>
      <c r="T454" s="94"/>
    </row>
    <row r="455" ht="15.75" customHeight="1">
      <c r="A455" s="204"/>
      <c r="B455" s="222"/>
      <c r="C455" s="223"/>
      <c r="D455" s="231"/>
      <c r="E455" s="3"/>
      <c r="F455" s="3"/>
      <c r="G455" s="3"/>
      <c r="H455" s="3"/>
      <c r="J455" s="226"/>
      <c r="K455" s="3"/>
      <c r="L455" s="3"/>
      <c r="O455" s="227"/>
      <c r="Q455" s="94"/>
      <c r="R455" s="94"/>
      <c r="S455" s="94"/>
      <c r="T455" s="94"/>
    </row>
    <row r="456" ht="15.75" customHeight="1">
      <c r="A456" s="242"/>
      <c r="B456" s="222"/>
      <c r="C456" s="223"/>
      <c r="D456" s="231"/>
      <c r="E456" s="3"/>
      <c r="F456" s="3"/>
      <c r="G456" s="3"/>
      <c r="H456" s="3"/>
      <c r="J456" s="226"/>
      <c r="K456" s="3"/>
      <c r="L456" s="3"/>
      <c r="O456" s="227"/>
      <c r="Q456" s="94"/>
      <c r="R456" s="94"/>
      <c r="S456" s="94"/>
      <c r="T456" s="94"/>
    </row>
    <row r="457" ht="15.75" customHeight="1">
      <c r="A457" s="242"/>
      <c r="B457" s="222"/>
      <c r="C457" s="223"/>
      <c r="D457" s="231"/>
      <c r="E457" s="3"/>
      <c r="F457" s="3"/>
      <c r="G457" s="3"/>
      <c r="H457" s="3"/>
      <c r="J457" s="226"/>
      <c r="K457" s="3"/>
      <c r="L457" s="3"/>
      <c r="O457" s="227"/>
      <c r="Q457" s="94"/>
      <c r="R457" s="94"/>
      <c r="S457" s="94"/>
      <c r="T457" s="94"/>
    </row>
    <row r="458" ht="15.75" customHeight="1">
      <c r="A458" s="204"/>
      <c r="B458" s="222"/>
      <c r="C458" s="223"/>
      <c r="D458" s="231"/>
      <c r="E458" s="3"/>
      <c r="F458" s="3"/>
      <c r="G458" s="3"/>
      <c r="H458" s="3"/>
      <c r="J458" s="226"/>
      <c r="K458" s="3"/>
      <c r="L458" s="3"/>
      <c r="O458" s="227"/>
      <c r="Q458" s="94"/>
      <c r="R458" s="94"/>
      <c r="S458" s="94"/>
      <c r="T458" s="94"/>
    </row>
    <row r="459" ht="15.75" customHeight="1">
      <c r="A459" s="204"/>
      <c r="B459" s="222"/>
      <c r="C459" s="223"/>
      <c r="D459" s="231"/>
      <c r="E459" s="3"/>
      <c r="F459" s="3"/>
      <c r="G459" s="3"/>
      <c r="H459" s="3"/>
      <c r="J459" s="226"/>
      <c r="K459" s="3"/>
      <c r="L459" s="3"/>
      <c r="O459" s="227"/>
      <c r="Q459" s="94"/>
      <c r="R459" s="94"/>
      <c r="S459" s="94"/>
      <c r="T459" s="94"/>
    </row>
    <row r="460" ht="15.75" customHeight="1">
      <c r="A460" s="258"/>
      <c r="B460" s="222"/>
      <c r="C460" s="223"/>
      <c r="D460" s="231"/>
      <c r="E460" s="3"/>
      <c r="F460" s="3"/>
      <c r="G460" s="3"/>
      <c r="H460" s="3"/>
      <c r="J460" s="226"/>
      <c r="K460" s="3"/>
      <c r="L460" s="3"/>
      <c r="O460" s="227"/>
      <c r="Q460" s="94"/>
      <c r="R460" s="94"/>
      <c r="S460" s="94"/>
      <c r="T460" s="94"/>
    </row>
    <row r="461" ht="15.75" customHeight="1">
      <c r="A461" s="258"/>
      <c r="B461" s="222"/>
      <c r="C461" s="223"/>
      <c r="D461" s="231"/>
      <c r="E461" s="3"/>
      <c r="F461" s="3"/>
      <c r="G461" s="3"/>
      <c r="H461" s="3"/>
      <c r="J461" s="226"/>
      <c r="K461" s="3"/>
      <c r="L461" s="3"/>
      <c r="O461" s="227"/>
      <c r="Q461" s="94"/>
      <c r="R461" s="94"/>
      <c r="S461" s="94"/>
      <c r="T461" s="94"/>
    </row>
    <row r="462" ht="15.75" customHeight="1">
      <c r="A462" s="204"/>
      <c r="B462" s="222"/>
      <c r="C462" s="223"/>
      <c r="D462" s="231"/>
      <c r="E462" s="3"/>
      <c r="F462" s="3"/>
      <c r="G462" s="3"/>
      <c r="H462" s="3"/>
      <c r="J462" s="226"/>
      <c r="K462" s="3"/>
      <c r="L462" s="3"/>
      <c r="O462" s="227"/>
      <c r="Q462" s="94"/>
      <c r="R462" s="94"/>
      <c r="S462" s="94"/>
      <c r="T462" s="94"/>
    </row>
    <row r="463" ht="15.75" customHeight="1">
      <c r="A463" s="204"/>
      <c r="B463" s="222"/>
      <c r="C463" s="223"/>
      <c r="D463" s="231"/>
      <c r="E463" s="3"/>
      <c r="F463" s="3"/>
      <c r="G463" s="3"/>
      <c r="H463" s="3"/>
      <c r="J463" s="226"/>
      <c r="K463" s="3"/>
      <c r="L463" s="3"/>
      <c r="O463" s="227"/>
      <c r="Q463" s="94"/>
      <c r="R463" s="94"/>
      <c r="S463" s="94"/>
      <c r="T463" s="94"/>
    </row>
    <row r="464" ht="15.75" customHeight="1">
      <c r="A464" s="242"/>
      <c r="B464" s="222"/>
      <c r="C464" s="223"/>
      <c r="D464" s="231"/>
      <c r="E464" s="3"/>
      <c r="F464" s="3"/>
      <c r="G464" s="3"/>
      <c r="H464" s="3"/>
      <c r="J464" s="226"/>
      <c r="K464" s="3"/>
      <c r="L464" s="3"/>
      <c r="O464" s="227"/>
      <c r="Q464" s="94"/>
      <c r="R464" s="94"/>
      <c r="S464" s="94"/>
      <c r="T464" s="94"/>
    </row>
    <row r="465" ht="15.75" customHeight="1">
      <c r="A465" s="242"/>
      <c r="B465" s="222"/>
      <c r="C465" s="223"/>
      <c r="D465" s="231"/>
      <c r="E465" s="3"/>
      <c r="F465" s="3"/>
      <c r="G465" s="3"/>
      <c r="H465" s="3"/>
      <c r="J465" s="226"/>
      <c r="K465" s="3"/>
      <c r="L465" s="3"/>
      <c r="O465" s="227"/>
      <c r="Q465" s="94"/>
      <c r="R465" s="94"/>
      <c r="S465" s="94"/>
      <c r="T465" s="94"/>
    </row>
    <row r="466" ht="15.75" customHeight="1">
      <c r="A466" s="234"/>
      <c r="B466" s="222"/>
      <c r="C466" s="223"/>
      <c r="D466" s="231"/>
      <c r="E466" s="3"/>
      <c r="F466" s="3"/>
      <c r="G466" s="3"/>
      <c r="H466" s="3"/>
      <c r="J466" s="226"/>
      <c r="K466" s="3"/>
      <c r="L466" s="3"/>
      <c r="O466" s="227"/>
      <c r="Q466" s="94"/>
      <c r="R466" s="94"/>
      <c r="S466" s="94"/>
      <c r="T466" s="94"/>
    </row>
    <row r="467" ht="15.75" customHeight="1">
      <c r="A467" s="234"/>
      <c r="B467" s="222"/>
      <c r="C467" s="223"/>
      <c r="D467" s="231"/>
      <c r="E467" s="3"/>
      <c r="F467" s="3"/>
      <c r="G467" s="3"/>
      <c r="H467" s="3"/>
      <c r="J467" s="226"/>
      <c r="K467" s="3"/>
      <c r="L467" s="3"/>
      <c r="O467" s="227"/>
      <c r="Q467" s="94"/>
      <c r="R467" s="94"/>
      <c r="S467" s="94"/>
      <c r="T467" s="94"/>
    </row>
    <row r="468" ht="15.75" customHeight="1">
      <c r="A468" s="234"/>
      <c r="B468" s="222"/>
      <c r="C468" s="223"/>
      <c r="D468" s="231"/>
      <c r="E468" s="3"/>
      <c r="F468" s="3"/>
      <c r="G468" s="3"/>
      <c r="H468" s="3"/>
      <c r="J468" s="226"/>
      <c r="K468" s="3"/>
      <c r="L468" s="3"/>
      <c r="O468" s="227"/>
      <c r="Q468" s="94"/>
      <c r="R468" s="94"/>
      <c r="S468" s="94"/>
      <c r="T468" s="94"/>
    </row>
    <row r="469" ht="15.75" customHeight="1">
      <c r="A469" s="234"/>
      <c r="B469" s="222"/>
      <c r="C469" s="223"/>
      <c r="D469" s="231"/>
      <c r="E469" s="3"/>
      <c r="F469" s="3"/>
      <c r="G469" s="3"/>
      <c r="H469" s="3"/>
      <c r="J469" s="226"/>
      <c r="K469" s="3"/>
      <c r="L469" s="3"/>
      <c r="O469" s="227"/>
      <c r="Q469" s="94"/>
      <c r="R469" s="94"/>
      <c r="S469" s="94"/>
      <c r="T469" s="94"/>
    </row>
    <row r="470" ht="15.75" customHeight="1">
      <c r="A470" s="204"/>
      <c r="B470" s="222"/>
      <c r="C470" s="223"/>
      <c r="D470" s="231"/>
      <c r="E470" s="3"/>
      <c r="F470" s="3"/>
      <c r="G470" s="3"/>
      <c r="H470" s="3"/>
      <c r="J470" s="226"/>
      <c r="K470" s="3"/>
      <c r="L470" s="3"/>
      <c r="O470" s="227"/>
      <c r="Q470" s="94"/>
      <c r="R470" s="94"/>
      <c r="S470" s="94"/>
      <c r="T470" s="94"/>
    </row>
    <row r="471" ht="15.75" customHeight="1">
      <c r="A471" s="204"/>
      <c r="B471" s="222"/>
      <c r="C471" s="223"/>
      <c r="D471" s="231"/>
      <c r="E471" s="3"/>
      <c r="F471" s="3"/>
      <c r="G471" s="3"/>
      <c r="H471" s="3"/>
      <c r="J471" s="226"/>
      <c r="K471" s="3"/>
      <c r="L471" s="3"/>
      <c r="O471" s="227"/>
      <c r="Q471" s="94"/>
      <c r="R471" s="94"/>
      <c r="S471" s="94"/>
      <c r="T471" s="94"/>
    </row>
    <row r="472" ht="15.75" customHeight="1">
      <c r="A472" s="204"/>
      <c r="B472" s="222"/>
      <c r="C472" s="223"/>
      <c r="D472" s="231"/>
      <c r="E472" s="3"/>
      <c r="F472" s="3"/>
      <c r="G472" s="3"/>
      <c r="H472" s="3"/>
      <c r="J472" s="226"/>
      <c r="K472" s="3"/>
      <c r="L472" s="3"/>
      <c r="O472" s="227"/>
      <c r="Q472" s="94"/>
      <c r="R472" s="94"/>
      <c r="S472" s="94"/>
      <c r="T472" s="94"/>
    </row>
    <row r="473" ht="15.75" customHeight="1">
      <c r="A473" s="204"/>
      <c r="B473" s="222"/>
      <c r="C473" s="223"/>
      <c r="D473" s="231"/>
      <c r="E473" s="3"/>
      <c r="F473" s="3"/>
      <c r="G473" s="3"/>
      <c r="H473" s="3"/>
      <c r="J473" s="226"/>
      <c r="K473" s="3"/>
      <c r="L473" s="3"/>
      <c r="O473" s="227"/>
      <c r="Q473" s="94"/>
      <c r="R473" s="94"/>
      <c r="S473" s="94"/>
      <c r="T473" s="94"/>
    </row>
    <row r="474" ht="15.75" customHeight="1">
      <c r="A474" s="204"/>
      <c r="B474" s="222"/>
      <c r="C474" s="223"/>
      <c r="D474" s="231"/>
      <c r="E474" s="3"/>
      <c r="F474" s="3"/>
      <c r="G474" s="3"/>
      <c r="H474" s="3"/>
      <c r="J474" s="226"/>
      <c r="K474" s="3"/>
      <c r="L474" s="3"/>
      <c r="O474" s="227"/>
      <c r="Q474" s="94"/>
      <c r="R474" s="94"/>
      <c r="S474" s="94"/>
      <c r="T474" s="94"/>
    </row>
    <row r="475" ht="15.75" customHeight="1">
      <c r="A475" s="204"/>
      <c r="B475" s="222"/>
      <c r="C475" s="223"/>
      <c r="D475" s="231"/>
      <c r="E475" s="3"/>
      <c r="F475" s="3"/>
      <c r="G475" s="3"/>
      <c r="H475" s="3"/>
      <c r="J475" s="226"/>
      <c r="K475" s="3"/>
      <c r="L475" s="3"/>
      <c r="O475" s="227"/>
      <c r="Q475" s="94"/>
      <c r="R475" s="94"/>
      <c r="S475" s="94"/>
      <c r="T475" s="94"/>
    </row>
    <row r="476" ht="15.75" customHeight="1">
      <c r="A476" s="204"/>
      <c r="B476" s="222"/>
      <c r="C476" s="223"/>
      <c r="D476" s="231"/>
      <c r="E476" s="3"/>
      <c r="F476" s="3"/>
      <c r="G476" s="3"/>
      <c r="H476" s="3"/>
      <c r="J476" s="226"/>
      <c r="K476" s="3"/>
      <c r="L476" s="3"/>
      <c r="O476" s="227"/>
      <c r="Q476" s="94"/>
      <c r="R476" s="94"/>
      <c r="S476" s="94"/>
      <c r="T476" s="94"/>
    </row>
    <row r="477" ht="15.75" customHeight="1">
      <c r="A477" s="204"/>
      <c r="B477" s="222"/>
      <c r="C477" s="223"/>
      <c r="D477" s="231"/>
      <c r="E477" s="3"/>
      <c r="F477" s="3"/>
      <c r="G477" s="3"/>
      <c r="H477" s="3"/>
      <c r="J477" s="226"/>
      <c r="K477" s="3"/>
      <c r="L477" s="3"/>
      <c r="O477" s="227"/>
      <c r="Q477" s="94"/>
      <c r="R477" s="94"/>
      <c r="S477" s="94"/>
      <c r="T477" s="94"/>
    </row>
    <row r="478" ht="15.75" customHeight="1">
      <c r="A478" s="204"/>
      <c r="B478" s="222"/>
      <c r="C478" s="223"/>
      <c r="D478" s="231"/>
      <c r="E478" s="3"/>
      <c r="F478" s="3"/>
      <c r="G478" s="3"/>
      <c r="H478" s="3"/>
      <c r="J478" s="226"/>
      <c r="K478" s="3"/>
      <c r="L478" s="3"/>
      <c r="O478" s="227"/>
      <c r="Q478" s="94"/>
      <c r="R478" s="94"/>
      <c r="S478" s="94"/>
      <c r="T478" s="94"/>
    </row>
    <row r="479" ht="15.75" customHeight="1">
      <c r="A479" s="204"/>
      <c r="B479" s="222"/>
      <c r="C479" s="223"/>
      <c r="D479" s="231"/>
      <c r="E479" s="3"/>
      <c r="F479" s="3"/>
      <c r="G479" s="3"/>
      <c r="H479" s="3"/>
      <c r="J479" s="226"/>
      <c r="K479" s="3"/>
      <c r="L479" s="3"/>
      <c r="O479" s="227"/>
      <c r="Q479" s="94"/>
      <c r="R479" s="94"/>
      <c r="S479" s="94"/>
      <c r="T479" s="94"/>
    </row>
    <row r="480" ht="15.75" customHeight="1">
      <c r="A480" s="204"/>
      <c r="B480" s="222"/>
      <c r="C480" s="223"/>
      <c r="D480" s="231"/>
      <c r="E480" s="3"/>
      <c r="F480" s="3"/>
      <c r="G480" s="3"/>
      <c r="H480" s="3"/>
      <c r="J480" s="226"/>
      <c r="K480" s="3"/>
      <c r="L480" s="3"/>
      <c r="O480" s="227"/>
      <c r="Q480" s="94"/>
      <c r="R480" s="94"/>
      <c r="S480" s="94"/>
      <c r="T480" s="94"/>
    </row>
    <row r="481" ht="15.75" customHeight="1">
      <c r="A481" s="204"/>
      <c r="B481" s="222"/>
      <c r="C481" s="223"/>
      <c r="D481" s="231"/>
      <c r="E481" s="3"/>
      <c r="F481" s="3"/>
      <c r="G481" s="3"/>
      <c r="H481" s="3"/>
      <c r="J481" s="226"/>
      <c r="K481" s="3"/>
      <c r="L481" s="3"/>
      <c r="O481" s="227"/>
      <c r="Q481" s="94"/>
      <c r="R481" s="94"/>
      <c r="S481" s="94"/>
      <c r="T481" s="94"/>
    </row>
    <row r="482" ht="15.75" customHeight="1">
      <c r="A482" s="204"/>
      <c r="B482" s="222"/>
      <c r="C482" s="223"/>
      <c r="D482" s="231"/>
      <c r="E482" s="3"/>
      <c r="F482" s="3"/>
      <c r="G482" s="3"/>
      <c r="H482" s="3"/>
      <c r="J482" s="226"/>
      <c r="K482" s="3"/>
      <c r="L482" s="3"/>
      <c r="O482" s="227"/>
      <c r="Q482" s="94"/>
      <c r="R482" s="94"/>
      <c r="S482" s="94"/>
      <c r="T482" s="94"/>
    </row>
    <row r="483" ht="15.75" customHeight="1">
      <c r="A483" s="204"/>
      <c r="B483" s="222"/>
      <c r="C483" s="223"/>
      <c r="D483" s="231"/>
      <c r="E483" s="3"/>
      <c r="F483" s="3"/>
      <c r="G483" s="3"/>
      <c r="H483" s="3"/>
      <c r="J483" s="226"/>
      <c r="K483" s="3"/>
      <c r="L483" s="3"/>
      <c r="O483" s="227"/>
      <c r="Q483" s="94"/>
      <c r="R483" s="94"/>
      <c r="S483" s="94"/>
      <c r="T483" s="94"/>
    </row>
    <row r="484" ht="15.75" customHeight="1">
      <c r="A484" s="242"/>
      <c r="B484" s="222"/>
      <c r="C484" s="223"/>
      <c r="D484" s="231"/>
      <c r="E484" s="3"/>
      <c r="F484" s="3"/>
      <c r="G484" s="3"/>
      <c r="H484" s="3"/>
      <c r="J484" s="226"/>
      <c r="K484" s="3"/>
      <c r="L484" s="3"/>
      <c r="O484" s="227"/>
      <c r="Q484" s="94"/>
      <c r="R484" s="94"/>
      <c r="S484" s="94"/>
      <c r="T484" s="94"/>
    </row>
    <row r="485" ht="15.75" customHeight="1">
      <c r="A485" s="242"/>
      <c r="B485" s="222"/>
      <c r="C485" s="223"/>
      <c r="D485" s="231"/>
      <c r="E485" s="3"/>
      <c r="F485" s="3"/>
      <c r="G485" s="3"/>
      <c r="H485" s="3"/>
      <c r="J485" s="226"/>
      <c r="K485" s="3"/>
      <c r="L485" s="3"/>
      <c r="O485" s="227"/>
      <c r="Q485" s="94"/>
      <c r="R485" s="94"/>
      <c r="S485" s="94"/>
      <c r="T485" s="94"/>
    </row>
    <row r="486" ht="15.75" customHeight="1">
      <c r="A486" s="204"/>
      <c r="B486" s="222"/>
      <c r="C486" s="223"/>
      <c r="D486" s="231"/>
      <c r="E486" s="3"/>
      <c r="F486" s="3"/>
      <c r="G486" s="3"/>
      <c r="H486" s="3"/>
      <c r="J486" s="226"/>
      <c r="K486" s="3"/>
      <c r="L486" s="3"/>
      <c r="O486" s="227"/>
      <c r="Q486" s="94"/>
      <c r="R486" s="94"/>
      <c r="S486" s="94"/>
      <c r="T486" s="94"/>
    </row>
    <row r="487" ht="15.75" customHeight="1">
      <c r="A487" s="204"/>
      <c r="B487" s="222"/>
      <c r="C487" s="223"/>
      <c r="D487" s="231"/>
      <c r="E487" s="3"/>
      <c r="F487" s="3"/>
      <c r="G487" s="3"/>
      <c r="H487" s="3"/>
      <c r="J487" s="226"/>
      <c r="K487" s="3"/>
      <c r="L487" s="3"/>
      <c r="O487" s="227"/>
      <c r="Q487" s="94"/>
      <c r="R487" s="94"/>
      <c r="S487" s="94"/>
      <c r="T487" s="94"/>
    </row>
    <row r="488" ht="15.75" customHeight="1">
      <c r="A488" s="204"/>
      <c r="B488" s="222"/>
      <c r="C488" s="223"/>
      <c r="D488" s="231"/>
      <c r="E488" s="3"/>
      <c r="F488" s="3"/>
      <c r="G488" s="3"/>
      <c r="H488" s="3"/>
      <c r="J488" s="226"/>
      <c r="K488" s="3"/>
      <c r="L488" s="3"/>
      <c r="O488" s="227"/>
      <c r="Q488" s="94"/>
      <c r="R488" s="94"/>
      <c r="S488" s="94"/>
      <c r="T488" s="94"/>
    </row>
    <row r="489" ht="15.75" customHeight="1">
      <c r="A489" s="204"/>
      <c r="B489" s="222"/>
      <c r="C489" s="223"/>
      <c r="D489" s="231"/>
      <c r="E489" s="3"/>
      <c r="F489" s="3"/>
      <c r="G489" s="3"/>
      <c r="H489" s="3"/>
      <c r="J489" s="226"/>
      <c r="K489" s="3"/>
      <c r="L489" s="3"/>
      <c r="O489" s="227"/>
      <c r="Q489" s="94"/>
      <c r="R489" s="94"/>
      <c r="S489" s="94"/>
      <c r="T489" s="94"/>
    </row>
    <row r="490" ht="15.75" customHeight="1">
      <c r="A490" s="234"/>
      <c r="B490" s="222"/>
      <c r="C490" s="223"/>
      <c r="D490" s="231"/>
      <c r="E490" s="3"/>
      <c r="F490" s="3"/>
      <c r="G490" s="3"/>
      <c r="H490" s="3"/>
      <c r="J490" s="226"/>
      <c r="K490" s="3"/>
      <c r="L490" s="3"/>
      <c r="O490" s="227"/>
      <c r="Q490" s="94"/>
      <c r="R490" s="94"/>
      <c r="S490" s="94"/>
      <c r="T490" s="94"/>
    </row>
    <row r="491" ht="15.75" customHeight="1">
      <c r="A491" s="234"/>
      <c r="B491" s="222"/>
      <c r="C491" s="223"/>
      <c r="D491" s="231"/>
      <c r="E491" s="3"/>
      <c r="F491" s="3"/>
      <c r="G491" s="3"/>
      <c r="H491" s="3"/>
      <c r="J491" s="226"/>
      <c r="K491" s="3"/>
      <c r="L491" s="3"/>
      <c r="O491" s="227"/>
      <c r="Q491" s="94"/>
      <c r="R491" s="94"/>
      <c r="S491" s="94"/>
      <c r="T491" s="94"/>
    </row>
    <row r="492" ht="15.75" customHeight="1">
      <c r="A492" s="234"/>
      <c r="B492" s="222"/>
      <c r="C492" s="223"/>
      <c r="D492" s="231"/>
      <c r="E492" s="3"/>
      <c r="F492" s="3"/>
      <c r="G492" s="3"/>
      <c r="H492" s="3"/>
      <c r="J492" s="226"/>
      <c r="K492" s="3"/>
      <c r="L492" s="3"/>
      <c r="O492" s="227"/>
      <c r="Q492" s="94"/>
      <c r="R492" s="94"/>
      <c r="S492" s="94"/>
      <c r="T492" s="94"/>
    </row>
    <row r="493" ht="15.75" customHeight="1">
      <c r="A493" s="234"/>
      <c r="B493" s="222"/>
      <c r="C493" s="223"/>
      <c r="D493" s="231"/>
      <c r="E493" s="3"/>
      <c r="F493" s="3"/>
      <c r="G493" s="3"/>
      <c r="H493" s="3"/>
      <c r="J493" s="226"/>
      <c r="K493" s="3"/>
      <c r="L493" s="3"/>
      <c r="O493" s="227"/>
      <c r="Q493" s="94"/>
      <c r="R493" s="94"/>
      <c r="S493" s="94"/>
      <c r="T493" s="94"/>
    </row>
    <row r="494" ht="15.75" customHeight="1">
      <c r="A494" s="204"/>
      <c r="B494" s="222"/>
      <c r="C494" s="223"/>
      <c r="D494" s="231"/>
      <c r="E494" s="3"/>
      <c r="F494" s="3"/>
      <c r="G494" s="3"/>
      <c r="H494" s="3"/>
      <c r="J494" s="226"/>
      <c r="K494" s="3"/>
      <c r="L494" s="3"/>
      <c r="O494" s="227"/>
      <c r="Q494" s="94"/>
      <c r="R494" s="94"/>
      <c r="S494" s="94"/>
      <c r="T494" s="94"/>
    </row>
    <row r="495" ht="15.75" customHeight="1">
      <c r="A495" s="204"/>
      <c r="B495" s="222"/>
      <c r="C495" s="223"/>
      <c r="D495" s="231"/>
      <c r="E495" s="3"/>
      <c r="F495" s="3"/>
      <c r="G495" s="3"/>
      <c r="H495" s="3"/>
      <c r="J495" s="226"/>
      <c r="K495" s="3"/>
      <c r="L495" s="3"/>
      <c r="O495" s="227"/>
      <c r="Q495" s="94"/>
      <c r="R495" s="94"/>
      <c r="S495" s="94"/>
      <c r="T495" s="94"/>
    </row>
    <row r="496" ht="15.75" customHeight="1">
      <c r="A496" s="204"/>
      <c r="B496" s="222"/>
      <c r="C496" s="223"/>
      <c r="D496" s="231"/>
      <c r="E496" s="3"/>
      <c r="F496" s="3"/>
      <c r="G496" s="3"/>
      <c r="H496" s="3"/>
      <c r="J496" s="226"/>
      <c r="K496" s="3"/>
      <c r="L496" s="3"/>
      <c r="O496" s="227"/>
      <c r="Q496" s="94"/>
      <c r="R496" s="94"/>
      <c r="S496" s="94"/>
      <c r="T496" s="94"/>
    </row>
    <row r="497" ht="15.75" customHeight="1">
      <c r="A497" s="204"/>
      <c r="B497" s="222"/>
      <c r="C497" s="223"/>
      <c r="D497" s="231"/>
      <c r="E497" s="3"/>
      <c r="F497" s="3"/>
      <c r="G497" s="3"/>
      <c r="H497" s="3"/>
      <c r="J497" s="226"/>
      <c r="K497" s="3"/>
      <c r="L497" s="3"/>
      <c r="O497" s="227"/>
      <c r="Q497" s="94"/>
      <c r="R497" s="94"/>
      <c r="S497" s="94"/>
      <c r="T497" s="94"/>
    </row>
    <row r="498" ht="15.75" customHeight="1">
      <c r="A498" s="204"/>
      <c r="B498" s="222"/>
      <c r="C498" s="223"/>
      <c r="D498" s="231"/>
      <c r="E498" s="3"/>
      <c r="F498" s="3"/>
      <c r="G498" s="3"/>
      <c r="H498" s="3"/>
      <c r="J498" s="226"/>
      <c r="K498" s="3"/>
      <c r="L498" s="3"/>
      <c r="O498" s="227"/>
      <c r="Q498" s="94"/>
      <c r="R498" s="94"/>
      <c r="S498" s="94"/>
      <c r="T498" s="94"/>
    </row>
    <row r="499" ht="15.75" customHeight="1">
      <c r="A499" s="204"/>
      <c r="B499" s="222"/>
      <c r="C499" s="223"/>
      <c r="D499" s="231"/>
      <c r="E499" s="3"/>
      <c r="F499" s="3"/>
      <c r="G499" s="3"/>
      <c r="H499" s="3"/>
      <c r="J499" s="226"/>
      <c r="K499" s="3"/>
      <c r="L499" s="3"/>
      <c r="O499" s="227"/>
      <c r="Q499" s="94"/>
      <c r="R499" s="94"/>
      <c r="S499" s="94"/>
      <c r="T499" s="94"/>
    </row>
    <row r="500" ht="15.75" customHeight="1">
      <c r="A500" s="204"/>
      <c r="B500" s="222"/>
      <c r="C500" s="223"/>
      <c r="D500" s="231"/>
      <c r="E500" s="3"/>
      <c r="F500" s="3"/>
      <c r="G500" s="3"/>
      <c r="H500" s="3"/>
      <c r="J500" s="226"/>
      <c r="K500" s="3"/>
      <c r="L500" s="3"/>
      <c r="O500" s="227"/>
      <c r="Q500" s="94"/>
      <c r="R500" s="94"/>
      <c r="S500" s="94"/>
      <c r="T500" s="94"/>
    </row>
    <row r="501" ht="15.75" customHeight="1">
      <c r="A501" s="204"/>
      <c r="B501" s="222"/>
      <c r="C501" s="223"/>
      <c r="D501" s="231"/>
      <c r="E501" s="3"/>
      <c r="F501" s="3"/>
      <c r="G501" s="3"/>
      <c r="H501" s="3"/>
      <c r="J501" s="226"/>
      <c r="K501" s="3"/>
      <c r="L501" s="3"/>
      <c r="O501" s="227"/>
      <c r="Q501" s="94"/>
      <c r="R501" s="94"/>
      <c r="S501" s="94"/>
      <c r="T501" s="94"/>
    </row>
    <row r="502" ht="15.75" customHeight="1">
      <c r="A502" s="204"/>
      <c r="B502" s="222"/>
      <c r="C502" s="223"/>
      <c r="D502" s="231"/>
      <c r="E502" s="3"/>
      <c r="F502" s="3"/>
      <c r="G502" s="3"/>
      <c r="H502" s="3"/>
      <c r="J502" s="226"/>
      <c r="K502" s="3"/>
      <c r="L502" s="3"/>
      <c r="O502" s="227"/>
      <c r="Q502" s="94"/>
      <c r="R502" s="94"/>
      <c r="S502" s="94"/>
      <c r="T502" s="94"/>
    </row>
    <row r="503" ht="15.75" customHeight="1">
      <c r="A503" s="204"/>
      <c r="B503" s="222"/>
      <c r="C503" s="223"/>
      <c r="D503" s="231"/>
      <c r="E503" s="3"/>
      <c r="F503" s="3"/>
      <c r="G503" s="3"/>
      <c r="H503" s="3"/>
      <c r="J503" s="226"/>
      <c r="K503" s="3"/>
      <c r="L503" s="3"/>
      <c r="O503" s="227"/>
      <c r="Q503" s="94"/>
      <c r="R503" s="94"/>
      <c r="S503" s="94"/>
      <c r="T503" s="94"/>
    </row>
    <row r="504" ht="15.75" customHeight="1">
      <c r="A504" s="234"/>
      <c r="B504" s="222"/>
      <c r="C504" s="223"/>
      <c r="D504" s="231"/>
      <c r="E504" s="3"/>
      <c r="F504" s="3"/>
      <c r="G504" s="3"/>
      <c r="H504" s="3"/>
      <c r="J504" s="226"/>
      <c r="K504" s="3"/>
      <c r="L504" s="3"/>
      <c r="O504" s="227"/>
      <c r="Q504" s="94"/>
      <c r="R504" s="94"/>
      <c r="S504" s="94"/>
      <c r="T504" s="94"/>
    </row>
    <row r="505" ht="15.75" customHeight="1">
      <c r="A505" s="234"/>
      <c r="B505" s="222"/>
      <c r="C505" s="223"/>
      <c r="D505" s="231"/>
      <c r="E505" s="3"/>
      <c r="F505" s="3"/>
      <c r="G505" s="3"/>
      <c r="H505" s="3"/>
      <c r="J505" s="226"/>
      <c r="K505" s="3"/>
      <c r="L505" s="3"/>
      <c r="O505" s="227"/>
      <c r="Q505" s="94"/>
      <c r="R505" s="94"/>
      <c r="S505" s="94"/>
      <c r="T505" s="94"/>
    </row>
    <row r="506" ht="15.75" customHeight="1">
      <c r="A506" s="234"/>
      <c r="B506" s="222"/>
      <c r="C506" s="223"/>
      <c r="D506" s="231"/>
      <c r="E506" s="3"/>
      <c r="F506" s="3"/>
      <c r="G506" s="3"/>
      <c r="H506" s="3"/>
      <c r="J506" s="226"/>
      <c r="K506" s="3"/>
      <c r="L506" s="3"/>
      <c r="O506" s="227"/>
      <c r="Q506" s="94"/>
      <c r="R506" s="94"/>
      <c r="S506" s="94"/>
      <c r="T506" s="94"/>
    </row>
    <row r="507" ht="15.75" customHeight="1">
      <c r="A507" s="234"/>
      <c r="B507" s="222"/>
      <c r="C507" s="223"/>
      <c r="D507" s="231"/>
      <c r="E507" s="3"/>
      <c r="F507" s="3"/>
      <c r="G507" s="3"/>
      <c r="H507" s="3"/>
      <c r="J507" s="226"/>
      <c r="K507" s="3"/>
      <c r="L507" s="3"/>
      <c r="O507" s="227"/>
      <c r="Q507" s="94"/>
      <c r="R507" s="94"/>
      <c r="S507" s="94"/>
      <c r="T507" s="94"/>
    </row>
    <row r="508" ht="15.75" customHeight="1">
      <c r="A508" s="204"/>
      <c r="B508" s="222"/>
      <c r="C508" s="223"/>
      <c r="D508" s="231"/>
      <c r="E508" s="3"/>
      <c r="F508" s="3"/>
      <c r="G508" s="3"/>
      <c r="H508" s="3"/>
      <c r="J508" s="226"/>
      <c r="K508" s="3"/>
      <c r="L508" s="3"/>
      <c r="O508" s="227"/>
      <c r="Q508" s="94"/>
      <c r="R508" s="94"/>
      <c r="S508" s="94"/>
      <c r="T508" s="94"/>
    </row>
    <row r="509" ht="15.75" customHeight="1">
      <c r="A509" s="204"/>
      <c r="B509" s="222"/>
      <c r="C509" s="223"/>
      <c r="D509" s="231"/>
      <c r="E509" s="3"/>
      <c r="F509" s="3"/>
      <c r="G509" s="3"/>
      <c r="H509" s="3"/>
      <c r="J509" s="226"/>
      <c r="K509" s="3"/>
      <c r="L509" s="3"/>
      <c r="O509" s="227"/>
      <c r="Q509" s="94"/>
      <c r="R509" s="94"/>
      <c r="S509" s="94"/>
      <c r="T509" s="94"/>
    </row>
    <row r="510" ht="15.75" customHeight="1">
      <c r="A510" s="204"/>
      <c r="B510" s="222"/>
      <c r="C510" s="223"/>
      <c r="D510" s="231"/>
      <c r="E510" s="3"/>
      <c r="F510" s="3"/>
      <c r="G510" s="3"/>
      <c r="H510" s="3"/>
      <c r="J510" s="226"/>
      <c r="K510" s="3"/>
      <c r="L510" s="3"/>
      <c r="O510" s="227"/>
      <c r="Q510" s="94"/>
      <c r="R510" s="94"/>
      <c r="S510" s="94"/>
      <c r="T510" s="94"/>
    </row>
    <row r="511" ht="15.75" customHeight="1">
      <c r="A511" s="204"/>
      <c r="B511" s="222"/>
      <c r="C511" s="223"/>
      <c r="D511" s="231"/>
      <c r="E511" s="3"/>
      <c r="F511" s="3"/>
      <c r="G511" s="3"/>
      <c r="H511" s="3"/>
      <c r="J511" s="226"/>
      <c r="K511" s="3"/>
      <c r="L511" s="3"/>
      <c r="O511" s="227"/>
      <c r="Q511" s="94"/>
      <c r="R511" s="94"/>
      <c r="S511" s="94"/>
      <c r="T511" s="94"/>
    </row>
    <row r="512" ht="15.75" customHeight="1">
      <c r="A512" s="204"/>
      <c r="B512" s="222"/>
      <c r="C512" s="223"/>
      <c r="D512" s="231"/>
      <c r="E512" s="3"/>
      <c r="F512" s="3"/>
      <c r="G512" s="3"/>
      <c r="H512" s="3"/>
      <c r="J512" s="226"/>
      <c r="K512" s="3"/>
      <c r="L512" s="3"/>
      <c r="O512" s="227"/>
      <c r="Q512" s="94"/>
      <c r="R512" s="94"/>
      <c r="S512" s="94"/>
      <c r="T512" s="94"/>
    </row>
    <row r="513" ht="15.75" customHeight="1">
      <c r="A513" s="204"/>
      <c r="B513" s="222"/>
      <c r="C513" s="223"/>
      <c r="D513" s="231"/>
      <c r="E513" s="3"/>
      <c r="F513" s="3"/>
      <c r="G513" s="3"/>
      <c r="H513" s="3"/>
      <c r="J513" s="226"/>
      <c r="K513" s="3"/>
      <c r="L513" s="3"/>
      <c r="O513" s="227"/>
      <c r="Q513" s="94"/>
      <c r="R513" s="94"/>
      <c r="S513" s="94"/>
      <c r="T513" s="94"/>
    </row>
    <row r="514" ht="15.75" customHeight="1">
      <c r="A514" s="204"/>
      <c r="B514" s="222"/>
      <c r="C514" s="223"/>
      <c r="D514" s="231"/>
      <c r="E514" s="3"/>
      <c r="F514" s="3"/>
      <c r="G514" s="3"/>
      <c r="H514" s="3"/>
      <c r="J514" s="226"/>
      <c r="K514" s="3"/>
      <c r="L514" s="3"/>
      <c r="O514" s="227"/>
      <c r="Q514" s="94"/>
      <c r="R514" s="94"/>
      <c r="S514" s="94"/>
      <c r="T514" s="94"/>
    </row>
    <row r="515" ht="15.75" customHeight="1">
      <c r="A515" s="204"/>
      <c r="B515" s="222"/>
      <c r="C515" s="223"/>
      <c r="D515" s="231"/>
      <c r="E515" s="3"/>
      <c r="F515" s="3"/>
      <c r="G515" s="3"/>
      <c r="H515" s="3"/>
      <c r="J515" s="226"/>
      <c r="K515" s="3"/>
      <c r="L515" s="3"/>
      <c r="O515" s="227"/>
      <c r="Q515" s="94"/>
      <c r="R515" s="94"/>
      <c r="S515" s="94"/>
      <c r="T515" s="94"/>
    </row>
    <row r="516" ht="15.75" customHeight="1">
      <c r="A516" s="204"/>
      <c r="B516" s="222"/>
      <c r="C516" s="223"/>
      <c r="D516" s="231"/>
      <c r="E516" s="3"/>
      <c r="F516" s="3"/>
      <c r="G516" s="3"/>
      <c r="H516" s="3"/>
      <c r="J516" s="226"/>
      <c r="K516" s="3"/>
      <c r="L516" s="3"/>
      <c r="O516" s="227"/>
      <c r="Q516" s="94"/>
      <c r="R516" s="94"/>
      <c r="S516" s="94"/>
      <c r="T516" s="94"/>
    </row>
    <row r="517" ht="15.75" customHeight="1">
      <c r="A517" s="204"/>
      <c r="B517" s="222"/>
      <c r="C517" s="223"/>
      <c r="D517" s="231"/>
      <c r="E517" s="3"/>
      <c r="F517" s="3"/>
      <c r="G517" s="3"/>
      <c r="H517" s="3"/>
      <c r="J517" s="226"/>
      <c r="K517" s="3"/>
      <c r="L517" s="3"/>
      <c r="O517" s="227"/>
      <c r="Q517" s="94"/>
      <c r="R517" s="94"/>
      <c r="S517" s="94"/>
      <c r="T517" s="94"/>
    </row>
    <row r="518" ht="15.75" customHeight="1">
      <c r="A518" s="228"/>
      <c r="B518" s="222"/>
      <c r="C518" s="223"/>
      <c r="D518" s="231"/>
      <c r="E518" s="3"/>
      <c r="F518" s="3"/>
      <c r="G518" s="3"/>
      <c r="H518" s="3"/>
      <c r="J518" s="226"/>
      <c r="K518" s="3"/>
      <c r="L518" s="3"/>
      <c r="O518" s="227"/>
      <c r="Q518" s="94"/>
      <c r="R518" s="94"/>
      <c r="S518" s="94"/>
      <c r="T518" s="94"/>
    </row>
    <row r="519" ht="15.75" customHeight="1">
      <c r="A519" s="228"/>
      <c r="B519" s="222"/>
      <c r="C519" s="223"/>
      <c r="D519" s="231"/>
      <c r="E519" s="3"/>
      <c r="F519" s="3"/>
      <c r="G519" s="3"/>
      <c r="H519" s="3"/>
      <c r="J519" s="226"/>
      <c r="K519" s="3"/>
      <c r="L519" s="3"/>
      <c r="O519" s="227"/>
      <c r="Q519" s="94"/>
      <c r="R519" s="94"/>
      <c r="S519" s="94"/>
      <c r="T519" s="94"/>
    </row>
    <row r="520" ht="15.75" customHeight="1">
      <c r="A520" s="234"/>
      <c r="B520" s="222"/>
      <c r="C520" s="223"/>
      <c r="D520" s="231"/>
      <c r="E520" s="3"/>
      <c r="F520" s="3"/>
      <c r="G520" s="3"/>
      <c r="H520" s="3"/>
      <c r="J520" s="226"/>
      <c r="K520" s="3"/>
      <c r="L520" s="3"/>
      <c r="O520" s="227"/>
      <c r="Q520" s="94"/>
      <c r="R520" s="94"/>
      <c r="S520" s="94"/>
      <c r="T520" s="94"/>
    </row>
    <row r="521" ht="15.75" customHeight="1">
      <c r="A521" s="234"/>
      <c r="B521" s="222"/>
      <c r="C521" s="223"/>
      <c r="D521" s="231"/>
      <c r="E521" s="3"/>
      <c r="F521" s="3"/>
      <c r="G521" s="3"/>
      <c r="H521" s="3"/>
      <c r="J521" s="226"/>
      <c r="K521" s="3"/>
      <c r="L521" s="3"/>
      <c r="O521" s="227"/>
      <c r="Q521" s="94"/>
      <c r="R521" s="94"/>
      <c r="S521" s="94"/>
      <c r="T521" s="94"/>
    </row>
    <row r="522" ht="15.75" customHeight="1">
      <c r="A522" s="204"/>
      <c r="B522" s="222"/>
      <c r="C522" s="223"/>
      <c r="D522" s="231"/>
      <c r="E522" s="3"/>
      <c r="F522" s="3"/>
      <c r="G522" s="3"/>
      <c r="H522" s="3"/>
      <c r="J522" s="226"/>
      <c r="K522" s="3"/>
      <c r="L522" s="3"/>
      <c r="O522" s="227"/>
      <c r="Q522" s="94"/>
      <c r="R522" s="94"/>
      <c r="S522" s="94"/>
      <c r="T522" s="94"/>
    </row>
    <row r="523" ht="15.75" customHeight="1">
      <c r="A523" s="204"/>
      <c r="B523" s="222"/>
      <c r="C523" s="223"/>
      <c r="D523" s="231"/>
      <c r="E523" s="3"/>
      <c r="F523" s="3"/>
      <c r="G523" s="3"/>
      <c r="H523" s="3"/>
      <c r="J523" s="226"/>
      <c r="K523" s="3"/>
      <c r="L523" s="3"/>
      <c r="O523" s="227"/>
      <c r="Q523" s="94"/>
      <c r="R523" s="94"/>
      <c r="S523" s="94"/>
      <c r="T523" s="94"/>
    </row>
    <row r="524" ht="15.75" customHeight="1">
      <c r="A524" s="204"/>
      <c r="B524" s="222"/>
      <c r="C524" s="223"/>
      <c r="D524" s="231"/>
      <c r="E524" s="3"/>
      <c r="F524" s="3"/>
      <c r="G524" s="3"/>
      <c r="H524" s="3"/>
      <c r="J524" s="226"/>
      <c r="K524" s="3"/>
      <c r="L524" s="3"/>
      <c r="O524" s="227"/>
      <c r="Q524" s="94"/>
      <c r="R524" s="94"/>
      <c r="S524" s="94"/>
      <c r="T524" s="94"/>
    </row>
    <row r="525" ht="15.75" customHeight="1">
      <c r="A525" s="204"/>
      <c r="B525" s="222"/>
      <c r="C525" s="223"/>
      <c r="D525" s="231"/>
      <c r="E525" s="3"/>
      <c r="F525" s="3"/>
      <c r="G525" s="3"/>
      <c r="H525" s="3"/>
      <c r="J525" s="226"/>
      <c r="K525" s="3"/>
      <c r="L525" s="3"/>
      <c r="O525" s="227"/>
      <c r="Q525" s="94"/>
      <c r="R525" s="94"/>
      <c r="S525" s="94"/>
      <c r="T525" s="94"/>
    </row>
    <row r="526" ht="15.75" customHeight="1">
      <c r="A526" s="204"/>
      <c r="B526" s="222"/>
      <c r="C526" s="223"/>
      <c r="D526" s="231"/>
      <c r="E526" s="3"/>
      <c r="F526" s="3"/>
      <c r="G526" s="3"/>
      <c r="H526" s="3"/>
      <c r="J526" s="226"/>
      <c r="K526" s="3"/>
      <c r="L526" s="3"/>
      <c r="O526" s="227"/>
      <c r="Q526" s="94"/>
      <c r="R526" s="94"/>
      <c r="S526" s="94"/>
      <c r="T526" s="94"/>
    </row>
    <row r="527" ht="15.75" customHeight="1">
      <c r="A527" s="204"/>
      <c r="B527" s="222"/>
      <c r="C527" s="223"/>
      <c r="D527" s="231"/>
      <c r="E527" s="3"/>
      <c r="F527" s="3"/>
      <c r="G527" s="3"/>
      <c r="H527" s="3"/>
      <c r="J527" s="226"/>
      <c r="K527" s="3"/>
      <c r="L527" s="3"/>
      <c r="O527" s="227"/>
      <c r="Q527" s="94"/>
      <c r="R527" s="94"/>
      <c r="S527" s="94"/>
      <c r="T527" s="94"/>
    </row>
    <row r="528" ht="15.75" customHeight="1">
      <c r="A528" s="204"/>
      <c r="B528" s="222"/>
      <c r="C528" s="223"/>
      <c r="D528" s="231"/>
      <c r="E528" s="3"/>
      <c r="F528" s="3"/>
      <c r="G528" s="3"/>
      <c r="H528" s="3"/>
      <c r="J528" s="226"/>
      <c r="K528" s="3"/>
      <c r="L528" s="3"/>
      <c r="O528" s="227"/>
      <c r="Q528" s="94"/>
      <c r="R528" s="94"/>
      <c r="S528" s="94"/>
      <c r="T528" s="94"/>
    </row>
    <row r="529" ht="15.75" customHeight="1">
      <c r="A529" s="204"/>
      <c r="B529" s="222"/>
      <c r="C529" s="223"/>
      <c r="D529" s="231"/>
      <c r="E529" s="3"/>
      <c r="F529" s="3"/>
      <c r="G529" s="3"/>
      <c r="H529" s="3"/>
      <c r="J529" s="226"/>
      <c r="K529" s="3"/>
      <c r="L529" s="3"/>
      <c r="O529" s="227"/>
      <c r="Q529" s="94"/>
      <c r="R529" s="94"/>
      <c r="S529" s="94"/>
      <c r="T529" s="94"/>
    </row>
    <row r="530" ht="15.75" customHeight="1">
      <c r="A530" s="204"/>
      <c r="B530" s="222"/>
      <c r="C530" s="223"/>
      <c r="D530" s="231"/>
      <c r="E530" s="3"/>
      <c r="F530" s="3"/>
      <c r="G530" s="3"/>
      <c r="H530" s="3"/>
      <c r="J530" s="226"/>
      <c r="K530" s="3"/>
      <c r="L530" s="3"/>
      <c r="O530" s="227"/>
      <c r="Q530" s="94"/>
      <c r="R530" s="94"/>
      <c r="S530" s="94"/>
      <c r="T530" s="94"/>
    </row>
    <row r="531" ht="15.75" customHeight="1">
      <c r="A531" s="204"/>
      <c r="B531" s="222"/>
      <c r="C531" s="223"/>
      <c r="D531" s="231"/>
      <c r="E531" s="3"/>
      <c r="F531" s="3"/>
      <c r="G531" s="3"/>
      <c r="H531" s="3"/>
      <c r="J531" s="226"/>
      <c r="K531" s="3"/>
      <c r="L531" s="3"/>
      <c r="O531" s="227"/>
      <c r="Q531" s="94"/>
      <c r="R531" s="94"/>
      <c r="S531" s="94"/>
      <c r="T531" s="94"/>
    </row>
    <row r="532" ht="15.75" customHeight="1">
      <c r="A532" s="204"/>
      <c r="B532" s="222"/>
      <c r="C532" s="223"/>
      <c r="D532" s="231"/>
      <c r="E532" s="3"/>
      <c r="F532" s="3"/>
      <c r="G532" s="3"/>
      <c r="H532" s="3"/>
      <c r="J532" s="226"/>
      <c r="K532" s="3"/>
      <c r="L532" s="3"/>
      <c r="O532" s="227"/>
      <c r="Q532" s="94"/>
      <c r="R532" s="94"/>
      <c r="S532" s="94"/>
      <c r="T532" s="94"/>
    </row>
    <row r="533" ht="15.75" customHeight="1">
      <c r="A533" s="204"/>
      <c r="B533" s="222"/>
      <c r="C533" s="223"/>
      <c r="D533" s="231"/>
      <c r="E533" s="3"/>
      <c r="F533" s="3"/>
      <c r="G533" s="3"/>
      <c r="H533" s="3"/>
      <c r="J533" s="226"/>
      <c r="K533" s="3"/>
      <c r="L533" s="3"/>
      <c r="O533" s="227"/>
      <c r="Q533" s="94"/>
      <c r="R533" s="94"/>
      <c r="S533" s="94"/>
      <c r="T533" s="94"/>
    </row>
    <row r="534" ht="15.75" customHeight="1">
      <c r="A534" s="204"/>
      <c r="B534" s="222"/>
      <c r="C534" s="223"/>
      <c r="D534" s="231"/>
      <c r="E534" s="3"/>
      <c r="F534" s="3"/>
      <c r="G534" s="3"/>
      <c r="H534" s="3"/>
      <c r="J534" s="226"/>
      <c r="K534" s="3"/>
      <c r="L534" s="3"/>
      <c r="O534" s="227"/>
      <c r="Q534" s="94"/>
      <c r="R534" s="94"/>
      <c r="S534" s="94"/>
      <c r="T534" s="94"/>
    </row>
    <row r="535" ht="15.75" customHeight="1">
      <c r="A535" s="204"/>
      <c r="B535" s="222"/>
      <c r="C535" s="223"/>
      <c r="D535" s="231"/>
      <c r="E535" s="3"/>
      <c r="F535" s="3"/>
      <c r="G535" s="3"/>
      <c r="H535" s="3"/>
      <c r="J535" s="226"/>
      <c r="K535" s="3"/>
      <c r="L535" s="3"/>
      <c r="O535" s="227"/>
      <c r="Q535" s="94"/>
      <c r="R535" s="94"/>
      <c r="S535" s="94"/>
      <c r="T535" s="94"/>
    </row>
    <row r="536" ht="15.75" customHeight="1">
      <c r="A536" s="234"/>
      <c r="B536" s="222"/>
      <c r="C536" s="223"/>
      <c r="D536" s="231"/>
      <c r="E536" s="3"/>
      <c r="F536" s="3"/>
      <c r="G536" s="3"/>
      <c r="H536" s="3"/>
      <c r="J536" s="226"/>
      <c r="K536" s="3"/>
      <c r="L536" s="3"/>
      <c r="O536" s="227"/>
      <c r="Q536" s="94"/>
      <c r="R536" s="94"/>
      <c r="S536" s="94"/>
      <c r="T536" s="94"/>
    </row>
    <row r="537" ht="15.75" customHeight="1">
      <c r="A537" s="234"/>
      <c r="B537" s="222"/>
      <c r="C537" s="223"/>
      <c r="D537" s="231"/>
      <c r="E537" s="3"/>
      <c r="F537" s="3"/>
      <c r="G537" s="3"/>
      <c r="H537" s="3"/>
      <c r="J537" s="226"/>
      <c r="K537" s="3"/>
      <c r="L537" s="3"/>
      <c r="O537" s="227"/>
      <c r="Q537" s="94"/>
      <c r="R537" s="94"/>
      <c r="S537" s="94"/>
      <c r="T537" s="94"/>
    </row>
    <row r="538" ht="15.75" customHeight="1">
      <c r="A538" s="234"/>
      <c r="B538" s="222"/>
      <c r="C538" s="223"/>
      <c r="D538" s="231"/>
      <c r="E538" s="3"/>
      <c r="F538" s="3"/>
      <c r="G538" s="3"/>
      <c r="H538" s="3"/>
      <c r="J538" s="226"/>
      <c r="K538" s="3"/>
      <c r="L538" s="3"/>
      <c r="O538" s="227"/>
      <c r="Q538" s="94"/>
      <c r="R538" s="94"/>
      <c r="S538" s="94"/>
      <c r="T538" s="94"/>
    </row>
    <row r="539" ht="15.75" customHeight="1">
      <c r="A539" s="234"/>
      <c r="B539" s="222"/>
      <c r="C539" s="223"/>
      <c r="D539" s="231"/>
      <c r="E539" s="3"/>
      <c r="F539" s="3"/>
      <c r="G539" s="3"/>
      <c r="H539" s="3"/>
      <c r="J539" s="226"/>
      <c r="K539" s="3"/>
      <c r="L539" s="3"/>
      <c r="O539" s="227"/>
      <c r="Q539" s="94"/>
      <c r="R539" s="94"/>
      <c r="S539" s="94"/>
      <c r="T539" s="94"/>
    </row>
    <row r="540" ht="15.75" customHeight="1">
      <c r="A540" s="204"/>
      <c r="B540" s="222"/>
      <c r="C540" s="223"/>
      <c r="D540" s="231"/>
      <c r="E540" s="3"/>
      <c r="F540" s="3"/>
      <c r="G540" s="3"/>
      <c r="H540" s="3"/>
      <c r="J540" s="226"/>
      <c r="K540" s="3"/>
      <c r="L540" s="3"/>
      <c r="O540" s="227"/>
      <c r="Q540" s="94"/>
      <c r="R540" s="94"/>
      <c r="S540" s="94"/>
      <c r="T540" s="94"/>
    </row>
    <row r="541" ht="15.75" customHeight="1">
      <c r="A541" s="204"/>
      <c r="B541" s="222"/>
      <c r="C541" s="223"/>
      <c r="D541" s="231"/>
      <c r="E541" s="3"/>
      <c r="F541" s="3"/>
      <c r="G541" s="3"/>
      <c r="H541" s="3"/>
      <c r="J541" s="226"/>
      <c r="K541" s="3"/>
      <c r="L541" s="3"/>
      <c r="O541" s="227"/>
      <c r="Q541" s="94"/>
      <c r="R541" s="94"/>
      <c r="S541" s="94"/>
      <c r="T541" s="94"/>
    </row>
    <row r="542" ht="15.75" customHeight="1">
      <c r="A542" s="204"/>
      <c r="B542" s="222"/>
      <c r="C542" s="223"/>
      <c r="D542" s="231"/>
      <c r="E542" s="3"/>
      <c r="F542" s="3"/>
      <c r="G542" s="3"/>
      <c r="H542" s="3"/>
      <c r="J542" s="226"/>
      <c r="K542" s="3"/>
      <c r="L542" s="3"/>
      <c r="O542" s="227"/>
      <c r="Q542" s="94"/>
      <c r="R542" s="94"/>
      <c r="S542" s="94"/>
      <c r="T542" s="94"/>
    </row>
    <row r="543" ht="15.75" customHeight="1">
      <c r="A543" s="204"/>
      <c r="B543" s="222"/>
      <c r="C543" s="223"/>
      <c r="D543" s="231"/>
      <c r="E543" s="3"/>
      <c r="F543" s="3"/>
      <c r="G543" s="3"/>
      <c r="H543" s="3"/>
      <c r="J543" s="226"/>
      <c r="K543" s="3"/>
      <c r="L543" s="3"/>
      <c r="O543" s="227"/>
      <c r="Q543" s="94"/>
      <c r="R543" s="94"/>
      <c r="S543" s="94"/>
      <c r="T543" s="94"/>
    </row>
    <row r="544" ht="15.75" customHeight="1">
      <c r="A544" s="242"/>
      <c r="B544" s="222"/>
      <c r="C544" s="223"/>
      <c r="D544" s="231"/>
      <c r="E544" s="3"/>
      <c r="F544" s="3"/>
      <c r="G544" s="3"/>
      <c r="H544" s="3"/>
      <c r="J544" s="226"/>
      <c r="K544" s="3"/>
      <c r="L544" s="3"/>
      <c r="O544" s="227"/>
      <c r="Q544" s="94"/>
      <c r="R544" s="94"/>
      <c r="S544" s="94"/>
      <c r="T544" s="94"/>
    </row>
    <row r="545" ht="15.75" customHeight="1">
      <c r="A545" s="242"/>
      <c r="B545" s="222"/>
      <c r="C545" s="223"/>
      <c r="D545" s="231"/>
      <c r="E545" s="3"/>
      <c r="F545" s="3"/>
      <c r="G545" s="3"/>
      <c r="H545" s="3"/>
      <c r="J545" s="226"/>
      <c r="K545" s="3"/>
      <c r="L545" s="3"/>
      <c r="O545" s="227"/>
      <c r="Q545" s="94"/>
      <c r="R545" s="94"/>
      <c r="S545" s="94"/>
      <c r="T545" s="94"/>
    </row>
    <row r="546" ht="15.75" customHeight="1">
      <c r="A546" s="204"/>
      <c r="B546" s="222"/>
      <c r="C546" s="223"/>
      <c r="D546" s="231"/>
      <c r="E546" s="3"/>
      <c r="F546" s="3"/>
      <c r="G546" s="3"/>
      <c r="H546" s="3"/>
      <c r="J546" s="226"/>
      <c r="K546" s="3"/>
      <c r="L546" s="3"/>
      <c r="O546" s="227"/>
      <c r="Q546" s="94"/>
      <c r="R546" s="94"/>
      <c r="S546" s="94"/>
      <c r="T546" s="94"/>
    </row>
    <row r="547" ht="15.75" customHeight="1">
      <c r="A547" s="204"/>
      <c r="B547" s="222"/>
      <c r="C547" s="223"/>
      <c r="D547" s="231"/>
      <c r="E547" s="3"/>
      <c r="F547" s="3"/>
      <c r="G547" s="3"/>
      <c r="H547" s="3"/>
      <c r="J547" s="226"/>
      <c r="K547" s="3"/>
      <c r="L547" s="3"/>
      <c r="O547" s="227"/>
      <c r="Q547" s="94"/>
      <c r="R547" s="94"/>
      <c r="S547" s="94"/>
      <c r="T547" s="94"/>
    </row>
    <row r="548" ht="15.75" customHeight="1">
      <c r="A548" s="204"/>
      <c r="B548" s="222"/>
      <c r="C548" s="223"/>
      <c r="D548" s="231"/>
      <c r="E548" s="3"/>
      <c r="F548" s="3"/>
      <c r="G548" s="3"/>
      <c r="H548" s="3"/>
      <c r="J548" s="226"/>
      <c r="K548" s="3"/>
      <c r="L548" s="3"/>
      <c r="O548" s="227"/>
      <c r="Q548" s="94"/>
      <c r="R548" s="94"/>
      <c r="S548" s="94"/>
      <c r="T548" s="94"/>
    </row>
    <row r="549" ht="15.75" customHeight="1">
      <c r="A549" s="204"/>
      <c r="B549" s="222"/>
      <c r="C549" s="223"/>
      <c r="D549" s="231"/>
      <c r="E549" s="3"/>
      <c r="F549" s="3"/>
      <c r="G549" s="3"/>
      <c r="H549" s="3"/>
      <c r="J549" s="226"/>
      <c r="K549" s="3"/>
      <c r="L549" s="3"/>
      <c r="O549" s="227"/>
      <c r="Q549" s="94"/>
      <c r="R549" s="94"/>
      <c r="S549" s="94"/>
      <c r="T549" s="94"/>
    </row>
    <row r="550" ht="15.75" customHeight="1">
      <c r="A550" s="204"/>
      <c r="B550" s="222"/>
      <c r="C550" s="223"/>
      <c r="D550" s="231"/>
      <c r="E550" s="3"/>
      <c r="F550" s="3"/>
      <c r="G550" s="3"/>
      <c r="H550" s="3"/>
      <c r="J550" s="226"/>
      <c r="K550" s="3"/>
      <c r="L550" s="3"/>
      <c r="O550" s="227"/>
      <c r="Q550" s="94"/>
      <c r="R550" s="94"/>
      <c r="S550" s="94"/>
      <c r="T550" s="94"/>
    </row>
    <row r="551" ht="15.75" customHeight="1">
      <c r="A551" s="204"/>
      <c r="B551" s="222"/>
      <c r="C551" s="223"/>
      <c r="D551" s="231"/>
      <c r="E551" s="3"/>
      <c r="F551" s="3"/>
      <c r="G551" s="3"/>
      <c r="H551" s="3"/>
      <c r="J551" s="226"/>
      <c r="K551" s="3"/>
      <c r="L551" s="3"/>
      <c r="O551" s="227"/>
      <c r="Q551" s="94"/>
      <c r="R551" s="94"/>
      <c r="S551" s="94"/>
      <c r="T551" s="94"/>
    </row>
    <row r="552" ht="15.75" customHeight="1">
      <c r="A552" s="204"/>
      <c r="B552" s="222"/>
      <c r="C552" s="223"/>
      <c r="D552" s="231"/>
      <c r="E552" s="3"/>
      <c r="F552" s="3"/>
      <c r="G552" s="3"/>
      <c r="H552" s="3"/>
      <c r="J552" s="226"/>
      <c r="K552" s="3"/>
      <c r="L552" s="3"/>
      <c r="O552" s="227"/>
      <c r="Q552" s="94"/>
      <c r="R552" s="94"/>
      <c r="S552" s="94"/>
      <c r="T552" s="94"/>
    </row>
    <row r="553" ht="15.75" customHeight="1">
      <c r="A553" s="204"/>
      <c r="B553" s="222"/>
      <c r="C553" s="223"/>
      <c r="D553" s="231"/>
      <c r="E553" s="3"/>
      <c r="F553" s="3"/>
      <c r="G553" s="3"/>
      <c r="H553" s="3"/>
      <c r="J553" s="226"/>
      <c r="K553" s="3"/>
      <c r="L553" s="3"/>
      <c r="O553" s="227"/>
      <c r="Q553" s="94"/>
      <c r="R553" s="94"/>
      <c r="S553" s="94"/>
      <c r="T553" s="94"/>
    </row>
    <row r="554" ht="15.75" customHeight="1">
      <c r="A554" s="234"/>
      <c r="B554" s="222"/>
      <c r="C554" s="223"/>
      <c r="D554" s="231"/>
      <c r="E554" s="3"/>
      <c r="F554" s="3"/>
      <c r="G554" s="3"/>
      <c r="H554" s="3"/>
      <c r="J554" s="226"/>
      <c r="K554" s="3"/>
      <c r="L554" s="3"/>
      <c r="O554" s="227"/>
      <c r="Q554" s="94"/>
      <c r="R554" s="94"/>
      <c r="S554" s="94"/>
      <c r="T554" s="94"/>
    </row>
    <row r="555" ht="15.75" customHeight="1">
      <c r="A555" s="234"/>
      <c r="B555" s="222"/>
      <c r="C555" s="223"/>
      <c r="D555" s="231"/>
      <c r="E555" s="3"/>
      <c r="F555" s="3"/>
      <c r="G555" s="3"/>
      <c r="H555" s="3"/>
      <c r="J555" s="226"/>
      <c r="K555" s="3"/>
      <c r="L555" s="3"/>
      <c r="O555" s="227"/>
      <c r="Q555" s="94"/>
      <c r="R555" s="94"/>
      <c r="S555" s="94"/>
      <c r="T555" s="94"/>
    </row>
    <row r="556" ht="15.75" customHeight="1">
      <c r="A556" s="258"/>
      <c r="B556" s="222"/>
      <c r="C556" s="223"/>
      <c r="D556" s="231"/>
      <c r="E556" s="3"/>
      <c r="F556" s="3"/>
      <c r="G556" s="3"/>
      <c r="H556" s="3"/>
      <c r="J556" s="226"/>
      <c r="K556" s="3"/>
      <c r="L556" s="3"/>
      <c r="O556" s="227"/>
      <c r="Q556" s="94"/>
      <c r="R556" s="94"/>
      <c r="S556" s="94"/>
      <c r="T556" s="94"/>
    </row>
    <row r="557" ht="15.75" customHeight="1">
      <c r="A557" s="204"/>
      <c r="B557" s="222"/>
      <c r="C557" s="223"/>
      <c r="D557" s="231"/>
      <c r="E557" s="3"/>
      <c r="F557" s="3"/>
      <c r="G557" s="3"/>
      <c r="H557" s="3"/>
      <c r="J557" s="226"/>
      <c r="K557" s="3"/>
      <c r="L557" s="3"/>
      <c r="O557" s="227"/>
      <c r="Q557" s="94"/>
      <c r="R557" s="94"/>
      <c r="S557" s="94"/>
      <c r="T557" s="94"/>
    </row>
    <row r="558" ht="15.75" customHeight="1">
      <c r="A558" s="234"/>
      <c r="B558" s="222"/>
      <c r="C558" s="223"/>
      <c r="D558" s="231"/>
      <c r="E558" s="3"/>
      <c r="F558" s="3"/>
      <c r="G558" s="3"/>
      <c r="H558" s="3"/>
      <c r="J558" s="226"/>
      <c r="K558" s="3"/>
      <c r="L558" s="3"/>
      <c r="O558" s="227"/>
      <c r="Q558" s="94"/>
      <c r="R558" s="94"/>
      <c r="S558" s="94"/>
      <c r="T558" s="94"/>
    </row>
    <row r="559" ht="15.75" customHeight="1">
      <c r="A559" s="234"/>
      <c r="B559" s="222"/>
      <c r="C559" s="223"/>
      <c r="D559" s="231"/>
      <c r="E559" s="3"/>
      <c r="F559" s="3"/>
      <c r="G559" s="3"/>
      <c r="H559" s="3"/>
      <c r="J559" s="226"/>
      <c r="K559" s="3"/>
      <c r="L559" s="3"/>
      <c r="O559" s="227"/>
      <c r="Q559" s="94"/>
      <c r="R559" s="94"/>
      <c r="S559" s="94"/>
      <c r="T559" s="94"/>
    </row>
    <row r="560" ht="15.75" customHeight="1">
      <c r="A560" s="204"/>
      <c r="B560" s="222"/>
      <c r="C560" s="223"/>
      <c r="D560" s="231"/>
      <c r="E560" s="3"/>
      <c r="F560" s="3"/>
      <c r="G560" s="3"/>
      <c r="H560" s="3"/>
      <c r="J560" s="226"/>
      <c r="K560" s="3"/>
      <c r="L560" s="3"/>
      <c r="O560" s="227"/>
      <c r="Q560" s="94"/>
      <c r="R560" s="94"/>
      <c r="S560" s="94"/>
      <c r="T560" s="94"/>
    </row>
    <row r="561" ht="15.75" customHeight="1">
      <c r="A561" s="204"/>
      <c r="B561" s="222"/>
      <c r="C561" s="223"/>
      <c r="D561" s="231"/>
      <c r="E561" s="3"/>
      <c r="F561" s="3"/>
      <c r="G561" s="3"/>
      <c r="H561" s="3"/>
      <c r="J561" s="226"/>
      <c r="K561" s="3"/>
      <c r="L561" s="3"/>
      <c r="O561" s="227"/>
      <c r="Q561" s="94"/>
      <c r="R561" s="94"/>
      <c r="S561" s="94"/>
      <c r="T561" s="94"/>
    </row>
    <row r="562" ht="15.75" customHeight="1">
      <c r="A562" s="234"/>
      <c r="B562" s="222"/>
      <c r="C562" s="223"/>
      <c r="D562" s="231"/>
      <c r="E562" s="3"/>
      <c r="F562" s="3"/>
      <c r="G562" s="3"/>
      <c r="H562" s="3"/>
      <c r="J562" s="226"/>
      <c r="K562" s="3"/>
      <c r="L562" s="3"/>
      <c r="O562" s="227"/>
      <c r="Q562" s="94"/>
      <c r="R562" s="94"/>
      <c r="S562" s="94"/>
      <c r="T562" s="94"/>
    </row>
    <row r="563" ht="15.75" customHeight="1">
      <c r="A563" s="234"/>
      <c r="B563" s="222"/>
      <c r="C563" s="223"/>
      <c r="D563" s="231"/>
      <c r="E563" s="3"/>
      <c r="F563" s="3"/>
      <c r="G563" s="3"/>
      <c r="H563" s="3"/>
      <c r="J563" s="226"/>
      <c r="K563" s="3"/>
      <c r="L563" s="3"/>
      <c r="O563" s="227"/>
      <c r="Q563" s="94"/>
      <c r="R563" s="94"/>
      <c r="S563" s="94"/>
      <c r="T563" s="94"/>
    </row>
    <row r="564" ht="15.75" customHeight="1">
      <c r="A564" s="204"/>
      <c r="B564" s="222"/>
      <c r="C564" s="223"/>
      <c r="D564" s="231"/>
      <c r="E564" s="3"/>
      <c r="F564" s="3"/>
      <c r="G564" s="3"/>
      <c r="H564" s="3"/>
      <c r="J564" s="226"/>
      <c r="K564" s="3"/>
      <c r="L564" s="3"/>
      <c r="O564" s="227"/>
      <c r="Q564" s="94"/>
      <c r="R564" s="94"/>
      <c r="S564" s="94"/>
      <c r="T564" s="94"/>
    </row>
    <row r="565" ht="15.75" customHeight="1">
      <c r="A565" s="204"/>
      <c r="B565" s="222"/>
      <c r="C565" s="223"/>
      <c r="D565" s="231"/>
      <c r="E565" s="3"/>
      <c r="F565" s="3"/>
      <c r="G565" s="3"/>
      <c r="H565" s="3"/>
      <c r="J565" s="226"/>
      <c r="K565" s="3"/>
      <c r="L565" s="3"/>
      <c r="O565" s="227"/>
      <c r="Q565" s="94"/>
      <c r="R565" s="94"/>
      <c r="S565" s="94"/>
      <c r="T565" s="94"/>
    </row>
    <row r="566" ht="15.75" customHeight="1">
      <c r="A566" s="204"/>
      <c r="B566" s="222"/>
      <c r="C566" s="223"/>
      <c r="D566" s="231"/>
      <c r="E566" s="3"/>
      <c r="F566" s="3"/>
      <c r="G566" s="3"/>
      <c r="H566" s="3"/>
      <c r="J566" s="226"/>
      <c r="K566" s="3"/>
      <c r="L566" s="3"/>
      <c r="O566" s="227"/>
      <c r="Q566" s="94"/>
      <c r="R566" s="94"/>
      <c r="S566" s="94"/>
      <c r="T566" s="94"/>
    </row>
    <row r="567" ht="15.75" customHeight="1">
      <c r="A567" s="204"/>
      <c r="B567" s="222"/>
      <c r="C567" s="223"/>
      <c r="D567" s="231"/>
      <c r="E567" s="3"/>
      <c r="F567" s="3"/>
      <c r="G567" s="3"/>
      <c r="H567" s="3"/>
      <c r="J567" s="226"/>
      <c r="K567" s="3"/>
      <c r="L567" s="3"/>
      <c r="O567" s="227"/>
      <c r="Q567" s="94"/>
      <c r="R567" s="94"/>
      <c r="S567" s="94"/>
      <c r="T567" s="94"/>
    </row>
    <row r="568" ht="15.75" customHeight="1">
      <c r="A568" s="234"/>
      <c r="B568" s="222"/>
      <c r="C568" s="223"/>
      <c r="D568" s="231"/>
      <c r="E568" s="3"/>
      <c r="F568" s="3"/>
      <c r="G568" s="3"/>
      <c r="H568" s="3"/>
      <c r="J568" s="226"/>
      <c r="K568" s="3"/>
      <c r="L568" s="3"/>
      <c r="O568" s="227"/>
      <c r="Q568" s="94"/>
      <c r="R568" s="94"/>
      <c r="S568" s="94"/>
      <c r="T568" s="94"/>
    </row>
    <row r="569" ht="15.75" customHeight="1">
      <c r="A569" s="234"/>
      <c r="B569" s="222"/>
      <c r="C569" s="223"/>
      <c r="D569" s="231"/>
      <c r="E569" s="3"/>
      <c r="F569" s="3"/>
      <c r="G569" s="3"/>
      <c r="H569" s="3"/>
      <c r="J569" s="226"/>
      <c r="K569" s="3"/>
      <c r="L569" s="3"/>
      <c r="O569" s="227"/>
      <c r="Q569" s="94"/>
      <c r="R569" s="94"/>
      <c r="S569" s="94"/>
      <c r="T569" s="94"/>
    </row>
    <row r="570" ht="15.75" customHeight="1">
      <c r="A570" s="258"/>
      <c r="B570" s="222"/>
      <c r="C570" s="223"/>
      <c r="D570" s="231"/>
      <c r="E570" s="3"/>
      <c r="F570" s="3"/>
      <c r="G570" s="3"/>
      <c r="H570" s="3"/>
      <c r="J570" s="226"/>
      <c r="K570" s="3"/>
      <c r="L570" s="3"/>
      <c r="O570" s="227"/>
      <c r="Q570" s="94"/>
      <c r="R570" s="94"/>
      <c r="S570" s="94"/>
      <c r="T570" s="94"/>
    </row>
    <row r="571" ht="15.75" customHeight="1">
      <c r="A571" s="258"/>
      <c r="B571" s="222"/>
      <c r="C571" s="223"/>
      <c r="D571" s="231"/>
      <c r="E571" s="3"/>
      <c r="F571" s="3"/>
      <c r="G571" s="3"/>
      <c r="H571" s="3"/>
      <c r="J571" s="226"/>
      <c r="K571" s="3"/>
      <c r="L571" s="3"/>
      <c r="O571" s="227"/>
      <c r="Q571" s="94"/>
      <c r="R571" s="94"/>
      <c r="S571" s="94"/>
      <c r="T571" s="94"/>
    </row>
    <row r="572" ht="15.75" customHeight="1">
      <c r="A572" s="204"/>
      <c r="B572" s="222"/>
      <c r="C572" s="223"/>
      <c r="D572" s="231"/>
      <c r="E572" s="3"/>
      <c r="F572" s="3"/>
      <c r="G572" s="3"/>
      <c r="H572" s="3"/>
      <c r="J572" s="226"/>
      <c r="K572" s="3"/>
      <c r="L572" s="3"/>
      <c r="O572" s="227"/>
      <c r="Q572" s="94"/>
      <c r="R572" s="94"/>
      <c r="S572" s="94"/>
      <c r="T572" s="94"/>
    </row>
    <row r="573" ht="15.75" customHeight="1">
      <c r="A573" s="204"/>
      <c r="B573" s="222"/>
      <c r="C573" s="223"/>
      <c r="D573" s="231"/>
      <c r="E573" s="3"/>
      <c r="F573" s="3"/>
      <c r="G573" s="3"/>
      <c r="H573" s="3"/>
      <c r="J573" s="226"/>
      <c r="K573" s="3"/>
      <c r="L573" s="3"/>
      <c r="O573" s="227"/>
      <c r="Q573" s="94"/>
      <c r="R573" s="94"/>
      <c r="S573" s="94"/>
      <c r="T573" s="94"/>
    </row>
    <row r="574" ht="15.75" customHeight="1">
      <c r="A574" s="204"/>
      <c r="B574" s="222"/>
      <c r="C574" s="223"/>
      <c r="D574" s="231"/>
      <c r="E574" s="3"/>
      <c r="F574" s="3"/>
      <c r="G574" s="3"/>
      <c r="H574" s="3"/>
      <c r="J574" s="226"/>
      <c r="K574" s="3"/>
      <c r="L574" s="3"/>
      <c r="O574" s="227"/>
      <c r="Q574" s="94"/>
      <c r="R574" s="94"/>
      <c r="S574" s="94"/>
      <c r="T574" s="94"/>
    </row>
    <row r="575" ht="15.75" customHeight="1">
      <c r="A575" s="204"/>
      <c r="B575" s="222"/>
      <c r="C575" s="223"/>
      <c r="D575" s="231"/>
      <c r="E575" s="3"/>
      <c r="F575" s="3"/>
      <c r="G575" s="3"/>
      <c r="H575" s="3"/>
      <c r="J575" s="226"/>
      <c r="K575" s="3"/>
      <c r="L575" s="3"/>
      <c r="O575" s="227"/>
      <c r="Q575" s="94"/>
      <c r="R575" s="94"/>
      <c r="S575" s="94"/>
      <c r="T575" s="94"/>
    </row>
    <row r="576" ht="15.75" customHeight="1">
      <c r="A576" s="234"/>
      <c r="B576" s="222"/>
      <c r="C576" s="223"/>
      <c r="D576" s="231"/>
      <c r="E576" s="3"/>
      <c r="F576" s="3"/>
      <c r="G576" s="3"/>
      <c r="H576" s="3"/>
      <c r="J576" s="226"/>
      <c r="K576" s="3"/>
      <c r="L576" s="3"/>
      <c r="O576" s="227"/>
      <c r="Q576" s="94"/>
      <c r="R576" s="94"/>
      <c r="S576" s="94"/>
      <c r="T576" s="94"/>
    </row>
    <row r="577" ht="15.75" customHeight="1">
      <c r="A577" s="234"/>
      <c r="B577" s="222"/>
      <c r="C577" s="223"/>
      <c r="D577" s="231"/>
      <c r="E577" s="3"/>
      <c r="F577" s="3"/>
      <c r="G577" s="3"/>
      <c r="H577" s="3"/>
      <c r="J577" s="226"/>
      <c r="K577" s="3"/>
      <c r="L577" s="3"/>
      <c r="O577" s="227"/>
      <c r="Q577" s="94"/>
      <c r="R577" s="94"/>
      <c r="S577" s="94"/>
      <c r="T577" s="94"/>
    </row>
    <row r="578" ht="15.75" customHeight="1">
      <c r="A578" s="234"/>
      <c r="B578" s="222"/>
      <c r="C578" s="223"/>
      <c r="D578" s="231"/>
      <c r="E578" s="3"/>
      <c r="F578" s="3"/>
      <c r="G578" s="3"/>
      <c r="H578" s="3"/>
      <c r="J578" s="226"/>
      <c r="K578" s="3"/>
      <c r="L578" s="3"/>
      <c r="O578" s="227"/>
      <c r="Q578" s="94"/>
      <c r="R578" s="94"/>
      <c r="S578" s="94"/>
      <c r="T578" s="94"/>
    </row>
    <row r="579" ht="15.75" customHeight="1">
      <c r="A579" s="204"/>
      <c r="B579" s="222"/>
      <c r="C579" s="223"/>
      <c r="D579" s="231"/>
      <c r="E579" s="3"/>
      <c r="F579" s="3"/>
      <c r="G579" s="3"/>
      <c r="H579" s="3"/>
      <c r="J579" s="226"/>
      <c r="K579" s="3"/>
      <c r="L579" s="3"/>
      <c r="O579" s="227"/>
      <c r="Q579" s="94"/>
      <c r="R579" s="94"/>
      <c r="S579" s="94"/>
      <c r="T579" s="94"/>
    </row>
    <row r="580" ht="15.75" customHeight="1">
      <c r="A580" s="204"/>
      <c r="B580" s="222"/>
      <c r="C580" s="223"/>
      <c r="D580" s="231"/>
      <c r="E580" s="3"/>
      <c r="F580" s="3"/>
      <c r="G580" s="3"/>
      <c r="H580" s="3"/>
      <c r="J580" s="226"/>
      <c r="K580" s="3"/>
      <c r="L580" s="3"/>
      <c r="O580" s="227"/>
      <c r="Q580" s="94"/>
      <c r="R580" s="94"/>
      <c r="S580" s="94"/>
      <c r="T580" s="94"/>
    </row>
    <row r="581" ht="15.75" customHeight="1">
      <c r="A581" s="234"/>
      <c r="B581" s="222"/>
      <c r="C581" s="223"/>
      <c r="D581" s="231"/>
      <c r="E581" s="3"/>
      <c r="F581" s="3"/>
      <c r="G581" s="3"/>
      <c r="H581" s="3"/>
      <c r="J581" s="226"/>
      <c r="K581" s="3"/>
      <c r="L581" s="3"/>
      <c r="O581" s="227"/>
      <c r="Q581" s="94"/>
      <c r="R581" s="94"/>
      <c r="S581" s="94"/>
      <c r="T581" s="94"/>
    </row>
    <row r="582" ht="15.75" customHeight="1">
      <c r="A582" s="234"/>
      <c r="B582" s="222"/>
      <c r="C582" s="223"/>
      <c r="D582" s="231"/>
      <c r="E582" s="3"/>
      <c r="F582" s="3"/>
      <c r="G582" s="3"/>
      <c r="H582" s="3"/>
      <c r="J582" s="226"/>
      <c r="K582" s="3"/>
      <c r="L582" s="3"/>
      <c r="O582" s="227"/>
      <c r="Q582" s="94"/>
      <c r="R582" s="94"/>
      <c r="S582" s="94"/>
      <c r="T582" s="94"/>
    </row>
    <row r="583" ht="15.75" customHeight="1">
      <c r="A583" s="204"/>
      <c r="B583" s="222"/>
      <c r="C583" s="223"/>
      <c r="D583" s="231"/>
      <c r="E583" s="3"/>
      <c r="F583" s="3"/>
      <c r="G583" s="3"/>
      <c r="H583" s="3"/>
      <c r="J583" s="226"/>
      <c r="K583" s="3"/>
      <c r="L583" s="3"/>
      <c r="O583" s="227"/>
      <c r="Q583" s="94"/>
      <c r="R583" s="94"/>
      <c r="S583" s="94"/>
      <c r="T583" s="94"/>
    </row>
    <row r="584" ht="15.75" customHeight="1">
      <c r="A584" s="204"/>
      <c r="B584" s="222"/>
      <c r="C584" s="223"/>
      <c r="D584" s="231"/>
      <c r="E584" s="3"/>
      <c r="F584" s="3"/>
      <c r="G584" s="3"/>
      <c r="H584" s="3"/>
      <c r="J584" s="226"/>
      <c r="K584" s="3"/>
      <c r="L584" s="3"/>
      <c r="O584" s="227"/>
      <c r="Q584" s="94"/>
      <c r="R584" s="94"/>
      <c r="S584" s="94"/>
      <c r="T584" s="94"/>
    </row>
    <row r="585" ht="15.75" customHeight="1">
      <c r="A585" s="204"/>
      <c r="B585" s="222"/>
      <c r="C585" s="223"/>
      <c r="D585" s="231"/>
      <c r="E585" s="3"/>
      <c r="F585" s="3"/>
      <c r="G585" s="3"/>
      <c r="H585" s="3"/>
      <c r="J585" s="226"/>
      <c r="K585" s="3"/>
      <c r="L585" s="3"/>
      <c r="O585" s="227"/>
      <c r="Q585" s="94"/>
      <c r="R585" s="94"/>
      <c r="S585" s="94"/>
      <c r="T585" s="94"/>
    </row>
    <row r="586" ht="15.75" customHeight="1">
      <c r="A586" s="204"/>
      <c r="B586" s="222"/>
      <c r="C586" s="223"/>
      <c r="D586" s="231"/>
      <c r="E586" s="3"/>
      <c r="F586" s="3"/>
      <c r="G586" s="3"/>
      <c r="H586" s="3"/>
      <c r="J586" s="226"/>
      <c r="K586" s="3"/>
      <c r="L586" s="3"/>
      <c r="O586" s="227"/>
      <c r="Q586" s="94"/>
      <c r="R586" s="94"/>
      <c r="S586" s="94"/>
      <c r="T586" s="94"/>
    </row>
    <row r="587" ht="15.75" customHeight="1">
      <c r="A587" s="204"/>
      <c r="B587" s="222"/>
      <c r="C587" s="223"/>
      <c r="D587" s="231"/>
      <c r="E587" s="3"/>
      <c r="F587" s="3"/>
      <c r="G587" s="3"/>
      <c r="H587" s="3"/>
      <c r="J587" s="226"/>
      <c r="K587" s="3"/>
      <c r="L587" s="3"/>
      <c r="O587" s="227"/>
      <c r="Q587" s="94"/>
      <c r="R587" s="94"/>
      <c r="S587" s="94"/>
      <c r="T587" s="94"/>
    </row>
    <row r="588" ht="15.75" customHeight="1">
      <c r="A588" s="204"/>
      <c r="B588" s="222"/>
      <c r="C588" s="223"/>
      <c r="D588" s="231"/>
      <c r="E588" s="3"/>
      <c r="F588" s="3"/>
      <c r="G588" s="3"/>
      <c r="H588" s="3"/>
      <c r="J588" s="226"/>
      <c r="K588" s="3"/>
      <c r="L588" s="3"/>
      <c r="O588" s="227"/>
      <c r="Q588" s="94"/>
      <c r="R588" s="94"/>
      <c r="S588" s="94"/>
      <c r="T588" s="94"/>
    </row>
    <row r="589" ht="15.75" customHeight="1">
      <c r="A589" s="234"/>
      <c r="B589" s="222"/>
      <c r="C589" s="223"/>
      <c r="D589" s="231"/>
      <c r="E589" s="3"/>
      <c r="F589" s="3"/>
      <c r="G589" s="3"/>
      <c r="H589" s="3"/>
      <c r="J589" s="226"/>
      <c r="K589" s="3"/>
      <c r="L589" s="3"/>
      <c r="O589" s="227"/>
      <c r="Q589" s="94"/>
      <c r="R589" s="94"/>
      <c r="S589" s="94"/>
      <c r="T589" s="94"/>
    </row>
    <row r="590" ht="15.75" customHeight="1">
      <c r="A590" s="234"/>
      <c r="B590" s="222"/>
      <c r="C590" s="223"/>
      <c r="D590" s="231"/>
      <c r="E590" s="3"/>
      <c r="F590" s="3"/>
      <c r="G590" s="3"/>
      <c r="H590" s="3"/>
      <c r="J590" s="226"/>
      <c r="K590" s="3"/>
      <c r="L590" s="3"/>
      <c r="O590" s="227"/>
      <c r="Q590" s="94"/>
      <c r="R590" s="94"/>
      <c r="S590" s="94"/>
      <c r="T590" s="94"/>
    </row>
    <row r="591" ht="15.75" customHeight="1">
      <c r="A591" s="204"/>
      <c r="B591" s="222"/>
      <c r="C591" s="223"/>
      <c r="D591" s="231"/>
      <c r="E591" s="3"/>
      <c r="F591" s="3"/>
      <c r="G591" s="3"/>
      <c r="H591" s="3"/>
      <c r="J591" s="226"/>
      <c r="K591" s="3"/>
      <c r="L591" s="3"/>
      <c r="O591" s="227"/>
      <c r="Q591" s="94"/>
      <c r="R591" s="94"/>
      <c r="S591" s="94"/>
      <c r="T591" s="94"/>
    </row>
    <row r="592" ht="15.75" customHeight="1">
      <c r="A592" s="204"/>
      <c r="B592" s="222"/>
      <c r="C592" s="223"/>
      <c r="D592" s="231"/>
      <c r="E592" s="3"/>
      <c r="F592" s="3"/>
      <c r="G592" s="3"/>
      <c r="H592" s="3"/>
      <c r="J592" s="226"/>
      <c r="K592" s="3"/>
      <c r="L592" s="3"/>
      <c r="O592" s="227"/>
      <c r="Q592" s="94"/>
      <c r="R592" s="94"/>
      <c r="S592" s="94"/>
      <c r="T592" s="94"/>
    </row>
    <row r="593" ht="15.75" customHeight="1">
      <c r="A593" s="234"/>
      <c r="B593" s="222"/>
      <c r="C593" s="223"/>
      <c r="D593" s="231"/>
      <c r="E593" s="3"/>
      <c r="F593" s="3"/>
      <c r="G593" s="3"/>
      <c r="H593" s="3"/>
      <c r="J593" s="226"/>
      <c r="K593" s="3"/>
      <c r="L593" s="3"/>
      <c r="O593" s="227"/>
      <c r="Q593" s="94"/>
      <c r="R593" s="94"/>
      <c r="S593" s="94"/>
      <c r="T593" s="94"/>
    </row>
    <row r="594" ht="15.75" customHeight="1">
      <c r="A594" s="234"/>
      <c r="B594" s="222"/>
      <c r="C594" s="223"/>
      <c r="D594" s="231"/>
      <c r="E594" s="3"/>
      <c r="F594" s="3"/>
      <c r="G594" s="3"/>
      <c r="H594" s="3"/>
      <c r="J594" s="226"/>
      <c r="K594" s="3"/>
      <c r="L594" s="3"/>
      <c r="O594" s="227"/>
      <c r="Q594" s="94"/>
      <c r="R594" s="94"/>
      <c r="S594" s="94"/>
      <c r="T594" s="94"/>
    </row>
    <row r="595" ht="15.75" customHeight="1">
      <c r="A595" s="204"/>
      <c r="B595" s="222"/>
      <c r="C595" s="223"/>
      <c r="D595" s="231"/>
      <c r="E595" s="3"/>
      <c r="F595" s="3"/>
      <c r="G595" s="3"/>
      <c r="H595" s="3"/>
      <c r="J595" s="226"/>
      <c r="K595" s="3"/>
      <c r="L595" s="3"/>
      <c r="O595" s="227"/>
      <c r="Q595" s="94"/>
      <c r="R595" s="94"/>
      <c r="S595" s="94"/>
      <c r="T595" s="94"/>
    </row>
    <row r="596" ht="15.75" customHeight="1">
      <c r="A596" s="204"/>
      <c r="B596" s="222"/>
      <c r="C596" s="223"/>
      <c r="D596" s="231"/>
      <c r="E596" s="3"/>
      <c r="F596" s="3"/>
      <c r="G596" s="3"/>
      <c r="H596" s="3"/>
      <c r="J596" s="226"/>
      <c r="K596" s="3"/>
      <c r="L596" s="3"/>
      <c r="O596" s="227"/>
      <c r="Q596" s="94"/>
      <c r="R596" s="94"/>
      <c r="S596" s="94"/>
      <c r="T596" s="94"/>
    </row>
    <row r="597" ht="15.75" customHeight="1">
      <c r="A597" s="234"/>
      <c r="B597" s="222"/>
      <c r="C597" s="223"/>
      <c r="D597" s="231"/>
      <c r="E597" s="3"/>
      <c r="F597" s="3"/>
      <c r="G597" s="3"/>
      <c r="H597" s="3"/>
      <c r="J597" s="226"/>
      <c r="K597" s="3"/>
      <c r="L597" s="3"/>
      <c r="O597" s="227"/>
      <c r="Q597" s="94"/>
      <c r="R597" s="94"/>
      <c r="S597" s="94"/>
      <c r="T597" s="94"/>
    </row>
    <row r="598" ht="15.75" customHeight="1">
      <c r="A598" s="204"/>
      <c r="B598" s="222"/>
      <c r="C598" s="223"/>
      <c r="D598" s="231"/>
      <c r="E598" s="3"/>
      <c r="F598" s="3"/>
      <c r="G598" s="3"/>
      <c r="H598" s="3"/>
      <c r="J598" s="226"/>
      <c r="K598" s="3"/>
      <c r="L598" s="3"/>
      <c r="O598" s="227"/>
      <c r="Q598" s="94"/>
      <c r="R598" s="94"/>
      <c r="S598" s="94"/>
      <c r="T598" s="94"/>
    </row>
    <row r="599" ht="15.75" customHeight="1">
      <c r="A599" s="234"/>
      <c r="B599" s="222"/>
      <c r="C599" s="223"/>
      <c r="D599" s="231"/>
      <c r="E599" s="3"/>
      <c r="F599" s="3"/>
      <c r="G599" s="3"/>
      <c r="H599" s="3"/>
      <c r="J599" s="226"/>
      <c r="K599" s="3"/>
      <c r="L599" s="3"/>
      <c r="O599" s="227"/>
      <c r="Q599" s="94"/>
      <c r="R599" s="94"/>
      <c r="S599" s="94"/>
      <c r="T599" s="94"/>
    </row>
    <row r="600" ht="15.75" customHeight="1">
      <c r="A600" s="234"/>
      <c r="B600" s="222"/>
      <c r="C600" s="223"/>
      <c r="D600" s="231"/>
      <c r="E600" s="3"/>
      <c r="F600" s="3"/>
      <c r="G600" s="3"/>
      <c r="H600" s="3"/>
      <c r="J600" s="226"/>
      <c r="K600" s="3"/>
      <c r="L600" s="3"/>
      <c r="O600" s="227"/>
      <c r="Q600" s="94"/>
      <c r="R600" s="94"/>
      <c r="S600" s="94"/>
      <c r="T600" s="94"/>
    </row>
    <row r="601" ht="15.75" customHeight="1">
      <c r="A601" s="204"/>
      <c r="B601" s="222"/>
      <c r="C601" s="206"/>
      <c r="D601" s="231"/>
      <c r="E601" s="3"/>
      <c r="F601" s="3"/>
      <c r="G601" s="3"/>
      <c r="H601" s="3"/>
      <c r="J601" s="226"/>
      <c r="K601" s="3"/>
      <c r="L601" s="3"/>
      <c r="O601" s="227"/>
      <c r="Q601" s="94"/>
      <c r="R601" s="94"/>
      <c r="S601" s="94"/>
      <c r="T601" s="94"/>
    </row>
    <row r="602" ht="15.75" customHeight="1">
      <c r="A602" s="204"/>
      <c r="B602" s="222"/>
      <c r="C602" s="206"/>
      <c r="D602" s="231"/>
      <c r="E602" s="3"/>
      <c r="F602" s="3"/>
      <c r="G602" s="3"/>
      <c r="H602" s="3"/>
      <c r="J602" s="226"/>
      <c r="K602" s="3"/>
      <c r="L602" s="3"/>
      <c r="O602" s="227"/>
      <c r="Q602" s="94"/>
      <c r="R602" s="94"/>
      <c r="S602" s="94"/>
      <c r="T602" s="94"/>
    </row>
    <row r="603" ht="15.75" customHeight="1">
      <c r="A603" s="204"/>
      <c r="B603" s="222"/>
      <c r="C603" s="206"/>
      <c r="D603" s="231"/>
      <c r="E603" s="3"/>
      <c r="F603" s="3"/>
      <c r="G603" s="3"/>
      <c r="H603" s="3"/>
      <c r="J603" s="226"/>
      <c r="K603" s="3"/>
      <c r="L603" s="3"/>
      <c r="O603" s="227"/>
      <c r="Q603" s="94"/>
      <c r="R603" s="94"/>
      <c r="S603" s="94"/>
      <c r="T603" s="94"/>
    </row>
    <row r="604" ht="15.75" customHeight="1">
      <c r="A604" s="204"/>
      <c r="B604" s="222"/>
      <c r="C604" s="206"/>
      <c r="D604" s="231"/>
      <c r="E604" s="3"/>
      <c r="F604" s="3"/>
      <c r="G604" s="3"/>
      <c r="H604" s="3"/>
      <c r="J604" s="226"/>
      <c r="K604" s="3"/>
      <c r="L604" s="3"/>
      <c r="O604" s="227"/>
      <c r="Q604" s="94"/>
      <c r="R604" s="94"/>
      <c r="S604" s="94"/>
      <c r="T604" s="94"/>
    </row>
    <row r="605" ht="15.75" customHeight="1">
      <c r="A605" s="204"/>
      <c r="B605" s="222"/>
      <c r="C605" s="206"/>
      <c r="D605" s="231"/>
      <c r="E605" s="3"/>
      <c r="F605" s="3"/>
      <c r="G605" s="3"/>
      <c r="H605" s="3"/>
      <c r="J605" s="226"/>
      <c r="K605" s="3"/>
      <c r="L605" s="3"/>
      <c r="O605" s="227"/>
      <c r="Q605" s="94"/>
      <c r="R605" s="94"/>
      <c r="S605" s="94"/>
      <c r="T605" s="94"/>
    </row>
    <row r="606" ht="15.75" customHeight="1">
      <c r="A606" s="204"/>
      <c r="B606" s="222"/>
      <c r="C606" s="206"/>
      <c r="D606" s="231"/>
      <c r="E606" s="3"/>
      <c r="F606" s="3"/>
      <c r="G606" s="3"/>
      <c r="H606" s="3"/>
      <c r="J606" s="226"/>
      <c r="K606" s="3"/>
      <c r="L606" s="3"/>
      <c r="O606" s="227"/>
      <c r="Q606" s="94"/>
      <c r="R606" s="94"/>
      <c r="S606" s="94"/>
      <c r="T606" s="94"/>
    </row>
    <row r="607" ht="15.75" customHeight="1">
      <c r="A607" s="204"/>
      <c r="B607" s="222"/>
      <c r="C607" s="206"/>
      <c r="D607" s="231"/>
      <c r="E607" s="3"/>
      <c r="F607" s="3"/>
      <c r="G607" s="3"/>
      <c r="H607" s="3"/>
      <c r="J607" s="226"/>
      <c r="K607" s="3"/>
      <c r="L607" s="3"/>
      <c r="O607" s="227"/>
      <c r="Q607" s="94"/>
      <c r="R607" s="94"/>
      <c r="S607" s="94"/>
      <c r="T607" s="94"/>
    </row>
    <row r="608" ht="15.75" customHeight="1">
      <c r="A608" s="204"/>
      <c r="B608" s="222"/>
      <c r="C608" s="206"/>
      <c r="D608" s="231"/>
      <c r="E608" s="3"/>
      <c r="F608" s="3"/>
      <c r="G608" s="3"/>
      <c r="H608" s="3"/>
      <c r="J608" s="226"/>
      <c r="K608" s="3"/>
      <c r="L608" s="3"/>
      <c r="O608" s="227"/>
      <c r="Q608" s="94"/>
      <c r="R608" s="94"/>
      <c r="S608" s="94"/>
      <c r="T608" s="94"/>
    </row>
    <row r="609" ht="15.75" customHeight="1">
      <c r="A609" s="204"/>
      <c r="B609" s="222"/>
      <c r="C609" s="206"/>
      <c r="D609" s="231"/>
      <c r="E609" s="3"/>
      <c r="F609" s="3"/>
      <c r="G609" s="3"/>
      <c r="H609" s="3"/>
      <c r="J609" s="226"/>
      <c r="K609" s="3"/>
      <c r="L609" s="3"/>
      <c r="O609" s="227"/>
      <c r="Q609" s="94"/>
      <c r="R609" s="94"/>
      <c r="S609" s="94"/>
      <c r="T609" s="94"/>
    </row>
    <row r="610" ht="15.75" customHeight="1">
      <c r="A610" s="204"/>
      <c r="B610" s="222"/>
      <c r="C610" s="206"/>
      <c r="D610" s="231"/>
      <c r="E610" s="3"/>
      <c r="F610" s="3"/>
      <c r="G610" s="3"/>
      <c r="H610" s="3"/>
      <c r="J610" s="226"/>
      <c r="K610" s="3"/>
      <c r="L610" s="3"/>
      <c r="O610" s="227"/>
      <c r="Q610" s="94"/>
      <c r="R610" s="94"/>
      <c r="S610" s="94"/>
      <c r="T610" s="94"/>
    </row>
    <row r="611" ht="15.75" customHeight="1">
      <c r="A611" s="204"/>
      <c r="B611" s="222"/>
      <c r="C611" s="206"/>
      <c r="D611" s="231"/>
      <c r="E611" s="3"/>
      <c r="F611" s="3"/>
      <c r="G611" s="3"/>
      <c r="H611" s="3"/>
      <c r="J611" s="226"/>
      <c r="K611" s="3"/>
      <c r="L611" s="3"/>
      <c r="O611" s="227"/>
      <c r="Q611" s="94"/>
      <c r="R611" s="94"/>
      <c r="S611" s="94"/>
      <c r="T611" s="94"/>
    </row>
    <row r="612" ht="15.75" customHeight="1">
      <c r="A612" s="204"/>
      <c r="B612" s="222"/>
      <c r="C612" s="206"/>
      <c r="D612" s="231"/>
      <c r="E612" s="3"/>
      <c r="F612" s="3"/>
      <c r="G612" s="3"/>
      <c r="H612" s="3"/>
      <c r="J612" s="226"/>
      <c r="K612" s="3"/>
      <c r="L612" s="3"/>
      <c r="O612" s="227"/>
      <c r="Q612" s="94"/>
      <c r="R612" s="94"/>
      <c r="S612" s="94"/>
      <c r="T612" s="94"/>
    </row>
    <row r="613" ht="15.75" customHeight="1">
      <c r="A613" s="204"/>
      <c r="B613" s="222"/>
      <c r="C613" s="206"/>
      <c r="D613" s="231"/>
      <c r="E613" s="3"/>
      <c r="F613" s="3"/>
      <c r="G613" s="3"/>
      <c r="H613" s="3"/>
      <c r="J613" s="226"/>
      <c r="K613" s="3"/>
      <c r="L613" s="3"/>
      <c r="O613" s="227"/>
      <c r="Q613" s="94"/>
      <c r="R613" s="94"/>
      <c r="S613" s="94"/>
      <c r="T613" s="94"/>
    </row>
    <row r="614" ht="15.75" customHeight="1">
      <c r="A614" s="204"/>
      <c r="B614" s="222"/>
      <c r="C614" s="206"/>
      <c r="D614" s="231"/>
      <c r="E614" s="3"/>
      <c r="F614" s="3"/>
      <c r="G614" s="3"/>
      <c r="H614" s="3"/>
      <c r="J614" s="226"/>
      <c r="K614" s="3"/>
      <c r="L614" s="3"/>
      <c r="O614" s="227"/>
      <c r="Q614" s="94"/>
      <c r="R614" s="94"/>
      <c r="S614" s="94"/>
      <c r="T614" s="94"/>
    </row>
    <row r="615" ht="15.75" customHeight="1">
      <c r="A615" s="204"/>
      <c r="B615" s="222"/>
      <c r="C615" s="206"/>
      <c r="D615" s="231"/>
      <c r="E615" s="3"/>
      <c r="F615" s="3"/>
      <c r="G615" s="3"/>
      <c r="H615" s="3"/>
      <c r="J615" s="226"/>
      <c r="K615" s="3"/>
      <c r="L615" s="3"/>
      <c r="O615" s="227"/>
      <c r="Q615" s="94"/>
      <c r="R615" s="94"/>
      <c r="S615" s="94"/>
      <c r="T615" s="94"/>
    </row>
    <row r="616" ht="15.75" customHeight="1">
      <c r="A616" s="204"/>
      <c r="B616" s="222"/>
      <c r="C616" s="206"/>
      <c r="D616" s="231"/>
      <c r="E616" s="3"/>
      <c r="F616" s="3"/>
      <c r="G616" s="3"/>
      <c r="H616" s="3"/>
      <c r="J616" s="226"/>
      <c r="K616" s="3"/>
      <c r="L616" s="3"/>
      <c r="O616" s="227"/>
      <c r="Q616" s="94"/>
      <c r="R616" s="94"/>
      <c r="S616" s="94"/>
      <c r="T616" s="94"/>
    </row>
    <row r="617" ht="15.75" customHeight="1">
      <c r="A617" s="204"/>
      <c r="B617" s="222"/>
      <c r="C617" s="206"/>
      <c r="D617" s="231"/>
      <c r="E617" s="3"/>
      <c r="F617" s="3"/>
      <c r="G617" s="3"/>
      <c r="H617" s="3"/>
      <c r="J617" s="226"/>
      <c r="K617" s="3"/>
      <c r="L617" s="3"/>
      <c r="O617" s="227"/>
      <c r="Q617" s="94"/>
      <c r="R617" s="94"/>
      <c r="S617" s="94"/>
      <c r="T617" s="94"/>
    </row>
    <row r="618" ht="15.75" customHeight="1">
      <c r="A618" s="204"/>
      <c r="B618" s="222"/>
      <c r="C618" s="206"/>
      <c r="D618" s="231"/>
      <c r="E618" s="3"/>
      <c r="F618" s="3"/>
      <c r="G618" s="3"/>
      <c r="H618" s="3"/>
      <c r="J618" s="226"/>
      <c r="K618" s="3"/>
      <c r="L618" s="3"/>
      <c r="O618" s="227"/>
      <c r="Q618" s="94"/>
      <c r="R618" s="94"/>
      <c r="S618" s="94"/>
      <c r="T618" s="94"/>
    </row>
    <row r="619" ht="15.75" customHeight="1">
      <c r="A619" s="204"/>
      <c r="B619" s="222"/>
      <c r="C619" s="206"/>
      <c r="D619" s="231"/>
      <c r="E619" s="3"/>
      <c r="F619" s="3"/>
      <c r="G619" s="3"/>
      <c r="H619" s="3"/>
      <c r="J619" s="226"/>
      <c r="K619" s="3"/>
      <c r="L619" s="3"/>
      <c r="O619" s="227"/>
      <c r="Q619" s="94"/>
      <c r="R619" s="94"/>
      <c r="S619" s="94"/>
      <c r="T619" s="94"/>
    </row>
    <row r="620" ht="15.75" customHeight="1">
      <c r="A620" s="204"/>
      <c r="B620" s="222"/>
      <c r="C620" s="206"/>
      <c r="D620" s="231"/>
      <c r="E620" s="3"/>
      <c r="F620" s="3"/>
      <c r="G620" s="3"/>
      <c r="H620" s="3"/>
      <c r="J620" s="226"/>
      <c r="K620" s="3"/>
      <c r="L620" s="3"/>
      <c r="O620" s="227"/>
      <c r="Q620" s="94"/>
      <c r="R620" s="94"/>
      <c r="S620" s="94"/>
      <c r="T620" s="94"/>
    </row>
    <row r="621" ht="15.75" customHeight="1">
      <c r="A621" s="204"/>
      <c r="B621" s="222"/>
      <c r="C621" s="206"/>
      <c r="D621" s="231"/>
      <c r="E621" s="3"/>
      <c r="F621" s="3"/>
      <c r="G621" s="3"/>
      <c r="H621" s="3"/>
      <c r="J621" s="226"/>
      <c r="K621" s="3"/>
      <c r="L621" s="3"/>
      <c r="O621" s="227"/>
      <c r="Q621" s="94"/>
      <c r="R621" s="94"/>
      <c r="S621" s="94"/>
      <c r="T621" s="94"/>
    </row>
    <row r="622" ht="15.75" customHeight="1">
      <c r="A622" s="204"/>
      <c r="B622" s="222"/>
      <c r="C622" s="206"/>
      <c r="D622" s="231"/>
      <c r="E622" s="3"/>
      <c r="F622" s="3"/>
      <c r="G622" s="3"/>
      <c r="H622" s="3"/>
      <c r="J622" s="226"/>
      <c r="K622" s="3"/>
      <c r="L622" s="3"/>
      <c r="O622" s="227"/>
      <c r="Q622" s="94"/>
      <c r="R622" s="94"/>
      <c r="S622" s="94"/>
      <c r="T622" s="94"/>
    </row>
    <row r="623" ht="15.75" customHeight="1">
      <c r="A623" s="204"/>
      <c r="B623" s="222"/>
      <c r="C623" s="206"/>
      <c r="D623" s="231"/>
      <c r="E623" s="3"/>
      <c r="F623" s="3"/>
      <c r="G623" s="3"/>
      <c r="H623" s="3"/>
      <c r="J623" s="226"/>
      <c r="K623" s="3"/>
      <c r="L623" s="3"/>
      <c r="O623" s="227"/>
      <c r="Q623" s="94"/>
      <c r="R623" s="94"/>
      <c r="S623" s="94"/>
      <c r="T623" s="94"/>
    </row>
    <row r="624" ht="15.75" customHeight="1">
      <c r="A624" s="204"/>
      <c r="B624" s="222"/>
      <c r="C624" s="206"/>
      <c r="D624" s="231"/>
      <c r="E624" s="3"/>
      <c r="F624" s="3"/>
      <c r="G624" s="3"/>
      <c r="H624" s="3"/>
      <c r="J624" s="226"/>
      <c r="K624" s="3"/>
      <c r="L624" s="3"/>
      <c r="O624" s="227"/>
      <c r="Q624" s="94"/>
      <c r="R624" s="94"/>
      <c r="S624" s="94"/>
      <c r="T624" s="94"/>
    </row>
    <row r="625" ht="15.75" customHeight="1">
      <c r="A625" s="204"/>
      <c r="B625" s="222"/>
      <c r="C625" s="206"/>
      <c r="D625" s="231"/>
      <c r="E625" s="3"/>
      <c r="F625" s="3"/>
      <c r="G625" s="3"/>
      <c r="H625" s="3"/>
      <c r="J625" s="226"/>
      <c r="K625" s="3"/>
      <c r="L625" s="3"/>
      <c r="O625" s="227"/>
      <c r="Q625" s="94"/>
      <c r="R625" s="94"/>
      <c r="S625" s="94"/>
      <c r="T625" s="94"/>
    </row>
    <row r="626" ht="15.75" customHeight="1">
      <c r="A626" s="204"/>
      <c r="B626" s="222"/>
      <c r="C626" s="206"/>
      <c r="D626" s="231"/>
      <c r="E626" s="3"/>
      <c r="F626" s="3"/>
      <c r="G626" s="3"/>
      <c r="H626" s="3"/>
      <c r="J626" s="226"/>
      <c r="K626" s="3"/>
      <c r="L626" s="3"/>
      <c r="O626" s="227"/>
      <c r="Q626" s="94"/>
      <c r="R626" s="94"/>
      <c r="S626" s="94"/>
      <c r="T626" s="94"/>
    </row>
    <row r="627" ht="15.75" customHeight="1">
      <c r="A627" s="204"/>
      <c r="B627" s="222"/>
      <c r="C627" s="206"/>
      <c r="D627" s="231"/>
      <c r="E627" s="3"/>
      <c r="F627" s="3"/>
      <c r="G627" s="3"/>
      <c r="H627" s="3"/>
      <c r="J627" s="226"/>
      <c r="K627" s="3"/>
      <c r="L627" s="3"/>
      <c r="O627" s="227"/>
      <c r="Q627" s="94"/>
      <c r="R627" s="94"/>
      <c r="S627" s="94"/>
      <c r="T627" s="94"/>
    </row>
    <row r="628" ht="15.75" customHeight="1">
      <c r="A628" s="204"/>
      <c r="B628" s="222"/>
      <c r="C628" s="206"/>
      <c r="D628" s="231"/>
      <c r="E628" s="3"/>
      <c r="F628" s="3"/>
      <c r="G628" s="3"/>
      <c r="H628" s="3"/>
      <c r="J628" s="226"/>
      <c r="K628" s="3"/>
      <c r="L628" s="3"/>
      <c r="O628" s="227"/>
      <c r="Q628" s="94"/>
      <c r="R628" s="94"/>
      <c r="S628" s="94"/>
      <c r="T628" s="94"/>
    </row>
    <row r="629" ht="15.75" customHeight="1">
      <c r="A629" s="204"/>
      <c r="B629" s="222"/>
      <c r="C629" s="206"/>
      <c r="D629" s="231"/>
      <c r="E629" s="3"/>
      <c r="F629" s="3"/>
      <c r="G629" s="3"/>
      <c r="H629" s="3"/>
      <c r="J629" s="226"/>
      <c r="K629" s="3"/>
      <c r="L629" s="3"/>
      <c r="O629" s="227"/>
      <c r="Q629" s="94"/>
      <c r="R629" s="94"/>
      <c r="S629" s="94"/>
      <c r="T629" s="94"/>
    </row>
    <row r="630" ht="15.75" customHeight="1">
      <c r="A630" s="204"/>
      <c r="B630" s="222"/>
      <c r="C630" s="206"/>
      <c r="D630" s="231"/>
      <c r="E630" s="3"/>
      <c r="F630" s="3"/>
      <c r="G630" s="3"/>
      <c r="H630" s="3"/>
      <c r="J630" s="226"/>
      <c r="K630" s="3"/>
      <c r="L630" s="3"/>
      <c r="O630" s="227"/>
      <c r="Q630" s="94"/>
      <c r="R630" s="94"/>
      <c r="S630" s="94"/>
      <c r="T630" s="94"/>
    </row>
    <row r="631" ht="15.75" customHeight="1">
      <c r="A631" s="204"/>
      <c r="B631" s="222"/>
      <c r="C631" s="206"/>
      <c r="D631" s="231"/>
      <c r="E631" s="3"/>
      <c r="F631" s="3"/>
      <c r="G631" s="3"/>
      <c r="H631" s="3"/>
      <c r="J631" s="226"/>
      <c r="K631" s="3"/>
      <c r="L631" s="3"/>
      <c r="O631" s="227"/>
      <c r="Q631" s="94"/>
      <c r="R631" s="94"/>
      <c r="S631" s="94"/>
      <c r="T631" s="94"/>
    </row>
    <row r="632" ht="15.75" customHeight="1">
      <c r="A632" s="204"/>
      <c r="B632" s="222"/>
      <c r="C632" s="206"/>
      <c r="D632" s="231"/>
      <c r="E632" s="3"/>
      <c r="F632" s="3"/>
      <c r="G632" s="3"/>
      <c r="H632" s="3"/>
      <c r="J632" s="226"/>
      <c r="K632" s="3"/>
      <c r="L632" s="3"/>
      <c r="O632" s="227"/>
      <c r="Q632" s="94"/>
      <c r="R632" s="94"/>
      <c r="S632" s="94"/>
      <c r="T632" s="94"/>
    </row>
    <row r="633" ht="15.75" customHeight="1">
      <c r="A633" s="204"/>
      <c r="B633" s="222"/>
      <c r="C633" s="206"/>
      <c r="D633" s="231"/>
      <c r="E633" s="3"/>
      <c r="F633" s="3"/>
      <c r="G633" s="3"/>
      <c r="H633" s="3"/>
      <c r="J633" s="226"/>
      <c r="K633" s="3"/>
      <c r="L633" s="3"/>
      <c r="O633" s="227"/>
      <c r="Q633" s="94"/>
      <c r="R633" s="94"/>
      <c r="S633" s="94"/>
      <c r="T633" s="94"/>
    </row>
    <row r="634" ht="15.75" customHeight="1">
      <c r="A634" s="204"/>
      <c r="B634" s="222"/>
      <c r="C634" s="206"/>
      <c r="D634" s="231"/>
      <c r="E634" s="3"/>
      <c r="F634" s="3"/>
      <c r="G634" s="3"/>
      <c r="H634" s="3"/>
      <c r="J634" s="226"/>
      <c r="K634" s="3"/>
      <c r="L634" s="3"/>
      <c r="O634" s="227"/>
      <c r="Q634" s="94"/>
      <c r="R634" s="94"/>
      <c r="S634" s="94"/>
      <c r="T634" s="94"/>
    </row>
    <row r="635" ht="15.75" customHeight="1">
      <c r="A635" s="204"/>
      <c r="B635" s="222"/>
      <c r="C635" s="206"/>
      <c r="D635" s="231"/>
      <c r="E635" s="3"/>
      <c r="F635" s="3"/>
      <c r="G635" s="3"/>
      <c r="H635" s="3"/>
      <c r="J635" s="226"/>
      <c r="K635" s="3"/>
      <c r="L635" s="3"/>
      <c r="O635" s="227"/>
      <c r="Q635" s="94"/>
      <c r="R635" s="94"/>
      <c r="S635" s="94"/>
      <c r="T635" s="94"/>
    </row>
    <row r="636" ht="15.75" customHeight="1">
      <c r="A636" s="204"/>
      <c r="B636" s="222"/>
      <c r="C636" s="206"/>
      <c r="D636" s="231"/>
      <c r="E636" s="3"/>
      <c r="F636" s="3"/>
      <c r="G636" s="3"/>
      <c r="H636" s="3"/>
      <c r="J636" s="226"/>
      <c r="K636" s="3"/>
      <c r="L636" s="3"/>
      <c r="O636" s="227"/>
      <c r="Q636" s="94"/>
      <c r="R636" s="94"/>
      <c r="S636" s="94"/>
      <c r="T636" s="94"/>
    </row>
    <row r="637" ht="15.75" customHeight="1">
      <c r="A637" s="204"/>
      <c r="B637" s="222"/>
      <c r="C637" s="206"/>
      <c r="D637" s="231"/>
      <c r="E637" s="3"/>
      <c r="F637" s="3"/>
      <c r="G637" s="3"/>
      <c r="H637" s="3"/>
      <c r="J637" s="226"/>
      <c r="K637" s="3"/>
      <c r="L637" s="3"/>
      <c r="O637" s="227"/>
      <c r="Q637" s="94"/>
      <c r="R637" s="94"/>
      <c r="S637" s="94"/>
      <c r="T637" s="94"/>
    </row>
    <row r="638" ht="15.75" customHeight="1">
      <c r="A638" s="204"/>
      <c r="B638" s="222"/>
      <c r="C638" s="206"/>
      <c r="D638" s="231"/>
      <c r="E638" s="3"/>
      <c r="F638" s="3"/>
      <c r="G638" s="3"/>
      <c r="H638" s="3"/>
      <c r="J638" s="226"/>
      <c r="K638" s="3"/>
      <c r="L638" s="3"/>
      <c r="O638" s="227"/>
      <c r="Q638" s="94"/>
      <c r="R638" s="94"/>
      <c r="S638" s="94"/>
      <c r="T638" s="94"/>
    </row>
    <row r="639" ht="15.75" customHeight="1">
      <c r="A639" s="204"/>
      <c r="B639" s="222"/>
      <c r="C639" s="206"/>
      <c r="D639" s="231"/>
      <c r="E639" s="3"/>
      <c r="F639" s="3"/>
      <c r="G639" s="3"/>
      <c r="H639" s="3"/>
      <c r="J639" s="226"/>
      <c r="K639" s="3"/>
      <c r="L639" s="3"/>
      <c r="O639" s="227"/>
      <c r="Q639" s="94"/>
      <c r="R639" s="94"/>
      <c r="S639" s="94"/>
      <c r="T639" s="94"/>
    </row>
    <row r="640" ht="15.75" customHeight="1">
      <c r="A640" s="204"/>
      <c r="B640" s="222"/>
      <c r="C640" s="206"/>
      <c r="D640" s="231"/>
      <c r="E640" s="3"/>
      <c r="F640" s="3"/>
      <c r="G640" s="3"/>
      <c r="H640" s="3"/>
      <c r="J640" s="226"/>
      <c r="K640" s="3"/>
      <c r="L640" s="3"/>
      <c r="O640" s="227"/>
      <c r="Q640" s="94"/>
      <c r="R640" s="94"/>
      <c r="S640" s="94"/>
      <c r="T640" s="94"/>
    </row>
    <row r="641" ht="15.75" customHeight="1">
      <c r="A641" s="204"/>
      <c r="B641" s="222"/>
      <c r="C641" s="206"/>
      <c r="D641" s="231"/>
      <c r="E641" s="3"/>
      <c r="F641" s="3"/>
      <c r="G641" s="3"/>
      <c r="H641" s="3"/>
      <c r="J641" s="226"/>
      <c r="K641" s="3"/>
      <c r="L641" s="3"/>
      <c r="O641" s="227"/>
      <c r="Q641" s="94"/>
      <c r="R641" s="94"/>
      <c r="S641" s="94"/>
      <c r="T641" s="94"/>
    </row>
    <row r="642" ht="15.75" customHeight="1">
      <c r="A642" s="204"/>
      <c r="B642" s="222"/>
      <c r="C642" s="206"/>
      <c r="D642" s="231"/>
      <c r="E642" s="3"/>
      <c r="F642" s="3"/>
      <c r="G642" s="3"/>
      <c r="H642" s="3"/>
      <c r="J642" s="226"/>
      <c r="K642" s="3"/>
      <c r="L642" s="3"/>
      <c r="O642" s="227"/>
      <c r="Q642" s="94"/>
      <c r="R642" s="94"/>
      <c r="S642" s="94"/>
      <c r="T642" s="94"/>
    </row>
    <row r="643" ht="15.75" customHeight="1">
      <c r="A643" s="204"/>
      <c r="B643" s="222"/>
      <c r="C643" s="223"/>
      <c r="D643" s="231"/>
      <c r="E643" s="3"/>
      <c r="F643" s="3"/>
      <c r="G643" s="3"/>
      <c r="H643" s="3"/>
      <c r="J643" s="226"/>
      <c r="K643" s="3"/>
      <c r="L643" s="3"/>
      <c r="O643" s="227"/>
      <c r="Q643" s="94"/>
      <c r="R643" s="94"/>
      <c r="S643" s="94"/>
      <c r="T643" s="94"/>
    </row>
    <row r="644" ht="15.75" customHeight="1">
      <c r="A644" s="204"/>
      <c r="B644" s="222"/>
      <c r="C644" s="206"/>
      <c r="D644" s="231"/>
      <c r="E644" s="3"/>
      <c r="F644" s="3"/>
      <c r="G644" s="3"/>
      <c r="H644" s="3"/>
      <c r="J644" s="226"/>
      <c r="K644" s="3"/>
      <c r="L644" s="3"/>
      <c r="O644" s="227"/>
      <c r="Q644" s="94"/>
      <c r="R644" s="94"/>
      <c r="S644" s="94"/>
      <c r="T644" s="94"/>
    </row>
    <row r="645" ht="15.75" customHeight="1">
      <c r="A645" s="204"/>
      <c r="B645" s="222"/>
      <c r="C645" s="206"/>
      <c r="D645" s="231"/>
      <c r="E645" s="3"/>
      <c r="F645" s="3"/>
      <c r="G645" s="3"/>
      <c r="H645" s="3"/>
      <c r="J645" s="226"/>
      <c r="K645" s="3"/>
      <c r="L645" s="3"/>
      <c r="O645" s="227"/>
      <c r="Q645" s="94"/>
      <c r="R645" s="94"/>
      <c r="S645" s="94"/>
      <c r="T645" s="94"/>
    </row>
    <row r="646" ht="15.75" customHeight="1">
      <c r="A646" s="204"/>
      <c r="B646" s="222"/>
      <c r="C646" s="206"/>
      <c r="D646" s="231"/>
      <c r="E646" s="3"/>
      <c r="F646" s="3"/>
      <c r="G646" s="3"/>
      <c r="H646" s="3"/>
      <c r="J646" s="226"/>
      <c r="K646" s="3"/>
      <c r="L646" s="3"/>
      <c r="O646" s="227"/>
      <c r="Q646" s="94"/>
      <c r="R646" s="94"/>
      <c r="S646" s="94"/>
      <c r="T646" s="94"/>
    </row>
    <row r="647" ht="15.75" customHeight="1">
      <c r="A647" s="204"/>
      <c r="B647" s="222"/>
      <c r="C647" s="206"/>
      <c r="D647" s="231"/>
      <c r="E647" s="3"/>
      <c r="F647" s="3"/>
      <c r="G647" s="3"/>
      <c r="H647" s="3"/>
      <c r="J647" s="226"/>
      <c r="K647" s="3"/>
      <c r="L647" s="3"/>
      <c r="O647" s="227"/>
      <c r="Q647" s="94"/>
      <c r="R647" s="94"/>
      <c r="S647" s="94"/>
      <c r="T647" s="94"/>
    </row>
    <row r="648" ht="15.75" customHeight="1">
      <c r="A648" s="204"/>
      <c r="B648" s="222"/>
      <c r="C648" s="206"/>
      <c r="D648" s="231"/>
      <c r="E648" s="3"/>
      <c r="F648" s="3"/>
      <c r="G648" s="3"/>
      <c r="H648" s="3"/>
      <c r="J648" s="226"/>
      <c r="K648" s="3"/>
      <c r="L648" s="3"/>
      <c r="O648" s="227"/>
      <c r="Q648" s="94"/>
      <c r="R648" s="94"/>
      <c r="S648" s="94"/>
      <c r="T648" s="94"/>
    </row>
    <row r="649" ht="15.75" customHeight="1">
      <c r="A649" s="204"/>
      <c r="B649" s="222"/>
      <c r="C649" s="206"/>
      <c r="D649" s="231"/>
      <c r="E649" s="3"/>
      <c r="F649" s="3"/>
      <c r="G649" s="3"/>
      <c r="H649" s="3"/>
      <c r="J649" s="226"/>
      <c r="K649" s="3"/>
      <c r="L649" s="3"/>
      <c r="O649" s="227"/>
      <c r="Q649" s="94"/>
      <c r="R649" s="94"/>
      <c r="S649" s="94"/>
      <c r="T649" s="94"/>
    </row>
    <row r="650" ht="15.75" customHeight="1">
      <c r="A650" s="204"/>
      <c r="B650" s="222"/>
      <c r="C650" s="206"/>
      <c r="D650" s="231"/>
      <c r="E650" s="3"/>
      <c r="F650" s="3"/>
      <c r="G650" s="3"/>
      <c r="H650" s="3"/>
      <c r="J650" s="226"/>
      <c r="K650" s="3"/>
      <c r="L650" s="3"/>
      <c r="O650" s="227"/>
      <c r="Q650" s="94"/>
      <c r="R650" s="94"/>
      <c r="S650" s="94"/>
      <c r="T650" s="94"/>
    </row>
    <row r="651" ht="15.75" customHeight="1">
      <c r="A651" s="204"/>
      <c r="B651" s="222"/>
      <c r="C651" s="206"/>
      <c r="D651" s="231"/>
      <c r="E651" s="3"/>
      <c r="F651" s="3"/>
      <c r="G651" s="3"/>
      <c r="H651" s="3"/>
      <c r="J651" s="226"/>
      <c r="K651" s="3"/>
      <c r="L651" s="3"/>
      <c r="O651" s="227"/>
      <c r="Q651" s="94"/>
      <c r="R651" s="94"/>
      <c r="S651" s="94"/>
      <c r="T651" s="94"/>
    </row>
    <row r="652" ht="15.75" customHeight="1">
      <c r="A652" s="204"/>
      <c r="B652" s="222"/>
      <c r="C652" s="206"/>
      <c r="D652" s="231"/>
      <c r="E652" s="3"/>
      <c r="F652" s="3"/>
      <c r="G652" s="3"/>
      <c r="H652" s="3"/>
      <c r="J652" s="226"/>
      <c r="K652" s="3"/>
      <c r="L652" s="3"/>
      <c r="O652" s="227"/>
      <c r="Q652" s="94"/>
      <c r="R652" s="94"/>
      <c r="S652" s="94"/>
      <c r="T652" s="94"/>
    </row>
    <row r="653" ht="15.75" customHeight="1">
      <c r="A653" s="204"/>
      <c r="B653" s="222"/>
      <c r="C653" s="206"/>
      <c r="D653" s="231"/>
      <c r="E653" s="3"/>
      <c r="F653" s="3"/>
      <c r="G653" s="3"/>
      <c r="H653" s="3"/>
      <c r="J653" s="226"/>
      <c r="K653" s="3"/>
      <c r="L653" s="3"/>
      <c r="O653" s="227"/>
      <c r="Q653" s="94"/>
      <c r="R653" s="94"/>
      <c r="S653" s="94"/>
      <c r="T653" s="94"/>
    </row>
    <row r="654" ht="15.75" customHeight="1">
      <c r="A654" s="204"/>
      <c r="B654" s="222"/>
      <c r="C654" s="206"/>
      <c r="D654" s="231"/>
      <c r="E654" s="3"/>
      <c r="F654" s="3"/>
      <c r="G654" s="3"/>
      <c r="H654" s="3"/>
      <c r="J654" s="226"/>
      <c r="K654" s="3"/>
      <c r="L654" s="3"/>
      <c r="O654" s="227"/>
      <c r="Q654" s="94"/>
      <c r="R654" s="94"/>
      <c r="S654" s="94"/>
      <c r="T654" s="94"/>
    </row>
    <row r="655" ht="15.75" customHeight="1">
      <c r="A655" s="204"/>
      <c r="B655" s="222"/>
      <c r="C655" s="206"/>
      <c r="D655" s="231"/>
      <c r="E655" s="3"/>
      <c r="F655" s="3"/>
      <c r="G655" s="3"/>
      <c r="H655" s="3"/>
      <c r="J655" s="226"/>
      <c r="K655" s="3"/>
      <c r="L655" s="3"/>
      <c r="O655" s="227"/>
      <c r="Q655" s="94"/>
      <c r="R655" s="94"/>
      <c r="S655" s="94"/>
      <c r="T655" s="94"/>
    </row>
    <row r="656" ht="15.75" customHeight="1">
      <c r="A656" s="204"/>
      <c r="B656" s="222"/>
      <c r="C656" s="206"/>
      <c r="D656" s="231"/>
      <c r="E656" s="3"/>
      <c r="F656" s="3"/>
      <c r="G656" s="3"/>
      <c r="H656" s="3"/>
      <c r="J656" s="226"/>
      <c r="K656" s="3"/>
      <c r="L656" s="3"/>
      <c r="O656" s="227"/>
      <c r="Q656" s="94"/>
      <c r="R656" s="94"/>
      <c r="S656" s="94"/>
      <c r="T656" s="94"/>
    </row>
    <row r="657" ht="15.75" customHeight="1">
      <c r="A657" s="204"/>
      <c r="B657" s="222"/>
      <c r="C657" s="206"/>
      <c r="D657" s="231"/>
      <c r="E657" s="3"/>
      <c r="F657" s="3"/>
      <c r="G657" s="3"/>
      <c r="H657" s="3"/>
      <c r="J657" s="226"/>
      <c r="K657" s="3"/>
      <c r="L657" s="3"/>
      <c r="O657" s="227"/>
      <c r="Q657" s="94"/>
      <c r="R657" s="94"/>
      <c r="S657" s="94"/>
      <c r="T657" s="94"/>
    </row>
    <row r="658" ht="15.75" customHeight="1">
      <c r="A658" s="204"/>
      <c r="B658" s="222"/>
      <c r="C658" s="206"/>
      <c r="D658" s="231"/>
      <c r="E658" s="3"/>
      <c r="F658" s="3"/>
      <c r="G658" s="3"/>
      <c r="H658" s="3"/>
      <c r="J658" s="226"/>
      <c r="K658" s="3"/>
      <c r="L658" s="3"/>
      <c r="O658" s="227"/>
      <c r="Q658" s="94"/>
      <c r="R658" s="94"/>
      <c r="S658" s="94"/>
      <c r="T658" s="94"/>
    </row>
    <row r="659" ht="15.75" customHeight="1">
      <c r="A659" s="204"/>
      <c r="B659" s="222"/>
      <c r="C659" s="206"/>
      <c r="D659" s="231"/>
      <c r="E659" s="3"/>
      <c r="F659" s="3"/>
      <c r="G659" s="3"/>
      <c r="H659" s="3"/>
      <c r="J659" s="226"/>
      <c r="K659" s="3"/>
      <c r="L659" s="3"/>
      <c r="O659" s="227"/>
      <c r="Q659" s="94"/>
      <c r="R659" s="94"/>
      <c r="S659" s="94"/>
      <c r="T659" s="94"/>
    </row>
    <row r="660" ht="15.75" customHeight="1">
      <c r="A660" s="204"/>
      <c r="B660" s="222"/>
      <c r="C660" s="206"/>
      <c r="D660" s="231"/>
      <c r="E660" s="3"/>
      <c r="F660" s="3"/>
      <c r="G660" s="3"/>
      <c r="H660" s="3"/>
      <c r="J660" s="226"/>
      <c r="K660" s="3"/>
      <c r="L660" s="3"/>
      <c r="O660" s="227"/>
      <c r="Q660" s="94"/>
      <c r="R660" s="94"/>
      <c r="S660" s="94"/>
      <c r="T660" s="94"/>
    </row>
    <row r="661" ht="15.75" customHeight="1">
      <c r="A661" s="204"/>
      <c r="B661" s="222"/>
      <c r="C661" s="206"/>
      <c r="D661" s="231"/>
      <c r="E661" s="3"/>
      <c r="F661" s="3"/>
      <c r="G661" s="3"/>
      <c r="H661" s="3"/>
      <c r="J661" s="226"/>
      <c r="K661" s="3"/>
      <c r="L661" s="3"/>
      <c r="O661" s="227"/>
      <c r="Q661" s="94"/>
      <c r="R661" s="94"/>
      <c r="S661" s="94"/>
      <c r="T661" s="94"/>
    </row>
    <row r="662" ht="15.75" customHeight="1">
      <c r="A662" s="204"/>
      <c r="B662" s="222"/>
      <c r="C662" s="206"/>
      <c r="D662" s="231"/>
      <c r="E662" s="3"/>
      <c r="F662" s="3"/>
      <c r="G662" s="3"/>
      <c r="H662" s="3"/>
      <c r="J662" s="226"/>
      <c r="K662" s="3"/>
      <c r="L662" s="3"/>
      <c r="O662" s="227"/>
      <c r="Q662" s="94"/>
      <c r="R662" s="94"/>
      <c r="S662" s="94"/>
      <c r="T662" s="94"/>
    </row>
    <row r="663" ht="15.75" customHeight="1">
      <c r="A663" s="204"/>
      <c r="B663" s="222"/>
      <c r="C663" s="206"/>
      <c r="D663" s="231"/>
      <c r="E663" s="3"/>
      <c r="F663" s="3"/>
      <c r="G663" s="3"/>
      <c r="H663" s="3"/>
      <c r="J663" s="226"/>
      <c r="K663" s="3"/>
      <c r="L663" s="3"/>
      <c r="O663" s="227"/>
      <c r="Q663" s="94"/>
      <c r="R663" s="94"/>
      <c r="S663" s="94"/>
      <c r="T663" s="94"/>
    </row>
    <row r="664" ht="15.75" customHeight="1">
      <c r="A664" s="204"/>
      <c r="B664" s="222"/>
      <c r="C664" s="206"/>
      <c r="D664" s="231"/>
      <c r="E664" s="3"/>
      <c r="F664" s="3"/>
      <c r="G664" s="3"/>
      <c r="H664" s="3"/>
      <c r="J664" s="226"/>
      <c r="K664" s="3"/>
      <c r="L664" s="3"/>
      <c r="O664" s="227"/>
      <c r="Q664" s="94"/>
      <c r="R664" s="94"/>
      <c r="S664" s="94"/>
      <c r="T664" s="94"/>
    </row>
    <row r="665" ht="15.75" customHeight="1">
      <c r="A665" s="204"/>
      <c r="B665" s="222"/>
      <c r="C665" s="206"/>
      <c r="D665" s="231"/>
      <c r="E665" s="3"/>
      <c r="F665" s="3"/>
      <c r="G665" s="3"/>
      <c r="H665" s="3"/>
      <c r="J665" s="226"/>
      <c r="K665" s="3"/>
      <c r="L665" s="3"/>
      <c r="O665" s="227"/>
      <c r="Q665" s="94"/>
      <c r="R665" s="94"/>
      <c r="S665" s="94"/>
      <c r="T665" s="94"/>
    </row>
    <row r="666" ht="15.75" customHeight="1">
      <c r="A666" s="204"/>
      <c r="B666" s="222"/>
      <c r="C666" s="206"/>
      <c r="D666" s="231"/>
      <c r="E666" s="3"/>
      <c r="F666" s="3"/>
      <c r="G666" s="3"/>
      <c r="H666" s="3"/>
      <c r="J666" s="226"/>
      <c r="K666" s="3"/>
      <c r="L666" s="3"/>
      <c r="O666" s="227"/>
      <c r="Q666" s="94"/>
      <c r="R666" s="94"/>
      <c r="S666" s="94"/>
      <c r="T666" s="94"/>
    </row>
    <row r="667" ht="15.75" customHeight="1">
      <c r="A667" s="204"/>
      <c r="B667" s="222"/>
      <c r="C667" s="206"/>
      <c r="D667" s="231"/>
      <c r="E667" s="3"/>
      <c r="F667" s="3"/>
      <c r="G667" s="3"/>
      <c r="H667" s="3"/>
      <c r="J667" s="226"/>
      <c r="K667" s="3"/>
      <c r="L667" s="3"/>
      <c r="O667" s="227"/>
      <c r="Q667" s="94"/>
      <c r="R667" s="94"/>
      <c r="S667" s="94"/>
      <c r="T667" s="94"/>
    </row>
    <row r="668" ht="15.75" customHeight="1">
      <c r="A668" s="204"/>
      <c r="B668" s="222"/>
      <c r="C668" s="206"/>
      <c r="D668" s="231"/>
      <c r="E668" s="3"/>
      <c r="F668" s="3"/>
      <c r="G668" s="3"/>
      <c r="H668" s="3"/>
      <c r="J668" s="226"/>
      <c r="K668" s="3"/>
      <c r="L668" s="3"/>
      <c r="O668" s="227"/>
      <c r="Q668" s="94"/>
      <c r="R668" s="94"/>
      <c r="S668" s="94"/>
      <c r="T668" s="94"/>
    </row>
    <row r="669" ht="15.75" customHeight="1">
      <c r="A669" s="204"/>
      <c r="B669" s="222"/>
      <c r="C669" s="206"/>
      <c r="D669" s="231"/>
      <c r="E669" s="3"/>
      <c r="F669" s="3"/>
      <c r="G669" s="3"/>
      <c r="H669" s="3"/>
      <c r="J669" s="226"/>
      <c r="K669" s="3"/>
      <c r="L669" s="3"/>
      <c r="O669" s="227"/>
      <c r="Q669" s="94"/>
      <c r="R669" s="94"/>
      <c r="S669" s="94"/>
      <c r="T669" s="94"/>
    </row>
    <row r="670" ht="15.75" customHeight="1">
      <c r="A670" s="204"/>
      <c r="B670" s="222"/>
      <c r="C670" s="206"/>
      <c r="D670" s="207"/>
      <c r="E670" s="3"/>
      <c r="F670" s="3"/>
      <c r="G670" s="3"/>
      <c r="H670" s="3"/>
      <c r="J670" s="226"/>
      <c r="K670" s="3"/>
      <c r="L670" s="3"/>
      <c r="O670" s="227"/>
      <c r="Q670" s="94"/>
      <c r="R670" s="94"/>
      <c r="S670" s="94"/>
      <c r="T670" s="94"/>
    </row>
    <row r="671" ht="15.75" customHeight="1">
      <c r="A671" s="204"/>
      <c r="B671" s="222"/>
      <c r="C671" s="206"/>
      <c r="D671" s="207"/>
      <c r="E671" s="3"/>
      <c r="F671" s="3"/>
      <c r="G671" s="3"/>
      <c r="H671" s="3"/>
      <c r="J671" s="226"/>
      <c r="K671" s="3"/>
      <c r="L671" s="3"/>
      <c r="O671" s="227"/>
      <c r="Q671" s="94"/>
      <c r="R671" s="94"/>
      <c r="S671" s="94"/>
      <c r="T671" s="94"/>
    </row>
    <row r="672" ht="15.75" customHeight="1">
      <c r="A672" s="204"/>
      <c r="B672" s="222"/>
      <c r="C672" s="206"/>
      <c r="D672" s="207"/>
      <c r="E672" s="3"/>
      <c r="F672" s="3"/>
      <c r="G672" s="3"/>
      <c r="H672" s="3"/>
      <c r="J672" s="226"/>
      <c r="K672" s="3"/>
      <c r="L672" s="3"/>
      <c r="O672" s="227"/>
      <c r="Q672" s="94"/>
      <c r="R672" s="94"/>
      <c r="S672" s="94"/>
      <c r="T672" s="94"/>
    </row>
    <row r="673" ht="15.75" customHeight="1">
      <c r="A673" s="204"/>
      <c r="B673" s="222"/>
      <c r="C673" s="206"/>
      <c r="D673" s="207"/>
      <c r="E673" s="3"/>
      <c r="F673" s="3"/>
      <c r="G673" s="3"/>
      <c r="H673" s="3"/>
      <c r="J673" s="226"/>
      <c r="K673" s="3"/>
      <c r="L673" s="3"/>
      <c r="O673" s="227"/>
      <c r="Q673" s="94"/>
      <c r="R673" s="94"/>
      <c r="S673" s="94"/>
      <c r="T673" s="94"/>
    </row>
    <row r="674" ht="15.75" customHeight="1">
      <c r="A674" s="204"/>
      <c r="B674" s="222"/>
      <c r="C674" s="206"/>
      <c r="D674" s="207"/>
      <c r="E674" s="3"/>
      <c r="F674" s="3"/>
      <c r="G674" s="3"/>
      <c r="H674" s="3"/>
      <c r="J674" s="226"/>
      <c r="K674" s="3"/>
      <c r="L674" s="3"/>
      <c r="O674" s="227"/>
      <c r="Q674" s="94"/>
      <c r="R674" s="94"/>
      <c r="S674" s="94"/>
      <c r="T674" s="94"/>
    </row>
    <row r="675" ht="15.75" customHeight="1">
      <c r="A675" s="204"/>
      <c r="B675" s="222"/>
      <c r="C675" s="206"/>
      <c r="D675" s="207"/>
      <c r="E675" s="3"/>
      <c r="F675" s="3"/>
      <c r="G675" s="3"/>
      <c r="H675" s="3"/>
      <c r="J675" s="226"/>
      <c r="K675" s="3"/>
      <c r="L675" s="3"/>
      <c r="O675" s="227"/>
      <c r="Q675" s="94"/>
      <c r="R675" s="94"/>
      <c r="S675" s="94"/>
      <c r="T675" s="94"/>
    </row>
    <row r="676" ht="15.75" customHeight="1">
      <c r="A676" s="204"/>
      <c r="B676" s="222"/>
      <c r="C676" s="206"/>
      <c r="D676" s="207"/>
      <c r="E676" s="3"/>
      <c r="F676" s="3"/>
      <c r="G676" s="3"/>
      <c r="H676" s="3"/>
      <c r="J676" s="226"/>
      <c r="K676" s="3"/>
      <c r="L676" s="3"/>
      <c r="O676" s="227"/>
      <c r="Q676" s="94"/>
      <c r="R676" s="94"/>
      <c r="S676" s="94"/>
      <c r="T676" s="94"/>
    </row>
    <row r="677" ht="15.75" customHeight="1">
      <c r="A677" s="204"/>
      <c r="B677" s="222"/>
      <c r="C677" s="206"/>
      <c r="D677" s="207"/>
      <c r="E677" s="3"/>
      <c r="F677" s="3"/>
      <c r="G677" s="3"/>
      <c r="H677" s="3"/>
      <c r="J677" s="226"/>
      <c r="K677" s="3"/>
      <c r="L677" s="3"/>
      <c r="O677" s="227"/>
      <c r="Q677" s="94"/>
      <c r="R677" s="94"/>
      <c r="S677" s="94"/>
      <c r="T677" s="94"/>
    </row>
    <row r="678" ht="15.75" customHeight="1">
      <c r="A678" s="204"/>
      <c r="B678" s="222"/>
      <c r="C678" s="206"/>
      <c r="D678" s="207"/>
      <c r="E678" s="3"/>
      <c r="F678" s="3"/>
      <c r="G678" s="3"/>
      <c r="H678" s="3"/>
      <c r="J678" s="226"/>
      <c r="K678" s="3"/>
      <c r="L678" s="3"/>
      <c r="O678" s="227"/>
      <c r="Q678" s="94"/>
      <c r="R678" s="94"/>
      <c r="S678" s="94"/>
      <c r="T678" s="94"/>
    </row>
    <row r="679" ht="15.75" customHeight="1">
      <c r="A679" s="204"/>
      <c r="B679" s="222"/>
      <c r="C679" s="206"/>
      <c r="D679" s="207"/>
      <c r="E679" s="3"/>
      <c r="F679" s="3"/>
      <c r="G679" s="3"/>
      <c r="H679" s="3"/>
      <c r="J679" s="226"/>
      <c r="K679" s="3"/>
      <c r="L679" s="3"/>
      <c r="O679" s="227"/>
      <c r="Q679" s="94"/>
      <c r="R679" s="94"/>
      <c r="S679" s="94"/>
      <c r="T679" s="94"/>
    </row>
    <row r="680" ht="15.75" customHeight="1">
      <c r="A680" s="204"/>
      <c r="B680" s="222"/>
      <c r="C680" s="206"/>
      <c r="D680" s="207"/>
      <c r="E680" s="3"/>
      <c r="F680" s="3"/>
      <c r="G680" s="3"/>
      <c r="H680" s="3"/>
      <c r="J680" s="226"/>
      <c r="K680" s="3"/>
      <c r="L680" s="3"/>
      <c r="O680" s="227"/>
      <c r="Q680" s="94"/>
      <c r="R680" s="94"/>
      <c r="S680" s="94"/>
      <c r="T680" s="94"/>
    </row>
    <row r="681" ht="15.75" customHeight="1">
      <c r="A681" s="204"/>
      <c r="B681" s="222"/>
      <c r="C681" s="206"/>
      <c r="D681" s="207"/>
      <c r="E681" s="3"/>
      <c r="F681" s="3"/>
      <c r="G681" s="3"/>
      <c r="H681" s="3"/>
      <c r="J681" s="226"/>
      <c r="K681" s="3"/>
      <c r="L681" s="3"/>
      <c r="O681" s="227"/>
      <c r="Q681" s="94"/>
      <c r="R681" s="94"/>
      <c r="S681" s="94"/>
      <c r="T681" s="94"/>
    </row>
    <row r="682" ht="15.75" customHeight="1">
      <c r="A682" s="204"/>
      <c r="B682" s="222"/>
      <c r="C682" s="206"/>
      <c r="D682" s="207"/>
      <c r="E682" s="3"/>
      <c r="F682" s="3"/>
      <c r="G682" s="3"/>
      <c r="H682" s="3"/>
      <c r="J682" s="226"/>
      <c r="K682" s="3"/>
      <c r="L682" s="3"/>
      <c r="O682" s="227"/>
      <c r="Q682" s="94"/>
      <c r="R682" s="94"/>
      <c r="S682" s="94"/>
      <c r="T682" s="94"/>
    </row>
    <row r="683" ht="15.75" customHeight="1">
      <c r="A683" s="204"/>
      <c r="B683" s="222"/>
      <c r="C683" s="206"/>
      <c r="D683" s="207"/>
      <c r="E683" s="3"/>
      <c r="F683" s="3"/>
      <c r="G683" s="3"/>
      <c r="H683" s="3"/>
      <c r="J683" s="226"/>
      <c r="K683" s="3"/>
      <c r="L683" s="3"/>
      <c r="O683" s="227"/>
      <c r="Q683" s="94"/>
      <c r="R683" s="94"/>
      <c r="S683" s="94"/>
      <c r="T683" s="94"/>
    </row>
    <row r="684" ht="15.75" customHeight="1">
      <c r="A684" s="204"/>
      <c r="B684" s="222"/>
      <c r="C684" s="206"/>
      <c r="D684" s="207"/>
      <c r="E684" s="3"/>
      <c r="F684" s="3"/>
      <c r="G684" s="3"/>
      <c r="H684" s="3"/>
      <c r="J684" s="226"/>
      <c r="K684" s="3"/>
      <c r="L684" s="3"/>
      <c r="O684" s="227"/>
      <c r="Q684" s="94"/>
      <c r="R684" s="94"/>
      <c r="S684" s="94"/>
      <c r="T684" s="94"/>
    </row>
    <row r="685" ht="15.75" customHeight="1">
      <c r="A685" s="204"/>
      <c r="B685" s="222"/>
      <c r="C685" s="206"/>
      <c r="D685" s="207"/>
      <c r="E685" s="3"/>
      <c r="F685" s="3"/>
      <c r="G685" s="3"/>
      <c r="H685" s="3"/>
      <c r="J685" s="226"/>
      <c r="K685" s="3"/>
      <c r="L685" s="3"/>
      <c r="O685" s="227"/>
      <c r="Q685" s="94"/>
      <c r="R685" s="94"/>
      <c r="S685" s="94"/>
      <c r="T685" s="94"/>
    </row>
    <row r="686" ht="15.75" customHeight="1">
      <c r="A686" s="204"/>
      <c r="B686" s="222"/>
      <c r="C686" s="206"/>
      <c r="D686" s="207"/>
      <c r="E686" s="3"/>
      <c r="F686" s="3"/>
      <c r="G686" s="3"/>
      <c r="H686" s="3"/>
      <c r="J686" s="226"/>
      <c r="K686" s="3"/>
      <c r="L686" s="3"/>
      <c r="O686" s="227"/>
      <c r="Q686" s="94"/>
      <c r="R686" s="94"/>
      <c r="S686" s="94"/>
      <c r="T686" s="94"/>
    </row>
    <row r="687" ht="15.75" customHeight="1">
      <c r="A687" s="204"/>
      <c r="B687" s="222"/>
      <c r="C687" s="206"/>
      <c r="D687" s="207"/>
      <c r="E687" s="3"/>
      <c r="F687" s="3"/>
      <c r="G687" s="3"/>
      <c r="H687" s="3"/>
      <c r="J687" s="226"/>
      <c r="K687" s="3"/>
      <c r="L687" s="3"/>
      <c r="O687" s="227"/>
      <c r="Q687" s="94"/>
      <c r="R687" s="94"/>
      <c r="S687" s="94"/>
      <c r="T687" s="94"/>
    </row>
    <row r="688" ht="15.75" customHeight="1">
      <c r="A688" s="204"/>
      <c r="B688" s="222"/>
      <c r="C688" s="206"/>
      <c r="D688" s="207"/>
      <c r="E688" s="3"/>
      <c r="F688" s="3"/>
      <c r="G688" s="3"/>
      <c r="H688" s="3"/>
      <c r="J688" s="226"/>
      <c r="K688" s="3"/>
      <c r="L688" s="3"/>
      <c r="O688" s="227"/>
      <c r="Q688" s="94"/>
      <c r="R688" s="94"/>
      <c r="S688" s="94"/>
      <c r="T688" s="94"/>
    </row>
    <row r="689" ht="15.75" customHeight="1">
      <c r="A689" s="204"/>
      <c r="B689" s="222"/>
      <c r="C689" s="206"/>
      <c r="D689" s="207"/>
      <c r="E689" s="3"/>
      <c r="F689" s="3"/>
      <c r="G689" s="3"/>
      <c r="H689" s="3"/>
      <c r="J689" s="226"/>
      <c r="K689" s="3"/>
      <c r="L689" s="3"/>
      <c r="O689" s="227"/>
      <c r="Q689" s="94"/>
      <c r="R689" s="94"/>
      <c r="S689" s="94"/>
      <c r="T689" s="94"/>
    </row>
    <row r="690" ht="15.75" customHeight="1">
      <c r="A690" s="204"/>
      <c r="B690" s="222"/>
      <c r="C690" s="206"/>
      <c r="D690" s="207"/>
      <c r="E690" s="3"/>
      <c r="F690" s="3"/>
      <c r="G690" s="3"/>
      <c r="H690" s="3"/>
      <c r="J690" s="226"/>
      <c r="K690" s="3"/>
      <c r="L690" s="3"/>
      <c r="O690" s="227"/>
      <c r="Q690" s="94"/>
      <c r="R690" s="94"/>
      <c r="S690" s="94"/>
      <c r="T690" s="94"/>
    </row>
    <row r="691" ht="15.75" customHeight="1">
      <c r="A691" s="204"/>
      <c r="B691" s="222"/>
      <c r="C691" s="206"/>
      <c r="D691" s="207"/>
      <c r="E691" s="3"/>
      <c r="F691" s="3"/>
      <c r="G691" s="3"/>
      <c r="H691" s="3"/>
      <c r="J691" s="226"/>
      <c r="K691" s="3"/>
      <c r="L691" s="3"/>
      <c r="O691" s="227"/>
      <c r="Q691" s="94"/>
      <c r="R691" s="94"/>
      <c r="S691" s="94"/>
      <c r="T691" s="94"/>
    </row>
    <row r="692" ht="15.75" customHeight="1">
      <c r="A692" s="204"/>
      <c r="B692" s="222"/>
      <c r="C692" s="206"/>
      <c r="D692" s="207"/>
      <c r="E692" s="3"/>
      <c r="F692" s="3"/>
      <c r="G692" s="3"/>
      <c r="H692" s="3"/>
      <c r="J692" s="226"/>
      <c r="K692" s="3"/>
      <c r="L692" s="3"/>
      <c r="O692" s="227"/>
      <c r="Q692" s="94"/>
      <c r="R692" s="94"/>
      <c r="S692" s="94"/>
      <c r="T692" s="94"/>
    </row>
    <row r="693" ht="15.75" customHeight="1">
      <c r="A693" s="204"/>
      <c r="B693" s="222"/>
      <c r="C693" s="206"/>
      <c r="D693" s="207"/>
      <c r="E693" s="3"/>
      <c r="F693" s="3"/>
      <c r="G693" s="3"/>
      <c r="H693" s="3"/>
      <c r="J693" s="226"/>
      <c r="K693" s="3"/>
      <c r="L693" s="3"/>
      <c r="O693" s="227"/>
      <c r="Q693" s="94"/>
      <c r="R693" s="94"/>
      <c r="S693" s="94"/>
      <c r="T693" s="94"/>
    </row>
    <row r="694" ht="15.75" customHeight="1">
      <c r="A694" s="204"/>
      <c r="B694" s="222"/>
      <c r="C694" s="206"/>
      <c r="D694" s="207"/>
      <c r="E694" s="3"/>
      <c r="F694" s="3"/>
      <c r="G694" s="3"/>
      <c r="H694" s="3"/>
      <c r="J694" s="226"/>
      <c r="K694" s="3"/>
      <c r="L694" s="3"/>
      <c r="O694" s="227"/>
      <c r="Q694" s="94"/>
      <c r="R694" s="94"/>
      <c r="S694" s="94"/>
      <c r="T694" s="94"/>
    </row>
    <row r="695" ht="15.75" customHeight="1">
      <c r="A695" s="204"/>
      <c r="B695" s="222"/>
      <c r="C695" s="206"/>
      <c r="D695" s="207"/>
      <c r="E695" s="3"/>
      <c r="F695" s="3"/>
      <c r="G695" s="3"/>
      <c r="H695" s="3"/>
      <c r="J695" s="226"/>
      <c r="K695" s="3"/>
      <c r="L695" s="3"/>
      <c r="O695" s="227"/>
      <c r="Q695" s="94"/>
      <c r="R695" s="94"/>
      <c r="S695" s="94"/>
      <c r="T695" s="94"/>
    </row>
    <row r="696" ht="15.75" customHeight="1">
      <c r="A696" s="204"/>
      <c r="B696" s="222"/>
      <c r="C696" s="206"/>
      <c r="D696" s="207"/>
      <c r="E696" s="3"/>
      <c r="F696" s="3"/>
      <c r="G696" s="3"/>
      <c r="H696" s="3"/>
      <c r="J696" s="226"/>
      <c r="K696" s="3"/>
      <c r="L696" s="3"/>
      <c r="O696" s="227"/>
      <c r="Q696" s="94"/>
      <c r="R696" s="94"/>
      <c r="S696" s="94"/>
      <c r="T696" s="94"/>
    </row>
    <row r="697" ht="15.75" customHeight="1">
      <c r="A697" s="204"/>
      <c r="B697" s="222"/>
      <c r="C697" s="206"/>
      <c r="D697" s="207"/>
      <c r="E697" s="3"/>
      <c r="F697" s="3"/>
      <c r="G697" s="3"/>
      <c r="H697" s="3"/>
      <c r="J697" s="226"/>
      <c r="K697" s="3"/>
      <c r="L697" s="3"/>
      <c r="O697" s="227"/>
      <c r="Q697" s="94"/>
      <c r="R697" s="94"/>
      <c r="S697" s="94"/>
      <c r="T697" s="94"/>
    </row>
    <row r="698" ht="15.75" customHeight="1">
      <c r="A698" s="204"/>
      <c r="B698" s="222"/>
      <c r="C698" s="206"/>
      <c r="D698" s="207"/>
      <c r="E698" s="3"/>
      <c r="F698" s="3"/>
      <c r="G698" s="3"/>
      <c r="H698" s="3"/>
      <c r="J698" s="226"/>
      <c r="K698" s="3"/>
      <c r="L698" s="3"/>
      <c r="O698" s="227"/>
      <c r="Q698" s="94"/>
      <c r="R698" s="94"/>
      <c r="S698" s="94"/>
      <c r="T698" s="94"/>
    </row>
    <row r="699" ht="15.75" customHeight="1">
      <c r="A699" s="204"/>
      <c r="B699" s="222"/>
      <c r="C699" s="206"/>
      <c r="D699" s="207"/>
      <c r="E699" s="3"/>
      <c r="F699" s="3"/>
      <c r="G699" s="3"/>
      <c r="H699" s="3"/>
      <c r="J699" s="226"/>
      <c r="K699" s="3"/>
      <c r="L699" s="3"/>
      <c r="O699" s="227"/>
      <c r="Q699" s="94"/>
      <c r="R699" s="94"/>
      <c r="S699" s="94"/>
      <c r="T699" s="94"/>
    </row>
    <row r="700" ht="15.75" customHeight="1">
      <c r="A700" s="204"/>
      <c r="B700" s="222"/>
      <c r="C700" s="206"/>
      <c r="D700" s="207"/>
      <c r="E700" s="3"/>
      <c r="F700" s="3"/>
      <c r="G700" s="3"/>
      <c r="H700" s="3"/>
      <c r="J700" s="226"/>
      <c r="K700" s="3"/>
      <c r="L700" s="3"/>
      <c r="O700" s="227"/>
      <c r="Q700" s="94"/>
      <c r="R700" s="94"/>
      <c r="S700" s="94"/>
      <c r="T700" s="94"/>
    </row>
    <row r="701" ht="15.75" customHeight="1">
      <c r="A701" s="204"/>
      <c r="B701" s="222"/>
      <c r="C701" s="206"/>
      <c r="D701" s="207"/>
      <c r="E701" s="3"/>
      <c r="F701" s="3"/>
      <c r="G701" s="3"/>
      <c r="H701" s="3"/>
      <c r="J701" s="226"/>
      <c r="K701" s="3"/>
      <c r="L701" s="3"/>
      <c r="O701" s="227"/>
      <c r="Q701" s="94"/>
      <c r="R701" s="94"/>
      <c r="S701" s="94"/>
      <c r="T701" s="94"/>
    </row>
    <row r="702" ht="15.75" customHeight="1">
      <c r="A702" s="204"/>
      <c r="B702" s="222"/>
      <c r="C702" s="206"/>
      <c r="D702" s="207"/>
      <c r="E702" s="3"/>
      <c r="F702" s="3"/>
      <c r="G702" s="3"/>
      <c r="H702" s="3"/>
      <c r="J702" s="226"/>
      <c r="K702" s="3"/>
      <c r="L702" s="3"/>
      <c r="O702" s="227"/>
      <c r="Q702" s="94"/>
      <c r="R702" s="94"/>
      <c r="S702" s="94"/>
      <c r="T702" s="94"/>
    </row>
    <row r="703" ht="15.75" customHeight="1">
      <c r="A703" s="204"/>
      <c r="B703" s="222"/>
      <c r="C703" s="206"/>
      <c r="D703" s="207"/>
      <c r="E703" s="3"/>
      <c r="F703" s="3"/>
      <c r="G703" s="3"/>
      <c r="H703" s="3"/>
      <c r="J703" s="226"/>
      <c r="K703" s="3"/>
      <c r="L703" s="3"/>
      <c r="O703" s="227"/>
      <c r="Q703" s="94"/>
      <c r="R703" s="94"/>
      <c r="S703" s="94"/>
      <c r="T703" s="94"/>
    </row>
    <row r="704" ht="15.75" customHeight="1">
      <c r="A704" s="204"/>
      <c r="B704" s="222"/>
      <c r="C704" s="206"/>
      <c r="D704" s="207"/>
      <c r="E704" s="3"/>
      <c r="F704" s="3"/>
      <c r="G704" s="3"/>
      <c r="H704" s="3"/>
      <c r="J704" s="226"/>
      <c r="K704" s="3"/>
      <c r="L704" s="3"/>
      <c r="O704" s="227"/>
      <c r="Q704" s="94"/>
      <c r="R704" s="94"/>
      <c r="S704" s="94"/>
      <c r="T704" s="94"/>
    </row>
    <row r="705" ht="15.75" customHeight="1">
      <c r="A705" s="204"/>
      <c r="B705" s="222"/>
      <c r="C705" s="206"/>
      <c r="D705" s="207"/>
      <c r="E705" s="3"/>
      <c r="F705" s="3"/>
      <c r="G705" s="3"/>
      <c r="H705" s="3"/>
      <c r="J705" s="226"/>
      <c r="K705" s="3"/>
      <c r="L705" s="3"/>
      <c r="O705" s="227"/>
      <c r="Q705" s="94"/>
      <c r="R705" s="94"/>
      <c r="S705" s="94"/>
      <c r="T705" s="94"/>
    </row>
    <row r="706" ht="15.75" customHeight="1">
      <c r="A706" s="204"/>
      <c r="B706" s="222"/>
      <c r="C706" s="206"/>
      <c r="D706" s="207"/>
      <c r="E706" s="3"/>
      <c r="F706" s="3"/>
      <c r="G706" s="3"/>
      <c r="H706" s="3"/>
      <c r="J706" s="226"/>
      <c r="K706" s="3"/>
      <c r="L706" s="3"/>
      <c r="O706" s="227"/>
      <c r="Q706" s="94"/>
      <c r="R706" s="94"/>
      <c r="S706" s="94"/>
      <c r="T706" s="94"/>
    </row>
    <row r="707" ht="15.75" customHeight="1">
      <c r="A707" s="204"/>
      <c r="B707" s="222"/>
      <c r="C707" s="206"/>
      <c r="D707" s="207"/>
      <c r="E707" s="3"/>
      <c r="F707" s="3"/>
      <c r="G707" s="3"/>
      <c r="H707" s="3"/>
      <c r="J707" s="226"/>
      <c r="K707" s="3"/>
      <c r="L707" s="3"/>
      <c r="O707" s="227"/>
      <c r="Q707" s="94"/>
      <c r="R707" s="94"/>
      <c r="S707" s="94"/>
      <c r="T707" s="94"/>
    </row>
    <row r="708" ht="15.75" customHeight="1">
      <c r="A708" s="204"/>
      <c r="B708" s="222"/>
      <c r="C708" s="206"/>
      <c r="D708" s="207"/>
      <c r="E708" s="3"/>
      <c r="F708" s="3"/>
      <c r="G708" s="3"/>
      <c r="H708" s="3"/>
      <c r="J708" s="226"/>
      <c r="K708" s="3"/>
      <c r="L708" s="3"/>
      <c r="O708" s="227"/>
      <c r="Q708" s="94"/>
      <c r="R708" s="94"/>
      <c r="S708" s="94"/>
      <c r="T708" s="94"/>
    </row>
    <row r="709" ht="15.75" customHeight="1">
      <c r="A709" s="204"/>
      <c r="B709" s="222"/>
      <c r="C709" s="206"/>
      <c r="D709" s="207"/>
      <c r="E709" s="3"/>
      <c r="F709" s="3"/>
      <c r="G709" s="3"/>
      <c r="H709" s="3"/>
      <c r="J709" s="226"/>
      <c r="K709" s="3"/>
      <c r="L709" s="3"/>
      <c r="O709" s="227"/>
      <c r="Q709" s="94"/>
      <c r="R709" s="94"/>
      <c r="S709" s="94"/>
      <c r="T709" s="94"/>
    </row>
    <row r="710" ht="15.75" customHeight="1">
      <c r="A710" s="204"/>
      <c r="B710" s="222"/>
      <c r="C710" s="206"/>
      <c r="D710" s="207"/>
      <c r="E710" s="3"/>
      <c r="F710" s="3"/>
      <c r="G710" s="3"/>
      <c r="H710" s="3"/>
      <c r="J710" s="226"/>
      <c r="K710" s="3"/>
      <c r="L710" s="3"/>
      <c r="O710" s="227"/>
      <c r="Q710" s="94"/>
      <c r="R710" s="94"/>
      <c r="S710" s="94"/>
      <c r="T710" s="94"/>
    </row>
    <row r="711" ht="15.75" customHeight="1">
      <c r="A711" s="204"/>
      <c r="B711" s="222"/>
      <c r="C711" s="206"/>
      <c r="D711" s="207"/>
      <c r="E711" s="3"/>
      <c r="F711" s="3"/>
      <c r="G711" s="3"/>
      <c r="H711" s="3"/>
      <c r="J711" s="226"/>
      <c r="K711" s="3"/>
      <c r="L711" s="3"/>
      <c r="O711" s="227"/>
      <c r="Q711" s="94"/>
      <c r="R711" s="94"/>
      <c r="S711" s="94"/>
      <c r="T711" s="94"/>
    </row>
    <row r="712" ht="15.75" customHeight="1">
      <c r="A712" s="204"/>
      <c r="B712" s="222"/>
      <c r="C712" s="206"/>
      <c r="D712" s="207"/>
      <c r="E712" s="3"/>
      <c r="F712" s="3"/>
      <c r="G712" s="3"/>
      <c r="H712" s="3"/>
      <c r="J712" s="226"/>
      <c r="K712" s="3"/>
      <c r="L712" s="3"/>
      <c r="O712" s="227"/>
      <c r="Q712" s="94"/>
      <c r="R712" s="94"/>
      <c r="S712" s="94"/>
      <c r="T712" s="94"/>
    </row>
    <row r="713" ht="15.75" customHeight="1">
      <c r="A713" s="204"/>
      <c r="B713" s="222"/>
      <c r="C713" s="206"/>
      <c r="D713" s="207"/>
      <c r="E713" s="3"/>
      <c r="F713" s="3"/>
      <c r="G713" s="3"/>
      <c r="H713" s="3"/>
      <c r="J713" s="226"/>
      <c r="K713" s="3"/>
      <c r="L713" s="3"/>
      <c r="O713" s="227"/>
      <c r="Q713" s="94"/>
      <c r="R713" s="94"/>
      <c r="S713" s="94"/>
      <c r="T713" s="94"/>
    </row>
    <row r="714" ht="15.75" customHeight="1">
      <c r="A714" s="204"/>
      <c r="B714" s="222"/>
      <c r="C714" s="206"/>
      <c r="D714" s="207"/>
      <c r="E714" s="3"/>
      <c r="F714" s="3"/>
      <c r="G714" s="3"/>
      <c r="H714" s="3"/>
      <c r="J714" s="226"/>
      <c r="K714" s="3"/>
      <c r="L714" s="3"/>
      <c r="O714" s="227"/>
      <c r="Q714" s="94"/>
      <c r="R714" s="94"/>
      <c r="S714" s="94"/>
      <c r="T714" s="94"/>
    </row>
    <row r="715" ht="15.75" customHeight="1">
      <c r="A715" s="204"/>
      <c r="B715" s="222"/>
      <c r="C715" s="206"/>
      <c r="D715" s="207"/>
      <c r="E715" s="3"/>
      <c r="F715" s="3"/>
      <c r="G715" s="3"/>
      <c r="H715" s="3"/>
      <c r="J715" s="226"/>
      <c r="K715" s="3"/>
      <c r="L715" s="3"/>
      <c r="O715" s="227"/>
      <c r="Q715" s="94"/>
      <c r="R715" s="94"/>
      <c r="S715" s="94"/>
      <c r="T715" s="94"/>
    </row>
    <row r="716" ht="15.75" customHeight="1">
      <c r="A716" s="204"/>
      <c r="B716" s="222"/>
      <c r="C716" s="206"/>
      <c r="D716" s="207"/>
      <c r="E716" s="3"/>
      <c r="F716" s="3"/>
      <c r="G716" s="3"/>
      <c r="H716" s="3"/>
      <c r="J716" s="226"/>
      <c r="K716" s="3"/>
      <c r="L716" s="3"/>
      <c r="O716" s="227"/>
      <c r="Q716" s="94"/>
      <c r="R716" s="94"/>
      <c r="S716" s="94"/>
      <c r="T716" s="94"/>
    </row>
    <row r="717" ht="15.75" customHeight="1">
      <c r="A717" s="204"/>
      <c r="B717" s="222"/>
      <c r="C717" s="206"/>
      <c r="D717" s="207"/>
      <c r="E717" s="3"/>
      <c r="F717" s="3"/>
      <c r="G717" s="3"/>
      <c r="H717" s="3"/>
      <c r="J717" s="226"/>
      <c r="K717" s="3"/>
      <c r="L717" s="3"/>
      <c r="O717" s="227"/>
      <c r="Q717" s="94"/>
      <c r="R717" s="94"/>
      <c r="S717" s="94"/>
      <c r="T717" s="94"/>
    </row>
    <row r="718" ht="15.75" customHeight="1">
      <c r="A718" s="204"/>
      <c r="B718" s="222"/>
      <c r="C718" s="206"/>
      <c r="D718" s="207"/>
      <c r="E718" s="3"/>
      <c r="F718" s="3"/>
      <c r="G718" s="3"/>
      <c r="H718" s="3"/>
      <c r="J718" s="226"/>
      <c r="K718" s="3"/>
      <c r="L718" s="3"/>
      <c r="O718" s="227"/>
      <c r="Q718" s="94"/>
      <c r="R718" s="94"/>
      <c r="S718" s="94"/>
      <c r="T718" s="94"/>
    </row>
    <row r="719" ht="15.75" customHeight="1">
      <c r="A719" s="204"/>
      <c r="B719" s="222"/>
      <c r="C719" s="206"/>
      <c r="D719" s="207"/>
      <c r="E719" s="3"/>
      <c r="F719" s="3"/>
      <c r="G719" s="3"/>
      <c r="H719" s="3"/>
      <c r="J719" s="226"/>
      <c r="K719" s="3"/>
      <c r="L719" s="3"/>
      <c r="O719" s="227"/>
      <c r="Q719" s="94"/>
      <c r="R719" s="94"/>
      <c r="S719" s="94"/>
      <c r="T719" s="94"/>
    </row>
    <row r="720" ht="15.75" customHeight="1">
      <c r="A720" s="204"/>
      <c r="B720" s="222"/>
      <c r="C720" s="206"/>
      <c r="D720" s="207"/>
      <c r="E720" s="3"/>
      <c r="F720" s="3"/>
      <c r="G720" s="3"/>
      <c r="H720" s="3"/>
      <c r="J720" s="226"/>
      <c r="K720" s="3"/>
      <c r="L720" s="3"/>
      <c r="O720" s="227"/>
      <c r="Q720" s="94"/>
      <c r="R720" s="94"/>
      <c r="S720" s="94"/>
      <c r="T720" s="94"/>
    </row>
    <row r="721" ht="15.75" customHeight="1">
      <c r="A721" s="204"/>
      <c r="B721" s="222"/>
      <c r="C721" s="206"/>
      <c r="D721" s="207"/>
      <c r="E721" s="3"/>
      <c r="F721" s="3"/>
      <c r="G721" s="3"/>
      <c r="H721" s="3"/>
      <c r="J721" s="226"/>
      <c r="K721" s="3"/>
      <c r="L721" s="3"/>
      <c r="O721" s="227"/>
      <c r="Q721" s="94"/>
      <c r="R721" s="94"/>
      <c r="S721" s="94"/>
      <c r="T721" s="94"/>
    </row>
    <row r="722" ht="15.75" customHeight="1">
      <c r="A722" s="204"/>
      <c r="B722" s="222"/>
      <c r="C722" s="206"/>
      <c r="D722" s="207"/>
      <c r="E722" s="3"/>
      <c r="F722" s="3"/>
      <c r="G722" s="3"/>
      <c r="H722" s="3"/>
      <c r="J722" s="226"/>
      <c r="K722" s="3"/>
      <c r="L722" s="3"/>
      <c r="O722" s="227"/>
      <c r="Q722" s="94"/>
      <c r="R722" s="94"/>
      <c r="S722" s="94"/>
      <c r="T722" s="94"/>
    </row>
    <row r="723" ht="15.75" customHeight="1">
      <c r="A723" s="204"/>
      <c r="B723" s="222"/>
      <c r="C723" s="206"/>
      <c r="D723" s="207"/>
      <c r="E723" s="3"/>
      <c r="F723" s="3"/>
      <c r="G723" s="3"/>
      <c r="H723" s="3"/>
      <c r="J723" s="226"/>
      <c r="K723" s="3"/>
      <c r="L723" s="3"/>
      <c r="O723" s="227"/>
      <c r="Q723" s="94"/>
      <c r="R723" s="94"/>
      <c r="S723" s="94"/>
      <c r="T723" s="94"/>
    </row>
    <row r="724" ht="15.75" customHeight="1">
      <c r="A724" s="204"/>
      <c r="B724" s="222"/>
      <c r="C724" s="206"/>
      <c r="D724" s="207"/>
      <c r="E724" s="3"/>
      <c r="F724" s="3"/>
      <c r="G724" s="3"/>
      <c r="H724" s="3"/>
      <c r="J724" s="226"/>
      <c r="K724" s="3"/>
      <c r="L724" s="3"/>
      <c r="O724" s="227"/>
      <c r="Q724" s="94"/>
      <c r="R724" s="94"/>
      <c r="S724" s="94"/>
      <c r="T724" s="94"/>
    </row>
    <row r="725" ht="15.75" customHeight="1">
      <c r="A725" s="204"/>
      <c r="B725" s="222"/>
      <c r="C725" s="206"/>
      <c r="D725" s="207"/>
      <c r="E725" s="3"/>
      <c r="F725" s="3"/>
      <c r="G725" s="3"/>
      <c r="H725" s="3"/>
      <c r="J725" s="226"/>
      <c r="K725" s="3"/>
      <c r="L725" s="3"/>
      <c r="O725" s="227"/>
      <c r="Q725" s="94"/>
      <c r="R725" s="94"/>
      <c r="S725" s="94"/>
      <c r="T725" s="94"/>
    </row>
    <row r="726" ht="15.75" customHeight="1">
      <c r="A726" s="204"/>
      <c r="B726" s="222"/>
      <c r="C726" s="206"/>
      <c r="D726" s="207"/>
      <c r="E726" s="3"/>
      <c r="F726" s="3"/>
      <c r="G726" s="3"/>
      <c r="H726" s="3"/>
      <c r="J726" s="226"/>
      <c r="K726" s="3"/>
      <c r="L726" s="3"/>
      <c r="O726" s="227"/>
      <c r="Q726" s="94"/>
      <c r="R726" s="94"/>
      <c r="S726" s="94"/>
      <c r="T726" s="94"/>
    </row>
    <row r="727" ht="15.75" customHeight="1">
      <c r="A727" s="204"/>
      <c r="B727" s="222"/>
      <c r="C727" s="206"/>
      <c r="D727" s="207"/>
      <c r="E727" s="3"/>
      <c r="F727" s="3"/>
      <c r="G727" s="3"/>
      <c r="H727" s="3"/>
      <c r="J727" s="226"/>
      <c r="K727" s="3"/>
      <c r="L727" s="3"/>
      <c r="O727" s="227"/>
      <c r="Q727" s="94"/>
      <c r="R727" s="94"/>
      <c r="S727" s="94"/>
      <c r="T727" s="94"/>
    </row>
    <row r="728" ht="15.75" customHeight="1">
      <c r="A728" s="204"/>
      <c r="B728" s="222"/>
      <c r="C728" s="206"/>
      <c r="D728" s="207"/>
      <c r="E728" s="3"/>
      <c r="F728" s="3"/>
      <c r="G728" s="3"/>
      <c r="H728" s="3"/>
      <c r="J728" s="226"/>
      <c r="K728" s="3"/>
      <c r="L728" s="3"/>
      <c r="O728" s="227"/>
      <c r="Q728" s="94"/>
      <c r="R728" s="94"/>
      <c r="S728" s="94"/>
      <c r="T728" s="94"/>
    </row>
    <row r="729" ht="15.75" customHeight="1">
      <c r="A729" s="204"/>
      <c r="B729" s="222"/>
      <c r="C729" s="206"/>
      <c r="D729" s="207"/>
      <c r="E729" s="3"/>
      <c r="F729" s="3"/>
      <c r="G729" s="3"/>
      <c r="H729" s="3"/>
      <c r="J729" s="226"/>
      <c r="K729" s="3"/>
      <c r="L729" s="3"/>
      <c r="O729" s="227"/>
      <c r="Q729" s="94"/>
      <c r="R729" s="94"/>
      <c r="S729" s="94"/>
      <c r="T729" s="94"/>
    </row>
    <row r="730" ht="15.75" customHeight="1">
      <c r="A730" s="204"/>
      <c r="B730" s="222"/>
      <c r="C730" s="206"/>
      <c r="D730" s="207"/>
      <c r="E730" s="3"/>
      <c r="F730" s="3"/>
      <c r="G730" s="3"/>
      <c r="H730" s="3"/>
      <c r="J730" s="226"/>
      <c r="K730" s="3"/>
      <c r="L730" s="3"/>
      <c r="O730" s="227"/>
      <c r="Q730" s="94"/>
      <c r="R730" s="94"/>
      <c r="S730" s="94"/>
      <c r="T730" s="94"/>
    </row>
    <row r="731" ht="15.75" customHeight="1">
      <c r="A731" s="204"/>
      <c r="B731" s="222"/>
      <c r="C731" s="206"/>
      <c r="D731" s="207"/>
      <c r="E731" s="3"/>
      <c r="F731" s="3"/>
      <c r="G731" s="3"/>
      <c r="H731" s="3"/>
      <c r="J731" s="226"/>
      <c r="K731" s="3"/>
      <c r="L731" s="3"/>
      <c r="O731" s="227"/>
      <c r="Q731" s="94"/>
      <c r="R731" s="94"/>
      <c r="S731" s="94"/>
      <c r="T731" s="94"/>
    </row>
    <row r="732" ht="15.75" customHeight="1">
      <c r="A732" s="204"/>
      <c r="B732" s="222"/>
      <c r="C732" s="206"/>
      <c r="D732" s="207"/>
      <c r="E732" s="3"/>
      <c r="F732" s="3"/>
      <c r="G732" s="3"/>
      <c r="H732" s="3"/>
      <c r="J732" s="226"/>
      <c r="K732" s="3"/>
      <c r="L732" s="3"/>
      <c r="O732" s="227"/>
      <c r="Q732" s="94"/>
      <c r="R732" s="94"/>
      <c r="S732" s="94"/>
      <c r="T732" s="94"/>
    </row>
    <row r="733" ht="15.75" customHeight="1">
      <c r="A733" s="204"/>
      <c r="B733" s="222"/>
      <c r="C733" s="206"/>
      <c r="D733" s="207"/>
      <c r="E733" s="3"/>
      <c r="F733" s="3"/>
      <c r="G733" s="3"/>
      <c r="H733" s="3"/>
      <c r="J733" s="226"/>
      <c r="K733" s="3"/>
      <c r="L733" s="3"/>
      <c r="O733" s="227"/>
      <c r="Q733" s="94"/>
      <c r="R733" s="94"/>
      <c r="S733" s="94"/>
      <c r="T733" s="94"/>
    </row>
    <row r="734" ht="15.75" customHeight="1">
      <c r="A734" s="204"/>
      <c r="B734" s="222"/>
      <c r="C734" s="206"/>
      <c r="D734" s="207"/>
      <c r="E734" s="3"/>
      <c r="F734" s="3"/>
      <c r="G734" s="3"/>
      <c r="H734" s="3"/>
      <c r="J734" s="226"/>
      <c r="K734" s="3"/>
      <c r="L734" s="3"/>
      <c r="O734" s="227"/>
      <c r="Q734" s="94"/>
      <c r="R734" s="94"/>
      <c r="S734" s="94"/>
      <c r="T734" s="94"/>
    </row>
    <row r="735" ht="15.75" customHeight="1">
      <c r="A735" s="204"/>
      <c r="B735" s="222"/>
      <c r="C735" s="206"/>
      <c r="D735" s="207"/>
      <c r="E735" s="3"/>
      <c r="F735" s="3"/>
      <c r="G735" s="3"/>
      <c r="H735" s="3"/>
      <c r="J735" s="226"/>
      <c r="K735" s="3"/>
      <c r="L735" s="3"/>
      <c r="O735" s="227"/>
      <c r="Q735" s="94"/>
      <c r="R735" s="94"/>
      <c r="S735" s="94"/>
      <c r="T735" s="94"/>
    </row>
    <row r="736" ht="15.75" customHeight="1">
      <c r="A736" s="204"/>
      <c r="B736" s="222"/>
      <c r="C736" s="206"/>
      <c r="D736" s="207"/>
      <c r="E736" s="3"/>
      <c r="F736" s="3"/>
      <c r="G736" s="3"/>
      <c r="H736" s="3"/>
      <c r="J736" s="226"/>
      <c r="K736" s="3"/>
      <c r="L736" s="3"/>
      <c r="O736" s="227"/>
      <c r="Q736" s="94"/>
      <c r="R736" s="94"/>
      <c r="S736" s="94"/>
      <c r="T736" s="94"/>
    </row>
    <row r="737" ht="15.75" customHeight="1">
      <c r="A737" s="204"/>
      <c r="B737" s="222"/>
      <c r="C737" s="206"/>
      <c r="D737" s="207"/>
      <c r="E737" s="3"/>
      <c r="F737" s="3"/>
      <c r="G737" s="3"/>
      <c r="H737" s="3"/>
      <c r="J737" s="226"/>
      <c r="K737" s="3"/>
      <c r="L737" s="3"/>
      <c r="O737" s="227"/>
      <c r="Q737" s="94"/>
      <c r="R737" s="94"/>
      <c r="S737" s="94"/>
      <c r="T737" s="94"/>
    </row>
    <row r="738" ht="15.75" customHeight="1">
      <c r="A738" s="204"/>
      <c r="B738" s="222"/>
      <c r="C738" s="206"/>
      <c r="D738" s="207"/>
      <c r="E738" s="3"/>
      <c r="F738" s="3"/>
      <c r="G738" s="3"/>
      <c r="H738" s="3"/>
      <c r="J738" s="226"/>
      <c r="K738" s="3"/>
      <c r="L738" s="3"/>
      <c r="O738" s="227"/>
      <c r="Q738" s="94"/>
      <c r="R738" s="94"/>
      <c r="S738" s="94"/>
      <c r="T738" s="94"/>
    </row>
    <row r="739" ht="15.75" customHeight="1">
      <c r="A739" s="204"/>
      <c r="B739" s="222"/>
      <c r="C739" s="206"/>
      <c r="D739" s="207"/>
      <c r="E739" s="3"/>
      <c r="F739" s="3"/>
      <c r="G739" s="3"/>
      <c r="H739" s="3"/>
      <c r="J739" s="226"/>
      <c r="K739" s="3"/>
      <c r="L739" s="3"/>
      <c r="O739" s="227"/>
      <c r="Q739" s="94"/>
      <c r="R739" s="94"/>
      <c r="S739" s="94"/>
      <c r="T739" s="94"/>
    </row>
    <row r="740" ht="15.75" customHeight="1">
      <c r="A740" s="204"/>
      <c r="B740" s="222"/>
      <c r="C740" s="206"/>
      <c r="D740" s="207"/>
      <c r="E740" s="3"/>
      <c r="F740" s="3"/>
      <c r="G740" s="3"/>
      <c r="H740" s="3"/>
      <c r="J740" s="226"/>
      <c r="K740" s="3"/>
      <c r="L740" s="3"/>
      <c r="O740" s="227"/>
      <c r="Q740" s="94"/>
      <c r="R740" s="94"/>
      <c r="S740" s="94"/>
      <c r="T740" s="94"/>
    </row>
    <row r="741" ht="15.75" customHeight="1">
      <c r="A741" s="204"/>
      <c r="B741" s="222"/>
      <c r="C741" s="206"/>
      <c r="D741" s="207"/>
      <c r="E741" s="3"/>
      <c r="F741" s="3"/>
      <c r="G741" s="3"/>
      <c r="H741" s="3"/>
      <c r="J741" s="226"/>
      <c r="K741" s="3"/>
      <c r="L741" s="3"/>
      <c r="O741" s="227"/>
      <c r="Q741" s="94"/>
      <c r="R741" s="94"/>
      <c r="S741" s="94"/>
      <c r="T741" s="94"/>
    </row>
    <row r="742" ht="15.75" customHeight="1">
      <c r="A742" s="204"/>
      <c r="B742" s="222"/>
      <c r="C742" s="206"/>
      <c r="D742" s="207"/>
      <c r="E742" s="3"/>
      <c r="F742" s="3"/>
      <c r="G742" s="3"/>
      <c r="H742" s="3"/>
      <c r="J742" s="226"/>
      <c r="K742" s="3"/>
      <c r="L742" s="3"/>
      <c r="O742" s="227"/>
      <c r="Q742" s="94"/>
      <c r="R742" s="94"/>
      <c r="S742" s="94"/>
      <c r="T742" s="94"/>
    </row>
    <row r="743" ht="15.75" customHeight="1">
      <c r="A743" s="204"/>
      <c r="B743" s="222"/>
      <c r="C743" s="206"/>
      <c r="D743" s="207"/>
      <c r="E743" s="3"/>
      <c r="F743" s="3"/>
      <c r="G743" s="3"/>
      <c r="H743" s="3"/>
      <c r="J743" s="226"/>
      <c r="K743" s="3"/>
      <c r="L743" s="3"/>
      <c r="O743" s="227"/>
      <c r="Q743" s="94"/>
      <c r="R743" s="94"/>
      <c r="S743" s="94"/>
      <c r="T743" s="94"/>
    </row>
    <row r="744" ht="15.75" customHeight="1">
      <c r="A744" s="204"/>
      <c r="B744" s="222"/>
      <c r="C744" s="223"/>
      <c r="D744" s="231"/>
      <c r="E744" s="3"/>
      <c r="F744" s="3"/>
      <c r="G744" s="3"/>
      <c r="H744" s="3"/>
      <c r="J744" s="226"/>
      <c r="K744" s="3"/>
      <c r="L744" s="3"/>
      <c r="O744" s="227"/>
      <c r="Q744" s="94"/>
      <c r="R744" s="94"/>
      <c r="S744" s="94"/>
      <c r="T744" s="94"/>
    </row>
    <row r="745" ht="15.75" customHeight="1">
      <c r="A745" s="204"/>
      <c r="B745" s="222"/>
      <c r="C745" s="223"/>
      <c r="D745" s="231"/>
      <c r="E745" s="3"/>
      <c r="F745" s="3"/>
      <c r="G745" s="3"/>
      <c r="H745" s="3"/>
      <c r="J745" s="226"/>
      <c r="K745" s="3"/>
      <c r="L745" s="3"/>
      <c r="O745" s="227"/>
      <c r="Q745" s="94"/>
      <c r="R745" s="94"/>
      <c r="S745" s="94"/>
      <c r="T745" s="94"/>
    </row>
    <row r="746" ht="15.75" customHeight="1">
      <c r="A746" s="204"/>
      <c r="B746" s="222"/>
      <c r="C746" s="206"/>
      <c r="D746" s="207"/>
      <c r="E746" s="3"/>
      <c r="F746" s="3"/>
      <c r="G746" s="3"/>
      <c r="H746" s="3"/>
      <c r="J746" s="226"/>
      <c r="K746" s="3"/>
      <c r="L746" s="3"/>
      <c r="O746" s="227"/>
      <c r="Q746" s="94"/>
      <c r="R746" s="94"/>
      <c r="S746" s="94"/>
      <c r="T746" s="94"/>
    </row>
    <row r="747" ht="15.75" customHeight="1">
      <c r="A747" s="204"/>
      <c r="B747" s="222"/>
      <c r="C747" s="206"/>
      <c r="D747" s="207"/>
      <c r="E747" s="3"/>
      <c r="F747" s="3"/>
      <c r="G747" s="3"/>
      <c r="H747" s="3"/>
      <c r="J747" s="226"/>
      <c r="K747" s="3"/>
      <c r="L747" s="3"/>
      <c r="O747" s="227"/>
      <c r="Q747" s="94"/>
      <c r="R747" s="94"/>
      <c r="S747" s="94"/>
      <c r="T747" s="94"/>
    </row>
    <row r="748" ht="15.75" customHeight="1">
      <c r="A748" s="204"/>
      <c r="B748" s="222"/>
      <c r="C748" s="206"/>
      <c r="D748" s="207"/>
      <c r="E748" s="3"/>
      <c r="F748" s="3"/>
      <c r="G748" s="3"/>
      <c r="H748" s="3"/>
      <c r="J748" s="226"/>
      <c r="K748" s="3"/>
      <c r="L748" s="3"/>
      <c r="O748" s="227"/>
      <c r="Q748" s="94"/>
      <c r="R748" s="94"/>
      <c r="S748" s="94"/>
      <c r="T748" s="94"/>
    </row>
    <row r="749" ht="15.75" customHeight="1">
      <c r="A749" s="204"/>
      <c r="B749" s="222"/>
      <c r="C749" s="206"/>
      <c r="D749" s="207"/>
      <c r="E749" s="3"/>
      <c r="F749" s="3"/>
      <c r="G749" s="3"/>
      <c r="H749" s="3"/>
      <c r="J749" s="226"/>
      <c r="K749" s="3"/>
      <c r="L749" s="3"/>
      <c r="O749" s="227"/>
      <c r="Q749" s="94"/>
      <c r="R749" s="94"/>
      <c r="S749" s="94"/>
      <c r="T749" s="94"/>
    </row>
    <row r="750" ht="15.75" customHeight="1">
      <c r="A750" s="204"/>
      <c r="B750" s="222"/>
      <c r="C750" s="206"/>
      <c r="D750" s="207"/>
      <c r="E750" s="3"/>
      <c r="F750" s="3"/>
      <c r="G750" s="3"/>
      <c r="H750" s="3"/>
      <c r="J750" s="226"/>
      <c r="K750" s="3"/>
      <c r="L750" s="3"/>
      <c r="O750" s="227"/>
      <c r="Q750" s="94"/>
      <c r="R750" s="94"/>
      <c r="S750" s="94"/>
      <c r="T750" s="94"/>
    </row>
    <row r="751" ht="15.75" customHeight="1">
      <c r="A751" s="204"/>
      <c r="B751" s="222"/>
      <c r="C751" s="206"/>
      <c r="D751" s="207"/>
      <c r="E751" s="3"/>
      <c r="F751" s="3"/>
      <c r="G751" s="3"/>
      <c r="H751" s="3"/>
      <c r="J751" s="226"/>
      <c r="K751" s="3"/>
      <c r="L751" s="3"/>
      <c r="O751" s="227"/>
      <c r="Q751" s="94"/>
      <c r="R751" s="94"/>
      <c r="S751" s="94"/>
      <c r="T751" s="94"/>
    </row>
    <row r="752" ht="15.75" customHeight="1">
      <c r="A752" s="204"/>
      <c r="B752" s="222"/>
      <c r="C752" s="206"/>
      <c r="D752" s="207"/>
      <c r="E752" s="3"/>
      <c r="F752" s="3"/>
      <c r="G752" s="3"/>
      <c r="H752" s="3"/>
      <c r="J752" s="226"/>
      <c r="K752" s="3"/>
      <c r="L752" s="3"/>
      <c r="O752" s="227"/>
      <c r="Q752" s="94"/>
      <c r="R752" s="94"/>
      <c r="S752" s="94"/>
      <c r="T752" s="94"/>
    </row>
    <row r="753" ht="15.75" customHeight="1">
      <c r="A753" s="204"/>
      <c r="B753" s="222"/>
      <c r="C753" s="206"/>
      <c r="D753" s="207"/>
      <c r="E753" s="3"/>
      <c r="F753" s="3"/>
      <c r="G753" s="3"/>
      <c r="H753" s="3"/>
      <c r="J753" s="226"/>
      <c r="K753" s="3"/>
      <c r="L753" s="3"/>
      <c r="O753" s="227"/>
      <c r="Q753" s="94"/>
      <c r="R753" s="94"/>
      <c r="S753" s="94"/>
      <c r="T753" s="94"/>
    </row>
    <row r="754" ht="15.75" customHeight="1">
      <c r="A754" s="204"/>
      <c r="B754" s="222"/>
      <c r="C754" s="206"/>
      <c r="D754" s="207"/>
      <c r="E754" s="3"/>
      <c r="F754" s="3"/>
      <c r="G754" s="3"/>
      <c r="H754" s="3"/>
      <c r="J754" s="226"/>
      <c r="K754" s="3"/>
      <c r="L754" s="3"/>
      <c r="O754" s="227"/>
      <c r="Q754" s="94"/>
      <c r="R754" s="94"/>
      <c r="S754" s="94"/>
      <c r="T754" s="94"/>
    </row>
    <row r="755" ht="15.75" customHeight="1">
      <c r="A755" s="204"/>
      <c r="B755" s="222"/>
      <c r="C755" s="206"/>
      <c r="D755" s="207"/>
      <c r="E755" s="3"/>
      <c r="F755" s="3"/>
      <c r="G755" s="3"/>
      <c r="H755" s="3"/>
      <c r="J755" s="226"/>
      <c r="K755" s="3"/>
      <c r="L755" s="3"/>
      <c r="O755" s="227"/>
      <c r="Q755" s="94"/>
      <c r="R755" s="94"/>
      <c r="S755" s="94"/>
      <c r="T755" s="94"/>
    </row>
    <row r="756" ht="15.75" customHeight="1">
      <c r="A756" s="204"/>
      <c r="B756" s="222"/>
      <c r="C756" s="206"/>
      <c r="D756" s="207"/>
      <c r="E756" s="3"/>
      <c r="F756" s="3"/>
      <c r="G756" s="3"/>
      <c r="H756" s="3"/>
      <c r="J756" s="226"/>
      <c r="K756" s="3"/>
      <c r="L756" s="3"/>
      <c r="O756" s="227"/>
      <c r="Q756" s="94"/>
      <c r="R756" s="94"/>
      <c r="S756" s="94"/>
      <c r="T756" s="94"/>
    </row>
    <row r="757" ht="15.75" customHeight="1">
      <c r="A757" s="204"/>
      <c r="B757" s="222"/>
      <c r="C757" s="206"/>
      <c r="D757" s="207"/>
      <c r="E757" s="3"/>
      <c r="F757" s="3"/>
      <c r="G757" s="3"/>
      <c r="H757" s="3"/>
      <c r="J757" s="226"/>
      <c r="K757" s="3"/>
      <c r="L757" s="3"/>
      <c r="O757" s="227"/>
      <c r="Q757" s="94"/>
      <c r="R757" s="94"/>
      <c r="S757" s="94"/>
      <c r="T757" s="94"/>
    </row>
    <row r="758" ht="15.75" customHeight="1">
      <c r="A758" s="204"/>
      <c r="B758" s="222"/>
      <c r="C758" s="206"/>
      <c r="D758" s="207"/>
      <c r="E758" s="3"/>
      <c r="F758" s="3"/>
      <c r="G758" s="3"/>
      <c r="H758" s="3"/>
      <c r="J758" s="226"/>
      <c r="K758" s="3"/>
      <c r="L758" s="3"/>
      <c r="O758" s="227"/>
      <c r="Q758" s="94"/>
      <c r="R758" s="94"/>
      <c r="S758" s="94"/>
      <c r="T758" s="94"/>
    </row>
    <row r="759" ht="15.75" customHeight="1">
      <c r="A759" s="204"/>
      <c r="B759" s="222"/>
      <c r="C759" s="206"/>
      <c r="D759" s="207"/>
      <c r="E759" s="3"/>
      <c r="F759" s="3"/>
      <c r="G759" s="3"/>
      <c r="H759" s="3"/>
      <c r="J759" s="226"/>
      <c r="K759" s="3"/>
      <c r="L759" s="3"/>
      <c r="O759" s="227"/>
      <c r="Q759" s="94"/>
      <c r="R759" s="94"/>
      <c r="S759" s="94"/>
      <c r="T759" s="94"/>
    </row>
    <row r="760" ht="15.75" customHeight="1">
      <c r="A760" s="204"/>
      <c r="B760" s="222"/>
      <c r="C760" s="206"/>
      <c r="D760" s="207"/>
      <c r="E760" s="3"/>
      <c r="F760" s="3"/>
      <c r="G760" s="3"/>
      <c r="H760" s="3"/>
      <c r="J760" s="226"/>
      <c r="K760" s="3"/>
      <c r="L760" s="3"/>
      <c r="O760" s="227"/>
      <c r="Q760" s="94"/>
      <c r="R760" s="94"/>
      <c r="S760" s="94"/>
      <c r="T760" s="94"/>
    </row>
    <row r="761" ht="15.75" customHeight="1">
      <c r="A761" s="204"/>
      <c r="B761" s="222"/>
      <c r="C761" s="206"/>
      <c r="D761" s="207"/>
      <c r="E761" s="3"/>
      <c r="F761" s="3"/>
      <c r="G761" s="3"/>
      <c r="H761" s="3"/>
      <c r="J761" s="226"/>
      <c r="K761" s="3"/>
      <c r="L761" s="3"/>
      <c r="O761" s="227"/>
      <c r="Q761" s="94"/>
      <c r="R761" s="94"/>
      <c r="S761" s="94"/>
      <c r="T761" s="94"/>
    </row>
    <row r="762" ht="15.75" customHeight="1">
      <c r="A762" s="204"/>
      <c r="B762" s="222"/>
      <c r="C762" s="206"/>
      <c r="D762" s="207"/>
      <c r="E762" s="3"/>
      <c r="F762" s="3"/>
      <c r="G762" s="3"/>
      <c r="H762" s="3"/>
      <c r="J762" s="226"/>
      <c r="K762" s="3"/>
      <c r="L762" s="3"/>
      <c r="O762" s="227"/>
      <c r="Q762" s="94"/>
      <c r="R762" s="94"/>
      <c r="S762" s="94"/>
      <c r="T762" s="94"/>
    </row>
    <row r="763" ht="15.75" customHeight="1">
      <c r="A763" s="204"/>
      <c r="B763" s="222"/>
      <c r="C763" s="206"/>
      <c r="D763" s="207"/>
      <c r="E763" s="3"/>
      <c r="F763" s="3"/>
      <c r="G763" s="3"/>
      <c r="H763" s="3"/>
      <c r="J763" s="226"/>
      <c r="K763" s="3"/>
      <c r="L763" s="3"/>
      <c r="O763" s="227"/>
      <c r="Q763" s="94"/>
      <c r="R763" s="94"/>
      <c r="S763" s="94"/>
      <c r="T763" s="94"/>
    </row>
    <row r="764" ht="15.75" customHeight="1">
      <c r="A764" s="204"/>
      <c r="B764" s="222"/>
      <c r="C764" s="206"/>
      <c r="D764" s="207"/>
      <c r="E764" s="3"/>
      <c r="F764" s="3"/>
      <c r="G764" s="3"/>
      <c r="H764" s="3"/>
      <c r="J764" s="226"/>
      <c r="K764" s="3"/>
      <c r="L764" s="3"/>
      <c r="O764" s="227"/>
      <c r="Q764" s="94"/>
      <c r="R764" s="94"/>
      <c r="S764" s="94"/>
      <c r="T764" s="94"/>
    </row>
    <row r="765" ht="15.75" customHeight="1">
      <c r="A765" s="204"/>
      <c r="B765" s="222"/>
      <c r="C765" s="206"/>
      <c r="D765" s="207"/>
      <c r="E765" s="3"/>
      <c r="F765" s="3"/>
      <c r="G765" s="3"/>
      <c r="H765" s="3"/>
      <c r="J765" s="226"/>
      <c r="K765" s="3"/>
      <c r="L765" s="3"/>
      <c r="O765" s="227"/>
      <c r="Q765" s="94"/>
      <c r="R765" s="94"/>
      <c r="S765" s="94"/>
      <c r="T765" s="94"/>
    </row>
    <row r="766" ht="15.75" customHeight="1">
      <c r="A766" s="204"/>
      <c r="B766" s="222"/>
      <c r="C766" s="206"/>
      <c r="D766" s="207"/>
      <c r="E766" s="3"/>
      <c r="F766" s="3"/>
      <c r="G766" s="3"/>
      <c r="H766" s="3"/>
      <c r="J766" s="226"/>
      <c r="K766" s="3"/>
      <c r="L766" s="3"/>
      <c r="O766" s="227"/>
      <c r="Q766" s="94"/>
      <c r="R766" s="94"/>
      <c r="S766" s="94"/>
      <c r="T766" s="94"/>
    </row>
    <row r="767" ht="15.75" customHeight="1">
      <c r="A767" s="204"/>
      <c r="B767" s="222"/>
      <c r="C767" s="206"/>
      <c r="D767" s="207"/>
      <c r="E767" s="3"/>
      <c r="F767" s="3"/>
      <c r="G767" s="3"/>
      <c r="H767" s="3"/>
      <c r="J767" s="226"/>
      <c r="K767" s="3"/>
      <c r="L767" s="3"/>
      <c r="O767" s="227"/>
      <c r="Q767" s="94"/>
      <c r="R767" s="94"/>
      <c r="S767" s="94"/>
      <c r="T767" s="94"/>
    </row>
    <row r="768" ht="15.75" customHeight="1">
      <c r="A768" s="204"/>
      <c r="B768" s="222"/>
      <c r="C768" s="206"/>
      <c r="D768" s="207"/>
      <c r="E768" s="3"/>
      <c r="F768" s="3"/>
      <c r="G768" s="3"/>
      <c r="H768" s="3"/>
      <c r="J768" s="226"/>
      <c r="K768" s="3"/>
      <c r="L768" s="3"/>
      <c r="O768" s="227"/>
      <c r="Q768" s="94"/>
      <c r="R768" s="94"/>
      <c r="S768" s="94"/>
      <c r="T768" s="94"/>
    </row>
    <row r="769" ht="15.75" customHeight="1">
      <c r="A769" s="204"/>
      <c r="B769" s="222"/>
      <c r="C769" s="206"/>
      <c r="D769" s="207"/>
      <c r="E769" s="3"/>
      <c r="F769" s="3"/>
      <c r="G769" s="3"/>
      <c r="H769" s="3"/>
      <c r="J769" s="226"/>
      <c r="K769" s="3"/>
      <c r="L769" s="3"/>
      <c r="O769" s="227"/>
      <c r="Q769" s="94"/>
      <c r="R769" s="94"/>
      <c r="S769" s="94"/>
      <c r="T769" s="94"/>
    </row>
    <row r="770" ht="15.75" customHeight="1">
      <c r="A770" s="204"/>
      <c r="B770" s="222"/>
      <c r="C770" s="206"/>
      <c r="D770" s="207"/>
      <c r="E770" s="3"/>
      <c r="F770" s="3"/>
      <c r="G770" s="3"/>
      <c r="H770" s="3"/>
      <c r="J770" s="226"/>
      <c r="K770" s="3"/>
      <c r="L770" s="3"/>
      <c r="O770" s="227"/>
      <c r="Q770" s="94"/>
      <c r="R770" s="94"/>
      <c r="S770" s="94"/>
      <c r="T770" s="94"/>
    </row>
    <row r="771" ht="15.75" customHeight="1">
      <c r="A771" s="204"/>
      <c r="B771" s="222"/>
      <c r="C771" s="206"/>
      <c r="D771" s="207"/>
      <c r="E771" s="3"/>
      <c r="F771" s="3"/>
      <c r="G771" s="3"/>
      <c r="H771" s="3"/>
      <c r="J771" s="226"/>
      <c r="K771" s="3"/>
      <c r="L771" s="3"/>
      <c r="O771" s="227"/>
      <c r="Q771" s="94"/>
      <c r="R771" s="94"/>
      <c r="S771" s="94"/>
      <c r="T771" s="94"/>
    </row>
    <row r="772" ht="15.75" customHeight="1">
      <c r="A772" s="204"/>
      <c r="B772" s="222"/>
      <c r="C772" s="206"/>
      <c r="D772" s="207"/>
      <c r="E772" s="3"/>
      <c r="F772" s="3"/>
      <c r="G772" s="3"/>
      <c r="H772" s="3"/>
      <c r="J772" s="226"/>
      <c r="K772" s="3"/>
      <c r="L772" s="3"/>
      <c r="O772" s="227"/>
      <c r="Q772" s="94"/>
      <c r="R772" s="94"/>
      <c r="S772" s="94"/>
      <c r="T772" s="94"/>
    </row>
    <row r="773" ht="15.75" customHeight="1">
      <c r="A773" s="204"/>
      <c r="B773" s="222"/>
      <c r="C773" s="223"/>
      <c r="D773" s="231"/>
      <c r="E773" s="3"/>
      <c r="F773" s="3"/>
      <c r="G773" s="3"/>
      <c r="H773" s="3"/>
      <c r="J773" s="226"/>
      <c r="K773" s="3"/>
      <c r="L773" s="3"/>
      <c r="O773" s="227"/>
      <c r="Q773" s="94"/>
      <c r="R773" s="94"/>
      <c r="S773" s="94"/>
      <c r="T773" s="94"/>
    </row>
    <row r="774" ht="15.75" customHeight="1">
      <c r="A774" s="204"/>
      <c r="B774" s="222"/>
      <c r="C774" s="223"/>
      <c r="D774" s="231"/>
      <c r="E774" s="3"/>
      <c r="F774" s="3"/>
      <c r="G774" s="3"/>
      <c r="H774" s="3"/>
      <c r="J774" s="226"/>
      <c r="K774" s="3"/>
      <c r="L774" s="3"/>
      <c r="O774" s="227"/>
      <c r="Q774" s="94"/>
      <c r="R774" s="94"/>
      <c r="S774" s="94"/>
      <c r="T774" s="94"/>
    </row>
    <row r="775" ht="15.75" customHeight="1">
      <c r="A775" s="204"/>
      <c r="B775" s="222"/>
      <c r="C775" s="206"/>
      <c r="D775" s="207"/>
      <c r="E775" s="3"/>
      <c r="F775" s="3"/>
      <c r="G775" s="3"/>
      <c r="H775" s="3"/>
      <c r="J775" s="226"/>
      <c r="K775" s="3"/>
      <c r="L775" s="3"/>
      <c r="O775" s="227"/>
      <c r="Q775" s="94"/>
      <c r="R775" s="94"/>
      <c r="S775" s="94"/>
      <c r="T775" s="94"/>
    </row>
    <row r="776" ht="15.75" customHeight="1">
      <c r="A776" s="204"/>
      <c r="B776" s="222"/>
      <c r="C776" s="206"/>
      <c r="D776" s="207"/>
      <c r="E776" s="3"/>
      <c r="F776" s="3"/>
      <c r="G776" s="3"/>
      <c r="H776" s="3"/>
      <c r="J776" s="226"/>
      <c r="K776" s="3"/>
      <c r="L776" s="3"/>
      <c r="O776" s="227"/>
      <c r="Q776" s="94"/>
      <c r="R776" s="94"/>
      <c r="S776" s="94"/>
      <c r="T776" s="94"/>
    </row>
    <row r="777" ht="15.75" customHeight="1">
      <c r="A777" s="204"/>
      <c r="B777" s="222"/>
      <c r="C777" s="206"/>
      <c r="D777" s="207"/>
      <c r="E777" s="3"/>
      <c r="F777" s="3"/>
      <c r="G777" s="3"/>
      <c r="H777" s="3"/>
      <c r="J777" s="226"/>
      <c r="K777" s="3"/>
      <c r="L777" s="3"/>
      <c r="O777" s="227"/>
      <c r="Q777" s="94"/>
      <c r="R777" s="94"/>
      <c r="S777" s="94"/>
      <c r="T777" s="94"/>
    </row>
    <row r="778" ht="15.75" customHeight="1">
      <c r="A778" s="204"/>
      <c r="B778" s="222"/>
      <c r="C778" s="206"/>
      <c r="D778" s="207"/>
      <c r="E778" s="3"/>
      <c r="F778" s="3"/>
      <c r="G778" s="3"/>
      <c r="H778" s="3"/>
      <c r="J778" s="226"/>
      <c r="K778" s="3"/>
      <c r="L778" s="3"/>
      <c r="O778" s="227"/>
      <c r="Q778" s="94"/>
      <c r="R778" s="94"/>
      <c r="S778" s="94"/>
      <c r="T778" s="94"/>
    </row>
    <row r="779" ht="15.75" customHeight="1">
      <c r="A779" s="204"/>
      <c r="B779" s="222"/>
      <c r="C779" s="206"/>
      <c r="D779" s="207"/>
      <c r="E779" s="3"/>
      <c r="F779" s="3"/>
      <c r="G779" s="3"/>
      <c r="H779" s="3"/>
      <c r="J779" s="226"/>
      <c r="K779" s="3"/>
      <c r="L779" s="3"/>
      <c r="O779" s="227"/>
      <c r="Q779" s="94"/>
      <c r="R779" s="94"/>
      <c r="S779" s="94"/>
      <c r="T779" s="94"/>
    </row>
    <row r="780" ht="15.75" customHeight="1">
      <c r="A780" s="204"/>
      <c r="B780" s="222"/>
      <c r="C780" s="206"/>
      <c r="D780" s="207"/>
      <c r="E780" s="3"/>
      <c r="F780" s="3"/>
      <c r="G780" s="3"/>
      <c r="H780" s="3"/>
      <c r="J780" s="226"/>
      <c r="K780" s="3"/>
      <c r="L780" s="3"/>
      <c r="O780" s="227"/>
      <c r="Q780" s="94"/>
      <c r="R780" s="94"/>
      <c r="S780" s="94"/>
      <c r="T780" s="94"/>
    </row>
    <row r="781" ht="15.75" customHeight="1">
      <c r="A781" s="204"/>
      <c r="B781" s="222"/>
      <c r="C781" s="206"/>
      <c r="D781" s="207"/>
      <c r="E781" s="3"/>
      <c r="F781" s="3"/>
      <c r="G781" s="3"/>
      <c r="H781" s="3"/>
      <c r="J781" s="226"/>
      <c r="K781" s="3"/>
      <c r="L781" s="3"/>
      <c r="O781" s="227"/>
      <c r="Q781" s="94"/>
      <c r="R781" s="94"/>
      <c r="S781" s="94"/>
      <c r="T781" s="94"/>
    </row>
    <row r="782" ht="15.75" customHeight="1">
      <c r="A782" s="204"/>
      <c r="B782" s="222"/>
      <c r="C782" s="206"/>
      <c r="D782" s="207"/>
      <c r="E782" s="3"/>
      <c r="F782" s="3"/>
      <c r="G782" s="3"/>
      <c r="H782" s="3"/>
      <c r="J782" s="226"/>
      <c r="K782" s="3"/>
      <c r="L782" s="3"/>
      <c r="O782" s="227"/>
      <c r="Q782" s="94"/>
      <c r="R782" s="94"/>
      <c r="S782" s="94"/>
      <c r="T782" s="94"/>
    </row>
    <row r="783" ht="15.75" customHeight="1">
      <c r="A783" s="204"/>
      <c r="B783" s="222"/>
      <c r="C783" s="206"/>
      <c r="D783" s="207"/>
      <c r="E783" s="3"/>
      <c r="F783" s="3"/>
      <c r="G783" s="3"/>
      <c r="H783" s="3"/>
      <c r="J783" s="226"/>
      <c r="K783" s="3"/>
      <c r="L783" s="3"/>
      <c r="O783" s="227"/>
      <c r="Q783" s="94"/>
      <c r="R783" s="94"/>
      <c r="S783" s="94"/>
      <c r="T783" s="94"/>
    </row>
    <row r="784" ht="15.75" customHeight="1">
      <c r="A784" s="204"/>
      <c r="B784" s="222"/>
      <c r="C784" s="206"/>
      <c r="D784" s="207"/>
      <c r="E784" s="3"/>
      <c r="F784" s="3"/>
      <c r="G784" s="3"/>
      <c r="H784" s="3"/>
      <c r="J784" s="226"/>
      <c r="K784" s="3"/>
      <c r="L784" s="3"/>
      <c r="O784" s="227"/>
      <c r="Q784" s="94"/>
      <c r="R784" s="94"/>
      <c r="S784" s="94"/>
      <c r="T784" s="94"/>
    </row>
    <row r="785" ht="15.75" customHeight="1">
      <c r="A785" s="204"/>
      <c r="B785" s="222"/>
      <c r="C785" s="206"/>
      <c r="D785" s="207"/>
      <c r="E785" s="3"/>
      <c r="F785" s="3"/>
      <c r="G785" s="3"/>
      <c r="H785" s="3"/>
      <c r="J785" s="226"/>
      <c r="K785" s="3"/>
      <c r="L785" s="3"/>
      <c r="O785" s="227"/>
      <c r="Q785" s="94"/>
      <c r="R785" s="94"/>
      <c r="S785" s="94"/>
      <c r="T785" s="94"/>
    </row>
    <row r="786" ht="15.75" customHeight="1">
      <c r="A786" s="204"/>
      <c r="B786" s="222"/>
      <c r="C786" s="206"/>
      <c r="D786" s="207"/>
      <c r="E786" s="3"/>
      <c r="F786" s="3"/>
      <c r="G786" s="3"/>
      <c r="H786" s="3"/>
      <c r="J786" s="226"/>
      <c r="K786" s="3"/>
      <c r="L786" s="3"/>
      <c r="O786" s="227"/>
      <c r="Q786" s="94"/>
      <c r="R786" s="94"/>
      <c r="S786" s="94"/>
      <c r="T786" s="94"/>
    </row>
    <row r="787" ht="15.75" customHeight="1">
      <c r="A787" s="204"/>
      <c r="B787" s="222"/>
      <c r="C787" s="206"/>
      <c r="D787" s="207"/>
      <c r="E787" s="3"/>
      <c r="F787" s="3"/>
      <c r="G787" s="3"/>
      <c r="H787" s="3"/>
      <c r="J787" s="226"/>
      <c r="K787" s="3"/>
      <c r="L787" s="3"/>
      <c r="O787" s="227"/>
      <c r="Q787" s="94"/>
      <c r="R787" s="94"/>
      <c r="S787" s="94"/>
      <c r="T787" s="94"/>
    </row>
    <row r="788" ht="15.75" customHeight="1">
      <c r="A788" s="204"/>
      <c r="B788" s="222"/>
      <c r="C788" s="206"/>
      <c r="D788" s="207"/>
      <c r="E788" s="3"/>
      <c r="F788" s="3"/>
      <c r="G788" s="3"/>
      <c r="H788" s="3"/>
      <c r="J788" s="226"/>
      <c r="K788" s="3"/>
      <c r="L788" s="3"/>
      <c r="O788" s="227"/>
      <c r="Q788" s="94"/>
      <c r="R788" s="94"/>
      <c r="S788" s="94"/>
      <c r="T788" s="94"/>
    </row>
    <row r="789" ht="15.75" customHeight="1">
      <c r="A789" s="204"/>
      <c r="B789" s="222"/>
      <c r="C789" s="206"/>
      <c r="D789" s="207"/>
      <c r="E789" s="3"/>
      <c r="F789" s="3"/>
      <c r="G789" s="3"/>
      <c r="H789" s="3"/>
      <c r="J789" s="226"/>
      <c r="K789" s="3"/>
      <c r="L789" s="3"/>
      <c r="O789" s="227"/>
      <c r="Q789" s="94"/>
      <c r="R789" s="94"/>
      <c r="S789" s="94"/>
      <c r="T789" s="94"/>
    </row>
    <row r="790" ht="15.75" customHeight="1">
      <c r="A790" s="204"/>
      <c r="B790" s="222"/>
      <c r="C790" s="206"/>
      <c r="D790" s="207"/>
      <c r="E790" s="3"/>
      <c r="F790" s="3"/>
      <c r="G790" s="3"/>
      <c r="H790" s="3"/>
      <c r="J790" s="226"/>
      <c r="K790" s="3"/>
      <c r="L790" s="3"/>
      <c r="O790" s="227"/>
      <c r="Q790" s="94"/>
      <c r="R790" s="94"/>
      <c r="S790" s="94"/>
      <c r="T790" s="94"/>
    </row>
    <row r="791" ht="15.75" customHeight="1">
      <c r="A791" s="204"/>
      <c r="B791" s="222"/>
      <c r="C791" s="206"/>
      <c r="D791" s="207"/>
      <c r="E791" s="3"/>
      <c r="F791" s="3"/>
      <c r="G791" s="3"/>
      <c r="H791" s="3"/>
      <c r="J791" s="226"/>
      <c r="K791" s="3"/>
      <c r="L791" s="3"/>
      <c r="O791" s="227"/>
      <c r="Q791" s="94"/>
      <c r="R791" s="94"/>
      <c r="S791" s="94"/>
      <c r="T791" s="94"/>
    </row>
    <row r="792" ht="15.75" customHeight="1">
      <c r="A792" s="204"/>
      <c r="B792" s="222"/>
      <c r="C792" s="206"/>
      <c r="D792" s="207"/>
      <c r="E792" s="3"/>
      <c r="F792" s="3"/>
      <c r="G792" s="3"/>
      <c r="H792" s="3"/>
      <c r="J792" s="226"/>
      <c r="K792" s="3"/>
      <c r="L792" s="3"/>
      <c r="O792" s="227"/>
      <c r="Q792" s="94"/>
      <c r="R792" s="94"/>
      <c r="S792" s="94"/>
      <c r="T792" s="94"/>
    </row>
    <row r="793" ht="15.75" customHeight="1">
      <c r="A793" s="204"/>
      <c r="B793" s="222"/>
      <c r="C793" s="206"/>
      <c r="D793" s="207"/>
      <c r="E793" s="3"/>
      <c r="F793" s="3"/>
      <c r="G793" s="3"/>
      <c r="H793" s="3"/>
      <c r="J793" s="226"/>
      <c r="K793" s="3"/>
      <c r="L793" s="3"/>
      <c r="O793" s="227"/>
      <c r="Q793" s="94"/>
      <c r="R793" s="94"/>
      <c r="S793" s="94"/>
      <c r="T793" s="94"/>
    </row>
    <row r="794" ht="15.75" customHeight="1">
      <c r="A794" s="204"/>
      <c r="B794" s="222"/>
      <c r="C794" s="206"/>
      <c r="D794" s="207"/>
      <c r="E794" s="3"/>
      <c r="F794" s="3"/>
      <c r="G794" s="3"/>
      <c r="H794" s="3"/>
      <c r="J794" s="226"/>
      <c r="K794" s="3"/>
      <c r="L794" s="3"/>
      <c r="O794" s="227"/>
      <c r="Q794" s="94"/>
      <c r="R794" s="94"/>
      <c r="S794" s="94"/>
      <c r="T794" s="94"/>
    </row>
    <row r="795" ht="15.75" customHeight="1">
      <c r="A795" s="204"/>
      <c r="B795" s="222"/>
      <c r="C795" s="206"/>
      <c r="D795" s="207"/>
      <c r="E795" s="3"/>
      <c r="F795" s="3"/>
      <c r="G795" s="3"/>
      <c r="H795" s="3"/>
      <c r="J795" s="226"/>
      <c r="K795" s="3"/>
      <c r="L795" s="3"/>
      <c r="O795" s="227"/>
      <c r="Q795" s="94"/>
      <c r="R795" s="94"/>
      <c r="S795" s="94"/>
      <c r="T795" s="94"/>
    </row>
    <row r="796" ht="15.75" customHeight="1">
      <c r="A796" s="204"/>
      <c r="B796" s="222"/>
      <c r="C796" s="206"/>
      <c r="D796" s="207"/>
      <c r="E796" s="3"/>
      <c r="F796" s="3"/>
      <c r="G796" s="3"/>
      <c r="H796" s="3"/>
      <c r="J796" s="226"/>
      <c r="K796" s="3"/>
      <c r="L796" s="3"/>
      <c r="O796" s="227"/>
      <c r="Q796" s="94"/>
      <c r="R796" s="94"/>
      <c r="S796" s="94"/>
      <c r="T796" s="94"/>
    </row>
    <row r="797" ht="15.75" customHeight="1">
      <c r="A797" s="204"/>
      <c r="B797" s="222"/>
      <c r="C797" s="206"/>
      <c r="D797" s="207"/>
      <c r="E797" s="3"/>
      <c r="F797" s="3"/>
      <c r="G797" s="3"/>
      <c r="H797" s="3"/>
      <c r="J797" s="226"/>
      <c r="K797" s="3"/>
      <c r="L797" s="3"/>
      <c r="O797" s="227"/>
      <c r="Q797" s="94"/>
      <c r="R797" s="94"/>
      <c r="S797" s="94"/>
      <c r="T797" s="94"/>
    </row>
    <row r="798" ht="15.75" customHeight="1">
      <c r="A798" s="204"/>
      <c r="B798" s="222"/>
      <c r="C798" s="206"/>
      <c r="D798" s="207"/>
      <c r="E798" s="3"/>
      <c r="F798" s="3"/>
      <c r="G798" s="3"/>
      <c r="H798" s="3"/>
      <c r="J798" s="226"/>
      <c r="K798" s="3"/>
      <c r="L798" s="3"/>
      <c r="O798" s="227"/>
      <c r="Q798" s="94"/>
      <c r="R798" s="94"/>
      <c r="S798" s="94"/>
      <c r="T798" s="94"/>
    </row>
    <row r="799" ht="15.75" customHeight="1">
      <c r="A799" s="204"/>
      <c r="B799" s="222"/>
      <c r="C799" s="206"/>
      <c r="D799" s="207"/>
      <c r="E799" s="3"/>
      <c r="F799" s="3"/>
      <c r="G799" s="3"/>
      <c r="H799" s="3"/>
      <c r="J799" s="226"/>
      <c r="K799" s="3"/>
      <c r="L799" s="3"/>
      <c r="O799" s="227"/>
      <c r="Q799" s="94"/>
      <c r="R799" s="94"/>
      <c r="S799" s="94"/>
      <c r="T799" s="94"/>
    </row>
    <row r="800" ht="15.75" customHeight="1">
      <c r="A800" s="204"/>
      <c r="B800" s="222"/>
      <c r="C800" s="206"/>
      <c r="D800" s="207"/>
      <c r="E800" s="3"/>
      <c r="F800" s="3"/>
      <c r="G800" s="3"/>
      <c r="H800" s="3"/>
      <c r="J800" s="226"/>
      <c r="K800" s="3"/>
      <c r="L800" s="3"/>
      <c r="O800" s="227"/>
      <c r="Q800" s="94"/>
      <c r="R800" s="94"/>
      <c r="S800" s="94"/>
      <c r="T800" s="94"/>
    </row>
    <row r="801" ht="15.75" customHeight="1">
      <c r="A801" s="204"/>
      <c r="B801" s="222"/>
      <c r="C801" s="206"/>
      <c r="D801" s="207"/>
      <c r="E801" s="3"/>
      <c r="F801" s="3"/>
      <c r="G801" s="3"/>
      <c r="H801" s="3"/>
      <c r="J801" s="226"/>
      <c r="K801" s="3"/>
      <c r="L801" s="3"/>
      <c r="O801" s="227"/>
      <c r="Q801" s="94"/>
      <c r="R801" s="94"/>
      <c r="S801" s="94"/>
      <c r="T801" s="94"/>
    </row>
    <row r="802" ht="15.75" customHeight="1">
      <c r="A802" s="204"/>
      <c r="B802" s="222"/>
      <c r="C802" s="206"/>
      <c r="D802" s="207"/>
      <c r="E802" s="3"/>
      <c r="F802" s="3"/>
      <c r="G802" s="3"/>
      <c r="H802" s="3"/>
      <c r="J802" s="226"/>
      <c r="K802" s="3"/>
      <c r="L802" s="3"/>
      <c r="O802" s="227"/>
      <c r="Q802" s="94"/>
      <c r="R802" s="94"/>
      <c r="S802" s="94"/>
      <c r="T802" s="94"/>
    </row>
    <row r="803" ht="15.75" customHeight="1">
      <c r="A803" s="204"/>
      <c r="B803" s="222"/>
      <c r="C803" s="206"/>
      <c r="D803" s="207"/>
      <c r="E803" s="3"/>
      <c r="F803" s="3"/>
      <c r="G803" s="3"/>
      <c r="H803" s="3"/>
      <c r="J803" s="226"/>
      <c r="K803" s="3"/>
      <c r="L803" s="3"/>
      <c r="O803" s="227"/>
      <c r="Q803" s="94"/>
      <c r="R803" s="94"/>
      <c r="S803" s="94"/>
      <c r="T803" s="94"/>
    </row>
    <row r="804" ht="15.75" customHeight="1">
      <c r="A804" s="204"/>
      <c r="B804" s="222"/>
      <c r="C804" s="206"/>
      <c r="D804" s="207"/>
      <c r="E804" s="3"/>
      <c r="F804" s="3"/>
      <c r="G804" s="3"/>
      <c r="H804" s="3"/>
      <c r="J804" s="226"/>
      <c r="K804" s="3"/>
      <c r="L804" s="3"/>
      <c r="O804" s="227"/>
      <c r="Q804" s="94"/>
      <c r="R804" s="94"/>
      <c r="S804" s="94"/>
      <c r="T804" s="94"/>
    </row>
    <row r="805" ht="15.75" customHeight="1">
      <c r="A805" s="204"/>
      <c r="B805" s="222"/>
      <c r="C805" s="206"/>
      <c r="D805" s="207"/>
      <c r="E805" s="3"/>
      <c r="F805" s="3"/>
      <c r="G805" s="3"/>
      <c r="H805" s="3"/>
      <c r="J805" s="226"/>
      <c r="K805" s="3"/>
      <c r="L805" s="3"/>
      <c r="O805" s="227"/>
      <c r="Q805" s="94"/>
      <c r="R805" s="94"/>
      <c r="S805" s="94"/>
      <c r="T805" s="94"/>
    </row>
    <row r="806" ht="15.75" customHeight="1">
      <c r="A806" s="204"/>
      <c r="B806" s="222"/>
      <c r="C806" s="206"/>
      <c r="D806" s="207"/>
      <c r="E806" s="3"/>
      <c r="F806" s="3"/>
      <c r="G806" s="3"/>
      <c r="H806" s="3"/>
      <c r="J806" s="226"/>
      <c r="K806" s="3"/>
      <c r="L806" s="3"/>
      <c r="O806" s="227"/>
      <c r="Q806" s="94"/>
      <c r="R806" s="94"/>
      <c r="S806" s="94"/>
      <c r="T806" s="94"/>
    </row>
    <row r="807" ht="15.75" customHeight="1">
      <c r="A807" s="204"/>
      <c r="B807" s="222"/>
      <c r="C807" s="206"/>
      <c r="D807" s="207"/>
      <c r="E807" s="3"/>
      <c r="F807" s="3"/>
      <c r="G807" s="3"/>
      <c r="H807" s="3"/>
      <c r="J807" s="226"/>
      <c r="K807" s="3"/>
      <c r="L807" s="3"/>
      <c r="O807" s="227"/>
      <c r="Q807" s="94"/>
      <c r="R807" s="94"/>
      <c r="S807" s="94"/>
      <c r="T807" s="94"/>
    </row>
    <row r="808" ht="15.75" customHeight="1">
      <c r="A808" s="204"/>
      <c r="B808" s="222"/>
      <c r="C808" s="206"/>
      <c r="D808" s="207"/>
      <c r="E808" s="3"/>
      <c r="F808" s="3"/>
      <c r="G808" s="3"/>
      <c r="H808" s="3"/>
      <c r="J808" s="226"/>
      <c r="K808" s="3"/>
      <c r="L808" s="3"/>
      <c r="O808" s="227"/>
      <c r="Q808" s="94"/>
      <c r="R808" s="94"/>
      <c r="S808" s="94"/>
      <c r="T808" s="94"/>
    </row>
    <row r="809" ht="15.75" customHeight="1">
      <c r="A809" s="204"/>
      <c r="B809" s="222"/>
      <c r="C809" s="206"/>
      <c r="D809" s="207"/>
      <c r="E809" s="3"/>
      <c r="F809" s="3"/>
      <c r="G809" s="3"/>
      <c r="H809" s="3"/>
      <c r="J809" s="226"/>
      <c r="K809" s="3"/>
      <c r="L809" s="3"/>
      <c r="O809" s="227"/>
      <c r="Q809" s="94"/>
      <c r="R809" s="94"/>
      <c r="S809" s="94"/>
      <c r="T809" s="94"/>
    </row>
    <row r="810" ht="15.75" customHeight="1">
      <c r="A810" s="204"/>
      <c r="B810" s="222"/>
      <c r="C810" s="206"/>
      <c r="D810" s="207"/>
      <c r="E810" s="3"/>
      <c r="F810" s="3"/>
      <c r="G810" s="3"/>
      <c r="H810" s="3"/>
      <c r="J810" s="226"/>
      <c r="K810" s="3"/>
      <c r="L810" s="3"/>
      <c r="O810" s="227"/>
      <c r="Q810" s="94"/>
      <c r="R810" s="94"/>
      <c r="S810" s="94"/>
      <c r="T810" s="94"/>
    </row>
    <row r="811" ht="15.75" customHeight="1">
      <c r="A811" s="204"/>
      <c r="B811" s="222"/>
      <c r="C811" s="206"/>
      <c r="D811" s="207"/>
      <c r="E811" s="3"/>
      <c r="F811" s="3"/>
      <c r="G811" s="3"/>
      <c r="H811" s="3"/>
      <c r="J811" s="226"/>
      <c r="K811" s="3"/>
      <c r="L811" s="3"/>
      <c r="O811" s="227"/>
      <c r="Q811" s="94"/>
      <c r="R811" s="94"/>
      <c r="S811" s="94"/>
      <c r="T811" s="94"/>
    </row>
    <row r="812" ht="15.75" customHeight="1">
      <c r="A812" s="204"/>
      <c r="B812" s="222"/>
      <c r="C812" s="206"/>
      <c r="D812" s="207"/>
      <c r="E812" s="3"/>
      <c r="F812" s="3"/>
      <c r="G812" s="3"/>
      <c r="H812" s="3"/>
      <c r="J812" s="226"/>
      <c r="K812" s="3"/>
      <c r="L812" s="3"/>
      <c r="O812" s="227"/>
      <c r="Q812" s="94"/>
      <c r="R812" s="94"/>
      <c r="S812" s="94"/>
      <c r="T812" s="94"/>
    </row>
    <row r="813" ht="15.75" customHeight="1">
      <c r="A813" s="204"/>
      <c r="B813" s="222"/>
      <c r="C813" s="206"/>
      <c r="D813" s="207"/>
      <c r="E813" s="3"/>
      <c r="F813" s="3"/>
      <c r="G813" s="3"/>
      <c r="H813" s="3"/>
      <c r="J813" s="226"/>
      <c r="K813" s="3"/>
      <c r="L813" s="3"/>
      <c r="O813" s="227"/>
      <c r="Q813" s="94"/>
      <c r="R813" s="94"/>
      <c r="S813" s="94"/>
      <c r="T813" s="94"/>
    </row>
    <row r="814" ht="15.75" customHeight="1">
      <c r="A814" s="204"/>
      <c r="B814" s="222"/>
      <c r="C814" s="206"/>
      <c r="D814" s="207"/>
      <c r="E814" s="3"/>
      <c r="F814" s="3"/>
      <c r="G814" s="3"/>
      <c r="H814" s="3"/>
      <c r="J814" s="226"/>
      <c r="K814" s="3"/>
      <c r="L814" s="3"/>
      <c r="O814" s="227"/>
      <c r="Q814" s="94"/>
      <c r="R814" s="94"/>
      <c r="S814" s="94"/>
      <c r="T814" s="94"/>
    </row>
    <row r="815" ht="15.75" customHeight="1">
      <c r="A815" s="204"/>
      <c r="B815" s="222"/>
      <c r="C815" s="206"/>
      <c r="D815" s="207"/>
      <c r="E815" s="3"/>
      <c r="F815" s="3"/>
      <c r="G815" s="3"/>
      <c r="H815" s="3"/>
      <c r="J815" s="226"/>
      <c r="K815" s="3"/>
      <c r="L815" s="3"/>
      <c r="O815" s="227"/>
      <c r="Q815" s="94"/>
      <c r="R815" s="94"/>
      <c r="S815" s="94"/>
      <c r="T815" s="94"/>
    </row>
    <row r="816" ht="15.75" customHeight="1">
      <c r="A816" s="204"/>
      <c r="B816" s="222"/>
      <c r="C816" s="206"/>
      <c r="D816" s="207"/>
      <c r="E816" s="3"/>
      <c r="F816" s="3"/>
      <c r="G816" s="3"/>
      <c r="H816" s="3"/>
      <c r="J816" s="226"/>
      <c r="K816" s="3"/>
      <c r="L816" s="3"/>
      <c r="O816" s="227"/>
      <c r="Q816" s="94"/>
      <c r="R816" s="94"/>
      <c r="S816" s="94"/>
      <c r="T816" s="94"/>
    </row>
    <row r="817" ht="15.75" customHeight="1">
      <c r="A817" s="204"/>
      <c r="B817" s="222"/>
      <c r="C817" s="206"/>
      <c r="D817" s="207"/>
      <c r="E817" s="3"/>
      <c r="F817" s="3"/>
      <c r="G817" s="3"/>
      <c r="H817" s="3"/>
      <c r="J817" s="226"/>
      <c r="K817" s="3"/>
      <c r="L817" s="3"/>
      <c r="O817" s="227"/>
      <c r="Q817" s="94"/>
      <c r="R817" s="94"/>
      <c r="S817" s="94"/>
      <c r="T817" s="94"/>
    </row>
    <row r="818" ht="15.75" customHeight="1">
      <c r="A818" s="204"/>
      <c r="B818" s="222"/>
      <c r="C818" s="206"/>
      <c r="D818" s="207"/>
      <c r="E818" s="3"/>
      <c r="F818" s="3"/>
      <c r="G818" s="3"/>
      <c r="H818" s="3"/>
      <c r="J818" s="226"/>
      <c r="K818" s="3"/>
      <c r="L818" s="3"/>
      <c r="O818" s="227"/>
      <c r="Q818" s="94"/>
      <c r="R818" s="94"/>
      <c r="S818" s="94"/>
      <c r="T818" s="94"/>
    </row>
    <row r="819" ht="15.75" customHeight="1">
      <c r="A819" s="204"/>
      <c r="B819" s="222"/>
      <c r="C819" s="206"/>
      <c r="D819" s="207"/>
      <c r="E819" s="3"/>
      <c r="F819" s="3"/>
      <c r="G819" s="3"/>
      <c r="H819" s="3"/>
      <c r="J819" s="226"/>
      <c r="K819" s="3"/>
      <c r="L819" s="3"/>
      <c r="O819" s="227"/>
      <c r="Q819" s="94"/>
      <c r="R819" s="94"/>
      <c r="S819" s="94"/>
      <c r="T819" s="94"/>
    </row>
    <row r="820" ht="15.75" customHeight="1">
      <c r="A820" s="204"/>
      <c r="B820" s="222"/>
      <c r="C820" s="206"/>
      <c r="D820" s="207"/>
      <c r="E820" s="3"/>
      <c r="F820" s="3"/>
      <c r="G820" s="3"/>
      <c r="H820" s="3"/>
      <c r="J820" s="226"/>
      <c r="K820" s="3"/>
      <c r="L820" s="3"/>
      <c r="O820" s="227"/>
      <c r="Q820" s="94"/>
      <c r="R820" s="94"/>
      <c r="S820" s="94"/>
      <c r="T820" s="94"/>
    </row>
    <row r="821" ht="15.75" customHeight="1">
      <c r="A821" s="204"/>
      <c r="B821" s="222"/>
      <c r="C821" s="206"/>
      <c r="D821" s="207"/>
      <c r="E821" s="3"/>
      <c r="F821" s="3"/>
      <c r="G821" s="3"/>
      <c r="H821" s="3"/>
      <c r="J821" s="226"/>
      <c r="K821" s="3"/>
      <c r="L821" s="3"/>
      <c r="O821" s="227"/>
      <c r="Q821" s="94"/>
      <c r="R821" s="94"/>
      <c r="S821" s="94"/>
      <c r="T821" s="94"/>
    </row>
    <row r="822" ht="15.75" customHeight="1">
      <c r="A822" s="204"/>
      <c r="B822" s="222"/>
      <c r="C822" s="206"/>
      <c r="D822" s="207"/>
      <c r="E822" s="3"/>
      <c r="F822" s="3"/>
      <c r="G822" s="3"/>
      <c r="H822" s="3"/>
      <c r="J822" s="226"/>
      <c r="K822" s="3"/>
      <c r="L822" s="3"/>
      <c r="O822" s="227"/>
      <c r="Q822" s="94"/>
      <c r="R822" s="94"/>
      <c r="S822" s="94"/>
      <c r="T822" s="94"/>
    </row>
    <row r="823" ht="15.75" customHeight="1">
      <c r="A823" s="204"/>
      <c r="B823" s="222"/>
      <c r="C823" s="206"/>
      <c r="D823" s="207"/>
      <c r="E823" s="3"/>
      <c r="F823" s="3"/>
      <c r="G823" s="3"/>
      <c r="H823" s="3"/>
      <c r="J823" s="226"/>
      <c r="K823" s="3"/>
      <c r="L823" s="3"/>
      <c r="O823" s="227"/>
      <c r="Q823" s="94"/>
      <c r="R823" s="94"/>
      <c r="S823" s="94"/>
      <c r="T823" s="94"/>
    </row>
    <row r="824" ht="15.75" customHeight="1">
      <c r="A824" s="204"/>
      <c r="B824" s="222"/>
      <c r="C824" s="206"/>
      <c r="D824" s="207"/>
      <c r="E824" s="3"/>
      <c r="F824" s="3"/>
      <c r="G824" s="3"/>
      <c r="H824" s="3"/>
      <c r="J824" s="226"/>
      <c r="K824" s="3"/>
      <c r="L824" s="3"/>
      <c r="O824" s="227"/>
      <c r="Q824" s="94"/>
      <c r="R824" s="94"/>
      <c r="S824" s="94"/>
      <c r="T824" s="94"/>
    </row>
    <row r="825" ht="15.75" customHeight="1">
      <c r="A825" s="204"/>
      <c r="B825" s="222"/>
      <c r="C825" s="206"/>
      <c r="D825" s="207"/>
      <c r="E825" s="3"/>
      <c r="F825" s="3"/>
      <c r="G825" s="3"/>
      <c r="H825" s="3"/>
      <c r="J825" s="226"/>
      <c r="K825" s="3"/>
      <c r="L825" s="3"/>
      <c r="O825" s="227"/>
      <c r="Q825" s="94"/>
      <c r="R825" s="94"/>
      <c r="S825" s="94"/>
      <c r="T825" s="94"/>
    </row>
    <row r="826" ht="15.75" customHeight="1">
      <c r="A826" s="204"/>
      <c r="B826" s="222"/>
      <c r="C826" s="206"/>
      <c r="D826" s="207"/>
      <c r="E826" s="3"/>
      <c r="F826" s="3"/>
      <c r="G826" s="3"/>
      <c r="H826" s="3"/>
      <c r="J826" s="226"/>
      <c r="K826" s="3"/>
      <c r="L826" s="3"/>
      <c r="O826" s="227"/>
      <c r="Q826" s="94"/>
      <c r="R826" s="94"/>
      <c r="S826" s="94"/>
      <c r="T826" s="94"/>
    </row>
    <row r="827" ht="15.75" customHeight="1">
      <c r="A827" s="204"/>
      <c r="B827" s="222"/>
      <c r="C827" s="206"/>
      <c r="D827" s="207"/>
      <c r="E827" s="3"/>
      <c r="F827" s="3"/>
      <c r="G827" s="3"/>
      <c r="H827" s="3"/>
      <c r="J827" s="226"/>
      <c r="K827" s="3"/>
      <c r="L827" s="3"/>
      <c r="O827" s="227"/>
      <c r="Q827" s="94"/>
      <c r="R827" s="94"/>
      <c r="S827" s="94"/>
      <c r="T827" s="94"/>
    </row>
    <row r="828" ht="15.75" customHeight="1">
      <c r="A828" s="204"/>
      <c r="B828" s="222"/>
      <c r="C828" s="206"/>
      <c r="D828" s="207"/>
      <c r="E828" s="3"/>
      <c r="F828" s="3"/>
      <c r="G828" s="3"/>
      <c r="H828" s="3"/>
      <c r="J828" s="226"/>
      <c r="K828" s="3"/>
      <c r="L828" s="3"/>
      <c r="O828" s="227"/>
      <c r="Q828" s="94"/>
      <c r="R828" s="94"/>
      <c r="S828" s="94"/>
      <c r="T828" s="94"/>
    </row>
    <row r="829" ht="15.75" customHeight="1">
      <c r="A829" s="204"/>
      <c r="B829" s="222"/>
      <c r="C829" s="206"/>
      <c r="D829" s="207"/>
      <c r="E829" s="3"/>
      <c r="F829" s="3"/>
      <c r="G829" s="3"/>
      <c r="H829" s="3"/>
      <c r="J829" s="226"/>
      <c r="K829" s="3"/>
      <c r="L829" s="3"/>
      <c r="O829" s="227"/>
      <c r="Q829" s="94"/>
      <c r="R829" s="94"/>
      <c r="S829" s="94"/>
      <c r="T829" s="94"/>
    </row>
    <row r="830" ht="15.75" customHeight="1">
      <c r="A830" s="204"/>
      <c r="B830" s="222"/>
      <c r="C830" s="206"/>
      <c r="D830" s="207"/>
      <c r="E830" s="3"/>
      <c r="F830" s="3"/>
      <c r="G830" s="3"/>
      <c r="H830" s="3"/>
      <c r="J830" s="226"/>
      <c r="K830" s="3"/>
      <c r="L830" s="3"/>
      <c r="O830" s="227"/>
      <c r="Q830" s="94"/>
      <c r="R830" s="94"/>
      <c r="S830" s="94"/>
      <c r="T830" s="94"/>
    </row>
    <row r="831" ht="15.75" customHeight="1">
      <c r="A831" s="204"/>
      <c r="B831" s="222"/>
      <c r="C831" s="206"/>
      <c r="D831" s="207"/>
      <c r="E831" s="3"/>
      <c r="F831" s="3"/>
      <c r="G831" s="3"/>
      <c r="H831" s="3"/>
      <c r="J831" s="226"/>
      <c r="K831" s="3"/>
      <c r="L831" s="3"/>
      <c r="O831" s="227"/>
      <c r="Q831" s="94"/>
      <c r="R831" s="94"/>
      <c r="S831" s="94"/>
      <c r="T831" s="94"/>
    </row>
    <row r="832" ht="15.75" customHeight="1">
      <c r="A832" s="204"/>
      <c r="B832" s="222"/>
      <c r="C832" s="206"/>
      <c r="D832" s="207"/>
      <c r="E832" s="3"/>
      <c r="F832" s="3"/>
      <c r="G832" s="3"/>
      <c r="H832" s="3"/>
      <c r="J832" s="226"/>
      <c r="K832" s="3"/>
      <c r="L832" s="3"/>
      <c r="O832" s="227"/>
      <c r="Q832" s="94"/>
      <c r="R832" s="94"/>
      <c r="S832" s="94"/>
      <c r="T832" s="94"/>
    </row>
    <row r="833" ht="15.75" customHeight="1">
      <c r="A833" s="204"/>
      <c r="B833" s="222"/>
      <c r="C833" s="206"/>
      <c r="D833" s="207"/>
      <c r="E833" s="3"/>
      <c r="F833" s="3"/>
      <c r="G833" s="3"/>
      <c r="H833" s="3"/>
      <c r="J833" s="226"/>
      <c r="K833" s="3"/>
      <c r="L833" s="3"/>
      <c r="O833" s="227"/>
      <c r="Q833" s="94"/>
      <c r="R833" s="94"/>
      <c r="S833" s="94"/>
      <c r="T833" s="94"/>
    </row>
    <row r="834" ht="15.75" customHeight="1">
      <c r="A834" s="204"/>
      <c r="B834" s="222"/>
      <c r="C834" s="206"/>
      <c r="D834" s="207"/>
      <c r="E834" s="3"/>
      <c r="F834" s="3"/>
      <c r="G834" s="3"/>
      <c r="H834" s="3"/>
      <c r="J834" s="226"/>
      <c r="K834" s="3"/>
      <c r="L834" s="3"/>
      <c r="O834" s="227"/>
      <c r="Q834" s="94"/>
      <c r="R834" s="94"/>
      <c r="S834" s="94"/>
      <c r="T834" s="94"/>
    </row>
    <row r="835" ht="15.75" customHeight="1">
      <c r="A835" s="204"/>
      <c r="B835" s="222"/>
      <c r="C835" s="206"/>
      <c r="D835" s="207"/>
      <c r="E835" s="3"/>
      <c r="F835" s="3"/>
      <c r="G835" s="3"/>
      <c r="H835" s="3"/>
      <c r="J835" s="226"/>
      <c r="K835" s="3"/>
      <c r="L835" s="3"/>
      <c r="O835" s="227"/>
      <c r="Q835" s="94"/>
      <c r="R835" s="94"/>
      <c r="S835" s="94"/>
      <c r="T835" s="94"/>
    </row>
    <row r="836" ht="15.75" customHeight="1">
      <c r="A836" s="204"/>
      <c r="B836" s="222"/>
      <c r="C836" s="206"/>
      <c r="D836" s="207"/>
      <c r="E836" s="3"/>
      <c r="F836" s="3"/>
      <c r="G836" s="3"/>
      <c r="H836" s="3"/>
      <c r="J836" s="226"/>
      <c r="K836" s="3"/>
      <c r="L836" s="3"/>
      <c r="O836" s="227"/>
      <c r="Q836" s="94"/>
      <c r="R836" s="94"/>
      <c r="S836" s="94"/>
      <c r="T836" s="94"/>
    </row>
    <row r="837" ht="15.75" customHeight="1">
      <c r="A837" s="204"/>
      <c r="B837" s="222"/>
      <c r="C837" s="206"/>
      <c r="D837" s="207"/>
      <c r="E837" s="3"/>
      <c r="F837" s="3"/>
      <c r="G837" s="3"/>
      <c r="H837" s="3"/>
      <c r="J837" s="226"/>
      <c r="K837" s="3"/>
      <c r="L837" s="3"/>
      <c r="O837" s="227"/>
      <c r="Q837" s="94"/>
      <c r="R837" s="94"/>
      <c r="S837" s="94"/>
      <c r="T837" s="94"/>
    </row>
    <row r="838" ht="15.75" customHeight="1">
      <c r="A838" s="204"/>
      <c r="B838" s="222"/>
      <c r="C838" s="206"/>
      <c r="D838" s="207"/>
      <c r="E838" s="3"/>
      <c r="F838" s="3"/>
      <c r="G838" s="3"/>
      <c r="H838" s="3"/>
      <c r="J838" s="226"/>
      <c r="K838" s="3"/>
      <c r="L838" s="3"/>
      <c r="O838" s="227"/>
      <c r="Q838" s="94"/>
      <c r="R838" s="94"/>
      <c r="S838" s="94"/>
      <c r="T838" s="94"/>
    </row>
    <row r="839" ht="15.75" customHeight="1">
      <c r="A839" s="204"/>
      <c r="B839" s="222"/>
      <c r="C839" s="206"/>
      <c r="D839" s="207"/>
      <c r="E839" s="3"/>
      <c r="F839" s="3"/>
      <c r="G839" s="3"/>
      <c r="H839" s="3"/>
      <c r="J839" s="226"/>
      <c r="K839" s="3"/>
      <c r="L839" s="3"/>
      <c r="O839" s="227"/>
      <c r="Q839" s="94"/>
      <c r="R839" s="94"/>
      <c r="S839" s="94"/>
      <c r="T839" s="94"/>
    </row>
    <row r="840" ht="15.75" customHeight="1">
      <c r="A840" s="204"/>
      <c r="B840" s="222"/>
      <c r="C840" s="206"/>
      <c r="D840" s="207"/>
      <c r="E840" s="3"/>
      <c r="F840" s="3"/>
      <c r="G840" s="3"/>
      <c r="H840" s="3"/>
      <c r="J840" s="226"/>
      <c r="K840" s="3"/>
      <c r="L840" s="3"/>
      <c r="O840" s="227"/>
      <c r="Q840" s="94"/>
      <c r="R840" s="94"/>
      <c r="S840" s="94"/>
      <c r="T840" s="94"/>
    </row>
    <row r="841" ht="15.75" customHeight="1">
      <c r="A841" s="204"/>
      <c r="B841" s="222"/>
      <c r="C841" s="206"/>
      <c r="D841" s="207"/>
      <c r="E841" s="3"/>
      <c r="F841" s="3"/>
      <c r="G841" s="3"/>
      <c r="H841" s="3"/>
      <c r="J841" s="226"/>
      <c r="K841" s="3"/>
      <c r="L841" s="3"/>
      <c r="O841" s="227"/>
      <c r="Q841" s="94"/>
      <c r="R841" s="94"/>
      <c r="S841" s="94"/>
      <c r="T841" s="94"/>
    </row>
    <row r="842" ht="15.75" customHeight="1">
      <c r="A842" s="204"/>
      <c r="B842" s="222"/>
      <c r="C842" s="206"/>
      <c r="D842" s="207"/>
      <c r="E842" s="3"/>
      <c r="F842" s="3"/>
      <c r="G842" s="3"/>
      <c r="H842" s="3"/>
      <c r="J842" s="226"/>
      <c r="K842" s="3"/>
      <c r="L842" s="3"/>
      <c r="O842" s="227"/>
      <c r="Q842" s="94"/>
      <c r="R842" s="94"/>
      <c r="S842" s="94"/>
      <c r="T842" s="94"/>
    </row>
    <row r="843" ht="15.75" customHeight="1">
      <c r="A843" s="204"/>
      <c r="B843" s="222"/>
      <c r="C843" s="206"/>
      <c r="D843" s="207"/>
      <c r="E843" s="3"/>
      <c r="F843" s="3"/>
      <c r="G843" s="3"/>
      <c r="H843" s="3"/>
      <c r="J843" s="226"/>
      <c r="K843" s="3"/>
      <c r="L843" s="3"/>
      <c r="O843" s="227"/>
      <c r="Q843" s="94"/>
      <c r="R843" s="94"/>
      <c r="S843" s="94"/>
      <c r="T843" s="94"/>
    </row>
    <row r="844" ht="15.75" customHeight="1">
      <c r="A844" s="204"/>
      <c r="B844" s="222"/>
      <c r="C844" s="206"/>
      <c r="D844" s="207"/>
      <c r="E844" s="3"/>
      <c r="F844" s="3"/>
      <c r="G844" s="3"/>
      <c r="H844" s="3"/>
      <c r="J844" s="226"/>
      <c r="K844" s="3"/>
      <c r="L844" s="3"/>
      <c r="O844" s="227"/>
      <c r="Q844" s="94"/>
      <c r="R844" s="94"/>
      <c r="S844" s="94"/>
      <c r="T844" s="94"/>
    </row>
    <row r="845" ht="15.75" customHeight="1">
      <c r="A845" s="204"/>
      <c r="B845" s="222"/>
      <c r="C845" s="206"/>
      <c r="D845" s="207"/>
      <c r="E845" s="3"/>
      <c r="F845" s="3"/>
      <c r="G845" s="3"/>
      <c r="H845" s="3"/>
      <c r="J845" s="226"/>
      <c r="K845" s="3"/>
      <c r="L845" s="3"/>
      <c r="O845" s="227"/>
      <c r="Q845" s="94"/>
      <c r="R845" s="94"/>
      <c r="S845" s="94"/>
      <c r="T845" s="94"/>
    </row>
    <row r="846" ht="15.75" customHeight="1">
      <c r="A846" s="204"/>
      <c r="B846" s="222"/>
      <c r="C846" s="206"/>
      <c r="D846" s="207"/>
      <c r="E846" s="3"/>
      <c r="F846" s="3"/>
      <c r="G846" s="3"/>
      <c r="H846" s="3"/>
      <c r="J846" s="226"/>
      <c r="K846" s="3"/>
      <c r="L846" s="3"/>
      <c r="O846" s="227"/>
      <c r="Q846" s="94"/>
      <c r="R846" s="94"/>
      <c r="S846" s="94"/>
      <c r="T846" s="94"/>
    </row>
    <row r="847" ht="15.75" customHeight="1">
      <c r="A847" s="204"/>
      <c r="B847" s="222"/>
      <c r="C847" s="206"/>
      <c r="D847" s="207"/>
      <c r="E847" s="3"/>
      <c r="F847" s="3"/>
      <c r="G847" s="3"/>
      <c r="H847" s="3"/>
      <c r="J847" s="226"/>
      <c r="K847" s="3"/>
      <c r="L847" s="3"/>
      <c r="O847" s="227"/>
      <c r="Q847" s="94"/>
      <c r="R847" s="94"/>
      <c r="S847" s="94"/>
      <c r="T847" s="94"/>
    </row>
    <row r="848" ht="15.75" customHeight="1">
      <c r="A848" s="204"/>
      <c r="B848" s="222"/>
      <c r="C848" s="206"/>
      <c r="D848" s="207"/>
      <c r="E848" s="3"/>
      <c r="F848" s="3"/>
      <c r="G848" s="3"/>
      <c r="H848" s="3"/>
      <c r="J848" s="226"/>
      <c r="K848" s="3"/>
      <c r="L848" s="3"/>
      <c r="O848" s="227"/>
      <c r="Q848" s="94"/>
      <c r="R848" s="94"/>
      <c r="S848" s="94"/>
      <c r="T848" s="94"/>
    </row>
    <row r="849" ht="15.75" customHeight="1">
      <c r="A849" s="204"/>
      <c r="B849" s="222"/>
      <c r="C849" s="206"/>
      <c r="D849" s="207"/>
      <c r="E849" s="3"/>
      <c r="F849" s="3"/>
      <c r="G849" s="3"/>
      <c r="H849" s="3"/>
      <c r="J849" s="226"/>
      <c r="K849" s="3"/>
      <c r="L849" s="3"/>
      <c r="O849" s="227"/>
      <c r="Q849" s="94"/>
      <c r="R849" s="94"/>
      <c r="S849" s="94"/>
      <c r="T849" s="94"/>
    </row>
    <row r="850" ht="15.75" customHeight="1">
      <c r="A850" s="204"/>
      <c r="B850" s="222"/>
      <c r="C850" s="206"/>
      <c r="D850" s="207"/>
      <c r="E850" s="3"/>
      <c r="F850" s="3"/>
      <c r="G850" s="3"/>
      <c r="H850" s="3"/>
      <c r="J850" s="226"/>
      <c r="K850" s="3"/>
      <c r="L850" s="3"/>
      <c r="O850" s="227"/>
      <c r="Q850" s="94"/>
      <c r="R850" s="94"/>
      <c r="S850" s="94"/>
      <c r="T850" s="94"/>
    </row>
    <row r="851" ht="15.75" customHeight="1">
      <c r="A851" s="204"/>
      <c r="B851" s="222"/>
      <c r="C851" s="206"/>
      <c r="D851" s="207"/>
      <c r="E851" s="3"/>
      <c r="F851" s="3"/>
      <c r="G851" s="3"/>
      <c r="H851" s="3"/>
      <c r="J851" s="226"/>
      <c r="K851" s="3"/>
      <c r="L851" s="3"/>
      <c r="O851" s="227"/>
      <c r="Q851" s="94"/>
      <c r="R851" s="94"/>
      <c r="S851" s="94"/>
      <c r="T851" s="94"/>
    </row>
    <row r="852" ht="15.75" customHeight="1">
      <c r="A852" s="204"/>
      <c r="B852" s="222"/>
      <c r="C852" s="206"/>
      <c r="D852" s="207"/>
      <c r="E852" s="3"/>
      <c r="F852" s="3"/>
      <c r="G852" s="3"/>
      <c r="H852" s="3"/>
      <c r="J852" s="226"/>
      <c r="K852" s="3"/>
      <c r="L852" s="3"/>
      <c r="O852" s="227"/>
      <c r="Q852" s="94"/>
      <c r="R852" s="94"/>
      <c r="S852" s="94"/>
      <c r="T852" s="94"/>
    </row>
    <row r="853" ht="15.75" customHeight="1">
      <c r="A853" s="204"/>
      <c r="B853" s="222"/>
      <c r="C853" s="206"/>
      <c r="D853" s="207"/>
      <c r="E853" s="3"/>
      <c r="F853" s="3"/>
      <c r="G853" s="3"/>
      <c r="H853" s="3"/>
      <c r="J853" s="226"/>
      <c r="K853" s="3"/>
      <c r="L853" s="3"/>
      <c r="O853" s="227"/>
      <c r="Q853" s="94"/>
      <c r="R853" s="94"/>
      <c r="S853" s="94"/>
      <c r="T853" s="94"/>
    </row>
    <row r="854" ht="15.75" customHeight="1">
      <c r="A854" s="204"/>
      <c r="B854" s="222"/>
      <c r="C854" s="206"/>
      <c r="D854" s="207"/>
      <c r="E854" s="3"/>
      <c r="F854" s="3"/>
      <c r="G854" s="3"/>
      <c r="H854" s="3"/>
      <c r="J854" s="226"/>
      <c r="K854" s="3"/>
      <c r="L854" s="3"/>
      <c r="O854" s="227"/>
      <c r="Q854" s="94"/>
      <c r="R854" s="94"/>
      <c r="S854" s="94"/>
      <c r="T854" s="94"/>
    </row>
    <row r="855" ht="15.75" customHeight="1">
      <c r="A855" s="204"/>
      <c r="B855" s="222"/>
      <c r="C855" s="206"/>
      <c r="D855" s="207"/>
      <c r="E855" s="3"/>
      <c r="F855" s="3"/>
      <c r="G855" s="3"/>
      <c r="H855" s="3"/>
      <c r="J855" s="226"/>
      <c r="K855" s="3"/>
      <c r="L855" s="3"/>
      <c r="O855" s="227"/>
      <c r="Q855" s="94"/>
      <c r="R855" s="94"/>
      <c r="S855" s="94"/>
      <c r="T855" s="94"/>
    </row>
    <row r="856" ht="15.75" customHeight="1">
      <c r="A856" s="204"/>
      <c r="B856" s="222"/>
      <c r="C856" s="206"/>
      <c r="D856" s="207"/>
      <c r="E856" s="3"/>
      <c r="F856" s="3"/>
      <c r="G856" s="3"/>
      <c r="H856" s="3"/>
      <c r="J856" s="226"/>
      <c r="K856" s="3"/>
      <c r="L856" s="3"/>
      <c r="O856" s="227"/>
      <c r="Q856" s="94"/>
      <c r="R856" s="94"/>
      <c r="S856" s="94"/>
      <c r="T856" s="94"/>
    </row>
    <row r="857" ht="15.75" customHeight="1">
      <c r="A857" s="204"/>
      <c r="B857" s="222"/>
      <c r="C857" s="206"/>
      <c r="D857" s="207"/>
      <c r="E857" s="3"/>
      <c r="F857" s="3"/>
      <c r="G857" s="3"/>
      <c r="H857" s="3"/>
      <c r="J857" s="226"/>
      <c r="K857" s="3"/>
      <c r="L857" s="3"/>
      <c r="O857" s="227"/>
      <c r="Q857" s="94"/>
      <c r="R857" s="94"/>
      <c r="S857" s="94"/>
      <c r="T857" s="94"/>
    </row>
    <row r="858" ht="15.75" customHeight="1">
      <c r="A858" s="204"/>
      <c r="B858" s="222"/>
      <c r="C858" s="206"/>
      <c r="D858" s="207"/>
      <c r="E858" s="3"/>
      <c r="F858" s="3"/>
      <c r="G858" s="3"/>
      <c r="H858" s="3"/>
      <c r="J858" s="226"/>
      <c r="K858" s="3"/>
      <c r="L858" s="3"/>
      <c r="O858" s="227"/>
      <c r="Q858" s="94"/>
      <c r="R858" s="94"/>
      <c r="S858" s="94"/>
      <c r="T858" s="94"/>
    </row>
    <row r="859" ht="15.75" customHeight="1">
      <c r="A859" s="204"/>
      <c r="B859" s="222"/>
      <c r="C859" s="206"/>
      <c r="D859" s="207"/>
      <c r="E859" s="3"/>
      <c r="F859" s="3"/>
      <c r="G859" s="3"/>
      <c r="H859" s="3"/>
      <c r="J859" s="226"/>
      <c r="K859" s="3"/>
      <c r="L859" s="3"/>
      <c r="O859" s="227"/>
      <c r="Q859" s="94"/>
      <c r="R859" s="94"/>
      <c r="S859" s="94"/>
      <c r="T859" s="94"/>
    </row>
    <row r="860" ht="15.75" customHeight="1">
      <c r="A860" s="204"/>
      <c r="B860" s="222"/>
      <c r="C860" s="206"/>
      <c r="D860" s="207"/>
      <c r="E860" s="3"/>
      <c r="F860" s="3"/>
      <c r="G860" s="3"/>
      <c r="H860" s="3"/>
      <c r="J860" s="226"/>
      <c r="K860" s="3"/>
      <c r="L860" s="3"/>
      <c r="O860" s="227"/>
      <c r="Q860" s="94"/>
      <c r="R860" s="94"/>
      <c r="S860" s="94"/>
      <c r="T860" s="94"/>
    </row>
    <row r="861" ht="15.75" customHeight="1">
      <c r="A861" s="204"/>
      <c r="B861" s="222"/>
      <c r="C861" s="206"/>
      <c r="D861" s="207"/>
      <c r="E861" s="3"/>
      <c r="F861" s="3"/>
      <c r="G861" s="3"/>
      <c r="H861" s="3"/>
      <c r="J861" s="226"/>
      <c r="K861" s="3"/>
      <c r="L861" s="3"/>
      <c r="O861" s="227"/>
      <c r="Q861" s="94"/>
      <c r="R861" s="94"/>
      <c r="S861" s="94"/>
      <c r="T861" s="94"/>
    </row>
    <row r="862" ht="15.75" customHeight="1">
      <c r="A862" s="204"/>
      <c r="B862" s="222"/>
      <c r="C862" s="206"/>
      <c r="D862" s="207"/>
      <c r="E862" s="3"/>
      <c r="F862" s="3"/>
      <c r="G862" s="3"/>
      <c r="H862" s="3"/>
      <c r="J862" s="226"/>
      <c r="K862" s="3"/>
      <c r="L862" s="3"/>
      <c r="O862" s="227"/>
      <c r="Q862" s="94"/>
      <c r="R862" s="94"/>
      <c r="S862" s="94"/>
      <c r="T862" s="94"/>
    </row>
    <row r="863" ht="15.75" customHeight="1">
      <c r="A863" s="204"/>
      <c r="B863" s="222"/>
      <c r="C863" s="206"/>
      <c r="D863" s="207"/>
      <c r="E863" s="3"/>
      <c r="F863" s="3"/>
      <c r="G863" s="3"/>
      <c r="H863" s="3"/>
      <c r="J863" s="226"/>
      <c r="K863" s="3"/>
      <c r="L863" s="3"/>
      <c r="O863" s="227"/>
      <c r="Q863" s="94"/>
      <c r="R863" s="94"/>
      <c r="S863" s="94"/>
      <c r="T863" s="94"/>
    </row>
    <row r="864" ht="15.75" customHeight="1">
      <c r="A864" s="204"/>
      <c r="B864" s="222"/>
      <c r="C864" s="206"/>
      <c r="D864" s="207"/>
      <c r="E864" s="3"/>
      <c r="F864" s="3"/>
      <c r="G864" s="3"/>
      <c r="H864" s="3"/>
      <c r="J864" s="226"/>
      <c r="K864" s="3"/>
      <c r="L864" s="3"/>
      <c r="O864" s="227"/>
      <c r="Q864" s="94"/>
      <c r="R864" s="94"/>
      <c r="S864" s="94"/>
      <c r="T864" s="94"/>
    </row>
    <row r="865" ht="15.75" customHeight="1">
      <c r="A865" s="204"/>
      <c r="B865" s="222"/>
      <c r="C865" s="206"/>
      <c r="D865" s="207"/>
      <c r="E865" s="3"/>
      <c r="F865" s="3"/>
      <c r="G865" s="3"/>
      <c r="H865" s="3"/>
      <c r="J865" s="226"/>
      <c r="K865" s="3"/>
      <c r="L865" s="3"/>
      <c r="O865" s="227"/>
      <c r="Q865" s="94"/>
      <c r="R865" s="94"/>
      <c r="S865" s="94"/>
      <c r="T865" s="94"/>
    </row>
    <row r="866" ht="15.75" customHeight="1">
      <c r="A866" s="204"/>
      <c r="B866" s="222"/>
      <c r="C866" s="206"/>
      <c r="D866" s="207"/>
      <c r="E866" s="3"/>
      <c r="F866" s="3"/>
      <c r="G866" s="3"/>
      <c r="H866" s="3"/>
      <c r="J866" s="226"/>
      <c r="K866" s="3"/>
      <c r="L866" s="3"/>
      <c r="O866" s="227"/>
      <c r="Q866" s="94"/>
      <c r="R866" s="94"/>
      <c r="S866" s="94"/>
      <c r="T866" s="94"/>
    </row>
    <row r="867" ht="15.75" customHeight="1">
      <c r="A867" s="204"/>
      <c r="B867" s="222"/>
      <c r="C867" s="206"/>
      <c r="D867" s="207"/>
      <c r="E867" s="3"/>
      <c r="F867" s="3"/>
      <c r="G867" s="3"/>
      <c r="H867" s="3"/>
      <c r="J867" s="226"/>
      <c r="K867" s="3"/>
      <c r="L867" s="3"/>
      <c r="O867" s="227"/>
      <c r="Q867" s="94"/>
      <c r="R867" s="94"/>
      <c r="S867" s="94"/>
      <c r="T867" s="94"/>
    </row>
    <row r="868" ht="15.75" customHeight="1">
      <c r="A868" s="204"/>
      <c r="B868" s="222"/>
      <c r="C868" s="206"/>
      <c r="D868" s="207"/>
      <c r="E868" s="3"/>
      <c r="F868" s="3"/>
      <c r="G868" s="3"/>
      <c r="H868" s="3"/>
      <c r="J868" s="226"/>
      <c r="K868" s="3"/>
      <c r="L868" s="3"/>
      <c r="O868" s="227"/>
      <c r="Q868" s="94"/>
      <c r="R868" s="94"/>
      <c r="S868" s="94"/>
      <c r="T868" s="94"/>
    </row>
    <row r="869" ht="15.75" customHeight="1">
      <c r="A869" s="204"/>
      <c r="B869" s="222"/>
      <c r="C869" s="206"/>
      <c r="D869" s="207"/>
      <c r="E869" s="3"/>
      <c r="F869" s="3"/>
      <c r="G869" s="3"/>
      <c r="H869" s="3"/>
      <c r="J869" s="226"/>
      <c r="K869" s="3"/>
      <c r="L869" s="3"/>
      <c r="O869" s="227"/>
      <c r="Q869" s="94"/>
      <c r="R869" s="94"/>
      <c r="S869" s="94"/>
      <c r="T869" s="94"/>
    </row>
    <row r="870" ht="15.75" customHeight="1">
      <c r="A870" s="204"/>
      <c r="B870" s="222"/>
      <c r="C870" s="206"/>
      <c r="D870" s="207"/>
      <c r="E870" s="3"/>
      <c r="F870" s="3"/>
      <c r="G870" s="3"/>
      <c r="H870" s="3"/>
      <c r="J870" s="226"/>
      <c r="K870" s="3"/>
      <c r="L870" s="3"/>
      <c r="O870" s="227"/>
      <c r="Q870" s="94"/>
      <c r="R870" s="94"/>
      <c r="S870" s="94"/>
      <c r="T870" s="94"/>
    </row>
    <row r="871" ht="15.75" customHeight="1">
      <c r="A871" s="204"/>
      <c r="B871" s="222"/>
      <c r="C871" s="223"/>
      <c r="D871" s="231"/>
      <c r="E871" s="3"/>
      <c r="F871" s="3"/>
      <c r="G871" s="3"/>
      <c r="H871" s="3"/>
      <c r="J871" s="226"/>
      <c r="K871" s="3"/>
      <c r="L871" s="3"/>
      <c r="O871" s="227"/>
      <c r="Q871" s="94"/>
      <c r="R871" s="94"/>
      <c r="S871" s="94"/>
      <c r="T871" s="94"/>
    </row>
    <row r="872" ht="15.75" customHeight="1">
      <c r="A872" s="204"/>
      <c r="B872" s="222"/>
      <c r="C872" s="223"/>
      <c r="D872" s="231"/>
      <c r="E872" s="3"/>
      <c r="F872" s="3"/>
      <c r="G872" s="3"/>
      <c r="H872" s="3"/>
      <c r="J872" s="226"/>
      <c r="K872" s="3"/>
      <c r="L872" s="3"/>
      <c r="O872" s="227"/>
      <c r="Q872" s="94"/>
      <c r="R872" s="94"/>
      <c r="S872" s="94"/>
      <c r="T872" s="94"/>
    </row>
    <row r="873" ht="15.75" customHeight="1">
      <c r="A873" s="204"/>
      <c r="B873" s="222"/>
      <c r="C873" s="206"/>
      <c r="D873" s="207"/>
      <c r="E873" s="3"/>
      <c r="F873" s="3"/>
      <c r="G873" s="3"/>
      <c r="H873" s="3"/>
      <c r="J873" s="226"/>
      <c r="K873" s="3"/>
      <c r="L873" s="3"/>
      <c r="O873" s="227"/>
      <c r="Q873" s="94"/>
      <c r="R873" s="94"/>
      <c r="S873" s="94"/>
      <c r="T873" s="94"/>
    </row>
    <row r="874" ht="15.75" customHeight="1">
      <c r="A874" s="204"/>
      <c r="B874" s="222"/>
      <c r="C874" s="206"/>
      <c r="D874" s="207"/>
      <c r="E874" s="3"/>
      <c r="F874" s="3"/>
      <c r="G874" s="3"/>
      <c r="H874" s="3"/>
      <c r="J874" s="226"/>
      <c r="K874" s="3"/>
      <c r="L874" s="3"/>
      <c r="O874" s="227"/>
      <c r="Q874" s="94"/>
      <c r="R874" s="94"/>
      <c r="S874" s="94"/>
      <c r="T874" s="94"/>
    </row>
    <row r="875" ht="15.75" customHeight="1">
      <c r="A875" s="204"/>
      <c r="B875" s="222"/>
      <c r="C875" s="206"/>
      <c r="D875" s="207"/>
      <c r="E875" s="3"/>
      <c r="F875" s="3"/>
      <c r="G875" s="3"/>
      <c r="H875" s="3"/>
      <c r="J875" s="226"/>
      <c r="K875" s="3"/>
      <c r="L875" s="3"/>
      <c r="O875" s="227"/>
      <c r="Q875" s="94"/>
      <c r="R875" s="94"/>
      <c r="S875" s="94"/>
      <c r="T875" s="94"/>
    </row>
    <row r="876" ht="15.75" customHeight="1">
      <c r="A876" s="204"/>
      <c r="B876" s="222"/>
      <c r="C876" s="206"/>
      <c r="D876" s="207"/>
      <c r="E876" s="3"/>
      <c r="F876" s="3"/>
      <c r="G876" s="3"/>
      <c r="H876" s="3"/>
      <c r="J876" s="226"/>
      <c r="K876" s="3"/>
      <c r="L876" s="3"/>
      <c r="O876" s="227"/>
      <c r="Q876" s="94"/>
      <c r="R876" s="94"/>
      <c r="S876" s="94"/>
      <c r="T876" s="94"/>
    </row>
    <row r="877" ht="15.75" customHeight="1">
      <c r="A877" s="204"/>
      <c r="B877" s="222"/>
      <c r="C877" s="206"/>
      <c r="D877" s="207"/>
      <c r="E877" s="3"/>
      <c r="F877" s="3"/>
      <c r="G877" s="3"/>
      <c r="H877" s="3"/>
      <c r="J877" s="226"/>
      <c r="K877" s="3"/>
      <c r="L877" s="3"/>
      <c r="O877" s="227"/>
      <c r="Q877" s="94"/>
      <c r="R877" s="94"/>
      <c r="S877" s="94"/>
      <c r="T877" s="94"/>
    </row>
    <row r="878" ht="15.75" customHeight="1">
      <c r="A878" s="204"/>
      <c r="B878" s="222"/>
      <c r="C878" s="206"/>
      <c r="D878" s="207"/>
      <c r="E878" s="3"/>
      <c r="F878" s="3"/>
      <c r="G878" s="3"/>
      <c r="H878" s="3"/>
      <c r="J878" s="226"/>
      <c r="K878" s="3"/>
      <c r="L878" s="3"/>
      <c r="O878" s="227"/>
      <c r="Q878" s="94"/>
      <c r="R878" s="94"/>
      <c r="S878" s="94"/>
      <c r="T878" s="94"/>
    </row>
    <row r="879" ht="15.75" customHeight="1">
      <c r="A879" s="204"/>
      <c r="B879" s="222"/>
      <c r="C879" s="206"/>
      <c r="D879" s="207"/>
      <c r="E879" s="3"/>
      <c r="F879" s="3"/>
      <c r="G879" s="3"/>
      <c r="H879" s="3"/>
      <c r="J879" s="226"/>
      <c r="K879" s="3"/>
      <c r="L879" s="3"/>
      <c r="O879" s="227"/>
      <c r="Q879" s="94"/>
      <c r="R879" s="94"/>
      <c r="S879" s="94"/>
      <c r="T879" s="94"/>
    </row>
    <row r="880" ht="15.75" customHeight="1">
      <c r="A880" s="204"/>
      <c r="B880" s="222"/>
      <c r="C880" s="206"/>
      <c r="D880" s="207"/>
      <c r="E880" s="3"/>
      <c r="F880" s="3"/>
      <c r="G880" s="3"/>
      <c r="H880" s="3"/>
      <c r="J880" s="226"/>
      <c r="K880" s="3"/>
      <c r="L880" s="3"/>
      <c r="O880" s="227"/>
      <c r="Q880" s="94"/>
      <c r="R880" s="94"/>
      <c r="S880" s="94"/>
      <c r="T880" s="94"/>
    </row>
    <row r="881" ht="15.75" customHeight="1">
      <c r="A881" s="204"/>
      <c r="B881" s="222"/>
      <c r="C881" s="206"/>
      <c r="D881" s="207"/>
      <c r="E881" s="3"/>
      <c r="F881" s="3"/>
      <c r="G881" s="3"/>
      <c r="H881" s="3"/>
      <c r="J881" s="226"/>
      <c r="K881" s="3"/>
      <c r="L881" s="3"/>
      <c r="O881" s="227"/>
      <c r="Q881" s="94"/>
      <c r="R881" s="94"/>
      <c r="S881" s="94"/>
      <c r="T881" s="94"/>
    </row>
    <row r="882" ht="15.75" customHeight="1">
      <c r="A882" s="204"/>
      <c r="B882" s="222"/>
      <c r="C882" s="206"/>
      <c r="D882" s="207"/>
      <c r="E882" s="3"/>
      <c r="F882" s="3"/>
      <c r="G882" s="3"/>
      <c r="H882" s="3"/>
      <c r="J882" s="226"/>
      <c r="K882" s="3"/>
      <c r="L882" s="3"/>
      <c r="O882" s="227"/>
      <c r="Q882" s="94"/>
      <c r="R882" s="94"/>
      <c r="S882" s="94"/>
      <c r="T882" s="94"/>
    </row>
    <row r="883" ht="15.75" customHeight="1">
      <c r="A883" s="204"/>
      <c r="B883" s="222"/>
      <c r="C883" s="206"/>
      <c r="D883" s="207"/>
      <c r="E883" s="3"/>
      <c r="F883" s="3"/>
      <c r="G883" s="3"/>
      <c r="H883" s="3"/>
      <c r="J883" s="226"/>
      <c r="K883" s="3"/>
      <c r="L883" s="3"/>
      <c r="O883" s="227"/>
      <c r="Q883" s="94"/>
      <c r="R883" s="94"/>
      <c r="S883" s="94"/>
      <c r="T883" s="94"/>
    </row>
    <row r="884" ht="15.75" customHeight="1">
      <c r="A884" s="204"/>
      <c r="B884" s="222"/>
      <c r="C884" s="206"/>
      <c r="D884" s="207"/>
      <c r="E884" s="3"/>
      <c r="F884" s="3"/>
      <c r="G884" s="3"/>
      <c r="H884" s="3"/>
      <c r="J884" s="226"/>
      <c r="K884" s="3"/>
      <c r="L884" s="3"/>
      <c r="O884" s="227"/>
      <c r="Q884" s="94"/>
      <c r="R884" s="94"/>
      <c r="S884" s="94"/>
      <c r="T884" s="94"/>
    </row>
    <row r="885" ht="15.75" customHeight="1">
      <c r="A885" s="204"/>
      <c r="B885" s="222"/>
      <c r="C885" s="206"/>
      <c r="D885" s="207"/>
      <c r="E885" s="3"/>
      <c r="F885" s="3"/>
      <c r="G885" s="3"/>
      <c r="H885" s="3"/>
      <c r="J885" s="226"/>
      <c r="K885" s="3"/>
      <c r="L885" s="3"/>
      <c r="O885" s="227"/>
      <c r="Q885" s="94"/>
      <c r="R885" s="94"/>
      <c r="S885" s="94"/>
      <c r="T885" s="94"/>
    </row>
    <row r="886" ht="15.75" customHeight="1">
      <c r="A886" s="204"/>
      <c r="B886" s="222"/>
      <c r="C886" s="206"/>
      <c r="D886" s="207"/>
      <c r="E886" s="3"/>
      <c r="F886" s="3"/>
      <c r="G886" s="3"/>
      <c r="H886" s="3"/>
      <c r="J886" s="226"/>
      <c r="K886" s="3"/>
      <c r="L886" s="3"/>
      <c r="O886" s="227"/>
      <c r="Q886" s="94"/>
      <c r="R886" s="94"/>
      <c r="S886" s="94"/>
      <c r="T886" s="94"/>
    </row>
    <row r="887" ht="15.75" customHeight="1">
      <c r="A887" s="204"/>
      <c r="B887" s="222"/>
      <c r="C887" s="206"/>
      <c r="D887" s="207"/>
      <c r="E887" s="3"/>
      <c r="F887" s="3"/>
      <c r="G887" s="3"/>
      <c r="H887" s="3"/>
      <c r="J887" s="226"/>
      <c r="K887" s="3"/>
      <c r="L887" s="3"/>
      <c r="O887" s="227"/>
      <c r="Q887" s="94"/>
      <c r="R887" s="94"/>
      <c r="S887" s="94"/>
      <c r="T887" s="94"/>
    </row>
    <row r="888" ht="15.75" customHeight="1">
      <c r="A888" s="204"/>
      <c r="B888" s="222"/>
      <c r="C888" s="206"/>
      <c r="D888" s="207"/>
      <c r="E888" s="3"/>
      <c r="F888" s="3"/>
      <c r="G888" s="3"/>
      <c r="H888" s="3"/>
      <c r="J888" s="226"/>
      <c r="K888" s="3"/>
      <c r="L888" s="3"/>
      <c r="O888" s="227"/>
      <c r="Q888" s="94"/>
      <c r="R888" s="94"/>
      <c r="S888" s="94"/>
      <c r="T888" s="94"/>
    </row>
    <row r="889" ht="15.75" customHeight="1">
      <c r="A889" s="204"/>
      <c r="B889" s="222"/>
      <c r="C889" s="206"/>
      <c r="D889" s="207"/>
      <c r="E889" s="3"/>
      <c r="F889" s="3"/>
      <c r="G889" s="3"/>
      <c r="H889" s="3"/>
      <c r="J889" s="226"/>
      <c r="K889" s="3"/>
      <c r="L889" s="3"/>
      <c r="O889" s="227"/>
      <c r="Q889" s="94"/>
      <c r="R889" s="94"/>
      <c r="S889" s="94"/>
      <c r="T889" s="94"/>
    </row>
    <row r="890" ht="15.75" customHeight="1">
      <c r="A890" s="204"/>
      <c r="B890" s="222"/>
      <c r="C890" s="206"/>
      <c r="D890" s="207"/>
      <c r="E890" s="3"/>
      <c r="F890" s="3"/>
      <c r="G890" s="3"/>
      <c r="H890" s="3"/>
      <c r="J890" s="226"/>
      <c r="K890" s="3"/>
      <c r="L890" s="3"/>
      <c r="O890" s="227"/>
      <c r="Q890" s="94"/>
      <c r="R890" s="94"/>
      <c r="S890" s="94"/>
      <c r="T890" s="94"/>
    </row>
    <row r="891" ht="15.75" customHeight="1">
      <c r="A891" s="204"/>
      <c r="B891" s="222"/>
      <c r="C891" s="206"/>
      <c r="D891" s="207"/>
      <c r="E891" s="3"/>
      <c r="F891" s="3"/>
      <c r="G891" s="3"/>
      <c r="H891" s="3"/>
      <c r="J891" s="226"/>
      <c r="K891" s="3"/>
      <c r="L891" s="3"/>
      <c r="O891" s="227"/>
      <c r="Q891" s="94"/>
      <c r="R891" s="94"/>
      <c r="S891" s="94"/>
      <c r="T891" s="94"/>
    </row>
    <row r="892" ht="15.75" customHeight="1">
      <c r="A892" s="204"/>
      <c r="B892" s="222"/>
      <c r="C892" s="206"/>
      <c r="D892" s="207"/>
      <c r="E892" s="3"/>
      <c r="F892" s="3"/>
      <c r="G892" s="3"/>
      <c r="H892" s="3"/>
      <c r="J892" s="226"/>
      <c r="K892" s="3"/>
      <c r="L892" s="3"/>
      <c r="O892" s="227"/>
      <c r="Q892" s="94"/>
      <c r="R892" s="94"/>
      <c r="S892" s="94"/>
      <c r="T892" s="94"/>
    </row>
    <row r="893" ht="15.75" customHeight="1">
      <c r="A893" s="204"/>
      <c r="B893" s="222"/>
      <c r="C893" s="206"/>
      <c r="D893" s="207"/>
      <c r="E893" s="3"/>
      <c r="F893" s="3"/>
      <c r="G893" s="3"/>
      <c r="H893" s="3"/>
      <c r="J893" s="226"/>
      <c r="K893" s="3"/>
      <c r="L893" s="3"/>
      <c r="O893" s="227"/>
      <c r="Q893" s="94"/>
      <c r="R893" s="94"/>
      <c r="S893" s="94"/>
      <c r="T893" s="94"/>
    </row>
    <row r="894" ht="15.75" customHeight="1">
      <c r="A894" s="204"/>
      <c r="B894" s="222"/>
      <c r="C894" s="206"/>
      <c r="D894" s="207"/>
      <c r="E894" s="3"/>
      <c r="F894" s="3"/>
      <c r="G894" s="3"/>
      <c r="H894" s="3"/>
      <c r="J894" s="226"/>
      <c r="K894" s="3"/>
      <c r="L894" s="3"/>
      <c r="O894" s="227"/>
      <c r="Q894" s="94"/>
      <c r="R894" s="94"/>
      <c r="S894" s="94"/>
      <c r="T894" s="94"/>
    </row>
    <row r="895" ht="15.75" customHeight="1">
      <c r="A895" s="204"/>
      <c r="B895" s="222"/>
      <c r="C895" s="206"/>
      <c r="D895" s="207"/>
      <c r="E895" s="3"/>
      <c r="F895" s="3"/>
      <c r="G895" s="3"/>
      <c r="H895" s="3"/>
      <c r="J895" s="226"/>
      <c r="K895" s="3"/>
      <c r="L895" s="3"/>
      <c r="O895" s="227"/>
      <c r="Q895" s="94"/>
      <c r="R895" s="94"/>
      <c r="S895" s="94"/>
      <c r="T895" s="94"/>
    </row>
    <row r="896" ht="15.75" customHeight="1">
      <c r="A896" s="204"/>
      <c r="B896" s="222"/>
      <c r="C896" s="206"/>
      <c r="D896" s="207"/>
      <c r="E896" s="3"/>
      <c r="F896" s="3"/>
      <c r="G896" s="3"/>
      <c r="H896" s="3"/>
      <c r="J896" s="226"/>
      <c r="K896" s="3"/>
      <c r="L896" s="3"/>
      <c r="O896" s="227"/>
      <c r="Q896" s="94"/>
      <c r="R896" s="94"/>
      <c r="S896" s="94"/>
      <c r="T896" s="94"/>
    </row>
    <row r="897" ht="15.75" customHeight="1">
      <c r="A897" s="204"/>
      <c r="B897" s="222"/>
      <c r="C897" s="206"/>
      <c r="D897" s="207"/>
      <c r="E897" s="3"/>
      <c r="F897" s="3"/>
      <c r="G897" s="3"/>
      <c r="H897" s="3"/>
      <c r="J897" s="226"/>
      <c r="K897" s="3"/>
      <c r="L897" s="3"/>
      <c r="O897" s="227"/>
      <c r="Q897" s="94"/>
      <c r="R897" s="94"/>
      <c r="S897" s="94"/>
      <c r="T897" s="94"/>
    </row>
    <row r="898" ht="15.75" customHeight="1">
      <c r="A898" s="204"/>
      <c r="B898" s="222"/>
      <c r="C898" s="206"/>
      <c r="D898" s="207"/>
      <c r="E898" s="3"/>
      <c r="F898" s="3"/>
      <c r="G898" s="3"/>
      <c r="H898" s="3"/>
      <c r="J898" s="226"/>
      <c r="K898" s="3"/>
      <c r="L898" s="3"/>
      <c r="O898" s="227"/>
      <c r="Q898" s="94"/>
      <c r="R898" s="94"/>
      <c r="S898" s="94"/>
      <c r="T898" s="94"/>
    </row>
    <row r="899" ht="15.75" customHeight="1">
      <c r="A899" s="204"/>
      <c r="B899" s="222"/>
      <c r="C899" s="206"/>
      <c r="D899" s="207"/>
      <c r="E899" s="3"/>
      <c r="F899" s="3"/>
      <c r="G899" s="3"/>
      <c r="H899" s="3"/>
      <c r="J899" s="226"/>
      <c r="K899" s="3"/>
      <c r="L899" s="3"/>
      <c r="O899" s="227"/>
      <c r="Q899" s="94"/>
      <c r="R899" s="94"/>
      <c r="S899" s="94"/>
      <c r="T899" s="94"/>
    </row>
    <row r="900" ht="15.75" customHeight="1">
      <c r="A900" s="204"/>
      <c r="B900" s="222"/>
      <c r="C900" s="206"/>
      <c r="D900" s="207"/>
      <c r="E900" s="3"/>
      <c r="F900" s="3"/>
      <c r="G900" s="3"/>
      <c r="H900" s="3"/>
      <c r="J900" s="226"/>
      <c r="K900" s="3"/>
      <c r="L900" s="3"/>
      <c r="O900" s="227"/>
      <c r="Q900" s="94"/>
      <c r="R900" s="94"/>
      <c r="S900" s="94"/>
      <c r="T900" s="94"/>
    </row>
    <row r="901" ht="15.75" customHeight="1">
      <c r="A901" s="204"/>
      <c r="B901" s="222"/>
      <c r="C901" s="206"/>
      <c r="D901" s="207"/>
      <c r="E901" s="3"/>
      <c r="F901" s="3"/>
      <c r="G901" s="3"/>
      <c r="H901" s="3"/>
      <c r="J901" s="226"/>
      <c r="K901" s="3"/>
      <c r="L901" s="3"/>
      <c r="O901" s="227"/>
      <c r="Q901" s="94"/>
      <c r="R901" s="94"/>
      <c r="S901" s="94"/>
      <c r="T901" s="94"/>
    </row>
    <row r="902" ht="15.75" customHeight="1">
      <c r="A902" s="204"/>
      <c r="B902" s="222"/>
      <c r="C902" s="206"/>
      <c r="D902" s="207"/>
      <c r="E902" s="3"/>
      <c r="F902" s="3"/>
      <c r="G902" s="3"/>
      <c r="H902" s="3"/>
      <c r="J902" s="226"/>
      <c r="K902" s="3"/>
      <c r="L902" s="3"/>
      <c r="O902" s="227"/>
      <c r="Q902" s="94"/>
      <c r="R902" s="94"/>
      <c r="S902" s="94"/>
      <c r="T902" s="94"/>
    </row>
    <row r="903" ht="15.75" customHeight="1">
      <c r="A903" s="204"/>
      <c r="B903" s="222"/>
      <c r="C903" s="206"/>
      <c r="D903" s="207"/>
      <c r="E903" s="3"/>
      <c r="F903" s="3"/>
      <c r="G903" s="3"/>
      <c r="H903" s="3"/>
      <c r="J903" s="226"/>
      <c r="K903" s="3"/>
      <c r="L903" s="3"/>
      <c r="O903" s="227"/>
      <c r="Q903" s="94"/>
      <c r="R903" s="94"/>
      <c r="S903" s="94"/>
      <c r="T903" s="94"/>
    </row>
    <row r="904" ht="15.75" customHeight="1">
      <c r="A904" s="204"/>
      <c r="B904" s="222"/>
      <c r="C904" s="206"/>
      <c r="D904" s="207"/>
      <c r="E904" s="3"/>
      <c r="F904" s="3"/>
      <c r="G904" s="3"/>
      <c r="H904" s="3"/>
      <c r="J904" s="226"/>
      <c r="K904" s="3"/>
      <c r="L904" s="3"/>
      <c r="O904" s="227"/>
      <c r="Q904" s="94"/>
      <c r="R904" s="94"/>
      <c r="S904" s="94"/>
      <c r="T904" s="94"/>
    </row>
    <row r="905" ht="15.75" customHeight="1">
      <c r="A905" s="204"/>
      <c r="B905" s="222"/>
      <c r="C905" s="206"/>
      <c r="D905" s="207"/>
      <c r="E905" s="3"/>
      <c r="F905" s="3"/>
      <c r="G905" s="3"/>
      <c r="H905" s="3"/>
      <c r="J905" s="226"/>
      <c r="K905" s="3"/>
      <c r="L905" s="3"/>
      <c r="O905" s="227"/>
      <c r="Q905" s="94"/>
      <c r="R905" s="94"/>
      <c r="S905" s="94"/>
      <c r="T905" s="94"/>
    </row>
    <row r="906" ht="15.75" customHeight="1">
      <c r="A906" s="204"/>
      <c r="B906" s="222"/>
      <c r="C906" s="206"/>
      <c r="D906" s="207"/>
      <c r="E906" s="3"/>
      <c r="F906" s="3"/>
      <c r="G906" s="3"/>
      <c r="H906" s="3"/>
      <c r="J906" s="226"/>
      <c r="K906" s="3"/>
      <c r="L906" s="3"/>
      <c r="O906" s="227"/>
      <c r="Q906" s="94"/>
      <c r="R906" s="94"/>
      <c r="S906" s="94"/>
      <c r="T906" s="94"/>
    </row>
    <row r="907" ht="15.75" customHeight="1">
      <c r="A907" s="204"/>
      <c r="B907" s="222"/>
      <c r="C907" s="206"/>
      <c r="D907" s="207"/>
      <c r="E907" s="3"/>
      <c r="F907" s="3"/>
      <c r="G907" s="3"/>
      <c r="H907" s="3"/>
      <c r="J907" s="226"/>
      <c r="K907" s="3"/>
      <c r="L907" s="3"/>
      <c r="O907" s="227"/>
      <c r="Q907" s="94"/>
      <c r="R907" s="94"/>
      <c r="S907" s="94"/>
      <c r="T907" s="94"/>
    </row>
    <row r="908" ht="15.75" customHeight="1">
      <c r="A908" s="204"/>
      <c r="B908" s="222"/>
      <c r="C908" s="206"/>
      <c r="D908" s="207"/>
      <c r="E908" s="3"/>
      <c r="F908" s="3"/>
      <c r="G908" s="3"/>
      <c r="H908" s="3"/>
      <c r="J908" s="226"/>
      <c r="K908" s="3"/>
      <c r="L908" s="3"/>
      <c r="O908" s="227"/>
      <c r="Q908" s="94"/>
      <c r="R908" s="94"/>
      <c r="S908" s="94"/>
      <c r="T908" s="94"/>
    </row>
    <row r="909" ht="15.75" customHeight="1">
      <c r="A909" s="204"/>
      <c r="B909" s="222"/>
      <c r="C909" s="206"/>
      <c r="D909" s="207"/>
      <c r="E909" s="3"/>
      <c r="F909" s="3"/>
      <c r="G909" s="3"/>
      <c r="H909" s="3"/>
      <c r="J909" s="226"/>
      <c r="K909" s="3"/>
      <c r="L909" s="3"/>
      <c r="O909" s="227"/>
      <c r="Q909" s="94"/>
      <c r="R909" s="94"/>
      <c r="S909" s="94"/>
      <c r="T909" s="94"/>
    </row>
    <row r="910" ht="15.75" customHeight="1">
      <c r="A910" s="204"/>
      <c r="B910" s="222"/>
      <c r="C910" s="223"/>
      <c r="D910" s="231"/>
      <c r="E910" s="3"/>
      <c r="F910" s="3"/>
      <c r="G910" s="3"/>
      <c r="H910" s="3"/>
      <c r="J910" s="226"/>
      <c r="K910" s="3"/>
      <c r="L910" s="3"/>
      <c r="O910" s="227"/>
      <c r="Q910" s="94"/>
      <c r="R910" s="94"/>
      <c r="S910" s="94"/>
      <c r="T910" s="94"/>
    </row>
    <row r="911" ht="15.75" customHeight="1">
      <c r="A911" s="204"/>
      <c r="B911" s="222"/>
      <c r="C911" s="223"/>
      <c r="D911" s="231"/>
      <c r="E911" s="3"/>
      <c r="F911" s="3"/>
      <c r="G911" s="3"/>
      <c r="H911" s="3"/>
      <c r="J911" s="226"/>
      <c r="K911" s="3"/>
      <c r="L911" s="3"/>
      <c r="O911" s="227"/>
      <c r="Q911" s="94"/>
      <c r="R911" s="94"/>
      <c r="S911" s="94"/>
      <c r="T911" s="94"/>
    </row>
    <row r="912" ht="15.75" customHeight="1">
      <c r="A912" s="204"/>
      <c r="B912" s="222"/>
      <c r="C912" s="206"/>
      <c r="D912" s="207"/>
      <c r="E912" s="3"/>
      <c r="F912" s="3"/>
      <c r="G912" s="3"/>
      <c r="H912" s="3"/>
      <c r="J912" s="226"/>
      <c r="K912" s="3"/>
      <c r="L912" s="3"/>
      <c r="O912" s="227"/>
      <c r="Q912" s="94"/>
      <c r="R912" s="94"/>
      <c r="S912" s="94"/>
      <c r="T912" s="94"/>
    </row>
    <row r="913" ht="15.75" customHeight="1">
      <c r="A913" s="204"/>
      <c r="B913" s="222"/>
      <c r="C913" s="206"/>
      <c r="D913" s="207"/>
      <c r="E913" s="3"/>
      <c r="F913" s="3"/>
      <c r="G913" s="3"/>
      <c r="H913" s="3"/>
      <c r="J913" s="226"/>
      <c r="K913" s="3"/>
      <c r="L913" s="3"/>
      <c r="O913" s="227"/>
      <c r="Q913" s="94"/>
      <c r="R913" s="94"/>
      <c r="S913" s="94"/>
      <c r="T913" s="94"/>
    </row>
    <row r="914" ht="15.75" customHeight="1">
      <c r="A914" s="204"/>
      <c r="B914" s="222"/>
      <c r="C914" s="206"/>
      <c r="D914" s="207"/>
      <c r="E914" s="3"/>
      <c r="F914" s="3"/>
      <c r="G914" s="3"/>
      <c r="H914" s="3"/>
      <c r="J914" s="226"/>
      <c r="K914" s="3"/>
      <c r="L914" s="3"/>
      <c r="O914" s="227"/>
      <c r="Q914" s="94"/>
      <c r="R914" s="94"/>
      <c r="S914" s="94"/>
      <c r="T914" s="94"/>
    </row>
    <row r="915" ht="15.75" customHeight="1">
      <c r="A915" s="204"/>
      <c r="B915" s="222"/>
      <c r="C915" s="206"/>
      <c r="D915" s="207"/>
      <c r="E915" s="3"/>
      <c r="F915" s="3"/>
      <c r="G915" s="3"/>
      <c r="H915" s="3"/>
      <c r="J915" s="226"/>
      <c r="K915" s="3"/>
      <c r="L915" s="3"/>
      <c r="O915" s="227"/>
      <c r="Q915" s="94"/>
      <c r="R915" s="94"/>
      <c r="S915" s="94"/>
      <c r="T915" s="94"/>
    </row>
    <row r="916" ht="15.75" customHeight="1">
      <c r="A916" s="204"/>
      <c r="B916" s="222"/>
      <c r="C916" s="206"/>
      <c r="D916" s="207"/>
      <c r="E916" s="3"/>
      <c r="F916" s="3"/>
      <c r="G916" s="3"/>
      <c r="H916" s="3"/>
      <c r="J916" s="226"/>
      <c r="K916" s="3"/>
      <c r="L916" s="3"/>
      <c r="O916" s="227"/>
      <c r="Q916" s="94"/>
      <c r="R916" s="94"/>
      <c r="S916" s="94"/>
      <c r="T916" s="94"/>
    </row>
    <row r="917" ht="15.75" customHeight="1">
      <c r="A917" s="204"/>
      <c r="B917" s="222"/>
      <c r="C917" s="206"/>
      <c r="D917" s="207"/>
      <c r="E917" s="3"/>
      <c r="F917" s="3"/>
      <c r="G917" s="3"/>
      <c r="H917" s="3"/>
      <c r="J917" s="226"/>
      <c r="K917" s="3"/>
      <c r="L917" s="3"/>
      <c r="O917" s="227"/>
      <c r="Q917" s="94"/>
      <c r="R917" s="94"/>
      <c r="S917" s="94"/>
      <c r="T917" s="94"/>
    </row>
    <row r="918" ht="15.75" customHeight="1">
      <c r="A918" s="204"/>
      <c r="B918" s="222"/>
      <c r="C918" s="206"/>
      <c r="D918" s="207"/>
      <c r="E918" s="3"/>
      <c r="F918" s="3"/>
      <c r="G918" s="3"/>
      <c r="H918" s="3"/>
      <c r="J918" s="226"/>
      <c r="K918" s="3"/>
      <c r="L918" s="3"/>
      <c r="O918" s="227"/>
      <c r="Q918" s="94"/>
      <c r="R918" s="94"/>
      <c r="S918" s="94"/>
      <c r="T918" s="94"/>
    </row>
    <row r="919" ht="15.75" customHeight="1">
      <c r="A919" s="204"/>
      <c r="B919" s="222"/>
      <c r="C919" s="206"/>
      <c r="D919" s="207"/>
      <c r="E919" s="3"/>
      <c r="F919" s="3"/>
      <c r="G919" s="3"/>
      <c r="H919" s="3"/>
      <c r="J919" s="226"/>
      <c r="K919" s="3"/>
      <c r="L919" s="3"/>
      <c r="O919" s="227"/>
      <c r="Q919" s="94"/>
      <c r="R919" s="94"/>
      <c r="S919" s="94"/>
      <c r="T919" s="94"/>
    </row>
    <row r="920" ht="15.75" customHeight="1">
      <c r="A920" s="204"/>
      <c r="B920" s="222"/>
      <c r="C920" s="206"/>
      <c r="D920" s="207"/>
      <c r="E920" s="3"/>
      <c r="F920" s="3"/>
      <c r="G920" s="3"/>
      <c r="H920" s="3"/>
      <c r="J920" s="226"/>
      <c r="K920" s="3"/>
      <c r="L920" s="3"/>
      <c r="O920" s="227"/>
      <c r="Q920" s="94"/>
      <c r="R920" s="94"/>
      <c r="S920" s="94"/>
      <c r="T920" s="94"/>
    </row>
    <row r="921" ht="15.75" customHeight="1">
      <c r="A921" s="204"/>
      <c r="B921" s="222"/>
      <c r="C921" s="206"/>
      <c r="D921" s="207"/>
      <c r="E921" s="3"/>
      <c r="F921" s="3"/>
      <c r="G921" s="3"/>
      <c r="H921" s="3"/>
      <c r="J921" s="226"/>
      <c r="K921" s="3"/>
      <c r="L921" s="3"/>
      <c r="O921" s="227"/>
      <c r="Q921" s="94"/>
      <c r="R921" s="94"/>
      <c r="S921" s="94"/>
      <c r="T921" s="94"/>
    </row>
    <row r="922" ht="15.75" customHeight="1">
      <c r="A922" s="204"/>
      <c r="B922" s="222"/>
      <c r="C922" s="206"/>
      <c r="D922" s="207"/>
      <c r="E922" s="3"/>
      <c r="F922" s="3"/>
      <c r="G922" s="3"/>
      <c r="H922" s="3"/>
      <c r="J922" s="226"/>
      <c r="K922" s="3"/>
      <c r="L922" s="3"/>
      <c r="O922" s="227"/>
      <c r="Q922" s="94"/>
      <c r="R922" s="94"/>
      <c r="S922" s="94"/>
      <c r="T922" s="94"/>
    </row>
    <row r="923" ht="15.75" customHeight="1">
      <c r="A923" s="204"/>
      <c r="B923" s="222"/>
      <c r="C923" s="206"/>
      <c r="D923" s="207"/>
      <c r="E923" s="3"/>
      <c r="F923" s="3"/>
      <c r="G923" s="3"/>
      <c r="H923" s="3"/>
      <c r="J923" s="226"/>
      <c r="K923" s="3"/>
      <c r="L923" s="3"/>
      <c r="O923" s="227"/>
      <c r="Q923" s="94"/>
      <c r="R923" s="94"/>
      <c r="S923" s="94"/>
      <c r="T923" s="94"/>
    </row>
    <row r="924" ht="15.75" customHeight="1">
      <c r="A924" s="204"/>
      <c r="B924" s="222"/>
      <c r="C924" s="206"/>
      <c r="D924" s="207"/>
      <c r="E924" s="3"/>
      <c r="F924" s="3"/>
      <c r="G924" s="3"/>
      <c r="H924" s="3"/>
      <c r="J924" s="226"/>
      <c r="K924" s="3"/>
      <c r="L924" s="3"/>
      <c r="O924" s="227"/>
      <c r="Q924" s="94"/>
      <c r="R924" s="94"/>
      <c r="S924" s="94"/>
      <c r="T924" s="94"/>
    </row>
    <row r="925" ht="15.75" customHeight="1">
      <c r="A925" s="204"/>
      <c r="B925" s="222"/>
      <c r="C925" s="206"/>
      <c r="D925" s="207"/>
      <c r="E925" s="3"/>
      <c r="F925" s="3"/>
      <c r="G925" s="3"/>
      <c r="H925" s="3"/>
      <c r="J925" s="226"/>
      <c r="K925" s="3"/>
      <c r="L925" s="3"/>
      <c r="O925" s="227"/>
      <c r="Q925" s="94"/>
      <c r="R925" s="94"/>
      <c r="S925" s="94"/>
      <c r="T925" s="94"/>
    </row>
    <row r="926" ht="15.75" customHeight="1">
      <c r="A926" s="204"/>
      <c r="B926" s="222"/>
      <c r="C926" s="206"/>
      <c r="D926" s="207"/>
      <c r="E926" s="3"/>
      <c r="F926" s="3"/>
      <c r="G926" s="3"/>
      <c r="H926" s="3"/>
      <c r="J926" s="226"/>
      <c r="K926" s="3"/>
      <c r="L926" s="3"/>
      <c r="O926" s="227"/>
      <c r="Q926" s="94"/>
      <c r="R926" s="94"/>
      <c r="S926" s="94"/>
      <c r="T926" s="94"/>
    </row>
    <row r="927" ht="15.75" customHeight="1">
      <c r="A927" s="204"/>
      <c r="B927" s="222"/>
      <c r="C927" s="206"/>
      <c r="D927" s="207"/>
      <c r="E927" s="3"/>
      <c r="F927" s="3"/>
      <c r="G927" s="3"/>
      <c r="H927" s="3"/>
      <c r="J927" s="226"/>
      <c r="K927" s="3"/>
      <c r="L927" s="3"/>
      <c r="O927" s="227"/>
      <c r="Q927" s="94"/>
      <c r="R927" s="94"/>
      <c r="S927" s="94"/>
      <c r="T927" s="94"/>
    </row>
    <row r="928" ht="15.75" customHeight="1">
      <c r="A928" s="204"/>
      <c r="B928" s="222"/>
      <c r="C928" s="206"/>
      <c r="D928" s="207"/>
      <c r="E928" s="3"/>
      <c r="F928" s="3"/>
      <c r="G928" s="3"/>
      <c r="H928" s="3"/>
      <c r="J928" s="226"/>
      <c r="K928" s="3"/>
      <c r="L928" s="3"/>
      <c r="O928" s="227"/>
      <c r="Q928" s="94"/>
      <c r="R928" s="94"/>
      <c r="S928" s="94"/>
      <c r="T928" s="94"/>
    </row>
    <row r="929" ht="15.75" customHeight="1">
      <c r="A929" s="204"/>
      <c r="B929" s="222"/>
      <c r="C929" s="206"/>
      <c r="D929" s="207"/>
      <c r="E929" s="3"/>
      <c r="F929" s="3"/>
      <c r="G929" s="3"/>
      <c r="H929" s="3"/>
      <c r="J929" s="226"/>
      <c r="K929" s="3"/>
      <c r="L929" s="3"/>
      <c r="O929" s="227"/>
      <c r="Q929" s="94"/>
      <c r="R929" s="94"/>
      <c r="S929" s="94"/>
      <c r="T929" s="94"/>
    </row>
    <row r="930" ht="15.75" customHeight="1">
      <c r="A930" s="204"/>
      <c r="B930" s="222"/>
      <c r="C930" s="206"/>
      <c r="D930" s="207"/>
      <c r="E930" s="3"/>
      <c r="F930" s="3"/>
      <c r="G930" s="3"/>
      <c r="H930" s="3"/>
      <c r="J930" s="226"/>
      <c r="K930" s="3"/>
      <c r="L930" s="3"/>
      <c r="O930" s="227"/>
      <c r="Q930" s="94"/>
      <c r="R930" s="94"/>
      <c r="S930" s="94"/>
      <c r="T930" s="94"/>
    </row>
    <row r="931" ht="15.75" customHeight="1">
      <c r="A931" s="204"/>
      <c r="B931" s="222"/>
      <c r="C931" s="206"/>
      <c r="D931" s="207"/>
      <c r="E931" s="3"/>
      <c r="F931" s="3"/>
      <c r="G931" s="3"/>
      <c r="H931" s="3"/>
      <c r="J931" s="226"/>
      <c r="K931" s="3"/>
      <c r="L931" s="3"/>
      <c r="O931" s="227"/>
      <c r="Q931" s="94"/>
      <c r="R931" s="94"/>
      <c r="S931" s="94"/>
      <c r="T931" s="94"/>
    </row>
    <row r="932" ht="15.75" customHeight="1">
      <c r="A932" s="204"/>
      <c r="B932" s="222"/>
      <c r="C932" s="206"/>
      <c r="D932" s="207"/>
      <c r="E932" s="3"/>
      <c r="F932" s="3"/>
      <c r="G932" s="3"/>
      <c r="H932" s="3"/>
      <c r="J932" s="226"/>
      <c r="K932" s="3"/>
      <c r="L932" s="3"/>
      <c r="O932" s="227"/>
      <c r="Q932" s="94"/>
      <c r="R932" s="94"/>
      <c r="S932" s="94"/>
      <c r="T932" s="94"/>
    </row>
    <row r="933" ht="15.75" customHeight="1">
      <c r="A933" s="204"/>
      <c r="B933" s="222"/>
      <c r="C933" s="206"/>
      <c r="D933" s="207"/>
      <c r="E933" s="3"/>
      <c r="F933" s="3"/>
      <c r="G933" s="3"/>
      <c r="H933" s="3"/>
      <c r="J933" s="226"/>
      <c r="K933" s="3"/>
      <c r="L933" s="3"/>
      <c r="O933" s="227"/>
      <c r="Q933" s="94"/>
      <c r="R933" s="94"/>
      <c r="S933" s="94"/>
      <c r="T933" s="94"/>
    </row>
    <row r="934" ht="15.75" customHeight="1">
      <c r="A934" s="204"/>
      <c r="B934" s="222"/>
      <c r="C934" s="206"/>
      <c r="D934" s="207"/>
      <c r="E934" s="3"/>
      <c r="F934" s="3"/>
      <c r="G934" s="3"/>
      <c r="H934" s="3"/>
      <c r="J934" s="226"/>
      <c r="K934" s="3"/>
      <c r="L934" s="3"/>
      <c r="O934" s="227"/>
      <c r="Q934" s="94"/>
      <c r="R934" s="94"/>
      <c r="S934" s="94"/>
      <c r="T934" s="94"/>
    </row>
    <row r="935" ht="15.75" customHeight="1">
      <c r="A935" s="204"/>
      <c r="B935" s="222"/>
      <c r="C935" s="206"/>
      <c r="D935" s="207"/>
      <c r="E935" s="3"/>
      <c r="F935" s="3"/>
      <c r="G935" s="3"/>
      <c r="H935" s="3"/>
      <c r="J935" s="226"/>
      <c r="K935" s="3"/>
      <c r="L935" s="3"/>
      <c r="O935" s="227"/>
      <c r="Q935" s="94"/>
      <c r="R935" s="94"/>
      <c r="S935" s="94"/>
      <c r="T935" s="94"/>
    </row>
    <row r="936" ht="15.75" customHeight="1">
      <c r="A936" s="204"/>
      <c r="B936" s="222"/>
      <c r="C936" s="206"/>
      <c r="D936" s="207"/>
      <c r="E936" s="3"/>
      <c r="F936" s="3"/>
      <c r="G936" s="3"/>
      <c r="H936" s="3"/>
      <c r="J936" s="226"/>
      <c r="K936" s="3"/>
      <c r="L936" s="3"/>
      <c r="O936" s="227"/>
      <c r="Q936" s="94"/>
      <c r="R936" s="94"/>
      <c r="S936" s="94"/>
      <c r="T936" s="94"/>
    </row>
    <row r="937" ht="15.75" customHeight="1">
      <c r="A937" s="204"/>
      <c r="B937" s="222"/>
      <c r="C937" s="206"/>
      <c r="D937" s="207"/>
      <c r="E937" s="3"/>
      <c r="F937" s="3"/>
      <c r="G937" s="3"/>
      <c r="H937" s="3"/>
      <c r="J937" s="226"/>
      <c r="K937" s="3"/>
      <c r="L937" s="3"/>
      <c r="O937" s="227"/>
      <c r="Q937" s="94"/>
      <c r="R937" s="94"/>
      <c r="S937" s="94"/>
      <c r="T937" s="94"/>
    </row>
    <row r="938" ht="15.75" customHeight="1">
      <c r="A938" s="204"/>
      <c r="B938" s="222"/>
      <c r="C938" s="206"/>
      <c r="D938" s="207"/>
      <c r="E938" s="3"/>
      <c r="F938" s="3"/>
      <c r="G938" s="3"/>
      <c r="H938" s="3"/>
      <c r="J938" s="226"/>
      <c r="K938" s="3"/>
      <c r="L938" s="3"/>
      <c r="O938" s="227"/>
      <c r="Q938" s="94"/>
      <c r="R938" s="94"/>
      <c r="S938" s="94"/>
      <c r="T938" s="94"/>
    </row>
    <row r="939" ht="15.75" customHeight="1">
      <c r="A939" s="204"/>
      <c r="B939" s="222"/>
      <c r="C939" s="206"/>
      <c r="D939" s="207"/>
      <c r="E939" s="3"/>
      <c r="F939" s="3"/>
      <c r="G939" s="3"/>
      <c r="H939" s="3"/>
      <c r="J939" s="226"/>
      <c r="K939" s="3"/>
      <c r="L939" s="3"/>
      <c r="O939" s="227"/>
      <c r="Q939" s="94"/>
      <c r="R939" s="94"/>
      <c r="S939" s="94"/>
      <c r="T939" s="94"/>
    </row>
    <row r="940" ht="15.75" customHeight="1">
      <c r="A940" s="204"/>
      <c r="B940" s="222"/>
      <c r="C940" s="206"/>
      <c r="D940" s="207"/>
      <c r="E940" s="3"/>
      <c r="F940" s="3"/>
      <c r="G940" s="3"/>
      <c r="H940" s="3"/>
      <c r="J940" s="226"/>
      <c r="K940" s="3"/>
      <c r="L940" s="3"/>
      <c r="O940" s="227"/>
      <c r="Q940" s="94"/>
      <c r="R940" s="94"/>
      <c r="S940" s="94"/>
      <c r="T940" s="94"/>
    </row>
    <row r="941" ht="15.75" customHeight="1">
      <c r="A941" s="204"/>
      <c r="B941" s="222"/>
      <c r="C941" s="206"/>
      <c r="D941" s="207"/>
      <c r="E941" s="3"/>
      <c r="F941" s="3"/>
      <c r="G941" s="3"/>
      <c r="H941" s="3"/>
      <c r="J941" s="226"/>
      <c r="K941" s="3"/>
      <c r="L941" s="3"/>
      <c r="O941" s="227"/>
      <c r="Q941" s="94"/>
      <c r="R941" s="94"/>
      <c r="S941" s="94"/>
      <c r="T941" s="94"/>
    </row>
    <row r="942" ht="15.75" customHeight="1">
      <c r="A942" s="204"/>
      <c r="B942" s="222"/>
      <c r="C942" s="206"/>
      <c r="D942" s="207"/>
      <c r="E942" s="3"/>
      <c r="F942" s="3"/>
      <c r="G942" s="3"/>
      <c r="H942" s="3"/>
      <c r="J942" s="226"/>
      <c r="K942" s="3"/>
      <c r="L942" s="3"/>
      <c r="O942" s="227"/>
      <c r="Q942" s="94"/>
      <c r="R942" s="94"/>
      <c r="S942" s="94"/>
      <c r="T942" s="94"/>
    </row>
    <row r="943" ht="15.75" customHeight="1">
      <c r="A943" s="204"/>
      <c r="B943" s="222"/>
      <c r="C943" s="206"/>
      <c r="D943" s="207"/>
      <c r="E943" s="3"/>
      <c r="F943" s="3"/>
      <c r="G943" s="3"/>
      <c r="H943" s="3"/>
      <c r="J943" s="226"/>
      <c r="K943" s="3"/>
      <c r="L943" s="3"/>
      <c r="O943" s="227"/>
      <c r="Q943" s="94"/>
      <c r="R943" s="94"/>
      <c r="S943" s="94"/>
      <c r="T943" s="94"/>
    </row>
    <row r="944" ht="15.75" customHeight="1">
      <c r="A944" s="204"/>
      <c r="B944" s="222"/>
      <c r="C944" s="206"/>
      <c r="D944" s="207"/>
      <c r="E944" s="3"/>
      <c r="F944" s="3"/>
      <c r="G944" s="3"/>
      <c r="H944" s="3"/>
      <c r="J944" s="226"/>
      <c r="K944" s="3"/>
      <c r="L944" s="3"/>
      <c r="O944" s="227"/>
      <c r="Q944" s="94"/>
      <c r="R944" s="94"/>
      <c r="S944" s="94"/>
      <c r="T944" s="94"/>
    </row>
    <row r="945" ht="15.75" customHeight="1">
      <c r="A945" s="204"/>
      <c r="B945" s="222"/>
      <c r="C945" s="223"/>
      <c r="D945" s="231"/>
      <c r="E945" s="3"/>
      <c r="F945" s="3"/>
      <c r="G945" s="3"/>
      <c r="H945" s="3"/>
      <c r="J945" s="226"/>
      <c r="K945" s="3"/>
      <c r="L945" s="3"/>
      <c r="O945" s="227"/>
      <c r="Q945" s="94"/>
      <c r="R945" s="94"/>
      <c r="S945" s="94"/>
      <c r="T945" s="94"/>
    </row>
    <row r="946" ht="15.75" customHeight="1">
      <c r="A946" s="204"/>
      <c r="B946" s="222"/>
      <c r="C946" s="206"/>
      <c r="D946" s="207"/>
      <c r="E946" s="3"/>
      <c r="F946" s="3"/>
      <c r="G946" s="3"/>
      <c r="H946" s="3"/>
      <c r="J946" s="226"/>
      <c r="K946" s="3"/>
      <c r="L946" s="3"/>
      <c r="O946" s="227"/>
      <c r="Q946" s="94"/>
      <c r="R946" s="94"/>
      <c r="S946" s="94"/>
      <c r="T946" s="94"/>
    </row>
    <row r="947" ht="15.75" customHeight="1">
      <c r="A947" s="204"/>
      <c r="B947" s="222"/>
      <c r="C947" s="206"/>
      <c r="D947" s="207"/>
      <c r="E947" s="3"/>
      <c r="F947" s="3"/>
      <c r="G947" s="3"/>
      <c r="H947" s="3"/>
      <c r="J947" s="226"/>
      <c r="K947" s="3"/>
      <c r="L947" s="3"/>
      <c r="O947" s="227"/>
      <c r="Q947" s="94"/>
      <c r="R947" s="94"/>
      <c r="S947" s="94"/>
      <c r="T947" s="94"/>
    </row>
    <row r="948" ht="15.75" customHeight="1">
      <c r="A948" s="204"/>
      <c r="B948" s="222"/>
      <c r="C948" s="206"/>
      <c r="D948" s="207"/>
      <c r="E948" s="3"/>
      <c r="F948" s="3"/>
      <c r="G948" s="3"/>
      <c r="H948" s="3"/>
      <c r="J948" s="226"/>
      <c r="K948" s="3"/>
      <c r="L948" s="3"/>
      <c r="O948" s="227"/>
      <c r="Q948" s="94"/>
      <c r="R948" s="94"/>
      <c r="S948" s="94"/>
      <c r="T948" s="94"/>
    </row>
    <row r="949" ht="15.75" customHeight="1">
      <c r="A949" s="204"/>
      <c r="B949" s="222"/>
      <c r="C949" s="206"/>
      <c r="D949" s="207"/>
      <c r="E949" s="3"/>
      <c r="F949" s="3"/>
      <c r="G949" s="3"/>
      <c r="H949" s="3"/>
      <c r="J949" s="226"/>
      <c r="K949" s="3"/>
      <c r="L949" s="3"/>
      <c r="O949" s="227"/>
      <c r="Q949" s="94"/>
      <c r="R949" s="94"/>
      <c r="S949" s="94"/>
      <c r="T949" s="94"/>
    </row>
    <row r="950" ht="15.75" customHeight="1">
      <c r="A950" s="204"/>
      <c r="B950" s="222"/>
      <c r="C950" s="206"/>
      <c r="D950" s="207"/>
      <c r="E950" s="3"/>
      <c r="F950" s="3"/>
      <c r="G950" s="3"/>
      <c r="H950" s="3"/>
      <c r="J950" s="226"/>
      <c r="K950" s="3"/>
      <c r="L950" s="3"/>
      <c r="O950" s="227"/>
      <c r="Q950" s="94"/>
      <c r="R950" s="94"/>
      <c r="S950" s="94"/>
      <c r="T950" s="94"/>
    </row>
    <row r="951" ht="15.75" customHeight="1">
      <c r="A951" s="204"/>
      <c r="B951" s="222"/>
      <c r="C951" s="206"/>
      <c r="D951" s="207"/>
      <c r="E951" s="3"/>
      <c r="F951" s="3"/>
      <c r="G951" s="3"/>
      <c r="H951" s="3"/>
      <c r="J951" s="226"/>
      <c r="K951" s="3"/>
      <c r="L951" s="3"/>
      <c r="O951" s="227"/>
      <c r="Q951" s="94"/>
      <c r="R951" s="94"/>
      <c r="S951" s="94"/>
      <c r="T951" s="94"/>
    </row>
    <row r="952" ht="15.75" customHeight="1">
      <c r="A952" s="204"/>
      <c r="B952" s="222"/>
      <c r="C952" s="206"/>
      <c r="D952" s="207"/>
      <c r="E952" s="3"/>
      <c r="F952" s="3"/>
      <c r="G952" s="3"/>
      <c r="H952" s="3"/>
      <c r="J952" s="226"/>
      <c r="K952" s="3"/>
      <c r="L952" s="3"/>
      <c r="O952" s="227"/>
      <c r="Q952" s="94"/>
      <c r="R952" s="94"/>
      <c r="S952" s="94"/>
      <c r="T952" s="94"/>
    </row>
    <row r="953" ht="15.75" customHeight="1">
      <c r="A953" s="204"/>
      <c r="B953" s="222"/>
      <c r="C953" s="206"/>
      <c r="D953" s="207"/>
      <c r="E953" s="3"/>
      <c r="F953" s="3"/>
      <c r="G953" s="3"/>
      <c r="H953" s="3"/>
      <c r="J953" s="226"/>
      <c r="K953" s="3"/>
      <c r="L953" s="3"/>
      <c r="O953" s="227"/>
      <c r="Q953" s="94"/>
      <c r="R953" s="94"/>
      <c r="S953" s="94"/>
      <c r="T953" s="94"/>
    </row>
    <row r="954" ht="15.75" customHeight="1">
      <c r="A954" s="204"/>
      <c r="B954" s="222"/>
      <c r="C954" s="206"/>
      <c r="D954" s="207"/>
      <c r="E954" s="3"/>
      <c r="F954" s="3"/>
      <c r="G954" s="3"/>
      <c r="H954" s="3"/>
      <c r="J954" s="226"/>
      <c r="K954" s="3"/>
      <c r="L954" s="3"/>
      <c r="O954" s="227"/>
      <c r="Q954" s="94"/>
      <c r="R954" s="94"/>
      <c r="S954" s="94"/>
      <c r="T954" s="94"/>
    </row>
    <row r="955" ht="15.75" customHeight="1">
      <c r="A955" s="204"/>
      <c r="B955" s="222"/>
      <c r="C955" s="206"/>
      <c r="D955" s="207"/>
      <c r="E955" s="3"/>
      <c r="F955" s="3"/>
      <c r="G955" s="3"/>
      <c r="H955" s="3"/>
      <c r="J955" s="226"/>
      <c r="K955" s="3"/>
      <c r="L955" s="3"/>
      <c r="O955" s="227"/>
      <c r="Q955" s="94"/>
      <c r="R955" s="94"/>
      <c r="S955" s="94"/>
      <c r="T955" s="94"/>
    </row>
    <row r="956" ht="15.75" customHeight="1">
      <c r="A956" s="204"/>
      <c r="B956" s="222"/>
      <c r="C956" s="206"/>
      <c r="D956" s="207"/>
      <c r="E956" s="3"/>
      <c r="F956" s="3"/>
      <c r="G956" s="3"/>
      <c r="H956" s="3"/>
      <c r="J956" s="226"/>
      <c r="K956" s="3"/>
      <c r="L956" s="3"/>
      <c r="O956" s="227"/>
      <c r="Q956" s="94"/>
      <c r="R956" s="94"/>
      <c r="S956" s="94"/>
      <c r="T956" s="94"/>
    </row>
    <row r="957" ht="15.75" customHeight="1">
      <c r="A957" s="204"/>
      <c r="B957" s="222"/>
      <c r="C957" s="206"/>
      <c r="D957" s="207"/>
      <c r="E957" s="3"/>
      <c r="F957" s="3"/>
      <c r="G957" s="3"/>
      <c r="H957" s="3"/>
      <c r="J957" s="226"/>
      <c r="K957" s="3"/>
      <c r="L957" s="3"/>
      <c r="O957" s="227"/>
      <c r="Q957" s="94"/>
      <c r="R957" s="94"/>
      <c r="S957" s="94"/>
      <c r="T957" s="94"/>
    </row>
    <row r="958" ht="15.75" customHeight="1">
      <c r="A958" s="204"/>
      <c r="B958" s="222"/>
      <c r="C958" s="206"/>
      <c r="D958" s="207"/>
      <c r="E958" s="3"/>
      <c r="F958" s="3"/>
      <c r="G958" s="3"/>
      <c r="H958" s="3"/>
      <c r="J958" s="226"/>
      <c r="K958" s="3"/>
      <c r="L958" s="3"/>
      <c r="O958" s="227"/>
      <c r="Q958" s="94"/>
      <c r="R958" s="94"/>
      <c r="S958" s="94"/>
      <c r="T958" s="94"/>
    </row>
    <row r="959" ht="15.75" customHeight="1">
      <c r="A959" s="204"/>
      <c r="B959" s="222"/>
      <c r="C959" s="206"/>
      <c r="D959" s="207"/>
      <c r="E959" s="3"/>
      <c r="F959" s="3"/>
      <c r="G959" s="3"/>
      <c r="H959" s="3"/>
      <c r="J959" s="226"/>
      <c r="K959" s="3"/>
      <c r="L959" s="3"/>
      <c r="O959" s="227"/>
      <c r="Q959" s="94"/>
      <c r="R959" s="94"/>
      <c r="S959" s="94"/>
      <c r="T959" s="94"/>
    </row>
    <row r="960" ht="15.75" customHeight="1">
      <c r="A960" s="204"/>
      <c r="B960" s="222"/>
      <c r="C960" s="206"/>
      <c r="D960" s="207"/>
      <c r="E960" s="3"/>
      <c r="F960" s="3"/>
      <c r="G960" s="3"/>
      <c r="H960" s="3"/>
      <c r="J960" s="226"/>
      <c r="K960" s="3"/>
      <c r="L960" s="3"/>
      <c r="O960" s="227"/>
      <c r="Q960" s="94"/>
      <c r="R960" s="94"/>
      <c r="S960" s="94"/>
      <c r="T960" s="94"/>
    </row>
    <row r="961" ht="15.75" customHeight="1">
      <c r="A961" s="204"/>
      <c r="B961" s="222"/>
      <c r="C961" s="206"/>
      <c r="D961" s="207"/>
      <c r="E961" s="3"/>
      <c r="F961" s="3"/>
      <c r="G961" s="3"/>
      <c r="H961" s="3"/>
      <c r="J961" s="226"/>
      <c r="K961" s="3"/>
      <c r="L961" s="3"/>
      <c r="O961" s="227"/>
      <c r="Q961" s="94"/>
      <c r="R961" s="94"/>
      <c r="S961" s="94"/>
      <c r="T961" s="94"/>
    </row>
    <row r="962" ht="15.75" customHeight="1">
      <c r="A962" s="204"/>
      <c r="B962" s="222"/>
      <c r="C962" s="206"/>
      <c r="D962" s="207"/>
      <c r="E962" s="3"/>
      <c r="F962" s="3"/>
      <c r="G962" s="3"/>
      <c r="H962" s="3"/>
      <c r="J962" s="226"/>
      <c r="K962" s="3"/>
      <c r="L962" s="3"/>
      <c r="O962" s="227"/>
      <c r="Q962" s="94"/>
      <c r="R962" s="94"/>
      <c r="S962" s="94"/>
      <c r="T962" s="94"/>
    </row>
    <row r="963" ht="15.75" customHeight="1">
      <c r="A963" s="204"/>
      <c r="B963" s="222"/>
      <c r="C963" s="206"/>
      <c r="D963" s="207"/>
      <c r="E963" s="3"/>
      <c r="F963" s="3"/>
      <c r="G963" s="3"/>
      <c r="H963" s="3"/>
      <c r="J963" s="226"/>
      <c r="K963" s="3"/>
      <c r="L963" s="3"/>
      <c r="O963" s="227"/>
      <c r="Q963" s="94"/>
      <c r="R963" s="94"/>
      <c r="S963" s="94"/>
      <c r="T963" s="94"/>
    </row>
    <row r="964" ht="15.75" customHeight="1">
      <c r="A964" s="204"/>
      <c r="B964" s="222"/>
      <c r="C964" s="206"/>
      <c r="D964" s="207"/>
      <c r="E964" s="3"/>
      <c r="F964" s="3"/>
      <c r="G964" s="3"/>
      <c r="H964" s="3"/>
      <c r="J964" s="226"/>
      <c r="K964" s="3"/>
      <c r="L964" s="3"/>
      <c r="O964" s="227"/>
      <c r="Q964" s="94"/>
      <c r="R964" s="94"/>
      <c r="S964" s="94"/>
      <c r="T964" s="94"/>
    </row>
    <row r="965" ht="15.75" customHeight="1">
      <c r="A965" s="204"/>
      <c r="B965" s="222"/>
      <c r="C965" s="206"/>
      <c r="D965" s="207"/>
      <c r="E965" s="3"/>
      <c r="F965" s="3"/>
      <c r="G965" s="3"/>
      <c r="H965" s="3"/>
      <c r="J965" s="226"/>
      <c r="K965" s="3"/>
      <c r="L965" s="3"/>
      <c r="O965" s="227"/>
      <c r="Q965" s="94"/>
      <c r="R965" s="94"/>
      <c r="S965" s="94"/>
      <c r="T965" s="94"/>
    </row>
    <row r="966" ht="15.75" customHeight="1">
      <c r="A966" s="204"/>
      <c r="B966" s="222"/>
      <c r="C966" s="206"/>
      <c r="D966" s="207"/>
      <c r="E966" s="3"/>
      <c r="F966" s="3"/>
      <c r="G966" s="3"/>
      <c r="H966" s="3"/>
      <c r="J966" s="226"/>
      <c r="K966" s="3"/>
      <c r="L966" s="3"/>
      <c r="O966" s="227"/>
      <c r="Q966" s="94"/>
      <c r="R966" s="94"/>
      <c r="S966" s="94"/>
      <c r="T966" s="94"/>
    </row>
    <row r="967" ht="15.75" customHeight="1">
      <c r="A967" s="204"/>
      <c r="B967" s="222"/>
      <c r="C967" s="206"/>
      <c r="D967" s="207"/>
      <c r="E967" s="3"/>
      <c r="F967" s="3"/>
      <c r="G967" s="3"/>
      <c r="H967" s="3"/>
      <c r="J967" s="226"/>
      <c r="K967" s="3"/>
      <c r="L967" s="3"/>
      <c r="O967" s="227"/>
      <c r="Q967" s="94"/>
      <c r="R967" s="94"/>
      <c r="S967" s="94"/>
      <c r="T967" s="94"/>
    </row>
    <row r="968" ht="15.75" customHeight="1">
      <c r="A968" s="204"/>
      <c r="B968" s="222"/>
      <c r="C968" s="206"/>
      <c r="D968" s="207"/>
      <c r="E968" s="3"/>
      <c r="F968" s="3"/>
      <c r="G968" s="3"/>
      <c r="H968" s="3"/>
      <c r="J968" s="226"/>
      <c r="K968" s="3"/>
      <c r="L968" s="3"/>
      <c r="O968" s="227"/>
      <c r="Q968" s="94"/>
      <c r="R968" s="94"/>
      <c r="S968" s="94"/>
      <c r="T968" s="94"/>
    </row>
    <row r="969" ht="15.75" customHeight="1">
      <c r="A969" s="204"/>
      <c r="B969" s="222"/>
      <c r="C969" s="206"/>
      <c r="D969" s="207"/>
      <c r="E969" s="3"/>
      <c r="F969" s="3"/>
      <c r="G969" s="3"/>
      <c r="H969" s="3"/>
      <c r="J969" s="226"/>
      <c r="K969" s="3"/>
      <c r="L969" s="3"/>
      <c r="O969" s="227"/>
      <c r="Q969" s="94"/>
      <c r="R969" s="94"/>
      <c r="S969" s="94"/>
      <c r="T969" s="94"/>
    </row>
    <row r="970" ht="15.75" customHeight="1">
      <c r="A970" s="204"/>
      <c r="B970" s="222"/>
      <c r="C970" s="206"/>
      <c r="D970" s="207"/>
      <c r="E970" s="3"/>
      <c r="F970" s="3"/>
      <c r="G970" s="3"/>
      <c r="H970" s="3"/>
      <c r="J970" s="226"/>
      <c r="K970" s="3"/>
      <c r="L970" s="3"/>
      <c r="O970" s="227"/>
      <c r="Q970" s="94"/>
      <c r="R970" s="94"/>
      <c r="S970" s="94"/>
      <c r="T970" s="94"/>
    </row>
    <row r="971" ht="15.75" customHeight="1">
      <c r="A971" s="204"/>
      <c r="B971" s="222"/>
      <c r="C971" s="206"/>
      <c r="D971" s="207"/>
      <c r="E971" s="3"/>
      <c r="F971" s="3"/>
      <c r="G971" s="3"/>
      <c r="H971" s="3"/>
      <c r="J971" s="226"/>
      <c r="K971" s="3"/>
      <c r="L971" s="3"/>
      <c r="O971" s="227"/>
      <c r="Q971" s="94"/>
      <c r="R971" s="94"/>
      <c r="S971" s="94"/>
      <c r="T971" s="94"/>
    </row>
    <row r="972" ht="15.75" customHeight="1">
      <c r="A972" s="204"/>
      <c r="B972" s="222"/>
      <c r="C972" s="206"/>
      <c r="D972" s="207"/>
      <c r="E972" s="3"/>
      <c r="F972" s="3"/>
      <c r="G972" s="3"/>
      <c r="H972" s="3"/>
      <c r="J972" s="226"/>
      <c r="K972" s="3"/>
      <c r="L972" s="3"/>
      <c r="O972" s="227"/>
      <c r="Q972" s="94"/>
      <c r="R972" s="94"/>
      <c r="S972" s="94"/>
      <c r="T972" s="94"/>
    </row>
    <row r="973" ht="15.75" customHeight="1">
      <c r="A973" s="204"/>
      <c r="B973" s="222"/>
      <c r="C973" s="206"/>
      <c r="D973" s="207"/>
      <c r="E973" s="3"/>
      <c r="F973" s="3"/>
      <c r="G973" s="3"/>
      <c r="H973" s="3"/>
      <c r="J973" s="226"/>
      <c r="K973" s="3"/>
      <c r="L973" s="3"/>
      <c r="O973" s="227"/>
      <c r="Q973" s="94"/>
      <c r="R973" s="94"/>
      <c r="S973" s="94"/>
      <c r="T973" s="94"/>
    </row>
    <row r="974" ht="15.75" customHeight="1">
      <c r="A974" s="204"/>
      <c r="B974" s="222"/>
      <c r="C974" s="206"/>
      <c r="D974" s="207"/>
      <c r="E974" s="3"/>
      <c r="F974" s="3"/>
      <c r="G974" s="3"/>
      <c r="H974" s="3"/>
      <c r="J974" s="226"/>
      <c r="K974" s="3"/>
      <c r="L974" s="3"/>
      <c r="O974" s="227"/>
      <c r="Q974" s="94"/>
      <c r="R974" s="94"/>
      <c r="S974" s="94"/>
      <c r="T974" s="94"/>
    </row>
    <row r="975" ht="15.75" customHeight="1">
      <c r="A975" s="204"/>
      <c r="B975" s="222"/>
      <c r="C975" s="206"/>
      <c r="D975" s="207"/>
      <c r="E975" s="3"/>
      <c r="F975" s="3"/>
      <c r="G975" s="3"/>
      <c r="H975" s="3"/>
      <c r="J975" s="226"/>
      <c r="K975" s="3"/>
      <c r="L975" s="3"/>
      <c r="O975" s="227"/>
      <c r="Q975" s="94"/>
      <c r="R975" s="94"/>
      <c r="S975" s="94"/>
      <c r="T975" s="94"/>
    </row>
    <row r="976" ht="15.75" customHeight="1">
      <c r="A976" s="204"/>
      <c r="B976" s="222"/>
      <c r="C976" s="206"/>
      <c r="D976" s="207"/>
      <c r="E976" s="3"/>
      <c r="F976" s="3"/>
      <c r="G976" s="3"/>
      <c r="H976" s="3"/>
      <c r="J976" s="226"/>
      <c r="K976" s="3"/>
      <c r="L976" s="3"/>
      <c r="O976" s="227"/>
      <c r="Q976" s="94"/>
      <c r="R976" s="94"/>
      <c r="S976" s="94"/>
      <c r="T976" s="94"/>
    </row>
    <row r="977" ht="15.75" customHeight="1">
      <c r="A977" s="204"/>
      <c r="B977" s="222"/>
      <c r="C977" s="206"/>
      <c r="D977" s="207"/>
      <c r="E977" s="3"/>
      <c r="F977" s="3"/>
      <c r="G977" s="3"/>
      <c r="H977" s="3"/>
      <c r="J977" s="226"/>
      <c r="K977" s="3"/>
      <c r="L977" s="3"/>
      <c r="O977" s="227"/>
      <c r="Q977" s="94"/>
      <c r="R977" s="94"/>
      <c r="S977" s="94"/>
      <c r="T977" s="94"/>
    </row>
    <row r="978" ht="15.75" customHeight="1">
      <c r="A978" s="204"/>
      <c r="B978" s="222"/>
      <c r="C978" s="206"/>
      <c r="D978" s="207"/>
      <c r="E978" s="3"/>
      <c r="F978" s="3"/>
      <c r="G978" s="3"/>
      <c r="H978" s="3"/>
      <c r="J978" s="226"/>
      <c r="K978" s="3"/>
      <c r="L978" s="3"/>
      <c r="O978" s="227"/>
      <c r="Q978" s="94"/>
      <c r="R978" s="94"/>
      <c r="S978" s="94"/>
      <c r="T978" s="94"/>
    </row>
    <row r="979" ht="15.75" customHeight="1">
      <c r="A979" s="204"/>
      <c r="B979" s="222"/>
      <c r="C979" s="206"/>
      <c r="D979" s="207"/>
      <c r="E979" s="3"/>
      <c r="F979" s="3"/>
      <c r="G979" s="3"/>
      <c r="H979" s="3"/>
      <c r="J979" s="226"/>
      <c r="K979" s="3"/>
      <c r="L979" s="3"/>
      <c r="O979" s="227"/>
      <c r="Q979" s="94"/>
      <c r="R979" s="94"/>
      <c r="S979" s="94"/>
      <c r="T979" s="94"/>
    </row>
    <row r="980" ht="15.75" customHeight="1">
      <c r="A980" s="204"/>
      <c r="B980" s="222"/>
      <c r="C980" s="206"/>
      <c r="D980" s="207"/>
      <c r="E980" s="3"/>
      <c r="F980" s="3"/>
      <c r="G980" s="3"/>
      <c r="H980" s="3"/>
      <c r="J980" s="226"/>
      <c r="K980" s="3"/>
      <c r="L980" s="3"/>
      <c r="O980" s="227"/>
      <c r="Q980" s="94"/>
      <c r="R980" s="94"/>
      <c r="S980" s="94"/>
      <c r="T980" s="94"/>
    </row>
    <row r="981" ht="15.75" customHeight="1">
      <c r="A981" s="204"/>
      <c r="B981" s="222"/>
      <c r="C981" s="206"/>
      <c r="D981" s="207"/>
      <c r="E981" s="3"/>
      <c r="F981" s="3"/>
      <c r="G981" s="3"/>
      <c r="H981" s="3"/>
      <c r="J981" s="226"/>
      <c r="K981" s="3"/>
      <c r="L981" s="3"/>
      <c r="O981" s="227"/>
      <c r="Q981" s="94"/>
      <c r="R981" s="94"/>
      <c r="S981" s="94"/>
      <c r="T981" s="94"/>
    </row>
    <row r="982" ht="15.75" customHeight="1">
      <c r="A982" s="204"/>
      <c r="B982" s="222"/>
      <c r="C982" s="206"/>
      <c r="D982" s="207"/>
      <c r="E982" s="3"/>
      <c r="F982" s="3"/>
      <c r="G982" s="3"/>
      <c r="H982" s="3"/>
      <c r="J982" s="226"/>
      <c r="K982" s="3"/>
      <c r="L982" s="3"/>
      <c r="O982" s="227"/>
      <c r="Q982" s="94"/>
      <c r="R982" s="94"/>
      <c r="S982" s="94"/>
      <c r="T982" s="94"/>
    </row>
    <row r="983" ht="15.75" customHeight="1">
      <c r="A983" s="204"/>
      <c r="B983" s="222"/>
      <c r="C983" s="206"/>
      <c r="D983" s="207"/>
      <c r="E983" s="3"/>
      <c r="F983" s="3"/>
      <c r="G983" s="3"/>
      <c r="H983" s="3"/>
      <c r="J983" s="226"/>
      <c r="K983" s="3"/>
      <c r="L983" s="3"/>
      <c r="O983" s="227"/>
      <c r="Q983" s="94"/>
      <c r="R983" s="94"/>
      <c r="S983" s="94"/>
      <c r="T983" s="94"/>
    </row>
    <row r="984" ht="15.75" customHeight="1">
      <c r="A984" s="204"/>
      <c r="B984" s="222"/>
      <c r="C984" s="206"/>
      <c r="D984" s="207"/>
      <c r="E984" s="3"/>
      <c r="F984" s="3"/>
      <c r="G984" s="3"/>
      <c r="H984" s="3"/>
      <c r="J984" s="226"/>
      <c r="K984" s="3"/>
      <c r="L984" s="3"/>
      <c r="O984" s="227"/>
      <c r="Q984" s="94"/>
      <c r="R984" s="94"/>
      <c r="S984" s="94"/>
      <c r="T984" s="94"/>
    </row>
    <row r="985" ht="15.75" customHeight="1">
      <c r="A985" s="204"/>
      <c r="B985" s="222"/>
      <c r="C985" s="206"/>
      <c r="D985" s="207"/>
      <c r="E985" s="3"/>
      <c r="F985" s="3"/>
      <c r="G985" s="3"/>
      <c r="H985" s="3"/>
      <c r="J985" s="226"/>
      <c r="K985" s="3"/>
      <c r="L985" s="3"/>
      <c r="O985" s="227"/>
      <c r="Q985" s="94"/>
      <c r="R985" s="94"/>
      <c r="S985" s="94"/>
      <c r="T985" s="94"/>
    </row>
    <row r="986" ht="15.75" customHeight="1">
      <c r="A986" s="204"/>
      <c r="B986" s="222"/>
      <c r="C986" s="206"/>
      <c r="D986" s="207"/>
      <c r="E986" s="3"/>
      <c r="F986" s="3"/>
      <c r="G986" s="3"/>
      <c r="H986" s="3"/>
      <c r="J986" s="226"/>
      <c r="K986" s="3"/>
      <c r="L986" s="3"/>
      <c r="O986" s="227"/>
      <c r="Q986" s="94"/>
      <c r="R986" s="94"/>
      <c r="S986" s="94"/>
      <c r="T986" s="94"/>
    </row>
    <row r="987" ht="15.75" customHeight="1">
      <c r="A987" s="204"/>
      <c r="B987" s="222"/>
      <c r="C987" s="206"/>
      <c r="D987" s="207"/>
      <c r="E987" s="3"/>
      <c r="F987" s="3"/>
      <c r="G987" s="3"/>
      <c r="H987" s="3"/>
      <c r="J987" s="226"/>
      <c r="K987" s="3"/>
      <c r="L987" s="3"/>
      <c r="O987" s="227"/>
      <c r="Q987" s="94"/>
      <c r="R987" s="94"/>
      <c r="S987" s="94"/>
      <c r="T987" s="94"/>
    </row>
    <row r="988" ht="15.75" customHeight="1">
      <c r="A988" s="204"/>
      <c r="B988" s="222"/>
      <c r="C988" s="206"/>
      <c r="D988" s="207"/>
      <c r="E988" s="3"/>
      <c r="F988" s="3"/>
      <c r="G988" s="3"/>
      <c r="H988" s="3"/>
      <c r="J988" s="226"/>
      <c r="K988" s="3"/>
      <c r="L988" s="3"/>
      <c r="O988" s="227"/>
      <c r="Q988" s="94"/>
      <c r="R988" s="94"/>
      <c r="S988" s="94"/>
      <c r="T988" s="94"/>
    </row>
    <row r="989" ht="15.75" customHeight="1">
      <c r="A989" s="204"/>
      <c r="B989" s="222"/>
      <c r="C989" s="206"/>
      <c r="D989" s="207"/>
      <c r="E989" s="3"/>
      <c r="F989" s="3"/>
      <c r="G989" s="3"/>
      <c r="H989" s="3"/>
      <c r="J989" s="226"/>
      <c r="K989" s="3"/>
      <c r="L989" s="3"/>
      <c r="O989" s="227"/>
      <c r="Q989" s="94"/>
      <c r="R989" s="94"/>
      <c r="S989" s="94"/>
      <c r="T989" s="94"/>
    </row>
    <row r="990" ht="15.75" customHeight="1">
      <c r="A990" s="204"/>
      <c r="B990" s="222"/>
      <c r="C990" s="206"/>
      <c r="D990" s="207"/>
      <c r="E990" s="3"/>
      <c r="F990" s="3"/>
      <c r="G990" s="3"/>
      <c r="H990" s="3"/>
      <c r="J990" s="226"/>
      <c r="K990" s="3"/>
      <c r="L990" s="3"/>
      <c r="O990" s="227"/>
      <c r="Q990" s="94"/>
      <c r="R990" s="94"/>
      <c r="S990" s="94"/>
      <c r="T990" s="94"/>
    </row>
    <row r="991" ht="15.75" customHeight="1">
      <c r="A991" s="204"/>
      <c r="B991" s="222"/>
      <c r="C991" s="206"/>
      <c r="D991" s="207"/>
      <c r="E991" s="3"/>
      <c r="F991" s="3"/>
      <c r="G991" s="3"/>
      <c r="H991" s="3"/>
      <c r="J991" s="226"/>
      <c r="K991" s="3"/>
      <c r="L991" s="3"/>
      <c r="O991" s="227"/>
      <c r="Q991" s="94"/>
      <c r="R991" s="94"/>
      <c r="S991" s="94"/>
      <c r="T991" s="94"/>
    </row>
    <row r="992" ht="15.75" customHeight="1">
      <c r="A992" s="204"/>
      <c r="B992" s="222"/>
      <c r="C992" s="206"/>
      <c r="D992" s="207"/>
      <c r="E992" s="3"/>
      <c r="F992" s="3"/>
      <c r="G992" s="3"/>
      <c r="H992" s="3"/>
      <c r="J992" s="226"/>
      <c r="K992" s="3"/>
      <c r="L992" s="3"/>
      <c r="O992" s="227"/>
      <c r="Q992" s="94"/>
      <c r="R992" s="94"/>
      <c r="S992" s="94"/>
      <c r="T992" s="94"/>
    </row>
    <row r="993" ht="15.75" customHeight="1">
      <c r="A993" s="204"/>
      <c r="B993" s="222"/>
      <c r="C993" s="206"/>
      <c r="D993" s="207"/>
      <c r="E993" s="3"/>
      <c r="F993" s="3"/>
      <c r="G993" s="3"/>
      <c r="H993" s="3"/>
      <c r="J993" s="226"/>
      <c r="K993" s="3"/>
      <c r="L993" s="3"/>
      <c r="O993" s="227"/>
      <c r="Q993" s="94"/>
      <c r="R993" s="94"/>
      <c r="S993" s="94"/>
      <c r="T993" s="94"/>
    </row>
    <row r="994" ht="15.75" customHeight="1">
      <c r="A994" s="204"/>
      <c r="B994" s="222"/>
      <c r="C994" s="206"/>
      <c r="D994" s="207"/>
      <c r="E994" s="3"/>
      <c r="F994" s="3"/>
      <c r="G994" s="3"/>
      <c r="H994" s="3"/>
      <c r="J994" s="226"/>
      <c r="K994" s="3"/>
      <c r="L994" s="3"/>
      <c r="O994" s="227"/>
      <c r="Q994" s="94"/>
      <c r="R994" s="94"/>
      <c r="S994" s="94"/>
      <c r="T994" s="94"/>
    </row>
    <row r="995" ht="15.75" customHeight="1">
      <c r="A995" s="204"/>
      <c r="B995" s="222"/>
      <c r="C995" s="206"/>
      <c r="D995" s="207"/>
      <c r="E995" s="3"/>
      <c r="F995" s="3"/>
      <c r="G995" s="3"/>
      <c r="H995" s="3"/>
      <c r="J995" s="226"/>
      <c r="K995" s="3"/>
      <c r="L995" s="3"/>
      <c r="O995" s="227"/>
      <c r="Q995" s="94"/>
      <c r="R995" s="94"/>
      <c r="S995" s="94"/>
      <c r="T995" s="94"/>
    </row>
    <row r="996" ht="15.75" customHeight="1">
      <c r="A996" s="204"/>
      <c r="B996" s="222"/>
      <c r="C996" s="206"/>
      <c r="D996" s="207"/>
      <c r="E996" s="3"/>
      <c r="F996" s="3"/>
      <c r="G996" s="3"/>
      <c r="H996" s="3"/>
      <c r="J996" s="226"/>
      <c r="K996" s="3"/>
      <c r="L996" s="3"/>
      <c r="O996" s="227"/>
      <c r="Q996" s="94"/>
      <c r="R996" s="94"/>
      <c r="S996" s="94"/>
      <c r="T996" s="94"/>
    </row>
    <row r="997" ht="15.75" customHeight="1">
      <c r="A997" s="204"/>
      <c r="B997" s="222"/>
      <c r="C997" s="206"/>
      <c r="D997" s="207"/>
      <c r="E997" s="3"/>
      <c r="F997" s="3"/>
      <c r="G997" s="3"/>
      <c r="H997" s="3"/>
      <c r="J997" s="226"/>
      <c r="K997" s="3"/>
      <c r="L997" s="3"/>
      <c r="O997" s="227"/>
      <c r="Q997" s="94"/>
      <c r="R997" s="94"/>
      <c r="S997" s="94"/>
      <c r="T997" s="94"/>
    </row>
    <row r="998" ht="15.75" customHeight="1">
      <c r="A998" s="204"/>
      <c r="B998" s="222"/>
      <c r="C998" s="206"/>
      <c r="D998" s="207"/>
      <c r="E998" s="3"/>
      <c r="F998" s="3"/>
      <c r="G998" s="3"/>
      <c r="H998" s="3"/>
      <c r="J998" s="226"/>
      <c r="K998" s="3"/>
      <c r="L998" s="3"/>
      <c r="O998" s="227"/>
      <c r="Q998" s="94"/>
      <c r="R998" s="94"/>
      <c r="S998" s="94"/>
      <c r="T998" s="94"/>
    </row>
    <row r="999" ht="15.75" customHeight="1">
      <c r="A999" s="204"/>
      <c r="B999" s="222"/>
      <c r="C999" s="206"/>
      <c r="D999" s="207"/>
      <c r="E999" s="3"/>
      <c r="F999" s="3"/>
      <c r="G999" s="3"/>
      <c r="H999" s="3"/>
      <c r="J999" s="226"/>
      <c r="K999" s="3"/>
      <c r="L999" s="3"/>
      <c r="O999" s="227"/>
      <c r="Q999" s="94"/>
      <c r="R999" s="94"/>
      <c r="S999" s="94"/>
      <c r="T999" s="94"/>
    </row>
    <row r="1000" ht="15.75" customHeight="1">
      <c r="A1000" s="204"/>
      <c r="B1000" s="222"/>
      <c r="C1000" s="206"/>
      <c r="D1000" s="207"/>
      <c r="J1000" s="226"/>
      <c r="K1000" s="3"/>
      <c r="L1000" s="3"/>
      <c r="O1000" s="227"/>
      <c r="Q1000" s="94"/>
      <c r="R1000" s="94"/>
      <c r="S1000" s="94"/>
      <c r="T1000" s="94"/>
    </row>
    <row r="1001" ht="15.75" customHeight="1">
      <c r="A1001" s="204"/>
      <c r="B1001" s="222"/>
      <c r="C1001" s="206"/>
      <c r="D1001" s="207"/>
      <c r="J1001" s="226"/>
      <c r="K1001" s="3"/>
      <c r="L1001" s="3"/>
      <c r="O1001" s="227"/>
      <c r="Q1001" s="94"/>
      <c r="R1001" s="94"/>
      <c r="S1001" s="94"/>
      <c r="T1001" s="94"/>
    </row>
    <row r="1002" ht="15.75" customHeight="1">
      <c r="A1002" s="204"/>
      <c r="B1002" s="222"/>
      <c r="C1002" s="206"/>
      <c r="D1002" s="207"/>
      <c r="J1002" s="226"/>
      <c r="K1002" s="3"/>
      <c r="L1002" s="3"/>
      <c r="O1002" s="227"/>
      <c r="Q1002" s="94"/>
      <c r="R1002" s="94"/>
      <c r="S1002" s="94"/>
      <c r="T1002" s="94"/>
    </row>
    <row r="1003" ht="15.75" customHeight="1">
      <c r="A1003" s="204"/>
      <c r="B1003" s="222"/>
      <c r="C1003" s="206"/>
      <c r="D1003" s="207"/>
      <c r="J1003" s="226"/>
      <c r="K1003" s="3"/>
      <c r="L1003" s="3"/>
      <c r="O1003" s="227"/>
      <c r="Q1003" s="94"/>
      <c r="R1003" s="94"/>
      <c r="S1003" s="94"/>
      <c r="T1003" s="94"/>
    </row>
    <row r="1004" ht="15.75" customHeight="1">
      <c r="A1004" s="204"/>
      <c r="B1004" s="222"/>
      <c r="C1004" s="206"/>
      <c r="D1004" s="207"/>
      <c r="J1004" s="226"/>
      <c r="K1004" s="3"/>
      <c r="L1004" s="3"/>
      <c r="O1004" s="227"/>
      <c r="Q1004" s="94"/>
      <c r="R1004" s="94"/>
      <c r="S1004" s="94"/>
      <c r="T1004" s="94"/>
    </row>
    <row r="1005" ht="15.75" customHeight="1">
      <c r="A1005" s="204"/>
      <c r="B1005" s="222"/>
      <c r="C1005" s="206"/>
      <c r="D1005" s="207"/>
      <c r="J1005" s="226"/>
      <c r="K1005" s="3"/>
      <c r="L1005" s="3"/>
      <c r="O1005" s="227"/>
      <c r="Q1005" s="94"/>
      <c r="R1005" s="94"/>
      <c r="S1005" s="94"/>
      <c r="T1005" s="94"/>
    </row>
    <row r="1006" ht="15.75" customHeight="1">
      <c r="A1006" s="204"/>
      <c r="B1006" s="222"/>
      <c r="C1006" s="206"/>
      <c r="D1006" s="207"/>
      <c r="J1006" s="226"/>
      <c r="K1006" s="3"/>
      <c r="L1006" s="3"/>
      <c r="O1006" s="227"/>
      <c r="Q1006" s="94"/>
      <c r="R1006" s="94"/>
      <c r="S1006" s="94"/>
      <c r="T1006" s="94"/>
    </row>
    <row r="1007" ht="15.75" customHeight="1">
      <c r="A1007" s="204"/>
      <c r="B1007" s="222"/>
      <c r="C1007" s="206"/>
      <c r="D1007" s="207"/>
      <c r="J1007" s="226"/>
      <c r="K1007" s="3"/>
      <c r="L1007" s="3"/>
      <c r="O1007" s="227"/>
      <c r="Q1007" s="94"/>
      <c r="R1007" s="94"/>
      <c r="S1007" s="94"/>
      <c r="T1007" s="94"/>
    </row>
    <row r="1008" ht="15.75" customHeight="1">
      <c r="A1008" s="204"/>
      <c r="B1008" s="222"/>
      <c r="C1008" s="206"/>
      <c r="D1008" s="207"/>
      <c r="J1008" s="226"/>
      <c r="K1008" s="3"/>
      <c r="L1008" s="3"/>
      <c r="O1008" s="227"/>
      <c r="Q1008" s="94"/>
      <c r="R1008" s="94"/>
      <c r="S1008" s="94"/>
      <c r="T1008" s="94"/>
    </row>
    <row r="1009" ht="15.75" customHeight="1">
      <c r="A1009" s="204"/>
      <c r="B1009" s="222"/>
      <c r="C1009" s="206"/>
      <c r="D1009" s="207"/>
      <c r="J1009" s="226"/>
      <c r="K1009" s="3"/>
      <c r="L1009" s="3"/>
      <c r="O1009" s="227"/>
      <c r="Q1009" s="94"/>
      <c r="R1009" s="94"/>
      <c r="S1009" s="94"/>
      <c r="T1009" s="94"/>
    </row>
    <row r="1010" ht="15.75" customHeight="1">
      <c r="A1010" s="204"/>
      <c r="B1010" s="222"/>
      <c r="C1010" s="206"/>
      <c r="D1010" s="207"/>
      <c r="J1010" s="226"/>
      <c r="K1010" s="3"/>
      <c r="L1010" s="3"/>
      <c r="O1010" s="227"/>
      <c r="Q1010" s="94"/>
      <c r="R1010" s="94"/>
      <c r="S1010" s="94"/>
      <c r="T1010" s="94"/>
    </row>
    <row r="1011" ht="15.75" customHeight="1">
      <c r="A1011" s="204"/>
      <c r="B1011" s="222"/>
      <c r="C1011" s="206"/>
      <c r="D1011" s="207"/>
      <c r="J1011" s="226"/>
      <c r="K1011" s="3"/>
      <c r="L1011" s="3"/>
      <c r="O1011" s="227"/>
      <c r="Q1011" s="94"/>
      <c r="R1011" s="94"/>
      <c r="S1011" s="94"/>
      <c r="T1011" s="94"/>
    </row>
    <row r="1012" ht="15.75" customHeight="1">
      <c r="A1012" s="204"/>
      <c r="B1012" s="222"/>
      <c r="C1012" s="206"/>
      <c r="D1012" s="207"/>
      <c r="J1012" s="226"/>
      <c r="K1012" s="3"/>
      <c r="L1012" s="3"/>
      <c r="O1012" s="227"/>
      <c r="Q1012" s="94"/>
      <c r="R1012" s="94"/>
      <c r="S1012" s="94"/>
      <c r="T1012" s="94"/>
    </row>
    <row r="1013" ht="15.75" customHeight="1">
      <c r="A1013" s="204"/>
      <c r="B1013" s="222"/>
      <c r="C1013" s="206"/>
      <c r="D1013" s="207"/>
      <c r="J1013" s="226"/>
      <c r="K1013" s="3"/>
      <c r="L1013" s="3"/>
      <c r="O1013" s="227"/>
      <c r="Q1013" s="94"/>
      <c r="R1013" s="94"/>
      <c r="S1013" s="94"/>
      <c r="T1013" s="94"/>
    </row>
    <row r="1014" ht="15.75" customHeight="1">
      <c r="A1014" s="204"/>
      <c r="B1014" s="222"/>
      <c r="C1014" s="206"/>
      <c r="D1014" s="207"/>
      <c r="J1014" s="226"/>
      <c r="K1014" s="3"/>
      <c r="L1014" s="3"/>
      <c r="O1014" s="227"/>
      <c r="Q1014" s="94"/>
      <c r="R1014" s="94"/>
      <c r="S1014" s="94"/>
      <c r="T1014" s="94"/>
    </row>
    <row r="1015" ht="15.75" customHeight="1">
      <c r="A1015" s="204"/>
      <c r="B1015" s="222"/>
      <c r="C1015" s="206"/>
      <c r="D1015" s="207"/>
      <c r="J1015" s="226"/>
      <c r="K1015" s="3"/>
      <c r="L1015" s="3"/>
      <c r="O1015" s="227"/>
      <c r="Q1015" s="94"/>
      <c r="R1015" s="94"/>
      <c r="S1015" s="94"/>
      <c r="T1015" s="94"/>
    </row>
    <row r="1016" ht="15.75" customHeight="1">
      <c r="A1016" s="204"/>
      <c r="B1016" s="222"/>
      <c r="C1016" s="206"/>
      <c r="D1016" s="207"/>
      <c r="J1016" s="226"/>
      <c r="K1016" s="3"/>
      <c r="L1016" s="3"/>
      <c r="O1016" s="227"/>
      <c r="Q1016" s="94"/>
      <c r="R1016" s="94"/>
      <c r="S1016" s="94"/>
      <c r="T1016" s="94"/>
    </row>
    <row r="1017" ht="15.75" customHeight="1">
      <c r="A1017" s="204"/>
      <c r="B1017" s="222"/>
      <c r="C1017" s="206"/>
      <c r="D1017" s="207"/>
      <c r="J1017" s="226"/>
      <c r="K1017" s="3"/>
      <c r="L1017" s="3"/>
      <c r="O1017" s="227"/>
      <c r="Q1017" s="94"/>
      <c r="R1017" s="94"/>
      <c r="S1017" s="94"/>
      <c r="T1017" s="94"/>
    </row>
    <row r="1018" ht="15.75" customHeight="1">
      <c r="A1018" s="204"/>
      <c r="B1018" s="222"/>
      <c r="C1018" s="206"/>
      <c r="D1018" s="207"/>
      <c r="J1018" s="226"/>
      <c r="K1018" s="3"/>
      <c r="L1018" s="3"/>
      <c r="O1018" s="227"/>
      <c r="Q1018" s="94"/>
      <c r="R1018" s="94"/>
      <c r="S1018" s="94"/>
      <c r="T1018" s="94"/>
    </row>
    <row r="1019" ht="15.75" customHeight="1">
      <c r="A1019" s="204"/>
      <c r="B1019" s="222"/>
      <c r="C1019" s="206"/>
      <c r="D1019" s="207"/>
      <c r="J1019" s="226"/>
      <c r="K1019" s="3"/>
      <c r="L1019" s="3"/>
      <c r="O1019" s="227"/>
      <c r="Q1019" s="94"/>
      <c r="R1019" s="94"/>
      <c r="S1019" s="94"/>
      <c r="T1019" s="94"/>
    </row>
    <row r="1020" ht="15.75" customHeight="1">
      <c r="A1020" s="204"/>
      <c r="B1020" s="222"/>
      <c r="C1020" s="206"/>
      <c r="D1020" s="207"/>
      <c r="J1020" s="226"/>
      <c r="K1020" s="3"/>
      <c r="L1020" s="3"/>
      <c r="O1020" s="227"/>
      <c r="Q1020" s="94"/>
      <c r="R1020" s="94"/>
      <c r="S1020" s="94"/>
      <c r="T1020" s="94"/>
    </row>
    <row r="1021" ht="15.75" customHeight="1">
      <c r="A1021" s="204"/>
      <c r="B1021" s="222"/>
      <c r="C1021" s="206"/>
      <c r="D1021" s="207"/>
      <c r="J1021" s="226"/>
      <c r="K1021" s="3"/>
      <c r="L1021" s="3"/>
      <c r="O1021" s="227"/>
      <c r="Q1021" s="94"/>
      <c r="R1021" s="94"/>
      <c r="S1021" s="94"/>
      <c r="T1021" s="94"/>
    </row>
    <row r="1022" ht="15.75" customHeight="1">
      <c r="A1022" s="204"/>
      <c r="B1022" s="222"/>
      <c r="C1022" s="206"/>
      <c r="D1022" s="207"/>
      <c r="J1022" s="226"/>
      <c r="K1022" s="3"/>
      <c r="L1022" s="3"/>
      <c r="O1022" s="227"/>
      <c r="Q1022" s="94"/>
      <c r="R1022" s="94"/>
      <c r="S1022" s="94"/>
      <c r="T1022" s="94"/>
    </row>
    <row r="1023" ht="15.75" customHeight="1">
      <c r="A1023" s="204"/>
      <c r="B1023" s="222"/>
      <c r="C1023" s="206"/>
      <c r="D1023" s="207"/>
      <c r="J1023" s="226"/>
      <c r="K1023" s="3"/>
      <c r="L1023" s="3"/>
      <c r="O1023" s="227"/>
      <c r="Q1023" s="94"/>
      <c r="R1023" s="94"/>
      <c r="S1023" s="94"/>
      <c r="T1023" s="94"/>
    </row>
    <row r="1024" ht="15.75" customHeight="1">
      <c r="A1024" s="204"/>
      <c r="B1024" s="222"/>
      <c r="C1024" s="206"/>
      <c r="D1024" s="207"/>
      <c r="J1024" s="226"/>
      <c r="K1024" s="3"/>
      <c r="L1024" s="3"/>
      <c r="O1024" s="227"/>
      <c r="Q1024" s="94"/>
      <c r="R1024" s="94"/>
      <c r="S1024" s="94"/>
      <c r="T1024" s="94"/>
    </row>
    <row r="1025" ht="15.75" customHeight="1">
      <c r="A1025" s="204"/>
      <c r="B1025" s="222"/>
      <c r="C1025" s="206"/>
      <c r="D1025" s="207"/>
      <c r="J1025" s="226"/>
      <c r="K1025" s="3"/>
      <c r="L1025" s="3"/>
      <c r="O1025" s="227"/>
      <c r="Q1025" s="94"/>
      <c r="R1025" s="94"/>
      <c r="S1025" s="94"/>
      <c r="T1025" s="94"/>
    </row>
    <row r="1026" ht="15.75" customHeight="1">
      <c r="A1026" s="204"/>
      <c r="B1026" s="222"/>
      <c r="C1026" s="206"/>
      <c r="D1026" s="207"/>
      <c r="J1026" s="226"/>
      <c r="K1026" s="3"/>
      <c r="L1026" s="3"/>
      <c r="O1026" s="227"/>
      <c r="Q1026" s="94"/>
      <c r="R1026" s="94"/>
      <c r="S1026" s="94"/>
      <c r="T1026" s="94"/>
    </row>
    <row r="1027" ht="15.75" customHeight="1">
      <c r="A1027" s="204"/>
      <c r="B1027" s="222"/>
      <c r="C1027" s="206"/>
      <c r="D1027" s="207"/>
      <c r="J1027" s="226"/>
      <c r="K1027" s="3"/>
      <c r="L1027" s="3"/>
      <c r="O1027" s="227"/>
      <c r="Q1027" s="94"/>
      <c r="R1027" s="94"/>
      <c r="S1027" s="94"/>
      <c r="T1027" s="94"/>
    </row>
    <row r="1028" ht="15.75" customHeight="1">
      <c r="A1028" s="204"/>
      <c r="B1028" s="222"/>
      <c r="C1028" s="206"/>
      <c r="D1028" s="207"/>
      <c r="J1028" s="226"/>
      <c r="K1028" s="3"/>
      <c r="L1028" s="3"/>
      <c r="O1028" s="227"/>
      <c r="Q1028" s="94"/>
      <c r="R1028" s="94"/>
      <c r="S1028" s="94"/>
      <c r="T1028" s="94"/>
    </row>
    <row r="1029" ht="15.75" customHeight="1">
      <c r="A1029" s="204"/>
      <c r="B1029" s="222"/>
      <c r="C1029" s="206"/>
      <c r="D1029" s="207"/>
      <c r="J1029" s="226"/>
      <c r="K1029" s="3"/>
      <c r="L1029" s="3"/>
      <c r="O1029" s="227"/>
      <c r="Q1029" s="94"/>
      <c r="R1029" s="94"/>
      <c r="S1029" s="94"/>
      <c r="T1029" s="94"/>
    </row>
    <row r="1030" ht="15.75" customHeight="1">
      <c r="A1030" s="204"/>
      <c r="B1030" s="222"/>
      <c r="C1030" s="206"/>
      <c r="D1030" s="207"/>
      <c r="J1030" s="226"/>
      <c r="K1030" s="3"/>
      <c r="L1030" s="3"/>
      <c r="O1030" s="227"/>
      <c r="Q1030" s="94"/>
      <c r="R1030" s="94"/>
      <c r="S1030" s="94"/>
      <c r="T1030" s="94"/>
    </row>
    <row r="1031" ht="15.75" customHeight="1">
      <c r="A1031" s="204"/>
      <c r="B1031" s="222"/>
      <c r="C1031" s="206"/>
      <c r="D1031" s="207"/>
      <c r="J1031" s="226"/>
      <c r="K1031" s="3"/>
      <c r="L1031" s="3"/>
      <c r="O1031" s="227"/>
      <c r="Q1031" s="94"/>
      <c r="R1031" s="94"/>
      <c r="S1031" s="94"/>
      <c r="T1031" s="94"/>
    </row>
    <row r="1032" ht="15.75" customHeight="1">
      <c r="A1032" s="204"/>
      <c r="B1032" s="222"/>
      <c r="C1032" s="206"/>
      <c r="D1032" s="207"/>
      <c r="J1032" s="226"/>
      <c r="K1032" s="3"/>
      <c r="L1032" s="3"/>
      <c r="O1032" s="227"/>
      <c r="Q1032" s="94"/>
      <c r="R1032" s="94"/>
      <c r="S1032" s="94"/>
      <c r="T1032" s="94"/>
    </row>
    <row r="1033" ht="15.75" customHeight="1">
      <c r="A1033" s="204"/>
      <c r="B1033" s="222"/>
      <c r="C1033" s="206"/>
      <c r="D1033" s="207"/>
      <c r="J1033" s="226"/>
      <c r="K1033" s="3"/>
      <c r="L1033" s="3"/>
      <c r="O1033" s="227"/>
      <c r="Q1033" s="94"/>
      <c r="R1033" s="94"/>
      <c r="S1033" s="94"/>
      <c r="T1033" s="94"/>
    </row>
    <row r="1034" ht="15.75" customHeight="1">
      <c r="A1034" s="204"/>
      <c r="B1034" s="222"/>
      <c r="C1034" s="206"/>
      <c r="D1034" s="207"/>
      <c r="J1034" s="226"/>
      <c r="K1034" s="3"/>
      <c r="L1034" s="3"/>
      <c r="O1034" s="227"/>
      <c r="Q1034" s="94"/>
      <c r="R1034" s="94"/>
      <c r="S1034" s="94"/>
      <c r="T1034" s="94"/>
    </row>
    <row r="1035" ht="15.75" customHeight="1">
      <c r="A1035" s="204"/>
      <c r="B1035" s="222"/>
      <c r="C1035" s="206"/>
      <c r="D1035" s="207"/>
      <c r="J1035" s="226"/>
      <c r="K1035" s="3"/>
      <c r="L1035" s="3"/>
      <c r="O1035" s="227"/>
      <c r="Q1035" s="94"/>
      <c r="R1035" s="94"/>
      <c r="S1035" s="94"/>
      <c r="T1035" s="94"/>
    </row>
    <row r="1036" ht="15.75" customHeight="1">
      <c r="A1036" s="204"/>
      <c r="B1036" s="222"/>
      <c r="C1036" s="206"/>
      <c r="D1036" s="207"/>
      <c r="J1036" s="226"/>
      <c r="K1036" s="3"/>
      <c r="L1036" s="3"/>
      <c r="O1036" s="227"/>
      <c r="Q1036" s="94"/>
      <c r="R1036" s="94"/>
      <c r="S1036" s="94"/>
      <c r="T1036" s="94"/>
    </row>
    <row r="1037" ht="15.75" customHeight="1">
      <c r="A1037" s="204"/>
      <c r="B1037" s="222"/>
      <c r="C1037" s="206"/>
      <c r="D1037" s="207"/>
      <c r="J1037" s="226"/>
      <c r="K1037" s="3"/>
      <c r="L1037" s="3"/>
      <c r="O1037" s="227"/>
      <c r="Q1037" s="94"/>
      <c r="R1037" s="94"/>
      <c r="S1037" s="94"/>
      <c r="T1037" s="94"/>
    </row>
    <row r="1038" ht="15.75" customHeight="1">
      <c r="A1038" s="204"/>
      <c r="B1038" s="222"/>
      <c r="C1038" s="206"/>
      <c r="D1038" s="235"/>
      <c r="J1038" s="226"/>
      <c r="K1038" s="3"/>
      <c r="L1038" s="3"/>
      <c r="O1038" s="227"/>
      <c r="Q1038" s="94"/>
      <c r="R1038" s="94"/>
      <c r="S1038" s="94"/>
      <c r="T1038" s="94"/>
    </row>
    <row r="1039" ht="15.75" customHeight="1">
      <c r="A1039" s="204"/>
      <c r="B1039" s="222"/>
      <c r="C1039" s="206"/>
      <c r="D1039" s="235"/>
      <c r="J1039" s="226"/>
      <c r="K1039" s="3"/>
      <c r="L1039" s="3"/>
      <c r="O1039" s="227"/>
      <c r="Q1039" s="94"/>
      <c r="R1039" s="94"/>
      <c r="S1039" s="94"/>
      <c r="T1039" s="94"/>
    </row>
    <row r="1040" ht="15.75" customHeight="1">
      <c r="A1040" s="204"/>
      <c r="B1040" s="222"/>
      <c r="C1040" s="206"/>
      <c r="D1040" s="235"/>
      <c r="J1040" s="226"/>
      <c r="K1040" s="3"/>
      <c r="L1040" s="3"/>
      <c r="O1040" s="227"/>
      <c r="Q1040" s="94"/>
      <c r="R1040" s="94"/>
      <c r="S1040" s="94"/>
      <c r="T1040" s="94"/>
    </row>
    <row r="1041" ht="15.75" customHeight="1">
      <c r="A1041" s="204"/>
      <c r="B1041" s="222"/>
      <c r="C1041" s="206"/>
      <c r="D1041" s="235"/>
      <c r="J1041" s="226"/>
      <c r="K1041" s="3"/>
      <c r="L1041" s="3"/>
      <c r="O1041" s="227"/>
      <c r="Q1041" s="94"/>
      <c r="R1041" s="94"/>
      <c r="S1041" s="94"/>
      <c r="T1041" s="94"/>
    </row>
    <row r="1042" ht="15.75" customHeight="1">
      <c r="A1042" s="204"/>
      <c r="B1042" s="222"/>
      <c r="C1042" s="206"/>
      <c r="D1042" s="235"/>
      <c r="J1042" s="226"/>
      <c r="K1042" s="3"/>
      <c r="L1042" s="3"/>
      <c r="O1042" s="227"/>
      <c r="Q1042" s="94"/>
      <c r="R1042" s="94"/>
      <c r="S1042" s="94"/>
      <c r="T1042" s="94"/>
    </row>
    <row r="1043" ht="15.75" customHeight="1">
      <c r="A1043" s="204"/>
      <c r="B1043" s="222"/>
      <c r="C1043" s="206"/>
      <c r="D1043" s="235"/>
      <c r="J1043" s="226"/>
      <c r="K1043" s="3"/>
      <c r="L1043" s="3"/>
      <c r="O1043" s="227"/>
      <c r="Q1043" s="94"/>
      <c r="R1043" s="94"/>
      <c r="S1043" s="94"/>
      <c r="T1043" s="94"/>
    </row>
    <row r="1044" ht="15.75" customHeight="1">
      <c r="A1044" s="204"/>
      <c r="B1044" s="222"/>
      <c r="C1044" s="206"/>
      <c r="D1044" s="235"/>
      <c r="J1044" s="226"/>
      <c r="K1044" s="3"/>
      <c r="L1044" s="3"/>
      <c r="O1044" s="227"/>
      <c r="Q1044" s="94"/>
      <c r="R1044" s="94"/>
      <c r="S1044" s="94"/>
      <c r="T1044" s="94"/>
    </row>
    <row r="1045" ht="15.75" customHeight="1">
      <c r="A1045" s="204"/>
      <c r="B1045" s="222"/>
      <c r="C1045" s="206"/>
      <c r="D1045" s="235"/>
      <c r="J1045" s="226"/>
      <c r="K1045" s="3"/>
      <c r="L1045" s="3"/>
      <c r="O1045" s="227"/>
      <c r="Q1045" s="94"/>
      <c r="R1045" s="94"/>
      <c r="S1045" s="94"/>
      <c r="T1045" s="94"/>
    </row>
    <row r="1046" ht="15.75" customHeight="1">
      <c r="A1046" s="204"/>
      <c r="B1046" s="222"/>
      <c r="C1046" s="206"/>
      <c r="D1046" s="235"/>
      <c r="J1046" s="226"/>
      <c r="K1046" s="3"/>
      <c r="L1046" s="3"/>
      <c r="O1046" s="227"/>
      <c r="Q1046" s="94"/>
      <c r="R1046" s="94"/>
      <c r="S1046" s="94"/>
      <c r="T1046" s="94"/>
    </row>
    <row r="1047" ht="15.75" customHeight="1">
      <c r="A1047" s="204"/>
      <c r="B1047" s="222"/>
      <c r="C1047" s="206"/>
      <c r="D1047" s="235"/>
      <c r="J1047" s="226"/>
      <c r="K1047" s="3"/>
      <c r="L1047" s="3"/>
      <c r="O1047" s="227"/>
      <c r="Q1047" s="94"/>
      <c r="R1047" s="94"/>
      <c r="S1047" s="94"/>
      <c r="T1047" s="94"/>
    </row>
    <row r="1048" ht="15.75" customHeight="1">
      <c r="A1048" s="204"/>
      <c r="B1048" s="222"/>
      <c r="C1048" s="206"/>
      <c r="D1048" s="235"/>
      <c r="J1048" s="226"/>
      <c r="K1048" s="3"/>
      <c r="L1048" s="3"/>
      <c r="O1048" s="227"/>
      <c r="Q1048" s="94"/>
      <c r="R1048" s="94"/>
      <c r="S1048" s="94"/>
      <c r="T1048" s="94"/>
    </row>
    <row r="1049" ht="15.75" customHeight="1">
      <c r="A1049" s="204"/>
      <c r="B1049" s="222"/>
      <c r="C1049" s="206"/>
      <c r="D1049" s="235"/>
      <c r="J1049" s="226"/>
      <c r="K1049" s="3"/>
      <c r="L1049" s="3"/>
      <c r="O1049" s="227"/>
      <c r="Q1049" s="94"/>
      <c r="R1049" s="94"/>
      <c r="S1049" s="94"/>
      <c r="T1049" s="94"/>
    </row>
    <row r="1050" ht="15.75" customHeight="1">
      <c r="A1050" s="204"/>
      <c r="B1050" s="222"/>
      <c r="C1050" s="206"/>
      <c r="D1050" s="235"/>
      <c r="J1050" s="226"/>
      <c r="K1050" s="3"/>
      <c r="L1050" s="3"/>
      <c r="O1050" s="227"/>
      <c r="Q1050" s="94"/>
      <c r="R1050" s="94"/>
      <c r="S1050" s="94"/>
      <c r="T1050" s="94"/>
    </row>
    <row r="1051" ht="15.75" customHeight="1">
      <c r="A1051" s="204"/>
      <c r="B1051" s="222"/>
      <c r="C1051" s="206"/>
      <c r="D1051" s="235"/>
      <c r="J1051" s="226"/>
      <c r="K1051" s="3"/>
      <c r="L1051" s="3"/>
      <c r="O1051" s="227"/>
      <c r="Q1051" s="94"/>
      <c r="R1051" s="94"/>
      <c r="S1051" s="94"/>
      <c r="T1051" s="94"/>
    </row>
    <row r="1052" ht="15.75" customHeight="1">
      <c r="A1052" s="204"/>
      <c r="B1052" s="222"/>
      <c r="C1052" s="206"/>
      <c r="D1052" s="235"/>
      <c r="J1052" s="226"/>
      <c r="K1052" s="3"/>
      <c r="L1052" s="3"/>
      <c r="O1052" s="227"/>
      <c r="Q1052" s="94"/>
      <c r="R1052" s="94"/>
      <c r="S1052" s="94"/>
      <c r="T1052" s="94"/>
    </row>
    <row r="1053" ht="15.75" customHeight="1">
      <c r="A1053" s="204"/>
      <c r="B1053" s="222"/>
      <c r="C1053" s="206"/>
      <c r="D1053" s="235"/>
      <c r="J1053" s="226"/>
      <c r="K1053" s="3"/>
      <c r="L1053" s="3"/>
      <c r="O1053" s="227"/>
      <c r="Q1053" s="94"/>
      <c r="R1053" s="94"/>
      <c r="S1053" s="94"/>
      <c r="T1053" s="94"/>
    </row>
    <row r="1054" ht="15.75" customHeight="1">
      <c r="A1054" s="204"/>
      <c r="B1054" s="222"/>
      <c r="C1054" s="206"/>
      <c r="D1054" s="235"/>
      <c r="J1054" s="226"/>
      <c r="K1054" s="3"/>
      <c r="L1054" s="3"/>
      <c r="O1054" s="227"/>
      <c r="Q1054" s="94"/>
      <c r="R1054" s="94"/>
      <c r="S1054" s="94"/>
      <c r="T1054" s="94"/>
    </row>
    <row r="1055" ht="15.75" customHeight="1">
      <c r="A1055" s="204"/>
      <c r="B1055" s="222"/>
      <c r="C1055" s="206"/>
      <c r="D1055" s="235"/>
      <c r="J1055" s="226"/>
      <c r="K1055" s="3"/>
      <c r="L1055" s="3"/>
      <c r="O1055" s="227"/>
      <c r="Q1055" s="94"/>
      <c r="R1055" s="94"/>
      <c r="S1055" s="94"/>
      <c r="T1055" s="94"/>
    </row>
    <row r="1056" ht="15.75" customHeight="1">
      <c r="A1056" s="204"/>
      <c r="B1056" s="222"/>
      <c r="C1056" s="206"/>
      <c r="D1056" s="235"/>
      <c r="J1056" s="226"/>
      <c r="K1056" s="3"/>
      <c r="L1056" s="3"/>
      <c r="O1056" s="227"/>
      <c r="Q1056" s="94"/>
      <c r="R1056" s="94"/>
      <c r="S1056" s="94"/>
      <c r="T1056" s="94"/>
    </row>
    <row r="1057" ht="15.75" customHeight="1">
      <c r="A1057" s="204"/>
      <c r="B1057" s="222"/>
      <c r="C1057" s="206"/>
      <c r="D1057" s="248"/>
      <c r="J1057" s="226"/>
      <c r="K1057" s="3"/>
      <c r="L1057" s="3"/>
      <c r="O1057" s="227"/>
      <c r="Q1057" s="94"/>
      <c r="R1057" s="94"/>
      <c r="S1057" s="94"/>
      <c r="T1057" s="94"/>
    </row>
    <row r="1058" ht="15.75" customHeight="1">
      <c r="A1058" s="204"/>
      <c r="B1058" s="222"/>
      <c r="C1058" s="206"/>
      <c r="D1058" s="248"/>
      <c r="J1058" s="226"/>
      <c r="K1058" s="3"/>
      <c r="L1058" s="3"/>
      <c r="O1058" s="227"/>
      <c r="Q1058" s="94"/>
      <c r="R1058" s="94"/>
      <c r="S1058" s="94"/>
      <c r="T1058" s="94"/>
    </row>
    <row r="1059" ht="15.75" customHeight="1">
      <c r="A1059" s="204"/>
      <c r="B1059" s="222"/>
      <c r="C1059" s="206"/>
      <c r="D1059" s="248"/>
      <c r="J1059" s="226"/>
      <c r="K1059" s="3"/>
      <c r="L1059" s="3"/>
      <c r="O1059" s="227"/>
      <c r="Q1059" s="94"/>
      <c r="R1059" s="94"/>
      <c r="S1059" s="94"/>
      <c r="T1059" s="94"/>
    </row>
    <row r="1060" ht="15.75" customHeight="1">
      <c r="A1060" s="204"/>
      <c r="B1060" s="222"/>
      <c r="C1060" s="206"/>
      <c r="D1060" s="248"/>
      <c r="J1060" s="226"/>
      <c r="K1060" s="3"/>
      <c r="L1060" s="3"/>
      <c r="O1060" s="227"/>
      <c r="Q1060" s="94"/>
      <c r="R1060" s="94"/>
      <c r="S1060" s="94"/>
      <c r="T1060" s="94"/>
    </row>
    <row r="1061" ht="15.75" customHeight="1">
      <c r="A1061" s="204"/>
      <c r="B1061" s="222"/>
      <c r="C1061" s="206"/>
      <c r="D1061" s="248"/>
      <c r="J1061" s="226"/>
      <c r="K1061" s="3"/>
      <c r="L1061" s="3"/>
      <c r="O1061" s="227"/>
      <c r="Q1061" s="94"/>
      <c r="R1061" s="94"/>
      <c r="S1061" s="94"/>
      <c r="T1061" s="94"/>
    </row>
    <row r="1062" ht="15.75" customHeight="1">
      <c r="A1062" s="204"/>
      <c r="B1062" s="222"/>
      <c r="C1062" s="206"/>
      <c r="D1062" s="248"/>
      <c r="J1062" s="226"/>
      <c r="K1062" s="3"/>
      <c r="L1062" s="3"/>
      <c r="O1062" s="227"/>
      <c r="Q1062" s="94"/>
      <c r="R1062" s="94"/>
      <c r="S1062" s="94"/>
      <c r="T1062" s="94"/>
    </row>
    <row r="1063" ht="15.75" customHeight="1">
      <c r="A1063" s="204"/>
      <c r="B1063" s="222"/>
      <c r="C1063" s="206"/>
      <c r="D1063" s="248"/>
      <c r="J1063" s="226"/>
      <c r="K1063" s="3"/>
      <c r="L1063" s="3"/>
      <c r="O1063" s="227"/>
      <c r="Q1063" s="94"/>
      <c r="R1063" s="94"/>
      <c r="S1063" s="94"/>
      <c r="T1063" s="94"/>
    </row>
    <row r="1064" ht="15.75" customHeight="1">
      <c r="A1064" s="204"/>
      <c r="B1064" s="222"/>
      <c r="C1064" s="206"/>
      <c r="D1064" s="248"/>
      <c r="J1064" s="226"/>
      <c r="K1064" s="3"/>
      <c r="L1064" s="3"/>
      <c r="O1064" s="227"/>
      <c r="Q1064" s="94"/>
      <c r="R1064" s="94"/>
      <c r="S1064" s="94"/>
      <c r="T1064" s="94"/>
    </row>
    <row r="1065" ht="15.75" customHeight="1">
      <c r="A1065" s="204"/>
      <c r="B1065" s="222"/>
      <c r="C1065" s="206"/>
      <c r="D1065" s="248"/>
      <c r="J1065" s="226"/>
      <c r="K1065" s="3"/>
      <c r="L1065" s="3"/>
      <c r="O1065" s="227"/>
      <c r="Q1065" s="94"/>
      <c r="R1065" s="94"/>
      <c r="S1065" s="94"/>
      <c r="T1065" s="94"/>
    </row>
    <row r="1066" ht="15.75" customHeight="1">
      <c r="A1066" s="242"/>
      <c r="B1066" s="222"/>
      <c r="C1066" s="206"/>
      <c r="D1066" s="248"/>
      <c r="J1066" s="226"/>
      <c r="K1066" s="3"/>
      <c r="L1066" s="3"/>
      <c r="O1066" s="227"/>
      <c r="Q1066" s="94"/>
      <c r="R1066" s="94"/>
      <c r="S1066" s="94"/>
      <c r="T1066" s="94"/>
    </row>
    <row r="1067" ht="15.75" customHeight="1">
      <c r="A1067" s="242"/>
      <c r="B1067" s="222"/>
      <c r="C1067" s="206"/>
      <c r="D1067" s="248"/>
      <c r="J1067" s="226"/>
      <c r="K1067" s="3"/>
      <c r="L1067" s="3"/>
      <c r="O1067" s="227"/>
      <c r="Q1067" s="94"/>
      <c r="R1067" s="94"/>
      <c r="S1067" s="94"/>
      <c r="T1067" s="94"/>
    </row>
    <row r="1068" ht="15.75" customHeight="1">
      <c r="A1068" s="242"/>
      <c r="B1068" s="222"/>
      <c r="C1068" s="206"/>
      <c r="D1068" s="248"/>
      <c r="J1068" s="226"/>
      <c r="K1068" s="3"/>
      <c r="L1068" s="3"/>
      <c r="O1068" s="227"/>
      <c r="Q1068" s="94"/>
      <c r="R1068" s="94"/>
      <c r="S1068" s="94"/>
      <c r="T1068" s="94"/>
    </row>
    <row r="1069" ht="15.75" customHeight="1">
      <c r="A1069" s="242"/>
      <c r="B1069" s="222"/>
      <c r="C1069" s="206"/>
      <c r="D1069" s="248"/>
      <c r="J1069" s="226"/>
      <c r="K1069" s="3"/>
      <c r="L1069" s="3"/>
      <c r="O1069" s="227"/>
      <c r="Q1069" s="94"/>
      <c r="R1069" s="94"/>
      <c r="S1069" s="94"/>
      <c r="T1069" s="94"/>
    </row>
    <row r="1070" ht="15.75" customHeight="1">
      <c r="A1070" s="242"/>
      <c r="B1070" s="222"/>
      <c r="C1070" s="206"/>
      <c r="D1070" s="248"/>
      <c r="J1070" s="226"/>
      <c r="K1070" s="3"/>
      <c r="L1070" s="3"/>
      <c r="O1070" s="227"/>
      <c r="Q1070" s="94"/>
      <c r="R1070" s="94"/>
      <c r="S1070" s="94"/>
      <c r="T1070" s="94"/>
    </row>
    <row r="1071" ht="15.75" customHeight="1">
      <c r="A1071" s="242"/>
      <c r="B1071" s="222"/>
      <c r="C1071" s="206"/>
      <c r="D1071" s="248"/>
      <c r="J1071" s="226"/>
      <c r="K1071" s="3"/>
      <c r="L1071" s="3"/>
      <c r="O1071" s="227"/>
      <c r="Q1071" s="94"/>
      <c r="R1071" s="94"/>
      <c r="S1071" s="94"/>
      <c r="T1071" s="94"/>
    </row>
    <row r="1072" ht="15.75" customHeight="1">
      <c r="A1072" s="242"/>
      <c r="B1072" s="222"/>
      <c r="C1072" s="206"/>
      <c r="D1072" s="248"/>
      <c r="J1072" s="226"/>
      <c r="K1072" s="3"/>
      <c r="L1072" s="3"/>
      <c r="O1072" s="227"/>
      <c r="Q1072" s="94"/>
      <c r="R1072" s="94"/>
      <c r="S1072" s="94"/>
      <c r="T1072" s="94"/>
    </row>
    <row r="1073" ht="15.75" customHeight="1">
      <c r="A1073" s="242"/>
      <c r="B1073" s="222"/>
      <c r="C1073" s="206"/>
      <c r="D1073" s="248"/>
      <c r="J1073" s="226"/>
      <c r="K1073" s="3"/>
      <c r="L1073" s="3"/>
      <c r="O1073" s="227"/>
      <c r="Q1073" s="94"/>
      <c r="R1073" s="94"/>
      <c r="S1073" s="94"/>
      <c r="T1073" s="94"/>
    </row>
    <row r="1074" ht="15.75" customHeight="1">
      <c r="A1074" s="242"/>
      <c r="B1074" s="222"/>
      <c r="C1074" s="206"/>
      <c r="D1074" s="248"/>
      <c r="J1074" s="226"/>
      <c r="K1074" s="3"/>
      <c r="L1074" s="3"/>
      <c r="O1074" s="227"/>
      <c r="Q1074" s="94"/>
      <c r="R1074" s="94"/>
      <c r="S1074" s="94"/>
      <c r="T1074" s="94"/>
    </row>
    <row r="1075" ht="15.75" customHeight="1">
      <c r="A1075" s="242"/>
      <c r="B1075" s="222"/>
      <c r="C1075" s="206"/>
      <c r="D1075" s="248"/>
      <c r="J1075" s="226"/>
      <c r="K1075" s="3"/>
      <c r="L1075" s="3"/>
      <c r="O1075" s="227"/>
      <c r="Q1075" s="94"/>
      <c r="R1075" s="94"/>
      <c r="S1075" s="94"/>
      <c r="T1075" s="94"/>
    </row>
    <row r="1076" ht="15.75" customHeight="1">
      <c r="A1076" s="242"/>
      <c r="B1076" s="222"/>
      <c r="C1076" s="206"/>
      <c r="D1076" s="248"/>
      <c r="J1076" s="226"/>
      <c r="K1076" s="3"/>
      <c r="L1076" s="3"/>
      <c r="O1076" s="227"/>
      <c r="Q1076" s="94"/>
      <c r="R1076" s="94"/>
      <c r="S1076" s="94"/>
      <c r="T1076" s="94"/>
    </row>
    <row r="1077" ht="15.75" customHeight="1">
      <c r="A1077" s="242"/>
      <c r="B1077" s="222"/>
      <c r="C1077" s="206"/>
      <c r="D1077" s="248"/>
      <c r="J1077" s="226"/>
      <c r="K1077" s="3"/>
      <c r="L1077" s="3"/>
      <c r="O1077" s="227"/>
      <c r="Q1077" s="94"/>
      <c r="R1077" s="94"/>
      <c r="S1077" s="94"/>
      <c r="T1077" s="94"/>
    </row>
    <row r="1078" ht="15.75" customHeight="1">
      <c r="A1078" s="242"/>
      <c r="B1078" s="222"/>
      <c r="C1078" s="206"/>
      <c r="D1078" s="248"/>
      <c r="J1078" s="226"/>
      <c r="K1078" s="3"/>
      <c r="L1078" s="3"/>
      <c r="O1078" s="227"/>
      <c r="Q1078" s="94"/>
      <c r="R1078" s="94"/>
      <c r="S1078" s="94"/>
      <c r="T1078" s="94"/>
    </row>
    <row r="1079" ht="15.75" customHeight="1">
      <c r="A1079" s="242"/>
      <c r="B1079" s="222"/>
      <c r="C1079" s="206"/>
      <c r="D1079" s="248"/>
      <c r="J1079" s="226"/>
      <c r="K1079" s="3"/>
      <c r="L1079" s="3"/>
      <c r="O1079" s="227"/>
      <c r="Q1079" s="94"/>
      <c r="R1079" s="94"/>
      <c r="S1079" s="94"/>
      <c r="T1079" s="94"/>
    </row>
    <row r="1080" ht="15.75" customHeight="1">
      <c r="A1080" s="242"/>
      <c r="B1080" s="222"/>
      <c r="C1080" s="206"/>
      <c r="D1080" s="248"/>
      <c r="J1080" s="226"/>
      <c r="K1080" s="3"/>
      <c r="L1080" s="3"/>
      <c r="O1080" s="227"/>
      <c r="Q1080" s="94"/>
      <c r="R1080" s="94"/>
      <c r="S1080" s="94"/>
      <c r="T1080" s="94"/>
    </row>
    <row r="1081" ht="15.75" customHeight="1">
      <c r="A1081" s="242"/>
      <c r="B1081" s="222"/>
      <c r="C1081" s="206"/>
      <c r="D1081" s="248"/>
      <c r="J1081" s="226"/>
      <c r="K1081" s="3"/>
      <c r="L1081" s="3"/>
      <c r="O1081" s="227"/>
      <c r="Q1081" s="94"/>
      <c r="R1081" s="94"/>
      <c r="S1081" s="94"/>
      <c r="T1081" s="94"/>
    </row>
    <row r="1082" ht="15.75" customHeight="1">
      <c r="A1082" s="242"/>
      <c r="B1082" s="222"/>
      <c r="C1082" s="206"/>
      <c r="D1082" s="248"/>
      <c r="J1082" s="226"/>
      <c r="K1082" s="3"/>
      <c r="L1082" s="3"/>
      <c r="O1082" s="227"/>
      <c r="Q1082" s="94"/>
      <c r="R1082" s="94"/>
      <c r="S1082" s="94"/>
      <c r="T1082" s="94"/>
    </row>
    <row r="1083" ht="15.75" customHeight="1">
      <c r="A1083" s="242"/>
      <c r="B1083" s="222"/>
      <c r="C1083" s="206"/>
      <c r="D1083" s="248"/>
      <c r="J1083" s="226"/>
      <c r="K1083" s="3"/>
      <c r="L1083" s="3"/>
      <c r="O1083" s="227"/>
      <c r="Q1083" s="94"/>
      <c r="R1083" s="94"/>
      <c r="S1083" s="94"/>
      <c r="T1083" s="94"/>
    </row>
    <row r="1084" ht="15.75" customHeight="1">
      <c r="A1084" s="242"/>
      <c r="B1084" s="222"/>
      <c r="C1084" s="206"/>
      <c r="D1084" s="248"/>
      <c r="J1084" s="226"/>
      <c r="K1084" s="3"/>
      <c r="L1084" s="3"/>
      <c r="O1084" s="227"/>
      <c r="Q1084" s="94"/>
      <c r="R1084" s="94"/>
      <c r="S1084" s="94"/>
      <c r="T1084" s="94"/>
    </row>
    <row r="1085" ht="15.75" customHeight="1">
      <c r="A1085" s="242"/>
      <c r="B1085" s="222"/>
      <c r="C1085" s="206"/>
      <c r="D1085" s="248"/>
      <c r="J1085" s="226"/>
      <c r="K1085" s="3"/>
      <c r="L1085" s="3"/>
      <c r="O1085" s="227"/>
      <c r="Q1085" s="94"/>
      <c r="R1085" s="94"/>
      <c r="S1085" s="94"/>
      <c r="T1085" s="94"/>
    </row>
    <row r="1086" ht="15.75" customHeight="1">
      <c r="A1086" s="242"/>
      <c r="B1086" s="222"/>
      <c r="C1086" s="206"/>
      <c r="D1086" s="248"/>
      <c r="J1086" s="226"/>
      <c r="K1086" s="3"/>
      <c r="L1086" s="3"/>
      <c r="O1086" s="227"/>
      <c r="Q1086" s="94"/>
      <c r="R1086" s="94"/>
      <c r="S1086" s="94"/>
      <c r="T1086" s="94"/>
    </row>
    <row r="1087" ht="15.75" customHeight="1">
      <c r="A1087" s="242"/>
      <c r="B1087" s="222"/>
      <c r="C1087" s="206"/>
      <c r="D1087" s="248"/>
      <c r="J1087" s="226"/>
      <c r="K1087" s="3"/>
      <c r="L1087" s="3"/>
      <c r="O1087" s="227"/>
      <c r="Q1087" s="94"/>
      <c r="R1087" s="94"/>
      <c r="S1087" s="94"/>
      <c r="T1087" s="94"/>
    </row>
    <row r="1088" ht="15.75" customHeight="1">
      <c r="A1088" s="242"/>
      <c r="B1088" s="222"/>
      <c r="C1088" s="206"/>
      <c r="D1088" s="248"/>
      <c r="J1088" s="226"/>
      <c r="K1088" s="3"/>
      <c r="L1088" s="3"/>
      <c r="O1088" s="227"/>
      <c r="Q1088" s="94"/>
      <c r="R1088" s="94"/>
      <c r="S1088" s="94"/>
      <c r="T1088" s="94"/>
    </row>
    <row r="1089" ht="15.75" customHeight="1">
      <c r="A1089" s="242"/>
      <c r="B1089" s="222"/>
      <c r="C1089" s="206"/>
      <c r="D1089" s="248"/>
      <c r="J1089" s="226"/>
      <c r="K1089" s="3"/>
      <c r="L1089" s="3"/>
      <c r="O1089" s="227"/>
      <c r="Q1089" s="94"/>
      <c r="R1089" s="94"/>
      <c r="S1089" s="94"/>
      <c r="T1089" s="94"/>
    </row>
    <row r="1090" ht="15.75" customHeight="1">
      <c r="A1090" s="242"/>
      <c r="B1090" s="222"/>
      <c r="C1090" s="206"/>
      <c r="D1090" s="248"/>
      <c r="J1090" s="226"/>
      <c r="K1090" s="3"/>
      <c r="L1090" s="3"/>
      <c r="O1090" s="227"/>
      <c r="Q1090" s="94"/>
      <c r="R1090" s="94"/>
      <c r="S1090" s="94"/>
      <c r="T1090" s="94"/>
    </row>
    <row r="1091" ht="15.75" customHeight="1">
      <c r="A1091" s="242"/>
      <c r="B1091" s="222"/>
      <c r="C1091" s="206"/>
      <c r="D1091" s="248"/>
      <c r="J1091" s="226"/>
      <c r="K1091" s="3"/>
      <c r="L1091" s="3"/>
      <c r="O1091" s="227"/>
      <c r="Q1091" s="94"/>
      <c r="R1091" s="94"/>
      <c r="S1091" s="94"/>
      <c r="T1091" s="94"/>
    </row>
    <row r="1092" ht="15.75" customHeight="1">
      <c r="A1092" s="242"/>
      <c r="B1092" s="222"/>
      <c r="C1092" s="206"/>
      <c r="D1092" s="248"/>
      <c r="J1092" s="226"/>
      <c r="K1092" s="3"/>
      <c r="L1092" s="3"/>
      <c r="O1092" s="227"/>
      <c r="Q1092" s="94"/>
      <c r="R1092" s="94"/>
      <c r="S1092" s="94"/>
      <c r="T1092" s="94"/>
    </row>
    <row r="1093" ht="15.75" customHeight="1">
      <c r="A1093" s="242"/>
      <c r="B1093" s="222"/>
      <c r="C1093" s="206"/>
      <c r="D1093" s="248"/>
      <c r="J1093" s="226"/>
      <c r="K1093" s="3"/>
      <c r="L1093" s="3"/>
      <c r="O1093" s="227"/>
      <c r="Q1093" s="94"/>
      <c r="R1093" s="94"/>
      <c r="S1093" s="94"/>
      <c r="T1093" s="94"/>
    </row>
    <row r="1094" ht="15.75" customHeight="1">
      <c r="A1094" s="242"/>
      <c r="B1094" s="222"/>
      <c r="C1094" s="206"/>
      <c r="D1094" s="248"/>
      <c r="J1094" s="226"/>
      <c r="K1094" s="3"/>
      <c r="L1094" s="3"/>
      <c r="O1094" s="227"/>
      <c r="Q1094" s="94"/>
      <c r="R1094" s="94"/>
      <c r="S1094" s="94"/>
      <c r="T1094" s="94"/>
    </row>
    <row r="1095" ht="15.75" customHeight="1">
      <c r="A1095" s="242"/>
      <c r="B1095" s="222"/>
      <c r="C1095" s="206"/>
      <c r="D1095" s="248"/>
      <c r="J1095" s="226"/>
      <c r="K1095" s="3"/>
      <c r="L1095" s="3"/>
      <c r="O1095" s="227"/>
      <c r="Q1095" s="94"/>
      <c r="R1095" s="94"/>
      <c r="S1095" s="94"/>
      <c r="T1095" s="94"/>
    </row>
    <row r="1096" ht="15.75" customHeight="1">
      <c r="A1096" s="242"/>
      <c r="B1096" s="222"/>
      <c r="C1096" s="206"/>
      <c r="D1096" s="248"/>
      <c r="J1096" s="226"/>
      <c r="K1096" s="3"/>
      <c r="L1096" s="3"/>
      <c r="O1096" s="227"/>
      <c r="Q1096" s="94"/>
      <c r="R1096" s="94"/>
      <c r="S1096" s="94"/>
      <c r="T1096" s="94"/>
    </row>
    <row r="1097" ht="15.75" customHeight="1">
      <c r="A1097" s="242"/>
      <c r="B1097" s="222"/>
      <c r="C1097" s="206"/>
      <c r="D1097" s="248"/>
      <c r="J1097" s="226"/>
      <c r="K1097" s="3"/>
      <c r="L1097" s="3"/>
      <c r="O1097" s="227"/>
      <c r="Q1097" s="94"/>
      <c r="R1097" s="94"/>
      <c r="S1097" s="94"/>
      <c r="T1097" s="94"/>
    </row>
    <row r="1098" ht="15.75" customHeight="1">
      <c r="A1098" s="242"/>
      <c r="B1098" s="222"/>
      <c r="C1098" s="206"/>
      <c r="D1098" s="248"/>
      <c r="J1098" s="226"/>
      <c r="K1098" s="3"/>
      <c r="L1098" s="3"/>
      <c r="O1098" s="227"/>
      <c r="Q1098" s="94"/>
      <c r="R1098" s="94"/>
      <c r="S1098" s="94"/>
      <c r="T1098" s="94"/>
    </row>
    <row r="1099" ht="15.75" customHeight="1">
      <c r="A1099" s="242"/>
      <c r="B1099" s="222"/>
      <c r="C1099" s="206"/>
      <c r="D1099" s="248"/>
      <c r="J1099" s="226"/>
      <c r="K1099" s="3"/>
      <c r="L1099" s="3"/>
      <c r="O1099" s="227"/>
      <c r="Q1099" s="94"/>
      <c r="R1099" s="94"/>
      <c r="S1099" s="94"/>
      <c r="T1099" s="94"/>
    </row>
    <row r="1100" ht="15.75" customHeight="1">
      <c r="A1100" s="242"/>
      <c r="B1100" s="222"/>
      <c r="C1100" s="206"/>
      <c r="D1100" s="248"/>
      <c r="J1100" s="226"/>
      <c r="K1100" s="3"/>
      <c r="L1100" s="3"/>
      <c r="O1100" s="227"/>
      <c r="Q1100" s="94"/>
      <c r="R1100" s="94"/>
      <c r="S1100" s="94"/>
      <c r="T1100" s="94"/>
    </row>
    <row r="1101" ht="15.75" customHeight="1">
      <c r="A1101" s="242"/>
      <c r="B1101" s="222"/>
      <c r="C1101" s="206"/>
      <c r="D1101" s="248"/>
      <c r="J1101" s="226"/>
      <c r="K1101" s="3"/>
      <c r="L1101" s="3"/>
      <c r="O1101" s="227"/>
      <c r="Q1101" s="94"/>
      <c r="R1101" s="94"/>
      <c r="S1101" s="94"/>
      <c r="T1101" s="94"/>
    </row>
    <row r="1102" ht="15.75" customHeight="1">
      <c r="A1102" s="242"/>
      <c r="B1102" s="222"/>
      <c r="C1102" s="206"/>
      <c r="D1102" s="248"/>
      <c r="J1102" s="226"/>
      <c r="K1102" s="3"/>
      <c r="L1102" s="3"/>
      <c r="O1102" s="227"/>
      <c r="Q1102" s="94"/>
      <c r="R1102" s="94"/>
      <c r="S1102" s="94"/>
      <c r="T1102" s="94"/>
    </row>
    <row r="1103" ht="15.75" customHeight="1">
      <c r="A1103" s="242"/>
      <c r="B1103" s="222"/>
      <c r="C1103" s="206"/>
      <c r="D1103" s="248"/>
      <c r="J1103" s="226"/>
      <c r="K1103" s="3"/>
      <c r="L1103" s="3"/>
      <c r="O1103" s="227"/>
      <c r="Q1103" s="94"/>
      <c r="R1103" s="94"/>
      <c r="S1103" s="94"/>
      <c r="T1103" s="94"/>
    </row>
    <row r="1104" ht="15.75" customHeight="1">
      <c r="A1104" s="242"/>
      <c r="B1104" s="222"/>
      <c r="C1104" s="206"/>
      <c r="D1104" s="248"/>
      <c r="J1104" s="226"/>
      <c r="K1104" s="3"/>
      <c r="L1104" s="3"/>
      <c r="O1104" s="227"/>
      <c r="Q1104" s="94"/>
      <c r="R1104" s="94"/>
      <c r="S1104" s="94"/>
      <c r="T1104" s="94"/>
    </row>
    <row r="1105" ht="15.75" customHeight="1">
      <c r="A1105" s="242"/>
      <c r="B1105" s="222"/>
      <c r="C1105" s="206"/>
      <c r="D1105" s="248"/>
      <c r="J1105" s="226"/>
      <c r="K1105" s="3"/>
      <c r="L1105" s="3"/>
      <c r="O1105" s="227"/>
      <c r="Q1105" s="94"/>
      <c r="R1105" s="94"/>
      <c r="S1105" s="94"/>
      <c r="T1105" s="94"/>
    </row>
    <row r="1106" ht="15.75" customHeight="1">
      <c r="A1106" s="242"/>
      <c r="B1106" s="222"/>
      <c r="C1106" s="206"/>
      <c r="D1106" s="248"/>
      <c r="J1106" s="226"/>
      <c r="K1106" s="3"/>
      <c r="L1106" s="3"/>
      <c r="O1106" s="227"/>
      <c r="Q1106" s="94"/>
      <c r="R1106" s="94"/>
      <c r="S1106" s="94"/>
      <c r="T1106" s="94"/>
    </row>
    <row r="1107" ht="15.75" customHeight="1">
      <c r="A1107" s="242"/>
      <c r="B1107" s="222"/>
      <c r="C1107" s="206"/>
      <c r="D1107" s="248"/>
      <c r="J1107" s="226"/>
      <c r="K1107" s="3"/>
      <c r="L1107" s="3"/>
      <c r="O1107" s="227"/>
      <c r="Q1107" s="94"/>
      <c r="R1107" s="94"/>
      <c r="S1107" s="94"/>
      <c r="T1107" s="94"/>
    </row>
    <row r="1108" ht="15.75" customHeight="1">
      <c r="A1108" s="242"/>
      <c r="B1108" s="222"/>
      <c r="C1108" s="206"/>
      <c r="D1108" s="248"/>
      <c r="J1108" s="226"/>
      <c r="K1108" s="3"/>
      <c r="L1108" s="3"/>
      <c r="O1108" s="227"/>
      <c r="Q1108" s="94"/>
      <c r="R1108" s="94"/>
      <c r="S1108" s="94"/>
      <c r="T1108" s="94"/>
    </row>
    <row r="1109" ht="15.75" customHeight="1">
      <c r="A1109" s="242"/>
      <c r="B1109" s="222"/>
      <c r="C1109" s="206"/>
      <c r="D1109" s="248"/>
      <c r="J1109" s="226"/>
      <c r="K1109" s="3"/>
      <c r="L1109" s="3"/>
      <c r="O1109" s="227"/>
      <c r="Q1109" s="94"/>
      <c r="R1109" s="94"/>
      <c r="S1109" s="94"/>
      <c r="T1109" s="94"/>
    </row>
    <row r="1110" ht="15.75" customHeight="1">
      <c r="A1110" s="242"/>
      <c r="B1110" s="222"/>
      <c r="C1110" s="206"/>
      <c r="D1110" s="248"/>
      <c r="J1110" s="226"/>
      <c r="K1110" s="3"/>
      <c r="L1110" s="3"/>
      <c r="O1110" s="227"/>
      <c r="Q1110" s="94"/>
      <c r="R1110" s="94"/>
      <c r="S1110" s="94"/>
      <c r="T1110" s="94"/>
    </row>
    <row r="1111" ht="15.75" customHeight="1">
      <c r="A1111" s="242"/>
      <c r="B1111" s="222"/>
      <c r="C1111" s="206"/>
      <c r="D1111" s="248"/>
      <c r="J1111" s="226"/>
      <c r="K1111" s="3"/>
      <c r="L1111" s="3"/>
      <c r="O1111" s="227"/>
      <c r="Q1111" s="94"/>
      <c r="R1111" s="94"/>
      <c r="S1111" s="94"/>
      <c r="T1111" s="94"/>
    </row>
    <row r="1112" ht="15.75" customHeight="1">
      <c r="A1112" s="242"/>
      <c r="B1112" s="222"/>
      <c r="C1112" s="206"/>
      <c r="D1112" s="248"/>
      <c r="J1112" s="226"/>
      <c r="K1112" s="3"/>
      <c r="L1112" s="3"/>
      <c r="O1112" s="227"/>
      <c r="Q1112" s="94"/>
      <c r="R1112" s="94"/>
      <c r="S1112" s="94"/>
      <c r="T1112" s="94"/>
    </row>
    <row r="1113" ht="15.75" customHeight="1">
      <c r="A1113" s="242"/>
      <c r="B1113" s="222"/>
      <c r="C1113" s="206"/>
      <c r="D1113" s="248"/>
      <c r="J1113" s="226"/>
      <c r="K1113" s="3"/>
      <c r="L1113" s="3"/>
      <c r="O1113" s="227"/>
      <c r="Q1113" s="94"/>
      <c r="R1113" s="94"/>
      <c r="S1113" s="94"/>
      <c r="T1113" s="94"/>
    </row>
    <row r="1114" ht="15.75" customHeight="1">
      <c r="A1114" s="242"/>
      <c r="B1114" s="222"/>
      <c r="C1114" s="206"/>
      <c r="D1114" s="248"/>
      <c r="J1114" s="226"/>
      <c r="K1114" s="3"/>
      <c r="L1114" s="3"/>
      <c r="O1114" s="227"/>
      <c r="Q1114" s="94"/>
      <c r="R1114" s="94"/>
      <c r="S1114" s="94"/>
      <c r="T1114" s="94"/>
    </row>
    <row r="1115" ht="15.75" customHeight="1">
      <c r="A1115" s="242"/>
      <c r="B1115" s="222"/>
      <c r="C1115" s="206"/>
      <c r="D1115" s="248"/>
      <c r="J1115" s="226"/>
      <c r="K1115" s="3"/>
      <c r="L1115" s="3"/>
      <c r="O1115" s="227"/>
      <c r="Q1115" s="94"/>
      <c r="R1115" s="94"/>
      <c r="S1115" s="94"/>
      <c r="T1115" s="94"/>
    </row>
    <row r="1116" ht="15.75" customHeight="1">
      <c r="A1116" s="242"/>
      <c r="B1116" s="222"/>
      <c r="C1116" s="206"/>
      <c r="D1116" s="248"/>
      <c r="J1116" s="226"/>
      <c r="K1116" s="3"/>
      <c r="L1116" s="3"/>
      <c r="O1116" s="227"/>
      <c r="Q1116" s="94"/>
      <c r="R1116" s="94"/>
      <c r="S1116" s="94"/>
      <c r="T1116" s="94"/>
    </row>
    <row r="1117" ht="15.75" customHeight="1">
      <c r="A1117" s="242"/>
      <c r="B1117" s="222"/>
      <c r="C1117" s="206"/>
      <c r="D1117" s="248"/>
      <c r="J1117" s="226"/>
      <c r="K1117" s="3"/>
      <c r="L1117" s="3"/>
      <c r="O1117" s="227"/>
      <c r="Q1117" s="94"/>
      <c r="R1117" s="94"/>
      <c r="S1117" s="94"/>
      <c r="T1117" s="94"/>
    </row>
    <row r="1118" ht="15.75" customHeight="1">
      <c r="A1118" s="242"/>
      <c r="B1118" s="222"/>
      <c r="C1118" s="206"/>
      <c r="D1118" s="248"/>
      <c r="J1118" s="226"/>
      <c r="K1118" s="3"/>
      <c r="L1118" s="3"/>
      <c r="O1118" s="227"/>
      <c r="Q1118" s="94"/>
      <c r="R1118" s="94"/>
      <c r="S1118" s="94"/>
      <c r="T1118" s="94"/>
    </row>
    <row r="1119" ht="15.75" customHeight="1">
      <c r="A1119" s="242"/>
      <c r="B1119" s="222"/>
      <c r="C1119" s="206"/>
      <c r="D1119" s="248"/>
      <c r="J1119" s="226"/>
      <c r="K1119" s="3"/>
      <c r="L1119" s="3"/>
      <c r="O1119" s="227"/>
      <c r="Q1119" s="94"/>
      <c r="R1119" s="94"/>
      <c r="S1119" s="94"/>
      <c r="T1119" s="94"/>
    </row>
    <row r="1120" ht="15.75" customHeight="1">
      <c r="A1120" s="242"/>
      <c r="B1120" s="222"/>
      <c r="C1120" s="206"/>
      <c r="D1120" s="248"/>
      <c r="J1120" s="226"/>
      <c r="K1120" s="3"/>
      <c r="L1120" s="3"/>
      <c r="O1120" s="227"/>
      <c r="Q1120" s="94"/>
      <c r="R1120" s="94"/>
      <c r="S1120" s="94"/>
      <c r="T1120" s="94"/>
    </row>
    <row r="1121" ht="15.75" customHeight="1">
      <c r="A1121" s="242"/>
      <c r="B1121" s="222"/>
      <c r="C1121" s="206"/>
      <c r="D1121" s="248"/>
      <c r="J1121" s="226"/>
      <c r="K1121" s="3"/>
      <c r="L1121" s="3"/>
      <c r="O1121" s="227"/>
      <c r="Q1121" s="94"/>
      <c r="R1121" s="94"/>
      <c r="S1121" s="94"/>
      <c r="T1121" s="94"/>
    </row>
    <row r="1122" ht="15.75" customHeight="1">
      <c r="A1122" s="242"/>
      <c r="B1122" s="222"/>
      <c r="C1122" s="206"/>
      <c r="D1122" s="248"/>
      <c r="J1122" s="226"/>
      <c r="K1122" s="3"/>
      <c r="L1122" s="3"/>
      <c r="O1122" s="227"/>
      <c r="Q1122" s="94"/>
      <c r="R1122" s="94"/>
      <c r="S1122" s="94"/>
      <c r="T1122" s="94"/>
    </row>
    <row r="1123" ht="15.75" customHeight="1">
      <c r="A1123" s="242"/>
      <c r="B1123" s="222"/>
      <c r="C1123" s="206"/>
      <c r="D1123" s="248"/>
      <c r="J1123" s="226"/>
      <c r="K1123" s="3"/>
      <c r="L1123" s="3"/>
      <c r="O1123" s="227"/>
      <c r="Q1123" s="94"/>
      <c r="R1123" s="94"/>
      <c r="S1123" s="94"/>
      <c r="T1123" s="94"/>
    </row>
    <row r="1124" ht="15.75" customHeight="1">
      <c r="A1124" s="242"/>
      <c r="B1124" s="222"/>
      <c r="C1124" s="206"/>
      <c r="D1124" s="248"/>
      <c r="J1124" s="226"/>
      <c r="K1124" s="3"/>
      <c r="L1124" s="3"/>
      <c r="O1124" s="227"/>
      <c r="Q1124" s="94"/>
      <c r="R1124" s="94"/>
      <c r="S1124" s="94"/>
      <c r="T1124" s="94"/>
    </row>
    <row r="1125" ht="15.75" customHeight="1">
      <c r="A1125" s="242"/>
      <c r="B1125" s="222"/>
      <c r="C1125" s="206"/>
      <c r="D1125" s="248"/>
      <c r="J1125" s="226"/>
      <c r="K1125" s="3"/>
      <c r="L1125" s="3"/>
      <c r="O1125" s="227"/>
      <c r="Q1125" s="94"/>
      <c r="R1125" s="94"/>
      <c r="S1125" s="94"/>
      <c r="T1125" s="94"/>
    </row>
    <row r="1126" ht="15.75" customHeight="1">
      <c r="A1126" s="242"/>
      <c r="B1126" s="222"/>
      <c r="C1126" s="206"/>
      <c r="D1126" s="248"/>
      <c r="J1126" s="226"/>
      <c r="K1126" s="3"/>
      <c r="L1126" s="3"/>
      <c r="O1126" s="227"/>
      <c r="Q1126" s="94"/>
      <c r="R1126" s="94"/>
      <c r="S1126" s="94"/>
      <c r="T1126" s="94"/>
    </row>
    <row r="1127" ht="15.75" customHeight="1">
      <c r="A1127" s="242"/>
      <c r="B1127" s="222"/>
      <c r="C1127" s="206"/>
      <c r="D1127" s="248"/>
      <c r="J1127" s="226"/>
      <c r="K1127" s="3"/>
      <c r="L1127" s="3"/>
      <c r="O1127" s="227"/>
      <c r="Q1127" s="94"/>
      <c r="R1127" s="94"/>
      <c r="S1127" s="94"/>
      <c r="T1127" s="94"/>
    </row>
    <row r="1128" ht="15.75" customHeight="1">
      <c r="A1128" s="242"/>
      <c r="B1128" s="222"/>
      <c r="C1128" s="206"/>
      <c r="D1128" s="248"/>
      <c r="J1128" s="226"/>
      <c r="K1128" s="3"/>
      <c r="L1128" s="3"/>
      <c r="O1128" s="227"/>
      <c r="Q1128" s="94"/>
      <c r="R1128" s="94"/>
      <c r="S1128" s="94"/>
      <c r="T1128" s="94"/>
    </row>
    <row r="1129" ht="15.75" customHeight="1">
      <c r="A1129" s="242"/>
      <c r="B1129" s="222"/>
      <c r="C1129" s="206"/>
      <c r="D1129" s="248"/>
      <c r="J1129" s="226"/>
      <c r="K1129" s="3"/>
      <c r="L1129" s="3"/>
      <c r="O1129" s="227"/>
      <c r="Q1129" s="94"/>
      <c r="R1129" s="94"/>
      <c r="S1129" s="94"/>
      <c r="T1129" s="94"/>
    </row>
    <row r="1130" ht="15.75" customHeight="1">
      <c r="A1130" s="242"/>
      <c r="B1130" s="222"/>
      <c r="C1130" s="206"/>
      <c r="D1130" s="248"/>
      <c r="J1130" s="226"/>
      <c r="K1130" s="3"/>
      <c r="L1130" s="3"/>
      <c r="O1130" s="227"/>
      <c r="Q1130" s="94"/>
      <c r="R1130" s="94"/>
      <c r="S1130" s="94"/>
      <c r="T1130" s="94"/>
    </row>
    <row r="1131" ht="15.75" customHeight="1">
      <c r="A1131" s="242"/>
      <c r="B1131" s="222"/>
      <c r="C1131" s="206"/>
      <c r="D1131" s="248"/>
      <c r="J1131" s="226"/>
      <c r="K1131" s="3"/>
      <c r="L1131" s="3"/>
      <c r="O1131" s="227"/>
      <c r="Q1131" s="94"/>
      <c r="R1131" s="94"/>
      <c r="S1131" s="94"/>
      <c r="T1131" s="94"/>
    </row>
    <row r="1132" ht="15.75" customHeight="1">
      <c r="A1132" s="242"/>
      <c r="B1132" s="222"/>
      <c r="C1132" s="206"/>
      <c r="D1132" s="248"/>
      <c r="J1132" s="226"/>
      <c r="K1132" s="3"/>
      <c r="L1132" s="3"/>
      <c r="O1132" s="227"/>
      <c r="Q1132" s="94"/>
      <c r="R1132" s="94"/>
      <c r="S1132" s="94"/>
      <c r="T1132" s="94"/>
    </row>
    <row r="1133" ht="15.75" customHeight="1">
      <c r="A1133" s="242"/>
      <c r="B1133" s="222"/>
      <c r="C1133" s="206"/>
      <c r="D1133" s="248"/>
      <c r="J1133" s="226"/>
      <c r="K1133" s="3"/>
      <c r="L1133" s="3"/>
      <c r="O1133" s="227"/>
      <c r="Q1133" s="94"/>
      <c r="R1133" s="94"/>
      <c r="S1133" s="94"/>
      <c r="T1133" s="94"/>
    </row>
    <row r="1134" ht="15.75" customHeight="1">
      <c r="A1134" s="242"/>
      <c r="B1134" s="222"/>
      <c r="C1134" s="206"/>
      <c r="D1134" s="248"/>
      <c r="J1134" s="226"/>
      <c r="K1134" s="3"/>
      <c r="L1134" s="3"/>
      <c r="O1134" s="227"/>
      <c r="Q1134" s="94"/>
      <c r="R1134" s="94"/>
      <c r="S1134" s="94"/>
      <c r="T1134" s="94"/>
    </row>
    <row r="1135" ht="15.75" customHeight="1">
      <c r="A1135" s="242"/>
      <c r="B1135" s="222"/>
      <c r="C1135" s="206"/>
      <c r="D1135" s="248"/>
      <c r="J1135" s="226"/>
      <c r="K1135" s="3"/>
      <c r="L1135" s="3"/>
      <c r="O1135" s="227"/>
      <c r="Q1135" s="94"/>
      <c r="R1135" s="94"/>
      <c r="S1135" s="94"/>
      <c r="T1135" s="94"/>
    </row>
    <row r="1136" ht="15.75" customHeight="1">
      <c r="A1136" s="242"/>
      <c r="B1136" s="222"/>
      <c r="C1136" s="206"/>
      <c r="D1136" s="248"/>
      <c r="J1136" s="226"/>
      <c r="K1136" s="3"/>
      <c r="L1136" s="3"/>
      <c r="O1136" s="227"/>
      <c r="Q1136" s="94"/>
      <c r="R1136" s="94"/>
      <c r="S1136" s="94"/>
      <c r="T1136" s="94"/>
    </row>
    <row r="1137" ht="15.75" customHeight="1">
      <c r="A1137" s="242"/>
      <c r="B1137" s="222"/>
      <c r="C1137" s="206"/>
      <c r="D1137" s="248"/>
      <c r="J1137" s="226"/>
      <c r="K1137" s="3"/>
      <c r="L1137" s="3"/>
      <c r="O1137" s="227"/>
      <c r="Q1137" s="94"/>
      <c r="R1137" s="94"/>
      <c r="S1137" s="94"/>
      <c r="T1137" s="94"/>
    </row>
    <row r="1138" ht="15.75" customHeight="1">
      <c r="A1138" s="242"/>
      <c r="B1138" s="222"/>
      <c r="C1138" s="206"/>
      <c r="D1138" s="248"/>
      <c r="J1138" s="226"/>
      <c r="K1138" s="3"/>
      <c r="L1138" s="3"/>
      <c r="O1138" s="227"/>
      <c r="Q1138" s="94"/>
      <c r="R1138" s="94"/>
      <c r="S1138" s="94"/>
      <c r="T1138" s="94"/>
    </row>
    <row r="1139" ht="15.75" customHeight="1">
      <c r="A1139" s="242"/>
      <c r="B1139" s="222"/>
      <c r="C1139" s="206"/>
      <c r="D1139" s="248"/>
      <c r="J1139" s="226"/>
      <c r="K1139" s="3"/>
      <c r="L1139" s="3"/>
      <c r="O1139" s="227"/>
      <c r="Q1139" s="94"/>
      <c r="R1139" s="94"/>
      <c r="S1139" s="94"/>
      <c r="T1139" s="94"/>
    </row>
    <row r="1140" ht="15.75" customHeight="1">
      <c r="A1140" s="242"/>
      <c r="B1140" s="222"/>
      <c r="C1140" s="206"/>
      <c r="D1140" s="248"/>
      <c r="J1140" s="226"/>
      <c r="K1140" s="3"/>
      <c r="L1140" s="3"/>
      <c r="O1140" s="227"/>
      <c r="Q1140" s="94"/>
      <c r="R1140" s="94"/>
      <c r="S1140" s="94"/>
      <c r="T1140" s="94"/>
    </row>
    <row r="1141" ht="15.75" customHeight="1">
      <c r="A1141" s="242"/>
      <c r="B1141" s="222"/>
      <c r="C1141" s="206"/>
      <c r="D1141" s="248"/>
      <c r="J1141" s="226"/>
      <c r="K1141" s="3"/>
      <c r="L1141" s="3"/>
      <c r="O1141" s="227"/>
      <c r="Q1141" s="94"/>
      <c r="R1141" s="94"/>
      <c r="S1141" s="94"/>
      <c r="T1141" s="94"/>
    </row>
    <row r="1142" ht="15.75" customHeight="1">
      <c r="A1142" s="242"/>
      <c r="B1142" s="222"/>
      <c r="C1142" s="206"/>
      <c r="D1142" s="248"/>
      <c r="J1142" s="226"/>
      <c r="K1142" s="3"/>
      <c r="L1142" s="3"/>
      <c r="O1142" s="227"/>
      <c r="Q1142" s="94"/>
      <c r="R1142" s="94"/>
      <c r="S1142" s="94"/>
      <c r="T1142" s="94"/>
    </row>
    <row r="1143" ht="15.75" customHeight="1">
      <c r="A1143" s="242"/>
      <c r="B1143" s="222"/>
      <c r="C1143" s="206"/>
      <c r="D1143" s="248"/>
      <c r="J1143" s="226"/>
      <c r="K1143" s="3"/>
      <c r="L1143" s="3"/>
      <c r="O1143" s="227"/>
      <c r="Q1143" s="94"/>
      <c r="R1143" s="94"/>
      <c r="S1143" s="94"/>
      <c r="T1143" s="94"/>
    </row>
    <row r="1144" ht="15.75" customHeight="1">
      <c r="A1144" s="242"/>
      <c r="B1144" s="222"/>
      <c r="C1144" s="206"/>
      <c r="D1144" s="248"/>
      <c r="J1144" s="226"/>
      <c r="K1144" s="3"/>
      <c r="L1144" s="3"/>
      <c r="O1144" s="227"/>
      <c r="Q1144" s="94"/>
      <c r="R1144" s="94"/>
      <c r="S1144" s="94"/>
      <c r="T1144" s="94"/>
    </row>
    <row r="1145" ht="15.75" customHeight="1">
      <c r="A1145" s="242"/>
      <c r="B1145" s="222"/>
      <c r="C1145" s="206"/>
      <c r="D1145" s="248"/>
      <c r="J1145" s="226"/>
      <c r="K1145" s="3"/>
      <c r="L1145" s="3"/>
      <c r="O1145" s="227"/>
      <c r="Q1145" s="94"/>
      <c r="R1145" s="94"/>
      <c r="S1145" s="94"/>
      <c r="T1145" s="94"/>
    </row>
    <row r="1146" ht="15.75" customHeight="1">
      <c r="A1146" s="242"/>
      <c r="B1146" s="222"/>
      <c r="C1146" s="206"/>
      <c r="D1146" s="248"/>
      <c r="J1146" s="226"/>
      <c r="K1146" s="3"/>
      <c r="L1146" s="3"/>
      <c r="O1146" s="227"/>
      <c r="Q1146" s="94"/>
      <c r="R1146" s="94"/>
      <c r="S1146" s="94"/>
      <c r="T1146" s="94"/>
    </row>
    <row r="1147" ht="15.75" customHeight="1">
      <c r="A1147" s="242"/>
      <c r="B1147" s="222"/>
      <c r="C1147" s="206"/>
      <c r="D1147" s="248"/>
      <c r="J1147" s="226"/>
      <c r="K1147" s="3"/>
      <c r="L1147" s="3"/>
      <c r="O1147" s="227"/>
      <c r="Q1147" s="94"/>
      <c r="R1147" s="94"/>
      <c r="S1147" s="94"/>
      <c r="T1147" s="94"/>
    </row>
    <row r="1148" ht="15.75" customHeight="1">
      <c r="A1148" s="242"/>
      <c r="B1148" s="222"/>
      <c r="C1148" s="206"/>
      <c r="D1148" s="248"/>
      <c r="J1148" s="226"/>
      <c r="K1148" s="3"/>
      <c r="L1148" s="3"/>
      <c r="O1148" s="227"/>
      <c r="Q1148" s="94"/>
      <c r="R1148" s="94"/>
      <c r="S1148" s="94"/>
      <c r="T1148" s="94"/>
    </row>
    <row r="1149" ht="15.75" customHeight="1">
      <c r="A1149" s="242"/>
      <c r="B1149" s="222"/>
      <c r="C1149" s="206"/>
      <c r="D1149" s="248"/>
      <c r="J1149" s="226"/>
      <c r="K1149" s="3"/>
      <c r="L1149" s="3"/>
      <c r="O1149" s="227"/>
      <c r="Q1149" s="94"/>
      <c r="R1149" s="94"/>
      <c r="S1149" s="94"/>
      <c r="T1149" s="94"/>
    </row>
    <row r="1150" ht="15.75" customHeight="1">
      <c r="A1150" s="242"/>
      <c r="B1150" s="222"/>
      <c r="C1150" s="206"/>
      <c r="D1150" s="248"/>
      <c r="J1150" s="226"/>
      <c r="K1150" s="3"/>
      <c r="L1150" s="3"/>
      <c r="O1150" s="227"/>
      <c r="Q1150" s="94"/>
      <c r="R1150" s="94"/>
      <c r="S1150" s="94"/>
      <c r="T1150" s="94"/>
    </row>
    <row r="1151" ht="15.75" customHeight="1">
      <c r="A1151" s="242"/>
      <c r="B1151" s="222"/>
      <c r="C1151" s="206"/>
      <c r="D1151" s="248"/>
      <c r="J1151" s="226"/>
      <c r="K1151" s="3"/>
      <c r="L1151" s="3"/>
      <c r="O1151" s="227"/>
      <c r="Q1151" s="94"/>
      <c r="R1151" s="94"/>
      <c r="S1151" s="94"/>
      <c r="T1151" s="94"/>
    </row>
    <row r="1152" ht="15.75" customHeight="1">
      <c r="A1152" s="242"/>
      <c r="B1152" s="222"/>
      <c r="C1152" s="206"/>
      <c r="D1152" s="248"/>
      <c r="J1152" s="226"/>
      <c r="K1152" s="3"/>
      <c r="L1152" s="3"/>
      <c r="O1152" s="227"/>
      <c r="Q1152" s="94"/>
      <c r="R1152" s="94"/>
      <c r="S1152" s="94"/>
      <c r="T1152" s="94"/>
    </row>
    <row r="1153" ht="15.75" customHeight="1">
      <c r="A1153" s="242"/>
      <c r="B1153" s="222"/>
      <c r="C1153" s="206"/>
      <c r="D1153" s="248"/>
      <c r="J1153" s="226"/>
      <c r="K1153" s="3"/>
      <c r="L1153" s="3"/>
      <c r="O1153" s="227"/>
      <c r="Q1153" s="94"/>
      <c r="R1153" s="94"/>
      <c r="S1153" s="94"/>
      <c r="T1153" s="94"/>
    </row>
    <row r="1154" ht="15.75" customHeight="1">
      <c r="A1154" s="242"/>
      <c r="B1154" s="222"/>
      <c r="C1154" s="206"/>
      <c r="D1154" s="248"/>
      <c r="J1154" s="226"/>
      <c r="K1154" s="3"/>
      <c r="L1154" s="3"/>
      <c r="O1154" s="227"/>
      <c r="Q1154" s="94"/>
      <c r="R1154" s="94"/>
      <c r="S1154" s="94"/>
      <c r="T1154" s="94"/>
    </row>
    <row r="1155" ht="15.75" customHeight="1">
      <c r="A1155" s="242"/>
      <c r="B1155" s="222"/>
      <c r="C1155" s="206"/>
      <c r="D1155" s="248"/>
      <c r="J1155" s="226"/>
      <c r="K1155" s="3"/>
      <c r="L1155" s="3"/>
      <c r="O1155" s="227"/>
      <c r="Q1155" s="94"/>
      <c r="R1155" s="94"/>
      <c r="S1155" s="94"/>
      <c r="T1155" s="94"/>
    </row>
    <row r="1156" ht="15.75" customHeight="1">
      <c r="A1156" s="242"/>
      <c r="B1156" s="222"/>
      <c r="C1156" s="206"/>
      <c r="D1156" s="248"/>
      <c r="J1156" s="226"/>
      <c r="K1156" s="3"/>
      <c r="L1156" s="3"/>
      <c r="O1156" s="227"/>
      <c r="Q1156" s="94"/>
      <c r="R1156" s="94"/>
      <c r="S1156" s="94"/>
      <c r="T1156" s="94"/>
    </row>
    <row r="1157" ht="15.75" customHeight="1">
      <c r="A1157" s="242"/>
      <c r="B1157" s="222"/>
      <c r="C1157" s="206"/>
      <c r="D1157" s="248"/>
      <c r="J1157" s="226"/>
      <c r="K1157" s="3"/>
      <c r="L1157" s="3"/>
      <c r="O1157" s="227"/>
      <c r="Q1157" s="94"/>
      <c r="R1157" s="94"/>
      <c r="S1157" s="94"/>
      <c r="T1157" s="94"/>
    </row>
    <row r="1158" ht="15.75" customHeight="1">
      <c r="A1158" s="242"/>
      <c r="B1158" s="222"/>
      <c r="C1158" s="206"/>
      <c r="D1158" s="248"/>
      <c r="J1158" s="226"/>
      <c r="K1158" s="3"/>
      <c r="L1158" s="3"/>
      <c r="O1158" s="227"/>
      <c r="Q1158" s="94"/>
      <c r="R1158" s="94"/>
      <c r="S1158" s="94"/>
      <c r="T1158" s="94"/>
    </row>
    <row r="1159" ht="15.75" customHeight="1">
      <c r="A1159" s="242"/>
      <c r="B1159" s="222"/>
      <c r="C1159" s="206"/>
      <c r="D1159" s="248"/>
      <c r="J1159" s="226"/>
      <c r="K1159" s="3"/>
      <c r="L1159" s="3"/>
      <c r="O1159" s="227"/>
      <c r="Q1159" s="94"/>
      <c r="R1159" s="94"/>
      <c r="S1159" s="94"/>
      <c r="T1159" s="94"/>
    </row>
    <row r="1160" ht="15.75" customHeight="1">
      <c r="A1160" s="242"/>
      <c r="B1160" s="222"/>
      <c r="C1160" s="206"/>
      <c r="D1160" s="248"/>
      <c r="J1160" s="226"/>
      <c r="K1160" s="3"/>
      <c r="L1160" s="3"/>
      <c r="O1160" s="227"/>
      <c r="Q1160" s="94"/>
      <c r="R1160" s="94"/>
      <c r="S1160" s="94"/>
      <c r="T1160" s="94"/>
    </row>
    <row r="1161" ht="15.75" customHeight="1">
      <c r="A1161" s="242"/>
      <c r="B1161" s="222"/>
      <c r="C1161" s="206"/>
      <c r="D1161" s="248"/>
      <c r="J1161" s="226"/>
      <c r="K1161" s="3"/>
      <c r="L1161" s="3"/>
      <c r="O1161" s="227"/>
      <c r="Q1161" s="94"/>
      <c r="R1161" s="94"/>
      <c r="S1161" s="94"/>
      <c r="T1161" s="94"/>
    </row>
    <row r="1162" ht="15.75" customHeight="1">
      <c r="A1162" s="242"/>
      <c r="B1162" s="222"/>
      <c r="C1162" s="206"/>
      <c r="D1162" s="248"/>
      <c r="J1162" s="226"/>
      <c r="K1162" s="3"/>
      <c r="L1162" s="3"/>
      <c r="O1162" s="227"/>
      <c r="Q1162" s="94"/>
      <c r="R1162" s="94"/>
      <c r="S1162" s="94"/>
      <c r="T1162" s="94"/>
    </row>
    <row r="1163" ht="15.75" customHeight="1">
      <c r="A1163" s="242"/>
      <c r="B1163" s="222"/>
      <c r="C1163" s="206"/>
      <c r="D1163" s="248"/>
      <c r="J1163" s="226"/>
      <c r="K1163" s="3"/>
      <c r="L1163" s="3"/>
      <c r="O1163" s="227"/>
      <c r="Q1163" s="94"/>
      <c r="R1163" s="94"/>
      <c r="S1163" s="94"/>
      <c r="T1163" s="94"/>
    </row>
    <row r="1164" ht="15.75" customHeight="1">
      <c r="A1164" s="242"/>
      <c r="B1164" s="222"/>
      <c r="C1164" s="206"/>
      <c r="D1164" s="248"/>
      <c r="J1164" s="226"/>
      <c r="K1164" s="3"/>
      <c r="L1164" s="3"/>
      <c r="O1164" s="227"/>
      <c r="Q1164" s="94"/>
      <c r="R1164" s="94"/>
      <c r="S1164" s="94"/>
      <c r="T1164" s="94"/>
    </row>
    <row r="1165" ht="15.75" customHeight="1">
      <c r="A1165" s="242"/>
      <c r="B1165" s="222"/>
      <c r="C1165" s="206"/>
      <c r="D1165" s="248"/>
      <c r="J1165" s="226"/>
      <c r="K1165" s="3"/>
      <c r="L1165" s="3"/>
      <c r="O1165" s="227"/>
      <c r="Q1165" s="94"/>
      <c r="R1165" s="94"/>
      <c r="S1165" s="94"/>
      <c r="T1165" s="94"/>
    </row>
    <row r="1166" ht="15.75" customHeight="1">
      <c r="A1166" s="242"/>
      <c r="B1166" s="222"/>
      <c r="C1166" s="206"/>
      <c r="D1166" s="248"/>
      <c r="J1166" s="226"/>
      <c r="K1166" s="3"/>
      <c r="L1166" s="3"/>
      <c r="O1166" s="227"/>
      <c r="Q1166" s="94"/>
      <c r="R1166" s="94"/>
      <c r="S1166" s="94"/>
      <c r="T1166" s="94"/>
    </row>
    <row r="1167" ht="15.75" customHeight="1">
      <c r="A1167" s="242"/>
      <c r="B1167" s="222"/>
      <c r="C1167" s="206"/>
      <c r="D1167" s="248"/>
      <c r="J1167" s="226"/>
      <c r="K1167" s="3"/>
      <c r="L1167" s="3"/>
      <c r="O1167" s="227"/>
      <c r="Q1167" s="94"/>
      <c r="R1167" s="94"/>
      <c r="S1167" s="94"/>
      <c r="T1167" s="94"/>
    </row>
    <row r="1168" ht="15.75" customHeight="1">
      <c r="A1168" s="242"/>
      <c r="B1168" s="222"/>
      <c r="C1168" s="206"/>
      <c r="D1168" s="248"/>
      <c r="J1168" s="226"/>
      <c r="K1168" s="3"/>
      <c r="L1168" s="3"/>
      <c r="O1168" s="227"/>
      <c r="Q1168" s="94"/>
      <c r="R1168" s="94"/>
      <c r="S1168" s="94"/>
      <c r="T1168" s="94"/>
    </row>
    <row r="1169" ht="15.75" customHeight="1">
      <c r="A1169" s="242"/>
      <c r="B1169" s="222"/>
      <c r="C1169" s="206"/>
      <c r="D1169" s="248"/>
      <c r="J1169" s="226"/>
      <c r="K1169" s="3"/>
      <c r="L1169" s="3"/>
      <c r="O1169" s="227"/>
      <c r="Q1169" s="94"/>
      <c r="R1169" s="94"/>
      <c r="S1169" s="94"/>
      <c r="T1169" s="94"/>
    </row>
    <row r="1170" ht="15.75" customHeight="1">
      <c r="A1170" s="242"/>
      <c r="B1170" s="222"/>
      <c r="C1170" s="206"/>
      <c r="D1170" s="248"/>
      <c r="J1170" s="226"/>
      <c r="K1170" s="3"/>
      <c r="L1170" s="3"/>
      <c r="O1170" s="227"/>
      <c r="Q1170" s="94"/>
      <c r="R1170" s="94"/>
      <c r="S1170" s="94"/>
      <c r="T1170" s="94"/>
    </row>
    <row r="1171" ht="15.75" customHeight="1">
      <c r="A1171" s="242"/>
      <c r="B1171" s="222"/>
      <c r="C1171" s="206"/>
      <c r="D1171" s="248"/>
      <c r="J1171" s="226"/>
      <c r="K1171" s="3"/>
      <c r="L1171" s="3"/>
      <c r="O1171" s="227"/>
      <c r="Q1171" s="94"/>
      <c r="R1171" s="94"/>
      <c r="S1171" s="94"/>
      <c r="T1171" s="94"/>
    </row>
    <row r="1172" ht="15.75" customHeight="1">
      <c r="A1172" s="242"/>
      <c r="B1172" s="222"/>
      <c r="C1172" s="206"/>
      <c r="D1172" s="248"/>
      <c r="J1172" s="226"/>
      <c r="K1172" s="3"/>
      <c r="L1172" s="3"/>
      <c r="O1172" s="227"/>
      <c r="Q1172" s="94"/>
      <c r="R1172" s="94"/>
      <c r="S1172" s="94"/>
      <c r="T1172" s="94"/>
    </row>
    <row r="1173" ht="15.75" customHeight="1">
      <c r="A1173" s="242"/>
      <c r="B1173" s="222"/>
      <c r="C1173" s="206"/>
      <c r="D1173" s="248"/>
      <c r="J1173" s="226"/>
      <c r="K1173" s="3"/>
      <c r="L1173" s="3"/>
      <c r="O1173" s="227"/>
      <c r="Q1173" s="94"/>
      <c r="R1173" s="94"/>
      <c r="S1173" s="94"/>
      <c r="T1173" s="94"/>
    </row>
    <row r="1174" ht="15.75" customHeight="1">
      <c r="A1174" s="242"/>
      <c r="B1174" s="222"/>
      <c r="C1174" s="206"/>
      <c r="D1174" s="248"/>
      <c r="J1174" s="226"/>
      <c r="K1174" s="3"/>
      <c r="L1174" s="3"/>
      <c r="O1174" s="227"/>
      <c r="Q1174" s="94"/>
      <c r="R1174" s="94"/>
      <c r="S1174" s="94"/>
      <c r="T1174" s="94"/>
    </row>
    <row r="1175" ht="15.75" customHeight="1">
      <c r="A1175" s="242"/>
      <c r="B1175" s="222"/>
      <c r="C1175" s="206"/>
      <c r="D1175" s="248"/>
      <c r="J1175" s="226"/>
      <c r="K1175" s="3"/>
      <c r="L1175" s="3"/>
      <c r="O1175" s="227"/>
      <c r="Q1175" s="94"/>
      <c r="R1175" s="94"/>
      <c r="S1175" s="94"/>
      <c r="T1175" s="94"/>
    </row>
    <row r="1176" ht="15.75" customHeight="1">
      <c r="A1176" s="242"/>
      <c r="B1176" s="222"/>
      <c r="C1176" s="206"/>
      <c r="D1176" s="248"/>
      <c r="J1176" s="226"/>
      <c r="K1176" s="3"/>
      <c r="L1176" s="3"/>
      <c r="O1176" s="227"/>
      <c r="Q1176" s="94"/>
      <c r="R1176" s="94"/>
      <c r="S1176" s="94"/>
      <c r="T1176" s="94"/>
    </row>
    <row r="1177" ht="15.75" customHeight="1">
      <c r="A1177" s="242"/>
      <c r="B1177" s="222"/>
      <c r="C1177" s="206"/>
      <c r="D1177" s="248"/>
      <c r="J1177" s="226"/>
      <c r="K1177" s="3"/>
      <c r="L1177" s="3"/>
      <c r="O1177" s="227"/>
      <c r="Q1177" s="94"/>
      <c r="R1177" s="94"/>
      <c r="S1177" s="94"/>
      <c r="T1177" s="94"/>
    </row>
    <row r="1178" ht="15.75" customHeight="1">
      <c r="A1178" s="242"/>
      <c r="B1178" s="222"/>
      <c r="C1178" s="206"/>
      <c r="D1178" s="248"/>
      <c r="J1178" s="226"/>
      <c r="K1178" s="3"/>
      <c r="L1178" s="3"/>
      <c r="O1178" s="227"/>
      <c r="Q1178" s="94"/>
      <c r="R1178" s="94"/>
      <c r="S1178" s="94"/>
      <c r="T1178" s="94"/>
    </row>
    <row r="1179" ht="15.75" customHeight="1">
      <c r="A1179" s="242"/>
      <c r="B1179" s="222"/>
      <c r="C1179" s="206"/>
      <c r="D1179" s="248"/>
      <c r="J1179" s="226"/>
      <c r="K1179" s="3"/>
      <c r="L1179" s="3"/>
      <c r="O1179" s="227"/>
      <c r="Q1179" s="94"/>
      <c r="R1179" s="94"/>
      <c r="S1179" s="94"/>
      <c r="T1179" s="94"/>
    </row>
    <row r="1180" ht="15.75" customHeight="1">
      <c r="A1180" s="242"/>
      <c r="B1180" s="222"/>
      <c r="C1180" s="206"/>
      <c r="D1180" s="248"/>
      <c r="J1180" s="226"/>
      <c r="K1180" s="3"/>
      <c r="L1180" s="3"/>
      <c r="O1180" s="227"/>
      <c r="Q1180" s="94"/>
      <c r="R1180" s="94"/>
      <c r="S1180" s="94"/>
      <c r="T1180" s="94"/>
    </row>
    <row r="1181" ht="15.75" customHeight="1">
      <c r="A1181" s="242"/>
      <c r="B1181" s="222"/>
      <c r="C1181" s="206"/>
      <c r="D1181" s="248"/>
      <c r="J1181" s="226"/>
      <c r="K1181" s="3"/>
      <c r="L1181" s="3"/>
      <c r="O1181" s="227"/>
      <c r="Q1181" s="94"/>
      <c r="R1181" s="94"/>
      <c r="S1181" s="94"/>
      <c r="T1181" s="94"/>
    </row>
    <row r="1182" ht="15.75" customHeight="1">
      <c r="A1182" s="242"/>
      <c r="B1182" s="222"/>
      <c r="C1182" s="206"/>
      <c r="D1182" s="248"/>
      <c r="J1182" s="226"/>
      <c r="K1182" s="3"/>
      <c r="L1182" s="3"/>
      <c r="O1182" s="227"/>
      <c r="Q1182" s="94"/>
      <c r="R1182" s="94"/>
      <c r="S1182" s="94"/>
      <c r="T1182" s="94"/>
    </row>
    <row r="1183" ht="15.75" customHeight="1">
      <c r="A1183" s="242"/>
      <c r="B1183" s="222"/>
      <c r="C1183" s="206"/>
      <c r="D1183" s="248"/>
      <c r="J1183" s="226"/>
      <c r="K1183" s="3"/>
      <c r="L1183" s="3"/>
      <c r="O1183" s="227"/>
      <c r="Q1183" s="94"/>
      <c r="R1183" s="94"/>
      <c r="S1183" s="94"/>
      <c r="T1183" s="94"/>
    </row>
    <row r="1184" ht="15.75" customHeight="1">
      <c r="A1184" s="242"/>
      <c r="B1184" s="222"/>
      <c r="C1184" s="206"/>
      <c r="D1184" s="248"/>
      <c r="J1184" s="226"/>
      <c r="K1184" s="3"/>
      <c r="L1184" s="3"/>
      <c r="O1184" s="227"/>
      <c r="Q1184" s="94"/>
      <c r="R1184" s="94"/>
      <c r="S1184" s="94"/>
      <c r="T1184" s="94"/>
    </row>
    <row r="1185" ht="15.75" customHeight="1">
      <c r="A1185" s="242"/>
      <c r="B1185" s="222"/>
      <c r="C1185" s="206"/>
      <c r="D1185" s="248"/>
      <c r="J1185" s="226"/>
      <c r="K1185" s="3"/>
      <c r="L1185" s="3"/>
      <c r="O1185" s="227"/>
      <c r="Q1185" s="94"/>
      <c r="R1185" s="94"/>
      <c r="S1185" s="94"/>
      <c r="T1185" s="94"/>
    </row>
    <row r="1186" ht="15.75" customHeight="1">
      <c r="A1186" s="242"/>
      <c r="B1186" s="222"/>
      <c r="C1186" s="206"/>
      <c r="D1186" s="248"/>
      <c r="J1186" s="226"/>
      <c r="K1186" s="3"/>
      <c r="L1186" s="3"/>
      <c r="O1186" s="227"/>
      <c r="Q1186" s="94"/>
      <c r="R1186" s="94"/>
      <c r="S1186" s="94"/>
      <c r="T1186" s="94"/>
    </row>
    <row r="1187" ht="15.75" customHeight="1">
      <c r="A1187" s="242"/>
      <c r="B1187" s="222"/>
      <c r="C1187" s="206"/>
      <c r="D1187" s="248"/>
      <c r="J1187" s="226"/>
      <c r="K1187" s="3"/>
      <c r="L1187" s="3"/>
      <c r="O1187" s="227"/>
      <c r="Q1187" s="94"/>
      <c r="R1187" s="94"/>
      <c r="S1187" s="94"/>
      <c r="T1187" s="94"/>
    </row>
    <row r="1188" ht="15.75" customHeight="1">
      <c r="A1188" s="242"/>
      <c r="B1188" s="222"/>
      <c r="C1188" s="206"/>
      <c r="D1188" s="248"/>
      <c r="J1188" s="226"/>
      <c r="K1188" s="3"/>
      <c r="L1188" s="3"/>
      <c r="O1188" s="227"/>
      <c r="Q1188" s="94"/>
      <c r="R1188" s="94"/>
      <c r="S1188" s="94"/>
      <c r="T1188" s="94"/>
    </row>
    <row r="1189" ht="15.75" customHeight="1">
      <c r="A1189" s="242"/>
      <c r="B1189" s="222"/>
      <c r="C1189" s="206"/>
      <c r="D1189" s="248"/>
      <c r="J1189" s="226"/>
      <c r="K1189" s="3"/>
      <c r="L1189" s="3"/>
      <c r="O1189" s="227"/>
      <c r="Q1189" s="94"/>
      <c r="R1189" s="94"/>
      <c r="S1189" s="94"/>
      <c r="T1189" s="94"/>
    </row>
    <row r="1190" ht="15.75" customHeight="1">
      <c r="A1190" s="242"/>
      <c r="B1190" s="222"/>
      <c r="C1190" s="206"/>
      <c r="D1190" s="248"/>
      <c r="J1190" s="226"/>
      <c r="K1190" s="3"/>
      <c r="L1190" s="3"/>
      <c r="O1190" s="227"/>
      <c r="Q1190" s="94"/>
      <c r="R1190" s="94"/>
      <c r="S1190" s="94"/>
      <c r="T1190" s="94"/>
    </row>
    <row r="1191" ht="15.75" customHeight="1">
      <c r="A1191" s="242"/>
      <c r="B1191" s="222"/>
      <c r="C1191" s="206"/>
      <c r="D1191" s="248"/>
      <c r="J1191" s="226"/>
      <c r="K1191" s="3"/>
      <c r="L1191" s="3"/>
      <c r="O1191" s="227"/>
      <c r="Q1191" s="94"/>
      <c r="R1191" s="94"/>
      <c r="S1191" s="94"/>
      <c r="T1191" s="94"/>
    </row>
    <row r="1192" ht="15.75" customHeight="1">
      <c r="A1192" s="242"/>
      <c r="B1192" s="222"/>
      <c r="C1192" s="206"/>
      <c r="D1192" s="248"/>
      <c r="J1192" s="226"/>
      <c r="K1192" s="3"/>
      <c r="L1192" s="3"/>
      <c r="O1192" s="227"/>
      <c r="Q1192" s="94"/>
      <c r="R1192" s="94"/>
      <c r="S1192" s="94"/>
      <c r="T1192" s="94"/>
    </row>
    <row r="1193" ht="15.75" customHeight="1">
      <c r="A1193" s="242"/>
      <c r="B1193" s="222"/>
      <c r="C1193" s="206"/>
      <c r="D1193" s="248"/>
      <c r="J1193" s="226"/>
      <c r="K1193" s="3"/>
      <c r="L1193" s="3"/>
      <c r="O1193" s="227"/>
      <c r="Q1193" s="94"/>
      <c r="R1193" s="94"/>
      <c r="S1193" s="94"/>
      <c r="T1193" s="94"/>
    </row>
    <row r="1194" ht="15.75" customHeight="1">
      <c r="A1194" s="242"/>
      <c r="B1194" s="222"/>
      <c r="C1194" s="206"/>
      <c r="D1194" s="248"/>
      <c r="J1194" s="226"/>
      <c r="K1194" s="3"/>
      <c r="L1194" s="3"/>
      <c r="O1194" s="227"/>
      <c r="Q1194" s="94"/>
      <c r="R1194" s="94"/>
      <c r="S1194" s="94"/>
      <c r="T1194" s="94"/>
    </row>
    <row r="1195" ht="15.75" customHeight="1">
      <c r="A1195" s="242"/>
      <c r="B1195" s="222"/>
      <c r="C1195" s="206"/>
      <c r="D1195" s="248"/>
      <c r="J1195" s="226"/>
      <c r="K1195" s="3"/>
      <c r="L1195" s="3"/>
      <c r="O1195" s="227"/>
      <c r="Q1195" s="94"/>
      <c r="R1195" s="94"/>
      <c r="S1195" s="94"/>
      <c r="T1195" s="94"/>
    </row>
    <row r="1196" ht="15.75" customHeight="1">
      <c r="A1196" s="242"/>
      <c r="B1196" s="222"/>
      <c r="C1196" s="206"/>
      <c r="D1196" s="248"/>
      <c r="J1196" s="226"/>
      <c r="K1196" s="3"/>
      <c r="L1196" s="3"/>
      <c r="O1196" s="227"/>
      <c r="Q1196" s="94"/>
      <c r="R1196" s="94"/>
      <c r="S1196" s="94"/>
      <c r="T1196" s="94"/>
    </row>
    <row r="1197" ht="15.75" customHeight="1">
      <c r="A1197" s="242"/>
      <c r="B1197" s="222"/>
      <c r="C1197" s="206"/>
      <c r="D1197" s="248"/>
      <c r="J1197" s="226"/>
      <c r="K1197" s="3"/>
      <c r="L1197" s="3"/>
      <c r="O1197" s="227"/>
      <c r="Q1197" s="94"/>
      <c r="R1197" s="94"/>
      <c r="S1197" s="94"/>
      <c r="T1197" s="94"/>
    </row>
    <row r="1198" ht="15.75" customHeight="1">
      <c r="A1198" s="242"/>
      <c r="B1198" s="222"/>
      <c r="C1198" s="206"/>
      <c r="D1198" s="248"/>
      <c r="J1198" s="226"/>
      <c r="K1198" s="3"/>
      <c r="L1198" s="3"/>
      <c r="O1198" s="227"/>
      <c r="Q1198" s="94"/>
      <c r="R1198" s="94"/>
      <c r="S1198" s="94"/>
      <c r="T1198" s="94"/>
    </row>
    <row r="1199" ht="15.75" customHeight="1">
      <c r="A1199" s="242"/>
      <c r="B1199" s="222"/>
      <c r="C1199" s="206"/>
      <c r="D1199" s="248"/>
      <c r="J1199" s="226"/>
      <c r="K1199" s="3"/>
      <c r="L1199" s="3"/>
      <c r="O1199" s="227"/>
      <c r="Q1199" s="94"/>
      <c r="R1199" s="94"/>
      <c r="S1199" s="94"/>
      <c r="T1199" s="94"/>
    </row>
    <row r="1200" ht="15.75" customHeight="1">
      <c r="A1200" s="242"/>
      <c r="B1200" s="222"/>
      <c r="C1200" s="206"/>
      <c r="D1200" s="248"/>
      <c r="J1200" s="226"/>
      <c r="K1200" s="3"/>
      <c r="L1200" s="3"/>
      <c r="O1200" s="227"/>
      <c r="Q1200" s="94"/>
      <c r="R1200" s="94"/>
      <c r="S1200" s="94"/>
      <c r="T1200" s="94"/>
    </row>
    <row r="1201" ht="15.75" customHeight="1">
      <c r="A1201" s="242"/>
      <c r="B1201" s="222"/>
      <c r="C1201" s="206"/>
      <c r="D1201" s="248"/>
      <c r="J1201" s="226"/>
      <c r="K1201" s="3"/>
      <c r="L1201" s="3"/>
      <c r="O1201" s="227"/>
      <c r="Q1201" s="94"/>
      <c r="R1201" s="94"/>
      <c r="S1201" s="94"/>
      <c r="T1201" s="94"/>
    </row>
    <row r="1202" ht="15.75" customHeight="1">
      <c r="A1202" s="242"/>
      <c r="B1202" s="222"/>
      <c r="C1202" s="206"/>
      <c r="D1202" s="248"/>
      <c r="J1202" s="226"/>
      <c r="K1202" s="3"/>
      <c r="L1202" s="3"/>
      <c r="O1202" s="227"/>
      <c r="Q1202" s="94"/>
      <c r="R1202" s="94"/>
      <c r="S1202" s="94"/>
      <c r="T1202" s="94"/>
    </row>
    <row r="1203" ht="15.75" customHeight="1">
      <c r="A1203" s="242"/>
      <c r="B1203" s="222"/>
      <c r="C1203" s="206"/>
      <c r="D1203" s="248"/>
      <c r="J1203" s="226"/>
      <c r="K1203" s="3"/>
      <c r="L1203" s="3"/>
      <c r="O1203" s="227"/>
      <c r="Q1203" s="94"/>
      <c r="R1203" s="94"/>
      <c r="S1203" s="94"/>
      <c r="T1203" s="94"/>
    </row>
    <row r="1204" ht="15.75" customHeight="1">
      <c r="A1204" s="242"/>
      <c r="B1204" s="222"/>
      <c r="C1204" s="206"/>
      <c r="D1204" s="248"/>
      <c r="J1204" s="226"/>
      <c r="K1204" s="3"/>
      <c r="L1204" s="3"/>
      <c r="O1204" s="227"/>
      <c r="Q1204" s="94"/>
      <c r="R1204" s="94"/>
      <c r="S1204" s="94"/>
      <c r="T1204" s="94"/>
    </row>
    <row r="1205" ht="15.75" customHeight="1">
      <c r="A1205" s="242"/>
      <c r="B1205" s="222"/>
      <c r="C1205" s="206"/>
      <c r="D1205" s="248"/>
      <c r="J1205" s="226"/>
      <c r="K1205" s="3"/>
      <c r="L1205" s="3"/>
      <c r="O1205" s="227"/>
      <c r="Q1205" s="94"/>
      <c r="R1205" s="94"/>
      <c r="S1205" s="94"/>
      <c r="T1205" s="94"/>
    </row>
    <row r="1206" ht="15.75" customHeight="1">
      <c r="A1206" s="242"/>
      <c r="B1206" s="222"/>
      <c r="C1206" s="206"/>
      <c r="D1206" s="248"/>
      <c r="J1206" s="226"/>
      <c r="K1206" s="3"/>
      <c r="L1206" s="3"/>
      <c r="O1206" s="227"/>
      <c r="Q1206" s="94"/>
      <c r="R1206" s="94"/>
      <c r="S1206" s="94"/>
      <c r="T1206" s="94"/>
    </row>
    <row r="1207" ht="15.75" customHeight="1">
      <c r="A1207" s="242"/>
      <c r="B1207" s="222"/>
      <c r="C1207" s="206"/>
      <c r="D1207" s="248"/>
      <c r="J1207" s="226"/>
      <c r="K1207" s="3"/>
      <c r="L1207" s="3"/>
      <c r="O1207" s="227"/>
      <c r="Q1207" s="94"/>
      <c r="R1207" s="94"/>
      <c r="S1207" s="94"/>
      <c r="T1207" s="94"/>
    </row>
    <row r="1208" ht="15.75" customHeight="1">
      <c r="A1208" s="242"/>
      <c r="B1208" s="222"/>
      <c r="C1208" s="206"/>
      <c r="D1208" s="248"/>
      <c r="J1208" s="226"/>
      <c r="K1208" s="3"/>
      <c r="L1208" s="3"/>
      <c r="O1208" s="227"/>
      <c r="Q1208" s="94"/>
      <c r="R1208" s="94"/>
      <c r="S1208" s="94"/>
      <c r="T1208" s="94"/>
    </row>
    <row r="1209" ht="15.75" customHeight="1">
      <c r="A1209" s="242"/>
      <c r="B1209" s="222"/>
      <c r="C1209" s="206"/>
      <c r="D1209" s="248"/>
      <c r="J1209" s="226"/>
      <c r="K1209" s="3"/>
      <c r="L1209" s="3"/>
      <c r="O1209" s="227"/>
      <c r="Q1209" s="94"/>
      <c r="R1209" s="94"/>
      <c r="S1209" s="94"/>
      <c r="T1209" s="94"/>
    </row>
    <row r="1210" ht="15.75" customHeight="1">
      <c r="A1210" s="242"/>
      <c r="B1210" s="222"/>
      <c r="C1210" s="206"/>
      <c r="D1210" s="248"/>
      <c r="J1210" s="226"/>
      <c r="K1210" s="3"/>
      <c r="L1210" s="3"/>
      <c r="O1210" s="227"/>
      <c r="Q1210" s="94"/>
      <c r="R1210" s="94"/>
      <c r="S1210" s="94"/>
      <c r="T1210" s="94"/>
    </row>
    <row r="1211" ht="15.75" customHeight="1">
      <c r="A1211" s="242"/>
      <c r="B1211" s="222"/>
      <c r="C1211" s="206"/>
      <c r="D1211" s="248"/>
      <c r="J1211" s="226"/>
      <c r="K1211" s="3"/>
      <c r="L1211" s="3"/>
      <c r="O1211" s="227"/>
      <c r="Q1211" s="94"/>
      <c r="R1211" s="94"/>
      <c r="S1211" s="94"/>
      <c r="T1211" s="94"/>
    </row>
    <row r="1212" ht="15.75" customHeight="1">
      <c r="A1212" s="242"/>
      <c r="B1212" s="222"/>
      <c r="C1212" s="206"/>
      <c r="D1212" s="248"/>
      <c r="J1212" s="226"/>
      <c r="K1212" s="3"/>
      <c r="L1212" s="3"/>
      <c r="O1212" s="227"/>
      <c r="Q1212" s="94"/>
      <c r="R1212" s="94"/>
      <c r="S1212" s="94"/>
      <c r="T1212" s="94"/>
    </row>
    <row r="1213" ht="15.75" customHeight="1">
      <c r="A1213" s="242"/>
      <c r="B1213" s="222"/>
      <c r="C1213" s="206"/>
      <c r="D1213" s="248"/>
      <c r="J1213" s="226"/>
      <c r="K1213" s="3"/>
      <c r="L1213" s="3"/>
      <c r="O1213" s="227"/>
      <c r="Q1213" s="94"/>
      <c r="R1213" s="94"/>
      <c r="S1213" s="94"/>
      <c r="T1213" s="94"/>
    </row>
    <row r="1214" ht="15.75" customHeight="1">
      <c r="A1214" s="242"/>
      <c r="B1214" s="222"/>
      <c r="C1214" s="206"/>
      <c r="D1214" s="248"/>
      <c r="J1214" s="226"/>
      <c r="K1214" s="3"/>
      <c r="L1214" s="3"/>
      <c r="O1214" s="227"/>
      <c r="Q1214" s="94"/>
      <c r="R1214" s="94"/>
      <c r="S1214" s="94"/>
      <c r="T1214" s="94"/>
    </row>
    <row r="1215" ht="15.75" customHeight="1">
      <c r="A1215" s="242"/>
      <c r="B1215" s="222"/>
      <c r="C1215" s="206"/>
      <c r="D1215" s="248"/>
      <c r="J1215" s="226"/>
      <c r="K1215" s="3"/>
      <c r="L1215" s="3"/>
      <c r="O1215" s="227"/>
      <c r="Q1215" s="94"/>
      <c r="R1215" s="94"/>
      <c r="S1215" s="94"/>
      <c r="T1215" s="94"/>
    </row>
    <row r="1216" ht="15.75" customHeight="1">
      <c r="A1216" s="242"/>
      <c r="B1216" s="222"/>
      <c r="C1216" s="206"/>
      <c r="D1216" s="248"/>
      <c r="J1216" s="226"/>
      <c r="K1216" s="3"/>
      <c r="L1216" s="3"/>
      <c r="O1216" s="227"/>
      <c r="Q1216" s="94"/>
      <c r="R1216" s="94"/>
      <c r="S1216" s="94"/>
      <c r="T1216" s="94"/>
    </row>
    <row r="1217" ht="15.75" customHeight="1">
      <c r="A1217" s="242"/>
      <c r="B1217" s="222"/>
      <c r="C1217" s="206"/>
      <c r="D1217" s="248"/>
      <c r="J1217" s="226"/>
      <c r="K1217" s="3"/>
      <c r="L1217" s="3"/>
      <c r="O1217" s="227"/>
      <c r="Q1217" s="94"/>
      <c r="R1217" s="94"/>
      <c r="S1217" s="94"/>
      <c r="T1217" s="94"/>
    </row>
    <row r="1218" ht="15.75" customHeight="1">
      <c r="A1218" s="242"/>
      <c r="B1218" s="222"/>
      <c r="C1218" s="206"/>
      <c r="D1218" s="248"/>
      <c r="J1218" s="226"/>
      <c r="K1218" s="3"/>
      <c r="L1218" s="3"/>
      <c r="O1218" s="227"/>
      <c r="Q1218" s="94"/>
      <c r="R1218" s="94"/>
      <c r="S1218" s="94"/>
      <c r="T1218" s="94"/>
    </row>
    <row r="1219" ht="15.75" customHeight="1">
      <c r="A1219" s="242"/>
      <c r="B1219" s="222"/>
      <c r="C1219" s="206"/>
      <c r="D1219" s="248"/>
      <c r="J1219" s="226"/>
      <c r="K1219" s="3"/>
      <c r="L1219" s="3"/>
      <c r="O1219" s="227"/>
      <c r="Q1219" s="94"/>
      <c r="R1219" s="94"/>
      <c r="S1219" s="94"/>
      <c r="T1219" s="94"/>
    </row>
    <row r="1220" ht="15.75" customHeight="1">
      <c r="A1220" s="242"/>
      <c r="B1220" s="222"/>
      <c r="C1220" s="206"/>
      <c r="D1220" s="248"/>
      <c r="J1220" s="226"/>
      <c r="K1220" s="3"/>
      <c r="L1220" s="3"/>
      <c r="O1220" s="227"/>
      <c r="Q1220" s="94"/>
      <c r="R1220" s="94"/>
      <c r="S1220" s="94"/>
      <c r="T1220" s="94"/>
    </row>
    <row r="1221" ht="15.75" customHeight="1">
      <c r="A1221" s="242"/>
      <c r="B1221" s="222"/>
      <c r="C1221" s="206"/>
      <c r="D1221" s="248"/>
      <c r="J1221" s="226"/>
      <c r="K1221" s="3"/>
      <c r="L1221" s="3"/>
      <c r="O1221" s="227"/>
      <c r="Q1221" s="94"/>
      <c r="R1221" s="94"/>
      <c r="S1221" s="94"/>
      <c r="T1221" s="94"/>
    </row>
    <row r="1222" ht="15.75" customHeight="1">
      <c r="A1222" s="242"/>
      <c r="B1222" s="222"/>
      <c r="C1222" s="206"/>
      <c r="D1222" s="248"/>
      <c r="J1222" s="226"/>
      <c r="K1222" s="3"/>
      <c r="L1222" s="3"/>
      <c r="O1222" s="227"/>
      <c r="Q1222" s="94"/>
      <c r="R1222" s="94"/>
      <c r="S1222" s="94"/>
      <c r="T1222" s="94"/>
    </row>
    <row r="1223" ht="15.75" customHeight="1">
      <c r="A1223" s="242"/>
      <c r="B1223" s="222"/>
      <c r="C1223" s="206"/>
      <c r="D1223" s="248"/>
      <c r="J1223" s="226"/>
      <c r="K1223" s="3"/>
      <c r="L1223" s="3"/>
      <c r="O1223" s="227"/>
      <c r="Q1223" s="94"/>
      <c r="R1223" s="94"/>
      <c r="S1223" s="94"/>
      <c r="T1223" s="94"/>
    </row>
    <row r="1224" ht="15.75" customHeight="1">
      <c r="A1224" s="242"/>
      <c r="B1224" s="222"/>
      <c r="C1224" s="206"/>
      <c r="D1224" s="248"/>
      <c r="J1224" s="226"/>
      <c r="K1224" s="3"/>
      <c r="L1224" s="3"/>
      <c r="O1224" s="227"/>
      <c r="Q1224" s="94"/>
      <c r="R1224" s="94"/>
      <c r="S1224" s="94"/>
      <c r="T1224" s="94"/>
    </row>
    <row r="1225" ht="15.75" customHeight="1">
      <c r="A1225" s="242"/>
      <c r="B1225" s="222"/>
      <c r="C1225" s="206"/>
      <c r="D1225" s="248"/>
      <c r="J1225" s="226"/>
      <c r="K1225" s="3"/>
      <c r="L1225" s="3"/>
      <c r="O1225" s="227"/>
      <c r="Q1225" s="94"/>
      <c r="R1225" s="94"/>
      <c r="S1225" s="94"/>
      <c r="T1225" s="94"/>
    </row>
    <row r="1226" ht="15.75" customHeight="1">
      <c r="A1226" s="242"/>
      <c r="B1226" s="222"/>
      <c r="C1226" s="206"/>
      <c r="D1226" s="248"/>
      <c r="J1226" s="226"/>
      <c r="K1226" s="3"/>
      <c r="L1226" s="3"/>
      <c r="O1226" s="227"/>
      <c r="Q1226" s="94"/>
      <c r="R1226" s="94"/>
      <c r="S1226" s="94"/>
      <c r="T1226" s="94"/>
    </row>
    <row r="1227" ht="15.75" customHeight="1">
      <c r="A1227" s="242"/>
      <c r="B1227" s="222"/>
      <c r="C1227" s="206"/>
      <c r="D1227" s="248"/>
      <c r="J1227" s="226"/>
      <c r="K1227" s="3"/>
      <c r="L1227" s="3"/>
      <c r="O1227" s="227"/>
      <c r="Q1227" s="94"/>
      <c r="R1227" s="94"/>
      <c r="S1227" s="94"/>
      <c r="T1227" s="94"/>
    </row>
    <row r="1228" ht="15.75" customHeight="1">
      <c r="A1228" s="242"/>
      <c r="B1228" s="222"/>
      <c r="C1228" s="206"/>
      <c r="D1228" s="248"/>
      <c r="J1228" s="226"/>
      <c r="K1228" s="3"/>
      <c r="L1228" s="3"/>
      <c r="O1228" s="227"/>
      <c r="Q1228" s="94"/>
      <c r="R1228" s="94"/>
      <c r="S1228" s="94"/>
      <c r="T1228" s="94"/>
    </row>
    <row r="1229" ht="15.75" customHeight="1">
      <c r="A1229" s="242"/>
      <c r="B1229" s="222"/>
      <c r="C1229" s="206"/>
      <c r="D1229" s="248"/>
      <c r="J1229" s="226"/>
      <c r="K1229" s="3"/>
      <c r="L1229" s="3"/>
      <c r="O1229" s="227"/>
      <c r="Q1229" s="94"/>
      <c r="R1229" s="94"/>
      <c r="S1229" s="94"/>
      <c r="T1229" s="94"/>
    </row>
    <row r="1230" ht="15.75" customHeight="1">
      <c r="A1230" s="242"/>
      <c r="B1230" s="222"/>
      <c r="C1230" s="206"/>
      <c r="D1230" s="248"/>
      <c r="J1230" s="226"/>
      <c r="K1230" s="3"/>
      <c r="L1230" s="3"/>
      <c r="O1230" s="227"/>
      <c r="Q1230" s="94"/>
      <c r="R1230" s="94"/>
      <c r="S1230" s="94"/>
      <c r="T1230" s="94"/>
    </row>
    <row r="1231" ht="15.75" customHeight="1">
      <c r="A1231" s="242"/>
      <c r="B1231" s="222"/>
      <c r="C1231" s="206"/>
      <c r="D1231" s="248"/>
      <c r="J1231" s="226"/>
      <c r="K1231" s="3"/>
      <c r="L1231" s="3"/>
      <c r="O1231" s="227"/>
      <c r="Q1231" s="94"/>
      <c r="R1231" s="94"/>
      <c r="S1231" s="94"/>
      <c r="T1231" s="94"/>
    </row>
    <row r="1232" ht="15.75" customHeight="1">
      <c r="A1232" s="242"/>
      <c r="B1232" s="222"/>
      <c r="C1232" s="206"/>
      <c r="D1232" s="248"/>
      <c r="J1232" s="226"/>
      <c r="K1232" s="3"/>
      <c r="L1232" s="3"/>
      <c r="O1232" s="227"/>
      <c r="Q1232" s="94"/>
      <c r="R1232" s="94"/>
      <c r="S1232" s="94"/>
      <c r="T1232" s="94"/>
    </row>
    <row r="1233" ht="15.75" customHeight="1">
      <c r="A1233" s="242"/>
      <c r="B1233" s="222"/>
      <c r="C1233" s="206"/>
      <c r="D1233" s="248"/>
      <c r="J1233" s="226"/>
      <c r="K1233" s="3"/>
      <c r="L1233" s="3"/>
      <c r="O1233" s="227"/>
      <c r="Q1233" s="94"/>
      <c r="R1233" s="94"/>
      <c r="S1233" s="94"/>
      <c r="T1233" s="94"/>
    </row>
    <row r="1234" ht="15.75" customHeight="1">
      <c r="A1234" s="242"/>
      <c r="B1234" s="222"/>
      <c r="C1234" s="206"/>
      <c r="D1234" s="248"/>
      <c r="J1234" s="226"/>
      <c r="K1234" s="3"/>
      <c r="L1234" s="3"/>
      <c r="O1234" s="227"/>
      <c r="Q1234" s="94"/>
      <c r="R1234" s="94"/>
      <c r="S1234" s="94"/>
      <c r="T1234" s="94"/>
    </row>
    <row r="1235" ht="15.75" customHeight="1">
      <c r="A1235" s="242"/>
      <c r="B1235" s="222"/>
      <c r="C1235" s="206"/>
      <c r="D1235" s="248"/>
      <c r="J1235" s="226"/>
      <c r="K1235" s="3"/>
      <c r="L1235" s="3"/>
      <c r="O1235" s="227"/>
      <c r="Q1235" s="94"/>
      <c r="R1235" s="94"/>
      <c r="S1235" s="94"/>
      <c r="T1235" s="94"/>
    </row>
    <row r="1236" ht="15.75" customHeight="1">
      <c r="A1236" s="242"/>
      <c r="B1236" s="222"/>
      <c r="C1236" s="206"/>
      <c r="D1236" s="248"/>
      <c r="J1236" s="226"/>
      <c r="K1236" s="3"/>
      <c r="L1236" s="3"/>
      <c r="O1236" s="227"/>
      <c r="Q1236" s="94"/>
      <c r="R1236" s="94"/>
      <c r="S1236" s="94"/>
      <c r="T1236" s="94"/>
    </row>
    <row r="1237" ht="15.75" customHeight="1">
      <c r="A1237" s="242"/>
      <c r="B1237" s="222"/>
      <c r="C1237" s="206"/>
      <c r="D1237" s="248"/>
      <c r="J1237" s="226"/>
      <c r="K1237" s="3"/>
      <c r="L1237" s="3"/>
      <c r="O1237" s="227"/>
      <c r="Q1237" s="94"/>
      <c r="R1237" s="94"/>
      <c r="S1237" s="94"/>
      <c r="T1237" s="94"/>
    </row>
    <row r="1238" ht="15.75" customHeight="1">
      <c r="A1238" s="242"/>
      <c r="B1238" s="222"/>
      <c r="C1238" s="206"/>
      <c r="D1238" s="248"/>
      <c r="J1238" s="226"/>
      <c r="K1238" s="3"/>
      <c r="L1238" s="3"/>
      <c r="O1238" s="227"/>
      <c r="Q1238" s="94"/>
      <c r="R1238" s="94"/>
      <c r="S1238" s="94"/>
      <c r="T1238" s="94"/>
    </row>
    <row r="1239" ht="15.75" customHeight="1">
      <c r="A1239" s="242"/>
      <c r="B1239" s="222"/>
      <c r="C1239" s="206"/>
      <c r="D1239" s="248"/>
      <c r="J1239" s="226"/>
      <c r="K1239" s="3"/>
      <c r="L1239" s="3"/>
      <c r="O1239" s="227"/>
      <c r="Q1239" s="94"/>
      <c r="R1239" s="94"/>
      <c r="S1239" s="94"/>
      <c r="T1239" s="94"/>
    </row>
    <row r="1240" ht="15.75" customHeight="1">
      <c r="A1240" s="242"/>
      <c r="B1240" s="222"/>
      <c r="C1240" s="206"/>
      <c r="D1240" s="248"/>
      <c r="J1240" s="226"/>
      <c r="K1240" s="3"/>
      <c r="L1240" s="3"/>
      <c r="O1240" s="227"/>
      <c r="Q1240" s="94"/>
      <c r="R1240" s="94"/>
      <c r="S1240" s="94"/>
      <c r="T1240" s="94"/>
    </row>
    <row r="1241" ht="15.75" customHeight="1">
      <c r="A1241" s="242"/>
      <c r="B1241" s="222"/>
      <c r="C1241" s="206"/>
      <c r="D1241" s="248"/>
      <c r="J1241" s="226"/>
      <c r="K1241" s="3"/>
      <c r="L1241" s="3"/>
      <c r="O1241" s="227"/>
      <c r="Q1241" s="94"/>
      <c r="R1241" s="94"/>
      <c r="S1241" s="94"/>
      <c r="T1241" s="94"/>
    </row>
    <row r="1242" ht="15.75" customHeight="1">
      <c r="A1242" s="242"/>
      <c r="B1242" s="222"/>
      <c r="C1242" s="206"/>
      <c r="D1242" s="248"/>
      <c r="J1242" s="226"/>
      <c r="K1242" s="3"/>
      <c r="L1242" s="3"/>
      <c r="O1242" s="227"/>
      <c r="Q1242" s="94"/>
      <c r="R1242" s="94"/>
      <c r="S1242" s="94"/>
      <c r="T1242" s="94"/>
    </row>
    <row r="1243" ht="15.75" customHeight="1">
      <c r="A1243" s="242"/>
      <c r="B1243" s="222"/>
      <c r="C1243" s="206"/>
      <c r="D1243" s="248"/>
      <c r="J1243" s="226"/>
      <c r="K1243" s="3"/>
      <c r="L1243" s="3"/>
      <c r="O1243" s="227"/>
      <c r="Q1243" s="94"/>
      <c r="R1243" s="94"/>
      <c r="S1243" s="94"/>
      <c r="T1243" s="94"/>
    </row>
    <row r="1244" ht="15.75" customHeight="1">
      <c r="A1244" s="242"/>
      <c r="B1244" s="222"/>
      <c r="C1244" s="206"/>
      <c r="D1244" s="248"/>
      <c r="J1244" s="226"/>
      <c r="K1244" s="3"/>
      <c r="L1244" s="3"/>
      <c r="O1244" s="227"/>
      <c r="Q1244" s="94"/>
      <c r="R1244" s="94"/>
      <c r="S1244" s="94"/>
      <c r="T1244" s="94"/>
    </row>
    <row r="1245" ht="15.75" customHeight="1">
      <c r="A1245" s="242"/>
      <c r="B1245" s="222"/>
      <c r="C1245" s="206"/>
      <c r="D1245" s="248"/>
      <c r="J1245" s="226"/>
      <c r="K1245" s="3"/>
      <c r="L1245" s="3"/>
      <c r="O1245" s="227"/>
      <c r="Q1245" s="94"/>
      <c r="R1245" s="94"/>
      <c r="S1245" s="94"/>
      <c r="T1245" s="94"/>
    </row>
    <row r="1246" ht="15.75" customHeight="1">
      <c r="A1246" s="242"/>
      <c r="B1246" s="222"/>
      <c r="C1246" s="206"/>
      <c r="D1246" s="248"/>
      <c r="J1246" s="226"/>
      <c r="K1246" s="3"/>
      <c r="L1246" s="3"/>
      <c r="O1246" s="227"/>
      <c r="Q1246" s="94"/>
      <c r="R1246" s="94"/>
      <c r="S1246" s="94"/>
      <c r="T1246" s="94"/>
    </row>
    <row r="1247" ht="15.75" customHeight="1">
      <c r="A1247" s="242"/>
      <c r="B1247" s="222"/>
      <c r="C1247" s="206"/>
      <c r="D1247" s="248"/>
      <c r="J1247" s="226"/>
      <c r="K1247" s="3"/>
      <c r="L1247" s="3"/>
      <c r="O1247" s="227"/>
      <c r="Q1247" s="94"/>
      <c r="R1247" s="94"/>
      <c r="S1247" s="94"/>
      <c r="T1247" s="94"/>
    </row>
    <row r="1248" ht="15.75" customHeight="1">
      <c r="A1248" s="242"/>
      <c r="B1248" s="222"/>
      <c r="C1248" s="206"/>
      <c r="D1248" s="248"/>
      <c r="J1248" s="226"/>
      <c r="K1248" s="3"/>
      <c r="L1248" s="3"/>
      <c r="O1248" s="227"/>
      <c r="Q1248" s="94"/>
      <c r="R1248" s="94"/>
      <c r="S1248" s="94"/>
      <c r="T1248" s="94"/>
    </row>
    <row r="1249" ht="15.75" customHeight="1">
      <c r="A1249" s="242"/>
      <c r="B1249" s="222"/>
      <c r="C1249" s="206"/>
      <c r="D1249" s="248"/>
      <c r="J1249" s="226"/>
      <c r="K1249" s="3"/>
      <c r="L1249" s="3"/>
      <c r="O1249" s="227"/>
      <c r="Q1249" s="94"/>
      <c r="R1249" s="94"/>
      <c r="S1249" s="94"/>
      <c r="T1249" s="94"/>
    </row>
    <row r="1250" ht="15.75" customHeight="1">
      <c r="A1250" s="242"/>
      <c r="B1250" s="222"/>
      <c r="C1250" s="206"/>
      <c r="D1250" s="248"/>
      <c r="J1250" s="226"/>
      <c r="K1250" s="3"/>
      <c r="L1250" s="3"/>
      <c r="O1250" s="227"/>
      <c r="Q1250" s="94"/>
      <c r="R1250" s="94"/>
      <c r="S1250" s="94"/>
      <c r="T1250" s="94"/>
    </row>
    <row r="1251" ht="15.75" customHeight="1">
      <c r="A1251" s="242"/>
      <c r="B1251" s="222"/>
      <c r="C1251" s="206"/>
      <c r="D1251" s="248"/>
      <c r="J1251" s="226"/>
      <c r="K1251" s="3"/>
      <c r="L1251" s="3"/>
      <c r="O1251" s="227"/>
      <c r="Q1251" s="94"/>
      <c r="R1251" s="94"/>
      <c r="S1251" s="94"/>
      <c r="T1251" s="94"/>
    </row>
    <row r="1252" ht="15.75" customHeight="1">
      <c r="A1252" s="242"/>
      <c r="B1252" s="222"/>
      <c r="C1252" s="206"/>
      <c r="D1252" s="248"/>
      <c r="J1252" s="226"/>
      <c r="K1252" s="3"/>
      <c r="L1252" s="3"/>
      <c r="O1252" s="227"/>
      <c r="Q1252" s="94"/>
      <c r="R1252" s="94"/>
      <c r="S1252" s="94"/>
      <c r="T1252" s="94"/>
    </row>
    <row r="1253" ht="15.75" customHeight="1">
      <c r="A1253" s="242"/>
      <c r="B1253" s="222"/>
      <c r="C1253" s="206"/>
      <c r="D1253" s="248"/>
      <c r="J1253" s="226"/>
      <c r="K1253" s="3"/>
      <c r="L1253" s="3"/>
      <c r="O1253" s="227"/>
      <c r="Q1253" s="94"/>
      <c r="R1253" s="94"/>
      <c r="S1253" s="94"/>
      <c r="T1253" s="94"/>
    </row>
    <row r="1254" ht="15.75" customHeight="1">
      <c r="A1254" s="242"/>
      <c r="B1254" s="222"/>
      <c r="C1254" s="206"/>
      <c r="D1254" s="248"/>
      <c r="J1254" s="226"/>
      <c r="K1254" s="3"/>
      <c r="L1254" s="3"/>
      <c r="O1254" s="227"/>
      <c r="Q1254" s="94"/>
      <c r="R1254" s="94"/>
      <c r="S1254" s="94"/>
      <c r="T1254" s="94"/>
    </row>
    <row r="1255" ht="15.75" customHeight="1">
      <c r="A1255" s="242"/>
      <c r="B1255" s="222"/>
      <c r="C1255" s="206"/>
      <c r="D1255" s="248"/>
      <c r="J1255" s="226"/>
      <c r="K1255" s="3"/>
      <c r="L1255" s="3"/>
      <c r="O1255" s="227"/>
      <c r="Q1255" s="94"/>
      <c r="R1255" s="94"/>
      <c r="S1255" s="94"/>
      <c r="T1255" s="94"/>
    </row>
    <row r="1256" ht="15.75" customHeight="1">
      <c r="A1256" s="242"/>
      <c r="B1256" s="222"/>
      <c r="C1256" s="206"/>
      <c r="D1256" s="248"/>
      <c r="J1256" s="226"/>
      <c r="K1256" s="3"/>
      <c r="L1256" s="3"/>
      <c r="O1256" s="227"/>
      <c r="Q1256" s="94"/>
      <c r="R1256" s="94"/>
      <c r="S1256" s="94"/>
      <c r="T1256" s="94"/>
    </row>
    <row r="1257" ht="15.75" customHeight="1">
      <c r="A1257" s="242"/>
      <c r="B1257" s="222"/>
      <c r="C1257" s="206"/>
      <c r="D1257" s="248"/>
      <c r="J1257" s="226"/>
      <c r="K1257" s="3"/>
      <c r="L1257" s="3"/>
      <c r="O1257" s="227"/>
      <c r="Q1257" s="94"/>
      <c r="R1257" s="94"/>
      <c r="S1257" s="94"/>
      <c r="T1257" s="94"/>
    </row>
    <row r="1258" ht="15.75" customHeight="1">
      <c r="A1258" s="242"/>
      <c r="B1258" s="222"/>
      <c r="C1258" s="206"/>
      <c r="D1258" s="248"/>
      <c r="J1258" s="226"/>
      <c r="K1258" s="3"/>
      <c r="L1258" s="3"/>
      <c r="O1258" s="227"/>
      <c r="Q1258" s="94"/>
      <c r="R1258" s="94"/>
      <c r="S1258" s="94"/>
      <c r="T1258" s="94"/>
    </row>
    <row r="1259" ht="15.75" customHeight="1">
      <c r="A1259" s="242"/>
      <c r="B1259" s="222"/>
      <c r="C1259" s="206"/>
      <c r="D1259" s="248"/>
      <c r="J1259" s="226"/>
      <c r="K1259" s="3"/>
      <c r="L1259" s="3"/>
      <c r="O1259" s="227"/>
      <c r="Q1259" s="94"/>
      <c r="R1259" s="94"/>
      <c r="S1259" s="94"/>
      <c r="T1259" s="94"/>
    </row>
    <row r="1260" ht="15.75" customHeight="1">
      <c r="A1260" s="242"/>
      <c r="B1260" s="222"/>
      <c r="C1260" s="206"/>
      <c r="D1260" s="248"/>
      <c r="J1260" s="226"/>
      <c r="K1260" s="3"/>
      <c r="L1260" s="3"/>
      <c r="O1260" s="227"/>
      <c r="Q1260" s="94"/>
      <c r="R1260" s="94"/>
      <c r="S1260" s="94"/>
      <c r="T1260" s="94"/>
    </row>
    <row r="1261" ht="15.75" customHeight="1">
      <c r="A1261" s="242"/>
      <c r="B1261" s="222"/>
      <c r="C1261" s="206"/>
      <c r="D1261" s="248"/>
      <c r="J1261" s="226"/>
      <c r="K1261" s="3"/>
      <c r="L1261" s="3"/>
      <c r="O1261" s="227"/>
      <c r="Q1261" s="94"/>
      <c r="R1261" s="94"/>
      <c r="S1261" s="94"/>
      <c r="T1261" s="94"/>
    </row>
    <row r="1262" ht="15.75" customHeight="1">
      <c r="A1262" s="242"/>
      <c r="B1262" s="222"/>
      <c r="C1262" s="206"/>
      <c r="D1262" s="248"/>
      <c r="J1262" s="226"/>
      <c r="K1262" s="3"/>
      <c r="L1262" s="3"/>
      <c r="O1262" s="227"/>
      <c r="Q1262" s="94"/>
      <c r="R1262" s="94"/>
      <c r="S1262" s="94"/>
      <c r="T1262" s="94"/>
    </row>
    <row r="1263" ht="15.75" customHeight="1">
      <c r="A1263" s="242"/>
      <c r="B1263" s="222"/>
      <c r="C1263" s="206"/>
      <c r="D1263" s="248"/>
      <c r="J1263" s="226"/>
      <c r="K1263" s="3"/>
      <c r="L1263" s="3"/>
      <c r="O1263" s="227"/>
      <c r="Q1263" s="94"/>
      <c r="R1263" s="94"/>
      <c r="S1263" s="94"/>
      <c r="T1263" s="94"/>
    </row>
    <row r="1264" ht="15.75" customHeight="1">
      <c r="A1264" s="242"/>
      <c r="B1264" s="222"/>
      <c r="C1264" s="206"/>
      <c r="D1264" s="248"/>
      <c r="J1264" s="226"/>
      <c r="K1264" s="3"/>
      <c r="L1264" s="3"/>
      <c r="O1264" s="227"/>
      <c r="Q1264" s="94"/>
      <c r="R1264" s="94"/>
      <c r="S1264" s="94"/>
      <c r="T1264" s="94"/>
    </row>
    <row r="1265" ht="15.75" customHeight="1">
      <c r="A1265" s="242"/>
      <c r="B1265" s="222"/>
      <c r="C1265" s="206"/>
      <c r="D1265" s="248"/>
      <c r="J1265" s="226"/>
      <c r="K1265" s="3"/>
      <c r="L1265" s="3"/>
      <c r="O1265" s="227"/>
      <c r="Q1265" s="94"/>
      <c r="R1265" s="94"/>
      <c r="S1265" s="94"/>
      <c r="T1265" s="94"/>
    </row>
    <row r="1266" ht="15.75" customHeight="1">
      <c r="A1266" s="242"/>
      <c r="B1266" s="222"/>
      <c r="C1266" s="206"/>
      <c r="D1266" s="248"/>
      <c r="J1266" s="226"/>
      <c r="K1266" s="3"/>
      <c r="L1266" s="3"/>
      <c r="O1266" s="227"/>
      <c r="Q1266" s="94"/>
      <c r="R1266" s="94"/>
      <c r="S1266" s="94"/>
      <c r="T1266" s="94"/>
    </row>
    <row r="1267" ht="15.75" customHeight="1">
      <c r="A1267" s="242"/>
      <c r="B1267" s="222"/>
      <c r="C1267" s="206"/>
      <c r="D1267" s="248"/>
      <c r="J1267" s="226"/>
      <c r="K1267" s="3"/>
      <c r="L1267" s="3"/>
      <c r="O1267" s="227"/>
      <c r="Q1267" s="94"/>
      <c r="R1267" s="94"/>
      <c r="S1267" s="94"/>
      <c r="T1267" s="94"/>
    </row>
    <row r="1268" ht="15.75" customHeight="1">
      <c r="A1268" s="242"/>
      <c r="B1268" s="222"/>
      <c r="C1268" s="206"/>
      <c r="D1268" s="248"/>
      <c r="J1268" s="226"/>
      <c r="K1268" s="3"/>
      <c r="L1268" s="3"/>
      <c r="O1268" s="227"/>
      <c r="Q1268" s="94"/>
      <c r="R1268" s="94"/>
      <c r="S1268" s="94"/>
      <c r="T1268" s="94"/>
    </row>
    <row r="1269" ht="15.75" customHeight="1">
      <c r="A1269" s="242"/>
      <c r="B1269" s="222"/>
      <c r="C1269" s="206"/>
      <c r="D1269" s="248"/>
      <c r="J1269" s="226"/>
      <c r="K1269" s="3"/>
      <c r="L1269" s="3"/>
      <c r="O1269" s="227"/>
      <c r="Q1269" s="94"/>
      <c r="R1269" s="94"/>
      <c r="S1269" s="94"/>
      <c r="T1269" s="94"/>
    </row>
    <row r="1270" ht="15.75" customHeight="1">
      <c r="A1270" s="242"/>
      <c r="B1270" s="222"/>
      <c r="C1270" s="206"/>
      <c r="D1270" s="248"/>
      <c r="J1270" s="226"/>
      <c r="K1270" s="3"/>
      <c r="L1270" s="3"/>
      <c r="O1270" s="227"/>
      <c r="Q1270" s="94"/>
      <c r="R1270" s="94"/>
      <c r="S1270" s="94"/>
      <c r="T1270" s="94"/>
    </row>
    <row r="1271" ht="15.75" customHeight="1">
      <c r="A1271" s="242"/>
      <c r="B1271" s="222"/>
      <c r="C1271" s="206"/>
      <c r="D1271" s="248"/>
      <c r="J1271" s="226"/>
      <c r="K1271" s="3"/>
      <c r="L1271" s="3"/>
      <c r="O1271" s="227"/>
      <c r="Q1271" s="94"/>
      <c r="R1271" s="94"/>
      <c r="S1271" s="94"/>
      <c r="T1271" s="94"/>
    </row>
    <row r="1272" ht="15.75" customHeight="1">
      <c r="A1272" s="242"/>
      <c r="B1272" s="222"/>
      <c r="C1272" s="206"/>
      <c r="D1272" s="248"/>
      <c r="J1272" s="226"/>
      <c r="K1272" s="3"/>
      <c r="L1272" s="3"/>
      <c r="O1272" s="227"/>
      <c r="Q1272" s="94"/>
      <c r="R1272" s="94"/>
      <c r="S1272" s="94"/>
      <c r="T1272" s="94"/>
    </row>
    <row r="1273" ht="15.75" customHeight="1">
      <c r="A1273" s="242"/>
      <c r="B1273" s="222"/>
      <c r="C1273" s="206"/>
      <c r="D1273" s="248"/>
      <c r="J1273" s="226"/>
      <c r="K1273" s="3"/>
      <c r="L1273" s="3"/>
      <c r="O1273" s="227"/>
      <c r="Q1273" s="94"/>
      <c r="R1273" s="94"/>
      <c r="S1273" s="94"/>
      <c r="T1273" s="94"/>
    </row>
    <row r="1274" ht="15.75" customHeight="1">
      <c r="A1274" s="242"/>
      <c r="B1274" s="222"/>
      <c r="C1274" s="206"/>
      <c r="D1274" s="248"/>
      <c r="J1274" s="226"/>
      <c r="K1274" s="3"/>
      <c r="L1274" s="3"/>
      <c r="O1274" s="227"/>
      <c r="Q1274" s="94"/>
      <c r="R1274" s="94"/>
      <c r="S1274" s="94"/>
      <c r="T1274" s="94"/>
    </row>
    <row r="1275" ht="15.75" customHeight="1">
      <c r="A1275" s="242"/>
      <c r="B1275" s="222"/>
      <c r="C1275" s="206"/>
      <c r="D1275" s="248"/>
      <c r="J1275" s="226"/>
      <c r="K1275" s="3"/>
      <c r="L1275" s="3"/>
      <c r="O1275" s="227"/>
      <c r="Q1275" s="94"/>
      <c r="R1275" s="94"/>
      <c r="S1275" s="94"/>
      <c r="T1275" s="94"/>
    </row>
    <row r="1276" ht="15.75" customHeight="1">
      <c r="A1276" s="242"/>
      <c r="B1276" s="222"/>
      <c r="C1276" s="206"/>
      <c r="D1276" s="248"/>
      <c r="J1276" s="226"/>
      <c r="K1276" s="3"/>
      <c r="L1276" s="3"/>
      <c r="O1276" s="227"/>
      <c r="Q1276" s="94"/>
      <c r="R1276" s="94"/>
      <c r="S1276" s="94"/>
      <c r="T1276" s="94"/>
    </row>
    <row r="1277" ht="15.75" customHeight="1">
      <c r="A1277" s="242"/>
      <c r="B1277" s="222"/>
      <c r="C1277" s="206"/>
      <c r="D1277" s="248"/>
      <c r="J1277" s="226"/>
      <c r="K1277" s="3"/>
      <c r="L1277" s="3"/>
      <c r="O1277" s="227"/>
      <c r="Q1277" s="94"/>
      <c r="R1277" s="94"/>
      <c r="S1277" s="94"/>
      <c r="T1277" s="94"/>
    </row>
    <row r="1278" ht="15.75" customHeight="1">
      <c r="A1278" s="242"/>
      <c r="B1278" s="222"/>
      <c r="C1278" s="206"/>
      <c r="D1278" s="248"/>
      <c r="J1278" s="226"/>
      <c r="K1278" s="3"/>
      <c r="L1278" s="3"/>
      <c r="O1278" s="227"/>
      <c r="Q1278" s="94"/>
      <c r="R1278" s="94"/>
      <c r="S1278" s="94"/>
      <c r="T1278" s="94"/>
    </row>
    <row r="1279" ht="15.75" customHeight="1">
      <c r="A1279" s="242"/>
      <c r="B1279" s="222"/>
      <c r="C1279" s="206"/>
      <c r="D1279" s="248"/>
      <c r="J1279" s="226"/>
      <c r="K1279" s="3"/>
      <c r="L1279" s="3"/>
      <c r="O1279" s="227"/>
      <c r="Q1279" s="94"/>
      <c r="R1279" s="94"/>
      <c r="S1279" s="94"/>
      <c r="T1279" s="94"/>
    </row>
    <row r="1280" ht="15.75" customHeight="1">
      <c r="A1280" s="242"/>
      <c r="B1280" s="222"/>
      <c r="C1280" s="206"/>
      <c r="D1280" s="248"/>
      <c r="J1280" s="226"/>
      <c r="K1280" s="3"/>
      <c r="L1280" s="3"/>
      <c r="O1280" s="227"/>
      <c r="Q1280" s="94"/>
      <c r="R1280" s="94"/>
      <c r="S1280" s="94"/>
      <c r="T1280" s="94"/>
    </row>
    <row r="1281" ht="15.75" customHeight="1">
      <c r="A1281" s="242"/>
      <c r="B1281" s="222"/>
      <c r="C1281" s="206"/>
      <c r="D1281" s="248"/>
      <c r="J1281" s="226"/>
      <c r="K1281" s="3"/>
      <c r="L1281" s="3"/>
      <c r="O1281" s="227"/>
      <c r="Q1281" s="94"/>
      <c r="R1281" s="94"/>
      <c r="S1281" s="94"/>
      <c r="T1281" s="94"/>
    </row>
    <row r="1282" ht="15.75" customHeight="1">
      <c r="A1282" s="242"/>
      <c r="B1282" s="222"/>
      <c r="C1282" s="206"/>
      <c r="D1282" s="248"/>
      <c r="J1282" s="226"/>
      <c r="K1282" s="3"/>
      <c r="L1282" s="3"/>
      <c r="O1282" s="227"/>
      <c r="Q1282" s="94"/>
      <c r="R1282" s="94"/>
      <c r="S1282" s="94"/>
      <c r="T1282" s="94"/>
    </row>
    <row r="1283" ht="15.75" customHeight="1">
      <c r="A1283" s="242"/>
      <c r="B1283" s="222"/>
      <c r="C1283" s="206"/>
      <c r="D1283" s="248"/>
      <c r="J1283" s="226"/>
      <c r="K1283" s="3"/>
      <c r="L1283" s="3"/>
      <c r="O1283" s="227"/>
      <c r="Q1283" s="94"/>
      <c r="R1283" s="94"/>
      <c r="S1283" s="94"/>
      <c r="T1283" s="94"/>
    </row>
    <row r="1284" ht="15.75" customHeight="1">
      <c r="A1284" s="242"/>
      <c r="B1284" s="222"/>
      <c r="C1284" s="206"/>
      <c r="D1284" s="248"/>
      <c r="J1284" s="226"/>
      <c r="K1284" s="3"/>
      <c r="L1284" s="3"/>
      <c r="O1284" s="227"/>
      <c r="Q1284" s="94"/>
      <c r="R1284" s="94"/>
      <c r="S1284" s="94"/>
      <c r="T1284" s="94"/>
    </row>
    <row r="1285" ht="15.75" customHeight="1">
      <c r="A1285" s="242"/>
      <c r="B1285" s="222"/>
      <c r="C1285" s="206"/>
      <c r="D1285" s="248"/>
      <c r="J1285" s="226"/>
      <c r="K1285" s="3"/>
      <c r="L1285" s="3"/>
      <c r="O1285" s="227"/>
      <c r="Q1285" s="94"/>
      <c r="R1285" s="94"/>
      <c r="S1285" s="94"/>
      <c r="T1285" s="94"/>
    </row>
    <row r="1286" ht="15.75" customHeight="1">
      <c r="A1286" s="242"/>
      <c r="B1286" s="222"/>
      <c r="C1286" s="206"/>
      <c r="D1286" s="248"/>
      <c r="J1286" s="226"/>
      <c r="K1286" s="3"/>
      <c r="L1286" s="3"/>
      <c r="O1286" s="227"/>
      <c r="Q1286" s="94"/>
      <c r="R1286" s="94"/>
      <c r="S1286" s="94"/>
      <c r="T1286" s="94"/>
    </row>
    <row r="1287" ht="15.75" customHeight="1">
      <c r="A1287" s="242"/>
      <c r="B1287" s="222"/>
      <c r="C1287" s="206"/>
      <c r="D1287" s="248"/>
      <c r="J1287" s="226"/>
      <c r="K1287" s="3"/>
      <c r="L1287" s="3"/>
      <c r="O1287" s="227"/>
      <c r="Q1287" s="94"/>
      <c r="R1287" s="94"/>
      <c r="S1287" s="94"/>
      <c r="T1287" s="94"/>
    </row>
    <row r="1288" ht="15.75" customHeight="1">
      <c r="A1288" s="242"/>
      <c r="B1288" s="222"/>
      <c r="C1288" s="206"/>
      <c r="D1288" s="248"/>
      <c r="J1288" s="226"/>
      <c r="K1288" s="3"/>
      <c r="L1288" s="3"/>
      <c r="O1288" s="227"/>
      <c r="Q1288" s="94"/>
      <c r="R1288" s="94"/>
      <c r="S1288" s="94"/>
      <c r="T1288" s="94"/>
    </row>
    <row r="1289" ht="15.75" customHeight="1">
      <c r="A1289" s="242"/>
      <c r="B1289" s="222"/>
      <c r="C1289" s="206"/>
      <c r="D1289" s="248"/>
      <c r="J1289" s="226"/>
      <c r="K1289" s="3"/>
      <c r="L1289" s="3"/>
      <c r="O1289" s="227"/>
      <c r="Q1289" s="94"/>
      <c r="R1289" s="94"/>
      <c r="S1289" s="94"/>
      <c r="T1289" s="94"/>
    </row>
    <row r="1290" ht="15.75" customHeight="1">
      <c r="A1290" s="242"/>
      <c r="B1290" s="222"/>
      <c r="C1290" s="206"/>
      <c r="D1290" s="248"/>
      <c r="J1290" s="226"/>
      <c r="K1290" s="3"/>
      <c r="L1290" s="3"/>
      <c r="O1290" s="227"/>
      <c r="Q1290" s="94"/>
      <c r="R1290" s="94"/>
      <c r="S1290" s="94"/>
      <c r="T1290" s="94"/>
    </row>
    <row r="1291" ht="15.75" customHeight="1">
      <c r="A1291" s="242"/>
      <c r="B1291" s="222"/>
      <c r="C1291" s="206"/>
      <c r="D1291" s="248"/>
      <c r="J1291" s="226"/>
      <c r="K1291" s="3"/>
      <c r="L1291" s="3"/>
      <c r="O1291" s="227"/>
      <c r="Q1291" s="94"/>
      <c r="R1291" s="94"/>
      <c r="S1291" s="94"/>
      <c r="T1291" s="94"/>
    </row>
    <row r="1292" ht="15.75" customHeight="1">
      <c r="A1292" s="242"/>
      <c r="B1292" s="222"/>
      <c r="C1292" s="206"/>
      <c r="D1292" s="248"/>
      <c r="J1292" s="226"/>
      <c r="K1292" s="3"/>
      <c r="L1292" s="3"/>
      <c r="O1292" s="227"/>
      <c r="Q1292" s="94"/>
      <c r="R1292" s="94"/>
      <c r="S1292" s="94"/>
      <c r="T1292" s="94"/>
    </row>
    <row r="1293" ht="15.75" customHeight="1">
      <c r="A1293" s="242"/>
      <c r="B1293" s="222"/>
      <c r="C1293" s="206"/>
      <c r="D1293" s="248"/>
      <c r="J1293" s="226"/>
      <c r="K1293" s="3"/>
      <c r="L1293" s="3"/>
      <c r="O1293" s="227"/>
      <c r="Q1293" s="94"/>
      <c r="R1293" s="94"/>
      <c r="S1293" s="94"/>
      <c r="T1293" s="94"/>
    </row>
    <row r="1294" ht="15.75" customHeight="1">
      <c r="A1294" s="242"/>
      <c r="B1294" s="222"/>
      <c r="C1294" s="206"/>
      <c r="D1294" s="248"/>
      <c r="J1294" s="226"/>
      <c r="K1294" s="3"/>
      <c r="L1294" s="3"/>
      <c r="O1294" s="227"/>
      <c r="Q1294" s="94"/>
      <c r="R1294" s="94"/>
      <c r="S1294" s="94"/>
      <c r="T1294" s="94"/>
    </row>
    <row r="1295" ht="15.75" customHeight="1">
      <c r="A1295" s="242"/>
      <c r="B1295" s="222"/>
      <c r="C1295" s="206"/>
      <c r="D1295" s="248"/>
      <c r="J1295" s="226"/>
      <c r="K1295" s="3"/>
      <c r="L1295" s="3"/>
      <c r="O1295" s="227"/>
      <c r="Q1295" s="94"/>
      <c r="R1295" s="94"/>
      <c r="S1295" s="94"/>
      <c r="T1295" s="94"/>
    </row>
    <row r="1296" ht="15.75" customHeight="1">
      <c r="A1296" s="242"/>
      <c r="B1296" s="222"/>
      <c r="C1296" s="206"/>
      <c r="D1296" s="248"/>
      <c r="J1296" s="226"/>
      <c r="K1296" s="3"/>
      <c r="L1296" s="3"/>
      <c r="O1296" s="227"/>
      <c r="Q1296" s="94"/>
      <c r="R1296" s="94"/>
      <c r="S1296" s="94"/>
      <c r="T1296" s="94"/>
    </row>
    <row r="1297" ht="15.75" customHeight="1">
      <c r="A1297" s="242"/>
      <c r="B1297" s="222"/>
      <c r="C1297" s="206"/>
      <c r="D1297" s="248"/>
      <c r="J1297" s="226"/>
      <c r="K1297" s="3"/>
      <c r="L1297" s="3"/>
      <c r="O1297" s="227"/>
      <c r="Q1297" s="94"/>
      <c r="R1297" s="94"/>
      <c r="S1297" s="94"/>
      <c r="T1297" s="94"/>
    </row>
    <row r="1298" ht="15.75" customHeight="1">
      <c r="A1298" s="242"/>
      <c r="B1298" s="222"/>
      <c r="C1298" s="206"/>
      <c r="D1298" s="248"/>
      <c r="J1298" s="226"/>
      <c r="K1298" s="3"/>
      <c r="L1298" s="3"/>
      <c r="O1298" s="227"/>
      <c r="Q1298" s="94"/>
      <c r="R1298" s="94"/>
      <c r="S1298" s="94"/>
      <c r="T1298" s="94"/>
    </row>
    <row r="1299" ht="15.75" customHeight="1">
      <c r="A1299" s="242"/>
      <c r="B1299" s="222"/>
      <c r="C1299" s="206"/>
      <c r="D1299" s="248"/>
      <c r="J1299" s="226"/>
      <c r="K1299" s="3"/>
      <c r="L1299" s="3"/>
      <c r="O1299" s="227"/>
      <c r="Q1299" s="94"/>
      <c r="R1299" s="94"/>
      <c r="S1299" s="94"/>
      <c r="T1299" s="94"/>
    </row>
    <row r="1300" ht="15.75" customHeight="1">
      <c r="A1300" s="242"/>
      <c r="B1300" s="222"/>
      <c r="C1300" s="206"/>
      <c r="D1300" s="248"/>
      <c r="J1300" s="226"/>
      <c r="K1300" s="3"/>
      <c r="L1300" s="3"/>
      <c r="O1300" s="227"/>
      <c r="Q1300" s="94"/>
      <c r="R1300" s="94"/>
      <c r="S1300" s="94"/>
      <c r="T1300" s="94"/>
    </row>
    <row r="1301" ht="15.75" customHeight="1">
      <c r="A1301" s="242"/>
      <c r="B1301" s="222"/>
      <c r="C1301" s="206"/>
      <c r="D1301" s="248"/>
      <c r="J1301" s="226"/>
      <c r="K1301" s="3"/>
      <c r="L1301" s="3"/>
      <c r="O1301" s="227"/>
      <c r="Q1301" s="94"/>
      <c r="R1301" s="94"/>
      <c r="S1301" s="94"/>
      <c r="T1301" s="94"/>
    </row>
    <row r="1302" ht="15.75" customHeight="1">
      <c r="A1302" s="242"/>
      <c r="B1302" s="222"/>
      <c r="C1302" s="206"/>
      <c r="D1302" s="248"/>
      <c r="J1302" s="226"/>
      <c r="K1302" s="3"/>
      <c r="L1302" s="3"/>
      <c r="O1302" s="227"/>
      <c r="Q1302" s="94"/>
      <c r="R1302" s="94"/>
      <c r="S1302" s="94"/>
      <c r="T1302" s="94"/>
    </row>
    <row r="1303" ht="15.75" customHeight="1">
      <c r="A1303" s="242"/>
      <c r="B1303" s="222"/>
      <c r="C1303" s="206"/>
      <c r="D1303" s="248"/>
      <c r="J1303" s="226"/>
      <c r="K1303" s="3"/>
      <c r="L1303" s="3"/>
      <c r="O1303" s="227"/>
      <c r="Q1303" s="94"/>
      <c r="R1303" s="94"/>
      <c r="S1303" s="94"/>
      <c r="T1303" s="94"/>
    </row>
    <row r="1304" ht="15.75" customHeight="1">
      <c r="A1304" s="242"/>
      <c r="B1304" s="222"/>
      <c r="C1304" s="206"/>
      <c r="D1304" s="248"/>
      <c r="J1304" s="226"/>
      <c r="K1304" s="3"/>
      <c r="L1304" s="3"/>
      <c r="O1304" s="227"/>
      <c r="Q1304" s="94"/>
      <c r="R1304" s="94"/>
      <c r="S1304" s="94"/>
      <c r="T1304" s="94"/>
    </row>
    <row r="1305" ht="15.75" customHeight="1">
      <c r="A1305" s="242"/>
      <c r="B1305" s="222"/>
      <c r="C1305" s="206"/>
      <c r="D1305" s="248"/>
      <c r="J1305" s="226"/>
      <c r="K1305" s="3"/>
      <c r="L1305" s="3"/>
      <c r="O1305" s="227"/>
      <c r="Q1305" s="94"/>
      <c r="R1305" s="94"/>
      <c r="S1305" s="94"/>
      <c r="T1305" s="94"/>
    </row>
    <row r="1306" ht="15.75" customHeight="1">
      <c r="A1306" s="242"/>
      <c r="B1306" s="222"/>
      <c r="C1306" s="206"/>
      <c r="D1306" s="248"/>
      <c r="J1306" s="226"/>
      <c r="K1306" s="3"/>
      <c r="L1306" s="3"/>
      <c r="O1306" s="227"/>
      <c r="Q1306" s="94"/>
      <c r="R1306" s="94"/>
      <c r="S1306" s="94"/>
      <c r="T1306" s="94"/>
    </row>
    <row r="1307" ht="15.75" customHeight="1">
      <c r="A1307" s="242"/>
      <c r="B1307" s="222"/>
      <c r="C1307" s="206"/>
      <c r="D1307" s="248"/>
      <c r="J1307" s="226"/>
      <c r="K1307" s="3"/>
      <c r="L1307" s="3"/>
      <c r="O1307" s="227"/>
      <c r="Q1307" s="94"/>
      <c r="R1307" s="94"/>
      <c r="S1307" s="94"/>
      <c r="T1307" s="94"/>
    </row>
    <row r="1308" ht="15.75" customHeight="1">
      <c r="A1308" s="242"/>
      <c r="B1308" s="222"/>
      <c r="C1308" s="206"/>
      <c r="D1308" s="248"/>
      <c r="J1308" s="226"/>
      <c r="K1308" s="3"/>
      <c r="L1308" s="3"/>
      <c r="O1308" s="227"/>
      <c r="Q1308" s="94"/>
      <c r="R1308" s="94"/>
      <c r="S1308" s="94"/>
      <c r="T1308" s="94"/>
    </row>
    <row r="1309" ht="15.75" customHeight="1">
      <c r="A1309" s="242"/>
      <c r="B1309" s="222"/>
      <c r="C1309" s="206"/>
      <c r="D1309" s="248"/>
      <c r="J1309" s="226"/>
      <c r="K1309" s="3"/>
      <c r="L1309" s="3"/>
      <c r="O1309" s="227"/>
      <c r="Q1309" s="94"/>
      <c r="R1309" s="94"/>
      <c r="S1309" s="94"/>
      <c r="T1309" s="94"/>
    </row>
    <row r="1310" ht="15.75" customHeight="1">
      <c r="A1310" s="242"/>
      <c r="B1310" s="222"/>
      <c r="C1310" s="206"/>
      <c r="D1310" s="248"/>
      <c r="J1310" s="226"/>
      <c r="K1310" s="3"/>
      <c r="L1310" s="3"/>
      <c r="O1310" s="227"/>
      <c r="Q1310" s="94"/>
      <c r="R1310" s="94"/>
      <c r="S1310" s="94"/>
      <c r="T1310" s="94"/>
    </row>
    <row r="1311" ht="15.75" customHeight="1">
      <c r="A1311" s="242"/>
      <c r="B1311" s="222"/>
      <c r="C1311" s="206"/>
      <c r="D1311" s="248"/>
      <c r="J1311" s="226"/>
      <c r="K1311" s="3"/>
      <c r="L1311" s="3"/>
      <c r="O1311" s="227"/>
      <c r="Q1311" s="94"/>
      <c r="R1311" s="94"/>
      <c r="S1311" s="94"/>
      <c r="T1311" s="94"/>
    </row>
    <row r="1312" ht="15.75" customHeight="1">
      <c r="A1312" s="242"/>
      <c r="B1312" s="222"/>
      <c r="C1312" s="206"/>
      <c r="D1312" s="248"/>
      <c r="J1312" s="226"/>
      <c r="K1312" s="3"/>
      <c r="L1312" s="3"/>
      <c r="O1312" s="227"/>
      <c r="Q1312" s="94"/>
      <c r="R1312" s="94"/>
      <c r="S1312" s="94"/>
      <c r="T1312" s="94"/>
    </row>
    <row r="1313" ht="15.75" customHeight="1">
      <c r="A1313" s="242"/>
      <c r="B1313" s="222"/>
      <c r="C1313" s="206"/>
      <c r="D1313" s="248"/>
      <c r="J1313" s="226"/>
      <c r="K1313" s="3"/>
      <c r="L1313" s="3"/>
      <c r="O1313" s="227"/>
      <c r="Q1313" s="94"/>
      <c r="R1313" s="94"/>
      <c r="S1313" s="94"/>
      <c r="T1313" s="94"/>
    </row>
    <row r="1314" ht="15.75" customHeight="1">
      <c r="A1314" s="242"/>
      <c r="B1314" s="222"/>
      <c r="C1314" s="206"/>
      <c r="D1314" s="248"/>
      <c r="J1314" s="226"/>
      <c r="K1314" s="3"/>
      <c r="L1314" s="3"/>
      <c r="O1314" s="227"/>
      <c r="Q1314" s="94"/>
      <c r="R1314" s="94"/>
      <c r="S1314" s="94"/>
      <c r="T1314" s="94"/>
    </row>
    <row r="1315" ht="15.75" customHeight="1">
      <c r="A1315" s="242"/>
      <c r="B1315" s="222"/>
      <c r="C1315" s="206"/>
      <c r="D1315" s="248"/>
      <c r="J1315" s="226"/>
      <c r="K1315" s="3"/>
      <c r="L1315" s="3"/>
      <c r="O1315" s="227"/>
      <c r="Q1315" s="94"/>
      <c r="R1315" s="94"/>
      <c r="S1315" s="94"/>
      <c r="T1315" s="94"/>
    </row>
    <row r="1316" ht="15.75" customHeight="1">
      <c r="A1316" s="242"/>
      <c r="B1316" s="222"/>
      <c r="C1316" s="206"/>
      <c r="D1316" s="248"/>
      <c r="J1316" s="226"/>
      <c r="K1316" s="3"/>
      <c r="L1316" s="3"/>
      <c r="O1316" s="227"/>
      <c r="Q1316" s="94"/>
      <c r="R1316" s="94"/>
      <c r="S1316" s="94"/>
      <c r="T1316" s="94"/>
    </row>
    <row r="1317" ht="15.75" customHeight="1">
      <c r="A1317" s="242"/>
      <c r="B1317" s="222"/>
      <c r="C1317" s="206"/>
      <c r="D1317" s="248"/>
      <c r="J1317" s="226"/>
      <c r="K1317" s="3"/>
      <c r="L1317" s="3"/>
      <c r="O1317" s="227"/>
      <c r="Q1317" s="94"/>
      <c r="R1317" s="94"/>
      <c r="S1317" s="94"/>
      <c r="T1317" s="94"/>
    </row>
    <row r="1318" ht="15.75" customHeight="1">
      <c r="A1318" s="242"/>
      <c r="B1318" s="222"/>
      <c r="C1318" s="206"/>
      <c r="D1318" s="248"/>
      <c r="J1318" s="226"/>
      <c r="K1318" s="3"/>
      <c r="L1318" s="3"/>
      <c r="O1318" s="227"/>
      <c r="Q1318" s="94"/>
      <c r="R1318" s="94"/>
      <c r="S1318" s="94"/>
      <c r="T1318" s="94"/>
    </row>
  </sheetData>
  <autoFilter ref="$A$2:$D$1318">
    <sortState ref="A2:D1318">
      <sortCondition ref="A2:A1318"/>
      <sortCondition ref="B2:B1318"/>
    </sortState>
  </autoFilter>
  <mergeCells count="1">
    <mergeCell ref="A1:W1"/>
  </mergeCells>
  <conditionalFormatting sqref="AB2:AF27">
    <cfRule type="notContainsBlanks" dxfId="6" priority="1">
      <formula>LEN(TRIM(AB2))&gt;0</formula>
    </cfRule>
  </conditionalFormatting>
  <conditionalFormatting sqref="Y2:Z37">
    <cfRule type="expression" dxfId="7" priority="2">
      <formula>Z2:Z21&lt;&gt;0</formula>
    </cfRule>
  </conditionalFormatting>
  <conditionalFormatting sqref="Z2:Z37">
    <cfRule type="cellIs" dxfId="7" priority="3" operator="greaterThan">
      <formula>0</formula>
    </cfRule>
  </conditionalFormatting>
  <conditionalFormatting sqref="Y2:Z37">
    <cfRule type="expression" dxfId="3" priority="4">
      <formula>Z2:Z21=0</formula>
    </cfRule>
  </conditionalFormatting>
  <conditionalFormatting sqref="M2:M31">
    <cfRule type="cellIs" dxfId="8" priority="5" operator="equal">
      <formula>#REF!</formula>
    </cfRule>
  </conditionalFormatting>
  <dataValidations>
    <dataValidation type="custom" allowBlank="1" showDropDown="1" showErrorMessage="1" sqref="A1 A3:A1318">
      <formula1>OR(NOT(ISERROR(DATEVALUE(A1))), AND(ISNUMBER(A1), LEFT(CELL("format", A1))="D"))</formula1>
    </dataValidation>
    <dataValidation type="list" allowBlank="1" showErrorMessage="1" sqref="B66:B1318">
      <formula1>STAFFS!$AQ:$AQ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1.88"/>
    <col customWidth="1" min="2" max="2" width="16.88"/>
    <col customWidth="1" min="3" max="3" width="14.25"/>
    <col customWidth="1" min="4" max="4" width="17.88"/>
    <col customWidth="1" min="5" max="5" width="2.13"/>
    <col customWidth="1" min="6" max="7" width="8.5" outlineLevel="1"/>
    <col customWidth="1" min="8" max="8" width="12.25" outlineLevel="1"/>
    <col customWidth="1" min="9" max="9" width="2.75" outlineLevel="1"/>
    <col customWidth="1" min="10" max="10" width="9.25" outlineLevel="1"/>
    <col customWidth="1" min="11" max="11" width="2.13" outlineLevel="1"/>
    <col customWidth="1" min="12" max="12" width="11.75" outlineLevel="1"/>
    <col customWidth="1" min="13" max="13" width="2.75" outlineLevel="1"/>
    <col customWidth="1" min="14" max="15" width="9.25" outlineLevel="1"/>
    <col customWidth="1" min="16" max="16" width="2.13" outlineLevel="1"/>
    <col customWidth="1" min="17" max="17" width="11.75" outlineLevel="1"/>
    <col customWidth="1" min="18" max="18" width="2.75" outlineLevel="1"/>
    <col customWidth="1" min="19" max="20" width="9.25" outlineLevel="1"/>
    <col customWidth="1" min="21" max="21" width="2.13"/>
    <col customWidth="1" min="22" max="22" width="15.75"/>
    <col customWidth="1" min="23" max="23" width="2.38"/>
    <col customWidth="1" hidden="1" min="24" max="24" width="15.75" outlineLevel="1"/>
    <col customWidth="1" hidden="1" min="25" max="25" width="20.5" outlineLevel="1"/>
    <col customWidth="1" hidden="1" min="26" max="26" width="6.13" outlineLevel="1"/>
    <col customWidth="1" hidden="1" min="27" max="27" width="3.13" outlineLevel="1"/>
    <col customWidth="1" hidden="1" min="28" max="32" width="17.63" outlineLevel="1"/>
  </cols>
  <sheetData>
    <row r="1">
      <c r="A1" s="237" t="s">
        <v>42</v>
      </c>
      <c r="X1" s="237"/>
      <c r="Y1" s="237"/>
      <c r="Z1" s="237"/>
      <c r="AA1" s="237"/>
      <c r="AB1" s="237"/>
      <c r="AC1" s="237"/>
      <c r="AD1" s="237"/>
      <c r="AE1" s="237"/>
      <c r="AF1" s="237"/>
    </row>
    <row r="2">
      <c r="A2" s="187" t="s">
        <v>88</v>
      </c>
      <c r="B2" s="187" t="s">
        <v>89</v>
      </c>
      <c r="C2" s="187" t="s">
        <v>90</v>
      </c>
      <c r="D2" s="187" t="s">
        <v>91</v>
      </c>
      <c r="E2" s="188"/>
      <c r="F2" s="239" t="str">
        <f>IF(COUNTIF(LEAVE!A:A,H:H)&gt;0,TODAY(),"")</f>
        <v/>
      </c>
      <c r="G2" s="208" t="str">
        <f>IF(countif(TODAY!$C$14,$H$2:$H1000),today(),"")</f>
        <v/>
      </c>
      <c r="H2" s="250" t="str">
        <f t="array" ref="H2:H31">STAFFS!AI2:AI1000</f>
        <v>BHARATHI</v>
      </c>
      <c r="I2" s="192">
        <f t="array" ref="I2">COUNTIF($B$3:$B1000,$H$2:$H1000)</f>
        <v>3</v>
      </c>
      <c r="J2" s="193">
        <f>IFERROR(__xludf.DUMMYFUNCTION("arrayformula(iferror(vlookup($H$2:$H1000, query($A$3:$B1000,""select B, max(A) group by B"",0),2,false)))"),46158.0)</f>
        <v>46158</v>
      </c>
      <c r="K2" s="194"/>
      <c r="L2" s="195" t="str">
        <f t="shared" ref="L2:M2" si="1">H2</f>
        <v>BHARATHI</v>
      </c>
      <c r="M2" s="196">
        <f t="shared" si="1"/>
        <v>3</v>
      </c>
      <c r="N2" s="197">
        <f t="shared" ref="N2:N31" si="3">J2+G2+F2</f>
        <v>46158</v>
      </c>
      <c r="O2" s="197">
        <f t="shared" ref="O2:O31" si="4">IF(L2=0,today()+1,N2)</f>
        <v>46158</v>
      </c>
      <c r="P2" s="198"/>
      <c r="Q2" s="199" t="str">
        <f t="array" ref="Q2:T1000">SORT(L2:O1000,4,TRUE)</f>
        <v>SANTHIYA</v>
      </c>
      <c r="R2" s="199">
        <v>1.0</v>
      </c>
      <c r="S2" s="197">
        <v>46152.0</v>
      </c>
      <c r="T2" s="197">
        <v>46152.0</v>
      </c>
      <c r="U2" s="8"/>
      <c r="V2" s="200" t="str">
        <f t="array" ref="V2:V16">SORT(Q2:T1000,4,true)</f>
        <v>SANTHIYA</v>
      </c>
      <c r="X2" s="200" t="str">
        <f t="array" ref="X2:X8">SORT(Q2:T8,2,true)</f>
        <v>SANTHIYA</v>
      </c>
      <c r="Y2" s="201" t="str">
        <f t="array" ref="Y2:Z28">SORT(H2:I28,2,FALSE)</f>
        <v>RAJI-1</v>
      </c>
      <c r="Z2" s="201">
        <v>5.0</v>
      </c>
      <c r="AA2" s="202"/>
      <c r="AB2" s="203" t="str">
        <f t="shared" ref="AB2:AB26" si="5">IF($M$2:$M$30=0,$L$2:$L$30,"")</f>
        <v/>
      </c>
      <c r="AC2" s="203"/>
      <c r="AD2" s="203"/>
      <c r="AE2" s="203"/>
      <c r="AF2" s="203"/>
    </row>
    <row r="3">
      <c r="A3" s="204">
        <v>46082.0</v>
      </c>
      <c r="B3" s="222" t="s">
        <v>57</v>
      </c>
      <c r="C3" s="206" t="s">
        <v>5</v>
      </c>
      <c r="D3" s="207">
        <v>46082.81416666666</v>
      </c>
      <c r="E3" s="188"/>
      <c r="F3" s="239" t="str">
        <f>IF(COUNTIF(LEAVE!A:A,H:H)&gt;0,TODAY(),"")</f>
        <v/>
      </c>
      <c r="G3" s="208" t="str">
        <f>IF(countif(TODAY!$C$14,$H$2:$H1000),today(),"")</f>
        <v/>
      </c>
      <c r="H3" s="250" t="s">
        <v>9</v>
      </c>
      <c r="I3" s="192">
        <f t="shared" ref="I3:I31" si="6">COUNTIF($B$3:$B1000,$H$2:$H1000)</f>
        <v>4</v>
      </c>
      <c r="J3" s="193">
        <f>IFERROR(__xludf.DUMMYFUNCTION("""COMPUTED_VALUE"""),46163.0)</f>
        <v>46163</v>
      </c>
      <c r="K3" s="194"/>
      <c r="L3" s="195" t="str">
        <f t="shared" ref="L3:M3" si="2">H3</f>
        <v>CHINNAMMAL</v>
      </c>
      <c r="M3" s="196">
        <f t="shared" si="2"/>
        <v>4</v>
      </c>
      <c r="N3" s="197">
        <f t="shared" si="3"/>
        <v>46163</v>
      </c>
      <c r="O3" s="197">
        <f t="shared" si="4"/>
        <v>46163</v>
      </c>
      <c r="P3" s="209"/>
      <c r="Q3" s="210" t="s">
        <v>57</v>
      </c>
      <c r="R3" s="199">
        <v>5.0</v>
      </c>
      <c r="S3" s="197">
        <v>46155.0</v>
      </c>
      <c r="T3" s="197">
        <v>46155.0</v>
      </c>
      <c r="U3" s="8"/>
      <c r="V3" s="211" t="s">
        <v>57</v>
      </c>
      <c r="X3" s="212" t="s">
        <v>47</v>
      </c>
      <c r="Y3" s="201" t="s">
        <v>9</v>
      </c>
      <c r="Z3" s="201">
        <v>4.0</v>
      </c>
      <c r="AA3" s="202"/>
      <c r="AB3" s="203" t="str">
        <f t="shared" si="5"/>
        <v/>
      </c>
      <c r="AC3" s="203"/>
      <c r="AD3" s="203"/>
      <c r="AE3" s="203"/>
      <c r="AF3" s="203"/>
    </row>
    <row r="4">
      <c r="A4" s="204">
        <v>46082.0</v>
      </c>
      <c r="B4" s="222" t="s">
        <v>57</v>
      </c>
      <c r="C4" s="206" t="s">
        <v>7</v>
      </c>
      <c r="D4" s="207">
        <v>46082.81549768519</v>
      </c>
      <c r="E4" s="188"/>
      <c r="F4" s="239" t="str">
        <f>IF(COUNTIF(LEAVE!A:A,H:H)&gt;0,TODAY(),"")</f>
        <v/>
      </c>
      <c r="G4" s="208" t="str">
        <f>IF(countif(TODAY!$C$14,$H$2:$H1000),today(),"")</f>
        <v/>
      </c>
      <c r="H4" s="250" t="s">
        <v>49</v>
      </c>
      <c r="I4" s="192">
        <f t="shared" si="6"/>
        <v>4</v>
      </c>
      <c r="J4" s="213">
        <f>IFERROR(__xludf.DUMMYFUNCTION("""COMPUTED_VALUE"""),46171.0)</f>
        <v>46171</v>
      </c>
      <c r="K4" s="194"/>
      <c r="L4" s="195" t="str">
        <f t="shared" ref="L4:M4" si="7">H4</f>
        <v>DEEPA</v>
      </c>
      <c r="M4" s="196">
        <f t="shared" si="7"/>
        <v>4</v>
      </c>
      <c r="N4" s="197">
        <f t="shared" si="3"/>
        <v>46171</v>
      </c>
      <c r="O4" s="197">
        <f t="shared" si="4"/>
        <v>46171</v>
      </c>
      <c r="P4" s="209"/>
      <c r="Q4" s="199" t="s">
        <v>54</v>
      </c>
      <c r="R4" s="199">
        <v>4.0</v>
      </c>
      <c r="S4" s="197">
        <v>46156.0</v>
      </c>
      <c r="T4" s="197">
        <v>46156.0</v>
      </c>
      <c r="U4" s="8"/>
      <c r="V4" s="214" t="s">
        <v>54</v>
      </c>
      <c r="X4" s="200" t="s">
        <v>54</v>
      </c>
      <c r="Y4" s="201" t="s">
        <v>49</v>
      </c>
      <c r="Z4" s="201">
        <v>4.0</v>
      </c>
      <c r="AA4" s="202"/>
      <c r="AB4" s="203" t="str">
        <f t="shared" si="5"/>
        <v/>
      </c>
      <c r="AC4" s="203"/>
      <c r="AD4" s="203"/>
      <c r="AE4" s="203"/>
      <c r="AF4" s="203"/>
    </row>
    <row r="5">
      <c r="A5" s="204">
        <v>46083.0</v>
      </c>
      <c r="B5" s="222" t="s">
        <v>54</v>
      </c>
      <c r="C5" s="206" t="s">
        <v>5</v>
      </c>
      <c r="D5" s="207">
        <v>46083.839224537034</v>
      </c>
      <c r="E5" s="188"/>
      <c r="F5" s="239" t="str">
        <f>IF(COUNTIF(LEAVE!A:A,H:H)&gt;0,TODAY(),"")</f>
        <v/>
      </c>
      <c r="G5" s="208" t="str">
        <f>IF(countif(TODAY!$C$14,$H$2:$H1000),today(),"")</f>
        <v/>
      </c>
      <c r="H5" s="250" t="s">
        <v>52</v>
      </c>
      <c r="I5" s="192">
        <f t="shared" si="6"/>
        <v>4</v>
      </c>
      <c r="J5" s="213">
        <f>IFERROR(__xludf.DUMMYFUNCTION("""COMPUTED_VALUE"""),46172.0)</f>
        <v>46172</v>
      </c>
      <c r="K5" s="194"/>
      <c r="L5" s="195" t="str">
        <f t="shared" ref="L5:M5" si="8">H5</f>
        <v>DHANALAKSHMI</v>
      </c>
      <c r="M5" s="196">
        <f t="shared" si="8"/>
        <v>4</v>
      </c>
      <c r="N5" s="197">
        <f t="shared" si="3"/>
        <v>46172</v>
      </c>
      <c r="O5" s="197">
        <f t="shared" si="4"/>
        <v>46172</v>
      </c>
      <c r="P5" s="209"/>
      <c r="Q5" s="199" t="s">
        <v>65</v>
      </c>
      <c r="R5" s="199">
        <v>4.0</v>
      </c>
      <c r="S5" s="197">
        <v>46157.0</v>
      </c>
      <c r="T5" s="197">
        <v>46157.0</v>
      </c>
      <c r="U5" s="8"/>
      <c r="V5" s="214" t="s">
        <v>65</v>
      </c>
      <c r="X5" s="200" t="s">
        <v>65</v>
      </c>
      <c r="Y5" s="201" t="s">
        <v>52</v>
      </c>
      <c r="Z5" s="201">
        <v>4.0</v>
      </c>
      <c r="AA5" s="202"/>
      <c r="AB5" s="203" t="str">
        <f t="shared" si="5"/>
        <v/>
      </c>
      <c r="AC5" s="203"/>
      <c r="AD5" s="203"/>
      <c r="AE5" s="203"/>
      <c r="AF5" s="203"/>
    </row>
    <row r="6">
      <c r="A6" s="204">
        <v>46084.0</v>
      </c>
      <c r="B6" s="222" t="s">
        <v>59</v>
      </c>
      <c r="C6" s="206" t="s">
        <v>7</v>
      </c>
      <c r="D6" s="207">
        <v>46084.82299768519</v>
      </c>
      <c r="E6" s="188"/>
      <c r="F6" s="239" t="str">
        <f>IF(COUNTIF(LEAVE!A:A,H:H)&gt;0,TODAY(),"")</f>
        <v/>
      </c>
      <c r="G6" s="208" t="str">
        <f>IF(countif(TODAY!$C$14,$H$2:$H1000),today(),"")</f>
        <v/>
      </c>
      <c r="H6" s="250" t="s">
        <v>50</v>
      </c>
      <c r="I6" s="192">
        <f t="shared" si="6"/>
        <v>4</v>
      </c>
      <c r="J6" s="213">
        <f>IFERROR(__xludf.DUMMYFUNCTION("""COMPUTED_VALUE"""),46167.0)</f>
        <v>46167</v>
      </c>
      <c r="K6" s="194"/>
      <c r="L6" s="195" t="str">
        <f t="shared" ref="L6:M6" si="9">H6</f>
        <v>JEYANTHI</v>
      </c>
      <c r="M6" s="196">
        <f t="shared" si="9"/>
        <v>4</v>
      </c>
      <c r="N6" s="197">
        <f t="shared" si="3"/>
        <v>46167</v>
      </c>
      <c r="O6" s="197">
        <f t="shared" si="4"/>
        <v>46167</v>
      </c>
      <c r="P6" s="209"/>
      <c r="Q6" s="199" t="s">
        <v>47</v>
      </c>
      <c r="R6" s="199">
        <v>3.0</v>
      </c>
      <c r="S6" s="197">
        <v>46158.0</v>
      </c>
      <c r="T6" s="197">
        <v>46158.0</v>
      </c>
      <c r="U6" s="8"/>
      <c r="V6" s="214" t="s">
        <v>47</v>
      </c>
      <c r="X6" s="200" t="s">
        <v>59</v>
      </c>
      <c r="Y6" s="201" t="s">
        <v>50</v>
      </c>
      <c r="Z6" s="201">
        <v>4.0</v>
      </c>
      <c r="AA6" s="202"/>
      <c r="AB6" s="203" t="str">
        <f t="shared" si="5"/>
        <v/>
      </c>
      <c r="AC6" s="203"/>
      <c r="AD6" s="203"/>
      <c r="AE6" s="203"/>
      <c r="AF6" s="203"/>
    </row>
    <row r="7">
      <c r="A7" s="204">
        <v>46085.0</v>
      </c>
      <c r="B7" s="222" t="s">
        <v>69</v>
      </c>
      <c r="C7" s="206" t="s">
        <v>7</v>
      </c>
      <c r="D7" s="207">
        <v>46085.835543981484</v>
      </c>
      <c r="E7" s="188"/>
      <c r="F7" s="239" t="str">
        <f>IF(COUNTIF(LEAVE!A:A,H:H)&gt;0,TODAY(),"")</f>
        <v/>
      </c>
      <c r="G7" s="208" t="str">
        <f>IF(countif(TODAY!$C$14,$H$2:$H1000),today(),"")</f>
        <v/>
      </c>
      <c r="H7" s="250" t="s">
        <v>53</v>
      </c>
      <c r="I7" s="192">
        <f t="shared" si="6"/>
        <v>3</v>
      </c>
      <c r="J7" s="213">
        <f>IFERROR(__xludf.DUMMYFUNCTION("""COMPUTED_VALUE"""),46173.0)</f>
        <v>46173</v>
      </c>
      <c r="K7" s="194"/>
      <c r="L7" s="195" t="str">
        <f t="shared" ref="L7:M7" si="10">H7</f>
        <v>KAVIYA</v>
      </c>
      <c r="M7" s="196">
        <f t="shared" si="10"/>
        <v>3</v>
      </c>
      <c r="N7" s="197">
        <f t="shared" si="3"/>
        <v>46173</v>
      </c>
      <c r="O7" s="197">
        <f t="shared" si="4"/>
        <v>46173</v>
      </c>
      <c r="P7" s="215"/>
      <c r="Q7" s="199" t="s">
        <v>59</v>
      </c>
      <c r="R7" s="199">
        <v>4.0</v>
      </c>
      <c r="S7" s="197">
        <v>46160.0</v>
      </c>
      <c r="T7" s="197">
        <v>46160.0</v>
      </c>
      <c r="U7" s="8"/>
      <c r="V7" s="214" t="s">
        <v>59</v>
      </c>
      <c r="X7" s="200" t="s">
        <v>80</v>
      </c>
      <c r="Y7" s="201" t="s">
        <v>7</v>
      </c>
      <c r="Z7" s="201">
        <v>4.0</v>
      </c>
      <c r="AA7" s="202"/>
      <c r="AB7" s="203" t="str">
        <f t="shared" si="5"/>
        <v/>
      </c>
      <c r="AC7" s="203"/>
      <c r="AD7" s="203"/>
      <c r="AE7" s="203"/>
      <c r="AF7" s="203"/>
    </row>
    <row r="8">
      <c r="A8" s="204">
        <v>46086.0</v>
      </c>
      <c r="B8" s="222" t="s">
        <v>78</v>
      </c>
      <c r="C8" s="206" t="s">
        <v>7</v>
      </c>
      <c r="D8" s="207">
        <v>46086.827465277776</v>
      </c>
      <c r="E8" s="188"/>
      <c r="F8" s="239" t="str">
        <f>IF(COUNTIF(LEAVE!A:A,H:H)&gt;0,TODAY(),"")</f>
        <v/>
      </c>
      <c r="G8" s="208" t="str">
        <f>IF(countif(TODAY!$C$14,$H$2:$H1000),today(),"")</f>
        <v/>
      </c>
      <c r="H8" s="250" t="s">
        <v>58</v>
      </c>
      <c r="I8" s="192">
        <f t="shared" si="6"/>
        <v>2</v>
      </c>
      <c r="J8" s="213">
        <f>IFERROR(__xludf.DUMMYFUNCTION("""COMPUTED_VALUE"""),46164.0)</f>
        <v>46164</v>
      </c>
      <c r="K8" s="194"/>
      <c r="L8" s="195" t="str">
        <f t="shared" ref="L8:M8" si="11">H8</f>
        <v>MUTHUPRIYA</v>
      </c>
      <c r="M8" s="196">
        <f t="shared" si="11"/>
        <v>2</v>
      </c>
      <c r="N8" s="197">
        <f t="shared" si="3"/>
        <v>46164</v>
      </c>
      <c r="O8" s="197">
        <f t="shared" si="4"/>
        <v>46164</v>
      </c>
      <c r="P8" s="215"/>
      <c r="Q8" s="199" t="s">
        <v>80</v>
      </c>
      <c r="R8" s="199">
        <v>4.0</v>
      </c>
      <c r="S8" s="197">
        <v>46161.0</v>
      </c>
      <c r="T8" s="197">
        <v>46161.0</v>
      </c>
      <c r="U8" s="8"/>
      <c r="V8" s="214" t="s">
        <v>80</v>
      </c>
      <c r="X8" s="200" t="s">
        <v>57</v>
      </c>
      <c r="Y8" s="201" t="s">
        <v>73</v>
      </c>
      <c r="Z8" s="201">
        <v>4.0</v>
      </c>
      <c r="AA8" s="202"/>
      <c r="AB8" s="203" t="str">
        <f t="shared" si="5"/>
        <v/>
      </c>
      <c r="AC8" s="203"/>
      <c r="AD8" s="203"/>
      <c r="AE8" s="203"/>
      <c r="AF8" s="203"/>
    </row>
    <row r="9">
      <c r="A9" s="204">
        <v>46087.0</v>
      </c>
      <c r="B9" s="222" t="s">
        <v>65</v>
      </c>
      <c r="C9" s="206" t="s">
        <v>7</v>
      </c>
      <c r="D9" s="207">
        <v>46087.780185185184</v>
      </c>
      <c r="E9" s="188"/>
      <c r="F9" s="239" t="str">
        <f>IF(COUNTIF(LEAVE!A:A,H:H)&gt;0,TODAY(),"")</f>
        <v/>
      </c>
      <c r="G9" s="208" t="str">
        <f>IF(countif(TODAY!$C$14,$H$2:$H1000),today(),"")</f>
        <v/>
      </c>
      <c r="H9" s="250" t="s">
        <v>7</v>
      </c>
      <c r="I9" s="192">
        <f t="shared" si="6"/>
        <v>4</v>
      </c>
      <c r="J9" s="213">
        <f>IFERROR(__xludf.DUMMYFUNCTION("""COMPUTED_VALUE"""),46162.0)</f>
        <v>46162</v>
      </c>
      <c r="K9" s="194"/>
      <c r="L9" s="195" t="str">
        <f t="shared" ref="L9:M9" si="12">H9</f>
        <v>NIVETHA</v>
      </c>
      <c r="M9" s="196">
        <f t="shared" si="12"/>
        <v>4</v>
      </c>
      <c r="N9" s="197">
        <f t="shared" si="3"/>
        <v>46162</v>
      </c>
      <c r="O9" s="197">
        <f t="shared" si="4"/>
        <v>46162</v>
      </c>
      <c r="P9" s="8"/>
      <c r="Q9" s="199" t="s">
        <v>7</v>
      </c>
      <c r="R9" s="199">
        <v>4.0</v>
      </c>
      <c r="S9" s="197">
        <v>46162.0</v>
      </c>
      <c r="T9" s="197">
        <v>46162.0</v>
      </c>
      <c r="U9" s="8"/>
      <c r="V9" s="216" t="s">
        <v>7</v>
      </c>
      <c r="Y9" s="201" t="s">
        <v>62</v>
      </c>
      <c r="Z9" s="201">
        <v>4.0</v>
      </c>
      <c r="AA9" s="202"/>
      <c r="AB9" s="203" t="str">
        <f t="shared" si="5"/>
        <v/>
      </c>
      <c r="AC9" s="203"/>
      <c r="AD9" s="203"/>
      <c r="AE9" s="203"/>
      <c r="AF9" s="203"/>
    </row>
    <row r="10">
      <c r="A10" s="204">
        <v>46088.0</v>
      </c>
      <c r="B10" s="222" t="s">
        <v>80</v>
      </c>
      <c r="C10" s="206" t="s">
        <v>7</v>
      </c>
      <c r="D10" s="207">
        <v>46088.829050925924</v>
      </c>
      <c r="E10" s="188"/>
      <c r="F10" s="239" t="str">
        <f>IF(COUNTIF(LEAVE!A:A,H:H)&gt;0,TODAY(),"")</f>
        <v/>
      </c>
      <c r="G10" s="208" t="str">
        <f>IF(countif(TODAY!$C$14,$H$2:$H1000),today(),"")</f>
        <v/>
      </c>
      <c r="H10" s="250" t="s">
        <v>73</v>
      </c>
      <c r="I10" s="192">
        <f t="shared" si="6"/>
        <v>4</v>
      </c>
      <c r="J10" s="213">
        <f>IFERROR(__xludf.DUMMYFUNCTION("""COMPUTED_VALUE"""),46168.0)</f>
        <v>46168</v>
      </c>
      <c r="K10" s="194"/>
      <c r="L10" s="195" t="str">
        <f t="shared" ref="L10:M10" si="13">H10</f>
        <v>PANJU</v>
      </c>
      <c r="M10" s="196">
        <f t="shared" si="13"/>
        <v>4</v>
      </c>
      <c r="N10" s="197">
        <f t="shared" si="3"/>
        <v>46168</v>
      </c>
      <c r="O10" s="197">
        <f t="shared" si="4"/>
        <v>46168</v>
      </c>
      <c r="P10" s="8"/>
      <c r="Q10" s="199" t="s">
        <v>9</v>
      </c>
      <c r="R10" s="199">
        <v>4.0</v>
      </c>
      <c r="S10" s="197">
        <v>46163.0</v>
      </c>
      <c r="T10" s="197">
        <v>46163.0</v>
      </c>
      <c r="U10" s="8"/>
      <c r="V10" s="216" t="s">
        <v>9</v>
      </c>
      <c r="Y10" s="201" t="s">
        <v>61</v>
      </c>
      <c r="Z10" s="201">
        <v>4.0</v>
      </c>
      <c r="AA10" s="202"/>
      <c r="AB10" s="203" t="str">
        <f t="shared" si="5"/>
        <v/>
      </c>
      <c r="AC10" s="203"/>
      <c r="AD10" s="203"/>
      <c r="AE10" s="203"/>
      <c r="AF10" s="203"/>
    </row>
    <row r="11">
      <c r="A11" s="204">
        <v>46089.0</v>
      </c>
      <c r="B11" s="222" t="s">
        <v>7</v>
      </c>
      <c r="C11" s="206" t="s">
        <v>7</v>
      </c>
      <c r="D11" s="207">
        <v>46089.837002314816</v>
      </c>
      <c r="E11" s="188"/>
      <c r="F11" s="239" t="str">
        <f>IF(COUNTIF(LEAVE!A:A,H:H)&gt;0,TODAY(),"")</f>
        <v/>
      </c>
      <c r="G11" s="208" t="str">
        <f>IF(countif(TODAY!$C$14,$H$2:$H1000),today(),"")</f>
        <v/>
      </c>
      <c r="H11" s="250" t="s">
        <v>62</v>
      </c>
      <c r="I11" s="192">
        <f t="shared" si="6"/>
        <v>4</v>
      </c>
      <c r="J11" s="213">
        <f>IFERROR(__xludf.DUMMYFUNCTION("""COMPUTED_VALUE"""),46176.0)</f>
        <v>46176</v>
      </c>
      <c r="K11" s="194"/>
      <c r="L11" s="195" t="str">
        <f t="shared" ref="L11:M11" si="14">H11</f>
        <v>PRIYANKA</v>
      </c>
      <c r="M11" s="196">
        <f t="shared" si="14"/>
        <v>4</v>
      </c>
      <c r="N11" s="197">
        <f t="shared" si="3"/>
        <v>46176</v>
      </c>
      <c r="O11" s="197">
        <f t="shared" si="4"/>
        <v>46176</v>
      </c>
      <c r="P11" s="8"/>
      <c r="Q11" s="199" t="s">
        <v>58</v>
      </c>
      <c r="R11" s="199">
        <v>2.0</v>
      </c>
      <c r="S11" s="197">
        <v>46164.0</v>
      </c>
      <c r="T11" s="197">
        <v>46164.0</v>
      </c>
      <c r="U11" s="8"/>
      <c r="V11" s="216" t="s">
        <v>58</v>
      </c>
      <c r="Y11" s="201" t="s">
        <v>80</v>
      </c>
      <c r="Z11" s="201">
        <v>4.0</v>
      </c>
      <c r="AA11" s="202"/>
      <c r="AB11" s="203" t="str">
        <f t="shared" si="5"/>
        <v/>
      </c>
      <c r="AC11" s="203"/>
      <c r="AD11" s="203"/>
      <c r="AE11" s="203"/>
      <c r="AF11" s="203"/>
    </row>
    <row r="12">
      <c r="A12" s="204">
        <v>46091.0</v>
      </c>
      <c r="B12" s="222" t="s">
        <v>50</v>
      </c>
      <c r="C12" s="206" t="s">
        <v>5</v>
      </c>
      <c r="D12" s="207">
        <v>46091.83925925926</v>
      </c>
      <c r="E12" s="188"/>
      <c r="F12" s="239" t="str">
        <f>IF(COUNTIF(LEAVE!A:A,H:H)&gt;0,TODAY(),"")</f>
        <v/>
      </c>
      <c r="G12" s="208" t="str">
        <f>IF(countif(TODAY!$C$14,$H$2:$H1000),today(),"")</f>
        <v/>
      </c>
      <c r="H12" s="250" t="s">
        <v>57</v>
      </c>
      <c r="I12" s="192">
        <f t="shared" si="6"/>
        <v>5</v>
      </c>
      <c r="J12" s="213">
        <f>IFERROR(__xludf.DUMMYFUNCTION("""COMPUTED_VALUE"""),46155.0)</f>
        <v>46155</v>
      </c>
      <c r="K12" s="194"/>
      <c r="L12" s="195" t="str">
        <f t="shared" ref="L12:M12" si="15">H12</f>
        <v>RAJI-1</v>
      </c>
      <c r="M12" s="196">
        <f t="shared" si="15"/>
        <v>5</v>
      </c>
      <c r="N12" s="197">
        <f t="shared" si="3"/>
        <v>46155</v>
      </c>
      <c r="O12" s="197">
        <f t="shared" si="4"/>
        <v>46155</v>
      </c>
      <c r="P12" s="8"/>
      <c r="Q12" s="199" t="s">
        <v>61</v>
      </c>
      <c r="R12" s="199">
        <v>4.0</v>
      </c>
      <c r="S12" s="197">
        <v>46165.0</v>
      </c>
      <c r="T12" s="197">
        <v>46165.0</v>
      </c>
      <c r="U12" s="8"/>
      <c r="V12" s="216" t="s">
        <v>61</v>
      </c>
      <c r="Y12" s="201" t="s">
        <v>54</v>
      </c>
      <c r="Z12" s="201">
        <v>4.0</v>
      </c>
      <c r="AA12" s="202"/>
      <c r="AB12" s="203" t="str">
        <f t="shared" si="5"/>
        <v/>
      </c>
      <c r="AC12" s="203"/>
      <c r="AD12" s="203"/>
      <c r="AE12" s="203"/>
      <c r="AF12" s="203"/>
    </row>
    <row r="13">
      <c r="A13" s="204">
        <v>46092.0</v>
      </c>
      <c r="B13" s="222" t="s">
        <v>61</v>
      </c>
      <c r="C13" s="206" t="s">
        <v>7</v>
      </c>
      <c r="D13" s="207">
        <v>46092.82989583333</v>
      </c>
      <c r="E13" s="188"/>
      <c r="F13" s="239" t="str">
        <f>IF(COUNTIF(LEAVE!A:A,H:H)&gt;0,TODAY(),"")</f>
        <v/>
      </c>
      <c r="G13" s="208" t="str">
        <f>IF(countif(TODAY!$C$14,$H$2:$H1000),today(),"")</f>
        <v/>
      </c>
      <c r="H13" s="250" t="s">
        <v>61</v>
      </c>
      <c r="I13" s="192">
        <f t="shared" si="6"/>
        <v>4</v>
      </c>
      <c r="J13" s="213">
        <f>IFERROR(__xludf.DUMMYFUNCTION("""COMPUTED_VALUE"""),46165.0)</f>
        <v>46165</v>
      </c>
      <c r="K13" s="194"/>
      <c r="L13" s="195" t="str">
        <f t="shared" ref="L13:M13" si="16">H13</f>
        <v>RAJI-2</v>
      </c>
      <c r="M13" s="196">
        <f t="shared" si="16"/>
        <v>4</v>
      </c>
      <c r="N13" s="197">
        <f t="shared" si="3"/>
        <v>46165</v>
      </c>
      <c r="O13" s="197">
        <f t="shared" si="4"/>
        <v>46165</v>
      </c>
      <c r="P13" s="217"/>
      <c r="Q13" s="199" t="s">
        <v>66</v>
      </c>
      <c r="R13" s="199">
        <v>4.0</v>
      </c>
      <c r="S13" s="197">
        <v>46166.0</v>
      </c>
      <c r="T13" s="197">
        <v>46166.0</v>
      </c>
      <c r="U13" s="8"/>
      <c r="V13" s="216" t="s">
        <v>66</v>
      </c>
      <c r="Y13" s="201" t="s">
        <v>59</v>
      </c>
      <c r="Z13" s="201">
        <v>4.0</v>
      </c>
      <c r="AA13" s="202"/>
      <c r="AB13" s="203" t="str">
        <f t="shared" si="5"/>
        <v/>
      </c>
      <c r="AC13" s="203"/>
      <c r="AD13" s="203"/>
      <c r="AE13" s="203"/>
      <c r="AF13" s="203"/>
    </row>
    <row r="14">
      <c r="A14" s="204">
        <v>46093.0</v>
      </c>
      <c r="B14" s="222" t="s">
        <v>52</v>
      </c>
      <c r="C14" s="206" t="s">
        <v>5</v>
      </c>
      <c r="D14" s="207">
        <v>46093.83820601852</v>
      </c>
      <c r="E14" s="188"/>
      <c r="F14" s="239" t="str">
        <f>IF(COUNTIF(LEAVE!A:A,H:H)&gt;0,TODAY(),"")</f>
        <v/>
      </c>
      <c r="G14" s="208" t="str">
        <f>IF(countif(TODAY!$C$14,$H$2:$H1000),today(),"")</f>
        <v/>
      </c>
      <c r="H14" s="250" t="s">
        <v>80</v>
      </c>
      <c r="I14" s="192">
        <f t="shared" si="6"/>
        <v>4</v>
      </c>
      <c r="J14" s="213">
        <f>IFERROR(__xludf.DUMMYFUNCTION("""COMPUTED_VALUE"""),46161.0)</f>
        <v>46161</v>
      </c>
      <c r="K14" s="194"/>
      <c r="L14" s="195" t="str">
        <f t="shared" ref="L14:M14" si="17">H14</f>
        <v>RANI</v>
      </c>
      <c r="M14" s="196">
        <f t="shared" si="17"/>
        <v>4</v>
      </c>
      <c r="N14" s="197">
        <f t="shared" si="3"/>
        <v>46161</v>
      </c>
      <c r="O14" s="197">
        <f t="shared" si="4"/>
        <v>46161</v>
      </c>
      <c r="P14" s="8"/>
      <c r="Q14" s="199" t="s">
        <v>50</v>
      </c>
      <c r="R14" s="199">
        <v>4.0</v>
      </c>
      <c r="S14" s="197">
        <v>46167.0</v>
      </c>
      <c r="T14" s="197">
        <v>46167.0</v>
      </c>
      <c r="U14" s="8"/>
      <c r="V14" s="216" t="s">
        <v>50</v>
      </c>
      <c r="Y14" s="201" t="s">
        <v>78</v>
      </c>
      <c r="Z14" s="201">
        <v>4.0</v>
      </c>
      <c r="AA14" s="202"/>
      <c r="AB14" s="203" t="str">
        <f t="shared" si="5"/>
        <v/>
      </c>
      <c r="AC14" s="203"/>
      <c r="AD14" s="203"/>
      <c r="AE14" s="203"/>
      <c r="AF14" s="203"/>
    </row>
    <row r="15">
      <c r="A15" s="204">
        <v>46094.0</v>
      </c>
      <c r="B15" s="222" t="s">
        <v>9</v>
      </c>
      <c r="C15" s="206" t="s">
        <v>5</v>
      </c>
      <c r="D15" s="207">
        <v>46094.84162037037</v>
      </c>
      <c r="E15" s="188"/>
      <c r="F15" s="239" t="str">
        <f>IF(COUNTIF(LEAVE!A:A,H:H)&gt;0,TODAY(),"")</f>
        <v/>
      </c>
      <c r="G15" s="208" t="str">
        <f>IF(countif(TODAY!$C$14,$H$2:$H1000),today(),"")</f>
        <v/>
      </c>
      <c r="H15" s="250" t="s">
        <v>54</v>
      </c>
      <c r="I15" s="192">
        <f t="shared" si="6"/>
        <v>4</v>
      </c>
      <c r="J15" s="213">
        <f>IFERROR(__xludf.DUMMYFUNCTION("""COMPUTED_VALUE"""),46156.0)</f>
        <v>46156</v>
      </c>
      <c r="K15" s="194"/>
      <c r="L15" s="195" t="str">
        <f t="shared" ref="L15:M15" si="18">H15</f>
        <v>SAHANA</v>
      </c>
      <c r="M15" s="196">
        <f t="shared" si="18"/>
        <v>4</v>
      </c>
      <c r="N15" s="197">
        <f t="shared" si="3"/>
        <v>46156</v>
      </c>
      <c r="O15" s="197">
        <f t="shared" si="4"/>
        <v>46156</v>
      </c>
      <c r="P15" s="8"/>
      <c r="Q15" s="199" t="s">
        <v>73</v>
      </c>
      <c r="R15" s="199">
        <v>4.0</v>
      </c>
      <c r="S15" s="197">
        <v>46168.0</v>
      </c>
      <c r="T15" s="197">
        <v>46168.0</v>
      </c>
      <c r="U15" s="8"/>
      <c r="V15" s="216" t="s">
        <v>73</v>
      </c>
      <c r="Y15" s="201" t="s">
        <v>65</v>
      </c>
      <c r="Z15" s="201">
        <v>4.0</v>
      </c>
      <c r="AA15" s="202"/>
      <c r="AB15" s="218" t="str">
        <f t="shared" si="5"/>
        <v/>
      </c>
      <c r="AC15" s="218"/>
      <c r="AD15" s="218"/>
      <c r="AE15" s="218"/>
      <c r="AF15" s="218"/>
    </row>
    <row r="16">
      <c r="A16" s="204">
        <v>46095.0</v>
      </c>
      <c r="B16" s="222" t="s">
        <v>5</v>
      </c>
      <c r="C16" s="206" t="s">
        <v>7</v>
      </c>
      <c r="D16" s="207">
        <v>46095.79703703704</v>
      </c>
      <c r="E16" s="188"/>
      <c r="F16" s="239" t="str">
        <f>IF(COUNTIF(LEAVE!A:A,H:H)&gt;0,TODAY(),"")</f>
        <v/>
      </c>
      <c r="G16" s="208" t="str">
        <f>IF(countif(TODAY!$C$14,$H$2:$H1000),today(),"")</f>
        <v/>
      </c>
      <c r="H16" s="250" t="s">
        <v>67</v>
      </c>
      <c r="I16" s="192">
        <f t="shared" si="6"/>
        <v>1</v>
      </c>
      <c r="J16" s="213">
        <f>IFERROR(__xludf.DUMMYFUNCTION("""COMPUTED_VALUE"""),46152.0)</f>
        <v>46152</v>
      </c>
      <c r="K16" s="194"/>
      <c r="L16" s="195" t="str">
        <f t="shared" ref="L16:M16" si="19">H16</f>
        <v>SANTHIYA</v>
      </c>
      <c r="M16" s="196">
        <f t="shared" si="19"/>
        <v>1</v>
      </c>
      <c r="N16" s="197">
        <f t="shared" si="3"/>
        <v>46152</v>
      </c>
      <c r="O16" s="197">
        <f t="shared" si="4"/>
        <v>46152</v>
      </c>
      <c r="P16" s="8"/>
      <c r="Q16" s="199" t="s">
        <v>5</v>
      </c>
      <c r="R16" s="199">
        <v>4.0</v>
      </c>
      <c r="S16" s="197">
        <v>46170.0</v>
      </c>
      <c r="T16" s="197">
        <v>46170.0</v>
      </c>
      <c r="U16" s="8"/>
      <c r="V16" s="216" t="s">
        <v>5</v>
      </c>
      <c r="Y16" s="201" t="s">
        <v>66</v>
      </c>
      <c r="Z16" s="201">
        <v>4.0</v>
      </c>
      <c r="AA16" s="202"/>
      <c r="AB16" s="203" t="str">
        <f t="shared" si="5"/>
        <v/>
      </c>
      <c r="AC16" s="203"/>
      <c r="AD16" s="203"/>
      <c r="AE16" s="203"/>
      <c r="AF16" s="203"/>
    </row>
    <row r="17">
      <c r="A17" s="204">
        <v>46096.0</v>
      </c>
      <c r="B17" s="222" t="s">
        <v>66</v>
      </c>
      <c r="C17" s="206" t="s">
        <v>5</v>
      </c>
      <c r="D17" s="207">
        <v>46096.81695601852</v>
      </c>
      <c r="E17" s="188"/>
      <c r="F17" s="239" t="str">
        <f>IF(COUNTIF(LEAVE!A:A,H:H)&gt;0,TODAY(),"")</f>
        <v/>
      </c>
      <c r="G17" s="208" t="str">
        <f>IF(countif(TODAY!$C$14,$H$2:$H1000),today(),"")</f>
        <v/>
      </c>
      <c r="H17" s="250" t="s">
        <v>70</v>
      </c>
      <c r="I17" s="192">
        <f t="shared" si="6"/>
        <v>3</v>
      </c>
      <c r="J17" s="213">
        <f>IFERROR(__xludf.DUMMYFUNCTION("""COMPUTED_VALUE"""),46175.0)</f>
        <v>46175</v>
      </c>
      <c r="K17" s="194"/>
      <c r="L17" s="195" t="str">
        <f t="shared" ref="L17:M17" si="20">H17</f>
        <v>SHANTHI</v>
      </c>
      <c r="M17" s="196">
        <f t="shared" si="20"/>
        <v>3</v>
      </c>
      <c r="N17" s="197">
        <f t="shared" si="3"/>
        <v>46175</v>
      </c>
      <c r="O17" s="197">
        <f t="shared" si="4"/>
        <v>46175</v>
      </c>
      <c r="P17" s="8"/>
      <c r="Q17" s="199" t="s">
        <v>49</v>
      </c>
      <c r="R17" s="199">
        <v>4.0</v>
      </c>
      <c r="S17" s="197">
        <v>46171.0</v>
      </c>
      <c r="T17" s="197">
        <v>46171.0</v>
      </c>
      <c r="U17" s="8"/>
      <c r="V17" s="216"/>
      <c r="Y17" s="201" t="s">
        <v>5</v>
      </c>
      <c r="Z17" s="201">
        <v>4.0</v>
      </c>
      <c r="AA17" s="202"/>
      <c r="AB17" s="203" t="str">
        <f t="shared" si="5"/>
        <v/>
      </c>
      <c r="AC17" s="203"/>
      <c r="AD17" s="203"/>
      <c r="AE17" s="203"/>
      <c r="AF17" s="203"/>
    </row>
    <row r="18">
      <c r="A18" s="204">
        <v>46097.0</v>
      </c>
      <c r="B18" s="222" t="s">
        <v>73</v>
      </c>
      <c r="C18" s="206" t="s">
        <v>7</v>
      </c>
      <c r="D18" s="207">
        <v>46097.82282407407</v>
      </c>
      <c r="E18" s="188"/>
      <c r="F18" s="239" t="str">
        <f>IF(COUNTIF(LEAVE!A:A,H:H)&gt;0,TODAY(),"")</f>
        <v/>
      </c>
      <c r="G18" s="208" t="str">
        <f>IF(countif(TODAY!$C$14,$H$2:$H1000),today(),"")</f>
        <v/>
      </c>
      <c r="H18" s="250" t="s">
        <v>59</v>
      </c>
      <c r="I18" s="192">
        <f t="shared" si="6"/>
        <v>4</v>
      </c>
      <c r="J18" s="213">
        <f>IFERROR(__xludf.DUMMYFUNCTION("""COMPUTED_VALUE"""),46160.0)</f>
        <v>46160</v>
      </c>
      <c r="K18" s="194"/>
      <c r="L18" s="195" t="str">
        <f t="shared" ref="L18:M18" si="21">H18</f>
        <v>SUDHARSHINI</v>
      </c>
      <c r="M18" s="196">
        <f t="shared" si="21"/>
        <v>4</v>
      </c>
      <c r="N18" s="197">
        <f t="shared" si="3"/>
        <v>46160</v>
      </c>
      <c r="O18" s="197">
        <f t="shared" si="4"/>
        <v>46160</v>
      </c>
      <c r="P18" s="8"/>
      <c r="Q18" s="199" t="s">
        <v>52</v>
      </c>
      <c r="R18" s="199">
        <v>4.0</v>
      </c>
      <c r="S18" s="197">
        <v>46172.0</v>
      </c>
      <c r="T18" s="197">
        <v>46172.0</v>
      </c>
      <c r="U18" s="8"/>
      <c r="V18" s="216"/>
      <c r="Y18" s="201" t="s">
        <v>63</v>
      </c>
      <c r="Z18" s="201">
        <v>4.0</v>
      </c>
      <c r="AA18" s="202"/>
      <c r="AB18" s="203" t="str">
        <f t="shared" si="5"/>
        <v/>
      </c>
      <c r="AC18" s="203"/>
      <c r="AD18" s="203"/>
      <c r="AE18" s="203"/>
      <c r="AF18" s="203"/>
    </row>
    <row r="19" ht="15.75" customHeight="1">
      <c r="A19" s="204">
        <v>46098.0</v>
      </c>
      <c r="B19" s="222" t="s">
        <v>49</v>
      </c>
      <c r="C19" s="206" t="s">
        <v>9</v>
      </c>
      <c r="D19" s="207">
        <v>46098.808530092596</v>
      </c>
      <c r="E19" s="188"/>
      <c r="F19" s="239" t="str">
        <f>IF(COUNTIF(LEAVE!A:A,H:H)&gt;0,TODAY(),"")</f>
        <v/>
      </c>
      <c r="G19" s="190">
        <f>IF(countif(TODAY!$C$14,$H$2:$H1000),today(),"")</f>
        <v>46177</v>
      </c>
      <c r="H19" s="250" t="s">
        <v>78</v>
      </c>
      <c r="I19" s="192">
        <f t="shared" si="6"/>
        <v>4</v>
      </c>
      <c r="J19" s="213">
        <f>IFERROR(__xludf.DUMMYFUNCTION("""COMPUTED_VALUE"""),46149.0)</f>
        <v>46149</v>
      </c>
      <c r="K19" s="194"/>
      <c r="L19" s="195" t="str">
        <f t="shared" ref="L19:M19" si="22">H19</f>
        <v>VIDHYA</v>
      </c>
      <c r="M19" s="196">
        <f t="shared" si="22"/>
        <v>4</v>
      </c>
      <c r="N19" s="197">
        <f t="shared" si="3"/>
        <v>92326</v>
      </c>
      <c r="O19" s="197">
        <f t="shared" si="4"/>
        <v>92326</v>
      </c>
      <c r="P19" s="8"/>
      <c r="Q19" s="199" t="s">
        <v>53</v>
      </c>
      <c r="R19" s="199">
        <v>3.0</v>
      </c>
      <c r="S19" s="197">
        <v>46173.0</v>
      </c>
      <c r="T19" s="197">
        <v>46173.0</v>
      </c>
      <c r="U19" s="8"/>
      <c r="V19" s="216"/>
      <c r="Y19" s="201" t="s">
        <v>69</v>
      </c>
      <c r="Z19" s="201">
        <v>4.0</v>
      </c>
      <c r="AA19" s="202"/>
      <c r="AB19" s="203" t="str">
        <f t="shared" si="5"/>
        <v/>
      </c>
      <c r="AC19" s="203"/>
      <c r="AD19" s="203"/>
      <c r="AE19" s="203"/>
      <c r="AF19" s="203"/>
    </row>
    <row r="20" ht="15.75" customHeight="1">
      <c r="A20" s="204">
        <v>46099.0</v>
      </c>
      <c r="B20" s="222" t="s">
        <v>63</v>
      </c>
      <c r="C20" s="206" t="s">
        <v>7</v>
      </c>
      <c r="D20" s="207">
        <v>46099.800729166665</v>
      </c>
      <c r="E20" s="188"/>
      <c r="F20" s="239" t="str">
        <f>IF(COUNTIF(LEAVE!A:A,H:H)&gt;0,TODAY(),"")</f>
        <v/>
      </c>
      <c r="G20" s="208" t="str">
        <f>IF(countif(TODAY!$C$14,$H$2:$H1000),today(),"")</f>
        <v/>
      </c>
      <c r="H20" s="250" t="s">
        <v>65</v>
      </c>
      <c r="I20" s="192">
        <f t="shared" si="6"/>
        <v>4</v>
      </c>
      <c r="J20" s="213">
        <f>IFERROR(__xludf.DUMMYFUNCTION("""COMPUTED_VALUE"""),46157.0)</f>
        <v>46157</v>
      </c>
      <c r="K20" s="194"/>
      <c r="L20" s="195" t="str">
        <f t="shared" ref="L20:M20" si="23">H20</f>
        <v>VIJI-1</v>
      </c>
      <c r="M20" s="196">
        <f t="shared" si="23"/>
        <v>4</v>
      </c>
      <c r="N20" s="197">
        <f t="shared" si="3"/>
        <v>46157</v>
      </c>
      <c r="O20" s="197">
        <f t="shared" si="4"/>
        <v>46157</v>
      </c>
      <c r="P20" s="8"/>
      <c r="Q20" s="199" t="s">
        <v>63</v>
      </c>
      <c r="R20" s="199">
        <v>4.0</v>
      </c>
      <c r="S20" s="197">
        <v>46174.0</v>
      </c>
      <c r="T20" s="197">
        <v>46174.0</v>
      </c>
      <c r="U20" s="8"/>
      <c r="V20" s="216"/>
      <c r="Y20" s="201" t="s">
        <v>47</v>
      </c>
      <c r="Z20" s="201">
        <v>3.0</v>
      </c>
      <c r="AA20" s="202"/>
      <c r="AB20" s="203" t="str">
        <f t="shared" si="5"/>
        <v/>
      </c>
      <c r="AC20" s="203"/>
      <c r="AD20" s="203"/>
      <c r="AE20" s="203"/>
      <c r="AF20" s="203"/>
    </row>
    <row r="21" ht="15.75" customHeight="1">
      <c r="A21" s="204">
        <v>46100.0</v>
      </c>
      <c r="B21" s="222"/>
      <c r="C21" s="206" t="s">
        <v>7</v>
      </c>
      <c r="D21" s="207">
        <v>46100.83111111111</v>
      </c>
      <c r="E21" s="104"/>
      <c r="F21" s="239" t="str">
        <f>IF(COUNTIF(LEAVE!A:A,H:H)&gt;0,TODAY(),"")</f>
        <v/>
      </c>
      <c r="G21" s="208" t="str">
        <f>IF(countif(TODAY!$C$14,$H$2:$H1000),today(),"")</f>
        <v/>
      </c>
      <c r="H21" s="250" t="s">
        <v>66</v>
      </c>
      <c r="I21" s="192">
        <f t="shared" si="6"/>
        <v>4</v>
      </c>
      <c r="J21" s="213">
        <f>IFERROR(__xludf.DUMMYFUNCTION("""COMPUTED_VALUE"""),46166.0)</f>
        <v>46166</v>
      </c>
      <c r="K21" s="194"/>
      <c r="L21" s="195" t="str">
        <f t="shared" ref="L21:M21" si="24">H21</f>
        <v>VIJI-2</v>
      </c>
      <c r="M21" s="196">
        <f t="shared" si="24"/>
        <v>4</v>
      </c>
      <c r="N21" s="197">
        <f t="shared" si="3"/>
        <v>46166</v>
      </c>
      <c r="O21" s="197">
        <f t="shared" si="4"/>
        <v>46166</v>
      </c>
      <c r="P21" s="8"/>
      <c r="Q21" s="199" t="s">
        <v>70</v>
      </c>
      <c r="R21" s="199">
        <v>3.0</v>
      </c>
      <c r="S21" s="197">
        <v>46175.0</v>
      </c>
      <c r="T21" s="197">
        <v>46175.0</v>
      </c>
      <c r="U21" s="8"/>
      <c r="V21" s="216"/>
      <c r="Y21" s="201" t="s">
        <v>53</v>
      </c>
      <c r="Z21" s="201">
        <v>3.0</v>
      </c>
      <c r="AA21" s="202"/>
      <c r="AB21" s="203" t="str">
        <f t="shared" si="5"/>
        <v/>
      </c>
      <c r="AC21" s="203"/>
      <c r="AD21" s="203"/>
      <c r="AE21" s="203"/>
      <c r="AF21" s="203"/>
    </row>
    <row r="22" ht="15.75" customHeight="1">
      <c r="A22" s="204">
        <v>46101.0</v>
      </c>
      <c r="B22" s="222" t="s">
        <v>47</v>
      </c>
      <c r="C22" s="206" t="s">
        <v>7</v>
      </c>
      <c r="D22" s="207">
        <v>46101.82890046296</v>
      </c>
      <c r="E22" s="104"/>
      <c r="F22" s="239" t="str">
        <f>IF(COUNTIF(LEAVE!A:A,H:H)&gt;0,TODAY(),"")</f>
        <v/>
      </c>
      <c r="G22" s="208" t="str">
        <f>IF(countif(TODAY!$C$14,$H$2:$H1000),today(),"")</f>
        <v/>
      </c>
      <c r="H22" s="250" t="s">
        <v>5</v>
      </c>
      <c r="I22" s="192">
        <f t="shared" si="6"/>
        <v>4</v>
      </c>
      <c r="J22" s="213">
        <f>IFERROR(__xludf.DUMMYFUNCTION("""COMPUTED_VALUE"""),46170.0)</f>
        <v>46170</v>
      </c>
      <c r="K22" s="194"/>
      <c r="L22" s="195" t="str">
        <f t="shared" ref="L22:M22" si="25">H22</f>
        <v>VISHNUPRIYA</v>
      </c>
      <c r="M22" s="196">
        <f t="shared" si="25"/>
        <v>4</v>
      </c>
      <c r="N22" s="197">
        <f t="shared" si="3"/>
        <v>46170</v>
      </c>
      <c r="O22" s="197">
        <f t="shared" si="4"/>
        <v>46170</v>
      </c>
      <c r="P22" s="8"/>
      <c r="Q22" s="199" t="s">
        <v>62</v>
      </c>
      <c r="R22" s="199">
        <v>4.0</v>
      </c>
      <c r="S22" s="197">
        <v>46176.0</v>
      </c>
      <c r="T22" s="197">
        <v>46176.0</v>
      </c>
      <c r="U22" s="8"/>
      <c r="V22" s="216"/>
      <c r="Y22" s="219" t="s">
        <v>70</v>
      </c>
      <c r="Z22" s="201">
        <v>3.0</v>
      </c>
      <c r="AA22" s="202"/>
      <c r="AB22" s="203" t="str">
        <f t="shared" si="5"/>
        <v/>
      </c>
      <c r="AC22" s="203"/>
      <c r="AD22" s="203"/>
      <c r="AE22" s="203"/>
      <c r="AF22" s="203"/>
    </row>
    <row r="23" ht="15.75" customHeight="1">
      <c r="A23" s="204">
        <v>46102.0</v>
      </c>
      <c r="B23" s="222" t="s">
        <v>57</v>
      </c>
      <c r="C23" s="206" t="s">
        <v>7</v>
      </c>
      <c r="D23" s="207">
        <v>46102.84158564815</v>
      </c>
      <c r="E23" s="104"/>
      <c r="F23" s="239" t="str">
        <f>IF(COUNTIF(LEAVE!A:A,H:H)&gt;0,TODAY(),"")</f>
        <v/>
      </c>
      <c r="G23" s="208" t="str">
        <f>IF(countif(TODAY!$C$14,$H$2:$H1000),today(),"")</f>
        <v/>
      </c>
      <c r="H23" s="250" t="s">
        <v>63</v>
      </c>
      <c r="I23" s="192">
        <f t="shared" si="6"/>
        <v>4</v>
      </c>
      <c r="J23" s="213">
        <f>IFERROR(__xludf.DUMMYFUNCTION("""COMPUTED_VALUE"""),46174.0)</f>
        <v>46174</v>
      </c>
      <c r="K23" s="194"/>
      <c r="L23" s="195" t="str">
        <f t="shared" ref="L23:M23" si="26">H23</f>
        <v>YAMUNA</v>
      </c>
      <c r="M23" s="196">
        <f t="shared" si="26"/>
        <v>4</v>
      </c>
      <c r="N23" s="197">
        <f t="shared" si="3"/>
        <v>46174</v>
      </c>
      <c r="O23" s="197">
        <f t="shared" si="4"/>
        <v>46174</v>
      </c>
      <c r="P23" s="8"/>
      <c r="Q23" s="199"/>
      <c r="R23" s="199">
        <v>0.0</v>
      </c>
      <c r="S23" s="197">
        <v>0.0</v>
      </c>
      <c r="T23" s="197">
        <v>46178.0</v>
      </c>
      <c r="U23" s="8"/>
      <c r="V23" s="216"/>
      <c r="Y23" s="201" t="s">
        <v>58</v>
      </c>
      <c r="Z23" s="201">
        <v>2.0</v>
      </c>
      <c r="AA23" s="202"/>
      <c r="AB23" s="203" t="str">
        <f t="shared" si="5"/>
        <v/>
      </c>
      <c r="AC23" s="203"/>
      <c r="AD23" s="203"/>
      <c r="AE23" s="203"/>
      <c r="AF23" s="203"/>
    </row>
    <row r="24" ht="15.75" customHeight="1">
      <c r="A24" s="204">
        <v>46103.0</v>
      </c>
      <c r="B24" s="222" t="s">
        <v>62</v>
      </c>
      <c r="C24" s="206" t="s">
        <v>5</v>
      </c>
      <c r="D24" s="207">
        <v>46103.80978009259</v>
      </c>
      <c r="E24" s="104"/>
      <c r="F24" s="189">
        <f>IF(COUNTIF(LEAVE!A:A,H:H)&gt;0,TODAY(),"")</f>
        <v>46177</v>
      </c>
      <c r="G24" s="208" t="str">
        <f>IF(countif(TODAY!$C$14,$H$2:$H1000),today(),"")</f>
        <v/>
      </c>
      <c r="H24" s="250" t="s">
        <v>69</v>
      </c>
      <c r="I24" s="192">
        <f t="shared" si="6"/>
        <v>4</v>
      </c>
      <c r="J24" s="213">
        <f>IFERROR(__xludf.DUMMYFUNCTION("""COMPUTED_VALUE"""),46159.0)</f>
        <v>46159</v>
      </c>
      <c r="K24" s="194"/>
      <c r="L24" s="195" t="str">
        <f t="shared" ref="L24:M24" si="27">H24</f>
        <v>YOGAPRIYA</v>
      </c>
      <c r="M24" s="196">
        <f t="shared" si="27"/>
        <v>4</v>
      </c>
      <c r="N24" s="197">
        <f t="shared" si="3"/>
        <v>92336</v>
      </c>
      <c r="O24" s="197">
        <f t="shared" si="4"/>
        <v>92336</v>
      </c>
      <c r="P24" s="8"/>
      <c r="Q24" s="199"/>
      <c r="R24" s="199">
        <v>0.0</v>
      </c>
      <c r="S24" s="197">
        <v>0.0</v>
      </c>
      <c r="T24" s="197">
        <v>46178.0</v>
      </c>
      <c r="U24" s="8"/>
      <c r="V24" s="216"/>
      <c r="Y24" s="201" t="s">
        <v>67</v>
      </c>
      <c r="Z24" s="201">
        <v>1.0</v>
      </c>
      <c r="AA24" s="202"/>
      <c r="AB24" s="203" t="str">
        <f t="shared" si="5"/>
        <v/>
      </c>
      <c r="AC24" s="203"/>
      <c r="AD24" s="203"/>
      <c r="AE24" s="203"/>
      <c r="AF24" s="203"/>
    </row>
    <row r="25" ht="15.75" customHeight="1">
      <c r="A25" s="204">
        <v>46104.0</v>
      </c>
      <c r="B25" s="222" t="s">
        <v>54</v>
      </c>
      <c r="C25" s="206" t="s">
        <v>7</v>
      </c>
      <c r="D25" s="207">
        <v>46104.83311342593</v>
      </c>
      <c r="E25" s="220"/>
      <c r="F25" s="239" t="str">
        <f>IF(COUNTIF(LEAVE!A:A,H:H)&gt;0,TODAY(),"")</f>
        <v/>
      </c>
      <c r="G25" s="208" t="str">
        <f>IF(countif(TODAY!$C$14,$H$2:$H1000),today(),"")</f>
        <v/>
      </c>
      <c r="H25" s="250"/>
      <c r="I25" s="192">
        <f t="shared" si="6"/>
        <v>0</v>
      </c>
      <c r="J25" s="213"/>
      <c r="K25" s="194"/>
      <c r="L25" s="195" t="str">
        <f t="shared" ref="L25:M25" si="28">H25</f>
        <v/>
      </c>
      <c r="M25" s="196">
        <f t="shared" si="28"/>
        <v>0</v>
      </c>
      <c r="N25" s="197">
        <f t="shared" si="3"/>
        <v>0</v>
      </c>
      <c r="O25" s="197">
        <f t="shared" si="4"/>
        <v>46178</v>
      </c>
      <c r="P25" s="8"/>
      <c r="Q25" s="199"/>
      <c r="R25" s="199">
        <v>0.0</v>
      </c>
      <c r="S25" s="197">
        <v>0.0</v>
      </c>
      <c r="T25" s="197">
        <v>46178.0</v>
      </c>
      <c r="U25" s="8"/>
      <c r="V25" s="216"/>
      <c r="Y25" s="201"/>
      <c r="Z25" s="201">
        <v>0.0</v>
      </c>
      <c r="AA25" s="202"/>
      <c r="AB25" s="203" t="str">
        <f t="shared" si="5"/>
        <v/>
      </c>
      <c r="AC25" s="203"/>
      <c r="AD25" s="203"/>
      <c r="AE25" s="203"/>
      <c r="AF25" s="203"/>
    </row>
    <row r="26" ht="15.75" customHeight="1">
      <c r="A26" s="204">
        <v>46105.0</v>
      </c>
      <c r="B26" s="222" t="s">
        <v>59</v>
      </c>
      <c r="C26" s="206" t="s">
        <v>5</v>
      </c>
      <c r="D26" s="207">
        <v>46105.846400462964</v>
      </c>
      <c r="E26" s="220"/>
      <c r="F26" s="239" t="str">
        <f>IF(COUNTIF(LEAVE!A:A,H:H)&gt;0,TODAY(),"")</f>
        <v/>
      </c>
      <c r="G26" s="208" t="str">
        <f>IF(countif(TODAY!$C$14,$H$2:$H1000),today(),"")</f>
        <v/>
      </c>
      <c r="H26" s="250"/>
      <c r="I26" s="192">
        <f t="shared" si="6"/>
        <v>0</v>
      </c>
      <c r="J26" s="213"/>
      <c r="K26" s="194"/>
      <c r="L26" s="195" t="str">
        <f t="shared" ref="L26:M26" si="29">H26</f>
        <v/>
      </c>
      <c r="M26" s="196">
        <f t="shared" si="29"/>
        <v>0</v>
      </c>
      <c r="N26" s="197">
        <f t="shared" si="3"/>
        <v>0</v>
      </c>
      <c r="O26" s="197">
        <f t="shared" si="4"/>
        <v>46178</v>
      </c>
      <c r="P26" s="8"/>
      <c r="Q26" s="199"/>
      <c r="R26" s="199">
        <v>0.0</v>
      </c>
      <c r="S26" s="197">
        <v>0.0</v>
      </c>
      <c r="T26" s="197">
        <v>46178.0</v>
      </c>
      <c r="U26" s="8"/>
      <c r="V26" s="216"/>
      <c r="Y26" s="201"/>
      <c r="Z26" s="201">
        <v>0.0</v>
      </c>
      <c r="AA26" s="202"/>
      <c r="AB26" s="203" t="str">
        <f t="shared" si="5"/>
        <v/>
      </c>
      <c r="AC26" s="203"/>
      <c r="AD26" s="203"/>
      <c r="AE26" s="203"/>
      <c r="AF26" s="203"/>
    </row>
    <row r="27" ht="15.75" customHeight="1">
      <c r="A27" s="204">
        <v>46106.0</v>
      </c>
      <c r="B27" s="222" t="s">
        <v>78</v>
      </c>
      <c r="C27" s="206" t="s">
        <v>9</v>
      </c>
      <c r="D27" s="207">
        <v>46106.81033564815</v>
      </c>
      <c r="E27" s="220"/>
      <c r="F27" s="239" t="str">
        <f>IF(COUNTIF(LEAVE!A:A,H:H)&gt;0,TODAY(),"")</f>
        <v/>
      </c>
      <c r="G27" s="208" t="str">
        <f>IF(countif(TODAY!$C$14,$H$2:$H1000),today(),"")</f>
        <v/>
      </c>
      <c r="H27" s="250"/>
      <c r="I27" s="192">
        <f t="shared" si="6"/>
        <v>0</v>
      </c>
      <c r="J27" s="213"/>
      <c r="K27" s="194"/>
      <c r="L27" s="195" t="str">
        <f t="shared" ref="L27:M27" si="30">H27</f>
        <v/>
      </c>
      <c r="M27" s="196">
        <f t="shared" si="30"/>
        <v>0</v>
      </c>
      <c r="N27" s="197">
        <f t="shared" si="3"/>
        <v>0</v>
      </c>
      <c r="O27" s="197">
        <f t="shared" si="4"/>
        <v>46178</v>
      </c>
      <c r="P27" s="8"/>
      <c r="Q27" s="199"/>
      <c r="R27" s="199">
        <v>0.0</v>
      </c>
      <c r="S27" s="197">
        <v>0.0</v>
      </c>
      <c r="T27" s="197">
        <v>46178.0</v>
      </c>
      <c r="U27" s="8"/>
      <c r="V27" s="216"/>
      <c r="Y27" s="201"/>
      <c r="Z27" s="201">
        <v>0.0</v>
      </c>
      <c r="AA27" s="202"/>
      <c r="AB27" s="203"/>
      <c r="AC27" s="203"/>
      <c r="AD27" s="203"/>
      <c r="AE27" s="203"/>
      <c r="AF27" s="203"/>
    </row>
    <row r="28" ht="15.75" customHeight="1">
      <c r="A28" s="204">
        <v>46107.0</v>
      </c>
      <c r="B28" s="222" t="s">
        <v>65</v>
      </c>
      <c r="C28" s="206" t="s">
        <v>7</v>
      </c>
      <c r="D28" s="207">
        <v>46107.82871527778</v>
      </c>
      <c r="E28" s="3"/>
      <c r="F28" s="239" t="str">
        <f>IF(COUNTIF(LEAVE!A:A,H:H)&gt;0,TODAY(),"")</f>
        <v/>
      </c>
      <c r="G28" s="208" t="str">
        <f>IF(countif(TODAY!$C$14,$H$2:$H1000),today(),"")</f>
        <v/>
      </c>
      <c r="H28" s="250"/>
      <c r="I28" s="192">
        <f t="shared" si="6"/>
        <v>0</v>
      </c>
      <c r="J28" s="213"/>
      <c r="K28" s="194"/>
      <c r="L28" s="195" t="str">
        <f t="shared" ref="L28:M28" si="31">H28</f>
        <v/>
      </c>
      <c r="M28" s="196">
        <f t="shared" si="31"/>
        <v>0</v>
      </c>
      <c r="N28" s="197">
        <f t="shared" si="3"/>
        <v>0</v>
      </c>
      <c r="O28" s="197">
        <f t="shared" si="4"/>
        <v>46178</v>
      </c>
      <c r="P28" s="8"/>
      <c r="Q28" s="199"/>
      <c r="R28" s="199">
        <v>0.0</v>
      </c>
      <c r="S28" s="197">
        <v>0.0</v>
      </c>
      <c r="T28" s="197">
        <v>46178.0</v>
      </c>
      <c r="U28" s="8"/>
      <c r="V28" s="216"/>
      <c r="W28" s="221"/>
      <c r="X28" s="221"/>
      <c r="Y28" s="201"/>
      <c r="Z28" s="201">
        <v>0.0</v>
      </c>
    </row>
    <row r="29" ht="15.75" customHeight="1">
      <c r="A29" s="204">
        <v>46108.0</v>
      </c>
      <c r="B29" s="222" t="s">
        <v>69</v>
      </c>
      <c r="C29" s="206" t="s">
        <v>7</v>
      </c>
      <c r="D29" s="207">
        <v>46108.81366898148</v>
      </c>
      <c r="E29" s="3"/>
      <c r="F29" s="239" t="str">
        <f>IF(COUNTIF(LEAVE!A:A,H:H)&gt;0,TODAY(),"")</f>
        <v/>
      </c>
      <c r="G29" s="208" t="str">
        <f>IF(countif(TODAY!$C$14,$H$2:$H1000),today(),"")</f>
        <v/>
      </c>
      <c r="H29" s="250"/>
      <c r="I29" s="192">
        <f t="shared" si="6"/>
        <v>0</v>
      </c>
      <c r="J29" s="213"/>
      <c r="K29" s="194"/>
      <c r="L29" s="195" t="str">
        <f t="shared" ref="L29:M29" si="32">H29</f>
        <v/>
      </c>
      <c r="M29" s="196">
        <f t="shared" si="32"/>
        <v>0</v>
      </c>
      <c r="N29" s="197">
        <f t="shared" si="3"/>
        <v>0</v>
      </c>
      <c r="O29" s="197">
        <f t="shared" si="4"/>
        <v>46178</v>
      </c>
      <c r="P29" s="8"/>
      <c r="Q29" s="199"/>
      <c r="R29" s="199">
        <v>0.0</v>
      </c>
      <c r="S29" s="197">
        <v>0.0</v>
      </c>
      <c r="T29" s="197">
        <v>46178.0</v>
      </c>
      <c r="U29" s="8"/>
      <c r="V29" s="216"/>
      <c r="W29" s="221"/>
      <c r="X29" s="221"/>
      <c r="Y29" s="201"/>
      <c r="Z29" s="201"/>
    </row>
    <row r="30" ht="15.75" customHeight="1">
      <c r="A30" s="204">
        <v>46109.0</v>
      </c>
      <c r="B30" s="222" t="s">
        <v>80</v>
      </c>
      <c r="C30" s="206" t="s">
        <v>9</v>
      </c>
      <c r="D30" s="207">
        <v>46109.80453703704</v>
      </c>
      <c r="E30" s="3"/>
      <c r="F30" s="239" t="str">
        <f>IF(COUNTIF(LEAVE!A:A,H:H)&gt;0,TODAY(),"")</f>
        <v/>
      </c>
      <c r="G30" s="208" t="str">
        <f>IF(countif(TODAY!$C$14,$H$2:$H1000),today(),"")</f>
        <v/>
      </c>
      <c r="H30" s="250"/>
      <c r="I30" s="192">
        <f t="shared" si="6"/>
        <v>0</v>
      </c>
      <c r="J30" s="213"/>
      <c r="K30" s="194"/>
      <c r="L30" s="195" t="str">
        <f t="shared" ref="L30:M30" si="33">H30</f>
        <v/>
      </c>
      <c r="M30" s="196">
        <f t="shared" si="33"/>
        <v>0</v>
      </c>
      <c r="N30" s="197">
        <f t="shared" si="3"/>
        <v>0</v>
      </c>
      <c r="O30" s="197">
        <f t="shared" si="4"/>
        <v>46178</v>
      </c>
      <c r="P30" s="8"/>
      <c r="Q30" s="199" t="s">
        <v>78</v>
      </c>
      <c r="R30" s="199">
        <v>4.0</v>
      </c>
      <c r="S30" s="197">
        <v>92326.0</v>
      </c>
      <c r="T30" s="197">
        <v>92326.0</v>
      </c>
      <c r="U30" s="8"/>
      <c r="V30" s="216"/>
      <c r="W30" s="221"/>
      <c r="X30" s="221"/>
      <c r="Y30" s="201"/>
      <c r="Z30" s="201"/>
    </row>
    <row r="31" ht="15.75" customHeight="1">
      <c r="A31" s="204">
        <v>46110.0</v>
      </c>
      <c r="B31" s="222" t="s">
        <v>7</v>
      </c>
      <c r="C31" s="206" t="s">
        <v>7</v>
      </c>
      <c r="D31" s="207">
        <v>46110.84505787037</v>
      </c>
      <c r="E31" s="3"/>
      <c r="F31" s="239" t="str">
        <f>IF(COUNTIF(LEAVE!A:A,H:H)&gt;0,TODAY(),"")</f>
        <v/>
      </c>
      <c r="G31" s="208" t="str">
        <f>IF(countif(TODAY!$C$14,$H$2:$H1000),today(),"")</f>
        <v/>
      </c>
      <c r="H31" s="250"/>
      <c r="I31" s="192">
        <f t="shared" si="6"/>
        <v>0</v>
      </c>
      <c r="J31" s="213"/>
      <c r="K31" s="194"/>
      <c r="L31" s="195" t="str">
        <f t="shared" ref="L31:M31" si="34">H31</f>
        <v/>
      </c>
      <c r="M31" s="196">
        <f t="shared" si="34"/>
        <v>0</v>
      </c>
      <c r="N31" s="197">
        <f t="shared" si="3"/>
        <v>0</v>
      </c>
      <c r="O31" s="197">
        <f t="shared" si="4"/>
        <v>46178</v>
      </c>
      <c r="P31" s="8"/>
      <c r="Q31" s="199" t="s">
        <v>69</v>
      </c>
      <c r="R31" s="199">
        <v>4.0</v>
      </c>
      <c r="S31" s="197">
        <v>92336.0</v>
      </c>
      <c r="T31" s="197">
        <v>92336.0</v>
      </c>
      <c r="U31" s="8"/>
      <c r="V31" s="216"/>
      <c r="Y31" s="201"/>
      <c r="Z31" s="201"/>
    </row>
    <row r="32" ht="15.75" customHeight="1">
      <c r="A32" s="204">
        <v>46111.0</v>
      </c>
      <c r="B32" s="222" t="s">
        <v>61</v>
      </c>
      <c r="C32" s="206" t="s">
        <v>9</v>
      </c>
      <c r="D32" s="207">
        <v>46111.847280092596</v>
      </c>
      <c r="E32" s="3"/>
      <c r="F32" s="3"/>
      <c r="G32" s="3"/>
      <c r="H32" s="3"/>
      <c r="J32" s="226"/>
      <c r="K32" s="3"/>
      <c r="L32" s="3"/>
      <c r="O32" s="227"/>
      <c r="Q32" s="94"/>
      <c r="R32" s="94"/>
      <c r="S32" s="94"/>
      <c r="T32" s="94"/>
      <c r="Y32" s="201"/>
      <c r="Z32" s="201"/>
    </row>
    <row r="33" ht="15.75" customHeight="1">
      <c r="A33" s="204">
        <v>46113.0</v>
      </c>
      <c r="B33" s="222" t="s">
        <v>50</v>
      </c>
      <c r="C33" s="206" t="s">
        <v>9</v>
      </c>
      <c r="D33" s="229">
        <v>46113.81138888889</v>
      </c>
      <c r="E33" s="3"/>
      <c r="F33" s="3"/>
      <c r="G33" s="3"/>
      <c r="H33" s="3"/>
      <c r="J33" s="226"/>
      <c r="K33" s="3"/>
      <c r="L33" s="3"/>
      <c r="O33" s="227"/>
      <c r="Q33" s="94"/>
      <c r="R33" s="94"/>
      <c r="S33" s="94"/>
      <c r="T33" s="94"/>
      <c r="Y33" s="201"/>
      <c r="Z33" s="201"/>
    </row>
    <row r="34" ht="15.75" customHeight="1">
      <c r="A34" s="204">
        <v>46114.0</v>
      </c>
      <c r="B34" s="222" t="s">
        <v>9</v>
      </c>
      <c r="C34" s="223"/>
      <c r="D34" s="249"/>
      <c r="E34" s="3"/>
      <c r="F34" s="3"/>
      <c r="G34" s="3"/>
      <c r="H34" s="3"/>
      <c r="J34" s="226"/>
      <c r="K34" s="3"/>
      <c r="L34" s="3"/>
      <c r="O34" s="227"/>
      <c r="Q34" s="94"/>
      <c r="R34" s="94"/>
      <c r="S34" s="94"/>
      <c r="T34" s="94"/>
      <c r="Y34" s="201"/>
      <c r="Z34" s="201"/>
    </row>
    <row r="35" ht="15.75" customHeight="1">
      <c r="A35" s="204">
        <v>46115.0</v>
      </c>
      <c r="B35" s="222" t="s">
        <v>66</v>
      </c>
      <c r="C35" s="206" t="s">
        <v>7</v>
      </c>
      <c r="D35" s="207">
        <v>46115.82771990741</v>
      </c>
      <c r="E35" s="3"/>
      <c r="F35" s="3"/>
      <c r="G35" s="3"/>
      <c r="H35" s="3"/>
      <c r="J35" s="226"/>
      <c r="K35" s="3"/>
      <c r="L35" s="3"/>
      <c r="O35" s="227"/>
      <c r="Q35" s="94"/>
      <c r="R35" s="94"/>
      <c r="S35" s="94"/>
      <c r="T35" s="94"/>
      <c r="Y35" s="201" t="s">
        <v>92</v>
      </c>
      <c r="Z35" s="201"/>
    </row>
    <row r="36" ht="15.75" customHeight="1">
      <c r="A36" s="204">
        <v>46116.0</v>
      </c>
      <c r="B36" s="222" t="s">
        <v>73</v>
      </c>
      <c r="C36" s="206" t="s">
        <v>7</v>
      </c>
      <c r="D36" s="207">
        <v>46116.82846064815</v>
      </c>
      <c r="E36" s="3"/>
      <c r="F36" s="3"/>
      <c r="G36" s="3"/>
      <c r="H36" s="3"/>
      <c r="J36" s="226"/>
      <c r="K36" s="3"/>
      <c r="L36" s="3"/>
      <c r="O36" s="227"/>
      <c r="Q36" s="94"/>
      <c r="R36" s="94"/>
      <c r="S36" s="94"/>
      <c r="T36" s="94"/>
      <c r="Y36" s="201" t="s">
        <v>92</v>
      </c>
      <c r="Z36" s="201"/>
    </row>
    <row r="37" ht="15.75" customHeight="1">
      <c r="A37" s="204">
        <v>46117.0</v>
      </c>
      <c r="B37" s="222" t="s">
        <v>5</v>
      </c>
      <c r="C37" s="206" t="s">
        <v>5</v>
      </c>
      <c r="D37" s="225">
        <v>46117.83695601852</v>
      </c>
      <c r="E37" s="3"/>
      <c r="F37" s="3"/>
      <c r="G37" s="3"/>
      <c r="H37" s="3"/>
      <c r="J37" s="226"/>
      <c r="K37" s="3"/>
      <c r="L37" s="3"/>
      <c r="O37" s="227"/>
      <c r="Q37" s="94"/>
      <c r="R37" s="94"/>
      <c r="S37" s="94"/>
      <c r="T37" s="94"/>
      <c r="Y37" s="201" t="s">
        <v>92</v>
      </c>
      <c r="Z37" s="201"/>
    </row>
    <row r="38" ht="15.75" customHeight="1">
      <c r="A38" s="204">
        <v>46118.0</v>
      </c>
      <c r="B38" s="222" t="s">
        <v>49</v>
      </c>
      <c r="C38" s="206" t="s">
        <v>7</v>
      </c>
      <c r="D38" s="225">
        <v>46118.809166666666</v>
      </c>
      <c r="E38" s="3"/>
      <c r="F38" s="3"/>
      <c r="G38" s="3"/>
      <c r="H38" s="3"/>
      <c r="J38" s="226"/>
      <c r="K38" s="3"/>
      <c r="L38" s="3"/>
      <c r="O38" s="227"/>
      <c r="Q38" s="94"/>
      <c r="R38" s="94"/>
      <c r="S38" s="94"/>
      <c r="T38" s="94"/>
      <c r="Y38" s="94" t="s">
        <v>92</v>
      </c>
    </row>
    <row r="39" ht="15.75" customHeight="1">
      <c r="A39" s="204">
        <v>46119.0</v>
      </c>
      <c r="B39" s="222" t="s">
        <v>52</v>
      </c>
      <c r="C39" s="206" t="s">
        <v>5</v>
      </c>
      <c r="D39" s="225">
        <v>46119.80671296296</v>
      </c>
      <c r="E39" s="3"/>
      <c r="F39" s="3"/>
      <c r="G39" s="3"/>
      <c r="H39" s="3"/>
      <c r="J39" s="226"/>
      <c r="K39" s="3"/>
      <c r="L39" s="3"/>
      <c r="O39" s="227"/>
      <c r="Q39" s="94"/>
      <c r="R39" s="94"/>
      <c r="S39" s="94"/>
      <c r="T39" s="94"/>
      <c r="Y39" s="94" t="s">
        <v>92</v>
      </c>
    </row>
    <row r="40" ht="15.75" customHeight="1">
      <c r="A40" s="204">
        <v>46120.0</v>
      </c>
      <c r="B40" s="222" t="s">
        <v>63</v>
      </c>
      <c r="C40" s="206" t="s">
        <v>9</v>
      </c>
      <c r="D40" s="225">
        <v>46120.81340277778</v>
      </c>
      <c r="E40" s="3"/>
      <c r="F40" s="3"/>
      <c r="G40" s="3"/>
      <c r="H40" s="3"/>
      <c r="J40" s="226"/>
      <c r="K40" s="3"/>
      <c r="L40" s="3"/>
      <c r="O40" s="227"/>
      <c r="Q40" s="94"/>
      <c r="R40" s="94"/>
      <c r="S40" s="94"/>
      <c r="T40" s="94"/>
      <c r="Y40" s="94" t="s">
        <v>92</v>
      </c>
    </row>
    <row r="41" ht="15.75" customHeight="1">
      <c r="A41" s="204">
        <v>46121.0</v>
      </c>
      <c r="B41" s="222" t="s">
        <v>70</v>
      </c>
      <c r="C41" s="206" t="s">
        <v>3</v>
      </c>
      <c r="D41" s="225">
        <v>46121.83675925926</v>
      </c>
      <c r="E41" s="3"/>
      <c r="F41" s="3"/>
      <c r="G41" s="3"/>
      <c r="H41" s="3"/>
      <c r="J41" s="226"/>
      <c r="K41" s="3"/>
      <c r="L41" s="3"/>
      <c r="O41" s="227"/>
      <c r="Q41" s="94"/>
      <c r="R41" s="94"/>
      <c r="S41" s="94"/>
      <c r="T41" s="94"/>
      <c r="Y41" s="94" t="s">
        <v>92</v>
      </c>
    </row>
    <row r="42" ht="15.75" customHeight="1">
      <c r="A42" s="204">
        <v>46121.0</v>
      </c>
      <c r="B42" s="222" t="s">
        <v>53</v>
      </c>
      <c r="C42" s="223"/>
      <c r="D42" s="224"/>
      <c r="E42" s="3"/>
      <c r="F42" s="3"/>
      <c r="G42" s="3"/>
      <c r="H42" s="3"/>
      <c r="J42" s="226"/>
      <c r="K42" s="3"/>
      <c r="L42" s="3"/>
      <c r="O42" s="227"/>
      <c r="Q42" s="94"/>
      <c r="R42" s="94"/>
      <c r="S42" s="94"/>
      <c r="T42" s="94"/>
      <c r="Y42" s="94" t="s">
        <v>92</v>
      </c>
    </row>
    <row r="43" ht="15.75" customHeight="1">
      <c r="A43" s="204">
        <v>46122.0</v>
      </c>
      <c r="B43" s="222"/>
      <c r="C43" s="206" t="s">
        <v>9</v>
      </c>
      <c r="D43" s="225">
        <v>46122.82074074074</v>
      </c>
      <c r="E43" s="3"/>
      <c r="F43" s="3"/>
      <c r="G43" s="3"/>
      <c r="H43" s="3"/>
      <c r="J43" s="226"/>
      <c r="K43" s="3"/>
      <c r="L43" s="3"/>
      <c r="O43" s="227"/>
      <c r="Q43" s="94"/>
      <c r="R43" s="94"/>
      <c r="S43" s="94"/>
      <c r="T43" s="94"/>
      <c r="Y43" s="94" t="s">
        <v>92</v>
      </c>
    </row>
    <row r="44" ht="15.75" customHeight="1">
      <c r="A44" s="204">
        <v>46123.0</v>
      </c>
      <c r="B44" s="222"/>
      <c r="C44" s="206" t="s">
        <v>9</v>
      </c>
      <c r="D44" s="225">
        <v>46123.82802083333</v>
      </c>
      <c r="E44" s="3"/>
      <c r="F44" s="3"/>
      <c r="G44" s="3"/>
      <c r="H44" s="3"/>
      <c r="J44" s="226"/>
      <c r="K44" s="3"/>
      <c r="L44" s="3"/>
      <c r="O44" s="227"/>
      <c r="Q44" s="94"/>
      <c r="R44" s="94"/>
      <c r="S44" s="94"/>
      <c r="T44" s="94"/>
      <c r="Y44" s="94" t="s">
        <v>92</v>
      </c>
    </row>
    <row r="45" ht="15.75" customHeight="1">
      <c r="A45" s="204">
        <v>46124.0</v>
      </c>
      <c r="B45" s="222" t="s">
        <v>62</v>
      </c>
      <c r="C45" s="206" t="s">
        <v>5</v>
      </c>
      <c r="D45" s="225">
        <v>46124.842835648145</v>
      </c>
      <c r="E45" s="3"/>
      <c r="F45" s="3"/>
      <c r="G45" s="3"/>
      <c r="H45" s="3"/>
      <c r="J45" s="226"/>
      <c r="K45" s="3"/>
      <c r="L45" s="3"/>
      <c r="O45" s="227"/>
      <c r="Q45" s="94"/>
      <c r="R45" s="94"/>
      <c r="S45" s="94"/>
      <c r="T45" s="94"/>
      <c r="Y45" s="94" t="s">
        <v>92</v>
      </c>
    </row>
    <row r="46" ht="15.75" customHeight="1">
      <c r="A46" s="204">
        <v>46125.0</v>
      </c>
      <c r="B46" s="222" t="s">
        <v>78</v>
      </c>
      <c r="C46" s="206" t="s">
        <v>7</v>
      </c>
      <c r="D46" s="225">
        <v>46125.84017361111</v>
      </c>
      <c r="E46" s="3"/>
      <c r="F46" s="3"/>
      <c r="G46" s="3"/>
      <c r="H46" s="3"/>
      <c r="J46" s="226"/>
      <c r="K46" s="3"/>
      <c r="L46" s="3"/>
      <c r="O46" s="227"/>
      <c r="Q46" s="94"/>
      <c r="R46" s="94"/>
      <c r="S46" s="94"/>
      <c r="T46" s="94"/>
    </row>
    <row r="47" ht="15.75" customHeight="1">
      <c r="A47" s="204">
        <v>46126.0</v>
      </c>
      <c r="B47" s="222" t="s">
        <v>57</v>
      </c>
      <c r="C47" s="206" t="s">
        <v>5</v>
      </c>
      <c r="D47" s="229">
        <v>46126.82603009259</v>
      </c>
      <c r="E47" s="3"/>
      <c r="F47" s="3"/>
      <c r="G47" s="3"/>
      <c r="H47" s="3"/>
      <c r="J47" s="226"/>
      <c r="K47" s="3"/>
      <c r="L47" s="3"/>
      <c r="O47" s="227"/>
      <c r="Q47" s="94"/>
      <c r="R47" s="94"/>
      <c r="S47" s="94"/>
      <c r="T47" s="94"/>
    </row>
    <row r="48" ht="15.75" customHeight="1">
      <c r="A48" s="204">
        <v>46127.0</v>
      </c>
      <c r="B48" s="222" t="s">
        <v>69</v>
      </c>
      <c r="C48" s="206" t="s">
        <v>7</v>
      </c>
      <c r="D48" s="229">
        <v>46127.841099537036</v>
      </c>
      <c r="E48" s="3"/>
      <c r="F48" s="3"/>
      <c r="G48" s="3"/>
      <c r="H48" s="3"/>
      <c r="J48" s="226"/>
      <c r="K48" s="3"/>
      <c r="L48" s="3"/>
      <c r="O48" s="227"/>
      <c r="Q48" s="94"/>
      <c r="R48" s="94"/>
      <c r="S48" s="94"/>
      <c r="T48" s="94"/>
    </row>
    <row r="49" ht="15.75" customHeight="1">
      <c r="A49" s="204">
        <v>46128.0</v>
      </c>
      <c r="B49" s="222" t="s">
        <v>47</v>
      </c>
      <c r="C49" s="206" t="s">
        <v>9</v>
      </c>
      <c r="D49" s="207">
        <v>46128.8094212963</v>
      </c>
      <c r="E49" s="3"/>
      <c r="F49" s="3"/>
      <c r="G49" s="3"/>
      <c r="H49" s="3"/>
      <c r="J49" s="226"/>
      <c r="K49" s="3"/>
      <c r="L49" s="3"/>
      <c r="O49" s="227"/>
      <c r="Q49" s="94"/>
      <c r="R49" s="94"/>
      <c r="S49" s="94"/>
      <c r="T49" s="94"/>
    </row>
    <row r="50" ht="15.75" customHeight="1">
      <c r="A50" s="204">
        <v>46129.0</v>
      </c>
      <c r="B50" s="222" t="s">
        <v>54</v>
      </c>
      <c r="C50" s="206" t="s">
        <v>9</v>
      </c>
      <c r="D50" s="207">
        <v>46129.83934027778</v>
      </c>
      <c r="E50" s="3"/>
      <c r="F50" s="3"/>
      <c r="G50" s="3"/>
      <c r="H50" s="3"/>
      <c r="J50" s="226"/>
      <c r="K50" s="3"/>
      <c r="L50" s="3"/>
      <c r="O50" s="227"/>
      <c r="Q50" s="94"/>
      <c r="R50" s="94"/>
      <c r="S50" s="94"/>
      <c r="T50" s="94"/>
    </row>
    <row r="51" ht="15.75" customHeight="1">
      <c r="A51" s="204">
        <v>46130.0</v>
      </c>
      <c r="B51" s="222" t="s">
        <v>65</v>
      </c>
      <c r="C51" s="206" t="s">
        <v>9</v>
      </c>
      <c r="D51" s="207">
        <v>46130.83546296296</v>
      </c>
      <c r="E51" s="3"/>
      <c r="F51" s="3"/>
      <c r="G51" s="3"/>
      <c r="H51" s="3"/>
      <c r="J51" s="226"/>
      <c r="K51" s="3"/>
      <c r="L51" s="3"/>
      <c r="O51" s="227"/>
      <c r="Q51" s="94"/>
      <c r="R51" s="94"/>
      <c r="S51" s="94"/>
      <c r="T51" s="94"/>
    </row>
    <row r="52" ht="15.75" customHeight="1">
      <c r="A52" s="204">
        <v>46133.0</v>
      </c>
      <c r="B52" s="222" t="s">
        <v>59</v>
      </c>
      <c r="C52" s="206" t="s">
        <v>9</v>
      </c>
      <c r="D52" s="207">
        <v>46133.807905092595</v>
      </c>
      <c r="E52" s="3"/>
      <c r="F52" s="3"/>
      <c r="G52" s="3"/>
      <c r="H52" s="3"/>
      <c r="J52" s="226"/>
      <c r="K52" s="3"/>
      <c r="L52" s="3"/>
      <c r="O52" s="227"/>
      <c r="Q52" s="94"/>
      <c r="R52" s="94"/>
      <c r="S52" s="94"/>
      <c r="T52" s="94"/>
    </row>
    <row r="53" ht="15.75" customHeight="1">
      <c r="A53" s="204">
        <v>46134.0</v>
      </c>
      <c r="B53" s="222" t="s">
        <v>80</v>
      </c>
      <c r="C53" s="206" t="s">
        <v>5</v>
      </c>
      <c r="D53" s="207">
        <v>46134.83877314815</v>
      </c>
      <c r="E53" s="3"/>
      <c r="F53" s="3"/>
      <c r="G53" s="3"/>
      <c r="H53" s="3"/>
      <c r="J53" s="226"/>
      <c r="K53" s="3"/>
      <c r="L53" s="3"/>
      <c r="O53" s="227"/>
      <c r="Q53" s="94"/>
      <c r="R53" s="94"/>
      <c r="S53" s="94"/>
      <c r="T53" s="94"/>
    </row>
    <row r="54" ht="15.75" customHeight="1">
      <c r="A54" s="204">
        <v>46136.0</v>
      </c>
      <c r="B54" s="222" t="s">
        <v>7</v>
      </c>
      <c r="C54" s="206" t="s">
        <v>9</v>
      </c>
      <c r="D54" s="207">
        <v>46136.833553240744</v>
      </c>
      <c r="E54" s="3"/>
      <c r="F54" s="3"/>
      <c r="G54" s="3"/>
      <c r="H54" s="3"/>
      <c r="J54" s="226"/>
      <c r="K54" s="3"/>
      <c r="L54" s="3"/>
      <c r="O54" s="227"/>
      <c r="Q54" s="94"/>
      <c r="R54" s="94"/>
      <c r="S54" s="94"/>
      <c r="T54" s="94"/>
    </row>
    <row r="55" ht="15.75" customHeight="1">
      <c r="A55" s="204">
        <v>46137.0</v>
      </c>
      <c r="B55" s="222" t="s">
        <v>61</v>
      </c>
      <c r="C55" s="206" t="s">
        <v>5</v>
      </c>
      <c r="D55" s="207">
        <v>46137.84018518519</v>
      </c>
      <c r="E55" s="3"/>
      <c r="F55" s="3"/>
      <c r="G55" s="3"/>
      <c r="H55" s="3"/>
      <c r="J55" s="226"/>
      <c r="K55" s="3"/>
      <c r="L55" s="3"/>
      <c r="O55" s="227"/>
      <c r="Q55" s="94"/>
      <c r="R55" s="94"/>
      <c r="S55" s="94"/>
      <c r="T55" s="94"/>
    </row>
    <row r="56" ht="15.75" customHeight="1">
      <c r="A56" s="204">
        <v>46138.0</v>
      </c>
      <c r="B56" s="222" t="s">
        <v>66</v>
      </c>
      <c r="C56" s="206" t="s">
        <v>9</v>
      </c>
      <c r="D56" s="207">
        <v>46138.83490740741</v>
      </c>
      <c r="E56" s="3"/>
      <c r="F56" s="3"/>
      <c r="G56" s="3"/>
      <c r="H56" s="3"/>
      <c r="J56" s="226"/>
      <c r="K56" s="3"/>
      <c r="L56" s="3"/>
      <c r="O56" s="227"/>
      <c r="Q56" s="94"/>
      <c r="R56" s="94"/>
      <c r="S56" s="94"/>
      <c r="T56" s="94"/>
    </row>
    <row r="57" ht="15.75" customHeight="1">
      <c r="A57" s="204">
        <v>46139.0</v>
      </c>
      <c r="B57" s="222" t="s">
        <v>50</v>
      </c>
      <c r="C57" s="206" t="s">
        <v>9</v>
      </c>
      <c r="D57" s="207">
        <v>46139.82487268518</v>
      </c>
      <c r="E57" s="3"/>
      <c r="F57" s="3"/>
      <c r="G57" s="3"/>
      <c r="H57" s="3"/>
      <c r="J57" s="226"/>
      <c r="K57" s="3"/>
      <c r="L57" s="3"/>
      <c r="O57" s="227"/>
      <c r="Q57" s="94"/>
      <c r="R57" s="94"/>
      <c r="S57" s="94"/>
      <c r="T57" s="94"/>
    </row>
    <row r="58" ht="15.75" customHeight="1">
      <c r="A58" s="204">
        <v>46140.0</v>
      </c>
      <c r="B58" s="222" t="s">
        <v>5</v>
      </c>
      <c r="C58" s="206" t="s">
        <v>9</v>
      </c>
      <c r="D58" s="207">
        <v>46140.82020833333</v>
      </c>
      <c r="E58" s="3"/>
      <c r="F58" s="3"/>
      <c r="G58" s="3"/>
      <c r="H58" s="3"/>
      <c r="J58" s="226"/>
      <c r="K58" s="3"/>
      <c r="L58" s="3"/>
      <c r="O58" s="227"/>
      <c r="Q58" s="94"/>
      <c r="R58" s="94"/>
      <c r="S58" s="94"/>
      <c r="T58" s="94"/>
    </row>
    <row r="59" ht="15.75" customHeight="1">
      <c r="A59" s="204">
        <v>46141.0</v>
      </c>
      <c r="B59" s="222" t="s">
        <v>73</v>
      </c>
      <c r="C59" s="206" t="s">
        <v>7</v>
      </c>
      <c r="D59" s="207">
        <v>46141.837685185186</v>
      </c>
      <c r="E59" s="3"/>
      <c r="F59" s="3"/>
      <c r="G59" s="3"/>
      <c r="H59" s="3"/>
      <c r="J59" s="226"/>
      <c r="K59" s="3"/>
      <c r="L59" s="3"/>
      <c r="O59" s="227"/>
      <c r="Q59" s="94"/>
      <c r="R59" s="94"/>
      <c r="S59" s="94"/>
      <c r="T59" s="94"/>
    </row>
    <row r="60" ht="15.75" customHeight="1">
      <c r="A60" s="204">
        <v>46142.0</v>
      </c>
      <c r="B60" s="222" t="s">
        <v>9</v>
      </c>
      <c r="C60" s="206" t="s">
        <v>9</v>
      </c>
      <c r="D60" s="207">
        <v>46142.82871527778</v>
      </c>
      <c r="E60" s="3"/>
      <c r="F60" s="3"/>
      <c r="G60" s="3"/>
      <c r="H60" s="3"/>
      <c r="J60" s="226"/>
      <c r="K60" s="3"/>
      <c r="L60" s="3"/>
      <c r="O60" s="227"/>
      <c r="Q60" s="94"/>
      <c r="R60" s="94"/>
      <c r="S60" s="94"/>
      <c r="T60" s="94"/>
    </row>
    <row r="61" ht="15.75" customHeight="1">
      <c r="A61" s="204">
        <v>46143.0</v>
      </c>
      <c r="B61" s="222" t="s">
        <v>49</v>
      </c>
      <c r="C61" s="206" t="s">
        <v>5</v>
      </c>
      <c r="D61" s="207">
        <v>46143.833599537036</v>
      </c>
      <c r="E61" s="3"/>
      <c r="F61" s="3"/>
      <c r="G61" s="3"/>
      <c r="H61" s="3"/>
      <c r="J61" s="226"/>
      <c r="K61" s="3"/>
      <c r="L61" s="3"/>
      <c r="O61" s="227"/>
      <c r="Q61" s="94"/>
      <c r="R61" s="94"/>
      <c r="S61" s="94"/>
      <c r="T61" s="94"/>
    </row>
    <row r="62" ht="15.75" customHeight="1">
      <c r="A62" s="204">
        <v>46144.0</v>
      </c>
      <c r="B62" s="222" t="s">
        <v>52</v>
      </c>
      <c r="C62" s="206" t="s">
        <v>7</v>
      </c>
      <c r="D62" s="207">
        <v>46144.82865740741</v>
      </c>
      <c r="E62" s="3"/>
      <c r="F62" s="3"/>
      <c r="G62" s="3"/>
      <c r="H62" s="3"/>
      <c r="J62" s="226"/>
      <c r="K62" s="3"/>
      <c r="L62" s="3"/>
      <c r="O62" s="227"/>
      <c r="Q62" s="94"/>
      <c r="R62" s="94"/>
      <c r="S62" s="94"/>
      <c r="T62" s="94"/>
    </row>
    <row r="63" ht="15.75" customHeight="1">
      <c r="A63" s="204">
        <v>46145.0</v>
      </c>
      <c r="B63" s="222" t="s">
        <v>53</v>
      </c>
      <c r="C63" s="206" t="s">
        <v>5</v>
      </c>
      <c r="D63" s="207">
        <v>46145.834548611114</v>
      </c>
      <c r="E63" s="3"/>
      <c r="F63" s="3"/>
      <c r="G63" s="3"/>
      <c r="H63" s="3"/>
      <c r="J63" s="226"/>
      <c r="K63" s="3"/>
      <c r="L63" s="3"/>
      <c r="O63" s="227"/>
      <c r="Q63" s="94"/>
      <c r="R63" s="94"/>
      <c r="S63" s="94"/>
      <c r="T63" s="94"/>
    </row>
    <row r="64" ht="15.75" customHeight="1">
      <c r="A64" s="204">
        <v>46146.0</v>
      </c>
      <c r="B64" s="222" t="s">
        <v>63</v>
      </c>
      <c r="C64" s="206" t="s">
        <v>9</v>
      </c>
      <c r="D64" s="207">
        <v>46146.827256944445</v>
      </c>
      <c r="E64" s="3"/>
      <c r="F64" s="3"/>
      <c r="G64" s="3"/>
      <c r="H64" s="3"/>
      <c r="J64" s="226"/>
      <c r="K64" s="3"/>
      <c r="L64" s="3"/>
      <c r="O64" s="227"/>
      <c r="Q64" s="94"/>
      <c r="R64" s="94"/>
      <c r="S64" s="94"/>
      <c r="T64" s="94"/>
    </row>
    <row r="65" ht="15.75" customHeight="1">
      <c r="A65" s="204">
        <v>46147.0</v>
      </c>
      <c r="B65" s="222" t="s">
        <v>70</v>
      </c>
      <c r="C65" s="206" t="s">
        <v>7</v>
      </c>
      <c r="D65" s="207">
        <v>46147.848495370374</v>
      </c>
      <c r="E65" s="3"/>
      <c r="F65" s="3"/>
      <c r="G65" s="3"/>
      <c r="H65" s="3"/>
      <c r="J65" s="226"/>
      <c r="K65" s="3"/>
      <c r="L65" s="3"/>
      <c r="O65" s="227"/>
      <c r="Q65" s="94"/>
      <c r="R65" s="94"/>
      <c r="S65" s="94"/>
      <c r="T65" s="94"/>
    </row>
    <row r="66" ht="15.75" customHeight="1">
      <c r="A66" s="204">
        <v>46148.0</v>
      </c>
      <c r="B66" s="222" t="s">
        <v>62</v>
      </c>
      <c r="C66" s="206" t="s">
        <v>7</v>
      </c>
      <c r="D66" s="207">
        <v>46148.83146990741</v>
      </c>
      <c r="E66" s="3"/>
      <c r="F66" s="3"/>
      <c r="G66" s="3"/>
      <c r="H66" s="3"/>
      <c r="J66" s="226"/>
      <c r="K66" s="3"/>
      <c r="L66" s="3"/>
      <c r="O66" s="227"/>
      <c r="Q66" s="94"/>
      <c r="R66" s="94"/>
      <c r="S66" s="94"/>
      <c r="T66" s="94"/>
    </row>
    <row r="67" ht="15.75" customHeight="1">
      <c r="A67" s="204">
        <v>46149.0</v>
      </c>
      <c r="B67" s="222" t="s">
        <v>78</v>
      </c>
      <c r="C67" s="206" t="s">
        <v>7</v>
      </c>
      <c r="D67" s="207">
        <v>46149.828125</v>
      </c>
      <c r="E67" s="3"/>
      <c r="F67" s="3"/>
      <c r="G67" s="3"/>
      <c r="H67" s="3"/>
      <c r="J67" s="226"/>
      <c r="K67" s="3"/>
      <c r="L67" s="3"/>
      <c r="O67" s="227"/>
      <c r="Q67" s="94"/>
      <c r="R67" s="94"/>
      <c r="S67" s="94"/>
      <c r="T67" s="94"/>
    </row>
    <row r="68" ht="15.75" customHeight="1">
      <c r="A68" s="204">
        <v>46151.0</v>
      </c>
      <c r="B68" s="222"/>
      <c r="C68" s="206" t="s">
        <v>9</v>
      </c>
      <c r="D68" s="207">
        <v>46151.83892361111</v>
      </c>
      <c r="E68" s="3"/>
      <c r="F68" s="3"/>
      <c r="G68" s="3"/>
      <c r="H68" s="3"/>
      <c r="J68" s="226"/>
      <c r="K68" s="3"/>
      <c r="L68" s="3"/>
      <c r="O68" s="227"/>
      <c r="Q68" s="94"/>
      <c r="R68" s="94"/>
      <c r="S68" s="94"/>
      <c r="T68" s="94"/>
    </row>
    <row r="69" ht="15.75" customHeight="1">
      <c r="A69" s="204">
        <v>46152.0</v>
      </c>
      <c r="B69" s="222" t="s">
        <v>67</v>
      </c>
      <c r="C69" s="206" t="s">
        <v>7</v>
      </c>
      <c r="D69" s="207">
        <v>46152.822962962964</v>
      </c>
      <c r="E69" s="3"/>
      <c r="F69" s="3"/>
      <c r="G69" s="3"/>
      <c r="H69" s="3"/>
      <c r="J69" s="226"/>
      <c r="K69" s="3"/>
      <c r="L69" s="3"/>
      <c r="O69" s="227"/>
      <c r="Q69" s="94"/>
      <c r="R69" s="94"/>
      <c r="S69" s="94"/>
      <c r="T69" s="94"/>
    </row>
    <row r="70" ht="15.75" customHeight="1">
      <c r="A70" s="204">
        <v>46153.0</v>
      </c>
      <c r="B70" s="222"/>
      <c r="C70" s="206" t="s">
        <v>9</v>
      </c>
      <c r="D70" s="207">
        <v>46153.81291666667</v>
      </c>
      <c r="E70" s="3"/>
      <c r="F70" s="3"/>
      <c r="G70" s="3"/>
      <c r="H70" s="3"/>
      <c r="J70" s="226"/>
      <c r="K70" s="3"/>
      <c r="L70" s="3"/>
      <c r="O70" s="227"/>
      <c r="Q70" s="94"/>
      <c r="R70" s="94"/>
      <c r="S70" s="94"/>
      <c r="T70" s="94"/>
    </row>
    <row r="71" ht="15.75" customHeight="1">
      <c r="A71" s="204">
        <v>46154.0</v>
      </c>
      <c r="B71" s="222" t="s">
        <v>58</v>
      </c>
      <c r="C71" s="206" t="s">
        <v>9</v>
      </c>
      <c r="D71" s="207">
        <v>46154.817025462966</v>
      </c>
      <c r="E71" s="3"/>
      <c r="F71" s="3"/>
      <c r="G71" s="3"/>
      <c r="H71" s="3"/>
      <c r="J71" s="226"/>
      <c r="K71" s="3"/>
      <c r="L71" s="3"/>
      <c r="O71" s="227"/>
      <c r="Q71" s="94"/>
      <c r="R71" s="94"/>
      <c r="S71" s="94"/>
      <c r="T71" s="94"/>
    </row>
    <row r="72" ht="15.75" customHeight="1">
      <c r="A72" s="204">
        <v>46155.0</v>
      </c>
      <c r="B72" s="222" t="s">
        <v>57</v>
      </c>
      <c r="C72" s="206" t="s">
        <v>5</v>
      </c>
      <c r="D72" s="207">
        <v>46155.83440972222</v>
      </c>
      <c r="E72" s="3"/>
      <c r="F72" s="3"/>
      <c r="G72" s="3"/>
      <c r="H72" s="3"/>
      <c r="J72" s="226"/>
      <c r="K72" s="3"/>
      <c r="L72" s="3"/>
      <c r="O72" s="227"/>
      <c r="Q72" s="94"/>
      <c r="R72" s="94"/>
      <c r="S72" s="94"/>
      <c r="T72" s="94"/>
    </row>
    <row r="73" ht="15.75" customHeight="1">
      <c r="A73" s="204">
        <v>46156.0</v>
      </c>
      <c r="B73" s="222" t="s">
        <v>54</v>
      </c>
      <c r="C73" s="206" t="s">
        <v>9</v>
      </c>
      <c r="D73" s="207">
        <v>46156.82958333333</v>
      </c>
      <c r="E73" s="3"/>
      <c r="F73" s="3"/>
      <c r="G73" s="3"/>
      <c r="H73" s="3"/>
      <c r="J73" s="226"/>
      <c r="K73" s="3"/>
      <c r="L73" s="3"/>
      <c r="O73" s="227"/>
      <c r="Q73" s="94"/>
      <c r="R73" s="94"/>
      <c r="S73" s="94"/>
      <c r="T73" s="94"/>
    </row>
    <row r="74" ht="15.75" customHeight="1">
      <c r="A74" s="204">
        <v>46157.0</v>
      </c>
      <c r="B74" s="222" t="s">
        <v>65</v>
      </c>
      <c r="C74" s="206" t="s">
        <v>9</v>
      </c>
      <c r="D74" s="207">
        <v>46157.81</v>
      </c>
      <c r="E74" s="3"/>
      <c r="F74" s="3"/>
      <c r="G74" s="3"/>
      <c r="H74" s="3"/>
      <c r="J74" s="226"/>
      <c r="K74" s="3"/>
      <c r="L74" s="3"/>
      <c r="O74" s="227"/>
      <c r="Q74" s="94"/>
      <c r="R74" s="94"/>
      <c r="S74" s="94"/>
      <c r="T74" s="94"/>
    </row>
    <row r="75" ht="15.75" customHeight="1">
      <c r="A75" s="204">
        <v>46158.0</v>
      </c>
      <c r="B75" s="222" t="s">
        <v>47</v>
      </c>
      <c r="C75" s="206" t="s">
        <v>7</v>
      </c>
      <c r="D75" s="207">
        <v>46158.83762731482</v>
      </c>
      <c r="E75" s="3"/>
      <c r="F75" s="3"/>
      <c r="G75" s="3"/>
      <c r="H75" s="3"/>
      <c r="J75" s="226"/>
      <c r="K75" s="3"/>
      <c r="L75" s="3"/>
      <c r="O75" s="227"/>
      <c r="Q75" s="94"/>
      <c r="R75" s="94"/>
      <c r="S75" s="94"/>
      <c r="T75" s="94"/>
    </row>
    <row r="76" ht="15.75" customHeight="1">
      <c r="A76" s="204">
        <v>46159.0</v>
      </c>
      <c r="B76" s="222" t="s">
        <v>69</v>
      </c>
      <c r="C76" s="206" t="s">
        <v>7</v>
      </c>
      <c r="D76" s="207">
        <v>46159.84265046296</v>
      </c>
      <c r="E76" s="3"/>
      <c r="F76" s="3"/>
      <c r="G76" s="3"/>
      <c r="H76" s="3"/>
      <c r="J76" s="226"/>
      <c r="K76" s="3"/>
      <c r="L76" s="3"/>
      <c r="O76" s="227"/>
      <c r="Q76" s="94"/>
      <c r="R76" s="94"/>
      <c r="S76" s="94"/>
      <c r="T76" s="94"/>
    </row>
    <row r="77" ht="15.75" customHeight="1">
      <c r="A77" s="204">
        <v>46160.0</v>
      </c>
      <c r="B77" s="222" t="s">
        <v>59</v>
      </c>
      <c r="C77" s="206" t="s">
        <v>7</v>
      </c>
      <c r="D77" s="207">
        <v>46160.831724537034</v>
      </c>
      <c r="E77" s="3"/>
      <c r="F77" s="3"/>
      <c r="G77" s="3"/>
      <c r="H77" s="3"/>
      <c r="J77" s="226"/>
      <c r="K77" s="3"/>
      <c r="L77" s="3"/>
      <c r="O77" s="227"/>
      <c r="Q77" s="94"/>
      <c r="R77" s="94"/>
      <c r="S77" s="94"/>
      <c r="T77" s="94"/>
    </row>
    <row r="78" ht="15.75" customHeight="1">
      <c r="A78" s="204">
        <v>46161.0</v>
      </c>
      <c r="B78" s="222" t="s">
        <v>80</v>
      </c>
      <c r="C78" s="206" t="s">
        <v>7</v>
      </c>
      <c r="D78" s="207">
        <v>46161.82755787037</v>
      </c>
      <c r="E78" s="3"/>
      <c r="F78" s="3"/>
      <c r="G78" s="3"/>
      <c r="H78" s="3"/>
      <c r="J78" s="226"/>
      <c r="K78" s="3"/>
      <c r="L78" s="3"/>
      <c r="O78" s="227"/>
      <c r="Q78" s="94"/>
      <c r="R78" s="94"/>
      <c r="S78" s="94"/>
      <c r="T78" s="94"/>
    </row>
    <row r="79" ht="15.75" customHeight="1">
      <c r="A79" s="204">
        <v>46162.0</v>
      </c>
      <c r="B79" s="222" t="s">
        <v>7</v>
      </c>
      <c r="C79" s="206" t="s">
        <v>9</v>
      </c>
      <c r="D79" s="207">
        <v>46162.810115740744</v>
      </c>
      <c r="E79" s="3"/>
      <c r="F79" s="3"/>
      <c r="G79" s="3"/>
      <c r="H79" s="3"/>
      <c r="J79" s="226"/>
      <c r="K79" s="3"/>
      <c r="L79" s="3"/>
      <c r="O79" s="227"/>
      <c r="Q79" s="94"/>
      <c r="R79" s="94"/>
      <c r="S79" s="94"/>
      <c r="T79" s="94"/>
    </row>
    <row r="80" ht="15.75" customHeight="1">
      <c r="A80" s="204">
        <v>46163.0</v>
      </c>
      <c r="B80" s="222" t="s">
        <v>9</v>
      </c>
      <c r="C80" s="206" t="s">
        <v>7</v>
      </c>
      <c r="D80" s="207">
        <v>46163.82914351852</v>
      </c>
      <c r="E80" s="3"/>
      <c r="F80" s="3"/>
      <c r="G80" s="3"/>
      <c r="H80" s="3"/>
      <c r="J80" s="226"/>
      <c r="K80" s="3"/>
      <c r="L80" s="3"/>
      <c r="O80" s="227"/>
      <c r="Q80" s="94"/>
      <c r="R80" s="94"/>
      <c r="S80" s="94"/>
      <c r="T80" s="94"/>
    </row>
    <row r="81" ht="15.75" customHeight="1">
      <c r="A81" s="204">
        <v>46164.0</v>
      </c>
      <c r="B81" s="222" t="s">
        <v>58</v>
      </c>
      <c r="C81" s="206" t="s">
        <v>7</v>
      </c>
      <c r="D81" s="207">
        <v>46164.82068287037</v>
      </c>
      <c r="E81" s="3"/>
      <c r="F81" s="3"/>
      <c r="G81" s="3"/>
      <c r="H81" s="3"/>
      <c r="J81" s="226"/>
      <c r="K81" s="3"/>
      <c r="L81" s="3"/>
      <c r="O81" s="227"/>
      <c r="Q81" s="94"/>
      <c r="R81" s="94"/>
      <c r="S81" s="94"/>
      <c r="T81" s="94"/>
    </row>
    <row r="82" ht="15.75" customHeight="1">
      <c r="A82" s="204">
        <v>46165.0</v>
      </c>
      <c r="B82" s="222" t="s">
        <v>61</v>
      </c>
      <c r="C82" s="206" t="s">
        <v>7</v>
      </c>
      <c r="D82" s="207">
        <v>46165.82802083333</v>
      </c>
      <c r="E82" s="3"/>
      <c r="F82" s="3"/>
      <c r="G82" s="3"/>
      <c r="H82" s="3"/>
      <c r="J82" s="226"/>
      <c r="K82" s="3"/>
      <c r="L82" s="3"/>
      <c r="O82" s="227"/>
      <c r="Q82" s="94"/>
      <c r="R82" s="94"/>
      <c r="S82" s="94"/>
      <c r="T82" s="94"/>
    </row>
    <row r="83" ht="15.75" customHeight="1">
      <c r="A83" s="204">
        <v>46166.0</v>
      </c>
      <c r="B83" s="222" t="s">
        <v>66</v>
      </c>
      <c r="C83" s="206" t="s">
        <v>7</v>
      </c>
      <c r="D83" s="207">
        <v>46166.81003472222</v>
      </c>
      <c r="E83" s="3"/>
      <c r="F83" s="3"/>
      <c r="G83" s="3"/>
      <c r="H83" s="3"/>
      <c r="J83" s="226"/>
      <c r="K83" s="3"/>
      <c r="L83" s="3"/>
      <c r="O83" s="227"/>
      <c r="Q83" s="94"/>
      <c r="R83" s="94"/>
      <c r="S83" s="94"/>
      <c r="T83" s="94"/>
    </row>
    <row r="84" ht="15.75" customHeight="1">
      <c r="A84" s="204">
        <v>46167.0</v>
      </c>
      <c r="B84" s="222" t="s">
        <v>50</v>
      </c>
      <c r="C84" s="206" t="s">
        <v>5</v>
      </c>
      <c r="D84" s="207">
        <v>46167.846030092594</v>
      </c>
      <c r="E84" s="3"/>
      <c r="F84" s="3"/>
      <c r="G84" s="3"/>
      <c r="H84" s="3"/>
      <c r="J84" s="226"/>
      <c r="K84" s="3"/>
      <c r="L84" s="3"/>
      <c r="O84" s="227"/>
      <c r="Q84" s="94"/>
      <c r="R84" s="94"/>
      <c r="S84" s="94"/>
      <c r="T84" s="94"/>
    </row>
    <row r="85" ht="15.75" customHeight="1">
      <c r="A85" s="204">
        <v>46168.0</v>
      </c>
      <c r="B85" s="222" t="s">
        <v>73</v>
      </c>
      <c r="C85" s="206" t="s">
        <v>7</v>
      </c>
      <c r="D85" s="207">
        <v>46168.811435185184</v>
      </c>
      <c r="E85" s="3"/>
      <c r="F85" s="3"/>
      <c r="G85" s="3"/>
      <c r="H85" s="3"/>
      <c r="J85" s="226"/>
      <c r="K85" s="3"/>
      <c r="L85" s="3"/>
      <c r="O85" s="227"/>
      <c r="Q85" s="94"/>
      <c r="R85" s="94"/>
      <c r="S85" s="94"/>
      <c r="T85" s="94"/>
    </row>
    <row r="86" ht="15.75" customHeight="1">
      <c r="A86" s="204">
        <v>46170.0</v>
      </c>
      <c r="B86" s="222" t="s">
        <v>5</v>
      </c>
      <c r="C86" s="206" t="s">
        <v>7</v>
      </c>
      <c r="D86" s="207">
        <v>46170.8202662037</v>
      </c>
      <c r="E86" s="3"/>
      <c r="F86" s="3"/>
      <c r="G86" s="3"/>
      <c r="H86" s="3"/>
      <c r="J86" s="226"/>
      <c r="K86" s="3"/>
      <c r="L86" s="3"/>
      <c r="O86" s="232"/>
      <c r="P86" s="233"/>
      <c r="Q86" s="233"/>
      <c r="R86" s="233"/>
      <c r="S86" s="233"/>
      <c r="T86" s="233"/>
      <c r="U86" s="233"/>
      <c r="V86" s="233"/>
      <c r="W86" s="233"/>
      <c r="X86" s="233"/>
    </row>
    <row r="87" ht="15.75" customHeight="1">
      <c r="A87" s="204">
        <v>46171.0</v>
      </c>
      <c r="B87" s="222" t="s">
        <v>49</v>
      </c>
      <c r="C87" s="206" t="s">
        <v>9</v>
      </c>
      <c r="D87" s="207">
        <v>46171.82324074074</v>
      </c>
      <c r="E87" s="3"/>
      <c r="F87" s="3"/>
      <c r="G87" s="3"/>
      <c r="H87" s="3"/>
      <c r="J87" s="226"/>
      <c r="K87" s="3"/>
      <c r="L87" s="3"/>
      <c r="O87" s="232"/>
      <c r="P87" s="233"/>
      <c r="Q87" s="233"/>
      <c r="R87" s="233"/>
      <c r="S87" s="233"/>
      <c r="T87" s="233"/>
      <c r="U87" s="233"/>
      <c r="V87" s="233"/>
      <c r="W87" s="233"/>
      <c r="X87" s="233"/>
    </row>
    <row r="88" ht="15.75" customHeight="1">
      <c r="A88" s="204">
        <v>46172.0</v>
      </c>
      <c r="B88" s="222" t="s">
        <v>52</v>
      </c>
      <c r="C88" s="206" t="s">
        <v>9</v>
      </c>
      <c r="D88" s="207">
        <v>46172.840208333335</v>
      </c>
      <c r="E88" s="3"/>
      <c r="F88" s="3"/>
      <c r="G88" s="3"/>
      <c r="H88" s="3"/>
      <c r="J88" s="226"/>
      <c r="K88" s="3"/>
      <c r="L88" s="3"/>
      <c r="O88" s="232"/>
      <c r="P88" s="233"/>
      <c r="Q88" s="233"/>
      <c r="R88" s="233"/>
      <c r="S88" s="233"/>
      <c r="T88" s="233"/>
      <c r="U88" s="233"/>
      <c r="V88" s="233"/>
      <c r="W88" s="233"/>
      <c r="X88" s="233"/>
    </row>
    <row r="89" ht="15.75" customHeight="1">
      <c r="A89" s="204">
        <v>46173.0</v>
      </c>
      <c r="B89" s="222" t="s">
        <v>53</v>
      </c>
      <c r="C89" s="206" t="s">
        <v>9</v>
      </c>
      <c r="D89" s="207">
        <v>46173.83375</v>
      </c>
      <c r="E89" s="3"/>
      <c r="F89" s="3"/>
      <c r="G89" s="3"/>
      <c r="H89" s="3"/>
      <c r="J89" s="226"/>
      <c r="K89" s="3"/>
      <c r="L89" s="3"/>
      <c r="O89" s="232"/>
      <c r="P89" s="233"/>
      <c r="Q89" s="233"/>
      <c r="R89" s="233"/>
      <c r="S89" s="233"/>
      <c r="T89" s="233"/>
      <c r="U89" s="233"/>
      <c r="V89" s="233"/>
      <c r="W89" s="233"/>
      <c r="X89" s="233"/>
    </row>
    <row r="90" ht="15.75" customHeight="1">
      <c r="A90" s="204">
        <v>46174.0</v>
      </c>
      <c r="B90" s="222" t="s">
        <v>63</v>
      </c>
      <c r="C90" s="206" t="s">
        <v>9</v>
      </c>
      <c r="D90" s="207">
        <v>46174.8371412037</v>
      </c>
      <c r="E90" s="3"/>
      <c r="F90" s="3"/>
      <c r="G90" s="3"/>
      <c r="H90" s="3"/>
      <c r="J90" s="226"/>
      <c r="K90" s="3"/>
      <c r="L90" s="3"/>
      <c r="O90" s="232"/>
      <c r="P90" s="233"/>
      <c r="Q90" s="233"/>
      <c r="R90" s="233"/>
      <c r="S90" s="233"/>
      <c r="T90" s="233"/>
      <c r="U90" s="233"/>
      <c r="V90" s="233"/>
      <c r="W90" s="233"/>
      <c r="X90" s="233"/>
    </row>
    <row r="91" ht="15.75" customHeight="1">
      <c r="A91" s="204">
        <v>46175.0</v>
      </c>
      <c r="B91" s="222" t="s">
        <v>70</v>
      </c>
      <c r="C91" s="206" t="s">
        <v>9</v>
      </c>
      <c r="D91" s="207">
        <v>46175.81266203704</v>
      </c>
      <c r="E91" s="3"/>
      <c r="F91" s="3"/>
      <c r="G91" s="3"/>
      <c r="H91" s="3"/>
      <c r="J91" s="226"/>
      <c r="K91" s="3"/>
      <c r="L91" s="3"/>
      <c r="O91" s="232"/>
      <c r="P91" s="233"/>
      <c r="Q91" s="233"/>
      <c r="R91" s="233"/>
      <c r="S91" s="233"/>
      <c r="T91" s="233"/>
      <c r="U91" s="233"/>
      <c r="V91" s="233"/>
      <c r="W91" s="233"/>
      <c r="X91" s="233"/>
    </row>
    <row r="92" ht="15.75" customHeight="1">
      <c r="A92" s="204">
        <v>46176.0</v>
      </c>
      <c r="B92" s="222" t="s">
        <v>62</v>
      </c>
      <c r="C92" s="206" t="s">
        <v>7</v>
      </c>
      <c r="D92" s="207">
        <v>46176.84814814815</v>
      </c>
      <c r="E92" s="3"/>
      <c r="F92" s="3"/>
      <c r="G92" s="3"/>
      <c r="H92" s="3"/>
      <c r="J92" s="226"/>
      <c r="K92" s="3"/>
      <c r="L92" s="3"/>
      <c r="O92" s="227"/>
      <c r="Q92" s="94"/>
      <c r="R92" s="94"/>
      <c r="S92" s="94"/>
      <c r="T92" s="94"/>
    </row>
    <row r="93" ht="15.75" customHeight="1">
      <c r="A93" s="204"/>
      <c r="B93" s="222"/>
      <c r="C93" s="223"/>
      <c r="D93" s="231"/>
      <c r="E93" s="3"/>
      <c r="F93" s="3"/>
      <c r="G93" s="3"/>
      <c r="H93" s="3"/>
      <c r="J93" s="226"/>
      <c r="K93" s="3"/>
      <c r="L93" s="3"/>
      <c r="O93" s="227"/>
      <c r="Q93" s="94"/>
      <c r="R93" s="94"/>
      <c r="S93" s="94"/>
      <c r="T93" s="94"/>
    </row>
    <row r="94" ht="15.75" customHeight="1">
      <c r="A94" s="204"/>
      <c r="B94" s="222"/>
      <c r="C94" s="223"/>
      <c r="D94" s="231"/>
      <c r="E94" s="3"/>
      <c r="F94" s="3"/>
      <c r="G94" s="3"/>
      <c r="H94" s="3"/>
      <c r="J94" s="226"/>
      <c r="K94" s="3"/>
      <c r="L94" s="3"/>
      <c r="O94" s="227"/>
      <c r="Q94" s="94"/>
      <c r="R94" s="94"/>
      <c r="S94" s="94"/>
      <c r="T94" s="94"/>
    </row>
    <row r="95" ht="15.75" customHeight="1">
      <c r="A95" s="204"/>
      <c r="B95" s="222"/>
      <c r="C95" s="223"/>
      <c r="D95" s="231"/>
      <c r="E95" s="3"/>
      <c r="F95" s="3"/>
      <c r="G95" s="3"/>
      <c r="H95" s="3"/>
      <c r="J95" s="226"/>
      <c r="K95" s="3"/>
      <c r="L95" s="3"/>
      <c r="O95" s="227"/>
      <c r="Q95" s="94"/>
      <c r="R95" s="94"/>
      <c r="S95" s="94"/>
      <c r="T95" s="94"/>
    </row>
    <row r="96" ht="15.75" customHeight="1">
      <c r="A96" s="204"/>
      <c r="B96" s="222"/>
      <c r="C96" s="223"/>
      <c r="D96" s="231"/>
      <c r="E96" s="3"/>
      <c r="F96" s="3"/>
      <c r="G96" s="3"/>
      <c r="H96" s="3"/>
      <c r="J96" s="226"/>
      <c r="K96" s="3"/>
      <c r="L96" s="3"/>
      <c r="O96" s="227"/>
      <c r="Q96" s="94"/>
      <c r="R96" s="94"/>
      <c r="S96" s="94"/>
      <c r="T96" s="94"/>
    </row>
    <row r="97" ht="15.75" customHeight="1">
      <c r="A97" s="204"/>
      <c r="B97" s="222"/>
      <c r="C97" s="223"/>
      <c r="D97" s="231"/>
      <c r="E97" s="3"/>
      <c r="F97" s="3"/>
      <c r="G97" s="3"/>
      <c r="H97" s="3"/>
      <c r="J97" s="226"/>
      <c r="K97" s="3"/>
      <c r="L97" s="3"/>
      <c r="O97" s="227"/>
      <c r="Q97" s="94"/>
      <c r="R97" s="94"/>
      <c r="S97" s="94"/>
      <c r="T97" s="94"/>
    </row>
    <row r="98" ht="15.75" customHeight="1">
      <c r="A98" s="204"/>
      <c r="B98" s="222"/>
      <c r="C98" s="223"/>
      <c r="D98" s="231"/>
      <c r="E98" s="3"/>
      <c r="F98" s="3"/>
      <c r="G98" s="3"/>
      <c r="H98" s="3"/>
      <c r="J98" s="226"/>
      <c r="K98" s="3"/>
      <c r="L98" s="3"/>
      <c r="O98" s="227"/>
      <c r="Q98" s="94"/>
      <c r="R98" s="94"/>
      <c r="S98" s="94"/>
      <c r="T98" s="94"/>
    </row>
    <row r="99" ht="15.75" customHeight="1">
      <c r="A99" s="204"/>
      <c r="B99" s="222"/>
      <c r="C99" s="223"/>
      <c r="D99" s="231"/>
      <c r="E99" s="3"/>
      <c r="F99" s="3"/>
      <c r="G99" s="3"/>
      <c r="H99" s="3"/>
      <c r="J99" s="226"/>
      <c r="K99" s="3"/>
      <c r="L99" s="3"/>
      <c r="O99" s="227"/>
      <c r="Q99" s="94"/>
      <c r="R99" s="94"/>
      <c r="S99" s="94"/>
      <c r="T99" s="94"/>
    </row>
    <row r="100" ht="15.75" customHeight="1">
      <c r="A100" s="204"/>
      <c r="B100" s="222"/>
      <c r="C100" s="223"/>
      <c r="D100" s="231"/>
      <c r="E100" s="3"/>
      <c r="F100" s="3"/>
      <c r="G100" s="3"/>
      <c r="H100" s="3"/>
      <c r="J100" s="226"/>
      <c r="K100" s="3"/>
      <c r="L100" s="3"/>
      <c r="O100" s="227"/>
      <c r="Q100" s="94"/>
      <c r="R100" s="94"/>
      <c r="S100" s="94"/>
      <c r="T100" s="94"/>
    </row>
    <row r="101" ht="15.75" customHeight="1">
      <c r="A101" s="204"/>
      <c r="B101" s="222"/>
      <c r="C101" s="223"/>
      <c r="D101" s="231"/>
      <c r="E101" s="3"/>
      <c r="F101" s="3"/>
      <c r="G101" s="3"/>
      <c r="H101" s="3"/>
      <c r="J101" s="226"/>
      <c r="K101" s="3"/>
      <c r="L101" s="3"/>
      <c r="O101" s="227"/>
      <c r="Q101" s="94"/>
      <c r="R101" s="94"/>
      <c r="S101" s="94"/>
      <c r="T101" s="94"/>
    </row>
    <row r="102" ht="15.75" customHeight="1">
      <c r="A102" s="204"/>
      <c r="B102" s="222"/>
      <c r="C102" s="223"/>
      <c r="D102" s="231"/>
      <c r="E102" s="3"/>
      <c r="F102" s="3"/>
      <c r="G102" s="3"/>
      <c r="H102" s="3"/>
      <c r="J102" s="226"/>
      <c r="K102" s="3"/>
      <c r="L102" s="3"/>
      <c r="O102" s="227"/>
      <c r="Q102" s="94"/>
      <c r="R102" s="94"/>
      <c r="S102" s="94"/>
      <c r="T102" s="94"/>
    </row>
    <row r="103" ht="15.75" customHeight="1">
      <c r="A103" s="204"/>
      <c r="B103" s="222"/>
      <c r="C103" s="223"/>
      <c r="D103" s="231"/>
      <c r="E103" s="3"/>
      <c r="F103" s="3"/>
      <c r="G103" s="3"/>
      <c r="H103" s="3"/>
      <c r="J103" s="226"/>
      <c r="K103" s="3"/>
      <c r="L103" s="3"/>
      <c r="O103" s="227"/>
      <c r="Q103" s="94"/>
      <c r="R103" s="94"/>
      <c r="S103" s="94"/>
      <c r="T103" s="94"/>
    </row>
    <row r="104" ht="15.75" customHeight="1">
      <c r="A104" s="204"/>
      <c r="B104" s="222"/>
      <c r="C104" s="223"/>
      <c r="D104" s="231"/>
      <c r="E104" s="3"/>
      <c r="F104" s="3"/>
      <c r="G104" s="3"/>
      <c r="H104" s="3"/>
      <c r="J104" s="226"/>
      <c r="K104" s="3"/>
      <c r="L104" s="3"/>
      <c r="O104" s="227"/>
      <c r="Q104" s="94"/>
      <c r="R104" s="94"/>
      <c r="S104" s="94"/>
      <c r="T104" s="94"/>
    </row>
    <row r="105" ht="15.75" customHeight="1">
      <c r="A105" s="204"/>
      <c r="B105" s="222"/>
      <c r="C105" s="223"/>
      <c r="D105" s="231"/>
      <c r="E105" s="3"/>
      <c r="F105" s="3"/>
      <c r="G105" s="3"/>
      <c r="H105" s="3"/>
      <c r="J105" s="226"/>
      <c r="K105" s="3"/>
      <c r="L105" s="3"/>
      <c r="O105" s="227"/>
      <c r="Q105" s="94"/>
      <c r="R105" s="94"/>
      <c r="S105" s="94"/>
      <c r="T105" s="94"/>
    </row>
    <row r="106" ht="15.75" customHeight="1">
      <c r="A106" s="204"/>
      <c r="B106" s="222"/>
      <c r="C106" s="223"/>
      <c r="D106" s="231"/>
      <c r="E106" s="3"/>
      <c r="F106" s="3"/>
      <c r="G106" s="3"/>
      <c r="H106" s="3"/>
      <c r="J106" s="226"/>
      <c r="K106" s="3"/>
      <c r="L106" s="3"/>
      <c r="O106" s="227"/>
      <c r="Q106" s="94"/>
      <c r="R106" s="94"/>
      <c r="S106" s="94"/>
      <c r="T106" s="94"/>
    </row>
    <row r="107" ht="15.75" customHeight="1">
      <c r="A107" s="204"/>
      <c r="B107" s="222"/>
      <c r="C107" s="223"/>
      <c r="D107" s="231"/>
      <c r="E107" s="3"/>
      <c r="F107" s="3"/>
      <c r="G107" s="3"/>
      <c r="H107" s="3"/>
      <c r="J107" s="226"/>
      <c r="K107" s="3"/>
      <c r="L107" s="3"/>
      <c r="O107" s="227"/>
      <c r="Q107" s="94"/>
      <c r="R107" s="94"/>
      <c r="S107" s="94"/>
      <c r="T107" s="94"/>
    </row>
    <row r="108" ht="15.75" customHeight="1">
      <c r="A108" s="204"/>
      <c r="B108" s="222"/>
      <c r="C108" s="223"/>
      <c r="D108" s="231"/>
      <c r="E108" s="3"/>
      <c r="F108" s="3"/>
      <c r="G108" s="3"/>
      <c r="H108" s="3"/>
      <c r="J108" s="226"/>
      <c r="K108" s="3"/>
      <c r="L108" s="3"/>
      <c r="O108" s="227"/>
      <c r="Q108" s="94"/>
      <c r="R108" s="94"/>
      <c r="S108" s="94"/>
      <c r="T108" s="94"/>
    </row>
    <row r="109" ht="15.75" customHeight="1">
      <c r="A109" s="204"/>
      <c r="B109" s="222"/>
      <c r="C109" s="223"/>
      <c r="D109" s="231"/>
      <c r="E109" s="3"/>
      <c r="F109" s="3"/>
      <c r="G109" s="3"/>
      <c r="H109" s="3"/>
      <c r="J109" s="226"/>
      <c r="K109" s="3"/>
      <c r="L109" s="3"/>
      <c r="O109" s="227"/>
      <c r="Q109" s="94"/>
      <c r="R109" s="94"/>
      <c r="S109" s="94"/>
      <c r="T109" s="94"/>
    </row>
    <row r="110" ht="15.75" customHeight="1">
      <c r="A110" s="204"/>
      <c r="B110" s="222"/>
      <c r="C110" s="223"/>
      <c r="D110" s="231"/>
      <c r="E110" s="3"/>
      <c r="F110" s="3"/>
      <c r="G110" s="3"/>
      <c r="H110" s="3"/>
      <c r="J110" s="226"/>
      <c r="K110" s="3"/>
      <c r="L110" s="3"/>
      <c r="O110" s="227"/>
      <c r="Q110" s="94"/>
      <c r="R110" s="94"/>
      <c r="S110" s="94"/>
      <c r="T110" s="94"/>
    </row>
    <row r="111" ht="15.75" customHeight="1">
      <c r="A111" s="204"/>
      <c r="B111" s="222"/>
      <c r="C111" s="223"/>
      <c r="D111" s="231"/>
      <c r="E111" s="3"/>
      <c r="F111" s="3"/>
      <c r="G111" s="3"/>
      <c r="H111" s="3"/>
      <c r="J111" s="226"/>
      <c r="K111" s="3"/>
      <c r="L111" s="3"/>
      <c r="O111" s="227"/>
      <c r="Q111" s="94"/>
      <c r="R111" s="94"/>
      <c r="S111" s="94"/>
      <c r="T111" s="94"/>
    </row>
    <row r="112" ht="15.75" customHeight="1">
      <c r="A112" s="204"/>
      <c r="B112" s="222"/>
      <c r="C112" s="223"/>
      <c r="D112" s="231"/>
      <c r="E112" s="3"/>
      <c r="F112" s="3"/>
      <c r="G112" s="3"/>
      <c r="H112" s="3"/>
      <c r="J112" s="226"/>
      <c r="K112" s="3"/>
      <c r="L112" s="3"/>
      <c r="O112" s="227"/>
      <c r="Q112" s="94"/>
      <c r="R112" s="94"/>
      <c r="S112" s="94"/>
      <c r="T112" s="94"/>
    </row>
    <row r="113" ht="15.75" customHeight="1">
      <c r="A113" s="204"/>
      <c r="B113" s="222"/>
      <c r="C113" s="223"/>
      <c r="D113" s="231"/>
      <c r="E113" s="3"/>
      <c r="F113" s="3"/>
      <c r="G113" s="3"/>
      <c r="H113" s="3"/>
      <c r="J113" s="226"/>
      <c r="K113" s="3"/>
      <c r="L113" s="3"/>
      <c r="O113" s="227"/>
      <c r="Q113" s="94"/>
      <c r="R113" s="94"/>
      <c r="S113" s="94"/>
      <c r="T113" s="94"/>
    </row>
    <row r="114" ht="15.75" customHeight="1">
      <c r="A114" s="204"/>
      <c r="B114" s="222"/>
      <c r="C114" s="223"/>
      <c r="D114" s="231"/>
      <c r="E114" s="3"/>
      <c r="F114" s="3"/>
      <c r="G114" s="3"/>
      <c r="H114" s="3"/>
      <c r="J114" s="226"/>
      <c r="K114" s="3"/>
      <c r="L114" s="3"/>
      <c r="O114" s="227"/>
      <c r="Q114" s="94"/>
      <c r="R114" s="94"/>
      <c r="S114" s="94"/>
      <c r="T114" s="94"/>
    </row>
    <row r="115" ht="15.75" customHeight="1">
      <c r="A115" s="204"/>
      <c r="B115" s="222"/>
      <c r="C115" s="223"/>
      <c r="D115" s="231"/>
      <c r="E115" s="3"/>
      <c r="F115" s="3"/>
      <c r="G115" s="3"/>
      <c r="H115" s="3"/>
      <c r="J115" s="226"/>
      <c r="K115" s="3"/>
      <c r="L115" s="3"/>
      <c r="O115" s="227"/>
      <c r="Q115" s="94"/>
      <c r="R115" s="94"/>
      <c r="S115" s="94"/>
      <c r="T115" s="94"/>
      <c r="Y115" s="8"/>
    </row>
    <row r="116" ht="15.75" customHeight="1">
      <c r="A116" s="204"/>
      <c r="B116" s="222"/>
      <c r="C116" s="223"/>
      <c r="D116" s="231"/>
      <c r="E116" s="3"/>
      <c r="F116" s="3"/>
      <c r="G116" s="3"/>
      <c r="H116" s="3"/>
      <c r="J116" s="226"/>
      <c r="K116" s="3"/>
      <c r="L116" s="3"/>
      <c r="O116" s="227"/>
      <c r="Q116" s="94"/>
      <c r="R116" s="94"/>
      <c r="S116" s="94"/>
      <c r="T116" s="94"/>
    </row>
    <row r="117" ht="15.75" customHeight="1">
      <c r="A117" s="204"/>
      <c r="B117" s="222"/>
      <c r="C117" s="223"/>
      <c r="D117" s="231"/>
      <c r="E117" s="3"/>
      <c r="F117" s="3"/>
      <c r="G117" s="3"/>
      <c r="H117" s="3"/>
      <c r="J117" s="226"/>
      <c r="K117" s="3"/>
      <c r="L117" s="3"/>
      <c r="O117" s="227"/>
      <c r="Q117" s="94"/>
      <c r="R117" s="94"/>
      <c r="S117" s="94"/>
      <c r="T117" s="94"/>
    </row>
    <row r="118" ht="15.75" customHeight="1">
      <c r="A118" s="204"/>
      <c r="B118" s="222"/>
      <c r="C118" s="223"/>
      <c r="D118" s="231"/>
      <c r="E118" s="3"/>
      <c r="F118" s="3"/>
      <c r="G118" s="3"/>
      <c r="H118" s="3"/>
      <c r="J118" s="226"/>
      <c r="K118" s="3"/>
      <c r="L118" s="3"/>
      <c r="O118" s="227"/>
      <c r="Q118" s="94"/>
      <c r="R118" s="94"/>
      <c r="S118" s="94"/>
      <c r="T118" s="94"/>
    </row>
    <row r="119" ht="15.75" customHeight="1">
      <c r="A119" s="204"/>
      <c r="B119" s="222"/>
      <c r="C119" s="223"/>
      <c r="D119" s="231"/>
      <c r="E119" s="3"/>
      <c r="F119" s="3"/>
      <c r="G119" s="3"/>
      <c r="H119" s="3"/>
      <c r="J119" s="226"/>
      <c r="K119" s="3"/>
      <c r="L119" s="3"/>
      <c r="O119" s="227"/>
      <c r="Q119" s="94"/>
      <c r="R119" s="94"/>
      <c r="S119" s="94"/>
      <c r="T119" s="94"/>
    </row>
    <row r="120" ht="15.75" customHeight="1">
      <c r="A120" s="204"/>
      <c r="B120" s="222"/>
      <c r="C120" s="223"/>
      <c r="D120" s="231"/>
      <c r="E120" s="3"/>
      <c r="F120" s="3"/>
      <c r="G120" s="3"/>
      <c r="H120" s="3"/>
      <c r="J120" s="226"/>
      <c r="K120" s="3"/>
      <c r="L120" s="3"/>
      <c r="O120" s="227"/>
      <c r="Q120" s="94"/>
      <c r="R120" s="94"/>
      <c r="S120" s="94"/>
      <c r="T120" s="94"/>
    </row>
    <row r="121" ht="15.75" customHeight="1">
      <c r="A121" s="204"/>
      <c r="B121" s="222"/>
      <c r="C121" s="223"/>
      <c r="D121" s="231"/>
      <c r="E121" s="3"/>
      <c r="F121" s="3"/>
      <c r="G121" s="3"/>
      <c r="H121" s="3"/>
      <c r="J121" s="226"/>
      <c r="K121" s="3"/>
      <c r="L121" s="3"/>
      <c r="O121" s="227"/>
      <c r="Q121" s="94"/>
      <c r="R121" s="94"/>
      <c r="S121" s="94"/>
      <c r="T121" s="94"/>
    </row>
    <row r="122" ht="15.75" customHeight="1">
      <c r="A122" s="204"/>
      <c r="B122" s="222"/>
      <c r="C122" s="223"/>
      <c r="D122" s="231"/>
      <c r="E122" s="3"/>
      <c r="F122" s="3"/>
      <c r="G122" s="3"/>
      <c r="H122" s="3"/>
      <c r="J122" s="226"/>
      <c r="K122" s="3"/>
      <c r="L122" s="3"/>
      <c r="O122" s="227"/>
      <c r="Q122" s="94"/>
      <c r="R122" s="94"/>
      <c r="S122" s="94"/>
      <c r="T122" s="94"/>
    </row>
    <row r="123" ht="15.75" customHeight="1">
      <c r="A123" s="204"/>
      <c r="B123" s="222"/>
      <c r="C123" s="223"/>
      <c r="D123" s="231"/>
      <c r="E123" s="3"/>
      <c r="F123" s="3"/>
      <c r="G123" s="3"/>
      <c r="H123" s="3"/>
      <c r="J123" s="226"/>
      <c r="K123" s="3"/>
      <c r="L123" s="3"/>
      <c r="O123" s="227"/>
      <c r="Q123" s="94"/>
      <c r="R123" s="94"/>
      <c r="S123" s="94"/>
      <c r="T123" s="94"/>
    </row>
    <row r="124" ht="15.75" customHeight="1">
      <c r="A124" s="204"/>
      <c r="B124" s="222"/>
      <c r="C124" s="223"/>
      <c r="D124" s="231"/>
      <c r="E124" s="3"/>
      <c r="F124" s="3"/>
      <c r="G124" s="3"/>
      <c r="H124" s="3"/>
      <c r="J124" s="226"/>
      <c r="K124" s="3"/>
      <c r="L124" s="3"/>
      <c r="O124" s="227"/>
      <c r="Q124" s="94"/>
      <c r="R124" s="94"/>
      <c r="S124" s="94"/>
      <c r="T124" s="94"/>
    </row>
    <row r="125" ht="15.75" customHeight="1">
      <c r="A125" s="204"/>
      <c r="B125" s="222"/>
      <c r="C125" s="223"/>
      <c r="D125" s="231"/>
      <c r="E125" s="3"/>
      <c r="F125" s="3"/>
      <c r="G125" s="3"/>
      <c r="H125" s="3"/>
      <c r="J125" s="226"/>
      <c r="K125" s="3"/>
      <c r="L125" s="3"/>
      <c r="O125" s="227"/>
      <c r="Q125" s="94"/>
      <c r="R125" s="94"/>
      <c r="S125" s="94"/>
      <c r="T125" s="94"/>
    </row>
    <row r="126" ht="15.75" customHeight="1">
      <c r="A126" s="204"/>
      <c r="B126" s="222"/>
      <c r="C126" s="223"/>
      <c r="D126" s="231"/>
      <c r="E126" s="3"/>
      <c r="F126" s="3"/>
      <c r="G126" s="3"/>
      <c r="H126" s="3"/>
      <c r="J126" s="226"/>
      <c r="K126" s="3"/>
      <c r="L126" s="3"/>
      <c r="O126" s="227"/>
      <c r="Q126" s="94"/>
      <c r="R126" s="94"/>
      <c r="S126" s="94"/>
      <c r="T126" s="94"/>
    </row>
    <row r="127" ht="15.75" customHeight="1">
      <c r="A127" s="204"/>
      <c r="B127" s="222"/>
      <c r="C127" s="223"/>
      <c r="D127" s="231"/>
      <c r="E127" s="3"/>
      <c r="F127" s="3"/>
      <c r="G127" s="3"/>
      <c r="H127" s="3"/>
      <c r="J127" s="226"/>
      <c r="K127" s="3"/>
      <c r="L127" s="3"/>
      <c r="O127" s="227"/>
      <c r="Q127" s="94"/>
      <c r="R127" s="94"/>
      <c r="S127" s="94"/>
      <c r="T127" s="94"/>
    </row>
    <row r="128" ht="15.75" customHeight="1">
      <c r="A128" s="204"/>
      <c r="B128" s="222"/>
      <c r="C128" s="223"/>
      <c r="D128" s="231"/>
      <c r="E128" s="3"/>
      <c r="F128" s="3"/>
      <c r="G128" s="3"/>
      <c r="H128" s="3"/>
      <c r="J128" s="226"/>
      <c r="K128" s="3"/>
      <c r="L128" s="3"/>
      <c r="O128" s="227"/>
      <c r="Q128" s="94"/>
      <c r="R128" s="94"/>
      <c r="S128" s="94"/>
      <c r="T128" s="94"/>
    </row>
    <row r="129" ht="15.75" customHeight="1">
      <c r="A129" s="204"/>
      <c r="B129" s="222"/>
      <c r="C129" s="223"/>
      <c r="D129" s="231"/>
      <c r="E129" s="3"/>
      <c r="F129" s="3"/>
      <c r="G129" s="3"/>
      <c r="H129" s="3"/>
      <c r="J129" s="226"/>
      <c r="K129" s="3"/>
      <c r="L129" s="3"/>
      <c r="O129" s="227"/>
      <c r="Q129" s="94"/>
      <c r="R129" s="94"/>
      <c r="S129" s="94"/>
      <c r="T129" s="94"/>
    </row>
    <row r="130" ht="15.75" customHeight="1">
      <c r="A130" s="204"/>
      <c r="B130" s="222"/>
      <c r="C130" s="223"/>
      <c r="D130" s="231"/>
      <c r="E130" s="3"/>
      <c r="F130" s="3"/>
      <c r="G130" s="3"/>
      <c r="H130" s="3"/>
      <c r="J130" s="226"/>
      <c r="K130" s="3"/>
      <c r="L130" s="3"/>
      <c r="O130" s="227"/>
      <c r="Q130" s="94"/>
      <c r="R130" s="94"/>
      <c r="S130" s="94"/>
      <c r="T130" s="94"/>
    </row>
    <row r="131" ht="15.75" customHeight="1">
      <c r="A131" s="204"/>
      <c r="B131" s="222"/>
      <c r="C131" s="223"/>
      <c r="D131" s="231"/>
      <c r="E131" s="3"/>
      <c r="F131" s="3"/>
      <c r="G131" s="3"/>
      <c r="H131" s="3"/>
      <c r="J131" s="226"/>
      <c r="K131" s="3"/>
      <c r="L131" s="3"/>
      <c r="O131" s="227"/>
      <c r="Q131" s="94"/>
      <c r="R131" s="94"/>
      <c r="S131" s="94"/>
      <c r="T131" s="94"/>
    </row>
    <row r="132" ht="15.75" customHeight="1">
      <c r="A132" s="204"/>
      <c r="B132" s="222"/>
      <c r="C132" s="223"/>
      <c r="D132" s="231"/>
      <c r="E132" s="3"/>
      <c r="F132" s="3"/>
      <c r="G132" s="3"/>
      <c r="H132" s="3"/>
      <c r="J132" s="226"/>
      <c r="K132" s="3"/>
      <c r="L132" s="3"/>
      <c r="O132" s="227"/>
      <c r="Q132" s="94"/>
      <c r="R132" s="94"/>
      <c r="S132" s="94"/>
      <c r="T132" s="94"/>
    </row>
    <row r="133" ht="15.75" customHeight="1">
      <c r="A133" s="204"/>
      <c r="B133" s="222"/>
      <c r="C133" s="223"/>
      <c r="D133" s="231"/>
      <c r="E133" s="3"/>
      <c r="F133" s="3"/>
      <c r="G133" s="3"/>
      <c r="H133" s="3"/>
      <c r="J133" s="226"/>
      <c r="K133" s="3"/>
      <c r="L133" s="3"/>
      <c r="O133" s="227"/>
      <c r="Q133" s="94"/>
      <c r="R133" s="94"/>
      <c r="S133" s="94"/>
      <c r="T133" s="94"/>
    </row>
    <row r="134" ht="15.75" customHeight="1">
      <c r="A134" s="204"/>
      <c r="B134" s="222"/>
      <c r="C134" s="223"/>
      <c r="D134" s="231"/>
      <c r="E134" s="3"/>
      <c r="F134" s="3"/>
      <c r="G134" s="3"/>
      <c r="H134" s="3"/>
      <c r="J134" s="226"/>
      <c r="K134" s="3"/>
      <c r="L134" s="3"/>
      <c r="O134" s="227"/>
      <c r="Q134" s="94"/>
      <c r="R134" s="94"/>
      <c r="S134" s="94"/>
      <c r="T134" s="94"/>
    </row>
    <row r="135" ht="15.75" customHeight="1">
      <c r="A135" s="204"/>
      <c r="B135" s="222"/>
      <c r="C135" s="223"/>
      <c r="D135" s="231"/>
      <c r="E135" s="3"/>
      <c r="F135" s="3"/>
      <c r="G135" s="3"/>
      <c r="H135" s="3"/>
      <c r="J135" s="226"/>
      <c r="K135" s="3"/>
      <c r="L135" s="3"/>
      <c r="O135" s="227"/>
      <c r="Q135" s="94"/>
      <c r="R135" s="94"/>
      <c r="S135" s="94"/>
      <c r="T135" s="94"/>
    </row>
    <row r="136" ht="15.75" customHeight="1">
      <c r="A136" s="204"/>
      <c r="B136" s="222"/>
      <c r="C136" s="223"/>
      <c r="D136" s="231"/>
      <c r="E136" s="3"/>
      <c r="F136" s="3"/>
      <c r="G136" s="3"/>
      <c r="H136" s="3"/>
      <c r="J136" s="226"/>
      <c r="K136" s="3"/>
      <c r="L136" s="3"/>
      <c r="O136" s="227"/>
      <c r="Q136" s="94"/>
      <c r="R136" s="94"/>
      <c r="S136" s="94"/>
      <c r="T136" s="94"/>
    </row>
    <row r="137" ht="15.75" customHeight="1">
      <c r="A137" s="204"/>
      <c r="B137" s="222"/>
      <c r="C137" s="223"/>
      <c r="D137" s="231"/>
      <c r="E137" s="3"/>
      <c r="F137" s="3"/>
      <c r="G137" s="3"/>
      <c r="H137" s="3"/>
      <c r="J137" s="226"/>
      <c r="K137" s="3"/>
      <c r="L137" s="3"/>
      <c r="O137" s="227"/>
      <c r="Q137" s="94"/>
      <c r="R137" s="94"/>
      <c r="S137" s="94"/>
      <c r="T137" s="94"/>
    </row>
    <row r="138" ht="15.75" customHeight="1">
      <c r="A138" s="204"/>
      <c r="B138" s="222"/>
      <c r="C138" s="223"/>
      <c r="D138" s="231"/>
      <c r="E138" s="3"/>
      <c r="F138" s="3"/>
      <c r="G138" s="3"/>
      <c r="H138" s="3"/>
      <c r="J138" s="226"/>
      <c r="K138" s="3"/>
      <c r="L138" s="3"/>
      <c r="O138" s="227"/>
      <c r="Q138" s="94"/>
      <c r="R138" s="94"/>
      <c r="S138" s="94"/>
      <c r="T138" s="94"/>
    </row>
    <row r="139" ht="15.75" customHeight="1">
      <c r="A139" s="204"/>
      <c r="B139" s="222"/>
      <c r="C139" s="223"/>
      <c r="D139" s="231"/>
      <c r="E139" s="3"/>
      <c r="F139" s="3"/>
      <c r="G139" s="3"/>
      <c r="H139" s="3"/>
      <c r="J139" s="226"/>
      <c r="K139" s="3"/>
      <c r="L139" s="3"/>
      <c r="O139" s="227"/>
      <c r="Q139" s="94"/>
      <c r="R139" s="94"/>
      <c r="S139" s="94"/>
      <c r="T139" s="94"/>
    </row>
    <row r="140" ht="15.75" customHeight="1">
      <c r="A140" s="204"/>
      <c r="B140" s="222"/>
      <c r="C140" s="223"/>
      <c r="D140" s="231"/>
      <c r="E140" s="3"/>
      <c r="F140" s="3"/>
      <c r="G140" s="3"/>
      <c r="H140" s="3"/>
      <c r="J140" s="226"/>
      <c r="K140" s="3"/>
      <c r="L140" s="3"/>
      <c r="O140" s="227"/>
      <c r="Q140" s="94"/>
      <c r="R140" s="94"/>
      <c r="S140" s="94"/>
      <c r="T140" s="94"/>
    </row>
    <row r="141" ht="15.75" customHeight="1">
      <c r="A141" s="204"/>
      <c r="B141" s="222"/>
      <c r="C141" s="223"/>
      <c r="D141" s="231"/>
      <c r="E141" s="3"/>
      <c r="F141" s="3"/>
      <c r="G141" s="3"/>
      <c r="H141" s="3"/>
      <c r="J141" s="226"/>
      <c r="K141" s="3"/>
      <c r="L141" s="3"/>
      <c r="O141" s="227"/>
      <c r="Q141" s="94"/>
      <c r="R141" s="94"/>
      <c r="S141" s="94"/>
      <c r="T141" s="94"/>
    </row>
    <row r="142" ht="15.75" customHeight="1">
      <c r="A142" s="204"/>
      <c r="B142" s="222"/>
      <c r="C142" s="223"/>
      <c r="D142" s="231"/>
      <c r="E142" s="3"/>
      <c r="F142" s="3"/>
      <c r="G142" s="3"/>
      <c r="H142" s="3"/>
      <c r="J142" s="226"/>
      <c r="K142" s="3"/>
      <c r="L142" s="3"/>
      <c r="O142" s="227"/>
      <c r="Q142" s="94"/>
      <c r="R142" s="94"/>
      <c r="S142" s="94"/>
      <c r="T142" s="94"/>
    </row>
    <row r="143" ht="15.75" customHeight="1">
      <c r="A143" s="204"/>
      <c r="B143" s="222"/>
      <c r="C143" s="223"/>
      <c r="D143" s="231"/>
      <c r="E143" s="3"/>
      <c r="F143" s="3"/>
      <c r="G143" s="3"/>
      <c r="H143" s="3"/>
      <c r="J143" s="226"/>
      <c r="K143" s="3"/>
      <c r="L143" s="3"/>
      <c r="O143" s="227"/>
      <c r="Q143" s="94"/>
      <c r="R143" s="94"/>
      <c r="S143" s="94"/>
      <c r="T143" s="94"/>
    </row>
    <row r="144" ht="15.75" customHeight="1">
      <c r="A144" s="204"/>
      <c r="B144" s="222"/>
      <c r="C144" s="223"/>
      <c r="D144" s="231"/>
      <c r="E144" s="3"/>
      <c r="F144" s="3"/>
      <c r="G144" s="3"/>
      <c r="H144" s="3"/>
      <c r="J144" s="226"/>
      <c r="K144" s="3"/>
      <c r="L144" s="3"/>
      <c r="O144" s="227"/>
      <c r="Q144" s="94"/>
      <c r="R144" s="94"/>
      <c r="S144" s="94"/>
      <c r="T144" s="94"/>
    </row>
    <row r="145" ht="15.75" customHeight="1">
      <c r="A145" s="204"/>
      <c r="B145" s="222"/>
      <c r="C145" s="223"/>
      <c r="D145" s="231"/>
      <c r="E145" s="3"/>
      <c r="F145" s="3"/>
      <c r="G145" s="3"/>
      <c r="H145" s="3"/>
      <c r="J145" s="226"/>
      <c r="K145" s="3"/>
      <c r="L145" s="3"/>
      <c r="O145" s="227"/>
      <c r="Q145" s="94"/>
      <c r="R145" s="94"/>
      <c r="S145" s="94"/>
      <c r="T145" s="94"/>
    </row>
    <row r="146" ht="15.75" customHeight="1">
      <c r="A146" s="204"/>
      <c r="B146" s="222"/>
      <c r="C146" s="223"/>
      <c r="D146" s="231"/>
      <c r="E146" s="3"/>
      <c r="F146" s="3"/>
      <c r="G146" s="3"/>
      <c r="H146" s="3"/>
      <c r="J146" s="226"/>
      <c r="K146" s="3"/>
      <c r="L146" s="3"/>
      <c r="O146" s="227"/>
      <c r="Q146" s="94"/>
      <c r="R146" s="94"/>
      <c r="S146" s="94"/>
      <c r="T146" s="94"/>
    </row>
    <row r="147" ht="15.75" customHeight="1">
      <c r="A147" s="204"/>
      <c r="B147" s="222"/>
      <c r="C147" s="223"/>
      <c r="D147" s="231"/>
      <c r="E147" s="3"/>
      <c r="F147" s="3"/>
      <c r="G147" s="3"/>
      <c r="H147" s="3"/>
      <c r="J147" s="226"/>
      <c r="K147" s="3"/>
      <c r="L147" s="3"/>
      <c r="O147" s="227"/>
      <c r="Q147" s="94"/>
      <c r="R147" s="94"/>
      <c r="S147" s="94"/>
      <c r="T147" s="94"/>
    </row>
    <row r="148" ht="15.75" customHeight="1">
      <c r="A148" s="204"/>
      <c r="B148" s="222"/>
      <c r="C148" s="223"/>
      <c r="D148" s="231"/>
      <c r="E148" s="3"/>
      <c r="F148" s="3"/>
      <c r="G148" s="3"/>
      <c r="H148" s="3"/>
      <c r="J148" s="226"/>
      <c r="K148" s="3"/>
      <c r="L148" s="3"/>
      <c r="O148" s="227"/>
      <c r="Q148" s="94"/>
      <c r="R148" s="94"/>
      <c r="S148" s="94"/>
      <c r="T148" s="94"/>
    </row>
    <row r="149" ht="15.75" customHeight="1">
      <c r="A149" s="204"/>
      <c r="B149" s="222"/>
      <c r="C149" s="223"/>
      <c r="D149" s="231"/>
      <c r="E149" s="3"/>
      <c r="F149" s="3"/>
      <c r="G149" s="3"/>
      <c r="H149" s="3"/>
      <c r="J149" s="226"/>
      <c r="K149" s="3"/>
      <c r="L149" s="3"/>
      <c r="O149" s="227"/>
      <c r="Q149" s="94"/>
      <c r="R149" s="94"/>
      <c r="S149" s="94"/>
      <c r="T149" s="94"/>
    </row>
    <row r="150" ht="15.75" customHeight="1">
      <c r="A150" s="204"/>
      <c r="B150" s="222"/>
      <c r="C150" s="223"/>
      <c r="D150" s="231"/>
      <c r="E150" s="3"/>
      <c r="F150" s="3"/>
      <c r="G150" s="3"/>
      <c r="H150" s="3"/>
      <c r="J150" s="226"/>
      <c r="K150" s="3"/>
      <c r="L150" s="3"/>
      <c r="O150" s="227"/>
      <c r="Q150" s="94"/>
      <c r="R150" s="94"/>
      <c r="S150" s="94"/>
      <c r="T150" s="94"/>
    </row>
    <row r="151" ht="15.75" customHeight="1">
      <c r="A151" s="204"/>
      <c r="B151" s="222"/>
      <c r="C151" s="223"/>
      <c r="D151" s="231"/>
      <c r="E151" s="3"/>
      <c r="F151" s="3"/>
      <c r="G151" s="3"/>
      <c r="H151" s="3"/>
      <c r="J151" s="226"/>
      <c r="K151" s="3"/>
      <c r="L151" s="3"/>
      <c r="O151" s="227"/>
      <c r="Q151" s="94"/>
      <c r="R151" s="94"/>
      <c r="S151" s="94"/>
      <c r="T151" s="94"/>
    </row>
    <row r="152" ht="15.75" customHeight="1">
      <c r="A152" s="204"/>
      <c r="B152" s="222"/>
      <c r="C152" s="223"/>
      <c r="D152" s="231"/>
      <c r="E152" s="3"/>
      <c r="F152" s="3"/>
      <c r="G152" s="3"/>
      <c r="H152" s="3"/>
      <c r="J152" s="226"/>
      <c r="K152" s="3"/>
      <c r="L152" s="3"/>
      <c r="O152" s="227"/>
      <c r="Q152" s="94"/>
      <c r="R152" s="94"/>
      <c r="S152" s="94"/>
      <c r="T152" s="94"/>
    </row>
    <row r="153" ht="15.75" customHeight="1">
      <c r="A153" s="204"/>
      <c r="B153" s="222"/>
      <c r="C153" s="223"/>
      <c r="D153" s="231"/>
      <c r="E153" s="3"/>
      <c r="F153" s="3"/>
      <c r="G153" s="3"/>
      <c r="H153" s="3"/>
      <c r="J153" s="226"/>
      <c r="K153" s="3"/>
      <c r="L153" s="3"/>
      <c r="O153" s="227"/>
      <c r="Q153" s="94"/>
      <c r="R153" s="94"/>
      <c r="S153" s="94"/>
      <c r="T153" s="94"/>
    </row>
    <row r="154" ht="15.75" customHeight="1">
      <c r="A154" s="204"/>
      <c r="B154" s="222"/>
      <c r="C154" s="223"/>
      <c r="D154" s="231"/>
      <c r="E154" s="3"/>
      <c r="F154" s="3"/>
      <c r="G154" s="3"/>
      <c r="H154" s="3"/>
      <c r="J154" s="226"/>
      <c r="K154" s="3"/>
      <c r="L154" s="3"/>
      <c r="O154" s="227"/>
      <c r="Q154" s="94"/>
      <c r="R154" s="94"/>
      <c r="S154" s="94"/>
      <c r="T154" s="94"/>
    </row>
    <row r="155" ht="15.75" customHeight="1">
      <c r="A155" s="204"/>
      <c r="B155" s="222"/>
      <c r="C155" s="223"/>
      <c r="D155" s="231"/>
      <c r="E155" s="3"/>
      <c r="F155" s="3"/>
      <c r="G155" s="3"/>
      <c r="H155" s="3"/>
      <c r="J155" s="226"/>
      <c r="K155" s="3"/>
      <c r="L155" s="3"/>
      <c r="O155" s="227"/>
      <c r="Q155" s="94"/>
      <c r="R155" s="94"/>
      <c r="S155" s="94"/>
      <c r="T155" s="94"/>
    </row>
    <row r="156" ht="15.75" customHeight="1">
      <c r="A156" s="204"/>
      <c r="B156" s="222"/>
      <c r="C156" s="223"/>
      <c r="D156" s="231"/>
      <c r="E156" s="3"/>
      <c r="F156" s="3"/>
      <c r="G156" s="3"/>
      <c r="H156" s="3"/>
      <c r="J156" s="226"/>
      <c r="K156" s="3"/>
      <c r="L156" s="3"/>
      <c r="O156" s="227"/>
      <c r="Q156" s="94"/>
      <c r="R156" s="94"/>
      <c r="S156" s="94"/>
      <c r="T156" s="94"/>
    </row>
    <row r="157" ht="15.75" customHeight="1">
      <c r="A157" s="204"/>
      <c r="B157" s="222"/>
      <c r="C157" s="223"/>
      <c r="D157" s="231"/>
      <c r="E157" s="3"/>
      <c r="F157" s="3"/>
      <c r="G157" s="3"/>
      <c r="H157" s="3"/>
      <c r="J157" s="226"/>
      <c r="K157" s="3"/>
      <c r="L157" s="3"/>
      <c r="O157" s="227"/>
      <c r="Q157" s="94"/>
      <c r="R157" s="94"/>
      <c r="S157" s="94"/>
      <c r="T157" s="94"/>
    </row>
    <row r="158" ht="15.75" customHeight="1">
      <c r="A158" s="204"/>
      <c r="B158" s="222"/>
      <c r="C158" s="223"/>
      <c r="D158" s="231"/>
      <c r="E158" s="3"/>
      <c r="F158" s="3"/>
      <c r="G158" s="3"/>
      <c r="H158" s="3"/>
      <c r="J158" s="226"/>
      <c r="K158" s="3"/>
      <c r="L158" s="3"/>
      <c r="O158" s="227"/>
      <c r="Q158" s="94"/>
      <c r="R158" s="94"/>
      <c r="S158" s="94"/>
      <c r="T158" s="94"/>
    </row>
    <row r="159" ht="15.75" customHeight="1">
      <c r="A159" s="204"/>
      <c r="B159" s="222"/>
      <c r="C159" s="223"/>
      <c r="D159" s="231"/>
      <c r="E159" s="3"/>
      <c r="F159" s="3"/>
      <c r="G159" s="3"/>
      <c r="H159" s="3"/>
      <c r="J159" s="226"/>
      <c r="K159" s="3"/>
      <c r="L159" s="3"/>
      <c r="O159" s="227"/>
      <c r="Q159" s="94"/>
      <c r="R159" s="94"/>
      <c r="S159" s="94"/>
      <c r="T159" s="94"/>
    </row>
    <row r="160" ht="15.75" customHeight="1">
      <c r="A160" s="204"/>
      <c r="B160" s="222"/>
      <c r="C160" s="223"/>
      <c r="D160" s="231"/>
      <c r="E160" s="3"/>
      <c r="F160" s="3"/>
      <c r="G160" s="3"/>
      <c r="H160" s="3"/>
      <c r="J160" s="226"/>
      <c r="K160" s="3"/>
      <c r="L160" s="3"/>
      <c r="O160" s="227"/>
      <c r="Q160" s="94"/>
      <c r="R160" s="94"/>
      <c r="S160" s="94"/>
      <c r="T160" s="94"/>
    </row>
    <row r="161" ht="15.75" customHeight="1">
      <c r="A161" s="204"/>
      <c r="B161" s="222"/>
      <c r="C161" s="223"/>
      <c r="D161" s="231"/>
      <c r="E161" s="3"/>
      <c r="F161" s="3"/>
      <c r="G161" s="3"/>
      <c r="H161" s="3"/>
      <c r="J161" s="226"/>
      <c r="K161" s="3"/>
      <c r="L161" s="3"/>
      <c r="O161" s="227"/>
      <c r="Q161" s="94"/>
      <c r="R161" s="94"/>
      <c r="S161" s="94"/>
      <c r="T161" s="94"/>
    </row>
    <row r="162" ht="15.75" customHeight="1">
      <c r="A162" s="204"/>
      <c r="B162" s="222"/>
      <c r="C162" s="223"/>
      <c r="D162" s="231"/>
      <c r="E162" s="3"/>
      <c r="F162" s="3"/>
      <c r="G162" s="3"/>
      <c r="H162" s="3"/>
      <c r="J162" s="226"/>
      <c r="K162" s="3"/>
      <c r="L162" s="3"/>
      <c r="O162" s="227"/>
      <c r="Q162" s="94"/>
      <c r="R162" s="94"/>
      <c r="S162" s="94"/>
      <c r="T162" s="94"/>
    </row>
    <row r="163" ht="15.75" customHeight="1">
      <c r="A163" s="204"/>
      <c r="B163" s="222"/>
      <c r="C163" s="223"/>
      <c r="D163" s="231"/>
      <c r="E163" s="3"/>
      <c r="F163" s="3"/>
      <c r="G163" s="3"/>
      <c r="H163" s="3"/>
      <c r="J163" s="226"/>
      <c r="K163" s="3"/>
      <c r="L163" s="3"/>
      <c r="O163" s="227"/>
      <c r="Q163" s="94"/>
      <c r="R163" s="94"/>
      <c r="S163" s="94"/>
      <c r="T163" s="94"/>
    </row>
    <row r="164" ht="15.75" customHeight="1">
      <c r="A164" s="204"/>
      <c r="B164" s="222"/>
      <c r="C164" s="223"/>
      <c r="D164" s="231"/>
      <c r="E164" s="3"/>
      <c r="F164" s="3"/>
      <c r="G164" s="3"/>
      <c r="H164" s="3"/>
      <c r="J164" s="226"/>
      <c r="K164" s="3"/>
      <c r="L164" s="3"/>
      <c r="O164" s="227"/>
      <c r="Q164" s="94"/>
      <c r="R164" s="94"/>
      <c r="S164" s="94"/>
      <c r="T164" s="94"/>
    </row>
    <row r="165" ht="15.75" customHeight="1">
      <c r="A165" s="204"/>
      <c r="B165" s="222"/>
      <c r="C165" s="223"/>
      <c r="D165" s="231"/>
      <c r="E165" s="3"/>
      <c r="F165" s="3"/>
      <c r="G165" s="3"/>
      <c r="H165" s="3"/>
      <c r="J165" s="226"/>
      <c r="K165" s="3"/>
      <c r="L165" s="3"/>
      <c r="O165" s="227"/>
      <c r="Q165" s="94"/>
      <c r="R165" s="94"/>
      <c r="S165" s="94"/>
      <c r="T165" s="94"/>
    </row>
    <row r="166" ht="15.75" customHeight="1">
      <c r="A166" s="204"/>
      <c r="B166" s="222"/>
      <c r="C166" s="223"/>
      <c r="D166" s="231"/>
      <c r="E166" s="3"/>
      <c r="F166" s="3"/>
      <c r="G166" s="3"/>
      <c r="H166" s="3"/>
      <c r="J166" s="226"/>
      <c r="K166" s="3"/>
      <c r="L166" s="3"/>
      <c r="O166" s="227"/>
      <c r="Q166" s="94"/>
      <c r="R166" s="94"/>
      <c r="S166" s="94"/>
      <c r="T166" s="94"/>
    </row>
    <row r="167" ht="15.75" customHeight="1">
      <c r="A167" s="204"/>
      <c r="B167" s="222"/>
      <c r="C167" s="223"/>
      <c r="D167" s="231"/>
      <c r="E167" s="3"/>
      <c r="F167" s="3"/>
      <c r="G167" s="3"/>
      <c r="H167" s="3"/>
      <c r="J167" s="226"/>
      <c r="K167" s="3"/>
      <c r="L167" s="3"/>
      <c r="O167" s="227"/>
      <c r="Q167" s="94"/>
      <c r="R167" s="94"/>
      <c r="S167" s="94"/>
      <c r="T167" s="94"/>
    </row>
    <row r="168" ht="15.75" customHeight="1">
      <c r="A168" s="204"/>
      <c r="B168" s="222"/>
      <c r="C168" s="223"/>
      <c r="D168" s="231"/>
      <c r="E168" s="3"/>
      <c r="F168" s="3"/>
      <c r="G168" s="3"/>
      <c r="H168" s="3"/>
      <c r="J168" s="226"/>
      <c r="K168" s="3"/>
      <c r="L168" s="3"/>
      <c r="O168" s="227"/>
      <c r="Q168" s="94"/>
      <c r="R168" s="94"/>
      <c r="S168" s="94"/>
      <c r="T168" s="94"/>
    </row>
    <row r="169" ht="15.75" customHeight="1">
      <c r="A169" s="204"/>
      <c r="B169" s="222"/>
      <c r="C169" s="223"/>
      <c r="D169" s="231"/>
      <c r="E169" s="3"/>
      <c r="F169" s="3"/>
      <c r="G169" s="3"/>
      <c r="H169" s="3"/>
      <c r="J169" s="226"/>
      <c r="K169" s="3"/>
      <c r="L169" s="3"/>
      <c r="O169" s="227"/>
      <c r="Q169" s="94"/>
      <c r="R169" s="94"/>
      <c r="S169" s="94"/>
      <c r="T169" s="94"/>
    </row>
    <row r="170" ht="15.75" customHeight="1">
      <c r="A170" s="204"/>
      <c r="B170" s="222"/>
      <c r="C170" s="223"/>
      <c r="D170" s="231"/>
      <c r="E170" s="3"/>
      <c r="F170" s="3"/>
      <c r="G170" s="3"/>
      <c r="H170" s="3"/>
      <c r="J170" s="226"/>
      <c r="K170" s="3"/>
      <c r="L170" s="3"/>
      <c r="O170" s="227"/>
      <c r="Q170" s="94"/>
      <c r="R170" s="94"/>
      <c r="S170" s="94"/>
      <c r="T170" s="94"/>
    </row>
    <row r="171" ht="15.75" customHeight="1">
      <c r="A171" s="204"/>
      <c r="B171" s="222"/>
      <c r="C171" s="223"/>
      <c r="D171" s="231"/>
      <c r="E171" s="3"/>
      <c r="F171" s="3"/>
      <c r="G171" s="3"/>
      <c r="H171" s="3"/>
      <c r="J171" s="226"/>
      <c r="K171" s="3"/>
      <c r="L171" s="3"/>
      <c r="O171" s="227"/>
      <c r="Q171" s="94"/>
      <c r="R171" s="94"/>
      <c r="S171" s="94"/>
      <c r="T171" s="94"/>
    </row>
    <row r="172" ht="15.75" customHeight="1">
      <c r="A172" s="204"/>
      <c r="B172" s="222"/>
      <c r="C172" s="223"/>
      <c r="D172" s="231"/>
      <c r="E172" s="3"/>
      <c r="F172" s="3"/>
      <c r="G172" s="3"/>
      <c r="H172" s="3"/>
      <c r="J172" s="226"/>
      <c r="K172" s="3"/>
      <c r="L172" s="3"/>
      <c r="O172" s="227"/>
      <c r="Q172" s="94"/>
      <c r="R172" s="94"/>
      <c r="S172" s="94"/>
      <c r="T172" s="94"/>
    </row>
    <row r="173" ht="15.75" customHeight="1">
      <c r="A173" s="204"/>
      <c r="B173" s="222"/>
      <c r="C173" s="223"/>
      <c r="D173" s="231"/>
      <c r="E173" s="3"/>
      <c r="F173" s="3"/>
      <c r="G173" s="3"/>
      <c r="H173" s="3"/>
      <c r="J173" s="226"/>
      <c r="K173" s="3"/>
      <c r="L173" s="3"/>
      <c r="O173" s="227"/>
      <c r="Q173" s="94"/>
      <c r="R173" s="94"/>
      <c r="S173" s="94"/>
      <c r="T173" s="94"/>
    </row>
    <row r="174" ht="15.75" customHeight="1">
      <c r="A174" s="204"/>
      <c r="B174" s="222"/>
      <c r="C174" s="223"/>
      <c r="D174" s="231"/>
      <c r="E174" s="3"/>
      <c r="F174" s="3"/>
      <c r="G174" s="3"/>
      <c r="H174" s="3"/>
      <c r="J174" s="226"/>
      <c r="K174" s="3"/>
      <c r="L174" s="3"/>
      <c r="O174" s="227"/>
      <c r="Q174" s="94"/>
      <c r="R174" s="94"/>
      <c r="S174" s="94"/>
      <c r="T174" s="94"/>
    </row>
    <row r="175" ht="15.75" customHeight="1">
      <c r="A175" s="204"/>
      <c r="B175" s="222"/>
      <c r="C175" s="223"/>
      <c r="D175" s="231"/>
      <c r="E175" s="3"/>
      <c r="F175" s="3"/>
      <c r="G175" s="3"/>
      <c r="H175" s="3"/>
      <c r="J175" s="226"/>
      <c r="K175" s="3"/>
      <c r="L175" s="3"/>
      <c r="O175" s="227"/>
      <c r="Q175" s="94"/>
      <c r="R175" s="94"/>
      <c r="S175" s="94"/>
      <c r="T175" s="94"/>
    </row>
    <row r="176" ht="15.75" customHeight="1">
      <c r="A176" s="204"/>
      <c r="B176" s="222"/>
      <c r="C176" s="223"/>
      <c r="D176" s="231"/>
      <c r="E176" s="3"/>
      <c r="F176" s="3"/>
      <c r="G176" s="3"/>
      <c r="H176" s="3"/>
      <c r="J176" s="226"/>
      <c r="K176" s="3"/>
      <c r="L176" s="3"/>
      <c r="O176" s="227"/>
      <c r="Q176" s="94"/>
      <c r="R176" s="94"/>
      <c r="S176" s="94"/>
      <c r="T176" s="94"/>
    </row>
    <row r="177" ht="15.75" customHeight="1">
      <c r="A177" s="204"/>
      <c r="B177" s="222"/>
      <c r="C177" s="223"/>
      <c r="D177" s="231"/>
      <c r="E177" s="3"/>
      <c r="F177" s="3"/>
      <c r="G177" s="3"/>
      <c r="H177" s="3"/>
      <c r="J177" s="226"/>
      <c r="K177" s="3"/>
      <c r="L177" s="3"/>
      <c r="O177" s="227"/>
      <c r="Q177" s="94"/>
      <c r="R177" s="94"/>
      <c r="S177" s="94"/>
      <c r="T177" s="94"/>
    </row>
    <row r="178" ht="15.75" customHeight="1">
      <c r="A178" s="204"/>
      <c r="B178" s="222"/>
      <c r="C178" s="223"/>
      <c r="D178" s="231"/>
      <c r="E178" s="3"/>
      <c r="F178" s="3"/>
      <c r="G178" s="3"/>
      <c r="H178" s="3"/>
      <c r="J178" s="226"/>
      <c r="K178" s="3"/>
      <c r="L178" s="3"/>
      <c r="O178" s="227"/>
      <c r="Q178" s="94"/>
      <c r="R178" s="94"/>
      <c r="S178" s="94"/>
      <c r="T178" s="94"/>
    </row>
    <row r="179" ht="15.75" customHeight="1">
      <c r="A179" s="204"/>
      <c r="B179" s="222"/>
      <c r="C179" s="223"/>
      <c r="D179" s="231"/>
      <c r="E179" s="3"/>
      <c r="F179" s="3"/>
      <c r="G179" s="3"/>
      <c r="H179" s="3"/>
      <c r="J179" s="226"/>
      <c r="K179" s="3"/>
      <c r="L179" s="3"/>
      <c r="O179" s="227"/>
      <c r="Q179" s="94"/>
      <c r="R179" s="94"/>
      <c r="S179" s="94"/>
      <c r="T179" s="94"/>
    </row>
    <row r="180" ht="15.75" customHeight="1">
      <c r="A180" s="204"/>
      <c r="B180" s="222"/>
      <c r="C180" s="223"/>
      <c r="D180" s="231"/>
      <c r="E180" s="3"/>
      <c r="F180" s="3"/>
      <c r="G180" s="3"/>
      <c r="H180" s="3"/>
      <c r="J180" s="226"/>
      <c r="K180" s="3"/>
      <c r="L180" s="3"/>
      <c r="O180" s="227"/>
      <c r="Q180" s="94"/>
      <c r="R180" s="94"/>
      <c r="S180" s="94"/>
      <c r="T180" s="94"/>
    </row>
    <row r="181" ht="15.75" customHeight="1">
      <c r="A181" s="204"/>
      <c r="B181" s="222"/>
      <c r="C181" s="223"/>
      <c r="D181" s="231"/>
      <c r="E181" s="3"/>
      <c r="F181" s="3"/>
      <c r="G181" s="3"/>
      <c r="H181" s="3"/>
      <c r="J181" s="226"/>
      <c r="K181" s="3"/>
      <c r="L181" s="3"/>
      <c r="O181" s="227"/>
      <c r="Q181" s="94"/>
      <c r="R181" s="94"/>
      <c r="S181" s="94"/>
      <c r="T181" s="94"/>
    </row>
    <row r="182" ht="15.75" customHeight="1">
      <c r="A182" s="204"/>
      <c r="B182" s="222"/>
      <c r="C182" s="223"/>
      <c r="D182" s="231"/>
      <c r="E182" s="3"/>
      <c r="F182" s="3"/>
      <c r="G182" s="3"/>
      <c r="H182" s="3"/>
      <c r="J182" s="226"/>
      <c r="K182" s="3"/>
      <c r="L182" s="3"/>
      <c r="O182" s="227"/>
      <c r="Q182" s="94"/>
      <c r="R182" s="94"/>
      <c r="S182" s="94"/>
      <c r="T182" s="94"/>
    </row>
    <row r="183" ht="15.75" customHeight="1">
      <c r="A183" s="204"/>
      <c r="B183" s="222"/>
      <c r="C183" s="223"/>
      <c r="D183" s="231"/>
      <c r="E183" s="3"/>
      <c r="F183" s="3"/>
      <c r="G183" s="3"/>
      <c r="H183" s="3"/>
      <c r="J183" s="226"/>
      <c r="K183" s="3"/>
      <c r="L183" s="3"/>
      <c r="O183" s="227"/>
      <c r="Q183" s="94"/>
      <c r="R183" s="94"/>
      <c r="S183" s="94"/>
      <c r="T183" s="94"/>
    </row>
    <row r="184" ht="15.75" customHeight="1">
      <c r="A184" s="204"/>
      <c r="B184" s="222"/>
      <c r="C184" s="223"/>
      <c r="D184" s="231"/>
      <c r="E184" s="3"/>
      <c r="F184" s="3"/>
      <c r="G184" s="3"/>
      <c r="H184" s="3"/>
      <c r="J184" s="226"/>
      <c r="K184" s="3"/>
      <c r="L184" s="3"/>
      <c r="O184" s="227"/>
      <c r="Q184" s="94"/>
      <c r="R184" s="94"/>
      <c r="S184" s="94"/>
      <c r="T184" s="94"/>
    </row>
    <row r="185" ht="15.75" customHeight="1">
      <c r="A185" s="204"/>
      <c r="B185" s="222"/>
      <c r="C185" s="223"/>
      <c r="D185" s="231"/>
      <c r="E185" s="3"/>
      <c r="F185" s="3"/>
      <c r="G185" s="3"/>
      <c r="H185" s="3"/>
      <c r="J185" s="226"/>
      <c r="K185" s="3"/>
      <c r="L185" s="3"/>
      <c r="O185" s="227"/>
      <c r="Q185" s="94"/>
      <c r="R185" s="94"/>
      <c r="S185" s="94"/>
      <c r="T185" s="94"/>
    </row>
    <row r="186" ht="15.75" customHeight="1">
      <c r="A186" s="204"/>
      <c r="B186" s="222"/>
      <c r="C186" s="223"/>
      <c r="D186" s="231"/>
      <c r="E186" s="3"/>
      <c r="F186" s="3"/>
      <c r="G186" s="3"/>
      <c r="H186" s="3"/>
      <c r="J186" s="226"/>
      <c r="K186" s="3"/>
      <c r="L186" s="3"/>
      <c r="O186" s="227"/>
      <c r="Q186" s="94"/>
      <c r="R186" s="94"/>
      <c r="S186" s="94"/>
      <c r="T186" s="94"/>
    </row>
    <row r="187" ht="15.75" customHeight="1">
      <c r="A187" s="204"/>
      <c r="B187" s="222"/>
      <c r="C187" s="223"/>
      <c r="D187" s="231"/>
      <c r="E187" s="3"/>
      <c r="F187" s="3"/>
      <c r="G187" s="3"/>
      <c r="H187" s="3"/>
      <c r="J187" s="226"/>
      <c r="K187" s="3"/>
      <c r="L187" s="3"/>
      <c r="O187" s="227"/>
      <c r="Q187" s="94"/>
      <c r="R187" s="94"/>
      <c r="S187" s="94"/>
      <c r="T187" s="94"/>
    </row>
    <row r="188" ht="15.75" customHeight="1">
      <c r="A188" s="204"/>
      <c r="B188" s="222"/>
      <c r="C188" s="223"/>
      <c r="D188" s="231"/>
      <c r="E188" s="3"/>
      <c r="F188" s="3"/>
      <c r="G188" s="3"/>
      <c r="H188" s="3"/>
      <c r="J188" s="226"/>
      <c r="K188" s="3"/>
      <c r="L188" s="3"/>
      <c r="O188" s="227"/>
      <c r="Q188" s="94"/>
      <c r="R188" s="94"/>
      <c r="S188" s="94"/>
      <c r="T188" s="94"/>
    </row>
    <row r="189" ht="15.75" customHeight="1">
      <c r="A189" s="204"/>
      <c r="B189" s="222"/>
      <c r="C189" s="223"/>
      <c r="D189" s="231"/>
      <c r="E189" s="3"/>
      <c r="F189" s="3"/>
      <c r="G189" s="3"/>
      <c r="H189" s="3"/>
      <c r="J189" s="226"/>
      <c r="K189" s="3"/>
      <c r="L189" s="3"/>
      <c r="O189" s="227"/>
      <c r="Q189" s="94"/>
      <c r="R189" s="94"/>
      <c r="S189" s="94"/>
      <c r="T189" s="94"/>
    </row>
    <row r="190" ht="15.75" customHeight="1">
      <c r="A190" s="204"/>
      <c r="B190" s="222"/>
      <c r="C190" s="223"/>
      <c r="D190" s="231"/>
      <c r="E190" s="3"/>
      <c r="F190" s="3"/>
      <c r="G190" s="3"/>
      <c r="H190" s="3"/>
      <c r="J190" s="226"/>
      <c r="K190" s="3"/>
      <c r="L190" s="3"/>
      <c r="O190" s="227"/>
      <c r="Q190" s="94"/>
      <c r="R190" s="94"/>
      <c r="S190" s="94"/>
      <c r="T190" s="94"/>
    </row>
    <row r="191" ht="15.75" customHeight="1">
      <c r="A191" s="204"/>
      <c r="B191" s="222"/>
      <c r="C191" s="223"/>
      <c r="D191" s="231"/>
      <c r="E191" s="3"/>
      <c r="F191" s="3"/>
      <c r="G191" s="3"/>
      <c r="H191" s="3"/>
      <c r="J191" s="226"/>
      <c r="K191" s="3"/>
      <c r="L191" s="3"/>
      <c r="O191" s="227"/>
      <c r="Q191" s="94"/>
      <c r="R191" s="94"/>
      <c r="S191" s="94"/>
      <c r="T191" s="94"/>
    </row>
    <row r="192" ht="15.75" customHeight="1">
      <c r="A192" s="204"/>
      <c r="B192" s="222"/>
      <c r="C192" s="223"/>
      <c r="D192" s="231"/>
      <c r="E192" s="3"/>
      <c r="F192" s="3"/>
      <c r="G192" s="3"/>
      <c r="H192" s="3"/>
      <c r="J192" s="226"/>
      <c r="K192" s="3"/>
      <c r="L192" s="3"/>
      <c r="O192" s="227"/>
      <c r="Q192" s="94"/>
      <c r="R192" s="94"/>
      <c r="S192" s="94"/>
      <c r="T192" s="94"/>
    </row>
    <row r="193" ht="15.75" customHeight="1">
      <c r="A193" s="204"/>
      <c r="B193" s="222"/>
      <c r="C193" s="223"/>
      <c r="D193" s="231"/>
      <c r="E193" s="3"/>
      <c r="F193" s="3"/>
      <c r="G193" s="3"/>
      <c r="H193" s="3"/>
      <c r="J193" s="226"/>
      <c r="K193" s="3"/>
      <c r="L193" s="3"/>
      <c r="O193" s="227"/>
      <c r="Q193" s="94"/>
      <c r="R193" s="94"/>
      <c r="S193" s="94"/>
      <c r="T193" s="94"/>
    </row>
    <row r="194" ht="15.75" customHeight="1">
      <c r="A194" s="204"/>
      <c r="B194" s="222"/>
      <c r="C194" s="223"/>
      <c r="D194" s="231"/>
      <c r="E194" s="3"/>
      <c r="F194" s="3"/>
      <c r="G194" s="3"/>
      <c r="H194" s="3"/>
      <c r="J194" s="226"/>
      <c r="K194" s="3"/>
      <c r="L194" s="3"/>
      <c r="O194" s="227"/>
      <c r="Q194" s="94"/>
      <c r="R194" s="94"/>
      <c r="S194" s="94"/>
      <c r="T194" s="94"/>
    </row>
    <row r="195" ht="15.75" customHeight="1">
      <c r="A195" s="204"/>
      <c r="B195" s="222"/>
      <c r="C195" s="223"/>
      <c r="D195" s="231"/>
      <c r="E195" s="3"/>
      <c r="F195" s="3"/>
      <c r="G195" s="3"/>
      <c r="H195" s="3"/>
      <c r="J195" s="226"/>
      <c r="K195" s="3"/>
      <c r="L195" s="3"/>
      <c r="O195" s="227"/>
      <c r="Q195" s="94"/>
      <c r="R195" s="94"/>
      <c r="S195" s="94"/>
      <c r="T195" s="94"/>
    </row>
    <row r="196" ht="15.75" customHeight="1">
      <c r="A196" s="204"/>
      <c r="B196" s="222"/>
      <c r="C196" s="223"/>
      <c r="D196" s="231"/>
      <c r="E196" s="3"/>
      <c r="F196" s="3"/>
      <c r="G196" s="3"/>
      <c r="H196" s="3"/>
      <c r="J196" s="226"/>
      <c r="K196" s="3"/>
      <c r="L196" s="3"/>
      <c r="O196" s="227"/>
      <c r="Q196" s="94"/>
      <c r="R196" s="94"/>
      <c r="S196" s="94"/>
      <c r="T196" s="94"/>
    </row>
    <row r="197" ht="15.75" customHeight="1">
      <c r="A197" s="204"/>
      <c r="B197" s="222"/>
      <c r="C197" s="223"/>
      <c r="D197" s="231"/>
      <c r="E197" s="3"/>
      <c r="F197" s="3"/>
      <c r="G197" s="3"/>
      <c r="H197" s="3"/>
      <c r="J197" s="226"/>
      <c r="K197" s="3"/>
      <c r="L197" s="3"/>
      <c r="O197" s="227"/>
      <c r="Q197" s="94"/>
      <c r="R197" s="94"/>
      <c r="S197" s="94"/>
      <c r="T197" s="94"/>
    </row>
    <row r="198" ht="15.75" customHeight="1">
      <c r="A198" s="204"/>
      <c r="B198" s="222"/>
      <c r="C198" s="223"/>
      <c r="D198" s="231"/>
      <c r="E198" s="3"/>
      <c r="F198" s="3"/>
      <c r="G198" s="3"/>
      <c r="H198" s="3"/>
      <c r="J198" s="226"/>
      <c r="K198" s="3"/>
      <c r="L198" s="3"/>
      <c r="O198" s="227"/>
      <c r="Q198" s="94"/>
      <c r="R198" s="94"/>
      <c r="S198" s="94"/>
      <c r="T198" s="94"/>
    </row>
    <row r="199" ht="15.75" customHeight="1">
      <c r="A199" s="204"/>
      <c r="B199" s="222"/>
      <c r="C199" s="223"/>
      <c r="D199" s="231"/>
      <c r="E199" s="3"/>
      <c r="F199" s="3"/>
      <c r="G199" s="3"/>
      <c r="H199" s="3"/>
      <c r="J199" s="226"/>
      <c r="K199" s="3"/>
      <c r="L199" s="3"/>
      <c r="O199" s="227"/>
      <c r="Q199" s="94"/>
      <c r="R199" s="94"/>
      <c r="S199" s="94"/>
      <c r="T199" s="94"/>
    </row>
    <row r="200" ht="15.75" customHeight="1">
      <c r="A200" s="242"/>
      <c r="B200" s="222"/>
      <c r="C200" s="223"/>
      <c r="D200" s="231"/>
      <c r="E200" s="3"/>
      <c r="F200" s="3"/>
      <c r="G200" s="3"/>
      <c r="H200" s="3"/>
      <c r="J200" s="226"/>
      <c r="K200" s="3"/>
      <c r="L200" s="3"/>
      <c r="O200" s="227"/>
      <c r="Q200" s="94"/>
      <c r="R200" s="94"/>
      <c r="S200" s="94"/>
      <c r="T200" s="94"/>
    </row>
    <row r="201" ht="15.75" customHeight="1">
      <c r="A201" s="234"/>
      <c r="B201" s="222"/>
      <c r="C201" s="223"/>
      <c r="D201" s="231"/>
      <c r="E201" s="3"/>
      <c r="F201" s="3"/>
      <c r="G201" s="3"/>
      <c r="H201" s="3"/>
      <c r="J201" s="226"/>
      <c r="K201" s="3"/>
      <c r="L201" s="3"/>
      <c r="O201" s="227"/>
      <c r="Q201" s="94"/>
      <c r="R201" s="94"/>
      <c r="S201" s="94"/>
      <c r="T201" s="94"/>
    </row>
    <row r="202" ht="15.75" customHeight="1">
      <c r="A202" s="234"/>
      <c r="B202" s="222"/>
      <c r="C202" s="223"/>
      <c r="D202" s="231"/>
      <c r="E202" s="3"/>
      <c r="F202" s="3"/>
      <c r="G202" s="3"/>
      <c r="H202" s="3"/>
      <c r="J202" s="226"/>
      <c r="K202" s="3"/>
      <c r="L202" s="3"/>
      <c r="O202" s="227"/>
      <c r="Q202" s="94"/>
      <c r="R202" s="94"/>
      <c r="S202" s="94"/>
      <c r="T202" s="94"/>
    </row>
    <row r="203" ht="15.75" customHeight="1">
      <c r="A203" s="204"/>
      <c r="B203" s="222"/>
      <c r="C203" s="223"/>
      <c r="D203" s="231"/>
      <c r="E203" s="3"/>
      <c r="F203" s="3"/>
      <c r="G203" s="3"/>
      <c r="H203" s="3"/>
      <c r="J203" s="226"/>
      <c r="K203" s="3"/>
      <c r="L203" s="3"/>
      <c r="O203" s="227"/>
      <c r="Q203" s="94"/>
      <c r="R203" s="94"/>
      <c r="S203" s="94"/>
      <c r="T203" s="94"/>
    </row>
    <row r="204" ht="15.75" customHeight="1">
      <c r="A204" s="204"/>
      <c r="B204" s="222"/>
      <c r="C204" s="223"/>
      <c r="D204" s="231"/>
      <c r="E204" s="3"/>
      <c r="F204" s="3"/>
      <c r="G204" s="3"/>
      <c r="H204" s="3"/>
      <c r="J204" s="226"/>
      <c r="K204" s="3"/>
      <c r="L204" s="3"/>
      <c r="O204" s="227"/>
      <c r="Q204" s="94"/>
      <c r="R204" s="94"/>
      <c r="S204" s="94"/>
      <c r="T204" s="94"/>
    </row>
    <row r="205" ht="15.75" customHeight="1">
      <c r="A205" s="204"/>
      <c r="B205" s="222"/>
      <c r="C205" s="223"/>
      <c r="D205" s="231"/>
      <c r="E205" s="3"/>
      <c r="F205" s="3"/>
      <c r="G205" s="3"/>
      <c r="H205" s="3"/>
      <c r="J205" s="226"/>
      <c r="K205" s="3"/>
      <c r="L205" s="3"/>
      <c r="O205" s="227"/>
      <c r="Q205" s="94"/>
      <c r="R205" s="94"/>
      <c r="S205" s="94"/>
      <c r="T205" s="94"/>
    </row>
    <row r="206" ht="15.75" customHeight="1">
      <c r="A206" s="204"/>
      <c r="B206" s="222"/>
      <c r="C206" s="223"/>
      <c r="D206" s="231"/>
      <c r="E206" s="3"/>
      <c r="F206" s="3"/>
      <c r="G206" s="3"/>
      <c r="H206" s="3"/>
      <c r="J206" s="226"/>
      <c r="K206" s="3"/>
      <c r="L206" s="3"/>
      <c r="O206" s="227"/>
      <c r="Q206" s="94"/>
      <c r="R206" s="94"/>
      <c r="S206" s="94"/>
      <c r="T206" s="94"/>
    </row>
    <row r="207" ht="15.75" customHeight="1">
      <c r="A207" s="204"/>
      <c r="B207" s="222"/>
      <c r="C207" s="223"/>
      <c r="D207" s="231"/>
      <c r="E207" s="3"/>
      <c r="F207" s="3"/>
      <c r="G207" s="3"/>
      <c r="H207" s="3"/>
      <c r="J207" s="226"/>
      <c r="K207" s="3"/>
      <c r="L207" s="3"/>
      <c r="O207" s="227"/>
      <c r="Q207" s="94"/>
      <c r="R207" s="94"/>
      <c r="S207" s="94"/>
      <c r="T207" s="94"/>
    </row>
    <row r="208" ht="15.75" customHeight="1">
      <c r="A208" s="234"/>
      <c r="B208" s="222"/>
      <c r="C208" s="223"/>
      <c r="D208" s="231"/>
      <c r="E208" s="3"/>
      <c r="F208" s="3"/>
      <c r="G208" s="3"/>
      <c r="H208" s="3"/>
      <c r="J208" s="226"/>
      <c r="K208" s="3"/>
      <c r="L208" s="3"/>
      <c r="O208" s="227"/>
      <c r="Q208" s="94"/>
      <c r="R208" s="94"/>
      <c r="S208" s="94"/>
      <c r="T208" s="94"/>
    </row>
    <row r="209" ht="15.75" customHeight="1">
      <c r="A209" s="242"/>
      <c r="B209" s="222"/>
      <c r="C209" s="223"/>
      <c r="D209" s="231"/>
      <c r="E209" s="3"/>
      <c r="F209" s="3"/>
      <c r="G209" s="3"/>
      <c r="H209" s="3"/>
      <c r="J209" s="226"/>
      <c r="K209" s="3"/>
      <c r="L209" s="3"/>
      <c r="O209" s="227"/>
      <c r="Q209" s="94"/>
      <c r="R209" s="94"/>
      <c r="S209" s="94"/>
      <c r="T209" s="94"/>
    </row>
    <row r="210" ht="15.75" customHeight="1">
      <c r="A210" s="204"/>
      <c r="B210" s="222"/>
      <c r="C210" s="223"/>
      <c r="D210" s="231"/>
      <c r="E210" s="3"/>
      <c r="F210" s="3"/>
      <c r="G210" s="3"/>
      <c r="H210" s="3"/>
      <c r="J210" s="226"/>
      <c r="K210" s="3"/>
      <c r="L210" s="3"/>
      <c r="O210" s="227"/>
      <c r="Q210" s="94"/>
      <c r="R210" s="94"/>
      <c r="S210" s="94"/>
      <c r="T210" s="94"/>
    </row>
    <row r="211" ht="15.75" customHeight="1">
      <c r="A211" s="258"/>
      <c r="B211" s="222"/>
      <c r="C211" s="223"/>
      <c r="D211" s="231"/>
      <c r="E211" s="3"/>
      <c r="F211" s="3"/>
      <c r="G211" s="3"/>
      <c r="H211" s="3"/>
      <c r="J211" s="226"/>
      <c r="K211" s="3"/>
      <c r="L211" s="3"/>
      <c r="O211" s="227"/>
      <c r="Q211" s="94"/>
      <c r="R211" s="94"/>
      <c r="S211" s="94"/>
      <c r="T211" s="94"/>
    </row>
    <row r="212" ht="15.75" customHeight="1">
      <c r="A212" s="242"/>
      <c r="B212" s="222"/>
      <c r="C212" s="223"/>
      <c r="D212" s="231"/>
      <c r="E212" s="3"/>
      <c r="F212" s="3"/>
      <c r="G212" s="3"/>
      <c r="H212" s="3"/>
      <c r="J212" s="226"/>
      <c r="K212" s="3"/>
      <c r="L212" s="3"/>
      <c r="O212" s="227"/>
      <c r="Q212" s="94"/>
      <c r="R212" s="94"/>
      <c r="S212" s="94"/>
      <c r="T212" s="94"/>
    </row>
    <row r="213" ht="15.75" customHeight="1">
      <c r="A213" s="242"/>
      <c r="B213" s="222"/>
      <c r="C213" s="223"/>
      <c r="D213" s="231"/>
      <c r="E213" s="3"/>
      <c r="F213" s="3"/>
      <c r="G213" s="3"/>
      <c r="H213" s="3"/>
      <c r="J213" s="226"/>
      <c r="K213" s="3"/>
      <c r="L213" s="3"/>
      <c r="O213" s="227"/>
      <c r="Q213" s="94"/>
      <c r="R213" s="94"/>
      <c r="S213" s="94"/>
      <c r="T213" s="94"/>
    </row>
    <row r="214" ht="15.75" customHeight="1">
      <c r="A214" s="234"/>
      <c r="B214" s="222"/>
      <c r="C214" s="223"/>
      <c r="D214" s="231"/>
      <c r="E214" s="3"/>
      <c r="F214" s="3"/>
      <c r="G214" s="3"/>
      <c r="H214" s="3"/>
      <c r="J214" s="226"/>
      <c r="K214" s="3"/>
      <c r="L214" s="3"/>
      <c r="O214" s="227"/>
      <c r="Q214" s="94"/>
      <c r="R214" s="94"/>
      <c r="S214" s="94"/>
      <c r="T214" s="94"/>
    </row>
    <row r="215" ht="15.75" customHeight="1">
      <c r="A215" s="234"/>
      <c r="B215" s="222"/>
      <c r="C215" s="223"/>
      <c r="D215" s="231"/>
      <c r="E215" s="3"/>
      <c r="F215" s="3"/>
      <c r="G215" s="3"/>
      <c r="H215" s="3"/>
      <c r="J215" s="226"/>
      <c r="K215" s="3"/>
      <c r="L215" s="3"/>
      <c r="O215" s="227"/>
      <c r="Q215" s="94"/>
      <c r="R215" s="94"/>
      <c r="S215" s="94"/>
      <c r="T215" s="94"/>
    </row>
    <row r="216" ht="15.75" customHeight="1">
      <c r="A216" s="204"/>
      <c r="B216" s="222"/>
      <c r="C216" s="223"/>
      <c r="D216" s="231"/>
      <c r="E216" s="3"/>
      <c r="F216" s="3"/>
      <c r="G216" s="3"/>
      <c r="H216" s="3"/>
      <c r="J216" s="226"/>
      <c r="K216" s="3"/>
      <c r="L216" s="3"/>
      <c r="O216" s="227"/>
      <c r="Q216" s="94"/>
      <c r="R216" s="94"/>
      <c r="S216" s="94"/>
      <c r="T216" s="94"/>
    </row>
    <row r="217" ht="15.75" customHeight="1">
      <c r="A217" s="204"/>
      <c r="B217" s="222"/>
      <c r="C217" s="223"/>
      <c r="D217" s="231"/>
      <c r="E217" s="3"/>
      <c r="F217" s="3"/>
      <c r="G217" s="3"/>
      <c r="H217" s="3"/>
      <c r="J217" s="226"/>
      <c r="K217" s="3"/>
      <c r="L217" s="3"/>
      <c r="O217" s="227"/>
      <c r="Q217" s="94"/>
      <c r="R217" s="94"/>
      <c r="S217" s="94"/>
      <c r="T217" s="94"/>
    </row>
    <row r="218" ht="15.75" customHeight="1">
      <c r="A218" s="204"/>
      <c r="B218" s="222"/>
      <c r="C218" s="223"/>
      <c r="D218" s="231"/>
      <c r="E218" s="3"/>
      <c r="F218" s="3"/>
      <c r="G218" s="3"/>
      <c r="H218" s="3"/>
      <c r="J218" s="226"/>
      <c r="K218" s="3"/>
      <c r="L218" s="3"/>
      <c r="O218" s="227"/>
      <c r="Q218" s="94"/>
      <c r="R218" s="94"/>
      <c r="S218" s="94"/>
      <c r="T218" s="94"/>
    </row>
    <row r="219" ht="15.75" customHeight="1">
      <c r="A219" s="204"/>
      <c r="B219" s="222"/>
      <c r="C219" s="223"/>
      <c r="D219" s="231"/>
      <c r="E219" s="3"/>
      <c r="F219" s="3"/>
      <c r="G219" s="3"/>
      <c r="H219" s="3"/>
      <c r="J219" s="226"/>
      <c r="K219" s="3"/>
      <c r="L219" s="3"/>
      <c r="O219" s="227"/>
      <c r="Q219" s="94"/>
      <c r="R219" s="94"/>
      <c r="S219" s="94"/>
      <c r="T219" s="94"/>
    </row>
    <row r="220" ht="15.75" customHeight="1">
      <c r="A220" s="204"/>
      <c r="B220" s="222"/>
      <c r="C220" s="223"/>
      <c r="D220" s="231"/>
      <c r="E220" s="3"/>
      <c r="F220" s="3"/>
      <c r="G220" s="3"/>
      <c r="H220" s="3"/>
      <c r="J220" s="226"/>
      <c r="K220" s="3"/>
      <c r="L220" s="3"/>
      <c r="O220" s="227"/>
      <c r="Q220" s="94"/>
      <c r="R220" s="94"/>
      <c r="S220" s="94"/>
      <c r="T220" s="94"/>
    </row>
    <row r="221" ht="15.75" customHeight="1">
      <c r="A221" s="234"/>
      <c r="B221" s="222"/>
      <c r="C221" s="223"/>
      <c r="D221" s="231"/>
      <c r="E221" s="3"/>
      <c r="F221" s="3"/>
      <c r="G221" s="3"/>
      <c r="H221" s="3"/>
      <c r="J221" s="226"/>
      <c r="K221" s="3"/>
      <c r="L221" s="3"/>
      <c r="O221" s="227"/>
      <c r="Q221" s="94"/>
      <c r="R221" s="94"/>
      <c r="S221" s="94"/>
      <c r="T221" s="94"/>
    </row>
    <row r="222" ht="15.75" customHeight="1">
      <c r="A222" s="204"/>
      <c r="B222" s="222"/>
      <c r="C222" s="223"/>
      <c r="D222" s="231"/>
      <c r="E222" s="3"/>
      <c r="F222" s="3"/>
      <c r="G222" s="3"/>
      <c r="H222" s="3"/>
      <c r="J222" s="226"/>
      <c r="K222" s="3"/>
      <c r="L222" s="3"/>
      <c r="O222" s="227"/>
      <c r="Q222" s="94"/>
      <c r="R222" s="94"/>
      <c r="S222" s="94"/>
      <c r="T222" s="94"/>
    </row>
    <row r="223" ht="15.75" customHeight="1">
      <c r="A223" s="242"/>
      <c r="B223" s="222"/>
      <c r="C223" s="223"/>
      <c r="D223" s="231"/>
      <c r="E223" s="3"/>
      <c r="F223" s="3"/>
      <c r="G223" s="3"/>
      <c r="H223" s="3"/>
      <c r="J223" s="226"/>
      <c r="K223" s="3"/>
      <c r="L223" s="3"/>
      <c r="O223" s="227"/>
      <c r="Q223" s="94"/>
      <c r="R223" s="94"/>
      <c r="S223" s="94"/>
      <c r="T223" s="94"/>
    </row>
    <row r="224" ht="15.75" customHeight="1">
      <c r="A224" s="204"/>
      <c r="B224" s="222"/>
      <c r="C224" s="223"/>
      <c r="D224" s="231"/>
      <c r="E224" s="3"/>
      <c r="F224" s="3"/>
      <c r="G224" s="3"/>
      <c r="H224" s="3"/>
      <c r="J224" s="226"/>
      <c r="K224" s="3"/>
      <c r="L224" s="3"/>
      <c r="O224" s="227"/>
      <c r="Q224" s="94"/>
      <c r="R224" s="94"/>
      <c r="S224" s="94"/>
      <c r="T224" s="94"/>
    </row>
    <row r="225" ht="15.75" customHeight="1">
      <c r="A225" s="204"/>
      <c r="B225" s="222"/>
      <c r="C225" s="223"/>
      <c r="D225" s="231"/>
      <c r="E225" s="3"/>
      <c r="F225" s="3"/>
      <c r="G225" s="3"/>
      <c r="H225" s="3"/>
      <c r="J225" s="226"/>
      <c r="K225" s="3"/>
      <c r="L225" s="3"/>
      <c r="O225" s="227"/>
      <c r="Q225" s="94"/>
      <c r="R225" s="94"/>
      <c r="S225" s="94"/>
      <c r="T225" s="94"/>
    </row>
    <row r="226" ht="15.75" customHeight="1">
      <c r="A226" s="234"/>
      <c r="B226" s="222"/>
      <c r="C226" s="223"/>
      <c r="D226" s="231"/>
      <c r="E226" s="3"/>
      <c r="F226" s="3"/>
      <c r="G226" s="3"/>
      <c r="H226" s="3"/>
      <c r="J226" s="226"/>
      <c r="K226" s="3"/>
      <c r="L226" s="3"/>
      <c r="O226" s="227"/>
      <c r="Q226" s="94"/>
      <c r="R226" s="94"/>
      <c r="S226" s="94"/>
      <c r="T226" s="94"/>
    </row>
    <row r="227" ht="15.75" customHeight="1">
      <c r="A227" s="234"/>
      <c r="B227" s="222"/>
      <c r="C227" s="223"/>
      <c r="D227" s="231"/>
      <c r="E227" s="3"/>
      <c r="F227" s="3"/>
      <c r="G227" s="3"/>
      <c r="H227" s="3"/>
      <c r="J227" s="226"/>
      <c r="K227" s="3"/>
      <c r="L227" s="3"/>
      <c r="O227" s="227"/>
      <c r="Q227" s="94"/>
      <c r="R227" s="94"/>
      <c r="S227" s="94"/>
      <c r="T227" s="94"/>
    </row>
    <row r="228" ht="15.75" customHeight="1">
      <c r="A228" s="204"/>
      <c r="B228" s="222"/>
      <c r="C228" s="223"/>
      <c r="D228" s="231"/>
      <c r="E228" s="3"/>
      <c r="F228" s="3"/>
      <c r="G228" s="3"/>
      <c r="H228" s="3"/>
      <c r="J228" s="226"/>
      <c r="K228" s="3"/>
      <c r="L228" s="3"/>
      <c r="O228" s="227"/>
      <c r="Q228" s="94"/>
      <c r="R228" s="94"/>
      <c r="S228" s="94"/>
      <c r="T228" s="94"/>
    </row>
    <row r="229" ht="15.75" customHeight="1">
      <c r="A229" s="204"/>
      <c r="B229" s="222"/>
      <c r="C229" s="223"/>
      <c r="D229" s="231"/>
      <c r="E229" s="3"/>
      <c r="F229" s="3"/>
      <c r="G229" s="3"/>
      <c r="H229" s="3"/>
      <c r="J229" s="226"/>
      <c r="K229" s="3"/>
      <c r="L229" s="3"/>
      <c r="O229" s="227"/>
      <c r="Q229" s="94"/>
      <c r="R229" s="94"/>
      <c r="S229" s="94"/>
      <c r="T229" s="94"/>
    </row>
    <row r="230" ht="15.75" customHeight="1">
      <c r="A230" s="204"/>
      <c r="B230" s="222"/>
      <c r="C230" s="223"/>
      <c r="D230" s="231"/>
      <c r="E230" s="3"/>
      <c r="F230" s="3"/>
      <c r="G230" s="3"/>
      <c r="H230" s="3"/>
      <c r="J230" s="226"/>
      <c r="K230" s="3"/>
      <c r="L230" s="3"/>
      <c r="O230" s="227"/>
      <c r="Q230" s="94"/>
      <c r="R230" s="94"/>
      <c r="S230" s="94"/>
      <c r="T230" s="94"/>
    </row>
    <row r="231" ht="15.75" customHeight="1">
      <c r="A231" s="204"/>
      <c r="B231" s="222"/>
      <c r="C231" s="223"/>
      <c r="D231" s="231"/>
      <c r="E231" s="3"/>
      <c r="F231" s="3"/>
      <c r="G231" s="3"/>
      <c r="H231" s="3"/>
      <c r="J231" s="226"/>
      <c r="K231" s="3"/>
      <c r="L231" s="3"/>
      <c r="O231" s="227"/>
      <c r="Q231" s="94"/>
      <c r="R231" s="94"/>
      <c r="S231" s="94"/>
      <c r="T231" s="94"/>
    </row>
    <row r="232" ht="15.75" customHeight="1">
      <c r="A232" s="204"/>
      <c r="B232" s="222"/>
      <c r="C232" s="223"/>
      <c r="D232" s="231"/>
      <c r="E232" s="3"/>
      <c r="F232" s="3"/>
      <c r="G232" s="3"/>
      <c r="H232" s="3"/>
      <c r="J232" s="226"/>
      <c r="K232" s="3"/>
      <c r="L232" s="3"/>
      <c r="O232" s="227"/>
      <c r="Q232" s="94"/>
      <c r="R232" s="94"/>
      <c r="S232" s="94"/>
      <c r="T232" s="94"/>
    </row>
    <row r="233" ht="15.75" customHeight="1">
      <c r="A233" s="234"/>
      <c r="B233" s="222"/>
      <c r="C233" s="223"/>
      <c r="D233" s="231"/>
      <c r="E233" s="3"/>
      <c r="F233" s="3"/>
      <c r="G233" s="3"/>
      <c r="H233" s="3"/>
      <c r="J233" s="226"/>
      <c r="K233" s="3"/>
      <c r="L233" s="3"/>
      <c r="O233" s="227"/>
      <c r="Q233" s="94"/>
      <c r="R233" s="94"/>
      <c r="S233" s="94"/>
      <c r="T233" s="94"/>
    </row>
    <row r="234" ht="15.75" customHeight="1">
      <c r="A234" s="234"/>
      <c r="B234" s="222"/>
      <c r="C234" s="223"/>
      <c r="D234" s="231"/>
      <c r="E234" s="3"/>
      <c r="F234" s="3"/>
      <c r="G234" s="3"/>
      <c r="H234" s="3"/>
      <c r="J234" s="226"/>
      <c r="K234" s="3"/>
      <c r="L234" s="3"/>
      <c r="O234" s="227"/>
      <c r="Q234" s="94"/>
      <c r="R234" s="94"/>
      <c r="S234" s="94"/>
      <c r="T234" s="94"/>
    </row>
    <row r="235" ht="15.75" customHeight="1">
      <c r="A235" s="258"/>
      <c r="B235" s="222"/>
      <c r="C235" s="223"/>
      <c r="D235" s="231"/>
      <c r="E235" s="3"/>
      <c r="F235" s="3"/>
      <c r="G235" s="3"/>
      <c r="H235" s="3"/>
      <c r="J235" s="226"/>
      <c r="K235" s="3"/>
      <c r="L235" s="3"/>
      <c r="O235" s="227"/>
      <c r="Q235" s="94"/>
      <c r="R235" s="94"/>
      <c r="S235" s="94"/>
      <c r="T235" s="94"/>
    </row>
    <row r="236" ht="15.75" customHeight="1">
      <c r="A236" s="204"/>
      <c r="B236" s="222"/>
      <c r="C236" s="223"/>
      <c r="D236" s="231"/>
      <c r="E236" s="3"/>
      <c r="F236" s="3"/>
      <c r="G236" s="3"/>
      <c r="H236" s="3"/>
      <c r="J236" s="226"/>
      <c r="K236" s="3"/>
      <c r="L236" s="3"/>
      <c r="O236" s="227"/>
      <c r="Q236" s="94"/>
      <c r="R236" s="94"/>
      <c r="S236" s="94"/>
      <c r="T236" s="94"/>
    </row>
    <row r="237" ht="15.75" customHeight="1">
      <c r="A237" s="204"/>
      <c r="B237" s="222"/>
      <c r="C237" s="223"/>
      <c r="D237" s="231"/>
      <c r="E237" s="3"/>
      <c r="F237" s="3"/>
      <c r="G237" s="3"/>
      <c r="H237" s="3"/>
      <c r="J237" s="226"/>
      <c r="K237" s="3"/>
      <c r="L237" s="3"/>
      <c r="O237" s="227"/>
      <c r="Q237" s="94"/>
      <c r="R237" s="94"/>
      <c r="S237" s="94"/>
      <c r="T237" s="94"/>
    </row>
    <row r="238" ht="15.75" customHeight="1">
      <c r="A238" s="204"/>
      <c r="B238" s="222"/>
      <c r="C238" s="223"/>
      <c r="D238" s="231"/>
      <c r="E238" s="3"/>
      <c r="F238" s="3"/>
      <c r="G238" s="3"/>
      <c r="H238" s="3"/>
      <c r="J238" s="226"/>
      <c r="K238" s="3"/>
      <c r="L238" s="3"/>
      <c r="O238" s="227"/>
      <c r="Q238" s="94"/>
      <c r="R238" s="94"/>
      <c r="S238" s="94"/>
      <c r="T238" s="94"/>
    </row>
    <row r="239" ht="15.75" customHeight="1">
      <c r="A239" s="204"/>
      <c r="B239" s="222"/>
      <c r="C239" s="223"/>
      <c r="D239" s="231"/>
      <c r="E239" s="3"/>
      <c r="F239" s="3"/>
      <c r="G239" s="3"/>
      <c r="H239" s="3"/>
      <c r="J239" s="226"/>
      <c r="K239" s="3"/>
      <c r="L239" s="3"/>
      <c r="O239" s="227"/>
      <c r="Q239" s="94"/>
      <c r="R239" s="94"/>
      <c r="S239" s="94"/>
      <c r="T239" s="94"/>
    </row>
    <row r="240" ht="15.75" customHeight="1">
      <c r="A240" s="228"/>
      <c r="B240" s="222"/>
      <c r="C240" s="223"/>
      <c r="D240" s="231"/>
      <c r="E240" s="3"/>
      <c r="F240" s="3"/>
      <c r="G240" s="3"/>
      <c r="H240" s="3"/>
      <c r="J240" s="226"/>
      <c r="K240" s="3"/>
      <c r="L240" s="3"/>
      <c r="O240" s="227"/>
      <c r="Q240" s="94"/>
      <c r="R240" s="94"/>
      <c r="S240" s="94"/>
      <c r="T240" s="94"/>
    </row>
    <row r="241" ht="15.75" customHeight="1">
      <c r="A241" s="234"/>
      <c r="B241" s="222"/>
      <c r="C241" s="223"/>
      <c r="D241" s="231"/>
      <c r="E241" s="3"/>
      <c r="F241" s="3"/>
      <c r="G241" s="3"/>
      <c r="H241" s="3"/>
      <c r="J241" s="226"/>
      <c r="K241" s="3"/>
      <c r="L241" s="3"/>
      <c r="O241" s="227"/>
      <c r="Q241" s="94"/>
      <c r="R241" s="94"/>
      <c r="S241" s="94"/>
      <c r="T241" s="94"/>
    </row>
    <row r="242" ht="15.75" customHeight="1">
      <c r="A242" s="204"/>
      <c r="B242" s="222"/>
      <c r="C242" s="223"/>
      <c r="D242" s="231"/>
      <c r="E242" s="3"/>
      <c r="F242" s="3"/>
      <c r="G242" s="3"/>
      <c r="H242" s="3"/>
      <c r="J242" s="226"/>
      <c r="K242" s="3"/>
      <c r="L242" s="3"/>
      <c r="O242" s="227"/>
      <c r="Q242" s="94"/>
      <c r="R242" s="94"/>
      <c r="S242" s="94"/>
      <c r="T242" s="94"/>
    </row>
    <row r="243" ht="15.75" customHeight="1">
      <c r="A243" s="204"/>
      <c r="B243" s="222"/>
      <c r="C243" s="223"/>
      <c r="D243" s="231"/>
      <c r="E243" s="3"/>
      <c r="F243" s="3"/>
      <c r="G243" s="3"/>
      <c r="H243" s="3"/>
      <c r="J243" s="226"/>
      <c r="K243" s="3"/>
      <c r="L243" s="3"/>
      <c r="O243" s="227"/>
      <c r="Q243" s="94"/>
      <c r="R243" s="94"/>
      <c r="S243" s="94"/>
      <c r="T243" s="94"/>
    </row>
    <row r="244" ht="15.75" customHeight="1">
      <c r="A244" s="204"/>
      <c r="B244" s="222"/>
      <c r="C244" s="223"/>
      <c r="D244" s="231"/>
      <c r="E244" s="3"/>
      <c r="F244" s="3"/>
      <c r="G244" s="3"/>
      <c r="H244" s="3"/>
      <c r="J244" s="226"/>
      <c r="K244" s="3"/>
      <c r="L244" s="3"/>
      <c r="O244" s="227"/>
      <c r="Q244" s="94"/>
      <c r="R244" s="94"/>
      <c r="S244" s="94"/>
      <c r="T244" s="94"/>
    </row>
    <row r="245" ht="15.75" customHeight="1">
      <c r="A245" s="204"/>
      <c r="B245" s="222"/>
      <c r="C245" s="223"/>
      <c r="D245" s="231"/>
      <c r="E245" s="3"/>
      <c r="F245" s="3"/>
      <c r="G245" s="3"/>
      <c r="H245" s="3"/>
      <c r="J245" s="226"/>
      <c r="K245" s="3"/>
      <c r="L245" s="3"/>
      <c r="O245" s="227"/>
      <c r="Q245" s="94"/>
      <c r="R245" s="94"/>
      <c r="S245" s="94"/>
      <c r="T245" s="94"/>
    </row>
    <row r="246" ht="15.75" customHeight="1">
      <c r="A246" s="234"/>
      <c r="B246" s="222"/>
      <c r="C246" s="223"/>
      <c r="D246" s="231"/>
      <c r="E246" s="3"/>
      <c r="F246" s="3"/>
      <c r="G246" s="3"/>
      <c r="H246" s="3"/>
      <c r="J246" s="226"/>
      <c r="K246" s="3"/>
      <c r="L246" s="3"/>
      <c r="O246" s="227"/>
      <c r="Q246" s="94"/>
      <c r="R246" s="94"/>
      <c r="S246" s="94"/>
      <c r="T246" s="94"/>
    </row>
    <row r="247" ht="15.75" customHeight="1">
      <c r="A247" s="204"/>
      <c r="B247" s="222"/>
      <c r="C247" s="223"/>
      <c r="D247" s="231"/>
      <c r="E247" s="3"/>
      <c r="F247" s="3"/>
      <c r="G247" s="3"/>
      <c r="H247" s="3"/>
      <c r="J247" s="226"/>
      <c r="K247" s="3"/>
      <c r="L247" s="3"/>
      <c r="O247" s="227"/>
      <c r="Q247" s="94"/>
      <c r="R247" s="94"/>
      <c r="S247" s="94"/>
      <c r="T247" s="94"/>
    </row>
    <row r="248" ht="15.75" customHeight="1">
      <c r="A248" s="204"/>
      <c r="B248" s="222"/>
      <c r="C248" s="223"/>
      <c r="D248" s="231"/>
      <c r="E248" s="3"/>
      <c r="F248" s="3"/>
      <c r="G248" s="3"/>
      <c r="H248" s="3"/>
      <c r="J248" s="226"/>
      <c r="K248" s="3"/>
      <c r="L248" s="3"/>
      <c r="O248" s="227"/>
      <c r="Q248" s="94"/>
      <c r="R248" s="94"/>
      <c r="S248" s="94"/>
      <c r="T248" s="94"/>
    </row>
    <row r="249" ht="15.75" customHeight="1">
      <c r="A249" s="234"/>
      <c r="B249" s="222"/>
      <c r="C249" s="223"/>
      <c r="D249" s="231"/>
      <c r="E249" s="3"/>
      <c r="F249" s="3"/>
      <c r="G249" s="3"/>
      <c r="H249" s="3"/>
      <c r="J249" s="226"/>
      <c r="K249" s="3"/>
      <c r="L249" s="3"/>
      <c r="O249" s="227"/>
      <c r="Q249" s="94"/>
      <c r="R249" s="94"/>
      <c r="S249" s="94"/>
      <c r="T249" s="94"/>
    </row>
    <row r="250" ht="15.75" customHeight="1">
      <c r="A250" s="234"/>
      <c r="B250" s="222"/>
      <c r="C250" s="223"/>
      <c r="D250" s="231"/>
      <c r="E250" s="3"/>
      <c r="F250" s="3"/>
      <c r="G250" s="3"/>
      <c r="H250" s="3"/>
      <c r="J250" s="226"/>
      <c r="K250" s="3"/>
      <c r="L250" s="3"/>
      <c r="O250" s="227"/>
      <c r="Q250" s="94"/>
      <c r="R250" s="94"/>
      <c r="S250" s="94"/>
      <c r="T250" s="94"/>
    </row>
    <row r="251" ht="15.75" customHeight="1">
      <c r="A251" s="204"/>
      <c r="B251" s="222"/>
      <c r="C251" s="223"/>
      <c r="D251" s="231"/>
      <c r="E251" s="3"/>
      <c r="F251" s="3"/>
      <c r="G251" s="3"/>
      <c r="H251" s="3"/>
      <c r="J251" s="226"/>
      <c r="K251" s="3"/>
      <c r="L251" s="3"/>
      <c r="O251" s="227"/>
      <c r="Q251" s="94"/>
      <c r="R251" s="94"/>
      <c r="S251" s="94"/>
      <c r="T251" s="94"/>
    </row>
    <row r="252" ht="15.75" customHeight="1">
      <c r="A252" s="204"/>
      <c r="B252" s="222"/>
      <c r="C252" s="223"/>
      <c r="D252" s="231"/>
      <c r="E252" s="3"/>
      <c r="F252" s="3"/>
      <c r="G252" s="3"/>
      <c r="H252" s="3"/>
      <c r="J252" s="226"/>
      <c r="K252" s="3"/>
      <c r="L252" s="3"/>
      <c r="O252" s="227"/>
      <c r="Q252" s="94"/>
      <c r="R252" s="94"/>
      <c r="S252" s="94"/>
      <c r="T252" s="94"/>
    </row>
    <row r="253" ht="15.75" customHeight="1">
      <c r="A253" s="242"/>
      <c r="B253" s="222"/>
      <c r="C253" s="223"/>
      <c r="D253" s="231"/>
      <c r="E253" s="3"/>
      <c r="F253" s="3"/>
      <c r="G253" s="3"/>
      <c r="H253" s="3"/>
      <c r="J253" s="226"/>
      <c r="K253" s="3"/>
      <c r="L253" s="3"/>
      <c r="O253" s="227"/>
      <c r="Q253" s="94"/>
      <c r="R253" s="94"/>
      <c r="S253" s="94"/>
      <c r="T253" s="94"/>
    </row>
    <row r="254" ht="15.75" customHeight="1">
      <c r="A254" s="204"/>
      <c r="B254" s="222"/>
      <c r="C254" s="223"/>
      <c r="D254" s="231"/>
      <c r="E254" s="3"/>
      <c r="F254" s="3"/>
      <c r="G254" s="3"/>
      <c r="H254" s="3"/>
      <c r="J254" s="226"/>
      <c r="K254" s="3"/>
      <c r="L254" s="3"/>
      <c r="O254" s="227"/>
      <c r="Q254" s="94"/>
      <c r="R254" s="94"/>
      <c r="S254" s="94"/>
      <c r="T254" s="94"/>
    </row>
    <row r="255" ht="15.75" customHeight="1">
      <c r="A255" s="204"/>
      <c r="B255" s="222"/>
      <c r="C255" s="223"/>
      <c r="D255" s="231"/>
      <c r="E255" s="3"/>
      <c r="F255" s="3"/>
      <c r="G255" s="3"/>
      <c r="H255" s="3"/>
      <c r="J255" s="226"/>
      <c r="K255" s="3"/>
      <c r="L255" s="3"/>
      <c r="O255" s="227"/>
      <c r="Q255" s="94"/>
      <c r="R255" s="94"/>
      <c r="S255" s="94"/>
      <c r="T255" s="94"/>
    </row>
    <row r="256" ht="15.75" customHeight="1">
      <c r="A256" s="204"/>
      <c r="B256" s="222"/>
      <c r="C256" s="223"/>
      <c r="D256" s="231"/>
      <c r="E256" s="3"/>
      <c r="F256" s="3"/>
      <c r="G256" s="3"/>
      <c r="H256" s="3"/>
      <c r="J256" s="226"/>
      <c r="K256" s="3"/>
      <c r="L256" s="3"/>
      <c r="O256" s="227"/>
      <c r="Q256" s="94"/>
      <c r="R256" s="94"/>
      <c r="S256" s="94"/>
      <c r="T256" s="94"/>
    </row>
    <row r="257" ht="15.75" customHeight="1">
      <c r="A257" s="234"/>
      <c r="B257" s="222"/>
      <c r="C257" s="223"/>
      <c r="D257" s="231"/>
      <c r="E257" s="3"/>
      <c r="F257" s="3"/>
      <c r="G257" s="3"/>
      <c r="H257" s="3"/>
      <c r="J257" s="226"/>
      <c r="K257" s="3"/>
      <c r="L257" s="3"/>
      <c r="O257" s="227"/>
      <c r="Q257" s="94"/>
      <c r="R257" s="94"/>
      <c r="S257" s="94"/>
      <c r="T257" s="94"/>
    </row>
    <row r="258" ht="15.75" customHeight="1">
      <c r="A258" s="234"/>
      <c r="B258" s="222"/>
      <c r="C258" s="223"/>
      <c r="D258" s="231"/>
      <c r="E258" s="3"/>
      <c r="F258" s="3"/>
      <c r="G258" s="3"/>
      <c r="H258" s="3"/>
      <c r="J258" s="226"/>
      <c r="K258" s="3"/>
      <c r="L258" s="3"/>
      <c r="O258" s="227"/>
      <c r="Q258" s="94"/>
      <c r="R258" s="94"/>
      <c r="S258" s="94"/>
      <c r="T258" s="94"/>
    </row>
    <row r="259" ht="15.75" customHeight="1">
      <c r="A259" s="258"/>
      <c r="B259" s="222"/>
      <c r="C259" s="223"/>
      <c r="D259" s="231"/>
      <c r="E259" s="3"/>
      <c r="F259" s="3"/>
      <c r="G259" s="3"/>
      <c r="H259" s="3"/>
      <c r="J259" s="226"/>
      <c r="K259" s="3"/>
      <c r="L259" s="3"/>
      <c r="O259" s="227"/>
      <c r="Q259" s="94"/>
      <c r="R259" s="94"/>
      <c r="S259" s="94"/>
      <c r="T259" s="94"/>
    </row>
    <row r="260" ht="15.75" customHeight="1">
      <c r="A260" s="234"/>
      <c r="B260" s="222"/>
      <c r="C260" s="223"/>
      <c r="D260" s="231"/>
      <c r="E260" s="3"/>
      <c r="F260" s="3"/>
      <c r="G260" s="3"/>
      <c r="H260" s="3"/>
      <c r="J260" s="226"/>
      <c r="K260" s="3"/>
      <c r="L260" s="3"/>
      <c r="O260" s="227"/>
      <c r="Q260" s="94"/>
      <c r="R260" s="94"/>
      <c r="S260" s="94"/>
      <c r="T260" s="94"/>
    </row>
    <row r="261" ht="15.75" customHeight="1">
      <c r="A261" s="242"/>
      <c r="B261" s="222"/>
      <c r="C261" s="223"/>
      <c r="D261" s="231"/>
      <c r="E261" s="3"/>
      <c r="F261" s="3"/>
      <c r="G261" s="3"/>
      <c r="H261" s="3"/>
      <c r="J261" s="226"/>
      <c r="K261" s="3"/>
      <c r="L261" s="3"/>
      <c r="O261" s="227"/>
      <c r="Q261" s="94"/>
      <c r="R261" s="94"/>
      <c r="S261" s="94"/>
      <c r="T261" s="94"/>
    </row>
    <row r="262" ht="15.75" customHeight="1">
      <c r="A262" s="234"/>
      <c r="B262" s="222"/>
      <c r="C262" s="223"/>
      <c r="D262" s="231"/>
      <c r="E262" s="3"/>
      <c r="F262" s="3"/>
      <c r="G262" s="3"/>
      <c r="H262" s="3"/>
      <c r="J262" s="226"/>
      <c r="K262" s="3"/>
      <c r="L262" s="3"/>
      <c r="O262" s="227"/>
      <c r="Q262" s="94"/>
      <c r="R262" s="94"/>
      <c r="S262" s="94"/>
      <c r="T262" s="94"/>
    </row>
    <row r="263" ht="15.75" customHeight="1">
      <c r="A263" s="204"/>
      <c r="B263" s="222"/>
      <c r="C263" s="223"/>
      <c r="D263" s="231"/>
      <c r="E263" s="3"/>
      <c r="F263" s="3"/>
      <c r="G263" s="3"/>
      <c r="H263" s="3"/>
      <c r="J263" s="226"/>
      <c r="K263" s="3"/>
      <c r="L263" s="3"/>
      <c r="O263" s="227"/>
      <c r="Q263" s="94"/>
      <c r="R263" s="94"/>
      <c r="S263" s="94"/>
      <c r="T263" s="94"/>
    </row>
    <row r="264" ht="15.75" customHeight="1">
      <c r="A264" s="204"/>
      <c r="B264" s="222"/>
      <c r="C264" s="223"/>
      <c r="D264" s="231"/>
      <c r="E264" s="3"/>
      <c r="F264" s="3"/>
      <c r="G264" s="3"/>
      <c r="H264" s="3"/>
      <c r="J264" s="226"/>
      <c r="K264" s="3"/>
      <c r="L264" s="3"/>
      <c r="O264" s="227"/>
      <c r="Q264" s="94"/>
      <c r="R264" s="94"/>
      <c r="S264" s="94"/>
      <c r="T264" s="94"/>
    </row>
    <row r="265" ht="15.75" customHeight="1">
      <c r="A265" s="258"/>
      <c r="B265" s="222"/>
      <c r="C265" s="223"/>
      <c r="D265" s="231"/>
      <c r="E265" s="3"/>
      <c r="F265" s="3"/>
      <c r="G265" s="3"/>
      <c r="H265" s="3"/>
      <c r="J265" s="226"/>
      <c r="K265" s="3"/>
      <c r="L265" s="3"/>
      <c r="O265" s="227"/>
      <c r="Q265" s="94"/>
      <c r="R265" s="94"/>
      <c r="S265" s="94"/>
      <c r="T265" s="94"/>
    </row>
    <row r="266" ht="15.75" customHeight="1">
      <c r="A266" s="234"/>
      <c r="B266" s="222"/>
      <c r="C266" s="223"/>
      <c r="D266" s="231"/>
      <c r="E266" s="3"/>
      <c r="F266" s="3"/>
      <c r="G266" s="3"/>
      <c r="H266" s="3"/>
      <c r="J266" s="226"/>
      <c r="K266" s="3"/>
      <c r="L266" s="3"/>
      <c r="O266" s="227"/>
      <c r="Q266" s="94"/>
      <c r="R266" s="94"/>
      <c r="S266" s="94"/>
      <c r="T266" s="94"/>
    </row>
    <row r="267" ht="15.75" customHeight="1">
      <c r="A267" s="204"/>
      <c r="B267" s="222"/>
      <c r="C267" s="223"/>
      <c r="D267" s="231"/>
      <c r="E267" s="3"/>
      <c r="F267" s="3"/>
      <c r="G267" s="3"/>
      <c r="H267" s="3"/>
      <c r="J267" s="226"/>
      <c r="K267" s="3"/>
      <c r="L267" s="3"/>
      <c r="O267" s="227"/>
      <c r="Q267" s="94"/>
      <c r="R267" s="94"/>
      <c r="S267" s="94"/>
      <c r="T267" s="94"/>
    </row>
    <row r="268" ht="15.75" customHeight="1">
      <c r="A268" s="234"/>
      <c r="B268" s="222"/>
      <c r="C268" s="223"/>
      <c r="D268" s="231"/>
      <c r="E268" s="3"/>
      <c r="F268" s="3"/>
      <c r="G268" s="3"/>
      <c r="H268" s="3"/>
      <c r="J268" s="226"/>
      <c r="K268" s="3"/>
      <c r="L268" s="3"/>
      <c r="O268" s="227"/>
      <c r="Q268" s="94"/>
      <c r="R268" s="94"/>
      <c r="S268" s="94"/>
      <c r="T268" s="94"/>
    </row>
    <row r="269" ht="15.75" customHeight="1">
      <c r="A269" s="234"/>
      <c r="B269" s="222"/>
      <c r="C269" s="223"/>
      <c r="D269" s="231"/>
      <c r="E269" s="3"/>
      <c r="F269" s="3"/>
      <c r="G269" s="3"/>
      <c r="H269" s="3"/>
      <c r="J269" s="226"/>
      <c r="K269" s="3"/>
      <c r="L269" s="3"/>
      <c r="O269" s="227"/>
      <c r="Q269" s="94"/>
      <c r="R269" s="94"/>
      <c r="S269" s="94"/>
      <c r="T269" s="94"/>
    </row>
    <row r="270" ht="15.75" customHeight="1">
      <c r="A270" s="204"/>
      <c r="B270" s="222"/>
      <c r="C270" s="223"/>
      <c r="D270" s="231"/>
      <c r="E270" s="3"/>
      <c r="F270" s="3"/>
      <c r="G270" s="3"/>
      <c r="H270" s="3"/>
      <c r="J270" s="226"/>
      <c r="K270" s="3"/>
      <c r="L270" s="3"/>
      <c r="O270" s="227"/>
      <c r="Q270" s="94"/>
      <c r="R270" s="94"/>
      <c r="S270" s="94"/>
      <c r="T270" s="94"/>
    </row>
    <row r="271" ht="15.75" customHeight="1">
      <c r="A271" s="234"/>
      <c r="B271" s="222"/>
      <c r="C271" s="223"/>
      <c r="D271" s="231"/>
      <c r="E271" s="3"/>
      <c r="F271" s="3"/>
      <c r="G271" s="3"/>
      <c r="H271" s="3"/>
      <c r="J271" s="226"/>
      <c r="K271" s="3"/>
      <c r="L271" s="3"/>
      <c r="O271" s="227"/>
      <c r="Q271" s="94"/>
      <c r="R271" s="94"/>
      <c r="S271" s="94"/>
      <c r="T271" s="94"/>
    </row>
    <row r="272" ht="15.75" customHeight="1">
      <c r="A272" s="204"/>
      <c r="B272" s="222"/>
      <c r="C272" s="223"/>
      <c r="D272" s="231"/>
      <c r="E272" s="3"/>
      <c r="F272" s="3"/>
      <c r="G272" s="3"/>
      <c r="H272" s="3"/>
      <c r="J272" s="226"/>
      <c r="K272" s="3"/>
      <c r="L272" s="3"/>
      <c r="O272" s="227"/>
      <c r="Q272" s="94"/>
      <c r="R272" s="94"/>
      <c r="S272" s="94"/>
      <c r="T272" s="94"/>
    </row>
    <row r="273" ht="15.75" customHeight="1">
      <c r="A273" s="234"/>
      <c r="B273" s="222"/>
      <c r="C273" s="223"/>
      <c r="D273" s="231"/>
      <c r="E273" s="3"/>
      <c r="F273" s="3"/>
      <c r="G273" s="3"/>
      <c r="H273" s="3"/>
      <c r="J273" s="226"/>
      <c r="K273" s="3"/>
      <c r="L273" s="3"/>
      <c r="O273" s="227"/>
      <c r="Q273" s="94"/>
      <c r="R273" s="94"/>
      <c r="S273" s="94"/>
      <c r="T273" s="94"/>
    </row>
    <row r="274" ht="15.75" customHeight="1">
      <c r="A274" s="204"/>
      <c r="B274" s="222"/>
      <c r="C274" s="223"/>
      <c r="D274" s="231"/>
      <c r="E274" s="3"/>
      <c r="F274" s="3"/>
      <c r="G274" s="3"/>
      <c r="H274" s="3"/>
      <c r="J274" s="226"/>
      <c r="K274" s="3"/>
      <c r="L274" s="3"/>
      <c r="O274" s="227"/>
      <c r="Q274" s="94"/>
      <c r="R274" s="94"/>
      <c r="S274" s="94"/>
      <c r="T274" s="94"/>
    </row>
    <row r="275" ht="15.75" customHeight="1">
      <c r="A275" s="234"/>
      <c r="B275" s="222"/>
      <c r="C275" s="223"/>
      <c r="D275" s="231"/>
      <c r="E275" s="3"/>
      <c r="F275" s="3"/>
      <c r="G275" s="3"/>
      <c r="H275" s="3"/>
      <c r="J275" s="226"/>
      <c r="K275" s="3"/>
      <c r="L275" s="3"/>
      <c r="O275" s="227"/>
      <c r="Q275" s="94"/>
      <c r="R275" s="94"/>
      <c r="S275" s="94"/>
      <c r="T275" s="94"/>
    </row>
    <row r="276" ht="15.75" customHeight="1">
      <c r="A276" s="204"/>
      <c r="B276" s="222"/>
      <c r="C276" s="223"/>
      <c r="D276" s="231"/>
      <c r="E276" s="3"/>
      <c r="F276" s="3"/>
      <c r="G276" s="3"/>
      <c r="H276" s="3"/>
      <c r="J276" s="226"/>
      <c r="K276" s="3"/>
      <c r="L276" s="3"/>
      <c r="O276" s="227"/>
      <c r="Q276" s="94"/>
      <c r="R276" s="94"/>
      <c r="S276" s="94"/>
      <c r="T276" s="94"/>
    </row>
    <row r="277" ht="15.75" customHeight="1">
      <c r="A277" s="234"/>
      <c r="B277" s="222"/>
      <c r="C277" s="223"/>
      <c r="D277" s="231"/>
      <c r="E277" s="3"/>
      <c r="F277" s="3"/>
      <c r="G277" s="3"/>
      <c r="H277" s="3"/>
      <c r="J277" s="226"/>
      <c r="K277" s="3"/>
      <c r="L277" s="3"/>
      <c r="O277" s="227"/>
      <c r="Q277" s="94"/>
      <c r="R277" s="94"/>
      <c r="S277" s="94"/>
      <c r="T277" s="94"/>
    </row>
    <row r="278" ht="15.75" customHeight="1">
      <c r="A278" s="204"/>
      <c r="B278" s="222"/>
      <c r="C278" s="223"/>
      <c r="D278" s="231"/>
      <c r="E278" s="3"/>
      <c r="F278" s="3"/>
      <c r="G278" s="3"/>
      <c r="H278" s="3"/>
      <c r="J278" s="226"/>
      <c r="K278" s="3"/>
      <c r="L278" s="3"/>
      <c r="O278" s="227"/>
      <c r="Q278" s="94"/>
      <c r="R278" s="94"/>
      <c r="S278" s="94"/>
      <c r="T278" s="94"/>
    </row>
    <row r="279" ht="15.75" customHeight="1">
      <c r="A279" s="234"/>
      <c r="B279" s="222"/>
      <c r="C279" s="223"/>
      <c r="D279" s="231"/>
      <c r="E279" s="3"/>
      <c r="F279" s="3"/>
      <c r="G279" s="3"/>
      <c r="H279" s="3"/>
      <c r="J279" s="226"/>
      <c r="K279" s="3"/>
      <c r="L279" s="3"/>
      <c r="O279" s="227"/>
      <c r="Q279" s="94"/>
      <c r="R279" s="94"/>
      <c r="S279" s="94"/>
      <c r="T279" s="94"/>
    </row>
    <row r="280" ht="15.75" customHeight="1">
      <c r="A280" s="234"/>
      <c r="B280" s="222"/>
      <c r="C280" s="223"/>
      <c r="D280" s="231"/>
      <c r="E280" s="3"/>
      <c r="F280" s="3"/>
      <c r="G280" s="3"/>
      <c r="H280" s="3"/>
      <c r="J280" s="226"/>
      <c r="K280" s="3"/>
      <c r="L280" s="3"/>
      <c r="O280" s="227"/>
      <c r="Q280" s="94"/>
      <c r="R280" s="94"/>
      <c r="S280" s="94"/>
      <c r="T280" s="94"/>
    </row>
    <row r="281" ht="15.75" customHeight="1">
      <c r="A281" s="204"/>
      <c r="B281" s="222"/>
      <c r="C281" s="206"/>
      <c r="D281" s="231"/>
      <c r="E281" s="3"/>
      <c r="F281" s="3"/>
      <c r="G281" s="3"/>
      <c r="H281" s="3"/>
      <c r="J281" s="226"/>
      <c r="K281" s="3"/>
      <c r="L281" s="3"/>
      <c r="O281" s="227"/>
      <c r="Q281" s="94"/>
      <c r="R281" s="94"/>
      <c r="S281" s="94"/>
      <c r="T281" s="94"/>
    </row>
    <row r="282" ht="15.75" customHeight="1">
      <c r="A282" s="204"/>
      <c r="B282" s="222"/>
      <c r="C282" s="206"/>
      <c r="D282" s="231"/>
      <c r="E282" s="3"/>
      <c r="F282" s="3"/>
      <c r="G282" s="3"/>
      <c r="H282" s="3"/>
      <c r="J282" s="226"/>
      <c r="K282" s="3"/>
      <c r="L282" s="3"/>
      <c r="O282" s="227"/>
      <c r="Q282" s="94"/>
      <c r="R282" s="94"/>
      <c r="S282" s="94"/>
      <c r="T282" s="94"/>
    </row>
    <row r="283" ht="15.75" customHeight="1">
      <c r="A283" s="204"/>
      <c r="B283" s="222"/>
      <c r="C283" s="206"/>
      <c r="D283" s="231"/>
      <c r="E283" s="3"/>
      <c r="F283" s="3"/>
      <c r="G283" s="3"/>
      <c r="H283" s="3"/>
      <c r="J283" s="226"/>
      <c r="K283" s="3"/>
      <c r="L283" s="3"/>
      <c r="O283" s="227"/>
      <c r="Q283" s="94"/>
      <c r="R283" s="94"/>
      <c r="S283" s="94"/>
      <c r="T283" s="94"/>
    </row>
    <row r="284" ht="15.75" customHeight="1">
      <c r="A284" s="204"/>
      <c r="B284" s="222"/>
      <c r="C284" s="206"/>
      <c r="D284" s="231"/>
      <c r="E284" s="3"/>
      <c r="F284" s="3"/>
      <c r="G284" s="3"/>
      <c r="H284" s="3"/>
      <c r="J284" s="226"/>
      <c r="K284" s="3"/>
      <c r="L284" s="3"/>
      <c r="O284" s="227"/>
      <c r="Q284" s="94"/>
      <c r="R284" s="94"/>
      <c r="S284" s="94"/>
      <c r="T284" s="94"/>
    </row>
    <row r="285" ht="15.75" customHeight="1">
      <c r="A285" s="204"/>
      <c r="B285" s="222"/>
      <c r="C285" s="206"/>
      <c r="D285" s="231"/>
      <c r="E285" s="3"/>
      <c r="F285" s="3"/>
      <c r="G285" s="3"/>
      <c r="H285" s="3"/>
      <c r="J285" s="226"/>
      <c r="K285" s="3"/>
      <c r="L285" s="3"/>
      <c r="O285" s="227"/>
      <c r="Q285" s="94"/>
      <c r="R285" s="94"/>
      <c r="S285" s="94"/>
      <c r="T285" s="94"/>
    </row>
    <row r="286" ht="15.75" customHeight="1">
      <c r="A286" s="204"/>
      <c r="B286" s="222"/>
      <c r="C286" s="206"/>
      <c r="D286" s="231"/>
      <c r="E286" s="3"/>
      <c r="F286" s="3"/>
      <c r="G286" s="3"/>
      <c r="H286" s="3"/>
      <c r="J286" s="226"/>
      <c r="K286" s="3"/>
      <c r="L286" s="3"/>
      <c r="O286" s="227"/>
      <c r="Q286" s="94"/>
      <c r="R286" s="94"/>
      <c r="S286" s="94"/>
      <c r="T286" s="94"/>
    </row>
    <row r="287" ht="15.75" customHeight="1">
      <c r="A287" s="204"/>
      <c r="B287" s="222"/>
      <c r="C287" s="206"/>
      <c r="D287" s="231"/>
      <c r="E287" s="3"/>
      <c r="F287" s="3"/>
      <c r="G287" s="3"/>
      <c r="H287" s="3"/>
      <c r="J287" s="226"/>
      <c r="K287" s="3"/>
      <c r="L287" s="3"/>
      <c r="O287" s="227"/>
      <c r="Q287" s="94"/>
      <c r="R287" s="94"/>
      <c r="S287" s="94"/>
      <c r="T287" s="94"/>
    </row>
    <row r="288" ht="15.75" customHeight="1">
      <c r="A288" s="204"/>
      <c r="B288" s="222"/>
      <c r="C288" s="206"/>
      <c r="D288" s="231"/>
      <c r="E288" s="3"/>
      <c r="F288" s="3"/>
      <c r="G288" s="3"/>
      <c r="H288" s="3"/>
      <c r="J288" s="226"/>
      <c r="K288" s="3"/>
      <c r="L288" s="3"/>
      <c r="O288" s="227"/>
      <c r="Q288" s="94"/>
      <c r="R288" s="94"/>
      <c r="S288" s="94"/>
      <c r="T288" s="94"/>
    </row>
    <row r="289" ht="15.75" customHeight="1">
      <c r="A289" s="204"/>
      <c r="B289" s="222"/>
      <c r="C289" s="206"/>
      <c r="D289" s="231"/>
      <c r="E289" s="3"/>
      <c r="F289" s="3"/>
      <c r="G289" s="3"/>
      <c r="H289" s="3"/>
      <c r="J289" s="226"/>
      <c r="K289" s="3"/>
      <c r="L289" s="3"/>
      <c r="O289" s="227"/>
      <c r="Q289" s="94"/>
      <c r="R289" s="94"/>
      <c r="S289" s="94"/>
      <c r="T289" s="94"/>
    </row>
    <row r="290" ht="15.75" customHeight="1">
      <c r="A290" s="204"/>
      <c r="B290" s="222"/>
      <c r="C290" s="206"/>
      <c r="D290" s="231"/>
      <c r="E290" s="3"/>
      <c r="F290" s="3"/>
      <c r="G290" s="3"/>
      <c r="H290" s="3"/>
      <c r="J290" s="226"/>
      <c r="K290" s="3"/>
      <c r="L290" s="3"/>
      <c r="O290" s="227"/>
      <c r="Q290" s="94"/>
      <c r="R290" s="94"/>
      <c r="S290" s="94"/>
      <c r="T290" s="94"/>
    </row>
    <row r="291" ht="15.75" customHeight="1">
      <c r="A291" s="204"/>
      <c r="B291" s="222"/>
      <c r="C291" s="206"/>
      <c r="D291" s="231"/>
      <c r="E291" s="3"/>
      <c r="F291" s="3"/>
      <c r="G291" s="3"/>
      <c r="H291" s="3"/>
      <c r="J291" s="226"/>
      <c r="K291" s="3"/>
      <c r="L291" s="3"/>
      <c r="O291" s="227"/>
      <c r="Q291" s="94"/>
      <c r="R291" s="94"/>
      <c r="S291" s="94"/>
      <c r="T291" s="94"/>
    </row>
    <row r="292" ht="15.75" customHeight="1">
      <c r="A292" s="204"/>
      <c r="B292" s="222"/>
      <c r="C292" s="206"/>
      <c r="D292" s="231"/>
      <c r="E292" s="3"/>
      <c r="F292" s="3"/>
      <c r="G292" s="3"/>
      <c r="H292" s="3"/>
      <c r="J292" s="226"/>
      <c r="K292" s="3"/>
      <c r="L292" s="3"/>
      <c r="O292" s="227"/>
      <c r="Q292" s="94"/>
      <c r="R292" s="94"/>
      <c r="S292" s="94"/>
      <c r="T292" s="94"/>
    </row>
    <row r="293" ht="15.75" customHeight="1">
      <c r="A293" s="204"/>
      <c r="B293" s="222"/>
      <c r="C293" s="206"/>
      <c r="D293" s="231"/>
      <c r="E293" s="3"/>
      <c r="F293" s="3"/>
      <c r="G293" s="3"/>
      <c r="H293" s="3"/>
      <c r="J293" s="226"/>
      <c r="K293" s="3"/>
      <c r="L293" s="3"/>
      <c r="O293" s="227"/>
      <c r="Q293" s="94"/>
      <c r="R293" s="94"/>
      <c r="S293" s="94"/>
      <c r="T293" s="94"/>
    </row>
    <row r="294" ht="15.75" customHeight="1">
      <c r="A294" s="204"/>
      <c r="B294" s="222"/>
      <c r="C294" s="206"/>
      <c r="D294" s="231"/>
      <c r="E294" s="3"/>
      <c r="F294" s="3"/>
      <c r="G294" s="3"/>
      <c r="H294" s="3"/>
      <c r="J294" s="226"/>
      <c r="K294" s="3"/>
      <c r="L294" s="3"/>
      <c r="O294" s="227"/>
      <c r="Q294" s="94"/>
      <c r="R294" s="94"/>
      <c r="S294" s="94"/>
      <c r="T294" s="94"/>
    </row>
    <row r="295" ht="15.75" customHeight="1">
      <c r="A295" s="204"/>
      <c r="B295" s="222"/>
      <c r="C295" s="206"/>
      <c r="D295" s="231"/>
      <c r="E295" s="3"/>
      <c r="F295" s="3"/>
      <c r="G295" s="3"/>
      <c r="H295" s="3"/>
      <c r="J295" s="226"/>
      <c r="K295" s="3"/>
      <c r="L295" s="3"/>
      <c r="O295" s="227"/>
      <c r="Q295" s="94"/>
      <c r="R295" s="94"/>
      <c r="S295" s="94"/>
      <c r="T295" s="94"/>
    </row>
    <row r="296" ht="15.75" customHeight="1">
      <c r="A296" s="204"/>
      <c r="B296" s="222"/>
      <c r="C296" s="206"/>
      <c r="D296" s="231"/>
      <c r="E296" s="3"/>
      <c r="F296" s="3"/>
      <c r="G296" s="3"/>
      <c r="H296" s="3"/>
      <c r="J296" s="226"/>
      <c r="K296" s="3"/>
      <c r="L296" s="3"/>
      <c r="O296" s="227"/>
      <c r="Q296" s="94"/>
      <c r="R296" s="94"/>
      <c r="S296" s="94"/>
      <c r="T296" s="94"/>
    </row>
    <row r="297" ht="15.75" customHeight="1">
      <c r="A297" s="204"/>
      <c r="B297" s="222"/>
      <c r="C297" s="206"/>
      <c r="D297" s="231"/>
      <c r="E297" s="3"/>
      <c r="F297" s="3"/>
      <c r="G297" s="3"/>
      <c r="H297" s="3"/>
      <c r="J297" s="226"/>
      <c r="K297" s="3"/>
      <c r="L297" s="3"/>
      <c r="O297" s="227"/>
      <c r="Q297" s="94"/>
      <c r="R297" s="94"/>
      <c r="S297" s="94"/>
      <c r="T297" s="94"/>
    </row>
    <row r="298" ht="15.75" customHeight="1">
      <c r="A298" s="204"/>
      <c r="B298" s="222"/>
      <c r="C298" s="206"/>
      <c r="D298" s="231"/>
      <c r="E298" s="3"/>
      <c r="F298" s="3"/>
      <c r="G298" s="3"/>
      <c r="H298" s="3"/>
      <c r="J298" s="226"/>
      <c r="K298" s="3"/>
      <c r="L298" s="3"/>
      <c r="O298" s="227"/>
      <c r="Q298" s="94"/>
      <c r="R298" s="94"/>
      <c r="S298" s="94"/>
      <c r="T298" s="94"/>
    </row>
    <row r="299" ht="15.75" customHeight="1">
      <c r="A299" s="204"/>
      <c r="B299" s="222"/>
      <c r="C299" s="206"/>
      <c r="D299" s="231"/>
      <c r="E299" s="3"/>
      <c r="F299" s="3"/>
      <c r="G299" s="3"/>
      <c r="H299" s="3"/>
      <c r="J299" s="226"/>
      <c r="K299" s="3"/>
      <c r="L299" s="3"/>
      <c r="O299" s="227"/>
      <c r="Q299" s="94"/>
      <c r="R299" s="94"/>
      <c r="S299" s="94"/>
      <c r="T299" s="94"/>
    </row>
    <row r="300" ht="15.75" customHeight="1">
      <c r="A300" s="204"/>
      <c r="B300" s="222"/>
      <c r="C300" s="206"/>
      <c r="D300" s="231"/>
      <c r="E300" s="3"/>
      <c r="F300" s="3"/>
      <c r="G300" s="3"/>
      <c r="H300" s="3"/>
      <c r="J300" s="226"/>
      <c r="K300" s="3"/>
      <c r="L300" s="3"/>
      <c r="O300" s="227"/>
      <c r="Q300" s="94"/>
      <c r="R300" s="94"/>
      <c r="S300" s="94"/>
      <c r="T300" s="94"/>
    </row>
    <row r="301" ht="15.75" customHeight="1">
      <c r="A301" s="204"/>
      <c r="B301" s="222"/>
      <c r="C301" s="206"/>
      <c r="D301" s="231"/>
      <c r="E301" s="3"/>
      <c r="F301" s="3"/>
      <c r="G301" s="3"/>
      <c r="H301" s="3"/>
      <c r="J301" s="226"/>
      <c r="K301" s="3"/>
      <c r="L301" s="3"/>
      <c r="O301" s="227"/>
      <c r="Q301" s="94"/>
      <c r="R301" s="94"/>
      <c r="S301" s="94"/>
      <c r="T301" s="94"/>
    </row>
    <row r="302" ht="15.75" customHeight="1">
      <c r="A302" s="204"/>
      <c r="B302" s="222"/>
      <c r="C302" s="206"/>
      <c r="D302" s="231"/>
      <c r="E302" s="3"/>
      <c r="F302" s="3"/>
      <c r="G302" s="3"/>
      <c r="H302" s="3"/>
      <c r="J302" s="226"/>
      <c r="K302" s="3"/>
      <c r="L302" s="3"/>
      <c r="O302" s="227"/>
      <c r="Q302" s="94"/>
      <c r="R302" s="94"/>
      <c r="S302" s="94"/>
      <c r="T302" s="94"/>
    </row>
    <row r="303" ht="15.75" customHeight="1">
      <c r="A303" s="204"/>
      <c r="B303" s="222"/>
      <c r="C303" s="206"/>
      <c r="D303" s="231"/>
      <c r="E303" s="3"/>
      <c r="F303" s="3"/>
      <c r="G303" s="3"/>
      <c r="H303" s="3"/>
      <c r="J303" s="226"/>
      <c r="K303" s="3"/>
      <c r="L303" s="3"/>
      <c r="O303" s="227"/>
      <c r="Q303" s="94"/>
      <c r="R303" s="94"/>
      <c r="S303" s="94"/>
      <c r="T303" s="94"/>
    </row>
    <row r="304" ht="15.75" customHeight="1">
      <c r="A304" s="204"/>
      <c r="B304" s="222"/>
      <c r="C304" s="206"/>
      <c r="D304" s="231"/>
      <c r="E304" s="3"/>
      <c r="F304" s="3"/>
      <c r="G304" s="3"/>
      <c r="H304" s="3"/>
      <c r="J304" s="226"/>
      <c r="K304" s="3"/>
      <c r="L304" s="3"/>
      <c r="O304" s="227"/>
      <c r="Q304" s="94"/>
      <c r="R304" s="94"/>
      <c r="S304" s="94"/>
      <c r="T304" s="94"/>
    </row>
    <row r="305" ht="15.75" customHeight="1">
      <c r="A305" s="204"/>
      <c r="B305" s="222"/>
      <c r="C305" s="206"/>
      <c r="D305" s="231"/>
      <c r="E305" s="3"/>
      <c r="F305" s="3"/>
      <c r="G305" s="3"/>
      <c r="H305" s="3"/>
      <c r="J305" s="226"/>
      <c r="K305" s="3"/>
      <c r="L305" s="3"/>
      <c r="O305" s="227"/>
      <c r="Q305" s="94"/>
      <c r="R305" s="94"/>
      <c r="S305" s="94"/>
      <c r="T305" s="94"/>
    </row>
    <row r="306" ht="15.75" customHeight="1">
      <c r="A306" s="204"/>
      <c r="B306" s="222"/>
      <c r="C306" s="206"/>
      <c r="D306" s="231"/>
      <c r="E306" s="3"/>
      <c r="F306" s="3"/>
      <c r="G306" s="3"/>
      <c r="H306" s="3"/>
      <c r="J306" s="226"/>
      <c r="K306" s="3"/>
      <c r="L306" s="3"/>
      <c r="O306" s="227"/>
      <c r="Q306" s="94"/>
      <c r="R306" s="94"/>
      <c r="S306" s="94"/>
      <c r="T306" s="94"/>
    </row>
    <row r="307" ht="15.75" customHeight="1">
      <c r="A307" s="204"/>
      <c r="B307" s="222"/>
      <c r="C307" s="206"/>
      <c r="D307" s="231"/>
      <c r="E307" s="3"/>
      <c r="F307" s="3"/>
      <c r="G307" s="3"/>
      <c r="H307" s="3"/>
      <c r="J307" s="226"/>
      <c r="K307" s="3"/>
      <c r="L307" s="3"/>
      <c r="O307" s="227"/>
      <c r="Q307" s="94"/>
      <c r="R307" s="94"/>
      <c r="S307" s="94"/>
      <c r="T307" s="94"/>
    </row>
    <row r="308" ht="15.75" customHeight="1">
      <c r="A308" s="204"/>
      <c r="B308" s="222"/>
      <c r="C308" s="206"/>
      <c r="D308" s="231"/>
      <c r="E308" s="3"/>
      <c r="F308" s="3"/>
      <c r="G308" s="3"/>
      <c r="H308" s="3"/>
      <c r="J308" s="226"/>
      <c r="K308" s="3"/>
      <c r="L308" s="3"/>
      <c r="O308" s="227"/>
      <c r="Q308" s="94"/>
      <c r="R308" s="94"/>
      <c r="S308" s="94"/>
      <c r="T308" s="94"/>
    </row>
    <row r="309" ht="15.75" customHeight="1">
      <c r="A309" s="204"/>
      <c r="B309" s="222"/>
      <c r="C309" s="206"/>
      <c r="D309" s="231"/>
      <c r="E309" s="3"/>
      <c r="F309" s="3"/>
      <c r="G309" s="3"/>
      <c r="H309" s="3"/>
      <c r="J309" s="226"/>
      <c r="K309" s="3"/>
      <c r="L309" s="3"/>
      <c r="O309" s="227"/>
      <c r="Q309" s="94"/>
      <c r="R309" s="94"/>
      <c r="S309" s="94"/>
      <c r="T309" s="94"/>
    </row>
    <row r="310" ht="15.75" customHeight="1">
      <c r="A310" s="204"/>
      <c r="B310" s="222"/>
      <c r="C310" s="206"/>
      <c r="D310" s="231"/>
      <c r="E310" s="3"/>
      <c r="F310" s="3"/>
      <c r="G310" s="3"/>
      <c r="H310" s="3"/>
      <c r="J310" s="226"/>
      <c r="K310" s="3"/>
      <c r="L310" s="3"/>
      <c r="O310" s="227"/>
      <c r="Q310" s="94"/>
      <c r="R310" s="94"/>
      <c r="S310" s="94"/>
      <c r="T310" s="94"/>
    </row>
    <row r="311" ht="15.75" customHeight="1">
      <c r="A311" s="204"/>
      <c r="B311" s="222"/>
      <c r="C311" s="206"/>
      <c r="D311" s="231"/>
      <c r="E311" s="3"/>
      <c r="F311" s="3"/>
      <c r="G311" s="3"/>
      <c r="H311" s="3"/>
      <c r="J311" s="226"/>
      <c r="K311" s="3"/>
      <c r="L311" s="3"/>
      <c r="O311" s="227"/>
      <c r="Q311" s="94"/>
      <c r="R311" s="94"/>
      <c r="S311" s="94"/>
      <c r="T311" s="94"/>
    </row>
    <row r="312" ht="15.75" customHeight="1">
      <c r="A312" s="204"/>
      <c r="B312" s="222"/>
      <c r="C312" s="206"/>
      <c r="D312" s="231"/>
      <c r="E312" s="3"/>
      <c r="F312" s="3"/>
      <c r="G312" s="3"/>
      <c r="H312" s="3"/>
      <c r="J312" s="226"/>
      <c r="K312" s="3"/>
      <c r="L312" s="3"/>
      <c r="O312" s="227"/>
      <c r="Q312" s="94"/>
      <c r="R312" s="94"/>
      <c r="S312" s="94"/>
      <c r="T312" s="94"/>
    </row>
    <row r="313" ht="15.75" customHeight="1">
      <c r="A313" s="204"/>
      <c r="B313" s="222"/>
      <c r="C313" s="206"/>
      <c r="D313" s="231"/>
      <c r="E313" s="3"/>
      <c r="F313" s="3"/>
      <c r="G313" s="3"/>
      <c r="H313" s="3"/>
      <c r="J313" s="226"/>
      <c r="K313" s="3"/>
      <c r="L313" s="3"/>
      <c r="O313" s="227"/>
      <c r="Q313" s="94"/>
      <c r="R313" s="94"/>
      <c r="S313" s="94"/>
      <c r="T313" s="94"/>
    </row>
    <row r="314" ht="15.75" customHeight="1">
      <c r="A314" s="204"/>
      <c r="B314" s="222"/>
      <c r="C314" s="206"/>
      <c r="D314" s="231"/>
      <c r="E314" s="3"/>
      <c r="F314" s="3"/>
      <c r="G314" s="3"/>
      <c r="H314" s="3"/>
      <c r="J314" s="226"/>
      <c r="K314" s="3"/>
      <c r="L314" s="3"/>
      <c r="O314" s="227"/>
      <c r="Q314" s="94"/>
      <c r="R314" s="94"/>
      <c r="S314" s="94"/>
      <c r="T314" s="94"/>
    </row>
    <row r="315" ht="15.75" customHeight="1">
      <c r="A315" s="204"/>
      <c r="B315" s="222"/>
      <c r="C315" s="206"/>
      <c r="D315" s="207"/>
      <c r="E315" s="3"/>
      <c r="F315" s="3"/>
      <c r="G315" s="3"/>
      <c r="H315" s="3"/>
      <c r="J315" s="226"/>
      <c r="K315" s="3"/>
      <c r="L315" s="3"/>
      <c r="O315" s="227"/>
      <c r="Q315" s="94"/>
      <c r="R315" s="94"/>
      <c r="S315" s="94"/>
      <c r="T315" s="94"/>
    </row>
    <row r="316" ht="15.75" customHeight="1">
      <c r="A316" s="204"/>
      <c r="B316" s="222"/>
      <c r="C316" s="206"/>
      <c r="D316" s="207"/>
      <c r="E316" s="3"/>
      <c r="F316" s="3"/>
      <c r="G316" s="3"/>
      <c r="H316" s="3"/>
      <c r="J316" s="226"/>
      <c r="K316" s="3"/>
      <c r="L316" s="3"/>
      <c r="O316" s="227"/>
      <c r="Q316" s="94"/>
      <c r="R316" s="94"/>
      <c r="S316" s="94"/>
      <c r="T316" s="94"/>
    </row>
    <row r="317" ht="15.75" customHeight="1">
      <c r="A317" s="204"/>
      <c r="B317" s="222"/>
      <c r="C317" s="206"/>
      <c r="D317" s="207"/>
      <c r="E317" s="3"/>
      <c r="F317" s="3"/>
      <c r="G317" s="3"/>
      <c r="H317" s="3"/>
      <c r="J317" s="226"/>
      <c r="K317" s="3"/>
      <c r="L317" s="3"/>
      <c r="O317" s="227"/>
      <c r="Q317" s="94"/>
      <c r="R317" s="94"/>
      <c r="S317" s="94"/>
      <c r="T317" s="94"/>
    </row>
    <row r="318" ht="15.75" customHeight="1">
      <c r="A318" s="204"/>
      <c r="B318" s="222"/>
      <c r="C318" s="206"/>
      <c r="D318" s="207"/>
      <c r="E318" s="3"/>
      <c r="F318" s="3"/>
      <c r="G318" s="3"/>
      <c r="H318" s="3"/>
      <c r="J318" s="226"/>
      <c r="K318" s="3"/>
      <c r="L318" s="3"/>
      <c r="O318" s="227"/>
      <c r="Q318" s="94"/>
      <c r="R318" s="94"/>
      <c r="S318" s="94"/>
      <c r="T318" s="94"/>
    </row>
    <row r="319" ht="15.75" customHeight="1">
      <c r="A319" s="204"/>
      <c r="B319" s="222"/>
      <c r="C319" s="206"/>
      <c r="D319" s="207"/>
      <c r="E319" s="3"/>
      <c r="F319" s="3"/>
      <c r="G319" s="3"/>
      <c r="H319" s="3"/>
      <c r="J319" s="226"/>
      <c r="K319" s="3"/>
      <c r="L319" s="3"/>
      <c r="O319" s="227"/>
      <c r="Q319" s="94"/>
      <c r="R319" s="94"/>
      <c r="S319" s="94"/>
      <c r="T319" s="94"/>
    </row>
    <row r="320" ht="15.75" customHeight="1">
      <c r="A320" s="204"/>
      <c r="B320" s="222"/>
      <c r="C320" s="206"/>
      <c r="D320" s="207"/>
      <c r="E320" s="3"/>
      <c r="F320" s="3"/>
      <c r="G320" s="3"/>
      <c r="H320" s="3"/>
      <c r="J320" s="226"/>
      <c r="K320" s="3"/>
      <c r="L320" s="3"/>
      <c r="O320" s="227"/>
      <c r="Q320" s="94"/>
      <c r="R320" s="94"/>
      <c r="S320" s="94"/>
      <c r="T320" s="94"/>
    </row>
    <row r="321" ht="15.75" customHeight="1">
      <c r="A321" s="204"/>
      <c r="B321" s="222"/>
      <c r="C321" s="206"/>
      <c r="D321" s="207"/>
      <c r="E321" s="3"/>
      <c r="F321" s="3"/>
      <c r="G321" s="3"/>
      <c r="H321" s="3"/>
      <c r="J321" s="226"/>
      <c r="K321" s="3"/>
      <c r="L321" s="3"/>
      <c r="O321" s="227"/>
      <c r="Q321" s="94"/>
      <c r="R321" s="94"/>
      <c r="S321" s="94"/>
      <c r="T321" s="94"/>
    </row>
    <row r="322" ht="15.75" customHeight="1">
      <c r="A322" s="204"/>
      <c r="B322" s="222"/>
      <c r="C322" s="206"/>
      <c r="D322" s="207"/>
      <c r="E322" s="3"/>
      <c r="F322" s="3"/>
      <c r="G322" s="3"/>
      <c r="H322" s="3"/>
      <c r="J322" s="226"/>
      <c r="K322" s="3"/>
      <c r="L322" s="3"/>
      <c r="O322" s="227"/>
      <c r="Q322" s="94"/>
      <c r="R322" s="94"/>
      <c r="S322" s="94"/>
      <c r="T322" s="94"/>
    </row>
    <row r="323" ht="15.75" customHeight="1">
      <c r="A323" s="204"/>
      <c r="B323" s="222"/>
      <c r="C323" s="206"/>
      <c r="D323" s="207"/>
      <c r="E323" s="3"/>
      <c r="F323" s="3"/>
      <c r="G323" s="3"/>
      <c r="H323" s="3"/>
      <c r="J323" s="226"/>
      <c r="K323" s="3"/>
      <c r="L323" s="3"/>
      <c r="O323" s="227"/>
      <c r="Q323" s="94"/>
      <c r="R323" s="94"/>
      <c r="S323" s="94"/>
      <c r="T323" s="94"/>
    </row>
    <row r="324" ht="15.75" customHeight="1">
      <c r="A324" s="204"/>
      <c r="B324" s="222"/>
      <c r="C324" s="206"/>
      <c r="D324" s="207"/>
      <c r="E324" s="3"/>
      <c r="F324" s="3"/>
      <c r="G324" s="3"/>
      <c r="H324" s="3"/>
      <c r="J324" s="226"/>
      <c r="K324" s="3"/>
      <c r="L324" s="3"/>
      <c r="O324" s="227"/>
      <c r="Q324" s="94"/>
      <c r="R324" s="94"/>
      <c r="S324" s="94"/>
      <c r="T324" s="94"/>
    </row>
    <row r="325" ht="15.75" customHeight="1">
      <c r="A325" s="204"/>
      <c r="B325" s="222"/>
      <c r="C325" s="206"/>
      <c r="D325" s="207"/>
      <c r="E325" s="3"/>
      <c r="F325" s="3"/>
      <c r="G325" s="3"/>
      <c r="H325" s="3"/>
      <c r="J325" s="226"/>
      <c r="K325" s="3"/>
      <c r="L325" s="3"/>
      <c r="O325" s="227"/>
      <c r="Q325" s="94"/>
      <c r="R325" s="94"/>
      <c r="S325" s="94"/>
      <c r="T325" s="94"/>
    </row>
    <row r="326" ht="15.75" customHeight="1">
      <c r="A326" s="204"/>
      <c r="B326" s="222"/>
      <c r="C326" s="206"/>
      <c r="D326" s="207"/>
      <c r="E326" s="3"/>
      <c r="F326" s="3"/>
      <c r="G326" s="3"/>
      <c r="H326" s="3"/>
      <c r="J326" s="226"/>
      <c r="K326" s="3"/>
      <c r="L326" s="3"/>
      <c r="O326" s="227"/>
      <c r="Q326" s="94"/>
      <c r="R326" s="94"/>
      <c r="S326" s="94"/>
      <c r="T326" s="94"/>
    </row>
    <row r="327" ht="15.75" customHeight="1">
      <c r="A327" s="204"/>
      <c r="B327" s="222"/>
      <c r="C327" s="206"/>
      <c r="D327" s="207"/>
      <c r="E327" s="3"/>
      <c r="F327" s="3"/>
      <c r="G327" s="3"/>
      <c r="H327" s="3"/>
      <c r="J327" s="226"/>
      <c r="K327" s="3"/>
      <c r="L327" s="3"/>
      <c r="O327" s="227"/>
      <c r="Q327" s="94"/>
      <c r="R327" s="94"/>
      <c r="S327" s="94"/>
      <c r="T327" s="94"/>
    </row>
    <row r="328" ht="15.75" customHeight="1">
      <c r="A328" s="204"/>
      <c r="B328" s="222"/>
      <c r="C328" s="206"/>
      <c r="D328" s="207"/>
      <c r="E328" s="3"/>
      <c r="F328" s="3"/>
      <c r="G328" s="3"/>
      <c r="H328" s="3"/>
      <c r="J328" s="226"/>
      <c r="K328" s="3"/>
      <c r="L328" s="3"/>
      <c r="O328" s="227"/>
      <c r="Q328" s="94"/>
      <c r="R328" s="94"/>
      <c r="S328" s="94"/>
      <c r="T328" s="94"/>
    </row>
    <row r="329" ht="15.75" customHeight="1">
      <c r="A329" s="204"/>
      <c r="B329" s="222"/>
      <c r="C329" s="206"/>
      <c r="D329" s="207"/>
      <c r="E329" s="3"/>
      <c r="F329" s="3"/>
      <c r="G329" s="3"/>
      <c r="H329" s="3"/>
      <c r="J329" s="226"/>
      <c r="K329" s="3"/>
      <c r="L329" s="3"/>
      <c r="O329" s="227"/>
      <c r="Q329" s="94"/>
      <c r="R329" s="94"/>
      <c r="S329" s="94"/>
      <c r="T329" s="94"/>
    </row>
    <row r="330" ht="15.75" customHeight="1">
      <c r="A330" s="204"/>
      <c r="B330" s="222"/>
      <c r="C330" s="206"/>
      <c r="D330" s="207"/>
      <c r="E330" s="3"/>
      <c r="F330" s="3"/>
      <c r="G330" s="3"/>
      <c r="H330" s="3"/>
      <c r="J330" s="226"/>
      <c r="K330" s="3"/>
      <c r="L330" s="3"/>
      <c r="O330" s="227"/>
      <c r="Q330" s="94"/>
      <c r="R330" s="94"/>
      <c r="S330" s="94"/>
      <c r="T330" s="94"/>
    </row>
    <row r="331" ht="15.75" customHeight="1">
      <c r="A331" s="204"/>
      <c r="B331" s="222"/>
      <c r="C331" s="206"/>
      <c r="D331" s="207"/>
      <c r="E331" s="3"/>
      <c r="F331" s="3"/>
      <c r="G331" s="3"/>
      <c r="H331" s="3"/>
      <c r="J331" s="226"/>
      <c r="K331" s="3"/>
      <c r="L331" s="3"/>
      <c r="O331" s="227"/>
      <c r="Q331" s="94"/>
      <c r="R331" s="94"/>
      <c r="S331" s="94"/>
      <c r="T331" s="94"/>
    </row>
    <row r="332" ht="15.75" customHeight="1">
      <c r="A332" s="204"/>
      <c r="B332" s="222"/>
      <c r="C332" s="206"/>
      <c r="D332" s="207"/>
      <c r="E332" s="3"/>
      <c r="F332" s="3"/>
      <c r="G332" s="3"/>
      <c r="H332" s="3"/>
      <c r="J332" s="226"/>
      <c r="K332" s="3"/>
      <c r="L332" s="3"/>
      <c r="O332" s="227"/>
      <c r="Q332" s="94"/>
      <c r="R332" s="94"/>
      <c r="S332" s="94"/>
      <c r="T332" s="94"/>
    </row>
    <row r="333" ht="15.75" customHeight="1">
      <c r="A333" s="204"/>
      <c r="B333" s="222"/>
      <c r="C333" s="206"/>
      <c r="D333" s="207"/>
      <c r="E333" s="3"/>
      <c r="F333" s="3"/>
      <c r="G333" s="3"/>
      <c r="H333" s="3"/>
      <c r="J333" s="226"/>
      <c r="K333" s="3"/>
      <c r="L333" s="3"/>
      <c r="O333" s="227"/>
      <c r="Q333" s="94"/>
      <c r="R333" s="94"/>
      <c r="S333" s="94"/>
      <c r="T333" s="94"/>
    </row>
    <row r="334" ht="15.75" customHeight="1">
      <c r="A334" s="204"/>
      <c r="B334" s="222"/>
      <c r="C334" s="206"/>
      <c r="D334" s="207"/>
      <c r="E334" s="3"/>
      <c r="F334" s="3"/>
      <c r="G334" s="3"/>
      <c r="H334" s="3"/>
      <c r="J334" s="226"/>
      <c r="K334" s="3"/>
      <c r="L334" s="3"/>
      <c r="O334" s="227"/>
      <c r="Q334" s="94"/>
      <c r="R334" s="94"/>
      <c r="S334" s="94"/>
      <c r="T334" s="94"/>
    </row>
    <row r="335" ht="15.75" customHeight="1">
      <c r="A335" s="204"/>
      <c r="B335" s="222"/>
      <c r="C335" s="206"/>
      <c r="D335" s="207"/>
      <c r="E335" s="3"/>
      <c r="F335" s="3"/>
      <c r="G335" s="3"/>
      <c r="H335" s="3"/>
      <c r="J335" s="226"/>
      <c r="K335" s="3"/>
      <c r="L335" s="3"/>
      <c r="O335" s="227"/>
      <c r="Q335" s="94"/>
      <c r="R335" s="94"/>
      <c r="S335" s="94"/>
      <c r="T335" s="94"/>
    </row>
    <row r="336" ht="15.75" customHeight="1">
      <c r="A336" s="204"/>
      <c r="B336" s="222"/>
      <c r="C336" s="206"/>
      <c r="D336" s="207"/>
      <c r="E336" s="3"/>
      <c r="F336" s="3"/>
      <c r="G336" s="3"/>
      <c r="H336" s="3"/>
      <c r="J336" s="226"/>
      <c r="K336" s="3"/>
      <c r="L336" s="3"/>
      <c r="O336" s="227"/>
      <c r="Q336" s="94"/>
      <c r="R336" s="94"/>
      <c r="S336" s="94"/>
      <c r="T336" s="94"/>
    </row>
    <row r="337" ht="15.75" customHeight="1">
      <c r="A337" s="204"/>
      <c r="B337" s="222"/>
      <c r="C337" s="206"/>
      <c r="D337" s="207"/>
      <c r="E337" s="3"/>
      <c r="F337" s="3"/>
      <c r="G337" s="3"/>
      <c r="H337" s="3"/>
      <c r="J337" s="226"/>
      <c r="K337" s="3"/>
      <c r="L337" s="3"/>
      <c r="O337" s="227"/>
      <c r="Q337" s="94"/>
      <c r="R337" s="94"/>
      <c r="S337" s="94"/>
      <c r="T337" s="94"/>
    </row>
    <row r="338" ht="15.75" customHeight="1">
      <c r="A338" s="204"/>
      <c r="B338" s="222"/>
      <c r="C338" s="206"/>
      <c r="D338" s="207"/>
      <c r="E338" s="3"/>
      <c r="F338" s="3"/>
      <c r="G338" s="3"/>
      <c r="H338" s="3"/>
      <c r="J338" s="226"/>
      <c r="K338" s="3"/>
      <c r="L338" s="3"/>
      <c r="O338" s="227"/>
      <c r="Q338" s="94"/>
      <c r="R338" s="94"/>
      <c r="S338" s="94"/>
      <c r="T338" s="94"/>
    </row>
    <row r="339" ht="15.75" customHeight="1">
      <c r="A339" s="204"/>
      <c r="B339" s="222"/>
      <c r="C339" s="206"/>
      <c r="D339" s="207"/>
      <c r="E339" s="3"/>
      <c r="F339" s="3"/>
      <c r="G339" s="3"/>
      <c r="H339" s="3"/>
      <c r="J339" s="226"/>
      <c r="K339" s="3"/>
      <c r="L339" s="3"/>
      <c r="O339" s="227"/>
      <c r="Q339" s="94"/>
      <c r="R339" s="94"/>
      <c r="S339" s="94"/>
      <c r="T339" s="94"/>
    </row>
    <row r="340" ht="15.75" customHeight="1">
      <c r="A340" s="204"/>
      <c r="B340" s="222"/>
      <c r="C340" s="206"/>
      <c r="D340" s="207"/>
      <c r="E340" s="3"/>
      <c r="F340" s="3"/>
      <c r="G340" s="3"/>
      <c r="H340" s="3"/>
      <c r="J340" s="226"/>
      <c r="K340" s="3"/>
      <c r="L340" s="3"/>
      <c r="O340" s="227"/>
      <c r="Q340" s="94"/>
      <c r="R340" s="94"/>
      <c r="S340" s="94"/>
      <c r="T340" s="94"/>
    </row>
    <row r="341" ht="15.75" customHeight="1">
      <c r="A341" s="204"/>
      <c r="B341" s="222"/>
      <c r="C341" s="206"/>
      <c r="D341" s="207"/>
      <c r="E341" s="3"/>
      <c r="F341" s="3"/>
      <c r="G341" s="3"/>
      <c r="H341" s="3"/>
      <c r="J341" s="226"/>
      <c r="K341" s="3"/>
      <c r="L341" s="3"/>
      <c r="O341" s="227"/>
      <c r="Q341" s="94"/>
      <c r="R341" s="94"/>
      <c r="S341" s="94"/>
      <c r="T341" s="94"/>
    </row>
    <row r="342" ht="15.75" customHeight="1">
      <c r="A342" s="204"/>
      <c r="B342" s="222"/>
      <c r="C342" s="206"/>
      <c r="D342" s="207"/>
      <c r="E342" s="3"/>
      <c r="F342" s="3"/>
      <c r="G342" s="3"/>
      <c r="H342" s="3"/>
      <c r="J342" s="226"/>
      <c r="K342" s="3"/>
      <c r="L342" s="3"/>
      <c r="O342" s="227"/>
      <c r="Q342" s="94"/>
      <c r="R342" s="94"/>
      <c r="S342" s="94"/>
      <c r="T342" s="94"/>
    </row>
    <row r="343" ht="15.75" customHeight="1">
      <c r="A343" s="204"/>
      <c r="B343" s="222"/>
      <c r="C343" s="206"/>
      <c r="D343" s="207"/>
      <c r="E343" s="3"/>
      <c r="F343" s="3"/>
      <c r="G343" s="3"/>
      <c r="H343" s="3"/>
      <c r="J343" s="226"/>
      <c r="K343" s="3"/>
      <c r="L343" s="3"/>
      <c r="O343" s="227"/>
      <c r="Q343" s="94"/>
      <c r="R343" s="94"/>
      <c r="S343" s="94"/>
      <c r="T343" s="94"/>
    </row>
    <row r="344" ht="15.75" customHeight="1">
      <c r="A344" s="204"/>
      <c r="B344" s="222"/>
      <c r="C344" s="206"/>
      <c r="D344" s="207"/>
      <c r="E344" s="3"/>
      <c r="F344" s="3"/>
      <c r="G344" s="3"/>
      <c r="H344" s="3"/>
      <c r="J344" s="226"/>
      <c r="K344" s="3"/>
      <c r="L344" s="3"/>
      <c r="O344" s="227"/>
      <c r="Q344" s="94"/>
      <c r="R344" s="94"/>
      <c r="S344" s="94"/>
      <c r="T344" s="94"/>
    </row>
    <row r="345" ht="15.75" customHeight="1">
      <c r="A345" s="204"/>
      <c r="B345" s="222"/>
      <c r="C345" s="206"/>
      <c r="D345" s="207"/>
      <c r="E345" s="3"/>
      <c r="F345" s="3"/>
      <c r="G345" s="3"/>
      <c r="H345" s="3"/>
      <c r="J345" s="226"/>
      <c r="K345" s="3"/>
      <c r="L345" s="3"/>
      <c r="O345" s="227"/>
      <c r="Q345" s="94"/>
      <c r="R345" s="94"/>
      <c r="S345" s="94"/>
      <c r="T345" s="94"/>
    </row>
    <row r="346" ht="15.75" customHeight="1">
      <c r="A346" s="204"/>
      <c r="B346" s="222"/>
      <c r="C346" s="206"/>
      <c r="D346" s="207"/>
      <c r="E346" s="3"/>
      <c r="F346" s="3"/>
      <c r="G346" s="3"/>
      <c r="H346" s="3"/>
      <c r="J346" s="226"/>
      <c r="K346" s="3"/>
      <c r="L346" s="3"/>
      <c r="O346" s="227"/>
      <c r="Q346" s="94"/>
      <c r="R346" s="94"/>
      <c r="S346" s="94"/>
      <c r="T346" s="94"/>
    </row>
    <row r="347" ht="15.75" customHeight="1">
      <c r="A347" s="204"/>
      <c r="B347" s="222"/>
      <c r="C347" s="206"/>
      <c r="D347" s="207"/>
      <c r="E347" s="3"/>
      <c r="F347" s="3"/>
      <c r="G347" s="3"/>
      <c r="H347" s="3"/>
      <c r="J347" s="226"/>
      <c r="K347" s="3"/>
      <c r="L347" s="3"/>
      <c r="O347" s="227"/>
      <c r="Q347" s="94"/>
      <c r="R347" s="94"/>
      <c r="S347" s="94"/>
      <c r="T347" s="94"/>
    </row>
    <row r="348" ht="15.75" customHeight="1">
      <c r="A348" s="204"/>
      <c r="B348" s="222"/>
      <c r="C348" s="206"/>
      <c r="D348" s="207"/>
      <c r="E348" s="3"/>
      <c r="F348" s="3"/>
      <c r="G348" s="3"/>
      <c r="H348" s="3"/>
      <c r="J348" s="226"/>
      <c r="K348" s="3"/>
      <c r="L348" s="3"/>
      <c r="O348" s="227"/>
      <c r="Q348" s="94"/>
      <c r="R348" s="94"/>
      <c r="S348" s="94"/>
      <c r="T348" s="94"/>
    </row>
    <row r="349" ht="15.75" customHeight="1">
      <c r="A349" s="204"/>
      <c r="B349" s="222"/>
      <c r="C349" s="206"/>
      <c r="D349" s="207"/>
      <c r="E349" s="3"/>
      <c r="F349" s="3"/>
      <c r="G349" s="3"/>
      <c r="H349" s="3"/>
      <c r="J349" s="226"/>
      <c r="K349" s="3"/>
      <c r="L349" s="3"/>
      <c r="O349" s="227"/>
      <c r="Q349" s="94"/>
      <c r="R349" s="94"/>
      <c r="S349" s="94"/>
      <c r="T349" s="94"/>
    </row>
    <row r="350" ht="15.75" customHeight="1">
      <c r="A350" s="204"/>
      <c r="B350" s="222"/>
      <c r="C350" s="206"/>
      <c r="D350" s="207"/>
      <c r="E350" s="3"/>
      <c r="F350" s="3"/>
      <c r="G350" s="3"/>
      <c r="H350" s="3"/>
      <c r="J350" s="226"/>
      <c r="K350" s="3"/>
      <c r="L350" s="3"/>
      <c r="O350" s="227"/>
      <c r="Q350" s="94"/>
      <c r="R350" s="94"/>
      <c r="S350" s="94"/>
      <c r="T350" s="94"/>
    </row>
    <row r="351" ht="15.75" customHeight="1">
      <c r="A351" s="204"/>
      <c r="B351" s="222"/>
      <c r="C351" s="206"/>
      <c r="D351" s="207"/>
      <c r="E351" s="3"/>
      <c r="F351" s="3"/>
      <c r="G351" s="3"/>
      <c r="H351" s="3"/>
      <c r="J351" s="226"/>
      <c r="K351" s="3"/>
      <c r="L351" s="3"/>
      <c r="O351" s="227"/>
      <c r="Q351" s="94"/>
      <c r="R351" s="94"/>
      <c r="S351" s="94"/>
      <c r="T351" s="94"/>
    </row>
    <row r="352" ht="15.75" customHeight="1">
      <c r="A352" s="204"/>
      <c r="B352" s="222"/>
      <c r="C352" s="206"/>
      <c r="D352" s="207"/>
      <c r="E352" s="3"/>
      <c r="F352" s="3"/>
      <c r="G352" s="3"/>
      <c r="H352" s="3"/>
      <c r="J352" s="226"/>
      <c r="K352" s="3"/>
      <c r="L352" s="3"/>
      <c r="O352" s="227"/>
      <c r="Q352" s="94"/>
      <c r="R352" s="94"/>
      <c r="S352" s="94"/>
      <c r="T352" s="94"/>
    </row>
    <row r="353" ht="15.75" customHeight="1">
      <c r="A353" s="204"/>
      <c r="B353" s="222"/>
      <c r="C353" s="206"/>
      <c r="D353" s="207"/>
      <c r="E353" s="3"/>
      <c r="F353" s="3"/>
      <c r="G353" s="3"/>
      <c r="H353" s="3"/>
      <c r="J353" s="226"/>
      <c r="K353" s="3"/>
      <c r="L353" s="3"/>
      <c r="O353" s="227"/>
      <c r="Q353" s="94"/>
      <c r="R353" s="94"/>
      <c r="S353" s="94"/>
      <c r="T353" s="94"/>
    </row>
    <row r="354" ht="15.75" customHeight="1">
      <c r="A354" s="204"/>
      <c r="B354" s="222"/>
      <c r="C354" s="206"/>
      <c r="D354" s="207"/>
      <c r="E354" s="3"/>
      <c r="F354" s="3"/>
      <c r="G354" s="3"/>
      <c r="H354" s="3"/>
      <c r="J354" s="226"/>
      <c r="K354" s="3"/>
      <c r="L354" s="3"/>
      <c r="O354" s="227"/>
      <c r="Q354" s="94"/>
      <c r="R354" s="94"/>
      <c r="S354" s="94"/>
      <c r="T354" s="94"/>
    </row>
    <row r="355" ht="15.75" customHeight="1">
      <c r="A355" s="204"/>
      <c r="B355" s="222"/>
      <c r="C355" s="206"/>
      <c r="D355" s="207"/>
      <c r="E355" s="3"/>
      <c r="F355" s="3"/>
      <c r="G355" s="3"/>
      <c r="H355" s="3"/>
      <c r="J355" s="226"/>
      <c r="K355" s="3"/>
      <c r="L355" s="3"/>
      <c r="O355" s="227"/>
      <c r="Q355" s="94"/>
      <c r="R355" s="94"/>
      <c r="S355" s="94"/>
      <c r="T355" s="94"/>
    </row>
    <row r="356" ht="15.75" customHeight="1">
      <c r="A356" s="204"/>
      <c r="B356" s="222"/>
      <c r="C356" s="206"/>
      <c r="D356" s="207"/>
      <c r="E356" s="3"/>
      <c r="F356" s="3"/>
      <c r="G356" s="3"/>
      <c r="H356" s="3"/>
      <c r="J356" s="226"/>
      <c r="K356" s="3"/>
      <c r="L356" s="3"/>
      <c r="O356" s="227"/>
      <c r="Q356" s="94"/>
      <c r="R356" s="94"/>
      <c r="S356" s="94"/>
      <c r="T356" s="94"/>
    </row>
    <row r="357" ht="15.75" customHeight="1">
      <c r="A357" s="204"/>
      <c r="B357" s="222"/>
      <c r="C357" s="206"/>
      <c r="D357" s="207"/>
      <c r="E357" s="3"/>
      <c r="F357" s="3"/>
      <c r="G357" s="3"/>
      <c r="H357" s="3"/>
      <c r="J357" s="226"/>
      <c r="K357" s="3"/>
      <c r="L357" s="3"/>
      <c r="O357" s="227"/>
      <c r="Q357" s="94"/>
      <c r="R357" s="94"/>
      <c r="S357" s="94"/>
      <c r="T357" s="94"/>
    </row>
    <row r="358" ht="15.75" customHeight="1">
      <c r="A358" s="204"/>
      <c r="B358" s="222"/>
      <c r="C358" s="206"/>
      <c r="D358" s="207"/>
      <c r="E358" s="3"/>
      <c r="F358" s="3"/>
      <c r="G358" s="3"/>
      <c r="H358" s="3"/>
      <c r="J358" s="226"/>
      <c r="K358" s="3"/>
      <c r="L358" s="3"/>
      <c r="O358" s="227"/>
      <c r="Q358" s="94"/>
      <c r="R358" s="94"/>
      <c r="S358" s="94"/>
      <c r="T358" s="94"/>
    </row>
    <row r="359" ht="15.75" customHeight="1">
      <c r="A359" s="204"/>
      <c r="B359" s="222"/>
      <c r="C359" s="206"/>
      <c r="D359" s="207"/>
      <c r="E359" s="3"/>
      <c r="F359" s="3"/>
      <c r="G359" s="3"/>
      <c r="H359" s="3"/>
      <c r="J359" s="226"/>
      <c r="K359" s="3"/>
      <c r="L359" s="3"/>
      <c r="O359" s="227"/>
      <c r="Q359" s="94"/>
      <c r="R359" s="94"/>
      <c r="S359" s="94"/>
      <c r="T359" s="94"/>
    </row>
    <row r="360" ht="15.75" customHeight="1">
      <c r="A360" s="204"/>
      <c r="B360" s="222"/>
      <c r="C360" s="206"/>
      <c r="D360" s="207"/>
      <c r="E360" s="3"/>
      <c r="F360" s="3"/>
      <c r="G360" s="3"/>
      <c r="H360" s="3"/>
      <c r="J360" s="226"/>
      <c r="K360" s="3"/>
      <c r="L360" s="3"/>
      <c r="O360" s="227"/>
      <c r="Q360" s="94"/>
      <c r="R360" s="94"/>
      <c r="S360" s="94"/>
      <c r="T360" s="94"/>
    </row>
    <row r="361" ht="15.75" customHeight="1">
      <c r="A361" s="204"/>
      <c r="B361" s="222"/>
      <c r="C361" s="206"/>
      <c r="D361" s="207"/>
      <c r="E361" s="3"/>
      <c r="F361" s="3"/>
      <c r="G361" s="3"/>
      <c r="H361" s="3"/>
      <c r="J361" s="226"/>
      <c r="K361" s="3"/>
      <c r="L361" s="3"/>
      <c r="O361" s="227"/>
      <c r="Q361" s="94"/>
      <c r="R361" s="94"/>
      <c r="S361" s="94"/>
      <c r="T361" s="94"/>
    </row>
    <row r="362" ht="15.75" customHeight="1">
      <c r="A362" s="204"/>
      <c r="B362" s="222"/>
      <c r="C362" s="206"/>
      <c r="D362" s="207"/>
      <c r="E362" s="3"/>
      <c r="F362" s="3"/>
      <c r="G362" s="3"/>
      <c r="H362" s="3"/>
      <c r="J362" s="226"/>
      <c r="K362" s="3"/>
      <c r="L362" s="3"/>
      <c r="O362" s="227"/>
      <c r="Q362" s="94"/>
      <c r="R362" s="94"/>
      <c r="S362" s="94"/>
      <c r="T362" s="94"/>
    </row>
    <row r="363" ht="15.75" customHeight="1">
      <c r="A363" s="204"/>
      <c r="B363" s="222"/>
      <c r="C363" s="206"/>
      <c r="D363" s="207"/>
      <c r="E363" s="3"/>
      <c r="F363" s="3"/>
      <c r="G363" s="3"/>
      <c r="H363" s="3"/>
      <c r="J363" s="226"/>
      <c r="K363" s="3"/>
      <c r="L363" s="3"/>
      <c r="O363" s="227"/>
      <c r="Q363" s="94"/>
      <c r="R363" s="94"/>
      <c r="S363" s="94"/>
      <c r="T363" s="94"/>
    </row>
    <row r="364" ht="15.75" customHeight="1">
      <c r="A364" s="204"/>
      <c r="B364" s="222"/>
      <c r="C364" s="206"/>
      <c r="D364" s="207"/>
      <c r="E364" s="3"/>
      <c r="F364" s="3"/>
      <c r="G364" s="3"/>
      <c r="H364" s="3"/>
      <c r="J364" s="226"/>
      <c r="K364" s="3"/>
      <c r="L364" s="3"/>
      <c r="O364" s="227"/>
      <c r="Q364" s="94"/>
      <c r="R364" s="94"/>
      <c r="S364" s="94"/>
      <c r="T364" s="94"/>
    </row>
    <row r="365" ht="15.75" customHeight="1">
      <c r="A365" s="204"/>
      <c r="B365" s="222"/>
      <c r="C365" s="206"/>
      <c r="D365" s="207"/>
      <c r="E365" s="3"/>
      <c r="F365" s="3"/>
      <c r="G365" s="3"/>
      <c r="H365" s="3"/>
      <c r="J365" s="226"/>
      <c r="K365" s="3"/>
      <c r="L365" s="3"/>
      <c r="O365" s="227"/>
      <c r="Q365" s="94"/>
      <c r="R365" s="94"/>
      <c r="S365" s="94"/>
      <c r="T365" s="94"/>
    </row>
    <row r="366" ht="15.75" customHeight="1">
      <c r="A366" s="204"/>
      <c r="B366" s="222"/>
      <c r="C366" s="206"/>
      <c r="D366" s="207"/>
      <c r="E366" s="3"/>
      <c r="F366" s="3"/>
      <c r="G366" s="3"/>
      <c r="H366" s="3"/>
      <c r="J366" s="226"/>
      <c r="K366" s="3"/>
      <c r="L366" s="3"/>
      <c r="O366" s="227"/>
      <c r="Q366" s="94"/>
      <c r="R366" s="94"/>
      <c r="S366" s="94"/>
      <c r="T366" s="94"/>
    </row>
    <row r="367" ht="15.75" customHeight="1">
      <c r="A367" s="204"/>
      <c r="B367" s="222"/>
      <c r="C367" s="206"/>
      <c r="D367" s="207"/>
      <c r="E367" s="3"/>
      <c r="F367" s="3"/>
      <c r="G367" s="3"/>
      <c r="H367" s="3"/>
      <c r="J367" s="226"/>
      <c r="K367" s="3"/>
      <c r="L367" s="3"/>
      <c r="O367" s="227"/>
      <c r="Q367" s="94"/>
      <c r="R367" s="94"/>
      <c r="S367" s="94"/>
      <c r="T367" s="94"/>
    </row>
    <row r="368" ht="15.75" customHeight="1">
      <c r="A368" s="204"/>
      <c r="B368" s="222"/>
      <c r="C368" s="206"/>
      <c r="D368" s="207"/>
      <c r="E368" s="3"/>
      <c r="F368" s="3"/>
      <c r="G368" s="3"/>
      <c r="H368" s="3"/>
      <c r="J368" s="226"/>
      <c r="K368" s="3"/>
      <c r="L368" s="3"/>
      <c r="O368" s="227"/>
      <c r="Q368" s="94"/>
      <c r="R368" s="94"/>
      <c r="S368" s="94"/>
      <c r="T368" s="94"/>
    </row>
    <row r="369" ht="15.75" customHeight="1">
      <c r="A369" s="204"/>
      <c r="B369" s="222"/>
      <c r="C369" s="206"/>
      <c r="D369" s="207"/>
      <c r="E369" s="3"/>
      <c r="F369" s="3"/>
      <c r="G369" s="3"/>
      <c r="H369" s="3"/>
      <c r="J369" s="226"/>
      <c r="K369" s="3"/>
      <c r="L369" s="3"/>
      <c r="O369" s="227"/>
      <c r="Q369" s="94"/>
      <c r="R369" s="94"/>
      <c r="S369" s="94"/>
      <c r="T369" s="94"/>
    </row>
    <row r="370" ht="15.75" customHeight="1">
      <c r="A370" s="204"/>
      <c r="B370" s="222"/>
      <c r="C370" s="206"/>
      <c r="D370" s="207"/>
      <c r="E370" s="3"/>
      <c r="F370" s="3"/>
      <c r="G370" s="3"/>
      <c r="H370" s="3"/>
      <c r="J370" s="226"/>
      <c r="K370" s="3"/>
      <c r="L370" s="3"/>
      <c r="O370" s="227"/>
      <c r="Q370" s="94"/>
      <c r="R370" s="94"/>
      <c r="S370" s="94"/>
      <c r="T370" s="94"/>
    </row>
    <row r="371" ht="15.75" customHeight="1">
      <c r="A371" s="204"/>
      <c r="B371" s="222"/>
      <c r="C371" s="206"/>
      <c r="D371" s="207"/>
      <c r="E371" s="3"/>
      <c r="F371" s="3"/>
      <c r="G371" s="3"/>
      <c r="H371" s="3"/>
      <c r="J371" s="226"/>
      <c r="K371" s="3"/>
      <c r="L371" s="3"/>
      <c r="O371" s="227"/>
      <c r="Q371" s="94"/>
      <c r="R371" s="94"/>
      <c r="S371" s="94"/>
      <c r="T371" s="94"/>
    </row>
    <row r="372" ht="15.75" customHeight="1">
      <c r="A372" s="204"/>
      <c r="B372" s="222"/>
      <c r="C372" s="206"/>
      <c r="D372" s="207"/>
      <c r="E372" s="3"/>
      <c r="F372" s="3"/>
      <c r="G372" s="3"/>
      <c r="H372" s="3"/>
      <c r="J372" s="226"/>
      <c r="K372" s="3"/>
      <c r="L372" s="3"/>
      <c r="O372" s="227"/>
      <c r="Q372" s="94"/>
      <c r="R372" s="94"/>
      <c r="S372" s="94"/>
      <c r="T372" s="94"/>
    </row>
    <row r="373" ht="15.75" customHeight="1">
      <c r="A373" s="204"/>
      <c r="B373" s="222"/>
      <c r="C373" s="206"/>
      <c r="D373" s="207"/>
      <c r="E373" s="3"/>
      <c r="F373" s="3"/>
      <c r="G373" s="3"/>
      <c r="H373" s="3"/>
      <c r="J373" s="226"/>
      <c r="K373" s="3"/>
      <c r="L373" s="3"/>
      <c r="O373" s="227"/>
      <c r="Q373" s="94"/>
      <c r="R373" s="94"/>
      <c r="S373" s="94"/>
      <c r="T373" s="94"/>
    </row>
    <row r="374" ht="15.75" customHeight="1">
      <c r="A374" s="204"/>
      <c r="B374" s="222"/>
      <c r="C374" s="206"/>
      <c r="D374" s="207"/>
      <c r="E374" s="3"/>
      <c r="F374" s="3"/>
      <c r="G374" s="3"/>
      <c r="H374" s="3"/>
      <c r="J374" s="226"/>
      <c r="K374" s="3"/>
      <c r="L374" s="3"/>
      <c r="O374" s="227"/>
      <c r="Q374" s="94"/>
      <c r="R374" s="94"/>
      <c r="S374" s="94"/>
      <c r="T374" s="94"/>
    </row>
    <row r="375" ht="15.75" customHeight="1">
      <c r="A375" s="204"/>
      <c r="B375" s="222"/>
      <c r="C375" s="206"/>
      <c r="D375" s="207"/>
      <c r="E375" s="3"/>
      <c r="F375" s="3"/>
      <c r="G375" s="3"/>
      <c r="H375" s="3"/>
      <c r="J375" s="226"/>
      <c r="K375" s="3"/>
      <c r="L375" s="3"/>
      <c r="O375" s="227"/>
      <c r="Q375" s="94"/>
      <c r="R375" s="94"/>
      <c r="S375" s="94"/>
      <c r="T375" s="94"/>
    </row>
    <row r="376" ht="15.75" customHeight="1">
      <c r="A376" s="204"/>
      <c r="B376" s="222"/>
      <c r="C376" s="206"/>
      <c r="D376" s="207"/>
      <c r="E376" s="3"/>
      <c r="F376" s="3"/>
      <c r="G376" s="3"/>
      <c r="H376" s="3"/>
      <c r="J376" s="226"/>
      <c r="K376" s="3"/>
      <c r="L376" s="3"/>
      <c r="O376" s="227"/>
      <c r="Q376" s="94"/>
      <c r="R376" s="94"/>
      <c r="S376" s="94"/>
      <c r="T376" s="94"/>
    </row>
    <row r="377" ht="15.75" customHeight="1">
      <c r="A377" s="204"/>
      <c r="B377" s="222"/>
      <c r="C377" s="206"/>
      <c r="D377" s="207"/>
      <c r="E377" s="3"/>
      <c r="F377" s="3"/>
      <c r="G377" s="3"/>
      <c r="H377" s="3"/>
      <c r="J377" s="226"/>
      <c r="K377" s="3"/>
      <c r="L377" s="3"/>
      <c r="O377" s="227"/>
      <c r="Q377" s="94"/>
      <c r="R377" s="94"/>
      <c r="S377" s="94"/>
      <c r="T377" s="94"/>
    </row>
    <row r="378" ht="15.75" customHeight="1">
      <c r="A378" s="204"/>
      <c r="B378" s="222"/>
      <c r="C378" s="206"/>
      <c r="D378" s="207"/>
      <c r="E378" s="3"/>
      <c r="F378" s="3"/>
      <c r="G378" s="3"/>
      <c r="H378" s="3"/>
      <c r="J378" s="226"/>
      <c r="K378" s="3"/>
      <c r="L378" s="3"/>
      <c r="O378" s="227"/>
      <c r="Q378" s="94"/>
      <c r="R378" s="94"/>
      <c r="S378" s="94"/>
      <c r="T378" s="94"/>
    </row>
    <row r="379" ht="15.75" customHeight="1">
      <c r="A379" s="204"/>
      <c r="B379" s="222"/>
      <c r="C379" s="206"/>
      <c r="D379" s="207"/>
      <c r="E379" s="3"/>
      <c r="F379" s="3"/>
      <c r="G379" s="3"/>
      <c r="H379" s="3"/>
      <c r="J379" s="226"/>
      <c r="K379" s="3"/>
      <c r="L379" s="3"/>
      <c r="O379" s="227"/>
      <c r="Q379" s="94"/>
      <c r="R379" s="94"/>
      <c r="S379" s="94"/>
      <c r="T379" s="94"/>
    </row>
    <row r="380" ht="15.75" customHeight="1">
      <c r="A380" s="204"/>
      <c r="B380" s="222"/>
      <c r="C380" s="206"/>
      <c r="D380" s="207"/>
      <c r="E380" s="3"/>
      <c r="F380" s="3"/>
      <c r="G380" s="3"/>
      <c r="H380" s="3"/>
      <c r="J380" s="226"/>
      <c r="K380" s="3"/>
      <c r="L380" s="3"/>
      <c r="O380" s="227"/>
      <c r="Q380" s="94"/>
      <c r="R380" s="94"/>
      <c r="S380" s="94"/>
      <c r="T380" s="94"/>
    </row>
    <row r="381" ht="15.75" customHeight="1">
      <c r="A381" s="204"/>
      <c r="B381" s="222"/>
      <c r="C381" s="206"/>
      <c r="D381" s="207"/>
      <c r="E381" s="3"/>
      <c r="F381" s="3"/>
      <c r="G381" s="3"/>
      <c r="H381" s="3"/>
      <c r="J381" s="226"/>
      <c r="K381" s="3"/>
      <c r="L381" s="3"/>
      <c r="O381" s="227"/>
      <c r="Q381" s="94"/>
      <c r="R381" s="94"/>
      <c r="S381" s="94"/>
      <c r="T381" s="94"/>
    </row>
    <row r="382" ht="15.75" customHeight="1">
      <c r="A382" s="204"/>
      <c r="B382" s="222"/>
      <c r="C382" s="206"/>
      <c r="D382" s="207"/>
      <c r="E382" s="3"/>
      <c r="F382" s="3"/>
      <c r="G382" s="3"/>
      <c r="H382" s="3"/>
      <c r="J382" s="226"/>
      <c r="K382" s="3"/>
      <c r="L382" s="3"/>
      <c r="O382" s="227"/>
      <c r="Q382" s="94"/>
      <c r="R382" s="94"/>
      <c r="S382" s="94"/>
      <c r="T382" s="94"/>
    </row>
    <row r="383" ht="15.75" customHeight="1">
      <c r="A383" s="204"/>
      <c r="B383" s="222"/>
      <c r="C383" s="206"/>
      <c r="D383" s="207"/>
      <c r="E383" s="3"/>
      <c r="F383" s="3"/>
      <c r="G383" s="3"/>
      <c r="H383" s="3"/>
      <c r="J383" s="226"/>
      <c r="K383" s="3"/>
      <c r="L383" s="3"/>
      <c r="O383" s="227"/>
      <c r="Q383" s="94"/>
      <c r="R383" s="94"/>
      <c r="S383" s="94"/>
      <c r="T383" s="94"/>
    </row>
    <row r="384" ht="15.75" customHeight="1">
      <c r="A384" s="204"/>
      <c r="B384" s="222"/>
      <c r="C384" s="206"/>
      <c r="D384" s="207"/>
      <c r="E384" s="3"/>
      <c r="F384" s="3"/>
      <c r="G384" s="3"/>
      <c r="H384" s="3"/>
      <c r="J384" s="226"/>
      <c r="K384" s="3"/>
      <c r="L384" s="3"/>
      <c r="O384" s="227"/>
      <c r="Q384" s="94"/>
      <c r="R384" s="94"/>
      <c r="S384" s="94"/>
      <c r="T384" s="94"/>
    </row>
    <row r="385" ht="15.75" customHeight="1">
      <c r="A385" s="204"/>
      <c r="B385" s="222"/>
      <c r="C385" s="206"/>
      <c r="D385" s="207"/>
      <c r="E385" s="3"/>
      <c r="F385" s="3"/>
      <c r="G385" s="3"/>
      <c r="H385" s="3"/>
      <c r="J385" s="226"/>
      <c r="K385" s="3"/>
      <c r="L385" s="3"/>
      <c r="O385" s="227"/>
      <c r="Q385" s="94"/>
      <c r="R385" s="94"/>
      <c r="S385" s="94"/>
      <c r="T385" s="94"/>
    </row>
    <row r="386" ht="15.75" customHeight="1">
      <c r="A386" s="204"/>
      <c r="B386" s="222"/>
      <c r="C386" s="206"/>
      <c r="D386" s="207"/>
      <c r="E386" s="3"/>
      <c r="F386" s="3"/>
      <c r="G386" s="3"/>
      <c r="H386" s="3"/>
      <c r="J386" s="226"/>
      <c r="K386" s="3"/>
      <c r="L386" s="3"/>
      <c r="O386" s="227"/>
      <c r="Q386" s="94"/>
      <c r="R386" s="94"/>
      <c r="S386" s="94"/>
      <c r="T386" s="94"/>
    </row>
    <row r="387" ht="15.75" customHeight="1">
      <c r="A387" s="204"/>
      <c r="B387" s="222"/>
      <c r="C387" s="206"/>
      <c r="D387" s="207"/>
      <c r="E387" s="3"/>
      <c r="F387" s="3"/>
      <c r="G387" s="3"/>
      <c r="H387" s="3"/>
      <c r="J387" s="226"/>
      <c r="K387" s="3"/>
      <c r="L387" s="3"/>
      <c r="O387" s="227"/>
      <c r="Q387" s="94"/>
      <c r="R387" s="94"/>
      <c r="S387" s="94"/>
      <c r="T387" s="94"/>
    </row>
    <row r="388" ht="15.75" customHeight="1">
      <c r="A388" s="204"/>
      <c r="B388" s="222"/>
      <c r="C388" s="206"/>
      <c r="D388" s="207"/>
      <c r="E388" s="3"/>
      <c r="F388" s="3"/>
      <c r="G388" s="3"/>
      <c r="H388" s="3"/>
      <c r="J388" s="226"/>
      <c r="K388" s="3"/>
      <c r="L388" s="3"/>
      <c r="O388" s="227"/>
      <c r="Q388" s="94"/>
      <c r="R388" s="94"/>
      <c r="S388" s="94"/>
      <c r="T388" s="94"/>
    </row>
    <row r="389" ht="15.75" customHeight="1">
      <c r="A389" s="204"/>
      <c r="B389" s="222"/>
      <c r="C389" s="206"/>
      <c r="D389" s="207"/>
      <c r="E389" s="3"/>
      <c r="F389" s="3"/>
      <c r="G389" s="3"/>
      <c r="H389" s="3"/>
      <c r="J389" s="226"/>
      <c r="K389" s="3"/>
      <c r="L389" s="3"/>
      <c r="O389" s="227"/>
      <c r="Q389" s="94"/>
      <c r="R389" s="94"/>
      <c r="S389" s="94"/>
      <c r="T389" s="94"/>
    </row>
    <row r="390" ht="15.75" customHeight="1">
      <c r="A390" s="204"/>
      <c r="B390" s="222"/>
      <c r="C390" s="206"/>
      <c r="D390" s="207"/>
      <c r="E390" s="3"/>
      <c r="F390" s="3"/>
      <c r="G390" s="3"/>
      <c r="H390" s="3"/>
      <c r="J390" s="226"/>
      <c r="K390" s="3"/>
      <c r="L390" s="3"/>
      <c r="O390" s="227"/>
      <c r="Q390" s="94"/>
      <c r="R390" s="94"/>
      <c r="S390" s="94"/>
      <c r="T390" s="94"/>
    </row>
    <row r="391" ht="15.75" customHeight="1">
      <c r="A391" s="204"/>
      <c r="B391" s="222"/>
      <c r="C391" s="206"/>
      <c r="D391" s="207"/>
      <c r="E391" s="3"/>
      <c r="F391" s="3"/>
      <c r="G391" s="3"/>
      <c r="H391" s="3"/>
      <c r="J391" s="226"/>
      <c r="K391" s="3"/>
      <c r="L391" s="3"/>
      <c r="O391" s="227"/>
      <c r="Q391" s="94"/>
      <c r="R391" s="94"/>
      <c r="S391" s="94"/>
      <c r="T391" s="94"/>
    </row>
    <row r="392" ht="15.75" customHeight="1">
      <c r="A392" s="204"/>
      <c r="B392" s="222"/>
      <c r="C392" s="206"/>
      <c r="D392" s="207"/>
      <c r="E392" s="3"/>
      <c r="F392" s="3"/>
      <c r="G392" s="3"/>
      <c r="H392" s="3"/>
      <c r="J392" s="226"/>
      <c r="K392" s="3"/>
      <c r="L392" s="3"/>
      <c r="O392" s="227"/>
      <c r="Q392" s="94"/>
      <c r="R392" s="94"/>
      <c r="S392" s="94"/>
      <c r="T392" s="94"/>
    </row>
    <row r="393" ht="15.75" customHeight="1">
      <c r="A393" s="204"/>
      <c r="B393" s="222"/>
      <c r="C393" s="206"/>
      <c r="D393" s="207"/>
      <c r="E393" s="3"/>
      <c r="F393" s="3"/>
      <c r="G393" s="3"/>
      <c r="H393" s="3"/>
      <c r="J393" s="226"/>
      <c r="K393" s="3"/>
      <c r="L393" s="3"/>
      <c r="O393" s="227"/>
      <c r="Q393" s="94"/>
      <c r="R393" s="94"/>
      <c r="S393" s="94"/>
      <c r="T393" s="94"/>
    </row>
    <row r="394" ht="15.75" customHeight="1">
      <c r="A394" s="204"/>
      <c r="B394" s="222"/>
      <c r="C394" s="206"/>
      <c r="D394" s="207"/>
      <c r="E394" s="3"/>
      <c r="F394" s="3"/>
      <c r="G394" s="3"/>
      <c r="H394" s="3"/>
      <c r="J394" s="226"/>
      <c r="K394" s="3"/>
      <c r="L394" s="3"/>
      <c r="O394" s="227"/>
      <c r="Q394" s="94"/>
      <c r="R394" s="94"/>
      <c r="S394" s="94"/>
      <c r="T394" s="94"/>
    </row>
    <row r="395" ht="15.75" customHeight="1">
      <c r="A395" s="204"/>
      <c r="B395" s="222"/>
      <c r="C395" s="206"/>
      <c r="D395" s="207"/>
      <c r="E395" s="3"/>
      <c r="F395" s="3"/>
      <c r="G395" s="3"/>
      <c r="H395" s="3"/>
      <c r="J395" s="226"/>
      <c r="K395" s="3"/>
      <c r="L395" s="3"/>
      <c r="O395" s="227"/>
      <c r="Q395" s="94"/>
      <c r="R395" s="94"/>
      <c r="S395" s="94"/>
      <c r="T395" s="94"/>
    </row>
    <row r="396" ht="15.75" customHeight="1">
      <c r="A396" s="204"/>
      <c r="B396" s="222"/>
      <c r="C396" s="206"/>
      <c r="D396" s="207"/>
      <c r="E396" s="3"/>
      <c r="F396" s="3"/>
      <c r="G396" s="3"/>
      <c r="H396" s="3"/>
      <c r="J396" s="226"/>
      <c r="K396" s="3"/>
      <c r="L396" s="3"/>
      <c r="O396" s="227"/>
      <c r="Q396" s="94"/>
      <c r="R396" s="94"/>
      <c r="S396" s="94"/>
      <c r="T396" s="94"/>
    </row>
    <row r="397" ht="15.75" customHeight="1">
      <c r="A397" s="204"/>
      <c r="B397" s="222"/>
      <c r="C397" s="206"/>
      <c r="D397" s="207"/>
      <c r="E397" s="3"/>
      <c r="F397" s="3"/>
      <c r="G397" s="3"/>
      <c r="H397" s="3"/>
      <c r="J397" s="226"/>
      <c r="K397" s="3"/>
      <c r="L397" s="3"/>
      <c r="O397" s="227"/>
      <c r="Q397" s="94"/>
      <c r="R397" s="94"/>
      <c r="S397" s="94"/>
      <c r="T397" s="94"/>
    </row>
    <row r="398" ht="15.75" customHeight="1">
      <c r="A398" s="204"/>
      <c r="B398" s="222"/>
      <c r="C398" s="206"/>
      <c r="D398" s="207"/>
      <c r="E398" s="3"/>
      <c r="F398" s="3"/>
      <c r="G398" s="3"/>
      <c r="H398" s="3"/>
      <c r="J398" s="226"/>
      <c r="K398" s="3"/>
      <c r="L398" s="3"/>
      <c r="O398" s="227"/>
      <c r="Q398" s="94"/>
      <c r="R398" s="94"/>
      <c r="S398" s="94"/>
      <c r="T398" s="94"/>
    </row>
    <row r="399" ht="15.75" customHeight="1">
      <c r="A399" s="204"/>
      <c r="B399" s="222"/>
      <c r="C399" s="206"/>
      <c r="D399" s="207"/>
      <c r="E399" s="3"/>
      <c r="F399" s="3"/>
      <c r="G399" s="3"/>
      <c r="H399" s="3"/>
      <c r="J399" s="226"/>
      <c r="K399" s="3"/>
      <c r="L399" s="3"/>
      <c r="O399" s="227"/>
      <c r="Q399" s="94"/>
      <c r="R399" s="94"/>
      <c r="S399" s="94"/>
      <c r="T399" s="94"/>
    </row>
    <row r="400" ht="15.75" customHeight="1">
      <c r="A400" s="204"/>
      <c r="B400" s="222"/>
      <c r="C400" s="206"/>
      <c r="D400" s="207"/>
      <c r="E400" s="3"/>
      <c r="F400" s="3"/>
      <c r="G400" s="3"/>
      <c r="H400" s="3"/>
      <c r="J400" s="226"/>
      <c r="K400" s="3"/>
      <c r="L400" s="3"/>
      <c r="O400" s="227"/>
      <c r="Q400" s="94"/>
      <c r="R400" s="94"/>
      <c r="S400" s="94"/>
      <c r="T400" s="94"/>
    </row>
    <row r="401" ht="15.75" customHeight="1">
      <c r="A401" s="204"/>
      <c r="B401" s="222"/>
      <c r="C401" s="206"/>
      <c r="D401" s="207"/>
      <c r="E401" s="3"/>
      <c r="F401" s="3"/>
      <c r="G401" s="3"/>
      <c r="H401" s="3"/>
      <c r="J401" s="226"/>
      <c r="K401" s="3"/>
      <c r="L401" s="3"/>
      <c r="O401" s="227"/>
      <c r="Q401" s="94"/>
      <c r="R401" s="94"/>
      <c r="S401" s="94"/>
      <c r="T401" s="94"/>
    </row>
    <row r="402" ht="15.75" customHeight="1">
      <c r="A402" s="204"/>
      <c r="B402" s="222"/>
      <c r="C402" s="206"/>
      <c r="D402" s="207"/>
      <c r="E402" s="3"/>
      <c r="F402" s="3"/>
      <c r="G402" s="3"/>
      <c r="H402" s="3"/>
      <c r="J402" s="226"/>
      <c r="K402" s="3"/>
      <c r="L402" s="3"/>
      <c r="O402" s="227"/>
      <c r="Q402" s="94"/>
      <c r="R402" s="94"/>
      <c r="S402" s="94"/>
      <c r="T402" s="94"/>
    </row>
    <row r="403" ht="15.75" customHeight="1">
      <c r="A403" s="204"/>
      <c r="B403" s="222"/>
      <c r="C403" s="206"/>
      <c r="D403" s="207"/>
      <c r="E403" s="3"/>
      <c r="F403" s="3"/>
      <c r="G403" s="3"/>
      <c r="H403" s="3"/>
      <c r="J403" s="226"/>
      <c r="K403" s="3"/>
      <c r="L403" s="3"/>
      <c r="O403" s="227"/>
      <c r="Q403" s="94"/>
      <c r="R403" s="94"/>
      <c r="S403" s="94"/>
      <c r="T403" s="94"/>
    </row>
    <row r="404" ht="15.75" customHeight="1">
      <c r="A404" s="204"/>
      <c r="B404" s="222"/>
      <c r="C404" s="206"/>
      <c r="D404" s="207"/>
      <c r="E404" s="3"/>
      <c r="F404" s="3"/>
      <c r="G404" s="3"/>
      <c r="H404" s="3"/>
      <c r="J404" s="226"/>
      <c r="K404" s="3"/>
      <c r="L404" s="3"/>
      <c r="O404" s="227"/>
      <c r="Q404" s="94"/>
      <c r="R404" s="94"/>
      <c r="S404" s="94"/>
      <c r="T404" s="94"/>
    </row>
    <row r="405" ht="15.75" customHeight="1">
      <c r="A405" s="204"/>
      <c r="B405" s="222"/>
      <c r="C405" s="206"/>
      <c r="D405" s="207"/>
      <c r="E405" s="3"/>
      <c r="F405" s="3"/>
      <c r="G405" s="3"/>
      <c r="H405" s="3"/>
      <c r="J405" s="226"/>
      <c r="K405" s="3"/>
      <c r="L405" s="3"/>
      <c r="O405" s="227"/>
      <c r="Q405" s="94"/>
      <c r="R405" s="94"/>
      <c r="S405" s="94"/>
      <c r="T405" s="94"/>
    </row>
    <row r="406" ht="15.75" customHeight="1">
      <c r="A406" s="204"/>
      <c r="B406" s="222"/>
      <c r="C406" s="206"/>
      <c r="D406" s="207"/>
      <c r="E406" s="3"/>
      <c r="F406" s="3"/>
      <c r="G406" s="3"/>
      <c r="H406" s="3"/>
      <c r="J406" s="226"/>
      <c r="K406" s="3"/>
      <c r="L406" s="3"/>
      <c r="O406" s="227"/>
      <c r="Q406" s="94"/>
      <c r="R406" s="94"/>
      <c r="S406" s="94"/>
      <c r="T406" s="94"/>
    </row>
    <row r="407" ht="15.75" customHeight="1">
      <c r="A407" s="204"/>
      <c r="B407" s="222"/>
      <c r="C407" s="206"/>
      <c r="D407" s="207"/>
      <c r="E407" s="3"/>
      <c r="F407" s="3"/>
      <c r="G407" s="3"/>
      <c r="H407" s="3"/>
      <c r="J407" s="226"/>
      <c r="K407" s="3"/>
      <c r="L407" s="3"/>
      <c r="O407" s="227"/>
      <c r="Q407" s="94"/>
      <c r="R407" s="94"/>
      <c r="S407" s="94"/>
      <c r="T407" s="94"/>
    </row>
    <row r="408" ht="15.75" customHeight="1">
      <c r="A408" s="204"/>
      <c r="B408" s="222"/>
      <c r="C408" s="206"/>
      <c r="D408" s="207"/>
      <c r="E408" s="3"/>
      <c r="F408" s="3"/>
      <c r="G408" s="3"/>
      <c r="H408" s="3"/>
      <c r="J408" s="226"/>
      <c r="K408" s="3"/>
      <c r="L408" s="3"/>
      <c r="O408" s="227"/>
      <c r="Q408" s="94"/>
      <c r="R408" s="94"/>
      <c r="S408" s="94"/>
      <c r="T408" s="94"/>
    </row>
    <row r="409" ht="15.75" customHeight="1">
      <c r="A409" s="204"/>
      <c r="B409" s="222"/>
      <c r="C409" s="206"/>
      <c r="D409" s="207"/>
      <c r="E409" s="3"/>
      <c r="F409" s="3"/>
      <c r="G409" s="3"/>
      <c r="H409" s="3"/>
      <c r="J409" s="226"/>
      <c r="K409" s="3"/>
      <c r="L409" s="3"/>
      <c r="O409" s="227"/>
      <c r="Q409" s="94"/>
      <c r="R409" s="94"/>
      <c r="S409" s="94"/>
      <c r="T409" s="94"/>
    </row>
    <row r="410" ht="15.75" customHeight="1">
      <c r="A410" s="204"/>
      <c r="B410" s="222"/>
      <c r="C410" s="206"/>
      <c r="D410" s="207"/>
      <c r="E410" s="3"/>
      <c r="F410" s="3"/>
      <c r="G410" s="3"/>
      <c r="H410" s="3"/>
      <c r="J410" s="226"/>
      <c r="K410" s="3"/>
      <c r="L410" s="3"/>
      <c r="O410" s="227"/>
      <c r="Q410" s="94"/>
      <c r="R410" s="94"/>
      <c r="S410" s="94"/>
      <c r="T410" s="94"/>
    </row>
    <row r="411" ht="15.75" customHeight="1">
      <c r="A411" s="204"/>
      <c r="B411" s="222"/>
      <c r="C411" s="206"/>
      <c r="D411" s="207"/>
      <c r="E411" s="3"/>
      <c r="F411" s="3"/>
      <c r="G411" s="3"/>
      <c r="H411" s="3"/>
      <c r="J411" s="226"/>
      <c r="K411" s="3"/>
      <c r="L411" s="3"/>
      <c r="O411" s="227"/>
      <c r="Q411" s="94"/>
      <c r="R411" s="94"/>
      <c r="S411" s="94"/>
      <c r="T411" s="94"/>
    </row>
    <row r="412" ht="15.75" customHeight="1">
      <c r="A412" s="204"/>
      <c r="B412" s="222"/>
      <c r="C412" s="206"/>
      <c r="D412" s="207"/>
      <c r="E412" s="3"/>
      <c r="F412" s="3"/>
      <c r="G412" s="3"/>
      <c r="H412" s="3"/>
      <c r="J412" s="226"/>
      <c r="K412" s="3"/>
      <c r="L412" s="3"/>
      <c r="O412" s="227"/>
      <c r="Q412" s="94"/>
      <c r="R412" s="94"/>
      <c r="S412" s="94"/>
      <c r="T412" s="94"/>
    </row>
    <row r="413" ht="15.75" customHeight="1">
      <c r="A413" s="204"/>
      <c r="B413" s="222"/>
      <c r="C413" s="206"/>
      <c r="D413" s="207"/>
      <c r="E413" s="3"/>
      <c r="F413" s="3"/>
      <c r="G413" s="3"/>
      <c r="H413" s="3"/>
      <c r="J413" s="226"/>
      <c r="K413" s="3"/>
      <c r="L413" s="3"/>
      <c r="O413" s="227"/>
      <c r="Q413" s="94"/>
      <c r="R413" s="94"/>
      <c r="S413" s="94"/>
      <c r="T413" s="94"/>
    </row>
    <row r="414" ht="15.75" customHeight="1">
      <c r="A414" s="204"/>
      <c r="B414" s="222"/>
      <c r="C414" s="206"/>
      <c r="D414" s="207"/>
      <c r="E414" s="3"/>
      <c r="F414" s="3"/>
      <c r="G414" s="3"/>
      <c r="H414" s="3"/>
      <c r="J414" s="226"/>
      <c r="K414" s="3"/>
      <c r="L414" s="3"/>
      <c r="O414" s="227"/>
      <c r="Q414" s="94"/>
      <c r="R414" s="94"/>
      <c r="S414" s="94"/>
      <c r="T414" s="94"/>
    </row>
    <row r="415" ht="15.75" customHeight="1">
      <c r="A415" s="204"/>
      <c r="B415" s="222"/>
      <c r="C415" s="206"/>
      <c r="D415" s="207"/>
      <c r="E415" s="3"/>
      <c r="F415" s="3"/>
      <c r="G415" s="3"/>
      <c r="H415" s="3"/>
      <c r="J415" s="226"/>
      <c r="K415" s="3"/>
      <c r="L415" s="3"/>
      <c r="O415" s="227"/>
      <c r="Q415" s="94"/>
      <c r="R415" s="94"/>
      <c r="S415" s="94"/>
      <c r="T415" s="94"/>
    </row>
    <row r="416" ht="15.75" customHeight="1">
      <c r="A416" s="204"/>
      <c r="B416" s="222"/>
      <c r="C416" s="206"/>
      <c r="D416" s="207"/>
      <c r="E416" s="3"/>
      <c r="F416" s="3"/>
      <c r="G416" s="3"/>
      <c r="H416" s="3"/>
      <c r="J416" s="226"/>
      <c r="K416" s="3"/>
      <c r="L416" s="3"/>
      <c r="O416" s="227"/>
      <c r="Q416" s="94"/>
      <c r="R416" s="94"/>
      <c r="S416" s="94"/>
      <c r="T416" s="94"/>
    </row>
    <row r="417" ht="15.75" customHeight="1">
      <c r="A417" s="204"/>
      <c r="B417" s="222"/>
      <c r="C417" s="206"/>
      <c r="D417" s="207"/>
      <c r="E417" s="3"/>
      <c r="F417" s="3"/>
      <c r="G417" s="3"/>
      <c r="H417" s="3"/>
      <c r="J417" s="226"/>
      <c r="K417" s="3"/>
      <c r="L417" s="3"/>
      <c r="O417" s="227"/>
      <c r="Q417" s="94"/>
      <c r="R417" s="94"/>
      <c r="S417" s="94"/>
      <c r="T417" s="94"/>
    </row>
    <row r="418" ht="15.75" customHeight="1">
      <c r="A418" s="204"/>
      <c r="B418" s="222"/>
      <c r="C418" s="206"/>
      <c r="D418" s="207"/>
      <c r="E418" s="3"/>
      <c r="F418" s="3"/>
      <c r="G418" s="3"/>
      <c r="H418" s="3"/>
      <c r="J418" s="226"/>
      <c r="K418" s="3"/>
      <c r="L418" s="3"/>
      <c r="O418" s="227"/>
      <c r="Q418" s="94"/>
      <c r="R418" s="94"/>
      <c r="S418" s="94"/>
      <c r="T418" s="94"/>
    </row>
    <row r="419" ht="15.75" customHeight="1">
      <c r="A419" s="204"/>
      <c r="B419" s="222"/>
      <c r="C419" s="206"/>
      <c r="D419" s="207"/>
      <c r="E419" s="3"/>
      <c r="F419" s="3"/>
      <c r="G419" s="3"/>
      <c r="H419" s="3"/>
      <c r="J419" s="226"/>
      <c r="K419" s="3"/>
      <c r="L419" s="3"/>
      <c r="O419" s="227"/>
      <c r="Q419" s="94"/>
      <c r="R419" s="94"/>
      <c r="S419" s="94"/>
      <c r="T419" s="94"/>
    </row>
    <row r="420" ht="15.75" customHeight="1">
      <c r="A420" s="204"/>
      <c r="B420" s="222"/>
      <c r="C420" s="206"/>
      <c r="D420" s="207"/>
      <c r="E420" s="3"/>
      <c r="F420" s="3"/>
      <c r="G420" s="3"/>
      <c r="H420" s="3"/>
      <c r="J420" s="226"/>
      <c r="K420" s="3"/>
      <c r="L420" s="3"/>
      <c r="O420" s="227"/>
      <c r="Q420" s="94"/>
      <c r="R420" s="94"/>
      <c r="S420" s="94"/>
      <c r="T420" s="94"/>
    </row>
    <row r="421" ht="15.75" customHeight="1">
      <c r="A421" s="204"/>
      <c r="B421" s="222"/>
      <c r="C421" s="206"/>
      <c r="D421" s="207"/>
      <c r="E421" s="3"/>
      <c r="F421" s="3"/>
      <c r="G421" s="3"/>
      <c r="H421" s="3"/>
      <c r="J421" s="226"/>
      <c r="K421" s="3"/>
      <c r="L421" s="3"/>
      <c r="O421" s="227"/>
      <c r="Q421" s="94"/>
      <c r="R421" s="94"/>
      <c r="S421" s="94"/>
      <c r="T421" s="94"/>
    </row>
    <row r="422" ht="15.75" customHeight="1">
      <c r="A422" s="204"/>
      <c r="B422" s="222"/>
      <c r="C422" s="206"/>
      <c r="D422" s="207"/>
      <c r="E422" s="3"/>
      <c r="F422" s="3"/>
      <c r="G422" s="3"/>
      <c r="H422" s="3"/>
      <c r="J422" s="226"/>
      <c r="K422" s="3"/>
      <c r="L422" s="3"/>
      <c r="O422" s="227"/>
      <c r="Q422" s="94"/>
      <c r="R422" s="94"/>
      <c r="S422" s="94"/>
      <c r="T422" s="94"/>
    </row>
    <row r="423" ht="15.75" customHeight="1">
      <c r="A423" s="204"/>
      <c r="B423" s="222"/>
      <c r="C423" s="206"/>
      <c r="D423" s="207"/>
      <c r="E423" s="3"/>
      <c r="F423" s="3"/>
      <c r="G423" s="3"/>
      <c r="H423" s="3"/>
      <c r="J423" s="226"/>
      <c r="K423" s="3"/>
      <c r="L423" s="3"/>
      <c r="O423" s="227"/>
      <c r="Q423" s="94"/>
      <c r="R423" s="94"/>
      <c r="S423" s="94"/>
      <c r="T423" s="94"/>
    </row>
    <row r="424" ht="15.75" customHeight="1">
      <c r="A424" s="204"/>
      <c r="B424" s="222"/>
      <c r="C424" s="206"/>
      <c r="D424" s="207"/>
      <c r="E424" s="3"/>
      <c r="F424" s="3"/>
      <c r="G424" s="3"/>
      <c r="H424" s="3"/>
      <c r="J424" s="226"/>
      <c r="K424" s="3"/>
      <c r="L424" s="3"/>
      <c r="O424" s="227"/>
      <c r="Q424" s="94"/>
      <c r="R424" s="94"/>
      <c r="S424" s="94"/>
      <c r="T424" s="94"/>
    </row>
    <row r="425" ht="15.75" customHeight="1">
      <c r="A425" s="204"/>
      <c r="B425" s="222"/>
      <c r="C425" s="206"/>
      <c r="D425" s="207"/>
      <c r="E425" s="3"/>
      <c r="F425" s="3"/>
      <c r="G425" s="3"/>
      <c r="H425" s="3"/>
      <c r="J425" s="226"/>
      <c r="K425" s="3"/>
      <c r="L425" s="3"/>
      <c r="O425" s="227"/>
      <c r="Q425" s="94"/>
      <c r="R425" s="94"/>
      <c r="S425" s="94"/>
      <c r="T425" s="94"/>
    </row>
    <row r="426" ht="15.75" customHeight="1">
      <c r="A426" s="204"/>
      <c r="B426" s="222"/>
      <c r="C426" s="206"/>
      <c r="D426" s="207"/>
      <c r="E426" s="3"/>
      <c r="F426" s="3"/>
      <c r="G426" s="3"/>
      <c r="H426" s="3"/>
      <c r="J426" s="226"/>
      <c r="K426" s="3"/>
      <c r="L426" s="3"/>
      <c r="O426" s="227"/>
      <c r="Q426" s="94"/>
      <c r="R426" s="94"/>
      <c r="S426" s="94"/>
      <c r="T426" s="94"/>
    </row>
    <row r="427" ht="15.75" customHeight="1">
      <c r="A427" s="204"/>
      <c r="B427" s="222"/>
      <c r="C427" s="206"/>
      <c r="D427" s="207"/>
      <c r="E427" s="3"/>
      <c r="F427" s="3"/>
      <c r="G427" s="3"/>
      <c r="H427" s="3"/>
      <c r="J427" s="226"/>
      <c r="K427" s="3"/>
      <c r="L427" s="3"/>
      <c r="O427" s="227"/>
      <c r="Q427" s="94"/>
      <c r="R427" s="94"/>
      <c r="S427" s="94"/>
      <c r="T427" s="94"/>
    </row>
    <row r="428" ht="15.75" customHeight="1">
      <c r="A428" s="204"/>
      <c r="B428" s="222"/>
      <c r="C428" s="206"/>
      <c r="D428" s="207"/>
      <c r="E428" s="3"/>
      <c r="F428" s="3"/>
      <c r="G428" s="3"/>
      <c r="H428" s="3"/>
      <c r="J428" s="226"/>
      <c r="K428" s="3"/>
      <c r="L428" s="3"/>
      <c r="O428" s="227"/>
      <c r="Q428" s="94"/>
      <c r="R428" s="94"/>
      <c r="S428" s="94"/>
      <c r="T428" s="94"/>
    </row>
    <row r="429" ht="15.75" customHeight="1">
      <c r="A429" s="204"/>
      <c r="B429" s="222"/>
      <c r="C429" s="206"/>
      <c r="D429" s="207"/>
      <c r="E429" s="3"/>
      <c r="F429" s="3"/>
      <c r="G429" s="3"/>
      <c r="H429" s="3"/>
      <c r="J429" s="226"/>
      <c r="K429" s="3"/>
      <c r="L429" s="3"/>
      <c r="O429" s="227"/>
      <c r="Q429" s="94"/>
      <c r="R429" s="94"/>
      <c r="S429" s="94"/>
      <c r="T429" s="94"/>
    </row>
    <row r="430" ht="15.75" customHeight="1">
      <c r="A430" s="204"/>
      <c r="B430" s="222"/>
      <c r="C430" s="206"/>
      <c r="D430" s="207"/>
      <c r="E430" s="3"/>
      <c r="F430" s="3"/>
      <c r="G430" s="3"/>
      <c r="H430" s="3"/>
      <c r="J430" s="226"/>
      <c r="K430" s="3"/>
      <c r="L430" s="3"/>
      <c r="O430" s="227"/>
      <c r="Q430" s="94"/>
      <c r="R430" s="94"/>
      <c r="S430" s="94"/>
      <c r="T430" s="94"/>
    </row>
    <row r="431" ht="15.75" customHeight="1">
      <c r="A431" s="204"/>
      <c r="B431" s="222"/>
      <c r="C431" s="206"/>
      <c r="D431" s="207"/>
      <c r="E431" s="3"/>
      <c r="F431" s="3"/>
      <c r="G431" s="3"/>
      <c r="H431" s="3"/>
      <c r="J431" s="226"/>
      <c r="K431" s="3"/>
      <c r="L431" s="3"/>
      <c r="O431" s="227"/>
      <c r="Q431" s="94"/>
      <c r="R431" s="94"/>
      <c r="S431" s="94"/>
      <c r="T431" s="94"/>
    </row>
    <row r="432" ht="15.75" customHeight="1">
      <c r="A432" s="204"/>
      <c r="B432" s="222"/>
      <c r="C432" s="206"/>
      <c r="D432" s="207"/>
      <c r="E432" s="3"/>
      <c r="F432" s="3"/>
      <c r="G432" s="3"/>
      <c r="H432" s="3"/>
      <c r="J432" s="226"/>
      <c r="K432" s="3"/>
      <c r="L432" s="3"/>
      <c r="O432" s="227"/>
      <c r="Q432" s="94"/>
      <c r="R432" s="94"/>
      <c r="S432" s="94"/>
      <c r="T432" s="94"/>
    </row>
    <row r="433" ht="15.75" customHeight="1">
      <c r="A433" s="204"/>
      <c r="B433" s="222"/>
      <c r="C433" s="206"/>
      <c r="D433" s="207"/>
      <c r="E433" s="3"/>
      <c r="F433" s="3"/>
      <c r="G433" s="3"/>
      <c r="H433" s="3"/>
      <c r="J433" s="226"/>
      <c r="K433" s="3"/>
      <c r="L433" s="3"/>
      <c r="O433" s="227"/>
      <c r="Q433" s="94"/>
      <c r="R433" s="94"/>
      <c r="S433" s="94"/>
      <c r="T433" s="94"/>
    </row>
    <row r="434" ht="15.75" customHeight="1">
      <c r="A434" s="204"/>
      <c r="B434" s="222"/>
      <c r="C434" s="206"/>
      <c r="D434" s="207"/>
      <c r="E434" s="3"/>
      <c r="F434" s="3"/>
      <c r="G434" s="3"/>
      <c r="H434" s="3"/>
      <c r="J434" s="226"/>
      <c r="K434" s="3"/>
      <c r="L434" s="3"/>
      <c r="O434" s="227"/>
      <c r="Q434" s="94"/>
      <c r="R434" s="94"/>
      <c r="S434" s="94"/>
      <c r="T434" s="94"/>
    </row>
    <row r="435" ht="15.75" customHeight="1">
      <c r="A435" s="204"/>
      <c r="B435" s="222"/>
      <c r="C435" s="206"/>
      <c r="D435" s="207"/>
      <c r="E435" s="3"/>
      <c r="F435" s="3"/>
      <c r="G435" s="3"/>
      <c r="H435" s="3"/>
      <c r="J435" s="226"/>
      <c r="K435" s="3"/>
      <c r="L435" s="3"/>
      <c r="O435" s="227"/>
      <c r="Q435" s="94"/>
      <c r="R435" s="94"/>
      <c r="S435" s="94"/>
      <c r="T435" s="94"/>
    </row>
    <row r="436" ht="15.75" customHeight="1">
      <c r="A436" s="204"/>
      <c r="B436" s="222"/>
      <c r="C436" s="206"/>
      <c r="D436" s="207"/>
      <c r="E436" s="3"/>
      <c r="F436" s="3"/>
      <c r="G436" s="3"/>
      <c r="H436" s="3"/>
      <c r="J436" s="226"/>
      <c r="K436" s="3"/>
      <c r="L436" s="3"/>
      <c r="O436" s="227"/>
      <c r="Q436" s="94"/>
      <c r="R436" s="94"/>
      <c r="S436" s="94"/>
      <c r="T436" s="94"/>
    </row>
    <row r="437" ht="15.75" customHeight="1">
      <c r="A437" s="204"/>
      <c r="B437" s="222"/>
      <c r="C437" s="206"/>
      <c r="D437" s="207"/>
      <c r="E437" s="3"/>
      <c r="F437" s="3"/>
      <c r="G437" s="3"/>
      <c r="H437" s="3"/>
      <c r="J437" s="226"/>
      <c r="K437" s="3"/>
      <c r="L437" s="3"/>
      <c r="O437" s="227"/>
      <c r="Q437" s="94"/>
      <c r="R437" s="94"/>
      <c r="S437" s="94"/>
      <c r="T437" s="94"/>
    </row>
    <row r="438" ht="15.75" customHeight="1">
      <c r="A438" s="204"/>
      <c r="B438" s="222"/>
      <c r="C438" s="206"/>
      <c r="D438" s="207"/>
      <c r="E438" s="3"/>
      <c r="F438" s="3"/>
      <c r="G438" s="3"/>
      <c r="H438" s="3"/>
      <c r="J438" s="226"/>
      <c r="K438" s="3"/>
      <c r="L438" s="3"/>
      <c r="O438" s="227"/>
      <c r="Q438" s="94"/>
      <c r="R438" s="94"/>
      <c r="S438" s="94"/>
      <c r="T438" s="94"/>
    </row>
    <row r="439" ht="15.75" customHeight="1">
      <c r="A439" s="204"/>
      <c r="B439" s="222"/>
      <c r="C439" s="206"/>
      <c r="D439" s="207"/>
      <c r="E439" s="3"/>
      <c r="F439" s="3"/>
      <c r="G439" s="3"/>
      <c r="H439" s="3"/>
      <c r="J439" s="226"/>
      <c r="K439" s="3"/>
      <c r="L439" s="3"/>
      <c r="O439" s="227"/>
      <c r="Q439" s="94"/>
      <c r="R439" s="94"/>
      <c r="S439" s="94"/>
      <c r="T439" s="94"/>
    </row>
    <row r="440" ht="15.75" customHeight="1">
      <c r="A440" s="204"/>
      <c r="B440" s="222"/>
      <c r="C440" s="206"/>
      <c r="D440" s="207"/>
      <c r="E440" s="3"/>
      <c r="F440" s="3"/>
      <c r="G440" s="3"/>
      <c r="H440" s="3"/>
      <c r="J440" s="226"/>
      <c r="K440" s="3"/>
      <c r="L440" s="3"/>
      <c r="O440" s="227"/>
      <c r="Q440" s="94"/>
      <c r="R440" s="94"/>
      <c r="S440" s="94"/>
      <c r="T440" s="94"/>
    </row>
    <row r="441" ht="15.75" customHeight="1">
      <c r="A441" s="204"/>
      <c r="B441" s="222"/>
      <c r="C441" s="206"/>
      <c r="D441" s="207"/>
      <c r="E441" s="3"/>
      <c r="F441" s="3"/>
      <c r="G441" s="3"/>
      <c r="H441" s="3"/>
      <c r="J441" s="226"/>
      <c r="K441" s="3"/>
      <c r="L441" s="3"/>
      <c r="O441" s="227"/>
      <c r="Q441" s="94"/>
      <c r="R441" s="94"/>
      <c r="S441" s="94"/>
      <c r="T441" s="94"/>
    </row>
    <row r="442" ht="15.75" customHeight="1">
      <c r="A442" s="204"/>
      <c r="B442" s="222"/>
      <c r="C442" s="206"/>
      <c r="D442" s="207"/>
      <c r="E442" s="3"/>
      <c r="F442" s="3"/>
      <c r="G442" s="3"/>
      <c r="H442" s="3"/>
      <c r="J442" s="226"/>
      <c r="K442" s="3"/>
      <c r="L442" s="3"/>
      <c r="O442" s="227"/>
      <c r="Q442" s="94"/>
      <c r="R442" s="94"/>
      <c r="S442" s="94"/>
      <c r="T442" s="94"/>
    </row>
    <row r="443" ht="15.75" customHeight="1">
      <c r="A443" s="204"/>
      <c r="B443" s="222"/>
      <c r="C443" s="206"/>
      <c r="D443" s="207"/>
      <c r="E443" s="3"/>
      <c r="F443" s="3"/>
      <c r="G443" s="3"/>
      <c r="H443" s="3"/>
      <c r="J443" s="226"/>
      <c r="K443" s="3"/>
      <c r="L443" s="3"/>
      <c r="O443" s="227"/>
      <c r="Q443" s="94"/>
      <c r="R443" s="94"/>
      <c r="S443" s="94"/>
      <c r="T443" s="94"/>
    </row>
    <row r="444" ht="15.75" customHeight="1">
      <c r="A444" s="204"/>
      <c r="B444" s="222"/>
      <c r="C444" s="206"/>
      <c r="D444" s="207"/>
      <c r="E444" s="3"/>
      <c r="F444" s="3"/>
      <c r="G444" s="3"/>
      <c r="H444" s="3"/>
      <c r="J444" s="226"/>
      <c r="K444" s="3"/>
      <c r="L444" s="3"/>
      <c r="O444" s="227"/>
      <c r="Q444" s="94"/>
      <c r="R444" s="94"/>
      <c r="S444" s="94"/>
      <c r="T444" s="94"/>
    </row>
    <row r="445" ht="15.75" customHeight="1">
      <c r="A445" s="204"/>
      <c r="B445" s="222"/>
      <c r="C445" s="206"/>
      <c r="D445" s="207"/>
      <c r="E445" s="3"/>
      <c r="F445" s="3"/>
      <c r="G445" s="3"/>
      <c r="H445" s="3"/>
      <c r="J445" s="226"/>
      <c r="K445" s="3"/>
      <c r="L445" s="3"/>
      <c r="O445" s="227"/>
      <c r="Q445" s="94"/>
      <c r="R445" s="94"/>
      <c r="S445" s="94"/>
      <c r="T445" s="94"/>
    </row>
    <row r="446" ht="15.75" customHeight="1">
      <c r="A446" s="204"/>
      <c r="B446" s="222"/>
      <c r="C446" s="206"/>
      <c r="D446" s="207"/>
      <c r="E446" s="3"/>
      <c r="F446" s="3"/>
      <c r="G446" s="3"/>
      <c r="H446" s="3"/>
      <c r="J446" s="226"/>
      <c r="K446" s="3"/>
      <c r="L446" s="3"/>
      <c r="O446" s="227"/>
      <c r="Q446" s="94"/>
      <c r="R446" s="94"/>
      <c r="S446" s="94"/>
      <c r="T446" s="94"/>
    </row>
    <row r="447" ht="15.75" customHeight="1">
      <c r="A447" s="204"/>
      <c r="B447" s="222"/>
      <c r="C447" s="206"/>
      <c r="D447" s="207"/>
      <c r="E447" s="3"/>
      <c r="F447" s="3"/>
      <c r="G447" s="3"/>
      <c r="H447" s="3"/>
      <c r="J447" s="226"/>
      <c r="K447" s="3"/>
      <c r="L447" s="3"/>
      <c r="O447" s="227"/>
      <c r="Q447" s="94"/>
      <c r="R447" s="94"/>
      <c r="S447" s="94"/>
      <c r="T447" s="94"/>
    </row>
    <row r="448" ht="15.75" customHeight="1">
      <c r="A448" s="204"/>
      <c r="B448" s="222"/>
      <c r="C448" s="206"/>
      <c r="D448" s="207"/>
      <c r="E448" s="3"/>
      <c r="F448" s="3"/>
      <c r="G448" s="3"/>
      <c r="H448" s="3"/>
      <c r="J448" s="226"/>
      <c r="K448" s="3"/>
      <c r="L448" s="3"/>
      <c r="O448" s="227"/>
      <c r="Q448" s="94"/>
      <c r="R448" s="94"/>
      <c r="S448" s="94"/>
      <c r="T448" s="94"/>
    </row>
    <row r="449" ht="15.75" customHeight="1">
      <c r="A449" s="204"/>
      <c r="B449" s="222"/>
      <c r="C449" s="206"/>
      <c r="D449" s="207"/>
      <c r="E449" s="3"/>
      <c r="F449" s="3"/>
      <c r="G449" s="3"/>
      <c r="H449" s="3"/>
      <c r="J449" s="226"/>
      <c r="K449" s="3"/>
      <c r="L449" s="3"/>
      <c r="O449" s="227"/>
      <c r="Q449" s="94"/>
      <c r="R449" s="94"/>
      <c r="S449" s="94"/>
      <c r="T449" s="94"/>
    </row>
    <row r="450" ht="15.75" customHeight="1">
      <c r="A450" s="204"/>
      <c r="B450" s="222"/>
      <c r="C450" s="206"/>
      <c r="D450" s="207"/>
      <c r="E450" s="3"/>
      <c r="F450" s="3"/>
      <c r="G450" s="3"/>
      <c r="H450" s="3"/>
      <c r="J450" s="226"/>
      <c r="K450" s="3"/>
      <c r="L450" s="3"/>
      <c r="O450" s="227"/>
      <c r="Q450" s="94"/>
      <c r="R450" s="94"/>
      <c r="S450" s="94"/>
      <c r="T450" s="94"/>
    </row>
    <row r="451" ht="15.75" customHeight="1">
      <c r="A451" s="204"/>
      <c r="B451" s="222"/>
      <c r="C451" s="206"/>
      <c r="D451" s="207"/>
      <c r="E451" s="3"/>
      <c r="F451" s="3"/>
      <c r="G451" s="3"/>
      <c r="H451" s="3"/>
      <c r="J451" s="226"/>
      <c r="K451" s="3"/>
      <c r="L451" s="3"/>
      <c r="O451" s="227"/>
      <c r="Q451" s="94"/>
      <c r="R451" s="94"/>
      <c r="S451" s="94"/>
      <c r="T451" s="94"/>
    </row>
    <row r="452" ht="15.75" customHeight="1">
      <c r="A452" s="204"/>
      <c r="B452" s="222"/>
      <c r="C452" s="206"/>
      <c r="D452" s="207"/>
      <c r="E452" s="3"/>
      <c r="F452" s="3"/>
      <c r="G452" s="3"/>
      <c r="H452" s="3"/>
      <c r="J452" s="226"/>
      <c r="K452" s="3"/>
      <c r="L452" s="3"/>
      <c r="O452" s="227"/>
      <c r="Q452" s="94"/>
      <c r="R452" s="94"/>
      <c r="S452" s="94"/>
      <c r="T452" s="94"/>
    </row>
    <row r="453" ht="15.75" customHeight="1">
      <c r="A453" s="204"/>
      <c r="B453" s="222"/>
      <c r="C453" s="206"/>
      <c r="D453" s="207"/>
      <c r="E453" s="3"/>
      <c r="F453" s="3"/>
      <c r="G453" s="3"/>
      <c r="H453" s="3"/>
      <c r="J453" s="226"/>
      <c r="K453" s="3"/>
      <c r="L453" s="3"/>
      <c r="O453" s="227"/>
      <c r="Q453" s="94"/>
      <c r="R453" s="94"/>
      <c r="S453" s="94"/>
      <c r="T453" s="94"/>
    </row>
    <row r="454" ht="15.75" customHeight="1">
      <c r="A454" s="204"/>
      <c r="B454" s="222"/>
      <c r="C454" s="206"/>
      <c r="D454" s="207"/>
      <c r="E454" s="3"/>
      <c r="F454" s="3"/>
      <c r="G454" s="3"/>
      <c r="H454" s="3"/>
      <c r="J454" s="226"/>
      <c r="K454" s="3"/>
      <c r="L454" s="3"/>
      <c r="O454" s="227"/>
      <c r="Q454" s="94"/>
      <c r="R454" s="94"/>
      <c r="S454" s="94"/>
      <c r="T454" s="94"/>
    </row>
    <row r="455" ht="15.75" customHeight="1">
      <c r="A455" s="204"/>
      <c r="B455" s="222"/>
      <c r="C455" s="206"/>
      <c r="D455" s="207"/>
      <c r="E455" s="3"/>
      <c r="F455" s="3"/>
      <c r="G455" s="3"/>
      <c r="H455" s="3"/>
      <c r="J455" s="226"/>
      <c r="K455" s="3"/>
      <c r="L455" s="3"/>
      <c r="O455" s="227"/>
      <c r="Q455" s="94"/>
      <c r="R455" s="94"/>
      <c r="S455" s="94"/>
      <c r="T455" s="94"/>
    </row>
    <row r="456" ht="15.75" customHeight="1">
      <c r="A456" s="204"/>
      <c r="B456" s="222"/>
      <c r="C456" s="206"/>
      <c r="D456" s="207"/>
      <c r="E456" s="3"/>
      <c r="F456" s="3"/>
      <c r="G456" s="3"/>
      <c r="H456" s="3"/>
      <c r="J456" s="226"/>
      <c r="K456" s="3"/>
      <c r="L456" s="3"/>
      <c r="O456" s="227"/>
      <c r="Q456" s="94"/>
      <c r="R456" s="94"/>
      <c r="S456" s="94"/>
      <c r="T456" s="94"/>
    </row>
    <row r="457" ht="15.75" customHeight="1">
      <c r="A457" s="204"/>
      <c r="B457" s="222"/>
      <c r="C457" s="206"/>
      <c r="D457" s="207"/>
      <c r="E457" s="3"/>
      <c r="F457" s="3"/>
      <c r="G457" s="3"/>
      <c r="H457" s="3"/>
      <c r="J457" s="226"/>
      <c r="K457" s="3"/>
      <c r="L457" s="3"/>
      <c r="O457" s="227"/>
      <c r="Q457" s="94"/>
      <c r="R457" s="94"/>
      <c r="S457" s="94"/>
      <c r="T457" s="94"/>
    </row>
    <row r="458" ht="15.75" customHeight="1">
      <c r="A458" s="204"/>
      <c r="B458" s="222"/>
      <c r="C458" s="206"/>
      <c r="D458" s="207"/>
      <c r="E458" s="3"/>
      <c r="F458" s="3"/>
      <c r="G458" s="3"/>
      <c r="H458" s="3"/>
      <c r="J458" s="226"/>
      <c r="K458" s="3"/>
      <c r="L458" s="3"/>
      <c r="O458" s="227"/>
      <c r="Q458" s="94"/>
      <c r="R458" s="94"/>
      <c r="S458" s="94"/>
      <c r="T458" s="94"/>
    </row>
    <row r="459" ht="15.75" customHeight="1">
      <c r="A459" s="204"/>
      <c r="B459" s="222"/>
      <c r="C459" s="206"/>
      <c r="D459" s="207"/>
      <c r="E459" s="3"/>
      <c r="F459" s="3"/>
      <c r="G459" s="3"/>
      <c r="H459" s="3"/>
      <c r="J459" s="226"/>
      <c r="K459" s="3"/>
      <c r="L459" s="3"/>
      <c r="O459" s="227"/>
      <c r="Q459" s="94"/>
      <c r="R459" s="94"/>
      <c r="S459" s="94"/>
      <c r="T459" s="94"/>
    </row>
    <row r="460" ht="15.75" customHeight="1">
      <c r="A460" s="204"/>
      <c r="B460" s="222"/>
      <c r="C460" s="206"/>
      <c r="D460" s="207"/>
      <c r="E460" s="3"/>
      <c r="F460" s="3"/>
      <c r="G460" s="3"/>
      <c r="H460" s="3"/>
      <c r="J460" s="226"/>
      <c r="K460" s="3"/>
      <c r="L460" s="3"/>
      <c r="O460" s="227"/>
      <c r="Q460" s="94"/>
      <c r="R460" s="94"/>
      <c r="S460" s="94"/>
      <c r="T460" s="94"/>
    </row>
    <row r="461" ht="15.75" customHeight="1">
      <c r="A461" s="204"/>
      <c r="B461" s="222"/>
      <c r="C461" s="206"/>
      <c r="D461" s="207"/>
      <c r="E461" s="3"/>
      <c r="F461" s="3"/>
      <c r="G461" s="3"/>
      <c r="H461" s="3"/>
      <c r="J461" s="226"/>
      <c r="K461" s="3"/>
      <c r="L461" s="3"/>
      <c r="O461" s="227"/>
      <c r="Q461" s="94"/>
      <c r="R461" s="94"/>
      <c r="S461" s="94"/>
      <c r="T461" s="94"/>
    </row>
    <row r="462" ht="15.75" customHeight="1">
      <c r="A462" s="204"/>
      <c r="B462" s="222"/>
      <c r="C462" s="206"/>
      <c r="D462" s="207"/>
      <c r="E462" s="3"/>
      <c r="F462" s="3"/>
      <c r="G462" s="3"/>
      <c r="H462" s="3"/>
      <c r="J462" s="226"/>
      <c r="K462" s="3"/>
      <c r="L462" s="3"/>
      <c r="O462" s="227"/>
      <c r="Q462" s="94"/>
      <c r="R462" s="94"/>
      <c r="S462" s="94"/>
      <c r="T462" s="94"/>
    </row>
    <row r="463" ht="15.75" customHeight="1">
      <c r="A463" s="204"/>
      <c r="B463" s="222"/>
      <c r="C463" s="206"/>
      <c r="D463" s="207"/>
      <c r="E463" s="3"/>
      <c r="F463" s="3"/>
      <c r="G463" s="3"/>
      <c r="H463" s="3"/>
      <c r="J463" s="226"/>
      <c r="K463" s="3"/>
      <c r="L463" s="3"/>
      <c r="O463" s="227"/>
      <c r="Q463" s="94"/>
      <c r="R463" s="94"/>
      <c r="S463" s="94"/>
      <c r="T463" s="94"/>
    </row>
    <row r="464" ht="15.75" customHeight="1">
      <c r="A464" s="204"/>
      <c r="B464" s="222"/>
      <c r="C464" s="206"/>
      <c r="D464" s="207"/>
      <c r="E464" s="3"/>
      <c r="F464" s="3"/>
      <c r="G464" s="3"/>
      <c r="H464" s="3"/>
      <c r="J464" s="226"/>
      <c r="K464" s="3"/>
      <c r="L464" s="3"/>
      <c r="O464" s="227"/>
      <c r="Q464" s="94"/>
      <c r="R464" s="94"/>
      <c r="S464" s="94"/>
      <c r="T464" s="94"/>
    </row>
    <row r="465" ht="15.75" customHeight="1">
      <c r="A465" s="204"/>
      <c r="B465" s="222"/>
      <c r="C465" s="206"/>
      <c r="D465" s="207"/>
      <c r="E465" s="3"/>
      <c r="F465" s="3"/>
      <c r="G465" s="3"/>
      <c r="H465" s="3"/>
      <c r="J465" s="226"/>
      <c r="K465" s="3"/>
      <c r="L465" s="3"/>
      <c r="O465" s="227"/>
      <c r="Q465" s="94"/>
      <c r="R465" s="94"/>
      <c r="S465" s="94"/>
      <c r="T465" s="94"/>
    </row>
    <row r="466" ht="15.75" customHeight="1">
      <c r="A466" s="204"/>
      <c r="B466" s="222"/>
      <c r="C466" s="206"/>
      <c r="D466" s="207"/>
      <c r="E466" s="3"/>
      <c r="F466" s="3"/>
      <c r="G466" s="3"/>
      <c r="H466" s="3"/>
      <c r="J466" s="226"/>
      <c r="K466" s="3"/>
      <c r="L466" s="3"/>
      <c r="O466" s="227"/>
      <c r="Q466" s="94"/>
      <c r="R466" s="94"/>
      <c r="S466" s="94"/>
      <c r="T466" s="94"/>
    </row>
    <row r="467" ht="15.75" customHeight="1">
      <c r="A467" s="204"/>
      <c r="B467" s="222"/>
      <c r="C467" s="206"/>
      <c r="D467" s="207"/>
      <c r="E467" s="3"/>
      <c r="F467" s="3"/>
      <c r="G467" s="3"/>
      <c r="H467" s="3"/>
      <c r="J467" s="226"/>
      <c r="K467" s="3"/>
      <c r="L467" s="3"/>
      <c r="O467" s="227"/>
      <c r="Q467" s="94"/>
      <c r="R467" s="94"/>
      <c r="S467" s="94"/>
      <c r="T467" s="94"/>
    </row>
    <row r="468" ht="15.75" customHeight="1">
      <c r="A468" s="204"/>
      <c r="B468" s="222"/>
      <c r="C468" s="206"/>
      <c r="D468" s="207"/>
      <c r="E468" s="3"/>
      <c r="F468" s="3"/>
      <c r="G468" s="3"/>
      <c r="H468" s="3"/>
      <c r="J468" s="226"/>
      <c r="K468" s="3"/>
      <c r="L468" s="3"/>
      <c r="O468" s="227"/>
      <c r="Q468" s="94"/>
      <c r="R468" s="94"/>
      <c r="S468" s="94"/>
      <c r="T468" s="94"/>
    </row>
    <row r="469" ht="15.75" customHeight="1">
      <c r="A469" s="204"/>
      <c r="B469" s="222"/>
      <c r="C469" s="206"/>
      <c r="D469" s="207"/>
      <c r="E469" s="3"/>
      <c r="F469" s="3"/>
      <c r="G469" s="3"/>
      <c r="H469" s="3"/>
      <c r="J469" s="226"/>
      <c r="K469" s="3"/>
      <c r="L469" s="3"/>
      <c r="O469" s="227"/>
      <c r="Q469" s="94"/>
      <c r="R469" s="94"/>
      <c r="S469" s="94"/>
      <c r="T469" s="94"/>
    </row>
    <row r="470" ht="15.75" customHeight="1">
      <c r="A470" s="204"/>
      <c r="B470" s="222"/>
      <c r="C470" s="206"/>
      <c r="D470" s="207"/>
      <c r="E470" s="3"/>
      <c r="F470" s="3"/>
      <c r="G470" s="3"/>
      <c r="H470" s="3"/>
      <c r="J470" s="226"/>
      <c r="K470" s="3"/>
      <c r="L470" s="3"/>
      <c r="O470" s="227"/>
      <c r="Q470" s="94"/>
      <c r="R470" s="94"/>
      <c r="S470" s="94"/>
      <c r="T470" s="94"/>
    </row>
    <row r="471" ht="15.75" customHeight="1">
      <c r="A471" s="204"/>
      <c r="B471" s="222"/>
      <c r="C471" s="206"/>
      <c r="D471" s="207"/>
      <c r="E471" s="3"/>
      <c r="F471" s="3"/>
      <c r="G471" s="3"/>
      <c r="H471" s="3"/>
      <c r="J471" s="226"/>
      <c r="K471" s="3"/>
      <c r="L471" s="3"/>
      <c r="O471" s="227"/>
      <c r="Q471" s="94"/>
      <c r="R471" s="94"/>
      <c r="S471" s="94"/>
      <c r="T471" s="94"/>
    </row>
    <row r="472" ht="15.75" customHeight="1">
      <c r="A472" s="204"/>
      <c r="B472" s="222"/>
      <c r="C472" s="206"/>
      <c r="D472" s="207"/>
      <c r="E472" s="3"/>
      <c r="F472" s="3"/>
      <c r="G472" s="3"/>
      <c r="H472" s="3"/>
      <c r="J472" s="226"/>
      <c r="K472" s="3"/>
      <c r="L472" s="3"/>
      <c r="O472" s="227"/>
      <c r="Q472" s="94"/>
      <c r="R472" s="94"/>
      <c r="S472" s="94"/>
      <c r="T472" s="94"/>
    </row>
    <row r="473" ht="15.75" customHeight="1">
      <c r="A473" s="204"/>
      <c r="B473" s="222"/>
      <c r="C473" s="206"/>
      <c r="D473" s="207"/>
      <c r="E473" s="3"/>
      <c r="F473" s="3"/>
      <c r="G473" s="3"/>
      <c r="H473" s="3"/>
      <c r="J473" s="226"/>
      <c r="K473" s="3"/>
      <c r="L473" s="3"/>
      <c r="O473" s="227"/>
      <c r="Q473" s="94"/>
      <c r="R473" s="94"/>
      <c r="S473" s="94"/>
      <c r="T473" s="94"/>
    </row>
    <row r="474" ht="15.75" customHeight="1">
      <c r="A474" s="204"/>
      <c r="B474" s="222"/>
      <c r="C474" s="206"/>
      <c r="D474" s="207"/>
      <c r="E474" s="3"/>
      <c r="F474" s="3"/>
      <c r="G474" s="3"/>
      <c r="H474" s="3"/>
      <c r="J474" s="226"/>
      <c r="K474" s="3"/>
      <c r="L474" s="3"/>
      <c r="O474" s="227"/>
      <c r="Q474" s="94"/>
      <c r="R474" s="94"/>
      <c r="S474" s="94"/>
      <c r="T474" s="94"/>
    </row>
    <row r="475" ht="15.75" customHeight="1">
      <c r="A475" s="204"/>
      <c r="B475" s="222"/>
      <c r="C475" s="206"/>
      <c r="D475" s="207"/>
      <c r="E475" s="3"/>
      <c r="F475" s="3"/>
      <c r="G475" s="3"/>
      <c r="H475" s="3"/>
      <c r="J475" s="226"/>
      <c r="K475" s="3"/>
      <c r="L475" s="3"/>
      <c r="O475" s="227"/>
      <c r="Q475" s="94"/>
      <c r="R475" s="94"/>
      <c r="S475" s="94"/>
      <c r="T475" s="94"/>
    </row>
    <row r="476" ht="15.75" customHeight="1">
      <c r="A476" s="204"/>
      <c r="B476" s="222"/>
      <c r="C476" s="206"/>
      <c r="D476" s="207"/>
      <c r="E476" s="3"/>
      <c r="F476" s="3"/>
      <c r="G476" s="3"/>
      <c r="H476" s="3"/>
      <c r="J476" s="226"/>
      <c r="K476" s="3"/>
      <c r="L476" s="3"/>
      <c r="O476" s="227"/>
      <c r="Q476" s="94"/>
      <c r="R476" s="94"/>
      <c r="S476" s="94"/>
      <c r="T476" s="94"/>
    </row>
    <row r="477" ht="15.75" customHeight="1">
      <c r="A477" s="204"/>
      <c r="B477" s="222"/>
      <c r="C477" s="206"/>
      <c r="D477" s="207"/>
      <c r="E477" s="3"/>
      <c r="F477" s="3"/>
      <c r="G477" s="3"/>
      <c r="H477" s="3"/>
      <c r="J477" s="226"/>
      <c r="K477" s="3"/>
      <c r="L477" s="3"/>
      <c r="O477" s="227"/>
      <c r="Q477" s="94"/>
      <c r="R477" s="94"/>
      <c r="S477" s="94"/>
      <c r="T477" s="94"/>
    </row>
    <row r="478" ht="15.75" customHeight="1">
      <c r="A478" s="204"/>
      <c r="B478" s="222"/>
      <c r="C478" s="206"/>
      <c r="D478" s="207"/>
      <c r="E478" s="3"/>
      <c r="F478" s="3"/>
      <c r="G478" s="3"/>
      <c r="H478" s="3"/>
      <c r="J478" s="226"/>
      <c r="K478" s="3"/>
      <c r="L478" s="3"/>
      <c r="O478" s="227"/>
      <c r="Q478" s="94"/>
      <c r="R478" s="94"/>
      <c r="S478" s="94"/>
      <c r="T478" s="94"/>
    </row>
    <row r="479" ht="15.75" customHeight="1">
      <c r="A479" s="204"/>
      <c r="B479" s="222"/>
      <c r="C479" s="206"/>
      <c r="D479" s="207"/>
      <c r="E479" s="3"/>
      <c r="F479" s="3"/>
      <c r="G479" s="3"/>
      <c r="H479" s="3"/>
      <c r="J479" s="226"/>
      <c r="K479" s="3"/>
      <c r="L479" s="3"/>
      <c r="O479" s="227"/>
      <c r="Q479" s="94"/>
      <c r="R479" s="94"/>
      <c r="S479" s="94"/>
      <c r="T479" s="94"/>
    </row>
    <row r="480" ht="15.75" customHeight="1">
      <c r="A480" s="204"/>
      <c r="B480" s="222"/>
      <c r="C480" s="206"/>
      <c r="D480" s="207"/>
      <c r="E480" s="3"/>
      <c r="F480" s="3"/>
      <c r="G480" s="3"/>
      <c r="H480" s="3"/>
      <c r="J480" s="226"/>
      <c r="K480" s="3"/>
      <c r="L480" s="3"/>
      <c r="O480" s="227"/>
      <c r="Q480" s="94"/>
      <c r="R480" s="94"/>
      <c r="S480" s="94"/>
      <c r="T480" s="94"/>
    </row>
    <row r="481" ht="15.75" customHeight="1">
      <c r="A481" s="204"/>
      <c r="B481" s="222"/>
      <c r="C481" s="206"/>
      <c r="D481" s="207"/>
      <c r="E481" s="3"/>
      <c r="F481" s="3"/>
      <c r="G481" s="3"/>
      <c r="H481" s="3"/>
      <c r="J481" s="226"/>
      <c r="K481" s="3"/>
      <c r="L481" s="3"/>
      <c r="O481" s="227"/>
      <c r="Q481" s="94"/>
      <c r="R481" s="94"/>
      <c r="S481" s="94"/>
      <c r="T481" s="94"/>
    </row>
    <row r="482" ht="15.75" customHeight="1">
      <c r="A482" s="204"/>
      <c r="B482" s="222"/>
      <c r="C482" s="206"/>
      <c r="D482" s="207"/>
      <c r="E482" s="3"/>
      <c r="F482" s="3"/>
      <c r="G482" s="3"/>
      <c r="H482" s="3"/>
      <c r="J482" s="226"/>
      <c r="K482" s="3"/>
      <c r="L482" s="3"/>
      <c r="O482" s="227"/>
      <c r="Q482" s="94"/>
      <c r="R482" s="94"/>
      <c r="S482" s="94"/>
      <c r="T482" s="94"/>
    </row>
    <row r="483" ht="15.75" customHeight="1">
      <c r="A483" s="204"/>
      <c r="B483" s="222"/>
      <c r="C483" s="206"/>
      <c r="D483" s="207"/>
      <c r="E483" s="3"/>
      <c r="F483" s="3"/>
      <c r="G483" s="3"/>
      <c r="H483" s="3"/>
      <c r="J483" s="226"/>
      <c r="K483" s="3"/>
      <c r="L483" s="3"/>
      <c r="O483" s="227"/>
      <c r="Q483" s="94"/>
      <c r="R483" s="94"/>
      <c r="S483" s="94"/>
      <c r="T483" s="94"/>
    </row>
    <row r="484" ht="15.75" customHeight="1">
      <c r="A484" s="204"/>
      <c r="B484" s="222"/>
      <c r="C484" s="206"/>
      <c r="D484" s="207"/>
      <c r="E484" s="3"/>
      <c r="F484" s="3"/>
      <c r="G484" s="3"/>
      <c r="H484" s="3"/>
      <c r="J484" s="226"/>
      <c r="K484" s="3"/>
      <c r="L484" s="3"/>
      <c r="O484" s="227"/>
      <c r="Q484" s="94"/>
      <c r="R484" s="94"/>
      <c r="S484" s="94"/>
      <c r="T484" s="94"/>
    </row>
    <row r="485" ht="15.75" customHeight="1">
      <c r="A485" s="204"/>
      <c r="B485" s="222"/>
      <c r="C485" s="206"/>
      <c r="D485" s="207"/>
      <c r="E485" s="3"/>
      <c r="F485" s="3"/>
      <c r="G485" s="3"/>
      <c r="H485" s="3"/>
      <c r="J485" s="226"/>
      <c r="K485" s="3"/>
      <c r="L485" s="3"/>
      <c r="O485" s="227"/>
      <c r="Q485" s="94"/>
      <c r="R485" s="94"/>
      <c r="S485" s="94"/>
      <c r="T485" s="94"/>
    </row>
    <row r="486" ht="15.75" customHeight="1">
      <c r="A486" s="204"/>
      <c r="B486" s="222"/>
      <c r="C486" s="206"/>
      <c r="D486" s="207"/>
      <c r="E486" s="3"/>
      <c r="F486" s="3"/>
      <c r="G486" s="3"/>
      <c r="H486" s="3"/>
      <c r="J486" s="226"/>
      <c r="K486" s="3"/>
      <c r="L486" s="3"/>
      <c r="O486" s="227"/>
      <c r="Q486" s="94"/>
      <c r="R486" s="94"/>
      <c r="S486" s="94"/>
      <c r="T486" s="94"/>
    </row>
    <row r="487" ht="15.75" customHeight="1">
      <c r="A487" s="204"/>
      <c r="B487" s="222"/>
      <c r="C487" s="206"/>
      <c r="D487" s="207"/>
      <c r="E487" s="3"/>
      <c r="F487" s="3"/>
      <c r="G487" s="3"/>
      <c r="H487" s="3"/>
      <c r="J487" s="226"/>
      <c r="K487" s="3"/>
      <c r="L487" s="3"/>
      <c r="O487" s="227"/>
      <c r="Q487" s="94"/>
      <c r="R487" s="94"/>
      <c r="S487" s="94"/>
      <c r="T487" s="94"/>
    </row>
    <row r="488" ht="15.75" customHeight="1">
      <c r="A488" s="204"/>
      <c r="B488" s="222"/>
      <c r="C488" s="206"/>
      <c r="D488" s="207"/>
      <c r="E488" s="3"/>
      <c r="F488" s="3"/>
      <c r="G488" s="3"/>
      <c r="H488" s="3"/>
      <c r="J488" s="226"/>
      <c r="K488" s="3"/>
      <c r="L488" s="3"/>
      <c r="O488" s="227"/>
      <c r="Q488" s="94"/>
      <c r="R488" s="94"/>
      <c r="S488" s="94"/>
      <c r="T488" s="94"/>
    </row>
    <row r="489" ht="15.75" customHeight="1">
      <c r="A489" s="204"/>
      <c r="B489" s="222"/>
      <c r="C489" s="206"/>
      <c r="D489" s="207"/>
      <c r="E489" s="3"/>
      <c r="F489" s="3"/>
      <c r="G489" s="3"/>
      <c r="H489" s="3"/>
      <c r="J489" s="226"/>
      <c r="K489" s="3"/>
      <c r="L489" s="3"/>
      <c r="O489" s="227"/>
      <c r="Q489" s="94"/>
      <c r="R489" s="94"/>
      <c r="S489" s="94"/>
      <c r="T489" s="94"/>
    </row>
    <row r="490" ht="15.75" customHeight="1">
      <c r="A490" s="204"/>
      <c r="B490" s="222"/>
      <c r="C490" s="206"/>
      <c r="D490" s="207"/>
      <c r="E490" s="3"/>
      <c r="F490" s="3"/>
      <c r="G490" s="3"/>
      <c r="H490" s="3"/>
      <c r="J490" s="226"/>
      <c r="K490" s="3"/>
      <c r="L490" s="3"/>
      <c r="O490" s="227"/>
      <c r="Q490" s="94"/>
      <c r="R490" s="94"/>
      <c r="S490" s="94"/>
      <c r="T490" s="94"/>
    </row>
    <row r="491" ht="15.75" customHeight="1">
      <c r="A491" s="204"/>
      <c r="B491" s="222"/>
      <c r="C491" s="206"/>
      <c r="D491" s="207"/>
      <c r="E491" s="3"/>
      <c r="F491" s="3"/>
      <c r="G491" s="3"/>
      <c r="H491" s="3"/>
      <c r="J491" s="226"/>
      <c r="K491" s="3"/>
      <c r="L491" s="3"/>
      <c r="O491" s="227"/>
      <c r="Q491" s="94"/>
      <c r="R491" s="94"/>
      <c r="S491" s="94"/>
      <c r="T491" s="94"/>
    </row>
    <row r="492" ht="15.75" customHeight="1">
      <c r="A492" s="204"/>
      <c r="B492" s="222"/>
      <c r="C492" s="206"/>
      <c r="D492" s="207"/>
      <c r="E492" s="3"/>
      <c r="F492" s="3"/>
      <c r="G492" s="3"/>
      <c r="H492" s="3"/>
      <c r="J492" s="226"/>
      <c r="K492" s="3"/>
      <c r="L492" s="3"/>
      <c r="O492" s="227"/>
      <c r="Q492" s="94"/>
      <c r="R492" s="94"/>
      <c r="S492" s="94"/>
      <c r="T492" s="94"/>
    </row>
    <row r="493" ht="15.75" customHeight="1">
      <c r="A493" s="204"/>
      <c r="B493" s="222"/>
      <c r="C493" s="206"/>
      <c r="D493" s="207"/>
      <c r="E493" s="3"/>
      <c r="F493" s="3"/>
      <c r="G493" s="3"/>
      <c r="H493" s="3"/>
      <c r="J493" s="226"/>
      <c r="K493" s="3"/>
      <c r="L493" s="3"/>
      <c r="O493" s="227"/>
      <c r="Q493" s="94"/>
      <c r="R493" s="94"/>
      <c r="S493" s="94"/>
      <c r="T493" s="94"/>
    </row>
    <row r="494" ht="15.75" customHeight="1">
      <c r="A494" s="204"/>
      <c r="B494" s="222"/>
      <c r="C494" s="206"/>
      <c r="D494" s="235"/>
      <c r="E494" s="3"/>
      <c r="F494" s="3"/>
      <c r="G494" s="3"/>
      <c r="H494" s="3"/>
      <c r="J494" s="226"/>
      <c r="K494" s="3"/>
      <c r="L494" s="3"/>
      <c r="O494" s="227"/>
      <c r="Q494" s="94"/>
      <c r="R494" s="94"/>
      <c r="S494" s="94"/>
      <c r="T494" s="94"/>
    </row>
    <row r="495" ht="15.75" customHeight="1">
      <c r="A495" s="204"/>
      <c r="B495" s="222"/>
      <c r="C495" s="206"/>
      <c r="D495" s="235"/>
      <c r="E495" s="3"/>
      <c r="F495" s="3"/>
      <c r="G495" s="3"/>
      <c r="H495" s="3"/>
      <c r="J495" s="226"/>
      <c r="K495" s="3"/>
      <c r="L495" s="3"/>
      <c r="O495" s="227"/>
      <c r="Q495" s="94"/>
      <c r="R495" s="94"/>
      <c r="S495" s="94"/>
      <c r="T495" s="94"/>
    </row>
    <row r="496" ht="15.75" customHeight="1">
      <c r="A496" s="204"/>
      <c r="B496" s="222"/>
      <c r="C496" s="206"/>
      <c r="D496" s="235"/>
      <c r="E496" s="3"/>
      <c r="F496" s="3"/>
      <c r="G496" s="3"/>
      <c r="H496" s="3"/>
      <c r="J496" s="226"/>
      <c r="K496" s="3"/>
      <c r="L496" s="3"/>
      <c r="O496" s="227"/>
      <c r="Q496" s="94"/>
      <c r="R496" s="94"/>
      <c r="S496" s="94"/>
      <c r="T496" s="94"/>
    </row>
    <row r="497" ht="15.75" customHeight="1">
      <c r="A497" s="204"/>
      <c r="B497" s="222"/>
      <c r="C497" s="206"/>
      <c r="D497" s="235"/>
      <c r="E497" s="3"/>
      <c r="F497" s="3"/>
      <c r="G497" s="3"/>
      <c r="H497" s="3"/>
      <c r="J497" s="226"/>
      <c r="K497" s="3"/>
      <c r="L497" s="3"/>
      <c r="O497" s="227"/>
      <c r="Q497" s="94"/>
      <c r="R497" s="94"/>
      <c r="S497" s="94"/>
      <c r="T497" s="94"/>
    </row>
    <row r="498" ht="15.75" customHeight="1">
      <c r="A498" s="204"/>
      <c r="B498" s="222"/>
      <c r="C498" s="206"/>
      <c r="D498" s="235"/>
      <c r="E498" s="3"/>
      <c r="F498" s="3"/>
      <c r="G498" s="3"/>
      <c r="H498" s="3"/>
      <c r="J498" s="226"/>
      <c r="K498" s="3"/>
      <c r="L498" s="3"/>
      <c r="O498" s="227"/>
      <c r="Q498" s="94"/>
      <c r="R498" s="94"/>
      <c r="S498" s="94"/>
      <c r="T498" s="94"/>
    </row>
    <row r="499" ht="15.75" customHeight="1">
      <c r="A499" s="204"/>
      <c r="B499" s="222"/>
      <c r="C499" s="206"/>
      <c r="D499" s="235"/>
      <c r="E499" s="3"/>
      <c r="F499" s="3"/>
      <c r="G499" s="3"/>
      <c r="H499" s="3"/>
      <c r="J499" s="226"/>
      <c r="K499" s="3"/>
      <c r="L499" s="3"/>
      <c r="O499" s="227"/>
      <c r="Q499" s="94"/>
      <c r="R499" s="94"/>
      <c r="S499" s="94"/>
      <c r="T499" s="94"/>
    </row>
    <row r="500" ht="15.75" customHeight="1">
      <c r="A500" s="204"/>
      <c r="B500" s="222"/>
      <c r="C500" s="206"/>
      <c r="D500" s="235"/>
      <c r="E500" s="3"/>
      <c r="F500" s="3"/>
      <c r="G500" s="3"/>
      <c r="H500" s="3"/>
      <c r="J500" s="226"/>
      <c r="K500" s="3"/>
      <c r="L500" s="3"/>
      <c r="O500" s="227"/>
      <c r="Q500" s="94"/>
      <c r="R500" s="94"/>
      <c r="S500" s="94"/>
      <c r="T500" s="94"/>
    </row>
    <row r="501" ht="15.75" customHeight="1">
      <c r="A501" s="204"/>
      <c r="B501" s="222"/>
      <c r="C501" s="206"/>
      <c r="D501" s="235"/>
      <c r="E501" s="3"/>
      <c r="F501" s="3"/>
      <c r="G501" s="3"/>
      <c r="H501" s="3"/>
      <c r="J501" s="226"/>
      <c r="K501" s="3"/>
      <c r="L501" s="3"/>
      <c r="O501" s="227"/>
      <c r="Q501" s="94"/>
      <c r="R501" s="94"/>
      <c r="S501" s="94"/>
      <c r="T501" s="94"/>
    </row>
    <row r="502" ht="15.75" customHeight="1">
      <c r="A502" s="204"/>
      <c r="B502" s="222"/>
      <c r="C502" s="206"/>
      <c r="D502" s="235"/>
      <c r="E502" s="3"/>
      <c r="F502" s="3"/>
      <c r="G502" s="3"/>
      <c r="H502" s="3"/>
      <c r="J502" s="226"/>
      <c r="K502" s="3"/>
      <c r="L502" s="3"/>
      <c r="O502" s="227"/>
      <c r="Q502" s="94"/>
      <c r="R502" s="94"/>
      <c r="S502" s="94"/>
      <c r="T502" s="94"/>
    </row>
    <row r="503" ht="15.75" customHeight="1">
      <c r="A503" s="204"/>
      <c r="B503" s="222"/>
      <c r="C503" s="206"/>
      <c r="D503" s="235"/>
      <c r="E503" s="3"/>
      <c r="F503" s="3"/>
      <c r="G503" s="3"/>
      <c r="H503" s="3"/>
      <c r="J503" s="226"/>
      <c r="K503" s="3"/>
      <c r="L503" s="3"/>
      <c r="O503" s="227"/>
      <c r="Q503" s="94"/>
      <c r="R503" s="94"/>
      <c r="S503" s="94"/>
      <c r="T503" s="94"/>
    </row>
    <row r="504" ht="15.75" customHeight="1">
      <c r="A504" s="204"/>
      <c r="B504" s="222"/>
      <c r="C504" s="206"/>
      <c r="D504" s="235"/>
      <c r="E504" s="3"/>
      <c r="F504" s="3"/>
      <c r="G504" s="3"/>
      <c r="H504" s="3"/>
      <c r="J504" s="226"/>
      <c r="K504" s="3"/>
      <c r="L504" s="3"/>
      <c r="O504" s="227"/>
      <c r="Q504" s="94"/>
      <c r="R504" s="94"/>
      <c r="S504" s="94"/>
      <c r="T504" s="94"/>
    </row>
    <row r="505" ht="15.75" customHeight="1">
      <c r="A505" s="204"/>
      <c r="B505" s="222"/>
      <c r="C505" s="206"/>
      <c r="D505" s="235"/>
      <c r="E505" s="3"/>
      <c r="F505" s="3"/>
      <c r="G505" s="3"/>
      <c r="H505" s="3"/>
      <c r="J505" s="226"/>
      <c r="K505" s="3"/>
      <c r="L505" s="3"/>
      <c r="O505" s="227"/>
      <c r="Q505" s="94"/>
      <c r="R505" s="94"/>
      <c r="S505" s="94"/>
      <c r="T505" s="94"/>
    </row>
    <row r="506" ht="15.75" customHeight="1">
      <c r="A506" s="204"/>
      <c r="B506" s="222"/>
      <c r="C506" s="206"/>
      <c r="D506" s="235"/>
      <c r="E506" s="3"/>
      <c r="F506" s="3"/>
      <c r="G506" s="3"/>
      <c r="H506" s="3"/>
      <c r="J506" s="226"/>
      <c r="K506" s="3"/>
      <c r="L506" s="3"/>
      <c r="O506" s="227"/>
      <c r="Q506" s="94"/>
      <c r="R506" s="94"/>
      <c r="S506" s="94"/>
      <c r="T506" s="94"/>
    </row>
    <row r="507" ht="15.75" customHeight="1">
      <c r="A507" s="204"/>
      <c r="B507" s="222"/>
      <c r="C507" s="206"/>
      <c r="D507" s="235"/>
      <c r="E507" s="3"/>
      <c r="F507" s="3"/>
      <c r="G507" s="3"/>
      <c r="H507" s="3"/>
      <c r="J507" s="226"/>
      <c r="K507" s="3"/>
      <c r="L507" s="3"/>
      <c r="O507" s="227"/>
      <c r="Q507" s="94"/>
      <c r="R507" s="94"/>
      <c r="S507" s="94"/>
      <c r="T507" s="94"/>
    </row>
    <row r="508" ht="15.75" customHeight="1">
      <c r="A508" s="204"/>
      <c r="B508" s="222"/>
      <c r="C508" s="206"/>
      <c r="D508" s="235"/>
      <c r="E508" s="3"/>
      <c r="F508" s="3"/>
      <c r="G508" s="3"/>
      <c r="H508" s="3"/>
      <c r="J508" s="226"/>
      <c r="K508" s="3"/>
      <c r="L508" s="3"/>
      <c r="O508" s="227"/>
      <c r="Q508" s="94"/>
      <c r="R508" s="94"/>
      <c r="S508" s="94"/>
      <c r="T508" s="94"/>
    </row>
    <row r="509" ht="15.75" customHeight="1">
      <c r="A509" s="204"/>
      <c r="B509" s="222"/>
      <c r="C509" s="206"/>
      <c r="D509" s="235"/>
      <c r="E509" s="3"/>
      <c r="F509" s="3"/>
      <c r="G509" s="3"/>
      <c r="H509" s="3"/>
      <c r="J509" s="226"/>
      <c r="K509" s="3"/>
      <c r="L509" s="3"/>
      <c r="O509" s="227"/>
      <c r="Q509" s="94"/>
      <c r="R509" s="94"/>
      <c r="S509" s="94"/>
      <c r="T509" s="94"/>
    </row>
    <row r="510" ht="15.75" customHeight="1">
      <c r="A510" s="204"/>
      <c r="B510" s="222"/>
      <c r="C510" s="206"/>
      <c r="D510" s="207"/>
      <c r="E510" s="3"/>
      <c r="F510" s="3"/>
      <c r="G510" s="3"/>
      <c r="H510" s="3"/>
      <c r="J510" s="226"/>
      <c r="K510" s="3"/>
      <c r="L510" s="3"/>
      <c r="O510" s="227"/>
      <c r="Q510" s="94"/>
      <c r="R510" s="94"/>
      <c r="S510" s="94"/>
      <c r="T510" s="94"/>
    </row>
    <row r="511" ht="15.75" customHeight="1">
      <c r="A511" s="204"/>
      <c r="B511" s="222"/>
      <c r="C511" s="206"/>
      <c r="D511" s="207"/>
      <c r="E511" s="3"/>
      <c r="F511" s="3"/>
      <c r="G511" s="3"/>
      <c r="H511" s="3"/>
      <c r="J511" s="226"/>
      <c r="K511" s="3"/>
      <c r="L511" s="3"/>
      <c r="O511" s="227"/>
      <c r="Q511" s="94"/>
      <c r="R511" s="94"/>
      <c r="S511" s="94"/>
      <c r="T511" s="94"/>
    </row>
    <row r="512" ht="15.75" customHeight="1">
      <c r="A512" s="204"/>
      <c r="B512" s="222"/>
      <c r="C512" s="206"/>
      <c r="D512" s="207"/>
      <c r="E512" s="3"/>
      <c r="F512" s="3"/>
      <c r="G512" s="3"/>
      <c r="H512" s="3"/>
      <c r="J512" s="226"/>
      <c r="K512" s="3"/>
      <c r="L512" s="3"/>
      <c r="O512" s="227"/>
      <c r="Q512" s="94"/>
      <c r="R512" s="94"/>
      <c r="S512" s="94"/>
      <c r="T512" s="94"/>
    </row>
    <row r="513" ht="15.75" customHeight="1">
      <c r="A513" s="204"/>
      <c r="B513" s="222"/>
      <c r="C513" s="206"/>
      <c r="D513" s="207"/>
      <c r="E513" s="3"/>
      <c r="F513" s="3"/>
      <c r="G513" s="3"/>
      <c r="H513" s="3"/>
      <c r="J513" s="226"/>
      <c r="K513" s="3"/>
      <c r="L513" s="3"/>
      <c r="O513" s="227"/>
      <c r="Q513" s="94"/>
      <c r="R513" s="94"/>
      <c r="S513" s="94"/>
      <c r="T513" s="94"/>
    </row>
    <row r="514" ht="15.75" customHeight="1">
      <c r="A514" s="204"/>
      <c r="B514" s="222"/>
      <c r="C514" s="206"/>
      <c r="D514" s="207"/>
      <c r="E514" s="3"/>
      <c r="F514" s="3"/>
      <c r="G514" s="3"/>
      <c r="H514" s="3"/>
      <c r="J514" s="226"/>
      <c r="K514" s="3"/>
      <c r="L514" s="3"/>
      <c r="O514" s="227"/>
      <c r="Q514" s="94"/>
      <c r="R514" s="94"/>
      <c r="S514" s="94"/>
      <c r="T514" s="94"/>
    </row>
    <row r="515" ht="15.75" customHeight="1">
      <c r="A515" s="204"/>
      <c r="B515" s="222"/>
      <c r="C515" s="206"/>
      <c r="D515" s="207"/>
      <c r="E515" s="3"/>
      <c r="F515" s="3"/>
      <c r="G515" s="3"/>
      <c r="H515" s="3"/>
      <c r="J515" s="226"/>
      <c r="K515" s="3"/>
      <c r="L515" s="3"/>
      <c r="O515" s="227"/>
      <c r="Q515" s="94"/>
      <c r="R515" s="94"/>
      <c r="S515" s="94"/>
      <c r="T515" s="94"/>
    </row>
    <row r="516" ht="15.75" customHeight="1">
      <c r="A516" s="204"/>
      <c r="B516" s="222"/>
      <c r="C516" s="206"/>
      <c r="D516" s="207"/>
      <c r="E516" s="3"/>
      <c r="F516" s="3"/>
      <c r="G516" s="3"/>
      <c r="H516" s="3"/>
      <c r="J516" s="226"/>
      <c r="K516" s="3"/>
      <c r="L516" s="3"/>
      <c r="O516" s="227"/>
      <c r="Q516" s="94"/>
      <c r="R516" s="94"/>
      <c r="S516" s="94"/>
      <c r="T516" s="94"/>
    </row>
    <row r="517" ht="15.75" customHeight="1">
      <c r="A517" s="204"/>
      <c r="B517" s="222"/>
      <c r="C517" s="206"/>
      <c r="D517" s="207"/>
      <c r="E517" s="3"/>
      <c r="F517" s="3"/>
      <c r="G517" s="3"/>
      <c r="H517" s="3"/>
      <c r="J517" s="226"/>
      <c r="K517" s="3"/>
      <c r="L517" s="3"/>
      <c r="O517" s="227"/>
      <c r="Q517" s="94"/>
      <c r="R517" s="94"/>
      <c r="S517" s="94"/>
      <c r="T517" s="94"/>
    </row>
    <row r="518" ht="15.75" customHeight="1">
      <c r="A518" s="204"/>
      <c r="B518" s="222"/>
      <c r="C518" s="206"/>
      <c r="D518" s="207"/>
      <c r="E518" s="3"/>
      <c r="F518" s="3"/>
      <c r="G518" s="3"/>
      <c r="H518" s="3"/>
      <c r="J518" s="226"/>
      <c r="K518" s="3"/>
      <c r="L518" s="3"/>
      <c r="O518" s="227"/>
      <c r="Q518" s="94"/>
      <c r="R518" s="94"/>
      <c r="S518" s="94"/>
      <c r="T518" s="94"/>
    </row>
    <row r="519" ht="15.75" customHeight="1">
      <c r="A519" s="204"/>
      <c r="B519" s="222"/>
      <c r="C519" s="223"/>
      <c r="D519" s="231"/>
      <c r="E519" s="3"/>
      <c r="F519" s="3"/>
      <c r="G519" s="3"/>
      <c r="H519" s="3"/>
      <c r="J519" s="226"/>
      <c r="K519" s="3"/>
      <c r="L519" s="3"/>
      <c r="O519" s="227"/>
      <c r="Q519" s="94"/>
      <c r="R519" s="94"/>
      <c r="S519" s="94"/>
      <c r="T519" s="94"/>
    </row>
    <row r="520" ht="15.75" customHeight="1">
      <c r="A520" s="204"/>
      <c r="B520" s="222"/>
      <c r="C520" s="206"/>
      <c r="D520" s="235"/>
      <c r="E520" s="3"/>
      <c r="F520" s="3"/>
      <c r="G520" s="3"/>
      <c r="H520" s="3"/>
      <c r="J520" s="226"/>
      <c r="K520" s="3"/>
      <c r="L520" s="3"/>
      <c r="O520" s="227"/>
      <c r="Q520" s="94"/>
      <c r="R520" s="94"/>
      <c r="S520" s="94"/>
      <c r="T520" s="94"/>
    </row>
    <row r="521" ht="15.75" customHeight="1">
      <c r="A521" s="204"/>
      <c r="B521" s="222"/>
      <c r="C521" s="206"/>
      <c r="D521" s="235"/>
      <c r="E521" s="3"/>
      <c r="F521" s="3"/>
      <c r="G521" s="3"/>
      <c r="H521" s="3"/>
      <c r="J521" s="226"/>
      <c r="K521" s="3"/>
      <c r="L521" s="3"/>
      <c r="O521" s="227"/>
      <c r="Q521" s="94"/>
      <c r="R521" s="94"/>
      <c r="S521" s="94"/>
      <c r="T521" s="94"/>
    </row>
    <row r="522" ht="15.75" customHeight="1">
      <c r="A522" s="204"/>
      <c r="B522" s="222"/>
      <c r="C522" s="206"/>
      <c r="D522" s="235"/>
      <c r="E522" s="3"/>
      <c r="F522" s="3"/>
      <c r="G522" s="3"/>
      <c r="H522" s="3"/>
      <c r="J522" s="226"/>
      <c r="K522" s="3"/>
      <c r="L522" s="3"/>
      <c r="O522" s="227"/>
      <c r="Q522" s="94"/>
      <c r="R522" s="94"/>
      <c r="S522" s="94"/>
      <c r="T522" s="94"/>
    </row>
    <row r="523" ht="15.75" customHeight="1">
      <c r="A523" s="204"/>
      <c r="B523" s="222"/>
      <c r="C523" s="206"/>
      <c r="D523" s="235"/>
      <c r="E523" s="3"/>
      <c r="F523" s="3"/>
      <c r="G523" s="3"/>
      <c r="H523" s="3"/>
      <c r="J523" s="226"/>
      <c r="K523" s="3"/>
      <c r="L523" s="3"/>
      <c r="O523" s="227"/>
      <c r="Q523" s="94"/>
      <c r="R523" s="94"/>
      <c r="S523" s="94"/>
      <c r="T523" s="94"/>
    </row>
    <row r="524" ht="15.75" customHeight="1">
      <c r="A524" s="204"/>
      <c r="B524" s="222"/>
      <c r="C524" s="206"/>
      <c r="D524" s="235"/>
      <c r="E524" s="3"/>
      <c r="F524" s="3"/>
      <c r="G524" s="3"/>
      <c r="H524" s="3"/>
      <c r="J524" s="226"/>
      <c r="K524" s="3"/>
      <c r="L524" s="3"/>
      <c r="O524" s="227"/>
      <c r="Q524" s="94"/>
      <c r="R524" s="94"/>
      <c r="S524" s="94"/>
      <c r="T524" s="94"/>
    </row>
    <row r="525" ht="15.75" customHeight="1">
      <c r="A525" s="204"/>
      <c r="B525" s="222"/>
      <c r="C525" s="206"/>
      <c r="D525" s="235"/>
      <c r="E525" s="3"/>
      <c r="F525" s="3"/>
      <c r="G525" s="3"/>
      <c r="H525" s="3"/>
      <c r="J525" s="226"/>
      <c r="K525" s="3"/>
      <c r="L525" s="3"/>
      <c r="O525" s="227"/>
      <c r="Q525" s="94"/>
      <c r="R525" s="94"/>
      <c r="S525" s="94"/>
      <c r="T525" s="94"/>
    </row>
    <row r="526" ht="15.75" customHeight="1">
      <c r="A526" s="204"/>
      <c r="B526" s="222"/>
      <c r="C526" s="206"/>
      <c r="D526" s="235"/>
      <c r="E526" s="3"/>
      <c r="F526" s="3"/>
      <c r="G526" s="3"/>
      <c r="H526" s="3"/>
      <c r="J526" s="226"/>
      <c r="K526" s="3"/>
      <c r="L526" s="3"/>
      <c r="O526" s="227"/>
      <c r="Q526" s="94"/>
      <c r="R526" s="94"/>
      <c r="S526" s="94"/>
      <c r="T526" s="94"/>
    </row>
    <row r="527" ht="15.75" customHeight="1">
      <c r="A527" s="204"/>
      <c r="B527" s="222"/>
      <c r="C527" s="206"/>
      <c r="D527" s="235"/>
      <c r="E527" s="3"/>
      <c r="F527" s="3"/>
      <c r="G527" s="3"/>
      <c r="H527" s="3"/>
      <c r="J527" s="226"/>
      <c r="K527" s="3"/>
      <c r="L527" s="3"/>
      <c r="O527" s="227"/>
      <c r="Q527" s="94"/>
      <c r="R527" s="94"/>
      <c r="S527" s="94"/>
      <c r="T527" s="94"/>
    </row>
    <row r="528" ht="15.75" customHeight="1">
      <c r="A528" s="204"/>
      <c r="B528" s="222"/>
      <c r="C528" s="206"/>
      <c r="D528" s="235"/>
      <c r="E528" s="3"/>
      <c r="F528" s="3"/>
      <c r="G528" s="3"/>
      <c r="H528" s="3"/>
      <c r="J528" s="226"/>
      <c r="K528" s="3"/>
      <c r="L528" s="3"/>
      <c r="O528" s="227"/>
      <c r="Q528" s="94"/>
      <c r="R528" s="94"/>
      <c r="S528" s="94"/>
      <c r="T528" s="94"/>
    </row>
    <row r="529" ht="15.75" customHeight="1">
      <c r="A529" s="204"/>
      <c r="B529" s="222"/>
      <c r="C529" s="206"/>
      <c r="D529" s="235"/>
      <c r="E529" s="3"/>
      <c r="F529" s="3"/>
      <c r="G529" s="3"/>
      <c r="H529" s="3"/>
      <c r="J529" s="226"/>
      <c r="K529" s="3"/>
      <c r="L529" s="3"/>
      <c r="O529" s="227"/>
      <c r="Q529" s="94"/>
      <c r="R529" s="94"/>
      <c r="S529" s="94"/>
      <c r="T529" s="94"/>
    </row>
    <row r="530" ht="15.75" customHeight="1">
      <c r="A530" s="204"/>
      <c r="B530" s="222"/>
      <c r="C530" s="206"/>
      <c r="D530" s="235"/>
      <c r="E530" s="3"/>
      <c r="F530" s="3"/>
      <c r="G530" s="3"/>
      <c r="H530" s="3"/>
      <c r="J530" s="226"/>
      <c r="K530" s="3"/>
      <c r="L530" s="3"/>
      <c r="O530" s="227"/>
      <c r="Q530" s="94"/>
      <c r="R530" s="94"/>
      <c r="S530" s="94"/>
      <c r="T530" s="94"/>
    </row>
    <row r="531" ht="15.75" customHeight="1">
      <c r="A531" s="204"/>
      <c r="B531" s="222"/>
      <c r="C531" s="206"/>
      <c r="D531" s="235"/>
      <c r="E531" s="3"/>
      <c r="F531" s="3"/>
      <c r="G531" s="3"/>
      <c r="H531" s="3"/>
      <c r="J531" s="226"/>
      <c r="K531" s="3"/>
      <c r="L531" s="3"/>
      <c r="O531" s="227"/>
      <c r="Q531" s="94"/>
      <c r="R531" s="94"/>
      <c r="S531" s="94"/>
      <c r="T531" s="94"/>
    </row>
    <row r="532" ht="15.75" customHeight="1">
      <c r="A532" s="204"/>
      <c r="B532" s="222"/>
      <c r="C532" s="206"/>
      <c r="D532" s="235"/>
      <c r="E532" s="3"/>
      <c r="F532" s="3"/>
      <c r="G532" s="3"/>
      <c r="H532" s="3"/>
      <c r="J532" s="226"/>
      <c r="K532" s="3"/>
      <c r="L532" s="3"/>
      <c r="O532" s="227"/>
      <c r="Q532" s="94"/>
      <c r="R532" s="94"/>
      <c r="S532" s="94"/>
      <c r="T532" s="94"/>
    </row>
    <row r="533" ht="15.75" customHeight="1">
      <c r="A533" s="204"/>
      <c r="B533" s="222"/>
      <c r="C533" s="206"/>
      <c r="D533" s="235"/>
      <c r="E533" s="3"/>
      <c r="F533" s="3"/>
      <c r="G533" s="3"/>
      <c r="H533" s="3"/>
      <c r="J533" s="226"/>
      <c r="K533" s="3"/>
      <c r="L533" s="3"/>
      <c r="O533" s="227"/>
      <c r="Q533" s="94"/>
      <c r="R533" s="94"/>
      <c r="S533" s="94"/>
      <c r="T533" s="94"/>
    </row>
    <row r="534" ht="15.75" customHeight="1">
      <c r="A534" s="204"/>
      <c r="B534" s="222"/>
      <c r="C534" s="206"/>
      <c r="D534" s="235"/>
      <c r="E534" s="3"/>
      <c r="F534" s="3"/>
      <c r="G534" s="3"/>
      <c r="H534" s="3"/>
      <c r="J534" s="226"/>
      <c r="K534" s="3"/>
      <c r="L534" s="3"/>
      <c r="O534" s="227"/>
      <c r="Q534" s="94"/>
      <c r="R534" s="94"/>
      <c r="S534" s="94"/>
      <c r="T534" s="94"/>
    </row>
    <row r="535" ht="15.75" customHeight="1">
      <c r="A535" s="204"/>
      <c r="B535" s="222"/>
      <c r="C535" s="206"/>
      <c r="D535" s="235"/>
      <c r="E535" s="3"/>
      <c r="F535" s="3"/>
      <c r="G535" s="3"/>
      <c r="H535" s="3"/>
      <c r="J535" s="226"/>
      <c r="K535" s="3"/>
      <c r="L535" s="3"/>
      <c r="O535" s="227"/>
      <c r="Q535" s="94"/>
      <c r="R535" s="94"/>
      <c r="S535" s="94"/>
      <c r="T535" s="94"/>
    </row>
    <row r="536" ht="15.75" customHeight="1">
      <c r="A536" s="204"/>
      <c r="B536" s="222"/>
      <c r="C536" s="206"/>
      <c r="D536" s="235"/>
      <c r="E536" s="3"/>
      <c r="F536" s="3"/>
      <c r="G536" s="3"/>
      <c r="H536" s="3"/>
      <c r="J536" s="226"/>
      <c r="K536" s="3"/>
      <c r="L536" s="3"/>
      <c r="O536" s="227"/>
      <c r="Q536" s="94"/>
      <c r="R536" s="94"/>
      <c r="S536" s="94"/>
      <c r="T536" s="94"/>
    </row>
    <row r="537" ht="15.75" customHeight="1">
      <c r="A537" s="204"/>
      <c r="B537" s="222"/>
      <c r="C537" s="206"/>
      <c r="D537" s="207"/>
      <c r="E537" s="3"/>
      <c r="F537" s="3"/>
      <c r="G537" s="3"/>
      <c r="H537" s="3"/>
      <c r="J537" s="226"/>
      <c r="K537" s="3"/>
      <c r="L537" s="3"/>
      <c r="O537" s="227"/>
      <c r="Q537" s="94"/>
      <c r="R537" s="94"/>
      <c r="S537" s="94"/>
      <c r="T537" s="94"/>
    </row>
    <row r="538" ht="15.75" customHeight="1">
      <c r="A538" s="204"/>
      <c r="B538" s="222"/>
      <c r="C538" s="206"/>
      <c r="D538" s="207"/>
      <c r="E538" s="3"/>
      <c r="F538" s="3"/>
      <c r="G538" s="3"/>
      <c r="H538" s="3"/>
      <c r="J538" s="226"/>
      <c r="K538" s="3"/>
      <c r="L538" s="3"/>
      <c r="O538" s="227"/>
      <c r="Q538" s="94"/>
      <c r="R538" s="94"/>
      <c r="S538" s="94"/>
      <c r="T538" s="94"/>
    </row>
    <row r="539" ht="15.75" customHeight="1">
      <c r="A539" s="204"/>
      <c r="B539" s="222"/>
      <c r="C539" s="206"/>
      <c r="D539" s="207"/>
      <c r="E539" s="3"/>
      <c r="F539" s="3"/>
      <c r="G539" s="3"/>
      <c r="H539" s="3"/>
      <c r="J539" s="226"/>
      <c r="K539" s="3"/>
      <c r="L539" s="3"/>
      <c r="O539" s="227"/>
      <c r="Q539" s="94"/>
      <c r="R539" s="94"/>
      <c r="S539" s="94"/>
      <c r="T539" s="94"/>
    </row>
    <row r="540" ht="15.75" customHeight="1">
      <c r="A540" s="204"/>
      <c r="B540" s="222"/>
      <c r="C540" s="206"/>
      <c r="D540" s="207"/>
      <c r="E540" s="3"/>
      <c r="F540" s="3"/>
      <c r="G540" s="3"/>
      <c r="H540" s="3"/>
      <c r="J540" s="226"/>
      <c r="K540" s="3"/>
      <c r="L540" s="3"/>
      <c r="O540" s="227"/>
      <c r="Q540" s="94"/>
      <c r="R540" s="94"/>
      <c r="S540" s="94"/>
      <c r="T540" s="94"/>
    </row>
    <row r="541" ht="15.75" customHeight="1">
      <c r="A541" s="204"/>
      <c r="B541" s="222"/>
      <c r="C541" s="206"/>
      <c r="D541" s="207"/>
      <c r="E541" s="3"/>
      <c r="F541" s="3"/>
      <c r="G541" s="3"/>
      <c r="H541" s="3"/>
      <c r="J541" s="226"/>
      <c r="K541" s="3"/>
      <c r="L541" s="3"/>
      <c r="O541" s="227"/>
      <c r="Q541" s="94"/>
      <c r="R541" s="94"/>
      <c r="S541" s="94"/>
      <c r="T541" s="94"/>
    </row>
    <row r="542" ht="15.75" customHeight="1">
      <c r="A542" s="204"/>
      <c r="B542" s="222"/>
      <c r="C542" s="206"/>
      <c r="D542" s="207"/>
      <c r="E542" s="3"/>
      <c r="F542" s="3"/>
      <c r="G542" s="3"/>
      <c r="H542" s="3"/>
      <c r="J542" s="226"/>
      <c r="K542" s="3"/>
      <c r="L542" s="3"/>
      <c r="O542" s="227"/>
      <c r="Q542" s="94"/>
      <c r="R542" s="94"/>
      <c r="S542" s="94"/>
      <c r="T542" s="94"/>
    </row>
    <row r="543" ht="15.75" customHeight="1">
      <c r="A543" s="204"/>
      <c r="B543" s="222"/>
      <c r="C543" s="206"/>
      <c r="D543" s="207"/>
      <c r="E543" s="3"/>
      <c r="F543" s="3"/>
      <c r="G543" s="3"/>
      <c r="H543" s="3"/>
      <c r="J543" s="226"/>
      <c r="K543" s="3"/>
      <c r="L543" s="3"/>
      <c r="O543" s="227"/>
      <c r="Q543" s="94"/>
      <c r="R543" s="94"/>
      <c r="S543" s="94"/>
      <c r="T543" s="94"/>
    </row>
    <row r="544" ht="15.75" customHeight="1">
      <c r="A544" s="204"/>
      <c r="B544" s="222"/>
      <c r="C544" s="206"/>
      <c r="D544" s="207"/>
      <c r="E544" s="3"/>
      <c r="F544" s="3"/>
      <c r="G544" s="3"/>
      <c r="H544" s="3"/>
      <c r="J544" s="226"/>
      <c r="K544" s="3"/>
      <c r="L544" s="3"/>
      <c r="O544" s="227"/>
      <c r="Q544" s="94"/>
      <c r="R544" s="94"/>
      <c r="S544" s="94"/>
      <c r="T544" s="94"/>
    </row>
    <row r="545" ht="15.75" customHeight="1">
      <c r="A545" s="204"/>
      <c r="B545" s="222"/>
      <c r="C545" s="206"/>
      <c r="D545" s="235"/>
      <c r="E545" s="3"/>
      <c r="F545" s="3"/>
      <c r="G545" s="3"/>
      <c r="H545" s="3"/>
      <c r="J545" s="226"/>
      <c r="K545" s="3"/>
      <c r="L545" s="3"/>
      <c r="O545" s="227"/>
      <c r="Q545" s="94"/>
      <c r="R545" s="94"/>
      <c r="S545" s="94"/>
      <c r="T545" s="94"/>
    </row>
    <row r="546" ht="15.75" customHeight="1">
      <c r="A546" s="204"/>
      <c r="B546" s="222"/>
      <c r="C546" s="206"/>
      <c r="D546" s="235"/>
      <c r="E546" s="3"/>
      <c r="F546" s="3"/>
      <c r="G546" s="3"/>
      <c r="H546" s="3"/>
      <c r="J546" s="226"/>
      <c r="K546" s="3"/>
      <c r="L546" s="3"/>
      <c r="O546" s="227"/>
      <c r="Q546" s="94"/>
      <c r="R546" s="94"/>
      <c r="S546" s="94"/>
      <c r="T546" s="94"/>
    </row>
    <row r="547" ht="15.75" customHeight="1">
      <c r="A547" s="204"/>
      <c r="B547" s="222"/>
      <c r="C547" s="206"/>
      <c r="D547" s="235"/>
      <c r="E547" s="3"/>
      <c r="F547" s="3"/>
      <c r="G547" s="3"/>
      <c r="H547" s="3"/>
      <c r="J547" s="226"/>
      <c r="K547" s="3"/>
      <c r="L547" s="3"/>
      <c r="O547" s="227"/>
      <c r="Q547" s="94"/>
      <c r="R547" s="94"/>
      <c r="S547" s="94"/>
      <c r="T547" s="94"/>
    </row>
    <row r="548" ht="15.75" customHeight="1">
      <c r="A548" s="204"/>
      <c r="B548" s="222"/>
      <c r="C548" s="206"/>
      <c r="D548" s="235"/>
      <c r="E548" s="3"/>
      <c r="F548" s="3"/>
      <c r="G548" s="3"/>
      <c r="H548" s="3"/>
      <c r="J548" s="226"/>
      <c r="K548" s="3"/>
      <c r="L548" s="3"/>
      <c r="O548" s="227"/>
      <c r="Q548" s="94"/>
      <c r="R548" s="94"/>
      <c r="S548" s="94"/>
      <c r="T548" s="94"/>
    </row>
    <row r="549" ht="15.75" customHeight="1">
      <c r="A549" s="204"/>
      <c r="B549" s="222"/>
      <c r="C549" s="206"/>
      <c r="D549" s="235"/>
      <c r="E549" s="3"/>
      <c r="F549" s="3"/>
      <c r="G549" s="3"/>
      <c r="H549" s="3"/>
      <c r="J549" s="226"/>
      <c r="K549" s="3"/>
      <c r="L549" s="3"/>
      <c r="O549" s="227"/>
      <c r="Q549" s="94"/>
      <c r="R549" s="94"/>
      <c r="S549" s="94"/>
      <c r="T549" s="94"/>
    </row>
    <row r="550" ht="15.75" customHeight="1">
      <c r="A550" s="204"/>
      <c r="B550" s="222"/>
      <c r="C550" s="206"/>
      <c r="D550" s="235"/>
      <c r="E550" s="3"/>
      <c r="F550" s="3"/>
      <c r="G550" s="3"/>
      <c r="H550" s="3"/>
      <c r="J550" s="226"/>
      <c r="K550" s="3"/>
      <c r="L550" s="3"/>
      <c r="O550" s="227"/>
      <c r="Q550" s="94"/>
      <c r="R550" s="94"/>
      <c r="S550" s="94"/>
      <c r="T550" s="94"/>
    </row>
    <row r="551" ht="15.75" customHeight="1">
      <c r="A551" s="204"/>
      <c r="B551" s="222"/>
      <c r="C551" s="206"/>
      <c r="D551" s="235"/>
      <c r="E551" s="3"/>
      <c r="F551" s="3"/>
      <c r="G551" s="3"/>
      <c r="H551" s="3"/>
      <c r="J551" s="226"/>
      <c r="K551" s="3"/>
      <c r="L551" s="3"/>
      <c r="O551" s="227"/>
      <c r="Q551" s="94"/>
      <c r="R551" s="94"/>
      <c r="S551" s="94"/>
      <c r="T551" s="94"/>
    </row>
    <row r="552" ht="15.75" customHeight="1">
      <c r="A552" s="204"/>
      <c r="B552" s="222"/>
      <c r="C552" s="206"/>
      <c r="D552" s="235"/>
      <c r="E552" s="3"/>
      <c r="F552" s="3"/>
      <c r="G552" s="3"/>
      <c r="H552" s="3"/>
      <c r="J552" s="226"/>
      <c r="K552" s="3"/>
      <c r="L552" s="3"/>
      <c r="O552" s="227"/>
      <c r="Q552" s="94"/>
      <c r="R552" s="94"/>
      <c r="S552" s="94"/>
      <c r="T552" s="94"/>
    </row>
    <row r="553" ht="15.75" customHeight="1">
      <c r="A553" s="204"/>
      <c r="B553" s="222"/>
      <c r="C553" s="206"/>
      <c r="D553" s="235"/>
      <c r="E553" s="3"/>
      <c r="F553" s="3"/>
      <c r="G553" s="3"/>
      <c r="H553" s="3"/>
      <c r="J553" s="226"/>
      <c r="K553" s="3"/>
      <c r="L553" s="3"/>
      <c r="O553" s="227"/>
      <c r="Q553" s="94"/>
      <c r="R553" s="94"/>
      <c r="S553" s="94"/>
      <c r="T553" s="94"/>
    </row>
    <row r="554" ht="15.75" customHeight="1">
      <c r="A554" s="204"/>
      <c r="B554" s="222"/>
      <c r="C554" s="206"/>
      <c r="D554" s="235"/>
      <c r="E554" s="3"/>
      <c r="F554" s="3"/>
      <c r="G554" s="3"/>
      <c r="H554" s="3"/>
      <c r="J554" s="226"/>
      <c r="K554" s="3"/>
      <c r="L554" s="3"/>
      <c r="O554" s="227"/>
      <c r="Q554" s="94"/>
      <c r="R554" s="94"/>
      <c r="S554" s="94"/>
      <c r="T554" s="94"/>
    </row>
    <row r="555" ht="15.75" customHeight="1">
      <c r="A555" s="204"/>
      <c r="B555" s="222"/>
      <c r="C555" s="206"/>
      <c r="D555" s="235"/>
      <c r="E555" s="3"/>
      <c r="F555" s="3"/>
      <c r="G555" s="3"/>
      <c r="H555" s="3"/>
      <c r="J555" s="226"/>
      <c r="K555" s="3"/>
      <c r="L555" s="3"/>
      <c r="O555" s="227"/>
      <c r="Q555" s="94"/>
      <c r="R555" s="94"/>
      <c r="S555" s="94"/>
      <c r="T555" s="94"/>
    </row>
    <row r="556" ht="15.75" customHeight="1">
      <c r="A556" s="204"/>
      <c r="B556" s="222"/>
      <c r="C556" s="206"/>
      <c r="D556" s="235"/>
      <c r="E556" s="3"/>
      <c r="F556" s="3"/>
      <c r="G556" s="3"/>
      <c r="H556" s="3"/>
      <c r="J556" s="226"/>
      <c r="K556" s="3"/>
      <c r="L556" s="3"/>
      <c r="O556" s="227"/>
      <c r="Q556" s="94"/>
      <c r="R556" s="94"/>
      <c r="S556" s="94"/>
      <c r="T556" s="94"/>
    </row>
    <row r="557" ht="15.75" customHeight="1">
      <c r="A557" s="204"/>
      <c r="B557" s="222"/>
      <c r="C557" s="206"/>
      <c r="D557" s="235"/>
      <c r="E557" s="3"/>
      <c r="F557" s="3"/>
      <c r="G557" s="3"/>
      <c r="H557" s="3"/>
      <c r="J557" s="226"/>
      <c r="K557" s="3"/>
      <c r="L557" s="3"/>
      <c r="O557" s="227"/>
      <c r="Q557" s="94"/>
      <c r="R557" s="94"/>
      <c r="S557" s="94"/>
      <c r="T557" s="94"/>
    </row>
    <row r="558" ht="15.75" customHeight="1">
      <c r="A558" s="204"/>
      <c r="B558" s="222"/>
      <c r="C558" s="206"/>
      <c r="D558" s="235"/>
      <c r="E558" s="3"/>
      <c r="F558" s="3"/>
      <c r="G558" s="3"/>
      <c r="H558" s="3"/>
      <c r="J558" s="226"/>
      <c r="K558" s="3"/>
      <c r="L558" s="3"/>
      <c r="O558" s="227"/>
      <c r="Q558" s="94"/>
      <c r="R558" s="94"/>
      <c r="S558" s="94"/>
      <c r="T558" s="94"/>
    </row>
    <row r="559" ht="15.75" customHeight="1">
      <c r="A559" s="204"/>
      <c r="B559" s="222"/>
      <c r="C559" s="206"/>
      <c r="D559" s="235"/>
      <c r="E559" s="3"/>
      <c r="F559" s="3"/>
      <c r="G559" s="3"/>
      <c r="H559" s="3"/>
      <c r="J559" s="226"/>
      <c r="K559" s="3"/>
      <c r="L559" s="3"/>
      <c r="O559" s="227"/>
      <c r="Q559" s="94"/>
      <c r="R559" s="94"/>
      <c r="S559" s="94"/>
      <c r="T559" s="94"/>
    </row>
    <row r="560" ht="15.75" customHeight="1">
      <c r="A560" s="204"/>
      <c r="B560" s="222"/>
      <c r="C560" s="206"/>
      <c r="D560" s="235"/>
      <c r="E560" s="3"/>
      <c r="F560" s="3"/>
      <c r="G560" s="3"/>
      <c r="H560" s="3"/>
      <c r="J560" s="226"/>
      <c r="K560" s="3"/>
      <c r="L560" s="3"/>
      <c r="O560" s="227"/>
      <c r="Q560" s="94"/>
      <c r="R560" s="94"/>
      <c r="S560" s="94"/>
      <c r="T560" s="94"/>
    </row>
    <row r="561" ht="15.75" customHeight="1">
      <c r="A561" s="204"/>
      <c r="B561" s="222"/>
      <c r="C561" s="206"/>
      <c r="D561" s="235"/>
      <c r="E561" s="3"/>
      <c r="F561" s="3"/>
      <c r="G561" s="3"/>
      <c r="H561" s="3"/>
      <c r="J561" s="226"/>
      <c r="K561" s="3"/>
      <c r="L561" s="3"/>
      <c r="O561" s="227"/>
      <c r="Q561" s="94"/>
      <c r="R561" s="94"/>
      <c r="S561" s="94"/>
      <c r="T561" s="94"/>
    </row>
    <row r="562" ht="15.75" customHeight="1">
      <c r="A562" s="204"/>
      <c r="B562" s="222"/>
      <c r="C562" s="206"/>
      <c r="D562" s="235"/>
      <c r="E562" s="3"/>
      <c r="F562" s="3"/>
      <c r="G562" s="3"/>
      <c r="H562" s="3"/>
      <c r="J562" s="226"/>
      <c r="K562" s="3"/>
      <c r="L562" s="3"/>
      <c r="O562" s="227"/>
      <c r="Q562" s="94"/>
      <c r="R562" s="94"/>
      <c r="S562" s="94"/>
      <c r="T562" s="94"/>
    </row>
    <row r="563" ht="15.75" customHeight="1">
      <c r="A563" s="204"/>
      <c r="B563" s="222"/>
      <c r="C563" s="206"/>
      <c r="D563" s="235"/>
      <c r="E563" s="3"/>
      <c r="F563" s="3"/>
      <c r="G563" s="3"/>
      <c r="H563" s="3"/>
      <c r="J563" s="226"/>
      <c r="K563" s="3"/>
      <c r="L563" s="3"/>
      <c r="O563" s="227"/>
      <c r="Q563" s="94"/>
      <c r="R563" s="94"/>
      <c r="S563" s="94"/>
      <c r="T563" s="94"/>
    </row>
    <row r="564" ht="15.75" customHeight="1">
      <c r="A564" s="204"/>
      <c r="B564" s="222"/>
      <c r="C564" s="206"/>
      <c r="D564" s="235"/>
      <c r="E564" s="3"/>
      <c r="F564" s="3"/>
      <c r="G564" s="3"/>
      <c r="H564" s="3"/>
      <c r="J564" s="226"/>
      <c r="K564" s="3"/>
      <c r="L564" s="3"/>
      <c r="O564" s="227"/>
      <c r="Q564" s="94"/>
      <c r="R564" s="94"/>
      <c r="S564" s="94"/>
      <c r="T564" s="94"/>
    </row>
    <row r="565" ht="15.75" customHeight="1">
      <c r="A565" s="204"/>
      <c r="B565" s="222"/>
      <c r="C565" s="206"/>
      <c r="D565" s="235"/>
      <c r="E565" s="3"/>
      <c r="F565" s="3"/>
      <c r="G565" s="3"/>
      <c r="H565" s="3"/>
      <c r="J565" s="226"/>
      <c r="K565" s="3"/>
      <c r="L565" s="3"/>
      <c r="O565" s="227"/>
      <c r="Q565" s="94"/>
      <c r="R565" s="94"/>
      <c r="S565" s="94"/>
      <c r="T565" s="94"/>
    </row>
    <row r="566" ht="15.75" customHeight="1">
      <c r="A566" s="204"/>
      <c r="B566" s="222"/>
      <c r="C566" s="206"/>
      <c r="D566" s="207"/>
      <c r="E566" s="3"/>
      <c r="F566" s="3"/>
      <c r="G566" s="3"/>
      <c r="H566" s="3"/>
      <c r="J566" s="226"/>
      <c r="K566" s="3"/>
      <c r="L566" s="3"/>
      <c r="O566" s="227"/>
      <c r="Q566" s="94"/>
      <c r="R566" s="94"/>
      <c r="S566" s="94"/>
      <c r="T566" s="94"/>
    </row>
    <row r="567" ht="15.75" customHeight="1">
      <c r="A567" s="204"/>
      <c r="B567" s="222"/>
      <c r="C567" s="206"/>
      <c r="D567" s="207"/>
      <c r="E567" s="3"/>
      <c r="F567" s="3"/>
      <c r="G567" s="3"/>
      <c r="H567" s="3"/>
      <c r="J567" s="226"/>
      <c r="K567" s="3"/>
      <c r="L567" s="3"/>
      <c r="O567" s="227"/>
      <c r="Q567" s="94"/>
      <c r="R567" s="94"/>
      <c r="S567" s="94"/>
      <c r="T567" s="94"/>
    </row>
    <row r="568" ht="15.75" customHeight="1">
      <c r="A568" s="204"/>
      <c r="B568" s="222"/>
      <c r="C568" s="206"/>
      <c r="D568" s="207"/>
      <c r="E568" s="3"/>
      <c r="F568" s="3"/>
      <c r="G568" s="3"/>
      <c r="H568" s="3"/>
      <c r="J568" s="226"/>
      <c r="K568" s="3"/>
      <c r="L568" s="3"/>
      <c r="O568" s="227"/>
      <c r="Q568" s="94"/>
      <c r="R568" s="94"/>
      <c r="S568" s="94"/>
      <c r="T568" s="94"/>
    </row>
    <row r="569" ht="15.75" customHeight="1">
      <c r="A569" s="204"/>
      <c r="B569" s="222"/>
      <c r="C569" s="206"/>
      <c r="D569" s="207"/>
      <c r="E569" s="3"/>
      <c r="F569" s="3"/>
      <c r="G569" s="3"/>
      <c r="H569" s="3"/>
      <c r="J569" s="226"/>
      <c r="K569" s="3"/>
      <c r="L569" s="3"/>
      <c r="O569" s="227"/>
      <c r="Q569" s="94"/>
      <c r="R569" s="94"/>
      <c r="S569" s="94"/>
      <c r="T569" s="94"/>
    </row>
    <row r="570" ht="15.75" customHeight="1">
      <c r="A570" s="204"/>
      <c r="B570" s="222"/>
      <c r="C570" s="206"/>
      <c r="D570" s="207"/>
      <c r="E570" s="3"/>
      <c r="F570" s="3"/>
      <c r="G570" s="3"/>
      <c r="H570" s="3"/>
      <c r="J570" s="226"/>
      <c r="K570" s="3"/>
      <c r="L570" s="3"/>
      <c r="O570" s="227"/>
      <c r="Q570" s="94"/>
      <c r="R570" s="94"/>
      <c r="S570" s="94"/>
      <c r="T570" s="94"/>
    </row>
    <row r="571" ht="15.75" customHeight="1">
      <c r="A571" s="204"/>
      <c r="B571" s="222"/>
      <c r="C571" s="206"/>
      <c r="D571" s="207"/>
      <c r="E571" s="3"/>
      <c r="F571" s="3"/>
      <c r="G571" s="3"/>
      <c r="H571" s="3"/>
      <c r="J571" s="226"/>
      <c r="K571" s="3"/>
      <c r="L571" s="3"/>
      <c r="O571" s="227"/>
      <c r="Q571" s="94"/>
      <c r="R571" s="94"/>
      <c r="S571" s="94"/>
      <c r="T571" s="94"/>
    </row>
    <row r="572" ht="15.75" customHeight="1">
      <c r="A572" s="204"/>
      <c r="B572" s="222"/>
      <c r="C572" s="206"/>
      <c r="D572" s="207"/>
      <c r="E572" s="3"/>
      <c r="F572" s="3"/>
      <c r="G572" s="3"/>
      <c r="H572" s="3"/>
      <c r="J572" s="226"/>
      <c r="K572" s="3"/>
      <c r="L572" s="3"/>
      <c r="O572" s="227"/>
      <c r="Q572" s="94"/>
      <c r="R572" s="94"/>
      <c r="S572" s="94"/>
      <c r="T572" s="94"/>
    </row>
    <row r="573" ht="15.75" customHeight="1">
      <c r="A573" s="204"/>
      <c r="B573" s="222"/>
      <c r="C573" s="206"/>
      <c r="D573" s="207"/>
      <c r="E573" s="3"/>
      <c r="F573" s="3"/>
      <c r="G573" s="3"/>
      <c r="H573" s="3"/>
      <c r="J573" s="226"/>
      <c r="K573" s="3"/>
      <c r="L573" s="3"/>
      <c r="O573" s="227"/>
      <c r="Q573" s="94"/>
      <c r="R573" s="94"/>
      <c r="S573" s="94"/>
      <c r="T573" s="94"/>
    </row>
    <row r="574" ht="15.75" customHeight="1">
      <c r="A574" s="204"/>
      <c r="B574" s="222"/>
      <c r="C574" s="206"/>
      <c r="D574" s="207"/>
      <c r="E574" s="3"/>
      <c r="F574" s="3"/>
      <c r="G574" s="3"/>
      <c r="H574" s="3"/>
      <c r="J574" s="226"/>
      <c r="K574" s="3"/>
      <c r="L574" s="3"/>
      <c r="O574" s="227"/>
      <c r="Q574" s="94"/>
      <c r="R574" s="94"/>
      <c r="S574" s="94"/>
      <c r="T574" s="94"/>
    </row>
    <row r="575" ht="15.75" customHeight="1">
      <c r="A575" s="204"/>
      <c r="B575" s="222"/>
      <c r="C575" s="206"/>
      <c r="D575" s="207"/>
      <c r="E575" s="3"/>
      <c r="F575" s="3"/>
      <c r="G575" s="3"/>
      <c r="H575" s="3"/>
      <c r="J575" s="226"/>
      <c r="K575" s="3"/>
      <c r="L575" s="3"/>
      <c r="O575" s="227"/>
      <c r="Q575" s="94"/>
      <c r="R575" s="94"/>
      <c r="S575" s="94"/>
      <c r="T575" s="94"/>
    </row>
    <row r="576" ht="15.75" customHeight="1">
      <c r="A576" s="204"/>
      <c r="B576" s="222"/>
      <c r="C576" s="206"/>
      <c r="D576" s="207"/>
      <c r="E576" s="3"/>
      <c r="F576" s="3"/>
      <c r="G576" s="3"/>
      <c r="H576" s="3"/>
      <c r="J576" s="226"/>
      <c r="K576" s="3"/>
      <c r="L576" s="3"/>
      <c r="O576" s="227"/>
      <c r="Q576" s="94"/>
      <c r="R576" s="94"/>
      <c r="S576" s="94"/>
      <c r="T576" s="94"/>
    </row>
    <row r="577" ht="15.75" customHeight="1">
      <c r="A577" s="204"/>
      <c r="B577" s="222"/>
      <c r="C577" s="206"/>
      <c r="D577" s="207"/>
      <c r="E577" s="3"/>
      <c r="F577" s="3"/>
      <c r="G577" s="3"/>
      <c r="H577" s="3"/>
      <c r="J577" s="226"/>
      <c r="K577" s="3"/>
      <c r="L577" s="3"/>
      <c r="O577" s="227"/>
      <c r="Q577" s="94"/>
      <c r="R577" s="94"/>
      <c r="S577" s="94"/>
      <c r="T577" s="94"/>
    </row>
    <row r="578" ht="15.75" customHeight="1">
      <c r="A578" s="204"/>
      <c r="B578" s="222"/>
      <c r="C578" s="206"/>
      <c r="D578" s="207"/>
      <c r="E578" s="3"/>
      <c r="F578" s="3"/>
      <c r="G578" s="3"/>
      <c r="H578" s="3"/>
      <c r="J578" s="226"/>
      <c r="K578" s="3"/>
      <c r="L578" s="3"/>
      <c r="O578" s="227"/>
      <c r="Q578" s="94"/>
      <c r="R578" s="94"/>
      <c r="S578" s="94"/>
      <c r="T578" s="94"/>
    </row>
    <row r="579" ht="15.75" customHeight="1">
      <c r="A579" s="204"/>
      <c r="B579" s="222"/>
      <c r="C579" s="206"/>
      <c r="D579" s="207"/>
      <c r="E579" s="3"/>
      <c r="F579" s="3"/>
      <c r="G579" s="3"/>
      <c r="H579" s="3"/>
      <c r="J579" s="226"/>
      <c r="K579" s="3"/>
      <c r="L579" s="3"/>
      <c r="O579" s="227"/>
      <c r="Q579" s="94"/>
      <c r="R579" s="94"/>
      <c r="S579" s="94"/>
      <c r="T579" s="94"/>
    </row>
    <row r="580" ht="15.75" customHeight="1">
      <c r="A580" s="204"/>
      <c r="B580" s="222"/>
      <c r="C580" s="206"/>
      <c r="D580" s="207"/>
      <c r="E580" s="3"/>
      <c r="F580" s="3"/>
      <c r="G580" s="3"/>
      <c r="H580" s="3"/>
      <c r="J580" s="226"/>
      <c r="K580" s="3"/>
      <c r="L580" s="3"/>
      <c r="O580" s="227"/>
      <c r="Q580" s="94"/>
      <c r="R580" s="94"/>
      <c r="S580" s="94"/>
      <c r="T580" s="94"/>
    </row>
    <row r="581" ht="15.75" customHeight="1">
      <c r="A581" s="204"/>
      <c r="B581" s="222"/>
      <c r="C581" s="206"/>
      <c r="D581" s="207"/>
      <c r="E581" s="3"/>
      <c r="F581" s="3"/>
      <c r="G581" s="3"/>
      <c r="H581" s="3"/>
      <c r="J581" s="226"/>
      <c r="K581" s="3"/>
      <c r="L581" s="3"/>
      <c r="O581" s="227"/>
      <c r="Q581" s="94"/>
      <c r="R581" s="94"/>
      <c r="S581" s="94"/>
      <c r="T581" s="94"/>
    </row>
    <row r="582" ht="15.75" customHeight="1">
      <c r="A582" s="204"/>
      <c r="B582" s="222"/>
      <c r="C582" s="206"/>
      <c r="D582" s="207"/>
      <c r="E582" s="3"/>
      <c r="F582" s="3"/>
      <c r="G582" s="3"/>
      <c r="H582" s="3"/>
      <c r="J582" s="226"/>
      <c r="K582" s="3"/>
      <c r="L582" s="3"/>
      <c r="O582" s="227"/>
      <c r="Q582" s="94"/>
      <c r="R582" s="94"/>
      <c r="S582" s="94"/>
      <c r="T582" s="94"/>
    </row>
    <row r="583" ht="15.75" customHeight="1">
      <c r="A583" s="204"/>
      <c r="B583" s="222"/>
      <c r="C583" s="206"/>
      <c r="D583" s="207"/>
      <c r="E583" s="3"/>
      <c r="F583" s="3"/>
      <c r="G583" s="3"/>
      <c r="H583" s="3"/>
      <c r="J583" s="226"/>
      <c r="K583" s="3"/>
      <c r="L583" s="3"/>
      <c r="O583" s="227"/>
      <c r="Q583" s="94"/>
      <c r="R583" s="94"/>
      <c r="S583" s="94"/>
      <c r="T583" s="94"/>
    </row>
    <row r="584" ht="15.75" customHeight="1">
      <c r="A584" s="204"/>
      <c r="B584" s="222"/>
      <c r="C584" s="206"/>
      <c r="D584" s="207"/>
      <c r="E584" s="3"/>
      <c r="F584" s="3"/>
      <c r="G584" s="3"/>
      <c r="H584" s="3"/>
      <c r="J584" s="226"/>
      <c r="K584" s="3"/>
      <c r="L584" s="3"/>
      <c r="O584" s="227"/>
      <c r="Q584" s="94"/>
      <c r="R584" s="94"/>
      <c r="S584" s="94"/>
      <c r="T584" s="94"/>
    </row>
    <row r="585" ht="15.75" customHeight="1">
      <c r="A585" s="204"/>
      <c r="B585" s="222"/>
      <c r="C585" s="206"/>
      <c r="D585" s="207"/>
      <c r="E585" s="3"/>
      <c r="F585" s="3"/>
      <c r="G585" s="3"/>
      <c r="H585" s="3"/>
      <c r="J585" s="226"/>
      <c r="K585" s="3"/>
      <c r="L585" s="3"/>
      <c r="O585" s="227"/>
      <c r="Q585" s="94"/>
      <c r="R585" s="94"/>
      <c r="S585" s="94"/>
      <c r="T585" s="94"/>
    </row>
    <row r="586" ht="15.75" customHeight="1">
      <c r="A586" s="204"/>
      <c r="B586" s="222"/>
      <c r="C586" s="206"/>
      <c r="D586" s="207"/>
      <c r="E586" s="3"/>
      <c r="F586" s="3"/>
      <c r="G586" s="3"/>
      <c r="H586" s="3"/>
      <c r="J586" s="226"/>
      <c r="K586" s="3"/>
      <c r="L586" s="3"/>
      <c r="O586" s="227"/>
      <c r="Q586" s="94"/>
      <c r="R586" s="94"/>
      <c r="S586" s="94"/>
      <c r="T586" s="94"/>
    </row>
    <row r="587" ht="15.75" customHeight="1">
      <c r="A587" s="204"/>
      <c r="B587" s="222"/>
      <c r="C587" s="206"/>
      <c r="D587" s="207"/>
      <c r="E587" s="3"/>
      <c r="F587" s="3"/>
      <c r="G587" s="3"/>
      <c r="H587" s="3"/>
      <c r="J587" s="226"/>
      <c r="K587" s="3"/>
      <c r="L587" s="3"/>
      <c r="O587" s="227"/>
      <c r="Q587" s="94"/>
      <c r="R587" s="94"/>
      <c r="S587" s="94"/>
      <c r="T587" s="94"/>
    </row>
    <row r="588" ht="15.75" customHeight="1">
      <c r="A588" s="204"/>
      <c r="B588" s="222"/>
      <c r="C588" s="206"/>
      <c r="D588" s="207"/>
      <c r="E588" s="3"/>
      <c r="F588" s="3"/>
      <c r="G588" s="3"/>
      <c r="H588" s="3"/>
      <c r="J588" s="226"/>
      <c r="K588" s="3"/>
      <c r="L588" s="3"/>
      <c r="O588" s="227"/>
      <c r="Q588" s="94"/>
      <c r="R588" s="94"/>
      <c r="S588" s="94"/>
      <c r="T588" s="94"/>
    </row>
    <row r="589" ht="15.75" customHeight="1">
      <c r="A589" s="204"/>
      <c r="B589" s="222"/>
      <c r="C589" s="206"/>
      <c r="D589" s="207"/>
      <c r="E589" s="3"/>
      <c r="F589" s="3"/>
      <c r="G589" s="3"/>
      <c r="H589" s="3"/>
      <c r="J589" s="226"/>
      <c r="K589" s="3"/>
      <c r="L589" s="3"/>
      <c r="O589" s="227"/>
      <c r="Q589" s="94"/>
      <c r="R589" s="94"/>
      <c r="S589" s="94"/>
      <c r="T589" s="94"/>
    </row>
    <row r="590" ht="15.75" customHeight="1">
      <c r="A590" s="204"/>
      <c r="B590" s="222"/>
      <c r="C590" s="206"/>
      <c r="D590" s="207"/>
      <c r="E590" s="3"/>
      <c r="F590" s="3"/>
      <c r="G590" s="3"/>
      <c r="H590" s="3"/>
      <c r="J590" s="226"/>
      <c r="K590" s="3"/>
      <c r="L590" s="3"/>
      <c r="O590" s="227"/>
      <c r="Q590" s="94"/>
      <c r="R590" s="94"/>
      <c r="S590" s="94"/>
      <c r="T590" s="94"/>
    </row>
    <row r="591" ht="15.75" customHeight="1">
      <c r="A591" s="204"/>
      <c r="B591" s="222"/>
      <c r="C591" s="206"/>
      <c r="D591" s="207"/>
      <c r="E591" s="3"/>
      <c r="F591" s="3"/>
      <c r="G591" s="3"/>
      <c r="H591" s="3"/>
      <c r="J591" s="226"/>
      <c r="K591" s="3"/>
      <c r="L591" s="3"/>
      <c r="O591" s="227"/>
      <c r="Q591" s="94"/>
      <c r="R591" s="94"/>
      <c r="S591" s="94"/>
      <c r="T591" s="94"/>
    </row>
    <row r="592" ht="15.75" customHeight="1">
      <c r="A592" s="204"/>
      <c r="B592" s="222"/>
      <c r="C592" s="206"/>
      <c r="D592" s="207"/>
      <c r="E592" s="3"/>
      <c r="F592" s="3"/>
      <c r="G592" s="3"/>
      <c r="H592" s="3"/>
      <c r="J592" s="226"/>
      <c r="K592" s="3"/>
      <c r="L592" s="3"/>
      <c r="O592" s="227"/>
      <c r="Q592" s="94"/>
      <c r="R592" s="94"/>
      <c r="S592" s="94"/>
      <c r="T592" s="94"/>
    </row>
    <row r="593" ht="15.75" customHeight="1">
      <c r="A593" s="204"/>
      <c r="B593" s="222"/>
      <c r="C593" s="206"/>
      <c r="D593" s="207"/>
      <c r="E593" s="3"/>
      <c r="F593" s="3"/>
      <c r="G593" s="3"/>
      <c r="H593" s="3"/>
      <c r="J593" s="226"/>
      <c r="K593" s="3"/>
      <c r="L593" s="3"/>
      <c r="O593" s="227"/>
      <c r="Q593" s="94"/>
      <c r="R593" s="94"/>
      <c r="S593" s="94"/>
      <c r="T593" s="94"/>
    </row>
    <row r="594" ht="15.75" customHeight="1">
      <c r="A594" s="204"/>
      <c r="B594" s="222"/>
      <c r="C594" s="206"/>
      <c r="D594" s="207"/>
      <c r="E594" s="3"/>
      <c r="F594" s="3"/>
      <c r="G594" s="3"/>
      <c r="H594" s="3"/>
      <c r="J594" s="226"/>
      <c r="K594" s="3"/>
      <c r="L594" s="3"/>
      <c r="O594" s="227"/>
      <c r="Q594" s="94"/>
      <c r="R594" s="94"/>
      <c r="S594" s="94"/>
      <c r="T594" s="94"/>
    </row>
    <row r="595" ht="15.75" customHeight="1">
      <c r="A595" s="204"/>
      <c r="B595" s="222"/>
      <c r="C595" s="206"/>
      <c r="D595" s="207"/>
      <c r="E595" s="3"/>
      <c r="F595" s="3"/>
      <c r="G595" s="3"/>
      <c r="H595" s="3"/>
      <c r="J595" s="226"/>
      <c r="K595" s="3"/>
      <c r="L595" s="3"/>
      <c r="O595" s="227"/>
      <c r="Q595" s="94"/>
      <c r="R595" s="94"/>
      <c r="S595" s="94"/>
      <c r="T595" s="94"/>
    </row>
    <row r="596" ht="15.75" customHeight="1">
      <c r="A596" s="204"/>
      <c r="B596" s="222"/>
      <c r="C596" s="206"/>
      <c r="D596" s="207"/>
      <c r="E596" s="3"/>
      <c r="F596" s="3"/>
      <c r="G596" s="3"/>
      <c r="H596" s="3"/>
      <c r="J596" s="226"/>
      <c r="K596" s="3"/>
      <c r="L596" s="3"/>
      <c r="O596" s="227"/>
      <c r="Q596" s="94"/>
      <c r="R596" s="94"/>
      <c r="S596" s="94"/>
      <c r="T596" s="94"/>
    </row>
    <row r="597" ht="15.75" customHeight="1">
      <c r="A597" s="204"/>
      <c r="B597" s="222"/>
      <c r="C597" s="206"/>
      <c r="D597" s="207"/>
      <c r="E597" s="3"/>
      <c r="F597" s="3"/>
      <c r="G597" s="3"/>
      <c r="H597" s="3"/>
      <c r="J597" s="226"/>
      <c r="K597" s="3"/>
      <c r="L597" s="3"/>
      <c r="O597" s="227"/>
      <c r="Q597" s="94"/>
      <c r="R597" s="94"/>
      <c r="S597" s="94"/>
      <c r="T597" s="94"/>
    </row>
    <row r="598" ht="15.75" customHeight="1">
      <c r="A598" s="204"/>
      <c r="B598" s="222"/>
      <c r="C598" s="206"/>
      <c r="D598" s="207"/>
      <c r="E598" s="3"/>
      <c r="F598" s="3"/>
      <c r="G598" s="3"/>
      <c r="H598" s="3"/>
      <c r="J598" s="226"/>
      <c r="K598" s="3"/>
      <c r="L598" s="3"/>
      <c r="O598" s="227"/>
      <c r="Q598" s="94"/>
      <c r="R598" s="94"/>
      <c r="S598" s="94"/>
      <c r="T598" s="94"/>
    </row>
    <row r="599" ht="15.75" customHeight="1">
      <c r="A599" s="204"/>
      <c r="B599" s="222"/>
      <c r="C599" s="206"/>
      <c r="D599" s="207"/>
      <c r="E599" s="3"/>
      <c r="F599" s="3"/>
      <c r="G599" s="3"/>
      <c r="H599" s="3"/>
      <c r="J599" s="226"/>
      <c r="K599" s="3"/>
      <c r="L599" s="3"/>
      <c r="O599" s="227"/>
      <c r="Q599" s="94"/>
      <c r="R599" s="94"/>
      <c r="S599" s="94"/>
      <c r="T599" s="94"/>
    </row>
    <row r="600" ht="15.75" customHeight="1">
      <c r="A600" s="204"/>
      <c r="B600" s="222"/>
      <c r="C600" s="206"/>
      <c r="D600" s="207"/>
      <c r="E600" s="3"/>
      <c r="F600" s="3"/>
      <c r="G600" s="3"/>
      <c r="H600" s="3"/>
      <c r="J600" s="226"/>
      <c r="K600" s="3"/>
      <c r="L600" s="3"/>
      <c r="O600" s="227"/>
      <c r="Q600" s="94"/>
      <c r="R600" s="94"/>
      <c r="S600" s="94"/>
      <c r="T600" s="94"/>
    </row>
    <row r="601" ht="15.75" customHeight="1">
      <c r="A601" s="204"/>
      <c r="B601" s="222"/>
      <c r="C601" s="206"/>
      <c r="D601" s="207"/>
      <c r="E601" s="3"/>
      <c r="F601" s="3"/>
      <c r="G601" s="3"/>
      <c r="H601" s="3"/>
      <c r="J601" s="226"/>
      <c r="K601" s="3"/>
      <c r="L601" s="3"/>
      <c r="O601" s="227"/>
      <c r="Q601" s="94"/>
      <c r="R601" s="94"/>
      <c r="S601" s="94"/>
      <c r="T601" s="94"/>
    </row>
    <row r="602" ht="15.75" customHeight="1">
      <c r="A602" s="204"/>
      <c r="B602" s="222"/>
      <c r="C602" s="206"/>
      <c r="D602" s="207"/>
      <c r="E602" s="3"/>
      <c r="F602" s="3"/>
      <c r="G602" s="3"/>
      <c r="H602" s="3"/>
      <c r="J602" s="226"/>
      <c r="K602" s="3"/>
      <c r="L602" s="3"/>
      <c r="O602" s="227"/>
      <c r="Q602" s="94"/>
      <c r="R602" s="94"/>
      <c r="S602" s="94"/>
      <c r="T602" s="94"/>
    </row>
    <row r="603" ht="15.75" customHeight="1">
      <c r="A603" s="204"/>
      <c r="B603" s="222"/>
      <c r="C603" s="206"/>
      <c r="D603" s="207"/>
      <c r="E603" s="3"/>
      <c r="F603" s="3"/>
      <c r="G603" s="3"/>
      <c r="H603" s="3"/>
      <c r="J603" s="226"/>
      <c r="K603" s="3"/>
      <c r="L603" s="3"/>
      <c r="O603" s="227"/>
      <c r="Q603" s="94"/>
      <c r="R603" s="94"/>
      <c r="S603" s="94"/>
      <c r="T603" s="94"/>
    </row>
    <row r="604" ht="15.75" customHeight="1">
      <c r="A604" s="204"/>
      <c r="B604" s="222"/>
      <c r="C604" s="206"/>
      <c r="D604" s="207"/>
      <c r="E604" s="3"/>
      <c r="F604" s="3"/>
      <c r="G604" s="3"/>
      <c r="H604" s="3"/>
      <c r="J604" s="226"/>
      <c r="K604" s="3"/>
      <c r="L604" s="3"/>
      <c r="O604" s="227"/>
      <c r="Q604" s="94"/>
      <c r="R604" s="94"/>
      <c r="S604" s="94"/>
      <c r="T604" s="94"/>
    </row>
    <row r="605" ht="15.75" customHeight="1">
      <c r="A605" s="204"/>
      <c r="B605" s="222"/>
      <c r="C605" s="206"/>
      <c r="D605" s="207"/>
      <c r="E605" s="3"/>
      <c r="F605" s="3"/>
      <c r="G605" s="3"/>
      <c r="H605" s="3"/>
      <c r="J605" s="226"/>
      <c r="K605" s="3"/>
      <c r="L605" s="3"/>
      <c r="O605" s="227"/>
      <c r="Q605" s="94"/>
      <c r="R605" s="94"/>
      <c r="S605" s="94"/>
      <c r="T605" s="94"/>
    </row>
    <row r="606" ht="15.75" customHeight="1">
      <c r="A606" s="204"/>
      <c r="B606" s="222"/>
      <c r="C606" s="206"/>
      <c r="D606" s="207"/>
      <c r="E606" s="3"/>
      <c r="F606" s="3"/>
      <c r="G606" s="3"/>
      <c r="H606" s="3"/>
      <c r="J606" s="226"/>
      <c r="K606" s="3"/>
      <c r="L606" s="3"/>
      <c r="O606" s="227"/>
      <c r="Q606" s="94"/>
      <c r="R606" s="94"/>
      <c r="S606" s="94"/>
      <c r="T606" s="94"/>
    </row>
    <row r="607" ht="15.75" customHeight="1">
      <c r="A607" s="204"/>
      <c r="B607" s="222"/>
      <c r="C607" s="206"/>
      <c r="D607" s="207"/>
      <c r="E607" s="3"/>
      <c r="F607" s="3"/>
      <c r="G607" s="3"/>
      <c r="H607" s="3"/>
      <c r="J607" s="226"/>
      <c r="K607" s="3"/>
      <c r="L607" s="3"/>
      <c r="O607" s="227"/>
      <c r="Q607" s="94"/>
      <c r="R607" s="94"/>
      <c r="S607" s="94"/>
      <c r="T607" s="94"/>
    </row>
    <row r="608" ht="15.75" customHeight="1">
      <c r="A608" s="204"/>
      <c r="B608" s="222"/>
      <c r="C608" s="206"/>
      <c r="D608" s="207"/>
      <c r="E608" s="3"/>
      <c r="F608" s="3"/>
      <c r="G608" s="3"/>
      <c r="H608" s="3"/>
      <c r="J608" s="226"/>
      <c r="K608" s="3"/>
      <c r="L608" s="3"/>
      <c r="O608" s="227"/>
      <c r="Q608" s="94"/>
      <c r="R608" s="94"/>
      <c r="S608" s="94"/>
      <c r="T608" s="94"/>
    </row>
    <row r="609" ht="15.75" customHeight="1">
      <c r="A609" s="204"/>
      <c r="B609" s="222"/>
      <c r="C609" s="206"/>
      <c r="D609" s="207"/>
      <c r="E609" s="3"/>
      <c r="F609" s="3"/>
      <c r="G609" s="3"/>
      <c r="H609" s="3"/>
      <c r="J609" s="226"/>
      <c r="K609" s="3"/>
      <c r="L609" s="3"/>
      <c r="O609" s="227"/>
      <c r="Q609" s="94"/>
      <c r="R609" s="94"/>
      <c r="S609" s="94"/>
      <c r="T609" s="94"/>
    </row>
    <row r="610" ht="15.75" customHeight="1">
      <c r="A610" s="204"/>
      <c r="B610" s="222"/>
      <c r="C610" s="206"/>
      <c r="D610" s="207"/>
      <c r="E610" s="3"/>
      <c r="F610" s="3"/>
      <c r="G610" s="3"/>
      <c r="H610" s="3"/>
      <c r="J610" s="226"/>
      <c r="K610" s="3"/>
      <c r="L610" s="3"/>
      <c r="O610" s="227"/>
      <c r="Q610" s="94"/>
      <c r="R610" s="94"/>
      <c r="S610" s="94"/>
      <c r="T610" s="94"/>
    </row>
    <row r="611" ht="15.75" customHeight="1">
      <c r="A611" s="204"/>
      <c r="B611" s="222"/>
      <c r="C611" s="206"/>
      <c r="D611" s="207"/>
      <c r="E611" s="3"/>
      <c r="F611" s="3"/>
      <c r="G611" s="3"/>
      <c r="H611" s="3"/>
      <c r="J611" s="226"/>
      <c r="K611" s="3"/>
      <c r="L611" s="3"/>
      <c r="O611" s="227"/>
      <c r="Q611" s="94"/>
      <c r="R611" s="94"/>
      <c r="S611" s="94"/>
      <c r="T611" s="94"/>
    </row>
    <row r="612" ht="15.75" customHeight="1">
      <c r="A612" s="204"/>
      <c r="B612" s="222"/>
      <c r="C612" s="206"/>
      <c r="D612" s="207"/>
      <c r="E612" s="3"/>
      <c r="F612" s="3"/>
      <c r="G612" s="3"/>
      <c r="H612" s="3"/>
      <c r="J612" s="226"/>
      <c r="K612" s="3"/>
      <c r="L612" s="3"/>
      <c r="O612" s="227"/>
      <c r="Q612" s="94"/>
      <c r="R612" s="94"/>
      <c r="S612" s="94"/>
      <c r="T612" s="94"/>
    </row>
    <row r="613" ht="15.75" customHeight="1">
      <c r="A613" s="204"/>
      <c r="B613" s="222"/>
      <c r="C613" s="206"/>
      <c r="D613" s="207"/>
      <c r="E613" s="3"/>
      <c r="F613" s="3"/>
      <c r="G613" s="3"/>
      <c r="H613" s="3"/>
      <c r="J613" s="226"/>
      <c r="K613" s="3"/>
      <c r="L613" s="3"/>
      <c r="O613" s="227"/>
      <c r="Q613" s="94"/>
      <c r="R613" s="94"/>
      <c r="S613" s="94"/>
      <c r="T613" s="94"/>
    </row>
    <row r="614" ht="15.75" customHeight="1">
      <c r="A614" s="204"/>
      <c r="B614" s="222"/>
      <c r="C614" s="206"/>
      <c r="D614" s="207"/>
      <c r="E614" s="3"/>
      <c r="F614" s="3"/>
      <c r="G614" s="3"/>
      <c r="H614" s="3"/>
      <c r="J614" s="226"/>
      <c r="K614" s="3"/>
      <c r="L614" s="3"/>
      <c r="O614" s="227"/>
      <c r="Q614" s="94"/>
      <c r="R614" s="94"/>
      <c r="S614" s="94"/>
      <c r="T614" s="94"/>
    </row>
    <row r="615" ht="15.75" customHeight="1">
      <c r="A615" s="204"/>
      <c r="B615" s="222"/>
      <c r="C615" s="206"/>
      <c r="D615" s="207"/>
      <c r="E615" s="3"/>
      <c r="F615" s="3"/>
      <c r="G615" s="3"/>
      <c r="H615" s="3"/>
      <c r="J615" s="226"/>
      <c r="K615" s="3"/>
      <c r="L615" s="3"/>
      <c r="O615" s="227"/>
      <c r="Q615" s="94"/>
      <c r="R615" s="94"/>
      <c r="S615" s="94"/>
      <c r="T615" s="94"/>
    </row>
    <row r="616" ht="15.75" customHeight="1">
      <c r="A616" s="204"/>
      <c r="B616" s="222"/>
      <c r="C616" s="206"/>
      <c r="D616" s="207"/>
      <c r="E616" s="3"/>
      <c r="F616" s="3"/>
      <c r="G616" s="3"/>
      <c r="H616" s="3"/>
      <c r="J616" s="226"/>
      <c r="K616" s="3"/>
      <c r="L616" s="3"/>
      <c r="O616" s="227"/>
      <c r="Q616" s="94"/>
      <c r="R616" s="94"/>
      <c r="S616" s="94"/>
      <c r="T616" s="94"/>
    </row>
    <row r="617" ht="15.75" customHeight="1">
      <c r="A617" s="204"/>
      <c r="B617" s="222"/>
      <c r="C617" s="206"/>
      <c r="D617" s="207"/>
      <c r="E617" s="3"/>
      <c r="F617" s="3"/>
      <c r="G617" s="3"/>
      <c r="H617" s="3"/>
      <c r="J617" s="226"/>
      <c r="K617" s="3"/>
      <c r="L617" s="3"/>
      <c r="O617" s="227"/>
      <c r="Q617" s="94"/>
      <c r="R617" s="94"/>
      <c r="S617" s="94"/>
      <c r="T617" s="94"/>
    </row>
    <row r="618" ht="15.75" customHeight="1">
      <c r="A618" s="204"/>
      <c r="B618" s="222"/>
      <c r="C618" s="206"/>
      <c r="D618" s="207"/>
      <c r="E618" s="3"/>
      <c r="F618" s="3"/>
      <c r="G618" s="3"/>
      <c r="H618" s="3"/>
      <c r="J618" s="226"/>
      <c r="K618" s="3"/>
      <c r="L618" s="3"/>
      <c r="O618" s="227"/>
      <c r="Q618" s="94"/>
      <c r="R618" s="94"/>
      <c r="S618" s="94"/>
      <c r="T618" s="94"/>
    </row>
    <row r="619" ht="15.75" customHeight="1">
      <c r="A619" s="204"/>
      <c r="B619" s="222"/>
      <c r="C619" s="206"/>
      <c r="D619" s="207"/>
      <c r="E619" s="3"/>
      <c r="F619" s="3"/>
      <c r="G619" s="3"/>
      <c r="H619" s="3"/>
      <c r="J619" s="226"/>
      <c r="K619" s="3"/>
      <c r="L619" s="3"/>
      <c r="O619" s="227"/>
      <c r="Q619" s="94"/>
      <c r="R619" s="94"/>
      <c r="S619" s="94"/>
      <c r="T619" s="94"/>
    </row>
    <row r="620" ht="15.75" customHeight="1">
      <c r="A620" s="204"/>
      <c r="B620" s="222"/>
      <c r="C620" s="206"/>
      <c r="D620" s="207"/>
      <c r="E620" s="3"/>
      <c r="F620" s="3"/>
      <c r="G620" s="3"/>
      <c r="H620" s="3"/>
      <c r="J620" s="226"/>
      <c r="K620" s="3"/>
      <c r="L620" s="3"/>
      <c r="O620" s="227"/>
      <c r="Q620" s="94"/>
      <c r="R620" s="94"/>
      <c r="S620" s="94"/>
      <c r="T620" s="94"/>
    </row>
    <row r="621" ht="15.75" customHeight="1">
      <c r="A621" s="204"/>
      <c r="B621" s="222"/>
      <c r="C621" s="206"/>
      <c r="D621" s="207"/>
      <c r="E621" s="3"/>
      <c r="F621" s="3"/>
      <c r="G621" s="3"/>
      <c r="H621" s="3"/>
      <c r="J621" s="226"/>
      <c r="K621" s="3"/>
      <c r="L621" s="3"/>
      <c r="O621" s="227"/>
      <c r="Q621" s="94"/>
      <c r="R621" s="94"/>
      <c r="S621" s="94"/>
      <c r="T621" s="94"/>
    </row>
    <row r="622" ht="15.75" customHeight="1">
      <c r="A622" s="204"/>
      <c r="B622" s="222"/>
      <c r="C622" s="223"/>
      <c r="D622" s="231"/>
      <c r="E622" s="3"/>
      <c r="F622" s="3"/>
      <c r="G622" s="3"/>
      <c r="H622" s="3"/>
      <c r="J622" s="226"/>
      <c r="K622" s="3"/>
      <c r="L622" s="3"/>
      <c r="O622" s="227"/>
      <c r="Q622" s="94"/>
      <c r="R622" s="94"/>
      <c r="S622" s="94"/>
      <c r="T622" s="94"/>
    </row>
    <row r="623" ht="15.75" customHeight="1">
      <c r="A623" s="204"/>
      <c r="B623" s="222"/>
      <c r="C623" s="223"/>
      <c r="D623" s="231"/>
      <c r="E623" s="3"/>
      <c r="F623" s="3"/>
      <c r="G623" s="3"/>
      <c r="H623" s="3"/>
      <c r="J623" s="226"/>
      <c r="K623" s="3"/>
      <c r="L623" s="3"/>
      <c r="O623" s="227"/>
      <c r="Q623" s="94"/>
      <c r="R623" s="94"/>
      <c r="S623" s="94"/>
      <c r="T623" s="94"/>
    </row>
    <row r="624" ht="15.75" customHeight="1">
      <c r="A624" s="204"/>
      <c r="B624" s="222"/>
      <c r="C624" s="223"/>
      <c r="D624" s="231"/>
      <c r="E624" s="3"/>
      <c r="F624" s="3"/>
      <c r="G624" s="3"/>
      <c r="H624" s="3"/>
      <c r="J624" s="226"/>
      <c r="K624" s="3"/>
      <c r="L624" s="3"/>
      <c r="O624" s="227"/>
      <c r="Q624" s="94"/>
      <c r="R624" s="94"/>
      <c r="S624" s="94"/>
      <c r="T624" s="94"/>
    </row>
    <row r="625" ht="15.75" customHeight="1">
      <c r="A625" s="204"/>
      <c r="B625" s="222"/>
      <c r="C625" s="223"/>
      <c r="D625" s="231"/>
      <c r="E625" s="3"/>
      <c r="F625" s="3"/>
      <c r="G625" s="3"/>
      <c r="H625" s="3"/>
      <c r="J625" s="226"/>
      <c r="K625" s="3"/>
      <c r="L625" s="3"/>
      <c r="O625" s="227"/>
      <c r="Q625" s="94"/>
      <c r="R625" s="94"/>
      <c r="S625" s="94"/>
      <c r="T625" s="94"/>
    </row>
    <row r="626" ht="15.75" customHeight="1">
      <c r="A626" s="204"/>
      <c r="B626" s="222"/>
      <c r="C626" s="223"/>
      <c r="D626" s="231"/>
      <c r="E626" s="3"/>
      <c r="F626" s="3"/>
      <c r="G626" s="3"/>
      <c r="H626" s="3"/>
      <c r="J626" s="226"/>
      <c r="K626" s="3"/>
      <c r="L626" s="3"/>
      <c r="O626" s="227"/>
      <c r="Q626" s="94"/>
      <c r="R626" s="94"/>
      <c r="S626" s="94"/>
      <c r="T626" s="94"/>
    </row>
    <row r="627" ht="15.75" customHeight="1">
      <c r="A627" s="204"/>
      <c r="B627" s="222"/>
      <c r="C627" s="223"/>
      <c r="D627" s="231"/>
      <c r="E627" s="3"/>
      <c r="F627" s="3"/>
      <c r="G627" s="3"/>
      <c r="H627" s="3"/>
      <c r="J627" s="226"/>
      <c r="K627" s="3"/>
      <c r="L627" s="3"/>
      <c r="O627" s="227"/>
      <c r="Q627" s="94"/>
      <c r="R627" s="94"/>
      <c r="S627" s="94"/>
      <c r="T627" s="94"/>
    </row>
    <row r="628" ht="15.75" customHeight="1">
      <c r="A628" s="204"/>
      <c r="B628" s="222"/>
      <c r="C628" s="223"/>
      <c r="D628" s="231"/>
      <c r="E628" s="3"/>
      <c r="F628" s="3"/>
      <c r="G628" s="3"/>
      <c r="H628" s="3"/>
      <c r="J628" s="226"/>
      <c r="K628" s="3"/>
      <c r="L628" s="3"/>
      <c r="O628" s="227"/>
      <c r="Q628" s="94"/>
      <c r="R628" s="94"/>
      <c r="S628" s="94"/>
      <c r="T628" s="94"/>
    </row>
    <row r="629" ht="15.75" customHeight="1">
      <c r="A629" s="204"/>
      <c r="B629" s="222"/>
      <c r="C629" s="223"/>
      <c r="D629" s="231"/>
      <c r="E629" s="3"/>
      <c r="F629" s="3"/>
      <c r="G629" s="3"/>
      <c r="H629" s="3"/>
      <c r="J629" s="226"/>
      <c r="K629" s="3"/>
      <c r="L629" s="3"/>
      <c r="O629" s="227"/>
      <c r="Q629" s="94"/>
      <c r="R629" s="94"/>
      <c r="S629" s="94"/>
      <c r="T629" s="94"/>
    </row>
    <row r="630" ht="15.75" customHeight="1">
      <c r="A630" s="204"/>
      <c r="B630" s="222"/>
      <c r="C630" s="223"/>
      <c r="D630" s="231"/>
      <c r="E630" s="3"/>
      <c r="F630" s="3"/>
      <c r="G630" s="3"/>
      <c r="H630" s="3"/>
      <c r="J630" s="226"/>
      <c r="K630" s="3"/>
      <c r="L630" s="3"/>
      <c r="O630" s="227"/>
      <c r="Q630" s="94"/>
      <c r="R630" s="94"/>
      <c r="S630" s="94"/>
      <c r="T630" s="94"/>
    </row>
    <row r="631" ht="15.75" customHeight="1">
      <c r="A631" s="204"/>
      <c r="B631" s="222"/>
      <c r="C631" s="223"/>
      <c r="D631" s="231"/>
      <c r="E631" s="3"/>
      <c r="F631" s="3"/>
      <c r="G631" s="3"/>
      <c r="H631" s="3"/>
      <c r="J631" s="226"/>
      <c r="K631" s="3"/>
      <c r="L631" s="3"/>
      <c r="O631" s="227"/>
      <c r="Q631" s="94"/>
      <c r="R631" s="94"/>
      <c r="S631" s="94"/>
      <c r="T631" s="94"/>
    </row>
    <row r="632" ht="15.75" customHeight="1">
      <c r="A632" s="204"/>
      <c r="B632" s="222"/>
      <c r="C632" s="223"/>
      <c r="D632" s="231"/>
      <c r="E632" s="3"/>
      <c r="F632" s="3"/>
      <c r="G632" s="3"/>
      <c r="H632" s="3"/>
      <c r="J632" s="226"/>
      <c r="K632" s="3"/>
      <c r="L632" s="3"/>
      <c r="O632" s="227"/>
      <c r="Q632" s="94"/>
      <c r="R632" s="94"/>
      <c r="S632" s="94"/>
      <c r="T632" s="94"/>
    </row>
    <row r="633" ht="15.75" customHeight="1">
      <c r="A633" s="204"/>
      <c r="B633" s="222"/>
      <c r="C633" s="223"/>
      <c r="D633" s="231"/>
      <c r="E633" s="3"/>
      <c r="F633" s="3"/>
      <c r="G633" s="3"/>
      <c r="H633" s="3"/>
      <c r="J633" s="226"/>
      <c r="K633" s="3"/>
      <c r="L633" s="3"/>
      <c r="O633" s="227"/>
      <c r="Q633" s="94"/>
      <c r="R633" s="94"/>
      <c r="S633" s="94"/>
      <c r="T633" s="94"/>
    </row>
    <row r="634" ht="15.75" customHeight="1">
      <c r="A634" s="204"/>
      <c r="B634" s="222"/>
      <c r="C634" s="223"/>
      <c r="D634" s="231"/>
      <c r="E634" s="3"/>
      <c r="F634" s="3"/>
      <c r="G634" s="3"/>
      <c r="H634" s="3"/>
      <c r="J634" s="226"/>
      <c r="K634" s="3"/>
      <c r="L634" s="3"/>
      <c r="O634" s="227"/>
      <c r="Q634" s="94"/>
      <c r="R634" s="94"/>
      <c r="S634" s="94"/>
      <c r="T634" s="94"/>
    </row>
    <row r="635" ht="15.75" customHeight="1">
      <c r="A635" s="204"/>
      <c r="B635" s="222"/>
      <c r="C635" s="223"/>
      <c r="D635" s="231"/>
      <c r="E635" s="3"/>
      <c r="F635" s="3"/>
      <c r="G635" s="3"/>
      <c r="H635" s="3"/>
      <c r="J635" s="226"/>
      <c r="K635" s="3"/>
      <c r="L635" s="3"/>
      <c r="O635" s="227"/>
      <c r="Q635" s="94"/>
      <c r="R635" s="94"/>
      <c r="S635" s="94"/>
      <c r="T635" s="94"/>
    </row>
    <row r="636" ht="15.75" customHeight="1">
      <c r="A636" s="204"/>
      <c r="B636" s="222"/>
      <c r="C636" s="223"/>
      <c r="D636" s="231"/>
      <c r="E636" s="3"/>
      <c r="F636" s="3"/>
      <c r="G636" s="3"/>
      <c r="H636" s="3"/>
      <c r="J636" s="226"/>
      <c r="K636" s="3"/>
      <c r="L636" s="3"/>
      <c r="O636" s="227"/>
      <c r="Q636" s="94"/>
      <c r="R636" s="94"/>
      <c r="S636" s="94"/>
      <c r="T636" s="94"/>
    </row>
    <row r="637" ht="15.75" customHeight="1">
      <c r="A637" s="204"/>
      <c r="B637" s="222"/>
      <c r="C637" s="223"/>
      <c r="D637" s="231"/>
      <c r="E637" s="3"/>
      <c r="F637" s="3"/>
      <c r="G637" s="3"/>
      <c r="H637" s="3"/>
      <c r="J637" s="226"/>
      <c r="K637" s="3"/>
      <c r="L637" s="3"/>
      <c r="O637" s="227"/>
      <c r="Q637" s="94"/>
      <c r="R637" s="94"/>
      <c r="S637" s="94"/>
      <c r="T637" s="94"/>
    </row>
    <row r="638" ht="15.75" customHeight="1">
      <c r="A638" s="204"/>
      <c r="B638" s="222"/>
      <c r="C638" s="223"/>
      <c r="D638" s="231"/>
      <c r="E638" s="3"/>
      <c r="F638" s="3"/>
      <c r="G638" s="3"/>
      <c r="H638" s="3"/>
      <c r="J638" s="226"/>
      <c r="K638" s="3"/>
      <c r="L638" s="3"/>
      <c r="O638" s="227"/>
      <c r="Q638" s="94"/>
      <c r="R638" s="94"/>
      <c r="S638" s="94"/>
      <c r="T638" s="94"/>
    </row>
    <row r="639" ht="15.75" customHeight="1">
      <c r="A639" s="204"/>
      <c r="B639" s="222"/>
      <c r="C639" s="223"/>
      <c r="D639" s="231"/>
      <c r="E639" s="3"/>
      <c r="F639" s="3"/>
      <c r="G639" s="3"/>
      <c r="H639" s="3"/>
      <c r="J639" s="226"/>
      <c r="K639" s="3"/>
      <c r="L639" s="3"/>
      <c r="O639" s="227"/>
      <c r="Q639" s="94"/>
      <c r="R639" s="94"/>
      <c r="S639" s="94"/>
      <c r="T639" s="94"/>
    </row>
    <row r="640" ht="15.75" customHeight="1">
      <c r="A640" s="204"/>
      <c r="B640" s="222"/>
      <c r="C640" s="223"/>
      <c r="D640" s="231"/>
      <c r="E640" s="3"/>
      <c r="F640" s="3"/>
      <c r="G640" s="3"/>
      <c r="H640" s="3"/>
      <c r="J640" s="226"/>
      <c r="K640" s="3"/>
      <c r="L640" s="3"/>
      <c r="O640" s="227"/>
      <c r="Q640" s="94"/>
      <c r="R640" s="94"/>
      <c r="S640" s="94"/>
      <c r="T640" s="94"/>
    </row>
    <row r="641" ht="15.75" customHeight="1">
      <c r="A641" s="204"/>
      <c r="B641" s="222"/>
      <c r="C641" s="223"/>
      <c r="D641" s="231"/>
      <c r="E641" s="3"/>
      <c r="F641" s="3"/>
      <c r="G641" s="3"/>
      <c r="H641" s="3"/>
      <c r="J641" s="226"/>
      <c r="K641" s="3"/>
      <c r="L641" s="3"/>
      <c r="O641" s="227"/>
      <c r="Q641" s="94"/>
      <c r="R641" s="94"/>
      <c r="S641" s="94"/>
      <c r="T641" s="94"/>
    </row>
    <row r="642" ht="15.75" customHeight="1">
      <c r="A642" s="204"/>
      <c r="B642" s="222"/>
      <c r="C642" s="223"/>
      <c r="D642" s="231"/>
      <c r="E642" s="3"/>
      <c r="F642" s="3"/>
      <c r="G642" s="3"/>
      <c r="H642" s="3"/>
      <c r="J642" s="226"/>
      <c r="K642" s="3"/>
      <c r="L642" s="3"/>
      <c r="O642" s="227"/>
      <c r="Q642" s="94"/>
      <c r="R642" s="94"/>
      <c r="S642" s="94"/>
      <c r="T642" s="94"/>
    </row>
    <row r="643" ht="15.75" customHeight="1">
      <c r="A643" s="204"/>
      <c r="B643" s="222"/>
      <c r="C643" s="223"/>
      <c r="D643" s="231"/>
      <c r="E643" s="3"/>
      <c r="F643" s="3"/>
      <c r="G643" s="3"/>
      <c r="H643" s="3"/>
      <c r="J643" s="226"/>
      <c r="K643" s="3"/>
      <c r="L643" s="3"/>
      <c r="O643" s="227"/>
      <c r="Q643" s="94"/>
      <c r="R643" s="94"/>
      <c r="S643" s="94"/>
      <c r="T643" s="94"/>
    </row>
    <row r="644" ht="15.75" customHeight="1">
      <c r="A644" s="204"/>
      <c r="B644" s="222"/>
      <c r="C644" s="223"/>
      <c r="D644" s="231"/>
      <c r="E644" s="3"/>
      <c r="F644" s="3"/>
      <c r="G644" s="3"/>
      <c r="H644" s="3"/>
      <c r="J644" s="226"/>
      <c r="K644" s="3"/>
      <c r="L644" s="3"/>
      <c r="O644" s="227"/>
      <c r="Q644" s="94"/>
      <c r="R644" s="94"/>
      <c r="S644" s="94"/>
      <c r="T644" s="94"/>
    </row>
    <row r="645" ht="15.75" customHeight="1">
      <c r="A645" s="204"/>
      <c r="B645" s="222"/>
      <c r="C645" s="223"/>
      <c r="D645" s="231"/>
      <c r="E645" s="3"/>
      <c r="F645" s="3"/>
      <c r="G645" s="3"/>
      <c r="H645" s="3"/>
      <c r="J645" s="226"/>
      <c r="K645" s="3"/>
      <c r="L645" s="3"/>
      <c r="O645" s="227"/>
      <c r="Q645" s="94"/>
      <c r="R645" s="94"/>
      <c r="S645" s="94"/>
      <c r="T645" s="94"/>
    </row>
    <row r="646" ht="15.75" customHeight="1">
      <c r="A646" s="204"/>
      <c r="B646" s="222"/>
      <c r="C646" s="223"/>
      <c r="D646" s="231"/>
      <c r="E646" s="3"/>
      <c r="F646" s="3"/>
      <c r="G646" s="3"/>
      <c r="H646" s="3"/>
      <c r="J646" s="226"/>
      <c r="K646" s="3"/>
      <c r="L646" s="3"/>
      <c r="O646" s="227"/>
      <c r="Q646" s="94"/>
      <c r="R646" s="94"/>
      <c r="S646" s="94"/>
      <c r="T646" s="94"/>
    </row>
    <row r="647" ht="15.75" customHeight="1">
      <c r="A647" s="204"/>
      <c r="B647" s="222"/>
      <c r="C647" s="223"/>
      <c r="D647" s="231"/>
      <c r="E647" s="3"/>
      <c r="F647" s="3"/>
      <c r="G647" s="3"/>
      <c r="H647" s="3"/>
      <c r="J647" s="226"/>
      <c r="K647" s="3"/>
      <c r="L647" s="3"/>
      <c r="O647" s="227"/>
      <c r="Q647" s="94"/>
      <c r="R647" s="94"/>
      <c r="S647" s="94"/>
      <c r="T647" s="94"/>
    </row>
    <row r="648" ht="15.75" customHeight="1">
      <c r="A648" s="204"/>
      <c r="B648" s="222"/>
      <c r="C648" s="223"/>
      <c r="D648" s="231"/>
      <c r="E648" s="3"/>
      <c r="F648" s="3"/>
      <c r="G648" s="3"/>
      <c r="H648" s="3"/>
      <c r="J648" s="226"/>
      <c r="K648" s="3"/>
      <c r="L648" s="3"/>
      <c r="O648" s="227"/>
      <c r="Q648" s="94"/>
      <c r="R648" s="94"/>
      <c r="S648" s="94"/>
      <c r="T648" s="94"/>
    </row>
    <row r="649" ht="15.75" customHeight="1">
      <c r="A649" s="204"/>
      <c r="B649" s="222"/>
      <c r="C649" s="223"/>
      <c r="D649" s="231"/>
      <c r="E649" s="3"/>
      <c r="F649" s="3"/>
      <c r="G649" s="3"/>
      <c r="H649" s="3"/>
      <c r="J649" s="226"/>
      <c r="K649" s="3"/>
      <c r="L649" s="3"/>
      <c r="O649" s="227"/>
      <c r="Q649" s="94"/>
      <c r="R649" s="94"/>
      <c r="S649" s="94"/>
      <c r="T649" s="94"/>
    </row>
    <row r="650" ht="15.75" customHeight="1">
      <c r="A650" s="204"/>
      <c r="B650" s="222"/>
      <c r="C650" s="223"/>
      <c r="D650" s="231"/>
      <c r="E650" s="3"/>
      <c r="F650" s="3"/>
      <c r="G650" s="3"/>
      <c r="H650" s="3"/>
      <c r="J650" s="226"/>
      <c r="K650" s="3"/>
      <c r="L650" s="3"/>
      <c r="O650" s="227"/>
      <c r="Q650" s="94"/>
      <c r="R650" s="94"/>
      <c r="S650" s="94"/>
      <c r="T650" s="94"/>
    </row>
    <row r="651" ht="15.75" customHeight="1">
      <c r="A651" s="204"/>
      <c r="B651" s="222"/>
      <c r="C651" s="223"/>
      <c r="D651" s="231"/>
      <c r="E651" s="3"/>
      <c r="F651" s="3"/>
      <c r="G651" s="3"/>
      <c r="H651" s="3"/>
      <c r="J651" s="226"/>
      <c r="K651" s="3"/>
      <c r="L651" s="3"/>
      <c r="O651" s="227"/>
      <c r="Q651" s="94"/>
      <c r="R651" s="94"/>
      <c r="S651" s="94"/>
      <c r="T651" s="94"/>
    </row>
    <row r="652" ht="15.75" customHeight="1">
      <c r="A652" s="204"/>
      <c r="B652" s="222"/>
      <c r="C652" s="223"/>
      <c r="D652" s="231"/>
      <c r="E652" s="3"/>
      <c r="F652" s="3"/>
      <c r="G652" s="3"/>
      <c r="H652" s="3"/>
      <c r="J652" s="226"/>
      <c r="K652" s="3"/>
      <c r="L652" s="3"/>
      <c r="O652" s="227"/>
      <c r="Q652" s="94"/>
      <c r="R652" s="94"/>
      <c r="S652" s="94"/>
      <c r="T652" s="94"/>
    </row>
    <row r="653" ht="15.75" customHeight="1">
      <c r="A653" s="204"/>
      <c r="B653" s="222"/>
      <c r="C653" s="223"/>
      <c r="D653" s="231"/>
      <c r="E653" s="3"/>
      <c r="F653" s="3"/>
      <c r="G653" s="3"/>
      <c r="H653" s="3"/>
      <c r="J653" s="226"/>
      <c r="K653" s="3"/>
      <c r="L653" s="3"/>
      <c r="O653" s="227"/>
      <c r="Q653" s="94"/>
      <c r="R653" s="94"/>
      <c r="S653" s="94"/>
      <c r="T653" s="94"/>
    </row>
    <row r="654" ht="15.75" customHeight="1">
      <c r="A654" s="204"/>
      <c r="B654" s="222"/>
      <c r="C654" s="223"/>
      <c r="D654" s="231"/>
      <c r="E654" s="3"/>
      <c r="F654" s="3"/>
      <c r="G654" s="3"/>
      <c r="H654" s="3"/>
      <c r="J654" s="226"/>
      <c r="K654" s="3"/>
      <c r="L654" s="3"/>
      <c r="O654" s="227"/>
      <c r="Q654" s="94"/>
      <c r="R654" s="94"/>
      <c r="S654" s="94"/>
      <c r="T654" s="94"/>
    </row>
    <row r="655" ht="15.75" customHeight="1">
      <c r="A655" s="204"/>
      <c r="B655" s="222"/>
      <c r="C655" s="223"/>
      <c r="D655" s="231"/>
      <c r="E655" s="3"/>
      <c r="F655" s="3"/>
      <c r="G655" s="3"/>
      <c r="H655" s="3"/>
      <c r="J655" s="226"/>
      <c r="K655" s="3"/>
      <c r="L655" s="3"/>
      <c r="O655" s="227"/>
      <c r="Q655" s="94"/>
      <c r="R655" s="94"/>
      <c r="S655" s="94"/>
      <c r="T655" s="94"/>
    </row>
    <row r="656" ht="15.75" customHeight="1">
      <c r="A656" s="204"/>
      <c r="B656" s="222"/>
      <c r="C656" s="223"/>
      <c r="D656" s="231"/>
      <c r="E656" s="3"/>
      <c r="F656" s="3"/>
      <c r="G656" s="3"/>
      <c r="H656" s="3"/>
      <c r="J656" s="226"/>
      <c r="K656" s="3"/>
      <c r="L656" s="3"/>
      <c r="O656" s="227"/>
      <c r="Q656" s="94"/>
      <c r="R656" s="94"/>
      <c r="S656" s="94"/>
      <c r="T656" s="94"/>
    </row>
    <row r="657" ht="15.75" customHeight="1">
      <c r="A657" s="204"/>
      <c r="B657" s="222"/>
      <c r="C657" s="223"/>
      <c r="D657" s="231"/>
      <c r="E657" s="3"/>
      <c r="F657" s="3"/>
      <c r="G657" s="3"/>
      <c r="H657" s="3"/>
      <c r="J657" s="226"/>
      <c r="K657" s="3"/>
      <c r="L657" s="3"/>
      <c r="O657" s="227"/>
      <c r="Q657" s="94"/>
      <c r="R657" s="94"/>
      <c r="S657" s="94"/>
      <c r="T657" s="94"/>
    </row>
    <row r="658" ht="15.75" customHeight="1">
      <c r="A658" s="204"/>
      <c r="B658" s="222"/>
      <c r="C658" s="223"/>
      <c r="D658" s="231"/>
      <c r="E658" s="3"/>
      <c r="F658" s="3"/>
      <c r="G658" s="3"/>
      <c r="H658" s="3"/>
      <c r="J658" s="226"/>
      <c r="K658" s="3"/>
      <c r="L658" s="3"/>
      <c r="O658" s="227"/>
      <c r="Q658" s="94"/>
      <c r="R658" s="94"/>
      <c r="S658" s="94"/>
      <c r="T658" s="94"/>
    </row>
    <row r="659" ht="15.75" customHeight="1">
      <c r="A659" s="204"/>
      <c r="B659" s="222"/>
      <c r="C659" s="223"/>
      <c r="D659" s="231"/>
      <c r="E659" s="3"/>
      <c r="F659" s="3"/>
      <c r="G659" s="3"/>
      <c r="H659" s="3"/>
      <c r="J659" s="226"/>
      <c r="K659" s="3"/>
      <c r="L659" s="3"/>
      <c r="O659" s="227"/>
      <c r="Q659" s="94"/>
      <c r="R659" s="94"/>
      <c r="S659" s="94"/>
      <c r="T659" s="94"/>
    </row>
    <row r="660" ht="15.75" customHeight="1">
      <c r="A660" s="204"/>
      <c r="B660" s="222"/>
      <c r="C660" s="223"/>
      <c r="D660" s="231"/>
      <c r="E660" s="3"/>
      <c r="F660" s="3"/>
      <c r="G660" s="3"/>
      <c r="H660" s="3"/>
      <c r="J660" s="226"/>
      <c r="K660" s="3"/>
      <c r="L660" s="3"/>
      <c r="O660" s="227"/>
      <c r="Q660" s="94"/>
      <c r="R660" s="94"/>
      <c r="S660" s="94"/>
      <c r="T660" s="94"/>
    </row>
    <row r="661" ht="15.75" customHeight="1">
      <c r="A661" s="204"/>
      <c r="B661" s="222"/>
      <c r="C661" s="223"/>
      <c r="D661" s="231"/>
      <c r="E661" s="3"/>
      <c r="F661" s="3"/>
      <c r="G661" s="3"/>
      <c r="H661" s="3"/>
      <c r="J661" s="226"/>
      <c r="K661" s="3"/>
      <c r="L661" s="3"/>
      <c r="O661" s="227"/>
      <c r="Q661" s="94"/>
      <c r="R661" s="94"/>
      <c r="S661" s="94"/>
      <c r="T661" s="94"/>
    </row>
    <row r="662" ht="15.75" customHeight="1">
      <c r="A662" s="204"/>
      <c r="B662" s="222"/>
      <c r="C662" s="223"/>
      <c r="D662" s="231"/>
      <c r="E662" s="3"/>
      <c r="F662" s="3"/>
      <c r="G662" s="3"/>
      <c r="H662" s="3"/>
      <c r="J662" s="226"/>
      <c r="K662" s="3"/>
      <c r="L662" s="3"/>
      <c r="O662" s="227"/>
      <c r="Q662" s="94"/>
      <c r="R662" s="94"/>
      <c r="S662" s="94"/>
      <c r="T662" s="94"/>
    </row>
    <row r="663" ht="15.75" customHeight="1">
      <c r="A663" s="204"/>
      <c r="B663" s="222"/>
      <c r="C663" s="223"/>
      <c r="D663" s="231"/>
      <c r="E663" s="3"/>
      <c r="F663" s="3"/>
      <c r="G663" s="3"/>
      <c r="H663" s="3"/>
      <c r="J663" s="226"/>
      <c r="K663" s="3"/>
      <c r="L663" s="3"/>
      <c r="O663" s="227"/>
      <c r="Q663" s="94"/>
      <c r="R663" s="94"/>
      <c r="S663" s="94"/>
      <c r="T663" s="94"/>
    </row>
    <row r="664" ht="15.75" customHeight="1">
      <c r="A664" s="204"/>
      <c r="B664" s="222"/>
      <c r="C664" s="223"/>
      <c r="D664" s="231"/>
      <c r="E664" s="3"/>
      <c r="F664" s="3"/>
      <c r="G664" s="3"/>
      <c r="H664" s="3"/>
      <c r="J664" s="226"/>
      <c r="K664" s="3"/>
      <c r="L664" s="3"/>
      <c r="O664" s="227"/>
      <c r="Q664" s="94"/>
      <c r="R664" s="94"/>
      <c r="S664" s="94"/>
      <c r="T664" s="94"/>
    </row>
    <row r="665" ht="15.75" customHeight="1">
      <c r="A665" s="204"/>
      <c r="B665" s="222"/>
      <c r="C665" s="223"/>
      <c r="D665" s="231"/>
      <c r="E665" s="3"/>
      <c r="F665" s="3"/>
      <c r="G665" s="3"/>
      <c r="H665" s="3"/>
      <c r="J665" s="226"/>
      <c r="K665" s="3"/>
      <c r="L665" s="3"/>
      <c r="O665" s="227"/>
      <c r="Q665" s="94"/>
      <c r="R665" s="94"/>
      <c r="S665" s="94"/>
      <c r="T665" s="94"/>
    </row>
    <row r="666" ht="15.75" customHeight="1">
      <c r="A666" s="204"/>
      <c r="B666" s="222"/>
      <c r="C666" s="223"/>
      <c r="D666" s="231"/>
      <c r="E666" s="3"/>
      <c r="F666" s="3"/>
      <c r="G666" s="3"/>
      <c r="H666" s="3"/>
      <c r="J666" s="226"/>
      <c r="K666" s="3"/>
      <c r="L666" s="3"/>
      <c r="O666" s="227"/>
      <c r="Q666" s="94"/>
      <c r="R666" s="94"/>
      <c r="S666" s="94"/>
      <c r="T666" s="94"/>
    </row>
    <row r="667" ht="15.75" customHeight="1">
      <c r="A667" s="204"/>
      <c r="B667" s="222"/>
      <c r="C667" s="223"/>
      <c r="D667" s="231"/>
      <c r="E667" s="3"/>
      <c r="F667" s="3"/>
      <c r="G667" s="3"/>
      <c r="H667" s="3"/>
      <c r="J667" s="226"/>
      <c r="K667" s="3"/>
      <c r="L667" s="3"/>
      <c r="O667" s="227"/>
      <c r="Q667" s="94"/>
      <c r="R667" s="94"/>
      <c r="S667" s="94"/>
      <c r="T667" s="94"/>
    </row>
    <row r="668" ht="15.75" customHeight="1">
      <c r="A668" s="204"/>
      <c r="B668" s="222"/>
      <c r="C668" s="223"/>
      <c r="D668" s="231"/>
      <c r="E668" s="3"/>
      <c r="F668" s="3"/>
      <c r="G668" s="3"/>
      <c r="H668" s="3"/>
      <c r="J668" s="226"/>
      <c r="K668" s="3"/>
      <c r="L668" s="3"/>
      <c r="O668" s="227"/>
      <c r="Q668" s="94"/>
      <c r="R668" s="94"/>
      <c r="S668" s="94"/>
      <c r="T668" s="94"/>
    </row>
    <row r="669" ht="15.75" customHeight="1">
      <c r="A669" s="204"/>
      <c r="B669" s="222"/>
      <c r="C669" s="223"/>
      <c r="D669" s="231"/>
      <c r="E669" s="3"/>
      <c r="F669" s="3"/>
      <c r="G669" s="3"/>
      <c r="H669" s="3"/>
      <c r="J669" s="226"/>
      <c r="K669" s="3"/>
      <c r="L669" s="3"/>
      <c r="O669" s="227"/>
      <c r="Q669" s="94"/>
      <c r="R669" s="94"/>
      <c r="S669" s="94"/>
      <c r="T669" s="94"/>
    </row>
    <row r="670" ht="15.75" customHeight="1">
      <c r="A670" s="204"/>
      <c r="B670" s="222"/>
      <c r="C670" s="223"/>
      <c r="D670" s="231"/>
      <c r="E670" s="3"/>
      <c r="F670" s="3"/>
      <c r="G670" s="3"/>
      <c r="H670" s="3"/>
      <c r="J670" s="226"/>
      <c r="K670" s="3"/>
      <c r="L670" s="3"/>
      <c r="O670" s="227"/>
      <c r="Q670" s="94"/>
      <c r="R670" s="94"/>
      <c r="S670" s="94"/>
      <c r="T670" s="94"/>
    </row>
    <row r="671" ht="15.75" customHeight="1">
      <c r="A671" s="204"/>
      <c r="B671" s="222"/>
      <c r="C671" s="223"/>
      <c r="D671" s="231"/>
      <c r="E671" s="3"/>
      <c r="F671" s="3"/>
      <c r="G671" s="3"/>
      <c r="H671" s="3"/>
      <c r="J671" s="226"/>
      <c r="K671" s="3"/>
      <c r="L671" s="3"/>
      <c r="O671" s="227"/>
      <c r="Q671" s="94"/>
      <c r="R671" s="94"/>
      <c r="S671" s="94"/>
      <c r="T671" s="94"/>
    </row>
    <row r="672" ht="15.75" customHeight="1">
      <c r="A672" s="204"/>
      <c r="B672" s="222"/>
      <c r="C672" s="223"/>
      <c r="D672" s="231"/>
      <c r="E672" s="3"/>
      <c r="F672" s="3"/>
      <c r="G672" s="3"/>
      <c r="H672" s="3"/>
      <c r="J672" s="226"/>
      <c r="K672" s="3"/>
      <c r="L672" s="3"/>
      <c r="O672" s="227"/>
      <c r="Q672" s="94"/>
      <c r="R672" s="94"/>
      <c r="S672" s="94"/>
      <c r="T672" s="94"/>
    </row>
    <row r="673" ht="15.75" customHeight="1">
      <c r="A673" s="204"/>
      <c r="B673" s="222"/>
      <c r="C673" s="223"/>
      <c r="D673" s="231"/>
      <c r="E673" s="3"/>
      <c r="F673" s="3"/>
      <c r="G673" s="3"/>
      <c r="H673" s="3"/>
      <c r="J673" s="226"/>
      <c r="K673" s="3"/>
      <c r="L673" s="3"/>
      <c r="O673" s="227"/>
      <c r="Q673" s="94"/>
      <c r="R673" s="94"/>
      <c r="S673" s="94"/>
      <c r="T673" s="94"/>
    </row>
    <row r="674" ht="15.75" customHeight="1">
      <c r="A674" s="204"/>
      <c r="B674" s="222"/>
      <c r="C674" s="223"/>
      <c r="D674" s="231"/>
      <c r="E674" s="3"/>
      <c r="F674" s="3"/>
      <c r="G674" s="3"/>
      <c r="H674" s="3"/>
      <c r="J674" s="226"/>
      <c r="K674" s="3"/>
      <c r="L674" s="3"/>
      <c r="O674" s="227"/>
      <c r="Q674" s="94"/>
      <c r="R674" s="94"/>
      <c r="S674" s="94"/>
      <c r="T674" s="94"/>
    </row>
    <row r="675" ht="15.75" customHeight="1">
      <c r="A675" s="204"/>
      <c r="B675" s="222"/>
      <c r="C675" s="223"/>
      <c r="D675" s="231"/>
      <c r="E675" s="3"/>
      <c r="F675" s="3"/>
      <c r="G675" s="3"/>
      <c r="H675" s="3"/>
      <c r="J675" s="226"/>
      <c r="K675" s="3"/>
      <c r="L675" s="3"/>
      <c r="O675" s="227"/>
      <c r="Q675" s="94"/>
      <c r="R675" s="94"/>
      <c r="S675" s="94"/>
      <c r="T675" s="94"/>
    </row>
    <row r="676" ht="15.75" customHeight="1">
      <c r="A676" s="204"/>
      <c r="B676" s="222"/>
      <c r="C676" s="223"/>
      <c r="D676" s="231"/>
      <c r="E676" s="3"/>
      <c r="F676" s="3"/>
      <c r="G676" s="3"/>
      <c r="H676" s="3"/>
      <c r="J676" s="226"/>
      <c r="K676" s="3"/>
      <c r="L676" s="3"/>
      <c r="O676" s="227"/>
      <c r="Q676" s="94"/>
      <c r="R676" s="94"/>
      <c r="S676" s="94"/>
      <c r="T676" s="94"/>
    </row>
    <row r="677" ht="15.75" customHeight="1">
      <c r="A677" s="204"/>
      <c r="B677" s="222"/>
      <c r="C677" s="223"/>
      <c r="D677" s="231"/>
      <c r="E677" s="3"/>
      <c r="F677" s="3"/>
      <c r="G677" s="3"/>
      <c r="H677" s="3"/>
      <c r="J677" s="226"/>
      <c r="K677" s="3"/>
      <c r="L677" s="3"/>
      <c r="O677" s="227"/>
      <c r="Q677" s="94"/>
      <c r="R677" s="94"/>
      <c r="S677" s="94"/>
      <c r="T677" s="94"/>
    </row>
    <row r="678" ht="15.75" customHeight="1">
      <c r="A678" s="204"/>
      <c r="B678" s="222"/>
      <c r="C678" s="223"/>
      <c r="D678" s="231"/>
      <c r="E678" s="3"/>
      <c r="F678" s="3"/>
      <c r="G678" s="3"/>
      <c r="H678" s="3"/>
      <c r="J678" s="226"/>
      <c r="K678" s="3"/>
      <c r="L678" s="3"/>
      <c r="O678" s="227"/>
      <c r="Q678" s="94"/>
      <c r="R678" s="94"/>
      <c r="S678" s="94"/>
      <c r="T678" s="94"/>
    </row>
    <row r="679" ht="15.75" customHeight="1">
      <c r="A679" s="204"/>
      <c r="B679" s="222"/>
      <c r="C679" s="223"/>
      <c r="D679" s="231"/>
      <c r="E679" s="3"/>
      <c r="F679" s="3"/>
      <c r="G679" s="3"/>
      <c r="H679" s="3"/>
      <c r="J679" s="226"/>
      <c r="K679" s="3"/>
      <c r="L679" s="3"/>
      <c r="O679" s="227"/>
      <c r="Q679" s="94"/>
      <c r="R679" s="94"/>
      <c r="S679" s="94"/>
      <c r="T679" s="94"/>
    </row>
    <row r="680" ht="15.75" customHeight="1">
      <c r="A680" s="204"/>
      <c r="B680" s="222"/>
      <c r="C680" s="223"/>
      <c r="D680" s="231"/>
      <c r="E680" s="3"/>
      <c r="F680" s="3"/>
      <c r="G680" s="3"/>
      <c r="H680" s="3"/>
      <c r="J680" s="226"/>
      <c r="K680" s="3"/>
      <c r="L680" s="3"/>
      <c r="O680" s="227"/>
      <c r="Q680" s="94"/>
      <c r="R680" s="94"/>
      <c r="S680" s="94"/>
      <c r="T680" s="94"/>
    </row>
    <row r="681" ht="15.75" customHeight="1">
      <c r="A681" s="204"/>
      <c r="B681" s="222"/>
      <c r="C681" s="223"/>
      <c r="D681" s="231"/>
      <c r="E681" s="3"/>
      <c r="F681" s="3"/>
      <c r="G681" s="3"/>
      <c r="H681" s="3"/>
      <c r="J681" s="226"/>
      <c r="K681" s="3"/>
      <c r="L681" s="3"/>
      <c r="O681" s="227"/>
      <c r="Q681" s="94"/>
      <c r="R681" s="94"/>
      <c r="S681" s="94"/>
      <c r="T681" s="94"/>
    </row>
    <row r="682" ht="15.75" customHeight="1">
      <c r="A682" s="204"/>
      <c r="B682" s="222"/>
      <c r="C682" s="223"/>
      <c r="D682" s="231"/>
      <c r="E682" s="3"/>
      <c r="F682" s="3"/>
      <c r="G682" s="3"/>
      <c r="H682" s="3"/>
      <c r="J682" s="226"/>
      <c r="K682" s="3"/>
      <c r="L682" s="3"/>
      <c r="O682" s="227"/>
      <c r="Q682" s="94"/>
      <c r="R682" s="94"/>
      <c r="S682" s="94"/>
      <c r="T682" s="94"/>
    </row>
    <row r="683" ht="15.75" customHeight="1">
      <c r="A683" s="204"/>
      <c r="B683" s="222"/>
      <c r="C683" s="223"/>
      <c r="D683" s="231"/>
      <c r="E683" s="3"/>
      <c r="F683" s="3"/>
      <c r="G683" s="3"/>
      <c r="H683" s="3"/>
      <c r="J683" s="226"/>
      <c r="K683" s="3"/>
      <c r="L683" s="3"/>
      <c r="O683" s="227"/>
      <c r="Q683" s="94"/>
      <c r="R683" s="94"/>
      <c r="S683" s="94"/>
      <c r="T683" s="94"/>
    </row>
    <row r="684" ht="15.75" customHeight="1">
      <c r="A684" s="204"/>
      <c r="B684" s="222"/>
      <c r="C684" s="223"/>
      <c r="D684" s="231"/>
      <c r="E684" s="3"/>
      <c r="F684" s="3"/>
      <c r="G684" s="3"/>
      <c r="H684" s="3"/>
      <c r="J684" s="226"/>
      <c r="K684" s="3"/>
      <c r="L684" s="3"/>
      <c r="O684" s="227"/>
      <c r="Q684" s="94"/>
      <c r="R684" s="94"/>
      <c r="S684" s="94"/>
      <c r="T684" s="94"/>
    </row>
    <row r="685" ht="15.75" customHeight="1">
      <c r="A685" s="204"/>
      <c r="B685" s="222"/>
      <c r="C685" s="223"/>
      <c r="D685" s="231"/>
      <c r="E685" s="3"/>
      <c r="F685" s="3"/>
      <c r="G685" s="3"/>
      <c r="H685" s="3"/>
      <c r="J685" s="226"/>
      <c r="K685" s="3"/>
      <c r="L685" s="3"/>
      <c r="O685" s="227"/>
      <c r="Q685" s="94"/>
      <c r="R685" s="94"/>
      <c r="S685" s="94"/>
      <c r="T685" s="94"/>
    </row>
    <row r="686" ht="15.75" customHeight="1">
      <c r="A686" s="204"/>
      <c r="B686" s="222"/>
      <c r="C686" s="223"/>
      <c r="D686" s="231"/>
      <c r="E686" s="3"/>
      <c r="F686" s="3"/>
      <c r="G686" s="3"/>
      <c r="H686" s="3"/>
      <c r="J686" s="226"/>
      <c r="K686" s="3"/>
      <c r="L686" s="3"/>
      <c r="O686" s="227"/>
      <c r="Q686" s="94"/>
      <c r="R686" s="94"/>
      <c r="S686" s="94"/>
      <c r="T686" s="94"/>
    </row>
    <row r="687" ht="15.75" customHeight="1">
      <c r="A687" s="204"/>
      <c r="B687" s="222"/>
      <c r="C687" s="223"/>
      <c r="D687" s="231"/>
      <c r="E687" s="3"/>
      <c r="F687" s="3"/>
      <c r="G687" s="3"/>
      <c r="H687" s="3"/>
      <c r="J687" s="226"/>
      <c r="K687" s="3"/>
      <c r="L687" s="3"/>
      <c r="O687" s="227"/>
      <c r="Q687" s="94"/>
      <c r="R687" s="94"/>
      <c r="S687" s="94"/>
      <c r="T687" s="94"/>
    </row>
    <row r="688" ht="15.75" customHeight="1">
      <c r="A688" s="204"/>
      <c r="B688" s="222"/>
      <c r="C688" s="223"/>
      <c r="D688" s="231"/>
      <c r="E688" s="3"/>
      <c r="F688" s="3"/>
      <c r="G688" s="3"/>
      <c r="H688" s="3"/>
      <c r="J688" s="226"/>
      <c r="K688" s="3"/>
      <c r="L688" s="3"/>
      <c r="O688" s="227"/>
      <c r="Q688" s="94"/>
      <c r="R688" s="94"/>
      <c r="S688" s="94"/>
      <c r="T688" s="94"/>
    </row>
    <row r="689" ht="15.75" customHeight="1">
      <c r="A689" s="204"/>
      <c r="B689" s="222"/>
      <c r="C689" s="223"/>
      <c r="D689" s="231"/>
      <c r="E689" s="3"/>
      <c r="F689" s="3"/>
      <c r="G689" s="3"/>
      <c r="H689" s="3"/>
      <c r="J689" s="226"/>
      <c r="K689" s="3"/>
      <c r="L689" s="3"/>
      <c r="O689" s="227"/>
      <c r="Q689" s="94"/>
      <c r="R689" s="94"/>
      <c r="S689" s="94"/>
      <c r="T689" s="94"/>
    </row>
    <row r="690" ht="15.75" customHeight="1">
      <c r="A690" s="204"/>
      <c r="B690" s="222"/>
      <c r="C690" s="223"/>
      <c r="D690" s="231"/>
      <c r="E690" s="3"/>
      <c r="F690" s="3"/>
      <c r="G690" s="3"/>
      <c r="H690" s="3"/>
      <c r="J690" s="226"/>
      <c r="K690" s="3"/>
      <c r="L690" s="3"/>
      <c r="O690" s="227"/>
      <c r="Q690" s="94"/>
      <c r="R690" s="94"/>
      <c r="S690" s="94"/>
      <c r="T690" s="94"/>
    </row>
    <row r="691" ht="15.75" customHeight="1">
      <c r="A691" s="204"/>
      <c r="B691" s="222"/>
      <c r="C691" s="223"/>
      <c r="D691" s="231"/>
      <c r="E691" s="3"/>
      <c r="F691" s="3"/>
      <c r="G691" s="3"/>
      <c r="H691" s="3"/>
      <c r="J691" s="226"/>
      <c r="K691" s="3"/>
      <c r="L691" s="3"/>
      <c r="O691" s="227"/>
      <c r="Q691" s="94"/>
      <c r="R691" s="94"/>
      <c r="S691" s="94"/>
      <c r="T691" s="94"/>
    </row>
    <row r="692" ht="15.75" customHeight="1">
      <c r="A692" s="204"/>
      <c r="B692" s="222"/>
      <c r="C692" s="223"/>
      <c r="D692" s="231"/>
      <c r="E692" s="3"/>
      <c r="F692" s="3"/>
      <c r="G692" s="3"/>
      <c r="H692" s="3"/>
      <c r="J692" s="226"/>
      <c r="K692" s="3"/>
      <c r="L692" s="3"/>
      <c r="O692" s="227"/>
      <c r="Q692" s="94"/>
      <c r="R692" s="94"/>
      <c r="S692" s="94"/>
      <c r="T692" s="94"/>
    </row>
    <row r="693" ht="15.75" customHeight="1">
      <c r="A693" s="204"/>
      <c r="B693" s="222"/>
      <c r="C693" s="223"/>
      <c r="D693" s="231"/>
      <c r="E693" s="3"/>
      <c r="F693" s="3"/>
      <c r="G693" s="3"/>
      <c r="H693" s="3"/>
      <c r="J693" s="226"/>
      <c r="K693" s="3"/>
      <c r="L693" s="3"/>
      <c r="O693" s="227"/>
      <c r="Q693" s="94"/>
      <c r="R693" s="94"/>
      <c r="S693" s="94"/>
      <c r="T693" s="94"/>
    </row>
    <row r="694" ht="15.75" customHeight="1">
      <c r="A694" s="204"/>
      <c r="B694" s="222"/>
      <c r="C694" s="223"/>
      <c r="D694" s="231"/>
      <c r="E694" s="3"/>
      <c r="F694" s="3"/>
      <c r="G694" s="3"/>
      <c r="H694" s="3"/>
      <c r="J694" s="226"/>
      <c r="K694" s="3"/>
      <c r="L694" s="3"/>
      <c r="O694" s="227"/>
      <c r="Q694" s="94"/>
      <c r="R694" s="94"/>
      <c r="S694" s="94"/>
      <c r="T694" s="94"/>
    </row>
    <row r="695" ht="15.75" customHeight="1">
      <c r="A695" s="204"/>
      <c r="B695" s="222"/>
      <c r="C695" s="223"/>
      <c r="D695" s="231"/>
      <c r="E695" s="3"/>
      <c r="F695" s="3"/>
      <c r="G695" s="3"/>
      <c r="H695" s="3"/>
      <c r="J695" s="226"/>
      <c r="K695" s="3"/>
      <c r="L695" s="3"/>
      <c r="O695" s="227"/>
      <c r="Q695" s="94"/>
      <c r="R695" s="94"/>
      <c r="S695" s="94"/>
      <c r="T695" s="94"/>
    </row>
    <row r="696" ht="15.75" customHeight="1">
      <c r="A696" s="204"/>
      <c r="B696" s="222"/>
      <c r="C696" s="223"/>
      <c r="D696" s="231"/>
      <c r="E696" s="3"/>
      <c r="F696" s="3"/>
      <c r="G696" s="3"/>
      <c r="H696" s="3"/>
      <c r="J696" s="226"/>
      <c r="K696" s="3"/>
      <c r="L696" s="3"/>
      <c r="O696" s="227"/>
      <c r="Q696" s="94"/>
      <c r="R696" s="94"/>
      <c r="S696" s="94"/>
      <c r="T696" s="94"/>
    </row>
    <row r="697" ht="15.75" customHeight="1">
      <c r="A697" s="204"/>
      <c r="B697" s="222"/>
      <c r="C697" s="223"/>
      <c r="D697" s="231"/>
      <c r="E697" s="3"/>
      <c r="F697" s="3"/>
      <c r="G697" s="3"/>
      <c r="H697" s="3"/>
      <c r="J697" s="226"/>
      <c r="K697" s="3"/>
      <c r="L697" s="3"/>
      <c r="O697" s="227"/>
      <c r="Q697" s="94"/>
      <c r="R697" s="94"/>
      <c r="S697" s="94"/>
      <c r="T697" s="94"/>
    </row>
    <row r="698" ht="15.75" customHeight="1">
      <c r="A698" s="204"/>
      <c r="B698" s="222"/>
      <c r="C698" s="223"/>
      <c r="D698" s="231"/>
      <c r="E698" s="3"/>
      <c r="F698" s="3"/>
      <c r="G698" s="3"/>
      <c r="H698" s="3"/>
      <c r="J698" s="226"/>
      <c r="K698" s="3"/>
      <c r="L698" s="3"/>
      <c r="O698" s="227"/>
      <c r="Q698" s="94"/>
      <c r="R698" s="94"/>
      <c r="S698" s="94"/>
      <c r="T698" s="94"/>
    </row>
    <row r="699" ht="15.75" customHeight="1">
      <c r="A699" s="204"/>
      <c r="B699" s="222"/>
      <c r="C699" s="223"/>
      <c r="D699" s="231"/>
      <c r="E699" s="3"/>
      <c r="F699" s="3"/>
      <c r="G699" s="3"/>
      <c r="H699" s="3"/>
      <c r="J699" s="226"/>
      <c r="K699" s="3"/>
      <c r="L699" s="3"/>
      <c r="O699" s="227"/>
      <c r="Q699" s="94"/>
      <c r="R699" s="94"/>
      <c r="S699" s="94"/>
      <c r="T699" s="94"/>
    </row>
    <row r="700" ht="15.75" customHeight="1">
      <c r="A700" s="204"/>
      <c r="B700" s="222"/>
      <c r="C700" s="223"/>
      <c r="D700" s="231"/>
      <c r="E700" s="3"/>
      <c r="F700" s="3"/>
      <c r="G700" s="3"/>
      <c r="H700" s="3"/>
      <c r="J700" s="226"/>
      <c r="K700" s="3"/>
      <c r="L700" s="3"/>
      <c r="O700" s="227"/>
      <c r="Q700" s="94"/>
      <c r="R700" s="94"/>
      <c r="S700" s="94"/>
      <c r="T700" s="94"/>
    </row>
    <row r="701" ht="15.75" customHeight="1">
      <c r="A701" s="204"/>
      <c r="B701" s="222"/>
      <c r="C701" s="223"/>
      <c r="D701" s="231"/>
      <c r="E701" s="3"/>
      <c r="F701" s="3"/>
      <c r="G701" s="3"/>
      <c r="H701" s="3"/>
      <c r="J701" s="226"/>
      <c r="K701" s="3"/>
      <c r="L701" s="3"/>
      <c r="O701" s="227"/>
      <c r="Q701" s="94"/>
      <c r="R701" s="94"/>
      <c r="S701" s="94"/>
      <c r="T701" s="94"/>
    </row>
    <row r="702" ht="15.75" customHeight="1">
      <c r="A702" s="204"/>
      <c r="B702" s="222"/>
      <c r="C702" s="223"/>
      <c r="D702" s="231"/>
      <c r="E702" s="3"/>
      <c r="F702" s="3"/>
      <c r="G702" s="3"/>
      <c r="H702" s="3"/>
      <c r="J702" s="226"/>
      <c r="K702" s="3"/>
      <c r="L702" s="3"/>
      <c r="O702" s="227"/>
      <c r="Q702" s="94"/>
      <c r="R702" s="94"/>
      <c r="S702" s="94"/>
      <c r="T702" s="94"/>
    </row>
    <row r="703" ht="15.75" customHeight="1">
      <c r="A703" s="204"/>
      <c r="B703" s="222"/>
      <c r="C703" s="223"/>
      <c r="D703" s="231"/>
      <c r="E703" s="3"/>
      <c r="F703" s="3"/>
      <c r="G703" s="3"/>
      <c r="H703" s="3"/>
      <c r="J703" s="226"/>
      <c r="K703" s="3"/>
      <c r="L703" s="3"/>
      <c r="O703" s="227"/>
      <c r="Q703" s="94"/>
      <c r="R703" s="94"/>
      <c r="S703" s="94"/>
      <c r="T703" s="94"/>
    </row>
    <row r="704" ht="15.75" customHeight="1">
      <c r="A704" s="204"/>
      <c r="B704" s="222"/>
      <c r="C704" s="223"/>
      <c r="D704" s="231"/>
      <c r="E704" s="3"/>
      <c r="F704" s="3"/>
      <c r="G704" s="3"/>
      <c r="H704" s="3"/>
      <c r="J704" s="226"/>
      <c r="K704" s="3"/>
      <c r="L704" s="3"/>
      <c r="O704" s="227"/>
      <c r="Q704" s="94"/>
      <c r="R704" s="94"/>
      <c r="S704" s="94"/>
      <c r="T704" s="94"/>
    </row>
    <row r="705" ht="15.75" customHeight="1">
      <c r="A705" s="204"/>
      <c r="B705" s="222"/>
      <c r="C705" s="223"/>
      <c r="D705" s="231"/>
      <c r="E705" s="3"/>
      <c r="F705" s="3"/>
      <c r="G705" s="3"/>
      <c r="H705" s="3"/>
      <c r="J705" s="226"/>
      <c r="K705" s="3"/>
      <c r="L705" s="3"/>
      <c r="O705" s="227"/>
      <c r="Q705" s="94"/>
      <c r="R705" s="94"/>
      <c r="S705" s="94"/>
      <c r="T705" s="94"/>
    </row>
    <row r="706" ht="15.75" customHeight="1">
      <c r="A706" s="204"/>
      <c r="B706" s="222"/>
      <c r="C706" s="223"/>
      <c r="D706" s="231"/>
      <c r="E706" s="3"/>
      <c r="F706" s="3"/>
      <c r="G706" s="3"/>
      <c r="H706" s="3"/>
      <c r="J706" s="226"/>
      <c r="K706" s="3"/>
      <c r="L706" s="3"/>
      <c r="O706" s="227"/>
      <c r="Q706" s="94"/>
      <c r="R706" s="94"/>
      <c r="S706" s="94"/>
      <c r="T706" s="94"/>
    </row>
    <row r="707" ht="15.75" customHeight="1">
      <c r="A707" s="204"/>
      <c r="B707" s="222"/>
      <c r="C707" s="223"/>
      <c r="D707" s="231"/>
      <c r="E707" s="3"/>
      <c r="F707" s="3"/>
      <c r="G707" s="3"/>
      <c r="H707" s="3"/>
      <c r="J707" s="226"/>
      <c r="K707" s="3"/>
      <c r="L707" s="3"/>
      <c r="O707" s="227"/>
      <c r="Q707" s="94"/>
      <c r="R707" s="94"/>
      <c r="S707" s="94"/>
      <c r="T707" s="94"/>
    </row>
    <row r="708" ht="15.75" customHeight="1">
      <c r="A708" s="204"/>
      <c r="B708" s="222"/>
      <c r="C708" s="223"/>
      <c r="D708" s="231"/>
      <c r="E708" s="3"/>
      <c r="F708" s="3"/>
      <c r="G708" s="3"/>
      <c r="H708" s="3"/>
      <c r="J708" s="226"/>
      <c r="K708" s="3"/>
      <c r="L708" s="3"/>
      <c r="O708" s="227"/>
      <c r="Q708" s="94"/>
      <c r="R708" s="94"/>
      <c r="S708" s="94"/>
      <c r="T708" s="94"/>
    </row>
    <row r="709" ht="15.75" customHeight="1">
      <c r="A709" s="204"/>
      <c r="B709" s="222"/>
      <c r="C709" s="223"/>
      <c r="D709" s="231"/>
      <c r="E709" s="3"/>
      <c r="F709" s="3"/>
      <c r="G709" s="3"/>
      <c r="H709" s="3"/>
      <c r="J709" s="226"/>
      <c r="K709" s="3"/>
      <c r="L709" s="3"/>
      <c r="O709" s="227"/>
      <c r="Q709" s="94"/>
      <c r="R709" s="94"/>
      <c r="S709" s="94"/>
      <c r="T709" s="94"/>
    </row>
    <row r="710" ht="15.75" customHeight="1">
      <c r="A710" s="204"/>
      <c r="B710" s="222"/>
      <c r="C710" s="223"/>
      <c r="D710" s="231"/>
      <c r="E710" s="3"/>
      <c r="F710" s="3"/>
      <c r="G710" s="3"/>
      <c r="H710" s="3"/>
      <c r="J710" s="226"/>
      <c r="K710" s="3"/>
      <c r="L710" s="3"/>
      <c r="O710" s="227"/>
      <c r="Q710" s="94"/>
      <c r="R710" s="94"/>
      <c r="S710" s="94"/>
      <c r="T710" s="94"/>
    </row>
    <row r="711" ht="15.75" customHeight="1">
      <c r="A711" s="204"/>
      <c r="B711" s="222"/>
      <c r="C711" s="223"/>
      <c r="D711" s="231"/>
      <c r="E711" s="3"/>
      <c r="F711" s="3"/>
      <c r="G711" s="3"/>
      <c r="H711" s="3"/>
      <c r="J711" s="226"/>
      <c r="K711" s="3"/>
      <c r="L711" s="3"/>
      <c r="O711" s="227"/>
      <c r="Q711" s="94"/>
      <c r="R711" s="94"/>
      <c r="S711" s="94"/>
      <c r="T711" s="94"/>
    </row>
    <row r="712" ht="15.75" customHeight="1">
      <c r="A712" s="204"/>
      <c r="B712" s="222"/>
      <c r="C712" s="223"/>
      <c r="D712" s="231"/>
      <c r="E712" s="3"/>
      <c r="F712" s="3"/>
      <c r="G712" s="3"/>
      <c r="H712" s="3"/>
      <c r="J712" s="226"/>
      <c r="K712" s="3"/>
      <c r="L712" s="3"/>
      <c r="O712" s="227"/>
      <c r="Q712" s="94"/>
      <c r="R712" s="94"/>
      <c r="S712" s="94"/>
      <c r="T712" s="94"/>
    </row>
    <row r="713" ht="15.75" customHeight="1">
      <c r="A713" s="204"/>
      <c r="B713" s="222"/>
      <c r="C713" s="223"/>
      <c r="D713" s="231"/>
      <c r="E713" s="3"/>
      <c r="F713" s="3"/>
      <c r="G713" s="3"/>
      <c r="H713" s="3"/>
      <c r="J713" s="226"/>
      <c r="K713" s="3"/>
      <c r="L713" s="3"/>
      <c r="O713" s="227"/>
      <c r="Q713" s="94"/>
      <c r="R713" s="94"/>
      <c r="S713" s="94"/>
      <c r="T713" s="94"/>
    </row>
    <row r="714" ht="15.75" customHeight="1">
      <c r="A714" s="204"/>
      <c r="B714" s="222"/>
      <c r="C714" s="223"/>
      <c r="D714" s="231"/>
      <c r="E714" s="3"/>
      <c r="F714" s="3"/>
      <c r="G714" s="3"/>
      <c r="H714" s="3"/>
      <c r="J714" s="226"/>
      <c r="K714" s="3"/>
      <c r="L714" s="3"/>
      <c r="O714" s="227"/>
      <c r="Q714" s="94"/>
      <c r="R714" s="94"/>
      <c r="S714" s="94"/>
      <c r="T714" s="94"/>
    </row>
    <row r="715" ht="15.75" customHeight="1">
      <c r="A715" s="204"/>
      <c r="B715" s="222"/>
      <c r="C715" s="223"/>
      <c r="D715" s="231"/>
      <c r="E715" s="3"/>
      <c r="F715" s="3"/>
      <c r="G715" s="3"/>
      <c r="H715" s="3"/>
      <c r="J715" s="226"/>
      <c r="K715" s="3"/>
      <c r="L715" s="3"/>
      <c r="O715" s="227"/>
      <c r="Q715" s="94"/>
      <c r="R715" s="94"/>
      <c r="S715" s="94"/>
      <c r="T715" s="94"/>
    </row>
    <row r="716" ht="15.75" customHeight="1">
      <c r="A716" s="204"/>
      <c r="B716" s="222"/>
      <c r="C716" s="223"/>
      <c r="D716" s="231"/>
      <c r="E716" s="3"/>
      <c r="F716" s="3"/>
      <c r="G716" s="3"/>
      <c r="H716" s="3"/>
      <c r="J716" s="226"/>
      <c r="K716" s="3"/>
      <c r="L716" s="3"/>
      <c r="O716" s="227"/>
      <c r="Q716" s="94"/>
      <c r="R716" s="94"/>
      <c r="S716" s="94"/>
      <c r="T716" s="94"/>
    </row>
    <row r="717" ht="15.75" customHeight="1">
      <c r="A717" s="204"/>
      <c r="B717" s="222"/>
      <c r="C717" s="223"/>
      <c r="D717" s="231"/>
      <c r="E717" s="3"/>
      <c r="F717" s="3"/>
      <c r="G717" s="3"/>
      <c r="H717" s="3"/>
      <c r="J717" s="226"/>
      <c r="K717" s="3"/>
      <c r="L717" s="3"/>
      <c r="O717" s="227"/>
      <c r="Q717" s="94"/>
      <c r="R717" s="94"/>
      <c r="S717" s="94"/>
      <c r="T717" s="94"/>
    </row>
    <row r="718" ht="15.75" customHeight="1">
      <c r="A718" s="204"/>
      <c r="B718" s="222"/>
      <c r="C718" s="223"/>
      <c r="D718" s="231"/>
      <c r="E718" s="3"/>
      <c r="F718" s="3"/>
      <c r="G718" s="3"/>
      <c r="H718" s="3"/>
      <c r="J718" s="226"/>
      <c r="K718" s="3"/>
      <c r="L718" s="3"/>
      <c r="O718" s="227"/>
      <c r="Q718" s="94"/>
      <c r="R718" s="94"/>
      <c r="S718" s="94"/>
      <c r="T718" s="94"/>
    </row>
    <row r="719" ht="15.75" customHeight="1">
      <c r="A719" s="204"/>
      <c r="B719" s="222"/>
      <c r="C719" s="223"/>
      <c r="D719" s="231"/>
      <c r="E719" s="3"/>
      <c r="F719" s="3"/>
      <c r="G719" s="3"/>
      <c r="H719" s="3"/>
      <c r="J719" s="226"/>
      <c r="K719" s="3"/>
      <c r="L719" s="3"/>
      <c r="O719" s="227"/>
      <c r="Q719" s="94"/>
      <c r="R719" s="94"/>
      <c r="S719" s="94"/>
      <c r="T719" s="94"/>
    </row>
    <row r="720" ht="15.75" customHeight="1">
      <c r="A720" s="204"/>
      <c r="B720" s="222"/>
      <c r="C720" s="223"/>
      <c r="D720" s="231"/>
      <c r="E720" s="3"/>
      <c r="F720" s="3"/>
      <c r="G720" s="3"/>
      <c r="H720" s="3"/>
      <c r="J720" s="226"/>
      <c r="K720" s="3"/>
      <c r="L720" s="3"/>
      <c r="O720" s="227"/>
      <c r="Q720" s="94"/>
      <c r="R720" s="94"/>
      <c r="S720" s="94"/>
      <c r="T720" s="94"/>
    </row>
    <row r="721" ht="15.75" customHeight="1">
      <c r="A721" s="204"/>
      <c r="B721" s="222"/>
      <c r="C721" s="223"/>
      <c r="D721" s="231"/>
      <c r="E721" s="3"/>
      <c r="F721" s="3"/>
      <c r="G721" s="3"/>
      <c r="H721" s="3"/>
      <c r="J721" s="226"/>
      <c r="K721" s="3"/>
      <c r="L721" s="3"/>
      <c r="O721" s="227"/>
      <c r="Q721" s="94"/>
      <c r="R721" s="94"/>
      <c r="S721" s="94"/>
      <c r="T721" s="94"/>
    </row>
    <row r="722" ht="15.75" customHeight="1">
      <c r="A722" s="204"/>
      <c r="B722" s="222"/>
      <c r="C722" s="223"/>
      <c r="D722" s="231"/>
      <c r="E722" s="3"/>
      <c r="F722" s="3"/>
      <c r="G722" s="3"/>
      <c r="H722" s="3"/>
      <c r="J722" s="226"/>
      <c r="K722" s="3"/>
      <c r="L722" s="3"/>
      <c r="O722" s="227"/>
      <c r="Q722" s="94"/>
      <c r="R722" s="94"/>
      <c r="S722" s="94"/>
      <c r="T722" s="94"/>
    </row>
    <row r="723" ht="15.75" customHeight="1">
      <c r="A723" s="204"/>
      <c r="B723" s="222"/>
      <c r="C723" s="223"/>
      <c r="D723" s="231"/>
      <c r="E723" s="3"/>
      <c r="F723" s="3"/>
      <c r="G723" s="3"/>
      <c r="H723" s="3"/>
      <c r="J723" s="226"/>
      <c r="K723" s="3"/>
      <c r="L723" s="3"/>
      <c r="O723" s="227"/>
      <c r="Q723" s="94"/>
      <c r="R723" s="94"/>
      <c r="S723" s="94"/>
      <c r="T723" s="94"/>
    </row>
    <row r="724" ht="15.75" customHeight="1">
      <c r="A724" s="204"/>
      <c r="B724" s="222"/>
      <c r="C724" s="223"/>
      <c r="D724" s="231"/>
      <c r="E724" s="3"/>
      <c r="F724" s="3"/>
      <c r="G724" s="3"/>
      <c r="H724" s="3"/>
      <c r="J724" s="226"/>
      <c r="K724" s="3"/>
      <c r="L724" s="3"/>
      <c r="O724" s="227"/>
      <c r="Q724" s="94"/>
      <c r="R724" s="94"/>
      <c r="S724" s="94"/>
      <c r="T724" s="94"/>
    </row>
    <row r="725" ht="15.75" customHeight="1">
      <c r="A725" s="204"/>
      <c r="B725" s="222"/>
      <c r="C725" s="223"/>
      <c r="D725" s="231"/>
      <c r="E725" s="3"/>
      <c r="F725" s="3"/>
      <c r="G725" s="3"/>
      <c r="H725" s="3"/>
      <c r="J725" s="226"/>
      <c r="K725" s="3"/>
      <c r="L725" s="3"/>
      <c r="O725" s="227"/>
      <c r="Q725" s="94"/>
      <c r="R725" s="94"/>
      <c r="S725" s="94"/>
      <c r="T725" s="94"/>
    </row>
    <row r="726" ht="15.75" customHeight="1">
      <c r="A726" s="204"/>
      <c r="B726" s="222"/>
      <c r="C726" s="223"/>
      <c r="D726" s="231"/>
      <c r="E726" s="3"/>
      <c r="F726" s="3"/>
      <c r="G726" s="3"/>
      <c r="H726" s="3"/>
      <c r="J726" s="226"/>
      <c r="K726" s="3"/>
      <c r="L726" s="3"/>
      <c r="O726" s="227"/>
      <c r="Q726" s="94"/>
      <c r="R726" s="94"/>
      <c r="S726" s="94"/>
      <c r="T726" s="94"/>
    </row>
    <row r="727" ht="15.75" customHeight="1">
      <c r="A727" s="204"/>
      <c r="B727" s="222"/>
      <c r="C727" s="223"/>
      <c r="D727" s="231"/>
      <c r="E727" s="3"/>
      <c r="F727" s="3"/>
      <c r="G727" s="3"/>
      <c r="H727" s="3"/>
      <c r="J727" s="226"/>
      <c r="K727" s="3"/>
      <c r="L727" s="3"/>
      <c r="O727" s="227"/>
      <c r="Q727" s="94"/>
      <c r="R727" s="94"/>
      <c r="S727" s="94"/>
      <c r="T727" s="94"/>
    </row>
    <row r="728" ht="15.75" customHeight="1">
      <c r="A728" s="204"/>
      <c r="B728" s="222"/>
      <c r="C728" s="223"/>
      <c r="D728" s="231"/>
      <c r="E728" s="3"/>
      <c r="F728" s="3"/>
      <c r="G728" s="3"/>
      <c r="H728" s="3"/>
      <c r="J728" s="226"/>
      <c r="K728" s="3"/>
      <c r="L728" s="3"/>
      <c r="O728" s="227"/>
      <c r="Q728" s="94"/>
      <c r="R728" s="94"/>
      <c r="S728" s="94"/>
      <c r="T728" s="94"/>
    </row>
    <row r="729" ht="15.75" customHeight="1">
      <c r="A729" s="204"/>
      <c r="B729" s="222"/>
      <c r="C729" s="223"/>
      <c r="D729" s="231"/>
      <c r="E729" s="3"/>
      <c r="F729" s="3"/>
      <c r="G729" s="3"/>
      <c r="H729" s="3"/>
      <c r="J729" s="226"/>
      <c r="K729" s="3"/>
      <c r="L729" s="3"/>
      <c r="O729" s="227"/>
      <c r="Q729" s="94"/>
      <c r="R729" s="94"/>
      <c r="S729" s="94"/>
      <c r="T729" s="94"/>
    </row>
    <row r="730" ht="15.75" customHeight="1">
      <c r="A730" s="204"/>
      <c r="B730" s="222"/>
      <c r="C730" s="223"/>
      <c r="D730" s="231"/>
      <c r="E730" s="3"/>
      <c r="F730" s="3"/>
      <c r="G730" s="3"/>
      <c r="H730" s="3"/>
      <c r="J730" s="226"/>
      <c r="K730" s="3"/>
      <c r="L730" s="3"/>
      <c r="O730" s="227"/>
      <c r="Q730" s="94"/>
      <c r="R730" s="94"/>
      <c r="S730" s="94"/>
      <c r="T730" s="94"/>
    </row>
    <row r="731" ht="15.75" customHeight="1">
      <c r="A731" s="204"/>
      <c r="B731" s="222"/>
      <c r="C731" s="223"/>
      <c r="D731" s="231"/>
      <c r="E731" s="3"/>
      <c r="F731" s="3"/>
      <c r="G731" s="3"/>
      <c r="H731" s="3"/>
      <c r="J731" s="226"/>
      <c r="K731" s="3"/>
      <c r="L731" s="3"/>
      <c r="O731" s="227"/>
      <c r="Q731" s="94"/>
      <c r="R731" s="94"/>
      <c r="S731" s="94"/>
      <c r="T731" s="94"/>
    </row>
    <row r="732" ht="15.75" customHeight="1">
      <c r="A732" s="204"/>
      <c r="B732" s="222"/>
      <c r="C732" s="223"/>
      <c r="D732" s="231"/>
      <c r="E732" s="3"/>
      <c r="F732" s="3"/>
      <c r="G732" s="3"/>
      <c r="H732" s="3"/>
      <c r="J732" s="226"/>
      <c r="K732" s="3"/>
      <c r="L732" s="3"/>
      <c r="O732" s="227"/>
      <c r="Q732" s="94"/>
      <c r="R732" s="94"/>
      <c r="S732" s="94"/>
      <c r="T732" s="94"/>
    </row>
    <row r="733" ht="15.75" customHeight="1">
      <c r="A733" s="204"/>
      <c r="B733" s="222"/>
      <c r="C733" s="223"/>
      <c r="D733" s="231"/>
      <c r="E733" s="3"/>
      <c r="F733" s="3"/>
      <c r="G733" s="3"/>
      <c r="H733" s="3"/>
      <c r="J733" s="226"/>
      <c r="K733" s="3"/>
      <c r="L733" s="3"/>
      <c r="O733" s="227"/>
      <c r="Q733" s="94"/>
      <c r="R733" s="94"/>
      <c r="S733" s="94"/>
      <c r="T733" s="94"/>
    </row>
    <row r="734" ht="15.75" customHeight="1">
      <c r="A734" s="204"/>
      <c r="B734" s="222"/>
      <c r="C734" s="223"/>
      <c r="D734" s="231"/>
      <c r="E734" s="3"/>
      <c r="F734" s="3"/>
      <c r="G734" s="3"/>
      <c r="H734" s="3"/>
      <c r="J734" s="226"/>
      <c r="K734" s="3"/>
      <c r="L734" s="3"/>
      <c r="O734" s="227"/>
      <c r="Q734" s="94"/>
      <c r="R734" s="94"/>
      <c r="S734" s="94"/>
      <c r="T734" s="94"/>
    </row>
    <row r="735" ht="15.75" customHeight="1">
      <c r="A735" s="204"/>
      <c r="B735" s="222"/>
      <c r="C735" s="223"/>
      <c r="D735" s="231"/>
      <c r="E735" s="3"/>
      <c r="F735" s="3"/>
      <c r="G735" s="3"/>
      <c r="H735" s="3"/>
      <c r="J735" s="226"/>
      <c r="K735" s="3"/>
      <c r="L735" s="3"/>
      <c r="O735" s="227"/>
      <c r="Q735" s="94"/>
      <c r="R735" s="94"/>
      <c r="S735" s="94"/>
      <c r="T735" s="94"/>
    </row>
    <row r="736" ht="15.75" customHeight="1">
      <c r="A736" s="204"/>
      <c r="B736" s="222"/>
      <c r="C736" s="223"/>
      <c r="D736" s="231"/>
      <c r="E736" s="3"/>
      <c r="F736" s="3"/>
      <c r="G736" s="3"/>
      <c r="H736" s="3"/>
      <c r="J736" s="226"/>
      <c r="K736" s="3"/>
      <c r="L736" s="3"/>
      <c r="O736" s="227"/>
      <c r="Q736" s="94"/>
      <c r="R736" s="94"/>
      <c r="S736" s="94"/>
      <c r="T736" s="94"/>
    </row>
    <row r="737" ht="15.75" customHeight="1">
      <c r="A737" s="204"/>
      <c r="B737" s="222"/>
      <c r="C737" s="223"/>
      <c r="D737" s="231"/>
      <c r="E737" s="3"/>
      <c r="F737" s="3"/>
      <c r="G737" s="3"/>
      <c r="H737" s="3"/>
      <c r="J737" s="226"/>
      <c r="K737" s="3"/>
      <c r="L737" s="3"/>
      <c r="O737" s="227"/>
      <c r="Q737" s="94"/>
      <c r="R737" s="94"/>
      <c r="S737" s="94"/>
      <c r="T737" s="94"/>
    </row>
    <row r="738" ht="15.75" customHeight="1">
      <c r="A738" s="204"/>
      <c r="B738" s="222"/>
      <c r="C738" s="223"/>
      <c r="D738" s="231"/>
      <c r="E738" s="3"/>
      <c r="F738" s="3"/>
      <c r="G738" s="3"/>
      <c r="H738" s="3"/>
      <c r="J738" s="226"/>
      <c r="K738" s="3"/>
      <c r="L738" s="3"/>
      <c r="O738" s="227"/>
      <c r="Q738" s="94"/>
      <c r="R738" s="94"/>
      <c r="S738" s="94"/>
      <c r="T738" s="94"/>
    </row>
    <row r="739" ht="15.75" customHeight="1">
      <c r="A739" s="204"/>
      <c r="B739" s="222"/>
      <c r="C739" s="223"/>
      <c r="D739" s="231"/>
      <c r="E739" s="3"/>
      <c r="F739" s="3"/>
      <c r="G739" s="3"/>
      <c r="H739" s="3"/>
      <c r="J739" s="226"/>
      <c r="K739" s="3"/>
      <c r="L739" s="3"/>
      <c r="O739" s="227"/>
      <c r="Q739" s="94"/>
      <c r="R739" s="94"/>
      <c r="S739" s="94"/>
      <c r="T739" s="94"/>
    </row>
    <row r="740" ht="15.75" customHeight="1">
      <c r="A740" s="204"/>
      <c r="B740" s="222"/>
      <c r="C740" s="223"/>
      <c r="D740" s="231"/>
      <c r="E740" s="3"/>
      <c r="F740" s="3"/>
      <c r="G740" s="3"/>
      <c r="H740" s="3"/>
      <c r="J740" s="226"/>
      <c r="K740" s="3"/>
      <c r="L740" s="3"/>
      <c r="O740" s="227"/>
      <c r="Q740" s="94"/>
      <c r="R740" s="94"/>
      <c r="S740" s="94"/>
      <c r="T740" s="94"/>
    </row>
    <row r="741" ht="15.75" customHeight="1">
      <c r="A741" s="204"/>
      <c r="B741" s="222"/>
      <c r="C741" s="223"/>
      <c r="D741" s="231"/>
      <c r="E741" s="3"/>
      <c r="F741" s="3"/>
      <c r="G741" s="3"/>
      <c r="H741" s="3"/>
      <c r="J741" s="226"/>
      <c r="K741" s="3"/>
      <c r="L741" s="3"/>
      <c r="O741" s="227"/>
      <c r="Q741" s="94"/>
      <c r="R741" s="94"/>
      <c r="S741" s="94"/>
      <c r="T741" s="94"/>
    </row>
    <row r="742" ht="15.75" customHeight="1">
      <c r="A742" s="204"/>
      <c r="B742" s="222"/>
      <c r="C742" s="223"/>
      <c r="D742" s="231"/>
      <c r="E742" s="3"/>
      <c r="F742" s="3"/>
      <c r="G742" s="3"/>
      <c r="H742" s="3"/>
      <c r="J742" s="226"/>
      <c r="K742" s="3"/>
      <c r="L742" s="3"/>
      <c r="O742" s="227"/>
      <c r="Q742" s="94"/>
      <c r="R742" s="94"/>
      <c r="S742" s="94"/>
      <c r="T742" s="94"/>
    </row>
    <row r="743" ht="15.75" customHeight="1">
      <c r="A743" s="204"/>
      <c r="B743" s="222"/>
      <c r="C743" s="223"/>
      <c r="D743" s="231"/>
      <c r="E743" s="3"/>
      <c r="F743" s="3"/>
      <c r="G743" s="3"/>
      <c r="H743" s="3"/>
      <c r="J743" s="226"/>
      <c r="K743" s="3"/>
      <c r="L743" s="3"/>
      <c r="O743" s="227"/>
      <c r="Q743" s="94"/>
      <c r="R743" s="94"/>
      <c r="S743" s="94"/>
      <c r="T743" s="94"/>
    </row>
    <row r="744" ht="15.75" customHeight="1">
      <c r="A744" s="204"/>
      <c r="B744" s="222"/>
      <c r="C744" s="223"/>
      <c r="D744" s="231"/>
      <c r="E744" s="3"/>
      <c r="F744" s="3"/>
      <c r="G744" s="3"/>
      <c r="H744" s="3"/>
      <c r="J744" s="226"/>
      <c r="K744" s="3"/>
      <c r="L744" s="3"/>
      <c r="O744" s="227"/>
      <c r="Q744" s="94"/>
      <c r="R744" s="94"/>
      <c r="S744" s="94"/>
      <c r="T744" s="94"/>
    </row>
    <row r="745" ht="15.75" customHeight="1">
      <c r="A745" s="204"/>
      <c r="B745" s="222"/>
      <c r="C745" s="223"/>
      <c r="D745" s="231"/>
      <c r="E745" s="3"/>
      <c r="F745" s="3"/>
      <c r="G745" s="3"/>
      <c r="H745" s="3"/>
      <c r="J745" s="226"/>
      <c r="K745" s="3"/>
      <c r="L745" s="3"/>
      <c r="O745" s="227"/>
      <c r="Q745" s="94"/>
      <c r="R745" s="94"/>
      <c r="S745" s="94"/>
      <c r="T745" s="94"/>
    </row>
    <row r="746" ht="15.75" customHeight="1">
      <c r="A746" s="204"/>
      <c r="B746" s="222"/>
      <c r="C746" s="223"/>
      <c r="D746" s="231"/>
      <c r="E746" s="3"/>
      <c r="F746" s="3"/>
      <c r="G746" s="3"/>
      <c r="H746" s="3"/>
      <c r="J746" s="226"/>
      <c r="K746" s="3"/>
      <c r="L746" s="3"/>
      <c r="O746" s="227"/>
      <c r="Q746" s="94"/>
      <c r="R746" s="94"/>
      <c r="S746" s="94"/>
      <c r="T746" s="94"/>
    </row>
    <row r="747" ht="15.75" customHeight="1">
      <c r="A747" s="204"/>
      <c r="B747" s="222"/>
      <c r="C747" s="223"/>
      <c r="D747" s="231"/>
      <c r="E747" s="3"/>
      <c r="F747" s="3"/>
      <c r="G747" s="3"/>
      <c r="H747" s="3"/>
      <c r="J747" s="226"/>
      <c r="K747" s="3"/>
      <c r="L747" s="3"/>
      <c r="O747" s="227"/>
      <c r="Q747" s="94"/>
      <c r="R747" s="94"/>
      <c r="S747" s="94"/>
      <c r="T747" s="94"/>
    </row>
    <row r="748" ht="15.75" customHeight="1">
      <c r="A748" s="204"/>
      <c r="B748" s="222"/>
      <c r="C748" s="223"/>
      <c r="D748" s="231"/>
      <c r="E748" s="3"/>
      <c r="F748" s="3"/>
      <c r="G748" s="3"/>
      <c r="H748" s="3"/>
      <c r="J748" s="226"/>
      <c r="K748" s="3"/>
      <c r="L748" s="3"/>
      <c r="O748" s="227"/>
      <c r="Q748" s="94"/>
      <c r="R748" s="94"/>
      <c r="S748" s="94"/>
      <c r="T748" s="94"/>
    </row>
    <row r="749" ht="15.75" customHeight="1">
      <c r="A749" s="204"/>
      <c r="B749" s="222"/>
      <c r="C749" s="223"/>
      <c r="D749" s="231"/>
      <c r="E749" s="3"/>
      <c r="F749" s="3"/>
      <c r="G749" s="3"/>
      <c r="H749" s="3"/>
      <c r="J749" s="226"/>
      <c r="K749" s="3"/>
      <c r="L749" s="3"/>
      <c r="O749" s="227"/>
      <c r="Q749" s="94"/>
      <c r="R749" s="94"/>
      <c r="S749" s="94"/>
      <c r="T749" s="94"/>
    </row>
    <row r="750" ht="15.75" customHeight="1">
      <c r="A750" s="204"/>
      <c r="B750" s="222"/>
      <c r="C750" s="223"/>
      <c r="D750" s="231"/>
      <c r="E750" s="3"/>
      <c r="F750" s="3"/>
      <c r="G750" s="3"/>
      <c r="H750" s="3"/>
      <c r="J750" s="226"/>
      <c r="K750" s="3"/>
      <c r="L750" s="3"/>
      <c r="O750" s="227"/>
      <c r="Q750" s="94"/>
      <c r="R750" s="94"/>
      <c r="S750" s="94"/>
      <c r="T750" s="94"/>
    </row>
    <row r="751" ht="15.75" customHeight="1">
      <c r="A751" s="204"/>
      <c r="B751" s="222"/>
      <c r="C751" s="223"/>
      <c r="D751" s="231"/>
      <c r="E751" s="3"/>
      <c r="F751" s="3"/>
      <c r="G751" s="3"/>
      <c r="H751" s="3"/>
      <c r="J751" s="226"/>
      <c r="K751" s="3"/>
      <c r="L751" s="3"/>
      <c r="O751" s="227"/>
      <c r="Q751" s="94"/>
      <c r="R751" s="94"/>
      <c r="S751" s="94"/>
      <c r="T751" s="94"/>
    </row>
    <row r="752" ht="15.75" customHeight="1">
      <c r="A752" s="204"/>
      <c r="B752" s="222"/>
      <c r="C752" s="223"/>
      <c r="D752" s="231"/>
      <c r="E752" s="3"/>
      <c r="F752" s="3"/>
      <c r="G752" s="3"/>
      <c r="H752" s="3"/>
      <c r="J752" s="226"/>
      <c r="K752" s="3"/>
      <c r="L752" s="3"/>
      <c r="O752" s="227"/>
      <c r="Q752" s="94"/>
      <c r="R752" s="94"/>
      <c r="S752" s="94"/>
      <c r="T752" s="94"/>
    </row>
    <row r="753" ht="15.75" customHeight="1">
      <c r="A753" s="204"/>
      <c r="B753" s="222"/>
      <c r="C753" s="223"/>
      <c r="D753" s="231"/>
      <c r="E753" s="3"/>
      <c r="F753" s="3"/>
      <c r="G753" s="3"/>
      <c r="H753" s="3"/>
      <c r="J753" s="226"/>
      <c r="K753" s="3"/>
      <c r="L753" s="3"/>
      <c r="O753" s="227"/>
      <c r="Q753" s="94"/>
      <c r="R753" s="94"/>
      <c r="S753" s="94"/>
      <c r="T753" s="94"/>
    </row>
    <row r="754" ht="15.75" customHeight="1">
      <c r="A754" s="204"/>
      <c r="B754" s="222"/>
      <c r="C754" s="223"/>
      <c r="D754" s="231"/>
      <c r="E754" s="3"/>
      <c r="F754" s="3"/>
      <c r="G754" s="3"/>
      <c r="H754" s="3"/>
      <c r="J754" s="226"/>
      <c r="K754" s="3"/>
      <c r="L754" s="3"/>
      <c r="O754" s="227"/>
      <c r="Q754" s="94"/>
      <c r="R754" s="94"/>
      <c r="S754" s="94"/>
      <c r="T754" s="94"/>
    </row>
    <row r="755" ht="15.75" customHeight="1">
      <c r="A755" s="204"/>
      <c r="B755" s="222"/>
      <c r="C755" s="223"/>
      <c r="D755" s="231"/>
      <c r="E755" s="3"/>
      <c r="F755" s="3"/>
      <c r="G755" s="3"/>
      <c r="H755" s="3"/>
      <c r="J755" s="226"/>
      <c r="K755" s="3"/>
      <c r="L755" s="3"/>
      <c r="O755" s="227"/>
      <c r="Q755" s="94"/>
      <c r="R755" s="94"/>
      <c r="S755" s="94"/>
      <c r="T755" s="94"/>
    </row>
    <row r="756" ht="15.75" customHeight="1">
      <c r="A756" s="204"/>
      <c r="B756" s="222"/>
      <c r="C756" s="223"/>
      <c r="D756" s="231"/>
      <c r="E756" s="3"/>
      <c r="F756" s="3"/>
      <c r="G756" s="3"/>
      <c r="H756" s="3"/>
      <c r="J756" s="226"/>
      <c r="K756" s="3"/>
      <c r="L756" s="3"/>
      <c r="O756" s="227"/>
      <c r="Q756" s="94"/>
      <c r="R756" s="94"/>
      <c r="S756" s="94"/>
      <c r="T756" s="94"/>
    </row>
    <row r="757" ht="15.75" customHeight="1">
      <c r="A757" s="204"/>
      <c r="B757" s="222"/>
      <c r="C757" s="223"/>
      <c r="D757" s="231"/>
      <c r="E757" s="3"/>
      <c r="F757" s="3"/>
      <c r="G757" s="3"/>
      <c r="H757" s="3"/>
      <c r="J757" s="226"/>
      <c r="K757" s="3"/>
      <c r="L757" s="3"/>
      <c r="O757" s="227"/>
      <c r="Q757" s="94"/>
      <c r="R757" s="94"/>
      <c r="S757" s="94"/>
      <c r="T757" s="94"/>
    </row>
    <row r="758" ht="15.75" customHeight="1">
      <c r="A758" s="204"/>
      <c r="B758" s="222"/>
      <c r="C758" s="223"/>
      <c r="D758" s="231"/>
      <c r="E758" s="3"/>
      <c r="F758" s="3"/>
      <c r="G758" s="3"/>
      <c r="H758" s="3"/>
      <c r="J758" s="226"/>
      <c r="K758" s="3"/>
      <c r="L758" s="3"/>
      <c r="O758" s="227"/>
      <c r="Q758" s="94"/>
      <c r="R758" s="94"/>
      <c r="S758" s="94"/>
      <c r="T758" s="94"/>
    </row>
    <row r="759" ht="15.75" customHeight="1">
      <c r="A759" s="204"/>
      <c r="B759" s="222"/>
      <c r="C759" s="223"/>
      <c r="D759" s="231"/>
      <c r="E759" s="3"/>
      <c r="F759" s="3"/>
      <c r="G759" s="3"/>
      <c r="H759" s="3"/>
      <c r="J759" s="226"/>
      <c r="K759" s="3"/>
      <c r="L759" s="3"/>
      <c r="O759" s="227"/>
      <c r="Q759" s="94"/>
      <c r="R759" s="94"/>
      <c r="S759" s="94"/>
      <c r="T759" s="94"/>
    </row>
    <row r="760" ht="15.75" customHeight="1">
      <c r="A760" s="204"/>
      <c r="B760" s="222"/>
      <c r="C760" s="223"/>
      <c r="D760" s="231"/>
      <c r="E760" s="3"/>
      <c r="F760" s="3"/>
      <c r="G760" s="3"/>
      <c r="H760" s="3"/>
      <c r="J760" s="226"/>
      <c r="K760" s="3"/>
      <c r="L760" s="3"/>
      <c r="O760" s="227"/>
      <c r="Q760" s="94"/>
      <c r="R760" s="94"/>
      <c r="S760" s="94"/>
      <c r="T760" s="94"/>
    </row>
    <row r="761" ht="15.75" customHeight="1">
      <c r="A761" s="204"/>
      <c r="B761" s="222"/>
      <c r="C761" s="223"/>
      <c r="D761" s="231"/>
      <c r="E761" s="3"/>
      <c r="F761" s="3"/>
      <c r="G761" s="3"/>
      <c r="H761" s="3"/>
      <c r="J761" s="226"/>
      <c r="K761" s="3"/>
      <c r="L761" s="3"/>
      <c r="O761" s="227"/>
      <c r="Q761" s="94"/>
      <c r="R761" s="94"/>
      <c r="S761" s="94"/>
      <c r="T761" s="94"/>
    </row>
    <row r="762" ht="15.75" customHeight="1">
      <c r="A762" s="204"/>
      <c r="B762" s="222"/>
      <c r="C762" s="223"/>
      <c r="D762" s="231"/>
      <c r="E762" s="3"/>
      <c r="F762" s="3"/>
      <c r="G762" s="3"/>
      <c r="H762" s="3"/>
      <c r="J762" s="226"/>
      <c r="K762" s="3"/>
      <c r="L762" s="3"/>
      <c r="O762" s="227"/>
      <c r="Q762" s="94"/>
      <c r="R762" s="94"/>
      <c r="S762" s="94"/>
      <c r="T762" s="94"/>
    </row>
    <row r="763" ht="15.75" customHeight="1">
      <c r="A763" s="204"/>
      <c r="B763" s="222"/>
      <c r="C763" s="223"/>
      <c r="D763" s="231"/>
      <c r="E763" s="3"/>
      <c r="F763" s="3"/>
      <c r="G763" s="3"/>
      <c r="H763" s="3"/>
      <c r="J763" s="226"/>
      <c r="K763" s="3"/>
      <c r="L763" s="3"/>
      <c r="O763" s="227"/>
      <c r="Q763" s="94"/>
      <c r="R763" s="94"/>
      <c r="S763" s="94"/>
      <c r="T763" s="94"/>
    </row>
    <row r="764" ht="15.75" customHeight="1">
      <c r="A764" s="204"/>
      <c r="B764" s="222"/>
      <c r="C764" s="223"/>
      <c r="D764" s="231"/>
      <c r="E764" s="3"/>
      <c r="F764" s="3"/>
      <c r="G764" s="3"/>
      <c r="H764" s="3"/>
      <c r="J764" s="226"/>
      <c r="K764" s="3"/>
      <c r="L764" s="3"/>
      <c r="O764" s="227"/>
      <c r="Q764" s="94"/>
      <c r="R764" s="94"/>
      <c r="S764" s="94"/>
      <c r="T764" s="94"/>
    </row>
    <row r="765" ht="15.75" customHeight="1">
      <c r="A765" s="204"/>
      <c r="B765" s="222"/>
      <c r="C765" s="223"/>
      <c r="D765" s="231"/>
      <c r="E765" s="3"/>
      <c r="F765" s="3"/>
      <c r="G765" s="3"/>
      <c r="H765" s="3"/>
      <c r="J765" s="226"/>
      <c r="K765" s="3"/>
      <c r="L765" s="3"/>
      <c r="O765" s="227"/>
      <c r="Q765" s="94"/>
      <c r="R765" s="94"/>
      <c r="S765" s="94"/>
      <c r="T765" s="94"/>
    </row>
    <row r="766" ht="15.75" customHeight="1">
      <c r="A766" s="204"/>
      <c r="B766" s="222"/>
      <c r="C766" s="223"/>
      <c r="D766" s="231"/>
      <c r="E766" s="3"/>
      <c r="F766" s="3"/>
      <c r="G766" s="3"/>
      <c r="H766" s="3"/>
      <c r="J766" s="226"/>
      <c r="K766" s="3"/>
      <c r="L766" s="3"/>
      <c r="O766" s="227"/>
      <c r="Q766" s="94"/>
      <c r="R766" s="94"/>
      <c r="S766" s="94"/>
      <c r="T766" s="94"/>
    </row>
    <row r="767" ht="15.75" customHeight="1">
      <c r="A767" s="204"/>
      <c r="B767" s="222"/>
      <c r="C767" s="223"/>
      <c r="D767" s="231"/>
      <c r="E767" s="3"/>
      <c r="F767" s="3"/>
      <c r="G767" s="3"/>
      <c r="H767" s="3"/>
      <c r="J767" s="226"/>
      <c r="K767" s="3"/>
      <c r="L767" s="3"/>
      <c r="O767" s="227"/>
      <c r="Q767" s="94"/>
      <c r="R767" s="94"/>
      <c r="S767" s="94"/>
      <c r="T767" s="94"/>
    </row>
    <row r="768" ht="15.75" customHeight="1">
      <c r="A768" s="204"/>
      <c r="B768" s="222"/>
      <c r="C768" s="223"/>
      <c r="D768" s="231"/>
      <c r="E768" s="3"/>
      <c r="F768" s="3"/>
      <c r="G768" s="3"/>
      <c r="H768" s="3"/>
      <c r="J768" s="226"/>
      <c r="K768" s="3"/>
      <c r="L768" s="3"/>
      <c r="O768" s="227"/>
      <c r="Q768" s="94"/>
      <c r="R768" s="94"/>
      <c r="S768" s="94"/>
      <c r="T768" s="94"/>
    </row>
    <row r="769" ht="15.75" customHeight="1">
      <c r="A769" s="204"/>
      <c r="B769" s="222"/>
      <c r="C769" s="223"/>
      <c r="D769" s="231"/>
      <c r="E769" s="3"/>
      <c r="F769" s="3"/>
      <c r="G769" s="3"/>
      <c r="H769" s="3"/>
      <c r="J769" s="226"/>
      <c r="K769" s="3"/>
      <c r="L769" s="3"/>
      <c r="O769" s="227"/>
      <c r="Q769" s="94"/>
      <c r="R769" s="94"/>
      <c r="S769" s="94"/>
      <c r="T769" s="94"/>
    </row>
    <row r="770" ht="15.75" customHeight="1">
      <c r="A770" s="204"/>
      <c r="B770" s="222"/>
      <c r="C770" s="223"/>
      <c r="D770" s="231"/>
      <c r="E770" s="3"/>
      <c r="F770" s="3"/>
      <c r="G770" s="3"/>
      <c r="H770" s="3"/>
      <c r="J770" s="226"/>
      <c r="K770" s="3"/>
      <c r="L770" s="3"/>
      <c r="O770" s="227"/>
      <c r="Q770" s="94"/>
      <c r="R770" s="94"/>
      <c r="S770" s="94"/>
      <c r="T770" s="94"/>
    </row>
    <row r="771" ht="15.75" customHeight="1">
      <c r="A771" s="204"/>
      <c r="B771" s="222"/>
      <c r="C771" s="223"/>
      <c r="D771" s="231"/>
      <c r="E771" s="3"/>
      <c r="F771" s="3"/>
      <c r="G771" s="3"/>
      <c r="H771" s="3"/>
      <c r="J771" s="226"/>
      <c r="K771" s="3"/>
      <c r="L771" s="3"/>
      <c r="O771" s="227"/>
      <c r="Q771" s="94"/>
      <c r="R771" s="94"/>
      <c r="S771" s="94"/>
      <c r="T771" s="94"/>
    </row>
    <row r="772" ht="15.75" customHeight="1">
      <c r="A772" s="204"/>
      <c r="B772" s="222"/>
      <c r="C772" s="223"/>
      <c r="D772" s="231"/>
      <c r="E772" s="3"/>
      <c r="F772" s="3"/>
      <c r="G772" s="3"/>
      <c r="H772" s="3"/>
      <c r="J772" s="226"/>
      <c r="K772" s="3"/>
      <c r="L772" s="3"/>
      <c r="O772" s="227"/>
      <c r="Q772" s="94"/>
      <c r="R772" s="94"/>
      <c r="S772" s="94"/>
      <c r="T772" s="94"/>
    </row>
    <row r="773" ht="15.75" customHeight="1">
      <c r="A773" s="204"/>
      <c r="B773" s="222"/>
      <c r="C773" s="223"/>
      <c r="D773" s="231"/>
      <c r="E773" s="3"/>
      <c r="F773" s="3"/>
      <c r="G773" s="3"/>
      <c r="H773" s="3"/>
      <c r="J773" s="226"/>
      <c r="K773" s="3"/>
      <c r="L773" s="3"/>
      <c r="O773" s="227"/>
      <c r="Q773" s="94"/>
      <c r="R773" s="94"/>
      <c r="S773" s="94"/>
      <c r="T773" s="94"/>
    </row>
    <row r="774" ht="15.75" customHeight="1">
      <c r="A774" s="204"/>
      <c r="B774" s="222"/>
      <c r="C774" s="223"/>
      <c r="D774" s="231"/>
      <c r="E774" s="3"/>
      <c r="F774" s="3"/>
      <c r="G774" s="3"/>
      <c r="H774" s="3"/>
      <c r="J774" s="226"/>
      <c r="K774" s="3"/>
      <c r="L774" s="3"/>
      <c r="O774" s="227"/>
      <c r="Q774" s="94"/>
      <c r="R774" s="94"/>
      <c r="S774" s="94"/>
      <c r="T774" s="94"/>
    </row>
    <row r="775" ht="15.75" customHeight="1">
      <c r="A775" s="204"/>
      <c r="B775" s="222"/>
      <c r="C775" s="223"/>
      <c r="D775" s="231"/>
      <c r="E775" s="3"/>
      <c r="F775" s="3"/>
      <c r="G775" s="3"/>
      <c r="H775" s="3"/>
      <c r="J775" s="226"/>
      <c r="K775" s="3"/>
      <c r="L775" s="3"/>
      <c r="O775" s="227"/>
      <c r="Q775" s="94"/>
      <c r="R775" s="94"/>
      <c r="S775" s="94"/>
      <c r="T775" s="94"/>
    </row>
    <row r="776" ht="15.75" customHeight="1">
      <c r="A776" s="204"/>
      <c r="B776" s="222"/>
      <c r="C776" s="223"/>
      <c r="D776" s="231"/>
      <c r="E776" s="3"/>
      <c r="F776" s="3"/>
      <c r="G776" s="3"/>
      <c r="H776" s="3"/>
      <c r="J776" s="226"/>
      <c r="K776" s="3"/>
      <c r="L776" s="3"/>
      <c r="O776" s="227"/>
      <c r="Q776" s="94"/>
      <c r="R776" s="94"/>
      <c r="S776" s="94"/>
      <c r="T776" s="94"/>
    </row>
    <row r="777" ht="15.75" customHeight="1">
      <c r="A777" s="204"/>
      <c r="B777" s="222"/>
      <c r="C777" s="223"/>
      <c r="D777" s="231"/>
      <c r="E777" s="3"/>
      <c r="F777" s="3"/>
      <c r="G777" s="3"/>
      <c r="H777" s="3"/>
      <c r="J777" s="226"/>
      <c r="K777" s="3"/>
      <c r="L777" s="3"/>
      <c r="O777" s="227"/>
      <c r="Q777" s="94"/>
      <c r="R777" s="94"/>
      <c r="S777" s="94"/>
      <c r="T777" s="94"/>
    </row>
    <row r="778" ht="15.75" customHeight="1">
      <c r="A778" s="204"/>
      <c r="B778" s="222"/>
      <c r="C778" s="223"/>
      <c r="D778" s="231"/>
      <c r="E778" s="3"/>
      <c r="F778" s="3"/>
      <c r="G778" s="3"/>
      <c r="H778" s="3"/>
      <c r="J778" s="226"/>
      <c r="K778" s="3"/>
      <c r="L778" s="3"/>
      <c r="O778" s="227"/>
      <c r="Q778" s="94"/>
      <c r="R778" s="94"/>
      <c r="S778" s="94"/>
      <c r="T778" s="94"/>
    </row>
    <row r="779" ht="15.75" customHeight="1">
      <c r="A779" s="204"/>
      <c r="B779" s="222"/>
      <c r="C779" s="223"/>
      <c r="D779" s="231"/>
      <c r="E779" s="3"/>
      <c r="F779" s="3"/>
      <c r="G779" s="3"/>
      <c r="H779" s="3"/>
      <c r="J779" s="226"/>
      <c r="K779" s="3"/>
      <c r="L779" s="3"/>
      <c r="O779" s="227"/>
      <c r="Q779" s="94"/>
      <c r="R779" s="94"/>
      <c r="S779" s="94"/>
      <c r="T779" s="94"/>
    </row>
    <row r="780" ht="15.75" customHeight="1">
      <c r="A780" s="204"/>
      <c r="B780" s="222"/>
      <c r="C780" s="223"/>
      <c r="D780" s="231"/>
      <c r="E780" s="3"/>
      <c r="F780" s="3"/>
      <c r="G780" s="3"/>
      <c r="H780" s="3"/>
      <c r="J780" s="226"/>
      <c r="K780" s="3"/>
      <c r="L780" s="3"/>
      <c r="O780" s="227"/>
      <c r="Q780" s="94"/>
      <c r="R780" s="94"/>
      <c r="S780" s="94"/>
      <c r="T780" s="94"/>
    </row>
    <row r="781" ht="15.75" customHeight="1">
      <c r="A781" s="204"/>
      <c r="B781" s="222"/>
      <c r="C781" s="223"/>
      <c r="D781" s="231"/>
      <c r="E781" s="3"/>
      <c r="F781" s="3"/>
      <c r="G781" s="3"/>
      <c r="H781" s="3"/>
      <c r="J781" s="226"/>
      <c r="K781" s="3"/>
      <c r="L781" s="3"/>
      <c r="O781" s="227"/>
      <c r="Q781" s="94"/>
      <c r="R781" s="94"/>
      <c r="S781" s="94"/>
      <c r="T781" s="94"/>
    </row>
    <row r="782" ht="15.75" customHeight="1">
      <c r="A782" s="204"/>
      <c r="B782" s="222"/>
      <c r="C782" s="223"/>
      <c r="D782" s="231"/>
      <c r="E782" s="3"/>
      <c r="F782" s="3"/>
      <c r="G782" s="3"/>
      <c r="H782" s="3"/>
      <c r="J782" s="226"/>
      <c r="K782" s="3"/>
      <c r="L782" s="3"/>
      <c r="O782" s="227"/>
      <c r="Q782" s="94"/>
      <c r="R782" s="94"/>
      <c r="S782" s="94"/>
      <c r="T782" s="94"/>
    </row>
    <row r="783" ht="15.75" customHeight="1">
      <c r="A783" s="204"/>
      <c r="B783" s="222"/>
      <c r="C783" s="223"/>
      <c r="D783" s="231"/>
      <c r="E783" s="3"/>
      <c r="F783" s="3"/>
      <c r="G783" s="3"/>
      <c r="H783" s="3"/>
      <c r="J783" s="226"/>
      <c r="K783" s="3"/>
      <c r="L783" s="3"/>
      <c r="O783" s="227"/>
      <c r="Q783" s="94"/>
      <c r="R783" s="94"/>
      <c r="S783" s="94"/>
      <c r="T783" s="94"/>
    </row>
    <row r="784" ht="15.75" customHeight="1">
      <c r="A784" s="204"/>
      <c r="B784" s="222"/>
      <c r="C784" s="223"/>
      <c r="D784" s="231"/>
      <c r="E784" s="3"/>
      <c r="F784" s="3"/>
      <c r="G784" s="3"/>
      <c r="H784" s="3"/>
      <c r="J784" s="226"/>
      <c r="K784" s="3"/>
      <c r="L784" s="3"/>
      <c r="O784" s="227"/>
      <c r="Q784" s="94"/>
      <c r="R784" s="94"/>
      <c r="S784" s="94"/>
      <c r="T784" s="94"/>
    </row>
    <row r="785" ht="15.75" customHeight="1">
      <c r="A785" s="204"/>
      <c r="B785" s="222"/>
      <c r="C785" s="223"/>
      <c r="D785" s="231"/>
      <c r="E785" s="3"/>
      <c r="F785" s="3"/>
      <c r="G785" s="3"/>
      <c r="H785" s="3"/>
      <c r="J785" s="226"/>
      <c r="K785" s="3"/>
      <c r="L785" s="3"/>
      <c r="O785" s="227"/>
      <c r="Q785" s="94"/>
      <c r="R785" s="94"/>
      <c r="S785" s="94"/>
      <c r="T785" s="94"/>
    </row>
    <row r="786" ht="15.75" customHeight="1">
      <c r="A786" s="204"/>
      <c r="B786" s="222"/>
      <c r="C786" s="223"/>
      <c r="D786" s="231"/>
      <c r="E786" s="3"/>
      <c r="F786" s="3"/>
      <c r="G786" s="3"/>
      <c r="H786" s="3"/>
      <c r="J786" s="226"/>
      <c r="K786" s="3"/>
      <c r="L786" s="3"/>
      <c r="O786" s="227"/>
      <c r="Q786" s="94"/>
      <c r="R786" s="94"/>
      <c r="S786" s="94"/>
      <c r="T786" s="94"/>
    </row>
    <row r="787" ht="15.75" customHeight="1">
      <c r="A787" s="204"/>
      <c r="B787" s="222"/>
      <c r="C787" s="223"/>
      <c r="D787" s="231"/>
      <c r="E787" s="3"/>
      <c r="F787" s="3"/>
      <c r="G787" s="3"/>
      <c r="H787" s="3"/>
      <c r="J787" s="226"/>
      <c r="K787" s="3"/>
      <c r="L787" s="3"/>
      <c r="O787" s="227"/>
      <c r="Q787" s="94"/>
      <c r="R787" s="94"/>
      <c r="S787" s="94"/>
      <c r="T787" s="94"/>
    </row>
    <row r="788" ht="15.75" customHeight="1">
      <c r="A788" s="204"/>
      <c r="B788" s="222"/>
      <c r="C788" s="223"/>
      <c r="D788" s="231"/>
      <c r="E788" s="3"/>
      <c r="F788" s="3"/>
      <c r="G788" s="3"/>
      <c r="H788" s="3"/>
      <c r="J788" s="226"/>
      <c r="K788" s="3"/>
      <c r="L788" s="3"/>
      <c r="O788" s="227"/>
      <c r="Q788" s="94"/>
      <c r="R788" s="94"/>
      <c r="S788" s="94"/>
      <c r="T788" s="94"/>
    </row>
    <row r="789" ht="15.75" customHeight="1">
      <c r="A789" s="204"/>
      <c r="B789" s="222"/>
      <c r="C789" s="223"/>
      <c r="D789" s="231"/>
      <c r="E789" s="3"/>
      <c r="F789" s="3"/>
      <c r="G789" s="3"/>
      <c r="H789" s="3"/>
      <c r="J789" s="226"/>
      <c r="K789" s="3"/>
      <c r="L789" s="3"/>
      <c r="O789" s="227"/>
      <c r="Q789" s="94"/>
      <c r="R789" s="94"/>
      <c r="S789" s="94"/>
      <c r="T789" s="94"/>
    </row>
    <row r="790" ht="15.75" customHeight="1">
      <c r="A790" s="204"/>
      <c r="B790" s="222"/>
      <c r="C790" s="223"/>
      <c r="D790" s="231"/>
      <c r="E790" s="3"/>
      <c r="F790" s="3"/>
      <c r="G790" s="3"/>
      <c r="H790" s="3"/>
      <c r="J790" s="226"/>
      <c r="K790" s="3"/>
      <c r="L790" s="3"/>
      <c r="O790" s="227"/>
      <c r="Q790" s="94"/>
      <c r="R790" s="94"/>
      <c r="S790" s="94"/>
      <c r="T790" s="94"/>
    </row>
    <row r="791" ht="15.75" customHeight="1">
      <c r="A791" s="204"/>
      <c r="B791" s="222"/>
      <c r="C791" s="223"/>
      <c r="D791" s="231"/>
      <c r="E791" s="3"/>
      <c r="F791" s="3"/>
      <c r="G791" s="3"/>
      <c r="H791" s="3"/>
      <c r="J791" s="226"/>
      <c r="K791" s="3"/>
      <c r="L791" s="3"/>
      <c r="O791" s="227"/>
      <c r="Q791" s="94"/>
      <c r="R791" s="94"/>
      <c r="S791" s="94"/>
      <c r="T791" s="94"/>
    </row>
    <row r="792" ht="15.75" customHeight="1">
      <c r="A792" s="204"/>
      <c r="B792" s="222"/>
      <c r="C792" s="223"/>
      <c r="D792" s="231"/>
      <c r="E792" s="3"/>
      <c r="F792" s="3"/>
      <c r="G792" s="3"/>
      <c r="H792" s="3"/>
      <c r="J792" s="226"/>
      <c r="K792" s="3"/>
      <c r="L792" s="3"/>
      <c r="O792" s="227"/>
      <c r="Q792" s="94"/>
      <c r="R792" s="94"/>
      <c r="S792" s="94"/>
      <c r="T792" s="94"/>
    </row>
    <row r="793" ht="15.75" customHeight="1">
      <c r="A793" s="204"/>
      <c r="B793" s="222"/>
      <c r="C793" s="223"/>
      <c r="D793" s="231"/>
      <c r="E793" s="3"/>
      <c r="F793" s="3"/>
      <c r="G793" s="3"/>
      <c r="H793" s="3"/>
      <c r="J793" s="226"/>
      <c r="K793" s="3"/>
      <c r="L793" s="3"/>
      <c r="O793" s="227"/>
      <c r="Q793" s="94"/>
      <c r="R793" s="94"/>
      <c r="S793" s="94"/>
      <c r="T793" s="94"/>
    </row>
    <row r="794" ht="15.75" customHeight="1">
      <c r="A794" s="204"/>
      <c r="B794" s="222"/>
      <c r="C794" s="223"/>
      <c r="D794" s="231"/>
      <c r="E794" s="3"/>
      <c r="F794" s="3"/>
      <c r="G794" s="3"/>
      <c r="H794" s="3"/>
      <c r="J794" s="226"/>
      <c r="K794" s="3"/>
      <c r="L794" s="3"/>
      <c r="O794" s="227"/>
      <c r="Q794" s="94"/>
      <c r="R794" s="94"/>
      <c r="S794" s="94"/>
      <c r="T794" s="94"/>
    </row>
    <row r="795" ht="15.75" customHeight="1">
      <c r="A795" s="204"/>
      <c r="B795" s="222"/>
      <c r="C795" s="223"/>
      <c r="D795" s="231"/>
      <c r="E795" s="3"/>
      <c r="F795" s="3"/>
      <c r="G795" s="3"/>
      <c r="H795" s="3"/>
      <c r="J795" s="226"/>
      <c r="K795" s="3"/>
      <c r="L795" s="3"/>
      <c r="O795" s="227"/>
      <c r="Q795" s="94"/>
      <c r="R795" s="94"/>
      <c r="S795" s="94"/>
      <c r="T795" s="94"/>
    </row>
    <row r="796" ht="15.75" customHeight="1">
      <c r="A796" s="204"/>
      <c r="B796" s="222"/>
      <c r="C796" s="223"/>
      <c r="D796" s="231"/>
      <c r="E796" s="3"/>
      <c r="F796" s="3"/>
      <c r="G796" s="3"/>
      <c r="H796" s="3"/>
      <c r="J796" s="226"/>
      <c r="K796" s="3"/>
      <c r="L796" s="3"/>
      <c r="O796" s="227"/>
      <c r="Q796" s="94"/>
      <c r="R796" s="94"/>
      <c r="S796" s="94"/>
      <c r="T796" s="94"/>
    </row>
    <row r="797" ht="15.75" customHeight="1">
      <c r="A797" s="204"/>
      <c r="B797" s="222"/>
      <c r="C797" s="223"/>
      <c r="D797" s="231"/>
      <c r="E797" s="3"/>
      <c r="F797" s="3"/>
      <c r="G797" s="3"/>
      <c r="H797" s="3"/>
      <c r="J797" s="226"/>
      <c r="K797" s="3"/>
      <c r="L797" s="3"/>
      <c r="O797" s="227"/>
      <c r="Q797" s="94"/>
      <c r="R797" s="94"/>
      <c r="S797" s="94"/>
      <c r="T797" s="94"/>
    </row>
    <row r="798" ht="15.75" customHeight="1">
      <c r="A798" s="204"/>
      <c r="B798" s="222"/>
      <c r="C798" s="223"/>
      <c r="D798" s="231"/>
      <c r="E798" s="3"/>
      <c r="F798" s="3"/>
      <c r="G798" s="3"/>
      <c r="H798" s="3"/>
      <c r="J798" s="226"/>
      <c r="K798" s="3"/>
      <c r="L798" s="3"/>
      <c r="O798" s="227"/>
      <c r="Q798" s="94"/>
      <c r="R798" s="94"/>
      <c r="S798" s="94"/>
      <c r="T798" s="94"/>
    </row>
    <row r="799" ht="15.75" customHeight="1">
      <c r="A799" s="204"/>
      <c r="B799" s="222"/>
      <c r="C799" s="223"/>
      <c r="D799" s="231"/>
      <c r="E799" s="3"/>
      <c r="F799" s="3"/>
      <c r="G799" s="3"/>
      <c r="H799" s="3"/>
      <c r="J799" s="226"/>
      <c r="K799" s="3"/>
      <c r="L799" s="3"/>
      <c r="O799" s="227"/>
      <c r="Q799" s="94"/>
      <c r="R799" s="94"/>
      <c r="S799" s="94"/>
      <c r="T799" s="94"/>
    </row>
    <row r="800" ht="15.75" customHeight="1">
      <c r="A800" s="204"/>
      <c r="B800" s="222"/>
      <c r="C800" s="223"/>
      <c r="D800" s="231"/>
      <c r="E800" s="3"/>
      <c r="F800" s="3"/>
      <c r="G800" s="3"/>
      <c r="H800" s="3"/>
      <c r="J800" s="226"/>
      <c r="K800" s="3"/>
      <c r="L800" s="3"/>
      <c r="O800" s="227"/>
      <c r="Q800" s="94"/>
      <c r="R800" s="94"/>
      <c r="S800" s="94"/>
      <c r="T800" s="94"/>
    </row>
    <row r="801" ht="15.75" customHeight="1">
      <c r="A801" s="204"/>
      <c r="B801" s="222"/>
      <c r="C801" s="223"/>
      <c r="D801" s="231"/>
      <c r="E801" s="3"/>
      <c r="F801" s="3"/>
      <c r="G801" s="3"/>
      <c r="H801" s="3"/>
      <c r="J801" s="226"/>
      <c r="K801" s="3"/>
      <c r="L801" s="3"/>
      <c r="O801" s="227"/>
      <c r="Q801" s="94"/>
      <c r="R801" s="94"/>
      <c r="S801" s="94"/>
      <c r="T801" s="94"/>
    </row>
    <row r="802" ht="15.75" customHeight="1">
      <c r="A802" s="204"/>
      <c r="B802" s="222"/>
      <c r="C802" s="223"/>
      <c r="D802" s="231"/>
      <c r="E802" s="3"/>
      <c r="F802" s="3"/>
      <c r="G802" s="3"/>
      <c r="H802" s="3"/>
      <c r="J802" s="226"/>
      <c r="K802" s="3"/>
      <c r="L802" s="3"/>
      <c r="O802" s="227"/>
      <c r="Q802" s="94"/>
      <c r="R802" s="94"/>
      <c r="S802" s="94"/>
      <c r="T802" s="94"/>
    </row>
    <row r="803" ht="15.75" customHeight="1">
      <c r="A803" s="204"/>
      <c r="B803" s="222"/>
      <c r="C803" s="223"/>
      <c r="D803" s="231"/>
      <c r="E803" s="3"/>
      <c r="F803" s="3"/>
      <c r="G803" s="3"/>
      <c r="H803" s="3"/>
      <c r="J803" s="226"/>
      <c r="K803" s="3"/>
      <c r="L803" s="3"/>
      <c r="O803" s="227"/>
      <c r="Q803" s="94"/>
      <c r="R803" s="94"/>
      <c r="S803" s="94"/>
      <c r="T803" s="94"/>
    </row>
    <row r="804" ht="15.75" customHeight="1">
      <c r="A804" s="204"/>
      <c r="B804" s="222"/>
      <c r="C804" s="223"/>
      <c r="D804" s="231"/>
      <c r="E804" s="3"/>
      <c r="F804" s="3"/>
      <c r="G804" s="3"/>
      <c r="H804" s="3"/>
      <c r="J804" s="226"/>
      <c r="K804" s="3"/>
      <c r="L804" s="3"/>
      <c r="O804" s="227"/>
      <c r="Q804" s="94"/>
      <c r="R804" s="94"/>
      <c r="S804" s="94"/>
      <c r="T804" s="94"/>
    </row>
    <row r="805" ht="15.75" customHeight="1">
      <c r="A805" s="204"/>
      <c r="B805" s="222"/>
      <c r="C805" s="223"/>
      <c r="D805" s="231"/>
      <c r="E805" s="3"/>
      <c r="F805" s="3"/>
      <c r="G805" s="3"/>
      <c r="H805" s="3"/>
      <c r="J805" s="226"/>
      <c r="K805" s="3"/>
      <c r="L805" s="3"/>
      <c r="O805" s="227"/>
      <c r="Q805" s="94"/>
      <c r="R805" s="94"/>
      <c r="S805" s="94"/>
      <c r="T805" s="94"/>
    </row>
    <row r="806" ht="15.75" customHeight="1">
      <c r="A806" s="204"/>
      <c r="B806" s="222"/>
      <c r="C806" s="223"/>
      <c r="D806" s="231"/>
      <c r="E806" s="3"/>
      <c r="F806" s="3"/>
      <c r="G806" s="3"/>
      <c r="H806" s="3"/>
      <c r="J806" s="226"/>
      <c r="K806" s="3"/>
      <c r="L806" s="3"/>
      <c r="O806" s="227"/>
      <c r="Q806" s="94"/>
      <c r="R806" s="94"/>
      <c r="S806" s="94"/>
      <c r="T806" s="94"/>
    </row>
    <row r="807" ht="15.75" customHeight="1">
      <c r="A807" s="204"/>
      <c r="B807" s="222"/>
      <c r="C807" s="223"/>
      <c r="D807" s="231"/>
      <c r="E807" s="3"/>
      <c r="F807" s="3"/>
      <c r="G807" s="3"/>
      <c r="H807" s="3"/>
      <c r="J807" s="226"/>
      <c r="K807" s="3"/>
      <c r="L807" s="3"/>
      <c r="O807" s="227"/>
      <c r="Q807" s="94"/>
      <c r="R807" s="94"/>
      <c r="S807" s="94"/>
      <c r="T807" s="94"/>
    </row>
    <row r="808" ht="15.75" customHeight="1">
      <c r="A808" s="204"/>
      <c r="B808" s="222"/>
      <c r="C808" s="223"/>
      <c r="D808" s="231"/>
      <c r="E808" s="3"/>
      <c r="F808" s="3"/>
      <c r="G808" s="3"/>
      <c r="H808" s="3"/>
      <c r="J808" s="226"/>
      <c r="K808" s="3"/>
      <c r="L808" s="3"/>
      <c r="O808" s="227"/>
      <c r="Q808" s="94"/>
      <c r="R808" s="94"/>
      <c r="S808" s="94"/>
      <c r="T808" s="94"/>
    </row>
    <row r="809" ht="15.75" customHeight="1">
      <c r="A809" s="204"/>
      <c r="B809" s="222"/>
      <c r="C809" s="223"/>
      <c r="D809" s="231"/>
      <c r="E809" s="3"/>
      <c r="F809" s="3"/>
      <c r="G809" s="3"/>
      <c r="H809" s="3"/>
      <c r="J809" s="226"/>
      <c r="K809" s="3"/>
      <c r="L809" s="3"/>
      <c r="O809" s="227"/>
      <c r="Q809" s="94"/>
      <c r="R809" s="94"/>
      <c r="S809" s="94"/>
      <c r="T809" s="94"/>
    </row>
    <row r="810" ht="15.75" customHeight="1">
      <c r="A810" s="204"/>
      <c r="B810" s="222"/>
      <c r="C810" s="223"/>
      <c r="D810" s="231"/>
      <c r="E810" s="3"/>
      <c r="F810" s="3"/>
      <c r="G810" s="3"/>
      <c r="H810" s="3"/>
      <c r="J810" s="226"/>
      <c r="K810" s="3"/>
      <c r="L810" s="3"/>
      <c r="O810" s="227"/>
      <c r="Q810" s="94"/>
      <c r="R810" s="94"/>
      <c r="S810" s="94"/>
      <c r="T810" s="94"/>
    </row>
    <row r="811" ht="15.75" customHeight="1">
      <c r="A811" s="204"/>
      <c r="B811" s="222"/>
      <c r="C811" s="223"/>
      <c r="D811" s="231"/>
      <c r="E811" s="3"/>
      <c r="F811" s="3"/>
      <c r="G811" s="3"/>
      <c r="H811" s="3"/>
      <c r="J811" s="226"/>
      <c r="K811" s="3"/>
      <c r="L811" s="3"/>
      <c r="O811" s="227"/>
      <c r="Q811" s="94"/>
      <c r="R811" s="94"/>
      <c r="S811" s="94"/>
      <c r="T811" s="94"/>
    </row>
    <row r="812" ht="15.75" customHeight="1">
      <c r="A812" s="204"/>
      <c r="B812" s="222"/>
      <c r="C812" s="223"/>
      <c r="D812" s="231"/>
      <c r="E812" s="3"/>
      <c r="F812" s="3"/>
      <c r="G812" s="3"/>
      <c r="H812" s="3"/>
      <c r="J812" s="226"/>
      <c r="K812" s="3"/>
      <c r="L812" s="3"/>
      <c r="O812" s="227"/>
      <c r="Q812" s="94"/>
      <c r="R812" s="94"/>
      <c r="S812" s="94"/>
      <c r="T812" s="94"/>
    </row>
    <row r="813" ht="15.75" customHeight="1">
      <c r="A813" s="204"/>
      <c r="B813" s="222"/>
      <c r="C813" s="223"/>
      <c r="D813" s="231"/>
      <c r="E813" s="3"/>
      <c r="F813" s="3"/>
      <c r="G813" s="3"/>
      <c r="H813" s="3"/>
      <c r="J813" s="226"/>
      <c r="K813" s="3"/>
      <c r="L813" s="3"/>
      <c r="O813" s="227"/>
      <c r="Q813" s="94"/>
      <c r="R813" s="94"/>
      <c r="S813" s="94"/>
      <c r="T813" s="94"/>
    </row>
    <row r="814" ht="15.75" customHeight="1">
      <c r="A814" s="204"/>
      <c r="B814" s="222"/>
      <c r="C814" s="223"/>
      <c r="D814" s="231"/>
      <c r="E814" s="3"/>
      <c r="F814" s="3"/>
      <c r="G814" s="3"/>
      <c r="H814" s="3"/>
      <c r="J814" s="226"/>
      <c r="K814" s="3"/>
      <c r="L814" s="3"/>
      <c r="O814" s="227"/>
      <c r="Q814" s="94"/>
      <c r="R814" s="94"/>
      <c r="S814" s="94"/>
      <c r="T814" s="94"/>
    </row>
    <row r="815" ht="15.75" customHeight="1">
      <c r="A815" s="204"/>
      <c r="B815" s="222"/>
      <c r="C815" s="223"/>
      <c r="D815" s="231"/>
      <c r="E815" s="3"/>
      <c r="F815" s="3"/>
      <c r="G815" s="3"/>
      <c r="H815" s="3"/>
      <c r="J815" s="226"/>
      <c r="K815" s="3"/>
      <c r="L815" s="3"/>
      <c r="O815" s="227"/>
      <c r="Q815" s="94"/>
      <c r="R815" s="94"/>
      <c r="S815" s="94"/>
      <c r="T815" s="94"/>
    </row>
    <row r="816" ht="15.75" customHeight="1">
      <c r="A816" s="204"/>
      <c r="B816" s="222"/>
      <c r="C816" s="223"/>
      <c r="D816" s="231"/>
      <c r="E816" s="3"/>
      <c r="F816" s="3"/>
      <c r="G816" s="3"/>
      <c r="H816" s="3"/>
      <c r="J816" s="226"/>
      <c r="K816" s="3"/>
      <c r="L816" s="3"/>
      <c r="O816" s="227"/>
      <c r="Q816" s="94"/>
      <c r="R816" s="94"/>
      <c r="S816" s="94"/>
      <c r="T816" s="94"/>
    </row>
    <row r="817" ht="15.75" customHeight="1">
      <c r="A817" s="204"/>
      <c r="B817" s="222"/>
      <c r="C817" s="223"/>
      <c r="D817" s="231"/>
      <c r="E817" s="3"/>
      <c r="F817" s="3"/>
      <c r="G817" s="3"/>
      <c r="H817" s="3"/>
      <c r="J817" s="226"/>
      <c r="K817" s="3"/>
      <c r="L817" s="3"/>
      <c r="O817" s="227"/>
      <c r="Q817" s="94"/>
      <c r="R817" s="94"/>
      <c r="S817" s="94"/>
      <c r="T817" s="94"/>
    </row>
    <row r="818" ht="15.75" customHeight="1">
      <c r="A818" s="204"/>
      <c r="B818" s="222"/>
      <c r="C818" s="223"/>
      <c r="D818" s="231"/>
      <c r="E818" s="3"/>
      <c r="F818" s="3"/>
      <c r="G818" s="3"/>
      <c r="H818" s="3"/>
      <c r="J818" s="226"/>
      <c r="K818" s="3"/>
      <c r="L818" s="3"/>
      <c r="O818" s="227"/>
      <c r="Q818" s="94"/>
      <c r="R818" s="94"/>
      <c r="S818" s="94"/>
      <c r="T818" s="94"/>
    </row>
    <row r="819" ht="15.75" customHeight="1">
      <c r="A819" s="204"/>
      <c r="B819" s="222"/>
      <c r="C819" s="223"/>
      <c r="D819" s="231"/>
      <c r="E819" s="3"/>
      <c r="F819" s="3"/>
      <c r="G819" s="3"/>
      <c r="H819" s="3"/>
      <c r="J819" s="226"/>
      <c r="K819" s="3"/>
      <c r="L819" s="3"/>
      <c r="O819" s="227"/>
      <c r="Q819" s="94"/>
      <c r="R819" s="94"/>
      <c r="S819" s="94"/>
      <c r="T819" s="94"/>
    </row>
    <row r="820" ht="15.75" customHeight="1">
      <c r="A820" s="204"/>
      <c r="B820" s="222"/>
      <c r="C820" s="223"/>
      <c r="D820" s="231"/>
      <c r="E820" s="3"/>
      <c r="F820" s="3"/>
      <c r="G820" s="3"/>
      <c r="H820" s="3"/>
      <c r="J820" s="226"/>
      <c r="K820" s="3"/>
      <c r="L820" s="3"/>
      <c r="O820" s="227"/>
      <c r="Q820" s="94"/>
      <c r="R820" s="94"/>
      <c r="S820" s="94"/>
      <c r="T820" s="94"/>
    </row>
    <row r="821" ht="15.75" customHeight="1">
      <c r="A821" s="204"/>
      <c r="B821" s="222"/>
      <c r="C821" s="223"/>
      <c r="D821" s="231"/>
      <c r="E821" s="3"/>
      <c r="F821" s="3"/>
      <c r="G821" s="3"/>
      <c r="H821" s="3"/>
      <c r="J821" s="226"/>
      <c r="K821" s="3"/>
      <c r="L821" s="3"/>
      <c r="O821" s="227"/>
      <c r="Q821" s="94"/>
      <c r="R821" s="94"/>
      <c r="S821" s="94"/>
      <c r="T821" s="94"/>
    </row>
    <row r="822" ht="15.75" customHeight="1">
      <c r="A822" s="204"/>
      <c r="B822" s="222"/>
      <c r="C822" s="223"/>
      <c r="D822" s="231"/>
      <c r="E822" s="3"/>
      <c r="F822" s="3"/>
      <c r="G822" s="3"/>
      <c r="H822" s="3"/>
      <c r="J822" s="226"/>
      <c r="K822" s="3"/>
      <c r="L822" s="3"/>
      <c r="O822" s="227"/>
      <c r="Q822" s="94"/>
      <c r="R822" s="94"/>
      <c r="S822" s="94"/>
      <c r="T822" s="94"/>
    </row>
    <row r="823" ht="15.75" customHeight="1">
      <c r="A823" s="204"/>
      <c r="B823" s="222"/>
      <c r="C823" s="223"/>
      <c r="D823" s="231"/>
      <c r="E823" s="3"/>
      <c r="F823" s="3"/>
      <c r="G823" s="3"/>
      <c r="H823" s="3"/>
      <c r="J823" s="226"/>
      <c r="K823" s="3"/>
      <c r="L823" s="3"/>
      <c r="O823" s="227"/>
      <c r="Q823" s="94"/>
      <c r="R823" s="94"/>
      <c r="S823" s="94"/>
      <c r="T823" s="94"/>
    </row>
    <row r="824" ht="15.75" customHeight="1">
      <c r="A824" s="204"/>
      <c r="B824" s="222"/>
      <c r="C824" s="223"/>
      <c r="D824" s="231"/>
      <c r="E824" s="3"/>
      <c r="F824" s="3"/>
      <c r="G824" s="3"/>
      <c r="H824" s="3"/>
      <c r="J824" s="226"/>
      <c r="K824" s="3"/>
      <c r="L824" s="3"/>
      <c r="O824" s="227"/>
      <c r="Q824" s="94"/>
      <c r="R824" s="94"/>
      <c r="S824" s="94"/>
      <c r="T824" s="94"/>
    </row>
    <row r="825" ht="15.75" customHeight="1">
      <c r="A825" s="204"/>
      <c r="B825" s="222"/>
      <c r="C825" s="223"/>
      <c r="D825" s="231"/>
      <c r="E825" s="3"/>
      <c r="F825" s="3"/>
      <c r="G825" s="3"/>
      <c r="H825" s="3"/>
      <c r="J825" s="226"/>
      <c r="K825" s="3"/>
      <c r="L825" s="3"/>
      <c r="O825" s="227"/>
      <c r="Q825" s="94"/>
      <c r="R825" s="94"/>
      <c r="S825" s="94"/>
      <c r="T825" s="94"/>
    </row>
    <row r="826" ht="15.75" customHeight="1">
      <c r="A826" s="204"/>
      <c r="B826" s="222"/>
      <c r="C826" s="223"/>
      <c r="D826" s="231"/>
      <c r="E826" s="3"/>
      <c r="F826" s="3"/>
      <c r="G826" s="3"/>
      <c r="H826" s="3"/>
      <c r="J826" s="226"/>
      <c r="K826" s="3"/>
      <c r="L826" s="3"/>
      <c r="O826" s="227"/>
      <c r="Q826" s="94"/>
      <c r="R826" s="94"/>
      <c r="S826" s="94"/>
      <c r="T826" s="94"/>
    </row>
    <row r="827" ht="15.75" customHeight="1">
      <c r="A827" s="204"/>
      <c r="B827" s="222"/>
      <c r="C827" s="223"/>
      <c r="D827" s="231"/>
      <c r="E827" s="3"/>
      <c r="F827" s="3"/>
      <c r="G827" s="3"/>
      <c r="H827" s="3"/>
      <c r="J827" s="226"/>
      <c r="K827" s="3"/>
      <c r="L827" s="3"/>
      <c r="O827" s="227"/>
      <c r="Q827" s="94"/>
      <c r="R827" s="94"/>
      <c r="S827" s="94"/>
      <c r="T827" s="94"/>
    </row>
    <row r="828" ht="15.75" customHeight="1">
      <c r="A828" s="204"/>
      <c r="B828" s="222"/>
      <c r="C828" s="223"/>
      <c r="D828" s="231"/>
      <c r="E828" s="3"/>
      <c r="F828" s="3"/>
      <c r="G828" s="3"/>
      <c r="H828" s="3"/>
      <c r="J828" s="226"/>
      <c r="K828" s="3"/>
      <c r="L828" s="3"/>
      <c r="O828" s="227"/>
      <c r="Q828" s="94"/>
      <c r="R828" s="94"/>
      <c r="S828" s="94"/>
      <c r="T828" s="94"/>
    </row>
    <row r="829" ht="15.75" customHeight="1">
      <c r="A829" s="204"/>
      <c r="B829" s="222"/>
      <c r="C829" s="223"/>
      <c r="D829" s="231"/>
      <c r="E829" s="3"/>
      <c r="F829" s="3"/>
      <c r="G829" s="3"/>
      <c r="H829" s="3"/>
      <c r="J829" s="226"/>
      <c r="K829" s="3"/>
      <c r="L829" s="3"/>
      <c r="O829" s="227"/>
      <c r="Q829" s="94"/>
      <c r="R829" s="94"/>
      <c r="S829" s="94"/>
      <c r="T829" s="94"/>
    </row>
    <row r="830" ht="15.75" customHeight="1">
      <c r="A830" s="204"/>
      <c r="B830" s="222"/>
      <c r="C830" s="223"/>
      <c r="D830" s="231"/>
      <c r="E830" s="3"/>
      <c r="F830" s="3"/>
      <c r="G830" s="3"/>
      <c r="H830" s="3"/>
      <c r="J830" s="226"/>
      <c r="K830" s="3"/>
      <c r="L830" s="3"/>
      <c r="O830" s="227"/>
      <c r="Q830" s="94"/>
      <c r="R830" s="94"/>
      <c r="S830" s="94"/>
      <c r="T830" s="94"/>
    </row>
    <row r="831" ht="15.75" customHeight="1">
      <c r="A831" s="204"/>
      <c r="B831" s="222"/>
      <c r="C831" s="223"/>
      <c r="D831" s="231"/>
      <c r="E831" s="3"/>
      <c r="F831" s="3"/>
      <c r="G831" s="3"/>
      <c r="H831" s="3"/>
      <c r="J831" s="226"/>
      <c r="K831" s="3"/>
      <c r="L831" s="3"/>
      <c r="O831" s="227"/>
      <c r="Q831" s="94"/>
      <c r="R831" s="94"/>
      <c r="S831" s="94"/>
      <c r="T831" s="94"/>
    </row>
    <row r="832" ht="15.75" customHeight="1">
      <c r="A832" s="204"/>
      <c r="B832" s="222"/>
      <c r="C832" s="223"/>
      <c r="D832" s="231"/>
      <c r="E832" s="3"/>
      <c r="F832" s="3"/>
      <c r="G832" s="3"/>
      <c r="H832" s="3"/>
      <c r="J832" s="226"/>
      <c r="K832" s="3"/>
      <c r="L832" s="3"/>
      <c r="O832" s="227"/>
      <c r="Q832" s="94"/>
      <c r="R832" s="94"/>
      <c r="S832" s="94"/>
      <c r="T832" s="94"/>
    </row>
    <row r="833" ht="15.75" customHeight="1">
      <c r="A833" s="204"/>
      <c r="B833" s="222"/>
      <c r="C833" s="223"/>
      <c r="D833" s="231"/>
      <c r="E833" s="3"/>
      <c r="F833" s="3"/>
      <c r="G833" s="3"/>
      <c r="H833" s="3"/>
      <c r="J833" s="226"/>
      <c r="K833" s="3"/>
      <c r="L833" s="3"/>
      <c r="O833" s="227"/>
      <c r="Q833" s="94"/>
      <c r="R833" s="94"/>
      <c r="S833" s="94"/>
      <c r="T833" s="94"/>
    </row>
    <row r="834" ht="15.75" customHeight="1">
      <c r="A834" s="204"/>
      <c r="B834" s="222"/>
      <c r="C834" s="223"/>
      <c r="D834" s="231"/>
      <c r="E834" s="3"/>
      <c r="F834" s="3"/>
      <c r="G834" s="3"/>
      <c r="H834" s="3"/>
      <c r="J834" s="226"/>
      <c r="K834" s="3"/>
      <c r="L834" s="3"/>
      <c r="O834" s="227"/>
      <c r="Q834" s="94"/>
      <c r="R834" s="94"/>
      <c r="S834" s="94"/>
      <c r="T834" s="94"/>
    </row>
    <row r="835" ht="15.75" customHeight="1">
      <c r="A835" s="204"/>
      <c r="B835" s="222"/>
      <c r="C835" s="223"/>
      <c r="D835" s="231"/>
      <c r="E835" s="3"/>
      <c r="F835" s="3"/>
      <c r="G835" s="3"/>
      <c r="H835" s="3"/>
      <c r="J835" s="226"/>
      <c r="K835" s="3"/>
      <c r="L835" s="3"/>
      <c r="O835" s="227"/>
      <c r="Q835" s="94"/>
      <c r="R835" s="94"/>
      <c r="S835" s="94"/>
      <c r="T835" s="94"/>
    </row>
    <row r="836" ht="15.75" customHeight="1">
      <c r="A836" s="204"/>
      <c r="B836" s="222"/>
      <c r="C836" s="223"/>
      <c r="D836" s="231"/>
      <c r="E836" s="3"/>
      <c r="F836" s="3"/>
      <c r="G836" s="3"/>
      <c r="H836" s="3"/>
      <c r="J836" s="226"/>
      <c r="K836" s="3"/>
      <c r="L836" s="3"/>
      <c r="O836" s="227"/>
      <c r="Q836" s="94"/>
      <c r="R836" s="94"/>
      <c r="S836" s="94"/>
      <c r="T836" s="94"/>
    </row>
    <row r="837" ht="15.75" customHeight="1">
      <c r="A837" s="204"/>
      <c r="B837" s="222"/>
      <c r="C837" s="223"/>
      <c r="D837" s="231"/>
      <c r="E837" s="3"/>
      <c r="F837" s="3"/>
      <c r="G837" s="3"/>
      <c r="H837" s="3"/>
      <c r="J837" s="226"/>
      <c r="K837" s="3"/>
      <c r="L837" s="3"/>
      <c r="O837" s="227"/>
      <c r="Q837" s="94"/>
      <c r="R837" s="94"/>
      <c r="S837" s="94"/>
      <c r="T837" s="94"/>
    </row>
    <row r="838" ht="15.75" customHeight="1">
      <c r="A838" s="204"/>
      <c r="B838" s="222"/>
      <c r="C838" s="223"/>
      <c r="D838" s="231"/>
      <c r="E838" s="3"/>
      <c r="F838" s="3"/>
      <c r="G838" s="3"/>
      <c r="H838" s="3"/>
      <c r="J838" s="226"/>
      <c r="K838" s="3"/>
      <c r="L838" s="3"/>
      <c r="O838" s="227"/>
      <c r="Q838" s="94"/>
      <c r="R838" s="94"/>
      <c r="S838" s="94"/>
      <c r="T838" s="94"/>
    </row>
    <row r="839" ht="15.75" customHeight="1">
      <c r="A839" s="204"/>
      <c r="B839" s="222"/>
      <c r="C839" s="223"/>
      <c r="D839" s="231"/>
      <c r="E839" s="3"/>
      <c r="F839" s="3"/>
      <c r="G839" s="3"/>
      <c r="H839" s="3"/>
      <c r="J839" s="226"/>
      <c r="K839" s="3"/>
      <c r="L839" s="3"/>
      <c r="O839" s="227"/>
      <c r="Q839" s="94"/>
      <c r="R839" s="94"/>
      <c r="S839" s="94"/>
      <c r="T839" s="94"/>
    </row>
    <row r="840" ht="15.75" customHeight="1">
      <c r="A840" s="204"/>
      <c r="B840" s="222"/>
      <c r="C840" s="223"/>
      <c r="D840" s="231"/>
      <c r="E840" s="3"/>
      <c r="F840" s="3"/>
      <c r="G840" s="3"/>
      <c r="H840" s="3"/>
      <c r="J840" s="226"/>
      <c r="K840" s="3"/>
      <c r="L840" s="3"/>
      <c r="O840" s="227"/>
      <c r="Q840" s="94"/>
      <c r="R840" s="94"/>
      <c r="S840" s="94"/>
      <c r="T840" s="94"/>
    </row>
    <row r="841" ht="15.75" customHeight="1">
      <c r="A841" s="204"/>
      <c r="B841" s="222"/>
      <c r="C841" s="223"/>
      <c r="D841" s="231"/>
      <c r="E841" s="3"/>
      <c r="F841" s="3"/>
      <c r="G841" s="3"/>
      <c r="H841" s="3"/>
      <c r="J841" s="226"/>
      <c r="K841" s="3"/>
      <c r="L841" s="3"/>
      <c r="O841" s="227"/>
      <c r="Q841" s="94"/>
      <c r="R841" s="94"/>
      <c r="S841" s="94"/>
      <c r="T841" s="94"/>
    </row>
    <row r="842" ht="15.75" customHeight="1">
      <c r="A842" s="204"/>
      <c r="B842" s="222"/>
      <c r="C842" s="223"/>
      <c r="D842" s="231"/>
      <c r="E842" s="3"/>
      <c r="F842" s="3"/>
      <c r="G842" s="3"/>
      <c r="H842" s="3"/>
      <c r="J842" s="226"/>
      <c r="K842" s="3"/>
      <c r="L842" s="3"/>
      <c r="O842" s="227"/>
      <c r="Q842" s="94"/>
      <c r="R842" s="94"/>
      <c r="S842" s="94"/>
      <c r="T842" s="94"/>
    </row>
    <row r="843" ht="15.75" customHeight="1">
      <c r="A843" s="204"/>
      <c r="B843" s="222"/>
      <c r="C843" s="223"/>
      <c r="D843" s="231"/>
      <c r="E843" s="3"/>
      <c r="F843" s="3"/>
      <c r="G843" s="3"/>
      <c r="H843" s="3"/>
      <c r="J843" s="226"/>
      <c r="K843" s="3"/>
      <c r="L843" s="3"/>
      <c r="O843" s="227"/>
      <c r="Q843" s="94"/>
      <c r="R843" s="94"/>
      <c r="S843" s="94"/>
      <c r="T843" s="94"/>
    </row>
    <row r="844" ht="15.75" customHeight="1">
      <c r="A844" s="204"/>
      <c r="B844" s="222"/>
      <c r="C844" s="223"/>
      <c r="D844" s="231"/>
      <c r="E844" s="3"/>
      <c r="F844" s="3"/>
      <c r="G844" s="3"/>
      <c r="H844" s="3"/>
      <c r="J844" s="226"/>
      <c r="K844" s="3"/>
      <c r="L844" s="3"/>
      <c r="O844" s="227"/>
      <c r="Q844" s="94"/>
      <c r="R844" s="94"/>
      <c r="S844" s="94"/>
      <c r="T844" s="94"/>
    </row>
    <row r="845" ht="15.75" customHeight="1">
      <c r="A845" s="204"/>
      <c r="B845" s="222"/>
      <c r="C845" s="223"/>
      <c r="D845" s="231"/>
      <c r="E845" s="3"/>
      <c r="F845" s="3"/>
      <c r="G845" s="3"/>
      <c r="H845" s="3"/>
      <c r="J845" s="226"/>
      <c r="K845" s="3"/>
      <c r="L845" s="3"/>
      <c r="O845" s="227"/>
      <c r="Q845" s="94"/>
      <c r="R845" s="94"/>
      <c r="S845" s="94"/>
      <c r="T845" s="94"/>
    </row>
    <row r="846" ht="15.75" customHeight="1">
      <c r="A846" s="204"/>
      <c r="B846" s="222"/>
      <c r="C846" s="223"/>
      <c r="D846" s="231"/>
      <c r="E846" s="3"/>
      <c r="F846" s="3"/>
      <c r="G846" s="3"/>
      <c r="H846" s="3"/>
      <c r="J846" s="226"/>
      <c r="K846" s="3"/>
      <c r="L846" s="3"/>
      <c r="O846" s="227"/>
      <c r="Q846" s="94"/>
      <c r="R846" s="94"/>
      <c r="S846" s="94"/>
      <c r="T846" s="94"/>
    </row>
    <row r="847" ht="15.75" customHeight="1">
      <c r="A847" s="204"/>
      <c r="B847" s="222"/>
      <c r="C847" s="223"/>
      <c r="D847" s="231"/>
      <c r="E847" s="3"/>
      <c r="F847" s="3"/>
      <c r="G847" s="3"/>
      <c r="H847" s="3"/>
      <c r="J847" s="226"/>
      <c r="K847" s="3"/>
      <c r="L847" s="3"/>
      <c r="O847" s="227"/>
      <c r="Q847" s="94"/>
      <c r="R847" s="94"/>
      <c r="S847" s="94"/>
      <c r="T847" s="94"/>
    </row>
    <row r="848" ht="15.75" customHeight="1">
      <c r="A848" s="204"/>
      <c r="B848" s="222"/>
      <c r="C848" s="223"/>
      <c r="D848" s="231"/>
      <c r="E848" s="3"/>
      <c r="F848" s="3"/>
      <c r="G848" s="3"/>
      <c r="H848" s="3"/>
      <c r="J848" s="226"/>
      <c r="K848" s="3"/>
      <c r="L848" s="3"/>
      <c r="O848" s="227"/>
      <c r="Q848" s="94"/>
      <c r="R848" s="94"/>
      <c r="S848" s="94"/>
      <c r="T848" s="94"/>
    </row>
    <row r="849" ht="15.75" customHeight="1">
      <c r="A849" s="204"/>
      <c r="B849" s="222"/>
      <c r="C849" s="223"/>
      <c r="D849" s="231"/>
      <c r="E849" s="3"/>
      <c r="F849" s="3"/>
      <c r="G849" s="3"/>
      <c r="H849" s="3"/>
      <c r="J849" s="226"/>
      <c r="K849" s="3"/>
      <c r="L849" s="3"/>
      <c r="O849" s="227"/>
      <c r="Q849" s="94"/>
      <c r="R849" s="94"/>
      <c r="S849" s="94"/>
      <c r="T849" s="94"/>
    </row>
    <row r="850" ht="15.75" customHeight="1">
      <c r="A850" s="204"/>
      <c r="B850" s="222"/>
      <c r="C850" s="223"/>
      <c r="D850" s="231"/>
      <c r="E850" s="3"/>
      <c r="F850" s="3"/>
      <c r="G850" s="3"/>
      <c r="H850" s="3"/>
      <c r="J850" s="226"/>
      <c r="K850" s="3"/>
      <c r="L850" s="3"/>
      <c r="O850" s="227"/>
      <c r="Q850" s="94"/>
      <c r="R850" s="94"/>
      <c r="S850" s="94"/>
      <c r="T850" s="94"/>
    </row>
    <row r="851" ht="15.75" customHeight="1">
      <c r="A851" s="204"/>
      <c r="B851" s="222"/>
      <c r="C851" s="223"/>
      <c r="D851" s="231"/>
      <c r="E851" s="3"/>
      <c r="F851" s="3"/>
      <c r="G851" s="3"/>
      <c r="H851" s="3"/>
      <c r="J851" s="226"/>
      <c r="K851" s="3"/>
      <c r="L851" s="3"/>
      <c r="O851" s="227"/>
      <c r="Q851" s="94"/>
      <c r="R851" s="94"/>
      <c r="S851" s="94"/>
      <c r="T851" s="94"/>
    </row>
    <row r="852" ht="15.75" customHeight="1">
      <c r="A852" s="204"/>
      <c r="B852" s="222"/>
      <c r="C852" s="223"/>
      <c r="D852" s="231"/>
      <c r="E852" s="3"/>
      <c r="F852" s="3"/>
      <c r="G852" s="3"/>
      <c r="H852" s="3"/>
      <c r="J852" s="226"/>
      <c r="K852" s="3"/>
      <c r="L852" s="3"/>
      <c r="O852" s="227"/>
      <c r="Q852" s="94"/>
      <c r="R852" s="94"/>
      <c r="S852" s="94"/>
      <c r="T852" s="94"/>
    </row>
    <row r="853" ht="15.75" customHeight="1">
      <c r="A853" s="204"/>
      <c r="B853" s="222"/>
      <c r="C853" s="223"/>
      <c r="D853" s="231"/>
      <c r="E853" s="3"/>
      <c r="F853" s="3"/>
      <c r="G853" s="3"/>
      <c r="H853" s="3"/>
      <c r="J853" s="226"/>
      <c r="K853" s="3"/>
      <c r="L853" s="3"/>
      <c r="O853" s="227"/>
      <c r="Q853" s="94"/>
      <c r="R853" s="94"/>
      <c r="S853" s="94"/>
      <c r="T853" s="94"/>
    </row>
    <row r="854" ht="15.75" customHeight="1">
      <c r="A854" s="204"/>
      <c r="B854" s="222"/>
      <c r="C854" s="223"/>
      <c r="D854" s="231"/>
      <c r="E854" s="3"/>
      <c r="F854" s="3"/>
      <c r="G854" s="3"/>
      <c r="H854" s="3"/>
      <c r="J854" s="226"/>
      <c r="K854" s="3"/>
      <c r="L854" s="3"/>
      <c r="O854" s="227"/>
      <c r="Q854" s="94"/>
      <c r="R854" s="94"/>
      <c r="S854" s="94"/>
      <c r="T854" s="94"/>
    </row>
    <row r="855" ht="15.75" customHeight="1">
      <c r="A855" s="204"/>
      <c r="B855" s="222"/>
      <c r="C855" s="223"/>
      <c r="D855" s="231"/>
      <c r="E855" s="3"/>
      <c r="F855" s="3"/>
      <c r="G855" s="3"/>
      <c r="H855" s="3"/>
      <c r="J855" s="226"/>
      <c r="K855" s="3"/>
      <c r="L855" s="3"/>
      <c r="O855" s="227"/>
      <c r="Q855" s="94"/>
      <c r="R855" s="94"/>
      <c r="S855" s="94"/>
      <c r="T855" s="94"/>
    </row>
    <row r="856" ht="15.75" customHeight="1">
      <c r="A856" s="204"/>
      <c r="B856" s="222"/>
      <c r="C856" s="223"/>
      <c r="D856" s="231"/>
      <c r="E856" s="3"/>
      <c r="F856" s="3"/>
      <c r="G856" s="3"/>
      <c r="H856" s="3"/>
      <c r="J856" s="226"/>
      <c r="K856" s="3"/>
      <c r="L856" s="3"/>
      <c r="O856" s="227"/>
      <c r="Q856" s="94"/>
      <c r="R856" s="94"/>
      <c r="S856" s="94"/>
      <c r="T856" s="94"/>
    </row>
    <row r="857" ht="15.75" customHeight="1">
      <c r="A857" s="204"/>
      <c r="B857" s="222"/>
      <c r="C857" s="223"/>
      <c r="D857" s="231"/>
      <c r="E857" s="3"/>
      <c r="F857" s="3"/>
      <c r="G857" s="3"/>
      <c r="H857" s="3"/>
      <c r="J857" s="226"/>
      <c r="K857" s="3"/>
      <c r="L857" s="3"/>
      <c r="O857" s="227"/>
      <c r="Q857" s="94"/>
      <c r="R857" s="94"/>
      <c r="S857" s="94"/>
      <c r="T857" s="94"/>
    </row>
    <row r="858" ht="15.75" customHeight="1">
      <c r="A858" s="204"/>
      <c r="B858" s="222"/>
      <c r="C858" s="223"/>
      <c r="D858" s="231"/>
      <c r="E858" s="3"/>
      <c r="F858" s="3"/>
      <c r="G858" s="3"/>
      <c r="H858" s="3"/>
      <c r="J858" s="226"/>
      <c r="K858" s="3"/>
      <c r="L858" s="3"/>
      <c r="O858" s="227"/>
      <c r="Q858" s="94"/>
      <c r="R858" s="94"/>
      <c r="S858" s="94"/>
      <c r="T858" s="94"/>
    </row>
    <row r="859" ht="15.75" customHeight="1">
      <c r="A859" s="204"/>
      <c r="B859" s="222"/>
      <c r="C859" s="223"/>
      <c r="D859" s="231"/>
      <c r="E859" s="3"/>
      <c r="F859" s="3"/>
      <c r="G859" s="3"/>
      <c r="H859" s="3"/>
      <c r="J859" s="226"/>
      <c r="K859" s="3"/>
      <c r="L859" s="3"/>
      <c r="O859" s="227"/>
      <c r="Q859" s="94"/>
      <c r="R859" s="94"/>
      <c r="S859" s="94"/>
      <c r="T859" s="94"/>
    </row>
    <row r="860" ht="15.75" customHeight="1">
      <c r="A860" s="204"/>
      <c r="B860" s="222"/>
      <c r="C860" s="223"/>
      <c r="D860" s="231"/>
      <c r="E860" s="3"/>
      <c r="F860" s="3"/>
      <c r="G860" s="3"/>
      <c r="H860" s="3"/>
      <c r="J860" s="226"/>
      <c r="K860" s="3"/>
      <c r="L860" s="3"/>
      <c r="O860" s="227"/>
      <c r="Q860" s="94"/>
      <c r="R860" s="94"/>
      <c r="S860" s="94"/>
      <c r="T860" s="94"/>
    </row>
    <row r="861" ht="15.75" customHeight="1">
      <c r="A861" s="204"/>
      <c r="B861" s="222"/>
      <c r="C861" s="223"/>
      <c r="D861" s="231"/>
      <c r="E861" s="3"/>
      <c r="F861" s="3"/>
      <c r="G861" s="3"/>
      <c r="H861" s="3"/>
      <c r="J861" s="226"/>
      <c r="K861" s="3"/>
      <c r="L861" s="3"/>
      <c r="O861" s="227"/>
      <c r="Q861" s="94"/>
      <c r="R861" s="94"/>
      <c r="S861" s="94"/>
      <c r="T861" s="94"/>
    </row>
    <row r="862" ht="15.75" customHeight="1">
      <c r="A862" s="204"/>
      <c r="B862" s="222"/>
      <c r="C862" s="223"/>
      <c r="D862" s="231"/>
      <c r="E862" s="3"/>
      <c r="F862" s="3"/>
      <c r="G862" s="3"/>
      <c r="H862" s="3"/>
      <c r="J862" s="226"/>
      <c r="K862" s="3"/>
      <c r="L862" s="3"/>
      <c r="O862" s="227"/>
      <c r="Q862" s="94"/>
      <c r="R862" s="94"/>
      <c r="S862" s="94"/>
      <c r="T862" s="94"/>
    </row>
    <row r="863" ht="15.75" customHeight="1">
      <c r="A863" s="204"/>
      <c r="B863" s="222"/>
      <c r="C863" s="223"/>
      <c r="D863" s="231"/>
      <c r="E863" s="3"/>
      <c r="F863" s="3"/>
      <c r="G863" s="3"/>
      <c r="H863" s="3"/>
      <c r="J863" s="226"/>
      <c r="K863" s="3"/>
      <c r="L863" s="3"/>
      <c r="O863" s="227"/>
      <c r="Q863" s="94"/>
      <c r="R863" s="94"/>
      <c r="S863" s="94"/>
      <c r="T863" s="94"/>
    </row>
    <row r="864" ht="15.75" customHeight="1">
      <c r="A864" s="204"/>
      <c r="B864" s="222"/>
      <c r="C864" s="223"/>
      <c r="D864" s="231"/>
      <c r="E864" s="3"/>
      <c r="F864" s="3"/>
      <c r="G864" s="3"/>
      <c r="H864" s="3"/>
      <c r="J864" s="226"/>
      <c r="K864" s="3"/>
      <c r="L864" s="3"/>
      <c r="O864" s="227"/>
      <c r="Q864" s="94"/>
      <c r="R864" s="94"/>
      <c r="S864" s="94"/>
      <c r="T864" s="94"/>
    </row>
    <row r="865" ht="15.75" customHeight="1">
      <c r="A865" s="204"/>
      <c r="B865" s="222"/>
      <c r="C865" s="223"/>
      <c r="D865" s="231"/>
      <c r="E865" s="3"/>
      <c r="F865" s="3"/>
      <c r="G865" s="3"/>
      <c r="H865" s="3"/>
      <c r="J865" s="226"/>
      <c r="K865" s="3"/>
      <c r="L865" s="3"/>
      <c r="O865" s="227"/>
      <c r="Q865" s="94"/>
      <c r="R865" s="94"/>
      <c r="S865" s="94"/>
      <c r="T865" s="94"/>
    </row>
    <row r="866" ht="15.75" customHeight="1">
      <c r="A866" s="204"/>
      <c r="B866" s="222"/>
      <c r="C866" s="223"/>
      <c r="D866" s="231"/>
      <c r="E866" s="3"/>
      <c r="F866" s="3"/>
      <c r="G866" s="3"/>
      <c r="H866" s="3"/>
      <c r="J866" s="226"/>
      <c r="K866" s="3"/>
      <c r="L866" s="3"/>
      <c r="O866" s="227"/>
      <c r="Q866" s="94"/>
      <c r="R866" s="94"/>
      <c r="S866" s="94"/>
      <c r="T866" s="94"/>
    </row>
    <row r="867" ht="15.75" customHeight="1">
      <c r="A867" s="204"/>
      <c r="B867" s="222"/>
      <c r="C867" s="223"/>
      <c r="D867" s="231"/>
      <c r="E867" s="3"/>
      <c r="F867" s="3"/>
      <c r="G867" s="3"/>
      <c r="H867" s="3"/>
      <c r="J867" s="226"/>
      <c r="K867" s="3"/>
      <c r="L867" s="3"/>
      <c r="O867" s="227"/>
      <c r="Q867" s="94"/>
      <c r="R867" s="94"/>
      <c r="S867" s="94"/>
      <c r="T867" s="94"/>
    </row>
    <row r="868" ht="15.75" customHeight="1">
      <c r="A868" s="204"/>
      <c r="B868" s="222"/>
      <c r="C868" s="223"/>
      <c r="D868" s="231"/>
      <c r="E868" s="3"/>
      <c r="F868" s="3"/>
      <c r="G868" s="3"/>
      <c r="H868" s="3"/>
      <c r="J868" s="226"/>
      <c r="K868" s="3"/>
      <c r="L868" s="3"/>
      <c r="O868" s="227"/>
      <c r="Q868" s="94"/>
      <c r="R868" s="94"/>
      <c r="S868" s="94"/>
      <c r="T868" s="94"/>
    </row>
    <row r="869" ht="15.75" customHeight="1">
      <c r="A869" s="204"/>
      <c r="B869" s="222"/>
      <c r="C869" s="223"/>
      <c r="D869" s="231"/>
      <c r="E869" s="3"/>
      <c r="F869" s="3"/>
      <c r="G869" s="3"/>
      <c r="H869" s="3"/>
      <c r="J869" s="226"/>
      <c r="K869" s="3"/>
      <c r="L869" s="3"/>
      <c r="O869" s="227"/>
      <c r="Q869" s="94"/>
      <c r="R869" s="94"/>
      <c r="S869" s="94"/>
      <c r="T869" s="94"/>
    </row>
    <row r="870" ht="15.75" customHeight="1">
      <c r="A870" s="204"/>
      <c r="B870" s="222"/>
      <c r="C870" s="223"/>
      <c r="D870" s="231"/>
      <c r="E870" s="3"/>
      <c r="F870" s="3"/>
      <c r="G870" s="3"/>
      <c r="H870" s="3"/>
      <c r="J870" s="226"/>
      <c r="K870" s="3"/>
      <c r="L870" s="3"/>
      <c r="O870" s="227"/>
      <c r="Q870" s="94"/>
      <c r="R870" s="94"/>
      <c r="S870" s="94"/>
      <c r="T870" s="94"/>
    </row>
    <row r="871" ht="15.75" customHeight="1">
      <c r="A871" s="204"/>
      <c r="B871" s="222"/>
      <c r="C871" s="223"/>
      <c r="D871" s="231"/>
      <c r="E871" s="3"/>
      <c r="F871" s="3"/>
      <c r="G871" s="3"/>
      <c r="H871" s="3"/>
      <c r="J871" s="226"/>
      <c r="K871" s="3"/>
      <c r="L871" s="3"/>
      <c r="O871" s="227"/>
      <c r="Q871" s="94"/>
      <c r="R871" s="94"/>
      <c r="S871" s="94"/>
      <c r="T871" s="94"/>
    </row>
    <row r="872" ht="15.75" customHeight="1">
      <c r="A872" s="204"/>
      <c r="B872" s="222"/>
      <c r="C872" s="223"/>
      <c r="D872" s="231"/>
      <c r="E872" s="3"/>
      <c r="F872" s="3"/>
      <c r="G872" s="3"/>
      <c r="H872" s="3"/>
      <c r="J872" s="226"/>
      <c r="K872" s="3"/>
      <c r="L872" s="3"/>
      <c r="O872" s="227"/>
      <c r="Q872" s="94"/>
      <c r="R872" s="94"/>
      <c r="S872" s="94"/>
      <c r="T872" s="94"/>
    </row>
    <row r="873" ht="15.75" customHeight="1">
      <c r="A873" s="204"/>
      <c r="B873" s="222"/>
      <c r="C873" s="223"/>
      <c r="D873" s="231"/>
      <c r="E873" s="3"/>
      <c r="F873" s="3"/>
      <c r="G873" s="3"/>
      <c r="H873" s="3"/>
      <c r="J873" s="226"/>
      <c r="K873" s="3"/>
      <c r="L873" s="3"/>
      <c r="O873" s="227"/>
      <c r="Q873" s="94"/>
      <c r="R873" s="94"/>
      <c r="S873" s="94"/>
      <c r="T873" s="94"/>
    </row>
    <row r="874" ht="15.75" customHeight="1">
      <c r="A874" s="204"/>
      <c r="B874" s="222"/>
      <c r="C874" s="223"/>
      <c r="D874" s="231"/>
      <c r="E874" s="3"/>
      <c r="F874" s="3"/>
      <c r="G874" s="3"/>
      <c r="H874" s="3"/>
      <c r="J874" s="226"/>
      <c r="K874" s="3"/>
      <c r="L874" s="3"/>
      <c r="O874" s="227"/>
      <c r="Q874" s="94"/>
      <c r="R874" s="94"/>
      <c r="S874" s="94"/>
      <c r="T874" s="94"/>
    </row>
    <row r="875" ht="15.75" customHeight="1">
      <c r="A875" s="204"/>
      <c r="B875" s="222"/>
      <c r="C875" s="223"/>
      <c r="D875" s="231"/>
      <c r="E875" s="3"/>
      <c r="F875" s="3"/>
      <c r="G875" s="3"/>
      <c r="H875" s="3"/>
      <c r="J875" s="226"/>
      <c r="K875" s="3"/>
      <c r="L875" s="3"/>
      <c r="O875" s="227"/>
      <c r="Q875" s="94"/>
      <c r="R875" s="94"/>
      <c r="S875" s="94"/>
      <c r="T875" s="94"/>
    </row>
    <row r="876" ht="15.75" customHeight="1">
      <c r="A876" s="204"/>
      <c r="B876" s="222"/>
      <c r="C876" s="223"/>
      <c r="D876" s="231"/>
      <c r="E876" s="3"/>
      <c r="F876" s="3"/>
      <c r="G876" s="3"/>
      <c r="H876" s="3"/>
      <c r="J876" s="226"/>
      <c r="K876" s="3"/>
      <c r="L876" s="3"/>
      <c r="O876" s="227"/>
      <c r="Q876" s="94"/>
      <c r="R876" s="94"/>
      <c r="S876" s="94"/>
      <c r="T876" s="94"/>
    </row>
    <row r="877" ht="15.75" customHeight="1">
      <c r="A877" s="204"/>
      <c r="B877" s="222"/>
      <c r="C877" s="223"/>
      <c r="D877" s="231"/>
      <c r="E877" s="3"/>
      <c r="F877" s="3"/>
      <c r="G877" s="3"/>
      <c r="H877" s="3"/>
      <c r="J877" s="226"/>
      <c r="K877" s="3"/>
      <c r="L877" s="3"/>
      <c r="O877" s="227"/>
      <c r="Q877" s="94"/>
      <c r="R877" s="94"/>
      <c r="S877" s="94"/>
      <c r="T877" s="94"/>
    </row>
    <row r="878" ht="15.75" customHeight="1">
      <c r="A878" s="204"/>
      <c r="B878" s="222"/>
      <c r="C878" s="223"/>
      <c r="D878" s="231"/>
      <c r="E878" s="3"/>
      <c r="F878" s="3"/>
      <c r="G878" s="3"/>
      <c r="H878" s="3"/>
      <c r="J878" s="226"/>
      <c r="K878" s="3"/>
      <c r="L878" s="3"/>
      <c r="O878" s="227"/>
      <c r="Q878" s="94"/>
      <c r="R878" s="94"/>
      <c r="S878" s="94"/>
      <c r="T878" s="94"/>
    </row>
    <row r="879" ht="15.75" customHeight="1">
      <c r="A879" s="204"/>
      <c r="B879" s="222"/>
      <c r="C879" s="223"/>
      <c r="D879" s="231"/>
      <c r="E879" s="3"/>
      <c r="F879" s="3"/>
      <c r="G879" s="3"/>
      <c r="H879" s="3"/>
      <c r="J879" s="226"/>
      <c r="K879" s="3"/>
      <c r="L879" s="3"/>
      <c r="O879" s="227"/>
      <c r="Q879" s="94"/>
      <c r="R879" s="94"/>
      <c r="S879" s="94"/>
      <c r="T879" s="94"/>
    </row>
    <row r="880" ht="15.75" customHeight="1">
      <c r="A880" s="204"/>
      <c r="B880" s="222"/>
      <c r="C880" s="223"/>
      <c r="D880" s="231"/>
      <c r="E880" s="3"/>
      <c r="F880" s="3"/>
      <c r="G880" s="3"/>
      <c r="H880" s="3"/>
      <c r="J880" s="226"/>
      <c r="K880" s="3"/>
      <c r="L880" s="3"/>
      <c r="O880" s="227"/>
      <c r="Q880" s="94"/>
      <c r="R880" s="94"/>
      <c r="S880" s="94"/>
      <c r="T880" s="94"/>
    </row>
    <row r="881" ht="15.75" customHeight="1">
      <c r="A881" s="204"/>
      <c r="B881" s="222"/>
      <c r="C881" s="223"/>
      <c r="D881" s="231"/>
      <c r="E881" s="3"/>
      <c r="F881" s="3"/>
      <c r="G881" s="3"/>
      <c r="H881" s="3"/>
      <c r="J881" s="226"/>
      <c r="K881" s="3"/>
      <c r="L881" s="3"/>
      <c r="O881" s="227"/>
      <c r="Q881" s="94"/>
      <c r="R881" s="94"/>
      <c r="S881" s="94"/>
      <c r="T881" s="94"/>
    </row>
    <row r="882" ht="15.75" customHeight="1">
      <c r="A882" s="204"/>
      <c r="B882" s="222"/>
      <c r="C882" s="223"/>
      <c r="D882" s="231"/>
      <c r="E882" s="3"/>
      <c r="F882" s="3"/>
      <c r="G882" s="3"/>
      <c r="H882" s="3"/>
      <c r="J882" s="226"/>
      <c r="K882" s="3"/>
      <c r="L882" s="3"/>
      <c r="O882" s="227"/>
      <c r="Q882" s="94"/>
      <c r="R882" s="94"/>
      <c r="S882" s="94"/>
      <c r="T882" s="94"/>
    </row>
    <row r="883" ht="15.75" customHeight="1">
      <c r="A883" s="204"/>
      <c r="B883" s="222"/>
      <c r="C883" s="223"/>
      <c r="D883" s="231"/>
      <c r="E883" s="3"/>
      <c r="F883" s="3"/>
      <c r="G883" s="3"/>
      <c r="H883" s="3"/>
      <c r="J883" s="226"/>
      <c r="K883" s="3"/>
      <c r="L883" s="3"/>
      <c r="O883" s="227"/>
      <c r="Q883" s="94"/>
      <c r="R883" s="94"/>
      <c r="S883" s="94"/>
      <c r="T883" s="94"/>
    </row>
    <row r="884" ht="15.75" customHeight="1">
      <c r="A884" s="204"/>
      <c r="B884" s="222"/>
      <c r="C884" s="223"/>
      <c r="D884" s="231"/>
      <c r="E884" s="3"/>
      <c r="F884" s="3"/>
      <c r="G884" s="3"/>
      <c r="H884" s="3"/>
      <c r="J884" s="226"/>
      <c r="K884" s="3"/>
      <c r="L884" s="3"/>
      <c r="O884" s="227"/>
      <c r="Q884" s="94"/>
      <c r="R884" s="94"/>
      <c r="S884" s="94"/>
      <c r="T884" s="94"/>
    </row>
    <row r="885" ht="15.75" customHeight="1">
      <c r="A885" s="204"/>
      <c r="B885" s="222"/>
      <c r="C885" s="223"/>
      <c r="D885" s="231"/>
      <c r="E885" s="3"/>
      <c r="F885" s="3"/>
      <c r="G885" s="3"/>
      <c r="H885" s="3"/>
      <c r="J885" s="226"/>
      <c r="K885" s="3"/>
      <c r="L885" s="3"/>
      <c r="O885" s="227"/>
      <c r="Q885" s="94"/>
      <c r="R885" s="94"/>
      <c r="S885" s="94"/>
      <c r="T885" s="94"/>
    </row>
    <row r="886" ht="15.75" customHeight="1">
      <c r="A886" s="204"/>
      <c r="B886" s="222"/>
      <c r="C886" s="223"/>
      <c r="D886" s="231"/>
      <c r="E886" s="3"/>
      <c r="F886" s="3"/>
      <c r="G886" s="3"/>
      <c r="H886" s="3"/>
      <c r="J886" s="226"/>
      <c r="K886" s="3"/>
      <c r="L886" s="3"/>
      <c r="O886" s="227"/>
      <c r="Q886" s="94"/>
      <c r="R886" s="94"/>
      <c r="S886" s="94"/>
      <c r="T886" s="94"/>
    </row>
    <row r="887" ht="15.75" customHeight="1">
      <c r="A887" s="204"/>
      <c r="B887" s="222"/>
      <c r="C887" s="223"/>
      <c r="D887" s="231"/>
      <c r="E887" s="3"/>
      <c r="F887" s="3"/>
      <c r="G887" s="3"/>
      <c r="H887" s="3"/>
      <c r="J887" s="226"/>
      <c r="K887" s="3"/>
      <c r="L887" s="3"/>
      <c r="O887" s="227"/>
      <c r="Q887" s="94"/>
      <c r="R887" s="94"/>
      <c r="S887" s="94"/>
      <c r="T887" s="94"/>
    </row>
    <row r="888" ht="15.75" customHeight="1">
      <c r="A888" s="204"/>
      <c r="B888" s="222"/>
      <c r="C888" s="223"/>
      <c r="D888" s="231"/>
      <c r="E888" s="3"/>
      <c r="F888" s="3"/>
      <c r="G888" s="3"/>
      <c r="H888" s="3"/>
      <c r="J888" s="226"/>
      <c r="K888" s="3"/>
      <c r="L888" s="3"/>
      <c r="O888" s="227"/>
      <c r="Q888" s="94"/>
      <c r="R888" s="94"/>
      <c r="S888" s="94"/>
      <c r="T888" s="94"/>
    </row>
    <row r="889" ht="15.75" customHeight="1">
      <c r="A889" s="204"/>
      <c r="B889" s="222"/>
      <c r="C889" s="223"/>
      <c r="D889" s="231"/>
      <c r="E889" s="3"/>
      <c r="F889" s="3"/>
      <c r="G889" s="3"/>
      <c r="H889" s="3"/>
      <c r="J889" s="226"/>
      <c r="K889" s="3"/>
      <c r="L889" s="3"/>
      <c r="O889" s="227"/>
      <c r="Q889" s="94"/>
      <c r="R889" s="94"/>
      <c r="S889" s="94"/>
      <c r="T889" s="94"/>
    </row>
    <row r="890" ht="15.75" customHeight="1">
      <c r="A890" s="204"/>
      <c r="B890" s="222"/>
      <c r="C890" s="223"/>
      <c r="D890" s="231"/>
      <c r="E890" s="3"/>
      <c r="F890" s="3"/>
      <c r="G890" s="3"/>
      <c r="H890" s="3"/>
      <c r="J890" s="226"/>
      <c r="K890" s="3"/>
      <c r="L890" s="3"/>
      <c r="O890" s="227"/>
      <c r="Q890" s="94"/>
      <c r="R890" s="94"/>
      <c r="S890" s="94"/>
      <c r="T890" s="94"/>
    </row>
    <row r="891" ht="15.75" customHeight="1">
      <c r="A891" s="204"/>
      <c r="B891" s="222"/>
      <c r="C891" s="223"/>
      <c r="D891" s="231"/>
      <c r="E891" s="3"/>
      <c r="F891" s="3"/>
      <c r="G891" s="3"/>
      <c r="H891" s="3"/>
      <c r="J891" s="226"/>
      <c r="K891" s="3"/>
      <c r="L891" s="3"/>
      <c r="O891" s="227"/>
      <c r="Q891" s="94"/>
      <c r="R891" s="94"/>
      <c r="S891" s="94"/>
      <c r="T891" s="94"/>
    </row>
    <row r="892" ht="15.75" customHeight="1">
      <c r="A892" s="204"/>
      <c r="B892" s="222"/>
      <c r="C892" s="223"/>
      <c r="D892" s="231"/>
      <c r="E892" s="3"/>
      <c r="F892" s="3"/>
      <c r="G892" s="3"/>
      <c r="H892" s="3"/>
      <c r="J892" s="226"/>
      <c r="K892" s="3"/>
      <c r="L892" s="3"/>
      <c r="O892" s="227"/>
      <c r="Q892" s="94"/>
      <c r="R892" s="94"/>
      <c r="S892" s="94"/>
      <c r="T892" s="94"/>
    </row>
    <row r="893" ht="15.75" customHeight="1">
      <c r="A893" s="204"/>
      <c r="B893" s="222"/>
      <c r="C893" s="223"/>
      <c r="D893" s="231"/>
      <c r="E893" s="3"/>
      <c r="F893" s="3"/>
      <c r="G893" s="3"/>
      <c r="H893" s="3"/>
      <c r="J893" s="226"/>
      <c r="K893" s="3"/>
      <c r="L893" s="3"/>
      <c r="O893" s="227"/>
      <c r="Q893" s="94"/>
      <c r="R893" s="94"/>
      <c r="S893" s="94"/>
      <c r="T893" s="94"/>
    </row>
    <row r="894" ht="15.75" customHeight="1">
      <c r="A894" s="204"/>
      <c r="B894" s="222"/>
      <c r="C894" s="223"/>
      <c r="D894" s="231"/>
      <c r="E894" s="3"/>
      <c r="F894" s="3"/>
      <c r="G894" s="3"/>
      <c r="H894" s="3"/>
      <c r="J894" s="226"/>
      <c r="K894" s="3"/>
      <c r="L894" s="3"/>
      <c r="O894" s="227"/>
      <c r="Q894" s="94"/>
      <c r="R894" s="94"/>
      <c r="S894" s="94"/>
      <c r="T894" s="94"/>
    </row>
    <row r="895" ht="15.75" customHeight="1">
      <c r="A895" s="204"/>
      <c r="B895" s="222"/>
      <c r="C895" s="223"/>
      <c r="D895" s="231"/>
      <c r="E895" s="3"/>
      <c r="F895" s="3"/>
      <c r="G895" s="3"/>
      <c r="H895" s="3"/>
      <c r="J895" s="226"/>
      <c r="K895" s="3"/>
      <c r="L895" s="3"/>
      <c r="O895" s="227"/>
      <c r="Q895" s="94"/>
      <c r="R895" s="94"/>
      <c r="S895" s="94"/>
      <c r="T895" s="94"/>
    </row>
    <row r="896" ht="15.75" customHeight="1">
      <c r="A896" s="204"/>
      <c r="B896" s="222"/>
      <c r="C896" s="223"/>
      <c r="D896" s="231"/>
      <c r="E896" s="3"/>
      <c r="F896" s="3"/>
      <c r="G896" s="3"/>
      <c r="H896" s="3"/>
      <c r="J896" s="226"/>
      <c r="K896" s="3"/>
      <c r="L896" s="3"/>
      <c r="O896" s="227"/>
      <c r="Q896" s="94"/>
      <c r="R896" s="94"/>
      <c r="S896" s="94"/>
      <c r="T896" s="94"/>
    </row>
    <row r="897" ht="15.75" customHeight="1">
      <c r="A897" s="204"/>
      <c r="B897" s="222"/>
      <c r="C897" s="223"/>
      <c r="D897" s="231"/>
      <c r="E897" s="3"/>
      <c r="F897" s="3"/>
      <c r="G897" s="3"/>
      <c r="H897" s="3"/>
      <c r="J897" s="226"/>
      <c r="K897" s="3"/>
      <c r="L897" s="3"/>
      <c r="O897" s="227"/>
      <c r="Q897" s="94"/>
      <c r="R897" s="94"/>
      <c r="S897" s="94"/>
      <c r="T897" s="94"/>
    </row>
    <row r="898" ht="15.75" customHeight="1">
      <c r="A898" s="204"/>
      <c r="B898" s="222"/>
      <c r="C898" s="223"/>
      <c r="D898" s="231"/>
      <c r="E898" s="3"/>
      <c r="F898" s="3"/>
      <c r="G898" s="3"/>
      <c r="H898" s="3"/>
      <c r="J898" s="226"/>
      <c r="K898" s="3"/>
      <c r="L898" s="3"/>
      <c r="O898" s="227"/>
      <c r="Q898" s="94"/>
      <c r="R898" s="94"/>
      <c r="S898" s="94"/>
      <c r="T898" s="94"/>
    </row>
    <row r="899" ht="15.75" customHeight="1">
      <c r="A899" s="204"/>
      <c r="B899" s="222"/>
      <c r="C899" s="223"/>
      <c r="D899" s="231"/>
      <c r="E899" s="3"/>
      <c r="F899" s="3"/>
      <c r="G899" s="3"/>
      <c r="H899" s="3"/>
      <c r="J899" s="226"/>
      <c r="K899" s="3"/>
      <c r="L899" s="3"/>
      <c r="O899" s="227"/>
      <c r="Q899" s="94"/>
      <c r="R899" s="94"/>
      <c r="S899" s="94"/>
      <c r="T899" s="94"/>
    </row>
    <row r="900" ht="15.75" customHeight="1">
      <c r="A900" s="204"/>
      <c r="B900" s="222"/>
      <c r="C900" s="223"/>
      <c r="D900" s="231"/>
      <c r="E900" s="3"/>
      <c r="F900" s="3"/>
      <c r="G900" s="3"/>
      <c r="H900" s="3"/>
      <c r="J900" s="226"/>
      <c r="K900" s="3"/>
      <c r="L900" s="3"/>
      <c r="O900" s="227"/>
      <c r="Q900" s="94"/>
      <c r="R900" s="94"/>
      <c r="S900" s="94"/>
      <c r="T900" s="94"/>
    </row>
    <row r="901" ht="15.75" customHeight="1">
      <c r="A901" s="204"/>
      <c r="B901" s="222"/>
      <c r="C901" s="223"/>
      <c r="D901" s="231"/>
      <c r="E901" s="3"/>
      <c r="F901" s="3"/>
      <c r="G901" s="3"/>
      <c r="H901" s="3"/>
      <c r="J901" s="226"/>
      <c r="K901" s="3"/>
      <c r="L901" s="3"/>
      <c r="O901" s="227"/>
      <c r="Q901" s="94"/>
      <c r="R901" s="94"/>
      <c r="S901" s="94"/>
      <c r="T901" s="94"/>
    </row>
    <row r="902" ht="15.75" customHeight="1">
      <c r="A902" s="204"/>
      <c r="B902" s="222"/>
      <c r="C902" s="223"/>
      <c r="D902" s="231"/>
      <c r="E902" s="3"/>
      <c r="F902" s="3"/>
      <c r="G902" s="3"/>
      <c r="H902" s="3"/>
      <c r="J902" s="226"/>
      <c r="K902" s="3"/>
      <c r="L902" s="3"/>
      <c r="O902" s="227"/>
      <c r="Q902" s="94"/>
      <c r="R902" s="94"/>
      <c r="S902" s="94"/>
      <c r="T902" s="94"/>
    </row>
    <row r="903" ht="15.75" customHeight="1">
      <c r="A903" s="204"/>
      <c r="B903" s="222"/>
      <c r="C903" s="223"/>
      <c r="D903" s="231"/>
      <c r="E903" s="3"/>
      <c r="F903" s="3"/>
      <c r="G903" s="3"/>
      <c r="H903" s="3"/>
      <c r="J903" s="226"/>
      <c r="K903" s="3"/>
      <c r="L903" s="3"/>
      <c r="O903" s="227"/>
      <c r="Q903" s="94"/>
      <c r="R903" s="94"/>
      <c r="S903" s="94"/>
      <c r="T903" s="94"/>
    </row>
    <row r="904" ht="15.75" customHeight="1">
      <c r="A904" s="204"/>
      <c r="B904" s="222"/>
      <c r="C904" s="223"/>
      <c r="D904" s="231"/>
      <c r="E904" s="3"/>
      <c r="F904" s="3"/>
      <c r="G904" s="3"/>
      <c r="H904" s="3"/>
      <c r="J904" s="226"/>
      <c r="K904" s="3"/>
      <c r="L904" s="3"/>
      <c r="O904" s="227"/>
      <c r="Q904" s="94"/>
      <c r="R904" s="94"/>
      <c r="S904" s="94"/>
      <c r="T904" s="94"/>
    </row>
    <row r="905" ht="15.75" customHeight="1">
      <c r="A905" s="204"/>
      <c r="B905" s="222"/>
      <c r="C905" s="223"/>
      <c r="D905" s="231"/>
      <c r="E905" s="3"/>
      <c r="F905" s="3"/>
      <c r="G905" s="3"/>
      <c r="H905" s="3"/>
      <c r="J905" s="226"/>
      <c r="K905" s="3"/>
      <c r="L905" s="3"/>
      <c r="O905" s="227"/>
      <c r="Q905" s="94"/>
      <c r="R905" s="94"/>
      <c r="S905" s="94"/>
      <c r="T905" s="94"/>
    </row>
    <row r="906" ht="15.75" customHeight="1">
      <c r="A906" s="204"/>
      <c r="B906" s="222"/>
      <c r="C906" s="223"/>
      <c r="D906" s="231"/>
      <c r="E906" s="3"/>
      <c r="F906" s="3"/>
      <c r="G906" s="3"/>
      <c r="H906" s="3"/>
      <c r="J906" s="226"/>
      <c r="K906" s="3"/>
      <c r="L906" s="3"/>
      <c r="O906" s="227"/>
      <c r="Q906" s="94"/>
      <c r="R906" s="94"/>
      <c r="S906" s="94"/>
      <c r="T906" s="94"/>
    </row>
    <row r="907" ht="15.75" customHeight="1">
      <c r="A907" s="204"/>
      <c r="B907" s="222"/>
      <c r="C907" s="223"/>
      <c r="D907" s="231"/>
      <c r="E907" s="3"/>
      <c r="F907" s="3"/>
      <c r="G907" s="3"/>
      <c r="H907" s="3"/>
      <c r="J907" s="226"/>
      <c r="K907" s="3"/>
      <c r="L907" s="3"/>
      <c r="O907" s="227"/>
      <c r="Q907" s="94"/>
      <c r="R907" s="94"/>
      <c r="S907" s="94"/>
      <c r="T907" s="94"/>
    </row>
    <row r="908" ht="15.75" customHeight="1">
      <c r="A908" s="204"/>
      <c r="B908" s="222"/>
      <c r="C908" s="223"/>
      <c r="D908" s="231"/>
      <c r="E908" s="3"/>
      <c r="F908" s="3"/>
      <c r="G908" s="3"/>
      <c r="H908" s="3"/>
      <c r="J908" s="226"/>
      <c r="K908" s="3"/>
      <c r="L908" s="3"/>
      <c r="O908" s="227"/>
      <c r="Q908" s="94"/>
      <c r="R908" s="94"/>
      <c r="S908" s="94"/>
      <c r="T908" s="94"/>
    </row>
    <row r="909" ht="15.75" customHeight="1">
      <c r="A909" s="204"/>
      <c r="B909" s="222"/>
      <c r="C909" s="223"/>
      <c r="D909" s="231"/>
      <c r="E909" s="3"/>
      <c r="F909" s="3"/>
      <c r="G909" s="3"/>
      <c r="H909" s="3"/>
      <c r="J909" s="226"/>
      <c r="K909" s="3"/>
      <c r="L909" s="3"/>
      <c r="O909" s="227"/>
      <c r="Q909" s="94"/>
      <c r="R909" s="94"/>
      <c r="S909" s="94"/>
      <c r="T909" s="94"/>
    </row>
    <row r="910" ht="15.75" customHeight="1">
      <c r="A910" s="204"/>
      <c r="B910" s="222"/>
      <c r="C910" s="223"/>
      <c r="D910" s="231"/>
      <c r="E910" s="3"/>
      <c r="F910" s="3"/>
      <c r="G910" s="3"/>
      <c r="H910" s="3"/>
      <c r="J910" s="226"/>
      <c r="K910" s="3"/>
      <c r="L910" s="3"/>
      <c r="O910" s="227"/>
      <c r="Q910" s="94"/>
      <c r="R910" s="94"/>
      <c r="S910" s="94"/>
      <c r="T910" s="94"/>
    </row>
    <row r="911" ht="15.75" customHeight="1">
      <c r="A911" s="204"/>
      <c r="B911" s="222"/>
      <c r="C911" s="223"/>
      <c r="D911" s="231"/>
      <c r="E911" s="3"/>
      <c r="F911" s="3"/>
      <c r="G911" s="3"/>
      <c r="H911" s="3"/>
      <c r="J911" s="226"/>
      <c r="K911" s="3"/>
      <c r="L911" s="3"/>
      <c r="O911" s="227"/>
      <c r="Q911" s="94"/>
      <c r="R911" s="94"/>
      <c r="S911" s="94"/>
      <c r="T911" s="94"/>
    </row>
    <row r="912" ht="15.75" customHeight="1">
      <c r="A912" s="204"/>
      <c r="B912" s="222"/>
      <c r="C912" s="223"/>
      <c r="D912" s="231"/>
      <c r="E912" s="3"/>
      <c r="F912" s="3"/>
      <c r="G912" s="3"/>
      <c r="H912" s="3"/>
      <c r="J912" s="226"/>
      <c r="K912" s="3"/>
      <c r="L912" s="3"/>
      <c r="O912" s="227"/>
      <c r="Q912" s="94"/>
      <c r="R912" s="94"/>
      <c r="S912" s="94"/>
      <c r="T912" s="94"/>
    </row>
    <row r="913" ht="15.75" customHeight="1">
      <c r="A913" s="204"/>
      <c r="B913" s="222"/>
      <c r="C913" s="223"/>
      <c r="D913" s="231"/>
      <c r="E913" s="3"/>
      <c r="F913" s="3"/>
      <c r="G913" s="3"/>
      <c r="H913" s="3"/>
      <c r="J913" s="226"/>
      <c r="K913" s="3"/>
      <c r="L913" s="3"/>
      <c r="O913" s="227"/>
      <c r="Q913" s="94"/>
      <c r="R913" s="94"/>
      <c r="S913" s="94"/>
      <c r="T913" s="94"/>
    </row>
    <row r="914" ht="15.75" customHeight="1">
      <c r="A914" s="204"/>
      <c r="B914" s="222"/>
      <c r="C914" s="223"/>
      <c r="D914" s="231"/>
      <c r="E914" s="3"/>
      <c r="F914" s="3"/>
      <c r="G914" s="3"/>
      <c r="H914" s="3"/>
      <c r="J914" s="226"/>
      <c r="K914" s="3"/>
      <c r="L914" s="3"/>
      <c r="O914" s="227"/>
      <c r="Q914" s="94"/>
      <c r="R914" s="94"/>
      <c r="S914" s="94"/>
      <c r="T914" s="94"/>
    </row>
    <row r="915" ht="15.75" customHeight="1">
      <c r="A915" s="204"/>
      <c r="B915" s="222"/>
      <c r="C915" s="223"/>
      <c r="D915" s="231"/>
      <c r="E915" s="3"/>
      <c r="F915" s="3"/>
      <c r="G915" s="3"/>
      <c r="H915" s="3"/>
      <c r="J915" s="226"/>
      <c r="K915" s="3"/>
      <c r="L915" s="3"/>
      <c r="O915" s="227"/>
      <c r="Q915" s="94"/>
      <c r="R915" s="94"/>
      <c r="S915" s="94"/>
      <c r="T915" s="94"/>
    </row>
    <row r="916" ht="15.75" customHeight="1">
      <c r="A916" s="204"/>
      <c r="B916" s="222"/>
      <c r="C916" s="223"/>
      <c r="D916" s="231"/>
      <c r="E916" s="3"/>
      <c r="F916" s="3"/>
      <c r="G916" s="3"/>
      <c r="H916" s="3"/>
      <c r="J916" s="226"/>
      <c r="K916" s="3"/>
      <c r="L916" s="3"/>
      <c r="O916" s="227"/>
      <c r="Q916" s="94"/>
      <c r="R916" s="94"/>
      <c r="S916" s="94"/>
      <c r="T916" s="94"/>
    </row>
    <row r="917" ht="15.75" customHeight="1">
      <c r="A917" s="204"/>
      <c r="B917" s="222"/>
      <c r="C917" s="223"/>
      <c r="D917" s="231"/>
      <c r="E917" s="3"/>
      <c r="F917" s="3"/>
      <c r="G917" s="3"/>
      <c r="H917" s="3"/>
      <c r="J917" s="226"/>
      <c r="K917" s="3"/>
      <c r="L917" s="3"/>
      <c r="O917" s="227"/>
      <c r="Q917" s="94"/>
      <c r="R917" s="94"/>
      <c r="S917" s="94"/>
      <c r="T917" s="94"/>
    </row>
    <row r="918" ht="15.75" customHeight="1">
      <c r="A918" s="204"/>
      <c r="B918" s="222"/>
      <c r="C918" s="223"/>
      <c r="D918" s="231"/>
      <c r="E918" s="3"/>
      <c r="F918" s="3"/>
      <c r="G918" s="3"/>
      <c r="H918" s="3"/>
      <c r="J918" s="226"/>
      <c r="K918" s="3"/>
      <c r="L918" s="3"/>
      <c r="O918" s="227"/>
      <c r="Q918" s="94"/>
      <c r="R918" s="94"/>
      <c r="S918" s="94"/>
      <c r="T918" s="94"/>
    </row>
    <row r="919" ht="15.75" customHeight="1">
      <c r="A919" s="204"/>
      <c r="B919" s="222"/>
      <c r="C919" s="223"/>
      <c r="D919" s="231"/>
      <c r="E919" s="3"/>
      <c r="F919" s="3"/>
      <c r="G919" s="3"/>
      <c r="H919" s="3"/>
      <c r="J919" s="226"/>
      <c r="K919" s="3"/>
      <c r="L919" s="3"/>
      <c r="O919" s="227"/>
      <c r="Q919" s="94"/>
      <c r="R919" s="94"/>
      <c r="S919" s="94"/>
      <c r="T919" s="94"/>
    </row>
    <row r="920" ht="15.75" customHeight="1">
      <c r="A920" s="204"/>
      <c r="B920" s="222"/>
      <c r="C920" s="223"/>
      <c r="D920" s="231"/>
      <c r="E920" s="3"/>
      <c r="F920" s="3"/>
      <c r="G920" s="3"/>
      <c r="H920" s="3"/>
      <c r="J920" s="226"/>
      <c r="K920" s="3"/>
      <c r="L920" s="3"/>
      <c r="O920" s="227"/>
      <c r="Q920" s="94"/>
      <c r="R920" s="94"/>
      <c r="S920" s="94"/>
      <c r="T920" s="94"/>
    </row>
    <row r="921" ht="15.75" customHeight="1">
      <c r="A921" s="204"/>
      <c r="B921" s="222"/>
      <c r="C921" s="223"/>
      <c r="D921" s="231"/>
      <c r="E921" s="3"/>
      <c r="F921" s="3"/>
      <c r="G921" s="3"/>
      <c r="H921" s="3"/>
      <c r="J921" s="226"/>
      <c r="K921" s="3"/>
      <c r="L921" s="3"/>
      <c r="O921" s="227"/>
      <c r="Q921" s="94"/>
      <c r="R921" s="94"/>
      <c r="S921" s="94"/>
      <c r="T921" s="94"/>
    </row>
    <row r="922" ht="15.75" customHeight="1">
      <c r="A922" s="204"/>
      <c r="B922" s="222"/>
      <c r="C922" s="223"/>
      <c r="D922" s="231"/>
      <c r="E922" s="3"/>
      <c r="F922" s="3"/>
      <c r="G922" s="3"/>
      <c r="H922" s="3"/>
      <c r="J922" s="226"/>
      <c r="K922" s="3"/>
      <c r="L922" s="3"/>
      <c r="O922" s="227"/>
      <c r="Q922" s="94"/>
      <c r="R922" s="94"/>
      <c r="S922" s="94"/>
      <c r="T922" s="94"/>
    </row>
    <row r="923" ht="15.75" customHeight="1">
      <c r="A923" s="204"/>
      <c r="B923" s="222"/>
      <c r="C923" s="223"/>
      <c r="D923" s="231"/>
      <c r="E923" s="3"/>
      <c r="F923" s="3"/>
      <c r="G923" s="3"/>
      <c r="H923" s="3"/>
      <c r="J923" s="226"/>
      <c r="K923" s="3"/>
      <c r="L923" s="3"/>
      <c r="O923" s="227"/>
      <c r="Q923" s="94"/>
      <c r="R923" s="94"/>
      <c r="S923" s="94"/>
      <c r="T923" s="94"/>
    </row>
    <row r="924" ht="15.75" customHeight="1">
      <c r="A924" s="204"/>
      <c r="B924" s="222"/>
      <c r="C924" s="223"/>
      <c r="D924" s="231"/>
      <c r="E924" s="3"/>
      <c r="F924" s="3"/>
      <c r="G924" s="3"/>
      <c r="H924" s="3"/>
      <c r="J924" s="226"/>
      <c r="K924" s="3"/>
      <c r="L924" s="3"/>
      <c r="O924" s="227"/>
      <c r="Q924" s="94"/>
      <c r="R924" s="94"/>
      <c r="S924" s="94"/>
      <c r="T924" s="94"/>
    </row>
    <row r="925" ht="15.75" customHeight="1">
      <c r="A925" s="204"/>
      <c r="B925" s="222"/>
      <c r="C925" s="223"/>
      <c r="D925" s="231"/>
      <c r="E925" s="3"/>
      <c r="F925" s="3"/>
      <c r="G925" s="3"/>
      <c r="H925" s="3"/>
      <c r="J925" s="226"/>
      <c r="K925" s="3"/>
      <c r="L925" s="3"/>
      <c r="O925" s="227"/>
      <c r="Q925" s="94"/>
      <c r="R925" s="94"/>
      <c r="S925" s="94"/>
      <c r="T925" s="94"/>
    </row>
    <row r="926" ht="15.75" customHeight="1">
      <c r="A926" s="204"/>
      <c r="B926" s="222"/>
      <c r="C926" s="223"/>
      <c r="D926" s="231"/>
      <c r="E926" s="3"/>
      <c r="F926" s="3"/>
      <c r="G926" s="3"/>
      <c r="H926" s="3"/>
      <c r="J926" s="226"/>
      <c r="K926" s="3"/>
      <c r="L926" s="3"/>
      <c r="O926" s="227"/>
      <c r="Q926" s="94"/>
      <c r="R926" s="94"/>
      <c r="S926" s="94"/>
      <c r="T926" s="94"/>
    </row>
    <row r="927" ht="15.75" customHeight="1">
      <c r="A927" s="204"/>
      <c r="B927" s="222"/>
      <c r="C927" s="223"/>
      <c r="D927" s="231"/>
      <c r="E927" s="3"/>
      <c r="F927" s="3"/>
      <c r="G927" s="3"/>
      <c r="H927" s="3"/>
      <c r="J927" s="226"/>
      <c r="K927" s="3"/>
      <c r="L927" s="3"/>
      <c r="O927" s="227"/>
      <c r="Q927" s="94"/>
      <c r="R927" s="94"/>
      <c r="S927" s="94"/>
      <c r="T927" s="94"/>
    </row>
    <row r="928" ht="15.75" customHeight="1">
      <c r="A928" s="204"/>
      <c r="B928" s="222"/>
      <c r="C928" s="223"/>
      <c r="D928" s="231"/>
      <c r="E928" s="3"/>
      <c r="F928" s="3"/>
      <c r="G928" s="3"/>
      <c r="H928" s="3"/>
      <c r="J928" s="226"/>
      <c r="K928" s="3"/>
      <c r="L928" s="3"/>
      <c r="O928" s="227"/>
      <c r="Q928" s="94"/>
      <c r="R928" s="94"/>
      <c r="S928" s="94"/>
      <c r="T928" s="94"/>
    </row>
    <row r="929" ht="15.75" customHeight="1">
      <c r="A929" s="204"/>
      <c r="B929" s="222"/>
      <c r="C929" s="223"/>
      <c r="D929" s="231"/>
      <c r="E929" s="3"/>
      <c r="F929" s="3"/>
      <c r="G929" s="3"/>
      <c r="H929" s="3"/>
      <c r="J929" s="226"/>
      <c r="K929" s="3"/>
      <c r="L929" s="3"/>
      <c r="O929" s="227"/>
      <c r="Q929" s="94"/>
      <c r="R929" s="94"/>
      <c r="S929" s="94"/>
      <c r="T929" s="94"/>
    </row>
    <row r="930" ht="15.75" customHeight="1">
      <c r="A930" s="204"/>
      <c r="B930" s="222"/>
      <c r="C930" s="223"/>
      <c r="D930" s="231"/>
      <c r="E930" s="3"/>
      <c r="F930" s="3"/>
      <c r="G930" s="3"/>
      <c r="H930" s="3"/>
      <c r="J930" s="226"/>
      <c r="K930" s="3"/>
      <c r="L930" s="3"/>
      <c r="O930" s="227"/>
      <c r="Q930" s="94"/>
      <c r="R930" s="94"/>
      <c r="S930" s="94"/>
      <c r="T930" s="94"/>
    </row>
    <row r="931" ht="15.75" customHeight="1">
      <c r="A931" s="204"/>
      <c r="B931" s="222"/>
      <c r="C931" s="223"/>
      <c r="D931" s="231"/>
      <c r="E931" s="3"/>
      <c r="F931" s="3"/>
      <c r="G931" s="3"/>
      <c r="H931" s="3"/>
      <c r="J931" s="226"/>
      <c r="K931" s="3"/>
      <c r="L931" s="3"/>
      <c r="O931" s="227"/>
      <c r="Q931" s="94"/>
      <c r="R931" s="94"/>
      <c r="S931" s="94"/>
      <c r="T931" s="94"/>
    </row>
    <row r="932" ht="15.75" customHeight="1">
      <c r="A932" s="204"/>
      <c r="B932" s="222"/>
      <c r="C932" s="223"/>
      <c r="D932" s="231"/>
      <c r="E932" s="3"/>
      <c r="F932" s="3"/>
      <c r="G932" s="3"/>
      <c r="H932" s="3"/>
      <c r="J932" s="226"/>
      <c r="K932" s="3"/>
      <c r="L932" s="3"/>
      <c r="O932" s="227"/>
      <c r="Q932" s="94"/>
      <c r="R932" s="94"/>
      <c r="S932" s="94"/>
      <c r="T932" s="94"/>
    </row>
    <row r="933" ht="15.75" customHeight="1">
      <c r="A933" s="204"/>
      <c r="B933" s="222"/>
      <c r="C933" s="223"/>
      <c r="D933" s="231"/>
      <c r="E933" s="3"/>
      <c r="F933" s="3"/>
      <c r="G933" s="3"/>
      <c r="H933" s="3"/>
      <c r="J933" s="226"/>
      <c r="K933" s="3"/>
      <c r="L933" s="3"/>
      <c r="O933" s="227"/>
      <c r="Q933" s="94"/>
      <c r="R933" s="94"/>
      <c r="S933" s="94"/>
      <c r="T933" s="94"/>
    </row>
    <row r="934" ht="15.75" customHeight="1">
      <c r="A934" s="204"/>
      <c r="B934" s="222"/>
      <c r="C934" s="223"/>
      <c r="D934" s="231"/>
      <c r="E934" s="3"/>
      <c r="F934" s="3"/>
      <c r="G934" s="3"/>
      <c r="H934" s="3"/>
      <c r="J934" s="226"/>
      <c r="K934" s="3"/>
      <c r="L934" s="3"/>
      <c r="O934" s="227"/>
      <c r="Q934" s="94"/>
      <c r="R934" s="94"/>
      <c r="S934" s="94"/>
      <c r="T934" s="94"/>
    </row>
    <row r="935" ht="15.75" customHeight="1">
      <c r="A935" s="204"/>
      <c r="B935" s="222"/>
      <c r="C935" s="223"/>
      <c r="D935" s="231"/>
      <c r="E935" s="3"/>
      <c r="F935" s="3"/>
      <c r="G935" s="3"/>
      <c r="H935" s="3"/>
      <c r="J935" s="226"/>
      <c r="K935" s="3"/>
      <c r="L935" s="3"/>
      <c r="O935" s="227"/>
      <c r="Q935" s="94"/>
      <c r="R935" s="94"/>
      <c r="S935" s="94"/>
      <c r="T935" s="94"/>
    </row>
    <row r="936" ht="15.75" customHeight="1">
      <c r="A936" s="204"/>
      <c r="B936" s="222"/>
      <c r="C936" s="223"/>
      <c r="D936" s="231"/>
      <c r="E936" s="3"/>
      <c r="F936" s="3"/>
      <c r="G936" s="3"/>
      <c r="H936" s="3"/>
      <c r="J936" s="226"/>
      <c r="K936" s="3"/>
      <c r="L936" s="3"/>
      <c r="O936" s="227"/>
      <c r="Q936" s="94"/>
      <c r="R936" s="94"/>
      <c r="S936" s="94"/>
      <c r="T936" s="94"/>
    </row>
    <row r="937" ht="15.75" customHeight="1">
      <c r="A937" s="204"/>
      <c r="B937" s="222"/>
      <c r="C937" s="223"/>
      <c r="D937" s="231"/>
      <c r="E937" s="3"/>
      <c r="F937" s="3"/>
      <c r="G937" s="3"/>
      <c r="H937" s="3"/>
      <c r="J937" s="226"/>
      <c r="K937" s="3"/>
      <c r="L937" s="3"/>
      <c r="O937" s="227"/>
      <c r="Q937" s="94"/>
      <c r="R937" s="94"/>
      <c r="S937" s="94"/>
      <c r="T937" s="94"/>
    </row>
    <row r="938" ht="15.75" customHeight="1">
      <c r="A938" s="204"/>
      <c r="B938" s="222"/>
      <c r="C938" s="223"/>
      <c r="D938" s="231"/>
      <c r="E938" s="3"/>
      <c r="F938" s="3"/>
      <c r="G938" s="3"/>
      <c r="H938" s="3"/>
      <c r="J938" s="226"/>
      <c r="K938" s="3"/>
      <c r="L938" s="3"/>
      <c r="O938" s="227"/>
      <c r="Q938" s="94"/>
      <c r="R938" s="94"/>
      <c r="S938" s="94"/>
      <c r="T938" s="94"/>
    </row>
    <row r="939" ht="15.75" customHeight="1">
      <c r="A939" s="204"/>
      <c r="B939" s="222"/>
      <c r="C939" s="223"/>
      <c r="D939" s="231"/>
      <c r="E939" s="3"/>
      <c r="F939" s="3"/>
      <c r="G939" s="3"/>
      <c r="H939" s="3"/>
      <c r="J939" s="226"/>
      <c r="K939" s="3"/>
      <c r="L939" s="3"/>
      <c r="O939" s="227"/>
      <c r="Q939" s="94"/>
      <c r="R939" s="94"/>
      <c r="S939" s="94"/>
      <c r="T939" s="94"/>
    </row>
    <row r="940" ht="15.75" customHeight="1">
      <c r="A940" s="204"/>
      <c r="B940" s="222"/>
      <c r="C940" s="223"/>
      <c r="D940" s="231"/>
      <c r="E940" s="3"/>
      <c r="F940" s="3"/>
      <c r="G940" s="3"/>
      <c r="H940" s="3"/>
      <c r="J940" s="226"/>
      <c r="K940" s="3"/>
      <c r="L940" s="3"/>
      <c r="O940" s="227"/>
      <c r="Q940" s="94"/>
      <c r="R940" s="94"/>
      <c r="S940" s="94"/>
      <c r="T940" s="94"/>
    </row>
    <row r="941" ht="15.75" customHeight="1">
      <c r="A941" s="204"/>
      <c r="B941" s="222"/>
      <c r="C941" s="223"/>
      <c r="D941" s="231"/>
      <c r="E941" s="3"/>
      <c r="F941" s="3"/>
      <c r="G941" s="3"/>
      <c r="H941" s="3"/>
      <c r="J941" s="226"/>
      <c r="K941" s="3"/>
      <c r="L941" s="3"/>
      <c r="O941" s="227"/>
      <c r="Q941" s="94"/>
      <c r="R941" s="94"/>
      <c r="S941" s="94"/>
      <c r="T941" s="94"/>
    </row>
    <row r="942" ht="15.75" customHeight="1">
      <c r="A942" s="204"/>
      <c r="B942" s="222"/>
      <c r="C942" s="223"/>
      <c r="D942" s="231"/>
      <c r="E942" s="3"/>
      <c r="F942" s="3"/>
      <c r="G942" s="3"/>
      <c r="H942" s="3"/>
      <c r="J942" s="226"/>
      <c r="K942" s="3"/>
      <c r="L942" s="3"/>
      <c r="O942" s="227"/>
      <c r="Q942" s="94"/>
      <c r="R942" s="94"/>
      <c r="S942" s="94"/>
      <c r="T942" s="94"/>
    </row>
    <row r="943" ht="15.75" customHeight="1">
      <c r="A943" s="204"/>
      <c r="B943" s="222"/>
      <c r="C943" s="223"/>
      <c r="D943" s="231"/>
      <c r="E943" s="3"/>
      <c r="F943" s="3"/>
      <c r="G943" s="3"/>
      <c r="H943" s="3"/>
      <c r="J943" s="226"/>
      <c r="K943" s="3"/>
      <c r="L943" s="3"/>
      <c r="O943" s="227"/>
      <c r="Q943" s="94"/>
      <c r="R943" s="94"/>
      <c r="S943" s="94"/>
      <c r="T943" s="94"/>
    </row>
    <row r="944" ht="15.75" customHeight="1">
      <c r="A944" s="204"/>
      <c r="B944" s="222"/>
      <c r="C944" s="223"/>
      <c r="D944" s="231"/>
      <c r="E944" s="3"/>
      <c r="F944" s="3"/>
      <c r="G944" s="3"/>
      <c r="H944" s="3"/>
      <c r="J944" s="226"/>
      <c r="K944" s="3"/>
      <c r="L944" s="3"/>
      <c r="O944" s="227"/>
      <c r="Q944" s="94"/>
      <c r="R944" s="94"/>
      <c r="S944" s="94"/>
      <c r="T944" s="94"/>
    </row>
    <row r="945" ht="15.75" customHeight="1">
      <c r="A945" s="204"/>
      <c r="B945" s="222"/>
      <c r="C945" s="223"/>
      <c r="D945" s="231"/>
      <c r="E945" s="3"/>
      <c r="F945" s="3"/>
      <c r="G945" s="3"/>
      <c r="H945" s="3"/>
      <c r="J945" s="226"/>
      <c r="K945" s="3"/>
      <c r="L945" s="3"/>
      <c r="O945" s="227"/>
      <c r="Q945" s="94"/>
      <c r="R945" s="94"/>
      <c r="S945" s="94"/>
      <c r="T945" s="94"/>
    </row>
    <row r="946" ht="15.75" customHeight="1">
      <c r="A946" s="204"/>
      <c r="B946" s="222"/>
      <c r="C946" s="223"/>
      <c r="D946" s="231"/>
      <c r="E946" s="3"/>
      <c r="F946" s="3"/>
      <c r="G946" s="3"/>
      <c r="H946" s="3"/>
      <c r="J946" s="226"/>
      <c r="K946" s="3"/>
      <c r="L946" s="3"/>
      <c r="O946" s="227"/>
      <c r="Q946" s="94"/>
      <c r="R946" s="94"/>
      <c r="S946" s="94"/>
      <c r="T946" s="94"/>
    </row>
    <row r="947" ht="15.75" customHeight="1">
      <c r="A947" s="204"/>
      <c r="B947" s="222"/>
      <c r="C947" s="223"/>
      <c r="D947" s="231"/>
      <c r="E947" s="3"/>
      <c r="F947" s="3"/>
      <c r="G947" s="3"/>
      <c r="H947" s="3"/>
      <c r="J947" s="226"/>
      <c r="K947" s="3"/>
      <c r="L947" s="3"/>
      <c r="O947" s="227"/>
      <c r="Q947" s="94"/>
      <c r="R947" s="94"/>
      <c r="S947" s="94"/>
      <c r="T947" s="94"/>
    </row>
    <row r="948" ht="15.75" customHeight="1">
      <c r="A948" s="204"/>
      <c r="B948" s="222"/>
      <c r="C948" s="223"/>
      <c r="D948" s="231"/>
      <c r="E948" s="3"/>
      <c r="F948" s="3"/>
      <c r="G948" s="3"/>
      <c r="H948" s="3"/>
      <c r="J948" s="226"/>
      <c r="K948" s="3"/>
      <c r="L948" s="3"/>
      <c r="O948" s="227"/>
      <c r="Q948" s="94"/>
      <c r="R948" s="94"/>
      <c r="S948" s="94"/>
      <c r="T948" s="94"/>
    </row>
    <row r="949" ht="15.75" customHeight="1">
      <c r="A949" s="204"/>
      <c r="B949" s="222"/>
      <c r="C949" s="223"/>
      <c r="D949" s="231"/>
      <c r="E949" s="3"/>
      <c r="F949" s="3"/>
      <c r="G949" s="3"/>
      <c r="H949" s="3"/>
      <c r="J949" s="226"/>
      <c r="K949" s="3"/>
      <c r="L949" s="3"/>
      <c r="O949" s="227"/>
      <c r="Q949" s="94"/>
      <c r="R949" s="94"/>
      <c r="S949" s="94"/>
      <c r="T949" s="94"/>
    </row>
    <row r="950" ht="15.75" customHeight="1">
      <c r="A950" s="204"/>
      <c r="B950" s="222"/>
      <c r="C950" s="223"/>
      <c r="D950" s="231"/>
      <c r="E950" s="3"/>
      <c r="F950" s="3"/>
      <c r="G950" s="3"/>
      <c r="H950" s="3"/>
      <c r="J950" s="226"/>
      <c r="K950" s="3"/>
      <c r="L950" s="3"/>
      <c r="O950" s="227"/>
      <c r="Q950" s="94"/>
      <c r="R950" s="94"/>
      <c r="S950" s="94"/>
      <c r="T950" s="94"/>
    </row>
    <row r="951" ht="15.75" customHeight="1">
      <c r="A951" s="204"/>
      <c r="B951" s="222"/>
      <c r="C951" s="223"/>
      <c r="D951" s="231"/>
      <c r="E951" s="3"/>
      <c r="F951" s="3"/>
      <c r="G951" s="3"/>
      <c r="H951" s="3"/>
      <c r="J951" s="226"/>
      <c r="K951" s="3"/>
      <c r="L951" s="3"/>
      <c r="O951" s="227"/>
      <c r="Q951" s="94"/>
      <c r="R951" s="94"/>
      <c r="S951" s="94"/>
      <c r="T951" s="94"/>
    </row>
    <row r="952" ht="15.75" customHeight="1">
      <c r="A952" s="204"/>
      <c r="B952" s="222"/>
      <c r="C952" s="223"/>
      <c r="D952" s="231"/>
      <c r="E952" s="3"/>
      <c r="F952" s="3"/>
      <c r="G952" s="3"/>
      <c r="H952" s="3"/>
      <c r="J952" s="226"/>
      <c r="K952" s="3"/>
      <c r="L952" s="3"/>
      <c r="O952" s="227"/>
      <c r="Q952" s="94"/>
      <c r="R952" s="94"/>
      <c r="S952" s="94"/>
      <c r="T952" s="94"/>
    </row>
    <row r="953" ht="15.75" customHeight="1">
      <c r="A953" s="204"/>
      <c r="B953" s="222"/>
      <c r="C953" s="223"/>
      <c r="D953" s="231"/>
      <c r="E953" s="3"/>
      <c r="F953" s="3"/>
      <c r="G953" s="3"/>
      <c r="H953" s="3"/>
      <c r="J953" s="226"/>
      <c r="K953" s="3"/>
      <c r="L953" s="3"/>
      <c r="O953" s="227"/>
      <c r="Q953" s="94"/>
      <c r="R953" s="94"/>
      <c r="S953" s="94"/>
      <c r="T953" s="94"/>
    </row>
    <row r="954" ht="15.75" customHeight="1">
      <c r="A954" s="204"/>
      <c r="B954" s="222"/>
      <c r="C954" s="223"/>
      <c r="D954" s="231"/>
      <c r="E954" s="3"/>
      <c r="F954" s="3"/>
      <c r="G954" s="3"/>
      <c r="H954" s="3"/>
      <c r="J954" s="226"/>
      <c r="K954" s="3"/>
      <c r="L954" s="3"/>
      <c r="O954" s="227"/>
      <c r="Q954" s="94"/>
      <c r="R954" s="94"/>
      <c r="S954" s="94"/>
      <c r="T954" s="94"/>
    </row>
    <row r="955" ht="15.75" customHeight="1">
      <c r="A955" s="204"/>
      <c r="B955" s="222"/>
      <c r="C955" s="223"/>
      <c r="D955" s="231"/>
      <c r="E955" s="3"/>
      <c r="F955" s="3"/>
      <c r="G955" s="3"/>
      <c r="H955" s="3"/>
      <c r="J955" s="226"/>
      <c r="K955" s="3"/>
      <c r="L955" s="3"/>
      <c r="O955" s="227"/>
      <c r="Q955" s="94"/>
      <c r="R955" s="94"/>
      <c r="S955" s="94"/>
      <c r="T955" s="94"/>
    </row>
    <row r="956" ht="15.75" customHeight="1">
      <c r="A956" s="204"/>
      <c r="B956" s="222"/>
      <c r="C956" s="223"/>
      <c r="D956" s="231"/>
      <c r="E956" s="3"/>
      <c r="F956" s="3"/>
      <c r="G956" s="3"/>
      <c r="H956" s="3"/>
      <c r="J956" s="226"/>
      <c r="K956" s="3"/>
      <c r="L956" s="3"/>
      <c r="O956" s="227"/>
      <c r="Q956" s="94"/>
      <c r="R956" s="94"/>
      <c r="S956" s="94"/>
      <c r="T956" s="94"/>
    </row>
    <row r="957" ht="15.75" customHeight="1">
      <c r="A957" s="204"/>
      <c r="B957" s="222"/>
      <c r="C957" s="223"/>
      <c r="D957" s="231"/>
      <c r="E957" s="3"/>
      <c r="F957" s="3"/>
      <c r="G957" s="3"/>
      <c r="H957" s="3"/>
      <c r="J957" s="226"/>
      <c r="K957" s="3"/>
      <c r="L957" s="3"/>
      <c r="O957" s="227"/>
      <c r="Q957" s="94"/>
      <c r="R957" s="94"/>
      <c r="S957" s="94"/>
      <c r="T957" s="94"/>
    </row>
    <row r="958" ht="15.75" customHeight="1">
      <c r="A958" s="204"/>
      <c r="B958" s="222"/>
      <c r="C958" s="223"/>
      <c r="D958" s="231"/>
      <c r="E958" s="3"/>
      <c r="F958" s="3"/>
      <c r="G958" s="3"/>
      <c r="H958" s="3"/>
      <c r="J958" s="226"/>
      <c r="K958" s="3"/>
      <c r="L958" s="3"/>
      <c r="O958" s="227"/>
      <c r="Q958" s="94"/>
      <c r="R958" s="94"/>
      <c r="S958" s="94"/>
      <c r="T958" s="94"/>
    </row>
    <row r="959" ht="15.75" customHeight="1">
      <c r="A959" s="204"/>
      <c r="B959" s="222"/>
      <c r="C959" s="223"/>
      <c r="D959" s="231"/>
      <c r="E959" s="3"/>
      <c r="F959" s="3"/>
      <c r="G959" s="3"/>
      <c r="H959" s="3"/>
      <c r="J959" s="226"/>
      <c r="K959" s="3"/>
      <c r="L959" s="3"/>
      <c r="O959" s="227"/>
      <c r="Q959" s="94"/>
      <c r="R959" s="94"/>
      <c r="S959" s="94"/>
      <c r="T959" s="94"/>
    </row>
    <row r="960" ht="15.75" customHeight="1">
      <c r="A960" s="204"/>
      <c r="B960" s="222"/>
      <c r="C960" s="223"/>
      <c r="D960" s="231"/>
      <c r="E960" s="3"/>
      <c r="F960" s="3"/>
      <c r="G960" s="3"/>
      <c r="H960" s="3"/>
      <c r="J960" s="226"/>
      <c r="K960" s="3"/>
      <c r="L960" s="3"/>
      <c r="O960" s="227"/>
      <c r="Q960" s="94"/>
      <c r="R960" s="94"/>
      <c r="S960" s="94"/>
      <c r="T960" s="94"/>
    </row>
    <row r="961" ht="15.75" customHeight="1">
      <c r="A961" s="204"/>
      <c r="B961" s="222"/>
      <c r="C961" s="223"/>
      <c r="D961" s="231"/>
      <c r="E961" s="3"/>
      <c r="F961" s="3"/>
      <c r="G961" s="3"/>
      <c r="H961" s="3"/>
      <c r="J961" s="226"/>
      <c r="K961" s="3"/>
      <c r="L961" s="3"/>
      <c r="O961" s="227"/>
      <c r="Q961" s="94"/>
      <c r="R961" s="94"/>
      <c r="S961" s="94"/>
      <c r="T961" s="94"/>
    </row>
    <row r="962" ht="15.75" customHeight="1">
      <c r="A962" s="204"/>
      <c r="B962" s="222"/>
      <c r="C962" s="223"/>
      <c r="D962" s="231"/>
      <c r="E962" s="3"/>
      <c r="F962" s="3"/>
      <c r="G962" s="3"/>
      <c r="H962" s="3"/>
      <c r="J962" s="226"/>
      <c r="K962" s="3"/>
      <c r="L962" s="3"/>
      <c r="O962" s="227"/>
      <c r="Q962" s="94"/>
      <c r="R962" s="94"/>
      <c r="S962" s="94"/>
      <c r="T962" s="94"/>
    </row>
    <row r="963" ht="15.75" customHeight="1">
      <c r="A963" s="204"/>
      <c r="B963" s="222"/>
      <c r="C963" s="223"/>
      <c r="D963" s="231"/>
      <c r="E963" s="3"/>
      <c r="F963" s="3"/>
      <c r="G963" s="3"/>
      <c r="H963" s="3"/>
      <c r="J963" s="226"/>
      <c r="K963" s="3"/>
      <c r="L963" s="3"/>
      <c r="O963" s="227"/>
      <c r="Q963" s="94"/>
      <c r="R963" s="94"/>
      <c r="S963" s="94"/>
      <c r="T963" s="94"/>
    </row>
    <row r="964" ht="15.75" customHeight="1">
      <c r="A964" s="204"/>
      <c r="B964" s="222"/>
      <c r="C964" s="223"/>
      <c r="D964" s="231"/>
      <c r="E964" s="3"/>
      <c r="F964" s="3"/>
      <c r="G964" s="3"/>
      <c r="H964" s="3"/>
      <c r="J964" s="226"/>
      <c r="K964" s="3"/>
      <c r="L964" s="3"/>
      <c r="O964" s="227"/>
      <c r="Q964" s="94"/>
      <c r="R964" s="94"/>
      <c r="S964" s="94"/>
      <c r="T964" s="94"/>
    </row>
    <row r="965" ht="15.75" customHeight="1">
      <c r="A965" s="204"/>
      <c r="B965" s="222"/>
      <c r="C965" s="223"/>
      <c r="D965" s="231"/>
      <c r="E965" s="3"/>
      <c r="F965" s="3"/>
      <c r="G965" s="3"/>
      <c r="H965" s="3"/>
      <c r="J965" s="226"/>
      <c r="K965" s="3"/>
      <c r="L965" s="3"/>
      <c r="O965" s="227"/>
      <c r="Q965" s="94"/>
      <c r="R965" s="94"/>
      <c r="S965" s="94"/>
      <c r="T965" s="94"/>
    </row>
    <row r="966" ht="15.75" customHeight="1">
      <c r="A966" s="204"/>
      <c r="B966" s="222"/>
      <c r="C966" s="223"/>
      <c r="D966" s="231"/>
      <c r="E966" s="3"/>
      <c r="F966" s="3"/>
      <c r="G966" s="3"/>
      <c r="H966" s="3"/>
      <c r="J966" s="226"/>
      <c r="K966" s="3"/>
      <c r="L966" s="3"/>
      <c r="O966" s="227"/>
      <c r="Q966" s="94"/>
      <c r="R966" s="94"/>
      <c r="S966" s="94"/>
      <c r="T966" s="94"/>
    </row>
    <row r="967" ht="15.75" customHeight="1">
      <c r="A967" s="204"/>
      <c r="B967" s="222"/>
      <c r="C967" s="223"/>
      <c r="D967" s="231"/>
      <c r="E967" s="3"/>
      <c r="F967" s="3"/>
      <c r="G967" s="3"/>
      <c r="H967" s="3"/>
      <c r="J967" s="226"/>
      <c r="K967" s="3"/>
      <c r="L967" s="3"/>
      <c r="O967" s="227"/>
      <c r="Q967" s="94"/>
      <c r="R967" s="94"/>
      <c r="S967" s="94"/>
      <c r="T967" s="94"/>
    </row>
    <row r="968" ht="15.75" customHeight="1">
      <c r="A968" s="204"/>
      <c r="B968" s="222"/>
      <c r="C968" s="223"/>
      <c r="D968" s="231"/>
      <c r="E968" s="3"/>
      <c r="F968" s="3"/>
      <c r="G968" s="3"/>
      <c r="H968" s="3"/>
      <c r="J968" s="226"/>
      <c r="K968" s="3"/>
      <c r="L968" s="3"/>
      <c r="O968" s="227"/>
      <c r="Q968" s="94"/>
      <c r="R968" s="94"/>
      <c r="S968" s="94"/>
      <c r="T968" s="94"/>
    </row>
    <row r="969" ht="15.75" customHeight="1">
      <c r="A969" s="204"/>
      <c r="B969" s="222"/>
      <c r="C969" s="223"/>
      <c r="D969" s="231"/>
      <c r="E969" s="3"/>
      <c r="F969" s="3"/>
      <c r="G969" s="3"/>
      <c r="H969" s="3"/>
      <c r="J969" s="226"/>
      <c r="K969" s="3"/>
      <c r="L969" s="3"/>
      <c r="O969" s="227"/>
      <c r="Q969" s="94"/>
      <c r="R969" s="94"/>
      <c r="S969" s="94"/>
      <c r="T969" s="94"/>
    </row>
    <row r="970" ht="15.75" customHeight="1">
      <c r="A970" s="204"/>
      <c r="B970" s="222"/>
      <c r="C970" s="223"/>
      <c r="D970" s="231"/>
      <c r="E970" s="3"/>
      <c r="F970" s="3"/>
      <c r="G970" s="3"/>
      <c r="H970" s="3"/>
      <c r="J970" s="226"/>
      <c r="K970" s="3"/>
      <c r="L970" s="3"/>
      <c r="O970" s="227"/>
      <c r="Q970" s="94"/>
      <c r="R970" s="94"/>
      <c r="S970" s="94"/>
      <c r="T970" s="94"/>
    </row>
    <row r="971" ht="15.75" customHeight="1">
      <c r="A971" s="204"/>
      <c r="B971" s="222"/>
      <c r="C971" s="223"/>
      <c r="D971" s="231"/>
      <c r="E971" s="3"/>
      <c r="F971" s="3"/>
      <c r="G971" s="3"/>
      <c r="H971" s="3"/>
      <c r="J971" s="226"/>
      <c r="K971" s="3"/>
      <c r="L971" s="3"/>
      <c r="O971" s="227"/>
      <c r="Q971" s="94"/>
      <c r="R971" s="94"/>
      <c r="S971" s="94"/>
      <c r="T971" s="94"/>
    </row>
    <row r="972" ht="15.75" customHeight="1">
      <c r="A972" s="204"/>
      <c r="B972" s="222"/>
      <c r="C972" s="223"/>
      <c r="D972" s="231"/>
      <c r="E972" s="3"/>
      <c r="F972" s="3"/>
      <c r="G972" s="3"/>
      <c r="H972" s="3"/>
      <c r="J972" s="226"/>
      <c r="K972" s="3"/>
      <c r="L972" s="3"/>
      <c r="O972" s="227"/>
      <c r="Q972" s="94"/>
      <c r="R972" s="94"/>
      <c r="S972" s="94"/>
      <c r="T972" s="94"/>
    </row>
    <row r="973" ht="15.75" customHeight="1">
      <c r="A973" s="204"/>
      <c r="B973" s="222"/>
      <c r="C973" s="223"/>
      <c r="D973" s="231"/>
      <c r="E973" s="3"/>
      <c r="F973" s="3"/>
      <c r="G973" s="3"/>
      <c r="H973" s="3"/>
      <c r="J973" s="226"/>
      <c r="K973" s="3"/>
      <c r="L973" s="3"/>
      <c r="O973" s="227"/>
      <c r="Q973" s="94"/>
      <c r="R973" s="94"/>
      <c r="S973" s="94"/>
      <c r="T973" s="94"/>
    </row>
    <row r="974" ht="15.75" customHeight="1">
      <c r="A974" s="204"/>
      <c r="B974" s="222"/>
      <c r="C974" s="223"/>
      <c r="D974" s="231"/>
      <c r="E974" s="3"/>
      <c r="F974" s="3"/>
      <c r="G974" s="3"/>
      <c r="H974" s="3"/>
      <c r="J974" s="226"/>
      <c r="K974" s="3"/>
      <c r="L974" s="3"/>
      <c r="O974" s="227"/>
      <c r="Q974" s="94"/>
      <c r="R974" s="94"/>
      <c r="S974" s="94"/>
      <c r="T974" s="94"/>
    </row>
    <row r="975" ht="15.75" customHeight="1">
      <c r="A975" s="204"/>
      <c r="B975" s="222"/>
      <c r="C975" s="223"/>
      <c r="D975" s="231"/>
      <c r="E975" s="3"/>
      <c r="F975" s="3"/>
      <c r="G975" s="3"/>
      <c r="H975" s="3"/>
      <c r="J975" s="226"/>
      <c r="K975" s="3"/>
      <c r="L975" s="3"/>
      <c r="O975" s="227"/>
      <c r="Q975" s="94"/>
      <c r="R975" s="94"/>
      <c r="S975" s="94"/>
      <c r="T975" s="94"/>
    </row>
    <row r="976" ht="15.75" customHeight="1">
      <c r="A976" s="204"/>
      <c r="B976" s="222"/>
      <c r="C976" s="223"/>
      <c r="D976" s="231"/>
      <c r="E976" s="3"/>
      <c r="F976" s="3"/>
      <c r="G976" s="3"/>
      <c r="H976" s="3"/>
      <c r="J976" s="226"/>
      <c r="K976" s="3"/>
      <c r="L976" s="3"/>
      <c r="O976" s="227"/>
      <c r="Q976" s="94"/>
      <c r="R976" s="94"/>
      <c r="S976" s="94"/>
      <c r="T976" s="94"/>
    </row>
    <row r="977" ht="15.75" customHeight="1">
      <c r="A977" s="204"/>
      <c r="B977" s="222"/>
      <c r="C977" s="223"/>
      <c r="D977" s="231"/>
      <c r="E977" s="3"/>
      <c r="F977" s="3"/>
      <c r="G977" s="3"/>
      <c r="H977" s="3"/>
      <c r="J977" s="226"/>
      <c r="K977" s="3"/>
      <c r="L977" s="3"/>
      <c r="O977" s="227"/>
      <c r="Q977" s="94"/>
      <c r="R977" s="94"/>
      <c r="S977" s="94"/>
      <c r="T977" s="94"/>
    </row>
    <row r="978" ht="15.75" customHeight="1">
      <c r="A978" s="204"/>
      <c r="B978" s="222"/>
      <c r="C978" s="223"/>
      <c r="D978" s="231"/>
      <c r="E978" s="3"/>
      <c r="F978" s="3"/>
      <c r="G978" s="3"/>
      <c r="H978" s="3"/>
      <c r="J978" s="226"/>
      <c r="K978" s="3"/>
      <c r="L978" s="3"/>
      <c r="O978" s="227"/>
      <c r="Q978" s="94"/>
      <c r="R978" s="94"/>
      <c r="S978" s="94"/>
      <c r="T978" s="94"/>
    </row>
    <row r="979" ht="15.75" customHeight="1">
      <c r="A979" s="204"/>
      <c r="B979" s="222"/>
      <c r="C979" s="223"/>
      <c r="D979" s="231"/>
      <c r="E979" s="3"/>
      <c r="F979" s="3"/>
      <c r="G979" s="3"/>
      <c r="H979" s="3"/>
      <c r="J979" s="226"/>
      <c r="K979" s="3"/>
      <c r="L979" s="3"/>
      <c r="O979" s="227"/>
      <c r="Q979" s="94"/>
      <c r="R979" s="94"/>
      <c r="S979" s="94"/>
      <c r="T979" s="94"/>
    </row>
    <row r="980" ht="15.75" customHeight="1">
      <c r="A980" s="204"/>
      <c r="B980" s="222"/>
      <c r="C980" s="223"/>
      <c r="D980" s="231"/>
      <c r="E980" s="3"/>
      <c r="F980" s="3"/>
      <c r="G980" s="3"/>
      <c r="H980" s="3"/>
      <c r="J980" s="226"/>
      <c r="K980" s="3"/>
      <c r="L980" s="3"/>
      <c r="O980" s="227"/>
      <c r="Q980" s="94"/>
      <c r="R980" s="94"/>
      <c r="S980" s="94"/>
      <c r="T980" s="94"/>
    </row>
    <row r="981" ht="15.75" customHeight="1">
      <c r="A981" s="204"/>
      <c r="B981" s="222"/>
      <c r="C981" s="223"/>
      <c r="D981" s="231"/>
      <c r="E981" s="3"/>
      <c r="F981" s="3"/>
      <c r="G981" s="3"/>
      <c r="H981" s="3"/>
      <c r="J981" s="226"/>
      <c r="K981" s="3"/>
      <c r="L981" s="3"/>
      <c r="O981" s="227"/>
      <c r="Q981" s="94"/>
      <c r="R981" s="94"/>
      <c r="S981" s="94"/>
      <c r="T981" s="94"/>
    </row>
    <row r="982" ht="15.75" customHeight="1">
      <c r="A982" s="204"/>
      <c r="B982" s="222"/>
      <c r="C982" s="223"/>
      <c r="D982" s="231"/>
      <c r="E982" s="3"/>
      <c r="F982" s="3"/>
      <c r="G982" s="3"/>
      <c r="H982" s="3"/>
      <c r="J982" s="226"/>
      <c r="K982" s="3"/>
      <c r="L982" s="3"/>
      <c r="O982" s="227"/>
      <c r="Q982" s="94"/>
      <c r="R982" s="94"/>
      <c r="S982" s="94"/>
      <c r="T982" s="94"/>
    </row>
    <row r="983" ht="15.75" customHeight="1">
      <c r="A983" s="204"/>
      <c r="B983" s="222"/>
      <c r="C983" s="223"/>
      <c r="D983" s="231"/>
      <c r="E983" s="3"/>
      <c r="F983" s="3"/>
      <c r="G983" s="3"/>
      <c r="H983" s="3"/>
      <c r="J983" s="226"/>
      <c r="K983" s="3"/>
      <c r="L983" s="3"/>
      <c r="O983" s="227"/>
      <c r="Q983" s="94"/>
      <c r="R983" s="94"/>
      <c r="S983" s="94"/>
      <c r="T983" s="94"/>
    </row>
    <row r="984" ht="15.75" customHeight="1">
      <c r="A984" s="204"/>
      <c r="B984" s="222"/>
      <c r="C984" s="223"/>
      <c r="D984" s="231"/>
      <c r="E984" s="3"/>
      <c r="F984" s="3"/>
      <c r="G984" s="3"/>
      <c r="H984" s="3"/>
      <c r="J984" s="226"/>
      <c r="K984" s="3"/>
      <c r="L984" s="3"/>
      <c r="O984" s="227"/>
      <c r="Q984" s="94"/>
      <c r="R984" s="94"/>
      <c r="S984" s="94"/>
      <c r="T984" s="94"/>
    </row>
    <row r="985" ht="15.75" customHeight="1">
      <c r="A985" s="204"/>
      <c r="B985" s="222"/>
      <c r="C985" s="223"/>
      <c r="D985" s="231"/>
      <c r="E985" s="3"/>
      <c r="F985" s="3"/>
      <c r="G985" s="3"/>
      <c r="H985" s="3"/>
      <c r="J985" s="226"/>
      <c r="K985" s="3"/>
      <c r="L985" s="3"/>
      <c r="O985" s="227"/>
      <c r="Q985" s="94"/>
      <c r="R985" s="94"/>
      <c r="S985" s="94"/>
      <c r="T985" s="94"/>
    </row>
    <row r="986" ht="15.75" customHeight="1">
      <c r="A986" s="204"/>
      <c r="B986" s="222"/>
      <c r="C986" s="223"/>
      <c r="D986" s="231"/>
      <c r="E986" s="3"/>
      <c r="F986" s="3"/>
      <c r="G986" s="3"/>
      <c r="H986" s="3"/>
      <c r="J986" s="226"/>
      <c r="K986" s="3"/>
      <c r="L986" s="3"/>
      <c r="O986" s="227"/>
      <c r="Q986" s="94"/>
      <c r="R986" s="94"/>
      <c r="S986" s="94"/>
      <c r="T986" s="94"/>
    </row>
    <row r="987" ht="15.75" customHeight="1">
      <c r="A987" s="204"/>
      <c r="B987" s="222"/>
      <c r="C987" s="223"/>
      <c r="D987" s="231"/>
      <c r="E987" s="3"/>
      <c r="F987" s="3"/>
      <c r="G987" s="3"/>
      <c r="H987" s="3"/>
      <c r="J987" s="226"/>
      <c r="K987" s="3"/>
      <c r="L987" s="3"/>
      <c r="O987" s="227"/>
      <c r="Q987" s="94"/>
      <c r="R987" s="94"/>
      <c r="S987" s="94"/>
      <c r="T987" s="94"/>
    </row>
    <row r="988" ht="15.75" customHeight="1">
      <c r="A988" s="204"/>
      <c r="B988" s="222"/>
      <c r="C988" s="223"/>
      <c r="D988" s="231"/>
      <c r="E988" s="3"/>
      <c r="F988" s="3"/>
      <c r="G988" s="3"/>
      <c r="H988" s="3"/>
      <c r="J988" s="226"/>
      <c r="K988" s="3"/>
      <c r="L988" s="3"/>
      <c r="O988" s="227"/>
      <c r="Q988" s="94"/>
      <c r="R988" s="94"/>
      <c r="S988" s="94"/>
      <c r="T988" s="94"/>
    </row>
    <row r="989" ht="15.75" customHeight="1">
      <c r="A989" s="204"/>
      <c r="B989" s="222"/>
      <c r="C989" s="223"/>
      <c r="D989" s="231"/>
      <c r="E989" s="3"/>
      <c r="F989" s="3"/>
      <c r="G989" s="3"/>
      <c r="H989" s="3"/>
      <c r="J989" s="226"/>
      <c r="K989" s="3"/>
      <c r="L989" s="3"/>
      <c r="O989" s="227"/>
      <c r="Q989" s="94"/>
      <c r="R989" s="94"/>
      <c r="S989" s="94"/>
      <c r="T989" s="94"/>
    </row>
    <row r="990" ht="15.75" customHeight="1">
      <c r="A990" s="204"/>
      <c r="B990" s="222"/>
      <c r="C990" s="223"/>
      <c r="D990" s="231"/>
      <c r="E990" s="3"/>
      <c r="F990" s="3"/>
      <c r="G990" s="3"/>
      <c r="H990" s="3"/>
      <c r="J990" s="226"/>
      <c r="K990" s="3"/>
      <c r="L990" s="3"/>
      <c r="O990" s="227"/>
      <c r="Q990" s="94"/>
      <c r="R990" s="94"/>
      <c r="S990" s="94"/>
      <c r="T990" s="94"/>
    </row>
    <row r="991" ht="15.75" customHeight="1">
      <c r="A991" s="204"/>
      <c r="B991" s="222"/>
      <c r="C991" s="223"/>
      <c r="D991" s="231"/>
      <c r="E991" s="3"/>
      <c r="F991" s="3"/>
      <c r="G991" s="3"/>
      <c r="H991" s="3"/>
      <c r="J991" s="226"/>
      <c r="K991" s="3"/>
      <c r="L991" s="3"/>
      <c r="O991" s="227"/>
      <c r="Q991" s="94"/>
      <c r="R991" s="94"/>
      <c r="S991" s="94"/>
      <c r="T991" s="94"/>
    </row>
    <row r="992" ht="15.75" customHeight="1">
      <c r="A992" s="204"/>
      <c r="B992" s="222"/>
      <c r="C992" s="223"/>
      <c r="D992" s="223"/>
      <c r="E992" s="3"/>
      <c r="F992" s="3"/>
      <c r="G992" s="3"/>
      <c r="H992" s="3"/>
      <c r="J992" s="226"/>
      <c r="K992" s="3"/>
      <c r="L992" s="3"/>
      <c r="O992" s="227"/>
      <c r="Q992" s="94"/>
      <c r="R992" s="94"/>
      <c r="S992" s="94"/>
      <c r="T992" s="94"/>
    </row>
    <row r="993" ht="15.75" customHeight="1">
      <c r="A993" s="204"/>
      <c r="B993" s="222"/>
      <c r="C993" s="223"/>
      <c r="D993" s="223"/>
      <c r="E993" s="3"/>
      <c r="F993" s="3"/>
      <c r="G993" s="3"/>
      <c r="H993" s="3"/>
      <c r="J993" s="226"/>
      <c r="K993" s="3"/>
      <c r="L993" s="3"/>
      <c r="O993" s="227"/>
      <c r="Q993" s="94"/>
      <c r="R993" s="94"/>
      <c r="S993" s="94"/>
      <c r="T993" s="94"/>
    </row>
    <row r="994" ht="15.75" customHeight="1">
      <c r="A994" s="204"/>
      <c r="B994" s="222"/>
      <c r="C994" s="223"/>
      <c r="D994" s="223"/>
      <c r="E994" s="3"/>
      <c r="F994" s="3"/>
      <c r="G994" s="3"/>
      <c r="H994" s="3"/>
      <c r="J994" s="226"/>
      <c r="K994" s="3"/>
      <c r="L994" s="3"/>
      <c r="O994" s="227"/>
      <c r="Q994" s="94"/>
      <c r="R994" s="94"/>
      <c r="S994" s="94"/>
      <c r="T994" s="94"/>
    </row>
    <row r="995" ht="15.75" customHeight="1">
      <c r="A995" s="204"/>
      <c r="B995" s="222"/>
      <c r="C995" s="223"/>
      <c r="D995" s="223"/>
      <c r="E995" s="3"/>
      <c r="F995" s="3"/>
      <c r="G995" s="3"/>
      <c r="H995" s="3"/>
      <c r="J995" s="226"/>
      <c r="K995" s="3"/>
      <c r="L995" s="3"/>
      <c r="O995" s="227"/>
      <c r="Q995" s="94"/>
      <c r="R995" s="94"/>
      <c r="S995" s="94"/>
      <c r="T995" s="94"/>
    </row>
    <row r="996" ht="15.75" customHeight="1">
      <c r="A996" s="204"/>
      <c r="B996" s="222"/>
      <c r="C996" s="223"/>
      <c r="D996" s="223"/>
      <c r="E996" s="3"/>
      <c r="F996" s="3"/>
      <c r="G996" s="3"/>
      <c r="H996" s="3"/>
      <c r="J996" s="226"/>
      <c r="K996" s="3"/>
      <c r="L996" s="3"/>
      <c r="O996" s="227"/>
      <c r="Q996" s="94"/>
      <c r="R996" s="94"/>
      <c r="S996" s="94"/>
      <c r="T996" s="94"/>
    </row>
    <row r="997" ht="15.75" customHeight="1">
      <c r="A997" s="204"/>
      <c r="B997" s="222"/>
      <c r="C997" s="223"/>
      <c r="D997" s="223"/>
      <c r="E997" s="3"/>
      <c r="F997" s="3"/>
      <c r="G997" s="3"/>
      <c r="H997" s="3"/>
      <c r="J997" s="226"/>
      <c r="K997" s="3"/>
      <c r="L997" s="3"/>
      <c r="O997" s="227"/>
      <c r="Q997" s="94"/>
      <c r="R997" s="94"/>
      <c r="S997" s="94"/>
      <c r="T997" s="94"/>
    </row>
    <row r="998" ht="15.75" customHeight="1">
      <c r="A998" s="204"/>
      <c r="B998" s="222"/>
      <c r="C998" s="223"/>
      <c r="D998" s="223"/>
      <c r="E998" s="3"/>
      <c r="F998" s="3"/>
      <c r="G998" s="3"/>
      <c r="H998" s="3"/>
      <c r="J998" s="226"/>
      <c r="K998" s="3"/>
      <c r="L998" s="3"/>
      <c r="O998" s="227"/>
      <c r="Q998" s="94"/>
      <c r="R998" s="94"/>
      <c r="S998" s="94"/>
      <c r="T998" s="94"/>
    </row>
    <row r="999" ht="15.75" customHeight="1">
      <c r="A999" s="204"/>
      <c r="B999" s="222"/>
      <c r="C999" s="223"/>
      <c r="D999" s="223"/>
      <c r="E999" s="3"/>
      <c r="F999" s="3"/>
      <c r="G999" s="3"/>
      <c r="H999" s="3"/>
      <c r="J999" s="226"/>
      <c r="K999" s="3"/>
      <c r="L999" s="3"/>
      <c r="O999" s="227"/>
      <c r="Q999" s="94"/>
      <c r="R999" s="94"/>
      <c r="S999" s="94"/>
      <c r="T999" s="94"/>
    </row>
    <row r="1000" ht="15.75" customHeight="1">
      <c r="A1000" s="204"/>
      <c r="B1000" s="222"/>
      <c r="C1000" s="223"/>
      <c r="D1000" s="223"/>
      <c r="J1000" s="226"/>
      <c r="K1000" s="3"/>
      <c r="L1000" s="3"/>
      <c r="O1000" s="227"/>
      <c r="Q1000" s="94"/>
      <c r="R1000" s="94"/>
      <c r="S1000" s="94"/>
      <c r="T1000" s="94"/>
    </row>
  </sheetData>
  <autoFilter ref="$A$2:$D$1000">
    <sortState ref="A2:D1000">
      <sortCondition ref="A2:A1000"/>
      <sortCondition ref="B2:B1000"/>
    </sortState>
  </autoFilter>
  <mergeCells count="1">
    <mergeCell ref="A1:W1"/>
  </mergeCells>
  <conditionalFormatting sqref="AB2:AF27">
    <cfRule type="notContainsBlanks" dxfId="6" priority="1">
      <formula>LEN(TRIM(AB2))&gt;0</formula>
    </cfRule>
  </conditionalFormatting>
  <conditionalFormatting sqref="Y2:Z37">
    <cfRule type="expression" dxfId="7" priority="2">
      <formula>Z2:Z21&lt;&gt;0</formula>
    </cfRule>
  </conditionalFormatting>
  <conditionalFormatting sqref="Z2:Z37">
    <cfRule type="cellIs" dxfId="7" priority="3" operator="greaterThan">
      <formula>0</formula>
    </cfRule>
  </conditionalFormatting>
  <conditionalFormatting sqref="Y2:Z37">
    <cfRule type="expression" dxfId="3" priority="4">
      <formula>Z2:Z21=0</formula>
    </cfRule>
  </conditionalFormatting>
  <conditionalFormatting sqref="M2:M31">
    <cfRule type="cellIs" dxfId="8" priority="5" operator="equal">
      <formula>#REF!</formula>
    </cfRule>
  </conditionalFormatting>
  <dataValidations>
    <dataValidation type="custom" allowBlank="1" showDropDown="1" showErrorMessage="1" sqref="A1 A3:A1000">
      <formula1>OR(NOT(ISERROR(DATEVALUE(A1))), AND(ISNUMBER(A1), LEFT(CELL("format", A1))="D"))</formula1>
    </dataValidation>
    <dataValidation type="list" allowBlank="1" showErrorMessage="1" sqref="B3:B1000">
      <formula1>STAFFS!$AI:$AI</formula1>
    </dataValidation>
  </dataValidations>
  <printOptions/>
  <pageMargins bottom="0.75" footer="0.0" header="0.0" left="0.7" right="0.7" top="0.75"/>
  <pageSetup paperSize="9" orientation="portrait"/>
  <drawing r:id="rId1"/>
</worksheet>
</file>